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elis\Desktop\"/>
    </mc:Choice>
  </mc:AlternateContent>
  <xr:revisionPtr revIDLastSave="0" documentId="13_ncr:1_{237CCFFA-0622-4AA8-B63E-88153EFF4285}" xr6:coauthVersionLast="45" xr6:coauthVersionMax="45" xr10:uidLastSave="{00000000-0000-0000-0000-000000000000}"/>
  <bookViews>
    <workbookView showSheetTabs="0" xWindow="-120" yWindow="-120" windowWidth="29040" windowHeight="15840" xr2:uid="{E034AA83-539F-4261-BE8B-294FAACF9DD3}"/>
  </bookViews>
  <sheets>
    <sheet name="Settings" sheetId="1" r:id="rId1"/>
    <sheet name="FixtureCode" sheetId="2" state="hidden" r:id="rId2"/>
    <sheet name="FixtureCalc" sheetId="7" state="hidden" r:id="rId3"/>
    <sheet name="Fixture" sheetId="4" r:id="rId4"/>
    <sheet name="StandingsCalc" sheetId="6" state="hidden" r:id="rId5"/>
    <sheet name="Standings" sheetId="8" r:id="rId6"/>
  </sheets>
  <definedNames>
    <definedName name="_xlnm._FilterDatabase" localSheetId="3" hidden="1">Fixture!$F$7:$J$1133</definedName>
    <definedName name="_xlnm.Database">OFFSET(Fixture!$B$5,0,0,Dynamic_Database_Height,9)</definedName>
    <definedName name="Dynamic_Database_Height">StandingsCalc!$T$3</definedName>
    <definedName name="Dynamic_Standings_Height">StandingsCalc!$W$3</definedName>
    <definedName name="maxgameno">Settings!$Q$8</definedName>
    <definedName name="maxroundno">Settings!$Q$7</definedName>
    <definedName name="maxteamno">Settings!$Q$6</definedName>
    <definedName name="nTeams" localSheetId="1">MAX(3, CEILING(FixtureCode!$C$3, 2))</definedName>
    <definedName name="_xlnm.Print_Area" localSheetId="3">OFFSET(Fixture!$B$5,0,0,Dynamic_Database_Height,10)</definedName>
    <definedName name="_xlnm.Print_Area" localSheetId="0">Settings!$B$2:$G$39</definedName>
    <definedName name="_xlnm.Print_Area" localSheetId="5">OFFSET(Standings!$B$5,0,0,Dynamic_Standings_Height,13)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1750" i="4" l="1"/>
  <c r="U1749" i="4"/>
  <c r="U1748" i="4"/>
  <c r="U1747" i="4"/>
  <c r="U1746" i="4"/>
  <c r="U1745" i="4"/>
  <c r="U1744" i="4"/>
  <c r="U1743" i="4"/>
  <c r="U1742" i="4"/>
  <c r="U1741" i="4"/>
  <c r="U1740" i="4"/>
  <c r="U1739" i="4"/>
  <c r="U1738" i="4"/>
  <c r="U1737" i="4"/>
  <c r="U1736" i="4"/>
  <c r="U1735" i="4"/>
  <c r="U1734" i="4"/>
  <c r="U1733" i="4"/>
  <c r="U1732" i="4"/>
  <c r="U1731" i="4"/>
  <c r="U1730" i="4"/>
  <c r="U1729" i="4"/>
  <c r="U1728" i="4"/>
  <c r="U1727" i="4"/>
  <c r="U1726" i="4"/>
  <c r="U1725" i="4"/>
  <c r="U1724" i="4"/>
  <c r="U1723" i="4"/>
  <c r="U1722" i="4"/>
  <c r="U1721" i="4"/>
  <c r="U1720" i="4"/>
  <c r="U1719" i="4"/>
  <c r="U1718" i="4"/>
  <c r="U1717" i="4"/>
  <c r="U1716" i="4"/>
  <c r="U1715" i="4"/>
  <c r="U1714" i="4"/>
  <c r="U1713" i="4"/>
  <c r="U1712" i="4"/>
  <c r="U1711" i="4"/>
  <c r="U1710" i="4"/>
  <c r="U1709" i="4"/>
  <c r="U1708" i="4"/>
  <c r="U1707" i="4"/>
  <c r="U1706" i="4"/>
  <c r="U1705" i="4"/>
  <c r="U1704" i="4"/>
  <c r="U1703" i="4"/>
  <c r="U1702" i="4"/>
  <c r="U1701" i="4"/>
  <c r="U1700" i="4"/>
  <c r="U1699" i="4"/>
  <c r="U1698" i="4"/>
  <c r="U1697" i="4"/>
  <c r="U1696" i="4"/>
  <c r="U1695" i="4"/>
  <c r="U1694" i="4"/>
  <c r="U1693" i="4"/>
  <c r="U1692" i="4"/>
  <c r="U1691" i="4"/>
  <c r="U1690" i="4"/>
  <c r="U1689" i="4"/>
  <c r="U1688" i="4"/>
  <c r="U1687" i="4"/>
  <c r="U1686" i="4"/>
  <c r="U1685" i="4"/>
  <c r="U1684" i="4"/>
  <c r="U1683" i="4"/>
  <c r="U1682" i="4"/>
  <c r="U1681" i="4"/>
  <c r="U1680" i="4"/>
  <c r="U1679" i="4"/>
  <c r="U1678" i="4"/>
  <c r="U1677" i="4"/>
  <c r="U1676" i="4"/>
  <c r="U1675" i="4"/>
  <c r="U1674" i="4"/>
  <c r="U1673" i="4"/>
  <c r="U1672" i="4"/>
  <c r="U1671" i="4"/>
  <c r="U1670" i="4"/>
  <c r="U1669" i="4"/>
  <c r="U1668" i="4"/>
  <c r="U1667" i="4"/>
  <c r="U1666" i="4"/>
  <c r="U1665" i="4"/>
  <c r="U1664" i="4"/>
  <c r="U1663" i="4"/>
  <c r="U1662" i="4"/>
  <c r="U1661" i="4"/>
  <c r="U1660" i="4"/>
  <c r="U1659" i="4"/>
  <c r="U1658" i="4"/>
  <c r="U1657" i="4"/>
  <c r="U1656" i="4"/>
  <c r="U1655" i="4"/>
  <c r="U1654" i="4"/>
  <c r="U1653" i="4"/>
  <c r="U1652" i="4"/>
  <c r="U1651" i="4"/>
  <c r="U1650" i="4"/>
  <c r="U1649" i="4"/>
  <c r="U1648" i="4"/>
  <c r="U1647" i="4"/>
  <c r="U1646" i="4"/>
  <c r="U1645" i="4"/>
  <c r="U1644" i="4"/>
  <c r="U1643" i="4"/>
  <c r="U1642" i="4"/>
  <c r="U1641" i="4"/>
  <c r="U1640" i="4"/>
  <c r="U1639" i="4"/>
  <c r="U1638" i="4"/>
  <c r="U1637" i="4"/>
  <c r="U1636" i="4"/>
  <c r="U1635" i="4"/>
  <c r="U1634" i="4"/>
  <c r="U1633" i="4"/>
  <c r="U1632" i="4"/>
  <c r="U1631" i="4"/>
  <c r="U1630" i="4"/>
  <c r="U1629" i="4"/>
  <c r="U1628" i="4"/>
  <c r="U1627" i="4"/>
  <c r="U1626" i="4"/>
  <c r="U1625" i="4"/>
  <c r="U1624" i="4"/>
  <c r="U1623" i="4"/>
  <c r="U1622" i="4"/>
  <c r="U1621" i="4"/>
  <c r="U1620" i="4"/>
  <c r="U1619" i="4"/>
  <c r="U1618" i="4"/>
  <c r="U1617" i="4"/>
  <c r="U1616" i="4"/>
  <c r="U1615" i="4"/>
  <c r="U1614" i="4"/>
  <c r="U1613" i="4"/>
  <c r="U1612" i="4"/>
  <c r="U1611" i="4"/>
  <c r="U1610" i="4"/>
  <c r="U1609" i="4"/>
  <c r="U1608" i="4"/>
  <c r="U1607" i="4"/>
  <c r="U1606" i="4"/>
  <c r="U1605" i="4"/>
  <c r="U1604" i="4"/>
  <c r="U1603" i="4"/>
  <c r="U1602" i="4"/>
  <c r="U1601" i="4"/>
  <c r="U1600" i="4"/>
  <c r="U1599" i="4"/>
  <c r="U1598" i="4"/>
  <c r="U1597" i="4"/>
  <c r="U1596" i="4"/>
  <c r="U1595" i="4"/>
  <c r="U1594" i="4"/>
  <c r="U1593" i="4"/>
  <c r="U1592" i="4"/>
  <c r="U1591" i="4"/>
  <c r="U1590" i="4"/>
  <c r="U1589" i="4"/>
  <c r="U1588" i="4"/>
  <c r="U1587" i="4"/>
  <c r="U1586" i="4"/>
  <c r="U1585" i="4"/>
  <c r="U1584" i="4"/>
  <c r="U1583" i="4"/>
  <c r="U1582" i="4"/>
  <c r="U1581" i="4"/>
  <c r="U1580" i="4"/>
  <c r="U1579" i="4"/>
  <c r="U1578" i="4"/>
  <c r="U1577" i="4"/>
  <c r="U1576" i="4"/>
  <c r="U1575" i="4"/>
  <c r="U1574" i="4"/>
  <c r="U1573" i="4"/>
  <c r="U1572" i="4"/>
  <c r="U1571" i="4"/>
  <c r="U1570" i="4"/>
  <c r="U1569" i="4"/>
  <c r="U1568" i="4"/>
  <c r="U1567" i="4"/>
  <c r="U1566" i="4"/>
  <c r="U1565" i="4"/>
  <c r="U1564" i="4"/>
  <c r="U1563" i="4"/>
  <c r="U1562" i="4"/>
  <c r="U1561" i="4"/>
  <c r="U1560" i="4"/>
  <c r="U1559" i="4"/>
  <c r="U1558" i="4"/>
  <c r="U1557" i="4"/>
  <c r="U1556" i="4"/>
  <c r="U1555" i="4"/>
  <c r="U1554" i="4"/>
  <c r="U1553" i="4"/>
  <c r="U1552" i="4"/>
  <c r="U1551" i="4"/>
  <c r="U1550" i="4"/>
  <c r="U1549" i="4"/>
  <c r="U1548" i="4"/>
  <c r="U1547" i="4"/>
  <c r="U1546" i="4"/>
  <c r="U1545" i="4"/>
  <c r="U1544" i="4"/>
  <c r="U1543" i="4"/>
  <c r="U1542" i="4"/>
  <c r="U1541" i="4"/>
  <c r="U1540" i="4"/>
  <c r="U1539" i="4"/>
  <c r="U1538" i="4"/>
  <c r="U1537" i="4"/>
  <c r="U1536" i="4"/>
  <c r="U1535" i="4"/>
  <c r="U1534" i="4"/>
  <c r="U1533" i="4"/>
  <c r="U1532" i="4"/>
  <c r="U1531" i="4"/>
  <c r="U1530" i="4"/>
  <c r="U1529" i="4"/>
  <c r="U1528" i="4"/>
  <c r="U1527" i="4"/>
  <c r="U1526" i="4"/>
  <c r="U1525" i="4"/>
  <c r="U1524" i="4"/>
  <c r="U1523" i="4"/>
  <c r="U1522" i="4"/>
  <c r="U1521" i="4"/>
  <c r="U1520" i="4"/>
  <c r="U1519" i="4"/>
  <c r="U1518" i="4"/>
  <c r="U1517" i="4"/>
  <c r="U1516" i="4"/>
  <c r="U1515" i="4"/>
  <c r="U1514" i="4"/>
  <c r="U1513" i="4"/>
  <c r="U1512" i="4"/>
  <c r="U1511" i="4"/>
  <c r="U1510" i="4"/>
  <c r="U1509" i="4"/>
  <c r="U1508" i="4"/>
  <c r="U1507" i="4"/>
  <c r="U1506" i="4"/>
  <c r="U1505" i="4"/>
  <c r="U1504" i="4"/>
  <c r="U1503" i="4"/>
  <c r="U1502" i="4"/>
  <c r="U1501" i="4"/>
  <c r="U1500" i="4"/>
  <c r="U1499" i="4"/>
  <c r="U1498" i="4"/>
  <c r="U1497" i="4"/>
  <c r="U1496" i="4"/>
  <c r="U1495" i="4"/>
  <c r="U1494" i="4"/>
  <c r="U1493" i="4"/>
  <c r="U1492" i="4"/>
  <c r="U1491" i="4"/>
  <c r="U1490" i="4"/>
  <c r="U1489" i="4"/>
  <c r="U1488" i="4"/>
  <c r="U1487" i="4"/>
  <c r="U1486" i="4"/>
  <c r="U1485" i="4"/>
  <c r="U1484" i="4"/>
  <c r="U1483" i="4"/>
  <c r="U1482" i="4"/>
  <c r="U1481" i="4"/>
  <c r="U1480" i="4"/>
  <c r="U1479" i="4"/>
  <c r="U1478" i="4"/>
  <c r="U1477" i="4"/>
  <c r="U1476" i="4"/>
  <c r="U1475" i="4"/>
  <c r="U1474" i="4"/>
  <c r="U1473" i="4"/>
  <c r="U1472" i="4"/>
  <c r="U1471" i="4"/>
  <c r="U1470" i="4"/>
  <c r="U1469" i="4"/>
  <c r="U1468" i="4"/>
  <c r="U1467" i="4"/>
  <c r="U1466" i="4"/>
  <c r="U1465" i="4"/>
  <c r="U1464" i="4"/>
  <c r="U1463" i="4"/>
  <c r="U1462" i="4"/>
  <c r="U1461" i="4"/>
  <c r="U1460" i="4"/>
  <c r="U1459" i="4"/>
  <c r="U1458" i="4"/>
  <c r="U1457" i="4"/>
  <c r="U1456" i="4"/>
  <c r="U1455" i="4"/>
  <c r="U1454" i="4"/>
  <c r="U1453" i="4"/>
  <c r="U1452" i="4"/>
  <c r="U1451" i="4"/>
  <c r="U1450" i="4"/>
  <c r="U1449" i="4"/>
  <c r="U1448" i="4"/>
  <c r="U1447" i="4"/>
  <c r="U1446" i="4"/>
  <c r="U1445" i="4"/>
  <c r="U1444" i="4"/>
  <c r="U1443" i="4"/>
  <c r="U1442" i="4"/>
  <c r="U1441" i="4"/>
  <c r="U1440" i="4"/>
  <c r="U1439" i="4"/>
  <c r="U1438" i="4"/>
  <c r="U1437" i="4"/>
  <c r="U1436" i="4"/>
  <c r="U1435" i="4"/>
  <c r="U1434" i="4"/>
  <c r="U1433" i="4"/>
  <c r="U1432" i="4"/>
  <c r="U1431" i="4"/>
  <c r="U1430" i="4"/>
  <c r="U1429" i="4"/>
  <c r="U1428" i="4"/>
  <c r="U1427" i="4"/>
  <c r="U1426" i="4"/>
  <c r="U1425" i="4"/>
  <c r="U1424" i="4"/>
  <c r="U1423" i="4"/>
  <c r="U1422" i="4"/>
  <c r="U1421" i="4"/>
  <c r="U1420" i="4"/>
  <c r="U1419" i="4"/>
  <c r="U1418" i="4"/>
  <c r="U1417" i="4"/>
  <c r="U1416" i="4"/>
  <c r="U1415" i="4"/>
  <c r="U1414" i="4"/>
  <c r="U1413" i="4"/>
  <c r="U1412" i="4"/>
  <c r="U1411" i="4"/>
  <c r="U1410" i="4"/>
  <c r="U1409" i="4"/>
  <c r="U1408" i="4"/>
  <c r="U1407" i="4"/>
  <c r="U1406" i="4"/>
  <c r="U1405" i="4"/>
  <c r="U1404" i="4"/>
  <c r="U1403" i="4"/>
  <c r="U1402" i="4"/>
  <c r="U1401" i="4"/>
  <c r="U1400" i="4"/>
  <c r="U1399" i="4"/>
  <c r="U1398" i="4"/>
  <c r="U1397" i="4"/>
  <c r="U1396" i="4"/>
  <c r="U1395" i="4"/>
  <c r="U1394" i="4"/>
  <c r="U1393" i="4"/>
  <c r="U1392" i="4"/>
  <c r="U1391" i="4"/>
  <c r="U1390" i="4"/>
  <c r="U1389" i="4"/>
  <c r="U1388" i="4"/>
  <c r="U1387" i="4"/>
  <c r="U1386" i="4"/>
  <c r="U1385" i="4"/>
  <c r="U1384" i="4"/>
  <c r="U1383" i="4"/>
  <c r="U1382" i="4"/>
  <c r="U1381" i="4"/>
  <c r="U1380" i="4"/>
  <c r="U1379" i="4"/>
  <c r="U1378" i="4"/>
  <c r="U1377" i="4"/>
  <c r="U1376" i="4"/>
  <c r="U1375" i="4"/>
  <c r="U1374" i="4"/>
  <c r="U1373" i="4"/>
  <c r="U1372" i="4"/>
  <c r="U1371" i="4"/>
  <c r="U1370" i="4"/>
  <c r="U1369" i="4"/>
  <c r="U1368" i="4"/>
  <c r="U1367" i="4"/>
  <c r="U1366" i="4"/>
  <c r="U1365" i="4"/>
  <c r="U1364" i="4"/>
  <c r="U1363" i="4"/>
  <c r="U1362" i="4"/>
  <c r="U1361" i="4"/>
  <c r="U1360" i="4"/>
  <c r="U1359" i="4"/>
  <c r="U1358" i="4"/>
  <c r="U1357" i="4"/>
  <c r="U1356" i="4"/>
  <c r="U1355" i="4"/>
  <c r="U1354" i="4"/>
  <c r="U1353" i="4"/>
  <c r="U1352" i="4"/>
  <c r="U1351" i="4"/>
  <c r="U1350" i="4"/>
  <c r="U1349" i="4"/>
  <c r="U1348" i="4"/>
  <c r="U1347" i="4"/>
  <c r="U1346" i="4"/>
  <c r="U1345" i="4"/>
  <c r="U1344" i="4"/>
  <c r="U1343" i="4"/>
  <c r="U1342" i="4"/>
  <c r="U1341" i="4"/>
  <c r="U1340" i="4"/>
  <c r="U1339" i="4"/>
  <c r="U1338" i="4"/>
  <c r="U1337" i="4"/>
  <c r="U1336" i="4"/>
  <c r="U1335" i="4"/>
  <c r="U1334" i="4"/>
  <c r="U1333" i="4"/>
  <c r="U1332" i="4"/>
  <c r="U1331" i="4"/>
  <c r="U1330" i="4"/>
  <c r="U1329" i="4"/>
  <c r="U1328" i="4"/>
  <c r="U1327" i="4"/>
  <c r="U1326" i="4"/>
  <c r="U1325" i="4"/>
  <c r="U1324" i="4"/>
  <c r="U1323" i="4"/>
  <c r="U1322" i="4"/>
  <c r="U1321" i="4"/>
  <c r="U1320" i="4"/>
  <c r="U1319" i="4"/>
  <c r="U1318" i="4"/>
  <c r="U1317" i="4"/>
  <c r="U1316" i="4"/>
  <c r="U1315" i="4"/>
  <c r="U1314" i="4"/>
  <c r="U1313" i="4"/>
  <c r="U1312" i="4"/>
  <c r="U1311" i="4"/>
  <c r="U1310" i="4"/>
  <c r="U1309" i="4"/>
  <c r="U1308" i="4"/>
  <c r="U1307" i="4"/>
  <c r="U1306" i="4"/>
  <c r="U1305" i="4"/>
  <c r="U1304" i="4"/>
  <c r="U1303" i="4"/>
  <c r="U1302" i="4"/>
  <c r="U1301" i="4"/>
  <c r="U1300" i="4"/>
  <c r="U1299" i="4"/>
  <c r="U1298" i="4"/>
  <c r="U1297" i="4"/>
  <c r="U1296" i="4"/>
  <c r="U1295" i="4"/>
  <c r="U1294" i="4"/>
  <c r="U1293" i="4"/>
  <c r="U1292" i="4"/>
  <c r="U1291" i="4"/>
  <c r="U1290" i="4"/>
  <c r="U1289" i="4"/>
  <c r="U1288" i="4"/>
  <c r="U1287" i="4"/>
  <c r="U1286" i="4"/>
  <c r="U1285" i="4"/>
  <c r="U1284" i="4"/>
  <c r="U1283" i="4"/>
  <c r="U1282" i="4"/>
  <c r="U1281" i="4"/>
  <c r="U1280" i="4"/>
  <c r="U1279" i="4"/>
  <c r="U1278" i="4"/>
  <c r="U1277" i="4"/>
  <c r="U1276" i="4"/>
  <c r="U1275" i="4"/>
  <c r="U1274" i="4"/>
  <c r="U1273" i="4"/>
  <c r="U1272" i="4"/>
  <c r="U1271" i="4"/>
  <c r="U1270" i="4"/>
  <c r="U1269" i="4"/>
  <c r="U1268" i="4"/>
  <c r="U1267" i="4"/>
  <c r="U1266" i="4"/>
  <c r="U1265" i="4"/>
  <c r="U1264" i="4"/>
  <c r="U1263" i="4"/>
  <c r="U1262" i="4"/>
  <c r="U1261" i="4"/>
  <c r="U1260" i="4"/>
  <c r="U1259" i="4"/>
  <c r="U1258" i="4"/>
  <c r="U1257" i="4"/>
  <c r="U1256" i="4"/>
  <c r="U1255" i="4"/>
  <c r="U1254" i="4"/>
  <c r="U1253" i="4"/>
  <c r="U1252" i="4"/>
  <c r="U1251" i="4"/>
  <c r="U1250" i="4"/>
  <c r="U1249" i="4"/>
  <c r="U1248" i="4"/>
  <c r="U1247" i="4"/>
  <c r="U1246" i="4"/>
  <c r="U1245" i="4"/>
  <c r="U1244" i="4"/>
  <c r="U1243" i="4"/>
  <c r="U1242" i="4"/>
  <c r="U1241" i="4"/>
  <c r="U1240" i="4"/>
  <c r="U1239" i="4"/>
  <c r="U1238" i="4"/>
  <c r="U1237" i="4"/>
  <c r="U1236" i="4"/>
  <c r="U1235" i="4"/>
  <c r="U1234" i="4"/>
  <c r="U1233" i="4"/>
  <c r="U1232" i="4"/>
  <c r="U1231" i="4"/>
  <c r="U1230" i="4"/>
  <c r="U1229" i="4"/>
  <c r="U1228" i="4"/>
  <c r="U1227" i="4"/>
  <c r="U1226" i="4"/>
  <c r="U1225" i="4"/>
  <c r="U1224" i="4"/>
  <c r="U1223" i="4"/>
  <c r="U1222" i="4"/>
  <c r="U1221" i="4"/>
  <c r="U1220" i="4"/>
  <c r="U1219" i="4"/>
  <c r="U1218" i="4"/>
  <c r="U1217" i="4"/>
  <c r="U1216" i="4"/>
  <c r="U1215" i="4"/>
  <c r="U1214" i="4"/>
  <c r="U1213" i="4"/>
  <c r="U1212" i="4"/>
  <c r="U1211" i="4"/>
  <c r="U1210" i="4"/>
  <c r="U1209" i="4"/>
  <c r="U1208" i="4"/>
  <c r="U1207" i="4"/>
  <c r="U1206" i="4"/>
  <c r="U1205" i="4"/>
  <c r="U1204" i="4"/>
  <c r="U1203" i="4"/>
  <c r="U1202" i="4"/>
  <c r="U1201" i="4"/>
  <c r="U1200" i="4"/>
  <c r="U1199" i="4"/>
  <c r="U1198" i="4"/>
  <c r="U1197" i="4"/>
  <c r="U1196" i="4"/>
  <c r="U1195" i="4"/>
  <c r="U1194" i="4"/>
  <c r="U1193" i="4"/>
  <c r="U1192" i="4"/>
  <c r="U1191" i="4"/>
  <c r="U1190" i="4"/>
  <c r="U1189" i="4"/>
  <c r="U1188" i="4"/>
  <c r="U1187" i="4"/>
  <c r="U1186" i="4"/>
  <c r="U1185" i="4"/>
  <c r="U1184" i="4"/>
  <c r="U1183" i="4"/>
  <c r="U1182" i="4"/>
  <c r="U1181" i="4"/>
  <c r="U1180" i="4"/>
  <c r="U1179" i="4"/>
  <c r="U1178" i="4"/>
  <c r="U1177" i="4"/>
  <c r="U1176" i="4"/>
  <c r="U1175" i="4"/>
  <c r="U1174" i="4"/>
  <c r="U1173" i="4"/>
  <c r="U1172" i="4"/>
  <c r="U1171" i="4"/>
  <c r="U1170" i="4"/>
  <c r="U1169" i="4"/>
  <c r="U1168" i="4"/>
  <c r="U1167" i="4"/>
  <c r="U1166" i="4"/>
  <c r="U1165" i="4"/>
  <c r="U1164" i="4"/>
  <c r="U1163" i="4"/>
  <c r="U1162" i="4"/>
  <c r="U1161" i="4"/>
  <c r="U1160" i="4"/>
  <c r="U1159" i="4"/>
  <c r="U1158" i="4"/>
  <c r="U1157" i="4"/>
  <c r="U1156" i="4"/>
  <c r="U1155" i="4"/>
  <c r="U1154" i="4"/>
  <c r="U1153" i="4"/>
  <c r="U1152" i="4"/>
  <c r="U1151" i="4"/>
  <c r="U1150" i="4"/>
  <c r="U1149" i="4"/>
  <c r="U1148" i="4"/>
  <c r="U1147" i="4"/>
  <c r="U1146" i="4"/>
  <c r="U1145" i="4"/>
  <c r="U1144" i="4"/>
  <c r="U1143" i="4"/>
  <c r="U1142" i="4"/>
  <c r="U1141" i="4"/>
  <c r="U1140" i="4"/>
  <c r="U1139" i="4"/>
  <c r="U1138" i="4"/>
  <c r="U1137" i="4"/>
  <c r="U1136" i="4"/>
  <c r="U1135" i="4"/>
  <c r="U1134" i="4"/>
  <c r="U1133" i="4"/>
  <c r="U1132" i="4"/>
  <c r="U1131" i="4"/>
  <c r="U1130" i="4"/>
  <c r="U1129" i="4"/>
  <c r="U1128" i="4"/>
  <c r="U1127" i="4"/>
  <c r="U1126" i="4"/>
  <c r="U1125" i="4"/>
  <c r="U1124" i="4"/>
  <c r="U1123" i="4"/>
  <c r="U1122" i="4"/>
  <c r="U1121" i="4"/>
  <c r="U1120" i="4"/>
  <c r="U1119" i="4"/>
  <c r="U1118" i="4"/>
  <c r="U1117" i="4"/>
  <c r="U1116" i="4"/>
  <c r="U1115" i="4"/>
  <c r="U1114" i="4"/>
  <c r="U1113" i="4"/>
  <c r="U1112" i="4"/>
  <c r="U1111" i="4"/>
  <c r="U1110" i="4"/>
  <c r="U1109" i="4"/>
  <c r="U1108" i="4"/>
  <c r="U1107" i="4"/>
  <c r="U1106" i="4"/>
  <c r="U1105" i="4"/>
  <c r="U1104" i="4"/>
  <c r="U1103" i="4"/>
  <c r="U1102" i="4"/>
  <c r="U1101" i="4"/>
  <c r="U1100" i="4"/>
  <c r="U1099" i="4"/>
  <c r="U1098" i="4"/>
  <c r="U1097" i="4"/>
  <c r="U1096" i="4"/>
  <c r="U1095" i="4"/>
  <c r="U1094" i="4"/>
  <c r="U1093" i="4"/>
  <c r="U1092" i="4"/>
  <c r="U1091" i="4"/>
  <c r="U1090" i="4"/>
  <c r="U1089" i="4"/>
  <c r="U1088" i="4"/>
  <c r="U1087" i="4"/>
  <c r="U1086" i="4"/>
  <c r="U1085" i="4"/>
  <c r="U1084" i="4"/>
  <c r="U1083" i="4"/>
  <c r="U1082" i="4"/>
  <c r="U1081" i="4"/>
  <c r="U1080" i="4"/>
  <c r="U1079" i="4"/>
  <c r="U1078" i="4"/>
  <c r="U1077" i="4"/>
  <c r="U1076" i="4"/>
  <c r="U1075" i="4"/>
  <c r="U1074" i="4"/>
  <c r="U1073" i="4"/>
  <c r="U1072" i="4"/>
  <c r="U1071" i="4"/>
  <c r="U1070" i="4"/>
  <c r="U1069" i="4"/>
  <c r="U1068" i="4"/>
  <c r="U1067" i="4"/>
  <c r="U1066" i="4"/>
  <c r="U1065" i="4"/>
  <c r="U1064" i="4"/>
  <c r="U1063" i="4"/>
  <c r="U1062" i="4"/>
  <c r="U1061" i="4"/>
  <c r="U1060" i="4"/>
  <c r="U1059" i="4"/>
  <c r="U1058" i="4"/>
  <c r="U1057" i="4"/>
  <c r="U1056" i="4"/>
  <c r="U1055" i="4"/>
  <c r="U1054" i="4"/>
  <c r="U1053" i="4"/>
  <c r="U1052" i="4"/>
  <c r="U1051" i="4"/>
  <c r="U1050" i="4"/>
  <c r="U1049" i="4"/>
  <c r="U1048" i="4"/>
  <c r="U1047" i="4"/>
  <c r="U1046" i="4"/>
  <c r="U1045" i="4"/>
  <c r="U1044" i="4"/>
  <c r="U1043" i="4"/>
  <c r="U1042" i="4"/>
  <c r="U1041" i="4"/>
  <c r="U1040" i="4"/>
  <c r="U1039" i="4"/>
  <c r="U1038" i="4"/>
  <c r="U1037" i="4"/>
  <c r="U1036" i="4"/>
  <c r="U1035" i="4"/>
  <c r="U1034" i="4"/>
  <c r="U1033" i="4"/>
  <c r="U1032" i="4"/>
  <c r="U1031" i="4"/>
  <c r="U1030" i="4"/>
  <c r="U1029" i="4"/>
  <c r="U1028" i="4"/>
  <c r="U1027" i="4"/>
  <c r="U1026" i="4"/>
  <c r="U1025" i="4"/>
  <c r="U1024" i="4"/>
  <c r="U1023" i="4"/>
  <c r="U1022" i="4"/>
  <c r="U1021" i="4"/>
  <c r="U1020" i="4"/>
  <c r="U1019" i="4"/>
  <c r="U1018" i="4"/>
  <c r="U1017" i="4"/>
  <c r="U1016" i="4"/>
  <c r="U1015" i="4"/>
  <c r="U1014" i="4"/>
  <c r="U1013" i="4"/>
  <c r="U1012" i="4"/>
  <c r="U1011" i="4"/>
  <c r="U1010" i="4"/>
  <c r="U1009" i="4"/>
  <c r="U1008" i="4"/>
  <c r="U1007" i="4"/>
  <c r="U1006" i="4"/>
  <c r="U1005" i="4"/>
  <c r="U1004" i="4"/>
  <c r="U1003" i="4"/>
  <c r="U1002" i="4"/>
  <c r="U1001" i="4"/>
  <c r="U1000" i="4"/>
  <c r="U999" i="4"/>
  <c r="U998" i="4"/>
  <c r="U997" i="4"/>
  <c r="U996" i="4"/>
  <c r="U995" i="4"/>
  <c r="U994" i="4"/>
  <c r="U993" i="4"/>
  <c r="U992" i="4"/>
  <c r="U991" i="4"/>
  <c r="U990" i="4"/>
  <c r="U989" i="4"/>
  <c r="U988" i="4"/>
  <c r="U987" i="4"/>
  <c r="U986" i="4"/>
  <c r="U985" i="4"/>
  <c r="U984" i="4"/>
  <c r="U983" i="4"/>
  <c r="U982" i="4"/>
  <c r="U981" i="4"/>
  <c r="U980" i="4"/>
  <c r="U979" i="4"/>
  <c r="U978" i="4"/>
  <c r="U977" i="4"/>
  <c r="U976" i="4"/>
  <c r="U975" i="4"/>
  <c r="U974" i="4"/>
  <c r="U973" i="4"/>
  <c r="U972" i="4"/>
  <c r="U971" i="4"/>
  <c r="U970" i="4"/>
  <c r="U969" i="4"/>
  <c r="U968" i="4"/>
  <c r="U967" i="4"/>
  <c r="U966" i="4"/>
  <c r="U965" i="4"/>
  <c r="U964" i="4"/>
  <c r="U963" i="4"/>
  <c r="U962" i="4"/>
  <c r="U961" i="4"/>
  <c r="U960" i="4"/>
  <c r="U959" i="4"/>
  <c r="U958" i="4"/>
  <c r="U957" i="4"/>
  <c r="U956" i="4"/>
  <c r="U955" i="4"/>
  <c r="U954" i="4"/>
  <c r="U953" i="4"/>
  <c r="U952" i="4"/>
  <c r="U951" i="4"/>
  <c r="U950" i="4"/>
  <c r="U949" i="4"/>
  <c r="U948" i="4"/>
  <c r="U947" i="4"/>
  <c r="U946" i="4"/>
  <c r="U945" i="4"/>
  <c r="U944" i="4"/>
  <c r="U943" i="4"/>
  <c r="U942" i="4"/>
  <c r="U941" i="4"/>
  <c r="U940" i="4"/>
  <c r="U939" i="4"/>
  <c r="U938" i="4"/>
  <c r="U937" i="4"/>
  <c r="U936" i="4"/>
  <c r="U935" i="4"/>
  <c r="U934" i="4"/>
  <c r="U933" i="4"/>
  <c r="U932" i="4"/>
  <c r="U931" i="4"/>
  <c r="U930" i="4"/>
  <c r="U929" i="4"/>
  <c r="U928" i="4"/>
  <c r="U927" i="4"/>
  <c r="U926" i="4"/>
  <c r="U925" i="4"/>
  <c r="U924" i="4"/>
  <c r="U923" i="4"/>
  <c r="U922" i="4"/>
  <c r="U921" i="4"/>
  <c r="U920" i="4"/>
  <c r="U919" i="4"/>
  <c r="U918" i="4"/>
  <c r="U917" i="4"/>
  <c r="U916" i="4"/>
  <c r="U915" i="4"/>
  <c r="U914" i="4"/>
  <c r="U913" i="4"/>
  <c r="U912" i="4"/>
  <c r="U911" i="4"/>
  <c r="U910" i="4"/>
  <c r="U909" i="4"/>
  <c r="U908" i="4"/>
  <c r="U907" i="4"/>
  <c r="U906" i="4"/>
  <c r="U905" i="4"/>
  <c r="U904" i="4"/>
  <c r="U903" i="4"/>
  <c r="U902" i="4"/>
  <c r="U901" i="4"/>
  <c r="U900" i="4"/>
  <c r="U899" i="4"/>
  <c r="U898" i="4"/>
  <c r="U897" i="4"/>
  <c r="U896" i="4"/>
  <c r="U895" i="4"/>
  <c r="U894" i="4"/>
  <c r="U893" i="4"/>
  <c r="U892" i="4"/>
  <c r="U891" i="4"/>
  <c r="U890" i="4"/>
  <c r="U889" i="4"/>
  <c r="U888" i="4"/>
  <c r="U887" i="4"/>
  <c r="U886" i="4"/>
  <c r="U885" i="4"/>
  <c r="U884" i="4"/>
  <c r="U883" i="4"/>
  <c r="U882" i="4"/>
  <c r="U881" i="4"/>
  <c r="U880" i="4"/>
  <c r="U879" i="4"/>
  <c r="U878" i="4"/>
  <c r="U877" i="4"/>
  <c r="U876" i="4"/>
  <c r="U875" i="4"/>
  <c r="U874" i="4"/>
  <c r="U873" i="4"/>
  <c r="U872" i="4"/>
  <c r="U871" i="4"/>
  <c r="U870" i="4"/>
  <c r="U869" i="4"/>
  <c r="U868" i="4"/>
  <c r="U867" i="4"/>
  <c r="U866" i="4"/>
  <c r="U865" i="4"/>
  <c r="U864" i="4"/>
  <c r="U863" i="4"/>
  <c r="U862" i="4"/>
  <c r="U861" i="4"/>
  <c r="U860" i="4"/>
  <c r="U859" i="4"/>
  <c r="U858" i="4"/>
  <c r="U857" i="4"/>
  <c r="U856" i="4"/>
  <c r="U855" i="4"/>
  <c r="U854" i="4"/>
  <c r="U853" i="4"/>
  <c r="U852" i="4"/>
  <c r="U851" i="4"/>
  <c r="U850" i="4"/>
  <c r="U849" i="4"/>
  <c r="U848" i="4"/>
  <c r="U847" i="4"/>
  <c r="U846" i="4"/>
  <c r="U845" i="4"/>
  <c r="U844" i="4"/>
  <c r="U843" i="4"/>
  <c r="U842" i="4"/>
  <c r="U841" i="4"/>
  <c r="U840" i="4"/>
  <c r="U839" i="4"/>
  <c r="U838" i="4"/>
  <c r="U837" i="4"/>
  <c r="U836" i="4"/>
  <c r="U835" i="4"/>
  <c r="U834" i="4"/>
  <c r="U833" i="4"/>
  <c r="U832" i="4"/>
  <c r="U831" i="4"/>
  <c r="U830" i="4"/>
  <c r="U829" i="4"/>
  <c r="U828" i="4"/>
  <c r="U827" i="4"/>
  <c r="U826" i="4"/>
  <c r="U825" i="4"/>
  <c r="U824" i="4"/>
  <c r="U823" i="4"/>
  <c r="U822" i="4"/>
  <c r="U821" i="4"/>
  <c r="U820" i="4"/>
  <c r="U819" i="4"/>
  <c r="U818" i="4"/>
  <c r="U817" i="4"/>
  <c r="U816" i="4"/>
  <c r="U815" i="4"/>
  <c r="U814" i="4"/>
  <c r="U813" i="4"/>
  <c r="U812" i="4"/>
  <c r="U811" i="4"/>
  <c r="U810" i="4"/>
  <c r="U809" i="4"/>
  <c r="U808" i="4"/>
  <c r="U807" i="4"/>
  <c r="U806" i="4"/>
  <c r="U805" i="4"/>
  <c r="U804" i="4"/>
  <c r="U803" i="4"/>
  <c r="U802" i="4"/>
  <c r="U801" i="4"/>
  <c r="U800" i="4"/>
  <c r="U799" i="4"/>
  <c r="U798" i="4"/>
  <c r="U797" i="4"/>
  <c r="U796" i="4"/>
  <c r="U795" i="4"/>
  <c r="U794" i="4"/>
  <c r="U793" i="4"/>
  <c r="U792" i="4"/>
  <c r="U791" i="4"/>
  <c r="U790" i="4"/>
  <c r="U789" i="4"/>
  <c r="U788" i="4"/>
  <c r="U787" i="4"/>
  <c r="U786" i="4"/>
  <c r="U785" i="4"/>
  <c r="U784" i="4"/>
  <c r="U783" i="4"/>
  <c r="U782" i="4"/>
  <c r="U781" i="4"/>
  <c r="U780" i="4"/>
  <c r="U779" i="4"/>
  <c r="U778" i="4"/>
  <c r="U777" i="4"/>
  <c r="U776" i="4"/>
  <c r="U775" i="4"/>
  <c r="U774" i="4"/>
  <c r="U773" i="4"/>
  <c r="U772" i="4"/>
  <c r="U771" i="4"/>
  <c r="U770" i="4"/>
  <c r="U769" i="4"/>
  <c r="U768" i="4"/>
  <c r="U767" i="4"/>
  <c r="U766" i="4"/>
  <c r="U765" i="4"/>
  <c r="U764" i="4"/>
  <c r="U763" i="4"/>
  <c r="U762" i="4"/>
  <c r="U761" i="4"/>
  <c r="U760" i="4"/>
  <c r="U759" i="4"/>
  <c r="U758" i="4"/>
  <c r="U757" i="4"/>
  <c r="U756" i="4"/>
  <c r="U755" i="4"/>
  <c r="U754" i="4"/>
  <c r="U753" i="4"/>
  <c r="U752" i="4"/>
  <c r="U751" i="4"/>
  <c r="U750" i="4"/>
  <c r="U749" i="4"/>
  <c r="U748" i="4"/>
  <c r="U747" i="4"/>
  <c r="U746" i="4"/>
  <c r="U745" i="4"/>
  <c r="U744" i="4"/>
  <c r="U743" i="4"/>
  <c r="U742" i="4"/>
  <c r="U741" i="4"/>
  <c r="U740" i="4"/>
  <c r="U739" i="4"/>
  <c r="U738" i="4"/>
  <c r="U737" i="4"/>
  <c r="U736" i="4"/>
  <c r="U735" i="4"/>
  <c r="U734" i="4"/>
  <c r="U733" i="4"/>
  <c r="U732" i="4"/>
  <c r="U731" i="4"/>
  <c r="U730" i="4"/>
  <c r="U729" i="4"/>
  <c r="U728" i="4"/>
  <c r="U727" i="4"/>
  <c r="U726" i="4"/>
  <c r="U725" i="4"/>
  <c r="U724" i="4"/>
  <c r="U723" i="4"/>
  <c r="U722" i="4"/>
  <c r="U721" i="4"/>
  <c r="U720" i="4"/>
  <c r="U719" i="4"/>
  <c r="U718" i="4"/>
  <c r="U717" i="4"/>
  <c r="U716" i="4"/>
  <c r="U715" i="4"/>
  <c r="U714" i="4"/>
  <c r="U713" i="4"/>
  <c r="U712" i="4"/>
  <c r="U711" i="4"/>
  <c r="U710" i="4"/>
  <c r="U709" i="4"/>
  <c r="U708" i="4"/>
  <c r="U707" i="4"/>
  <c r="U706" i="4"/>
  <c r="U705" i="4"/>
  <c r="U704" i="4"/>
  <c r="U703" i="4"/>
  <c r="U702" i="4"/>
  <c r="U701" i="4"/>
  <c r="U700" i="4"/>
  <c r="U699" i="4"/>
  <c r="U698" i="4"/>
  <c r="U697" i="4"/>
  <c r="U696" i="4"/>
  <c r="U695" i="4"/>
  <c r="U694" i="4"/>
  <c r="U693" i="4"/>
  <c r="U692" i="4"/>
  <c r="U691" i="4"/>
  <c r="U690" i="4"/>
  <c r="U689" i="4"/>
  <c r="U688" i="4"/>
  <c r="U687" i="4"/>
  <c r="U686" i="4"/>
  <c r="U685" i="4"/>
  <c r="U684" i="4"/>
  <c r="U683" i="4"/>
  <c r="U682" i="4"/>
  <c r="U681" i="4"/>
  <c r="U680" i="4"/>
  <c r="U679" i="4"/>
  <c r="U678" i="4"/>
  <c r="U677" i="4"/>
  <c r="U676" i="4"/>
  <c r="U675" i="4"/>
  <c r="U674" i="4"/>
  <c r="U673" i="4"/>
  <c r="U672" i="4"/>
  <c r="U671" i="4"/>
  <c r="U670" i="4"/>
  <c r="U669" i="4"/>
  <c r="U668" i="4"/>
  <c r="U667" i="4"/>
  <c r="U666" i="4"/>
  <c r="U665" i="4"/>
  <c r="U664" i="4"/>
  <c r="U663" i="4"/>
  <c r="U662" i="4"/>
  <c r="U661" i="4"/>
  <c r="U660" i="4"/>
  <c r="U659" i="4"/>
  <c r="U658" i="4"/>
  <c r="U657" i="4"/>
  <c r="U656" i="4"/>
  <c r="U655" i="4"/>
  <c r="U654" i="4"/>
  <c r="U653" i="4"/>
  <c r="U652" i="4"/>
  <c r="U651" i="4"/>
  <c r="U650" i="4"/>
  <c r="U649" i="4"/>
  <c r="U648" i="4"/>
  <c r="U647" i="4"/>
  <c r="U646" i="4"/>
  <c r="U645" i="4"/>
  <c r="U644" i="4"/>
  <c r="U643" i="4"/>
  <c r="U642" i="4"/>
  <c r="U641" i="4"/>
  <c r="U640" i="4"/>
  <c r="U639" i="4"/>
  <c r="U638" i="4"/>
  <c r="U637" i="4"/>
  <c r="U636" i="4"/>
  <c r="U635" i="4"/>
  <c r="U634" i="4"/>
  <c r="U633" i="4"/>
  <c r="U632" i="4"/>
  <c r="U631" i="4"/>
  <c r="U630" i="4"/>
  <c r="U629" i="4"/>
  <c r="U628" i="4"/>
  <c r="U627" i="4"/>
  <c r="U626" i="4"/>
  <c r="U625" i="4"/>
  <c r="U624" i="4"/>
  <c r="U623" i="4"/>
  <c r="U622" i="4"/>
  <c r="U621" i="4"/>
  <c r="U620" i="4"/>
  <c r="U619" i="4"/>
  <c r="U618" i="4"/>
  <c r="U617" i="4"/>
  <c r="U616" i="4"/>
  <c r="U615" i="4"/>
  <c r="U614" i="4"/>
  <c r="U613" i="4"/>
  <c r="U612" i="4"/>
  <c r="U611" i="4"/>
  <c r="U610" i="4"/>
  <c r="U609" i="4"/>
  <c r="U608" i="4"/>
  <c r="U607" i="4"/>
  <c r="U606" i="4"/>
  <c r="U605" i="4"/>
  <c r="U604" i="4"/>
  <c r="U603" i="4"/>
  <c r="U602" i="4"/>
  <c r="U601" i="4"/>
  <c r="U600" i="4"/>
  <c r="U599" i="4"/>
  <c r="U598" i="4"/>
  <c r="U597" i="4"/>
  <c r="U596" i="4"/>
  <c r="U595" i="4"/>
  <c r="U594" i="4"/>
  <c r="U593" i="4"/>
  <c r="U592" i="4"/>
  <c r="U591" i="4"/>
  <c r="U590" i="4"/>
  <c r="U589" i="4"/>
  <c r="U588" i="4"/>
  <c r="U587" i="4"/>
  <c r="U586" i="4"/>
  <c r="U585" i="4"/>
  <c r="U584" i="4"/>
  <c r="U583" i="4"/>
  <c r="U582" i="4"/>
  <c r="U581" i="4"/>
  <c r="U580" i="4"/>
  <c r="U579" i="4"/>
  <c r="U578" i="4"/>
  <c r="U577" i="4"/>
  <c r="U576" i="4"/>
  <c r="U575" i="4"/>
  <c r="U574" i="4"/>
  <c r="U573" i="4"/>
  <c r="U572" i="4"/>
  <c r="U571" i="4"/>
  <c r="U570" i="4"/>
  <c r="U569" i="4"/>
  <c r="U568" i="4"/>
  <c r="U567" i="4"/>
  <c r="U566" i="4"/>
  <c r="U565" i="4"/>
  <c r="U564" i="4"/>
  <c r="U563" i="4"/>
  <c r="U562" i="4"/>
  <c r="U561" i="4"/>
  <c r="U560" i="4"/>
  <c r="U559" i="4"/>
  <c r="U558" i="4"/>
  <c r="U557" i="4"/>
  <c r="U556" i="4"/>
  <c r="U555" i="4"/>
  <c r="U554" i="4"/>
  <c r="U553" i="4"/>
  <c r="U552" i="4"/>
  <c r="U551" i="4"/>
  <c r="U550" i="4"/>
  <c r="U549" i="4"/>
  <c r="U548" i="4"/>
  <c r="U547" i="4"/>
  <c r="U546" i="4"/>
  <c r="U545" i="4"/>
  <c r="U544" i="4"/>
  <c r="U543" i="4"/>
  <c r="U542" i="4"/>
  <c r="U541" i="4"/>
  <c r="U540" i="4"/>
  <c r="U539" i="4"/>
  <c r="U538" i="4"/>
  <c r="U537" i="4"/>
  <c r="U536" i="4"/>
  <c r="U535" i="4"/>
  <c r="U534" i="4"/>
  <c r="U533" i="4"/>
  <c r="U532" i="4"/>
  <c r="U531" i="4"/>
  <c r="U530" i="4"/>
  <c r="U529" i="4"/>
  <c r="U528" i="4"/>
  <c r="U527" i="4"/>
  <c r="U526" i="4"/>
  <c r="U525" i="4"/>
  <c r="U524" i="4"/>
  <c r="U523" i="4"/>
  <c r="U522" i="4"/>
  <c r="U521" i="4"/>
  <c r="U520" i="4"/>
  <c r="U519" i="4"/>
  <c r="U518" i="4"/>
  <c r="U517" i="4"/>
  <c r="U516" i="4"/>
  <c r="U515" i="4"/>
  <c r="U514" i="4"/>
  <c r="U513" i="4"/>
  <c r="U512" i="4"/>
  <c r="U511" i="4"/>
  <c r="U510" i="4"/>
  <c r="U509" i="4"/>
  <c r="U508" i="4"/>
  <c r="U507" i="4"/>
  <c r="U506" i="4"/>
  <c r="U505" i="4"/>
  <c r="U504" i="4"/>
  <c r="U503" i="4"/>
  <c r="U502" i="4"/>
  <c r="U501" i="4"/>
  <c r="U500" i="4"/>
  <c r="U499" i="4"/>
  <c r="U498" i="4"/>
  <c r="U497" i="4"/>
  <c r="U496" i="4"/>
  <c r="U495" i="4"/>
  <c r="U494" i="4"/>
  <c r="U493" i="4"/>
  <c r="U492" i="4"/>
  <c r="U491" i="4"/>
  <c r="U490" i="4"/>
  <c r="U489" i="4"/>
  <c r="U488" i="4"/>
  <c r="U487" i="4"/>
  <c r="U486" i="4"/>
  <c r="U485" i="4"/>
  <c r="U484" i="4"/>
  <c r="U483" i="4"/>
  <c r="U482" i="4"/>
  <c r="U481" i="4"/>
  <c r="U480" i="4"/>
  <c r="U479" i="4"/>
  <c r="U478" i="4"/>
  <c r="U477" i="4"/>
  <c r="U476" i="4"/>
  <c r="U475" i="4"/>
  <c r="U474" i="4"/>
  <c r="U473" i="4"/>
  <c r="U472" i="4"/>
  <c r="U471" i="4"/>
  <c r="U470" i="4"/>
  <c r="U469" i="4"/>
  <c r="U468" i="4"/>
  <c r="U467" i="4"/>
  <c r="U466" i="4"/>
  <c r="U465" i="4"/>
  <c r="U464" i="4"/>
  <c r="U463" i="4"/>
  <c r="U462" i="4"/>
  <c r="U461" i="4"/>
  <c r="U460" i="4"/>
  <c r="U459" i="4"/>
  <c r="U458" i="4"/>
  <c r="U457" i="4"/>
  <c r="U456" i="4"/>
  <c r="U455" i="4"/>
  <c r="U454" i="4"/>
  <c r="U453" i="4"/>
  <c r="U452" i="4"/>
  <c r="U451" i="4"/>
  <c r="U450" i="4"/>
  <c r="U449" i="4"/>
  <c r="U448" i="4"/>
  <c r="U447" i="4"/>
  <c r="U446" i="4"/>
  <c r="U445" i="4"/>
  <c r="U444" i="4"/>
  <c r="U443" i="4"/>
  <c r="U442" i="4"/>
  <c r="U441" i="4"/>
  <c r="U440" i="4"/>
  <c r="U439" i="4"/>
  <c r="U438" i="4"/>
  <c r="U437" i="4"/>
  <c r="U436" i="4"/>
  <c r="U435" i="4"/>
  <c r="U434" i="4"/>
  <c r="U433" i="4"/>
  <c r="U432" i="4"/>
  <c r="U431" i="4"/>
  <c r="U430" i="4"/>
  <c r="U429" i="4"/>
  <c r="U428" i="4"/>
  <c r="U427" i="4"/>
  <c r="U426" i="4"/>
  <c r="U425" i="4"/>
  <c r="U424" i="4"/>
  <c r="U423" i="4"/>
  <c r="U422" i="4"/>
  <c r="U421" i="4"/>
  <c r="U420" i="4"/>
  <c r="U419" i="4"/>
  <c r="U418" i="4"/>
  <c r="U417" i="4"/>
  <c r="U416" i="4"/>
  <c r="U415" i="4"/>
  <c r="U414" i="4"/>
  <c r="U413" i="4"/>
  <c r="U412" i="4"/>
  <c r="U411" i="4"/>
  <c r="U410" i="4"/>
  <c r="U409" i="4"/>
  <c r="U408" i="4"/>
  <c r="U407" i="4"/>
  <c r="U406" i="4"/>
  <c r="U405" i="4"/>
  <c r="U404" i="4"/>
  <c r="U403" i="4"/>
  <c r="U402" i="4"/>
  <c r="U401" i="4"/>
  <c r="U400" i="4"/>
  <c r="U399" i="4"/>
  <c r="U398" i="4"/>
  <c r="U397" i="4"/>
  <c r="U396" i="4"/>
  <c r="U395" i="4"/>
  <c r="U394" i="4"/>
  <c r="U393" i="4"/>
  <c r="U392" i="4"/>
  <c r="U391" i="4"/>
  <c r="U390" i="4"/>
  <c r="U389" i="4"/>
  <c r="U388" i="4"/>
  <c r="U387" i="4"/>
  <c r="U386" i="4"/>
  <c r="U385" i="4"/>
  <c r="U384" i="4"/>
  <c r="U383" i="4"/>
  <c r="U382" i="4"/>
  <c r="U381" i="4"/>
  <c r="U380" i="4"/>
  <c r="U379" i="4"/>
  <c r="U378" i="4"/>
  <c r="U377" i="4"/>
  <c r="U376" i="4"/>
  <c r="U375" i="4"/>
  <c r="U374" i="4"/>
  <c r="U373" i="4"/>
  <c r="U372" i="4"/>
  <c r="U371" i="4"/>
  <c r="U370" i="4"/>
  <c r="U369" i="4"/>
  <c r="U368" i="4"/>
  <c r="U367" i="4"/>
  <c r="U366" i="4"/>
  <c r="U365" i="4"/>
  <c r="U364" i="4"/>
  <c r="U363" i="4"/>
  <c r="U362" i="4"/>
  <c r="U361" i="4"/>
  <c r="U360" i="4"/>
  <c r="U359" i="4"/>
  <c r="U358" i="4"/>
  <c r="U357" i="4"/>
  <c r="U356" i="4"/>
  <c r="U355" i="4"/>
  <c r="U354" i="4"/>
  <c r="U353" i="4"/>
  <c r="U352" i="4"/>
  <c r="U351" i="4"/>
  <c r="U350" i="4"/>
  <c r="U349" i="4"/>
  <c r="U348" i="4"/>
  <c r="U347" i="4"/>
  <c r="U346" i="4"/>
  <c r="U345" i="4"/>
  <c r="U344" i="4"/>
  <c r="U343" i="4"/>
  <c r="U342" i="4"/>
  <c r="U341" i="4"/>
  <c r="U340" i="4"/>
  <c r="U339" i="4"/>
  <c r="U338" i="4"/>
  <c r="U337" i="4"/>
  <c r="U336" i="4"/>
  <c r="U335" i="4"/>
  <c r="U334" i="4"/>
  <c r="U333" i="4"/>
  <c r="U332" i="4"/>
  <c r="U331" i="4"/>
  <c r="U330" i="4"/>
  <c r="U329" i="4"/>
  <c r="U328" i="4"/>
  <c r="U327" i="4"/>
  <c r="U326" i="4"/>
  <c r="U325" i="4"/>
  <c r="U324" i="4"/>
  <c r="U323" i="4"/>
  <c r="U322" i="4"/>
  <c r="U321" i="4"/>
  <c r="U320" i="4"/>
  <c r="U319" i="4"/>
  <c r="U318" i="4"/>
  <c r="U317" i="4"/>
  <c r="U316" i="4"/>
  <c r="U315" i="4"/>
  <c r="U314" i="4"/>
  <c r="U313" i="4"/>
  <c r="U312" i="4"/>
  <c r="U311" i="4"/>
  <c r="U310" i="4"/>
  <c r="U309" i="4"/>
  <c r="U308" i="4"/>
  <c r="U307" i="4"/>
  <c r="U306" i="4"/>
  <c r="U305" i="4"/>
  <c r="U304" i="4"/>
  <c r="U303" i="4"/>
  <c r="U302" i="4"/>
  <c r="U301" i="4"/>
  <c r="U300" i="4"/>
  <c r="U299" i="4"/>
  <c r="U298" i="4"/>
  <c r="U297" i="4"/>
  <c r="U296" i="4"/>
  <c r="U295" i="4"/>
  <c r="U294" i="4"/>
  <c r="U293" i="4"/>
  <c r="U292" i="4"/>
  <c r="U291" i="4"/>
  <c r="U290" i="4"/>
  <c r="U289" i="4"/>
  <c r="U288" i="4"/>
  <c r="U287" i="4"/>
  <c r="U286" i="4"/>
  <c r="U285" i="4"/>
  <c r="U284" i="4"/>
  <c r="U283" i="4"/>
  <c r="U282" i="4"/>
  <c r="U281" i="4"/>
  <c r="U280" i="4"/>
  <c r="U279" i="4"/>
  <c r="U278" i="4"/>
  <c r="U277" i="4"/>
  <c r="U276" i="4"/>
  <c r="U275" i="4"/>
  <c r="U274" i="4"/>
  <c r="U273" i="4"/>
  <c r="U272" i="4"/>
  <c r="U271" i="4"/>
  <c r="U270" i="4"/>
  <c r="U269" i="4"/>
  <c r="U268" i="4"/>
  <c r="U267" i="4"/>
  <c r="U266" i="4"/>
  <c r="U265" i="4"/>
  <c r="U264" i="4"/>
  <c r="U263" i="4"/>
  <c r="U262" i="4"/>
  <c r="U261" i="4"/>
  <c r="U260" i="4"/>
  <c r="U259" i="4"/>
  <c r="U258" i="4"/>
  <c r="U257" i="4"/>
  <c r="U256" i="4"/>
  <c r="U255" i="4"/>
  <c r="U254" i="4"/>
  <c r="U253" i="4"/>
  <c r="U252" i="4"/>
  <c r="U251" i="4"/>
  <c r="U250" i="4"/>
  <c r="U249" i="4"/>
  <c r="U248" i="4"/>
  <c r="U247" i="4"/>
  <c r="U246" i="4"/>
  <c r="U245" i="4"/>
  <c r="U244" i="4"/>
  <c r="U243" i="4"/>
  <c r="U242" i="4"/>
  <c r="U241" i="4"/>
  <c r="U240" i="4"/>
  <c r="U239" i="4"/>
  <c r="U238" i="4"/>
  <c r="U237" i="4"/>
  <c r="U236" i="4"/>
  <c r="U235" i="4"/>
  <c r="U234" i="4"/>
  <c r="U233" i="4"/>
  <c r="U232" i="4"/>
  <c r="U231" i="4"/>
  <c r="U230" i="4"/>
  <c r="U229" i="4"/>
  <c r="U228" i="4"/>
  <c r="U227" i="4"/>
  <c r="U226" i="4"/>
  <c r="U225" i="4"/>
  <c r="U224" i="4"/>
  <c r="U223" i="4"/>
  <c r="U222" i="4"/>
  <c r="U221" i="4"/>
  <c r="U220" i="4"/>
  <c r="U219" i="4"/>
  <c r="U218" i="4"/>
  <c r="U217" i="4"/>
  <c r="U216" i="4"/>
  <c r="U215" i="4"/>
  <c r="U214" i="4"/>
  <c r="U213" i="4"/>
  <c r="U212" i="4"/>
  <c r="U211" i="4"/>
  <c r="U210" i="4"/>
  <c r="U209" i="4"/>
  <c r="U208" i="4"/>
  <c r="U207" i="4"/>
  <c r="U206" i="4"/>
  <c r="U205" i="4"/>
  <c r="U204" i="4"/>
  <c r="U203" i="4"/>
  <c r="U202" i="4"/>
  <c r="U201" i="4"/>
  <c r="U200" i="4"/>
  <c r="U199" i="4"/>
  <c r="U198" i="4"/>
  <c r="U197" i="4"/>
  <c r="U196" i="4"/>
  <c r="U195" i="4"/>
  <c r="U194" i="4"/>
  <c r="U193" i="4"/>
  <c r="U192" i="4"/>
  <c r="U191" i="4"/>
  <c r="U190" i="4"/>
  <c r="U189" i="4"/>
  <c r="U188" i="4"/>
  <c r="U187" i="4"/>
  <c r="U186" i="4"/>
  <c r="U185" i="4"/>
  <c r="U184" i="4"/>
  <c r="U183" i="4"/>
  <c r="U182" i="4"/>
  <c r="U181" i="4"/>
  <c r="U180" i="4"/>
  <c r="U179" i="4"/>
  <c r="U178" i="4"/>
  <c r="U177" i="4"/>
  <c r="U176" i="4"/>
  <c r="U175" i="4"/>
  <c r="U174" i="4"/>
  <c r="U173" i="4"/>
  <c r="U172" i="4"/>
  <c r="U171" i="4"/>
  <c r="U170" i="4"/>
  <c r="U169" i="4"/>
  <c r="U168" i="4"/>
  <c r="U167" i="4"/>
  <c r="U166" i="4"/>
  <c r="U165" i="4"/>
  <c r="U164" i="4"/>
  <c r="U163" i="4"/>
  <c r="U162" i="4"/>
  <c r="U161" i="4"/>
  <c r="U160" i="4"/>
  <c r="U159" i="4"/>
  <c r="U158" i="4"/>
  <c r="U157" i="4"/>
  <c r="U156" i="4"/>
  <c r="U155" i="4"/>
  <c r="U154" i="4"/>
  <c r="U153" i="4"/>
  <c r="U152" i="4"/>
  <c r="U151" i="4"/>
  <c r="U150" i="4"/>
  <c r="U149" i="4"/>
  <c r="U148" i="4"/>
  <c r="U147" i="4"/>
  <c r="U146" i="4"/>
  <c r="U145" i="4"/>
  <c r="U144" i="4"/>
  <c r="U143" i="4"/>
  <c r="U142" i="4"/>
  <c r="U141" i="4"/>
  <c r="U140" i="4"/>
  <c r="U139" i="4"/>
  <c r="U138" i="4"/>
  <c r="U137" i="4"/>
  <c r="U136" i="4"/>
  <c r="U135" i="4"/>
  <c r="U134" i="4"/>
  <c r="U133" i="4"/>
  <c r="U132" i="4"/>
  <c r="U131" i="4"/>
  <c r="U130" i="4"/>
  <c r="U129" i="4"/>
  <c r="U128" i="4"/>
  <c r="U127" i="4"/>
  <c r="U126" i="4"/>
  <c r="U125" i="4"/>
  <c r="U124" i="4"/>
  <c r="U123" i="4"/>
  <c r="U122" i="4"/>
  <c r="U121" i="4"/>
  <c r="U120" i="4"/>
  <c r="U119" i="4"/>
  <c r="U118" i="4"/>
  <c r="U117" i="4"/>
  <c r="U116" i="4"/>
  <c r="U115" i="4"/>
  <c r="U114" i="4"/>
  <c r="U113" i="4"/>
  <c r="U112" i="4"/>
  <c r="U111" i="4"/>
  <c r="U110" i="4"/>
  <c r="U109" i="4"/>
  <c r="U108" i="4"/>
  <c r="U107" i="4"/>
  <c r="U106" i="4"/>
  <c r="U105" i="4"/>
  <c r="U104" i="4"/>
  <c r="U103" i="4"/>
  <c r="U102" i="4"/>
  <c r="U101" i="4"/>
  <c r="U100" i="4"/>
  <c r="U99" i="4"/>
  <c r="U98" i="4"/>
  <c r="U97" i="4"/>
  <c r="U96" i="4"/>
  <c r="U95" i="4"/>
  <c r="U94" i="4"/>
  <c r="U93" i="4"/>
  <c r="U92" i="4"/>
  <c r="U91" i="4"/>
  <c r="U90" i="4"/>
  <c r="U89" i="4"/>
  <c r="U88" i="4"/>
  <c r="U87" i="4"/>
  <c r="U86" i="4"/>
  <c r="U85" i="4"/>
  <c r="U84" i="4"/>
  <c r="U83" i="4"/>
  <c r="U82" i="4"/>
  <c r="U81" i="4"/>
  <c r="U80" i="4"/>
  <c r="U79" i="4"/>
  <c r="U78" i="4"/>
  <c r="U77" i="4"/>
  <c r="U76" i="4"/>
  <c r="U75" i="4"/>
  <c r="U74" i="4"/>
  <c r="U73" i="4"/>
  <c r="U72" i="4"/>
  <c r="U71" i="4"/>
  <c r="U70" i="4"/>
  <c r="U69" i="4"/>
  <c r="U68" i="4"/>
  <c r="U67" i="4"/>
  <c r="U66" i="4"/>
  <c r="U65" i="4"/>
  <c r="U64" i="4"/>
  <c r="U63" i="4"/>
  <c r="U62" i="4"/>
  <c r="U61" i="4"/>
  <c r="U60" i="4"/>
  <c r="U59" i="4"/>
  <c r="U58" i="4"/>
  <c r="U57" i="4"/>
  <c r="U56" i="4"/>
  <c r="U55" i="4"/>
  <c r="U54" i="4"/>
  <c r="U53" i="4"/>
  <c r="U52" i="4"/>
  <c r="U51" i="4"/>
  <c r="U50" i="4"/>
  <c r="U49" i="4"/>
  <c r="U48" i="4"/>
  <c r="U47" i="4"/>
  <c r="U46" i="4"/>
  <c r="U45" i="4"/>
  <c r="U44" i="4"/>
  <c r="U43" i="4"/>
  <c r="U42" i="4"/>
  <c r="U41" i="4"/>
  <c r="U40" i="4"/>
  <c r="U39" i="4"/>
  <c r="U38" i="4"/>
  <c r="U37" i="4"/>
  <c r="U36" i="4"/>
  <c r="U35" i="4"/>
  <c r="U34" i="4"/>
  <c r="U33" i="4"/>
  <c r="U32" i="4"/>
  <c r="U31" i="4"/>
  <c r="U30" i="4"/>
  <c r="U29" i="4"/>
  <c r="U28" i="4"/>
  <c r="U27" i="4"/>
  <c r="U26" i="4"/>
  <c r="U25" i="4"/>
  <c r="U24" i="4"/>
  <c r="U23" i="4"/>
  <c r="U22" i="4"/>
  <c r="U21" i="4"/>
  <c r="U20" i="4"/>
  <c r="U19" i="4"/>
  <c r="U18" i="4"/>
  <c r="U17" i="4"/>
  <c r="U16" i="4"/>
  <c r="U15" i="4"/>
  <c r="U14" i="4"/>
  <c r="U13" i="4"/>
  <c r="U12" i="4"/>
  <c r="U11" i="4"/>
  <c r="U10" i="4"/>
  <c r="U9" i="4"/>
  <c r="U8" i="4"/>
  <c r="C3" i="4"/>
  <c r="M5" i="8"/>
  <c r="L5" i="8"/>
  <c r="K5" i="8"/>
  <c r="J5" i="8"/>
  <c r="I5" i="8"/>
  <c r="H5" i="8"/>
  <c r="G5" i="8"/>
  <c r="F5" i="8"/>
  <c r="E5" i="8"/>
  <c r="Q6" i="1" a="1"/>
  <c r="Q6" i="1"/>
  <c r="Q5" i="1" a="1"/>
  <c r="Q5" i="1"/>
  <c r="C5" i="6"/>
  <c r="D4" i="6"/>
  <c r="C97" i="2"/>
  <c r="D128" i="2"/>
  <c r="C96" i="2"/>
  <c r="D127" i="2"/>
  <c r="C95" i="2"/>
  <c r="D126" i="2"/>
  <c r="C94" i="2"/>
  <c r="D125" i="2"/>
  <c r="C93" i="2"/>
  <c r="D124" i="2"/>
  <c r="C92" i="2"/>
  <c r="D123" i="2"/>
  <c r="C91" i="2"/>
  <c r="D122" i="2"/>
  <c r="C90" i="2"/>
  <c r="D121" i="2"/>
  <c r="C89" i="2"/>
  <c r="D120" i="2"/>
  <c r="C88" i="2"/>
  <c r="D119" i="2"/>
  <c r="C87" i="2"/>
  <c r="D118" i="2"/>
  <c r="C86" i="2"/>
  <c r="D117" i="2"/>
  <c r="C85" i="2"/>
  <c r="D116" i="2"/>
  <c r="C84" i="2"/>
  <c r="D115" i="2"/>
  <c r="C83" i="2"/>
  <c r="D114" i="2"/>
  <c r="C82" i="2"/>
  <c r="D113" i="2"/>
  <c r="C81" i="2"/>
  <c r="D112" i="2"/>
  <c r="C80" i="2"/>
  <c r="D111" i="2"/>
  <c r="C79" i="2"/>
  <c r="D110" i="2"/>
  <c r="C78" i="2"/>
  <c r="D109" i="2"/>
  <c r="C77" i="2"/>
  <c r="D108" i="2"/>
  <c r="C76" i="2"/>
  <c r="D107" i="2"/>
  <c r="C75" i="2"/>
  <c r="D106" i="2"/>
  <c r="C74" i="2"/>
  <c r="D105" i="2"/>
  <c r="C73" i="2"/>
  <c r="D104" i="2"/>
  <c r="C72" i="2"/>
  <c r="D103" i="2"/>
  <c r="C71" i="2"/>
  <c r="D102" i="2"/>
  <c r="C70" i="2"/>
  <c r="D101" i="2"/>
  <c r="C69" i="2"/>
  <c r="D100" i="2"/>
  <c r="C68" i="2"/>
  <c r="D99" i="2"/>
  <c r="AG67" i="2"/>
  <c r="AH98" i="2"/>
  <c r="AE67" i="2"/>
  <c r="AF98" i="2"/>
  <c r="AC67" i="2"/>
  <c r="AD98" i="2"/>
  <c r="AA67" i="2"/>
  <c r="AB98" i="2"/>
  <c r="Y67" i="2"/>
  <c r="Z98" i="2"/>
  <c r="W67" i="2"/>
  <c r="X98" i="2"/>
  <c r="U67" i="2"/>
  <c r="V98" i="2"/>
  <c r="S67" i="2"/>
  <c r="T98" i="2"/>
  <c r="Q67" i="2"/>
  <c r="R98" i="2"/>
  <c r="O67" i="2"/>
  <c r="P98" i="2"/>
  <c r="M67" i="2"/>
  <c r="N98" i="2"/>
  <c r="K67" i="2"/>
  <c r="L98" i="2"/>
  <c r="I67" i="2"/>
  <c r="J98" i="2"/>
  <c r="G67" i="2"/>
  <c r="H98" i="2"/>
  <c r="E67" i="2"/>
  <c r="F98" i="2"/>
  <c r="C67" i="2"/>
  <c r="D98" i="2"/>
  <c r="D66" i="2"/>
  <c r="C5" i="2"/>
  <c r="E5" i="2"/>
  <c r="G5" i="2"/>
  <c r="I5" i="2"/>
  <c r="K5" i="2"/>
  <c r="M5" i="2"/>
  <c r="O5" i="2"/>
  <c r="Q5" i="2"/>
  <c r="S5" i="2"/>
  <c r="U5" i="2"/>
  <c r="W5" i="2"/>
  <c r="Y5" i="2"/>
  <c r="AA5" i="2"/>
  <c r="AC5" i="2"/>
  <c r="AE5" i="2"/>
  <c r="AG5" i="2"/>
  <c r="C35" i="2"/>
  <c r="C34" i="2"/>
  <c r="D65" i="2"/>
  <c r="C33" i="2"/>
  <c r="D64" i="2"/>
  <c r="C32" i="2"/>
  <c r="D63" i="2"/>
  <c r="C31" i="2"/>
  <c r="D62" i="2"/>
  <c r="C30" i="2"/>
  <c r="D61" i="2"/>
  <c r="C29" i="2"/>
  <c r="D60" i="2"/>
  <c r="C28" i="2"/>
  <c r="D59" i="2"/>
  <c r="C27" i="2"/>
  <c r="D58" i="2"/>
  <c r="C26" i="2"/>
  <c r="D57" i="2"/>
  <c r="C25" i="2"/>
  <c r="D56" i="2"/>
  <c r="C24" i="2"/>
  <c r="D55" i="2"/>
  <c r="C23" i="2"/>
  <c r="D54" i="2"/>
  <c r="C22" i="2"/>
  <c r="D53" i="2"/>
  <c r="C21" i="2"/>
  <c r="D52" i="2"/>
  <c r="C20" i="2"/>
  <c r="D51" i="2"/>
  <c r="C19" i="2"/>
  <c r="D50" i="2"/>
  <c r="C18" i="2"/>
  <c r="D49" i="2"/>
  <c r="C17" i="2"/>
  <c r="D48" i="2"/>
  <c r="C16" i="2"/>
  <c r="D47" i="2"/>
  <c r="C15" i="2"/>
  <c r="D46" i="2"/>
  <c r="C14" i="2"/>
  <c r="D45" i="2"/>
  <c r="C13" i="2"/>
  <c r="D44" i="2"/>
  <c r="C12" i="2"/>
  <c r="D43" i="2"/>
  <c r="C11" i="2"/>
  <c r="D42" i="2"/>
  <c r="C10" i="2"/>
  <c r="D41" i="2"/>
  <c r="C9" i="2"/>
  <c r="D40" i="2"/>
  <c r="C8" i="2"/>
  <c r="D39" i="2"/>
  <c r="C7" i="2"/>
  <c r="D38" i="2"/>
  <c r="C6" i="2"/>
  <c r="D37" i="2"/>
  <c r="AH36" i="2"/>
  <c r="AF36" i="2"/>
  <c r="AD36" i="2"/>
  <c r="AB36" i="2"/>
  <c r="Z36" i="2"/>
  <c r="X36" i="2"/>
  <c r="V36" i="2"/>
  <c r="T36" i="2"/>
  <c r="R36" i="2"/>
  <c r="P36" i="2"/>
  <c r="N36" i="2"/>
  <c r="L36" i="2"/>
  <c r="J36" i="2"/>
  <c r="H36" i="2"/>
  <c r="F36" i="2"/>
  <c r="D36" i="2"/>
  <c r="C3" i="8"/>
  <c r="C6" i="6"/>
  <c r="D5" i="6"/>
  <c r="Q7" i="1"/>
  <c r="Q8" i="1"/>
  <c r="C3" i="2"/>
  <c r="C7" i="6"/>
  <c r="D7" i="6"/>
  <c r="D6" i="6"/>
  <c r="E6" i="2"/>
  <c r="U6" i="2"/>
  <c r="D5" i="2"/>
  <c r="F4" i="7"/>
  <c r="J8" i="4"/>
  <c r="G6" i="2"/>
  <c r="W6" i="2"/>
  <c r="I6" i="2"/>
  <c r="Y6" i="2"/>
  <c r="M6" i="2"/>
  <c r="AC6" i="2"/>
  <c r="O6" i="2"/>
  <c r="AE6" i="2"/>
  <c r="Q6" i="2"/>
  <c r="AG6" i="2"/>
  <c r="B6" i="2"/>
  <c r="K6" i="2"/>
  <c r="S6" i="2"/>
  <c r="AA6" i="2"/>
  <c r="D3" i="2"/>
  <c r="C5" i="7"/>
  <c r="E4" i="7"/>
  <c r="F8" i="4"/>
  <c r="T8" i="4"/>
  <c r="S8" i="4"/>
  <c r="D8" i="4"/>
  <c r="C8" i="6"/>
  <c r="C9" i="6"/>
  <c r="I7" i="2"/>
  <c r="J37" i="2"/>
  <c r="I68" i="2"/>
  <c r="J99" i="2"/>
  <c r="S7" i="2"/>
  <c r="T37" i="2"/>
  <c r="S68" i="2"/>
  <c r="T99" i="2"/>
  <c r="M7" i="2"/>
  <c r="N37" i="2"/>
  <c r="M68" i="2"/>
  <c r="N99" i="2"/>
  <c r="K7" i="2"/>
  <c r="L37" i="2"/>
  <c r="K68" i="2"/>
  <c r="L99" i="2"/>
  <c r="Y7" i="2"/>
  <c r="Z37" i="2"/>
  <c r="Y68" i="2"/>
  <c r="Z99" i="2"/>
  <c r="Q7" i="2"/>
  <c r="R37" i="2"/>
  <c r="Q68" i="2"/>
  <c r="R99" i="2"/>
  <c r="G7" i="2"/>
  <c r="H37" i="2"/>
  <c r="G68" i="2"/>
  <c r="H99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W7" i="2"/>
  <c r="X37" i="2"/>
  <c r="W68" i="2"/>
  <c r="X99" i="2"/>
  <c r="D5" i="7"/>
  <c r="E5" i="7"/>
  <c r="D9" i="4"/>
  <c r="AE7" i="2"/>
  <c r="AF37" i="2"/>
  <c r="AE68" i="2"/>
  <c r="AF99" i="2"/>
  <c r="C36" i="2"/>
  <c r="D67" i="2"/>
  <c r="C98" i="2"/>
  <c r="D6" i="2"/>
  <c r="F5" i="2"/>
  <c r="AG7" i="2"/>
  <c r="AH37" i="2"/>
  <c r="AG68" i="2"/>
  <c r="AH99" i="2"/>
  <c r="O7" i="2"/>
  <c r="P37" i="2"/>
  <c r="O68" i="2"/>
  <c r="P99" i="2"/>
  <c r="U7" i="2"/>
  <c r="V37" i="2"/>
  <c r="U68" i="2"/>
  <c r="V99" i="2"/>
  <c r="AA7" i="2"/>
  <c r="AB37" i="2"/>
  <c r="AA68" i="2"/>
  <c r="AB99" i="2"/>
  <c r="AC7" i="2"/>
  <c r="AD37" i="2"/>
  <c r="AC68" i="2"/>
  <c r="AD99" i="2"/>
  <c r="E7" i="2"/>
  <c r="F37" i="2"/>
  <c r="E68" i="2"/>
  <c r="F99" i="2"/>
  <c r="E8" i="4"/>
  <c r="D8" i="6"/>
  <c r="G4" i="7"/>
  <c r="F5" i="7"/>
  <c r="J9" i="4"/>
  <c r="C6" i="7"/>
  <c r="F9" i="4"/>
  <c r="AC8" i="2"/>
  <c r="AD38" i="2"/>
  <c r="AC69" i="2"/>
  <c r="AD100" i="2"/>
  <c r="M8" i="2"/>
  <c r="N38" i="2"/>
  <c r="M69" i="2"/>
  <c r="N100" i="2"/>
  <c r="G8" i="2"/>
  <c r="H38" i="2"/>
  <c r="G69" i="2"/>
  <c r="H100" i="2"/>
  <c r="C37" i="2"/>
  <c r="D68" i="2"/>
  <c r="C99" i="2"/>
  <c r="D7" i="2"/>
  <c r="AA8" i="2"/>
  <c r="AB38" i="2"/>
  <c r="AA69" i="2"/>
  <c r="AB100" i="2"/>
  <c r="Q8" i="2"/>
  <c r="R38" i="2"/>
  <c r="Q69" i="2"/>
  <c r="R100" i="2"/>
  <c r="U8" i="2"/>
  <c r="V38" i="2"/>
  <c r="U69" i="2"/>
  <c r="V100" i="2"/>
  <c r="W8" i="2"/>
  <c r="X38" i="2"/>
  <c r="W69" i="2"/>
  <c r="X100" i="2"/>
  <c r="S8" i="2"/>
  <c r="T38" i="2"/>
  <c r="S69" i="2"/>
  <c r="T100" i="2"/>
  <c r="AG8" i="2"/>
  <c r="AH38" i="2"/>
  <c r="AG69" i="2"/>
  <c r="AH100" i="2"/>
  <c r="K8" i="2"/>
  <c r="L38" i="2"/>
  <c r="K69" i="2"/>
  <c r="L100" i="2"/>
  <c r="H5" i="2"/>
  <c r="F6" i="2"/>
  <c r="E36" i="2"/>
  <c r="F67" i="2"/>
  <c r="E98" i="2"/>
  <c r="E8" i="2"/>
  <c r="F38" i="2"/>
  <c r="E69" i="2"/>
  <c r="F100" i="2"/>
  <c r="O8" i="2"/>
  <c r="P38" i="2"/>
  <c r="O69" i="2"/>
  <c r="P100" i="2"/>
  <c r="AE8" i="2"/>
  <c r="AF38" i="2"/>
  <c r="AE69" i="2"/>
  <c r="AF100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Y8" i="2"/>
  <c r="Z38" i="2"/>
  <c r="Y69" i="2"/>
  <c r="Z100" i="2"/>
  <c r="I8" i="2"/>
  <c r="J38" i="2"/>
  <c r="I69" i="2"/>
  <c r="J100" i="2"/>
  <c r="D9" i="6"/>
  <c r="C10" i="6"/>
  <c r="T9" i="4"/>
  <c r="S9" i="4"/>
  <c r="E9" i="4"/>
  <c r="D6" i="7"/>
  <c r="C7" i="7"/>
  <c r="H4" i="7"/>
  <c r="I4" i="7"/>
  <c r="E37" i="2"/>
  <c r="F68" i="2"/>
  <c r="E99" i="2"/>
  <c r="F7" i="2"/>
  <c r="G36" i="2"/>
  <c r="H67" i="2"/>
  <c r="G98" i="2"/>
  <c r="H6" i="2"/>
  <c r="J5" i="2"/>
  <c r="AA9" i="2"/>
  <c r="AB39" i="2"/>
  <c r="AA70" i="2"/>
  <c r="AB101" i="2"/>
  <c r="AE9" i="2"/>
  <c r="AF39" i="2"/>
  <c r="AE70" i="2"/>
  <c r="AF101" i="2"/>
  <c r="W9" i="2"/>
  <c r="X39" i="2"/>
  <c r="W70" i="2"/>
  <c r="X101" i="2"/>
  <c r="M9" i="2"/>
  <c r="N39" i="2"/>
  <c r="M70" i="2"/>
  <c r="N101" i="2"/>
  <c r="K9" i="2"/>
  <c r="L39" i="2"/>
  <c r="K70" i="2"/>
  <c r="L101" i="2"/>
  <c r="U9" i="2"/>
  <c r="V39" i="2"/>
  <c r="U70" i="2"/>
  <c r="V101" i="2"/>
  <c r="D8" i="2"/>
  <c r="C38" i="2"/>
  <c r="D69" i="2"/>
  <c r="C100" i="2"/>
  <c r="AC9" i="2"/>
  <c r="AD39" i="2"/>
  <c r="AC70" i="2"/>
  <c r="AD101" i="2"/>
  <c r="S9" i="2"/>
  <c r="T39" i="2"/>
  <c r="S70" i="2"/>
  <c r="T101" i="2"/>
  <c r="O9" i="2"/>
  <c r="P39" i="2"/>
  <c r="O70" i="2"/>
  <c r="P101" i="2"/>
  <c r="I9" i="2"/>
  <c r="J39" i="2"/>
  <c r="I70" i="2"/>
  <c r="J101" i="2"/>
  <c r="E9" i="2"/>
  <c r="F39" i="2"/>
  <c r="E70" i="2"/>
  <c r="F101" i="2"/>
  <c r="AG9" i="2"/>
  <c r="AH39" i="2"/>
  <c r="AG70" i="2"/>
  <c r="AH101" i="2"/>
  <c r="Q9" i="2"/>
  <c r="R39" i="2"/>
  <c r="Q70" i="2"/>
  <c r="R101" i="2"/>
  <c r="Y9" i="2"/>
  <c r="Z39" i="2"/>
  <c r="Y70" i="2"/>
  <c r="Z101" i="2"/>
  <c r="G9" i="2"/>
  <c r="H39" i="2"/>
  <c r="G70" i="2"/>
  <c r="H101" i="2"/>
  <c r="G5" i="7"/>
  <c r="C11" i="6"/>
  <c r="D10" i="6"/>
  <c r="D7" i="7"/>
  <c r="C8" i="7"/>
  <c r="E6" i="7"/>
  <c r="D10" i="4"/>
  <c r="F6" i="7"/>
  <c r="J10" i="4"/>
  <c r="H5" i="7"/>
  <c r="I5" i="7"/>
  <c r="G10" i="2"/>
  <c r="H40" i="2"/>
  <c r="G71" i="2"/>
  <c r="H102" i="2"/>
  <c r="E10" i="2"/>
  <c r="F40" i="2"/>
  <c r="E71" i="2"/>
  <c r="F102" i="2"/>
  <c r="L5" i="2"/>
  <c r="J6" i="2"/>
  <c r="I36" i="2"/>
  <c r="J67" i="2"/>
  <c r="I98" i="2"/>
  <c r="K10" i="2"/>
  <c r="L40" i="2"/>
  <c r="K71" i="2"/>
  <c r="L102" i="2"/>
  <c r="AC10" i="2"/>
  <c r="AD40" i="2"/>
  <c r="AC71" i="2"/>
  <c r="AD102" i="2"/>
  <c r="M10" i="2"/>
  <c r="N40" i="2"/>
  <c r="M71" i="2"/>
  <c r="N102" i="2"/>
  <c r="G37" i="2"/>
  <c r="H68" i="2"/>
  <c r="G99" i="2"/>
  <c r="H7" i="2"/>
  <c r="Q10" i="2"/>
  <c r="R40" i="2"/>
  <c r="Q71" i="2"/>
  <c r="R102" i="2"/>
  <c r="E38" i="2"/>
  <c r="F69" i="2"/>
  <c r="E100" i="2"/>
  <c r="F8" i="2"/>
  <c r="AG10" i="2"/>
  <c r="AH40" i="2"/>
  <c r="AG71" i="2"/>
  <c r="AH102" i="2"/>
  <c r="S10" i="2"/>
  <c r="T40" i="2"/>
  <c r="S71" i="2"/>
  <c r="T102" i="2"/>
  <c r="AA10" i="2"/>
  <c r="AB40" i="2"/>
  <c r="AA71" i="2"/>
  <c r="AB102" i="2"/>
  <c r="Y10" i="2"/>
  <c r="Z40" i="2"/>
  <c r="Y71" i="2"/>
  <c r="Z102" i="2"/>
  <c r="I10" i="2"/>
  <c r="J40" i="2"/>
  <c r="I71" i="2"/>
  <c r="J102" i="2"/>
  <c r="C39" i="2"/>
  <c r="D70" i="2"/>
  <c r="C101" i="2"/>
  <c r="D9" i="2"/>
  <c r="W10" i="2"/>
  <c r="X40" i="2"/>
  <c r="W71" i="2"/>
  <c r="X102" i="2"/>
  <c r="O10" i="2"/>
  <c r="P40" i="2"/>
  <c r="O71" i="2"/>
  <c r="P102" i="2"/>
  <c r="U10" i="2"/>
  <c r="V40" i="2"/>
  <c r="U71" i="2"/>
  <c r="V102" i="2"/>
  <c r="AE10" i="2"/>
  <c r="AF40" i="2"/>
  <c r="AE71" i="2"/>
  <c r="AF102" i="2"/>
  <c r="C12" i="6"/>
  <c r="D11" i="6"/>
  <c r="F7" i="7"/>
  <c r="J11" i="4"/>
  <c r="E7" i="7"/>
  <c r="D8" i="7"/>
  <c r="C9" i="7"/>
  <c r="D9" i="7"/>
  <c r="F10" i="4"/>
  <c r="U11" i="2"/>
  <c r="V41" i="2"/>
  <c r="U72" i="2"/>
  <c r="V103" i="2"/>
  <c r="H8" i="2"/>
  <c r="G38" i="2"/>
  <c r="H69" i="2"/>
  <c r="G100" i="2"/>
  <c r="K11" i="2"/>
  <c r="L41" i="2"/>
  <c r="K72" i="2"/>
  <c r="L103" i="2"/>
  <c r="S11" i="2"/>
  <c r="T41" i="2"/>
  <c r="S72" i="2"/>
  <c r="T103" i="2"/>
  <c r="O11" i="2"/>
  <c r="P41" i="2"/>
  <c r="O72" i="2"/>
  <c r="P103" i="2"/>
  <c r="M11" i="2"/>
  <c r="N41" i="2"/>
  <c r="M72" i="2"/>
  <c r="N103" i="2"/>
  <c r="K36" i="2"/>
  <c r="L67" i="2"/>
  <c r="K98" i="2"/>
  <c r="L6" i="2"/>
  <c r="N5" i="2"/>
  <c r="F9" i="2"/>
  <c r="E39" i="2"/>
  <c r="F70" i="2"/>
  <c r="E101" i="2"/>
  <c r="Y11" i="2"/>
  <c r="Z41" i="2"/>
  <c r="Y72" i="2"/>
  <c r="Z103" i="2"/>
  <c r="AC11" i="2"/>
  <c r="AD41" i="2"/>
  <c r="AC72" i="2"/>
  <c r="AD103" i="2"/>
  <c r="E11" i="2"/>
  <c r="F41" i="2"/>
  <c r="E72" i="2"/>
  <c r="F103" i="2"/>
  <c r="I11" i="2"/>
  <c r="J41" i="2"/>
  <c r="I72" i="2"/>
  <c r="J103" i="2"/>
  <c r="I37" i="2"/>
  <c r="J68" i="2"/>
  <c r="I99" i="2"/>
  <c r="J7" i="2"/>
  <c r="AG11" i="2"/>
  <c r="AH41" i="2"/>
  <c r="AG72" i="2"/>
  <c r="AH103" i="2"/>
  <c r="AE11" i="2"/>
  <c r="AF41" i="2"/>
  <c r="AE72" i="2"/>
  <c r="AF103" i="2"/>
  <c r="W11" i="2"/>
  <c r="X41" i="2"/>
  <c r="W72" i="2"/>
  <c r="X103" i="2"/>
  <c r="C40" i="2"/>
  <c r="D71" i="2"/>
  <c r="C102" i="2"/>
  <c r="D10" i="2"/>
  <c r="AA11" i="2"/>
  <c r="AB41" i="2"/>
  <c r="AA72" i="2"/>
  <c r="AB103" i="2"/>
  <c r="Q11" i="2"/>
  <c r="R41" i="2"/>
  <c r="Q72" i="2"/>
  <c r="R103" i="2"/>
  <c r="G11" i="2"/>
  <c r="H41" i="2"/>
  <c r="G72" i="2"/>
  <c r="H103" i="2"/>
  <c r="C13" i="6"/>
  <c r="D12" i="6"/>
  <c r="T10" i="4"/>
  <c r="S10" i="4"/>
  <c r="F11" i="4"/>
  <c r="D11" i="4"/>
  <c r="F8" i="7"/>
  <c r="J12" i="4"/>
  <c r="E8" i="7"/>
  <c r="D12" i="4"/>
  <c r="E10" i="4"/>
  <c r="G6" i="7"/>
  <c r="H6" i="7"/>
  <c r="E9" i="7"/>
  <c r="D13" i="4"/>
  <c r="C10" i="7"/>
  <c r="I12" i="2"/>
  <c r="J42" i="2"/>
  <c r="I73" i="2"/>
  <c r="J104" i="2"/>
  <c r="O12" i="2"/>
  <c r="P42" i="2"/>
  <c r="O73" i="2"/>
  <c r="P104" i="2"/>
  <c r="U12" i="2"/>
  <c r="V42" i="2"/>
  <c r="U73" i="2"/>
  <c r="V104" i="2"/>
  <c r="K37" i="2"/>
  <c r="L68" i="2"/>
  <c r="K99" i="2"/>
  <c r="L7" i="2"/>
  <c r="AA12" i="2"/>
  <c r="AB42" i="2"/>
  <c r="AA73" i="2"/>
  <c r="AB104" i="2"/>
  <c r="AC12" i="2"/>
  <c r="AD42" i="2"/>
  <c r="AC73" i="2"/>
  <c r="AD104" i="2"/>
  <c r="C41" i="2"/>
  <c r="D72" i="2"/>
  <c r="C103" i="2"/>
  <c r="D11" i="2"/>
  <c r="I38" i="2"/>
  <c r="J69" i="2"/>
  <c r="I100" i="2"/>
  <c r="J8" i="2"/>
  <c r="Y12" i="2"/>
  <c r="Z42" i="2"/>
  <c r="Y73" i="2"/>
  <c r="Z104" i="2"/>
  <c r="G39" i="2"/>
  <c r="H70" i="2"/>
  <c r="G101" i="2"/>
  <c r="H9" i="2"/>
  <c r="G12" i="2"/>
  <c r="H42" i="2"/>
  <c r="G73" i="2"/>
  <c r="H104" i="2"/>
  <c r="W12" i="2"/>
  <c r="X42" i="2"/>
  <c r="W73" i="2"/>
  <c r="X104" i="2"/>
  <c r="E40" i="2"/>
  <c r="F71" i="2"/>
  <c r="E102" i="2"/>
  <c r="F10" i="2"/>
  <c r="AG12" i="2"/>
  <c r="AH42" i="2"/>
  <c r="AG73" i="2"/>
  <c r="AH104" i="2"/>
  <c r="K12" i="2"/>
  <c r="L42" i="2"/>
  <c r="K73" i="2"/>
  <c r="L104" i="2"/>
  <c r="M12" i="2"/>
  <c r="N42" i="2"/>
  <c r="M73" i="2"/>
  <c r="N104" i="2"/>
  <c r="Q12" i="2"/>
  <c r="R42" i="2"/>
  <c r="Q73" i="2"/>
  <c r="R104" i="2"/>
  <c r="AE12" i="2"/>
  <c r="AF42" i="2"/>
  <c r="AE73" i="2"/>
  <c r="AF104" i="2"/>
  <c r="E12" i="2"/>
  <c r="F42" i="2"/>
  <c r="E73" i="2"/>
  <c r="F104" i="2"/>
  <c r="P5" i="2"/>
  <c r="M36" i="2"/>
  <c r="N67" i="2"/>
  <c r="M98" i="2"/>
  <c r="N6" i="2"/>
  <c r="F9" i="7"/>
  <c r="J13" i="4"/>
  <c r="S12" i="2"/>
  <c r="T42" i="2"/>
  <c r="S73" i="2"/>
  <c r="T104" i="2"/>
  <c r="C14" i="6"/>
  <c r="D13" i="6"/>
  <c r="T11" i="4"/>
  <c r="S11" i="4"/>
  <c r="F12" i="4"/>
  <c r="E11" i="4"/>
  <c r="G7" i="7"/>
  <c r="I6" i="7"/>
  <c r="D10" i="7"/>
  <c r="C11" i="7"/>
  <c r="F13" i="4"/>
  <c r="O36" i="2"/>
  <c r="P67" i="2"/>
  <c r="O98" i="2"/>
  <c r="P6" i="2"/>
  <c r="R5" i="2"/>
  <c r="I39" i="2"/>
  <c r="J70" i="2"/>
  <c r="I101" i="2"/>
  <c r="J9" i="2"/>
  <c r="E13" i="2"/>
  <c r="F43" i="2"/>
  <c r="E74" i="2"/>
  <c r="F105" i="2"/>
  <c r="K13" i="2"/>
  <c r="L43" i="2"/>
  <c r="K74" i="2"/>
  <c r="L105" i="2"/>
  <c r="G13" i="2"/>
  <c r="H43" i="2"/>
  <c r="G74" i="2"/>
  <c r="H105" i="2"/>
  <c r="C42" i="2"/>
  <c r="D73" i="2"/>
  <c r="C104" i="2"/>
  <c r="D12" i="2"/>
  <c r="G40" i="2"/>
  <c r="H71" i="2"/>
  <c r="G102" i="2"/>
  <c r="H10" i="2"/>
  <c r="U13" i="2"/>
  <c r="V43" i="2"/>
  <c r="U74" i="2"/>
  <c r="V105" i="2"/>
  <c r="AG13" i="2"/>
  <c r="AH43" i="2"/>
  <c r="AG74" i="2"/>
  <c r="AH105" i="2"/>
  <c r="AC13" i="2"/>
  <c r="AD43" i="2"/>
  <c r="AC74" i="2"/>
  <c r="AD105" i="2"/>
  <c r="O13" i="2"/>
  <c r="P43" i="2"/>
  <c r="O74" i="2"/>
  <c r="P105" i="2"/>
  <c r="W13" i="2"/>
  <c r="X43" i="2"/>
  <c r="W74" i="2"/>
  <c r="X105" i="2"/>
  <c r="E41" i="2"/>
  <c r="F72" i="2"/>
  <c r="E103" i="2"/>
  <c r="F11" i="2"/>
  <c r="M37" i="2"/>
  <c r="N68" i="2"/>
  <c r="M99" i="2"/>
  <c r="N7" i="2"/>
  <c r="Q13" i="2"/>
  <c r="R43" i="2"/>
  <c r="Q74" i="2"/>
  <c r="R105" i="2"/>
  <c r="Y13" i="2"/>
  <c r="Z43" i="2"/>
  <c r="Y74" i="2"/>
  <c r="Z105" i="2"/>
  <c r="M13" i="2"/>
  <c r="N43" i="2"/>
  <c r="M74" i="2"/>
  <c r="N105" i="2"/>
  <c r="K38" i="2"/>
  <c r="L69" i="2"/>
  <c r="K100" i="2"/>
  <c r="L8" i="2"/>
  <c r="S13" i="2"/>
  <c r="T43" i="2"/>
  <c r="S74" i="2"/>
  <c r="T105" i="2"/>
  <c r="AE13" i="2"/>
  <c r="AF43" i="2"/>
  <c r="AE74" i="2"/>
  <c r="AF105" i="2"/>
  <c r="AA13" i="2"/>
  <c r="AB43" i="2"/>
  <c r="AA74" i="2"/>
  <c r="AB105" i="2"/>
  <c r="I13" i="2"/>
  <c r="J43" i="2"/>
  <c r="I74" i="2"/>
  <c r="J105" i="2"/>
  <c r="D14" i="6"/>
  <c r="C15" i="6"/>
  <c r="T13" i="4"/>
  <c r="S13" i="4"/>
  <c r="T12" i="4"/>
  <c r="S12" i="4"/>
  <c r="E13" i="4"/>
  <c r="G8" i="7"/>
  <c r="I8" i="7"/>
  <c r="E12" i="4"/>
  <c r="H7" i="7"/>
  <c r="I7" i="7"/>
  <c r="F10" i="7"/>
  <c r="J14" i="4"/>
  <c r="G9" i="7"/>
  <c r="H9" i="7"/>
  <c r="E10" i="7"/>
  <c r="D11" i="7"/>
  <c r="C12" i="7"/>
  <c r="M38" i="2"/>
  <c r="N69" i="2"/>
  <c r="M100" i="2"/>
  <c r="N8" i="2"/>
  <c r="AC14" i="2"/>
  <c r="AD44" i="2"/>
  <c r="AC75" i="2"/>
  <c r="AD106" i="2"/>
  <c r="I40" i="2"/>
  <c r="J71" i="2"/>
  <c r="I102" i="2"/>
  <c r="J10" i="2"/>
  <c r="AA14" i="2"/>
  <c r="AB44" i="2"/>
  <c r="AA75" i="2"/>
  <c r="AB106" i="2"/>
  <c r="M14" i="2"/>
  <c r="N44" i="2"/>
  <c r="M75" i="2"/>
  <c r="N106" i="2"/>
  <c r="AG14" i="2"/>
  <c r="AH44" i="2"/>
  <c r="AG75" i="2"/>
  <c r="AH106" i="2"/>
  <c r="G14" i="2"/>
  <c r="H44" i="2"/>
  <c r="G75" i="2"/>
  <c r="H106" i="2"/>
  <c r="K39" i="2"/>
  <c r="L70" i="2"/>
  <c r="K101" i="2"/>
  <c r="L9" i="2"/>
  <c r="I14" i="2"/>
  <c r="J44" i="2"/>
  <c r="I75" i="2"/>
  <c r="J106" i="2"/>
  <c r="AE14" i="2"/>
  <c r="AF44" i="2"/>
  <c r="AE75" i="2"/>
  <c r="AF106" i="2"/>
  <c r="Y14" i="2"/>
  <c r="Z44" i="2"/>
  <c r="Y75" i="2"/>
  <c r="Z106" i="2"/>
  <c r="W14" i="2"/>
  <c r="X44" i="2"/>
  <c r="W75" i="2"/>
  <c r="X106" i="2"/>
  <c r="U14" i="2"/>
  <c r="V44" i="2"/>
  <c r="U75" i="2"/>
  <c r="V106" i="2"/>
  <c r="K14" i="2"/>
  <c r="L44" i="2"/>
  <c r="K75" i="2"/>
  <c r="L106" i="2"/>
  <c r="T5" i="2"/>
  <c r="Q36" i="2"/>
  <c r="R67" i="2"/>
  <c r="Q98" i="2"/>
  <c r="R6" i="2"/>
  <c r="D13" i="2"/>
  <c r="C43" i="2"/>
  <c r="D74" i="2"/>
  <c r="C105" i="2"/>
  <c r="E42" i="2"/>
  <c r="F73" i="2"/>
  <c r="E104" i="2"/>
  <c r="F12" i="2"/>
  <c r="G41" i="2"/>
  <c r="H72" i="2"/>
  <c r="G103" i="2"/>
  <c r="H11" i="2"/>
  <c r="P7" i="2"/>
  <c r="O37" i="2"/>
  <c r="P68" i="2"/>
  <c r="O99" i="2"/>
  <c r="S14" i="2"/>
  <c r="T44" i="2"/>
  <c r="S75" i="2"/>
  <c r="T106" i="2"/>
  <c r="Q14" i="2"/>
  <c r="R44" i="2"/>
  <c r="Q75" i="2"/>
  <c r="R106" i="2"/>
  <c r="O14" i="2"/>
  <c r="P44" i="2"/>
  <c r="O75" i="2"/>
  <c r="P106" i="2"/>
  <c r="E14" i="2"/>
  <c r="F44" i="2"/>
  <c r="E75" i="2"/>
  <c r="F106" i="2"/>
  <c r="D15" i="6"/>
  <c r="C16" i="6"/>
  <c r="H8" i="7"/>
  <c r="F14" i="4"/>
  <c r="D14" i="4"/>
  <c r="I9" i="7"/>
  <c r="E11" i="7"/>
  <c r="D15" i="4"/>
  <c r="D12" i="7"/>
  <c r="E12" i="7"/>
  <c r="D16" i="4"/>
  <c r="F11" i="7"/>
  <c r="J15" i="4"/>
  <c r="S36" i="2"/>
  <c r="T67" i="2"/>
  <c r="S98" i="2"/>
  <c r="T6" i="2"/>
  <c r="V5" i="2"/>
  <c r="Y15" i="2"/>
  <c r="Z45" i="2"/>
  <c r="Y76" i="2"/>
  <c r="Z107" i="2"/>
  <c r="E43" i="2"/>
  <c r="F74" i="2"/>
  <c r="E105" i="2"/>
  <c r="F13" i="2"/>
  <c r="S15" i="2"/>
  <c r="T45" i="2"/>
  <c r="S76" i="2"/>
  <c r="T107" i="2"/>
  <c r="K15" i="2"/>
  <c r="L45" i="2"/>
  <c r="K76" i="2"/>
  <c r="L107" i="2"/>
  <c r="AE15" i="2"/>
  <c r="AF45" i="2"/>
  <c r="AE76" i="2"/>
  <c r="AF107" i="2"/>
  <c r="AG15" i="2"/>
  <c r="AH45" i="2"/>
  <c r="AG76" i="2"/>
  <c r="AH107" i="2"/>
  <c r="AC15" i="2"/>
  <c r="AD45" i="2"/>
  <c r="AC76" i="2"/>
  <c r="AD107" i="2"/>
  <c r="Q15" i="2"/>
  <c r="R45" i="2"/>
  <c r="Q76" i="2"/>
  <c r="R107" i="2"/>
  <c r="I15" i="2"/>
  <c r="J45" i="2"/>
  <c r="I76" i="2"/>
  <c r="J107" i="2"/>
  <c r="M15" i="2"/>
  <c r="N45" i="2"/>
  <c r="M76" i="2"/>
  <c r="N107" i="2"/>
  <c r="K40" i="2"/>
  <c r="L71" i="2"/>
  <c r="K102" i="2"/>
  <c r="L10" i="2"/>
  <c r="M39" i="2"/>
  <c r="N70" i="2"/>
  <c r="M101" i="2"/>
  <c r="N9" i="2"/>
  <c r="E15" i="2"/>
  <c r="F45" i="2"/>
  <c r="E76" i="2"/>
  <c r="F107" i="2"/>
  <c r="C44" i="2"/>
  <c r="D75" i="2"/>
  <c r="C106" i="2"/>
  <c r="D14" i="2"/>
  <c r="O38" i="2"/>
  <c r="P69" i="2"/>
  <c r="O100" i="2"/>
  <c r="P8" i="2"/>
  <c r="O15" i="2"/>
  <c r="P45" i="2"/>
  <c r="O76" i="2"/>
  <c r="P107" i="2"/>
  <c r="H12" i="2"/>
  <c r="G42" i="2"/>
  <c r="H73" i="2"/>
  <c r="G104" i="2"/>
  <c r="Q37" i="2"/>
  <c r="R68" i="2"/>
  <c r="Q99" i="2"/>
  <c r="R7" i="2"/>
  <c r="W15" i="2"/>
  <c r="X45" i="2"/>
  <c r="W76" i="2"/>
  <c r="X107" i="2"/>
  <c r="AA15" i="2"/>
  <c r="AB45" i="2"/>
  <c r="AA76" i="2"/>
  <c r="AB107" i="2"/>
  <c r="G15" i="2"/>
  <c r="H45" i="2"/>
  <c r="G76" i="2"/>
  <c r="H107" i="2"/>
  <c r="U15" i="2"/>
  <c r="V45" i="2"/>
  <c r="U76" i="2"/>
  <c r="V107" i="2"/>
  <c r="J11" i="2"/>
  <c r="I41" i="2"/>
  <c r="J72" i="2"/>
  <c r="I103" i="2"/>
  <c r="D16" i="6"/>
  <c r="C17" i="6"/>
  <c r="T14" i="4"/>
  <c r="S14" i="4"/>
  <c r="E14" i="4"/>
  <c r="G10" i="7"/>
  <c r="H10" i="7"/>
  <c r="F12" i="7"/>
  <c r="J16" i="4"/>
  <c r="C13" i="7"/>
  <c r="F16" i="4"/>
  <c r="F15" i="4"/>
  <c r="O16" i="2"/>
  <c r="P46" i="2"/>
  <c r="O77" i="2"/>
  <c r="P108" i="2"/>
  <c r="L11" i="2"/>
  <c r="K41" i="2"/>
  <c r="L72" i="2"/>
  <c r="K103" i="2"/>
  <c r="AC16" i="2"/>
  <c r="AD46" i="2"/>
  <c r="AC77" i="2"/>
  <c r="AD108" i="2"/>
  <c r="X5" i="2"/>
  <c r="U36" i="2"/>
  <c r="V67" i="2"/>
  <c r="U98" i="2"/>
  <c r="V6" i="2"/>
  <c r="AA16" i="2"/>
  <c r="AB46" i="2"/>
  <c r="AA77" i="2"/>
  <c r="AB108" i="2"/>
  <c r="S16" i="2"/>
  <c r="T46" i="2"/>
  <c r="S77" i="2"/>
  <c r="T108" i="2"/>
  <c r="S37" i="2"/>
  <c r="T68" i="2"/>
  <c r="S99" i="2"/>
  <c r="T7" i="2"/>
  <c r="N10" i="2"/>
  <c r="M40" i="2"/>
  <c r="N71" i="2"/>
  <c r="M102" i="2"/>
  <c r="AE16" i="2"/>
  <c r="AF46" i="2"/>
  <c r="AE77" i="2"/>
  <c r="AF108" i="2"/>
  <c r="Q16" i="2"/>
  <c r="R46" i="2"/>
  <c r="Q77" i="2"/>
  <c r="R108" i="2"/>
  <c r="W16" i="2"/>
  <c r="X46" i="2"/>
  <c r="W77" i="2"/>
  <c r="X108" i="2"/>
  <c r="K16" i="2"/>
  <c r="L46" i="2"/>
  <c r="K77" i="2"/>
  <c r="L108" i="2"/>
  <c r="Q38" i="2"/>
  <c r="R69" i="2"/>
  <c r="Q100" i="2"/>
  <c r="R8" i="2"/>
  <c r="U16" i="2"/>
  <c r="V46" i="2"/>
  <c r="U77" i="2"/>
  <c r="V108" i="2"/>
  <c r="M16" i="2"/>
  <c r="N46" i="2"/>
  <c r="M77" i="2"/>
  <c r="N108" i="2"/>
  <c r="I16" i="2"/>
  <c r="J46" i="2"/>
  <c r="I77" i="2"/>
  <c r="J108" i="2"/>
  <c r="O39" i="2"/>
  <c r="P70" i="2"/>
  <c r="O101" i="2"/>
  <c r="P9" i="2"/>
  <c r="Y16" i="2"/>
  <c r="Z46" i="2"/>
  <c r="Y77" i="2"/>
  <c r="Z108" i="2"/>
  <c r="I42" i="2"/>
  <c r="J73" i="2"/>
  <c r="I104" i="2"/>
  <c r="J12" i="2"/>
  <c r="C45" i="2"/>
  <c r="D76" i="2"/>
  <c r="C107" i="2"/>
  <c r="D15" i="2"/>
  <c r="G16" i="2"/>
  <c r="H46" i="2"/>
  <c r="G77" i="2"/>
  <c r="H108" i="2"/>
  <c r="G43" i="2"/>
  <c r="H74" i="2"/>
  <c r="G105" i="2"/>
  <c r="H13" i="2"/>
  <c r="E16" i="2"/>
  <c r="F46" i="2"/>
  <c r="E77" i="2"/>
  <c r="F108" i="2"/>
  <c r="AG16" i="2"/>
  <c r="AH46" i="2"/>
  <c r="AG77" i="2"/>
  <c r="AH108" i="2"/>
  <c r="E44" i="2"/>
  <c r="F75" i="2"/>
  <c r="E106" i="2"/>
  <c r="F14" i="2"/>
  <c r="D17" i="6"/>
  <c r="C18" i="6"/>
  <c r="T15" i="4"/>
  <c r="S15" i="4"/>
  <c r="T16" i="4"/>
  <c r="S16" i="4"/>
  <c r="E16" i="4"/>
  <c r="I10" i="7"/>
  <c r="E15" i="4"/>
  <c r="G12" i="7"/>
  <c r="H12" i="7"/>
  <c r="D13" i="7"/>
  <c r="E13" i="7"/>
  <c r="D17" i="4"/>
  <c r="V17" i="4"/>
  <c r="G11" i="7"/>
  <c r="Y17" i="2"/>
  <c r="Z47" i="2"/>
  <c r="Y78" i="2"/>
  <c r="Z109" i="2"/>
  <c r="AC17" i="2"/>
  <c r="AD47" i="2"/>
  <c r="AC78" i="2"/>
  <c r="AD109" i="2"/>
  <c r="E45" i="2"/>
  <c r="F76" i="2"/>
  <c r="E107" i="2"/>
  <c r="F15" i="2"/>
  <c r="O40" i="2"/>
  <c r="P71" i="2"/>
  <c r="O102" i="2"/>
  <c r="P10" i="2"/>
  <c r="U17" i="2"/>
  <c r="V47" i="2"/>
  <c r="U78" i="2"/>
  <c r="V109" i="2"/>
  <c r="Q17" i="2"/>
  <c r="R47" i="2"/>
  <c r="Q78" i="2"/>
  <c r="R109" i="2"/>
  <c r="S17" i="2"/>
  <c r="T47" i="2"/>
  <c r="S78" i="2"/>
  <c r="T109" i="2"/>
  <c r="AG17" i="2"/>
  <c r="AH47" i="2"/>
  <c r="AG78" i="2"/>
  <c r="AH109" i="2"/>
  <c r="I17" i="2"/>
  <c r="J47" i="2"/>
  <c r="I78" i="2"/>
  <c r="J109" i="2"/>
  <c r="U37" i="2"/>
  <c r="V68" i="2"/>
  <c r="U99" i="2"/>
  <c r="V7" i="2"/>
  <c r="K17" i="2"/>
  <c r="L47" i="2"/>
  <c r="K78" i="2"/>
  <c r="L109" i="2"/>
  <c r="M41" i="2"/>
  <c r="N72" i="2"/>
  <c r="M103" i="2"/>
  <c r="N11" i="2"/>
  <c r="Q39" i="2"/>
  <c r="R70" i="2"/>
  <c r="Q101" i="2"/>
  <c r="R9" i="2"/>
  <c r="C46" i="2"/>
  <c r="D77" i="2"/>
  <c r="C108" i="2"/>
  <c r="D16" i="2"/>
  <c r="AA17" i="2"/>
  <c r="AB47" i="2"/>
  <c r="AA78" i="2"/>
  <c r="AB109" i="2"/>
  <c r="I43" i="2"/>
  <c r="J74" i="2"/>
  <c r="I105" i="2"/>
  <c r="J13" i="2"/>
  <c r="E17" i="2"/>
  <c r="F47" i="2"/>
  <c r="E78" i="2"/>
  <c r="F109" i="2"/>
  <c r="S38" i="2"/>
  <c r="T69" i="2"/>
  <c r="S100" i="2"/>
  <c r="T8" i="2"/>
  <c r="W36" i="2"/>
  <c r="X67" i="2"/>
  <c r="W98" i="2"/>
  <c r="X6" i="2"/>
  <c r="Z5" i="2"/>
  <c r="O17" i="2"/>
  <c r="P47" i="2"/>
  <c r="O78" i="2"/>
  <c r="P109" i="2"/>
  <c r="G17" i="2"/>
  <c r="H47" i="2"/>
  <c r="G78" i="2"/>
  <c r="H109" i="2"/>
  <c r="K42" i="2"/>
  <c r="L73" i="2"/>
  <c r="K104" i="2"/>
  <c r="L12" i="2"/>
  <c r="AE17" i="2"/>
  <c r="AF47" i="2"/>
  <c r="AE78" i="2"/>
  <c r="AF109" i="2"/>
  <c r="G44" i="2"/>
  <c r="H75" i="2"/>
  <c r="G106" i="2"/>
  <c r="H14" i="2"/>
  <c r="M17" i="2"/>
  <c r="N47" i="2"/>
  <c r="M78" i="2"/>
  <c r="N109" i="2"/>
  <c r="W17" i="2"/>
  <c r="X47" i="2"/>
  <c r="W78" i="2"/>
  <c r="X109" i="2"/>
  <c r="D18" i="6"/>
  <c r="C19" i="6"/>
  <c r="I12" i="7"/>
  <c r="F17" i="4"/>
  <c r="C14" i="7"/>
  <c r="F13" i="7"/>
  <c r="J17" i="4"/>
  <c r="H11" i="7"/>
  <c r="I11" i="7"/>
  <c r="W37" i="2"/>
  <c r="X68" i="2"/>
  <c r="W99" i="2"/>
  <c r="X7" i="2"/>
  <c r="W18" i="2"/>
  <c r="X48" i="2"/>
  <c r="W79" i="2"/>
  <c r="X110" i="2"/>
  <c r="O41" i="2"/>
  <c r="P72" i="2"/>
  <c r="O103" i="2"/>
  <c r="P11" i="2"/>
  <c r="K43" i="2"/>
  <c r="L74" i="2"/>
  <c r="K105" i="2"/>
  <c r="L13" i="2"/>
  <c r="K18" i="2"/>
  <c r="L48" i="2"/>
  <c r="K79" i="2"/>
  <c r="L110" i="2"/>
  <c r="C47" i="2"/>
  <c r="D78" i="2"/>
  <c r="C109" i="2"/>
  <c r="D17" i="2"/>
  <c r="M18" i="2"/>
  <c r="N48" i="2"/>
  <c r="M79" i="2"/>
  <c r="N110" i="2"/>
  <c r="G45" i="2"/>
  <c r="H76" i="2"/>
  <c r="G107" i="2"/>
  <c r="H15" i="2"/>
  <c r="G18" i="2"/>
  <c r="H48" i="2"/>
  <c r="G79" i="2"/>
  <c r="H110" i="2"/>
  <c r="Q40" i="2"/>
  <c r="R71" i="2"/>
  <c r="Q102" i="2"/>
  <c r="R10" i="2"/>
  <c r="AE18" i="2"/>
  <c r="AF48" i="2"/>
  <c r="AE79" i="2"/>
  <c r="AF110" i="2"/>
  <c r="AA18" i="2"/>
  <c r="AB48" i="2"/>
  <c r="AA79" i="2"/>
  <c r="AB110" i="2"/>
  <c r="E46" i="2"/>
  <c r="F77" i="2"/>
  <c r="E108" i="2"/>
  <c r="F16" i="2"/>
  <c r="S18" i="2"/>
  <c r="T48" i="2"/>
  <c r="S79" i="2"/>
  <c r="T110" i="2"/>
  <c r="E18" i="2"/>
  <c r="F48" i="2"/>
  <c r="E79" i="2"/>
  <c r="F110" i="2"/>
  <c r="I18" i="2"/>
  <c r="J48" i="2"/>
  <c r="I79" i="2"/>
  <c r="J110" i="2"/>
  <c r="Q18" i="2"/>
  <c r="R48" i="2"/>
  <c r="Q79" i="2"/>
  <c r="R110" i="2"/>
  <c r="AC18" i="2"/>
  <c r="AD48" i="2"/>
  <c r="AC79" i="2"/>
  <c r="AD110" i="2"/>
  <c r="S39" i="2"/>
  <c r="T70" i="2"/>
  <c r="S101" i="2"/>
  <c r="T9" i="2"/>
  <c r="U38" i="2"/>
  <c r="V69" i="2"/>
  <c r="U100" i="2"/>
  <c r="V8" i="2"/>
  <c r="O18" i="2"/>
  <c r="P48" i="2"/>
  <c r="O79" i="2"/>
  <c r="P110" i="2"/>
  <c r="J14" i="2"/>
  <c r="I44" i="2"/>
  <c r="J75" i="2"/>
  <c r="I106" i="2"/>
  <c r="M42" i="2"/>
  <c r="N73" i="2"/>
  <c r="M104" i="2"/>
  <c r="N12" i="2"/>
  <c r="AB5" i="2"/>
  <c r="Z6" i="2"/>
  <c r="Y36" i="2"/>
  <c r="Z67" i="2"/>
  <c r="Y98" i="2"/>
  <c r="AG18" i="2"/>
  <c r="AH48" i="2"/>
  <c r="AG79" i="2"/>
  <c r="AH110" i="2"/>
  <c r="U18" i="2"/>
  <c r="V48" i="2"/>
  <c r="U79" i="2"/>
  <c r="V110" i="2"/>
  <c r="Y18" i="2"/>
  <c r="Z48" i="2"/>
  <c r="Y79" i="2"/>
  <c r="Z110" i="2"/>
  <c r="C20" i="6"/>
  <c r="D19" i="6"/>
  <c r="T17" i="4"/>
  <c r="S17" i="4"/>
  <c r="W17" i="4"/>
  <c r="L17" i="4"/>
  <c r="E17" i="4"/>
  <c r="D14" i="7"/>
  <c r="E14" i="7"/>
  <c r="F18" i="4"/>
  <c r="G13" i="7"/>
  <c r="Q19" i="2"/>
  <c r="R49" i="2"/>
  <c r="Q80" i="2"/>
  <c r="R111" i="2"/>
  <c r="G19" i="2"/>
  <c r="H49" i="2"/>
  <c r="G80" i="2"/>
  <c r="H111" i="2"/>
  <c r="K19" i="2"/>
  <c r="L49" i="2"/>
  <c r="K80" i="2"/>
  <c r="L111" i="2"/>
  <c r="W19" i="2"/>
  <c r="X49" i="2"/>
  <c r="W80" i="2"/>
  <c r="X111" i="2"/>
  <c r="AA36" i="2"/>
  <c r="AB67" i="2"/>
  <c r="AA98" i="2"/>
  <c r="AB6" i="2"/>
  <c r="AD5" i="2"/>
  <c r="U39" i="2"/>
  <c r="V70" i="2"/>
  <c r="U101" i="2"/>
  <c r="V9" i="2"/>
  <c r="G46" i="2"/>
  <c r="H77" i="2"/>
  <c r="G108" i="2"/>
  <c r="H16" i="2"/>
  <c r="K44" i="2"/>
  <c r="L75" i="2"/>
  <c r="K106" i="2"/>
  <c r="L14" i="2"/>
  <c r="X8" i="2"/>
  <c r="W38" i="2"/>
  <c r="X69" i="2"/>
  <c r="W100" i="2"/>
  <c r="Y19" i="2"/>
  <c r="Z49" i="2"/>
  <c r="Y80" i="2"/>
  <c r="Z111" i="2"/>
  <c r="I19" i="2"/>
  <c r="J49" i="2"/>
  <c r="I80" i="2"/>
  <c r="J111" i="2"/>
  <c r="O42" i="2"/>
  <c r="P73" i="2"/>
  <c r="O104" i="2"/>
  <c r="P12" i="2"/>
  <c r="N13" i="2"/>
  <c r="M43" i="2"/>
  <c r="N74" i="2"/>
  <c r="M105" i="2"/>
  <c r="AA19" i="2"/>
  <c r="AB49" i="2"/>
  <c r="AA80" i="2"/>
  <c r="AB111" i="2"/>
  <c r="S40" i="2"/>
  <c r="T71" i="2"/>
  <c r="S102" i="2"/>
  <c r="T10" i="2"/>
  <c r="U19" i="2"/>
  <c r="V49" i="2"/>
  <c r="U80" i="2"/>
  <c r="V111" i="2"/>
  <c r="E19" i="2"/>
  <c r="F49" i="2"/>
  <c r="E80" i="2"/>
  <c r="F111" i="2"/>
  <c r="AE19" i="2"/>
  <c r="AF49" i="2"/>
  <c r="AE80" i="2"/>
  <c r="AF111" i="2"/>
  <c r="M19" i="2"/>
  <c r="N49" i="2"/>
  <c r="M80" i="2"/>
  <c r="N111" i="2"/>
  <c r="I45" i="2"/>
  <c r="J76" i="2"/>
  <c r="I107" i="2"/>
  <c r="J15" i="2"/>
  <c r="R11" i="2"/>
  <c r="Q41" i="2"/>
  <c r="R72" i="2"/>
  <c r="Q103" i="2"/>
  <c r="C48" i="2"/>
  <c r="D79" i="2"/>
  <c r="C110" i="2"/>
  <c r="D18" i="2"/>
  <c r="AG19" i="2"/>
  <c r="AH49" i="2"/>
  <c r="AG80" i="2"/>
  <c r="AH111" i="2"/>
  <c r="S19" i="2"/>
  <c r="T49" i="2"/>
  <c r="S80" i="2"/>
  <c r="T111" i="2"/>
  <c r="Y37" i="2"/>
  <c r="Z68" i="2"/>
  <c r="Y99" i="2"/>
  <c r="Z7" i="2"/>
  <c r="AC19" i="2"/>
  <c r="AD49" i="2"/>
  <c r="AC80" i="2"/>
  <c r="AD111" i="2"/>
  <c r="O19" i="2"/>
  <c r="P49" i="2"/>
  <c r="O80" i="2"/>
  <c r="P111" i="2"/>
  <c r="E47" i="2"/>
  <c r="F78" i="2"/>
  <c r="E109" i="2"/>
  <c r="F17" i="2"/>
  <c r="C21" i="6"/>
  <c r="D20" i="6"/>
  <c r="E18" i="4"/>
  <c r="D18" i="4"/>
  <c r="H13" i="7"/>
  <c r="I13" i="7"/>
  <c r="F14" i="7"/>
  <c r="J18" i="4"/>
  <c r="G14" i="7"/>
  <c r="C15" i="7"/>
  <c r="AE20" i="2"/>
  <c r="AF50" i="2"/>
  <c r="AE81" i="2"/>
  <c r="AF112" i="2"/>
  <c r="Y20" i="2"/>
  <c r="Z50" i="2"/>
  <c r="Y81" i="2"/>
  <c r="Z112" i="2"/>
  <c r="Q42" i="2"/>
  <c r="R73" i="2"/>
  <c r="Q104" i="2"/>
  <c r="R12" i="2"/>
  <c r="M44" i="2"/>
  <c r="N75" i="2"/>
  <c r="M106" i="2"/>
  <c r="N14" i="2"/>
  <c r="W39" i="2"/>
  <c r="X70" i="2"/>
  <c r="W101" i="2"/>
  <c r="X9" i="2"/>
  <c r="AA37" i="2"/>
  <c r="AB68" i="2"/>
  <c r="AA99" i="2"/>
  <c r="AB7" i="2"/>
  <c r="I46" i="2"/>
  <c r="J77" i="2"/>
  <c r="I108" i="2"/>
  <c r="J16" i="2"/>
  <c r="O43" i="2"/>
  <c r="P74" i="2"/>
  <c r="O105" i="2"/>
  <c r="P13" i="2"/>
  <c r="K45" i="2"/>
  <c r="L76" i="2"/>
  <c r="K107" i="2"/>
  <c r="L15" i="2"/>
  <c r="Q20" i="2"/>
  <c r="R50" i="2"/>
  <c r="Q81" i="2"/>
  <c r="R112" i="2"/>
  <c r="E20" i="2"/>
  <c r="F50" i="2"/>
  <c r="E81" i="2"/>
  <c r="F112" i="2"/>
  <c r="S20" i="2"/>
  <c r="T50" i="2"/>
  <c r="S81" i="2"/>
  <c r="T112" i="2"/>
  <c r="U20" i="2"/>
  <c r="V50" i="2"/>
  <c r="U81" i="2"/>
  <c r="V112" i="2"/>
  <c r="Y38" i="2"/>
  <c r="Z69" i="2"/>
  <c r="Y100" i="2"/>
  <c r="Z8" i="2"/>
  <c r="AA20" i="2"/>
  <c r="AB50" i="2"/>
  <c r="AA81" i="2"/>
  <c r="AB112" i="2"/>
  <c r="F18" i="2"/>
  <c r="E48" i="2"/>
  <c r="F79" i="2"/>
  <c r="E110" i="2"/>
  <c r="G47" i="2"/>
  <c r="H78" i="2"/>
  <c r="G109" i="2"/>
  <c r="H17" i="2"/>
  <c r="W20" i="2"/>
  <c r="X50" i="2"/>
  <c r="W81" i="2"/>
  <c r="X112" i="2"/>
  <c r="AG20" i="2"/>
  <c r="AH50" i="2"/>
  <c r="AG81" i="2"/>
  <c r="AH112" i="2"/>
  <c r="M20" i="2"/>
  <c r="N50" i="2"/>
  <c r="M81" i="2"/>
  <c r="N112" i="2"/>
  <c r="I20" i="2"/>
  <c r="J50" i="2"/>
  <c r="I81" i="2"/>
  <c r="J112" i="2"/>
  <c r="AF5" i="2"/>
  <c r="AD6" i="2"/>
  <c r="AC36" i="2"/>
  <c r="AD67" i="2"/>
  <c r="AC98" i="2"/>
  <c r="G20" i="2"/>
  <c r="H50" i="2"/>
  <c r="G81" i="2"/>
  <c r="H112" i="2"/>
  <c r="O20" i="2"/>
  <c r="P50" i="2"/>
  <c r="O81" i="2"/>
  <c r="P112" i="2"/>
  <c r="T11" i="2"/>
  <c r="S41" i="2"/>
  <c r="T72" i="2"/>
  <c r="S103" i="2"/>
  <c r="AC20" i="2"/>
  <c r="AD50" i="2"/>
  <c r="AC81" i="2"/>
  <c r="AD112" i="2"/>
  <c r="C49" i="2"/>
  <c r="D80" i="2"/>
  <c r="C111" i="2"/>
  <c r="D19" i="2"/>
  <c r="U40" i="2"/>
  <c r="V71" i="2"/>
  <c r="U102" i="2"/>
  <c r="V10" i="2"/>
  <c r="K20" i="2"/>
  <c r="L50" i="2"/>
  <c r="K81" i="2"/>
  <c r="L112" i="2"/>
  <c r="C22" i="6"/>
  <c r="D21" i="6"/>
  <c r="T18" i="4"/>
  <c r="S18" i="4"/>
  <c r="W18" i="4"/>
  <c r="L18" i="4"/>
  <c r="V18" i="4"/>
  <c r="D15" i="7"/>
  <c r="C16" i="7"/>
  <c r="H14" i="7"/>
  <c r="I14" i="7"/>
  <c r="K46" i="2"/>
  <c r="L77" i="2"/>
  <c r="K108" i="2"/>
  <c r="L16" i="2"/>
  <c r="K21" i="2"/>
  <c r="L51" i="2"/>
  <c r="K82" i="2"/>
  <c r="L113" i="2"/>
  <c r="AG21" i="2"/>
  <c r="AH51" i="2"/>
  <c r="AG82" i="2"/>
  <c r="AH113" i="2"/>
  <c r="U21" i="2"/>
  <c r="V51" i="2"/>
  <c r="U82" i="2"/>
  <c r="V113" i="2"/>
  <c r="AE21" i="2"/>
  <c r="AF51" i="2"/>
  <c r="AE82" i="2"/>
  <c r="AF113" i="2"/>
  <c r="U41" i="2"/>
  <c r="V72" i="2"/>
  <c r="U103" i="2"/>
  <c r="V11" i="2"/>
  <c r="O44" i="2"/>
  <c r="P75" i="2"/>
  <c r="O106" i="2"/>
  <c r="P14" i="2"/>
  <c r="M45" i="2"/>
  <c r="N76" i="2"/>
  <c r="M107" i="2"/>
  <c r="N15" i="2"/>
  <c r="AE36" i="2"/>
  <c r="AF67" i="2"/>
  <c r="AE98" i="2"/>
  <c r="AF6" i="2"/>
  <c r="AH5" i="2"/>
  <c r="O21" i="2"/>
  <c r="P51" i="2"/>
  <c r="O82" i="2"/>
  <c r="P113" i="2"/>
  <c r="W21" i="2"/>
  <c r="X51" i="2"/>
  <c r="W82" i="2"/>
  <c r="X113" i="2"/>
  <c r="S21" i="2"/>
  <c r="T51" i="2"/>
  <c r="S82" i="2"/>
  <c r="T113" i="2"/>
  <c r="D20" i="2"/>
  <c r="C50" i="2"/>
  <c r="D81" i="2"/>
  <c r="C112" i="2"/>
  <c r="G48" i="2"/>
  <c r="H79" i="2"/>
  <c r="G110" i="2"/>
  <c r="H18" i="2"/>
  <c r="I47" i="2"/>
  <c r="J78" i="2"/>
  <c r="I109" i="2"/>
  <c r="J17" i="2"/>
  <c r="Q43" i="2"/>
  <c r="R74" i="2"/>
  <c r="Q105" i="2"/>
  <c r="R13" i="2"/>
  <c r="G21" i="2"/>
  <c r="H51" i="2"/>
  <c r="G82" i="2"/>
  <c r="H113" i="2"/>
  <c r="I21" i="2"/>
  <c r="J51" i="2"/>
  <c r="I82" i="2"/>
  <c r="J113" i="2"/>
  <c r="AB51" i="2"/>
  <c r="AA82" i="2"/>
  <c r="AB113" i="2"/>
  <c r="AA21" i="2"/>
  <c r="E21" i="2"/>
  <c r="F51" i="2"/>
  <c r="E82" i="2"/>
  <c r="F113" i="2"/>
  <c r="Y39" i="2"/>
  <c r="Z70" i="2"/>
  <c r="Y101" i="2"/>
  <c r="Z9" i="2"/>
  <c r="AB8" i="2"/>
  <c r="AA38" i="2"/>
  <c r="AB69" i="2"/>
  <c r="AA100" i="2"/>
  <c r="AC21" i="2"/>
  <c r="AD51" i="2"/>
  <c r="AC82" i="2"/>
  <c r="AD113" i="2"/>
  <c r="AC37" i="2"/>
  <c r="AD68" i="2"/>
  <c r="AC99" i="2"/>
  <c r="AD7" i="2"/>
  <c r="M21" i="2"/>
  <c r="N51" i="2"/>
  <c r="M82" i="2"/>
  <c r="N113" i="2"/>
  <c r="E49" i="2"/>
  <c r="F80" i="2"/>
  <c r="E111" i="2"/>
  <c r="F19" i="2"/>
  <c r="Q21" i="2"/>
  <c r="R51" i="2"/>
  <c r="Q82" i="2"/>
  <c r="R113" i="2"/>
  <c r="Y21" i="2"/>
  <c r="Z51" i="2"/>
  <c r="Y82" i="2"/>
  <c r="Z113" i="2"/>
  <c r="X10" i="2"/>
  <c r="W40" i="2"/>
  <c r="X71" i="2"/>
  <c r="W102" i="2"/>
  <c r="S42" i="2"/>
  <c r="T73" i="2"/>
  <c r="S104" i="2"/>
  <c r="T12" i="2"/>
  <c r="D22" i="6"/>
  <c r="C23" i="6"/>
  <c r="F15" i="7"/>
  <c r="J19" i="4"/>
  <c r="E15" i="7"/>
  <c r="D16" i="7"/>
  <c r="C17" i="7"/>
  <c r="X11" i="2"/>
  <c r="W41" i="2"/>
  <c r="X72" i="2"/>
  <c r="W103" i="2"/>
  <c r="Y40" i="2"/>
  <c r="Z71" i="2"/>
  <c r="Y102" i="2"/>
  <c r="Z10" i="2"/>
  <c r="AG36" i="2"/>
  <c r="AH67" i="2"/>
  <c r="AG98" i="2"/>
  <c r="AH6" i="2"/>
  <c r="Y22" i="2"/>
  <c r="Z52" i="2"/>
  <c r="Y83" i="2"/>
  <c r="Z114" i="2"/>
  <c r="G22" i="2"/>
  <c r="H52" i="2"/>
  <c r="G83" i="2"/>
  <c r="H114" i="2"/>
  <c r="C51" i="2"/>
  <c r="D82" i="2"/>
  <c r="C113" i="2"/>
  <c r="D21" i="2"/>
  <c r="AE37" i="2"/>
  <c r="AF68" i="2"/>
  <c r="AE99" i="2"/>
  <c r="AF7" i="2"/>
  <c r="Q44" i="2"/>
  <c r="R75" i="2"/>
  <c r="Q106" i="2"/>
  <c r="R14" i="2"/>
  <c r="AG22" i="2"/>
  <c r="AH52" i="2"/>
  <c r="AG83" i="2"/>
  <c r="AH114" i="2"/>
  <c r="AC22" i="2"/>
  <c r="AD52" i="2"/>
  <c r="AC83" i="2"/>
  <c r="AD114" i="2"/>
  <c r="M46" i="2"/>
  <c r="N77" i="2"/>
  <c r="M108" i="2"/>
  <c r="N16" i="2"/>
  <c r="S43" i="2"/>
  <c r="T74" i="2"/>
  <c r="S105" i="2"/>
  <c r="T13" i="2"/>
  <c r="W22" i="2"/>
  <c r="X52" i="2"/>
  <c r="W83" i="2"/>
  <c r="X114" i="2"/>
  <c r="O45" i="2"/>
  <c r="P76" i="2"/>
  <c r="O107" i="2"/>
  <c r="P15" i="2"/>
  <c r="U22" i="2"/>
  <c r="V52" i="2"/>
  <c r="U83" i="2"/>
  <c r="V114" i="2"/>
  <c r="K47" i="2"/>
  <c r="L78" i="2"/>
  <c r="K109" i="2"/>
  <c r="L17" i="2"/>
  <c r="M22" i="2"/>
  <c r="N52" i="2"/>
  <c r="M83" i="2"/>
  <c r="N114" i="2"/>
  <c r="AC38" i="2"/>
  <c r="AD69" i="2"/>
  <c r="AC100" i="2"/>
  <c r="AD8" i="2"/>
  <c r="U42" i="2"/>
  <c r="V73" i="2"/>
  <c r="U104" i="2"/>
  <c r="V12" i="2"/>
  <c r="Q22" i="2"/>
  <c r="R52" i="2"/>
  <c r="Q83" i="2"/>
  <c r="R114" i="2"/>
  <c r="E22" i="2"/>
  <c r="F52" i="2"/>
  <c r="E83" i="2"/>
  <c r="F114" i="2"/>
  <c r="S22" i="2"/>
  <c r="T52" i="2"/>
  <c r="S83" i="2"/>
  <c r="T114" i="2"/>
  <c r="AE22" i="2"/>
  <c r="AF52" i="2"/>
  <c r="AE83" i="2"/>
  <c r="AF114" i="2"/>
  <c r="E50" i="2"/>
  <c r="F81" i="2"/>
  <c r="E112" i="2"/>
  <c r="F20" i="2"/>
  <c r="AA22" i="2"/>
  <c r="AB52" i="2"/>
  <c r="AA83" i="2"/>
  <c r="AB114" i="2"/>
  <c r="I48" i="2"/>
  <c r="J79" i="2"/>
  <c r="I110" i="2"/>
  <c r="J18" i="2"/>
  <c r="K22" i="2"/>
  <c r="L52" i="2"/>
  <c r="K83" i="2"/>
  <c r="L114" i="2"/>
  <c r="G49" i="2"/>
  <c r="H80" i="2"/>
  <c r="G111" i="2"/>
  <c r="H19" i="2"/>
  <c r="AA39" i="2"/>
  <c r="AB70" i="2"/>
  <c r="AA101" i="2"/>
  <c r="AB9" i="2"/>
  <c r="I22" i="2"/>
  <c r="J52" i="2"/>
  <c r="I83" i="2"/>
  <c r="J114" i="2"/>
  <c r="O22" i="2"/>
  <c r="P52" i="2"/>
  <c r="O83" i="2"/>
  <c r="P114" i="2"/>
  <c r="D23" i="6"/>
  <c r="C24" i="6"/>
  <c r="F19" i="4"/>
  <c r="D19" i="4"/>
  <c r="E16" i="7"/>
  <c r="F16" i="7"/>
  <c r="J20" i="4"/>
  <c r="D17" i="7"/>
  <c r="C18" i="7"/>
  <c r="O46" i="2"/>
  <c r="P77" i="2"/>
  <c r="O108" i="2"/>
  <c r="P16" i="2"/>
  <c r="Y23" i="2"/>
  <c r="Z53" i="2"/>
  <c r="Y84" i="2"/>
  <c r="Z115" i="2"/>
  <c r="AE38" i="2"/>
  <c r="AF69" i="2"/>
  <c r="AE100" i="2"/>
  <c r="AF8" i="2"/>
  <c r="AG37" i="2"/>
  <c r="AH68" i="2"/>
  <c r="AG99" i="2"/>
  <c r="AH7" i="2"/>
  <c r="AA23" i="2"/>
  <c r="AB53" i="2"/>
  <c r="AA84" i="2"/>
  <c r="AB115" i="2"/>
  <c r="E23" i="2"/>
  <c r="F53" i="2"/>
  <c r="E84" i="2"/>
  <c r="F115" i="2"/>
  <c r="M23" i="2"/>
  <c r="N53" i="2"/>
  <c r="M84" i="2"/>
  <c r="N115" i="2"/>
  <c r="W23" i="2"/>
  <c r="X53" i="2"/>
  <c r="W84" i="2"/>
  <c r="X115" i="2"/>
  <c r="AC23" i="2"/>
  <c r="AD53" i="2"/>
  <c r="AC84" i="2"/>
  <c r="AD115" i="2"/>
  <c r="D22" i="2"/>
  <c r="C52" i="2"/>
  <c r="D83" i="2"/>
  <c r="C114" i="2"/>
  <c r="Z11" i="2"/>
  <c r="Y41" i="2"/>
  <c r="Z72" i="2"/>
  <c r="Y103" i="2"/>
  <c r="I23" i="2"/>
  <c r="J53" i="2"/>
  <c r="I84" i="2"/>
  <c r="J115" i="2"/>
  <c r="AG23" i="2"/>
  <c r="AH53" i="2"/>
  <c r="AG84" i="2"/>
  <c r="AH115" i="2"/>
  <c r="F21" i="2"/>
  <c r="E51" i="2"/>
  <c r="F82" i="2"/>
  <c r="E113" i="2"/>
  <c r="K48" i="2"/>
  <c r="L79" i="2"/>
  <c r="K110" i="2"/>
  <c r="L18" i="2"/>
  <c r="Q23" i="2"/>
  <c r="R53" i="2"/>
  <c r="Q84" i="2"/>
  <c r="R115" i="2"/>
  <c r="AA40" i="2"/>
  <c r="AB71" i="2"/>
  <c r="AA102" i="2"/>
  <c r="AB10" i="2"/>
  <c r="V13" i="2"/>
  <c r="U43" i="2"/>
  <c r="V74" i="2"/>
  <c r="U105" i="2"/>
  <c r="S44" i="2"/>
  <c r="T75" i="2"/>
  <c r="S106" i="2"/>
  <c r="T14" i="2"/>
  <c r="Q45" i="2"/>
  <c r="R76" i="2"/>
  <c r="Q107" i="2"/>
  <c r="R15" i="2"/>
  <c r="I49" i="2"/>
  <c r="J80" i="2"/>
  <c r="I111" i="2"/>
  <c r="J19" i="2"/>
  <c r="AD9" i="2"/>
  <c r="AC39" i="2"/>
  <c r="AD70" i="2"/>
  <c r="AC101" i="2"/>
  <c r="M47" i="2"/>
  <c r="N78" i="2"/>
  <c r="M109" i="2"/>
  <c r="N17" i="2"/>
  <c r="S23" i="2"/>
  <c r="T53" i="2"/>
  <c r="S84" i="2"/>
  <c r="T115" i="2"/>
  <c r="O23" i="2"/>
  <c r="P53" i="2"/>
  <c r="O84" i="2"/>
  <c r="P115" i="2"/>
  <c r="G50" i="2"/>
  <c r="H81" i="2"/>
  <c r="G112" i="2"/>
  <c r="H20" i="2"/>
  <c r="K23" i="2"/>
  <c r="L53" i="2"/>
  <c r="K84" i="2"/>
  <c r="L115" i="2"/>
  <c r="AE23" i="2"/>
  <c r="AF53" i="2"/>
  <c r="AE84" i="2"/>
  <c r="AF115" i="2"/>
  <c r="U23" i="2"/>
  <c r="V53" i="2"/>
  <c r="U84" i="2"/>
  <c r="V115" i="2"/>
  <c r="G23" i="2"/>
  <c r="H53" i="2"/>
  <c r="G84" i="2"/>
  <c r="H115" i="2"/>
  <c r="W42" i="2"/>
  <c r="X73" i="2"/>
  <c r="W104" i="2"/>
  <c r="X12" i="2"/>
  <c r="D24" i="6"/>
  <c r="C25" i="6"/>
  <c r="T19" i="4"/>
  <c r="S19" i="4"/>
  <c r="G15" i="7"/>
  <c r="F20" i="4"/>
  <c r="D20" i="4"/>
  <c r="E19" i="4"/>
  <c r="E17" i="7"/>
  <c r="D21" i="4"/>
  <c r="F17" i="7"/>
  <c r="J21" i="4"/>
  <c r="D18" i="7"/>
  <c r="E18" i="7"/>
  <c r="F22" i="4"/>
  <c r="Q46" i="2"/>
  <c r="R77" i="2"/>
  <c r="Q108" i="2"/>
  <c r="R16" i="2"/>
  <c r="C53" i="2"/>
  <c r="D84" i="2"/>
  <c r="C115" i="2"/>
  <c r="D23" i="2"/>
  <c r="E24" i="2"/>
  <c r="F54" i="2"/>
  <c r="E85" i="2"/>
  <c r="F116" i="2"/>
  <c r="S24" i="2"/>
  <c r="T54" i="2"/>
  <c r="S85" i="2"/>
  <c r="T116" i="2"/>
  <c r="Q24" i="2"/>
  <c r="R54" i="2"/>
  <c r="Q85" i="2"/>
  <c r="R116" i="2"/>
  <c r="W43" i="2"/>
  <c r="X74" i="2"/>
  <c r="W105" i="2"/>
  <c r="X13" i="2"/>
  <c r="M48" i="2"/>
  <c r="N79" i="2"/>
  <c r="M110" i="2"/>
  <c r="N18" i="2"/>
  <c r="S45" i="2"/>
  <c r="T76" i="2"/>
  <c r="S107" i="2"/>
  <c r="T15" i="2"/>
  <c r="L19" i="2"/>
  <c r="K49" i="2"/>
  <c r="L80" i="2"/>
  <c r="K111" i="2"/>
  <c r="AC24" i="2"/>
  <c r="AD54" i="2"/>
  <c r="AC85" i="2"/>
  <c r="AD116" i="2"/>
  <c r="AA24" i="2"/>
  <c r="AB54" i="2"/>
  <c r="AA85" i="2"/>
  <c r="AB116" i="2"/>
  <c r="AE24" i="2"/>
  <c r="AF54" i="2"/>
  <c r="AE85" i="2"/>
  <c r="AF116" i="2"/>
  <c r="K24" i="2"/>
  <c r="L54" i="2"/>
  <c r="K85" i="2"/>
  <c r="L116" i="2"/>
  <c r="I24" i="2"/>
  <c r="J54" i="2"/>
  <c r="I85" i="2"/>
  <c r="J116" i="2"/>
  <c r="AG38" i="2"/>
  <c r="AH69" i="2"/>
  <c r="AG100" i="2"/>
  <c r="AH8" i="2"/>
  <c r="G51" i="2"/>
  <c r="H82" i="2"/>
  <c r="G113" i="2"/>
  <c r="H21" i="2"/>
  <c r="W24" i="2"/>
  <c r="X54" i="2"/>
  <c r="W85" i="2"/>
  <c r="X116" i="2"/>
  <c r="AC40" i="2"/>
  <c r="AD71" i="2"/>
  <c r="AC102" i="2"/>
  <c r="AD10" i="2"/>
  <c r="E52" i="2"/>
  <c r="F83" i="2"/>
  <c r="E114" i="2"/>
  <c r="F22" i="2"/>
  <c r="AE39" i="2"/>
  <c r="AF70" i="2"/>
  <c r="AE101" i="2"/>
  <c r="AF9" i="2"/>
  <c r="I50" i="2"/>
  <c r="J81" i="2"/>
  <c r="I112" i="2"/>
  <c r="J20" i="2"/>
  <c r="AA41" i="2"/>
  <c r="AB72" i="2"/>
  <c r="AA103" i="2"/>
  <c r="AB11" i="2"/>
  <c r="Y42" i="2"/>
  <c r="Z73" i="2"/>
  <c r="Y104" i="2"/>
  <c r="Z12" i="2"/>
  <c r="M24" i="2"/>
  <c r="N54" i="2"/>
  <c r="M85" i="2"/>
  <c r="N116" i="2"/>
  <c r="P17" i="2"/>
  <c r="O47" i="2"/>
  <c r="P78" i="2"/>
  <c r="O109" i="2"/>
  <c r="G24" i="2"/>
  <c r="H54" i="2"/>
  <c r="G85" i="2"/>
  <c r="H116" i="2"/>
  <c r="U44" i="2"/>
  <c r="V75" i="2"/>
  <c r="U106" i="2"/>
  <c r="V14" i="2"/>
  <c r="Y24" i="2"/>
  <c r="Z54" i="2"/>
  <c r="Y85" i="2"/>
  <c r="Z116" i="2"/>
  <c r="U24" i="2"/>
  <c r="V54" i="2"/>
  <c r="U85" i="2"/>
  <c r="V116" i="2"/>
  <c r="O24" i="2"/>
  <c r="P54" i="2"/>
  <c r="O85" i="2"/>
  <c r="P116" i="2"/>
  <c r="AG24" i="2"/>
  <c r="AH54" i="2"/>
  <c r="AG85" i="2"/>
  <c r="AH116" i="2"/>
  <c r="C26" i="6"/>
  <c r="D25" i="6"/>
  <c r="T20" i="4"/>
  <c r="S20" i="4"/>
  <c r="E22" i="4"/>
  <c r="E20" i="4"/>
  <c r="G16" i="7"/>
  <c r="H16" i="7"/>
  <c r="D22" i="4"/>
  <c r="H15" i="7"/>
  <c r="I15" i="7"/>
  <c r="F21" i="4"/>
  <c r="F18" i="7"/>
  <c r="J22" i="4"/>
  <c r="T22" i="4"/>
  <c r="C19" i="7"/>
  <c r="AE25" i="2"/>
  <c r="AF55" i="2"/>
  <c r="AE86" i="2"/>
  <c r="AF117" i="2"/>
  <c r="S25" i="2"/>
  <c r="T55" i="2"/>
  <c r="S86" i="2"/>
  <c r="T117" i="2"/>
  <c r="Y25" i="2"/>
  <c r="Z55" i="2"/>
  <c r="Y86" i="2"/>
  <c r="Z117" i="2"/>
  <c r="O48" i="2"/>
  <c r="P79" i="2"/>
  <c r="O110" i="2"/>
  <c r="P18" i="2"/>
  <c r="W25" i="2"/>
  <c r="X55" i="2"/>
  <c r="W86" i="2"/>
  <c r="X117" i="2"/>
  <c r="M49" i="2"/>
  <c r="N80" i="2"/>
  <c r="M111" i="2"/>
  <c r="N19" i="2"/>
  <c r="AF10" i="2"/>
  <c r="AE40" i="2"/>
  <c r="AF71" i="2"/>
  <c r="AE102" i="2"/>
  <c r="G52" i="2"/>
  <c r="H83" i="2"/>
  <c r="G114" i="2"/>
  <c r="H22" i="2"/>
  <c r="AA25" i="2"/>
  <c r="AB55" i="2"/>
  <c r="AA86" i="2"/>
  <c r="AB117" i="2"/>
  <c r="E25" i="2"/>
  <c r="F55" i="2"/>
  <c r="E86" i="2"/>
  <c r="F117" i="2"/>
  <c r="I51" i="2"/>
  <c r="J82" i="2"/>
  <c r="I113" i="2"/>
  <c r="J21" i="2"/>
  <c r="AH9" i="2"/>
  <c r="AG39" i="2"/>
  <c r="AH70" i="2"/>
  <c r="AG101" i="2"/>
  <c r="AG25" i="2"/>
  <c r="AH55" i="2"/>
  <c r="AG86" i="2"/>
  <c r="AH117" i="2"/>
  <c r="M25" i="2"/>
  <c r="N55" i="2"/>
  <c r="M86" i="2"/>
  <c r="N117" i="2"/>
  <c r="I25" i="2"/>
  <c r="J55" i="2"/>
  <c r="I86" i="2"/>
  <c r="J117" i="2"/>
  <c r="W44" i="2"/>
  <c r="X75" i="2"/>
  <c r="W106" i="2"/>
  <c r="X14" i="2"/>
  <c r="C54" i="2"/>
  <c r="D85" i="2"/>
  <c r="C116" i="2"/>
  <c r="D24" i="2"/>
  <c r="U45" i="2"/>
  <c r="V76" i="2"/>
  <c r="U107" i="2"/>
  <c r="V15" i="2"/>
  <c r="Y43" i="2"/>
  <c r="Z74" i="2"/>
  <c r="Y105" i="2"/>
  <c r="Z13" i="2"/>
  <c r="E53" i="2"/>
  <c r="F84" i="2"/>
  <c r="E115" i="2"/>
  <c r="F23" i="2"/>
  <c r="AC25" i="2"/>
  <c r="AD55" i="2"/>
  <c r="AC86" i="2"/>
  <c r="AD117" i="2"/>
  <c r="U25" i="2"/>
  <c r="V55" i="2"/>
  <c r="U86" i="2"/>
  <c r="V117" i="2"/>
  <c r="T16" i="2"/>
  <c r="S46" i="2"/>
  <c r="T77" i="2"/>
  <c r="S108" i="2"/>
  <c r="O25" i="2"/>
  <c r="P55" i="2"/>
  <c r="O86" i="2"/>
  <c r="P117" i="2"/>
  <c r="G25" i="2"/>
  <c r="H55" i="2"/>
  <c r="G86" i="2"/>
  <c r="H117" i="2"/>
  <c r="K25" i="2"/>
  <c r="L55" i="2"/>
  <c r="K86" i="2"/>
  <c r="L117" i="2"/>
  <c r="Q47" i="2"/>
  <c r="R78" i="2"/>
  <c r="Q109" i="2"/>
  <c r="R17" i="2"/>
  <c r="AA42" i="2"/>
  <c r="AB73" i="2"/>
  <c r="AA104" i="2"/>
  <c r="AB12" i="2"/>
  <c r="AC41" i="2"/>
  <c r="AD72" i="2"/>
  <c r="AC103" i="2"/>
  <c r="AD11" i="2"/>
  <c r="L20" i="2"/>
  <c r="K50" i="2"/>
  <c r="L81" i="2"/>
  <c r="K112" i="2"/>
  <c r="Q25" i="2"/>
  <c r="R55" i="2"/>
  <c r="Q86" i="2"/>
  <c r="R117" i="2"/>
  <c r="C27" i="6"/>
  <c r="D26" i="6"/>
  <c r="S22" i="4"/>
  <c r="T21" i="4"/>
  <c r="S21" i="4"/>
  <c r="E21" i="4"/>
  <c r="I16" i="7"/>
  <c r="D19" i="7"/>
  <c r="C20" i="7"/>
  <c r="D20" i="7"/>
  <c r="C21" i="7"/>
  <c r="G17" i="7"/>
  <c r="I17" i="7"/>
  <c r="G18" i="7"/>
  <c r="H18" i="7"/>
  <c r="E54" i="2"/>
  <c r="F85" i="2"/>
  <c r="E116" i="2"/>
  <c r="F24" i="2"/>
  <c r="G53" i="2"/>
  <c r="H84" i="2"/>
  <c r="G115" i="2"/>
  <c r="H23" i="2"/>
  <c r="AG40" i="2"/>
  <c r="AH71" i="2"/>
  <c r="AG102" i="2"/>
  <c r="AH10" i="2"/>
  <c r="AC42" i="2"/>
  <c r="AD73" i="2"/>
  <c r="AC104" i="2"/>
  <c r="AD12" i="2"/>
  <c r="S47" i="2"/>
  <c r="T78" i="2"/>
  <c r="S109" i="2"/>
  <c r="T17" i="2"/>
  <c r="Y44" i="2"/>
  <c r="Z75" i="2"/>
  <c r="Y106" i="2"/>
  <c r="Z14" i="2"/>
  <c r="I52" i="2"/>
  <c r="J83" i="2"/>
  <c r="I114" i="2"/>
  <c r="J22" i="2"/>
  <c r="K26" i="2"/>
  <c r="L56" i="2"/>
  <c r="K87" i="2"/>
  <c r="L118" i="2"/>
  <c r="I26" i="2"/>
  <c r="J56" i="2"/>
  <c r="I87" i="2"/>
  <c r="J118" i="2"/>
  <c r="AE41" i="2"/>
  <c r="AF72" i="2"/>
  <c r="AE103" i="2"/>
  <c r="AF11" i="2"/>
  <c r="Y26" i="2"/>
  <c r="Z56" i="2"/>
  <c r="Y87" i="2"/>
  <c r="Z118" i="2"/>
  <c r="W45" i="2"/>
  <c r="X76" i="2"/>
  <c r="W107" i="2"/>
  <c r="X15" i="2"/>
  <c r="U46" i="2"/>
  <c r="V77" i="2"/>
  <c r="U108" i="2"/>
  <c r="V16" i="2"/>
  <c r="N20" i="2"/>
  <c r="M50" i="2"/>
  <c r="N81" i="2"/>
  <c r="M112" i="2"/>
  <c r="M26" i="2"/>
  <c r="N56" i="2"/>
  <c r="M87" i="2"/>
  <c r="N118" i="2"/>
  <c r="E26" i="2"/>
  <c r="F56" i="2"/>
  <c r="E87" i="2"/>
  <c r="F118" i="2"/>
  <c r="S26" i="2"/>
  <c r="T56" i="2"/>
  <c r="S87" i="2"/>
  <c r="T118" i="2"/>
  <c r="Q26" i="2"/>
  <c r="R56" i="2"/>
  <c r="Q87" i="2"/>
  <c r="R118" i="2"/>
  <c r="AA43" i="2"/>
  <c r="AB74" i="2"/>
  <c r="AA105" i="2"/>
  <c r="AB13" i="2"/>
  <c r="U26" i="2"/>
  <c r="V56" i="2"/>
  <c r="U87" i="2"/>
  <c r="V118" i="2"/>
  <c r="K51" i="2"/>
  <c r="L82" i="2"/>
  <c r="K113" i="2"/>
  <c r="L21" i="2"/>
  <c r="G26" i="2"/>
  <c r="H56" i="2"/>
  <c r="G87" i="2"/>
  <c r="H118" i="2"/>
  <c r="AC26" i="2"/>
  <c r="AD56" i="2"/>
  <c r="AC87" i="2"/>
  <c r="AD118" i="2"/>
  <c r="C55" i="2"/>
  <c r="D86" i="2"/>
  <c r="C117" i="2"/>
  <c r="D25" i="2"/>
  <c r="O26" i="2"/>
  <c r="P56" i="2"/>
  <c r="O87" i="2"/>
  <c r="P118" i="2"/>
  <c r="AG26" i="2"/>
  <c r="AH56" i="2"/>
  <c r="AG87" i="2"/>
  <c r="AH118" i="2"/>
  <c r="AA26" i="2"/>
  <c r="AB56" i="2"/>
  <c r="AA87" i="2"/>
  <c r="AB118" i="2"/>
  <c r="W26" i="2"/>
  <c r="X56" i="2"/>
  <c r="W87" i="2"/>
  <c r="X118" i="2"/>
  <c r="R18" i="2"/>
  <c r="Q48" i="2"/>
  <c r="R79" i="2"/>
  <c r="Q110" i="2"/>
  <c r="P19" i="2"/>
  <c r="O49" i="2"/>
  <c r="P80" i="2"/>
  <c r="O111" i="2"/>
  <c r="AE26" i="2"/>
  <c r="AF56" i="2"/>
  <c r="AE87" i="2"/>
  <c r="AF118" i="2"/>
  <c r="C28" i="6"/>
  <c r="D27" i="6"/>
  <c r="F19" i="7"/>
  <c r="J23" i="4"/>
  <c r="E19" i="7"/>
  <c r="D23" i="4"/>
  <c r="H17" i="7"/>
  <c r="I18" i="7"/>
  <c r="F20" i="7"/>
  <c r="J24" i="4"/>
  <c r="E20" i="7"/>
  <c r="D24" i="4"/>
  <c r="D21" i="7"/>
  <c r="C22" i="7"/>
  <c r="G27" i="2"/>
  <c r="H57" i="2"/>
  <c r="G88" i="2"/>
  <c r="H119" i="2"/>
  <c r="E27" i="2"/>
  <c r="F57" i="2"/>
  <c r="E88" i="2"/>
  <c r="F119" i="2"/>
  <c r="AA27" i="2"/>
  <c r="AB57" i="2"/>
  <c r="AA88" i="2"/>
  <c r="AB119" i="2"/>
  <c r="X16" i="2"/>
  <c r="W46" i="2"/>
  <c r="X77" i="2"/>
  <c r="W108" i="2"/>
  <c r="AD13" i="2"/>
  <c r="AC43" i="2"/>
  <c r="AD74" i="2"/>
  <c r="AC105" i="2"/>
  <c r="C56" i="2"/>
  <c r="D87" i="2"/>
  <c r="C118" i="2"/>
  <c r="D26" i="2"/>
  <c r="M27" i="2"/>
  <c r="N57" i="2"/>
  <c r="M88" i="2"/>
  <c r="N119" i="2"/>
  <c r="K27" i="2"/>
  <c r="L57" i="2"/>
  <c r="K88" i="2"/>
  <c r="L119" i="2"/>
  <c r="AG41" i="2"/>
  <c r="AH72" i="2"/>
  <c r="AG103" i="2"/>
  <c r="AH11" i="2"/>
  <c r="AA44" i="2"/>
  <c r="AB75" i="2"/>
  <c r="AA106" i="2"/>
  <c r="AB14" i="2"/>
  <c r="M51" i="2"/>
  <c r="N82" i="2"/>
  <c r="M113" i="2"/>
  <c r="N21" i="2"/>
  <c r="Y27" i="2"/>
  <c r="Z57" i="2"/>
  <c r="Y88" i="2"/>
  <c r="Z119" i="2"/>
  <c r="L22" i="2"/>
  <c r="K52" i="2"/>
  <c r="L83" i="2"/>
  <c r="K114" i="2"/>
  <c r="AE27" i="2"/>
  <c r="AF57" i="2"/>
  <c r="AE88" i="2"/>
  <c r="AF119" i="2"/>
  <c r="AG27" i="2"/>
  <c r="AH57" i="2"/>
  <c r="AG88" i="2"/>
  <c r="AH119" i="2"/>
  <c r="U27" i="2"/>
  <c r="V57" i="2"/>
  <c r="U88" i="2"/>
  <c r="V119" i="2"/>
  <c r="AC27" i="2"/>
  <c r="AD57" i="2"/>
  <c r="AC88" i="2"/>
  <c r="AD119" i="2"/>
  <c r="U47" i="2"/>
  <c r="V78" i="2"/>
  <c r="U109" i="2"/>
  <c r="V17" i="2"/>
  <c r="AF12" i="2"/>
  <c r="AE42" i="2"/>
  <c r="AF73" i="2"/>
  <c r="AE104" i="2"/>
  <c r="Z15" i="2"/>
  <c r="Y45" i="2"/>
  <c r="Z76" i="2"/>
  <c r="Y107" i="2"/>
  <c r="H24" i="2"/>
  <c r="G54" i="2"/>
  <c r="H85" i="2"/>
  <c r="G116" i="2"/>
  <c r="O27" i="2"/>
  <c r="P57" i="2"/>
  <c r="O88" i="2"/>
  <c r="P119" i="2"/>
  <c r="O50" i="2"/>
  <c r="P81" i="2"/>
  <c r="O112" i="2"/>
  <c r="P20" i="2"/>
  <c r="I53" i="2"/>
  <c r="J84" i="2"/>
  <c r="I115" i="2"/>
  <c r="J23" i="2"/>
  <c r="Q49" i="2"/>
  <c r="R80" i="2"/>
  <c r="Q111" i="2"/>
  <c r="R19" i="2"/>
  <c r="S27" i="2"/>
  <c r="T57" i="2"/>
  <c r="S88" i="2"/>
  <c r="T119" i="2"/>
  <c r="W27" i="2"/>
  <c r="X57" i="2"/>
  <c r="W88" i="2"/>
  <c r="X119" i="2"/>
  <c r="S48" i="2"/>
  <c r="T79" i="2"/>
  <c r="S110" i="2"/>
  <c r="T18" i="2"/>
  <c r="F25" i="2"/>
  <c r="E55" i="2"/>
  <c r="F86" i="2"/>
  <c r="E117" i="2"/>
  <c r="Q27" i="2"/>
  <c r="R57" i="2"/>
  <c r="Q88" i="2"/>
  <c r="R119" i="2"/>
  <c r="I27" i="2"/>
  <c r="J57" i="2"/>
  <c r="I88" i="2"/>
  <c r="J119" i="2"/>
  <c r="C29" i="6"/>
  <c r="D28" i="6"/>
  <c r="F23" i="4"/>
  <c r="E21" i="7"/>
  <c r="D25" i="4"/>
  <c r="F21" i="7"/>
  <c r="J25" i="4"/>
  <c r="D22" i="7"/>
  <c r="C23" i="7"/>
  <c r="F24" i="4"/>
  <c r="Y46" i="2"/>
  <c r="Z77" i="2"/>
  <c r="Y108" i="2"/>
  <c r="Z16" i="2"/>
  <c r="AA45" i="2"/>
  <c r="AB76" i="2"/>
  <c r="AA107" i="2"/>
  <c r="AB15" i="2"/>
  <c r="M28" i="2"/>
  <c r="N58" i="2"/>
  <c r="M89" i="2"/>
  <c r="N120" i="2"/>
  <c r="O51" i="2"/>
  <c r="P82" i="2"/>
  <c r="O113" i="2"/>
  <c r="P21" i="2"/>
  <c r="W28" i="2"/>
  <c r="X58" i="2"/>
  <c r="W89" i="2"/>
  <c r="X120" i="2"/>
  <c r="U28" i="2"/>
  <c r="V58" i="2"/>
  <c r="U89" i="2"/>
  <c r="V120" i="2"/>
  <c r="C57" i="2"/>
  <c r="D88" i="2"/>
  <c r="C119" i="2"/>
  <c r="D27" i="2"/>
  <c r="AA28" i="2"/>
  <c r="AB58" i="2"/>
  <c r="AA89" i="2"/>
  <c r="AB120" i="2"/>
  <c r="V18" i="2"/>
  <c r="U48" i="2"/>
  <c r="V79" i="2"/>
  <c r="U110" i="2"/>
  <c r="N22" i="2"/>
  <c r="M52" i="2"/>
  <c r="N83" i="2"/>
  <c r="M114" i="2"/>
  <c r="AG42" i="2"/>
  <c r="AH73" i="2"/>
  <c r="AG104" i="2"/>
  <c r="AH12" i="2"/>
  <c r="I28" i="2"/>
  <c r="J58" i="2"/>
  <c r="I89" i="2"/>
  <c r="J120" i="2"/>
  <c r="AE43" i="2"/>
  <c r="AF74" i="2"/>
  <c r="AE105" i="2"/>
  <c r="AF13" i="2"/>
  <c r="Y28" i="2"/>
  <c r="Z58" i="2"/>
  <c r="Y89" i="2"/>
  <c r="Z120" i="2"/>
  <c r="Q28" i="2"/>
  <c r="R58" i="2"/>
  <c r="Q89" i="2"/>
  <c r="R120" i="2"/>
  <c r="S28" i="2"/>
  <c r="T58" i="2"/>
  <c r="S89" i="2"/>
  <c r="T120" i="2"/>
  <c r="O28" i="2"/>
  <c r="P58" i="2"/>
  <c r="O89" i="2"/>
  <c r="P120" i="2"/>
  <c r="AG28" i="2"/>
  <c r="AH58" i="2"/>
  <c r="AG89" i="2"/>
  <c r="AH120" i="2"/>
  <c r="E28" i="2"/>
  <c r="F58" i="2"/>
  <c r="E89" i="2"/>
  <c r="F120" i="2"/>
  <c r="Q50" i="2"/>
  <c r="R81" i="2"/>
  <c r="Q112" i="2"/>
  <c r="R20" i="2"/>
  <c r="K28" i="2"/>
  <c r="L58" i="2"/>
  <c r="K89" i="2"/>
  <c r="L120" i="2"/>
  <c r="K53" i="2"/>
  <c r="L84" i="2"/>
  <c r="K115" i="2"/>
  <c r="L23" i="2"/>
  <c r="AC44" i="2"/>
  <c r="AD75" i="2"/>
  <c r="AC106" i="2"/>
  <c r="AD14" i="2"/>
  <c r="E56" i="2"/>
  <c r="F87" i="2"/>
  <c r="E118" i="2"/>
  <c r="F26" i="2"/>
  <c r="G55" i="2"/>
  <c r="H86" i="2"/>
  <c r="G117" i="2"/>
  <c r="H25" i="2"/>
  <c r="AC28" i="2"/>
  <c r="AD58" i="2"/>
  <c r="AC89" i="2"/>
  <c r="AD120" i="2"/>
  <c r="AE28" i="2"/>
  <c r="AF58" i="2"/>
  <c r="AE89" i="2"/>
  <c r="AF120" i="2"/>
  <c r="T19" i="2"/>
  <c r="S49" i="2"/>
  <c r="T80" i="2"/>
  <c r="S111" i="2"/>
  <c r="J24" i="2"/>
  <c r="I54" i="2"/>
  <c r="J85" i="2"/>
  <c r="I116" i="2"/>
  <c r="W47" i="2"/>
  <c r="X78" i="2"/>
  <c r="W109" i="2"/>
  <c r="X17" i="2"/>
  <c r="G28" i="2"/>
  <c r="H58" i="2"/>
  <c r="G89" i="2"/>
  <c r="H120" i="2"/>
  <c r="C30" i="6"/>
  <c r="D29" i="6"/>
  <c r="T24" i="4"/>
  <c r="S24" i="4"/>
  <c r="T23" i="4"/>
  <c r="S23" i="4"/>
  <c r="E24" i="4"/>
  <c r="E23" i="4"/>
  <c r="G19" i="7"/>
  <c r="H19" i="7"/>
  <c r="F22" i="7"/>
  <c r="J26" i="4"/>
  <c r="E22" i="7"/>
  <c r="D26" i="4"/>
  <c r="D23" i="7"/>
  <c r="C24" i="7"/>
  <c r="F25" i="4"/>
  <c r="G20" i="7"/>
  <c r="H26" i="2"/>
  <c r="G56" i="2"/>
  <c r="H87" i="2"/>
  <c r="G118" i="2"/>
  <c r="E57" i="2"/>
  <c r="F88" i="2"/>
  <c r="E119" i="2"/>
  <c r="F27" i="2"/>
  <c r="D28" i="2"/>
  <c r="C58" i="2"/>
  <c r="D89" i="2"/>
  <c r="C120" i="2"/>
  <c r="K29" i="2"/>
  <c r="L59" i="2"/>
  <c r="K90" i="2"/>
  <c r="L121" i="2"/>
  <c r="Q29" i="2"/>
  <c r="R59" i="2"/>
  <c r="Q90" i="2"/>
  <c r="R121" i="2"/>
  <c r="R21" i="2"/>
  <c r="Q51" i="2"/>
  <c r="R82" i="2"/>
  <c r="Q113" i="2"/>
  <c r="AE29" i="2"/>
  <c r="AF59" i="2"/>
  <c r="AE90" i="2"/>
  <c r="AF121" i="2"/>
  <c r="AG29" i="2"/>
  <c r="AH59" i="2"/>
  <c r="AG90" i="2"/>
  <c r="AH121" i="2"/>
  <c r="Y29" i="2"/>
  <c r="Z59" i="2"/>
  <c r="Y90" i="2"/>
  <c r="Z121" i="2"/>
  <c r="M53" i="2"/>
  <c r="N84" i="2"/>
  <c r="M115" i="2"/>
  <c r="N23" i="2"/>
  <c r="M29" i="2"/>
  <c r="N59" i="2"/>
  <c r="M90" i="2"/>
  <c r="N121" i="2"/>
  <c r="G29" i="2"/>
  <c r="H59" i="2"/>
  <c r="G90" i="2"/>
  <c r="H121" i="2"/>
  <c r="AC45" i="2"/>
  <c r="AD76" i="2"/>
  <c r="AC107" i="2"/>
  <c r="AD15" i="2"/>
  <c r="AE44" i="2"/>
  <c r="AF75" i="2"/>
  <c r="AE106" i="2"/>
  <c r="AF14" i="2"/>
  <c r="AA46" i="2"/>
  <c r="AB77" i="2"/>
  <c r="AA108" i="2"/>
  <c r="AB16" i="2"/>
  <c r="K54" i="2"/>
  <c r="L85" i="2"/>
  <c r="K116" i="2"/>
  <c r="L24" i="2"/>
  <c r="J25" i="2"/>
  <c r="I55" i="2"/>
  <c r="J86" i="2"/>
  <c r="I117" i="2"/>
  <c r="W48" i="2"/>
  <c r="X79" i="2"/>
  <c r="W110" i="2"/>
  <c r="X18" i="2"/>
  <c r="AG43" i="2"/>
  <c r="AH74" i="2"/>
  <c r="AG105" i="2"/>
  <c r="AH13" i="2"/>
  <c r="O52" i="2"/>
  <c r="P83" i="2"/>
  <c r="O114" i="2"/>
  <c r="P22" i="2"/>
  <c r="S50" i="2"/>
  <c r="T81" i="2"/>
  <c r="S112" i="2"/>
  <c r="T20" i="2"/>
  <c r="E29" i="2"/>
  <c r="F59" i="2"/>
  <c r="E90" i="2"/>
  <c r="F121" i="2"/>
  <c r="AC29" i="2"/>
  <c r="AD59" i="2"/>
  <c r="AC90" i="2"/>
  <c r="AD121" i="2"/>
  <c r="O29" i="2"/>
  <c r="P59" i="2"/>
  <c r="O90" i="2"/>
  <c r="P121" i="2"/>
  <c r="U49" i="2"/>
  <c r="V80" i="2"/>
  <c r="U111" i="2"/>
  <c r="V19" i="2"/>
  <c r="U29" i="2"/>
  <c r="V59" i="2"/>
  <c r="U90" i="2"/>
  <c r="V121" i="2"/>
  <c r="Y47" i="2"/>
  <c r="Z78" i="2"/>
  <c r="Y109" i="2"/>
  <c r="Z17" i="2"/>
  <c r="S29" i="2"/>
  <c r="T59" i="2"/>
  <c r="S90" i="2"/>
  <c r="T121" i="2"/>
  <c r="I29" i="2"/>
  <c r="J59" i="2"/>
  <c r="I90" i="2"/>
  <c r="J121" i="2"/>
  <c r="AA29" i="2"/>
  <c r="AB59" i="2"/>
  <c r="AA90" i="2"/>
  <c r="AB121" i="2"/>
  <c r="W29" i="2"/>
  <c r="X59" i="2"/>
  <c r="W90" i="2"/>
  <c r="X121" i="2"/>
  <c r="D30" i="6"/>
  <c r="C31" i="6"/>
  <c r="T25" i="4"/>
  <c r="S25" i="4"/>
  <c r="E25" i="4"/>
  <c r="I19" i="7"/>
  <c r="G21" i="7"/>
  <c r="F23" i="7"/>
  <c r="J27" i="4"/>
  <c r="E23" i="7"/>
  <c r="D27" i="4"/>
  <c r="H20" i="7"/>
  <c r="I20" i="7"/>
  <c r="D24" i="7"/>
  <c r="C25" i="7"/>
  <c r="F26" i="4"/>
  <c r="M30" i="2"/>
  <c r="N60" i="2"/>
  <c r="M91" i="2"/>
  <c r="N122" i="2"/>
  <c r="AE30" i="2"/>
  <c r="AF60" i="2"/>
  <c r="AE91" i="2"/>
  <c r="AF122" i="2"/>
  <c r="O30" i="2"/>
  <c r="P60" i="2"/>
  <c r="O91" i="2"/>
  <c r="P122" i="2"/>
  <c r="I30" i="2"/>
  <c r="J60" i="2"/>
  <c r="I91" i="2"/>
  <c r="J122" i="2"/>
  <c r="U30" i="2"/>
  <c r="V60" i="2"/>
  <c r="U91" i="2"/>
  <c r="V122" i="2"/>
  <c r="AC30" i="2"/>
  <c r="AD60" i="2"/>
  <c r="AC91" i="2"/>
  <c r="AD122" i="2"/>
  <c r="AC46" i="2"/>
  <c r="AD77" i="2"/>
  <c r="AC108" i="2"/>
  <c r="AD16" i="2"/>
  <c r="E58" i="2"/>
  <c r="F89" i="2"/>
  <c r="E120" i="2"/>
  <c r="F28" i="2"/>
  <c r="K55" i="2"/>
  <c r="L86" i="2"/>
  <c r="K117" i="2"/>
  <c r="L25" i="2"/>
  <c r="K30" i="2"/>
  <c r="L60" i="2"/>
  <c r="K91" i="2"/>
  <c r="L122" i="2"/>
  <c r="AG44" i="2"/>
  <c r="AH75" i="2"/>
  <c r="AG106" i="2"/>
  <c r="AH14" i="2"/>
  <c r="AA47" i="2"/>
  <c r="AB78" i="2"/>
  <c r="AA109" i="2"/>
  <c r="AB17" i="2"/>
  <c r="M54" i="2"/>
  <c r="N85" i="2"/>
  <c r="M116" i="2"/>
  <c r="N24" i="2"/>
  <c r="C59" i="2"/>
  <c r="D90" i="2"/>
  <c r="C121" i="2"/>
  <c r="D29" i="2"/>
  <c r="V20" i="2"/>
  <c r="U50" i="2"/>
  <c r="V81" i="2"/>
  <c r="U112" i="2"/>
  <c r="W49" i="2"/>
  <c r="X80" i="2"/>
  <c r="W111" i="2"/>
  <c r="X19" i="2"/>
  <c r="AE45" i="2"/>
  <c r="AF76" i="2"/>
  <c r="AE107" i="2"/>
  <c r="AF15" i="2"/>
  <c r="R22" i="2"/>
  <c r="Q52" i="2"/>
  <c r="R83" i="2"/>
  <c r="Q114" i="2"/>
  <c r="W30" i="2"/>
  <c r="X60" i="2"/>
  <c r="W91" i="2"/>
  <c r="X122" i="2"/>
  <c r="P23" i="2"/>
  <c r="O53" i="2"/>
  <c r="P84" i="2"/>
  <c r="O115" i="2"/>
  <c r="AA30" i="2"/>
  <c r="AB60" i="2"/>
  <c r="AA91" i="2"/>
  <c r="AB122" i="2"/>
  <c r="S30" i="2"/>
  <c r="T60" i="2"/>
  <c r="S91" i="2"/>
  <c r="T122" i="2"/>
  <c r="E30" i="2"/>
  <c r="F60" i="2"/>
  <c r="E91" i="2"/>
  <c r="F122" i="2"/>
  <c r="Y30" i="2"/>
  <c r="Z60" i="2"/>
  <c r="Y91" i="2"/>
  <c r="Z122" i="2"/>
  <c r="Z18" i="2"/>
  <c r="Y48" i="2"/>
  <c r="Z79" i="2"/>
  <c r="Y110" i="2"/>
  <c r="S51" i="2"/>
  <c r="T82" i="2"/>
  <c r="S113" i="2"/>
  <c r="T21" i="2"/>
  <c r="Q30" i="2"/>
  <c r="R60" i="2"/>
  <c r="Q91" i="2"/>
  <c r="R122" i="2"/>
  <c r="G57" i="2"/>
  <c r="H88" i="2"/>
  <c r="G119" i="2"/>
  <c r="H27" i="2"/>
  <c r="I56" i="2"/>
  <c r="J87" i="2"/>
  <c r="I118" i="2"/>
  <c r="J26" i="2"/>
  <c r="G30" i="2"/>
  <c r="H60" i="2"/>
  <c r="G91" i="2"/>
  <c r="H122" i="2"/>
  <c r="AG30" i="2"/>
  <c r="AH60" i="2"/>
  <c r="AG91" i="2"/>
  <c r="AH122" i="2"/>
  <c r="D31" i="6"/>
  <c r="C32" i="6"/>
  <c r="T26" i="4"/>
  <c r="S26" i="4"/>
  <c r="E26" i="4"/>
  <c r="D25" i="7"/>
  <c r="C26" i="7"/>
  <c r="F27" i="4"/>
  <c r="G22" i="7"/>
  <c r="F24" i="7"/>
  <c r="J28" i="4"/>
  <c r="H21" i="7"/>
  <c r="I21" i="7"/>
  <c r="E24" i="7"/>
  <c r="D28" i="4"/>
  <c r="V28" i="4"/>
  <c r="O54" i="2"/>
  <c r="P85" i="2"/>
  <c r="O116" i="2"/>
  <c r="P24" i="2"/>
  <c r="O31" i="2"/>
  <c r="P61" i="2"/>
  <c r="O92" i="2"/>
  <c r="P123" i="2"/>
  <c r="S31" i="2"/>
  <c r="T61" i="2"/>
  <c r="S92" i="2"/>
  <c r="T123" i="2"/>
  <c r="U31" i="2"/>
  <c r="V61" i="2"/>
  <c r="U92" i="2"/>
  <c r="V123" i="2"/>
  <c r="I57" i="2"/>
  <c r="J88" i="2"/>
  <c r="I119" i="2"/>
  <c r="J27" i="2"/>
  <c r="W31" i="2"/>
  <c r="X61" i="2"/>
  <c r="W92" i="2"/>
  <c r="X123" i="2"/>
  <c r="U51" i="2"/>
  <c r="V82" i="2"/>
  <c r="U113" i="2"/>
  <c r="V21" i="2"/>
  <c r="AG45" i="2"/>
  <c r="AH76" i="2"/>
  <c r="AG107" i="2"/>
  <c r="AH15" i="2"/>
  <c r="E59" i="2"/>
  <c r="F90" i="2"/>
  <c r="E121" i="2"/>
  <c r="F29" i="2"/>
  <c r="AE31" i="2"/>
  <c r="AF61" i="2"/>
  <c r="AE92" i="2"/>
  <c r="AF123" i="2"/>
  <c r="G31" i="2"/>
  <c r="H61" i="2"/>
  <c r="G92" i="2"/>
  <c r="H123" i="2"/>
  <c r="Y49" i="2"/>
  <c r="Z80" i="2"/>
  <c r="Y111" i="2"/>
  <c r="Z19" i="2"/>
  <c r="I31" i="2"/>
  <c r="J61" i="2"/>
  <c r="I92" i="2"/>
  <c r="J123" i="2"/>
  <c r="T22" i="2"/>
  <c r="S52" i="2"/>
  <c r="T83" i="2"/>
  <c r="S114" i="2"/>
  <c r="G58" i="2"/>
  <c r="H89" i="2"/>
  <c r="G120" i="2"/>
  <c r="H28" i="2"/>
  <c r="Q53" i="2"/>
  <c r="R84" i="2"/>
  <c r="Q115" i="2"/>
  <c r="R23" i="2"/>
  <c r="D30" i="2"/>
  <c r="C60" i="2"/>
  <c r="D91" i="2"/>
  <c r="C122" i="2"/>
  <c r="AC47" i="2"/>
  <c r="AD78" i="2"/>
  <c r="AC109" i="2"/>
  <c r="AD17" i="2"/>
  <c r="M31" i="2"/>
  <c r="N61" i="2"/>
  <c r="M92" i="2"/>
  <c r="N123" i="2"/>
  <c r="K31" i="2"/>
  <c r="L61" i="2"/>
  <c r="K92" i="2"/>
  <c r="L123" i="2"/>
  <c r="L26" i="2"/>
  <c r="K56" i="2"/>
  <c r="L87" i="2"/>
  <c r="K118" i="2"/>
  <c r="AA48" i="2"/>
  <c r="AB79" i="2"/>
  <c r="AA110" i="2"/>
  <c r="AB18" i="2"/>
  <c r="Y31" i="2"/>
  <c r="Z61" i="2"/>
  <c r="Y92" i="2"/>
  <c r="Z123" i="2"/>
  <c r="AE46" i="2"/>
  <c r="AF77" i="2"/>
  <c r="AE108" i="2"/>
  <c r="AF16" i="2"/>
  <c r="AA31" i="2"/>
  <c r="AB61" i="2"/>
  <c r="AA92" i="2"/>
  <c r="AB123" i="2"/>
  <c r="N25" i="2"/>
  <c r="M55" i="2"/>
  <c r="N86" i="2"/>
  <c r="M117" i="2"/>
  <c r="AG31" i="2"/>
  <c r="AH61" i="2"/>
  <c r="AG92" i="2"/>
  <c r="AH123" i="2"/>
  <c r="Q31" i="2"/>
  <c r="R61" i="2"/>
  <c r="Q92" i="2"/>
  <c r="R123" i="2"/>
  <c r="E31" i="2"/>
  <c r="F61" i="2"/>
  <c r="E92" i="2"/>
  <c r="F123" i="2"/>
  <c r="W50" i="2"/>
  <c r="X81" i="2"/>
  <c r="W112" i="2"/>
  <c r="X20" i="2"/>
  <c r="AC31" i="2"/>
  <c r="AD61" i="2"/>
  <c r="AC92" i="2"/>
  <c r="AD123" i="2"/>
  <c r="D32" i="6"/>
  <c r="C33" i="6"/>
  <c r="T27" i="4"/>
  <c r="S27" i="4"/>
  <c r="E27" i="4"/>
  <c r="E25" i="7"/>
  <c r="H22" i="7"/>
  <c r="I22" i="7"/>
  <c r="F28" i="4"/>
  <c r="G23" i="7"/>
  <c r="F25" i="7"/>
  <c r="J29" i="4"/>
  <c r="D26" i="7"/>
  <c r="C27" i="7"/>
  <c r="K32" i="2"/>
  <c r="L62" i="2"/>
  <c r="K93" i="2"/>
  <c r="L124" i="2"/>
  <c r="C61" i="2"/>
  <c r="D92" i="2"/>
  <c r="C123" i="2"/>
  <c r="D31" i="2"/>
  <c r="G32" i="2"/>
  <c r="H62" i="2"/>
  <c r="G93" i="2"/>
  <c r="H124" i="2"/>
  <c r="AC32" i="2"/>
  <c r="AD62" i="2"/>
  <c r="AC93" i="2"/>
  <c r="AD124" i="2"/>
  <c r="AG32" i="2"/>
  <c r="AH62" i="2"/>
  <c r="AG93" i="2"/>
  <c r="AH124" i="2"/>
  <c r="R24" i="2"/>
  <c r="Q54" i="2"/>
  <c r="R85" i="2"/>
  <c r="Q116" i="2"/>
  <c r="S53" i="2"/>
  <c r="T84" i="2"/>
  <c r="S115" i="2"/>
  <c r="T23" i="2"/>
  <c r="S32" i="2"/>
  <c r="T62" i="2"/>
  <c r="S93" i="2"/>
  <c r="T124" i="2"/>
  <c r="W51" i="2"/>
  <c r="X82" i="2"/>
  <c r="W113" i="2"/>
  <c r="X21" i="2"/>
  <c r="Y32" i="2"/>
  <c r="Z62" i="2"/>
  <c r="Y93" i="2"/>
  <c r="Z124" i="2"/>
  <c r="M32" i="2"/>
  <c r="N62" i="2"/>
  <c r="M93" i="2"/>
  <c r="N124" i="2"/>
  <c r="AE32" i="2"/>
  <c r="AF62" i="2"/>
  <c r="AE93" i="2"/>
  <c r="AF124" i="2"/>
  <c r="W32" i="2"/>
  <c r="X62" i="2"/>
  <c r="W93" i="2"/>
  <c r="X124" i="2"/>
  <c r="O32" i="2"/>
  <c r="P62" i="2"/>
  <c r="O93" i="2"/>
  <c r="P124" i="2"/>
  <c r="AB19" i="2"/>
  <c r="AA49" i="2"/>
  <c r="AB80" i="2"/>
  <c r="AA111" i="2"/>
  <c r="I32" i="2"/>
  <c r="J62" i="2"/>
  <c r="I93" i="2"/>
  <c r="J124" i="2"/>
  <c r="I58" i="2"/>
  <c r="J89" i="2"/>
  <c r="I120" i="2"/>
  <c r="J28" i="2"/>
  <c r="O55" i="2"/>
  <c r="P86" i="2"/>
  <c r="O117" i="2"/>
  <c r="P25" i="2"/>
  <c r="E32" i="2"/>
  <c r="F62" i="2"/>
  <c r="E93" i="2"/>
  <c r="F124" i="2"/>
  <c r="AC48" i="2"/>
  <c r="AD79" i="2"/>
  <c r="AC110" i="2"/>
  <c r="AD18" i="2"/>
  <c r="Z20" i="2"/>
  <c r="Y50" i="2"/>
  <c r="Z81" i="2"/>
  <c r="Y112" i="2"/>
  <c r="AG46" i="2"/>
  <c r="AH77" i="2"/>
  <c r="AG108" i="2"/>
  <c r="AH16" i="2"/>
  <c r="AA32" i="2"/>
  <c r="AB62" i="2"/>
  <c r="AA93" i="2"/>
  <c r="AB124" i="2"/>
  <c r="K57" i="2"/>
  <c r="L88" i="2"/>
  <c r="K119" i="2"/>
  <c r="L27" i="2"/>
  <c r="G59" i="2"/>
  <c r="H90" i="2"/>
  <c r="G121" i="2"/>
  <c r="H29" i="2"/>
  <c r="E60" i="2"/>
  <c r="F91" i="2"/>
  <c r="E122" i="2"/>
  <c r="F30" i="2"/>
  <c r="M56" i="2"/>
  <c r="N87" i="2"/>
  <c r="M118" i="2"/>
  <c r="N26" i="2"/>
  <c r="Q32" i="2"/>
  <c r="R62" i="2"/>
  <c r="Q93" i="2"/>
  <c r="R124" i="2"/>
  <c r="AF17" i="2"/>
  <c r="AE47" i="2"/>
  <c r="AF78" i="2"/>
  <c r="AE109" i="2"/>
  <c r="U52" i="2"/>
  <c r="V83" i="2"/>
  <c r="U114" i="2"/>
  <c r="V22" i="2"/>
  <c r="U32" i="2"/>
  <c r="V62" i="2"/>
  <c r="U93" i="2"/>
  <c r="V124" i="2"/>
  <c r="D33" i="6"/>
  <c r="C34" i="6"/>
  <c r="T28" i="4"/>
  <c r="S28" i="4"/>
  <c r="W28" i="4"/>
  <c r="L28" i="4"/>
  <c r="E28" i="4"/>
  <c r="E26" i="7"/>
  <c r="D30" i="4"/>
  <c r="F26" i="7"/>
  <c r="J30" i="4"/>
  <c r="F29" i="4"/>
  <c r="D29" i="4"/>
  <c r="G24" i="7"/>
  <c r="D27" i="7"/>
  <c r="C28" i="7"/>
  <c r="I23" i="7"/>
  <c r="H23" i="7"/>
  <c r="L28" i="2"/>
  <c r="K58" i="2"/>
  <c r="L89" i="2"/>
  <c r="K120" i="2"/>
  <c r="S33" i="2"/>
  <c r="T63" i="2"/>
  <c r="S94" i="2"/>
  <c r="T125" i="2"/>
  <c r="AC33" i="2"/>
  <c r="AD63" i="2"/>
  <c r="AC94" i="2"/>
  <c r="AD125" i="2"/>
  <c r="M57" i="2"/>
  <c r="N88" i="2"/>
  <c r="M119" i="2"/>
  <c r="N27" i="2"/>
  <c r="AA50" i="2"/>
  <c r="AB81" i="2"/>
  <c r="AA112" i="2"/>
  <c r="AB20" i="2"/>
  <c r="M33" i="2"/>
  <c r="N63" i="2"/>
  <c r="M94" i="2"/>
  <c r="N125" i="2"/>
  <c r="S54" i="2"/>
  <c r="T85" i="2"/>
  <c r="S116" i="2"/>
  <c r="T24" i="2"/>
  <c r="Q33" i="2"/>
  <c r="R63" i="2"/>
  <c r="Q94" i="2"/>
  <c r="R125" i="2"/>
  <c r="G33" i="2"/>
  <c r="H63" i="2"/>
  <c r="G94" i="2"/>
  <c r="H125" i="2"/>
  <c r="AA33" i="2"/>
  <c r="AB63" i="2"/>
  <c r="AA94" i="2"/>
  <c r="AB125" i="2"/>
  <c r="AG47" i="2"/>
  <c r="AH78" i="2"/>
  <c r="AG109" i="2"/>
  <c r="AH17" i="2"/>
  <c r="O33" i="2"/>
  <c r="P63" i="2"/>
  <c r="O94" i="2"/>
  <c r="P125" i="2"/>
  <c r="Y33" i="2"/>
  <c r="Z63" i="2"/>
  <c r="Y94" i="2"/>
  <c r="Z125" i="2"/>
  <c r="C62" i="2"/>
  <c r="D93" i="2"/>
  <c r="C124" i="2"/>
  <c r="D32" i="2"/>
  <c r="U33" i="2"/>
  <c r="V63" i="2"/>
  <c r="U94" i="2"/>
  <c r="V125" i="2"/>
  <c r="U53" i="2"/>
  <c r="V84" i="2"/>
  <c r="U115" i="2"/>
  <c r="V23" i="2"/>
  <c r="R25" i="2"/>
  <c r="Q55" i="2"/>
  <c r="R86" i="2"/>
  <c r="Q117" i="2"/>
  <c r="I59" i="2"/>
  <c r="J90" i="2"/>
  <c r="I121" i="2"/>
  <c r="J29" i="2"/>
  <c r="AD19" i="2"/>
  <c r="AC49" i="2"/>
  <c r="AD80" i="2"/>
  <c r="AC111" i="2"/>
  <c r="E61" i="2"/>
  <c r="F92" i="2"/>
  <c r="E123" i="2"/>
  <c r="F31" i="2"/>
  <c r="H30" i="2"/>
  <c r="G60" i="2"/>
  <c r="H91" i="2"/>
  <c r="G122" i="2"/>
  <c r="E33" i="2"/>
  <c r="F63" i="2"/>
  <c r="E94" i="2"/>
  <c r="F125" i="2"/>
  <c r="I33" i="2"/>
  <c r="J63" i="2"/>
  <c r="I94" i="2"/>
  <c r="J125" i="2"/>
  <c r="W33" i="2"/>
  <c r="X63" i="2"/>
  <c r="W94" i="2"/>
  <c r="X125" i="2"/>
  <c r="W52" i="2"/>
  <c r="X83" i="2"/>
  <c r="W114" i="2"/>
  <c r="X22" i="2"/>
  <c r="AE33" i="2"/>
  <c r="AF63" i="2"/>
  <c r="AE94" i="2"/>
  <c r="AF125" i="2"/>
  <c r="AF18" i="2"/>
  <c r="AE48" i="2"/>
  <c r="AF79" i="2"/>
  <c r="AE110" i="2"/>
  <c r="Z21" i="2"/>
  <c r="Y51" i="2"/>
  <c r="Z82" i="2"/>
  <c r="Y113" i="2"/>
  <c r="O56" i="2"/>
  <c r="P87" i="2"/>
  <c r="O118" i="2"/>
  <c r="P26" i="2"/>
  <c r="AG33" i="2"/>
  <c r="AH63" i="2"/>
  <c r="AG94" i="2"/>
  <c r="AH125" i="2"/>
  <c r="K33" i="2"/>
  <c r="L63" i="2"/>
  <c r="K94" i="2"/>
  <c r="L125" i="2"/>
  <c r="D34" i="6"/>
  <c r="C35" i="6"/>
  <c r="T29" i="4"/>
  <c r="S29" i="4"/>
  <c r="W29" i="4"/>
  <c r="L29" i="4"/>
  <c r="V29" i="4"/>
  <c r="E29" i="4"/>
  <c r="F30" i="4"/>
  <c r="G25" i="7"/>
  <c r="I25" i="7"/>
  <c r="E27" i="7"/>
  <c r="D31" i="4"/>
  <c r="F27" i="7"/>
  <c r="J31" i="4"/>
  <c r="D28" i="7"/>
  <c r="C29" i="7"/>
  <c r="H24" i="7"/>
  <c r="I24" i="7"/>
  <c r="Y34" i="2"/>
  <c r="Z64" i="2"/>
  <c r="Y95" i="2"/>
  <c r="Z126" i="2"/>
  <c r="N28" i="2"/>
  <c r="M58" i="2"/>
  <c r="N89" i="2"/>
  <c r="M120" i="2"/>
  <c r="V24" i="2"/>
  <c r="U54" i="2"/>
  <c r="V85" i="2"/>
  <c r="U116" i="2"/>
  <c r="I34" i="2"/>
  <c r="J64" i="2"/>
  <c r="I95" i="2"/>
  <c r="J126" i="2"/>
  <c r="AH18" i="2"/>
  <c r="AG48" i="2"/>
  <c r="AH79" i="2"/>
  <c r="AG110" i="2"/>
  <c r="AA51" i="2"/>
  <c r="AB82" i="2"/>
  <c r="AA113" i="2"/>
  <c r="AB21" i="2"/>
  <c r="AC34" i="2"/>
  <c r="AD64" i="2"/>
  <c r="AC95" i="2"/>
  <c r="AD126" i="2"/>
  <c r="AE49" i="2"/>
  <c r="AF80" i="2"/>
  <c r="AE111" i="2"/>
  <c r="AF19" i="2"/>
  <c r="M34" i="2"/>
  <c r="N64" i="2"/>
  <c r="M95" i="2"/>
  <c r="N126" i="2"/>
  <c r="AG34" i="2"/>
  <c r="AH64" i="2"/>
  <c r="AG95" i="2"/>
  <c r="AH126" i="2"/>
  <c r="U34" i="2"/>
  <c r="V64" i="2"/>
  <c r="U95" i="2"/>
  <c r="V126" i="2"/>
  <c r="Y52" i="2"/>
  <c r="Z83" i="2"/>
  <c r="Y114" i="2"/>
  <c r="Z22" i="2"/>
  <c r="O34" i="2"/>
  <c r="P64" i="2"/>
  <c r="O95" i="2"/>
  <c r="P126" i="2"/>
  <c r="I60" i="2"/>
  <c r="J91" i="2"/>
  <c r="I122" i="2"/>
  <c r="J30" i="2"/>
  <c r="AE34" i="2"/>
  <c r="AF64" i="2"/>
  <c r="AE95" i="2"/>
  <c r="AF126" i="2"/>
  <c r="O57" i="2"/>
  <c r="P88" i="2"/>
  <c r="O119" i="2"/>
  <c r="P27" i="2"/>
  <c r="X23" i="2"/>
  <c r="W53" i="2"/>
  <c r="X84" i="2"/>
  <c r="W115" i="2"/>
  <c r="C63" i="2"/>
  <c r="D94" i="2"/>
  <c r="C125" i="2"/>
  <c r="D33" i="2"/>
  <c r="S34" i="2"/>
  <c r="T64" i="2"/>
  <c r="S95" i="2"/>
  <c r="T126" i="2"/>
  <c r="W34" i="2"/>
  <c r="X64" i="2"/>
  <c r="W95" i="2"/>
  <c r="X126" i="2"/>
  <c r="AC50" i="2"/>
  <c r="AD81" i="2"/>
  <c r="AC112" i="2"/>
  <c r="AD20" i="2"/>
  <c r="E34" i="2"/>
  <c r="F64" i="2"/>
  <c r="E95" i="2"/>
  <c r="F126" i="2"/>
  <c r="G61" i="2"/>
  <c r="H92" i="2"/>
  <c r="G123" i="2"/>
  <c r="H31" i="2"/>
  <c r="Q56" i="2"/>
  <c r="R87" i="2"/>
  <c r="Q118" i="2"/>
  <c r="R26" i="2"/>
  <c r="AA34" i="2"/>
  <c r="AB64" i="2"/>
  <c r="AA95" i="2"/>
  <c r="AB126" i="2"/>
  <c r="Q34" i="2"/>
  <c r="R64" i="2"/>
  <c r="Q95" i="2"/>
  <c r="R126" i="2"/>
  <c r="K34" i="2"/>
  <c r="L64" i="2"/>
  <c r="K95" i="2"/>
  <c r="L126" i="2"/>
  <c r="G34" i="2"/>
  <c r="H64" i="2"/>
  <c r="G95" i="2"/>
  <c r="H126" i="2"/>
  <c r="F32" i="2"/>
  <c r="E62" i="2"/>
  <c r="F93" i="2"/>
  <c r="E124" i="2"/>
  <c r="S55" i="2"/>
  <c r="T86" i="2"/>
  <c r="S117" i="2"/>
  <c r="T25" i="2"/>
  <c r="L29" i="2"/>
  <c r="K59" i="2"/>
  <c r="L90" i="2"/>
  <c r="K121" i="2"/>
  <c r="D35" i="6"/>
  <c r="T30" i="4"/>
  <c r="S30" i="4"/>
  <c r="H25" i="7"/>
  <c r="E30" i="4"/>
  <c r="G26" i="7"/>
  <c r="H26" i="7"/>
  <c r="F31" i="4"/>
  <c r="F28" i="7"/>
  <c r="J32" i="4"/>
  <c r="E28" i="7"/>
  <c r="D32" i="4"/>
  <c r="D29" i="7"/>
  <c r="C30" i="7"/>
  <c r="AE35" i="2"/>
  <c r="AF66" i="2"/>
  <c r="AE97" i="2"/>
  <c r="AF128" i="2"/>
  <c r="AF65" i="2"/>
  <c r="AE96" i="2"/>
  <c r="AF127" i="2"/>
  <c r="U35" i="2"/>
  <c r="V66" i="2"/>
  <c r="U97" i="2"/>
  <c r="V128" i="2"/>
  <c r="V65" i="2"/>
  <c r="U96" i="2"/>
  <c r="V127" i="2"/>
  <c r="AC35" i="2"/>
  <c r="AD66" i="2"/>
  <c r="AC97" i="2"/>
  <c r="AD128" i="2"/>
  <c r="AD65" i="2"/>
  <c r="AC96" i="2"/>
  <c r="AD127" i="2"/>
  <c r="I35" i="2"/>
  <c r="J66" i="2"/>
  <c r="I97" i="2"/>
  <c r="J128" i="2"/>
  <c r="J65" i="2"/>
  <c r="I96" i="2"/>
  <c r="J127" i="2"/>
  <c r="Q35" i="2"/>
  <c r="R66" i="2"/>
  <c r="Q97" i="2"/>
  <c r="R128" i="2"/>
  <c r="R65" i="2"/>
  <c r="Q96" i="2"/>
  <c r="R127" i="2"/>
  <c r="AA52" i="2"/>
  <c r="AB83" i="2"/>
  <c r="AA114" i="2"/>
  <c r="AB22" i="2"/>
  <c r="E63" i="2"/>
  <c r="F94" i="2"/>
  <c r="E125" i="2"/>
  <c r="F33" i="2"/>
  <c r="AC51" i="2"/>
  <c r="AD82" i="2"/>
  <c r="AC113" i="2"/>
  <c r="AD21" i="2"/>
  <c r="AG35" i="2"/>
  <c r="AH66" i="2"/>
  <c r="AG97" i="2"/>
  <c r="AH128" i="2"/>
  <c r="AH65" i="2"/>
  <c r="AG96" i="2"/>
  <c r="AH127" i="2"/>
  <c r="U55" i="2"/>
  <c r="V86" i="2"/>
  <c r="U117" i="2"/>
  <c r="V25" i="2"/>
  <c r="E35" i="2"/>
  <c r="F66" i="2"/>
  <c r="E97" i="2"/>
  <c r="F128" i="2"/>
  <c r="F65" i="2"/>
  <c r="E96" i="2"/>
  <c r="F127" i="2"/>
  <c r="J31" i="2"/>
  <c r="I61" i="2"/>
  <c r="J92" i="2"/>
  <c r="I123" i="2"/>
  <c r="S56" i="2"/>
  <c r="T87" i="2"/>
  <c r="S118" i="2"/>
  <c r="T26" i="2"/>
  <c r="AA35" i="2"/>
  <c r="AB66" i="2"/>
  <c r="AA97" i="2"/>
  <c r="AB128" i="2"/>
  <c r="AB65" i="2"/>
  <c r="AA96" i="2"/>
  <c r="AB127" i="2"/>
  <c r="K60" i="2"/>
  <c r="L91" i="2"/>
  <c r="K122" i="2"/>
  <c r="L30" i="2"/>
  <c r="S35" i="2"/>
  <c r="T66" i="2"/>
  <c r="S97" i="2"/>
  <c r="T128" i="2"/>
  <c r="T65" i="2"/>
  <c r="S96" i="2"/>
  <c r="T127" i="2"/>
  <c r="C64" i="2"/>
  <c r="D95" i="2"/>
  <c r="C126" i="2"/>
  <c r="D34" i="2"/>
  <c r="G35" i="2"/>
  <c r="H66" i="2"/>
  <c r="G97" i="2"/>
  <c r="H128" i="2"/>
  <c r="H65" i="2"/>
  <c r="G96" i="2"/>
  <c r="H127" i="2"/>
  <c r="Q57" i="2"/>
  <c r="R88" i="2"/>
  <c r="Q119" i="2"/>
  <c r="R27" i="2"/>
  <c r="W54" i="2"/>
  <c r="X85" i="2"/>
  <c r="W116" i="2"/>
  <c r="X24" i="2"/>
  <c r="O35" i="2"/>
  <c r="P66" i="2"/>
  <c r="O97" i="2"/>
  <c r="P128" i="2"/>
  <c r="P65" i="2"/>
  <c r="O96" i="2"/>
  <c r="P127" i="2"/>
  <c r="M35" i="2"/>
  <c r="N66" i="2"/>
  <c r="M97" i="2"/>
  <c r="N128" i="2"/>
  <c r="N65" i="2"/>
  <c r="M96" i="2"/>
  <c r="N127" i="2"/>
  <c r="M59" i="2"/>
  <c r="N90" i="2"/>
  <c r="M121" i="2"/>
  <c r="N29" i="2"/>
  <c r="W35" i="2"/>
  <c r="X66" i="2"/>
  <c r="W97" i="2"/>
  <c r="X128" i="2"/>
  <c r="X65" i="2"/>
  <c r="W96" i="2"/>
  <c r="X127" i="2"/>
  <c r="O58" i="2"/>
  <c r="P89" i="2"/>
  <c r="O120" i="2"/>
  <c r="P28" i="2"/>
  <c r="Z23" i="2"/>
  <c r="Y53" i="2"/>
  <c r="Z84" i="2"/>
  <c r="Y115" i="2"/>
  <c r="AF20" i="2"/>
  <c r="AE50" i="2"/>
  <c r="AF81" i="2"/>
  <c r="AE112" i="2"/>
  <c r="K35" i="2"/>
  <c r="L66" i="2"/>
  <c r="K97" i="2"/>
  <c r="L128" i="2"/>
  <c r="L65" i="2"/>
  <c r="K96" i="2"/>
  <c r="L127" i="2"/>
  <c r="G62" i="2"/>
  <c r="H93" i="2"/>
  <c r="G124" i="2"/>
  <c r="H32" i="2"/>
  <c r="AG49" i="2"/>
  <c r="AH80" i="2"/>
  <c r="AG111" i="2"/>
  <c r="AH19" i="2"/>
  <c r="Y35" i="2"/>
  <c r="Z66" i="2"/>
  <c r="Y97" i="2"/>
  <c r="Z128" i="2"/>
  <c r="Z65" i="2"/>
  <c r="Y96" i="2"/>
  <c r="Z127" i="2"/>
  <c r="T31" i="4"/>
  <c r="S31" i="4"/>
  <c r="E31" i="4"/>
  <c r="I26" i="7"/>
  <c r="E29" i="7"/>
  <c r="D33" i="4"/>
  <c r="G27" i="7"/>
  <c r="I27" i="7"/>
  <c r="F29" i="7"/>
  <c r="J33" i="4"/>
  <c r="D30" i="7"/>
  <c r="C31" i="7"/>
  <c r="F32" i="4"/>
  <c r="Z24" i="2"/>
  <c r="Y54" i="2"/>
  <c r="Z85" i="2"/>
  <c r="Y116" i="2"/>
  <c r="E64" i="2"/>
  <c r="F95" i="2"/>
  <c r="E126" i="2"/>
  <c r="F34" i="2"/>
  <c r="O59" i="2"/>
  <c r="P90" i="2"/>
  <c r="O121" i="2"/>
  <c r="P29" i="2"/>
  <c r="C65" i="2"/>
  <c r="D96" i="2"/>
  <c r="C127" i="2"/>
  <c r="D35" i="2"/>
  <c r="C66" i="2"/>
  <c r="D97" i="2"/>
  <c r="C128" i="2"/>
  <c r="S57" i="2"/>
  <c r="T88" i="2"/>
  <c r="S119" i="2"/>
  <c r="T27" i="2"/>
  <c r="W55" i="2"/>
  <c r="X86" i="2"/>
  <c r="W117" i="2"/>
  <c r="X25" i="2"/>
  <c r="AG50" i="2"/>
  <c r="AH81" i="2"/>
  <c r="AG112" i="2"/>
  <c r="AH20" i="2"/>
  <c r="M60" i="2"/>
  <c r="N91" i="2"/>
  <c r="M122" i="2"/>
  <c r="N30" i="2"/>
  <c r="K61" i="2"/>
  <c r="L92" i="2"/>
  <c r="K123" i="2"/>
  <c r="L31" i="2"/>
  <c r="AA53" i="2"/>
  <c r="AB84" i="2"/>
  <c r="AA115" i="2"/>
  <c r="AB23" i="2"/>
  <c r="Q58" i="2"/>
  <c r="R89" i="2"/>
  <c r="Q120" i="2"/>
  <c r="R28" i="2"/>
  <c r="AE51" i="2"/>
  <c r="AF82" i="2"/>
  <c r="AE113" i="2"/>
  <c r="AF21" i="2"/>
  <c r="AD22" i="2"/>
  <c r="AC52" i="2"/>
  <c r="AD83" i="2"/>
  <c r="AC114" i="2"/>
  <c r="U56" i="2"/>
  <c r="V87" i="2"/>
  <c r="U118" i="2"/>
  <c r="V26" i="2"/>
  <c r="H33" i="2"/>
  <c r="G63" i="2"/>
  <c r="H94" i="2"/>
  <c r="G125" i="2"/>
  <c r="I62" i="2"/>
  <c r="J93" i="2"/>
  <c r="I124" i="2"/>
  <c r="J32" i="2"/>
  <c r="T32" i="4"/>
  <c r="S32" i="4"/>
  <c r="E32" i="4"/>
  <c r="H27" i="7"/>
  <c r="F33" i="4"/>
  <c r="F30" i="7"/>
  <c r="J34" i="4"/>
  <c r="E30" i="7"/>
  <c r="G28" i="7"/>
  <c r="D31" i="7"/>
  <c r="C32" i="7"/>
  <c r="AE52" i="2"/>
  <c r="AF83" i="2"/>
  <c r="AE114" i="2"/>
  <c r="AF22" i="2"/>
  <c r="Q59" i="2"/>
  <c r="R90" i="2"/>
  <c r="Q121" i="2"/>
  <c r="R29" i="2"/>
  <c r="P30" i="2"/>
  <c r="O60" i="2"/>
  <c r="P91" i="2"/>
  <c r="O122" i="2"/>
  <c r="I63" i="2"/>
  <c r="J94" i="2"/>
  <c r="I125" i="2"/>
  <c r="J33" i="2"/>
  <c r="K62" i="2"/>
  <c r="L93" i="2"/>
  <c r="K124" i="2"/>
  <c r="L32" i="2"/>
  <c r="U57" i="2"/>
  <c r="V88" i="2"/>
  <c r="U119" i="2"/>
  <c r="V27" i="2"/>
  <c r="M61" i="2"/>
  <c r="N92" i="2"/>
  <c r="M123" i="2"/>
  <c r="N31" i="2"/>
  <c r="W56" i="2"/>
  <c r="X87" i="2"/>
  <c r="W118" i="2"/>
  <c r="X26" i="2"/>
  <c r="F35" i="2"/>
  <c r="E66" i="2"/>
  <c r="F97" i="2"/>
  <c r="E128" i="2"/>
  <c r="E65" i="2"/>
  <c r="F96" i="2"/>
  <c r="E127" i="2"/>
  <c r="H34" i="2"/>
  <c r="G64" i="2"/>
  <c r="H95" i="2"/>
  <c r="G126" i="2"/>
  <c r="AB24" i="2"/>
  <c r="AA54" i="2"/>
  <c r="AB85" i="2"/>
  <c r="AA116" i="2"/>
  <c r="AH21" i="2"/>
  <c r="AG51" i="2"/>
  <c r="AH82" i="2"/>
  <c r="AG113" i="2"/>
  <c r="S58" i="2"/>
  <c r="T89" i="2"/>
  <c r="S120" i="2"/>
  <c r="T28" i="2"/>
  <c r="AC53" i="2"/>
  <c r="AD84" i="2"/>
  <c r="AC115" i="2"/>
  <c r="AD23" i="2"/>
  <c r="Y55" i="2"/>
  <c r="Z86" i="2"/>
  <c r="Y117" i="2"/>
  <c r="Z25" i="2"/>
  <c r="T33" i="4"/>
  <c r="S33" i="4"/>
  <c r="E33" i="4"/>
  <c r="F34" i="4"/>
  <c r="D34" i="4"/>
  <c r="G29" i="7"/>
  <c r="H29" i="7"/>
  <c r="F31" i="7"/>
  <c r="J35" i="4"/>
  <c r="E31" i="7"/>
  <c r="D35" i="4"/>
  <c r="D32" i="7"/>
  <c r="C33" i="7"/>
  <c r="H28" i="7"/>
  <c r="I28" i="7"/>
  <c r="AC54" i="2"/>
  <c r="AD85" i="2"/>
  <c r="AC116" i="2"/>
  <c r="AD24" i="2"/>
  <c r="AA55" i="2"/>
  <c r="AB86" i="2"/>
  <c r="AA117" i="2"/>
  <c r="AB25" i="2"/>
  <c r="T29" i="2"/>
  <c r="S59" i="2"/>
  <c r="T90" i="2"/>
  <c r="S121" i="2"/>
  <c r="W57" i="2"/>
  <c r="X88" i="2"/>
  <c r="W119" i="2"/>
  <c r="X27" i="2"/>
  <c r="N32" i="2"/>
  <c r="M62" i="2"/>
  <c r="N93" i="2"/>
  <c r="M124" i="2"/>
  <c r="G65" i="2"/>
  <c r="H96" i="2"/>
  <c r="G127" i="2"/>
  <c r="H35" i="2"/>
  <c r="G66" i="2"/>
  <c r="H97" i="2"/>
  <c r="G128" i="2"/>
  <c r="I64" i="2"/>
  <c r="J95" i="2"/>
  <c r="I126" i="2"/>
  <c r="J34" i="2"/>
  <c r="Q60" i="2"/>
  <c r="R91" i="2"/>
  <c r="Q122" i="2"/>
  <c r="R30" i="2"/>
  <c r="V28" i="2"/>
  <c r="U58" i="2"/>
  <c r="V89" i="2"/>
  <c r="U120" i="2"/>
  <c r="O61" i="2"/>
  <c r="P92" i="2"/>
  <c r="O123" i="2"/>
  <c r="P31" i="2"/>
  <c r="AG52" i="2"/>
  <c r="AH83" i="2"/>
  <c r="AG114" i="2"/>
  <c r="AH22" i="2"/>
  <c r="AE53" i="2"/>
  <c r="AF84" i="2"/>
  <c r="AE115" i="2"/>
  <c r="AF23" i="2"/>
  <c r="Y56" i="2"/>
  <c r="Z87" i="2"/>
  <c r="Y118" i="2"/>
  <c r="Z26" i="2"/>
  <c r="K63" i="2"/>
  <c r="L94" i="2"/>
  <c r="K125" i="2"/>
  <c r="L33" i="2"/>
  <c r="T34" i="4"/>
  <c r="S34" i="4"/>
  <c r="I29" i="7"/>
  <c r="E34" i="4"/>
  <c r="G30" i="7"/>
  <c r="I30" i="7"/>
  <c r="E32" i="7"/>
  <c r="F32" i="7"/>
  <c r="J36" i="4"/>
  <c r="D33" i="7"/>
  <c r="C34" i="7"/>
  <c r="F35" i="4"/>
  <c r="V29" i="2"/>
  <c r="U59" i="2"/>
  <c r="V90" i="2"/>
  <c r="U121" i="2"/>
  <c r="K64" i="2"/>
  <c r="L95" i="2"/>
  <c r="K126" i="2"/>
  <c r="L34" i="2"/>
  <c r="M63" i="2"/>
  <c r="N94" i="2"/>
  <c r="M125" i="2"/>
  <c r="N33" i="2"/>
  <c r="AH23" i="2"/>
  <c r="AG53" i="2"/>
  <c r="AH84" i="2"/>
  <c r="AG115" i="2"/>
  <c r="R31" i="2"/>
  <c r="Q61" i="2"/>
  <c r="R92" i="2"/>
  <c r="Q123" i="2"/>
  <c r="W58" i="2"/>
  <c r="X89" i="2"/>
  <c r="W120" i="2"/>
  <c r="X28" i="2"/>
  <c r="S60" i="2"/>
  <c r="T91" i="2"/>
  <c r="S122" i="2"/>
  <c r="T30" i="2"/>
  <c r="O62" i="2"/>
  <c r="P93" i="2"/>
  <c r="O124" i="2"/>
  <c r="P32" i="2"/>
  <c r="AA56" i="2"/>
  <c r="AB87" i="2"/>
  <c r="AA118" i="2"/>
  <c r="AB26" i="2"/>
  <c r="Y57" i="2"/>
  <c r="Z88" i="2"/>
  <c r="Y119" i="2"/>
  <c r="Z27" i="2"/>
  <c r="J35" i="2"/>
  <c r="I66" i="2"/>
  <c r="J97" i="2"/>
  <c r="I128" i="2"/>
  <c r="I65" i="2"/>
  <c r="J96" i="2"/>
  <c r="I127" i="2"/>
  <c r="AE54" i="2"/>
  <c r="AF85" i="2"/>
  <c r="AE116" i="2"/>
  <c r="AF24" i="2"/>
  <c r="AC55" i="2"/>
  <c r="AD86" i="2"/>
  <c r="AC117" i="2"/>
  <c r="AD25" i="2"/>
  <c r="T35" i="4"/>
  <c r="S35" i="4"/>
  <c r="E35" i="4"/>
  <c r="H30" i="7"/>
  <c r="F36" i="4"/>
  <c r="D36" i="4"/>
  <c r="F33" i="7"/>
  <c r="J37" i="4"/>
  <c r="E33" i="7"/>
  <c r="D37" i="4"/>
  <c r="D34" i="7"/>
  <c r="C35" i="7"/>
  <c r="G31" i="7"/>
  <c r="W59" i="2"/>
  <c r="X90" i="2"/>
  <c r="W121" i="2"/>
  <c r="X29" i="2"/>
  <c r="K65" i="2"/>
  <c r="L96" i="2"/>
  <c r="K127" i="2"/>
  <c r="L35" i="2"/>
  <c r="K66" i="2"/>
  <c r="L97" i="2"/>
  <c r="K128" i="2"/>
  <c r="AA57" i="2"/>
  <c r="AB88" i="2"/>
  <c r="AA119" i="2"/>
  <c r="AB27" i="2"/>
  <c r="Q62" i="2"/>
  <c r="R93" i="2"/>
  <c r="Q124" i="2"/>
  <c r="R32" i="2"/>
  <c r="U60" i="2"/>
  <c r="V91" i="2"/>
  <c r="U122" i="2"/>
  <c r="V30" i="2"/>
  <c r="AF25" i="2"/>
  <c r="AE55" i="2"/>
  <c r="AF86" i="2"/>
  <c r="AE117" i="2"/>
  <c r="P33" i="2"/>
  <c r="O63" i="2"/>
  <c r="P94" i="2"/>
  <c r="O125" i="2"/>
  <c r="AG54" i="2"/>
  <c r="AH85" i="2"/>
  <c r="AG116" i="2"/>
  <c r="AH24" i="2"/>
  <c r="AC56" i="2"/>
  <c r="AD87" i="2"/>
  <c r="AC118" i="2"/>
  <c r="AD26" i="2"/>
  <c r="T31" i="2"/>
  <c r="S61" i="2"/>
  <c r="T92" i="2"/>
  <c r="S123" i="2"/>
  <c r="N34" i="2"/>
  <c r="M64" i="2"/>
  <c r="N95" i="2"/>
  <c r="M126" i="2"/>
  <c r="Y58" i="2"/>
  <c r="Z89" i="2"/>
  <c r="Y120" i="2"/>
  <c r="Z28" i="2"/>
  <c r="T36" i="4"/>
  <c r="S36" i="4"/>
  <c r="E36" i="4"/>
  <c r="G32" i="7"/>
  <c r="I32" i="7"/>
  <c r="E34" i="7"/>
  <c r="F37" i="4"/>
  <c r="F34" i="7"/>
  <c r="J38" i="4"/>
  <c r="D35" i="7"/>
  <c r="E35" i="7"/>
  <c r="F39" i="4"/>
  <c r="H31" i="7"/>
  <c r="I31" i="7"/>
  <c r="AE56" i="2"/>
  <c r="AF87" i="2"/>
  <c r="AE118" i="2"/>
  <c r="AF26" i="2"/>
  <c r="AA58" i="2"/>
  <c r="AB89" i="2"/>
  <c r="AA120" i="2"/>
  <c r="AB28" i="2"/>
  <c r="S62" i="2"/>
  <c r="T93" i="2"/>
  <c r="S124" i="2"/>
  <c r="T32" i="2"/>
  <c r="AG55" i="2"/>
  <c r="AH86" i="2"/>
  <c r="AG117" i="2"/>
  <c r="AH25" i="2"/>
  <c r="V31" i="2"/>
  <c r="U61" i="2"/>
  <c r="V92" i="2"/>
  <c r="U123" i="2"/>
  <c r="X30" i="2"/>
  <c r="W60" i="2"/>
  <c r="X91" i="2"/>
  <c r="W122" i="2"/>
  <c r="AC57" i="2"/>
  <c r="AD88" i="2"/>
  <c r="AC119" i="2"/>
  <c r="AD27" i="2"/>
  <c r="R33" i="2"/>
  <c r="Q63" i="2"/>
  <c r="R94" i="2"/>
  <c r="Q125" i="2"/>
  <c r="N35" i="2"/>
  <c r="M66" i="2"/>
  <c r="N97" i="2"/>
  <c r="M128" i="2"/>
  <c r="M65" i="2"/>
  <c r="N96" i="2"/>
  <c r="M127" i="2"/>
  <c r="Y59" i="2"/>
  <c r="Z90" i="2"/>
  <c r="Y121" i="2"/>
  <c r="Z29" i="2"/>
  <c r="P34" i="2"/>
  <c r="O64" i="2"/>
  <c r="P95" i="2"/>
  <c r="O126" i="2"/>
  <c r="T37" i="4"/>
  <c r="S37" i="4"/>
  <c r="E39" i="4"/>
  <c r="C36" i="7"/>
  <c r="D36" i="7"/>
  <c r="F36" i="7"/>
  <c r="J40" i="4"/>
  <c r="H32" i="7"/>
  <c r="F38" i="4"/>
  <c r="D38" i="4"/>
  <c r="D39" i="4"/>
  <c r="V39" i="4"/>
  <c r="G33" i="7"/>
  <c r="I33" i="7"/>
  <c r="E37" i="4"/>
  <c r="F35" i="7"/>
  <c r="J39" i="4"/>
  <c r="G35" i="7"/>
  <c r="S63" i="2"/>
  <c r="T94" i="2"/>
  <c r="S125" i="2"/>
  <c r="T33" i="2"/>
  <c r="O65" i="2"/>
  <c r="P96" i="2"/>
  <c r="O127" i="2"/>
  <c r="P35" i="2"/>
  <c r="O66" i="2"/>
  <c r="P97" i="2"/>
  <c r="O128" i="2"/>
  <c r="AC58" i="2"/>
  <c r="AD89" i="2"/>
  <c r="AC120" i="2"/>
  <c r="AD28" i="2"/>
  <c r="AB29" i="2"/>
  <c r="AA59" i="2"/>
  <c r="AB90" i="2"/>
  <c r="AA121" i="2"/>
  <c r="W61" i="2"/>
  <c r="X92" i="2"/>
  <c r="W123" i="2"/>
  <c r="X31" i="2"/>
  <c r="Z30" i="2"/>
  <c r="Y60" i="2"/>
  <c r="Z91" i="2"/>
  <c r="Y122" i="2"/>
  <c r="AE57" i="2"/>
  <c r="AF88" i="2"/>
  <c r="AE119" i="2"/>
  <c r="AF27" i="2"/>
  <c r="AG56" i="2"/>
  <c r="AH87" i="2"/>
  <c r="AG118" i="2"/>
  <c r="AH26" i="2"/>
  <c r="Q64" i="2"/>
  <c r="R95" i="2"/>
  <c r="Q126" i="2"/>
  <c r="R34" i="2"/>
  <c r="V32" i="2"/>
  <c r="U62" i="2"/>
  <c r="V93" i="2"/>
  <c r="U124" i="2"/>
  <c r="T38" i="4"/>
  <c r="S38" i="4"/>
  <c r="S39" i="4"/>
  <c r="W39" i="4"/>
  <c r="L39" i="4"/>
  <c r="T39" i="4"/>
  <c r="E38" i="4"/>
  <c r="G34" i="7"/>
  <c r="I34" i="7"/>
  <c r="C37" i="7"/>
  <c r="D37" i="7"/>
  <c r="H33" i="7"/>
  <c r="E36" i="7"/>
  <c r="H35" i="7"/>
  <c r="I35" i="7"/>
  <c r="AG57" i="2"/>
  <c r="AH88" i="2"/>
  <c r="AG119" i="2"/>
  <c r="AH27" i="2"/>
  <c r="AD29" i="2"/>
  <c r="AC59" i="2"/>
  <c r="AD90" i="2"/>
  <c r="AC121" i="2"/>
  <c r="AA60" i="2"/>
  <c r="AB91" i="2"/>
  <c r="AA122" i="2"/>
  <c r="AB30" i="2"/>
  <c r="AE58" i="2"/>
  <c r="AF89" i="2"/>
  <c r="AE120" i="2"/>
  <c r="AF28" i="2"/>
  <c r="T34" i="2"/>
  <c r="S64" i="2"/>
  <c r="T95" i="2"/>
  <c r="S126" i="2"/>
  <c r="U63" i="2"/>
  <c r="V94" i="2"/>
  <c r="U125" i="2"/>
  <c r="V33" i="2"/>
  <c r="Z31" i="2"/>
  <c r="Y61" i="2"/>
  <c r="Z92" i="2"/>
  <c r="Y123" i="2"/>
  <c r="Q65" i="2"/>
  <c r="R96" i="2"/>
  <c r="Q127" i="2"/>
  <c r="R35" i="2"/>
  <c r="Q66" i="2"/>
  <c r="R97" i="2"/>
  <c r="Q128" i="2"/>
  <c r="X32" i="2"/>
  <c r="W62" i="2"/>
  <c r="X93" i="2"/>
  <c r="W124" i="2"/>
  <c r="C38" i="7"/>
  <c r="D38" i="7"/>
  <c r="C39" i="7"/>
  <c r="D39" i="7"/>
  <c r="C40" i="7"/>
  <c r="F37" i="7"/>
  <c r="J41" i="4"/>
  <c r="E37" i="7"/>
  <c r="D41" i="4"/>
  <c r="H34" i="7"/>
  <c r="F40" i="4"/>
  <c r="D40" i="4"/>
  <c r="AB31" i="2"/>
  <c r="AA61" i="2"/>
  <c r="AB92" i="2"/>
  <c r="AA123" i="2"/>
  <c r="AF29" i="2"/>
  <c r="AE59" i="2"/>
  <c r="AF90" i="2"/>
  <c r="AE121" i="2"/>
  <c r="Y62" i="2"/>
  <c r="Z93" i="2"/>
  <c r="Y124" i="2"/>
  <c r="Z32" i="2"/>
  <c r="U64" i="2"/>
  <c r="V95" i="2"/>
  <c r="U126" i="2"/>
  <c r="V34" i="2"/>
  <c r="AC60" i="2"/>
  <c r="AD91" i="2"/>
  <c r="AC122" i="2"/>
  <c r="AD30" i="2"/>
  <c r="W63" i="2"/>
  <c r="X94" i="2"/>
  <c r="W125" i="2"/>
  <c r="X33" i="2"/>
  <c r="AH28" i="2"/>
  <c r="AG58" i="2"/>
  <c r="AH89" i="2"/>
  <c r="AG120" i="2"/>
  <c r="S65" i="2"/>
  <c r="T96" i="2"/>
  <c r="S127" i="2"/>
  <c r="T35" i="2"/>
  <c r="S66" i="2"/>
  <c r="T97" i="2"/>
  <c r="S128" i="2"/>
  <c r="T40" i="4"/>
  <c r="S40" i="4"/>
  <c r="W40" i="4"/>
  <c r="L40" i="4"/>
  <c r="V40" i="4"/>
  <c r="F41" i="4"/>
  <c r="E38" i="7"/>
  <c r="D42" i="4"/>
  <c r="F38" i="7"/>
  <c r="J42" i="4"/>
  <c r="G36" i="7"/>
  <c r="E40" i="4"/>
  <c r="F39" i="7"/>
  <c r="J43" i="4"/>
  <c r="E39" i="7"/>
  <c r="D43" i="4"/>
  <c r="Z33" i="2"/>
  <c r="Y63" i="2"/>
  <c r="Z94" i="2"/>
  <c r="Y125" i="2"/>
  <c r="AD31" i="2"/>
  <c r="AC61" i="2"/>
  <c r="AD92" i="2"/>
  <c r="AC123" i="2"/>
  <c r="D40" i="7"/>
  <c r="C41" i="7"/>
  <c r="AE60" i="2"/>
  <c r="AF91" i="2"/>
  <c r="AE122" i="2"/>
  <c r="AF30" i="2"/>
  <c r="AG59" i="2"/>
  <c r="AH90" i="2"/>
  <c r="AG121" i="2"/>
  <c r="AH29" i="2"/>
  <c r="W64" i="2"/>
  <c r="X95" i="2"/>
  <c r="W126" i="2"/>
  <c r="X34" i="2"/>
  <c r="U65" i="2"/>
  <c r="V96" i="2"/>
  <c r="U127" i="2"/>
  <c r="V35" i="2"/>
  <c r="U66" i="2"/>
  <c r="V97" i="2"/>
  <c r="U128" i="2"/>
  <c r="AA62" i="2"/>
  <c r="AB93" i="2"/>
  <c r="AA124" i="2"/>
  <c r="AB32" i="2"/>
  <c r="F42" i="4"/>
  <c r="T42" i="4"/>
  <c r="T41" i="4"/>
  <c r="S41" i="4"/>
  <c r="G37" i="7"/>
  <c r="H37" i="7"/>
  <c r="E41" i="4"/>
  <c r="H36" i="7"/>
  <c r="I36" i="7"/>
  <c r="E42" i="4"/>
  <c r="AE61" i="2"/>
  <c r="AF92" i="2"/>
  <c r="AE123" i="2"/>
  <c r="AF31" i="2"/>
  <c r="D41" i="7"/>
  <c r="F41" i="7"/>
  <c r="J45" i="4"/>
  <c r="W65" i="2"/>
  <c r="X96" i="2"/>
  <c r="W127" i="2"/>
  <c r="X35" i="2"/>
  <c r="W66" i="2"/>
  <c r="X97" i="2"/>
  <c r="W128" i="2"/>
  <c r="Y64" i="2"/>
  <c r="Z95" i="2"/>
  <c r="Y126" i="2"/>
  <c r="Z34" i="2"/>
  <c r="G38" i="7"/>
  <c r="AD32" i="2"/>
  <c r="AC62" i="2"/>
  <c r="AD93" i="2"/>
  <c r="AC124" i="2"/>
  <c r="AH30" i="2"/>
  <c r="AG60" i="2"/>
  <c r="AH91" i="2"/>
  <c r="AG122" i="2"/>
  <c r="F43" i="4"/>
  <c r="AA63" i="2"/>
  <c r="AB94" i="2"/>
  <c r="AA125" i="2"/>
  <c r="AB33" i="2"/>
  <c r="E40" i="7"/>
  <c r="D44" i="4"/>
  <c r="F40" i="7"/>
  <c r="J44" i="4"/>
  <c r="S42" i="4"/>
  <c r="T43" i="4"/>
  <c r="S43" i="4"/>
  <c r="I37" i="7"/>
  <c r="E43" i="4"/>
  <c r="H38" i="7"/>
  <c r="I38" i="7"/>
  <c r="E41" i="7"/>
  <c r="D45" i="4"/>
  <c r="F44" i="4"/>
  <c r="AC63" i="2"/>
  <c r="AD94" i="2"/>
  <c r="AC125" i="2"/>
  <c r="AD33" i="2"/>
  <c r="AA64" i="2"/>
  <c r="AB95" i="2"/>
  <c r="AA126" i="2"/>
  <c r="AB34" i="2"/>
  <c r="G39" i="7"/>
  <c r="C42" i="7"/>
  <c r="AF32" i="2"/>
  <c r="AE62" i="2"/>
  <c r="AF93" i="2"/>
  <c r="AE124" i="2"/>
  <c r="Y65" i="2"/>
  <c r="Z96" i="2"/>
  <c r="Y127" i="2"/>
  <c r="Z35" i="2"/>
  <c r="Y66" i="2"/>
  <c r="Z97" i="2"/>
  <c r="Y128" i="2"/>
  <c r="AG61" i="2"/>
  <c r="AH92" i="2"/>
  <c r="AG123" i="2"/>
  <c r="AH31" i="2"/>
  <c r="T44" i="4"/>
  <c r="S44" i="4"/>
  <c r="E44" i="4"/>
  <c r="H39" i="7"/>
  <c r="I39" i="7"/>
  <c r="F45" i="4"/>
  <c r="AA65" i="2"/>
  <c r="AB96" i="2"/>
  <c r="AA127" i="2"/>
  <c r="AB35" i="2"/>
  <c r="AA66" i="2"/>
  <c r="AB97" i="2"/>
  <c r="AA128" i="2"/>
  <c r="AE63" i="2"/>
  <c r="AF94" i="2"/>
  <c r="AE125" i="2"/>
  <c r="AF33" i="2"/>
  <c r="D42" i="7"/>
  <c r="C43" i="7"/>
  <c r="AC64" i="2"/>
  <c r="AD95" i="2"/>
  <c r="AC126" i="2"/>
  <c r="AD34" i="2"/>
  <c r="AH32" i="2"/>
  <c r="AG62" i="2"/>
  <c r="AH93" i="2"/>
  <c r="AG124" i="2"/>
  <c r="G40" i="7"/>
  <c r="T45" i="4"/>
  <c r="S45" i="4"/>
  <c r="E45" i="4"/>
  <c r="H40" i="7"/>
  <c r="I40" i="7"/>
  <c r="G41" i="7"/>
  <c r="E42" i="7"/>
  <c r="D43" i="7"/>
  <c r="E43" i="7"/>
  <c r="D47" i="4"/>
  <c r="AE64" i="2"/>
  <c r="AF95" i="2"/>
  <c r="AE126" i="2"/>
  <c r="AF34" i="2"/>
  <c r="AC65" i="2"/>
  <c r="AD96" i="2"/>
  <c r="AC127" i="2"/>
  <c r="AD35" i="2"/>
  <c r="AC66" i="2"/>
  <c r="AD97" i="2"/>
  <c r="AC128" i="2"/>
  <c r="AH33" i="2"/>
  <c r="AG63" i="2"/>
  <c r="AH94" i="2"/>
  <c r="AG125" i="2"/>
  <c r="F42" i="7"/>
  <c r="J46" i="4"/>
  <c r="F46" i="4"/>
  <c r="D46" i="4"/>
  <c r="H41" i="7"/>
  <c r="I41" i="7"/>
  <c r="F43" i="7"/>
  <c r="J47" i="4"/>
  <c r="C44" i="7"/>
  <c r="F47" i="4"/>
  <c r="AG64" i="2"/>
  <c r="AH95" i="2"/>
  <c r="AG126" i="2"/>
  <c r="AH34" i="2"/>
  <c r="AE65" i="2"/>
  <c r="AF96" i="2"/>
  <c r="AE127" i="2"/>
  <c r="AF35" i="2"/>
  <c r="AE66" i="2"/>
  <c r="AF97" i="2"/>
  <c r="AE128" i="2"/>
  <c r="T47" i="4"/>
  <c r="S47" i="4"/>
  <c r="T46" i="4"/>
  <c r="S46" i="4"/>
  <c r="E47" i="4"/>
  <c r="E46" i="4"/>
  <c r="G42" i="7"/>
  <c r="H42" i="7"/>
  <c r="D44" i="7"/>
  <c r="E44" i="7"/>
  <c r="D48" i="4"/>
  <c r="G43" i="7"/>
  <c r="AH35" i="2"/>
  <c r="AG66" i="2"/>
  <c r="AH97" i="2"/>
  <c r="AG128" i="2"/>
  <c r="AG65" i="2"/>
  <c r="AH96" i="2"/>
  <c r="AG127" i="2"/>
  <c r="C45" i="7"/>
  <c r="D45" i="7"/>
  <c r="C46" i="7"/>
  <c r="F44" i="7"/>
  <c r="J48" i="4"/>
  <c r="I42" i="7"/>
  <c r="F48" i="4"/>
  <c r="H43" i="7"/>
  <c r="I43" i="7"/>
  <c r="T48" i="4"/>
  <c r="S48" i="4"/>
  <c r="E48" i="4"/>
  <c r="G44" i="7"/>
  <c r="H44" i="7"/>
  <c r="E45" i="7"/>
  <c r="D49" i="4"/>
  <c r="F45" i="7"/>
  <c r="J49" i="4"/>
  <c r="D46" i="7"/>
  <c r="C47" i="7"/>
  <c r="I44" i="7"/>
  <c r="F49" i="4"/>
  <c r="F46" i="7"/>
  <c r="J50" i="4"/>
  <c r="E46" i="7"/>
  <c r="D50" i="4"/>
  <c r="V50" i="4"/>
  <c r="D47" i="7"/>
  <c r="C48" i="7"/>
  <c r="T49" i="4"/>
  <c r="S49" i="4"/>
  <c r="E49" i="4"/>
  <c r="G45" i="7"/>
  <c r="H45" i="7"/>
  <c r="F47" i="7"/>
  <c r="J51" i="4"/>
  <c r="E47" i="7"/>
  <c r="D51" i="4"/>
  <c r="D48" i="7"/>
  <c r="F48" i="7"/>
  <c r="J52" i="4"/>
  <c r="F50" i="4"/>
  <c r="T50" i="4"/>
  <c r="S50" i="4"/>
  <c r="W50" i="4"/>
  <c r="L50" i="4"/>
  <c r="V51" i="4"/>
  <c r="E50" i="4"/>
  <c r="I45" i="7"/>
  <c r="E48" i="7"/>
  <c r="D52" i="4"/>
  <c r="C49" i="7"/>
  <c r="F51" i="4"/>
  <c r="G46" i="7"/>
  <c r="T51" i="4"/>
  <c r="S51" i="4"/>
  <c r="W51" i="4"/>
  <c r="L51" i="4"/>
  <c r="E51" i="4"/>
  <c r="H46" i="7"/>
  <c r="I46" i="7"/>
  <c r="G47" i="7"/>
  <c r="D49" i="7"/>
  <c r="F49" i="7"/>
  <c r="J53" i="4"/>
  <c r="F52" i="4"/>
  <c r="T52" i="4"/>
  <c r="S52" i="4"/>
  <c r="E52" i="4"/>
  <c r="H47" i="7"/>
  <c r="I47" i="7"/>
  <c r="E49" i="7"/>
  <c r="D53" i="4"/>
  <c r="C50" i="7"/>
  <c r="G48" i="7"/>
  <c r="H48" i="7"/>
  <c r="I48" i="7"/>
  <c r="D50" i="7"/>
  <c r="C51" i="7"/>
  <c r="F53" i="4"/>
  <c r="T53" i="4"/>
  <c r="S53" i="4"/>
  <c r="E53" i="4"/>
  <c r="E50" i="7"/>
  <c r="D54" i="4"/>
  <c r="F50" i="7"/>
  <c r="J54" i="4"/>
  <c r="D51" i="7"/>
  <c r="E51" i="7"/>
  <c r="D55" i="4"/>
  <c r="G49" i="7"/>
  <c r="H49" i="7"/>
  <c r="I49" i="7"/>
  <c r="F51" i="7"/>
  <c r="J55" i="4"/>
  <c r="C52" i="7"/>
  <c r="F55" i="4"/>
  <c r="F54" i="4"/>
  <c r="T54" i="4"/>
  <c r="S54" i="4"/>
  <c r="T55" i="4"/>
  <c r="S55" i="4"/>
  <c r="E55" i="4"/>
  <c r="D52" i="7"/>
  <c r="C53" i="7"/>
  <c r="D53" i="7"/>
  <c r="C54" i="7"/>
  <c r="E54" i="4"/>
  <c r="G51" i="7"/>
  <c r="G50" i="7"/>
  <c r="F52" i="7"/>
  <c r="J56" i="4"/>
  <c r="E52" i="7"/>
  <c r="F56" i="4"/>
  <c r="H50" i="7"/>
  <c r="I50" i="7"/>
  <c r="H51" i="7"/>
  <c r="I51" i="7"/>
  <c r="E53" i="7"/>
  <c r="D57" i="4"/>
  <c r="F53" i="7"/>
  <c r="J57" i="4"/>
  <c r="D54" i="7"/>
  <c r="C55" i="7"/>
  <c r="E56" i="4"/>
  <c r="T56" i="4"/>
  <c r="S56" i="4"/>
  <c r="G52" i="7"/>
  <c r="I52" i="7"/>
  <c r="D56" i="4"/>
  <c r="F54" i="7"/>
  <c r="J58" i="4"/>
  <c r="F57" i="4"/>
  <c r="D55" i="7"/>
  <c r="C56" i="7"/>
  <c r="E54" i="7"/>
  <c r="D58" i="4"/>
  <c r="T57" i="4"/>
  <c r="S57" i="4"/>
  <c r="H52" i="7"/>
  <c r="E57" i="4"/>
  <c r="F55" i="7"/>
  <c r="J59" i="4"/>
  <c r="G53" i="7"/>
  <c r="F58" i="4"/>
  <c r="E55" i="7"/>
  <c r="D59" i="4"/>
  <c r="D56" i="7"/>
  <c r="C57" i="7"/>
  <c r="T58" i="4"/>
  <c r="S58" i="4"/>
  <c r="E58" i="4"/>
  <c r="H53" i="7"/>
  <c r="I53" i="7"/>
  <c r="F56" i="7"/>
  <c r="J60" i="4"/>
  <c r="E56" i="7"/>
  <c r="D60" i="4"/>
  <c r="F59" i="4"/>
  <c r="D57" i="7"/>
  <c r="C58" i="7"/>
  <c r="G54" i="7"/>
  <c r="T59" i="4"/>
  <c r="S59" i="4"/>
  <c r="E59" i="4"/>
  <c r="H54" i="7"/>
  <c r="I54" i="7"/>
  <c r="E57" i="7"/>
  <c r="D61" i="4"/>
  <c r="F57" i="7"/>
  <c r="J61" i="4"/>
  <c r="D58" i="7"/>
  <c r="C59" i="7"/>
  <c r="G55" i="7"/>
  <c r="F60" i="4"/>
  <c r="T60" i="4"/>
  <c r="S60" i="4"/>
  <c r="V61" i="4"/>
  <c r="E60" i="4"/>
  <c r="H55" i="7"/>
  <c r="I55" i="7"/>
  <c r="F58" i="7"/>
  <c r="J62" i="4"/>
  <c r="D59" i="7"/>
  <c r="C60" i="7"/>
  <c r="E58" i="7"/>
  <c r="D62" i="4"/>
  <c r="G56" i="7"/>
  <c r="F61" i="4"/>
  <c r="T61" i="4"/>
  <c r="S61" i="4"/>
  <c r="W61" i="4"/>
  <c r="L61" i="4"/>
  <c r="V62" i="4"/>
  <c r="E61" i="4"/>
  <c r="H56" i="7"/>
  <c r="I56" i="7"/>
  <c r="G57" i="7"/>
  <c r="E59" i="7"/>
  <c r="D63" i="4"/>
  <c r="F59" i="7"/>
  <c r="J63" i="4"/>
  <c r="F62" i="4"/>
  <c r="D60" i="7"/>
  <c r="F60" i="7"/>
  <c r="J64" i="4"/>
  <c r="T62" i="4"/>
  <c r="S62" i="4"/>
  <c r="W62" i="4"/>
  <c r="L62" i="4"/>
  <c r="E62" i="4"/>
  <c r="H57" i="7"/>
  <c r="I57" i="7"/>
  <c r="F63" i="4"/>
  <c r="E60" i="7"/>
  <c r="D64" i="4"/>
  <c r="G58" i="7"/>
  <c r="C61" i="7"/>
  <c r="T63" i="4"/>
  <c r="S63" i="4"/>
  <c r="E63" i="4"/>
  <c r="H58" i="7"/>
  <c r="I58" i="7"/>
  <c r="F64" i="4"/>
  <c r="G59" i="7"/>
  <c r="D61" i="7"/>
  <c r="C62" i="7"/>
  <c r="T64" i="4"/>
  <c r="S64" i="4"/>
  <c r="E64" i="4"/>
  <c r="H59" i="7"/>
  <c r="I59" i="7"/>
  <c r="G60" i="7"/>
  <c r="E61" i="7"/>
  <c r="D65" i="4"/>
  <c r="D62" i="7"/>
  <c r="C63" i="7"/>
  <c r="F61" i="7"/>
  <c r="J65" i="4"/>
  <c r="H60" i="7"/>
  <c r="I60" i="7"/>
  <c r="E62" i="7"/>
  <c r="F62" i="7"/>
  <c r="J66" i="4"/>
  <c r="F65" i="4"/>
  <c r="D63" i="7"/>
  <c r="C64" i="7"/>
  <c r="T65" i="4"/>
  <c r="S65" i="4"/>
  <c r="F66" i="4"/>
  <c r="D66" i="4"/>
  <c r="E65" i="4"/>
  <c r="D64" i="7"/>
  <c r="C65" i="7"/>
  <c r="G61" i="7"/>
  <c r="F63" i="7"/>
  <c r="J67" i="4"/>
  <c r="E63" i="7"/>
  <c r="D67" i="4"/>
  <c r="S66" i="4"/>
  <c r="T66" i="4"/>
  <c r="E66" i="4"/>
  <c r="G62" i="7"/>
  <c r="H62" i="7"/>
  <c r="H61" i="7"/>
  <c r="I61" i="7"/>
  <c r="F64" i="7"/>
  <c r="J68" i="4"/>
  <c r="E64" i="7"/>
  <c r="D68" i="4"/>
  <c r="D65" i="7"/>
  <c r="C66" i="7"/>
  <c r="F67" i="4"/>
  <c r="T67" i="4"/>
  <c r="S67" i="4"/>
  <c r="I62" i="7"/>
  <c r="E67" i="4"/>
  <c r="F65" i="7"/>
  <c r="J69" i="4"/>
  <c r="D66" i="7"/>
  <c r="C67" i="7"/>
  <c r="E65" i="7"/>
  <c r="D69" i="4"/>
  <c r="F68" i="4"/>
  <c r="G63" i="7"/>
  <c r="T68" i="4"/>
  <c r="S68" i="4"/>
  <c r="E68" i="4"/>
  <c r="H63" i="7"/>
  <c r="I63" i="7"/>
  <c r="F66" i="7"/>
  <c r="J70" i="4"/>
  <c r="G64" i="7"/>
  <c r="E66" i="7"/>
  <c r="D70" i="4"/>
  <c r="F69" i="4"/>
  <c r="D67" i="7"/>
  <c r="C68" i="7"/>
  <c r="T69" i="4"/>
  <c r="S69" i="4"/>
  <c r="E69" i="4"/>
  <c r="H64" i="7"/>
  <c r="I64" i="7"/>
  <c r="E67" i="7"/>
  <c r="D68" i="7"/>
  <c r="C69" i="7"/>
  <c r="G65" i="7"/>
  <c r="F70" i="4"/>
  <c r="F67" i="7"/>
  <c r="J71" i="4"/>
  <c r="T70" i="4"/>
  <c r="S70" i="4"/>
  <c r="F71" i="4"/>
  <c r="D71" i="4"/>
  <c r="E70" i="4"/>
  <c r="H65" i="7"/>
  <c r="I65" i="7"/>
  <c r="F68" i="7"/>
  <c r="J72" i="4"/>
  <c r="E68" i="7"/>
  <c r="D72" i="4"/>
  <c r="V72" i="4"/>
  <c r="D69" i="7"/>
  <c r="C70" i="7"/>
  <c r="G66" i="7"/>
  <c r="T71" i="4"/>
  <c r="S71" i="4"/>
  <c r="G67" i="7"/>
  <c r="H67" i="7"/>
  <c r="E71" i="4"/>
  <c r="H66" i="7"/>
  <c r="I66" i="7"/>
  <c r="D70" i="7"/>
  <c r="C71" i="7"/>
  <c r="E69" i="7"/>
  <c r="D73" i="4"/>
  <c r="V73" i="4"/>
  <c r="F72" i="4"/>
  <c r="F69" i="7"/>
  <c r="J73" i="4"/>
  <c r="T72" i="4"/>
  <c r="S72" i="4"/>
  <c r="W72" i="4"/>
  <c r="L72" i="4"/>
  <c r="I67" i="7"/>
  <c r="E72" i="4"/>
  <c r="F70" i="7"/>
  <c r="J74" i="4"/>
  <c r="G68" i="7"/>
  <c r="F73" i="4"/>
  <c r="E70" i="7"/>
  <c r="D74" i="4"/>
  <c r="D71" i="7"/>
  <c r="C72" i="7"/>
  <c r="T73" i="4"/>
  <c r="S73" i="4"/>
  <c r="W73" i="4"/>
  <c r="L73" i="4"/>
  <c r="E73" i="4"/>
  <c r="H68" i="7"/>
  <c r="I68" i="7"/>
  <c r="E71" i="7"/>
  <c r="D75" i="4"/>
  <c r="F71" i="7"/>
  <c r="J75" i="4"/>
  <c r="D72" i="7"/>
  <c r="C73" i="7"/>
  <c r="F74" i="4"/>
  <c r="G69" i="7"/>
  <c r="T74" i="4"/>
  <c r="S74" i="4"/>
  <c r="E74" i="4"/>
  <c r="H69" i="7"/>
  <c r="I69" i="7"/>
  <c r="E72" i="7"/>
  <c r="D76" i="4"/>
  <c r="F75" i="4"/>
  <c r="G70" i="7"/>
  <c r="F72" i="7"/>
  <c r="J76" i="4"/>
  <c r="D73" i="7"/>
  <c r="C74" i="7"/>
  <c r="T75" i="4"/>
  <c r="S75" i="4"/>
  <c r="E75" i="4"/>
  <c r="H70" i="7"/>
  <c r="I70" i="7"/>
  <c r="G71" i="7"/>
  <c r="F76" i="4"/>
  <c r="E73" i="7"/>
  <c r="D77" i="4"/>
  <c r="F73" i="7"/>
  <c r="J77" i="4"/>
  <c r="D74" i="7"/>
  <c r="C75" i="7"/>
  <c r="T76" i="4"/>
  <c r="S76" i="4"/>
  <c r="E76" i="4"/>
  <c r="G72" i="7"/>
  <c r="H72" i="7"/>
  <c r="H71" i="7"/>
  <c r="I71" i="7"/>
  <c r="E74" i="7"/>
  <c r="D78" i="4"/>
  <c r="D75" i="7"/>
  <c r="C76" i="7"/>
  <c r="F77" i="4"/>
  <c r="F74" i="7"/>
  <c r="J78" i="4"/>
  <c r="T77" i="4"/>
  <c r="S77" i="4"/>
  <c r="E77" i="4"/>
  <c r="I72" i="7"/>
  <c r="F78" i="4"/>
  <c r="E75" i="7"/>
  <c r="D79" i="4"/>
  <c r="G73" i="7"/>
  <c r="F75" i="7"/>
  <c r="J79" i="4"/>
  <c r="D76" i="7"/>
  <c r="C77" i="7"/>
  <c r="T78" i="4"/>
  <c r="S78" i="4"/>
  <c r="E78" i="4"/>
  <c r="H73" i="7"/>
  <c r="I73" i="7"/>
  <c r="G74" i="7"/>
  <c r="D77" i="7"/>
  <c r="C78" i="7"/>
  <c r="F76" i="7"/>
  <c r="J80" i="4"/>
  <c r="F79" i="4"/>
  <c r="E76" i="7"/>
  <c r="D80" i="4"/>
  <c r="T79" i="4"/>
  <c r="S79" i="4"/>
  <c r="E79" i="4"/>
  <c r="H74" i="7"/>
  <c r="I74" i="7"/>
  <c r="F77" i="7"/>
  <c r="J81" i="4"/>
  <c r="F80" i="4"/>
  <c r="E77" i="7"/>
  <c r="D81" i="4"/>
  <c r="G75" i="7"/>
  <c r="D78" i="7"/>
  <c r="C79" i="7"/>
  <c r="T80" i="4"/>
  <c r="S80" i="4"/>
  <c r="E80" i="4"/>
  <c r="H75" i="7"/>
  <c r="I75" i="7"/>
  <c r="D79" i="7"/>
  <c r="C80" i="7"/>
  <c r="F81" i="4"/>
  <c r="E78" i="7"/>
  <c r="D82" i="4"/>
  <c r="G76" i="7"/>
  <c r="F78" i="7"/>
  <c r="J82" i="4"/>
  <c r="T81" i="4"/>
  <c r="S81" i="4"/>
  <c r="E81" i="4"/>
  <c r="H76" i="7"/>
  <c r="I76" i="7"/>
  <c r="F82" i="4"/>
  <c r="F79" i="7"/>
  <c r="J83" i="4"/>
  <c r="E79" i="7"/>
  <c r="D83" i="4"/>
  <c r="G77" i="7"/>
  <c r="D80" i="7"/>
  <c r="C81" i="7"/>
  <c r="T82" i="4"/>
  <c r="S82" i="4"/>
  <c r="V83" i="4"/>
  <c r="E82" i="4"/>
  <c r="H77" i="7"/>
  <c r="I77" i="7"/>
  <c r="F80" i="7"/>
  <c r="J84" i="4"/>
  <c r="F83" i="4"/>
  <c r="E80" i="7"/>
  <c r="D84" i="4"/>
  <c r="D81" i="7"/>
  <c r="C82" i="7"/>
  <c r="G78" i="7"/>
  <c r="T83" i="4"/>
  <c r="S83" i="4"/>
  <c r="W83" i="4"/>
  <c r="L83" i="4"/>
  <c r="V84" i="4"/>
  <c r="E83" i="4"/>
  <c r="H78" i="7"/>
  <c r="I78" i="7"/>
  <c r="F81" i="7"/>
  <c r="J85" i="4"/>
  <c r="E81" i="7"/>
  <c r="D85" i="4"/>
  <c r="F84" i="4"/>
  <c r="G79" i="7"/>
  <c r="D82" i="7"/>
  <c r="C83" i="7"/>
  <c r="T84" i="4"/>
  <c r="S84" i="4"/>
  <c r="W84" i="4"/>
  <c r="L84" i="4"/>
  <c r="E84" i="4"/>
  <c r="H79" i="7"/>
  <c r="I79" i="7"/>
  <c r="D83" i="7"/>
  <c r="C84" i="7"/>
  <c r="E82" i="7"/>
  <c r="D86" i="4"/>
  <c r="F82" i="7"/>
  <c r="J86" i="4"/>
  <c r="G80" i="7"/>
  <c r="F85" i="4"/>
  <c r="T85" i="4"/>
  <c r="S85" i="4"/>
  <c r="E85" i="4"/>
  <c r="H80" i="7"/>
  <c r="I80" i="7"/>
  <c r="G81" i="7"/>
  <c r="E83" i="7"/>
  <c r="D87" i="4"/>
  <c r="F83" i="7"/>
  <c r="J87" i="4"/>
  <c r="D84" i="7"/>
  <c r="C85" i="7"/>
  <c r="F86" i="4"/>
  <c r="T86" i="4"/>
  <c r="S86" i="4"/>
  <c r="E86" i="4"/>
  <c r="H81" i="7"/>
  <c r="I81" i="7"/>
  <c r="E84" i="7"/>
  <c r="D88" i="4"/>
  <c r="D85" i="7"/>
  <c r="C86" i="7"/>
  <c r="F84" i="7"/>
  <c r="J88" i="4"/>
  <c r="G82" i="7"/>
  <c r="F87" i="4"/>
  <c r="T87" i="4"/>
  <c r="S87" i="4"/>
  <c r="E87" i="4"/>
  <c r="H82" i="7"/>
  <c r="I82" i="7"/>
  <c r="F88" i="4"/>
  <c r="F85" i="7"/>
  <c r="J89" i="4"/>
  <c r="G83" i="7"/>
  <c r="E85" i="7"/>
  <c r="D89" i="4"/>
  <c r="D86" i="7"/>
  <c r="E86" i="7"/>
  <c r="D90" i="4"/>
  <c r="T88" i="4"/>
  <c r="S88" i="4"/>
  <c r="E88" i="4"/>
  <c r="H83" i="7"/>
  <c r="I83" i="7"/>
  <c r="F86" i="7"/>
  <c r="J90" i="4"/>
  <c r="G84" i="7"/>
  <c r="C87" i="7"/>
  <c r="F90" i="4"/>
  <c r="F89" i="4"/>
  <c r="T90" i="4"/>
  <c r="S90" i="4"/>
  <c r="T89" i="4"/>
  <c r="S89" i="4"/>
  <c r="E90" i="4"/>
  <c r="D87" i="7"/>
  <c r="F87" i="7"/>
  <c r="J91" i="4"/>
  <c r="E89" i="4"/>
  <c r="H84" i="7"/>
  <c r="I84" i="7"/>
  <c r="G85" i="7"/>
  <c r="G86" i="7"/>
  <c r="E87" i="7"/>
  <c r="D91" i="4"/>
  <c r="C88" i="7"/>
  <c r="H86" i="7"/>
  <c r="I86" i="7"/>
  <c r="H85" i="7"/>
  <c r="I85" i="7"/>
  <c r="D88" i="7"/>
  <c r="C89" i="7"/>
  <c r="F91" i="4"/>
  <c r="T91" i="4"/>
  <c r="E88" i="7"/>
  <c r="D92" i="4"/>
  <c r="F88" i="7"/>
  <c r="J92" i="4"/>
  <c r="D89" i="7"/>
  <c r="C90" i="7"/>
  <c r="G87" i="7"/>
  <c r="I87" i="7"/>
  <c r="S91" i="4"/>
  <c r="E91" i="4"/>
  <c r="F89" i="7"/>
  <c r="J93" i="4"/>
  <c r="E89" i="7"/>
  <c r="F92" i="4"/>
  <c r="D90" i="7"/>
  <c r="C91" i="7"/>
  <c r="H87" i="7"/>
  <c r="T92" i="4"/>
  <c r="S92" i="4"/>
  <c r="F93" i="4"/>
  <c r="D93" i="4"/>
  <c r="E92" i="4"/>
  <c r="E90" i="7"/>
  <c r="F90" i="7"/>
  <c r="J94" i="4"/>
  <c r="D91" i="7"/>
  <c r="C92" i="7"/>
  <c r="G88" i="7"/>
  <c r="T93" i="4"/>
  <c r="S93" i="4"/>
  <c r="G89" i="7"/>
  <c r="H89" i="7"/>
  <c r="F94" i="4"/>
  <c r="D94" i="4"/>
  <c r="V94" i="4"/>
  <c r="E93" i="4"/>
  <c r="H88" i="7"/>
  <c r="I88" i="7"/>
  <c r="F91" i="7"/>
  <c r="J95" i="4"/>
  <c r="D92" i="7"/>
  <c r="C93" i="7"/>
  <c r="E91" i="7"/>
  <c r="D95" i="4"/>
  <c r="V95" i="4"/>
  <c r="T94" i="4"/>
  <c r="S94" i="4"/>
  <c r="W94" i="4"/>
  <c r="L94" i="4"/>
  <c r="I89" i="7"/>
  <c r="E94" i="4"/>
  <c r="G90" i="7"/>
  <c r="H90" i="7"/>
  <c r="F92" i="7"/>
  <c r="J96" i="4"/>
  <c r="D93" i="7"/>
  <c r="C94" i="7"/>
  <c r="F95" i="4"/>
  <c r="E92" i="7"/>
  <c r="D96" i="4"/>
  <c r="T95" i="4"/>
  <c r="S95" i="4"/>
  <c r="W95" i="4"/>
  <c r="L95" i="4"/>
  <c r="I90" i="7"/>
  <c r="E95" i="4"/>
  <c r="F93" i="7"/>
  <c r="J97" i="4"/>
  <c r="E93" i="7"/>
  <c r="G91" i="7"/>
  <c r="F96" i="4"/>
  <c r="D94" i="7"/>
  <c r="C95" i="7"/>
  <c r="T96" i="4"/>
  <c r="S96" i="4"/>
  <c r="F97" i="4"/>
  <c r="D97" i="4"/>
  <c r="E96" i="4"/>
  <c r="H91" i="7"/>
  <c r="I91" i="7"/>
  <c r="F94" i="7"/>
  <c r="J98" i="4"/>
  <c r="D95" i="7"/>
  <c r="C96" i="7"/>
  <c r="G92" i="7"/>
  <c r="E94" i="7"/>
  <c r="D98" i="4"/>
  <c r="T97" i="4"/>
  <c r="S97" i="4"/>
  <c r="G93" i="7"/>
  <c r="H93" i="7"/>
  <c r="E97" i="4"/>
  <c r="H92" i="7"/>
  <c r="I92" i="7"/>
  <c r="D96" i="7"/>
  <c r="F96" i="7"/>
  <c r="J100" i="4"/>
  <c r="F98" i="4"/>
  <c r="E95" i="7"/>
  <c r="D99" i="4"/>
  <c r="F95" i="7"/>
  <c r="J99" i="4"/>
  <c r="T98" i="4"/>
  <c r="S98" i="4"/>
  <c r="I93" i="7"/>
  <c r="E98" i="4"/>
  <c r="G94" i="7"/>
  <c r="C97" i="7"/>
  <c r="F99" i="4"/>
  <c r="E96" i="7"/>
  <c r="D100" i="4"/>
  <c r="T99" i="4"/>
  <c r="S99" i="4"/>
  <c r="E99" i="4"/>
  <c r="H94" i="7"/>
  <c r="I94" i="7"/>
  <c r="F100" i="4"/>
  <c r="G95" i="7"/>
  <c r="D97" i="7"/>
  <c r="C98" i="7"/>
  <c r="T100" i="4"/>
  <c r="S100" i="4"/>
  <c r="E100" i="4"/>
  <c r="H95" i="7"/>
  <c r="I95" i="7"/>
  <c r="F97" i="7"/>
  <c r="J101" i="4"/>
  <c r="E97" i="7"/>
  <c r="D101" i="4"/>
  <c r="D98" i="7"/>
  <c r="F98" i="7"/>
  <c r="J102" i="4"/>
  <c r="G96" i="7"/>
  <c r="H96" i="7"/>
  <c r="I96" i="7"/>
  <c r="E98" i="7"/>
  <c r="D102" i="4"/>
  <c r="C99" i="7"/>
  <c r="F101" i="4"/>
  <c r="T101" i="4"/>
  <c r="S101" i="4"/>
  <c r="E101" i="4"/>
  <c r="G97" i="7"/>
  <c r="D99" i="7"/>
  <c r="C100" i="7"/>
  <c r="F102" i="4"/>
  <c r="T102" i="4"/>
  <c r="S102" i="4"/>
  <c r="E102" i="4"/>
  <c r="H97" i="7"/>
  <c r="I97" i="7"/>
  <c r="F99" i="7"/>
  <c r="J103" i="4"/>
  <c r="G98" i="7"/>
  <c r="E99" i="7"/>
  <c r="D103" i="4"/>
  <c r="D100" i="7"/>
  <c r="C101" i="7"/>
  <c r="H98" i="7"/>
  <c r="I98" i="7"/>
  <c r="E100" i="7"/>
  <c r="D104" i="4"/>
  <c r="D101" i="7"/>
  <c r="C102" i="7"/>
  <c r="F100" i="7"/>
  <c r="J104" i="4"/>
  <c r="F103" i="4"/>
  <c r="T103" i="4"/>
  <c r="S103" i="4"/>
  <c r="E103" i="4"/>
  <c r="E101" i="7"/>
  <c r="G99" i="7"/>
  <c r="F101" i="7"/>
  <c r="J105" i="4"/>
  <c r="D102" i="7"/>
  <c r="C103" i="7"/>
  <c r="F104" i="4"/>
  <c r="T104" i="4"/>
  <c r="S104" i="4"/>
  <c r="F105" i="4"/>
  <c r="D105" i="4"/>
  <c r="E104" i="4"/>
  <c r="H99" i="7"/>
  <c r="I99" i="7"/>
  <c r="E102" i="7"/>
  <c r="D106" i="4"/>
  <c r="V106" i="4"/>
  <c r="F102" i="7"/>
  <c r="J106" i="4"/>
  <c r="D103" i="7"/>
  <c r="C104" i="7"/>
  <c r="G100" i="7"/>
  <c r="T105" i="4"/>
  <c r="S105" i="4"/>
  <c r="W105" i="4"/>
  <c r="L105" i="4"/>
  <c r="V105" i="4"/>
  <c r="E105" i="4"/>
  <c r="G101" i="7"/>
  <c r="H101" i="7"/>
  <c r="H100" i="7"/>
  <c r="I100" i="7"/>
  <c r="F103" i="7"/>
  <c r="J107" i="4"/>
  <c r="E103" i="7"/>
  <c r="D107" i="4"/>
  <c r="D104" i="7"/>
  <c r="F104" i="7"/>
  <c r="J108" i="4"/>
  <c r="F106" i="4"/>
  <c r="T106" i="4"/>
  <c r="S106" i="4"/>
  <c r="W106" i="4"/>
  <c r="L106" i="4"/>
  <c r="I101" i="7"/>
  <c r="E106" i="4"/>
  <c r="E104" i="7"/>
  <c r="D108" i="4"/>
  <c r="C105" i="7"/>
  <c r="F107" i="4"/>
  <c r="G102" i="7"/>
  <c r="T107" i="4"/>
  <c r="S107" i="4"/>
  <c r="E107" i="4"/>
  <c r="H102" i="7"/>
  <c r="I102" i="7"/>
  <c r="G103" i="7"/>
  <c r="D105" i="7"/>
  <c r="C106" i="7"/>
  <c r="F108" i="4"/>
  <c r="T108" i="4"/>
  <c r="S108" i="4"/>
  <c r="E108" i="4"/>
  <c r="H103" i="7"/>
  <c r="I103" i="7"/>
  <c r="F105" i="7"/>
  <c r="J109" i="4"/>
  <c r="E105" i="7"/>
  <c r="D109" i="4"/>
  <c r="D106" i="7"/>
  <c r="C107" i="7"/>
  <c r="G104" i="7"/>
  <c r="H104" i="7"/>
  <c r="I104" i="7"/>
  <c r="E106" i="7"/>
  <c r="D110" i="4"/>
  <c r="F106" i="7"/>
  <c r="J110" i="4"/>
  <c r="D107" i="7"/>
  <c r="C108" i="7"/>
  <c r="F109" i="4"/>
  <c r="T109" i="4"/>
  <c r="S109" i="4"/>
  <c r="E109" i="4"/>
  <c r="E107" i="7"/>
  <c r="D111" i="4"/>
  <c r="F107" i="7"/>
  <c r="J111" i="4"/>
  <c r="D108" i="7"/>
  <c r="C109" i="7"/>
  <c r="G105" i="7"/>
  <c r="F110" i="4"/>
  <c r="T110" i="4"/>
  <c r="S110" i="4"/>
  <c r="E110" i="4"/>
  <c r="H105" i="7"/>
  <c r="I105" i="7"/>
  <c r="F111" i="4"/>
  <c r="F108" i="7"/>
  <c r="J112" i="4"/>
  <c r="E108" i="7"/>
  <c r="D112" i="4"/>
  <c r="G106" i="7"/>
  <c r="D109" i="7"/>
  <c r="C110" i="7"/>
  <c r="T111" i="4"/>
  <c r="S111" i="4"/>
  <c r="E111" i="4"/>
  <c r="H106" i="7"/>
  <c r="I106" i="7"/>
  <c r="G107" i="7"/>
  <c r="F109" i="7"/>
  <c r="J113" i="4"/>
  <c r="E109" i="7"/>
  <c r="D113" i="4"/>
  <c r="D110" i="7"/>
  <c r="C111" i="7"/>
  <c r="F112" i="4"/>
  <c r="T112" i="4"/>
  <c r="S112" i="4"/>
  <c r="E112" i="4"/>
  <c r="H107" i="7"/>
  <c r="I107" i="7"/>
  <c r="E110" i="7"/>
  <c r="D114" i="4"/>
  <c r="F110" i="7"/>
  <c r="J114" i="4"/>
  <c r="G108" i="7"/>
  <c r="D111" i="7"/>
  <c r="C112" i="7"/>
  <c r="F113" i="4"/>
  <c r="T113" i="4"/>
  <c r="S113" i="4"/>
  <c r="E113" i="4"/>
  <c r="H108" i="7"/>
  <c r="I108" i="7"/>
  <c r="E111" i="7"/>
  <c r="D115" i="4"/>
  <c r="F114" i="4"/>
  <c r="F111" i="7"/>
  <c r="J115" i="4"/>
  <c r="D112" i="7"/>
  <c r="F112" i="7"/>
  <c r="J116" i="4"/>
  <c r="G109" i="7"/>
  <c r="T114" i="4"/>
  <c r="S114" i="4"/>
  <c r="E114" i="4"/>
  <c r="G110" i="7"/>
  <c r="H110" i="7"/>
  <c r="H109" i="7"/>
  <c r="I109" i="7"/>
  <c r="F115" i="4"/>
  <c r="C113" i="7"/>
  <c r="E112" i="7"/>
  <c r="D116" i="4"/>
  <c r="T115" i="4"/>
  <c r="S115" i="4"/>
  <c r="V116" i="4"/>
  <c r="E115" i="4"/>
  <c r="I110" i="7"/>
  <c r="G111" i="7"/>
  <c r="F116" i="4"/>
  <c r="D113" i="7"/>
  <c r="F113" i="7"/>
  <c r="J117" i="4"/>
  <c r="T116" i="4"/>
  <c r="S116" i="4"/>
  <c r="W116" i="4"/>
  <c r="L116" i="4"/>
  <c r="E116" i="4"/>
  <c r="H111" i="7"/>
  <c r="I111" i="7"/>
  <c r="E113" i="7"/>
  <c r="D117" i="4"/>
  <c r="C114" i="7"/>
  <c r="G112" i="7"/>
  <c r="V117" i="4"/>
  <c r="D114" i="7"/>
  <c r="H112" i="7"/>
  <c r="I112" i="7"/>
  <c r="F117" i="4"/>
  <c r="C115" i="7"/>
  <c r="F114" i="7"/>
  <c r="J118" i="4"/>
  <c r="E114" i="7"/>
  <c r="D118" i="4"/>
  <c r="T117" i="4"/>
  <c r="S117" i="4"/>
  <c r="W117" i="4"/>
  <c r="L117" i="4"/>
  <c r="D115" i="7"/>
  <c r="C116" i="7"/>
  <c r="D116" i="7"/>
  <c r="C117" i="7"/>
  <c r="E117" i="4"/>
  <c r="G113" i="7"/>
  <c r="H113" i="7"/>
  <c r="F115" i="7"/>
  <c r="J119" i="4"/>
  <c r="F118" i="4"/>
  <c r="E115" i="7"/>
  <c r="D119" i="4"/>
  <c r="T118" i="4"/>
  <c r="S118" i="4"/>
  <c r="E118" i="4"/>
  <c r="I113" i="7"/>
  <c r="G114" i="7"/>
  <c r="F116" i="7"/>
  <c r="J120" i="4"/>
  <c r="F119" i="4"/>
  <c r="E116" i="7"/>
  <c r="D120" i="4"/>
  <c r="D117" i="7"/>
  <c r="C118" i="7"/>
  <c r="T119" i="4"/>
  <c r="S119" i="4"/>
  <c r="E119" i="4"/>
  <c r="H114" i="7"/>
  <c r="I114" i="7"/>
  <c r="G115" i="7"/>
  <c r="F117" i="7"/>
  <c r="J121" i="4"/>
  <c r="E117" i="7"/>
  <c r="D121" i="4"/>
  <c r="D118" i="7"/>
  <c r="C119" i="7"/>
  <c r="F120" i="4"/>
  <c r="T120" i="4"/>
  <c r="S120" i="4"/>
  <c r="E120" i="4"/>
  <c r="H115" i="7"/>
  <c r="I115" i="7"/>
  <c r="G116" i="7"/>
  <c r="F118" i="7"/>
  <c r="J122" i="4"/>
  <c r="E118" i="7"/>
  <c r="D122" i="4"/>
  <c r="D119" i="7"/>
  <c r="E119" i="7"/>
  <c r="D123" i="4"/>
  <c r="F121" i="4"/>
  <c r="T121" i="4"/>
  <c r="S121" i="4"/>
  <c r="E121" i="4"/>
  <c r="H116" i="7"/>
  <c r="I116" i="7"/>
  <c r="F123" i="4"/>
  <c r="C120" i="7"/>
  <c r="F119" i="7"/>
  <c r="J123" i="4"/>
  <c r="F122" i="4"/>
  <c r="G117" i="7"/>
  <c r="T123" i="4"/>
  <c r="S123" i="4"/>
  <c r="T122" i="4"/>
  <c r="S122" i="4"/>
  <c r="E123" i="4"/>
  <c r="E122" i="4"/>
  <c r="H117" i="7"/>
  <c r="I117" i="7"/>
  <c r="G118" i="7"/>
  <c r="D120" i="7"/>
  <c r="C121" i="7"/>
  <c r="G119" i="7"/>
  <c r="H118" i="7"/>
  <c r="I118" i="7"/>
  <c r="H119" i="7"/>
  <c r="I119" i="7"/>
  <c r="D121" i="7"/>
  <c r="C122" i="7"/>
  <c r="E120" i="7"/>
  <c r="D124" i="4"/>
  <c r="F120" i="7"/>
  <c r="J124" i="4"/>
  <c r="F121" i="7"/>
  <c r="J125" i="4"/>
  <c r="E121" i="7"/>
  <c r="F124" i="4"/>
  <c r="D122" i="7"/>
  <c r="C123" i="7"/>
  <c r="T124" i="4"/>
  <c r="S124" i="4"/>
  <c r="F125" i="4"/>
  <c r="D125" i="4"/>
  <c r="E124" i="4"/>
  <c r="E122" i="7"/>
  <c r="D126" i="4"/>
  <c r="F122" i="7"/>
  <c r="J126" i="4"/>
  <c r="D123" i="7"/>
  <c r="C124" i="7"/>
  <c r="G120" i="7"/>
  <c r="T125" i="4"/>
  <c r="S125" i="4"/>
  <c r="G121" i="7"/>
  <c r="H121" i="7"/>
  <c r="E125" i="4"/>
  <c r="H120" i="7"/>
  <c r="I120" i="7"/>
  <c r="E123" i="7"/>
  <c r="D127" i="4"/>
  <c r="V127" i="4"/>
  <c r="F123" i="7"/>
  <c r="J127" i="4"/>
  <c r="D124" i="7"/>
  <c r="F124" i="7"/>
  <c r="J128" i="4"/>
  <c r="F126" i="4"/>
  <c r="T126" i="4"/>
  <c r="S126" i="4"/>
  <c r="I121" i="7"/>
  <c r="E126" i="4"/>
  <c r="G122" i="7"/>
  <c r="E124" i="7"/>
  <c r="D128" i="4"/>
  <c r="C125" i="7"/>
  <c r="F127" i="4"/>
  <c r="T127" i="4"/>
  <c r="S127" i="4"/>
  <c r="W127" i="4"/>
  <c r="L127" i="4"/>
  <c r="V128" i="4"/>
  <c r="E127" i="4"/>
  <c r="H122" i="7"/>
  <c r="I122" i="7"/>
  <c r="G123" i="7"/>
  <c r="D125" i="7"/>
  <c r="C126" i="7"/>
  <c r="F128" i="4"/>
  <c r="T128" i="4"/>
  <c r="S128" i="4"/>
  <c r="W128" i="4"/>
  <c r="L128" i="4"/>
  <c r="E128" i="4"/>
  <c r="H123" i="7"/>
  <c r="I123" i="7"/>
  <c r="F125" i="7"/>
  <c r="J129" i="4"/>
  <c r="E125" i="7"/>
  <c r="D129" i="4"/>
  <c r="G124" i="7"/>
  <c r="D126" i="7"/>
  <c r="C127" i="7"/>
  <c r="H124" i="7"/>
  <c r="I124" i="7"/>
  <c r="E126" i="7"/>
  <c r="F126" i="7"/>
  <c r="J130" i="4"/>
  <c r="F129" i="4"/>
  <c r="D127" i="7"/>
  <c r="C128" i="7"/>
  <c r="T129" i="4"/>
  <c r="S129" i="4"/>
  <c r="F130" i="4"/>
  <c r="D130" i="4"/>
  <c r="E129" i="4"/>
  <c r="G125" i="7"/>
  <c r="F127" i="7"/>
  <c r="J131" i="4"/>
  <c r="E127" i="7"/>
  <c r="D131" i="4"/>
  <c r="D128" i="7"/>
  <c r="C129" i="7"/>
  <c r="T130" i="4"/>
  <c r="S130" i="4"/>
  <c r="E130" i="4"/>
  <c r="G126" i="7"/>
  <c r="H126" i="7"/>
  <c r="H125" i="7"/>
  <c r="I125" i="7"/>
  <c r="E128" i="7"/>
  <c r="D132" i="4"/>
  <c r="F128" i="7"/>
  <c r="J132" i="4"/>
  <c r="D129" i="7"/>
  <c r="C130" i="7"/>
  <c r="F131" i="4"/>
  <c r="T131" i="4"/>
  <c r="S131" i="4"/>
  <c r="I126" i="7"/>
  <c r="E131" i="4"/>
  <c r="F129" i="7"/>
  <c r="J133" i="4"/>
  <c r="E129" i="7"/>
  <c r="D133" i="4"/>
  <c r="G127" i="7"/>
  <c r="D130" i="7"/>
  <c r="C131" i="7"/>
  <c r="F132" i="4"/>
  <c r="T132" i="4"/>
  <c r="S132" i="4"/>
  <c r="E132" i="4"/>
  <c r="H127" i="7"/>
  <c r="I127" i="7"/>
  <c r="E130" i="7"/>
  <c r="D134" i="4"/>
  <c r="D131" i="7"/>
  <c r="C132" i="7"/>
  <c r="G128" i="7"/>
  <c r="F130" i="7"/>
  <c r="J134" i="4"/>
  <c r="F133" i="4"/>
  <c r="T133" i="4"/>
  <c r="S133" i="4"/>
  <c r="E133" i="4"/>
  <c r="H128" i="7"/>
  <c r="I128" i="7"/>
  <c r="F131" i="7"/>
  <c r="J135" i="4"/>
  <c r="G129" i="7"/>
  <c r="E131" i="7"/>
  <c r="D135" i="4"/>
  <c r="D132" i="7"/>
  <c r="C133" i="7"/>
  <c r="F134" i="4"/>
  <c r="T134" i="4"/>
  <c r="S134" i="4"/>
  <c r="E134" i="4"/>
  <c r="H129" i="7"/>
  <c r="I129" i="7"/>
  <c r="F132" i="7"/>
  <c r="J136" i="4"/>
  <c r="E132" i="7"/>
  <c r="D136" i="4"/>
  <c r="D133" i="7"/>
  <c r="C134" i="7"/>
  <c r="F135" i="4"/>
  <c r="G130" i="7"/>
  <c r="T135" i="4"/>
  <c r="S135" i="4"/>
  <c r="E135" i="4"/>
  <c r="H130" i="7"/>
  <c r="I130" i="7"/>
  <c r="G131" i="7"/>
  <c r="F133" i="7"/>
  <c r="J137" i="4"/>
  <c r="E133" i="7"/>
  <c r="D137" i="4"/>
  <c r="D134" i="7"/>
  <c r="C135" i="7"/>
  <c r="F136" i="4"/>
  <c r="T136" i="4"/>
  <c r="S136" i="4"/>
  <c r="E136" i="4"/>
  <c r="H131" i="7"/>
  <c r="I131" i="7"/>
  <c r="F134" i="7"/>
  <c r="J138" i="4"/>
  <c r="D135" i="7"/>
  <c r="C136" i="7"/>
  <c r="E134" i="7"/>
  <c r="D138" i="4"/>
  <c r="F137" i="4"/>
  <c r="G132" i="7"/>
  <c r="T137" i="4"/>
  <c r="S137" i="4"/>
  <c r="V138" i="4"/>
  <c r="E137" i="4"/>
  <c r="H132" i="7"/>
  <c r="I132" i="7"/>
  <c r="E135" i="7"/>
  <c r="D139" i="4"/>
  <c r="F135" i="7"/>
  <c r="J139" i="4"/>
  <c r="G133" i="7"/>
  <c r="F138" i="4"/>
  <c r="D136" i="7"/>
  <c r="C137" i="7"/>
  <c r="T138" i="4"/>
  <c r="S138" i="4"/>
  <c r="W138" i="4"/>
  <c r="L138" i="4"/>
  <c r="V139" i="4"/>
  <c r="E138" i="4"/>
  <c r="H133" i="7"/>
  <c r="I133" i="7"/>
  <c r="F139" i="4"/>
  <c r="F136" i="7"/>
  <c r="J140" i="4"/>
  <c r="E136" i="7"/>
  <c r="D137" i="7"/>
  <c r="C138" i="7"/>
  <c r="G134" i="7"/>
  <c r="T139" i="4"/>
  <c r="S139" i="4"/>
  <c r="W139" i="4"/>
  <c r="L139" i="4"/>
  <c r="F140" i="4"/>
  <c r="D140" i="4"/>
  <c r="E139" i="4"/>
  <c r="H134" i="7"/>
  <c r="I134" i="7"/>
  <c r="G135" i="7"/>
  <c r="F137" i="7"/>
  <c r="J141" i="4"/>
  <c r="E137" i="7"/>
  <c r="D141" i="4"/>
  <c r="D138" i="7"/>
  <c r="C139" i="7"/>
  <c r="T140" i="4"/>
  <c r="S140" i="4"/>
  <c r="E140" i="4"/>
  <c r="G136" i="7"/>
  <c r="H136" i="7"/>
  <c r="H135" i="7"/>
  <c r="I135" i="7"/>
  <c r="F138" i="7"/>
  <c r="J142" i="4"/>
  <c r="D139" i="7"/>
  <c r="C140" i="7"/>
  <c r="E138" i="7"/>
  <c r="D142" i="4"/>
  <c r="F141" i="4"/>
  <c r="T141" i="4"/>
  <c r="S141" i="4"/>
  <c r="I136" i="7"/>
  <c r="E141" i="4"/>
  <c r="D140" i="7"/>
  <c r="C141" i="7"/>
  <c r="F142" i="4"/>
  <c r="E139" i="7"/>
  <c r="D143" i="4"/>
  <c r="G137" i="7"/>
  <c r="F139" i="7"/>
  <c r="J143" i="4"/>
  <c r="T142" i="4"/>
  <c r="S142" i="4"/>
  <c r="E142" i="4"/>
  <c r="H137" i="7"/>
  <c r="I137" i="7"/>
  <c r="E140" i="7"/>
  <c r="G138" i="7"/>
  <c r="F140" i="7"/>
  <c r="J144" i="4"/>
  <c r="F143" i="4"/>
  <c r="D141" i="7"/>
  <c r="C142" i="7"/>
  <c r="T143" i="4"/>
  <c r="S143" i="4"/>
  <c r="F144" i="4"/>
  <c r="D144" i="4"/>
  <c r="E143" i="4"/>
  <c r="H138" i="7"/>
  <c r="I138" i="7"/>
  <c r="G139" i="7"/>
  <c r="E141" i="7"/>
  <c r="D145" i="4"/>
  <c r="F141" i="7"/>
  <c r="J145" i="4"/>
  <c r="D142" i="7"/>
  <c r="C143" i="7"/>
  <c r="G140" i="7"/>
  <c r="I140" i="7"/>
  <c r="T144" i="4"/>
  <c r="S144" i="4"/>
  <c r="E144" i="4"/>
  <c r="H139" i="7"/>
  <c r="I139" i="7"/>
  <c r="F142" i="7"/>
  <c r="J146" i="4"/>
  <c r="F145" i="4"/>
  <c r="D143" i="7"/>
  <c r="C144" i="7"/>
  <c r="E142" i="7"/>
  <c r="D146" i="4"/>
  <c r="H140" i="7"/>
  <c r="T145" i="4"/>
  <c r="S145" i="4"/>
  <c r="E145" i="4"/>
  <c r="E143" i="7"/>
  <c r="D147" i="4"/>
  <c r="F143" i="7"/>
  <c r="J147" i="4"/>
  <c r="D144" i="7"/>
  <c r="C145" i="7"/>
  <c r="F146" i="4"/>
  <c r="G141" i="7"/>
  <c r="T146" i="4"/>
  <c r="S146" i="4"/>
  <c r="E146" i="4"/>
  <c r="H141" i="7"/>
  <c r="I141" i="7"/>
  <c r="F147" i="4"/>
  <c r="G142" i="7"/>
  <c r="E144" i="7"/>
  <c r="D148" i="4"/>
  <c r="F144" i="7"/>
  <c r="J148" i="4"/>
  <c r="D145" i="7"/>
  <c r="C146" i="7"/>
  <c r="T147" i="4"/>
  <c r="S147" i="4"/>
  <c r="E147" i="4"/>
  <c r="H142" i="7"/>
  <c r="I142" i="7"/>
  <c r="G143" i="7"/>
  <c r="E145" i="7"/>
  <c r="D149" i="4"/>
  <c r="F145" i="7"/>
  <c r="J149" i="4"/>
  <c r="D146" i="7"/>
  <c r="C147" i="7"/>
  <c r="F148" i="4"/>
  <c r="T148" i="4"/>
  <c r="S148" i="4"/>
  <c r="V149" i="4"/>
  <c r="E148" i="4"/>
  <c r="H143" i="7"/>
  <c r="I143" i="7"/>
  <c r="F149" i="4"/>
  <c r="F146" i="7"/>
  <c r="J150" i="4"/>
  <c r="G144" i="7"/>
  <c r="E146" i="7"/>
  <c r="D150" i="4"/>
  <c r="D147" i="7"/>
  <c r="C148" i="7"/>
  <c r="T149" i="4"/>
  <c r="S149" i="4"/>
  <c r="W149" i="4"/>
  <c r="L149" i="4"/>
  <c r="V150" i="4"/>
  <c r="E149" i="4"/>
  <c r="H144" i="7"/>
  <c r="I144" i="7"/>
  <c r="G145" i="7"/>
  <c r="E147" i="7"/>
  <c r="D151" i="4"/>
  <c r="F147" i="7"/>
  <c r="J151" i="4"/>
  <c r="D148" i="7"/>
  <c r="C149" i="7"/>
  <c r="F150" i="4"/>
  <c r="T150" i="4"/>
  <c r="S150" i="4"/>
  <c r="W150" i="4"/>
  <c r="L150" i="4"/>
  <c r="E150" i="4"/>
  <c r="H145" i="7"/>
  <c r="I145" i="7"/>
  <c r="F151" i="4"/>
  <c r="G146" i="7"/>
  <c r="E148" i="7"/>
  <c r="D152" i="4"/>
  <c r="D149" i="7"/>
  <c r="C150" i="7"/>
  <c r="F148" i="7"/>
  <c r="J152" i="4"/>
  <c r="T151" i="4"/>
  <c r="S151" i="4"/>
  <c r="E151" i="4"/>
  <c r="G147" i="7"/>
  <c r="H147" i="7"/>
  <c r="H146" i="7"/>
  <c r="I146" i="7"/>
  <c r="F149" i="7"/>
  <c r="J153" i="4"/>
  <c r="E149" i="7"/>
  <c r="D153" i="4"/>
  <c r="D150" i="7"/>
  <c r="C151" i="7"/>
  <c r="F152" i="4"/>
  <c r="T152" i="4"/>
  <c r="S152" i="4"/>
  <c r="E152" i="4"/>
  <c r="I147" i="7"/>
  <c r="D151" i="7"/>
  <c r="C152" i="7"/>
  <c r="F150" i="7"/>
  <c r="J154" i="4"/>
  <c r="G148" i="7"/>
  <c r="E150" i="7"/>
  <c r="D154" i="4"/>
  <c r="F153" i="4"/>
  <c r="T153" i="4"/>
  <c r="S153" i="4"/>
  <c r="E153" i="4"/>
  <c r="H148" i="7"/>
  <c r="I148" i="7"/>
  <c r="E151" i="7"/>
  <c r="D155" i="4"/>
  <c r="G149" i="7"/>
  <c r="F154" i="4"/>
  <c r="F151" i="7"/>
  <c r="J155" i="4"/>
  <c r="D152" i="7"/>
  <c r="C153" i="7"/>
  <c r="T154" i="4"/>
  <c r="S154" i="4"/>
  <c r="E154" i="4"/>
  <c r="H149" i="7"/>
  <c r="I149" i="7"/>
  <c r="F155" i="4"/>
  <c r="G150" i="7"/>
  <c r="D153" i="7"/>
  <c r="C154" i="7"/>
  <c r="F152" i="7"/>
  <c r="J156" i="4"/>
  <c r="E152" i="7"/>
  <c r="D156" i="4"/>
  <c r="T155" i="4"/>
  <c r="S155" i="4"/>
  <c r="E155" i="4"/>
  <c r="H150" i="7"/>
  <c r="I150" i="7"/>
  <c r="G151" i="7"/>
  <c r="F153" i="7"/>
  <c r="J157" i="4"/>
  <c r="F156" i="4"/>
  <c r="E153" i="7"/>
  <c r="D157" i="4"/>
  <c r="D154" i="7"/>
  <c r="C155" i="7"/>
  <c r="T156" i="4"/>
  <c r="S156" i="4"/>
  <c r="E156" i="4"/>
  <c r="H151" i="7"/>
  <c r="I151" i="7"/>
  <c r="E154" i="7"/>
  <c r="F154" i="7"/>
  <c r="J158" i="4"/>
  <c r="D155" i="7"/>
  <c r="C156" i="7"/>
  <c r="F157" i="4"/>
  <c r="G152" i="7"/>
  <c r="T157" i="4"/>
  <c r="S157" i="4"/>
  <c r="F158" i="4"/>
  <c r="D158" i="4"/>
  <c r="E157" i="4"/>
  <c r="H152" i="7"/>
  <c r="I152" i="7"/>
  <c r="E155" i="7"/>
  <c r="F155" i="7"/>
  <c r="J159" i="4"/>
  <c r="D156" i="7"/>
  <c r="C157" i="7"/>
  <c r="G153" i="7"/>
  <c r="T158" i="4"/>
  <c r="S158" i="4"/>
  <c r="E158" i="4"/>
  <c r="F159" i="4"/>
  <c r="D159" i="4"/>
  <c r="G154" i="7"/>
  <c r="H154" i="7"/>
  <c r="H153" i="7"/>
  <c r="I153" i="7"/>
  <c r="D157" i="7"/>
  <c r="C158" i="7"/>
  <c r="F156" i="7"/>
  <c r="J160" i="4"/>
  <c r="E156" i="7"/>
  <c r="D160" i="4"/>
  <c r="V160" i="4"/>
  <c r="T159" i="4"/>
  <c r="S159" i="4"/>
  <c r="G155" i="7"/>
  <c r="H155" i="7"/>
  <c r="E159" i="4"/>
  <c r="I154" i="7"/>
  <c r="F157" i="7"/>
  <c r="J161" i="4"/>
  <c r="F160" i="4"/>
  <c r="E157" i="7"/>
  <c r="D161" i="4"/>
  <c r="D158" i="7"/>
  <c r="C159" i="7"/>
  <c r="T160" i="4"/>
  <c r="S160" i="4"/>
  <c r="W160" i="4"/>
  <c r="L160" i="4"/>
  <c r="V161" i="4"/>
  <c r="I155" i="7"/>
  <c r="E160" i="4"/>
  <c r="D159" i="7"/>
  <c r="C160" i="7"/>
  <c r="E158" i="7"/>
  <c r="D162" i="4"/>
  <c r="F158" i="7"/>
  <c r="J162" i="4"/>
  <c r="F161" i="4"/>
  <c r="G156" i="7"/>
  <c r="T161" i="4"/>
  <c r="S161" i="4"/>
  <c r="W161" i="4"/>
  <c r="L161" i="4"/>
  <c r="E161" i="4"/>
  <c r="H156" i="7"/>
  <c r="I156" i="7"/>
  <c r="E159" i="7"/>
  <c r="F159" i="7"/>
  <c r="J163" i="4"/>
  <c r="F162" i="4"/>
  <c r="G157" i="7"/>
  <c r="D160" i="7"/>
  <c r="C161" i="7"/>
  <c r="T162" i="4"/>
  <c r="S162" i="4"/>
  <c r="F163" i="4"/>
  <c r="D163" i="4"/>
  <c r="E162" i="4"/>
  <c r="H157" i="7"/>
  <c r="I157" i="7"/>
  <c r="G158" i="7"/>
  <c r="F160" i="7"/>
  <c r="J164" i="4"/>
  <c r="E160" i="7"/>
  <c r="D164" i="4"/>
  <c r="D161" i="7"/>
  <c r="C162" i="7"/>
  <c r="G159" i="7"/>
  <c r="I159" i="7"/>
  <c r="T163" i="4"/>
  <c r="S163" i="4"/>
  <c r="E163" i="4"/>
  <c r="H158" i="7"/>
  <c r="I158" i="7"/>
  <c r="F161" i="7"/>
  <c r="J165" i="4"/>
  <c r="E161" i="7"/>
  <c r="D165" i="4"/>
  <c r="D162" i="7"/>
  <c r="C163" i="7"/>
  <c r="F164" i="4"/>
  <c r="H159" i="7"/>
  <c r="T164" i="4"/>
  <c r="S164" i="4"/>
  <c r="E164" i="4"/>
  <c r="E162" i="7"/>
  <c r="D166" i="4"/>
  <c r="F165" i="4"/>
  <c r="G160" i="7"/>
  <c r="F162" i="7"/>
  <c r="J166" i="4"/>
  <c r="D163" i="7"/>
  <c r="C164" i="7"/>
  <c r="T165" i="4"/>
  <c r="S165" i="4"/>
  <c r="E165" i="4"/>
  <c r="H160" i="7"/>
  <c r="I160" i="7"/>
  <c r="G161" i="7"/>
  <c r="F166" i="4"/>
  <c r="E163" i="7"/>
  <c r="D164" i="7"/>
  <c r="C165" i="7"/>
  <c r="F163" i="7"/>
  <c r="J167" i="4"/>
  <c r="T166" i="4"/>
  <c r="S166" i="4"/>
  <c r="F167" i="4"/>
  <c r="D167" i="4"/>
  <c r="E166" i="4"/>
  <c r="H161" i="7"/>
  <c r="I161" i="7"/>
  <c r="F164" i="7"/>
  <c r="J168" i="4"/>
  <c r="G162" i="7"/>
  <c r="E164" i="7"/>
  <c r="D168" i="4"/>
  <c r="D165" i="7"/>
  <c r="C166" i="7"/>
  <c r="T167" i="4"/>
  <c r="S167" i="4"/>
  <c r="G163" i="7"/>
  <c r="H163" i="7"/>
  <c r="E167" i="4"/>
  <c r="H162" i="7"/>
  <c r="I162" i="7"/>
  <c r="F165" i="7"/>
  <c r="J169" i="4"/>
  <c r="F168" i="4"/>
  <c r="D166" i="7"/>
  <c r="C167" i="7"/>
  <c r="E165" i="7"/>
  <c r="D169" i="4"/>
  <c r="T168" i="4"/>
  <c r="S168" i="4"/>
  <c r="I163" i="7"/>
  <c r="E168" i="4"/>
  <c r="F166" i="7"/>
  <c r="J170" i="4"/>
  <c r="E166" i="7"/>
  <c r="D170" i="4"/>
  <c r="D167" i="7"/>
  <c r="C168" i="7"/>
  <c r="G164" i="7"/>
  <c r="F169" i="4"/>
  <c r="T169" i="4"/>
  <c r="S169" i="4"/>
  <c r="E169" i="4"/>
  <c r="H164" i="7"/>
  <c r="I164" i="7"/>
  <c r="G165" i="7"/>
  <c r="F167" i="7"/>
  <c r="J171" i="4"/>
  <c r="E167" i="7"/>
  <c r="D171" i="4"/>
  <c r="D168" i="7"/>
  <c r="C169" i="7"/>
  <c r="F170" i="4"/>
  <c r="T170" i="4"/>
  <c r="S170" i="4"/>
  <c r="V171" i="4"/>
  <c r="E170" i="4"/>
  <c r="H165" i="7"/>
  <c r="I165" i="7"/>
  <c r="E168" i="7"/>
  <c r="D172" i="4"/>
  <c r="D169" i="7"/>
  <c r="F169" i="7"/>
  <c r="J173" i="4"/>
  <c r="F171" i="4"/>
  <c r="G166" i="7"/>
  <c r="F168" i="7"/>
  <c r="J172" i="4"/>
  <c r="T171" i="4"/>
  <c r="S171" i="4"/>
  <c r="W171" i="4"/>
  <c r="L171" i="4"/>
  <c r="V172" i="4"/>
  <c r="E171" i="4"/>
  <c r="H166" i="7"/>
  <c r="I166" i="7"/>
  <c r="F172" i="4"/>
  <c r="G167" i="7"/>
  <c r="E169" i="7"/>
  <c r="D173" i="4"/>
  <c r="C170" i="7"/>
  <c r="T172" i="4"/>
  <c r="S172" i="4"/>
  <c r="W172" i="4"/>
  <c r="L172" i="4"/>
  <c r="E172" i="4"/>
  <c r="H167" i="7"/>
  <c r="I167" i="7"/>
  <c r="G168" i="7"/>
  <c r="F173" i="4"/>
  <c r="D170" i="7"/>
  <c r="C171" i="7"/>
  <c r="T173" i="4"/>
  <c r="S173" i="4"/>
  <c r="E173" i="4"/>
  <c r="H168" i="7"/>
  <c r="I168" i="7"/>
  <c r="F170" i="7"/>
  <c r="J174" i="4"/>
  <c r="E170" i="7"/>
  <c r="D174" i="4"/>
  <c r="D171" i="7"/>
  <c r="C172" i="7"/>
  <c r="G169" i="7"/>
  <c r="H169" i="7"/>
  <c r="I169" i="7"/>
  <c r="E171" i="7"/>
  <c r="F171" i="7"/>
  <c r="J175" i="4"/>
  <c r="D172" i="7"/>
  <c r="C173" i="7"/>
  <c r="F174" i="4"/>
  <c r="T174" i="4"/>
  <c r="S174" i="4"/>
  <c r="F175" i="4"/>
  <c r="D175" i="4"/>
  <c r="E174" i="4"/>
  <c r="E172" i="7"/>
  <c r="D173" i="7"/>
  <c r="C174" i="7"/>
  <c r="F172" i="7"/>
  <c r="J176" i="4"/>
  <c r="G170" i="7"/>
  <c r="T175" i="4"/>
  <c r="S175" i="4"/>
  <c r="E175" i="4"/>
  <c r="F176" i="4"/>
  <c r="D176" i="4"/>
  <c r="G171" i="7"/>
  <c r="H171" i="7"/>
  <c r="H170" i="7"/>
  <c r="I170" i="7"/>
  <c r="E173" i="7"/>
  <c r="F173" i="7"/>
  <c r="J177" i="4"/>
  <c r="D174" i="7"/>
  <c r="C175" i="7"/>
  <c r="T176" i="4"/>
  <c r="S176" i="4"/>
  <c r="E176" i="4"/>
  <c r="G172" i="7"/>
  <c r="H172" i="7"/>
  <c r="F177" i="4"/>
  <c r="D177" i="4"/>
  <c r="I171" i="7"/>
  <c r="D175" i="7"/>
  <c r="C176" i="7"/>
  <c r="F174" i="7"/>
  <c r="J178" i="4"/>
  <c r="E174" i="7"/>
  <c r="D178" i="4"/>
  <c r="T177" i="4"/>
  <c r="S177" i="4"/>
  <c r="E177" i="4"/>
  <c r="G173" i="7"/>
  <c r="H173" i="7"/>
  <c r="I172" i="7"/>
  <c r="E175" i="7"/>
  <c r="D179" i="4"/>
  <c r="F175" i="7"/>
  <c r="J179" i="4"/>
  <c r="D176" i="7"/>
  <c r="C177" i="7"/>
  <c r="F178" i="4"/>
  <c r="T178" i="4"/>
  <c r="S178" i="4"/>
  <c r="I173" i="7"/>
  <c r="E178" i="4"/>
  <c r="E176" i="7"/>
  <c r="D180" i="4"/>
  <c r="F179" i="4"/>
  <c r="F176" i="7"/>
  <c r="J180" i="4"/>
  <c r="D177" i="7"/>
  <c r="C178" i="7"/>
  <c r="G174" i="7"/>
  <c r="T179" i="4"/>
  <c r="S179" i="4"/>
  <c r="E179" i="4"/>
  <c r="H174" i="7"/>
  <c r="I174" i="7"/>
  <c r="F180" i="4"/>
  <c r="G175" i="7"/>
  <c r="E177" i="7"/>
  <c r="D181" i="4"/>
  <c r="F177" i="7"/>
  <c r="J181" i="4"/>
  <c r="D178" i="7"/>
  <c r="C179" i="7"/>
  <c r="T180" i="4"/>
  <c r="S180" i="4"/>
  <c r="E180" i="4"/>
  <c r="H175" i="7"/>
  <c r="I175" i="7"/>
  <c r="G176" i="7"/>
  <c r="F178" i="7"/>
  <c r="J182" i="4"/>
  <c r="D179" i="7"/>
  <c r="C180" i="7"/>
  <c r="F181" i="4"/>
  <c r="E178" i="7"/>
  <c r="D182" i="4"/>
  <c r="T181" i="4"/>
  <c r="S181" i="4"/>
  <c r="V182" i="4"/>
  <c r="E181" i="4"/>
  <c r="H176" i="7"/>
  <c r="I176" i="7"/>
  <c r="G177" i="7"/>
  <c r="F182" i="4"/>
  <c r="E179" i="7"/>
  <c r="D183" i="4"/>
  <c r="F179" i="7"/>
  <c r="J183" i="4"/>
  <c r="D180" i="7"/>
  <c r="C181" i="7"/>
  <c r="T182" i="4"/>
  <c r="S182" i="4"/>
  <c r="W182" i="4"/>
  <c r="L182" i="4"/>
  <c r="V183" i="4"/>
  <c r="E182" i="4"/>
  <c r="H177" i="7"/>
  <c r="I177" i="7"/>
  <c r="E180" i="7"/>
  <c r="F180" i="7"/>
  <c r="J184" i="4"/>
  <c r="D181" i="7"/>
  <c r="C182" i="7"/>
  <c r="F183" i="4"/>
  <c r="G178" i="7"/>
  <c r="T183" i="4"/>
  <c r="S183" i="4"/>
  <c r="W183" i="4"/>
  <c r="L183" i="4"/>
  <c r="F184" i="4"/>
  <c r="D184" i="4"/>
  <c r="E183" i="4"/>
  <c r="H178" i="7"/>
  <c r="I178" i="7"/>
  <c r="F181" i="7"/>
  <c r="J185" i="4"/>
  <c r="G179" i="7"/>
  <c r="E181" i="7"/>
  <c r="D185" i="4"/>
  <c r="D182" i="7"/>
  <c r="E182" i="7"/>
  <c r="F186" i="4"/>
  <c r="G180" i="7"/>
  <c r="T184" i="4"/>
  <c r="S184" i="4"/>
  <c r="E186" i="4"/>
  <c r="E184" i="4"/>
  <c r="D186" i="4"/>
  <c r="H180" i="7"/>
  <c r="I180" i="7"/>
  <c r="H179" i="7"/>
  <c r="I179" i="7"/>
  <c r="F182" i="7"/>
  <c r="J186" i="4"/>
  <c r="G182" i="7"/>
  <c r="C183" i="7"/>
  <c r="F185" i="4"/>
  <c r="S186" i="4"/>
  <c r="T185" i="4"/>
  <c r="S185" i="4"/>
  <c r="T186" i="4"/>
  <c r="E185" i="4"/>
  <c r="H182" i="7"/>
  <c r="I182" i="7"/>
  <c r="G181" i="7"/>
  <c r="D183" i="7"/>
  <c r="E183" i="7"/>
  <c r="F187" i="4"/>
  <c r="E187" i="4"/>
  <c r="D187" i="4"/>
  <c r="H181" i="7"/>
  <c r="I181" i="7"/>
  <c r="C184" i="7"/>
  <c r="F183" i="7"/>
  <c r="J187" i="4"/>
  <c r="G183" i="7"/>
  <c r="S187" i="4"/>
  <c r="T187" i="4"/>
  <c r="D184" i="7"/>
  <c r="C185" i="7"/>
  <c r="D185" i="7"/>
  <c r="C186" i="7"/>
  <c r="H183" i="7"/>
  <c r="I183" i="7"/>
  <c r="F184" i="7"/>
  <c r="J188" i="4"/>
  <c r="E184" i="7"/>
  <c r="D188" i="4"/>
  <c r="F185" i="7"/>
  <c r="J189" i="4"/>
  <c r="E185" i="7"/>
  <c r="F189" i="4"/>
  <c r="D186" i="7"/>
  <c r="C187" i="7"/>
  <c r="T189" i="4"/>
  <c r="S189" i="4"/>
  <c r="F188" i="4"/>
  <c r="E189" i="4"/>
  <c r="D189" i="4"/>
  <c r="E186" i="7"/>
  <c r="D190" i="4"/>
  <c r="G185" i="7"/>
  <c r="F186" i="7"/>
  <c r="J190" i="4"/>
  <c r="D187" i="7"/>
  <c r="C188" i="7"/>
  <c r="G184" i="7"/>
  <c r="H184" i="7"/>
  <c r="T188" i="4"/>
  <c r="S188" i="4"/>
  <c r="E188" i="4"/>
  <c r="H185" i="7"/>
  <c r="I185" i="7"/>
  <c r="F190" i="4"/>
  <c r="E187" i="7"/>
  <c r="D191" i="4"/>
  <c r="F187" i="7"/>
  <c r="J191" i="4"/>
  <c r="D188" i="7"/>
  <c r="C189" i="7"/>
  <c r="I184" i="7"/>
  <c r="T190" i="4"/>
  <c r="S190" i="4"/>
  <c r="V191" i="4"/>
  <c r="V188" i="4"/>
  <c r="W188" i="4"/>
  <c r="L188" i="4"/>
  <c r="V185" i="4"/>
  <c r="W185" i="4"/>
  <c r="L185" i="4"/>
  <c r="E190" i="4"/>
  <c r="G186" i="7"/>
  <c r="E188" i="7"/>
  <c r="D192" i="4"/>
  <c r="F188" i="7"/>
  <c r="J192" i="4"/>
  <c r="D189" i="7"/>
  <c r="C190" i="7"/>
  <c r="F191" i="4"/>
  <c r="T191" i="4"/>
  <c r="S191" i="4"/>
  <c r="V192" i="4"/>
  <c r="V190" i="4"/>
  <c r="W190" i="4"/>
  <c r="L190" i="4"/>
  <c r="V189" i="4"/>
  <c r="W189" i="4"/>
  <c r="L189" i="4"/>
  <c r="V187" i="4"/>
  <c r="W187" i="4"/>
  <c r="L187" i="4"/>
  <c r="E191" i="4"/>
  <c r="H186" i="7"/>
  <c r="I186" i="7"/>
  <c r="F192" i="4"/>
  <c r="E189" i="7"/>
  <c r="G187" i="7"/>
  <c r="F189" i="7"/>
  <c r="J193" i="4"/>
  <c r="D190" i="7"/>
  <c r="C191" i="7"/>
  <c r="D195" i="4"/>
  <c r="V195" i="4"/>
  <c r="W191" i="4"/>
  <c r="L191" i="4"/>
  <c r="T192" i="4"/>
  <c r="S192" i="4"/>
  <c r="F193" i="4"/>
  <c r="D193" i="4"/>
  <c r="V193" i="4"/>
  <c r="E192" i="4"/>
  <c r="H187" i="7"/>
  <c r="I187" i="7"/>
  <c r="F190" i="7"/>
  <c r="J194" i="4"/>
  <c r="G188" i="7"/>
  <c r="D191" i="7"/>
  <c r="C192" i="7"/>
  <c r="D196" i="4"/>
  <c r="V196" i="4"/>
  <c r="E190" i="7"/>
  <c r="D194" i="4"/>
  <c r="V194" i="4"/>
  <c r="W192" i="4"/>
  <c r="L192" i="4"/>
  <c r="T193" i="4"/>
  <c r="S193" i="4"/>
  <c r="W193" i="4"/>
  <c r="L193" i="4"/>
  <c r="G189" i="7"/>
  <c r="H189" i="7"/>
  <c r="E193" i="4"/>
  <c r="H188" i="7"/>
  <c r="I188" i="7"/>
  <c r="E191" i="7"/>
  <c r="F191" i="7"/>
  <c r="J195" i="4"/>
  <c r="D192" i="7"/>
  <c r="C193" i="7"/>
  <c r="D197" i="4"/>
  <c r="V197" i="4"/>
  <c r="F194" i="4"/>
  <c r="T194" i="4"/>
  <c r="S194" i="4"/>
  <c r="W194" i="4"/>
  <c r="L194" i="4"/>
  <c r="I189" i="7"/>
  <c r="E194" i="4"/>
  <c r="G190" i="7"/>
  <c r="F192" i="7"/>
  <c r="J196" i="4"/>
  <c r="E192" i="7"/>
  <c r="D193" i="7"/>
  <c r="C194" i="7"/>
  <c r="D198" i="4"/>
  <c r="V198" i="4"/>
  <c r="F195" i="4"/>
  <c r="T195" i="4"/>
  <c r="S195" i="4"/>
  <c r="W195" i="4"/>
  <c r="L195" i="4"/>
  <c r="E195" i="4"/>
  <c r="H190" i="7"/>
  <c r="I190" i="7"/>
  <c r="G191" i="7"/>
  <c r="F193" i="7"/>
  <c r="J197" i="4"/>
  <c r="D194" i="7"/>
  <c r="C195" i="7"/>
  <c r="D199" i="4"/>
  <c r="V199" i="4"/>
  <c r="E193" i="7"/>
  <c r="F196" i="4"/>
  <c r="T196" i="4"/>
  <c r="S196" i="4"/>
  <c r="W196" i="4"/>
  <c r="L196" i="4"/>
  <c r="E196" i="4"/>
  <c r="H191" i="7"/>
  <c r="I191" i="7"/>
  <c r="E194" i="7"/>
  <c r="F194" i="7"/>
  <c r="J198" i="4"/>
  <c r="G192" i="7"/>
  <c r="D195" i="7"/>
  <c r="C196" i="7"/>
  <c r="D200" i="4"/>
  <c r="V200" i="4"/>
  <c r="F197" i="4"/>
  <c r="T197" i="4"/>
  <c r="S197" i="4"/>
  <c r="W197" i="4"/>
  <c r="L197" i="4"/>
  <c r="E197" i="4"/>
  <c r="H192" i="7"/>
  <c r="I192" i="7"/>
  <c r="E195" i="7"/>
  <c r="F195" i="7"/>
  <c r="J199" i="4"/>
  <c r="F198" i="4"/>
  <c r="D196" i="7"/>
  <c r="C197" i="7"/>
  <c r="D201" i="4"/>
  <c r="V201" i="4"/>
  <c r="G193" i="7"/>
  <c r="T198" i="4"/>
  <c r="S198" i="4"/>
  <c r="W198" i="4"/>
  <c r="L198" i="4"/>
  <c r="E198" i="4"/>
  <c r="G194" i="7"/>
  <c r="H194" i="7"/>
  <c r="H193" i="7"/>
  <c r="I193" i="7"/>
  <c r="F199" i="4"/>
  <c r="F196" i="7"/>
  <c r="J200" i="4"/>
  <c r="D197" i="7"/>
  <c r="C198" i="7"/>
  <c r="D202" i="4"/>
  <c r="V202" i="4"/>
  <c r="E196" i="7"/>
  <c r="T199" i="4"/>
  <c r="S199" i="4"/>
  <c r="W199" i="4"/>
  <c r="L199" i="4"/>
  <c r="E199" i="4"/>
  <c r="I194" i="7"/>
  <c r="E197" i="7"/>
  <c r="G195" i="7"/>
  <c r="F197" i="7"/>
  <c r="J201" i="4"/>
  <c r="D198" i="7"/>
  <c r="C199" i="7"/>
  <c r="D203" i="4"/>
  <c r="V203" i="4"/>
  <c r="F200" i="4"/>
  <c r="T200" i="4"/>
  <c r="S200" i="4"/>
  <c r="W200" i="4"/>
  <c r="L200" i="4"/>
  <c r="E200" i="4"/>
  <c r="H195" i="7"/>
  <c r="I195" i="7"/>
  <c r="F201" i="4"/>
  <c r="E198" i="7"/>
  <c r="F198" i="7"/>
  <c r="J202" i="4"/>
  <c r="G196" i="7"/>
  <c r="D199" i="7"/>
  <c r="C200" i="7"/>
  <c r="D204" i="4"/>
  <c r="V204" i="4"/>
  <c r="T201" i="4"/>
  <c r="S201" i="4"/>
  <c r="W201" i="4"/>
  <c r="L201" i="4"/>
  <c r="E201" i="4"/>
  <c r="H196" i="7"/>
  <c r="I196" i="7"/>
  <c r="G197" i="7"/>
  <c r="F199" i="7"/>
  <c r="J203" i="4"/>
  <c r="E199" i="7"/>
  <c r="F203" i="4"/>
  <c r="F202" i="4"/>
  <c r="D200" i="7"/>
  <c r="C201" i="7"/>
  <c r="D205" i="4"/>
  <c r="V205" i="4"/>
  <c r="T202" i="4"/>
  <c r="S202" i="4"/>
  <c r="W202" i="4"/>
  <c r="L202" i="4"/>
  <c r="T203" i="4"/>
  <c r="S203" i="4"/>
  <c r="W203" i="4"/>
  <c r="L203" i="4"/>
  <c r="E203" i="4"/>
  <c r="E202" i="4"/>
  <c r="H197" i="7"/>
  <c r="I197" i="7"/>
  <c r="G198" i="7"/>
  <c r="G199" i="7"/>
  <c r="E200" i="7"/>
  <c r="F200" i="7"/>
  <c r="J204" i="4"/>
  <c r="D201" i="7"/>
  <c r="C202" i="7"/>
  <c r="D206" i="4"/>
  <c r="V206" i="4"/>
  <c r="H199" i="7"/>
  <c r="I199" i="7"/>
  <c r="H198" i="7"/>
  <c r="I198" i="7"/>
  <c r="F201" i="7"/>
  <c r="J205" i="4"/>
  <c r="E201" i="7"/>
  <c r="D202" i="7"/>
  <c r="C203" i="7"/>
  <c r="D207" i="4"/>
  <c r="V207" i="4"/>
  <c r="F204" i="4"/>
  <c r="T204" i="4"/>
  <c r="S204" i="4"/>
  <c r="W204" i="4"/>
  <c r="L204" i="4"/>
  <c r="E204" i="4"/>
  <c r="E202" i="7"/>
  <c r="F206" i="4"/>
  <c r="F202" i="7"/>
  <c r="J206" i="4"/>
  <c r="F205" i="4"/>
  <c r="D203" i="7"/>
  <c r="C204" i="7"/>
  <c r="D208" i="4"/>
  <c r="V208" i="4"/>
  <c r="G200" i="7"/>
  <c r="T205" i="4"/>
  <c r="S205" i="4"/>
  <c r="W205" i="4"/>
  <c r="L205" i="4"/>
  <c r="T206" i="4"/>
  <c r="S206" i="4"/>
  <c r="W206" i="4"/>
  <c r="L206" i="4"/>
  <c r="E206" i="4"/>
  <c r="E205" i="4"/>
  <c r="H200" i="7"/>
  <c r="I200" i="7"/>
  <c r="E203" i="7"/>
  <c r="G202" i="7"/>
  <c r="F203" i="7"/>
  <c r="J207" i="4"/>
  <c r="G201" i="7"/>
  <c r="D204" i="7"/>
  <c r="C205" i="7"/>
  <c r="D209" i="4"/>
  <c r="V209" i="4"/>
  <c r="H201" i="7"/>
  <c r="I201" i="7"/>
  <c r="H202" i="7"/>
  <c r="I202" i="7"/>
  <c r="F207" i="4"/>
  <c r="F204" i="7"/>
  <c r="J208" i="4"/>
  <c r="E204" i="7"/>
  <c r="D205" i="7"/>
  <c r="C206" i="7"/>
  <c r="D210" i="4"/>
  <c r="V210" i="4"/>
  <c r="T207" i="4"/>
  <c r="S207" i="4"/>
  <c r="W207" i="4"/>
  <c r="L207" i="4"/>
  <c r="E207" i="4"/>
  <c r="G203" i="7"/>
  <c r="D206" i="7"/>
  <c r="C207" i="7"/>
  <c r="D211" i="4"/>
  <c r="V211" i="4"/>
  <c r="F205" i="7"/>
  <c r="J209" i="4"/>
  <c r="E205" i="7"/>
  <c r="F208" i="4"/>
  <c r="T208" i="4"/>
  <c r="S208" i="4"/>
  <c r="W208" i="4"/>
  <c r="L208" i="4"/>
  <c r="E208" i="4"/>
  <c r="H203" i="7"/>
  <c r="I203" i="7"/>
  <c r="F206" i="7"/>
  <c r="J210" i="4"/>
  <c r="G204" i="7"/>
  <c r="E206" i="7"/>
  <c r="D207" i="7"/>
  <c r="C208" i="7"/>
  <c r="D212" i="4"/>
  <c r="V212" i="4"/>
  <c r="F209" i="4"/>
  <c r="T209" i="4"/>
  <c r="S209" i="4"/>
  <c r="W209" i="4"/>
  <c r="L209" i="4"/>
  <c r="E209" i="4"/>
  <c r="H204" i="7"/>
  <c r="I204" i="7"/>
  <c r="E207" i="7"/>
  <c r="F211" i="4"/>
  <c r="F207" i="7"/>
  <c r="J211" i="4"/>
  <c r="D208" i="7"/>
  <c r="C209" i="7"/>
  <c r="D213" i="4"/>
  <c r="V213" i="4"/>
  <c r="F210" i="4"/>
  <c r="G205" i="7"/>
  <c r="T211" i="4"/>
  <c r="S211" i="4"/>
  <c r="W211" i="4"/>
  <c r="L211" i="4"/>
  <c r="T210" i="4"/>
  <c r="S210" i="4"/>
  <c r="W210" i="4"/>
  <c r="L210" i="4"/>
  <c r="E211" i="4"/>
  <c r="E210" i="4"/>
  <c r="H205" i="7"/>
  <c r="I205" i="7"/>
  <c r="G207" i="7"/>
  <c r="G206" i="7"/>
  <c r="F208" i="7"/>
  <c r="J212" i="4"/>
  <c r="D209" i="7"/>
  <c r="C210" i="7"/>
  <c r="D214" i="4"/>
  <c r="V214" i="4"/>
  <c r="E208" i="7"/>
  <c r="H207" i="7"/>
  <c r="I207" i="7"/>
  <c r="H206" i="7"/>
  <c r="I206" i="7"/>
  <c r="E209" i="7"/>
  <c r="D210" i="7"/>
  <c r="C211" i="7"/>
  <c r="D215" i="4"/>
  <c r="V215" i="4"/>
  <c r="F209" i="7"/>
  <c r="J213" i="4"/>
  <c r="F212" i="4"/>
  <c r="T212" i="4"/>
  <c r="S212" i="4"/>
  <c r="W212" i="4"/>
  <c r="L212" i="4"/>
  <c r="E212" i="4"/>
  <c r="F210" i="7"/>
  <c r="J214" i="4"/>
  <c r="G208" i="7"/>
  <c r="E210" i="7"/>
  <c r="D211" i="7"/>
  <c r="C212" i="7"/>
  <c r="D216" i="4"/>
  <c r="V216" i="4"/>
  <c r="F213" i="4"/>
  <c r="T213" i="4"/>
  <c r="S213" i="4"/>
  <c r="W213" i="4"/>
  <c r="L213" i="4"/>
  <c r="E213" i="4"/>
  <c r="H208" i="7"/>
  <c r="I208" i="7"/>
  <c r="E211" i="7"/>
  <c r="F211" i="7"/>
  <c r="J215" i="4"/>
  <c r="D212" i="7"/>
  <c r="C213" i="7"/>
  <c r="D217" i="4"/>
  <c r="V217" i="4"/>
  <c r="F214" i="4"/>
  <c r="G209" i="7"/>
  <c r="T214" i="4"/>
  <c r="S214" i="4"/>
  <c r="W214" i="4"/>
  <c r="L214" i="4"/>
  <c r="E214" i="4"/>
  <c r="H209" i="7"/>
  <c r="I209" i="7"/>
  <c r="F215" i="4"/>
  <c r="F212" i="7"/>
  <c r="J216" i="4"/>
  <c r="E212" i="7"/>
  <c r="D213" i="7"/>
  <c r="C214" i="7"/>
  <c r="D218" i="4"/>
  <c r="V218" i="4"/>
  <c r="G210" i="7"/>
  <c r="T215" i="4"/>
  <c r="S215" i="4"/>
  <c r="W215" i="4"/>
  <c r="L215" i="4"/>
  <c r="E215" i="4"/>
  <c r="H210" i="7"/>
  <c r="I210" i="7"/>
  <c r="G211" i="7"/>
  <c r="F213" i="7"/>
  <c r="J217" i="4"/>
  <c r="E213" i="7"/>
  <c r="D214" i="7"/>
  <c r="C215" i="7"/>
  <c r="D219" i="4"/>
  <c r="V219" i="4"/>
  <c r="F216" i="4"/>
  <c r="T216" i="4"/>
  <c r="S216" i="4"/>
  <c r="W216" i="4"/>
  <c r="L216" i="4"/>
  <c r="E216" i="4"/>
  <c r="H211" i="7"/>
  <c r="I211" i="7"/>
  <c r="F214" i="7"/>
  <c r="J218" i="4"/>
  <c r="E214" i="7"/>
  <c r="D215" i="7"/>
  <c r="C216" i="7"/>
  <c r="D220" i="4"/>
  <c r="V220" i="4"/>
  <c r="F217" i="4"/>
  <c r="G212" i="7"/>
  <c r="T217" i="4"/>
  <c r="S217" i="4"/>
  <c r="W217" i="4"/>
  <c r="L217" i="4"/>
  <c r="E217" i="4"/>
  <c r="H212" i="7"/>
  <c r="I212" i="7"/>
  <c r="E215" i="7"/>
  <c r="F215" i="7"/>
  <c r="J219" i="4"/>
  <c r="G213" i="7"/>
  <c r="D216" i="7"/>
  <c r="C217" i="7"/>
  <c r="D221" i="4"/>
  <c r="V221" i="4"/>
  <c r="F218" i="4"/>
  <c r="S218" i="4"/>
  <c r="W218" i="4"/>
  <c r="L218" i="4"/>
  <c r="T218" i="4"/>
  <c r="E218" i="4"/>
  <c r="H213" i="7"/>
  <c r="I213" i="7"/>
  <c r="E216" i="7"/>
  <c r="F220" i="4"/>
  <c r="F219" i="4"/>
  <c r="F216" i="7"/>
  <c r="J220" i="4"/>
  <c r="D217" i="7"/>
  <c r="C218" i="7"/>
  <c r="D222" i="4"/>
  <c r="V222" i="4"/>
  <c r="G214" i="7"/>
  <c r="T220" i="4"/>
  <c r="S220" i="4"/>
  <c r="W220" i="4"/>
  <c r="L220" i="4"/>
  <c r="T219" i="4"/>
  <c r="S219" i="4"/>
  <c r="W219" i="4"/>
  <c r="L219" i="4"/>
  <c r="E220" i="4"/>
  <c r="E219" i="4"/>
  <c r="H214" i="7"/>
  <c r="I214" i="7"/>
  <c r="F217" i="7"/>
  <c r="J221" i="4"/>
  <c r="G215" i="7"/>
  <c r="E217" i="7"/>
  <c r="F221" i="4"/>
  <c r="G216" i="7"/>
  <c r="D218" i="7"/>
  <c r="F218" i="7"/>
  <c r="J222" i="4"/>
  <c r="T221" i="4"/>
  <c r="S221" i="4"/>
  <c r="W221" i="4"/>
  <c r="L221" i="4"/>
  <c r="E221" i="4"/>
  <c r="H215" i="7"/>
  <c r="I215" i="7"/>
  <c r="H216" i="7"/>
  <c r="I216" i="7"/>
  <c r="G217" i="7"/>
  <c r="C219" i="7"/>
  <c r="D223" i="4"/>
  <c r="V223" i="4"/>
  <c r="E218" i="7"/>
  <c r="H217" i="7"/>
  <c r="I217" i="7"/>
  <c r="F222" i="4"/>
  <c r="D219" i="7"/>
  <c r="C220" i="7"/>
  <c r="D224" i="4"/>
  <c r="V224" i="4"/>
  <c r="T222" i="4"/>
  <c r="S222" i="4"/>
  <c r="W222" i="4"/>
  <c r="L222" i="4"/>
  <c r="E222" i="4"/>
  <c r="E219" i="7"/>
  <c r="F219" i="7"/>
  <c r="J223" i="4"/>
  <c r="D220" i="7"/>
  <c r="C221" i="7"/>
  <c r="D225" i="4"/>
  <c r="V225" i="4"/>
  <c r="G218" i="7"/>
  <c r="H218" i="7"/>
  <c r="I218" i="7"/>
  <c r="E220" i="7"/>
  <c r="F220" i="7"/>
  <c r="J224" i="4"/>
  <c r="D221" i="7"/>
  <c r="C222" i="7"/>
  <c r="D226" i="4"/>
  <c r="V226" i="4"/>
  <c r="F223" i="4"/>
  <c r="T223" i="4"/>
  <c r="S223" i="4"/>
  <c r="W223" i="4"/>
  <c r="L223" i="4"/>
  <c r="E223" i="4"/>
  <c r="E221" i="7"/>
  <c r="F225" i="4"/>
  <c r="F221" i="7"/>
  <c r="J225" i="4"/>
  <c r="D222" i="7"/>
  <c r="C223" i="7"/>
  <c r="D227" i="4"/>
  <c r="V227" i="4"/>
  <c r="F224" i="4"/>
  <c r="G219" i="7"/>
  <c r="T224" i="4"/>
  <c r="S224" i="4"/>
  <c r="W224" i="4"/>
  <c r="L224" i="4"/>
  <c r="T225" i="4"/>
  <c r="S225" i="4"/>
  <c r="W225" i="4"/>
  <c r="L225" i="4"/>
  <c r="E225" i="4"/>
  <c r="E224" i="4"/>
  <c r="H219" i="7"/>
  <c r="I219" i="7"/>
  <c r="G221" i="7"/>
  <c r="F222" i="7"/>
  <c r="J226" i="4"/>
  <c r="E222" i="7"/>
  <c r="D223" i="7"/>
  <c r="C224" i="7"/>
  <c r="D228" i="4"/>
  <c r="V228" i="4"/>
  <c r="G220" i="7"/>
  <c r="H221" i="7"/>
  <c r="I221" i="7"/>
  <c r="H220" i="7"/>
  <c r="I220" i="7"/>
  <c r="F223" i="7"/>
  <c r="J227" i="4"/>
  <c r="D224" i="7"/>
  <c r="C225" i="7"/>
  <c r="D229" i="4"/>
  <c r="V229" i="4"/>
  <c r="F226" i="4"/>
  <c r="E223" i="7"/>
  <c r="T226" i="4"/>
  <c r="S226" i="4"/>
  <c r="W226" i="4"/>
  <c r="L226" i="4"/>
  <c r="E226" i="4"/>
  <c r="F224" i="7"/>
  <c r="J228" i="4"/>
  <c r="G222" i="7"/>
  <c r="F227" i="4"/>
  <c r="E224" i="7"/>
  <c r="D225" i="7"/>
  <c r="C226" i="7"/>
  <c r="D230" i="4"/>
  <c r="V230" i="4"/>
  <c r="T227" i="4"/>
  <c r="S227" i="4"/>
  <c r="W227" i="4"/>
  <c r="L227" i="4"/>
  <c r="E227" i="4"/>
  <c r="H222" i="7"/>
  <c r="I222" i="7"/>
  <c r="E225" i="7"/>
  <c r="F225" i="7"/>
  <c r="J229" i="4"/>
  <c r="D226" i="7"/>
  <c r="C227" i="7"/>
  <c r="D231" i="4"/>
  <c r="V231" i="4"/>
  <c r="F228" i="4"/>
  <c r="G223" i="7"/>
  <c r="T228" i="4"/>
  <c r="S228" i="4"/>
  <c r="W228" i="4"/>
  <c r="L228" i="4"/>
  <c r="E228" i="4"/>
  <c r="H223" i="7"/>
  <c r="I223" i="7"/>
  <c r="G224" i="7"/>
  <c r="F226" i="7"/>
  <c r="J230" i="4"/>
  <c r="E226" i="7"/>
  <c r="D227" i="7"/>
  <c r="C228" i="7"/>
  <c r="D232" i="4"/>
  <c r="V232" i="4"/>
  <c r="F229" i="4"/>
  <c r="T229" i="4"/>
  <c r="S229" i="4"/>
  <c r="W229" i="4"/>
  <c r="L229" i="4"/>
  <c r="E229" i="4"/>
  <c r="H224" i="7"/>
  <c r="I224" i="7"/>
  <c r="F227" i="7"/>
  <c r="J231" i="4"/>
  <c r="D228" i="7"/>
  <c r="C229" i="7"/>
  <c r="D233" i="4"/>
  <c r="V233" i="4"/>
  <c r="E227" i="7"/>
  <c r="F230" i="4"/>
  <c r="G225" i="7"/>
  <c r="T230" i="4"/>
  <c r="S230" i="4"/>
  <c r="W230" i="4"/>
  <c r="L230" i="4"/>
  <c r="E230" i="4"/>
  <c r="H225" i="7"/>
  <c r="I225" i="7"/>
  <c r="E228" i="7"/>
  <c r="F232" i="4"/>
  <c r="F231" i="4"/>
  <c r="G226" i="7"/>
  <c r="F228" i="7"/>
  <c r="J232" i="4"/>
  <c r="D229" i="7"/>
  <c r="C230" i="7"/>
  <c r="D234" i="4"/>
  <c r="V234" i="4"/>
  <c r="T231" i="4"/>
  <c r="S231" i="4"/>
  <c r="W231" i="4"/>
  <c r="L231" i="4"/>
  <c r="T232" i="4"/>
  <c r="S232" i="4"/>
  <c r="W232" i="4"/>
  <c r="L232" i="4"/>
  <c r="E232" i="4"/>
  <c r="E231" i="4"/>
  <c r="H226" i="7"/>
  <c r="I226" i="7"/>
  <c r="G228" i="7"/>
  <c r="E229" i="7"/>
  <c r="F229" i="7"/>
  <c r="J233" i="4"/>
  <c r="G227" i="7"/>
  <c r="D230" i="7"/>
  <c r="C231" i="7"/>
  <c r="D235" i="4"/>
  <c r="V235" i="4"/>
  <c r="H227" i="7"/>
  <c r="I227" i="7"/>
  <c r="H228" i="7"/>
  <c r="I228" i="7"/>
  <c r="E230" i="7"/>
  <c r="F234" i="4"/>
  <c r="F233" i="4"/>
  <c r="F230" i="7"/>
  <c r="J234" i="4"/>
  <c r="D231" i="7"/>
  <c r="C232" i="7"/>
  <c r="D236" i="4"/>
  <c r="V236" i="4"/>
  <c r="T234" i="4"/>
  <c r="S234" i="4"/>
  <c r="W234" i="4"/>
  <c r="L234" i="4"/>
  <c r="T233" i="4"/>
  <c r="S233" i="4"/>
  <c r="W233" i="4"/>
  <c r="L233" i="4"/>
  <c r="E234" i="4"/>
  <c r="E233" i="4"/>
  <c r="G230" i="7"/>
  <c r="G229" i="7"/>
  <c r="D232" i="7"/>
  <c r="C233" i="7"/>
  <c r="D237" i="4"/>
  <c r="V237" i="4"/>
  <c r="E231" i="7"/>
  <c r="F231" i="7"/>
  <c r="J235" i="4"/>
  <c r="H229" i="7"/>
  <c r="I229" i="7"/>
  <c r="H230" i="7"/>
  <c r="I230" i="7"/>
  <c r="F232" i="7"/>
  <c r="J236" i="4"/>
  <c r="E232" i="7"/>
  <c r="D233" i="7"/>
  <c r="C234" i="7"/>
  <c r="D238" i="4"/>
  <c r="V238" i="4"/>
  <c r="F235" i="4"/>
  <c r="T235" i="4"/>
  <c r="S235" i="4"/>
  <c r="W235" i="4"/>
  <c r="L235" i="4"/>
  <c r="E235" i="4"/>
  <c r="F233" i="7"/>
  <c r="J237" i="4"/>
  <c r="E233" i="7"/>
  <c r="G231" i="7"/>
  <c r="D234" i="7"/>
  <c r="C235" i="7"/>
  <c r="D239" i="4"/>
  <c r="V239" i="4"/>
  <c r="F236" i="4"/>
  <c r="T236" i="4"/>
  <c r="S236" i="4"/>
  <c r="W236" i="4"/>
  <c r="L236" i="4"/>
  <c r="E236" i="4"/>
  <c r="H231" i="7"/>
  <c r="I231" i="7"/>
  <c r="F237" i="4"/>
  <c r="E234" i="7"/>
  <c r="F234" i="7"/>
  <c r="J238" i="4"/>
  <c r="G232" i="7"/>
  <c r="D235" i="7"/>
  <c r="C236" i="7"/>
  <c r="D240" i="4"/>
  <c r="V240" i="4"/>
  <c r="T237" i="4"/>
  <c r="S237" i="4"/>
  <c r="W237" i="4"/>
  <c r="L237" i="4"/>
  <c r="E237" i="4"/>
  <c r="H232" i="7"/>
  <c r="I232" i="7"/>
  <c r="G233" i="7"/>
  <c r="F238" i="4"/>
  <c r="E235" i="7"/>
  <c r="F235" i="7"/>
  <c r="J239" i="4"/>
  <c r="D236" i="7"/>
  <c r="C237" i="7"/>
  <c r="D241" i="4"/>
  <c r="V241" i="4"/>
  <c r="T238" i="4"/>
  <c r="S238" i="4"/>
  <c r="W238" i="4"/>
  <c r="L238" i="4"/>
  <c r="E238" i="4"/>
  <c r="G234" i="7"/>
  <c r="H234" i="7"/>
  <c r="H233" i="7"/>
  <c r="I233" i="7"/>
  <c r="E236" i="7"/>
  <c r="F240" i="4"/>
  <c r="F239" i="4"/>
  <c r="F236" i="7"/>
  <c r="J240" i="4"/>
  <c r="D237" i="7"/>
  <c r="C238" i="7"/>
  <c r="D242" i="4"/>
  <c r="V242" i="4"/>
  <c r="T240" i="4"/>
  <c r="S240" i="4"/>
  <c r="W240" i="4"/>
  <c r="L240" i="4"/>
  <c r="T239" i="4"/>
  <c r="S239" i="4"/>
  <c r="W239" i="4"/>
  <c r="L239" i="4"/>
  <c r="E240" i="4"/>
  <c r="E239" i="4"/>
  <c r="I234" i="7"/>
  <c r="G235" i="7"/>
  <c r="H235" i="7"/>
  <c r="G236" i="7"/>
  <c r="H236" i="7"/>
  <c r="E237" i="7"/>
  <c r="F241" i="4"/>
  <c r="F237" i="7"/>
  <c r="J241" i="4"/>
  <c r="D238" i="7"/>
  <c r="C239" i="7"/>
  <c r="D243" i="4"/>
  <c r="V243" i="4"/>
  <c r="T241" i="4"/>
  <c r="S241" i="4"/>
  <c r="W241" i="4"/>
  <c r="L241" i="4"/>
  <c r="E241" i="4"/>
  <c r="I235" i="7"/>
  <c r="I236" i="7"/>
  <c r="G237" i="7"/>
  <c r="H237" i="7"/>
  <c r="E238" i="7"/>
  <c r="F238" i="7"/>
  <c r="J242" i="4"/>
  <c r="D239" i="7"/>
  <c r="C240" i="7"/>
  <c r="D244" i="4"/>
  <c r="V244" i="4"/>
  <c r="I237" i="7"/>
  <c r="E239" i="7"/>
  <c r="F239" i="7"/>
  <c r="J243" i="4"/>
  <c r="D240" i="7"/>
  <c r="C241" i="7"/>
  <c r="D245" i="4"/>
  <c r="V245" i="4"/>
  <c r="F242" i="4"/>
  <c r="T242" i="4"/>
  <c r="S242" i="4"/>
  <c r="W242" i="4"/>
  <c r="L242" i="4"/>
  <c r="E242" i="4"/>
  <c r="F243" i="4"/>
  <c r="G238" i="7"/>
  <c r="D241" i="7"/>
  <c r="C242" i="7"/>
  <c r="D246" i="4"/>
  <c r="V246" i="4"/>
  <c r="F240" i="7"/>
  <c r="J244" i="4"/>
  <c r="E240" i="7"/>
  <c r="T243" i="4"/>
  <c r="S243" i="4"/>
  <c r="W243" i="4"/>
  <c r="L243" i="4"/>
  <c r="E243" i="4"/>
  <c r="H238" i="7"/>
  <c r="I238" i="7"/>
  <c r="G239" i="7"/>
  <c r="F244" i="4"/>
  <c r="D242" i="7"/>
  <c r="C243" i="7"/>
  <c r="D247" i="4"/>
  <c r="V247" i="4"/>
  <c r="E241" i="7"/>
  <c r="F241" i="7"/>
  <c r="J245" i="4"/>
  <c r="T244" i="4"/>
  <c r="S244" i="4"/>
  <c r="W244" i="4"/>
  <c r="L244" i="4"/>
  <c r="E244" i="4"/>
  <c r="H239" i="7"/>
  <c r="I239" i="7"/>
  <c r="E242" i="7"/>
  <c r="F242" i="7"/>
  <c r="J246" i="4"/>
  <c r="D243" i="7"/>
  <c r="C244" i="7"/>
  <c r="D248" i="4"/>
  <c r="V248" i="4"/>
  <c r="G240" i="7"/>
  <c r="F245" i="4"/>
  <c r="T245" i="4"/>
  <c r="S245" i="4"/>
  <c r="W245" i="4"/>
  <c r="L245" i="4"/>
  <c r="E245" i="4"/>
  <c r="H240" i="7"/>
  <c r="I240" i="7"/>
  <c r="E243" i="7"/>
  <c r="G241" i="7"/>
  <c r="F243" i="7"/>
  <c r="J247" i="4"/>
  <c r="D244" i="7"/>
  <c r="C245" i="7"/>
  <c r="D249" i="4"/>
  <c r="V249" i="4"/>
  <c r="F246" i="4"/>
  <c r="T246" i="4"/>
  <c r="S246" i="4"/>
  <c r="W246" i="4"/>
  <c r="L246" i="4"/>
  <c r="E246" i="4"/>
  <c r="H241" i="7"/>
  <c r="I241" i="7"/>
  <c r="F247" i="4"/>
  <c r="E244" i="7"/>
  <c r="D245" i="7"/>
  <c r="C246" i="7"/>
  <c r="D250" i="4"/>
  <c r="V250" i="4"/>
  <c r="G242" i="7"/>
  <c r="F244" i="7"/>
  <c r="J248" i="4"/>
  <c r="T247" i="4"/>
  <c r="S247" i="4"/>
  <c r="W247" i="4"/>
  <c r="L247" i="4"/>
  <c r="E247" i="4"/>
  <c r="G243" i="7"/>
  <c r="H243" i="7"/>
  <c r="H242" i="7"/>
  <c r="I242" i="7"/>
  <c r="D246" i="7"/>
  <c r="C247" i="7"/>
  <c r="D251" i="4"/>
  <c r="V251" i="4"/>
  <c r="E245" i="7"/>
  <c r="F245" i="7"/>
  <c r="J249" i="4"/>
  <c r="F248" i="4"/>
  <c r="T248" i="4"/>
  <c r="S248" i="4"/>
  <c r="W248" i="4"/>
  <c r="L248" i="4"/>
  <c r="E248" i="4"/>
  <c r="I243" i="7"/>
  <c r="G244" i="7"/>
  <c r="F246" i="7"/>
  <c r="J250" i="4"/>
  <c r="E246" i="7"/>
  <c r="D247" i="7"/>
  <c r="C248" i="7"/>
  <c r="D252" i="4"/>
  <c r="V252" i="4"/>
  <c r="F249" i="4"/>
  <c r="T249" i="4"/>
  <c r="S249" i="4"/>
  <c r="W249" i="4"/>
  <c r="L249" i="4"/>
  <c r="E249" i="4"/>
  <c r="H244" i="7"/>
  <c r="I244" i="7"/>
  <c r="E247" i="7"/>
  <c r="G245" i="7"/>
  <c r="F247" i="7"/>
  <c r="J251" i="4"/>
  <c r="D248" i="7"/>
  <c r="C249" i="7"/>
  <c r="D253" i="4"/>
  <c r="V253" i="4"/>
  <c r="F250" i="4"/>
  <c r="T250" i="4"/>
  <c r="S250" i="4"/>
  <c r="W250" i="4"/>
  <c r="L250" i="4"/>
  <c r="E250" i="4"/>
  <c r="H245" i="7"/>
  <c r="I245" i="7"/>
  <c r="F248" i="7"/>
  <c r="J252" i="4"/>
  <c r="F251" i="4"/>
  <c r="E248" i="7"/>
  <c r="D249" i="7"/>
  <c r="C250" i="7"/>
  <c r="D254" i="4"/>
  <c r="V254" i="4"/>
  <c r="G246" i="7"/>
  <c r="T251" i="4"/>
  <c r="S251" i="4"/>
  <c r="W251" i="4"/>
  <c r="L251" i="4"/>
  <c r="E251" i="4"/>
  <c r="H246" i="7"/>
  <c r="I246" i="7"/>
  <c r="G247" i="7"/>
  <c r="F249" i="7"/>
  <c r="J253" i="4"/>
  <c r="E249" i="7"/>
  <c r="D250" i="7"/>
  <c r="C251" i="7"/>
  <c r="D255" i="4"/>
  <c r="V255" i="4"/>
  <c r="F252" i="4"/>
  <c r="T252" i="4"/>
  <c r="S252" i="4"/>
  <c r="W252" i="4"/>
  <c r="L252" i="4"/>
  <c r="E252" i="4"/>
  <c r="H247" i="7"/>
  <c r="I247" i="7"/>
  <c r="D251" i="7"/>
  <c r="C252" i="7"/>
  <c r="D256" i="4"/>
  <c r="V256" i="4"/>
  <c r="G248" i="7"/>
  <c r="F250" i="7"/>
  <c r="J254" i="4"/>
  <c r="F253" i="4"/>
  <c r="E250" i="7"/>
  <c r="T253" i="4"/>
  <c r="S253" i="4"/>
  <c r="W253" i="4"/>
  <c r="L253" i="4"/>
  <c r="E253" i="4"/>
  <c r="H248" i="7"/>
  <c r="I248" i="7"/>
  <c r="E251" i="7"/>
  <c r="F251" i="7"/>
  <c r="J255" i="4"/>
  <c r="G249" i="7"/>
  <c r="F254" i="4"/>
  <c r="D252" i="7"/>
  <c r="C253" i="7"/>
  <c r="D257" i="4"/>
  <c r="V257" i="4"/>
  <c r="T254" i="4"/>
  <c r="S254" i="4"/>
  <c r="W254" i="4"/>
  <c r="L254" i="4"/>
  <c r="E254" i="4"/>
  <c r="H249" i="7"/>
  <c r="I249" i="7"/>
  <c r="F255" i="4"/>
  <c r="G250" i="7"/>
  <c r="D253" i="7"/>
  <c r="C254" i="7"/>
  <c r="D258" i="4"/>
  <c r="V258" i="4"/>
  <c r="E252" i="7"/>
  <c r="F252" i="7"/>
  <c r="J256" i="4"/>
  <c r="T255" i="4"/>
  <c r="S255" i="4"/>
  <c r="W255" i="4"/>
  <c r="L255" i="4"/>
  <c r="E255" i="4"/>
  <c r="H250" i="7"/>
  <c r="I250" i="7"/>
  <c r="G251" i="7"/>
  <c r="D254" i="7"/>
  <c r="C255" i="7"/>
  <c r="D259" i="4"/>
  <c r="V259" i="4"/>
  <c r="E253" i="7"/>
  <c r="F253" i="7"/>
  <c r="J257" i="4"/>
  <c r="F256" i="4"/>
  <c r="T256" i="4"/>
  <c r="S256" i="4"/>
  <c r="W256" i="4"/>
  <c r="L256" i="4"/>
  <c r="E256" i="4"/>
  <c r="H251" i="7"/>
  <c r="I251" i="7"/>
  <c r="F254" i="7"/>
  <c r="J258" i="4"/>
  <c r="E254" i="7"/>
  <c r="F258" i="4"/>
  <c r="F257" i="4"/>
  <c r="G252" i="7"/>
  <c r="D255" i="7"/>
  <c r="C256" i="7"/>
  <c r="D260" i="4"/>
  <c r="V260" i="4"/>
  <c r="S258" i="4"/>
  <c r="W258" i="4"/>
  <c r="L258" i="4"/>
  <c r="T258" i="4"/>
  <c r="T257" i="4"/>
  <c r="S257" i="4"/>
  <c r="W257" i="4"/>
  <c r="L257" i="4"/>
  <c r="E258" i="4"/>
  <c r="E257" i="4"/>
  <c r="H252" i="7"/>
  <c r="I252" i="7"/>
  <c r="G254" i="7"/>
  <c r="G253" i="7"/>
  <c r="D256" i="7"/>
  <c r="C257" i="7"/>
  <c r="D261" i="4"/>
  <c r="V261" i="4"/>
  <c r="F255" i="7"/>
  <c r="J259" i="4"/>
  <c r="E255" i="7"/>
  <c r="H253" i="7"/>
  <c r="I253" i="7"/>
  <c r="H254" i="7"/>
  <c r="I254" i="7"/>
  <c r="F256" i="7"/>
  <c r="J260" i="4"/>
  <c r="F259" i="4"/>
  <c r="E256" i="7"/>
  <c r="D257" i="7"/>
  <c r="C258" i="7"/>
  <c r="D262" i="4"/>
  <c r="V262" i="4"/>
  <c r="T259" i="4"/>
  <c r="S259" i="4"/>
  <c r="W259" i="4"/>
  <c r="L259" i="4"/>
  <c r="E259" i="4"/>
  <c r="E257" i="7"/>
  <c r="F261" i="4"/>
  <c r="F257" i="7"/>
  <c r="J261" i="4"/>
  <c r="D258" i="7"/>
  <c r="C259" i="7"/>
  <c r="D263" i="4"/>
  <c r="V263" i="4"/>
  <c r="F260" i="4"/>
  <c r="G255" i="7"/>
  <c r="T260" i="4"/>
  <c r="S260" i="4"/>
  <c r="W260" i="4"/>
  <c r="L260" i="4"/>
  <c r="T261" i="4"/>
  <c r="S261" i="4"/>
  <c r="W261" i="4"/>
  <c r="L261" i="4"/>
  <c r="E261" i="4"/>
  <c r="E260" i="4"/>
  <c r="H255" i="7"/>
  <c r="I255" i="7"/>
  <c r="G257" i="7"/>
  <c r="F258" i="7"/>
  <c r="J262" i="4"/>
  <c r="E258" i="7"/>
  <c r="D259" i="7"/>
  <c r="C260" i="7"/>
  <c r="D264" i="4"/>
  <c r="V264" i="4"/>
  <c r="G256" i="7"/>
  <c r="H257" i="7"/>
  <c r="I257" i="7"/>
  <c r="H256" i="7"/>
  <c r="I256" i="7"/>
  <c r="E259" i="7"/>
  <c r="F263" i="4"/>
  <c r="F259" i="7"/>
  <c r="J263" i="4"/>
  <c r="D260" i="7"/>
  <c r="C261" i="7"/>
  <c r="D265" i="4"/>
  <c r="V265" i="4"/>
  <c r="F262" i="4"/>
  <c r="T262" i="4"/>
  <c r="S262" i="4"/>
  <c r="W262" i="4"/>
  <c r="L262" i="4"/>
  <c r="T263" i="4"/>
  <c r="S263" i="4"/>
  <c r="W263" i="4"/>
  <c r="L263" i="4"/>
  <c r="E263" i="4"/>
  <c r="E262" i="4"/>
  <c r="G259" i="7"/>
  <c r="F260" i="7"/>
  <c r="J264" i="4"/>
  <c r="G258" i="7"/>
  <c r="E260" i="7"/>
  <c r="D261" i="7"/>
  <c r="C262" i="7"/>
  <c r="D266" i="4"/>
  <c r="V266" i="4"/>
  <c r="H258" i="7"/>
  <c r="I258" i="7"/>
  <c r="H259" i="7"/>
  <c r="I259" i="7"/>
  <c r="F264" i="4"/>
  <c r="E261" i="7"/>
  <c r="F261" i="7"/>
  <c r="J265" i="4"/>
  <c r="D262" i="7"/>
  <c r="C263" i="7"/>
  <c r="D267" i="4"/>
  <c r="V267" i="4"/>
  <c r="T264" i="4"/>
  <c r="S264" i="4"/>
  <c r="W264" i="4"/>
  <c r="L264" i="4"/>
  <c r="E264" i="4"/>
  <c r="F262" i="7"/>
  <c r="J266" i="4"/>
  <c r="F265" i="4"/>
  <c r="D263" i="7"/>
  <c r="C264" i="7"/>
  <c r="D268" i="4"/>
  <c r="V268" i="4"/>
  <c r="E262" i="7"/>
  <c r="G260" i="7"/>
  <c r="T265" i="4"/>
  <c r="S265" i="4"/>
  <c r="W265" i="4"/>
  <c r="L265" i="4"/>
  <c r="E265" i="4"/>
  <c r="H260" i="7"/>
  <c r="I260" i="7"/>
  <c r="E263" i="7"/>
  <c r="F263" i="7"/>
  <c r="J267" i="4"/>
  <c r="D264" i="7"/>
  <c r="C265" i="7"/>
  <c r="D269" i="4"/>
  <c r="V269" i="4"/>
  <c r="G261" i="7"/>
  <c r="F266" i="4"/>
  <c r="T266" i="4"/>
  <c r="S266" i="4"/>
  <c r="W266" i="4"/>
  <c r="L266" i="4"/>
  <c r="E266" i="4"/>
  <c r="H261" i="7"/>
  <c r="I261" i="7"/>
  <c r="F264" i="7"/>
  <c r="J268" i="4"/>
  <c r="F267" i="4"/>
  <c r="E264" i="7"/>
  <c r="D265" i="7"/>
  <c r="C266" i="7"/>
  <c r="D270" i="4"/>
  <c r="V270" i="4"/>
  <c r="G262" i="7"/>
  <c r="T267" i="4"/>
  <c r="S267" i="4"/>
  <c r="W267" i="4"/>
  <c r="L267" i="4"/>
  <c r="E267" i="4"/>
  <c r="H262" i="7"/>
  <c r="I262" i="7"/>
  <c r="G263" i="7"/>
  <c r="F265" i="7"/>
  <c r="J269" i="4"/>
  <c r="E265" i="7"/>
  <c r="D266" i="7"/>
  <c r="C267" i="7"/>
  <c r="D271" i="4"/>
  <c r="V271" i="4"/>
  <c r="F268" i="4"/>
  <c r="T268" i="4"/>
  <c r="S268" i="4"/>
  <c r="W268" i="4"/>
  <c r="L268" i="4"/>
  <c r="E268" i="4"/>
  <c r="H263" i="7"/>
  <c r="I263" i="7"/>
  <c r="F266" i="7"/>
  <c r="J270" i="4"/>
  <c r="D267" i="7"/>
  <c r="C268" i="7"/>
  <c r="D272" i="4"/>
  <c r="V272" i="4"/>
  <c r="F269" i="4"/>
  <c r="G264" i="7"/>
  <c r="E266" i="7"/>
  <c r="T269" i="4"/>
  <c r="S269" i="4"/>
  <c r="W269" i="4"/>
  <c r="L269" i="4"/>
  <c r="E269" i="4"/>
  <c r="H264" i="7"/>
  <c r="I264" i="7"/>
  <c r="E267" i="7"/>
  <c r="F271" i="4"/>
  <c r="G265" i="7"/>
  <c r="F270" i="4"/>
  <c r="F267" i="7"/>
  <c r="J271" i="4"/>
  <c r="G267" i="7"/>
  <c r="D268" i="7"/>
  <c r="C269" i="7"/>
  <c r="D273" i="4"/>
  <c r="V273" i="4"/>
  <c r="T271" i="4"/>
  <c r="S271" i="4"/>
  <c r="W271" i="4"/>
  <c r="L271" i="4"/>
  <c r="T270" i="4"/>
  <c r="S270" i="4"/>
  <c r="W270" i="4"/>
  <c r="L270" i="4"/>
  <c r="E271" i="4"/>
  <c r="E270" i="4"/>
  <c r="H267" i="7"/>
  <c r="I267" i="7"/>
  <c r="H265" i="7"/>
  <c r="I265" i="7"/>
  <c r="G266" i="7"/>
  <c r="F268" i="7"/>
  <c r="J272" i="4"/>
  <c r="E268" i="7"/>
  <c r="D269" i="7"/>
  <c r="C270" i="7"/>
  <c r="D274" i="4"/>
  <c r="V274" i="4"/>
  <c r="H266" i="7"/>
  <c r="I266" i="7"/>
  <c r="F269" i="7"/>
  <c r="J273" i="4"/>
  <c r="E269" i="7"/>
  <c r="F272" i="4"/>
  <c r="D270" i="7"/>
  <c r="C271" i="7"/>
  <c r="D275" i="4"/>
  <c r="V275" i="4"/>
  <c r="T272" i="4"/>
  <c r="S272" i="4"/>
  <c r="W272" i="4"/>
  <c r="L272" i="4"/>
  <c r="E272" i="4"/>
  <c r="E270" i="7"/>
  <c r="F273" i="4"/>
  <c r="F270" i="7"/>
  <c r="J274" i="4"/>
  <c r="D271" i="7"/>
  <c r="C272" i="7"/>
  <c r="D276" i="4"/>
  <c r="V276" i="4"/>
  <c r="G268" i="7"/>
  <c r="T273" i="4"/>
  <c r="S273" i="4"/>
  <c r="W273" i="4"/>
  <c r="L273" i="4"/>
  <c r="E273" i="4"/>
  <c r="H268" i="7"/>
  <c r="I268" i="7"/>
  <c r="F274" i="4"/>
  <c r="G269" i="7"/>
  <c r="F271" i="7"/>
  <c r="J275" i="4"/>
  <c r="D272" i="7"/>
  <c r="C273" i="7"/>
  <c r="D277" i="4"/>
  <c r="V277" i="4"/>
  <c r="E271" i="7"/>
  <c r="T274" i="4"/>
  <c r="S274" i="4"/>
  <c r="W274" i="4"/>
  <c r="L274" i="4"/>
  <c r="E274" i="4"/>
  <c r="H269" i="7"/>
  <c r="I269" i="7"/>
  <c r="G270" i="7"/>
  <c r="D273" i="7"/>
  <c r="C274" i="7"/>
  <c r="D278" i="4"/>
  <c r="V278" i="4"/>
  <c r="F275" i="4"/>
  <c r="F272" i="7"/>
  <c r="J276" i="4"/>
  <c r="E272" i="7"/>
  <c r="T275" i="4"/>
  <c r="S275" i="4"/>
  <c r="W275" i="4"/>
  <c r="L275" i="4"/>
  <c r="E275" i="4"/>
  <c r="H270" i="7"/>
  <c r="I270" i="7"/>
  <c r="F273" i="7"/>
  <c r="J277" i="4"/>
  <c r="E273" i="7"/>
  <c r="F276" i="4"/>
  <c r="G271" i="7"/>
  <c r="D274" i="7"/>
  <c r="C275" i="7"/>
  <c r="D279" i="4"/>
  <c r="V279" i="4"/>
  <c r="T276" i="4"/>
  <c r="S276" i="4"/>
  <c r="W276" i="4"/>
  <c r="L276" i="4"/>
  <c r="E276" i="4"/>
  <c r="F277" i="4"/>
  <c r="H271" i="7"/>
  <c r="I271" i="7"/>
  <c r="G272" i="7"/>
  <c r="E274" i="7"/>
  <c r="F278" i="4"/>
  <c r="F274" i="7"/>
  <c r="J278" i="4"/>
  <c r="D275" i="7"/>
  <c r="C276" i="7"/>
  <c r="D280" i="4"/>
  <c r="V280" i="4"/>
  <c r="T277" i="4"/>
  <c r="S277" i="4"/>
  <c r="W277" i="4"/>
  <c r="L277" i="4"/>
  <c r="T278" i="4"/>
  <c r="S278" i="4"/>
  <c r="W278" i="4"/>
  <c r="L278" i="4"/>
  <c r="E278" i="4"/>
  <c r="E277" i="4"/>
  <c r="G273" i="7"/>
  <c r="H273" i="7"/>
  <c r="H272" i="7"/>
  <c r="I272" i="7"/>
  <c r="G274" i="7"/>
  <c r="F275" i="7"/>
  <c r="J279" i="4"/>
  <c r="E275" i="7"/>
  <c r="D276" i="7"/>
  <c r="C277" i="7"/>
  <c r="D281" i="4"/>
  <c r="V281" i="4"/>
  <c r="I273" i="7"/>
  <c r="H274" i="7"/>
  <c r="I274" i="7"/>
  <c r="E276" i="7"/>
  <c r="F276" i="7"/>
  <c r="J280" i="4"/>
  <c r="D277" i="7"/>
  <c r="C278" i="7"/>
  <c r="D282" i="4"/>
  <c r="V282" i="4"/>
  <c r="F279" i="4"/>
  <c r="T279" i="4"/>
  <c r="S279" i="4"/>
  <c r="W279" i="4"/>
  <c r="L279" i="4"/>
  <c r="E279" i="4"/>
  <c r="F280" i="4"/>
  <c r="G275" i="7"/>
  <c r="F277" i="7"/>
  <c r="J281" i="4"/>
  <c r="E277" i="7"/>
  <c r="D278" i="7"/>
  <c r="C279" i="7"/>
  <c r="D283" i="4"/>
  <c r="V283" i="4"/>
  <c r="T280" i="4"/>
  <c r="S280" i="4"/>
  <c r="W280" i="4"/>
  <c r="L280" i="4"/>
  <c r="E280" i="4"/>
  <c r="H275" i="7"/>
  <c r="I275" i="7"/>
  <c r="G276" i="7"/>
  <c r="E278" i="7"/>
  <c r="F278" i="7"/>
  <c r="J282" i="4"/>
  <c r="D279" i="7"/>
  <c r="C280" i="7"/>
  <c r="D284" i="4"/>
  <c r="V284" i="4"/>
  <c r="F281" i="4"/>
  <c r="T281" i="4"/>
  <c r="S281" i="4"/>
  <c r="W281" i="4"/>
  <c r="L281" i="4"/>
  <c r="E281" i="4"/>
  <c r="H276" i="7"/>
  <c r="I276" i="7"/>
  <c r="E279" i="7"/>
  <c r="F283" i="4"/>
  <c r="F282" i="4"/>
  <c r="F279" i="7"/>
  <c r="J283" i="4"/>
  <c r="D280" i="7"/>
  <c r="C281" i="7"/>
  <c r="D285" i="4"/>
  <c r="V285" i="4"/>
  <c r="G277" i="7"/>
  <c r="T282" i="4"/>
  <c r="S282" i="4"/>
  <c r="W282" i="4"/>
  <c r="L282" i="4"/>
  <c r="T283" i="4"/>
  <c r="S283" i="4"/>
  <c r="W283" i="4"/>
  <c r="L283" i="4"/>
  <c r="E282" i="4"/>
  <c r="E283" i="4"/>
  <c r="G279" i="7"/>
  <c r="H279" i="7"/>
  <c r="H277" i="7"/>
  <c r="I277" i="7"/>
  <c r="G278" i="7"/>
  <c r="F280" i="7"/>
  <c r="J284" i="4"/>
  <c r="E280" i="7"/>
  <c r="D281" i="7"/>
  <c r="C282" i="7"/>
  <c r="D286" i="4"/>
  <c r="V286" i="4"/>
  <c r="I279" i="7"/>
  <c r="H278" i="7"/>
  <c r="I278" i="7"/>
  <c r="F284" i="4"/>
  <c r="E281" i="7"/>
  <c r="F285" i="4"/>
  <c r="F281" i="7"/>
  <c r="J285" i="4"/>
  <c r="D282" i="7"/>
  <c r="C283" i="7"/>
  <c r="D287" i="4"/>
  <c r="V287" i="4"/>
  <c r="T285" i="4"/>
  <c r="S285" i="4"/>
  <c r="W285" i="4"/>
  <c r="L285" i="4"/>
  <c r="T284" i="4"/>
  <c r="S284" i="4"/>
  <c r="W284" i="4"/>
  <c r="L284" i="4"/>
  <c r="E285" i="4"/>
  <c r="E284" i="4"/>
  <c r="G280" i="7"/>
  <c r="F282" i="7"/>
  <c r="J286" i="4"/>
  <c r="E282" i="7"/>
  <c r="G281" i="7"/>
  <c r="D283" i="7"/>
  <c r="C284" i="7"/>
  <c r="D288" i="4"/>
  <c r="V288" i="4"/>
  <c r="H281" i="7"/>
  <c r="I281" i="7"/>
  <c r="H280" i="7"/>
  <c r="I280" i="7"/>
  <c r="F286" i="4"/>
  <c r="E283" i="7"/>
  <c r="F283" i="7"/>
  <c r="J287" i="4"/>
  <c r="D284" i="7"/>
  <c r="C285" i="7"/>
  <c r="D289" i="4"/>
  <c r="V289" i="4"/>
  <c r="T286" i="4"/>
  <c r="S286" i="4"/>
  <c r="W286" i="4"/>
  <c r="L286" i="4"/>
  <c r="E286" i="4"/>
  <c r="G282" i="7"/>
  <c r="H282" i="7"/>
  <c r="F284" i="7"/>
  <c r="J288" i="4"/>
  <c r="E284" i="7"/>
  <c r="D285" i="7"/>
  <c r="C286" i="7"/>
  <c r="D290" i="4"/>
  <c r="V290" i="4"/>
  <c r="F287" i="4"/>
  <c r="T287" i="4"/>
  <c r="S287" i="4"/>
  <c r="W287" i="4"/>
  <c r="L287" i="4"/>
  <c r="E287" i="4"/>
  <c r="I282" i="7"/>
  <c r="F285" i="7"/>
  <c r="J289" i="4"/>
  <c r="E285" i="7"/>
  <c r="D286" i="7"/>
  <c r="C287" i="7"/>
  <c r="D291" i="4"/>
  <c r="V291" i="4"/>
  <c r="F288" i="4"/>
  <c r="G283" i="7"/>
  <c r="T288" i="4"/>
  <c r="S288" i="4"/>
  <c r="W288" i="4"/>
  <c r="L288" i="4"/>
  <c r="E288" i="4"/>
  <c r="H283" i="7"/>
  <c r="I283" i="7"/>
  <c r="E286" i="7"/>
  <c r="F290" i="4"/>
  <c r="G284" i="7"/>
  <c r="F286" i="7"/>
  <c r="J290" i="4"/>
  <c r="D287" i="7"/>
  <c r="C288" i="7"/>
  <c r="D292" i="4"/>
  <c r="V292" i="4"/>
  <c r="F289" i="4"/>
  <c r="T290" i="4"/>
  <c r="S290" i="4"/>
  <c r="W290" i="4"/>
  <c r="L290" i="4"/>
  <c r="T289" i="4"/>
  <c r="S289" i="4"/>
  <c r="W289" i="4"/>
  <c r="L289" i="4"/>
  <c r="E290" i="4"/>
  <c r="E289" i="4"/>
  <c r="G286" i="7"/>
  <c r="H286" i="7"/>
  <c r="H284" i="7"/>
  <c r="I284" i="7"/>
  <c r="G285" i="7"/>
  <c r="E287" i="7"/>
  <c r="F287" i="7"/>
  <c r="J291" i="4"/>
  <c r="D288" i="7"/>
  <c r="C289" i="7"/>
  <c r="D293" i="4"/>
  <c r="V293" i="4"/>
  <c r="I286" i="7"/>
  <c r="H285" i="7"/>
  <c r="I285" i="7"/>
  <c r="F291" i="4"/>
  <c r="D289" i="7"/>
  <c r="C290" i="7"/>
  <c r="D294" i="4"/>
  <c r="V294" i="4"/>
  <c r="F288" i="7"/>
  <c r="J292" i="4"/>
  <c r="E288" i="7"/>
  <c r="T291" i="4"/>
  <c r="S291" i="4"/>
  <c r="W291" i="4"/>
  <c r="L291" i="4"/>
  <c r="E291" i="4"/>
  <c r="E289" i="7"/>
  <c r="F293" i="4"/>
  <c r="F289" i="7"/>
  <c r="J293" i="4"/>
  <c r="D290" i="7"/>
  <c r="C291" i="7"/>
  <c r="D295" i="4"/>
  <c r="V295" i="4"/>
  <c r="F292" i="4"/>
  <c r="G287" i="7"/>
  <c r="T292" i="4"/>
  <c r="S292" i="4"/>
  <c r="W292" i="4"/>
  <c r="L292" i="4"/>
  <c r="T293" i="4"/>
  <c r="S293" i="4"/>
  <c r="W293" i="4"/>
  <c r="L293" i="4"/>
  <c r="E293" i="4"/>
  <c r="E292" i="4"/>
  <c r="H287" i="7"/>
  <c r="I287" i="7"/>
  <c r="G289" i="7"/>
  <c r="G288" i="7"/>
  <c r="F290" i="7"/>
  <c r="J294" i="4"/>
  <c r="E290" i="7"/>
  <c r="D291" i="7"/>
  <c r="C292" i="7"/>
  <c r="D296" i="4"/>
  <c r="V296" i="4"/>
  <c r="H288" i="7"/>
  <c r="I288" i="7"/>
  <c r="H289" i="7"/>
  <c r="I289" i="7"/>
  <c r="E291" i="7"/>
  <c r="F295" i="4"/>
  <c r="F294" i="4"/>
  <c r="F291" i="7"/>
  <c r="J295" i="4"/>
  <c r="D292" i="7"/>
  <c r="C293" i="7"/>
  <c r="D297" i="4"/>
  <c r="V297" i="4"/>
  <c r="T295" i="4"/>
  <c r="S295" i="4"/>
  <c r="W295" i="4"/>
  <c r="L295" i="4"/>
  <c r="T294" i="4"/>
  <c r="S294" i="4"/>
  <c r="W294" i="4"/>
  <c r="L294" i="4"/>
  <c r="E295" i="4"/>
  <c r="E294" i="4"/>
  <c r="G291" i="7"/>
  <c r="H291" i="7"/>
  <c r="G290" i="7"/>
  <c r="F292" i="7"/>
  <c r="J296" i="4"/>
  <c r="E292" i="7"/>
  <c r="D293" i="7"/>
  <c r="C294" i="7"/>
  <c r="D298" i="4"/>
  <c r="V298" i="4"/>
  <c r="I291" i="7"/>
  <c r="H290" i="7"/>
  <c r="I290" i="7"/>
  <c r="E293" i="7"/>
  <c r="D294" i="7"/>
  <c r="C295" i="7"/>
  <c r="D299" i="4"/>
  <c r="V299" i="4"/>
  <c r="F296" i="4"/>
  <c r="F293" i="7"/>
  <c r="J297" i="4"/>
  <c r="T296" i="4"/>
  <c r="S296" i="4"/>
  <c r="W296" i="4"/>
  <c r="L296" i="4"/>
  <c r="E296" i="4"/>
  <c r="E294" i="7"/>
  <c r="F298" i="4"/>
  <c r="F294" i="7"/>
  <c r="J298" i="4"/>
  <c r="G292" i="7"/>
  <c r="D295" i="7"/>
  <c r="C296" i="7"/>
  <c r="D300" i="4"/>
  <c r="V300" i="4"/>
  <c r="F297" i="4"/>
  <c r="T298" i="4"/>
  <c r="S298" i="4"/>
  <c r="W298" i="4"/>
  <c r="L298" i="4"/>
  <c r="T297" i="4"/>
  <c r="S297" i="4"/>
  <c r="W297" i="4"/>
  <c r="L297" i="4"/>
  <c r="E297" i="4"/>
  <c r="E298" i="4"/>
  <c r="H292" i="7"/>
  <c r="I292" i="7"/>
  <c r="G294" i="7"/>
  <c r="E295" i="7"/>
  <c r="D296" i="7"/>
  <c r="C297" i="7"/>
  <c r="D301" i="4"/>
  <c r="V301" i="4"/>
  <c r="F295" i="7"/>
  <c r="J299" i="4"/>
  <c r="G293" i="7"/>
  <c r="H294" i="7"/>
  <c r="I294" i="7"/>
  <c r="H293" i="7"/>
  <c r="I293" i="7"/>
  <c r="F296" i="7"/>
  <c r="J300" i="4"/>
  <c r="E296" i="7"/>
  <c r="D297" i="7"/>
  <c r="C298" i="7"/>
  <c r="D302" i="4"/>
  <c r="V302" i="4"/>
  <c r="F299" i="4"/>
  <c r="T299" i="4"/>
  <c r="S299" i="4"/>
  <c r="W299" i="4"/>
  <c r="L299" i="4"/>
  <c r="E299" i="4"/>
  <c r="F300" i="4"/>
  <c r="F297" i="7"/>
  <c r="J301" i="4"/>
  <c r="E297" i="7"/>
  <c r="D298" i="7"/>
  <c r="C299" i="7"/>
  <c r="D303" i="4"/>
  <c r="V303" i="4"/>
  <c r="G295" i="7"/>
  <c r="T300" i="4"/>
  <c r="S300" i="4"/>
  <c r="W300" i="4"/>
  <c r="L300" i="4"/>
  <c r="E300" i="4"/>
  <c r="H295" i="7"/>
  <c r="I295" i="7"/>
  <c r="G296" i="7"/>
  <c r="E298" i="7"/>
  <c r="F298" i="7"/>
  <c r="J302" i="4"/>
  <c r="D299" i="7"/>
  <c r="C300" i="7"/>
  <c r="D304" i="4"/>
  <c r="V304" i="4"/>
  <c r="F301" i="4"/>
  <c r="T301" i="4"/>
  <c r="S301" i="4"/>
  <c r="W301" i="4"/>
  <c r="L301" i="4"/>
  <c r="E301" i="4"/>
  <c r="H296" i="7"/>
  <c r="I296" i="7"/>
  <c r="F299" i="7"/>
  <c r="J303" i="4"/>
  <c r="G297" i="7"/>
  <c r="F302" i="4"/>
  <c r="D300" i="7"/>
  <c r="C301" i="7"/>
  <c r="D305" i="4"/>
  <c r="V305" i="4"/>
  <c r="E299" i="7"/>
  <c r="T302" i="4"/>
  <c r="S302" i="4"/>
  <c r="W302" i="4"/>
  <c r="L302" i="4"/>
  <c r="E302" i="4"/>
  <c r="H297" i="7"/>
  <c r="I297" i="7"/>
  <c r="F300" i="7"/>
  <c r="J304" i="4"/>
  <c r="E300" i="7"/>
  <c r="D301" i="7"/>
  <c r="C302" i="7"/>
  <c r="D306" i="4"/>
  <c r="V306" i="4"/>
  <c r="G298" i="7"/>
  <c r="F303" i="4"/>
  <c r="T303" i="4"/>
  <c r="S303" i="4"/>
  <c r="W303" i="4"/>
  <c r="L303" i="4"/>
  <c r="E303" i="4"/>
  <c r="H298" i="7"/>
  <c r="I298" i="7"/>
  <c r="D302" i="7"/>
  <c r="C303" i="7"/>
  <c r="D307" i="4"/>
  <c r="V307" i="4"/>
  <c r="E301" i="7"/>
  <c r="G299" i="7"/>
  <c r="F301" i="7"/>
  <c r="J305" i="4"/>
  <c r="F304" i="4"/>
  <c r="T304" i="4"/>
  <c r="S304" i="4"/>
  <c r="W304" i="4"/>
  <c r="L304" i="4"/>
  <c r="E304" i="4"/>
  <c r="H299" i="7"/>
  <c r="I299" i="7"/>
  <c r="G300" i="7"/>
  <c r="F302" i="7"/>
  <c r="J306" i="4"/>
  <c r="E302" i="7"/>
  <c r="D303" i="7"/>
  <c r="C304" i="7"/>
  <c r="D308" i="4"/>
  <c r="V308" i="4"/>
  <c r="F305" i="4"/>
  <c r="T305" i="4"/>
  <c r="S305" i="4"/>
  <c r="W305" i="4"/>
  <c r="L305" i="4"/>
  <c r="E305" i="4"/>
  <c r="H300" i="7"/>
  <c r="I300" i="7"/>
  <c r="G301" i="7"/>
  <c r="E303" i="7"/>
  <c r="D304" i="7"/>
  <c r="C305" i="7"/>
  <c r="D309" i="4"/>
  <c r="V309" i="4"/>
  <c r="F306" i="4"/>
  <c r="F303" i="7"/>
  <c r="J307" i="4"/>
  <c r="T306" i="4"/>
  <c r="S306" i="4"/>
  <c r="W306" i="4"/>
  <c r="L306" i="4"/>
  <c r="E306" i="4"/>
  <c r="H301" i="7"/>
  <c r="I301" i="7"/>
  <c r="F304" i="7"/>
  <c r="J308" i="4"/>
  <c r="D305" i="7"/>
  <c r="C306" i="7"/>
  <c r="D310" i="4"/>
  <c r="V310" i="4"/>
  <c r="E304" i="7"/>
  <c r="F307" i="4"/>
  <c r="G302" i="7"/>
  <c r="T307" i="4"/>
  <c r="S307" i="4"/>
  <c r="W307" i="4"/>
  <c r="L307" i="4"/>
  <c r="E307" i="4"/>
  <c r="H302" i="7"/>
  <c r="I302" i="7"/>
  <c r="F305" i="7"/>
  <c r="J309" i="4"/>
  <c r="E305" i="7"/>
  <c r="F309" i="4"/>
  <c r="F308" i="4"/>
  <c r="G303" i="7"/>
  <c r="D306" i="7"/>
  <c r="C307" i="7"/>
  <c r="D311" i="4"/>
  <c r="V311" i="4"/>
  <c r="T309" i="4"/>
  <c r="S309" i="4"/>
  <c r="W309" i="4"/>
  <c r="L309" i="4"/>
  <c r="T308" i="4"/>
  <c r="S308" i="4"/>
  <c r="W308" i="4"/>
  <c r="L308" i="4"/>
  <c r="E309" i="4"/>
  <c r="E308" i="4"/>
  <c r="H303" i="7"/>
  <c r="I303" i="7"/>
  <c r="F306" i="7"/>
  <c r="J310" i="4"/>
  <c r="G305" i="7"/>
  <c r="E306" i="7"/>
  <c r="G304" i="7"/>
  <c r="D307" i="7"/>
  <c r="C308" i="7"/>
  <c r="D312" i="4"/>
  <c r="V312" i="4"/>
  <c r="H304" i="7"/>
  <c r="I304" i="7"/>
  <c r="H305" i="7"/>
  <c r="I305" i="7"/>
  <c r="D308" i="7"/>
  <c r="C309" i="7"/>
  <c r="D313" i="4"/>
  <c r="V313" i="4"/>
  <c r="F310" i="4"/>
  <c r="F307" i="7"/>
  <c r="J311" i="4"/>
  <c r="E307" i="7"/>
  <c r="T310" i="4"/>
  <c r="S310" i="4"/>
  <c r="W310" i="4"/>
  <c r="L310" i="4"/>
  <c r="E310" i="4"/>
  <c r="E308" i="7"/>
  <c r="F311" i="4"/>
  <c r="G306" i="7"/>
  <c r="F308" i="7"/>
  <c r="J312" i="4"/>
  <c r="D309" i="7"/>
  <c r="C310" i="7"/>
  <c r="D314" i="4"/>
  <c r="V314" i="4"/>
  <c r="T311" i="4"/>
  <c r="S311" i="4"/>
  <c r="W311" i="4"/>
  <c r="L311" i="4"/>
  <c r="E311" i="4"/>
  <c r="H306" i="7"/>
  <c r="I306" i="7"/>
  <c r="E309" i="7"/>
  <c r="F312" i="4"/>
  <c r="D310" i="7"/>
  <c r="C311" i="7"/>
  <c r="D315" i="4"/>
  <c r="V315" i="4"/>
  <c r="G307" i="7"/>
  <c r="F309" i="7"/>
  <c r="J313" i="4"/>
  <c r="T312" i="4"/>
  <c r="S312" i="4"/>
  <c r="W312" i="4"/>
  <c r="L312" i="4"/>
  <c r="E312" i="4"/>
  <c r="G308" i="7"/>
  <c r="H308" i="7"/>
  <c r="H307" i="7"/>
  <c r="I307" i="7"/>
  <c r="F313" i="4"/>
  <c r="E310" i="7"/>
  <c r="D311" i="7"/>
  <c r="C312" i="7"/>
  <c r="D316" i="4"/>
  <c r="V316" i="4"/>
  <c r="F310" i="7"/>
  <c r="J314" i="4"/>
  <c r="T313" i="4"/>
  <c r="S313" i="4"/>
  <c r="W313" i="4"/>
  <c r="L313" i="4"/>
  <c r="E313" i="4"/>
  <c r="I308" i="7"/>
  <c r="G309" i="7"/>
  <c r="E311" i="7"/>
  <c r="F311" i="7"/>
  <c r="J315" i="4"/>
  <c r="D312" i="7"/>
  <c r="C313" i="7"/>
  <c r="D317" i="4"/>
  <c r="V317" i="4"/>
  <c r="F314" i="4"/>
  <c r="T314" i="4"/>
  <c r="S314" i="4"/>
  <c r="W314" i="4"/>
  <c r="L314" i="4"/>
  <c r="E314" i="4"/>
  <c r="H309" i="7"/>
  <c r="I309" i="7"/>
  <c r="G310" i="7"/>
  <c r="F312" i="7"/>
  <c r="J316" i="4"/>
  <c r="E312" i="7"/>
  <c r="D313" i="7"/>
  <c r="C314" i="7"/>
  <c r="D318" i="4"/>
  <c r="V318" i="4"/>
  <c r="F315" i="4"/>
  <c r="T315" i="4"/>
  <c r="S315" i="4"/>
  <c r="W315" i="4"/>
  <c r="L315" i="4"/>
  <c r="E315" i="4"/>
  <c r="H310" i="7"/>
  <c r="I310" i="7"/>
  <c r="E313" i="7"/>
  <c r="F317" i="4"/>
  <c r="F313" i="7"/>
  <c r="J317" i="4"/>
  <c r="G311" i="7"/>
  <c r="D314" i="7"/>
  <c r="C315" i="7"/>
  <c r="D319" i="4"/>
  <c r="V319" i="4"/>
  <c r="F316" i="4"/>
  <c r="T316" i="4"/>
  <c r="S316" i="4"/>
  <c r="W316" i="4"/>
  <c r="L316" i="4"/>
  <c r="T317" i="4"/>
  <c r="S317" i="4"/>
  <c r="W317" i="4"/>
  <c r="L317" i="4"/>
  <c r="E317" i="4"/>
  <c r="E316" i="4"/>
  <c r="G313" i="7"/>
  <c r="H311" i="7"/>
  <c r="I311" i="7"/>
  <c r="F314" i="7"/>
  <c r="J318" i="4"/>
  <c r="E314" i="7"/>
  <c r="D315" i="7"/>
  <c r="C316" i="7"/>
  <c r="D320" i="4"/>
  <c r="V320" i="4"/>
  <c r="G312" i="7"/>
  <c r="H312" i="7"/>
  <c r="I312" i="7"/>
  <c r="H313" i="7"/>
  <c r="I313" i="7"/>
  <c r="E315" i="7"/>
  <c r="F315" i="7"/>
  <c r="J319" i="4"/>
  <c r="D316" i="7"/>
  <c r="C317" i="7"/>
  <c r="D321" i="4"/>
  <c r="V321" i="4"/>
  <c r="F318" i="4"/>
  <c r="T318" i="4"/>
  <c r="S318" i="4"/>
  <c r="W318" i="4"/>
  <c r="L318" i="4"/>
  <c r="E318" i="4"/>
  <c r="F319" i="4"/>
  <c r="E316" i="7"/>
  <c r="F320" i="4"/>
  <c r="F316" i="7"/>
  <c r="J320" i="4"/>
  <c r="D317" i="7"/>
  <c r="C318" i="7"/>
  <c r="D322" i="4"/>
  <c r="V322" i="4"/>
  <c r="G314" i="7"/>
  <c r="T320" i="4"/>
  <c r="S320" i="4"/>
  <c r="W320" i="4"/>
  <c r="L320" i="4"/>
  <c r="T319" i="4"/>
  <c r="S319" i="4"/>
  <c r="W319" i="4"/>
  <c r="L319" i="4"/>
  <c r="E319" i="4"/>
  <c r="E320" i="4"/>
  <c r="G315" i="7"/>
  <c r="I315" i="7"/>
  <c r="H314" i="7"/>
  <c r="I314" i="7"/>
  <c r="G316" i="7"/>
  <c r="F317" i="7"/>
  <c r="J321" i="4"/>
  <c r="E317" i="7"/>
  <c r="F321" i="4"/>
  <c r="D318" i="7"/>
  <c r="C319" i="7"/>
  <c r="D323" i="4"/>
  <c r="V323" i="4"/>
  <c r="T321" i="4"/>
  <c r="S321" i="4"/>
  <c r="W321" i="4"/>
  <c r="L321" i="4"/>
  <c r="E321" i="4"/>
  <c r="H315" i="7"/>
  <c r="H316" i="7"/>
  <c r="I316" i="7"/>
  <c r="G317" i="7"/>
  <c r="F318" i="7"/>
  <c r="J322" i="4"/>
  <c r="D319" i="7"/>
  <c r="C320" i="7"/>
  <c r="D324" i="4"/>
  <c r="V324" i="4"/>
  <c r="E318" i="7"/>
  <c r="H317" i="7"/>
  <c r="I317" i="7"/>
  <c r="F319" i="7"/>
  <c r="J323" i="4"/>
  <c r="F322" i="4"/>
  <c r="E319" i="7"/>
  <c r="D320" i="7"/>
  <c r="C321" i="7"/>
  <c r="D325" i="4"/>
  <c r="V325" i="4"/>
  <c r="T322" i="4"/>
  <c r="S322" i="4"/>
  <c r="W322" i="4"/>
  <c r="L322" i="4"/>
  <c r="E322" i="4"/>
  <c r="F320" i="7"/>
  <c r="J324" i="4"/>
  <c r="E320" i="7"/>
  <c r="D321" i="7"/>
  <c r="C322" i="7"/>
  <c r="D326" i="4"/>
  <c r="V326" i="4"/>
  <c r="F323" i="4"/>
  <c r="G318" i="7"/>
  <c r="T323" i="4"/>
  <c r="S323" i="4"/>
  <c r="W323" i="4"/>
  <c r="L323" i="4"/>
  <c r="E323" i="4"/>
  <c r="H318" i="7"/>
  <c r="I318" i="7"/>
  <c r="E321" i="7"/>
  <c r="F325" i="4"/>
  <c r="G319" i="7"/>
  <c r="F321" i="7"/>
  <c r="J325" i="4"/>
  <c r="G321" i="7"/>
  <c r="D322" i="7"/>
  <c r="C323" i="7"/>
  <c r="D327" i="4"/>
  <c r="V327" i="4"/>
  <c r="F324" i="4"/>
  <c r="T324" i="4"/>
  <c r="S324" i="4"/>
  <c r="W324" i="4"/>
  <c r="L324" i="4"/>
  <c r="T325" i="4"/>
  <c r="S325" i="4"/>
  <c r="W325" i="4"/>
  <c r="L325" i="4"/>
  <c r="E325" i="4"/>
  <c r="E324" i="4"/>
  <c r="H319" i="7"/>
  <c r="I319" i="7"/>
  <c r="H321" i="7"/>
  <c r="I321" i="7"/>
  <c r="D323" i="7"/>
  <c r="C324" i="7"/>
  <c r="D328" i="4"/>
  <c r="V328" i="4"/>
  <c r="G320" i="7"/>
  <c r="F322" i="7"/>
  <c r="J326" i="4"/>
  <c r="E322" i="7"/>
  <c r="H320" i="7"/>
  <c r="I320" i="7"/>
  <c r="F326" i="4"/>
  <c r="E323" i="7"/>
  <c r="D324" i="7"/>
  <c r="C325" i="7"/>
  <c r="D329" i="4"/>
  <c r="V329" i="4"/>
  <c r="F323" i="7"/>
  <c r="J327" i="4"/>
  <c r="T326" i="4"/>
  <c r="S326" i="4"/>
  <c r="W326" i="4"/>
  <c r="L326" i="4"/>
  <c r="E326" i="4"/>
  <c r="F324" i="7"/>
  <c r="J328" i="4"/>
  <c r="E324" i="7"/>
  <c r="D325" i="7"/>
  <c r="C326" i="7"/>
  <c r="D330" i="4"/>
  <c r="V330" i="4"/>
  <c r="F327" i="4"/>
  <c r="G322" i="7"/>
  <c r="T327" i="4"/>
  <c r="S327" i="4"/>
  <c r="W327" i="4"/>
  <c r="L327" i="4"/>
  <c r="E327" i="4"/>
  <c r="H322" i="7"/>
  <c r="I322" i="7"/>
  <c r="F325" i="7"/>
  <c r="J329" i="4"/>
  <c r="E325" i="7"/>
  <c r="F329" i="4"/>
  <c r="G323" i="7"/>
  <c r="D326" i="7"/>
  <c r="C327" i="7"/>
  <c r="D331" i="4"/>
  <c r="V331" i="4"/>
  <c r="F328" i="4"/>
  <c r="T328" i="4"/>
  <c r="S328" i="4"/>
  <c r="W328" i="4"/>
  <c r="L328" i="4"/>
  <c r="T329" i="4"/>
  <c r="S329" i="4"/>
  <c r="W329" i="4"/>
  <c r="L329" i="4"/>
  <c r="E329" i="4"/>
  <c r="E328" i="4"/>
  <c r="H323" i="7"/>
  <c r="I323" i="7"/>
  <c r="G325" i="7"/>
  <c r="D327" i="7"/>
  <c r="C328" i="7"/>
  <c r="D332" i="4"/>
  <c r="V332" i="4"/>
  <c r="G324" i="7"/>
  <c r="E326" i="7"/>
  <c r="F326" i="7"/>
  <c r="J330" i="4"/>
  <c r="H325" i="7"/>
  <c r="I325" i="7"/>
  <c r="H324" i="7"/>
  <c r="I324" i="7"/>
  <c r="E327" i="7"/>
  <c r="F330" i="4"/>
  <c r="F327" i="7"/>
  <c r="J331" i="4"/>
  <c r="D328" i="7"/>
  <c r="C329" i="7"/>
  <c r="D333" i="4"/>
  <c r="V333" i="4"/>
  <c r="T330" i="4"/>
  <c r="S330" i="4"/>
  <c r="W330" i="4"/>
  <c r="L330" i="4"/>
  <c r="E330" i="4"/>
  <c r="F331" i="4"/>
  <c r="F328" i="7"/>
  <c r="J332" i="4"/>
  <c r="E328" i="7"/>
  <c r="G326" i="7"/>
  <c r="D329" i="7"/>
  <c r="C330" i="7"/>
  <c r="D334" i="4"/>
  <c r="V334" i="4"/>
  <c r="T331" i="4"/>
  <c r="S331" i="4"/>
  <c r="W331" i="4"/>
  <c r="L331" i="4"/>
  <c r="E331" i="4"/>
  <c r="G327" i="7"/>
  <c r="H327" i="7"/>
  <c r="H326" i="7"/>
  <c r="I326" i="7"/>
  <c r="F329" i="7"/>
  <c r="J333" i="4"/>
  <c r="F332" i="4"/>
  <c r="E329" i="7"/>
  <c r="D330" i="7"/>
  <c r="C331" i="7"/>
  <c r="D335" i="4"/>
  <c r="V335" i="4"/>
  <c r="T332" i="4"/>
  <c r="S332" i="4"/>
  <c r="W332" i="4"/>
  <c r="L332" i="4"/>
  <c r="E332" i="4"/>
  <c r="I327" i="7"/>
  <c r="G328" i="7"/>
  <c r="E330" i="7"/>
  <c r="F330" i="7"/>
  <c r="J334" i="4"/>
  <c r="D331" i="7"/>
  <c r="C332" i="7"/>
  <c r="D336" i="4"/>
  <c r="V336" i="4"/>
  <c r="F333" i="4"/>
  <c r="T333" i="4"/>
  <c r="S333" i="4"/>
  <c r="W333" i="4"/>
  <c r="L333" i="4"/>
  <c r="E333" i="4"/>
  <c r="H328" i="7"/>
  <c r="I328" i="7"/>
  <c r="E331" i="7"/>
  <c r="F331" i="7"/>
  <c r="J335" i="4"/>
  <c r="D332" i="7"/>
  <c r="C333" i="7"/>
  <c r="D337" i="4"/>
  <c r="V337" i="4"/>
  <c r="G329" i="7"/>
  <c r="F334" i="4"/>
  <c r="T334" i="4"/>
  <c r="S334" i="4"/>
  <c r="W334" i="4"/>
  <c r="L334" i="4"/>
  <c r="E334" i="4"/>
  <c r="H329" i="7"/>
  <c r="I329" i="7"/>
  <c r="F332" i="7"/>
  <c r="J336" i="4"/>
  <c r="F335" i="4"/>
  <c r="E332" i="7"/>
  <c r="G330" i="7"/>
  <c r="D333" i="7"/>
  <c r="C334" i="7"/>
  <c r="D338" i="4"/>
  <c r="V338" i="4"/>
  <c r="T335" i="4"/>
  <c r="S335" i="4"/>
  <c r="W335" i="4"/>
  <c r="L335" i="4"/>
  <c r="E335" i="4"/>
  <c r="G331" i="7"/>
  <c r="H330" i="7"/>
  <c r="I330" i="7"/>
  <c r="F333" i="7"/>
  <c r="J337" i="4"/>
  <c r="F336" i="4"/>
  <c r="E333" i="7"/>
  <c r="D334" i="7"/>
  <c r="C335" i="7"/>
  <c r="D339" i="4"/>
  <c r="V339" i="4"/>
  <c r="T336" i="4"/>
  <c r="S336" i="4"/>
  <c r="W336" i="4"/>
  <c r="L336" i="4"/>
  <c r="E336" i="4"/>
  <c r="G332" i="7"/>
  <c r="H331" i="7"/>
  <c r="I331" i="7"/>
  <c r="E334" i="7"/>
  <c r="F334" i="7"/>
  <c r="J338" i="4"/>
  <c r="D335" i="7"/>
  <c r="C336" i="7"/>
  <c r="D340" i="4"/>
  <c r="V340" i="4"/>
  <c r="F337" i="4"/>
  <c r="T337" i="4"/>
  <c r="S337" i="4"/>
  <c r="W337" i="4"/>
  <c r="L337" i="4"/>
  <c r="E337" i="4"/>
  <c r="H332" i="7"/>
  <c r="I332" i="7"/>
  <c r="D336" i="7"/>
  <c r="C337" i="7"/>
  <c r="D341" i="4"/>
  <c r="V341" i="4"/>
  <c r="E335" i="7"/>
  <c r="F335" i="7"/>
  <c r="J339" i="4"/>
  <c r="G333" i="7"/>
  <c r="F338" i="4"/>
  <c r="T338" i="4"/>
  <c r="S338" i="4"/>
  <c r="W338" i="4"/>
  <c r="L338" i="4"/>
  <c r="E338" i="4"/>
  <c r="H333" i="7"/>
  <c r="I333" i="7"/>
  <c r="F336" i="7"/>
  <c r="J340" i="4"/>
  <c r="F339" i="4"/>
  <c r="G334" i="7"/>
  <c r="E336" i="7"/>
  <c r="D337" i="7"/>
  <c r="C338" i="7"/>
  <c r="D342" i="4"/>
  <c r="V342" i="4"/>
  <c r="T339" i="4"/>
  <c r="S339" i="4"/>
  <c r="W339" i="4"/>
  <c r="L339" i="4"/>
  <c r="E339" i="4"/>
  <c r="H334" i="7"/>
  <c r="I334" i="7"/>
  <c r="D338" i="7"/>
  <c r="C339" i="7"/>
  <c r="D343" i="4"/>
  <c r="V343" i="4"/>
  <c r="F340" i="4"/>
  <c r="G335" i="7"/>
  <c r="E337" i="7"/>
  <c r="F337" i="7"/>
  <c r="J341" i="4"/>
  <c r="T340" i="4"/>
  <c r="S340" i="4"/>
  <c r="W340" i="4"/>
  <c r="L340" i="4"/>
  <c r="E340" i="4"/>
  <c r="H335" i="7"/>
  <c r="I335" i="7"/>
  <c r="E338" i="7"/>
  <c r="F342" i="4"/>
  <c r="G336" i="7"/>
  <c r="F341" i="4"/>
  <c r="F338" i="7"/>
  <c r="J342" i="4"/>
  <c r="D339" i="7"/>
  <c r="C340" i="7"/>
  <c r="D344" i="4"/>
  <c r="V344" i="4"/>
  <c r="T342" i="4"/>
  <c r="S342" i="4"/>
  <c r="W342" i="4"/>
  <c r="L342" i="4"/>
  <c r="T341" i="4"/>
  <c r="S341" i="4"/>
  <c r="W341" i="4"/>
  <c r="L341" i="4"/>
  <c r="E342" i="4"/>
  <c r="E341" i="4"/>
  <c r="H336" i="7"/>
  <c r="I336" i="7"/>
  <c r="G338" i="7"/>
  <c r="G337" i="7"/>
  <c r="E339" i="7"/>
  <c r="F339" i="7"/>
  <c r="J343" i="4"/>
  <c r="D340" i="7"/>
  <c r="F340" i="7"/>
  <c r="J344" i="4"/>
  <c r="H338" i="7"/>
  <c r="I338" i="7"/>
  <c r="H337" i="7"/>
  <c r="I337" i="7"/>
  <c r="C341" i="7"/>
  <c r="D345" i="4"/>
  <c r="V345" i="4"/>
  <c r="F343" i="4"/>
  <c r="E340" i="7"/>
  <c r="T343" i="4"/>
  <c r="S343" i="4"/>
  <c r="W343" i="4"/>
  <c r="L343" i="4"/>
  <c r="E343" i="4"/>
  <c r="F344" i="4"/>
  <c r="G339" i="7"/>
  <c r="D341" i="7"/>
  <c r="C342" i="7"/>
  <c r="D346" i="4"/>
  <c r="V346" i="4"/>
  <c r="T344" i="4"/>
  <c r="S344" i="4"/>
  <c r="W344" i="4"/>
  <c r="L344" i="4"/>
  <c r="E344" i="4"/>
  <c r="H339" i="7"/>
  <c r="I339" i="7"/>
  <c r="D342" i="7"/>
  <c r="C343" i="7"/>
  <c r="D347" i="4"/>
  <c r="V347" i="4"/>
  <c r="E341" i="7"/>
  <c r="F341" i="7"/>
  <c r="J345" i="4"/>
  <c r="G340" i="7"/>
  <c r="H340" i="7"/>
  <c r="I340" i="7"/>
  <c r="F342" i="7"/>
  <c r="J346" i="4"/>
  <c r="F345" i="4"/>
  <c r="E342" i="7"/>
  <c r="D343" i="7"/>
  <c r="C344" i="7"/>
  <c r="D348" i="4"/>
  <c r="V348" i="4"/>
  <c r="T345" i="4"/>
  <c r="S345" i="4"/>
  <c r="W345" i="4"/>
  <c r="L345" i="4"/>
  <c r="E345" i="4"/>
  <c r="F343" i="7"/>
  <c r="J347" i="4"/>
  <c r="E343" i="7"/>
  <c r="D344" i="7"/>
  <c r="C345" i="7"/>
  <c r="D349" i="4"/>
  <c r="V349" i="4"/>
  <c r="F346" i="4"/>
  <c r="G341" i="7"/>
  <c r="T346" i="4"/>
  <c r="S346" i="4"/>
  <c r="W346" i="4"/>
  <c r="L346" i="4"/>
  <c r="E346" i="4"/>
  <c r="H341" i="7"/>
  <c r="I341" i="7"/>
  <c r="F344" i="7"/>
  <c r="J348" i="4"/>
  <c r="D345" i="7"/>
  <c r="F345" i="7"/>
  <c r="J349" i="4"/>
  <c r="E344" i="7"/>
  <c r="G342" i="7"/>
  <c r="F347" i="4"/>
  <c r="T347" i="4"/>
  <c r="S347" i="4"/>
  <c r="W347" i="4"/>
  <c r="L347" i="4"/>
  <c r="E347" i="4"/>
  <c r="H342" i="7"/>
  <c r="I342" i="7"/>
  <c r="C346" i="7"/>
  <c r="F348" i="4"/>
  <c r="G343" i="7"/>
  <c r="E345" i="7"/>
  <c r="T348" i="4"/>
  <c r="S348" i="4"/>
  <c r="W348" i="4"/>
  <c r="L348" i="4"/>
  <c r="D346" i="7"/>
  <c r="C347" i="7"/>
  <c r="D351" i="4"/>
  <c r="V351" i="4"/>
  <c r="D350" i="4"/>
  <c r="V350" i="4"/>
  <c r="E348" i="4"/>
  <c r="H343" i="7"/>
  <c r="I343" i="7"/>
  <c r="E346" i="7"/>
  <c r="F346" i="7"/>
  <c r="J350" i="4"/>
  <c r="F349" i="4"/>
  <c r="G344" i="7"/>
  <c r="D347" i="7"/>
  <c r="C348" i="7"/>
  <c r="D352" i="4"/>
  <c r="V352" i="4"/>
  <c r="T349" i="4"/>
  <c r="S349" i="4"/>
  <c r="W349" i="4"/>
  <c r="L349" i="4"/>
  <c r="E349" i="4"/>
  <c r="H344" i="7"/>
  <c r="I344" i="7"/>
  <c r="E347" i="7"/>
  <c r="F351" i="4"/>
  <c r="F347" i="7"/>
  <c r="J351" i="4"/>
  <c r="F350" i="4"/>
  <c r="G345" i="7"/>
  <c r="D348" i="7"/>
  <c r="C349" i="7"/>
  <c r="D353" i="4"/>
  <c r="V353" i="4"/>
  <c r="T351" i="4"/>
  <c r="S351" i="4"/>
  <c r="W351" i="4"/>
  <c r="L351" i="4"/>
  <c r="T350" i="4"/>
  <c r="S350" i="4"/>
  <c r="W350" i="4"/>
  <c r="L350" i="4"/>
  <c r="E351" i="4"/>
  <c r="E350" i="4"/>
  <c r="H345" i="7"/>
  <c r="I345" i="7"/>
  <c r="G347" i="7"/>
  <c r="E348" i="7"/>
  <c r="F352" i="4"/>
  <c r="G346" i="7"/>
  <c r="D349" i="7"/>
  <c r="C350" i="7"/>
  <c r="D354" i="4"/>
  <c r="V354" i="4"/>
  <c r="F348" i="7"/>
  <c r="J352" i="4"/>
  <c r="G348" i="7"/>
  <c r="T352" i="4"/>
  <c r="S352" i="4"/>
  <c r="W352" i="4"/>
  <c r="L352" i="4"/>
  <c r="E352" i="4"/>
  <c r="H346" i="7"/>
  <c r="I346" i="7"/>
  <c r="H348" i="7"/>
  <c r="I348" i="7"/>
  <c r="H347" i="7"/>
  <c r="I347" i="7"/>
  <c r="E349" i="7"/>
  <c r="F349" i="7"/>
  <c r="J353" i="4"/>
  <c r="D350" i="7"/>
  <c r="C351" i="7"/>
  <c r="D355" i="4"/>
  <c r="V355" i="4"/>
  <c r="E350" i="7"/>
  <c r="F353" i="4"/>
  <c r="F350" i="7"/>
  <c r="J354" i="4"/>
  <c r="D351" i="7"/>
  <c r="C352" i="7"/>
  <c r="D356" i="4"/>
  <c r="V356" i="4"/>
  <c r="T353" i="4"/>
  <c r="S353" i="4"/>
  <c r="W353" i="4"/>
  <c r="L353" i="4"/>
  <c r="E353" i="4"/>
  <c r="G349" i="7"/>
  <c r="H349" i="7"/>
  <c r="E351" i="7"/>
  <c r="F354" i="4"/>
  <c r="F351" i="7"/>
  <c r="J355" i="4"/>
  <c r="D352" i="7"/>
  <c r="C353" i="7"/>
  <c r="D357" i="4"/>
  <c r="V357" i="4"/>
  <c r="T354" i="4"/>
  <c r="S354" i="4"/>
  <c r="W354" i="4"/>
  <c r="L354" i="4"/>
  <c r="E354" i="4"/>
  <c r="I349" i="7"/>
  <c r="G350" i="7"/>
  <c r="F355" i="4"/>
  <c r="E352" i="7"/>
  <c r="D353" i="7"/>
  <c r="C354" i="7"/>
  <c r="D358" i="4"/>
  <c r="V358" i="4"/>
  <c r="F352" i="7"/>
  <c r="J356" i="4"/>
  <c r="T355" i="4"/>
  <c r="S355" i="4"/>
  <c r="W355" i="4"/>
  <c r="L355" i="4"/>
  <c r="E355" i="4"/>
  <c r="G351" i="7"/>
  <c r="H351" i="7"/>
  <c r="H350" i="7"/>
  <c r="I350" i="7"/>
  <c r="E353" i="7"/>
  <c r="F357" i="4"/>
  <c r="F353" i="7"/>
  <c r="J357" i="4"/>
  <c r="D354" i="7"/>
  <c r="C355" i="7"/>
  <c r="D359" i="4"/>
  <c r="V359" i="4"/>
  <c r="F356" i="4"/>
  <c r="T356" i="4"/>
  <c r="S356" i="4"/>
  <c r="W356" i="4"/>
  <c r="L356" i="4"/>
  <c r="T357" i="4"/>
  <c r="S357" i="4"/>
  <c r="W357" i="4"/>
  <c r="L357" i="4"/>
  <c r="E357" i="4"/>
  <c r="E356" i="4"/>
  <c r="I351" i="7"/>
  <c r="G353" i="7"/>
  <c r="H353" i="7"/>
  <c r="F354" i="7"/>
  <c r="J358" i="4"/>
  <c r="E354" i="7"/>
  <c r="D355" i="7"/>
  <c r="C356" i="7"/>
  <c r="D360" i="4"/>
  <c r="V360" i="4"/>
  <c r="G352" i="7"/>
  <c r="I353" i="7"/>
  <c r="H352" i="7"/>
  <c r="I352" i="7"/>
  <c r="F355" i="7"/>
  <c r="J359" i="4"/>
  <c r="E355" i="7"/>
  <c r="F359" i="4"/>
  <c r="D356" i="7"/>
  <c r="C357" i="7"/>
  <c r="D361" i="4"/>
  <c r="V361" i="4"/>
  <c r="F358" i="4"/>
  <c r="T358" i="4"/>
  <c r="S358" i="4"/>
  <c r="W358" i="4"/>
  <c r="L358" i="4"/>
  <c r="T359" i="4"/>
  <c r="S359" i="4"/>
  <c r="W359" i="4"/>
  <c r="L359" i="4"/>
  <c r="E359" i="4"/>
  <c r="E358" i="4"/>
  <c r="G355" i="7"/>
  <c r="G354" i="7"/>
  <c r="F356" i="7"/>
  <c r="J360" i="4"/>
  <c r="D357" i="7"/>
  <c r="C358" i="7"/>
  <c r="D362" i="4"/>
  <c r="V362" i="4"/>
  <c r="E356" i="7"/>
  <c r="H354" i="7"/>
  <c r="I354" i="7"/>
  <c r="H355" i="7"/>
  <c r="I355" i="7"/>
  <c r="F357" i="7"/>
  <c r="J361" i="4"/>
  <c r="E357" i="7"/>
  <c r="D358" i="7"/>
  <c r="C359" i="7"/>
  <c r="D363" i="4"/>
  <c r="V363" i="4"/>
  <c r="F360" i="4"/>
  <c r="T360" i="4"/>
  <c r="S360" i="4"/>
  <c r="W360" i="4"/>
  <c r="L360" i="4"/>
  <c r="E360" i="4"/>
  <c r="G356" i="7"/>
  <c r="F358" i="7"/>
  <c r="J362" i="4"/>
  <c r="D359" i="7"/>
  <c r="C360" i="7"/>
  <c r="D364" i="4"/>
  <c r="V364" i="4"/>
  <c r="E358" i="7"/>
  <c r="F361" i="4"/>
  <c r="T361" i="4"/>
  <c r="S361" i="4"/>
  <c r="W361" i="4"/>
  <c r="L361" i="4"/>
  <c r="E361" i="4"/>
  <c r="H356" i="7"/>
  <c r="I356" i="7"/>
  <c r="E359" i="7"/>
  <c r="F359" i="7"/>
  <c r="J363" i="4"/>
  <c r="G357" i="7"/>
  <c r="D360" i="7"/>
  <c r="E360" i="7"/>
  <c r="F362" i="4"/>
  <c r="T362" i="4"/>
  <c r="S362" i="4"/>
  <c r="W362" i="4"/>
  <c r="L362" i="4"/>
  <c r="E362" i="4"/>
  <c r="H357" i="7"/>
  <c r="I357" i="7"/>
  <c r="F364" i="4"/>
  <c r="F360" i="7"/>
  <c r="J364" i="4"/>
  <c r="C361" i="7"/>
  <c r="D365" i="4"/>
  <c r="V365" i="4"/>
  <c r="G358" i="7"/>
  <c r="F363" i="4"/>
  <c r="T363" i="4"/>
  <c r="S363" i="4"/>
  <c r="W363" i="4"/>
  <c r="L363" i="4"/>
  <c r="T364" i="4"/>
  <c r="S364" i="4"/>
  <c r="W364" i="4"/>
  <c r="L364" i="4"/>
  <c r="E364" i="4"/>
  <c r="E363" i="4"/>
  <c r="H358" i="7"/>
  <c r="I358" i="7"/>
  <c r="D361" i="7"/>
  <c r="C362" i="7"/>
  <c r="D366" i="4"/>
  <c r="V366" i="4"/>
  <c r="G359" i="7"/>
  <c r="G360" i="7"/>
  <c r="H359" i="7"/>
  <c r="I359" i="7"/>
  <c r="H360" i="7"/>
  <c r="I360" i="7"/>
  <c r="E361" i="7"/>
  <c r="F361" i="7"/>
  <c r="J365" i="4"/>
  <c r="D362" i="7"/>
  <c r="C363" i="7"/>
  <c r="D367" i="4"/>
  <c r="V367" i="4"/>
  <c r="F365" i="4"/>
  <c r="F362" i="7"/>
  <c r="J366" i="4"/>
  <c r="D363" i="7"/>
  <c r="C364" i="7"/>
  <c r="D368" i="4"/>
  <c r="V368" i="4"/>
  <c r="E362" i="7"/>
  <c r="T365" i="4"/>
  <c r="S365" i="4"/>
  <c r="W365" i="4"/>
  <c r="L365" i="4"/>
  <c r="E365" i="4"/>
  <c r="G361" i="7"/>
  <c r="F363" i="7"/>
  <c r="J367" i="4"/>
  <c r="F366" i="4"/>
  <c r="E363" i="7"/>
  <c r="D364" i="7"/>
  <c r="C365" i="7"/>
  <c r="D369" i="4"/>
  <c r="V369" i="4"/>
  <c r="S366" i="4"/>
  <c r="W366" i="4"/>
  <c r="L366" i="4"/>
  <c r="T366" i="4"/>
  <c r="E366" i="4"/>
  <c r="H361" i="7"/>
  <c r="I361" i="7"/>
  <c r="G362" i="7"/>
  <c r="F364" i="7"/>
  <c r="J368" i="4"/>
  <c r="D365" i="7"/>
  <c r="C366" i="7"/>
  <c r="D370" i="4"/>
  <c r="V370" i="4"/>
  <c r="E364" i="7"/>
  <c r="F367" i="4"/>
  <c r="T367" i="4"/>
  <c r="S367" i="4"/>
  <c r="W367" i="4"/>
  <c r="L367" i="4"/>
  <c r="E367" i="4"/>
  <c r="H362" i="7"/>
  <c r="I362" i="7"/>
  <c r="F368" i="4"/>
  <c r="G363" i="7"/>
  <c r="E365" i="7"/>
  <c r="D366" i="7"/>
  <c r="E366" i="7"/>
  <c r="F365" i="7"/>
  <c r="J369" i="4"/>
  <c r="T368" i="4"/>
  <c r="S368" i="4"/>
  <c r="W368" i="4"/>
  <c r="L368" i="4"/>
  <c r="E368" i="4"/>
  <c r="H363" i="7"/>
  <c r="I363" i="7"/>
  <c r="F366" i="7"/>
  <c r="J370" i="4"/>
  <c r="F370" i="4"/>
  <c r="C367" i="7"/>
  <c r="D371" i="4"/>
  <c r="V371" i="4"/>
  <c r="F369" i="4"/>
  <c r="G364" i="7"/>
  <c r="T369" i="4"/>
  <c r="S369" i="4"/>
  <c r="W369" i="4"/>
  <c r="L369" i="4"/>
  <c r="S370" i="4"/>
  <c r="W370" i="4"/>
  <c r="L370" i="4"/>
  <c r="T370" i="4"/>
  <c r="E370" i="4"/>
  <c r="E369" i="4"/>
  <c r="H364" i="7"/>
  <c r="I364" i="7"/>
  <c r="G365" i="7"/>
  <c r="D367" i="7"/>
  <c r="E367" i="7"/>
  <c r="G366" i="7"/>
  <c r="H365" i="7"/>
  <c r="I365" i="7"/>
  <c r="H366" i="7"/>
  <c r="I366" i="7"/>
  <c r="F367" i="7"/>
  <c r="J371" i="4"/>
  <c r="C368" i="7"/>
  <c r="F371" i="4"/>
  <c r="T371" i="4"/>
  <c r="S371" i="4"/>
  <c r="W371" i="4"/>
  <c r="L371" i="4"/>
  <c r="D368" i="7"/>
  <c r="C369" i="7"/>
  <c r="D373" i="4"/>
  <c r="V373" i="4"/>
  <c r="D372" i="4"/>
  <c r="V372" i="4"/>
  <c r="E371" i="4"/>
  <c r="E368" i="7"/>
  <c r="G367" i="7"/>
  <c r="F368" i="7"/>
  <c r="J372" i="4"/>
  <c r="D369" i="7"/>
  <c r="C370" i="7"/>
  <c r="D374" i="4"/>
  <c r="V374" i="4"/>
  <c r="H367" i="7"/>
  <c r="I367" i="7"/>
  <c r="E369" i="7"/>
  <c r="F373" i="4"/>
  <c r="F372" i="4"/>
  <c r="F369" i="7"/>
  <c r="J373" i="4"/>
  <c r="D370" i="7"/>
  <c r="C371" i="7"/>
  <c r="D375" i="4"/>
  <c r="V375" i="4"/>
  <c r="T372" i="4"/>
  <c r="S372" i="4"/>
  <c r="W372" i="4"/>
  <c r="L372" i="4"/>
  <c r="T373" i="4"/>
  <c r="S373" i="4"/>
  <c r="W373" i="4"/>
  <c r="L373" i="4"/>
  <c r="E373" i="4"/>
  <c r="E372" i="4"/>
  <c r="G369" i="7"/>
  <c r="H369" i="7"/>
  <c r="F370" i="7"/>
  <c r="J374" i="4"/>
  <c r="E370" i="7"/>
  <c r="G368" i="7"/>
  <c r="D371" i="7"/>
  <c r="C372" i="7"/>
  <c r="D376" i="4"/>
  <c r="V376" i="4"/>
  <c r="I369" i="7"/>
  <c r="H368" i="7"/>
  <c r="I368" i="7"/>
  <c r="F374" i="4"/>
  <c r="E371" i="7"/>
  <c r="F371" i="7"/>
  <c r="J375" i="4"/>
  <c r="D372" i="7"/>
  <c r="C373" i="7"/>
  <c r="D377" i="4"/>
  <c r="V377" i="4"/>
  <c r="T374" i="4"/>
  <c r="S374" i="4"/>
  <c r="W374" i="4"/>
  <c r="L374" i="4"/>
  <c r="E374" i="4"/>
  <c r="G370" i="7"/>
  <c r="F372" i="7"/>
  <c r="J376" i="4"/>
  <c r="D373" i="7"/>
  <c r="C374" i="7"/>
  <c r="D378" i="4"/>
  <c r="V378" i="4"/>
  <c r="E372" i="7"/>
  <c r="F375" i="4"/>
  <c r="T375" i="4"/>
  <c r="S375" i="4"/>
  <c r="W375" i="4"/>
  <c r="L375" i="4"/>
  <c r="E375" i="4"/>
  <c r="H370" i="7"/>
  <c r="I370" i="7"/>
  <c r="F373" i="7"/>
  <c r="J377" i="4"/>
  <c r="E373" i="7"/>
  <c r="D374" i="7"/>
  <c r="C375" i="7"/>
  <c r="D379" i="4"/>
  <c r="V379" i="4"/>
  <c r="F376" i="4"/>
  <c r="G371" i="7"/>
  <c r="T376" i="4"/>
  <c r="S376" i="4"/>
  <c r="W376" i="4"/>
  <c r="L376" i="4"/>
  <c r="E376" i="4"/>
  <c r="H371" i="7"/>
  <c r="I371" i="7"/>
  <c r="G372" i="7"/>
  <c r="D375" i="7"/>
  <c r="C376" i="7"/>
  <c r="D380" i="4"/>
  <c r="V380" i="4"/>
  <c r="E374" i="7"/>
  <c r="F374" i="7"/>
  <c r="J378" i="4"/>
  <c r="F377" i="4"/>
  <c r="T377" i="4"/>
  <c r="S377" i="4"/>
  <c r="W377" i="4"/>
  <c r="L377" i="4"/>
  <c r="E377" i="4"/>
  <c r="H372" i="7"/>
  <c r="I372" i="7"/>
  <c r="G373" i="7"/>
  <c r="E375" i="7"/>
  <c r="F375" i="7"/>
  <c r="J379" i="4"/>
  <c r="D376" i="7"/>
  <c r="C377" i="7"/>
  <c r="D381" i="4"/>
  <c r="V381" i="4"/>
  <c r="F378" i="4"/>
  <c r="T378" i="4"/>
  <c r="S378" i="4"/>
  <c r="W378" i="4"/>
  <c r="L378" i="4"/>
  <c r="E378" i="4"/>
  <c r="H373" i="7"/>
  <c r="I373" i="7"/>
  <c r="F376" i="7"/>
  <c r="J380" i="4"/>
  <c r="G374" i="7"/>
  <c r="E376" i="7"/>
  <c r="D377" i="7"/>
  <c r="C378" i="7"/>
  <c r="D382" i="4"/>
  <c r="V382" i="4"/>
  <c r="F379" i="4"/>
  <c r="T379" i="4"/>
  <c r="S379" i="4"/>
  <c r="W379" i="4"/>
  <c r="L379" i="4"/>
  <c r="E379" i="4"/>
  <c r="H374" i="7"/>
  <c r="I374" i="7"/>
  <c r="E377" i="7"/>
  <c r="G375" i="7"/>
  <c r="F377" i="7"/>
  <c r="J381" i="4"/>
  <c r="D378" i="7"/>
  <c r="C379" i="7"/>
  <c r="D383" i="4"/>
  <c r="V383" i="4"/>
  <c r="F380" i="4"/>
  <c r="T380" i="4"/>
  <c r="S380" i="4"/>
  <c r="W380" i="4"/>
  <c r="L380" i="4"/>
  <c r="E380" i="4"/>
  <c r="H375" i="7"/>
  <c r="I375" i="7"/>
  <c r="F378" i="7"/>
  <c r="J382" i="4"/>
  <c r="E378" i="7"/>
  <c r="F382" i="4"/>
  <c r="F381" i="4"/>
  <c r="D379" i="7"/>
  <c r="C380" i="7"/>
  <c r="D384" i="4"/>
  <c r="V384" i="4"/>
  <c r="G376" i="7"/>
  <c r="T382" i="4"/>
  <c r="S382" i="4"/>
  <c r="W382" i="4"/>
  <c r="L382" i="4"/>
  <c r="T381" i="4"/>
  <c r="S381" i="4"/>
  <c r="W381" i="4"/>
  <c r="L381" i="4"/>
  <c r="E382" i="4"/>
  <c r="E381" i="4"/>
  <c r="H376" i="7"/>
  <c r="I376" i="7"/>
  <c r="F379" i="7"/>
  <c r="J383" i="4"/>
  <c r="E379" i="7"/>
  <c r="F383" i="4"/>
  <c r="G377" i="7"/>
  <c r="G378" i="7"/>
  <c r="D380" i="7"/>
  <c r="C381" i="7"/>
  <c r="D385" i="4"/>
  <c r="V385" i="4"/>
  <c r="T383" i="4"/>
  <c r="S383" i="4"/>
  <c r="W383" i="4"/>
  <c r="L383" i="4"/>
  <c r="E383" i="4"/>
  <c r="H377" i="7"/>
  <c r="I377" i="7"/>
  <c r="H378" i="7"/>
  <c r="I378" i="7"/>
  <c r="G379" i="7"/>
  <c r="F380" i="7"/>
  <c r="J384" i="4"/>
  <c r="E380" i="7"/>
  <c r="D381" i="7"/>
  <c r="C382" i="7"/>
  <c r="D386" i="4"/>
  <c r="V386" i="4"/>
  <c r="H379" i="7"/>
  <c r="I379" i="7"/>
  <c r="E381" i="7"/>
  <c r="F385" i="4"/>
  <c r="F381" i="7"/>
  <c r="J385" i="4"/>
  <c r="D382" i="7"/>
  <c r="C383" i="7"/>
  <c r="D387" i="4"/>
  <c r="V387" i="4"/>
  <c r="F384" i="4"/>
  <c r="T384" i="4"/>
  <c r="S384" i="4"/>
  <c r="W384" i="4"/>
  <c r="L384" i="4"/>
  <c r="T385" i="4"/>
  <c r="S385" i="4"/>
  <c r="W385" i="4"/>
  <c r="L385" i="4"/>
  <c r="E385" i="4"/>
  <c r="E384" i="4"/>
  <c r="G381" i="7"/>
  <c r="F382" i="7"/>
  <c r="J386" i="4"/>
  <c r="E382" i="7"/>
  <c r="D383" i="7"/>
  <c r="C384" i="7"/>
  <c r="D388" i="4"/>
  <c r="V388" i="4"/>
  <c r="G380" i="7"/>
  <c r="H380" i="7"/>
  <c r="I380" i="7"/>
  <c r="H381" i="7"/>
  <c r="I381" i="7"/>
  <c r="E383" i="7"/>
  <c r="F383" i="7"/>
  <c r="J387" i="4"/>
  <c r="D384" i="7"/>
  <c r="E384" i="7"/>
  <c r="F386" i="4"/>
  <c r="T386" i="4"/>
  <c r="S386" i="4"/>
  <c r="W386" i="4"/>
  <c r="L386" i="4"/>
  <c r="E386" i="4"/>
  <c r="F387" i="4"/>
  <c r="F388" i="4"/>
  <c r="G382" i="7"/>
  <c r="C385" i="7"/>
  <c r="D389" i="4"/>
  <c r="V389" i="4"/>
  <c r="F384" i="7"/>
  <c r="J388" i="4"/>
  <c r="T388" i="4"/>
  <c r="S388" i="4"/>
  <c r="W388" i="4"/>
  <c r="L388" i="4"/>
  <c r="T387" i="4"/>
  <c r="S387" i="4"/>
  <c r="W387" i="4"/>
  <c r="L387" i="4"/>
  <c r="E388" i="4"/>
  <c r="E387" i="4"/>
  <c r="G383" i="7"/>
  <c r="H383" i="7"/>
  <c r="H382" i="7"/>
  <c r="I382" i="7"/>
  <c r="D385" i="7"/>
  <c r="F385" i="7"/>
  <c r="J389" i="4"/>
  <c r="G384" i="7"/>
  <c r="I383" i="7"/>
  <c r="H384" i="7"/>
  <c r="I384" i="7"/>
  <c r="C386" i="7"/>
  <c r="E385" i="7"/>
  <c r="D386" i="7"/>
  <c r="D390" i="4"/>
  <c r="V390" i="4"/>
  <c r="E386" i="7"/>
  <c r="F390" i="4"/>
  <c r="C387" i="7"/>
  <c r="F386" i="7"/>
  <c r="J390" i="4"/>
  <c r="F389" i="4"/>
  <c r="T389" i="4"/>
  <c r="S389" i="4"/>
  <c r="W389" i="4"/>
  <c r="L389" i="4"/>
  <c r="T390" i="4"/>
  <c r="S390" i="4"/>
  <c r="W390" i="4"/>
  <c r="L390" i="4"/>
  <c r="E390" i="4"/>
  <c r="D387" i="7"/>
  <c r="C388" i="7"/>
  <c r="D392" i="4"/>
  <c r="V392" i="4"/>
  <c r="D391" i="4"/>
  <c r="V391" i="4"/>
  <c r="E389" i="4"/>
  <c r="F387" i="7"/>
  <c r="J391" i="4"/>
  <c r="G386" i="7"/>
  <c r="E387" i="7"/>
  <c r="F391" i="4"/>
  <c r="G385" i="7"/>
  <c r="T391" i="4"/>
  <c r="S391" i="4"/>
  <c r="W391" i="4"/>
  <c r="L391" i="4"/>
  <c r="D388" i="7"/>
  <c r="C389" i="7"/>
  <c r="D393" i="4"/>
  <c r="V393" i="4"/>
  <c r="E391" i="4"/>
  <c r="H385" i="7"/>
  <c r="I385" i="7"/>
  <c r="H386" i="7"/>
  <c r="I386" i="7"/>
  <c r="G387" i="7"/>
  <c r="E388" i="7"/>
  <c r="F388" i="7"/>
  <c r="J392" i="4"/>
  <c r="D389" i="7"/>
  <c r="C390" i="7"/>
  <c r="D394" i="4"/>
  <c r="V394" i="4"/>
  <c r="H387" i="7"/>
  <c r="I387" i="7"/>
  <c r="E389" i="7"/>
  <c r="F389" i="7"/>
  <c r="J393" i="4"/>
  <c r="D390" i="7"/>
  <c r="C391" i="7"/>
  <c r="D395" i="4"/>
  <c r="V395" i="4"/>
  <c r="F392" i="4"/>
  <c r="T392" i="4"/>
  <c r="S392" i="4"/>
  <c r="W392" i="4"/>
  <c r="L392" i="4"/>
  <c r="E392" i="4"/>
  <c r="G388" i="7"/>
  <c r="E390" i="7"/>
  <c r="F390" i="7"/>
  <c r="J394" i="4"/>
  <c r="D391" i="7"/>
  <c r="C392" i="7"/>
  <c r="D396" i="4"/>
  <c r="V396" i="4"/>
  <c r="F393" i="4"/>
  <c r="T393" i="4"/>
  <c r="S393" i="4"/>
  <c r="W393" i="4"/>
  <c r="L393" i="4"/>
  <c r="E393" i="4"/>
  <c r="H388" i="7"/>
  <c r="I388" i="7"/>
  <c r="E391" i="7"/>
  <c r="F391" i="7"/>
  <c r="J395" i="4"/>
  <c r="G389" i="7"/>
  <c r="D392" i="7"/>
  <c r="C393" i="7"/>
  <c r="D397" i="4"/>
  <c r="V397" i="4"/>
  <c r="F394" i="4"/>
  <c r="T394" i="4"/>
  <c r="S394" i="4"/>
  <c r="W394" i="4"/>
  <c r="L394" i="4"/>
  <c r="E394" i="4"/>
  <c r="H389" i="7"/>
  <c r="I389" i="7"/>
  <c r="F395" i="4"/>
  <c r="G390" i="7"/>
  <c r="E392" i="7"/>
  <c r="D393" i="7"/>
  <c r="C394" i="7"/>
  <c r="D398" i="4"/>
  <c r="V398" i="4"/>
  <c r="F392" i="7"/>
  <c r="J396" i="4"/>
  <c r="T395" i="4"/>
  <c r="S395" i="4"/>
  <c r="W395" i="4"/>
  <c r="L395" i="4"/>
  <c r="E395" i="4"/>
  <c r="G391" i="7"/>
  <c r="H391" i="7"/>
  <c r="H390" i="7"/>
  <c r="I390" i="7"/>
  <c r="E393" i="7"/>
  <c r="F397" i="4"/>
  <c r="F393" i="7"/>
  <c r="J397" i="4"/>
  <c r="D394" i="7"/>
  <c r="C395" i="7"/>
  <c r="D399" i="4"/>
  <c r="V399" i="4"/>
  <c r="F396" i="4"/>
  <c r="T396" i="4"/>
  <c r="S396" i="4"/>
  <c r="W396" i="4"/>
  <c r="L396" i="4"/>
  <c r="T397" i="4"/>
  <c r="S397" i="4"/>
  <c r="W397" i="4"/>
  <c r="L397" i="4"/>
  <c r="E397" i="4"/>
  <c r="E396" i="4"/>
  <c r="I391" i="7"/>
  <c r="G393" i="7"/>
  <c r="H393" i="7"/>
  <c r="E394" i="7"/>
  <c r="F398" i="4"/>
  <c r="D395" i="7"/>
  <c r="C396" i="7"/>
  <c r="D400" i="4"/>
  <c r="V400" i="4"/>
  <c r="F394" i="7"/>
  <c r="J398" i="4"/>
  <c r="G392" i="7"/>
  <c r="T398" i="4"/>
  <c r="S398" i="4"/>
  <c r="W398" i="4"/>
  <c r="L398" i="4"/>
  <c r="E398" i="4"/>
  <c r="G394" i="7"/>
  <c r="H394" i="7"/>
  <c r="I393" i="7"/>
  <c r="H392" i="7"/>
  <c r="I392" i="7"/>
  <c r="F395" i="7"/>
  <c r="J399" i="4"/>
  <c r="E395" i="7"/>
  <c r="D396" i="7"/>
  <c r="C397" i="7"/>
  <c r="D401" i="4"/>
  <c r="V401" i="4"/>
  <c r="I394" i="7"/>
  <c r="E396" i="7"/>
  <c r="D397" i="7"/>
  <c r="C398" i="7"/>
  <c r="D402" i="4"/>
  <c r="V402" i="4"/>
  <c r="F399" i="4"/>
  <c r="F396" i="7"/>
  <c r="J400" i="4"/>
  <c r="T399" i="4"/>
  <c r="S399" i="4"/>
  <c r="W399" i="4"/>
  <c r="L399" i="4"/>
  <c r="E399" i="4"/>
  <c r="F397" i="7"/>
  <c r="J401" i="4"/>
  <c r="E397" i="7"/>
  <c r="G395" i="7"/>
  <c r="D398" i="7"/>
  <c r="C399" i="7"/>
  <c r="D403" i="4"/>
  <c r="V403" i="4"/>
  <c r="F400" i="4"/>
  <c r="T400" i="4"/>
  <c r="S400" i="4"/>
  <c r="W400" i="4"/>
  <c r="L400" i="4"/>
  <c r="E400" i="4"/>
  <c r="H395" i="7"/>
  <c r="I395" i="7"/>
  <c r="F401" i="4"/>
  <c r="E398" i="7"/>
  <c r="D399" i="7"/>
  <c r="C400" i="7"/>
  <c r="D404" i="4"/>
  <c r="V404" i="4"/>
  <c r="F398" i="7"/>
  <c r="J402" i="4"/>
  <c r="G396" i="7"/>
  <c r="T401" i="4"/>
  <c r="S401" i="4"/>
  <c r="W401" i="4"/>
  <c r="L401" i="4"/>
  <c r="E401" i="4"/>
  <c r="H396" i="7"/>
  <c r="I396" i="7"/>
  <c r="G397" i="7"/>
  <c r="E399" i="7"/>
  <c r="F399" i="7"/>
  <c r="J403" i="4"/>
  <c r="F402" i="4"/>
  <c r="D400" i="7"/>
  <c r="C401" i="7"/>
  <c r="D405" i="4"/>
  <c r="V405" i="4"/>
  <c r="T402" i="4"/>
  <c r="S402" i="4"/>
  <c r="W402" i="4"/>
  <c r="L402" i="4"/>
  <c r="E402" i="4"/>
  <c r="H397" i="7"/>
  <c r="I397" i="7"/>
  <c r="G398" i="7"/>
  <c r="F403" i="4"/>
  <c r="E400" i="7"/>
  <c r="F400" i="7"/>
  <c r="J404" i="4"/>
  <c r="D401" i="7"/>
  <c r="C402" i="7"/>
  <c r="D406" i="4"/>
  <c r="V406" i="4"/>
  <c r="T403" i="4"/>
  <c r="S403" i="4"/>
  <c r="W403" i="4"/>
  <c r="L403" i="4"/>
  <c r="E403" i="4"/>
  <c r="G399" i="7"/>
  <c r="H399" i="7"/>
  <c r="H398" i="7"/>
  <c r="I398" i="7"/>
  <c r="D402" i="7"/>
  <c r="C403" i="7"/>
  <c r="D407" i="4"/>
  <c r="V407" i="4"/>
  <c r="E401" i="7"/>
  <c r="F401" i="7"/>
  <c r="J405" i="4"/>
  <c r="F404" i="4"/>
  <c r="T404" i="4"/>
  <c r="S404" i="4"/>
  <c r="W404" i="4"/>
  <c r="L404" i="4"/>
  <c r="E404" i="4"/>
  <c r="I399" i="7"/>
  <c r="E402" i="7"/>
  <c r="F406" i="4"/>
  <c r="F405" i="4"/>
  <c r="G400" i="7"/>
  <c r="F402" i="7"/>
  <c r="J406" i="4"/>
  <c r="D403" i="7"/>
  <c r="C404" i="7"/>
  <c r="D408" i="4"/>
  <c r="V408" i="4"/>
  <c r="T406" i="4"/>
  <c r="S406" i="4"/>
  <c r="W406" i="4"/>
  <c r="L406" i="4"/>
  <c r="T405" i="4"/>
  <c r="S405" i="4"/>
  <c r="W405" i="4"/>
  <c r="L405" i="4"/>
  <c r="E406" i="4"/>
  <c r="E405" i="4"/>
  <c r="G402" i="7"/>
  <c r="I402" i="7"/>
  <c r="H400" i="7"/>
  <c r="I400" i="7"/>
  <c r="G401" i="7"/>
  <c r="D404" i="7"/>
  <c r="C405" i="7"/>
  <c r="D409" i="4"/>
  <c r="V409" i="4"/>
  <c r="E403" i="7"/>
  <c r="F403" i="7"/>
  <c r="J407" i="4"/>
  <c r="H402" i="7"/>
  <c r="H401" i="7"/>
  <c r="I401" i="7"/>
  <c r="F404" i="7"/>
  <c r="J408" i="4"/>
  <c r="F407" i="4"/>
  <c r="D405" i="7"/>
  <c r="C406" i="7"/>
  <c r="D410" i="4"/>
  <c r="V410" i="4"/>
  <c r="E404" i="7"/>
  <c r="T407" i="4"/>
  <c r="S407" i="4"/>
  <c r="W407" i="4"/>
  <c r="L407" i="4"/>
  <c r="E407" i="4"/>
  <c r="F405" i="7"/>
  <c r="J409" i="4"/>
  <c r="E405" i="7"/>
  <c r="D406" i="7"/>
  <c r="C407" i="7"/>
  <c r="D411" i="4"/>
  <c r="V411" i="4"/>
  <c r="G403" i="7"/>
  <c r="F408" i="4"/>
  <c r="T408" i="4"/>
  <c r="S408" i="4"/>
  <c r="W408" i="4"/>
  <c r="L408" i="4"/>
  <c r="E408" i="4"/>
  <c r="H403" i="7"/>
  <c r="I403" i="7"/>
  <c r="F406" i="7"/>
  <c r="J410" i="4"/>
  <c r="G404" i="7"/>
  <c r="E406" i="7"/>
  <c r="D407" i="7"/>
  <c r="C408" i="7"/>
  <c r="D412" i="4"/>
  <c r="V412" i="4"/>
  <c r="F409" i="4"/>
  <c r="T409" i="4"/>
  <c r="S409" i="4"/>
  <c r="W409" i="4"/>
  <c r="L409" i="4"/>
  <c r="E409" i="4"/>
  <c r="H404" i="7"/>
  <c r="I404" i="7"/>
  <c r="F407" i="7"/>
  <c r="J411" i="4"/>
  <c r="F410" i="4"/>
  <c r="D408" i="7"/>
  <c r="C409" i="7"/>
  <c r="D413" i="4"/>
  <c r="V413" i="4"/>
  <c r="G405" i="7"/>
  <c r="E407" i="7"/>
  <c r="T410" i="4"/>
  <c r="S410" i="4"/>
  <c r="W410" i="4"/>
  <c r="L410" i="4"/>
  <c r="E410" i="4"/>
  <c r="H405" i="7"/>
  <c r="I405" i="7"/>
  <c r="E408" i="7"/>
  <c r="F411" i="4"/>
  <c r="F408" i="7"/>
  <c r="J412" i="4"/>
  <c r="D409" i="7"/>
  <c r="C410" i="7"/>
  <c r="D414" i="4"/>
  <c r="V414" i="4"/>
  <c r="G406" i="7"/>
  <c r="T411" i="4"/>
  <c r="S411" i="4"/>
  <c r="W411" i="4"/>
  <c r="L411" i="4"/>
  <c r="E411" i="4"/>
  <c r="H406" i="7"/>
  <c r="I406" i="7"/>
  <c r="E409" i="7"/>
  <c r="F413" i="4"/>
  <c r="F409" i="7"/>
  <c r="J413" i="4"/>
  <c r="D410" i="7"/>
  <c r="C411" i="7"/>
  <c r="D415" i="4"/>
  <c r="V415" i="4"/>
  <c r="G407" i="7"/>
  <c r="F412" i="4"/>
  <c r="T413" i="4"/>
  <c r="S413" i="4"/>
  <c r="W413" i="4"/>
  <c r="L413" i="4"/>
  <c r="T412" i="4"/>
  <c r="S412" i="4"/>
  <c r="W412" i="4"/>
  <c r="L412" i="4"/>
  <c r="E413" i="4"/>
  <c r="E412" i="4"/>
  <c r="G409" i="7"/>
  <c r="H409" i="7"/>
  <c r="H407" i="7"/>
  <c r="I407" i="7"/>
  <c r="D411" i="7"/>
  <c r="C412" i="7"/>
  <c r="D416" i="4"/>
  <c r="V416" i="4"/>
  <c r="E410" i="7"/>
  <c r="G408" i="7"/>
  <c r="F410" i="7"/>
  <c r="J414" i="4"/>
  <c r="I409" i="7"/>
  <c r="H408" i="7"/>
  <c r="I408" i="7"/>
  <c r="E411" i="7"/>
  <c r="F415" i="4"/>
  <c r="F411" i="7"/>
  <c r="J415" i="4"/>
  <c r="D412" i="7"/>
  <c r="C413" i="7"/>
  <c r="D417" i="4"/>
  <c r="V417" i="4"/>
  <c r="F414" i="4"/>
  <c r="T415" i="4"/>
  <c r="S415" i="4"/>
  <c r="W415" i="4"/>
  <c r="L415" i="4"/>
  <c r="T414" i="4"/>
  <c r="S414" i="4"/>
  <c r="W414" i="4"/>
  <c r="L414" i="4"/>
  <c r="E415" i="4"/>
  <c r="E414" i="4"/>
  <c r="G411" i="7"/>
  <c r="E412" i="7"/>
  <c r="F416" i="4"/>
  <c r="F412" i="7"/>
  <c r="J416" i="4"/>
  <c r="D413" i="7"/>
  <c r="C414" i="7"/>
  <c r="D418" i="4"/>
  <c r="V418" i="4"/>
  <c r="G410" i="7"/>
  <c r="T416" i="4"/>
  <c r="S416" i="4"/>
  <c r="W416" i="4"/>
  <c r="L416" i="4"/>
  <c r="E416" i="4"/>
  <c r="H410" i="7"/>
  <c r="I410" i="7"/>
  <c r="H411" i="7"/>
  <c r="I411" i="7"/>
  <c r="G412" i="7"/>
  <c r="E413" i="7"/>
  <c r="F413" i="7"/>
  <c r="J417" i="4"/>
  <c r="D414" i="7"/>
  <c r="C415" i="7"/>
  <c r="D419" i="4"/>
  <c r="V419" i="4"/>
  <c r="H412" i="7"/>
  <c r="I412" i="7"/>
  <c r="E414" i="7"/>
  <c r="F414" i="7"/>
  <c r="J418" i="4"/>
  <c r="D415" i="7"/>
  <c r="C416" i="7"/>
  <c r="D420" i="4"/>
  <c r="V420" i="4"/>
  <c r="F417" i="4"/>
  <c r="T417" i="4"/>
  <c r="S417" i="4"/>
  <c r="W417" i="4"/>
  <c r="L417" i="4"/>
  <c r="E417" i="4"/>
  <c r="F418" i="4"/>
  <c r="F415" i="7"/>
  <c r="J419" i="4"/>
  <c r="E415" i="7"/>
  <c r="G413" i="7"/>
  <c r="D416" i="7"/>
  <c r="C417" i="7"/>
  <c r="D421" i="4"/>
  <c r="V421" i="4"/>
  <c r="T418" i="4"/>
  <c r="S418" i="4"/>
  <c r="W418" i="4"/>
  <c r="L418" i="4"/>
  <c r="E418" i="4"/>
  <c r="H413" i="7"/>
  <c r="I413" i="7"/>
  <c r="G414" i="7"/>
  <c r="D417" i="7"/>
  <c r="C418" i="7"/>
  <c r="D422" i="4"/>
  <c r="V422" i="4"/>
  <c r="F419" i="4"/>
  <c r="F416" i="7"/>
  <c r="J420" i="4"/>
  <c r="E416" i="7"/>
  <c r="T419" i="4"/>
  <c r="S419" i="4"/>
  <c r="W419" i="4"/>
  <c r="L419" i="4"/>
  <c r="E419" i="4"/>
  <c r="H414" i="7"/>
  <c r="I414" i="7"/>
  <c r="E417" i="7"/>
  <c r="F420" i="4"/>
  <c r="G415" i="7"/>
  <c r="D418" i="7"/>
  <c r="F418" i="7"/>
  <c r="J422" i="4"/>
  <c r="F417" i="7"/>
  <c r="J421" i="4"/>
  <c r="T420" i="4"/>
  <c r="S420" i="4"/>
  <c r="W420" i="4"/>
  <c r="L420" i="4"/>
  <c r="E420" i="4"/>
  <c r="H415" i="7"/>
  <c r="I415" i="7"/>
  <c r="F421" i="4"/>
  <c r="E418" i="7"/>
  <c r="C419" i="7"/>
  <c r="D423" i="4"/>
  <c r="V423" i="4"/>
  <c r="G416" i="7"/>
  <c r="T421" i="4"/>
  <c r="S421" i="4"/>
  <c r="W421" i="4"/>
  <c r="L421" i="4"/>
  <c r="E421" i="4"/>
  <c r="H416" i="7"/>
  <c r="I416" i="7"/>
  <c r="G417" i="7"/>
  <c r="D419" i="7"/>
  <c r="F419" i="7"/>
  <c r="J423" i="4"/>
  <c r="F422" i="4"/>
  <c r="T422" i="4"/>
  <c r="S422" i="4"/>
  <c r="W422" i="4"/>
  <c r="L422" i="4"/>
  <c r="E422" i="4"/>
  <c r="H417" i="7"/>
  <c r="I417" i="7"/>
  <c r="C420" i="7"/>
  <c r="G418" i="7"/>
  <c r="E419" i="7"/>
  <c r="D420" i="7"/>
  <c r="C421" i="7"/>
  <c r="D425" i="4"/>
  <c r="V425" i="4"/>
  <c r="D424" i="4"/>
  <c r="V424" i="4"/>
  <c r="H418" i="7"/>
  <c r="I418" i="7"/>
  <c r="F420" i="7"/>
  <c r="J424" i="4"/>
  <c r="E420" i="7"/>
  <c r="D421" i="7"/>
  <c r="C422" i="7"/>
  <c r="D426" i="4"/>
  <c r="V426" i="4"/>
  <c r="F423" i="4"/>
  <c r="T423" i="4"/>
  <c r="S423" i="4"/>
  <c r="W423" i="4"/>
  <c r="L423" i="4"/>
  <c r="E423" i="4"/>
  <c r="F421" i="7"/>
  <c r="J425" i="4"/>
  <c r="G419" i="7"/>
  <c r="E421" i="7"/>
  <c r="D422" i="7"/>
  <c r="F422" i="7"/>
  <c r="J426" i="4"/>
  <c r="F424" i="4"/>
  <c r="T424" i="4"/>
  <c r="S424" i="4"/>
  <c r="W424" i="4"/>
  <c r="L424" i="4"/>
  <c r="E424" i="4"/>
  <c r="H419" i="7"/>
  <c r="I419" i="7"/>
  <c r="E422" i="7"/>
  <c r="C423" i="7"/>
  <c r="D427" i="4"/>
  <c r="V427" i="4"/>
  <c r="F425" i="4"/>
  <c r="G420" i="7"/>
  <c r="T425" i="4"/>
  <c r="S425" i="4"/>
  <c r="W425" i="4"/>
  <c r="L425" i="4"/>
  <c r="E425" i="4"/>
  <c r="H420" i="7"/>
  <c r="I420" i="7"/>
  <c r="G421" i="7"/>
  <c r="D423" i="7"/>
  <c r="C424" i="7"/>
  <c r="D428" i="4"/>
  <c r="V428" i="4"/>
  <c r="F426" i="4"/>
  <c r="T426" i="4"/>
  <c r="S426" i="4"/>
  <c r="W426" i="4"/>
  <c r="L426" i="4"/>
  <c r="E426" i="4"/>
  <c r="H421" i="7"/>
  <c r="I421" i="7"/>
  <c r="E423" i="7"/>
  <c r="G422" i="7"/>
  <c r="F423" i="7"/>
  <c r="J427" i="4"/>
  <c r="D424" i="7"/>
  <c r="C425" i="7"/>
  <c r="D429" i="4"/>
  <c r="V429" i="4"/>
  <c r="H422" i="7"/>
  <c r="I422" i="7"/>
  <c r="E424" i="7"/>
  <c r="F428" i="4"/>
  <c r="D425" i="7"/>
  <c r="C426" i="7"/>
  <c r="D430" i="4"/>
  <c r="V430" i="4"/>
  <c r="F424" i="7"/>
  <c r="J428" i="4"/>
  <c r="F427" i="4"/>
  <c r="T427" i="4"/>
  <c r="S427" i="4"/>
  <c r="W427" i="4"/>
  <c r="L427" i="4"/>
  <c r="T428" i="4"/>
  <c r="S428" i="4"/>
  <c r="W428" i="4"/>
  <c r="L428" i="4"/>
  <c r="E428" i="4"/>
  <c r="E427" i="4"/>
  <c r="G424" i="7"/>
  <c r="H424" i="7"/>
  <c r="E425" i="7"/>
  <c r="G423" i="7"/>
  <c r="D426" i="7"/>
  <c r="F426" i="7"/>
  <c r="J430" i="4"/>
  <c r="F425" i="7"/>
  <c r="J429" i="4"/>
  <c r="I424" i="7"/>
  <c r="H423" i="7"/>
  <c r="I423" i="7"/>
  <c r="E426" i="7"/>
  <c r="F430" i="4"/>
  <c r="C427" i="7"/>
  <c r="D431" i="4"/>
  <c r="V431" i="4"/>
  <c r="F429" i="4"/>
  <c r="T429" i="4"/>
  <c r="S429" i="4"/>
  <c r="W429" i="4"/>
  <c r="L429" i="4"/>
  <c r="T430" i="4"/>
  <c r="S430" i="4"/>
  <c r="W430" i="4"/>
  <c r="L430" i="4"/>
  <c r="E429" i="4"/>
  <c r="E430" i="4"/>
  <c r="G426" i="7"/>
  <c r="G425" i="7"/>
  <c r="D427" i="7"/>
  <c r="C428" i="7"/>
  <c r="D432" i="4"/>
  <c r="V432" i="4"/>
  <c r="H425" i="7"/>
  <c r="I425" i="7"/>
  <c r="H426" i="7"/>
  <c r="I426" i="7"/>
  <c r="E427" i="7"/>
  <c r="D428" i="7"/>
  <c r="F428" i="7"/>
  <c r="J432" i="4"/>
  <c r="F427" i="7"/>
  <c r="J431" i="4"/>
  <c r="C429" i="7"/>
  <c r="E428" i="7"/>
  <c r="F431" i="4"/>
  <c r="T431" i="4"/>
  <c r="S431" i="4"/>
  <c r="W431" i="4"/>
  <c r="L431" i="4"/>
  <c r="D429" i="7"/>
  <c r="C430" i="7"/>
  <c r="D434" i="4"/>
  <c r="V434" i="4"/>
  <c r="D433" i="4"/>
  <c r="V433" i="4"/>
  <c r="E431" i="4"/>
  <c r="E429" i="7"/>
  <c r="F429" i="7"/>
  <c r="J433" i="4"/>
  <c r="G427" i="7"/>
  <c r="F432" i="4"/>
  <c r="D430" i="7"/>
  <c r="C431" i="7"/>
  <c r="D435" i="4"/>
  <c r="V435" i="4"/>
  <c r="T432" i="4"/>
  <c r="S432" i="4"/>
  <c r="W432" i="4"/>
  <c r="L432" i="4"/>
  <c r="E432" i="4"/>
  <c r="H427" i="7"/>
  <c r="I427" i="7"/>
  <c r="D431" i="7"/>
  <c r="E431" i="7"/>
  <c r="G428" i="7"/>
  <c r="E430" i="7"/>
  <c r="F430" i="7"/>
  <c r="J434" i="4"/>
  <c r="F433" i="4"/>
  <c r="T433" i="4"/>
  <c r="S433" i="4"/>
  <c r="W433" i="4"/>
  <c r="L433" i="4"/>
  <c r="E433" i="4"/>
  <c r="H428" i="7"/>
  <c r="I428" i="7"/>
  <c r="F431" i="7"/>
  <c r="J435" i="4"/>
  <c r="C432" i="7"/>
  <c r="G429" i="7"/>
  <c r="F435" i="4"/>
  <c r="F434" i="4"/>
  <c r="T434" i="4"/>
  <c r="S434" i="4"/>
  <c r="W434" i="4"/>
  <c r="L434" i="4"/>
  <c r="T435" i="4"/>
  <c r="S435" i="4"/>
  <c r="W435" i="4"/>
  <c r="L435" i="4"/>
  <c r="E435" i="4"/>
  <c r="D432" i="7"/>
  <c r="C433" i="7"/>
  <c r="D437" i="4"/>
  <c r="V437" i="4"/>
  <c r="D436" i="4"/>
  <c r="V436" i="4"/>
  <c r="E434" i="4"/>
  <c r="H429" i="7"/>
  <c r="I429" i="7"/>
  <c r="F432" i="7"/>
  <c r="J436" i="4"/>
  <c r="E432" i="7"/>
  <c r="G431" i="7"/>
  <c r="G430" i="7"/>
  <c r="D433" i="7"/>
  <c r="C434" i="7"/>
  <c r="D438" i="4"/>
  <c r="V438" i="4"/>
  <c r="H431" i="7"/>
  <c r="I431" i="7"/>
  <c r="H430" i="7"/>
  <c r="I430" i="7"/>
  <c r="F436" i="4"/>
  <c r="F433" i="7"/>
  <c r="J437" i="4"/>
  <c r="E433" i="7"/>
  <c r="D434" i="7"/>
  <c r="C435" i="7"/>
  <c r="D439" i="4"/>
  <c r="V439" i="4"/>
  <c r="T436" i="4"/>
  <c r="S436" i="4"/>
  <c r="W436" i="4"/>
  <c r="L436" i="4"/>
  <c r="E436" i="4"/>
  <c r="G432" i="7"/>
  <c r="D435" i="7"/>
  <c r="F435" i="7"/>
  <c r="J439" i="4"/>
  <c r="E434" i="7"/>
  <c r="F434" i="7"/>
  <c r="J438" i="4"/>
  <c r="F437" i="4"/>
  <c r="T437" i="4"/>
  <c r="S437" i="4"/>
  <c r="W437" i="4"/>
  <c r="L437" i="4"/>
  <c r="E437" i="4"/>
  <c r="H432" i="7"/>
  <c r="I432" i="7"/>
  <c r="C436" i="7"/>
  <c r="E435" i="7"/>
  <c r="F439" i="4"/>
  <c r="F438" i="4"/>
  <c r="G433" i="7"/>
  <c r="T439" i="4"/>
  <c r="S439" i="4"/>
  <c r="W439" i="4"/>
  <c r="L439" i="4"/>
  <c r="T438" i="4"/>
  <c r="S438" i="4"/>
  <c r="W438" i="4"/>
  <c r="L438" i="4"/>
  <c r="D436" i="7"/>
  <c r="C437" i="7"/>
  <c r="D441" i="4"/>
  <c r="V441" i="4"/>
  <c r="D440" i="4"/>
  <c r="V440" i="4"/>
  <c r="E439" i="4"/>
  <c r="E438" i="4"/>
  <c r="H433" i="7"/>
  <c r="I433" i="7"/>
  <c r="G435" i="7"/>
  <c r="E436" i="7"/>
  <c r="F440" i="4"/>
  <c r="F436" i="7"/>
  <c r="J440" i="4"/>
  <c r="G434" i="7"/>
  <c r="T440" i="4"/>
  <c r="S440" i="4"/>
  <c r="W440" i="4"/>
  <c r="L440" i="4"/>
  <c r="D437" i="7"/>
  <c r="C438" i="7"/>
  <c r="D442" i="4"/>
  <c r="V442" i="4"/>
  <c r="E440" i="4"/>
  <c r="H435" i="7"/>
  <c r="I435" i="7"/>
  <c r="H434" i="7"/>
  <c r="I434" i="7"/>
  <c r="G436" i="7"/>
  <c r="E437" i="7"/>
  <c r="F441" i="4"/>
  <c r="F437" i="7"/>
  <c r="J441" i="4"/>
  <c r="D438" i="7"/>
  <c r="C439" i="7"/>
  <c r="D443" i="4"/>
  <c r="V443" i="4"/>
  <c r="T441" i="4"/>
  <c r="S441" i="4"/>
  <c r="W441" i="4"/>
  <c r="L441" i="4"/>
  <c r="E441" i="4"/>
  <c r="G437" i="7"/>
  <c r="H437" i="7"/>
  <c r="H436" i="7"/>
  <c r="I436" i="7"/>
  <c r="D439" i="7"/>
  <c r="C440" i="7"/>
  <c r="D444" i="4"/>
  <c r="V444" i="4"/>
  <c r="E438" i="7"/>
  <c r="F438" i="7"/>
  <c r="J442" i="4"/>
  <c r="I437" i="7"/>
  <c r="E439" i="7"/>
  <c r="F443" i="4"/>
  <c r="F439" i="7"/>
  <c r="J443" i="4"/>
  <c r="F442" i="4"/>
  <c r="D440" i="7"/>
  <c r="C441" i="7"/>
  <c r="D445" i="4"/>
  <c r="V445" i="4"/>
  <c r="T442" i="4"/>
  <c r="S442" i="4"/>
  <c r="W442" i="4"/>
  <c r="L442" i="4"/>
  <c r="T443" i="4"/>
  <c r="S443" i="4"/>
  <c r="W443" i="4"/>
  <c r="L443" i="4"/>
  <c r="E443" i="4"/>
  <c r="E442" i="4"/>
  <c r="G439" i="7"/>
  <c r="D441" i="7"/>
  <c r="C442" i="7"/>
  <c r="D446" i="4"/>
  <c r="V446" i="4"/>
  <c r="F440" i="7"/>
  <c r="J444" i="4"/>
  <c r="E440" i="7"/>
  <c r="G438" i="7"/>
  <c r="H438" i="7"/>
  <c r="I438" i="7"/>
  <c r="H439" i="7"/>
  <c r="I439" i="7"/>
  <c r="E441" i="7"/>
  <c r="F441" i="7"/>
  <c r="J445" i="4"/>
  <c r="F444" i="4"/>
  <c r="D442" i="7"/>
  <c r="C443" i="7"/>
  <c r="D447" i="4"/>
  <c r="V447" i="4"/>
  <c r="T444" i="4"/>
  <c r="S444" i="4"/>
  <c r="W444" i="4"/>
  <c r="L444" i="4"/>
  <c r="E444" i="4"/>
  <c r="F445" i="4"/>
  <c r="E442" i="7"/>
  <c r="F442" i="7"/>
  <c r="J446" i="4"/>
  <c r="D443" i="7"/>
  <c r="C444" i="7"/>
  <c r="D448" i="4"/>
  <c r="V448" i="4"/>
  <c r="G440" i="7"/>
  <c r="T445" i="4"/>
  <c r="S445" i="4"/>
  <c r="W445" i="4"/>
  <c r="L445" i="4"/>
  <c r="E445" i="4"/>
  <c r="H440" i="7"/>
  <c r="I440" i="7"/>
  <c r="G441" i="7"/>
  <c r="F443" i="7"/>
  <c r="J447" i="4"/>
  <c r="F446" i="4"/>
  <c r="E443" i="7"/>
  <c r="D444" i="7"/>
  <c r="C445" i="7"/>
  <c r="D449" i="4"/>
  <c r="V449" i="4"/>
  <c r="T446" i="4"/>
  <c r="S446" i="4"/>
  <c r="W446" i="4"/>
  <c r="L446" i="4"/>
  <c r="E446" i="4"/>
  <c r="H441" i="7"/>
  <c r="I441" i="7"/>
  <c r="G442" i="7"/>
  <c r="F447" i="4"/>
  <c r="D445" i="7"/>
  <c r="C446" i="7"/>
  <c r="D450" i="4"/>
  <c r="V450" i="4"/>
  <c r="F444" i="7"/>
  <c r="J448" i="4"/>
  <c r="E444" i="7"/>
  <c r="T447" i="4"/>
  <c r="S447" i="4"/>
  <c r="W447" i="4"/>
  <c r="L447" i="4"/>
  <c r="E447" i="4"/>
  <c r="H442" i="7"/>
  <c r="I442" i="7"/>
  <c r="G443" i="7"/>
  <c r="E445" i="7"/>
  <c r="F449" i="4"/>
  <c r="F448" i="4"/>
  <c r="F445" i="7"/>
  <c r="J449" i="4"/>
  <c r="D446" i="7"/>
  <c r="C447" i="7"/>
  <c r="D451" i="4"/>
  <c r="V451" i="4"/>
  <c r="T449" i="4"/>
  <c r="S449" i="4"/>
  <c r="W449" i="4"/>
  <c r="L449" i="4"/>
  <c r="T448" i="4"/>
  <c r="S448" i="4"/>
  <c r="W448" i="4"/>
  <c r="L448" i="4"/>
  <c r="E449" i="4"/>
  <c r="E448" i="4"/>
  <c r="G445" i="7"/>
  <c r="H443" i="7"/>
  <c r="I443" i="7"/>
  <c r="F446" i="7"/>
  <c r="J450" i="4"/>
  <c r="G444" i="7"/>
  <c r="D447" i="7"/>
  <c r="C448" i="7"/>
  <c r="D452" i="4"/>
  <c r="V452" i="4"/>
  <c r="E446" i="7"/>
  <c r="H444" i="7"/>
  <c r="I444" i="7"/>
  <c r="H445" i="7"/>
  <c r="I445" i="7"/>
  <c r="E447" i="7"/>
  <c r="F447" i="7"/>
  <c r="J451" i="4"/>
  <c r="D448" i="7"/>
  <c r="C449" i="7"/>
  <c r="D453" i="4"/>
  <c r="V453" i="4"/>
  <c r="F450" i="4"/>
  <c r="T450" i="4"/>
  <c r="S450" i="4"/>
  <c r="W450" i="4"/>
  <c r="L450" i="4"/>
  <c r="E450" i="4"/>
  <c r="F451" i="4"/>
  <c r="D449" i="7"/>
  <c r="C450" i="7"/>
  <c r="D454" i="4"/>
  <c r="V454" i="4"/>
  <c r="F448" i="7"/>
  <c r="J452" i="4"/>
  <c r="G446" i="7"/>
  <c r="E448" i="7"/>
  <c r="T451" i="4"/>
  <c r="S451" i="4"/>
  <c r="W451" i="4"/>
  <c r="L451" i="4"/>
  <c r="E451" i="4"/>
  <c r="H446" i="7"/>
  <c r="I446" i="7"/>
  <c r="G447" i="7"/>
  <c r="E449" i="7"/>
  <c r="F453" i="4"/>
  <c r="F452" i="4"/>
  <c r="F449" i="7"/>
  <c r="J453" i="4"/>
  <c r="D450" i="7"/>
  <c r="C451" i="7"/>
  <c r="D455" i="4"/>
  <c r="V455" i="4"/>
  <c r="S453" i="4"/>
  <c r="W453" i="4"/>
  <c r="L453" i="4"/>
  <c r="T453" i="4"/>
  <c r="T452" i="4"/>
  <c r="S452" i="4"/>
  <c r="W452" i="4"/>
  <c r="L452" i="4"/>
  <c r="E453" i="4"/>
  <c r="E452" i="4"/>
  <c r="G449" i="7"/>
  <c r="H449" i="7"/>
  <c r="H447" i="7"/>
  <c r="I447" i="7"/>
  <c r="G448" i="7"/>
  <c r="E450" i="7"/>
  <c r="F450" i="7"/>
  <c r="J454" i="4"/>
  <c r="D451" i="7"/>
  <c r="C452" i="7"/>
  <c r="D456" i="4"/>
  <c r="V456" i="4"/>
  <c r="I449" i="7"/>
  <c r="H448" i="7"/>
  <c r="I448" i="7"/>
  <c r="F451" i="7"/>
  <c r="J455" i="4"/>
  <c r="D452" i="7"/>
  <c r="C453" i="7"/>
  <c r="D457" i="4"/>
  <c r="V457" i="4"/>
  <c r="F454" i="4"/>
  <c r="E451" i="7"/>
  <c r="T454" i="4"/>
  <c r="S454" i="4"/>
  <c r="W454" i="4"/>
  <c r="L454" i="4"/>
  <c r="E454" i="4"/>
  <c r="E452" i="7"/>
  <c r="F452" i="7"/>
  <c r="J456" i="4"/>
  <c r="G450" i="7"/>
  <c r="F455" i="4"/>
  <c r="F456" i="4"/>
  <c r="D453" i="7"/>
  <c r="C454" i="7"/>
  <c r="D458" i="4"/>
  <c r="V458" i="4"/>
  <c r="T455" i="4"/>
  <c r="S455" i="4"/>
  <c r="W455" i="4"/>
  <c r="L455" i="4"/>
  <c r="T456" i="4"/>
  <c r="S456" i="4"/>
  <c r="W456" i="4"/>
  <c r="L456" i="4"/>
  <c r="E456" i="4"/>
  <c r="E455" i="4"/>
  <c r="H450" i="7"/>
  <c r="I450" i="7"/>
  <c r="D454" i="7"/>
  <c r="F454" i="7"/>
  <c r="J458" i="4"/>
  <c r="E453" i="7"/>
  <c r="F453" i="7"/>
  <c r="J457" i="4"/>
  <c r="G452" i="7"/>
  <c r="G451" i="7"/>
  <c r="H452" i="7"/>
  <c r="I452" i="7"/>
  <c r="H451" i="7"/>
  <c r="I451" i="7"/>
  <c r="E454" i="7"/>
  <c r="C455" i="7"/>
  <c r="F457" i="4"/>
  <c r="T457" i="4"/>
  <c r="S457" i="4"/>
  <c r="W457" i="4"/>
  <c r="L457" i="4"/>
  <c r="D455" i="7"/>
  <c r="F455" i="7"/>
  <c r="J459" i="4"/>
  <c r="D459" i="4"/>
  <c r="V459" i="4"/>
  <c r="E457" i="4"/>
  <c r="F458" i="4"/>
  <c r="E455" i="7"/>
  <c r="F459" i="4"/>
  <c r="C456" i="7"/>
  <c r="D460" i="4"/>
  <c r="V460" i="4"/>
  <c r="G453" i="7"/>
  <c r="T459" i="4"/>
  <c r="S459" i="4"/>
  <c r="W459" i="4"/>
  <c r="L459" i="4"/>
  <c r="T458" i="4"/>
  <c r="S458" i="4"/>
  <c r="W458" i="4"/>
  <c r="L458" i="4"/>
  <c r="E459" i="4"/>
  <c r="E458" i="4"/>
  <c r="H453" i="7"/>
  <c r="I453" i="7"/>
  <c r="G454" i="7"/>
  <c r="G455" i="7"/>
  <c r="D456" i="7"/>
  <c r="E456" i="7"/>
  <c r="H455" i="7"/>
  <c r="I455" i="7"/>
  <c r="H454" i="7"/>
  <c r="I454" i="7"/>
  <c r="F456" i="7"/>
  <c r="J460" i="4"/>
  <c r="C457" i="7"/>
  <c r="F460" i="4"/>
  <c r="T460" i="4"/>
  <c r="S460" i="4"/>
  <c r="W460" i="4"/>
  <c r="L460" i="4"/>
  <c r="D457" i="7"/>
  <c r="C458" i="7"/>
  <c r="D462" i="4"/>
  <c r="V462" i="4"/>
  <c r="D461" i="4"/>
  <c r="V461" i="4"/>
  <c r="E460" i="4"/>
  <c r="F457" i="7"/>
  <c r="J461" i="4"/>
  <c r="E457" i="7"/>
  <c r="G456" i="7"/>
  <c r="D458" i="7"/>
  <c r="C459" i="7"/>
  <c r="D463" i="4"/>
  <c r="V463" i="4"/>
  <c r="H456" i="7"/>
  <c r="I456" i="7"/>
  <c r="E458" i="7"/>
  <c r="F458" i="7"/>
  <c r="J462" i="4"/>
  <c r="F461" i="4"/>
  <c r="T461" i="4"/>
  <c r="S461" i="4"/>
  <c r="W461" i="4"/>
  <c r="L461" i="4"/>
  <c r="D459" i="7"/>
  <c r="F459" i="7"/>
  <c r="J463" i="4"/>
  <c r="E461" i="4"/>
  <c r="F462" i="4"/>
  <c r="C460" i="7"/>
  <c r="G457" i="7"/>
  <c r="E459" i="7"/>
  <c r="T462" i="4"/>
  <c r="S462" i="4"/>
  <c r="W462" i="4"/>
  <c r="L462" i="4"/>
  <c r="D460" i="7"/>
  <c r="C461" i="7"/>
  <c r="D465" i="4"/>
  <c r="V465" i="4"/>
  <c r="D464" i="4"/>
  <c r="V464" i="4"/>
  <c r="E462" i="4"/>
  <c r="H457" i="7"/>
  <c r="I457" i="7"/>
  <c r="G458" i="7"/>
  <c r="E460" i="7"/>
  <c r="F460" i="7"/>
  <c r="J464" i="4"/>
  <c r="F463" i="4"/>
  <c r="T463" i="4"/>
  <c r="S463" i="4"/>
  <c r="W463" i="4"/>
  <c r="L463" i="4"/>
  <c r="D461" i="7"/>
  <c r="C462" i="7"/>
  <c r="D466" i="4"/>
  <c r="V466" i="4"/>
  <c r="E463" i="4"/>
  <c r="H458" i="7"/>
  <c r="I458" i="7"/>
  <c r="E461" i="7"/>
  <c r="F461" i="7"/>
  <c r="J465" i="4"/>
  <c r="G459" i="7"/>
  <c r="F464" i="4"/>
  <c r="D462" i="7"/>
  <c r="C463" i="7"/>
  <c r="D467" i="4"/>
  <c r="V467" i="4"/>
  <c r="T464" i="4"/>
  <c r="S464" i="4"/>
  <c r="W464" i="4"/>
  <c r="L464" i="4"/>
  <c r="E464" i="4"/>
  <c r="H459" i="7"/>
  <c r="I459" i="7"/>
  <c r="F465" i="4"/>
  <c r="G460" i="7"/>
  <c r="D463" i="7"/>
  <c r="C464" i="7"/>
  <c r="D468" i="4"/>
  <c r="V468" i="4"/>
  <c r="F462" i="7"/>
  <c r="J466" i="4"/>
  <c r="E462" i="7"/>
  <c r="T465" i="4"/>
  <c r="S465" i="4"/>
  <c r="W465" i="4"/>
  <c r="L465" i="4"/>
  <c r="E465" i="4"/>
  <c r="G461" i="7"/>
  <c r="H460" i="7"/>
  <c r="I460" i="7"/>
  <c r="F463" i="7"/>
  <c r="J467" i="4"/>
  <c r="E463" i="7"/>
  <c r="F467" i="4"/>
  <c r="D464" i="7"/>
  <c r="C465" i="7"/>
  <c r="D469" i="4"/>
  <c r="V469" i="4"/>
  <c r="F466" i="4"/>
  <c r="T466" i="4"/>
  <c r="S466" i="4"/>
  <c r="W466" i="4"/>
  <c r="L466" i="4"/>
  <c r="T467" i="4"/>
  <c r="S467" i="4"/>
  <c r="W467" i="4"/>
  <c r="L467" i="4"/>
  <c r="E467" i="4"/>
  <c r="E466" i="4"/>
  <c r="H461" i="7"/>
  <c r="I461" i="7"/>
  <c r="G463" i="7"/>
  <c r="D465" i="7"/>
  <c r="C466" i="7"/>
  <c r="D470" i="4"/>
  <c r="V470" i="4"/>
  <c r="F464" i="7"/>
  <c r="J468" i="4"/>
  <c r="E464" i="7"/>
  <c r="G462" i="7"/>
  <c r="H463" i="7"/>
  <c r="I463" i="7"/>
  <c r="H462" i="7"/>
  <c r="I462" i="7"/>
  <c r="F468" i="4"/>
  <c r="E465" i="7"/>
  <c r="F465" i="7"/>
  <c r="J469" i="4"/>
  <c r="D466" i="7"/>
  <c r="C467" i="7"/>
  <c r="D471" i="4"/>
  <c r="V471" i="4"/>
  <c r="T468" i="4"/>
  <c r="S468" i="4"/>
  <c r="W468" i="4"/>
  <c r="L468" i="4"/>
  <c r="E468" i="4"/>
  <c r="D467" i="7"/>
  <c r="C468" i="7"/>
  <c r="D472" i="4"/>
  <c r="V472" i="4"/>
  <c r="E466" i="7"/>
  <c r="F469" i="4"/>
  <c r="G464" i="7"/>
  <c r="F466" i="7"/>
  <c r="J470" i="4"/>
  <c r="T469" i="4"/>
  <c r="S469" i="4"/>
  <c r="W469" i="4"/>
  <c r="L469" i="4"/>
  <c r="E469" i="4"/>
  <c r="H464" i="7"/>
  <c r="I464" i="7"/>
  <c r="E467" i="7"/>
  <c r="G465" i="7"/>
  <c r="F470" i="4"/>
  <c r="F467" i="7"/>
  <c r="J471" i="4"/>
  <c r="D468" i="7"/>
  <c r="C469" i="7"/>
  <c r="D473" i="4"/>
  <c r="V473" i="4"/>
  <c r="S470" i="4"/>
  <c r="W470" i="4"/>
  <c r="L470" i="4"/>
  <c r="T470" i="4"/>
  <c r="E470" i="4"/>
  <c r="H465" i="7"/>
  <c r="I465" i="7"/>
  <c r="F471" i="4"/>
  <c r="F468" i="7"/>
  <c r="J472" i="4"/>
  <c r="G466" i="7"/>
  <c r="E468" i="7"/>
  <c r="D469" i="7"/>
  <c r="C470" i="7"/>
  <c r="D474" i="4"/>
  <c r="V474" i="4"/>
  <c r="T471" i="4"/>
  <c r="S471" i="4"/>
  <c r="W471" i="4"/>
  <c r="L471" i="4"/>
  <c r="E471" i="4"/>
  <c r="H466" i="7"/>
  <c r="I466" i="7"/>
  <c r="E469" i="7"/>
  <c r="F473" i="4"/>
  <c r="G467" i="7"/>
  <c r="F469" i="7"/>
  <c r="J473" i="4"/>
  <c r="D470" i="7"/>
  <c r="C471" i="7"/>
  <c r="D475" i="4"/>
  <c r="V475" i="4"/>
  <c r="F472" i="4"/>
  <c r="T473" i="4"/>
  <c r="S473" i="4"/>
  <c r="W473" i="4"/>
  <c r="L473" i="4"/>
  <c r="T472" i="4"/>
  <c r="S472" i="4"/>
  <c r="W472" i="4"/>
  <c r="L472" i="4"/>
  <c r="E473" i="4"/>
  <c r="E472" i="4"/>
  <c r="H467" i="7"/>
  <c r="I467" i="7"/>
  <c r="G469" i="7"/>
  <c r="E470" i="7"/>
  <c r="F470" i="7"/>
  <c r="J474" i="4"/>
  <c r="D471" i="7"/>
  <c r="C472" i="7"/>
  <c r="D476" i="4"/>
  <c r="V476" i="4"/>
  <c r="G468" i="7"/>
  <c r="H469" i="7"/>
  <c r="I469" i="7"/>
  <c r="H468" i="7"/>
  <c r="I468" i="7"/>
  <c r="F474" i="4"/>
  <c r="F471" i="7"/>
  <c r="J475" i="4"/>
  <c r="E471" i="7"/>
  <c r="D472" i="7"/>
  <c r="C473" i="7"/>
  <c r="D477" i="4"/>
  <c r="V477" i="4"/>
  <c r="T474" i="4"/>
  <c r="S474" i="4"/>
  <c r="W474" i="4"/>
  <c r="L474" i="4"/>
  <c r="E474" i="4"/>
  <c r="G470" i="7"/>
  <c r="E472" i="7"/>
  <c r="F472" i="7"/>
  <c r="J476" i="4"/>
  <c r="D473" i="7"/>
  <c r="C474" i="7"/>
  <c r="D478" i="4"/>
  <c r="V478" i="4"/>
  <c r="F475" i="4"/>
  <c r="T475" i="4"/>
  <c r="S475" i="4"/>
  <c r="W475" i="4"/>
  <c r="L475" i="4"/>
  <c r="E475" i="4"/>
  <c r="H470" i="7"/>
  <c r="I470" i="7"/>
  <c r="F476" i="4"/>
  <c r="E473" i="7"/>
  <c r="F473" i="7"/>
  <c r="J477" i="4"/>
  <c r="D474" i="7"/>
  <c r="C475" i="7"/>
  <c r="D479" i="4"/>
  <c r="V479" i="4"/>
  <c r="G471" i="7"/>
  <c r="T476" i="4"/>
  <c r="S476" i="4"/>
  <c r="W476" i="4"/>
  <c r="L476" i="4"/>
  <c r="E476" i="4"/>
  <c r="H471" i="7"/>
  <c r="I471" i="7"/>
  <c r="G472" i="7"/>
  <c r="F477" i="4"/>
  <c r="E474" i="7"/>
  <c r="F474" i="7"/>
  <c r="J478" i="4"/>
  <c r="D475" i="7"/>
  <c r="C476" i="7"/>
  <c r="D480" i="4"/>
  <c r="V480" i="4"/>
  <c r="T477" i="4"/>
  <c r="S477" i="4"/>
  <c r="W477" i="4"/>
  <c r="L477" i="4"/>
  <c r="E477" i="4"/>
  <c r="G473" i="7"/>
  <c r="H473" i="7"/>
  <c r="H472" i="7"/>
  <c r="I472" i="7"/>
  <c r="E475" i="7"/>
  <c r="D476" i="7"/>
  <c r="C477" i="7"/>
  <c r="D481" i="4"/>
  <c r="V481" i="4"/>
  <c r="F478" i="4"/>
  <c r="F475" i="7"/>
  <c r="J479" i="4"/>
  <c r="T478" i="4"/>
  <c r="S478" i="4"/>
  <c r="W478" i="4"/>
  <c r="L478" i="4"/>
  <c r="E478" i="4"/>
  <c r="I473" i="7"/>
  <c r="F476" i="7"/>
  <c r="J480" i="4"/>
  <c r="G474" i="7"/>
  <c r="E476" i="7"/>
  <c r="D477" i="7"/>
  <c r="C478" i="7"/>
  <c r="D482" i="4"/>
  <c r="V482" i="4"/>
  <c r="F479" i="4"/>
  <c r="T479" i="4"/>
  <c r="S479" i="4"/>
  <c r="W479" i="4"/>
  <c r="L479" i="4"/>
  <c r="E479" i="4"/>
  <c r="H474" i="7"/>
  <c r="I474" i="7"/>
  <c r="F477" i="7"/>
  <c r="J481" i="4"/>
  <c r="E477" i="7"/>
  <c r="D478" i="7"/>
  <c r="C479" i="7"/>
  <c r="D483" i="4"/>
  <c r="V483" i="4"/>
  <c r="F480" i="4"/>
  <c r="G475" i="7"/>
  <c r="T480" i="4"/>
  <c r="S480" i="4"/>
  <c r="W480" i="4"/>
  <c r="L480" i="4"/>
  <c r="E480" i="4"/>
  <c r="H475" i="7"/>
  <c r="I475" i="7"/>
  <c r="G476" i="7"/>
  <c r="F478" i="7"/>
  <c r="J482" i="4"/>
  <c r="E478" i="7"/>
  <c r="D479" i="7"/>
  <c r="C480" i="7"/>
  <c r="D484" i="4"/>
  <c r="V484" i="4"/>
  <c r="F481" i="4"/>
  <c r="T481" i="4"/>
  <c r="S481" i="4"/>
  <c r="W481" i="4"/>
  <c r="L481" i="4"/>
  <c r="E481" i="4"/>
  <c r="H476" i="7"/>
  <c r="I476" i="7"/>
  <c r="E479" i="7"/>
  <c r="F483" i="4"/>
  <c r="F479" i="7"/>
  <c r="J483" i="4"/>
  <c r="D480" i="7"/>
  <c r="C481" i="7"/>
  <c r="D485" i="4"/>
  <c r="V485" i="4"/>
  <c r="G477" i="7"/>
  <c r="F482" i="4"/>
  <c r="T483" i="4"/>
  <c r="S483" i="4"/>
  <c r="W483" i="4"/>
  <c r="L483" i="4"/>
  <c r="T482" i="4"/>
  <c r="S482" i="4"/>
  <c r="W482" i="4"/>
  <c r="L482" i="4"/>
  <c r="E483" i="4"/>
  <c r="E482" i="4"/>
  <c r="G479" i="7"/>
  <c r="H479" i="7"/>
  <c r="H477" i="7"/>
  <c r="I477" i="7"/>
  <c r="E480" i="7"/>
  <c r="F484" i="4"/>
  <c r="G478" i="7"/>
  <c r="F480" i="7"/>
  <c r="J484" i="4"/>
  <c r="D481" i="7"/>
  <c r="C482" i="7"/>
  <c r="D486" i="4"/>
  <c r="V486" i="4"/>
  <c r="T484" i="4"/>
  <c r="S484" i="4"/>
  <c r="W484" i="4"/>
  <c r="L484" i="4"/>
  <c r="E484" i="4"/>
  <c r="I479" i="7"/>
  <c r="G480" i="7"/>
  <c r="H480" i="7"/>
  <c r="H478" i="7"/>
  <c r="I478" i="7"/>
  <c r="E481" i="7"/>
  <c r="F481" i="7"/>
  <c r="J485" i="4"/>
  <c r="D482" i="7"/>
  <c r="C483" i="7"/>
  <c r="D487" i="4"/>
  <c r="V487" i="4"/>
  <c r="I480" i="7"/>
  <c r="F482" i="7"/>
  <c r="J486" i="4"/>
  <c r="D483" i="7"/>
  <c r="C484" i="7"/>
  <c r="D488" i="4"/>
  <c r="V488" i="4"/>
  <c r="F485" i="4"/>
  <c r="E482" i="7"/>
  <c r="T485" i="4"/>
  <c r="S485" i="4"/>
  <c r="W485" i="4"/>
  <c r="L485" i="4"/>
  <c r="E485" i="4"/>
  <c r="E483" i="7"/>
  <c r="F483" i="7"/>
  <c r="J487" i="4"/>
  <c r="G481" i="7"/>
  <c r="F486" i="4"/>
  <c r="D484" i="7"/>
  <c r="C485" i="7"/>
  <c r="D489" i="4"/>
  <c r="V489" i="4"/>
  <c r="T486" i="4"/>
  <c r="S486" i="4"/>
  <c r="W486" i="4"/>
  <c r="L486" i="4"/>
  <c r="E486" i="4"/>
  <c r="H481" i="7"/>
  <c r="I481" i="7"/>
  <c r="F487" i="4"/>
  <c r="E484" i="7"/>
  <c r="F488" i="4"/>
  <c r="F484" i="7"/>
  <c r="J488" i="4"/>
  <c r="D485" i="7"/>
  <c r="C486" i="7"/>
  <c r="D490" i="4"/>
  <c r="V490" i="4"/>
  <c r="G482" i="7"/>
  <c r="T487" i="4"/>
  <c r="S487" i="4"/>
  <c r="W487" i="4"/>
  <c r="L487" i="4"/>
  <c r="T488" i="4"/>
  <c r="S488" i="4"/>
  <c r="W488" i="4"/>
  <c r="L488" i="4"/>
  <c r="E487" i="4"/>
  <c r="E488" i="4"/>
  <c r="H482" i="7"/>
  <c r="I482" i="7"/>
  <c r="G483" i="7"/>
  <c r="G484" i="7"/>
  <c r="F485" i="7"/>
  <c r="J489" i="4"/>
  <c r="E485" i="7"/>
  <c r="D486" i="7"/>
  <c r="C487" i="7"/>
  <c r="D491" i="4"/>
  <c r="V491" i="4"/>
  <c r="H484" i="7"/>
  <c r="I484" i="7"/>
  <c r="H483" i="7"/>
  <c r="I483" i="7"/>
  <c r="F486" i="7"/>
  <c r="J490" i="4"/>
  <c r="D487" i="7"/>
  <c r="C488" i="7"/>
  <c r="D492" i="4"/>
  <c r="V492" i="4"/>
  <c r="E486" i="7"/>
  <c r="F489" i="4"/>
  <c r="T489" i="4"/>
  <c r="S489" i="4"/>
  <c r="W489" i="4"/>
  <c r="L489" i="4"/>
  <c r="E489" i="4"/>
  <c r="F487" i="7"/>
  <c r="J491" i="4"/>
  <c r="E487" i="7"/>
  <c r="F490" i="4"/>
  <c r="G485" i="7"/>
  <c r="D488" i="7"/>
  <c r="C489" i="7"/>
  <c r="D493" i="4"/>
  <c r="V493" i="4"/>
  <c r="T490" i="4"/>
  <c r="S490" i="4"/>
  <c r="W490" i="4"/>
  <c r="L490" i="4"/>
  <c r="E490" i="4"/>
  <c r="H485" i="7"/>
  <c r="I485" i="7"/>
  <c r="F488" i="7"/>
  <c r="J492" i="4"/>
  <c r="G486" i="7"/>
  <c r="F491" i="4"/>
  <c r="D489" i="7"/>
  <c r="C490" i="7"/>
  <c r="D494" i="4"/>
  <c r="V494" i="4"/>
  <c r="E488" i="7"/>
  <c r="T491" i="4"/>
  <c r="S491" i="4"/>
  <c r="W491" i="4"/>
  <c r="L491" i="4"/>
  <c r="E491" i="4"/>
  <c r="G487" i="7"/>
  <c r="H487" i="7"/>
  <c r="H486" i="7"/>
  <c r="I486" i="7"/>
  <c r="E489" i="7"/>
  <c r="F493" i="4"/>
  <c r="F492" i="4"/>
  <c r="F489" i="7"/>
  <c r="J493" i="4"/>
  <c r="D490" i="7"/>
  <c r="C491" i="7"/>
  <c r="D495" i="4"/>
  <c r="V495" i="4"/>
  <c r="T493" i="4"/>
  <c r="S493" i="4"/>
  <c r="W493" i="4"/>
  <c r="L493" i="4"/>
  <c r="T492" i="4"/>
  <c r="S492" i="4"/>
  <c r="W492" i="4"/>
  <c r="L492" i="4"/>
  <c r="E493" i="4"/>
  <c r="E492" i="4"/>
  <c r="I487" i="7"/>
  <c r="G489" i="7"/>
  <c r="G488" i="7"/>
  <c r="F490" i="7"/>
  <c r="J494" i="4"/>
  <c r="E490" i="7"/>
  <c r="D491" i="7"/>
  <c r="C492" i="7"/>
  <c r="D496" i="4"/>
  <c r="V496" i="4"/>
  <c r="H488" i="7"/>
  <c r="I488" i="7"/>
  <c r="H489" i="7"/>
  <c r="I489" i="7"/>
  <c r="F491" i="7"/>
  <c r="J495" i="4"/>
  <c r="D492" i="7"/>
  <c r="C493" i="7"/>
  <c r="D497" i="4"/>
  <c r="V497" i="4"/>
  <c r="F494" i="4"/>
  <c r="E491" i="7"/>
  <c r="T494" i="4"/>
  <c r="S494" i="4"/>
  <c r="W494" i="4"/>
  <c r="L494" i="4"/>
  <c r="E494" i="4"/>
  <c r="E492" i="7"/>
  <c r="F496" i="4"/>
  <c r="F492" i="7"/>
  <c r="J496" i="4"/>
  <c r="G490" i="7"/>
  <c r="F495" i="4"/>
  <c r="D493" i="7"/>
  <c r="C494" i="7"/>
  <c r="D498" i="4"/>
  <c r="V498" i="4"/>
  <c r="T495" i="4"/>
  <c r="S495" i="4"/>
  <c r="W495" i="4"/>
  <c r="L495" i="4"/>
  <c r="T496" i="4"/>
  <c r="S496" i="4"/>
  <c r="W496" i="4"/>
  <c r="L496" i="4"/>
  <c r="E495" i="4"/>
  <c r="E496" i="4"/>
  <c r="H490" i="7"/>
  <c r="I490" i="7"/>
  <c r="G492" i="7"/>
  <c r="E493" i="7"/>
  <c r="F493" i="7"/>
  <c r="J497" i="4"/>
  <c r="D494" i="7"/>
  <c r="C495" i="7"/>
  <c r="D499" i="4"/>
  <c r="V499" i="4"/>
  <c r="G491" i="7"/>
  <c r="H492" i="7"/>
  <c r="I492" i="7"/>
  <c r="H491" i="7"/>
  <c r="I491" i="7"/>
  <c r="F494" i="7"/>
  <c r="J498" i="4"/>
  <c r="D495" i="7"/>
  <c r="C496" i="7"/>
  <c r="D500" i="4"/>
  <c r="V500" i="4"/>
  <c r="E494" i="7"/>
  <c r="F497" i="4"/>
  <c r="T497" i="4"/>
  <c r="S497" i="4"/>
  <c r="W497" i="4"/>
  <c r="L497" i="4"/>
  <c r="E497" i="4"/>
  <c r="E495" i="7"/>
  <c r="F495" i="7"/>
  <c r="J499" i="4"/>
  <c r="G493" i="7"/>
  <c r="F498" i="4"/>
  <c r="D496" i="7"/>
  <c r="C497" i="7"/>
  <c r="D501" i="4"/>
  <c r="V501" i="4"/>
  <c r="T498" i="4"/>
  <c r="S498" i="4"/>
  <c r="W498" i="4"/>
  <c r="L498" i="4"/>
  <c r="E498" i="4"/>
  <c r="H493" i="7"/>
  <c r="I493" i="7"/>
  <c r="F499" i="4"/>
  <c r="E496" i="7"/>
  <c r="F496" i="7"/>
  <c r="J500" i="4"/>
  <c r="D497" i="7"/>
  <c r="C498" i="7"/>
  <c r="D502" i="4"/>
  <c r="V502" i="4"/>
  <c r="G494" i="7"/>
  <c r="T499" i="4"/>
  <c r="S499" i="4"/>
  <c r="W499" i="4"/>
  <c r="L499" i="4"/>
  <c r="E499" i="4"/>
  <c r="H494" i="7"/>
  <c r="I494" i="7"/>
  <c r="G495" i="7"/>
  <c r="F497" i="7"/>
  <c r="J501" i="4"/>
  <c r="E497" i="7"/>
  <c r="D498" i="7"/>
  <c r="E498" i="7"/>
  <c r="F500" i="4"/>
  <c r="T500" i="4"/>
  <c r="S500" i="4"/>
  <c r="W500" i="4"/>
  <c r="L500" i="4"/>
  <c r="E500" i="4"/>
  <c r="F498" i="7"/>
  <c r="J502" i="4"/>
  <c r="C499" i="7"/>
  <c r="H495" i="7"/>
  <c r="I495" i="7"/>
  <c r="F502" i="4"/>
  <c r="F501" i="4"/>
  <c r="G496" i="7"/>
  <c r="T501" i="4"/>
  <c r="S501" i="4"/>
  <c r="W501" i="4"/>
  <c r="L501" i="4"/>
  <c r="T502" i="4"/>
  <c r="S502" i="4"/>
  <c r="W502" i="4"/>
  <c r="L502" i="4"/>
  <c r="D499" i="7"/>
  <c r="C500" i="7"/>
  <c r="D504" i="4"/>
  <c r="V504" i="4"/>
  <c r="D503" i="4"/>
  <c r="V503" i="4"/>
  <c r="E502" i="4"/>
  <c r="E501" i="4"/>
  <c r="H496" i="7"/>
  <c r="I496" i="7"/>
  <c r="E499" i="7"/>
  <c r="F499" i="7"/>
  <c r="J503" i="4"/>
  <c r="G497" i="7"/>
  <c r="G498" i="7"/>
  <c r="D500" i="7"/>
  <c r="C501" i="7"/>
  <c r="D505" i="4"/>
  <c r="V505" i="4"/>
  <c r="H497" i="7"/>
  <c r="I497" i="7"/>
  <c r="H498" i="7"/>
  <c r="I498" i="7"/>
  <c r="F503" i="4"/>
  <c r="F500" i="7"/>
  <c r="J504" i="4"/>
  <c r="E500" i="7"/>
  <c r="D501" i="7"/>
  <c r="C502" i="7"/>
  <c r="D506" i="4"/>
  <c r="V506" i="4"/>
  <c r="T503" i="4"/>
  <c r="S503" i="4"/>
  <c r="W503" i="4"/>
  <c r="L503" i="4"/>
  <c r="E503" i="4"/>
  <c r="G499" i="7"/>
  <c r="H499" i="7"/>
  <c r="E501" i="7"/>
  <c r="F501" i="7"/>
  <c r="J505" i="4"/>
  <c r="F504" i="4"/>
  <c r="D502" i="7"/>
  <c r="C503" i="7"/>
  <c r="D507" i="4"/>
  <c r="V507" i="4"/>
  <c r="T504" i="4"/>
  <c r="S504" i="4"/>
  <c r="W504" i="4"/>
  <c r="L504" i="4"/>
  <c r="E504" i="4"/>
  <c r="I499" i="7"/>
  <c r="F505" i="4"/>
  <c r="F502" i="7"/>
  <c r="J506" i="4"/>
  <c r="D503" i="7"/>
  <c r="C504" i="7"/>
  <c r="D508" i="4"/>
  <c r="V508" i="4"/>
  <c r="G500" i="7"/>
  <c r="E502" i="7"/>
  <c r="T505" i="4"/>
  <c r="S505" i="4"/>
  <c r="W505" i="4"/>
  <c r="L505" i="4"/>
  <c r="E505" i="4"/>
  <c r="H500" i="7"/>
  <c r="I500" i="7"/>
  <c r="G501" i="7"/>
  <c r="E503" i="7"/>
  <c r="F506" i="4"/>
  <c r="F503" i="7"/>
  <c r="J507" i="4"/>
  <c r="D504" i="7"/>
  <c r="C505" i="7"/>
  <c r="D509" i="4"/>
  <c r="V509" i="4"/>
  <c r="T506" i="4"/>
  <c r="S506" i="4"/>
  <c r="W506" i="4"/>
  <c r="L506" i="4"/>
  <c r="E506" i="4"/>
  <c r="H501" i="7"/>
  <c r="I501" i="7"/>
  <c r="F507" i="4"/>
  <c r="E504" i="7"/>
  <c r="G502" i="7"/>
  <c r="F504" i="7"/>
  <c r="J508" i="4"/>
  <c r="D505" i="7"/>
  <c r="C506" i="7"/>
  <c r="D510" i="4"/>
  <c r="V510" i="4"/>
  <c r="T507" i="4"/>
  <c r="S507" i="4"/>
  <c r="W507" i="4"/>
  <c r="L507" i="4"/>
  <c r="E507" i="4"/>
  <c r="H502" i="7"/>
  <c r="I502" i="7"/>
  <c r="G503" i="7"/>
  <c r="F508" i="4"/>
  <c r="E505" i="7"/>
  <c r="F505" i="7"/>
  <c r="J509" i="4"/>
  <c r="D506" i="7"/>
  <c r="C507" i="7"/>
  <c r="D511" i="4"/>
  <c r="V511" i="4"/>
  <c r="T508" i="4"/>
  <c r="S508" i="4"/>
  <c r="W508" i="4"/>
  <c r="L508" i="4"/>
  <c r="E508" i="4"/>
  <c r="G504" i="7"/>
  <c r="H504" i="7"/>
  <c r="H503" i="7"/>
  <c r="I503" i="7"/>
  <c r="F506" i="7"/>
  <c r="J510" i="4"/>
  <c r="D507" i="7"/>
  <c r="C508" i="7"/>
  <c r="D512" i="4"/>
  <c r="V512" i="4"/>
  <c r="E506" i="7"/>
  <c r="F509" i="4"/>
  <c r="T509" i="4"/>
  <c r="S509" i="4"/>
  <c r="W509" i="4"/>
  <c r="L509" i="4"/>
  <c r="E509" i="4"/>
  <c r="I504" i="7"/>
  <c r="F507" i="7"/>
  <c r="J511" i="4"/>
  <c r="E507" i="7"/>
  <c r="G505" i="7"/>
  <c r="D508" i="7"/>
  <c r="C509" i="7"/>
  <c r="D513" i="4"/>
  <c r="V513" i="4"/>
  <c r="F510" i="4"/>
  <c r="T510" i="4"/>
  <c r="S510" i="4"/>
  <c r="W510" i="4"/>
  <c r="L510" i="4"/>
  <c r="E510" i="4"/>
  <c r="H505" i="7"/>
  <c r="I505" i="7"/>
  <c r="E508" i="7"/>
  <c r="F512" i="4"/>
  <c r="F511" i="4"/>
  <c r="F508" i="7"/>
  <c r="J512" i="4"/>
  <c r="D509" i="7"/>
  <c r="C510" i="7"/>
  <c r="D514" i="4"/>
  <c r="V514" i="4"/>
  <c r="G506" i="7"/>
  <c r="T512" i="4"/>
  <c r="S512" i="4"/>
  <c r="W512" i="4"/>
  <c r="L512" i="4"/>
  <c r="T511" i="4"/>
  <c r="S511" i="4"/>
  <c r="W511" i="4"/>
  <c r="L511" i="4"/>
  <c r="E512" i="4"/>
  <c r="E511" i="4"/>
  <c r="G508" i="7"/>
  <c r="H508" i="7"/>
  <c r="H506" i="7"/>
  <c r="I506" i="7"/>
  <c r="E509" i="7"/>
  <c r="F513" i="4"/>
  <c r="G507" i="7"/>
  <c r="F509" i="7"/>
  <c r="J513" i="4"/>
  <c r="D510" i="7"/>
  <c r="C511" i="7"/>
  <c r="D515" i="4"/>
  <c r="V515" i="4"/>
  <c r="T513" i="4"/>
  <c r="S513" i="4"/>
  <c r="W513" i="4"/>
  <c r="L513" i="4"/>
  <c r="E513" i="4"/>
  <c r="G509" i="7"/>
  <c r="H509" i="7"/>
  <c r="I508" i="7"/>
  <c r="H507" i="7"/>
  <c r="I507" i="7"/>
  <c r="D511" i="7"/>
  <c r="C512" i="7"/>
  <c r="D516" i="4"/>
  <c r="V516" i="4"/>
  <c r="E510" i="7"/>
  <c r="F510" i="7"/>
  <c r="J514" i="4"/>
  <c r="I509" i="7"/>
  <c r="F511" i="7"/>
  <c r="J515" i="4"/>
  <c r="E511" i="7"/>
  <c r="D512" i="7"/>
  <c r="C513" i="7"/>
  <c r="D517" i="4"/>
  <c r="V517" i="4"/>
  <c r="F514" i="4"/>
  <c r="T514" i="4"/>
  <c r="S514" i="4"/>
  <c r="W514" i="4"/>
  <c r="L514" i="4"/>
  <c r="E514" i="4"/>
  <c r="D513" i="7"/>
  <c r="C514" i="7"/>
  <c r="D518" i="4"/>
  <c r="V518" i="4"/>
  <c r="G510" i="7"/>
  <c r="E512" i="7"/>
  <c r="F512" i="7"/>
  <c r="J516" i="4"/>
  <c r="F515" i="4"/>
  <c r="T515" i="4"/>
  <c r="S515" i="4"/>
  <c r="W515" i="4"/>
  <c r="L515" i="4"/>
  <c r="E515" i="4"/>
  <c r="H510" i="7"/>
  <c r="I510" i="7"/>
  <c r="E513" i="7"/>
  <c r="F517" i="4"/>
  <c r="G511" i="7"/>
  <c r="F513" i="7"/>
  <c r="J517" i="4"/>
  <c r="F516" i="4"/>
  <c r="D514" i="7"/>
  <c r="C515" i="7"/>
  <c r="D519" i="4"/>
  <c r="V519" i="4"/>
  <c r="T517" i="4"/>
  <c r="S517" i="4"/>
  <c r="W517" i="4"/>
  <c r="L517" i="4"/>
  <c r="T516" i="4"/>
  <c r="S516" i="4"/>
  <c r="W516" i="4"/>
  <c r="L516" i="4"/>
  <c r="E517" i="4"/>
  <c r="E516" i="4"/>
  <c r="G513" i="7"/>
  <c r="H513" i="7"/>
  <c r="H511" i="7"/>
  <c r="I511" i="7"/>
  <c r="E514" i="7"/>
  <c r="F514" i="7"/>
  <c r="J518" i="4"/>
  <c r="D515" i="7"/>
  <c r="C516" i="7"/>
  <c r="D520" i="4"/>
  <c r="V520" i="4"/>
  <c r="G512" i="7"/>
  <c r="I513" i="7"/>
  <c r="H512" i="7"/>
  <c r="I512" i="7"/>
  <c r="F518" i="4"/>
  <c r="D516" i="7"/>
  <c r="C517" i="7"/>
  <c r="D521" i="4"/>
  <c r="V521" i="4"/>
  <c r="F515" i="7"/>
  <c r="J519" i="4"/>
  <c r="E515" i="7"/>
  <c r="T518" i="4"/>
  <c r="S518" i="4"/>
  <c r="W518" i="4"/>
  <c r="L518" i="4"/>
  <c r="E518" i="4"/>
  <c r="G514" i="7"/>
  <c r="H514" i="7"/>
  <c r="F516" i="7"/>
  <c r="J520" i="4"/>
  <c r="E516" i="7"/>
  <c r="F520" i="4"/>
  <c r="F519" i="4"/>
  <c r="D517" i="7"/>
  <c r="C518" i="7"/>
  <c r="D522" i="4"/>
  <c r="V522" i="4"/>
  <c r="T519" i="4"/>
  <c r="S519" i="4"/>
  <c r="W519" i="4"/>
  <c r="L519" i="4"/>
  <c r="T520" i="4"/>
  <c r="S520" i="4"/>
  <c r="W520" i="4"/>
  <c r="L520" i="4"/>
  <c r="E520" i="4"/>
  <c r="E519" i="4"/>
  <c r="I514" i="7"/>
  <c r="G516" i="7"/>
  <c r="D518" i="7"/>
  <c r="C519" i="7"/>
  <c r="D523" i="4"/>
  <c r="V523" i="4"/>
  <c r="G515" i="7"/>
  <c r="E517" i="7"/>
  <c r="F517" i="7"/>
  <c r="J521" i="4"/>
  <c r="H516" i="7"/>
  <c r="I516" i="7"/>
  <c r="H515" i="7"/>
  <c r="I515" i="7"/>
  <c r="E518" i="7"/>
  <c r="F522" i="4"/>
  <c r="F518" i="7"/>
  <c r="J522" i="4"/>
  <c r="F521" i="4"/>
  <c r="D519" i="7"/>
  <c r="C520" i="7"/>
  <c r="D524" i="4"/>
  <c r="V524" i="4"/>
  <c r="T521" i="4"/>
  <c r="S521" i="4"/>
  <c r="W521" i="4"/>
  <c r="L521" i="4"/>
  <c r="T522" i="4"/>
  <c r="S522" i="4"/>
  <c r="W522" i="4"/>
  <c r="L522" i="4"/>
  <c r="E521" i="4"/>
  <c r="E522" i="4"/>
  <c r="G518" i="7"/>
  <c r="G517" i="7"/>
  <c r="D520" i="7"/>
  <c r="C521" i="7"/>
  <c r="D525" i="4"/>
  <c r="V525" i="4"/>
  <c r="E519" i="7"/>
  <c r="F519" i="7"/>
  <c r="J523" i="4"/>
  <c r="H517" i="7"/>
  <c r="I517" i="7"/>
  <c r="H518" i="7"/>
  <c r="I518" i="7"/>
  <c r="E520" i="7"/>
  <c r="F520" i="7"/>
  <c r="J524" i="4"/>
  <c r="D521" i="7"/>
  <c r="C522" i="7"/>
  <c r="D526" i="4"/>
  <c r="V526" i="4"/>
  <c r="F523" i="4"/>
  <c r="T523" i="4"/>
  <c r="S523" i="4"/>
  <c r="W523" i="4"/>
  <c r="L523" i="4"/>
  <c r="E523" i="4"/>
  <c r="F524" i="4"/>
  <c r="F521" i="7"/>
  <c r="J525" i="4"/>
  <c r="E521" i="7"/>
  <c r="G519" i="7"/>
  <c r="D522" i="7"/>
  <c r="C523" i="7"/>
  <c r="D527" i="4"/>
  <c r="V527" i="4"/>
  <c r="T524" i="4"/>
  <c r="S524" i="4"/>
  <c r="W524" i="4"/>
  <c r="L524" i="4"/>
  <c r="E524" i="4"/>
  <c r="G520" i="7"/>
  <c r="H520" i="7"/>
  <c r="H519" i="7"/>
  <c r="I519" i="7"/>
  <c r="E522" i="7"/>
  <c r="F526" i="4"/>
  <c r="F522" i="7"/>
  <c r="J526" i="4"/>
  <c r="D523" i="7"/>
  <c r="C524" i="7"/>
  <c r="D528" i="4"/>
  <c r="V528" i="4"/>
  <c r="F525" i="4"/>
  <c r="T525" i="4"/>
  <c r="S525" i="4"/>
  <c r="W525" i="4"/>
  <c r="L525" i="4"/>
  <c r="T526" i="4"/>
  <c r="S526" i="4"/>
  <c r="W526" i="4"/>
  <c r="L526" i="4"/>
  <c r="E525" i="4"/>
  <c r="E526" i="4"/>
  <c r="I520" i="7"/>
  <c r="G522" i="7"/>
  <c r="E523" i="7"/>
  <c r="F527" i="4"/>
  <c r="G521" i="7"/>
  <c r="F523" i="7"/>
  <c r="J527" i="4"/>
  <c r="D524" i="7"/>
  <c r="C525" i="7"/>
  <c r="D529" i="4"/>
  <c r="V529" i="4"/>
  <c r="T527" i="4"/>
  <c r="S527" i="4"/>
  <c r="W527" i="4"/>
  <c r="L527" i="4"/>
  <c r="E527" i="4"/>
  <c r="G523" i="7"/>
  <c r="H523" i="7"/>
  <c r="H521" i="7"/>
  <c r="I521" i="7"/>
  <c r="H522" i="7"/>
  <c r="I522" i="7"/>
  <c r="F524" i="7"/>
  <c r="J528" i="4"/>
  <c r="D525" i="7"/>
  <c r="C526" i="7"/>
  <c r="D530" i="4"/>
  <c r="V530" i="4"/>
  <c r="E524" i="7"/>
  <c r="I523" i="7"/>
  <c r="E525" i="7"/>
  <c r="F528" i="4"/>
  <c r="F525" i="7"/>
  <c r="J529" i="4"/>
  <c r="D526" i="7"/>
  <c r="C527" i="7"/>
  <c r="D531" i="4"/>
  <c r="V531" i="4"/>
  <c r="T528" i="4"/>
  <c r="S528" i="4"/>
  <c r="W528" i="4"/>
  <c r="L528" i="4"/>
  <c r="E528" i="4"/>
  <c r="E526" i="7"/>
  <c r="F526" i="7"/>
  <c r="J530" i="4"/>
  <c r="D527" i="7"/>
  <c r="C528" i="7"/>
  <c r="D532" i="4"/>
  <c r="V532" i="4"/>
  <c r="G524" i="7"/>
  <c r="F529" i="4"/>
  <c r="T529" i="4"/>
  <c r="S529" i="4"/>
  <c r="W529" i="4"/>
  <c r="L529" i="4"/>
  <c r="E529" i="4"/>
  <c r="H524" i="7"/>
  <c r="I524" i="7"/>
  <c r="F530" i="4"/>
  <c r="E527" i="7"/>
  <c r="F527" i="7"/>
  <c r="J531" i="4"/>
  <c r="G525" i="7"/>
  <c r="D528" i="7"/>
  <c r="C529" i="7"/>
  <c r="D533" i="4"/>
  <c r="V533" i="4"/>
  <c r="T530" i="4"/>
  <c r="S530" i="4"/>
  <c r="W530" i="4"/>
  <c r="L530" i="4"/>
  <c r="E530" i="4"/>
  <c r="H525" i="7"/>
  <c r="I525" i="7"/>
  <c r="E528" i="7"/>
  <c r="F528" i="7"/>
  <c r="J532" i="4"/>
  <c r="G526" i="7"/>
  <c r="F531" i="4"/>
  <c r="D529" i="7"/>
  <c r="C530" i="7"/>
  <c r="D534" i="4"/>
  <c r="V534" i="4"/>
  <c r="T531" i="4"/>
  <c r="S531" i="4"/>
  <c r="W531" i="4"/>
  <c r="L531" i="4"/>
  <c r="E531" i="4"/>
  <c r="H526" i="7"/>
  <c r="I526" i="7"/>
  <c r="F532" i="4"/>
  <c r="D530" i="7"/>
  <c r="C531" i="7"/>
  <c r="D535" i="4"/>
  <c r="V535" i="4"/>
  <c r="G527" i="7"/>
  <c r="F529" i="7"/>
  <c r="J533" i="4"/>
  <c r="E529" i="7"/>
  <c r="T532" i="4"/>
  <c r="S532" i="4"/>
  <c r="W532" i="4"/>
  <c r="L532" i="4"/>
  <c r="E532" i="4"/>
  <c r="H527" i="7"/>
  <c r="I527" i="7"/>
  <c r="G528" i="7"/>
  <c r="F530" i="7"/>
  <c r="J534" i="4"/>
  <c r="F533" i="4"/>
  <c r="D531" i="7"/>
  <c r="C532" i="7"/>
  <c r="D536" i="4"/>
  <c r="V536" i="4"/>
  <c r="E530" i="7"/>
  <c r="T533" i="4"/>
  <c r="S533" i="4"/>
  <c r="W533" i="4"/>
  <c r="L533" i="4"/>
  <c r="E533" i="4"/>
  <c r="H528" i="7"/>
  <c r="I528" i="7"/>
  <c r="D532" i="7"/>
  <c r="C533" i="7"/>
  <c r="D537" i="4"/>
  <c r="V537" i="4"/>
  <c r="G529" i="7"/>
  <c r="E531" i="7"/>
  <c r="F534" i="4"/>
  <c r="F531" i="7"/>
  <c r="J535" i="4"/>
  <c r="S534" i="4"/>
  <c r="W534" i="4"/>
  <c r="L534" i="4"/>
  <c r="T534" i="4"/>
  <c r="E534" i="4"/>
  <c r="H529" i="7"/>
  <c r="I529" i="7"/>
  <c r="F532" i="7"/>
  <c r="J536" i="4"/>
  <c r="F535" i="4"/>
  <c r="D533" i="7"/>
  <c r="C534" i="7"/>
  <c r="D538" i="4"/>
  <c r="V538" i="4"/>
  <c r="G530" i="7"/>
  <c r="E532" i="7"/>
  <c r="T535" i="4"/>
  <c r="S535" i="4"/>
  <c r="W535" i="4"/>
  <c r="L535" i="4"/>
  <c r="E535" i="4"/>
  <c r="H530" i="7"/>
  <c r="I530" i="7"/>
  <c r="E533" i="7"/>
  <c r="F533" i="7"/>
  <c r="J537" i="4"/>
  <c r="F536" i="4"/>
  <c r="D534" i="7"/>
  <c r="C535" i="7"/>
  <c r="D539" i="4"/>
  <c r="V539" i="4"/>
  <c r="G531" i="7"/>
  <c r="T536" i="4"/>
  <c r="S536" i="4"/>
  <c r="W536" i="4"/>
  <c r="L536" i="4"/>
  <c r="E536" i="4"/>
  <c r="H531" i="7"/>
  <c r="I531" i="7"/>
  <c r="F537" i="4"/>
  <c r="E534" i="7"/>
  <c r="F534" i="7"/>
  <c r="J538" i="4"/>
  <c r="D535" i="7"/>
  <c r="C536" i="7"/>
  <c r="D540" i="4"/>
  <c r="V540" i="4"/>
  <c r="G532" i="7"/>
  <c r="T537" i="4"/>
  <c r="S537" i="4"/>
  <c r="W537" i="4"/>
  <c r="L537" i="4"/>
  <c r="E537" i="4"/>
  <c r="G533" i="7"/>
  <c r="H532" i="7"/>
  <c r="I532" i="7"/>
  <c r="E535" i="7"/>
  <c r="F535" i="7"/>
  <c r="J539" i="4"/>
  <c r="D536" i="7"/>
  <c r="C537" i="7"/>
  <c r="D541" i="4"/>
  <c r="V541" i="4"/>
  <c r="F538" i="4"/>
  <c r="T538" i="4"/>
  <c r="S538" i="4"/>
  <c r="W538" i="4"/>
  <c r="L538" i="4"/>
  <c r="E538" i="4"/>
  <c r="H533" i="7"/>
  <c r="I533" i="7"/>
  <c r="F539" i="4"/>
  <c r="D537" i="7"/>
  <c r="C538" i="7"/>
  <c r="D542" i="4"/>
  <c r="V542" i="4"/>
  <c r="F536" i="7"/>
  <c r="J540" i="4"/>
  <c r="G534" i="7"/>
  <c r="E536" i="7"/>
  <c r="T539" i="4"/>
  <c r="S539" i="4"/>
  <c r="W539" i="4"/>
  <c r="L539" i="4"/>
  <c r="E539" i="4"/>
  <c r="H534" i="7"/>
  <c r="I534" i="7"/>
  <c r="G535" i="7"/>
  <c r="F537" i="7"/>
  <c r="J541" i="4"/>
  <c r="E537" i="7"/>
  <c r="F541" i="4"/>
  <c r="F540" i="4"/>
  <c r="D538" i="7"/>
  <c r="C539" i="7"/>
  <c r="D543" i="4"/>
  <c r="V543" i="4"/>
  <c r="T540" i="4"/>
  <c r="S540" i="4"/>
  <c r="W540" i="4"/>
  <c r="L540" i="4"/>
  <c r="T541" i="4"/>
  <c r="S541" i="4"/>
  <c r="W541" i="4"/>
  <c r="L541" i="4"/>
  <c r="E541" i="4"/>
  <c r="E540" i="4"/>
  <c r="H535" i="7"/>
  <c r="I535" i="7"/>
  <c r="G537" i="7"/>
  <c r="G536" i="7"/>
  <c r="E538" i="7"/>
  <c r="F538" i="7"/>
  <c r="J542" i="4"/>
  <c r="D539" i="7"/>
  <c r="C540" i="7"/>
  <c r="D544" i="4"/>
  <c r="V544" i="4"/>
  <c r="H536" i="7"/>
  <c r="I536" i="7"/>
  <c r="H537" i="7"/>
  <c r="I537" i="7"/>
  <c r="F539" i="7"/>
  <c r="J543" i="4"/>
  <c r="E539" i="7"/>
  <c r="D540" i="7"/>
  <c r="C541" i="7"/>
  <c r="D545" i="4"/>
  <c r="V545" i="4"/>
  <c r="F542" i="4"/>
  <c r="T542" i="4"/>
  <c r="S542" i="4"/>
  <c r="W542" i="4"/>
  <c r="L542" i="4"/>
  <c r="E542" i="4"/>
  <c r="F540" i="7"/>
  <c r="J544" i="4"/>
  <c r="G538" i="7"/>
  <c r="E540" i="7"/>
  <c r="D541" i="7"/>
  <c r="C542" i="7"/>
  <c r="D546" i="4"/>
  <c r="V546" i="4"/>
  <c r="F543" i="4"/>
  <c r="T543" i="4"/>
  <c r="S543" i="4"/>
  <c r="W543" i="4"/>
  <c r="L543" i="4"/>
  <c r="E543" i="4"/>
  <c r="H538" i="7"/>
  <c r="I538" i="7"/>
  <c r="E541" i="7"/>
  <c r="F541" i="7"/>
  <c r="J545" i="4"/>
  <c r="G539" i="7"/>
  <c r="D542" i="7"/>
  <c r="F542" i="7"/>
  <c r="J546" i="4"/>
  <c r="F544" i="4"/>
  <c r="T544" i="4"/>
  <c r="S544" i="4"/>
  <c r="W544" i="4"/>
  <c r="L544" i="4"/>
  <c r="E544" i="4"/>
  <c r="H539" i="7"/>
  <c r="I539" i="7"/>
  <c r="F545" i="4"/>
  <c r="E542" i="7"/>
  <c r="G540" i="7"/>
  <c r="C543" i="7"/>
  <c r="D547" i="4"/>
  <c r="V547" i="4"/>
  <c r="T545" i="4"/>
  <c r="S545" i="4"/>
  <c r="W545" i="4"/>
  <c r="L545" i="4"/>
  <c r="E545" i="4"/>
  <c r="G541" i="7"/>
  <c r="H541" i="7"/>
  <c r="H540" i="7"/>
  <c r="I540" i="7"/>
  <c r="D543" i="7"/>
  <c r="F543" i="7"/>
  <c r="J547" i="4"/>
  <c r="F546" i="4"/>
  <c r="T546" i="4"/>
  <c r="S546" i="4"/>
  <c r="W546" i="4"/>
  <c r="L546" i="4"/>
  <c r="E546" i="4"/>
  <c r="I541" i="7"/>
  <c r="E543" i="7"/>
  <c r="C544" i="7"/>
  <c r="G542" i="7"/>
  <c r="D544" i="7"/>
  <c r="C545" i="7"/>
  <c r="D549" i="4"/>
  <c r="V549" i="4"/>
  <c r="D548" i="4"/>
  <c r="V548" i="4"/>
  <c r="H542" i="7"/>
  <c r="I542" i="7"/>
  <c r="F547" i="4"/>
  <c r="E544" i="7"/>
  <c r="F544" i="7"/>
  <c r="J548" i="4"/>
  <c r="D545" i="7"/>
  <c r="C546" i="7"/>
  <c r="D550" i="4"/>
  <c r="V550" i="4"/>
  <c r="T547" i="4"/>
  <c r="S547" i="4"/>
  <c r="W547" i="4"/>
  <c r="L547" i="4"/>
  <c r="E547" i="4"/>
  <c r="G543" i="7"/>
  <c r="H543" i="7"/>
  <c r="F545" i="7"/>
  <c r="J549" i="4"/>
  <c r="F548" i="4"/>
  <c r="E545" i="7"/>
  <c r="D546" i="7"/>
  <c r="C547" i="7"/>
  <c r="D551" i="4"/>
  <c r="V551" i="4"/>
  <c r="T548" i="4"/>
  <c r="S548" i="4"/>
  <c r="W548" i="4"/>
  <c r="L548" i="4"/>
  <c r="E548" i="4"/>
  <c r="I543" i="7"/>
  <c r="G544" i="7"/>
  <c r="E546" i="7"/>
  <c r="F550" i="4"/>
  <c r="F546" i="7"/>
  <c r="J550" i="4"/>
  <c r="D547" i="7"/>
  <c r="C548" i="7"/>
  <c r="D552" i="4"/>
  <c r="V552" i="4"/>
  <c r="F549" i="4"/>
  <c r="T550" i="4"/>
  <c r="S550" i="4"/>
  <c r="W550" i="4"/>
  <c r="L550" i="4"/>
  <c r="T549" i="4"/>
  <c r="S549" i="4"/>
  <c r="W549" i="4"/>
  <c r="L549" i="4"/>
  <c r="E550" i="4"/>
  <c r="E549" i="4"/>
  <c r="H544" i="7"/>
  <c r="I544" i="7"/>
  <c r="G546" i="7"/>
  <c r="F547" i="7"/>
  <c r="J551" i="4"/>
  <c r="E547" i="7"/>
  <c r="D548" i="7"/>
  <c r="C549" i="7"/>
  <c r="D553" i="4"/>
  <c r="V553" i="4"/>
  <c r="G545" i="7"/>
  <c r="H546" i="7"/>
  <c r="I546" i="7"/>
  <c r="H545" i="7"/>
  <c r="I545" i="7"/>
  <c r="F548" i="7"/>
  <c r="J552" i="4"/>
  <c r="E548" i="7"/>
  <c r="D549" i="7"/>
  <c r="C550" i="7"/>
  <c r="D554" i="4"/>
  <c r="V554" i="4"/>
  <c r="F551" i="4"/>
  <c r="T551" i="4"/>
  <c r="S551" i="4"/>
  <c r="W551" i="4"/>
  <c r="L551" i="4"/>
  <c r="E551" i="4"/>
  <c r="E549" i="7"/>
  <c r="D550" i="7"/>
  <c r="C551" i="7"/>
  <c r="D555" i="4"/>
  <c r="V555" i="4"/>
  <c r="F552" i="4"/>
  <c r="G547" i="7"/>
  <c r="F549" i="7"/>
  <c r="J553" i="4"/>
  <c r="T552" i="4"/>
  <c r="S552" i="4"/>
  <c r="W552" i="4"/>
  <c r="L552" i="4"/>
  <c r="E552" i="4"/>
  <c r="H547" i="7"/>
  <c r="I547" i="7"/>
  <c r="F550" i="7"/>
  <c r="J554" i="4"/>
  <c r="G548" i="7"/>
  <c r="E550" i="7"/>
  <c r="D551" i="7"/>
  <c r="C552" i="7"/>
  <c r="D556" i="4"/>
  <c r="V556" i="4"/>
  <c r="F553" i="4"/>
  <c r="T553" i="4"/>
  <c r="S553" i="4"/>
  <c r="W553" i="4"/>
  <c r="L553" i="4"/>
  <c r="E553" i="4"/>
  <c r="H548" i="7"/>
  <c r="I548" i="7"/>
  <c r="E551" i="7"/>
  <c r="F551" i="7"/>
  <c r="J555" i="4"/>
  <c r="D552" i="7"/>
  <c r="C553" i="7"/>
  <c r="D557" i="4"/>
  <c r="V557" i="4"/>
  <c r="F554" i="4"/>
  <c r="G549" i="7"/>
  <c r="T554" i="4"/>
  <c r="S554" i="4"/>
  <c r="W554" i="4"/>
  <c r="L554" i="4"/>
  <c r="E554" i="4"/>
  <c r="H549" i="7"/>
  <c r="I549" i="7"/>
  <c r="F555" i="4"/>
  <c r="F552" i="7"/>
  <c r="J556" i="4"/>
  <c r="E552" i="7"/>
  <c r="F556" i="4"/>
  <c r="G550" i="7"/>
  <c r="D553" i="7"/>
  <c r="C554" i="7"/>
  <c r="D558" i="4"/>
  <c r="V558" i="4"/>
  <c r="T555" i="4"/>
  <c r="S555" i="4"/>
  <c r="W555" i="4"/>
  <c r="L555" i="4"/>
  <c r="T556" i="4"/>
  <c r="S556" i="4"/>
  <c r="W556" i="4"/>
  <c r="L556" i="4"/>
  <c r="E556" i="4"/>
  <c r="E555" i="4"/>
  <c r="H550" i="7"/>
  <c r="I550" i="7"/>
  <c r="G551" i="7"/>
  <c r="G552" i="7"/>
  <c r="D554" i="7"/>
  <c r="C555" i="7"/>
  <c r="D559" i="4"/>
  <c r="V559" i="4"/>
  <c r="F553" i="7"/>
  <c r="J557" i="4"/>
  <c r="E553" i="7"/>
  <c r="H551" i="7"/>
  <c r="I551" i="7"/>
  <c r="H552" i="7"/>
  <c r="I552" i="7"/>
  <c r="F557" i="4"/>
  <c r="D555" i="7"/>
  <c r="C556" i="7"/>
  <c r="D560" i="4"/>
  <c r="V560" i="4"/>
  <c r="E554" i="7"/>
  <c r="F554" i="7"/>
  <c r="J558" i="4"/>
  <c r="T557" i="4"/>
  <c r="S557" i="4"/>
  <c r="W557" i="4"/>
  <c r="L557" i="4"/>
  <c r="E557" i="4"/>
  <c r="F555" i="7"/>
  <c r="J559" i="4"/>
  <c r="E555" i="7"/>
  <c r="D556" i="7"/>
  <c r="C557" i="7"/>
  <c r="D561" i="4"/>
  <c r="V561" i="4"/>
  <c r="F558" i="4"/>
  <c r="G553" i="7"/>
  <c r="S558" i="4"/>
  <c r="W558" i="4"/>
  <c r="L558" i="4"/>
  <c r="T558" i="4"/>
  <c r="E558" i="4"/>
  <c r="H553" i="7"/>
  <c r="I553" i="7"/>
  <c r="E556" i="7"/>
  <c r="G554" i="7"/>
  <c r="F556" i="7"/>
  <c r="J560" i="4"/>
  <c r="D557" i="7"/>
  <c r="C558" i="7"/>
  <c r="D562" i="4"/>
  <c r="V562" i="4"/>
  <c r="F559" i="4"/>
  <c r="T559" i="4"/>
  <c r="S559" i="4"/>
  <c r="W559" i="4"/>
  <c r="L559" i="4"/>
  <c r="E559" i="4"/>
  <c r="H554" i="7"/>
  <c r="I554" i="7"/>
  <c r="E557" i="7"/>
  <c r="F557" i="7"/>
  <c r="J561" i="4"/>
  <c r="D558" i="7"/>
  <c r="C559" i="7"/>
  <c r="D563" i="4"/>
  <c r="V563" i="4"/>
  <c r="G555" i="7"/>
  <c r="F560" i="4"/>
  <c r="T560" i="4"/>
  <c r="S560" i="4"/>
  <c r="W560" i="4"/>
  <c r="L560" i="4"/>
  <c r="E560" i="4"/>
  <c r="H555" i="7"/>
  <c r="I555" i="7"/>
  <c r="E558" i="7"/>
  <c r="F558" i="7"/>
  <c r="J562" i="4"/>
  <c r="G556" i="7"/>
  <c r="D559" i="7"/>
  <c r="C560" i="7"/>
  <c r="D564" i="4"/>
  <c r="V564" i="4"/>
  <c r="F561" i="4"/>
  <c r="T561" i="4"/>
  <c r="S561" i="4"/>
  <c r="W561" i="4"/>
  <c r="L561" i="4"/>
  <c r="E561" i="4"/>
  <c r="H556" i="7"/>
  <c r="I556" i="7"/>
  <c r="F562" i="4"/>
  <c r="F559" i="7"/>
  <c r="J563" i="4"/>
  <c r="E559" i="7"/>
  <c r="D560" i="7"/>
  <c r="C561" i="7"/>
  <c r="D565" i="4"/>
  <c r="V565" i="4"/>
  <c r="G557" i="7"/>
  <c r="T562" i="4"/>
  <c r="S562" i="4"/>
  <c r="W562" i="4"/>
  <c r="L562" i="4"/>
  <c r="E562" i="4"/>
  <c r="H557" i="7"/>
  <c r="I557" i="7"/>
  <c r="G558" i="7"/>
  <c r="E560" i="7"/>
  <c r="F560" i="7"/>
  <c r="J564" i="4"/>
  <c r="D561" i="7"/>
  <c r="C562" i="7"/>
  <c r="D566" i="4"/>
  <c r="V566" i="4"/>
  <c r="F563" i="4"/>
  <c r="T563" i="4"/>
  <c r="S563" i="4"/>
  <c r="W563" i="4"/>
  <c r="L563" i="4"/>
  <c r="E563" i="4"/>
  <c r="H558" i="7"/>
  <c r="I558" i="7"/>
  <c r="F561" i="7"/>
  <c r="J565" i="4"/>
  <c r="D562" i="7"/>
  <c r="C563" i="7"/>
  <c r="D567" i="4"/>
  <c r="V567" i="4"/>
  <c r="F564" i="4"/>
  <c r="E561" i="7"/>
  <c r="G559" i="7"/>
  <c r="T564" i="4"/>
  <c r="S564" i="4"/>
  <c r="W564" i="4"/>
  <c r="L564" i="4"/>
  <c r="E564" i="4"/>
  <c r="H559" i="7"/>
  <c r="I559" i="7"/>
  <c r="E562" i="7"/>
  <c r="F566" i="4"/>
  <c r="F562" i="7"/>
  <c r="J566" i="4"/>
  <c r="G560" i="7"/>
  <c r="F565" i="4"/>
  <c r="D563" i="7"/>
  <c r="C564" i="7"/>
  <c r="D568" i="4"/>
  <c r="V568" i="4"/>
  <c r="T566" i="4"/>
  <c r="S566" i="4"/>
  <c r="W566" i="4"/>
  <c r="L566" i="4"/>
  <c r="T565" i="4"/>
  <c r="S565" i="4"/>
  <c r="W565" i="4"/>
  <c r="L565" i="4"/>
  <c r="E566" i="4"/>
  <c r="E565" i="4"/>
  <c r="H560" i="7"/>
  <c r="I560" i="7"/>
  <c r="G562" i="7"/>
  <c r="G561" i="7"/>
  <c r="E563" i="7"/>
  <c r="F563" i="7"/>
  <c r="J567" i="4"/>
  <c r="D564" i="7"/>
  <c r="C565" i="7"/>
  <c r="D569" i="4"/>
  <c r="V569" i="4"/>
  <c r="H561" i="7"/>
  <c r="I561" i="7"/>
  <c r="H562" i="7"/>
  <c r="I562" i="7"/>
  <c r="E564" i="7"/>
  <c r="F568" i="4"/>
  <c r="F567" i="4"/>
  <c r="F564" i="7"/>
  <c r="J568" i="4"/>
  <c r="D565" i="7"/>
  <c r="C566" i="7"/>
  <c r="D570" i="4"/>
  <c r="V570" i="4"/>
  <c r="T568" i="4"/>
  <c r="S568" i="4"/>
  <c r="W568" i="4"/>
  <c r="L568" i="4"/>
  <c r="T567" i="4"/>
  <c r="S567" i="4"/>
  <c r="W567" i="4"/>
  <c r="L567" i="4"/>
  <c r="E568" i="4"/>
  <c r="E567" i="4"/>
  <c r="G564" i="7"/>
  <c r="H564" i="7"/>
  <c r="D566" i="7"/>
  <c r="C567" i="7"/>
  <c r="D571" i="4"/>
  <c r="V571" i="4"/>
  <c r="G563" i="7"/>
  <c r="E565" i="7"/>
  <c r="F565" i="7"/>
  <c r="J569" i="4"/>
  <c r="I564" i="7"/>
  <c r="H563" i="7"/>
  <c r="I563" i="7"/>
  <c r="D567" i="7"/>
  <c r="C568" i="7"/>
  <c r="D572" i="4"/>
  <c r="V572" i="4"/>
  <c r="F566" i="7"/>
  <c r="J570" i="4"/>
  <c r="E566" i="7"/>
  <c r="F569" i="4"/>
  <c r="T569" i="4"/>
  <c r="S569" i="4"/>
  <c r="W569" i="4"/>
  <c r="L569" i="4"/>
  <c r="E569" i="4"/>
  <c r="F567" i="7"/>
  <c r="J571" i="4"/>
  <c r="F570" i="4"/>
  <c r="G565" i="7"/>
  <c r="E567" i="7"/>
  <c r="D568" i="7"/>
  <c r="C569" i="7"/>
  <c r="D573" i="4"/>
  <c r="V573" i="4"/>
  <c r="T570" i="4"/>
  <c r="S570" i="4"/>
  <c r="W570" i="4"/>
  <c r="L570" i="4"/>
  <c r="E570" i="4"/>
  <c r="H565" i="7"/>
  <c r="I565" i="7"/>
  <c r="F568" i="7"/>
  <c r="J572" i="4"/>
  <c r="E568" i="7"/>
  <c r="D569" i="7"/>
  <c r="C570" i="7"/>
  <c r="D574" i="4"/>
  <c r="V574" i="4"/>
  <c r="F571" i="4"/>
  <c r="G566" i="7"/>
  <c r="T571" i="4"/>
  <c r="S571" i="4"/>
  <c r="W571" i="4"/>
  <c r="L571" i="4"/>
  <c r="E571" i="4"/>
  <c r="H566" i="7"/>
  <c r="I566" i="7"/>
  <c r="F569" i="7"/>
  <c r="J573" i="4"/>
  <c r="G567" i="7"/>
  <c r="E569" i="7"/>
  <c r="D570" i="7"/>
  <c r="C571" i="7"/>
  <c r="D575" i="4"/>
  <c r="V575" i="4"/>
  <c r="F572" i="4"/>
  <c r="T572" i="4"/>
  <c r="S572" i="4"/>
  <c r="W572" i="4"/>
  <c r="L572" i="4"/>
  <c r="E572" i="4"/>
  <c r="H567" i="7"/>
  <c r="I567" i="7"/>
  <c r="F570" i="7"/>
  <c r="J574" i="4"/>
  <c r="D571" i="7"/>
  <c r="C572" i="7"/>
  <c r="D576" i="4"/>
  <c r="V576" i="4"/>
  <c r="F573" i="4"/>
  <c r="G568" i="7"/>
  <c r="E570" i="7"/>
  <c r="T573" i="4"/>
  <c r="S573" i="4"/>
  <c r="W573" i="4"/>
  <c r="L573" i="4"/>
  <c r="E573" i="4"/>
  <c r="H568" i="7"/>
  <c r="I568" i="7"/>
  <c r="G569" i="7"/>
  <c r="F574" i="4"/>
  <c r="E571" i="7"/>
  <c r="F571" i="7"/>
  <c r="J575" i="4"/>
  <c r="D572" i="7"/>
  <c r="C573" i="7"/>
  <c r="D577" i="4"/>
  <c r="V577" i="4"/>
  <c r="T574" i="4"/>
  <c r="S574" i="4"/>
  <c r="W574" i="4"/>
  <c r="L574" i="4"/>
  <c r="E574" i="4"/>
  <c r="H569" i="7"/>
  <c r="I569" i="7"/>
  <c r="F575" i="4"/>
  <c r="D573" i="7"/>
  <c r="C574" i="7"/>
  <c r="D578" i="4"/>
  <c r="V578" i="4"/>
  <c r="G570" i="7"/>
  <c r="E572" i="7"/>
  <c r="F572" i="7"/>
  <c r="J576" i="4"/>
  <c r="T575" i="4"/>
  <c r="S575" i="4"/>
  <c r="W575" i="4"/>
  <c r="L575" i="4"/>
  <c r="E575" i="4"/>
  <c r="H570" i="7"/>
  <c r="I570" i="7"/>
  <c r="E573" i="7"/>
  <c r="F573" i="7"/>
  <c r="J577" i="4"/>
  <c r="F576" i="4"/>
  <c r="D574" i="7"/>
  <c r="C575" i="7"/>
  <c r="D579" i="4"/>
  <c r="V579" i="4"/>
  <c r="G571" i="7"/>
  <c r="T576" i="4"/>
  <c r="S576" i="4"/>
  <c r="W576" i="4"/>
  <c r="L576" i="4"/>
  <c r="E576" i="4"/>
  <c r="H571" i="7"/>
  <c r="I571" i="7"/>
  <c r="F574" i="7"/>
  <c r="J578" i="4"/>
  <c r="D575" i="7"/>
  <c r="C576" i="7"/>
  <c r="D580" i="4"/>
  <c r="V580" i="4"/>
  <c r="E574" i="7"/>
  <c r="G572" i="7"/>
  <c r="F577" i="4"/>
  <c r="T577" i="4"/>
  <c r="S577" i="4"/>
  <c r="W577" i="4"/>
  <c r="L577" i="4"/>
  <c r="E577" i="4"/>
  <c r="H572" i="7"/>
  <c r="I572" i="7"/>
  <c r="E575" i="7"/>
  <c r="F575" i="7"/>
  <c r="J579" i="4"/>
  <c r="G573" i="7"/>
  <c r="F578" i="4"/>
  <c r="D576" i="7"/>
  <c r="C577" i="7"/>
  <c r="D581" i="4"/>
  <c r="V581" i="4"/>
  <c r="T578" i="4"/>
  <c r="S578" i="4"/>
  <c r="W578" i="4"/>
  <c r="L578" i="4"/>
  <c r="E578" i="4"/>
  <c r="H573" i="7"/>
  <c r="I573" i="7"/>
  <c r="E576" i="7"/>
  <c r="F580" i="4"/>
  <c r="F579" i="4"/>
  <c r="G574" i="7"/>
  <c r="F576" i="7"/>
  <c r="J580" i="4"/>
  <c r="D577" i="7"/>
  <c r="C578" i="7"/>
  <c r="D582" i="4"/>
  <c r="V582" i="4"/>
  <c r="T579" i="4"/>
  <c r="S579" i="4"/>
  <c r="W579" i="4"/>
  <c r="L579" i="4"/>
  <c r="T580" i="4"/>
  <c r="S580" i="4"/>
  <c r="W580" i="4"/>
  <c r="L580" i="4"/>
  <c r="E580" i="4"/>
  <c r="E579" i="4"/>
  <c r="G576" i="7"/>
  <c r="H576" i="7"/>
  <c r="H574" i="7"/>
  <c r="I574" i="7"/>
  <c r="G575" i="7"/>
  <c r="F577" i="7"/>
  <c r="J581" i="4"/>
  <c r="E577" i="7"/>
  <c r="D578" i="7"/>
  <c r="F578" i="7"/>
  <c r="J582" i="4"/>
  <c r="I576" i="7"/>
  <c r="H575" i="7"/>
  <c r="I575" i="7"/>
  <c r="C579" i="7"/>
  <c r="E578" i="7"/>
  <c r="F581" i="4"/>
  <c r="T581" i="4"/>
  <c r="S581" i="4"/>
  <c r="W581" i="4"/>
  <c r="L581" i="4"/>
  <c r="D579" i="7"/>
  <c r="E579" i="7"/>
  <c r="D583" i="4"/>
  <c r="V583" i="4"/>
  <c r="E581" i="4"/>
  <c r="G577" i="7"/>
  <c r="F583" i="4"/>
  <c r="C580" i="7"/>
  <c r="D584" i="4"/>
  <c r="V584" i="4"/>
  <c r="F582" i="4"/>
  <c r="F579" i="7"/>
  <c r="J583" i="4"/>
  <c r="T583" i="4"/>
  <c r="S583" i="4"/>
  <c r="W583" i="4"/>
  <c r="L583" i="4"/>
  <c r="T582" i="4"/>
  <c r="S582" i="4"/>
  <c r="W582" i="4"/>
  <c r="L582" i="4"/>
  <c r="E583" i="4"/>
  <c r="E582" i="4"/>
  <c r="H577" i="7"/>
  <c r="I577" i="7"/>
  <c r="G578" i="7"/>
  <c r="D580" i="7"/>
  <c r="C581" i="7"/>
  <c r="D585" i="4"/>
  <c r="V585" i="4"/>
  <c r="G579" i="7"/>
  <c r="H579" i="7"/>
  <c r="I579" i="7"/>
  <c r="H578" i="7"/>
  <c r="I578" i="7"/>
  <c r="E580" i="7"/>
  <c r="F580" i="7"/>
  <c r="J584" i="4"/>
  <c r="D581" i="7"/>
  <c r="C582" i="7"/>
  <c r="D586" i="4"/>
  <c r="V586" i="4"/>
  <c r="E581" i="7"/>
  <c r="F581" i="7"/>
  <c r="J585" i="4"/>
  <c r="D582" i="7"/>
  <c r="C583" i="7"/>
  <c r="D587" i="4"/>
  <c r="V587" i="4"/>
  <c r="F584" i="4"/>
  <c r="T584" i="4"/>
  <c r="S584" i="4"/>
  <c r="W584" i="4"/>
  <c r="L584" i="4"/>
  <c r="E584" i="4"/>
  <c r="E582" i="7"/>
  <c r="D583" i="7"/>
  <c r="F583" i="7"/>
  <c r="J587" i="4"/>
  <c r="G580" i="7"/>
  <c r="F582" i="7"/>
  <c r="J586" i="4"/>
  <c r="F585" i="4"/>
  <c r="T585" i="4"/>
  <c r="S585" i="4"/>
  <c r="W585" i="4"/>
  <c r="L585" i="4"/>
  <c r="E585" i="4"/>
  <c r="H580" i="7"/>
  <c r="I580" i="7"/>
  <c r="F586" i="4"/>
  <c r="E583" i="7"/>
  <c r="F587" i="4"/>
  <c r="G581" i="7"/>
  <c r="C584" i="7"/>
  <c r="D588" i="4"/>
  <c r="V588" i="4"/>
  <c r="T587" i="4"/>
  <c r="S587" i="4"/>
  <c r="W587" i="4"/>
  <c r="L587" i="4"/>
  <c r="T586" i="4"/>
  <c r="S586" i="4"/>
  <c r="W586" i="4"/>
  <c r="L586" i="4"/>
  <c r="E587" i="4"/>
  <c r="E586" i="4"/>
  <c r="H581" i="7"/>
  <c r="I581" i="7"/>
  <c r="G582" i="7"/>
  <c r="G583" i="7"/>
  <c r="D584" i="7"/>
  <c r="E584" i="7"/>
  <c r="H582" i="7"/>
  <c r="I582" i="7"/>
  <c r="H583" i="7"/>
  <c r="I583" i="7"/>
  <c r="F588" i="4"/>
  <c r="C585" i="7"/>
  <c r="D589" i="4"/>
  <c r="V589" i="4"/>
  <c r="F584" i="7"/>
  <c r="J588" i="4"/>
  <c r="T588" i="4"/>
  <c r="S588" i="4"/>
  <c r="W588" i="4"/>
  <c r="L588" i="4"/>
  <c r="E588" i="4"/>
  <c r="D585" i="7"/>
  <c r="C586" i="7"/>
  <c r="D590" i="4"/>
  <c r="V590" i="4"/>
  <c r="G584" i="7"/>
  <c r="H584" i="7"/>
  <c r="I584" i="7"/>
  <c r="F585" i="7"/>
  <c r="J589" i="4"/>
  <c r="E585" i="7"/>
  <c r="D586" i="7"/>
  <c r="C587" i="7"/>
  <c r="D591" i="4"/>
  <c r="V591" i="4"/>
  <c r="F586" i="7"/>
  <c r="J590" i="4"/>
  <c r="E586" i="7"/>
  <c r="D587" i="7"/>
  <c r="C588" i="7"/>
  <c r="D592" i="4"/>
  <c r="V592" i="4"/>
  <c r="F589" i="4"/>
  <c r="T589" i="4"/>
  <c r="S589" i="4"/>
  <c r="W589" i="4"/>
  <c r="L589" i="4"/>
  <c r="E589" i="4"/>
  <c r="E587" i="7"/>
  <c r="F587" i="7"/>
  <c r="J591" i="4"/>
  <c r="G585" i="7"/>
  <c r="D588" i="7"/>
  <c r="C589" i="7"/>
  <c r="D593" i="4"/>
  <c r="V593" i="4"/>
  <c r="F590" i="4"/>
  <c r="T590" i="4"/>
  <c r="S590" i="4"/>
  <c r="W590" i="4"/>
  <c r="L590" i="4"/>
  <c r="E590" i="4"/>
  <c r="H585" i="7"/>
  <c r="I585" i="7"/>
  <c r="F591" i="4"/>
  <c r="E588" i="7"/>
  <c r="D589" i="7"/>
  <c r="C590" i="7"/>
  <c r="D594" i="4"/>
  <c r="V594" i="4"/>
  <c r="F588" i="7"/>
  <c r="J592" i="4"/>
  <c r="G586" i="7"/>
  <c r="T591" i="4"/>
  <c r="S591" i="4"/>
  <c r="W591" i="4"/>
  <c r="L591" i="4"/>
  <c r="E591" i="4"/>
  <c r="H586" i="7"/>
  <c r="I586" i="7"/>
  <c r="E589" i="7"/>
  <c r="G587" i="7"/>
  <c r="F589" i="7"/>
  <c r="J593" i="4"/>
  <c r="D590" i="7"/>
  <c r="C591" i="7"/>
  <c r="D595" i="4"/>
  <c r="V595" i="4"/>
  <c r="F592" i="4"/>
  <c r="T592" i="4"/>
  <c r="S592" i="4"/>
  <c r="W592" i="4"/>
  <c r="L592" i="4"/>
  <c r="E592" i="4"/>
  <c r="H587" i="7"/>
  <c r="I587" i="7"/>
  <c r="F593" i="4"/>
  <c r="E590" i="7"/>
  <c r="D591" i="7"/>
  <c r="C592" i="7"/>
  <c r="D596" i="4"/>
  <c r="V596" i="4"/>
  <c r="G588" i="7"/>
  <c r="F590" i="7"/>
  <c r="J594" i="4"/>
  <c r="T593" i="4"/>
  <c r="S593" i="4"/>
  <c r="W593" i="4"/>
  <c r="L593" i="4"/>
  <c r="E593" i="4"/>
  <c r="H588" i="7"/>
  <c r="I588" i="7"/>
  <c r="G589" i="7"/>
  <c r="F594" i="4"/>
  <c r="F591" i="7"/>
  <c r="J595" i="4"/>
  <c r="E591" i="7"/>
  <c r="D592" i="7"/>
  <c r="C593" i="7"/>
  <c r="D597" i="4"/>
  <c r="V597" i="4"/>
  <c r="T594" i="4"/>
  <c r="S594" i="4"/>
  <c r="W594" i="4"/>
  <c r="L594" i="4"/>
  <c r="E594" i="4"/>
  <c r="G590" i="7"/>
  <c r="H590" i="7"/>
  <c r="H589" i="7"/>
  <c r="I589" i="7"/>
  <c r="E592" i="7"/>
  <c r="F596" i="4"/>
  <c r="D593" i="7"/>
  <c r="C594" i="7"/>
  <c r="D598" i="4"/>
  <c r="V598" i="4"/>
  <c r="F592" i="7"/>
  <c r="J596" i="4"/>
  <c r="F595" i="4"/>
  <c r="T596" i="4"/>
  <c r="S596" i="4"/>
  <c r="W596" i="4"/>
  <c r="L596" i="4"/>
  <c r="T595" i="4"/>
  <c r="S595" i="4"/>
  <c r="W595" i="4"/>
  <c r="L595" i="4"/>
  <c r="E596" i="4"/>
  <c r="E595" i="4"/>
  <c r="I590" i="7"/>
  <c r="G592" i="7"/>
  <c r="G591" i="7"/>
  <c r="E593" i="7"/>
  <c r="D594" i="7"/>
  <c r="C595" i="7"/>
  <c r="D599" i="4"/>
  <c r="V599" i="4"/>
  <c r="F593" i="7"/>
  <c r="J597" i="4"/>
  <c r="H591" i="7"/>
  <c r="I591" i="7"/>
  <c r="H592" i="7"/>
  <c r="I592" i="7"/>
  <c r="F594" i="7"/>
  <c r="J598" i="4"/>
  <c r="E594" i="7"/>
  <c r="D595" i="7"/>
  <c r="C596" i="7"/>
  <c r="D600" i="4"/>
  <c r="V600" i="4"/>
  <c r="F597" i="4"/>
  <c r="T597" i="4"/>
  <c r="S597" i="4"/>
  <c r="W597" i="4"/>
  <c r="L597" i="4"/>
  <c r="E597" i="4"/>
  <c r="F595" i="7"/>
  <c r="J599" i="4"/>
  <c r="E595" i="7"/>
  <c r="G593" i="7"/>
  <c r="D596" i="7"/>
  <c r="C597" i="7"/>
  <c r="D601" i="4"/>
  <c r="V601" i="4"/>
  <c r="F598" i="4"/>
  <c r="T598" i="4"/>
  <c r="S598" i="4"/>
  <c r="W598" i="4"/>
  <c r="L598" i="4"/>
  <c r="E598" i="4"/>
  <c r="H593" i="7"/>
  <c r="I593" i="7"/>
  <c r="E596" i="7"/>
  <c r="F600" i="4"/>
  <c r="F599" i="4"/>
  <c r="G594" i="7"/>
  <c r="F596" i="7"/>
  <c r="J600" i="4"/>
  <c r="G596" i="7"/>
  <c r="D597" i="7"/>
  <c r="C598" i="7"/>
  <c r="D602" i="4"/>
  <c r="V602" i="4"/>
  <c r="T600" i="4"/>
  <c r="S600" i="4"/>
  <c r="W600" i="4"/>
  <c r="L600" i="4"/>
  <c r="T599" i="4"/>
  <c r="S599" i="4"/>
  <c r="W599" i="4"/>
  <c r="L599" i="4"/>
  <c r="E600" i="4"/>
  <c r="E599" i="4"/>
  <c r="G595" i="7"/>
  <c r="I595" i="7"/>
  <c r="H596" i="7"/>
  <c r="I596" i="7"/>
  <c r="H594" i="7"/>
  <c r="I594" i="7"/>
  <c r="E597" i="7"/>
  <c r="F597" i="7"/>
  <c r="J601" i="4"/>
  <c r="D598" i="7"/>
  <c r="C599" i="7"/>
  <c r="D603" i="4"/>
  <c r="V603" i="4"/>
  <c r="H595" i="7"/>
  <c r="E598" i="7"/>
  <c r="D599" i="7"/>
  <c r="C600" i="7"/>
  <c r="D604" i="4"/>
  <c r="V604" i="4"/>
  <c r="F601" i="4"/>
  <c r="F598" i="7"/>
  <c r="J602" i="4"/>
  <c r="T601" i="4"/>
  <c r="S601" i="4"/>
  <c r="W601" i="4"/>
  <c r="L601" i="4"/>
  <c r="E601" i="4"/>
  <c r="E599" i="7"/>
  <c r="F603" i="4"/>
  <c r="F599" i="7"/>
  <c r="J603" i="4"/>
  <c r="G597" i="7"/>
  <c r="D600" i="7"/>
  <c r="C601" i="7"/>
  <c r="D605" i="4"/>
  <c r="V605" i="4"/>
  <c r="F602" i="4"/>
  <c r="T603" i="4"/>
  <c r="S603" i="4"/>
  <c r="W603" i="4"/>
  <c r="L603" i="4"/>
  <c r="T602" i="4"/>
  <c r="S602" i="4"/>
  <c r="W602" i="4"/>
  <c r="L602" i="4"/>
  <c r="E603" i="4"/>
  <c r="E602" i="4"/>
  <c r="H597" i="7"/>
  <c r="I597" i="7"/>
  <c r="G599" i="7"/>
  <c r="F600" i="7"/>
  <c r="J604" i="4"/>
  <c r="E600" i="7"/>
  <c r="D601" i="7"/>
  <c r="C602" i="7"/>
  <c r="D606" i="4"/>
  <c r="V606" i="4"/>
  <c r="G598" i="7"/>
  <c r="H599" i="7"/>
  <c r="I599" i="7"/>
  <c r="H598" i="7"/>
  <c r="I598" i="7"/>
  <c r="E601" i="7"/>
  <c r="F605" i="4"/>
  <c r="F601" i="7"/>
  <c r="J605" i="4"/>
  <c r="D602" i="7"/>
  <c r="C603" i="7"/>
  <c r="D607" i="4"/>
  <c r="V607" i="4"/>
  <c r="F604" i="4"/>
  <c r="T604" i="4"/>
  <c r="S604" i="4"/>
  <c r="W604" i="4"/>
  <c r="L604" i="4"/>
  <c r="T605" i="4"/>
  <c r="S605" i="4"/>
  <c r="W605" i="4"/>
  <c r="L605" i="4"/>
  <c r="E605" i="4"/>
  <c r="E604" i="4"/>
  <c r="G601" i="7"/>
  <c r="E602" i="7"/>
  <c r="F602" i="7"/>
  <c r="J606" i="4"/>
  <c r="D603" i="7"/>
  <c r="C604" i="7"/>
  <c r="D608" i="4"/>
  <c r="V608" i="4"/>
  <c r="G600" i="7"/>
  <c r="H601" i="7"/>
  <c r="I601" i="7"/>
  <c r="H600" i="7"/>
  <c r="I600" i="7"/>
  <c r="F603" i="7"/>
  <c r="J607" i="4"/>
  <c r="E603" i="7"/>
  <c r="F607" i="4"/>
  <c r="D604" i="7"/>
  <c r="C605" i="7"/>
  <c r="D609" i="4"/>
  <c r="V609" i="4"/>
  <c r="F606" i="4"/>
  <c r="T607" i="4"/>
  <c r="S607" i="4"/>
  <c r="W607" i="4"/>
  <c r="L607" i="4"/>
  <c r="T606" i="4"/>
  <c r="S606" i="4"/>
  <c r="W606" i="4"/>
  <c r="L606" i="4"/>
  <c r="E607" i="4"/>
  <c r="E606" i="4"/>
  <c r="G603" i="7"/>
  <c r="E604" i="7"/>
  <c r="F604" i="7"/>
  <c r="J608" i="4"/>
  <c r="D605" i="7"/>
  <c r="C606" i="7"/>
  <c r="D610" i="4"/>
  <c r="V610" i="4"/>
  <c r="G602" i="7"/>
  <c r="H602" i="7"/>
  <c r="I602" i="7"/>
  <c r="H603" i="7"/>
  <c r="I603" i="7"/>
  <c r="E605" i="7"/>
  <c r="F609" i="4"/>
  <c r="F605" i="7"/>
  <c r="J609" i="4"/>
  <c r="D606" i="7"/>
  <c r="C607" i="7"/>
  <c r="D611" i="4"/>
  <c r="V611" i="4"/>
  <c r="F608" i="4"/>
  <c r="T608" i="4"/>
  <c r="S608" i="4"/>
  <c r="W608" i="4"/>
  <c r="L608" i="4"/>
  <c r="T609" i="4"/>
  <c r="S609" i="4"/>
  <c r="W609" i="4"/>
  <c r="L609" i="4"/>
  <c r="E609" i="4"/>
  <c r="E608" i="4"/>
  <c r="G605" i="7"/>
  <c r="E606" i="7"/>
  <c r="F606" i="7"/>
  <c r="J610" i="4"/>
  <c r="D607" i="7"/>
  <c r="C608" i="7"/>
  <c r="D612" i="4"/>
  <c r="V612" i="4"/>
  <c r="G604" i="7"/>
  <c r="H604" i="7"/>
  <c r="I604" i="7"/>
  <c r="H605" i="7"/>
  <c r="I605" i="7"/>
  <c r="E607" i="7"/>
  <c r="F607" i="7"/>
  <c r="J611" i="4"/>
  <c r="D608" i="7"/>
  <c r="C609" i="7"/>
  <c r="D613" i="4"/>
  <c r="V613" i="4"/>
  <c r="F610" i="4"/>
  <c r="T610" i="4"/>
  <c r="S610" i="4"/>
  <c r="W610" i="4"/>
  <c r="L610" i="4"/>
  <c r="E610" i="4"/>
  <c r="F608" i="7"/>
  <c r="J612" i="4"/>
  <c r="E608" i="7"/>
  <c r="F612" i="4"/>
  <c r="F611" i="4"/>
  <c r="D609" i="7"/>
  <c r="C610" i="7"/>
  <c r="D614" i="4"/>
  <c r="V614" i="4"/>
  <c r="G606" i="7"/>
  <c r="T611" i="4"/>
  <c r="S611" i="4"/>
  <c r="W611" i="4"/>
  <c r="L611" i="4"/>
  <c r="T612" i="4"/>
  <c r="S612" i="4"/>
  <c r="W612" i="4"/>
  <c r="L612" i="4"/>
  <c r="E611" i="4"/>
  <c r="E612" i="4"/>
  <c r="H606" i="7"/>
  <c r="I606" i="7"/>
  <c r="G607" i="7"/>
  <c r="G608" i="7"/>
  <c r="E609" i="7"/>
  <c r="D610" i="7"/>
  <c r="C611" i="7"/>
  <c r="D615" i="4"/>
  <c r="V615" i="4"/>
  <c r="F609" i="7"/>
  <c r="J613" i="4"/>
  <c r="H608" i="7"/>
  <c r="I608" i="7"/>
  <c r="H607" i="7"/>
  <c r="I607" i="7"/>
  <c r="E610" i="7"/>
  <c r="F610" i="7"/>
  <c r="J614" i="4"/>
  <c r="D611" i="7"/>
  <c r="C612" i="7"/>
  <c r="D616" i="4"/>
  <c r="V616" i="4"/>
  <c r="F613" i="4"/>
  <c r="T613" i="4"/>
  <c r="S613" i="4"/>
  <c r="W613" i="4"/>
  <c r="L613" i="4"/>
  <c r="E613" i="4"/>
  <c r="G609" i="7"/>
  <c r="E611" i="7"/>
  <c r="F611" i="7"/>
  <c r="J615" i="4"/>
  <c r="D612" i="7"/>
  <c r="C613" i="7"/>
  <c r="D617" i="4"/>
  <c r="V617" i="4"/>
  <c r="F614" i="4"/>
  <c r="T614" i="4"/>
  <c r="S614" i="4"/>
  <c r="W614" i="4"/>
  <c r="L614" i="4"/>
  <c r="E614" i="4"/>
  <c r="H609" i="7"/>
  <c r="I609" i="7"/>
  <c r="F612" i="7"/>
  <c r="J616" i="4"/>
  <c r="G610" i="7"/>
  <c r="E612" i="7"/>
  <c r="D613" i="7"/>
  <c r="C614" i="7"/>
  <c r="D618" i="4"/>
  <c r="V618" i="4"/>
  <c r="F615" i="4"/>
  <c r="T615" i="4"/>
  <c r="S615" i="4"/>
  <c r="W615" i="4"/>
  <c r="L615" i="4"/>
  <c r="E615" i="4"/>
  <c r="H610" i="7"/>
  <c r="I610" i="7"/>
  <c r="E613" i="7"/>
  <c r="F617" i="4"/>
  <c r="F613" i="7"/>
  <c r="J617" i="4"/>
  <c r="D614" i="7"/>
  <c r="C615" i="7"/>
  <c r="D619" i="4"/>
  <c r="V619" i="4"/>
  <c r="F616" i="4"/>
  <c r="G611" i="7"/>
  <c r="T617" i="4"/>
  <c r="S617" i="4"/>
  <c r="W617" i="4"/>
  <c r="L617" i="4"/>
  <c r="T616" i="4"/>
  <c r="S616" i="4"/>
  <c r="W616" i="4"/>
  <c r="L616" i="4"/>
  <c r="E617" i="4"/>
  <c r="E616" i="4"/>
  <c r="G613" i="7"/>
  <c r="H613" i="7"/>
  <c r="H611" i="7"/>
  <c r="I611" i="7"/>
  <c r="F614" i="7"/>
  <c r="J618" i="4"/>
  <c r="E614" i="7"/>
  <c r="G612" i="7"/>
  <c r="D615" i="7"/>
  <c r="C616" i="7"/>
  <c r="D620" i="4"/>
  <c r="V620" i="4"/>
  <c r="I613" i="7"/>
  <c r="H612" i="7"/>
  <c r="I612" i="7"/>
  <c r="F615" i="7"/>
  <c r="J619" i="4"/>
  <c r="F618" i="4"/>
  <c r="E615" i="7"/>
  <c r="D616" i="7"/>
  <c r="C617" i="7"/>
  <c r="D621" i="4"/>
  <c r="V621" i="4"/>
  <c r="T618" i="4"/>
  <c r="S618" i="4"/>
  <c r="W618" i="4"/>
  <c r="L618" i="4"/>
  <c r="E618" i="4"/>
  <c r="F616" i="7"/>
  <c r="J620" i="4"/>
  <c r="E616" i="7"/>
  <c r="D617" i="7"/>
  <c r="C618" i="7"/>
  <c r="D622" i="4"/>
  <c r="V622" i="4"/>
  <c r="F619" i="4"/>
  <c r="G614" i="7"/>
  <c r="T619" i="4"/>
  <c r="S619" i="4"/>
  <c r="W619" i="4"/>
  <c r="L619" i="4"/>
  <c r="E619" i="4"/>
  <c r="H614" i="7"/>
  <c r="I614" i="7"/>
  <c r="G615" i="7"/>
  <c r="E617" i="7"/>
  <c r="F617" i="7"/>
  <c r="J621" i="4"/>
  <c r="D618" i="7"/>
  <c r="C619" i="7"/>
  <c r="D623" i="4"/>
  <c r="V623" i="4"/>
  <c r="F620" i="4"/>
  <c r="T620" i="4"/>
  <c r="S620" i="4"/>
  <c r="W620" i="4"/>
  <c r="L620" i="4"/>
  <c r="E620" i="4"/>
  <c r="H615" i="7"/>
  <c r="I615" i="7"/>
  <c r="D619" i="7"/>
  <c r="C620" i="7"/>
  <c r="D624" i="4"/>
  <c r="V624" i="4"/>
  <c r="F618" i="7"/>
  <c r="J622" i="4"/>
  <c r="G616" i="7"/>
  <c r="F621" i="4"/>
  <c r="E618" i="7"/>
  <c r="T621" i="4"/>
  <c r="S621" i="4"/>
  <c r="W621" i="4"/>
  <c r="L621" i="4"/>
  <c r="E621" i="4"/>
  <c r="H616" i="7"/>
  <c r="I616" i="7"/>
  <c r="E619" i="7"/>
  <c r="F623" i="4"/>
  <c r="F622" i="4"/>
  <c r="G617" i="7"/>
  <c r="F619" i="7"/>
  <c r="J623" i="4"/>
  <c r="D620" i="7"/>
  <c r="C621" i="7"/>
  <c r="D625" i="4"/>
  <c r="V625" i="4"/>
  <c r="T623" i="4"/>
  <c r="S623" i="4"/>
  <c r="W623" i="4"/>
  <c r="L623" i="4"/>
  <c r="T622" i="4"/>
  <c r="S622" i="4"/>
  <c r="W622" i="4"/>
  <c r="L622" i="4"/>
  <c r="E623" i="4"/>
  <c r="E622" i="4"/>
  <c r="G619" i="7"/>
  <c r="H619" i="7"/>
  <c r="H617" i="7"/>
  <c r="I617" i="7"/>
  <c r="F620" i="7"/>
  <c r="J624" i="4"/>
  <c r="E620" i="7"/>
  <c r="G618" i="7"/>
  <c r="D621" i="7"/>
  <c r="C622" i="7"/>
  <c r="D626" i="4"/>
  <c r="V626" i="4"/>
  <c r="I619" i="7"/>
  <c r="H618" i="7"/>
  <c r="I618" i="7"/>
  <c r="E621" i="7"/>
  <c r="F624" i="4"/>
  <c r="F621" i="7"/>
  <c r="J625" i="4"/>
  <c r="D622" i="7"/>
  <c r="F622" i="7"/>
  <c r="J626" i="4"/>
  <c r="T624" i="4"/>
  <c r="S624" i="4"/>
  <c r="W624" i="4"/>
  <c r="L624" i="4"/>
  <c r="E624" i="4"/>
  <c r="F625" i="4"/>
  <c r="C623" i="7"/>
  <c r="D627" i="4"/>
  <c r="V627" i="4"/>
  <c r="G620" i="7"/>
  <c r="E622" i="7"/>
  <c r="T625" i="4"/>
  <c r="S625" i="4"/>
  <c r="W625" i="4"/>
  <c r="L625" i="4"/>
  <c r="E625" i="4"/>
  <c r="H620" i="7"/>
  <c r="I620" i="7"/>
  <c r="G621" i="7"/>
  <c r="F626" i="4"/>
  <c r="D623" i="7"/>
  <c r="F623" i="7"/>
  <c r="J627" i="4"/>
  <c r="T626" i="4"/>
  <c r="S626" i="4"/>
  <c r="W626" i="4"/>
  <c r="L626" i="4"/>
  <c r="E626" i="4"/>
  <c r="H621" i="7"/>
  <c r="I621" i="7"/>
  <c r="E623" i="7"/>
  <c r="G622" i="7"/>
  <c r="C624" i="7"/>
  <c r="D628" i="4"/>
  <c r="V628" i="4"/>
  <c r="H622" i="7"/>
  <c r="I622" i="7"/>
  <c r="D624" i="7"/>
  <c r="C625" i="7"/>
  <c r="D629" i="4"/>
  <c r="V629" i="4"/>
  <c r="F627" i="4"/>
  <c r="T627" i="4"/>
  <c r="S627" i="4"/>
  <c r="W627" i="4"/>
  <c r="L627" i="4"/>
  <c r="E627" i="4"/>
  <c r="F624" i="7"/>
  <c r="J628" i="4"/>
  <c r="G623" i="7"/>
  <c r="E624" i="7"/>
  <c r="D625" i="7"/>
  <c r="C626" i="7"/>
  <c r="D630" i="4"/>
  <c r="V630" i="4"/>
  <c r="H623" i="7"/>
  <c r="I623" i="7"/>
  <c r="E625" i="7"/>
  <c r="D626" i="7"/>
  <c r="C627" i="7"/>
  <c r="D631" i="4"/>
  <c r="V631" i="4"/>
  <c r="F625" i="7"/>
  <c r="J629" i="4"/>
  <c r="F628" i="4"/>
  <c r="T628" i="4"/>
  <c r="S628" i="4"/>
  <c r="W628" i="4"/>
  <c r="L628" i="4"/>
  <c r="E628" i="4"/>
  <c r="G624" i="7"/>
  <c r="F626" i="7"/>
  <c r="J630" i="4"/>
  <c r="D627" i="7"/>
  <c r="C628" i="7"/>
  <c r="D632" i="4"/>
  <c r="V632" i="4"/>
  <c r="E626" i="7"/>
  <c r="F629" i="4"/>
  <c r="T629" i="4"/>
  <c r="S629" i="4"/>
  <c r="W629" i="4"/>
  <c r="L629" i="4"/>
  <c r="E629" i="4"/>
  <c r="H624" i="7"/>
  <c r="I624" i="7"/>
  <c r="E627" i="7"/>
  <c r="G625" i="7"/>
  <c r="F627" i="7"/>
  <c r="J631" i="4"/>
  <c r="D628" i="7"/>
  <c r="C629" i="7"/>
  <c r="D633" i="4"/>
  <c r="V633" i="4"/>
  <c r="F630" i="4"/>
  <c r="T630" i="4"/>
  <c r="S630" i="4"/>
  <c r="W630" i="4"/>
  <c r="L630" i="4"/>
  <c r="E630" i="4"/>
  <c r="H625" i="7"/>
  <c r="I625" i="7"/>
  <c r="F631" i="4"/>
  <c r="G626" i="7"/>
  <c r="D629" i="7"/>
  <c r="C630" i="7"/>
  <c r="D634" i="4"/>
  <c r="V634" i="4"/>
  <c r="E628" i="7"/>
  <c r="F628" i="7"/>
  <c r="J632" i="4"/>
  <c r="T631" i="4"/>
  <c r="S631" i="4"/>
  <c r="W631" i="4"/>
  <c r="L631" i="4"/>
  <c r="E631" i="4"/>
  <c r="G627" i="7"/>
  <c r="H627" i="7"/>
  <c r="H626" i="7"/>
  <c r="I626" i="7"/>
  <c r="E629" i="7"/>
  <c r="F633" i="4"/>
  <c r="F629" i="7"/>
  <c r="J633" i="4"/>
  <c r="F632" i="4"/>
  <c r="D630" i="7"/>
  <c r="C631" i="7"/>
  <c r="D635" i="4"/>
  <c r="V635" i="4"/>
  <c r="T632" i="4"/>
  <c r="S632" i="4"/>
  <c r="W632" i="4"/>
  <c r="L632" i="4"/>
  <c r="T633" i="4"/>
  <c r="S633" i="4"/>
  <c r="W633" i="4"/>
  <c r="L633" i="4"/>
  <c r="E633" i="4"/>
  <c r="E632" i="4"/>
  <c r="I627" i="7"/>
  <c r="G629" i="7"/>
  <c r="H629" i="7"/>
  <c r="F630" i="7"/>
  <c r="J634" i="4"/>
  <c r="D631" i="7"/>
  <c r="C632" i="7"/>
  <c r="D636" i="4"/>
  <c r="V636" i="4"/>
  <c r="G628" i="7"/>
  <c r="E630" i="7"/>
  <c r="I629" i="7"/>
  <c r="H628" i="7"/>
  <c r="I628" i="7"/>
  <c r="F631" i="7"/>
  <c r="J635" i="4"/>
  <c r="E631" i="7"/>
  <c r="F634" i="4"/>
  <c r="D632" i="7"/>
  <c r="C633" i="7"/>
  <c r="D637" i="4"/>
  <c r="V637" i="4"/>
  <c r="T634" i="4"/>
  <c r="S634" i="4"/>
  <c r="W634" i="4"/>
  <c r="L634" i="4"/>
  <c r="E634" i="4"/>
  <c r="F632" i="7"/>
  <c r="J636" i="4"/>
  <c r="G630" i="7"/>
  <c r="F635" i="4"/>
  <c r="E632" i="7"/>
  <c r="D633" i="7"/>
  <c r="C634" i="7"/>
  <c r="D638" i="4"/>
  <c r="V638" i="4"/>
  <c r="T635" i="4"/>
  <c r="S635" i="4"/>
  <c r="W635" i="4"/>
  <c r="L635" i="4"/>
  <c r="E635" i="4"/>
  <c r="H630" i="7"/>
  <c r="I630" i="7"/>
  <c r="F633" i="7"/>
  <c r="J637" i="4"/>
  <c r="E633" i="7"/>
  <c r="D634" i="7"/>
  <c r="C635" i="7"/>
  <c r="D639" i="4"/>
  <c r="V639" i="4"/>
  <c r="F636" i="4"/>
  <c r="G631" i="7"/>
  <c r="T636" i="4"/>
  <c r="S636" i="4"/>
  <c r="W636" i="4"/>
  <c r="L636" i="4"/>
  <c r="E636" i="4"/>
  <c r="H631" i="7"/>
  <c r="I631" i="7"/>
  <c r="G632" i="7"/>
  <c r="F634" i="7"/>
  <c r="J638" i="4"/>
  <c r="D635" i="7"/>
  <c r="C636" i="7"/>
  <c r="D640" i="4"/>
  <c r="V640" i="4"/>
  <c r="E634" i="7"/>
  <c r="F637" i="4"/>
  <c r="T637" i="4"/>
  <c r="S637" i="4"/>
  <c r="W637" i="4"/>
  <c r="L637" i="4"/>
  <c r="E637" i="4"/>
  <c r="H632" i="7"/>
  <c r="I632" i="7"/>
  <c r="E635" i="7"/>
  <c r="F639" i="4"/>
  <c r="G633" i="7"/>
  <c r="F635" i="7"/>
  <c r="J639" i="4"/>
  <c r="G635" i="7"/>
  <c r="F638" i="4"/>
  <c r="D636" i="7"/>
  <c r="C637" i="7"/>
  <c r="D641" i="4"/>
  <c r="V641" i="4"/>
  <c r="T639" i="4"/>
  <c r="S639" i="4"/>
  <c r="W639" i="4"/>
  <c r="L639" i="4"/>
  <c r="T638" i="4"/>
  <c r="S638" i="4"/>
  <c r="W638" i="4"/>
  <c r="L638" i="4"/>
  <c r="E639" i="4"/>
  <c r="E638" i="4"/>
  <c r="H633" i="7"/>
  <c r="I633" i="7"/>
  <c r="H635" i="7"/>
  <c r="I635" i="7"/>
  <c r="G634" i="7"/>
  <c r="E636" i="7"/>
  <c r="F636" i="7"/>
  <c r="J640" i="4"/>
  <c r="D637" i="7"/>
  <c r="C638" i="7"/>
  <c r="D642" i="4"/>
  <c r="V642" i="4"/>
  <c r="H634" i="7"/>
  <c r="I634" i="7"/>
  <c r="F637" i="7"/>
  <c r="J641" i="4"/>
  <c r="F640" i="4"/>
  <c r="E637" i="7"/>
  <c r="D638" i="7"/>
  <c r="C639" i="7"/>
  <c r="D643" i="4"/>
  <c r="V643" i="4"/>
  <c r="T640" i="4"/>
  <c r="S640" i="4"/>
  <c r="W640" i="4"/>
  <c r="L640" i="4"/>
  <c r="E640" i="4"/>
  <c r="F638" i="7"/>
  <c r="J642" i="4"/>
  <c r="D639" i="7"/>
  <c r="C640" i="7"/>
  <c r="D644" i="4"/>
  <c r="V644" i="4"/>
  <c r="E638" i="7"/>
  <c r="F641" i="4"/>
  <c r="G636" i="7"/>
  <c r="T641" i="4"/>
  <c r="S641" i="4"/>
  <c r="W641" i="4"/>
  <c r="L641" i="4"/>
  <c r="E641" i="4"/>
  <c r="H636" i="7"/>
  <c r="I636" i="7"/>
  <c r="E639" i="7"/>
  <c r="F643" i="4"/>
  <c r="F639" i="7"/>
  <c r="J643" i="4"/>
  <c r="G639" i="7"/>
  <c r="F642" i="4"/>
  <c r="G637" i="7"/>
  <c r="D640" i="7"/>
  <c r="C641" i="7"/>
  <c r="D645" i="4"/>
  <c r="V645" i="4"/>
  <c r="T643" i="4"/>
  <c r="S643" i="4"/>
  <c r="W643" i="4"/>
  <c r="L643" i="4"/>
  <c r="T642" i="4"/>
  <c r="S642" i="4"/>
  <c r="W642" i="4"/>
  <c r="L642" i="4"/>
  <c r="E643" i="4"/>
  <c r="E642" i="4"/>
  <c r="H637" i="7"/>
  <c r="I637" i="7"/>
  <c r="H639" i="7"/>
  <c r="I639" i="7"/>
  <c r="G638" i="7"/>
  <c r="E640" i="7"/>
  <c r="F640" i="7"/>
  <c r="J644" i="4"/>
  <c r="D641" i="7"/>
  <c r="C642" i="7"/>
  <c r="D646" i="4"/>
  <c r="V646" i="4"/>
  <c r="H638" i="7"/>
  <c r="I638" i="7"/>
  <c r="F641" i="7"/>
  <c r="J645" i="4"/>
  <c r="E641" i="7"/>
  <c r="D642" i="7"/>
  <c r="C643" i="7"/>
  <c r="D647" i="4"/>
  <c r="V647" i="4"/>
  <c r="F644" i="4"/>
  <c r="T644" i="4"/>
  <c r="S644" i="4"/>
  <c r="W644" i="4"/>
  <c r="L644" i="4"/>
  <c r="E644" i="4"/>
  <c r="F642" i="7"/>
  <c r="J646" i="4"/>
  <c r="G640" i="7"/>
  <c r="E642" i="7"/>
  <c r="D643" i="7"/>
  <c r="C644" i="7"/>
  <c r="D648" i="4"/>
  <c r="V648" i="4"/>
  <c r="F645" i="4"/>
  <c r="T645" i="4"/>
  <c r="S645" i="4"/>
  <c r="W645" i="4"/>
  <c r="L645" i="4"/>
  <c r="E645" i="4"/>
  <c r="H640" i="7"/>
  <c r="I640" i="7"/>
  <c r="E643" i="7"/>
  <c r="F643" i="7"/>
  <c r="J647" i="4"/>
  <c r="D644" i="7"/>
  <c r="C645" i="7"/>
  <c r="D649" i="4"/>
  <c r="V649" i="4"/>
  <c r="G641" i="7"/>
  <c r="F646" i="4"/>
  <c r="T646" i="4"/>
  <c r="S646" i="4"/>
  <c r="W646" i="4"/>
  <c r="L646" i="4"/>
  <c r="E646" i="4"/>
  <c r="H641" i="7"/>
  <c r="I641" i="7"/>
  <c r="G642" i="7"/>
  <c r="E644" i="7"/>
  <c r="F644" i="7"/>
  <c r="J648" i="4"/>
  <c r="D645" i="7"/>
  <c r="C646" i="7"/>
  <c r="D650" i="4"/>
  <c r="V650" i="4"/>
  <c r="F647" i="4"/>
  <c r="T647" i="4"/>
  <c r="S647" i="4"/>
  <c r="W647" i="4"/>
  <c r="L647" i="4"/>
  <c r="E647" i="4"/>
  <c r="H642" i="7"/>
  <c r="I642" i="7"/>
  <c r="F645" i="7"/>
  <c r="J649" i="4"/>
  <c r="D646" i="7"/>
  <c r="C647" i="7"/>
  <c r="D651" i="4"/>
  <c r="V651" i="4"/>
  <c r="F648" i="4"/>
  <c r="G643" i="7"/>
  <c r="E645" i="7"/>
  <c r="S648" i="4"/>
  <c r="W648" i="4"/>
  <c r="L648" i="4"/>
  <c r="T648" i="4"/>
  <c r="E648" i="4"/>
  <c r="H643" i="7"/>
  <c r="I643" i="7"/>
  <c r="G644" i="7"/>
  <c r="F649" i="4"/>
  <c r="F646" i="7"/>
  <c r="J650" i="4"/>
  <c r="D647" i="7"/>
  <c r="C648" i="7"/>
  <c r="D652" i="4"/>
  <c r="V652" i="4"/>
  <c r="E646" i="7"/>
  <c r="T649" i="4"/>
  <c r="S649" i="4"/>
  <c r="W649" i="4"/>
  <c r="L649" i="4"/>
  <c r="E649" i="4"/>
  <c r="H644" i="7"/>
  <c r="I644" i="7"/>
  <c r="F650" i="4"/>
  <c r="G645" i="7"/>
  <c r="D648" i="7"/>
  <c r="C649" i="7"/>
  <c r="D653" i="4"/>
  <c r="V653" i="4"/>
  <c r="E647" i="7"/>
  <c r="F647" i="7"/>
  <c r="J651" i="4"/>
  <c r="T650" i="4"/>
  <c r="S650" i="4"/>
  <c r="W650" i="4"/>
  <c r="L650" i="4"/>
  <c r="E650" i="4"/>
  <c r="H645" i="7"/>
  <c r="I645" i="7"/>
  <c r="E648" i="7"/>
  <c r="F648" i="7"/>
  <c r="J652" i="4"/>
  <c r="D649" i="7"/>
  <c r="C650" i="7"/>
  <c r="D654" i="4"/>
  <c r="V654" i="4"/>
  <c r="G646" i="7"/>
  <c r="F651" i="4"/>
  <c r="T651" i="4"/>
  <c r="S651" i="4"/>
  <c r="W651" i="4"/>
  <c r="L651" i="4"/>
  <c r="E651" i="4"/>
  <c r="H646" i="7"/>
  <c r="I646" i="7"/>
  <c r="F652" i="4"/>
  <c r="G647" i="7"/>
  <c r="E649" i="7"/>
  <c r="F649" i="7"/>
  <c r="J653" i="4"/>
  <c r="D650" i="7"/>
  <c r="C651" i="7"/>
  <c r="D655" i="4"/>
  <c r="V655" i="4"/>
  <c r="T652" i="4"/>
  <c r="S652" i="4"/>
  <c r="W652" i="4"/>
  <c r="L652" i="4"/>
  <c r="E652" i="4"/>
  <c r="H647" i="7"/>
  <c r="I647" i="7"/>
  <c r="E650" i="7"/>
  <c r="F654" i="4"/>
  <c r="G648" i="7"/>
  <c r="F653" i="4"/>
  <c r="F650" i="7"/>
  <c r="J654" i="4"/>
  <c r="D651" i="7"/>
  <c r="C652" i="7"/>
  <c r="D656" i="4"/>
  <c r="V656" i="4"/>
  <c r="T654" i="4"/>
  <c r="S654" i="4"/>
  <c r="W654" i="4"/>
  <c r="L654" i="4"/>
  <c r="T653" i="4"/>
  <c r="S653" i="4"/>
  <c r="W653" i="4"/>
  <c r="L653" i="4"/>
  <c r="E654" i="4"/>
  <c r="E653" i="4"/>
  <c r="H648" i="7"/>
  <c r="I648" i="7"/>
  <c r="G650" i="7"/>
  <c r="D652" i="7"/>
  <c r="C653" i="7"/>
  <c r="D657" i="4"/>
  <c r="V657" i="4"/>
  <c r="E651" i="7"/>
  <c r="F651" i="7"/>
  <c r="J655" i="4"/>
  <c r="G649" i="7"/>
  <c r="H649" i="7"/>
  <c r="I649" i="7"/>
  <c r="H650" i="7"/>
  <c r="I650" i="7"/>
  <c r="E652" i="7"/>
  <c r="D653" i="7"/>
  <c r="C654" i="7"/>
  <c r="D658" i="4"/>
  <c r="V658" i="4"/>
  <c r="F652" i="7"/>
  <c r="J656" i="4"/>
  <c r="F655" i="4"/>
  <c r="T655" i="4"/>
  <c r="S655" i="4"/>
  <c r="W655" i="4"/>
  <c r="L655" i="4"/>
  <c r="E655" i="4"/>
  <c r="E653" i="7"/>
  <c r="F653" i="7"/>
  <c r="J657" i="4"/>
  <c r="D654" i="7"/>
  <c r="C655" i="7"/>
  <c r="D659" i="4"/>
  <c r="V659" i="4"/>
  <c r="G651" i="7"/>
  <c r="F656" i="4"/>
  <c r="T656" i="4"/>
  <c r="S656" i="4"/>
  <c r="W656" i="4"/>
  <c r="L656" i="4"/>
  <c r="E656" i="4"/>
  <c r="H651" i="7"/>
  <c r="I651" i="7"/>
  <c r="F657" i="4"/>
  <c r="F654" i="7"/>
  <c r="J658" i="4"/>
  <c r="D655" i="7"/>
  <c r="C656" i="7"/>
  <c r="D660" i="4"/>
  <c r="V660" i="4"/>
  <c r="G652" i="7"/>
  <c r="E654" i="7"/>
  <c r="T657" i="4"/>
  <c r="S657" i="4"/>
  <c r="W657" i="4"/>
  <c r="L657" i="4"/>
  <c r="E657" i="4"/>
  <c r="G653" i="7"/>
  <c r="H653" i="7"/>
  <c r="H652" i="7"/>
  <c r="I652" i="7"/>
  <c r="E655" i="7"/>
  <c r="F655" i="7"/>
  <c r="J659" i="4"/>
  <c r="F658" i="4"/>
  <c r="D656" i="7"/>
  <c r="C657" i="7"/>
  <c r="D661" i="4"/>
  <c r="V661" i="4"/>
  <c r="T658" i="4"/>
  <c r="S658" i="4"/>
  <c r="W658" i="4"/>
  <c r="L658" i="4"/>
  <c r="E658" i="4"/>
  <c r="I653" i="7"/>
  <c r="D657" i="7"/>
  <c r="C658" i="7"/>
  <c r="D662" i="4"/>
  <c r="V662" i="4"/>
  <c r="E656" i="7"/>
  <c r="G654" i="7"/>
  <c r="F659" i="4"/>
  <c r="F656" i="7"/>
  <c r="J660" i="4"/>
  <c r="T659" i="4"/>
  <c r="S659" i="4"/>
  <c r="W659" i="4"/>
  <c r="L659" i="4"/>
  <c r="E659" i="4"/>
  <c r="H654" i="7"/>
  <c r="I654" i="7"/>
  <c r="F660" i="4"/>
  <c r="G655" i="7"/>
  <c r="F657" i="7"/>
  <c r="J661" i="4"/>
  <c r="E657" i="7"/>
  <c r="D658" i="7"/>
  <c r="C659" i="7"/>
  <c r="D663" i="4"/>
  <c r="V663" i="4"/>
  <c r="T660" i="4"/>
  <c r="S660" i="4"/>
  <c r="W660" i="4"/>
  <c r="L660" i="4"/>
  <c r="E660" i="4"/>
  <c r="H655" i="7"/>
  <c r="I655" i="7"/>
  <c r="F661" i="4"/>
  <c r="E658" i="7"/>
  <c r="F658" i="7"/>
  <c r="J662" i="4"/>
  <c r="D659" i="7"/>
  <c r="E659" i="7"/>
  <c r="G656" i="7"/>
  <c r="T661" i="4"/>
  <c r="S661" i="4"/>
  <c r="W661" i="4"/>
  <c r="L661" i="4"/>
  <c r="E661" i="4"/>
  <c r="H656" i="7"/>
  <c r="I656" i="7"/>
  <c r="C660" i="7"/>
  <c r="D664" i="4"/>
  <c r="V664" i="4"/>
  <c r="F662" i="4"/>
  <c r="F663" i="4"/>
  <c r="F659" i="7"/>
  <c r="J663" i="4"/>
  <c r="G657" i="7"/>
  <c r="T662" i="4"/>
  <c r="S662" i="4"/>
  <c r="W662" i="4"/>
  <c r="L662" i="4"/>
  <c r="T663" i="4"/>
  <c r="S663" i="4"/>
  <c r="W663" i="4"/>
  <c r="L663" i="4"/>
  <c r="E663" i="4"/>
  <c r="E662" i="4"/>
  <c r="H657" i="7"/>
  <c r="I657" i="7"/>
  <c r="G659" i="7"/>
  <c r="G658" i="7"/>
  <c r="D660" i="7"/>
  <c r="F660" i="7"/>
  <c r="J664" i="4"/>
  <c r="H658" i="7"/>
  <c r="I658" i="7"/>
  <c r="H659" i="7"/>
  <c r="I659" i="7"/>
  <c r="C661" i="7"/>
  <c r="E660" i="7"/>
  <c r="F664" i="4"/>
  <c r="T664" i="4"/>
  <c r="S664" i="4"/>
  <c r="W664" i="4"/>
  <c r="L664" i="4"/>
  <c r="D661" i="7"/>
  <c r="C662" i="7"/>
  <c r="D666" i="4"/>
  <c r="V666" i="4"/>
  <c r="D665" i="4"/>
  <c r="V665" i="4"/>
  <c r="E664" i="4"/>
  <c r="E661" i="7"/>
  <c r="G660" i="7"/>
  <c r="F661" i="7"/>
  <c r="J665" i="4"/>
  <c r="D662" i="7"/>
  <c r="C663" i="7"/>
  <c r="D667" i="4"/>
  <c r="V667" i="4"/>
  <c r="H660" i="7"/>
  <c r="I660" i="7"/>
  <c r="F665" i="4"/>
  <c r="D663" i="7"/>
  <c r="F663" i="7"/>
  <c r="J667" i="4"/>
  <c r="E662" i="7"/>
  <c r="F662" i="7"/>
  <c r="J666" i="4"/>
  <c r="T665" i="4"/>
  <c r="S665" i="4"/>
  <c r="W665" i="4"/>
  <c r="L665" i="4"/>
  <c r="E665" i="4"/>
  <c r="G661" i="7"/>
  <c r="H661" i="7"/>
  <c r="C664" i="7"/>
  <c r="E663" i="7"/>
  <c r="F666" i="4"/>
  <c r="T666" i="4"/>
  <c r="S666" i="4"/>
  <c r="W666" i="4"/>
  <c r="L666" i="4"/>
  <c r="D664" i="7"/>
  <c r="C665" i="7"/>
  <c r="D669" i="4"/>
  <c r="V669" i="4"/>
  <c r="D668" i="4"/>
  <c r="V668" i="4"/>
  <c r="E666" i="4"/>
  <c r="I661" i="7"/>
  <c r="F664" i="7"/>
  <c r="J668" i="4"/>
  <c r="E664" i="7"/>
  <c r="F668" i="4"/>
  <c r="F667" i="4"/>
  <c r="D665" i="7"/>
  <c r="C666" i="7"/>
  <c r="D670" i="4"/>
  <c r="V670" i="4"/>
  <c r="G662" i="7"/>
  <c r="T667" i="4"/>
  <c r="S667" i="4"/>
  <c r="W667" i="4"/>
  <c r="L667" i="4"/>
  <c r="T668" i="4"/>
  <c r="S668" i="4"/>
  <c r="W668" i="4"/>
  <c r="L668" i="4"/>
  <c r="E668" i="4"/>
  <c r="E667" i="4"/>
  <c r="G663" i="7"/>
  <c r="H663" i="7"/>
  <c r="H662" i="7"/>
  <c r="I662" i="7"/>
  <c r="G664" i="7"/>
  <c r="F665" i="7"/>
  <c r="J669" i="4"/>
  <c r="E665" i="7"/>
  <c r="F669" i="4"/>
  <c r="D666" i="7"/>
  <c r="C667" i="7"/>
  <c r="D671" i="4"/>
  <c r="V671" i="4"/>
  <c r="T669" i="4"/>
  <c r="S669" i="4"/>
  <c r="W669" i="4"/>
  <c r="L669" i="4"/>
  <c r="I663" i="7"/>
  <c r="E669" i="4"/>
  <c r="H664" i="7"/>
  <c r="I664" i="7"/>
  <c r="F666" i="7"/>
  <c r="J670" i="4"/>
  <c r="G665" i="7"/>
  <c r="D667" i="7"/>
  <c r="C668" i="7"/>
  <c r="D672" i="4"/>
  <c r="V672" i="4"/>
  <c r="E666" i="7"/>
  <c r="H665" i="7"/>
  <c r="I665" i="7"/>
  <c r="E667" i="7"/>
  <c r="F671" i="4"/>
  <c r="F670" i="4"/>
  <c r="F667" i="7"/>
  <c r="J671" i="4"/>
  <c r="D668" i="7"/>
  <c r="C669" i="7"/>
  <c r="D673" i="4"/>
  <c r="V673" i="4"/>
  <c r="T670" i="4"/>
  <c r="S670" i="4"/>
  <c r="W670" i="4"/>
  <c r="L670" i="4"/>
  <c r="T671" i="4"/>
  <c r="S671" i="4"/>
  <c r="W671" i="4"/>
  <c r="L671" i="4"/>
  <c r="E670" i="4"/>
  <c r="E671" i="4"/>
  <c r="G667" i="7"/>
  <c r="F668" i="7"/>
  <c r="J672" i="4"/>
  <c r="E668" i="7"/>
  <c r="D669" i="7"/>
  <c r="C670" i="7"/>
  <c r="D674" i="4"/>
  <c r="V674" i="4"/>
  <c r="G666" i="7"/>
  <c r="H666" i="7"/>
  <c r="I666" i="7"/>
  <c r="H667" i="7"/>
  <c r="I667" i="7"/>
  <c r="E669" i="7"/>
  <c r="F673" i="4"/>
  <c r="F669" i="7"/>
  <c r="J673" i="4"/>
  <c r="D670" i="7"/>
  <c r="C671" i="7"/>
  <c r="D675" i="4"/>
  <c r="V675" i="4"/>
  <c r="F672" i="4"/>
  <c r="T672" i="4"/>
  <c r="S672" i="4"/>
  <c r="W672" i="4"/>
  <c r="L672" i="4"/>
  <c r="T673" i="4"/>
  <c r="S673" i="4"/>
  <c r="W673" i="4"/>
  <c r="L673" i="4"/>
  <c r="E673" i="4"/>
  <c r="E672" i="4"/>
  <c r="G669" i="7"/>
  <c r="F670" i="7"/>
  <c r="J674" i="4"/>
  <c r="D671" i="7"/>
  <c r="C672" i="7"/>
  <c r="D676" i="4"/>
  <c r="V676" i="4"/>
  <c r="E670" i="7"/>
  <c r="G668" i="7"/>
  <c r="H668" i="7"/>
  <c r="I668" i="7"/>
  <c r="H669" i="7"/>
  <c r="I669" i="7"/>
  <c r="E671" i="7"/>
  <c r="F675" i="4"/>
  <c r="F671" i="7"/>
  <c r="J675" i="4"/>
  <c r="D672" i="7"/>
  <c r="C673" i="7"/>
  <c r="D677" i="4"/>
  <c r="V677" i="4"/>
  <c r="F674" i="4"/>
  <c r="T674" i="4"/>
  <c r="S674" i="4"/>
  <c r="W674" i="4"/>
  <c r="L674" i="4"/>
  <c r="T675" i="4"/>
  <c r="S675" i="4"/>
  <c r="W675" i="4"/>
  <c r="L675" i="4"/>
  <c r="E675" i="4"/>
  <c r="E674" i="4"/>
  <c r="G671" i="7"/>
  <c r="F672" i="7"/>
  <c r="J676" i="4"/>
  <c r="E672" i="7"/>
  <c r="D673" i="7"/>
  <c r="C674" i="7"/>
  <c r="D678" i="4"/>
  <c r="V678" i="4"/>
  <c r="G670" i="7"/>
  <c r="H670" i="7"/>
  <c r="I670" i="7"/>
  <c r="H671" i="7"/>
  <c r="I671" i="7"/>
  <c r="E673" i="7"/>
  <c r="F673" i="7"/>
  <c r="J677" i="4"/>
  <c r="D674" i="7"/>
  <c r="C675" i="7"/>
  <c r="D679" i="4"/>
  <c r="V679" i="4"/>
  <c r="F676" i="4"/>
  <c r="T676" i="4"/>
  <c r="S676" i="4"/>
  <c r="W676" i="4"/>
  <c r="L676" i="4"/>
  <c r="E676" i="4"/>
  <c r="G672" i="7"/>
  <c r="D675" i="7"/>
  <c r="C676" i="7"/>
  <c r="D680" i="4"/>
  <c r="V680" i="4"/>
  <c r="F674" i="7"/>
  <c r="J678" i="4"/>
  <c r="E674" i="7"/>
  <c r="F677" i="4"/>
  <c r="T677" i="4"/>
  <c r="S677" i="4"/>
  <c r="W677" i="4"/>
  <c r="L677" i="4"/>
  <c r="E677" i="4"/>
  <c r="H672" i="7"/>
  <c r="I672" i="7"/>
  <c r="F675" i="7"/>
  <c r="J679" i="4"/>
  <c r="G673" i="7"/>
  <c r="E675" i="7"/>
  <c r="D676" i="7"/>
  <c r="C677" i="7"/>
  <c r="D681" i="4"/>
  <c r="V681" i="4"/>
  <c r="F678" i="4"/>
  <c r="T678" i="4"/>
  <c r="S678" i="4"/>
  <c r="W678" i="4"/>
  <c r="L678" i="4"/>
  <c r="E678" i="4"/>
  <c r="H673" i="7"/>
  <c r="I673" i="7"/>
  <c r="F676" i="7"/>
  <c r="J680" i="4"/>
  <c r="G674" i="7"/>
  <c r="E676" i="7"/>
  <c r="D677" i="7"/>
  <c r="C678" i="7"/>
  <c r="D682" i="4"/>
  <c r="V682" i="4"/>
  <c r="F679" i="4"/>
  <c r="T679" i="4"/>
  <c r="S679" i="4"/>
  <c r="W679" i="4"/>
  <c r="L679" i="4"/>
  <c r="E679" i="4"/>
  <c r="H674" i="7"/>
  <c r="I674" i="7"/>
  <c r="E677" i="7"/>
  <c r="F681" i="4"/>
  <c r="G675" i="7"/>
  <c r="F677" i="7"/>
  <c r="J681" i="4"/>
  <c r="D678" i="7"/>
  <c r="C679" i="7"/>
  <c r="D683" i="4"/>
  <c r="V683" i="4"/>
  <c r="F680" i="4"/>
  <c r="T680" i="4"/>
  <c r="S680" i="4"/>
  <c r="W680" i="4"/>
  <c r="L680" i="4"/>
  <c r="T681" i="4"/>
  <c r="S681" i="4"/>
  <c r="W681" i="4"/>
  <c r="L681" i="4"/>
  <c r="E681" i="4"/>
  <c r="E680" i="4"/>
  <c r="H675" i="7"/>
  <c r="I675" i="7"/>
  <c r="G677" i="7"/>
  <c r="E678" i="7"/>
  <c r="F678" i="7"/>
  <c r="J682" i="4"/>
  <c r="D679" i="7"/>
  <c r="C680" i="7"/>
  <c r="D684" i="4"/>
  <c r="V684" i="4"/>
  <c r="G676" i="7"/>
  <c r="H677" i="7"/>
  <c r="I677" i="7"/>
  <c r="H676" i="7"/>
  <c r="I676" i="7"/>
  <c r="F682" i="4"/>
  <c r="E679" i="7"/>
  <c r="F679" i="7"/>
  <c r="J683" i="4"/>
  <c r="D680" i="7"/>
  <c r="C681" i="7"/>
  <c r="D685" i="4"/>
  <c r="V685" i="4"/>
  <c r="T682" i="4"/>
  <c r="S682" i="4"/>
  <c r="W682" i="4"/>
  <c r="L682" i="4"/>
  <c r="E682" i="4"/>
  <c r="G678" i="7"/>
  <c r="F680" i="7"/>
  <c r="J684" i="4"/>
  <c r="D681" i="7"/>
  <c r="C682" i="7"/>
  <c r="D686" i="4"/>
  <c r="V686" i="4"/>
  <c r="E680" i="7"/>
  <c r="F683" i="4"/>
  <c r="T683" i="4"/>
  <c r="S683" i="4"/>
  <c r="W683" i="4"/>
  <c r="L683" i="4"/>
  <c r="E683" i="4"/>
  <c r="H678" i="7"/>
  <c r="I678" i="7"/>
  <c r="E681" i="7"/>
  <c r="F685" i="4"/>
  <c r="F681" i="7"/>
  <c r="J685" i="4"/>
  <c r="G679" i="7"/>
  <c r="F684" i="4"/>
  <c r="D682" i="7"/>
  <c r="C683" i="7"/>
  <c r="D687" i="4"/>
  <c r="V687" i="4"/>
  <c r="T685" i="4"/>
  <c r="S685" i="4"/>
  <c r="W685" i="4"/>
  <c r="L685" i="4"/>
  <c r="T684" i="4"/>
  <c r="S684" i="4"/>
  <c r="W684" i="4"/>
  <c r="L684" i="4"/>
  <c r="E685" i="4"/>
  <c r="E684" i="4"/>
  <c r="H679" i="7"/>
  <c r="I679" i="7"/>
  <c r="G681" i="7"/>
  <c r="G680" i="7"/>
  <c r="D683" i="7"/>
  <c r="C684" i="7"/>
  <c r="D688" i="4"/>
  <c r="V688" i="4"/>
  <c r="F682" i="7"/>
  <c r="J686" i="4"/>
  <c r="E682" i="7"/>
  <c r="H680" i="7"/>
  <c r="I680" i="7"/>
  <c r="H681" i="7"/>
  <c r="I681" i="7"/>
  <c r="F686" i="4"/>
  <c r="F683" i="7"/>
  <c r="J687" i="4"/>
  <c r="E683" i="7"/>
  <c r="D684" i="7"/>
  <c r="C685" i="7"/>
  <c r="D689" i="4"/>
  <c r="V689" i="4"/>
  <c r="T686" i="4"/>
  <c r="S686" i="4"/>
  <c r="W686" i="4"/>
  <c r="L686" i="4"/>
  <c r="E686" i="4"/>
  <c r="E684" i="7"/>
  <c r="F688" i="4"/>
  <c r="F684" i="7"/>
  <c r="J688" i="4"/>
  <c r="D685" i="7"/>
  <c r="C686" i="7"/>
  <c r="D690" i="4"/>
  <c r="V690" i="4"/>
  <c r="F687" i="4"/>
  <c r="G682" i="7"/>
  <c r="T687" i="4"/>
  <c r="S687" i="4"/>
  <c r="W687" i="4"/>
  <c r="L687" i="4"/>
  <c r="T688" i="4"/>
  <c r="S688" i="4"/>
  <c r="W688" i="4"/>
  <c r="L688" i="4"/>
  <c r="E688" i="4"/>
  <c r="E687" i="4"/>
  <c r="H682" i="7"/>
  <c r="I682" i="7"/>
  <c r="G684" i="7"/>
  <c r="E685" i="7"/>
  <c r="F689" i="4"/>
  <c r="F685" i="7"/>
  <c r="J689" i="4"/>
  <c r="D686" i="7"/>
  <c r="C687" i="7"/>
  <c r="D691" i="4"/>
  <c r="V691" i="4"/>
  <c r="G683" i="7"/>
  <c r="T689" i="4"/>
  <c r="S689" i="4"/>
  <c r="W689" i="4"/>
  <c r="L689" i="4"/>
  <c r="E689" i="4"/>
  <c r="G685" i="7"/>
  <c r="H685" i="7"/>
  <c r="H684" i="7"/>
  <c r="I684" i="7"/>
  <c r="H683" i="7"/>
  <c r="I683" i="7"/>
  <c r="E686" i="7"/>
  <c r="F686" i="7"/>
  <c r="J690" i="4"/>
  <c r="D687" i="7"/>
  <c r="C688" i="7"/>
  <c r="D692" i="4"/>
  <c r="V692" i="4"/>
  <c r="I685" i="7"/>
  <c r="D688" i="7"/>
  <c r="C689" i="7"/>
  <c r="D693" i="4"/>
  <c r="V693" i="4"/>
  <c r="F690" i="4"/>
  <c r="F687" i="7"/>
  <c r="J691" i="4"/>
  <c r="E687" i="7"/>
  <c r="T690" i="4"/>
  <c r="S690" i="4"/>
  <c r="W690" i="4"/>
  <c r="L690" i="4"/>
  <c r="E690" i="4"/>
  <c r="E688" i="7"/>
  <c r="F692" i="4"/>
  <c r="F688" i="7"/>
  <c r="J692" i="4"/>
  <c r="F691" i="4"/>
  <c r="G686" i="7"/>
  <c r="D689" i="7"/>
  <c r="C690" i="7"/>
  <c r="D694" i="4"/>
  <c r="V694" i="4"/>
  <c r="T691" i="4"/>
  <c r="S691" i="4"/>
  <c r="W691" i="4"/>
  <c r="L691" i="4"/>
  <c r="T692" i="4"/>
  <c r="S692" i="4"/>
  <c r="W692" i="4"/>
  <c r="L692" i="4"/>
  <c r="E692" i="4"/>
  <c r="E691" i="4"/>
  <c r="H686" i="7"/>
  <c r="I686" i="7"/>
  <c r="G688" i="7"/>
  <c r="F689" i="7"/>
  <c r="J693" i="4"/>
  <c r="D690" i="7"/>
  <c r="C691" i="7"/>
  <c r="D695" i="4"/>
  <c r="V695" i="4"/>
  <c r="G687" i="7"/>
  <c r="E689" i="7"/>
  <c r="H687" i="7"/>
  <c r="I687" i="7"/>
  <c r="H688" i="7"/>
  <c r="I688" i="7"/>
  <c r="F690" i="7"/>
  <c r="J694" i="4"/>
  <c r="E690" i="7"/>
  <c r="D691" i="7"/>
  <c r="C692" i="7"/>
  <c r="D696" i="4"/>
  <c r="V696" i="4"/>
  <c r="F693" i="4"/>
  <c r="T693" i="4"/>
  <c r="S693" i="4"/>
  <c r="W693" i="4"/>
  <c r="L693" i="4"/>
  <c r="E693" i="4"/>
  <c r="G689" i="7"/>
  <c r="E691" i="7"/>
  <c r="F691" i="7"/>
  <c r="J695" i="4"/>
  <c r="D692" i="7"/>
  <c r="C693" i="7"/>
  <c r="D697" i="4"/>
  <c r="V697" i="4"/>
  <c r="F694" i="4"/>
  <c r="T694" i="4"/>
  <c r="S694" i="4"/>
  <c r="W694" i="4"/>
  <c r="L694" i="4"/>
  <c r="E694" i="4"/>
  <c r="H689" i="7"/>
  <c r="I689" i="7"/>
  <c r="E692" i="7"/>
  <c r="G690" i="7"/>
  <c r="F692" i="7"/>
  <c r="J696" i="4"/>
  <c r="D693" i="7"/>
  <c r="C694" i="7"/>
  <c r="D698" i="4"/>
  <c r="V698" i="4"/>
  <c r="F695" i="4"/>
  <c r="T695" i="4"/>
  <c r="S695" i="4"/>
  <c r="W695" i="4"/>
  <c r="L695" i="4"/>
  <c r="E695" i="4"/>
  <c r="H690" i="7"/>
  <c r="I690" i="7"/>
  <c r="F693" i="7"/>
  <c r="J697" i="4"/>
  <c r="F696" i="4"/>
  <c r="E693" i="7"/>
  <c r="D694" i="7"/>
  <c r="C695" i="7"/>
  <c r="D699" i="4"/>
  <c r="V699" i="4"/>
  <c r="G691" i="7"/>
  <c r="T696" i="4"/>
  <c r="S696" i="4"/>
  <c r="W696" i="4"/>
  <c r="L696" i="4"/>
  <c r="E696" i="4"/>
  <c r="H691" i="7"/>
  <c r="I691" i="7"/>
  <c r="G692" i="7"/>
  <c r="D695" i="7"/>
  <c r="C696" i="7"/>
  <c r="D700" i="4"/>
  <c r="V700" i="4"/>
  <c r="E694" i="7"/>
  <c r="F694" i="7"/>
  <c r="J698" i="4"/>
  <c r="F697" i="4"/>
  <c r="T697" i="4"/>
  <c r="S697" i="4"/>
  <c r="W697" i="4"/>
  <c r="L697" i="4"/>
  <c r="E697" i="4"/>
  <c r="H692" i="7"/>
  <c r="I692" i="7"/>
  <c r="F695" i="7"/>
  <c r="J699" i="4"/>
  <c r="G693" i="7"/>
  <c r="E695" i="7"/>
  <c r="D696" i="7"/>
  <c r="C697" i="7"/>
  <c r="D701" i="4"/>
  <c r="V701" i="4"/>
  <c r="F698" i="4"/>
  <c r="T698" i="4"/>
  <c r="S698" i="4"/>
  <c r="W698" i="4"/>
  <c r="L698" i="4"/>
  <c r="E698" i="4"/>
  <c r="H693" i="7"/>
  <c r="I693" i="7"/>
  <c r="F696" i="7"/>
  <c r="J700" i="4"/>
  <c r="E696" i="7"/>
  <c r="D697" i="7"/>
  <c r="C698" i="7"/>
  <c r="D702" i="4"/>
  <c r="V702" i="4"/>
  <c r="F699" i="4"/>
  <c r="G694" i="7"/>
  <c r="T699" i="4"/>
  <c r="S699" i="4"/>
  <c r="W699" i="4"/>
  <c r="L699" i="4"/>
  <c r="E699" i="4"/>
  <c r="H694" i="7"/>
  <c r="I694" i="7"/>
  <c r="F700" i="4"/>
  <c r="F697" i="7"/>
  <c r="J701" i="4"/>
  <c r="G695" i="7"/>
  <c r="E697" i="7"/>
  <c r="D698" i="7"/>
  <c r="C699" i="7"/>
  <c r="D703" i="4"/>
  <c r="V703" i="4"/>
  <c r="T700" i="4"/>
  <c r="S700" i="4"/>
  <c r="W700" i="4"/>
  <c r="L700" i="4"/>
  <c r="E700" i="4"/>
  <c r="H695" i="7"/>
  <c r="I695" i="7"/>
  <c r="G696" i="7"/>
  <c r="F698" i="7"/>
  <c r="J702" i="4"/>
  <c r="E698" i="7"/>
  <c r="D699" i="7"/>
  <c r="C700" i="7"/>
  <c r="D704" i="4"/>
  <c r="V704" i="4"/>
  <c r="F701" i="4"/>
  <c r="T701" i="4"/>
  <c r="S701" i="4"/>
  <c r="W701" i="4"/>
  <c r="L701" i="4"/>
  <c r="E701" i="4"/>
  <c r="H696" i="7"/>
  <c r="I696" i="7"/>
  <c r="E699" i="7"/>
  <c r="G697" i="7"/>
  <c r="F699" i="7"/>
  <c r="J703" i="4"/>
  <c r="D700" i="7"/>
  <c r="C701" i="7"/>
  <c r="D705" i="4"/>
  <c r="V705" i="4"/>
  <c r="F702" i="4"/>
  <c r="T702" i="4"/>
  <c r="S702" i="4"/>
  <c r="W702" i="4"/>
  <c r="L702" i="4"/>
  <c r="E702" i="4"/>
  <c r="H697" i="7"/>
  <c r="I697" i="7"/>
  <c r="F700" i="7"/>
  <c r="J704" i="4"/>
  <c r="F703" i="4"/>
  <c r="E700" i="7"/>
  <c r="D701" i="7"/>
  <c r="C702" i="7"/>
  <c r="D706" i="4"/>
  <c r="V706" i="4"/>
  <c r="G698" i="7"/>
  <c r="T703" i="4"/>
  <c r="S703" i="4"/>
  <c r="W703" i="4"/>
  <c r="L703" i="4"/>
  <c r="E703" i="4"/>
  <c r="H698" i="7"/>
  <c r="I698" i="7"/>
  <c r="G699" i="7"/>
  <c r="E701" i="7"/>
  <c r="F701" i="7"/>
  <c r="J705" i="4"/>
  <c r="D702" i="7"/>
  <c r="C703" i="7"/>
  <c r="D707" i="4"/>
  <c r="V707" i="4"/>
  <c r="F704" i="4"/>
  <c r="S704" i="4"/>
  <c r="W704" i="4"/>
  <c r="L704" i="4"/>
  <c r="T704" i="4"/>
  <c r="E704" i="4"/>
  <c r="H699" i="7"/>
  <c r="I699" i="7"/>
  <c r="F702" i="7"/>
  <c r="J706" i="4"/>
  <c r="E702" i="7"/>
  <c r="G700" i="7"/>
  <c r="F705" i="4"/>
  <c r="D703" i="7"/>
  <c r="C704" i="7"/>
  <c r="D708" i="4"/>
  <c r="V708" i="4"/>
  <c r="T705" i="4"/>
  <c r="S705" i="4"/>
  <c r="W705" i="4"/>
  <c r="L705" i="4"/>
  <c r="E705" i="4"/>
  <c r="H700" i="7"/>
  <c r="I700" i="7"/>
  <c r="F706" i="4"/>
  <c r="E703" i="7"/>
  <c r="F707" i="4"/>
  <c r="F703" i="7"/>
  <c r="J707" i="4"/>
  <c r="D704" i="7"/>
  <c r="C705" i="7"/>
  <c r="D709" i="4"/>
  <c r="V709" i="4"/>
  <c r="G701" i="7"/>
  <c r="T706" i="4"/>
  <c r="S706" i="4"/>
  <c r="W706" i="4"/>
  <c r="L706" i="4"/>
  <c r="T707" i="4"/>
  <c r="S707" i="4"/>
  <c r="W707" i="4"/>
  <c r="L707" i="4"/>
  <c r="E707" i="4"/>
  <c r="E706" i="4"/>
  <c r="H701" i="7"/>
  <c r="I701" i="7"/>
  <c r="G703" i="7"/>
  <c r="G702" i="7"/>
  <c r="E704" i="7"/>
  <c r="D705" i="7"/>
  <c r="C706" i="7"/>
  <c r="D710" i="4"/>
  <c r="V710" i="4"/>
  <c r="F704" i="7"/>
  <c r="J708" i="4"/>
  <c r="H702" i="7"/>
  <c r="I702" i="7"/>
  <c r="H703" i="7"/>
  <c r="I703" i="7"/>
  <c r="D706" i="7"/>
  <c r="E706" i="7"/>
  <c r="F708" i="4"/>
  <c r="E705" i="7"/>
  <c r="F705" i="7"/>
  <c r="J709" i="4"/>
  <c r="T708" i="4"/>
  <c r="S708" i="4"/>
  <c r="W708" i="4"/>
  <c r="L708" i="4"/>
  <c r="E708" i="4"/>
  <c r="C707" i="7"/>
  <c r="F710" i="4"/>
  <c r="G704" i="7"/>
  <c r="F706" i="7"/>
  <c r="J710" i="4"/>
  <c r="F709" i="4"/>
  <c r="T710" i="4"/>
  <c r="S710" i="4"/>
  <c r="W710" i="4"/>
  <c r="L710" i="4"/>
  <c r="T709" i="4"/>
  <c r="S709" i="4"/>
  <c r="W709" i="4"/>
  <c r="L709" i="4"/>
  <c r="E710" i="4"/>
  <c r="D707" i="7"/>
  <c r="F707" i="7"/>
  <c r="J711" i="4"/>
  <c r="D711" i="4"/>
  <c r="V711" i="4"/>
  <c r="E709" i="4"/>
  <c r="H704" i="7"/>
  <c r="I704" i="7"/>
  <c r="C708" i="7"/>
  <c r="G705" i="7"/>
  <c r="E707" i="7"/>
  <c r="G706" i="7"/>
  <c r="D708" i="7"/>
  <c r="C709" i="7"/>
  <c r="D713" i="4"/>
  <c r="V713" i="4"/>
  <c r="D712" i="4"/>
  <c r="V712" i="4"/>
  <c r="H705" i="7"/>
  <c r="I705" i="7"/>
  <c r="H706" i="7"/>
  <c r="I706" i="7"/>
  <c r="F711" i="4"/>
  <c r="E708" i="7"/>
  <c r="F708" i="7"/>
  <c r="J712" i="4"/>
  <c r="T711" i="4"/>
  <c r="S711" i="4"/>
  <c r="W711" i="4"/>
  <c r="L711" i="4"/>
  <c r="D709" i="7"/>
  <c r="C710" i="7"/>
  <c r="D714" i="4"/>
  <c r="V714" i="4"/>
  <c r="E711" i="4"/>
  <c r="F709" i="7"/>
  <c r="J713" i="4"/>
  <c r="F712" i="4"/>
  <c r="G707" i="7"/>
  <c r="E709" i="7"/>
  <c r="T712" i="4"/>
  <c r="S712" i="4"/>
  <c r="W712" i="4"/>
  <c r="L712" i="4"/>
  <c r="D710" i="7"/>
  <c r="C711" i="7"/>
  <c r="D715" i="4"/>
  <c r="V715" i="4"/>
  <c r="E712" i="4"/>
  <c r="H707" i="7"/>
  <c r="I707" i="7"/>
  <c r="E710" i="7"/>
  <c r="F710" i="7"/>
  <c r="J714" i="4"/>
  <c r="G708" i="7"/>
  <c r="F713" i="4"/>
  <c r="D711" i="7"/>
  <c r="C712" i="7"/>
  <c r="D716" i="4"/>
  <c r="V716" i="4"/>
  <c r="T713" i="4"/>
  <c r="S713" i="4"/>
  <c r="W713" i="4"/>
  <c r="L713" i="4"/>
  <c r="E713" i="4"/>
  <c r="H708" i="7"/>
  <c r="I708" i="7"/>
  <c r="F711" i="7"/>
  <c r="J715" i="4"/>
  <c r="F714" i="4"/>
  <c r="D712" i="7"/>
  <c r="C713" i="7"/>
  <c r="D717" i="4"/>
  <c r="V717" i="4"/>
  <c r="G709" i="7"/>
  <c r="E711" i="7"/>
  <c r="T714" i="4"/>
  <c r="S714" i="4"/>
  <c r="W714" i="4"/>
  <c r="L714" i="4"/>
  <c r="E714" i="4"/>
  <c r="G710" i="7"/>
  <c r="H710" i="7"/>
  <c r="H709" i="7"/>
  <c r="I709" i="7"/>
  <c r="F712" i="7"/>
  <c r="J716" i="4"/>
  <c r="F715" i="4"/>
  <c r="E712" i="7"/>
  <c r="D713" i="7"/>
  <c r="C714" i="7"/>
  <c r="D718" i="4"/>
  <c r="V718" i="4"/>
  <c r="T715" i="4"/>
  <c r="S715" i="4"/>
  <c r="W715" i="4"/>
  <c r="L715" i="4"/>
  <c r="E715" i="4"/>
  <c r="I710" i="7"/>
  <c r="D714" i="7"/>
  <c r="C715" i="7"/>
  <c r="D719" i="4"/>
  <c r="V719" i="4"/>
  <c r="F716" i="4"/>
  <c r="G711" i="7"/>
  <c r="F713" i="7"/>
  <c r="J717" i="4"/>
  <c r="E713" i="7"/>
  <c r="T716" i="4"/>
  <c r="S716" i="4"/>
  <c r="W716" i="4"/>
  <c r="L716" i="4"/>
  <c r="E716" i="4"/>
  <c r="H711" i="7"/>
  <c r="I711" i="7"/>
  <c r="E714" i="7"/>
  <c r="G712" i="7"/>
  <c r="F717" i="4"/>
  <c r="F714" i="7"/>
  <c r="J718" i="4"/>
  <c r="D715" i="7"/>
  <c r="C716" i="7"/>
  <c r="D720" i="4"/>
  <c r="V720" i="4"/>
  <c r="T717" i="4"/>
  <c r="S717" i="4"/>
  <c r="W717" i="4"/>
  <c r="L717" i="4"/>
  <c r="E717" i="4"/>
  <c r="H712" i="7"/>
  <c r="I712" i="7"/>
  <c r="F718" i="4"/>
  <c r="G713" i="7"/>
  <c r="F715" i="7"/>
  <c r="J719" i="4"/>
  <c r="E715" i="7"/>
  <c r="D716" i="7"/>
  <c r="C717" i="7"/>
  <c r="D721" i="4"/>
  <c r="V721" i="4"/>
  <c r="T718" i="4"/>
  <c r="S718" i="4"/>
  <c r="W718" i="4"/>
  <c r="L718" i="4"/>
  <c r="E718" i="4"/>
  <c r="H713" i="7"/>
  <c r="I713" i="7"/>
  <c r="G714" i="7"/>
  <c r="E716" i="7"/>
  <c r="F720" i="4"/>
  <c r="F716" i="7"/>
  <c r="J720" i="4"/>
  <c r="F719" i="4"/>
  <c r="D717" i="7"/>
  <c r="C718" i="7"/>
  <c r="D722" i="4"/>
  <c r="V722" i="4"/>
  <c r="T720" i="4"/>
  <c r="S720" i="4"/>
  <c r="W720" i="4"/>
  <c r="L720" i="4"/>
  <c r="T719" i="4"/>
  <c r="S719" i="4"/>
  <c r="W719" i="4"/>
  <c r="L719" i="4"/>
  <c r="E720" i="4"/>
  <c r="E719" i="4"/>
  <c r="H714" i="7"/>
  <c r="I714" i="7"/>
  <c r="G716" i="7"/>
  <c r="E717" i="7"/>
  <c r="D718" i="7"/>
  <c r="C719" i="7"/>
  <c r="D723" i="4"/>
  <c r="V723" i="4"/>
  <c r="G715" i="7"/>
  <c r="F717" i="7"/>
  <c r="J721" i="4"/>
  <c r="H716" i="7"/>
  <c r="I716" i="7"/>
  <c r="H715" i="7"/>
  <c r="I715" i="7"/>
  <c r="E718" i="7"/>
  <c r="F718" i="7"/>
  <c r="J722" i="4"/>
  <c r="D719" i="7"/>
  <c r="C720" i="7"/>
  <c r="D724" i="4"/>
  <c r="V724" i="4"/>
  <c r="F721" i="4"/>
  <c r="T721" i="4"/>
  <c r="S721" i="4"/>
  <c r="W721" i="4"/>
  <c r="L721" i="4"/>
  <c r="E721" i="4"/>
  <c r="F722" i="4"/>
  <c r="E719" i="7"/>
  <c r="F719" i="7"/>
  <c r="J723" i="4"/>
  <c r="D720" i="7"/>
  <c r="C721" i="7"/>
  <c r="D725" i="4"/>
  <c r="V725" i="4"/>
  <c r="G717" i="7"/>
  <c r="T722" i="4"/>
  <c r="S722" i="4"/>
  <c r="W722" i="4"/>
  <c r="L722" i="4"/>
  <c r="E722" i="4"/>
  <c r="G718" i="7"/>
  <c r="H717" i="7"/>
  <c r="I717" i="7"/>
  <c r="E720" i="7"/>
  <c r="D721" i="7"/>
  <c r="C722" i="7"/>
  <c r="D726" i="4"/>
  <c r="V726" i="4"/>
  <c r="F720" i="7"/>
  <c r="J724" i="4"/>
  <c r="F723" i="4"/>
  <c r="T723" i="4"/>
  <c r="S723" i="4"/>
  <c r="W723" i="4"/>
  <c r="L723" i="4"/>
  <c r="E723" i="4"/>
  <c r="H718" i="7"/>
  <c r="I718" i="7"/>
  <c r="E721" i="7"/>
  <c r="F721" i="7"/>
  <c r="J725" i="4"/>
  <c r="D722" i="7"/>
  <c r="C723" i="7"/>
  <c r="D727" i="4"/>
  <c r="V727" i="4"/>
  <c r="G719" i="7"/>
  <c r="F724" i="4"/>
  <c r="T724" i="4"/>
  <c r="S724" i="4"/>
  <c r="W724" i="4"/>
  <c r="L724" i="4"/>
  <c r="E724" i="4"/>
  <c r="H719" i="7"/>
  <c r="I719" i="7"/>
  <c r="E722" i="7"/>
  <c r="F726" i="4"/>
  <c r="F722" i="7"/>
  <c r="J726" i="4"/>
  <c r="G720" i="7"/>
  <c r="D723" i="7"/>
  <c r="C724" i="7"/>
  <c r="D728" i="4"/>
  <c r="V728" i="4"/>
  <c r="F725" i="4"/>
  <c r="T726" i="4"/>
  <c r="S726" i="4"/>
  <c r="W726" i="4"/>
  <c r="L726" i="4"/>
  <c r="T725" i="4"/>
  <c r="S725" i="4"/>
  <c r="W725" i="4"/>
  <c r="L725" i="4"/>
  <c r="E726" i="4"/>
  <c r="E725" i="4"/>
  <c r="G722" i="7"/>
  <c r="H722" i="7"/>
  <c r="H720" i="7"/>
  <c r="I720" i="7"/>
  <c r="F723" i="7"/>
  <c r="J727" i="4"/>
  <c r="D724" i="7"/>
  <c r="C725" i="7"/>
  <c r="D729" i="4"/>
  <c r="V729" i="4"/>
  <c r="G721" i="7"/>
  <c r="E723" i="7"/>
  <c r="I722" i="7"/>
  <c r="H721" i="7"/>
  <c r="I721" i="7"/>
  <c r="F727" i="4"/>
  <c r="F724" i="7"/>
  <c r="J728" i="4"/>
  <c r="D725" i="7"/>
  <c r="C726" i="7"/>
  <c r="D730" i="4"/>
  <c r="V730" i="4"/>
  <c r="E724" i="7"/>
  <c r="T727" i="4"/>
  <c r="S727" i="4"/>
  <c r="W727" i="4"/>
  <c r="L727" i="4"/>
  <c r="E727" i="4"/>
  <c r="E725" i="7"/>
  <c r="F729" i="4"/>
  <c r="F725" i="7"/>
  <c r="J729" i="4"/>
  <c r="F728" i="4"/>
  <c r="D726" i="7"/>
  <c r="C727" i="7"/>
  <c r="D731" i="4"/>
  <c r="V731" i="4"/>
  <c r="G723" i="7"/>
  <c r="T728" i="4"/>
  <c r="S728" i="4"/>
  <c r="W728" i="4"/>
  <c r="L728" i="4"/>
  <c r="T729" i="4"/>
  <c r="S729" i="4"/>
  <c r="W729" i="4"/>
  <c r="L729" i="4"/>
  <c r="E729" i="4"/>
  <c r="E728" i="4"/>
  <c r="G725" i="7"/>
  <c r="H725" i="7"/>
  <c r="H723" i="7"/>
  <c r="I723" i="7"/>
  <c r="D727" i="7"/>
  <c r="C728" i="7"/>
  <c r="D732" i="4"/>
  <c r="V732" i="4"/>
  <c r="F726" i="7"/>
  <c r="J730" i="4"/>
  <c r="E726" i="7"/>
  <c r="G724" i="7"/>
  <c r="I725" i="7"/>
  <c r="H724" i="7"/>
  <c r="I724" i="7"/>
  <c r="E727" i="7"/>
  <c r="F727" i="7"/>
  <c r="J731" i="4"/>
  <c r="D728" i="7"/>
  <c r="C729" i="7"/>
  <c r="D733" i="4"/>
  <c r="V733" i="4"/>
  <c r="F730" i="4"/>
  <c r="T730" i="4"/>
  <c r="S730" i="4"/>
  <c r="W730" i="4"/>
  <c r="L730" i="4"/>
  <c r="E730" i="4"/>
  <c r="D729" i="7"/>
  <c r="C730" i="7"/>
  <c r="D734" i="4"/>
  <c r="V734" i="4"/>
  <c r="E728" i="7"/>
  <c r="F728" i="7"/>
  <c r="J732" i="4"/>
  <c r="G726" i="7"/>
  <c r="F731" i="4"/>
  <c r="T731" i="4"/>
  <c r="S731" i="4"/>
  <c r="W731" i="4"/>
  <c r="L731" i="4"/>
  <c r="E731" i="4"/>
  <c r="H726" i="7"/>
  <c r="I726" i="7"/>
  <c r="E729" i="7"/>
  <c r="F732" i="4"/>
  <c r="G727" i="7"/>
  <c r="F729" i="7"/>
  <c r="J733" i="4"/>
  <c r="D730" i="7"/>
  <c r="C731" i="7"/>
  <c r="D735" i="4"/>
  <c r="V735" i="4"/>
  <c r="T732" i="4"/>
  <c r="S732" i="4"/>
  <c r="W732" i="4"/>
  <c r="L732" i="4"/>
  <c r="E732" i="4"/>
  <c r="H727" i="7"/>
  <c r="I727" i="7"/>
  <c r="F730" i="7"/>
  <c r="J734" i="4"/>
  <c r="F733" i="4"/>
  <c r="G728" i="7"/>
  <c r="D731" i="7"/>
  <c r="C732" i="7"/>
  <c r="D736" i="4"/>
  <c r="V736" i="4"/>
  <c r="E730" i="7"/>
  <c r="T733" i="4"/>
  <c r="S733" i="4"/>
  <c r="W733" i="4"/>
  <c r="L733" i="4"/>
  <c r="E733" i="4"/>
  <c r="H728" i="7"/>
  <c r="I728" i="7"/>
  <c r="G729" i="7"/>
  <c r="D732" i="7"/>
  <c r="C733" i="7"/>
  <c r="D737" i="4"/>
  <c r="V737" i="4"/>
  <c r="E731" i="7"/>
  <c r="F734" i="4"/>
  <c r="F731" i="7"/>
  <c r="J735" i="4"/>
  <c r="T734" i="4"/>
  <c r="S734" i="4"/>
  <c r="W734" i="4"/>
  <c r="L734" i="4"/>
  <c r="E734" i="4"/>
  <c r="H729" i="7"/>
  <c r="I729" i="7"/>
  <c r="F732" i="7"/>
  <c r="J736" i="4"/>
  <c r="F735" i="4"/>
  <c r="E732" i="7"/>
  <c r="G730" i="7"/>
  <c r="D733" i="7"/>
  <c r="C734" i="7"/>
  <c r="D738" i="4"/>
  <c r="V738" i="4"/>
  <c r="T735" i="4"/>
  <c r="S735" i="4"/>
  <c r="W735" i="4"/>
  <c r="L735" i="4"/>
  <c r="E735" i="4"/>
  <c r="H730" i="7"/>
  <c r="I730" i="7"/>
  <c r="F733" i="7"/>
  <c r="J737" i="4"/>
  <c r="E733" i="7"/>
  <c r="F737" i="4"/>
  <c r="D734" i="7"/>
  <c r="C735" i="7"/>
  <c r="D739" i="4"/>
  <c r="V739" i="4"/>
  <c r="F736" i="4"/>
  <c r="G731" i="7"/>
  <c r="T737" i="4"/>
  <c r="S737" i="4"/>
  <c r="W737" i="4"/>
  <c r="L737" i="4"/>
  <c r="T736" i="4"/>
  <c r="S736" i="4"/>
  <c r="W736" i="4"/>
  <c r="L736" i="4"/>
  <c r="E737" i="4"/>
  <c r="E736" i="4"/>
  <c r="H731" i="7"/>
  <c r="I731" i="7"/>
  <c r="F734" i="7"/>
  <c r="J738" i="4"/>
  <c r="G733" i="7"/>
  <c r="E734" i="7"/>
  <c r="G732" i="7"/>
  <c r="D735" i="7"/>
  <c r="C736" i="7"/>
  <c r="D740" i="4"/>
  <c r="V740" i="4"/>
  <c r="H733" i="7"/>
  <c r="I733" i="7"/>
  <c r="H732" i="7"/>
  <c r="I732" i="7"/>
  <c r="E735" i="7"/>
  <c r="F735" i="7"/>
  <c r="J739" i="4"/>
  <c r="D736" i="7"/>
  <c r="C737" i="7"/>
  <c r="D741" i="4"/>
  <c r="V741" i="4"/>
  <c r="F738" i="4"/>
  <c r="T738" i="4"/>
  <c r="S738" i="4"/>
  <c r="W738" i="4"/>
  <c r="L738" i="4"/>
  <c r="E738" i="4"/>
  <c r="E736" i="7"/>
  <c r="D737" i="7"/>
  <c r="C738" i="7"/>
  <c r="D742" i="4"/>
  <c r="V742" i="4"/>
  <c r="G734" i="7"/>
  <c r="F736" i="7"/>
  <c r="J740" i="4"/>
  <c r="F739" i="4"/>
  <c r="T739" i="4"/>
  <c r="S739" i="4"/>
  <c r="W739" i="4"/>
  <c r="L739" i="4"/>
  <c r="E739" i="4"/>
  <c r="H734" i="7"/>
  <c r="I734" i="7"/>
  <c r="F737" i="7"/>
  <c r="J741" i="4"/>
  <c r="E737" i="7"/>
  <c r="G735" i="7"/>
  <c r="D738" i="7"/>
  <c r="C739" i="7"/>
  <c r="D743" i="4"/>
  <c r="V743" i="4"/>
  <c r="F740" i="4"/>
  <c r="T740" i="4"/>
  <c r="S740" i="4"/>
  <c r="W740" i="4"/>
  <c r="L740" i="4"/>
  <c r="E740" i="4"/>
  <c r="H735" i="7"/>
  <c r="I735" i="7"/>
  <c r="F741" i="4"/>
  <c r="F738" i="7"/>
  <c r="J742" i="4"/>
  <c r="E738" i="7"/>
  <c r="D739" i="7"/>
  <c r="C740" i="7"/>
  <c r="D744" i="4"/>
  <c r="V744" i="4"/>
  <c r="G736" i="7"/>
  <c r="T741" i="4"/>
  <c r="S741" i="4"/>
  <c r="W741" i="4"/>
  <c r="L741" i="4"/>
  <c r="E741" i="4"/>
  <c r="H736" i="7"/>
  <c r="I736" i="7"/>
  <c r="G737" i="7"/>
  <c r="E739" i="7"/>
  <c r="F739" i="7"/>
  <c r="J743" i="4"/>
  <c r="D740" i="7"/>
  <c r="F740" i="7"/>
  <c r="J744" i="4"/>
  <c r="F742" i="4"/>
  <c r="T742" i="4"/>
  <c r="S742" i="4"/>
  <c r="W742" i="4"/>
  <c r="L742" i="4"/>
  <c r="E742" i="4"/>
  <c r="H737" i="7"/>
  <c r="I737" i="7"/>
  <c r="F743" i="4"/>
  <c r="C741" i="7"/>
  <c r="D745" i="4"/>
  <c r="V745" i="4"/>
  <c r="G738" i="7"/>
  <c r="E740" i="7"/>
  <c r="T743" i="4"/>
  <c r="S743" i="4"/>
  <c r="W743" i="4"/>
  <c r="L743" i="4"/>
  <c r="E743" i="4"/>
  <c r="G739" i="7"/>
  <c r="H739" i="7"/>
  <c r="H738" i="7"/>
  <c r="I738" i="7"/>
  <c r="F744" i="4"/>
  <c r="D741" i="7"/>
  <c r="F741" i="7"/>
  <c r="J745" i="4"/>
  <c r="T744" i="4"/>
  <c r="S744" i="4"/>
  <c r="W744" i="4"/>
  <c r="L744" i="4"/>
  <c r="E744" i="4"/>
  <c r="I739" i="7"/>
  <c r="E741" i="7"/>
  <c r="G740" i="7"/>
  <c r="C742" i="7"/>
  <c r="D746" i="4"/>
  <c r="V746" i="4"/>
  <c r="H740" i="7"/>
  <c r="I740" i="7"/>
  <c r="D742" i="7"/>
  <c r="C743" i="7"/>
  <c r="D747" i="4"/>
  <c r="V747" i="4"/>
  <c r="F745" i="4"/>
  <c r="T745" i="4"/>
  <c r="S745" i="4"/>
  <c r="W745" i="4"/>
  <c r="L745" i="4"/>
  <c r="E745" i="4"/>
  <c r="E742" i="7"/>
  <c r="F746" i="4"/>
  <c r="F742" i="7"/>
  <c r="J746" i="4"/>
  <c r="D743" i="7"/>
  <c r="C744" i="7"/>
  <c r="D748" i="4"/>
  <c r="V748" i="4"/>
  <c r="G741" i="7"/>
  <c r="T746" i="4"/>
  <c r="S746" i="4"/>
  <c r="W746" i="4"/>
  <c r="L746" i="4"/>
  <c r="E746" i="4"/>
  <c r="H741" i="7"/>
  <c r="I741" i="7"/>
  <c r="G742" i="7"/>
  <c r="F743" i="7"/>
  <c r="J747" i="4"/>
  <c r="E743" i="7"/>
  <c r="D744" i="7"/>
  <c r="C745" i="7"/>
  <c r="D749" i="4"/>
  <c r="V749" i="4"/>
  <c r="H742" i="7"/>
  <c r="I742" i="7"/>
  <c r="E744" i="7"/>
  <c r="F747" i="4"/>
  <c r="D745" i="7"/>
  <c r="C746" i="7"/>
  <c r="D750" i="4"/>
  <c r="V750" i="4"/>
  <c r="F744" i="7"/>
  <c r="J748" i="4"/>
  <c r="T747" i="4"/>
  <c r="S747" i="4"/>
  <c r="W747" i="4"/>
  <c r="L747" i="4"/>
  <c r="E747" i="4"/>
  <c r="E745" i="7"/>
  <c r="F745" i="7"/>
  <c r="J749" i="4"/>
  <c r="D746" i="7"/>
  <c r="C747" i="7"/>
  <c r="D751" i="4"/>
  <c r="V751" i="4"/>
  <c r="G743" i="7"/>
  <c r="F748" i="4"/>
  <c r="T748" i="4"/>
  <c r="S748" i="4"/>
  <c r="W748" i="4"/>
  <c r="L748" i="4"/>
  <c r="E748" i="4"/>
  <c r="H743" i="7"/>
  <c r="I743" i="7"/>
  <c r="F746" i="7"/>
  <c r="J750" i="4"/>
  <c r="G744" i="7"/>
  <c r="E746" i="7"/>
  <c r="D747" i="7"/>
  <c r="C748" i="7"/>
  <c r="D752" i="4"/>
  <c r="V752" i="4"/>
  <c r="F749" i="4"/>
  <c r="T749" i="4"/>
  <c r="S749" i="4"/>
  <c r="W749" i="4"/>
  <c r="L749" i="4"/>
  <c r="E749" i="4"/>
  <c r="H744" i="7"/>
  <c r="I744" i="7"/>
  <c r="E747" i="7"/>
  <c r="D748" i="7"/>
  <c r="C749" i="7"/>
  <c r="D753" i="4"/>
  <c r="V753" i="4"/>
  <c r="F750" i="4"/>
  <c r="G745" i="7"/>
  <c r="F747" i="7"/>
  <c r="J751" i="4"/>
  <c r="T750" i="4"/>
  <c r="S750" i="4"/>
  <c r="W750" i="4"/>
  <c r="L750" i="4"/>
  <c r="E750" i="4"/>
  <c r="H745" i="7"/>
  <c r="I745" i="7"/>
  <c r="D749" i="7"/>
  <c r="C750" i="7"/>
  <c r="D754" i="4"/>
  <c r="V754" i="4"/>
  <c r="G746" i="7"/>
  <c r="E748" i="7"/>
  <c r="F748" i="7"/>
  <c r="J752" i="4"/>
  <c r="F751" i="4"/>
  <c r="T751" i="4"/>
  <c r="S751" i="4"/>
  <c r="W751" i="4"/>
  <c r="L751" i="4"/>
  <c r="E751" i="4"/>
  <c r="H746" i="7"/>
  <c r="I746" i="7"/>
  <c r="F749" i="7"/>
  <c r="J753" i="4"/>
  <c r="G747" i="7"/>
  <c r="F752" i="4"/>
  <c r="E749" i="7"/>
  <c r="D750" i="7"/>
  <c r="C751" i="7"/>
  <c r="D755" i="4"/>
  <c r="V755" i="4"/>
  <c r="T752" i="4"/>
  <c r="S752" i="4"/>
  <c r="W752" i="4"/>
  <c r="L752" i="4"/>
  <c r="E752" i="4"/>
  <c r="H747" i="7"/>
  <c r="I747" i="7"/>
  <c r="D751" i="7"/>
  <c r="C752" i="7"/>
  <c r="D756" i="4"/>
  <c r="V756" i="4"/>
  <c r="F753" i="4"/>
  <c r="G748" i="7"/>
  <c r="E750" i="7"/>
  <c r="F750" i="7"/>
  <c r="J754" i="4"/>
  <c r="T753" i="4"/>
  <c r="S753" i="4"/>
  <c r="W753" i="4"/>
  <c r="L753" i="4"/>
  <c r="E753" i="4"/>
  <c r="H748" i="7"/>
  <c r="I748" i="7"/>
  <c r="E751" i="7"/>
  <c r="F755" i="4"/>
  <c r="G749" i="7"/>
  <c r="F754" i="4"/>
  <c r="F751" i="7"/>
  <c r="J755" i="4"/>
  <c r="D752" i="7"/>
  <c r="C753" i="7"/>
  <c r="D757" i="4"/>
  <c r="V757" i="4"/>
  <c r="T755" i="4"/>
  <c r="S755" i="4"/>
  <c r="W755" i="4"/>
  <c r="L755" i="4"/>
  <c r="T754" i="4"/>
  <c r="S754" i="4"/>
  <c r="W754" i="4"/>
  <c r="L754" i="4"/>
  <c r="E755" i="4"/>
  <c r="E754" i="4"/>
  <c r="H749" i="7"/>
  <c r="I749" i="7"/>
  <c r="G751" i="7"/>
  <c r="G750" i="7"/>
  <c r="E752" i="7"/>
  <c r="D753" i="7"/>
  <c r="C754" i="7"/>
  <c r="D758" i="4"/>
  <c r="V758" i="4"/>
  <c r="F752" i="7"/>
  <c r="J756" i="4"/>
  <c r="H750" i="7"/>
  <c r="I750" i="7"/>
  <c r="H751" i="7"/>
  <c r="I751" i="7"/>
  <c r="E753" i="7"/>
  <c r="F753" i="7"/>
  <c r="J757" i="4"/>
  <c r="D754" i="7"/>
  <c r="C755" i="7"/>
  <c r="D759" i="4"/>
  <c r="V759" i="4"/>
  <c r="F756" i="4"/>
  <c r="T756" i="4"/>
  <c r="S756" i="4"/>
  <c r="W756" i="4"/>
  <c r="L756" i="4"/>
  <c r="E756" i="4"/>
  <c r="F757" i="4"/>
  <c r="G752" i="7"/>
  <c r="D755" i="7"/>
  <c r="C756" i="7"/>
  <c r="D760" i="4"/>
  <c r="V760" i="4"/>
  <c r="E754" i="7"/>
  <c r="F754" i="7"/>
  <c r="J758" i="4"/>
  <c r="T757" i="4"/>
  <c r="S757" i="4"/>
  <c r="W757" i="4"/>
  <c r="L757" i="4"/>
  <c r="E757" i="4"/>
  <c r="H752" i="7"/>
  <c r="I752" i="7"/>
  <c r="G753" i="7"/>
  <c r="E755" i="7"/>
  <c r="F755" i="7"/>
  <c r="J759" i="4"/>
  <c r="F758" i="4"/>
  <c r="D756" i="7"/>
  <c r="C757" i="7"/>
  <c r="D761" i="4"/>
  <c r="V761" i="4"/>
  <c r="T758" i="4"/>
  <c r="S758" i="4"/>
  <c r="W758" i="4"/>
  <c r="L758" i="4"/>
  <c r="E758" i="4"/>
  <c r="H753" i="7"/>
  <c r="I753" i="7"/>
  <c r="E756" i="7"/>
  <c r="F760" i="4"/>
  <c r="F756" i="7"/>
  <c r="J760" i="4"/>
  <c r="D757" i="7"/>
  <c r="C758" i="7"/>
  <c r="D762" i="4"/>
  <c r="V762" i="4"/>
  <c r="G754" i="7"/>
  <c r="F759" i="4"/>
  <c r="T760" i="4"/>
  <c r="S760" i="4"/>
  <c r="W760" i="4"/>
  <c r="L760" i="4"/>
  <c r="T759" i="4"/>
  <c r="S759" i="4"/>
  <c r="W759" i="4"/>
  <c r="L759" i="4"/>
  <c r="E760" i="4"/>
  <c r="E759" i="4"/>
  <c r="H754" i="7"/>
  <c r="I754" i="7"/>
  <c r="G756" i="7"/>
  <c r="E757" i="7"/>
  <c r="G755" i="7"/>
  <c r="F757" i="7"/>
  <c r="J761" i="4"/>
  <c r="D758" i="7"/>
  <c r="C759" i="7"/>
  <c r="D763" i="4"/>
  <c r="V763" i="4"/>
  <c r="H756" i="7"/>
  <c r="I756" i="7"/>
  <c r="H755" i="7"/>
  <c r="I755" i="7"/>
  <c r="F758" i="7"/>
  <c r="J762" i="4"/>
  <c r="D759" i="7"/>
  <c r="C760" i="7"/>
  <c r="D764" i="4"/>
  <c r="V764" i="4"/>
  <c r="E758" i="7"/>
  <c r="F761" i="4"/>
  <c r="T761" i="4"/>
  <c r="S761" i="4"/>
  <c r="W761" i="4"/>
  <c r="L761" i="4"/>
  <c r="E761" i="4"/>
  <c r="F759" i="7"/>
  <c r="J763" i="4"/>
  <c r="F762" i="4"/>
  <c r="G757" i="7"/>
  <c r="E759" i="7"/>
  <c r="D760" i="7"/>
  <c r="C761" i="7"/>
  <c r="D765" i="4"/>
  <c r="V765" i="4"/>
  <c r="T762" i="4"/>
  <c r="S762" i="4"/>
  <c r="W762" i="4"/>
  <c r="L762" i="4"/>
  <c r="E762" i="4"/>
  <c r="H757" i="7"/>
  <c r="I757" i="7"/>
  <c r="F760" i="7"/>
  <c r="J764" i="4"/>
  <c r="D761" i="7"/>
  <c r="C762" i="7"/>
  <c r="D766" i="4"/>
  <c r="V766" i="4"/>
  <c r="E760" i="7"/>
  <c r="F763" i="4"/>
  <c r="G758" i="7"/>
  <c r="T763" i="4"/>
  <c r="S763" i="4"/>
  <c r="W763" i="4"/>
  <c r="L763" i="4"/>
  <c r="E763" i="4"/>
  <c r="H758" i="7"/>
  <c r="I758" i="7"/>
  <c r="F761" i="7"/>
  <c r="J765" i="4"/>
  <c r="E761" i="7"/>
  <c r="F765" i="4"/>
  <c r="F764" i="4"/>
  <c r="G759" i="7"/>
  <c r="D762" i="7"/>
  <c r="C763" i="7"/>
  <c r="D767" i="4"/>
  <c r="V767" i="4"/>
  <c r="T765" i="4"/>
  <c r="S765" i="4"/>
  <c r="W765" i="4"/>
  <c r="L765" i="4"/>
  <c r="T764" i="4"/>
  <c r="S764" i="4"/>
  <c r="W764" i="4"/>
  <c r="L764" i="4"/>
  <c r="E764" i="4"/>
  <c r="E765" i="4"/>
  <c r="H759" i="7"/>
  <c r="I759" i="7"/>
  <c r="G761" i="7"/>
  <c r="E762" i="7"/>
  <c r="F766" i="4"/>
  <c r="F762" i="7"/>
  <c r="J766" i="4"/>
  <c r="D763" i="7"/>
  <c r="C764" i="7"/>
  <c r="D768" i="4"/>
  <c r="V768" i="4"/>
  <c r="G760" i="7"/>
  <c r="T766" i="4"/>
  <c r="S766" i="4"/>
  <c r="W766" i="4"/>
  <c r="L766" i="4"/>
  <c r="E766" i="4"/>
  <c r="G762" i="7"/>
  <c r="H762" i="7"/>
  <c r="H761" i="7"/>
  <c r="I761" i="7"/>
  <c r="H760" i="7"/>
  <c r="I760" i="7"/>
  <c r="E763" i="7"/>
  <c r="F767" i="4"/>
  <c r="F763" i="7"/>
  <c r="J767" i="4"/>
  <c r="D764" i="7"/>
  <c r="C765" i="7"/>
  <c r="D769" i="4"/>
  <c r="V769" i="4"/>
  <c r="T767" i="4"/>
  <c r="S767" i="4"/>
  <c r="W767" i="4"/>
  <c r="L767" i="4"/>
  <c r="E767" i="4"/>
  <c r="I762" i="7"/>
  <c r="G763" i="7"/>
  <c r="H763" i="7"/>
  <c r="F764" i="7"/>
  <c r="J768" i="4"/>
  <c r="D765" i="7"/>
  <c r="C766" i="7"/>
  <c r="D770" i="4"/>
  <c r="V770" i="4"/>
  <c r="E764" i="7"/>
  <c r="I763" i="7"/>
  <c r="E765" i="7"/>
  <c r="F765" i="7"/>
  <c r="J769" i="4"/>
  <c r="D766" i="7"/>
  <c r="C767" i="7"/>
  <c r="D771" i="4"/>
  <c r="V771" i="4"/>
  <c r="F768" i="4"/>
  <c r="T768" i="4"/>
  <c r="S768" i="4"/>
  <c r="W768" i="4"/>
  <c r="L768" i="4"/>
  <c r="E768" i="4"/>
  <c r="D767" i="7"/>
  <c r="C768" i="7"/>
  <c r="D772" i="4"/>
  <c r="V772" i="4"/>
  <c r="G764" i="7"/>
  <c r="E766" i="7"/>
  <c r="F766" i="7"/>
  <c r="J770" i="4"/>
  <c r="F769" i="4"/>
  <c r="T769" i="4"/>
  <c r="S769" i="4"/>
  <c r="W769" i="4"/>
  <c r="L769" i="4"/>
  <c r="E769" i="4"/>
  <c r="H764" i="7"/>
  <c r="I764" i="7"/>
  <c r="F767" i="7"/>
  <c r="J771" i="4"/>
  <c r="G765" i="7"/>
  <c r="E767" i="7"/>
  <c r="F770" i="4"/>
  <c r="D768" i="7"/>
  <c r="C769" i="7"/>
  <c r="D773" i="4"/>
  <c r="V773" i="4"/>
  <c r="T770" i="4"/>
  <c r="S770" i="4"/>
  <c r="W770" i="4"/>
  <c r="L770" i="4"/>
  <c r="E770" i="4"/>
  <c r="H765" i="7"/>
  <c r="I765" i="7"/>
  <c r="E768" i="7"/>
  <c r="G766" i="7"/>
  <c r="F771" i="4"/>
  <c r="F768" i="7"/>
  <c r="J772" i="4"/>
  <c r="D769" i="7"/>
  <c r="C770" i="7"/>
  <c r="D774" i="4"/>
  <c r="V774" i="4"/>
  <c r="T771" i="4"/>
  <c r="S771" i="4"/>
  <c r="W771" i="4"/>
  <c r="L771" i="4"/>
  <c r="E771" i="4"/>
  <c r="F772" i="4"/>
  <c r="H766" i="7"/>
  <c r="I766" i="7"/>
  <c r="D770" i="7"/>
  <c r="C771" i="7"/>
  <c r="D775" i="4"/>
  <c r="V775" i="4"/>
  <c r="G767" i="7"/>
  <c r="E769" i="7"/>
  <c r="F769" i="7"/>
  <c r="J773" i="4"/>
  <c r="T772" i="4"/>
  <c r="S772" i="4"/>
  <c r="W772" i="4"/>
  <c r="L772" i="4"/>
  <c r="E772" i="4"/>
  <c r="H767" i="7"/>
  <c r="I767" i="7"/>
  <c r="G768" i="7"/>
  <c r="E770" i="7"/>
  <c r="F770" i="7"/>
  <c r="J774" i="4"/>
  <c r="D771" i="7"/>
  <c r="C772" i="7"/>
  <c r="D776" i="4"/>
  <c r="V776" i="4"/>
  <c r="F773" i="4"/>
  <c r="T773" i="4"/>
  <c r="S773" i="4"/>
  <c r="W773" i="4"/>
  <c r="L773" i="4"/>
  <c r="E773" i="4"/>
  <c r="H768" i="7"/>
  <c r="I768" i="7"/>
  <c r="E771" i="7"/>
  <c r="F771" i="7"/>
  <c r="J775" i="4"/>
  <c r="D772" i="7"/>
  <c r="C773" i="7"/>
  <c r="D777" i="4"/>
  <c r="V777" i="4"/>
  <c r="F774" i="4"/>
  <c r="G769" i="7"/>
  <c r="T774" i="4"/>
  <c r="S774" i="4"/>
  <c r="W774" i="4"/>
  <c r="L774" i="4"/>
  <c r="E774" i="4"/>
  <c r="H769" i="7"/>
  <c r="I769" i="7"/>
  <c r="F775" i="4"/>
  <c r="E772" i="7"/>
  <c r="F776" i="4"/>
  <c r="G770" i="7"/>
  <c r="F772" i="7"/>
  <c r="J776" i="4"/>
  <c r="D773" i="7"/>
  <c r="C774" i="7"/>
  <c r="D778" i="4"/>
  <c r="V778" i="4"/>
  <c r="T775" i="4"/>
  <c r="S775" i="4"/>
  <c r="W775" i="4"/>
  <c r="L775" i="4"/>
  <c r="T776" i="4"/>
  <c r="S776" i="4"/>
  <c r="W776" i="4"/>
  <c r="L776" i="4"/>
  <c r="E776" i="4"/>
  <c r="E775" i="4"/>
  <c r="H770" i="7"/>
  <c r="I770" i="7"/>
  <c r="G771" i="7"/>
  <c r="G772" i="7"/>
  <c r="E773" i="7"/>
  <c r="D774" i="7"/>
  <c r="C775" i="7"/>
  <c r="D779" i="4"/>
  <c r="V779" i="4"/>
  <c r="F773" i="7"/>
  <c r="J777" i="4"/>
  <c r="H771" i="7"/>
  <c r="I771" i="7"/>
  <c r="H772" i="7"/>
  <c r="I772" i="7"/>
  <c r="F777" i="4"/>
  <c r="F774" i="7"/>
  <c r="J778" i="4"/>
  <c r="E774" i="7"/>
  <c r="D775" i="7"/>
  <c r="C776" i="7"/>
  <c r="D780" i="4"/>
  <c r="V780" i="4"/>
  <c r="T777" i="4"/>
  <c r="S777" i="4"/>
  <c r="W777" i="4"/>
  <c r="L777" i="4"/>
  <c r="E777" i="4"/>
  <c r="F775" i="7"/>
  <c r="J779" i="4"/>
  <c r="G773" i="7"/>
  <c r="E775" i="7"/>
  <c r="D776" i="7"/>
  <c r="C777" i="7"/>
  <c r="D781" i="4"/>
  <c r="V781" i="4"/>
  <c r="F778" i="4"/>
  <c r="T778" i="4"/>
  <c r="S778" i="4"/>
  <c r="W778" i="4"/>
  <c r="L778" i="4"/>
  <c r="E778" i="4"/>
  <c r="H773" i="7"/>
  <c r="I773" i="7"/>
  <c r="E776" i="7"/>
  <c r="F776" i="7"/>
  <c r="J780" i="4"/>
  <c r="D777" i="7"/>
  <c r="F777" i="7"/>
  <c r="J781" i="4"/>
  <c r="G774" i="7"/>
  <c r="F779" i="4"/>
  <c r="T779" i="4"/>
  <c r="S779" i="4"/>
  <c r="W779" i="4"/>
  <c r="L779" i="4"/>
  <c r="E779" i="4"/>
  <c r="H774" i="7"/>
  <c r="I774" i="7"/>
  <c r="F780" i="4"/>
  <c r="E777" i="7"/>
  <c r="G775" i="7"/>
  <c r="C778" i="7"/>
  <c r="D782" i="4"/>
  <c r="V782" i="4"/>
  <c r="T780" i="4"/>
  <c r="S780" i="4"/>
  <c r="W780" i="4"/>
  <c r="L780" i="4"/>
  <c r="E780" i="4"/>
  <c r="G776" i="7"/>
  <c r="H776" i="7"/>
  <c r="H775" i="7"/>
  <c r="I775" i="7"/>
  <c r="D778" i="7"/>
  <c r="C779" i="7"/>
  <c r="D783" i="4"/>
  <c r="V783" i="4"/>
  <c r="F781" i="4"/>
  <c r="T781" i="4"/>
  <c r="S781" i="4"/>
  <c r="W781" i="4"/>
  <c r="L781" i="4"/>
  <c r="E781" i="4"/>
  <c r="I776" i="7"/>
  <c r="F778" i="7"/>
  <c r="J782" i="4"/>
  <c r="E778" i="7"/>
  <c r="D779" i="7"/>
  <c r="C780" i="7"/>
  <c r="D784" i="4"/>
  <c r="V784" i="4"/>
  <c r="G777" i="7"/>
  <c r="H777" i="7"/>
  <c r="I777" i="7"/>
  <c r="F779" i="7"/>
  <c r="J783" i="4"/>
  <c r="E779" i="7"/>
  <c r="F783" i="4"/>
  <c r="D780" i="7"/>
  <c r="C781" i="7"/>
  <c r="D785" i="4"/>
  <c r="V785" i="4"/>
  <c r="F782" i="4"/>
  <c r="T783" i="4"/>
  <c r="S783" i="4"/>
  <c r="W783" i="4"/>
  <c r="L783" i="4"/>
  <c r="T782" i="4"/>
  <c r="S782" i="4"/>
  <c r="W782" i="4"/>
  <c r="L782" i="4"/>
  <c r="E783" i="4"/>
  <c r="E782" i="4"/>
  <c r="G779" i="7"/>
  <c r="D781" i="7"/>
  <c r="C782" i="7"/>
  <c r="D786" i="4"/>
  <c r="V786" i="4"/>
  <c r="F780" i="7"/>
  <c r="J784" i="4"/>
  <c r="E780" i="7"/>
  <c r="G778" i="7"/>
  <c r="H778" i="7"/>
  <c r="I778" i="7"/>
  <c r="H779" i="7"/>
  <c r="I779" i="7"/>
  <c r="F781" i="7"/>
  <c r="J785" i="4"/>
  <c r="F784" i="4"/>
  <c r="E781" i="7"/>
  <c r="D782" i="7"/>
  <c r="C783" i="7"/>
  <c r="D787" i="4"/>
  <c r="V787" i="4"/>
  <c r="T784" i="4"/>
  <c r="S784" i="4"/>
  <c r="W784" i="4"/>
  <c r="L784" i="4"/>
  <c r="E784" i="4"/>
  <c r="D783" i="7"/>
  <c r="C784" i="7"/>
  <c r="D788" i="4"/>
  <c r="V788" i="4"/>
  <c r="E782" i="7"/>
  <c r="F782" i="7"/>
  <c r="J786" i="4"/>
  <c r="F785" i="4"/>
  <c r="G780" i="7"/>
  <c r="T785" i="4"/>
  <c r="S785" i="4"/>
  <c r="W785" i="4"/>
  <c r="L785" i="4"/>
  <c r="E785" i="4"/>
  <c r="H780" i="7"/>
  <c r="I780" i="7"/>
  <c r="F783" i="7"/>
  <c r="J787" i="4"/>
  <c r="F786" i="4"/>
  <c r="G781" i="7"/>
  <c r="E783" i="7"/>
  <c r="D784" i="7"/>
  <c r="C785" i="7"/>
  <c r="D789" i="4"/>
  <c r="V789" i="4"/>
  <c r="T786" i="4"/>
  <c r="S786" i="4"/>
  <c r="W786" i="4"/>
  <c r="L786" i="4"/>
  <c r="E786" i="4"/>
  <c r="H781" i="7"/>
  <c r="I781" i="7"/>
  <c r="E784" i="7"/>
  <c r="F784" i="7"/>
  <c r="J788" i="4"/>
  <c r="F787" i="4"/>
  <c r="G782" i="7"/>
  <c r="D785" i="7"/>
  <c r="C786" i="7"/>
  <c r="D790" i="4"/>
  <c r="V790" i="4"/>
  <c r="T787" i="4"/>
  <c r="S787" i="4"/>
  <c r="W787" i="4"/>
  <c r="L787" i="4"/>
  <c r="E787" i="4"/>
  <c r="F788" i="4"/>
  <c r="H782" i="7"/>
  <c r="I782" i="7"/>
  <c r="D786" i="7"/>
  <c r="C787" i="7"/>
  <c r="D791" i="4"/>
  <c r="V791" i="4"/>
  <c r="G783" i="7"/>
  <c r="F785" i="7"/>
  <c r="J789" i="4"/>
  <c r="E785" i="7"/>
  <c r="T788" i="4"/>
  <c r="S788" i="4"/>
  <c r="W788" i="4"/>
  <c r="L788" i="4"/>
  <c r="E788" i="4"/>
  <c r="H783" i="7"/>
  <c r="I783" i="7"/>
  <c r="G784" i="7"/>
  <c r="F786" i="7"/>
  <c r="J790" i="4"/>
  <c r="F789" i="4"/>
  <c r="E786" i="7"/>
  <c r="D787" i="7"/>
  <c r="C788" i="7"/>
  <c r="D792" i="4"/>
  <c r="V792" i="4"/>
  <c r="T789" i="4"/>
  <c r="S789" i="4"/>
  <c r="W789" i="4"/>
  <c r="L789" i="4"/>
  <c r="E789" i="4"/>
  <c r="H784" i="7"/>
  <c r="I784" i="7"/>
  <c r="F787" i="7"/>
  <c r="J791" i="4"/>
  <c r="F790" i="4"/>
  <c r="G785" i="7"/>
  <c r="E787" i="7"/>
  <c r="D788" i="7"/>
  <c r="C789" i="7"/>
  <c r="D793" i="4"/>
  <c r="V793" i="4"/>
  <c r="T790" i="4"/>
  <c r="S790" i="4"/>
  <c r="W790" i="4"/>
  <c r="L790" i="4"/>
  <c r="E790" i="4"/>
  <c r="H785" i="7"/>
  <c r="I785" i="7"/>
  <c r="E788" i="7"/>
  <c r="F788" i="7"/>
  <c r="J792" i="4"/>
  <c r="D789" i="7"/>
  <c r="C790" i="7"/>
  <c r="D794" i="4"/>
  <c r="V794" i="4"/>
  <c r="F791" i="4"/>
  <c r="G786" i="7"/>
  <c r="T791" i="4"/>
  <c r="S791" i="4"/>
  <c r="W791" i="4"/>
  <c r="L791" i="4"/>
  <c r="E791" i="4"/>
  <c r="H786" i="7"/>
  <c r="I786" i="7"/>
  <c r="F789" i="7"/>
  <c r="J793" i="4"/>
  <c r="E789" i="7"/>
  <c r="F793" i="4"/>
  <c r="F792" i="4"/>
  <c r="G787" i="7"/>
  <c r="D790" i="7"/>
  <c r="C791" i="7"/>
  <c r="D795" i="4"/>
  <c r="V795" i="4"/>
  <c r="T793" i="4"/>
  <c r="S793" i="4"/>
  <c r="W793" i="4"/>
  <c r="L793" i="4"/>
  <c r="T792" i="4"/>
  <c r="S792" i="4"/>
  <c r="W792" i="4"/>
  <c r="L792" i="4"/>
  <c r="E793" i="4"/>
  <c r="E792" i="4"/>
  <c r="G788" i="7"/>
  <c r="H788" i="7"/>
  <c r="H787" i="7"/>
  <c r="I787" i="7"/>
  <c r="G789" i="7"/>
  <c r="E790" i="7"/>
  <c r="F790" i="7"/>
  <c r="J794" i="4"/>
  <c r="D791" i="7"/>
  <c r="C792" i="7"/>
  <c r="D796" i="4"/>
  <c r="V796" i="4"/>
  <c r="I788" i="7"/>
  <c r="H789" i="7"/>
  <c r="I789" i="7"/>
  <c r="F794" i="4"/>
  <c r="E791" i="7"/>
  <c r="F791" i="7"/>
  <c r="J795" i="4"/>
  <c r="D792" i="7"/>
  <c r="C793" i="7"/>
  <c r="D797" i="4"/>
  <c r="V797" i="4"/>
  <c r="T794" i="4"/>
  <c r="S794" i="4"/>
  <c r="W794" i="4"/>
  <c r="L794" i="4"/>
  <c r="E794" i="4"/>
  <c r="G790" i="7"/>
  <c r="F795" i="4"/>
  <c r="E792" i="7"/>
  <c r="D793" i="7"/>
  <c r="C794" i="7"/>
  <c r="D798" i="4"/>
  <c r="V798" i="4"/>
  <c r="F792" i="7"/>
  <c r="J796" i="4"/>
  <c r="T795" i="4"/>
  <c r="S795" i="4"/>
  <c r="W795" i="4"/>
  <c r="L795" i="4"/>
  <c r="E795" i="4"/>
  <c r="H790" i="7"/>
  <c r="I790" i="7"/>
  <c r="G791" i="7"/>
  <c r="F793" i="7"/>
  <c r="J797" i="4"/>
  <c r="E793" i="7"/>
  <c r="D794" i="7"/>
  <c r="C795" i="7"/>
  <c r="D799" i="4"/>
  <c r="V799" i="4"/>
  <c r="F796" i="4"/>
  <c r="T796" i="4"/>
  <c r="S796" i="4"/>
  <c r="W796" i="4"/>
  <c r="L796" i="4"/>
  <c r="E796" i="4"/>
  <c r="H791" i="7"/>
  <c r="I791" i="7"/>
  <c r="E794" i="7"/>
  <c r="F798" i="4"/>
  <c r="F794" i="7"/>
  <c r="J798" i="4"/>
  <c r="G794" i="7"/>
  <c r="G792" i="7"/>
  <c r="D795" i="7"/>
  <c r="C796" i="7"/>
  <c r="D800" i="4"/>
  <c r="V800" i="4"/>
  <c r="F797" i="4"/>
  <c r="T797" i="4"/>
  <c r="S797" i="4"/>
  <c r="W797" i="4"/>
  <c r="L797" i="4"/>
  <c r="T798" i="4"/>
  <c r="S798" i="4"/>
  <c r="W798" i="4"/>
  <c r="L798" i="4"/>
  <c r="E798" i="4"/>
  <c r="E797" i="4"/>
  <c r="H792" i="7"/>
  <c r="I792" i="7"/>
  <c r="H794" i="7"/>
  <c r="I794" i="7"/>
  <c r="E795" i="7"/>
  <c r="F799" i="4"/>
  <c r="F795" i="7"/>
  <c r="J799" i="4"/>
  <c r="D796" i="7"/>
  <c r="C797" i="7"/>
  <c r="D801" i="4"/>
  <c r="V801" i="4"/>
  <c r="G793" i="7"/>
  <c r="T799" i="4"/>
  <c r="S799" i="4"/>
  <c r="W799" i="4"/>
  <c r="L799" i="4"/>
  <c r="E799" i="4"/>
  <c r="G795" i="7"/>
  <c r="H795" i="7"/>
  <c r="H793" i="7"/>
  <c r="I793" i="7"/>
  <c r="E796" i="7"/>
  <c r="F796" i="7"/>
  <c r="J800" i="4"/>
  <c r="D797" i="7"/>
  <c r="C798" i="7"/>
  <c r="D802" i="4"/>
  <c r="V802" i="4"/>
  <c r="I795" i="7"/>
  <c r="F797" i="7"/>
  <c r="J801" i="4"/>
  <c r="E797" i="7"/>
  <c r="D798" i="7"/>
  <c r="C799" i="7"/>
  <c r="D803" i="4"/>
  <c r="V803" i="4"/>
  <c r="F800" i="4"/>
  <c r="T800" i="4"/>
  <c r="S800" i="4"/>
  <c r="W800" i="4"/>
  <c r="L800" i="4"/>
  <c r="E800" i="4"/>
  <c r="E798" i="7"/>
  <c r="G796" i="7"/>
  <c r="F798" i="7"/>
  <c r="J802" i="4"/>
  <c r="D799" i="7"/>
  <c r="C800" i="7"/>
  <c r="D804" i="4"/>
  <c r="V804" i="4"/>
  <c r="F801" i="4"/>
  <c r="T801" i="4"/>
  <c r="S801" i="4"/>
  <c r="W801" i="4"/>
  <c r="L801" i="4"/>
  <c r="E801" i="4"/>
  <c r="H796" i="7"/>
  <c r="I796" i="7"/>
  <c r="F799" i="7"/>
  <c r="J803" i="4"/>
  <c r="E799" i="7"/>
  <c r="D800" i="7"/>
  <c r="C801" i="7"/>
  <c r="D805" i="4"/>
  <c r="V805" i="4"/>
  <c r="G797" i="7"/>
  <c r="F802" i="4"/>
  <c r="T802" i="4"/>
  <c r="S802" i="4"/>
  <c r="W802" i="4"/>
  <c r="L802" i="4"/>
  <c r="E802" i="4"/>
  <c r="H797" i="7"/>
  <c r="I797" i="7"/>
  <c r="F800" i="7"/>
  <c r="J804" i="4"/>
  <c r="E800" i="7"/>
  <c r="G798" i="7"/>
  <c r="D801" i="7"/>
  <c r="C802" i="7"/>
  <c r="D806" i="4"/>
  <c r="V806" i="4"/>
  <c r="F803" i="4"/>
  <c r="T803" i="4"/>
  <c r="S803" i="4"/>
  <c r="W803" i="4"/>
  <c r="L803" i="4"/>
  <c r="E803" i="4"/>
  <c r="H798" i="7"/>
  <c r="I798" i="7"/>
  <c r="F804" i="4"/>
  <c r="F801" i="7"/>
  <c r="J805" i="4"/>
  <c r="E801" i="7"/>
  <c r="D802" i="7"/>
  <c r="C803" i="7"/>
  <c r="D807" i="4"/>
  <c r="V807" i="4"/>
  <c r="G799" i="7"/>
  <c r="T804" i="4"/>
  <c r="S804" i="4"/>
  <c r="W804" i="4"/>
  <c r="L804" i="4"/>
  <c r="E804" i="4"/>
  <c r="G800" i="7"/>
  <c r="H800" i="7"/>
  <c r="H799" i="7"/>
  <c r="I799" i="7"/>
  <c r="E802" i="7"/>
  <c r="D803" i="7"/>
  <c r="C804" i="7"/>
  <c r="D808" i="4"/>
  <c r="V808" i="4"/>
  <c r="F802" i="7"/>
  <c r="J806" i="4"/>
  <c r="F805" i="4"/>
  <c r="T805" i="4"/>
  <c r="S805" i="4"/>
  <c r="W805" i="4"/>
  <c r="L805" i="4"/>
  <c r="E805" i="4"/>
  <c r="I800" i="7"/>
  <c r="G801" i="7"/>
  <c r="F803" i="7"/>
  <c r="J807" i="4"/>
  <c r="E803" i="7"/>
  <c r="D804" i="7"/>
  <c r="C805" i="7"/>
  <c r="D809" i="4"/>
  <c r="V809" i="4"/>
  <c r="F806" i="4"/>
  <c r="T806" i="4"/>
  <c r="S806" i="4"/>
  <c r="W806" i="4"/>
  <c r="L806" i="4"/>
  <c r="E806" i="4"/>
  <c r="H801" i="7"/>
  <c r="I801" i="7"/>
  <c r="F804" i="7"/>
  <c r="J808" i="4"/>
  <c r="D805" i="7"/>
  <c r="C806" i="7"/>
  <c r="D810" i="4"/>
  <c r="V810" i="4"/>
  <c r="E804" i="7"/>
  <c r="F807" i="4"/>
  <c r="G802" i="7"/>
  <c r="T807" i="4"/>
  <c r="S807" i="4"/>
  <c r="W807" i="4"/>
  <c r="L807" i="4"/>
  <c r="E807" i="4"/>
  <c r="H802" i="7"/>
  <c r="I802" i="7"/>
  <c r="F805" i="7"/>
  <c r="J809" i="4"/>
  <c r="F808" i="4"/>
  <c r="E805" i="7"/>
  <c r="G803" i="7"/>
  <c r="D806" i="7"/>
  <c r="C807" i="7"/>
  <c r="D811" i="4"/>
  <c r="V811" i="4"/>
  <c r="T808" i="4"/>
  <c r="S808" i="4"/>
  <c r="W808" i="4"/>
  <c r="L808" i="4"/>
  <c r="E808" i="4"/>
  <c r="H803" i="7"/>
  <c r="I803" i="7"/>
  <c r="E806" i="7"/>
  <c r="F809" i="4"/>
  <c r="F806" i="7"/>
  <c r="J810" i="4"/>
  <c r="D807" i="7"/>
  <c r="C808" i="7"/>
  <c r="D812" i="4"/>
  <c r="V812" i="4"/>
  <c r="G804" i="7"/>
  <c r="T809" i="4"/>
  <c r="S809" i="4"/>
  <c r="W809" i="4"/>
  <c r="L809" i="4"/>
  <c r="E809" i="4"/>
  <c r="H804" i="7"/>
  <c r="I804" i="7"/>
  <c r="F807" i="7"/>
  <c r="J811" i="4"/>
  <c r="E807" i="7"/>
  <c r="D808" i="7"/>
  <c r="C809" i="7"/>
  <c r="D813" i="4"/>
  <c r="V813" i="4"/>
  <c r="G805" i="7"/>
  <c r="F810" i="4"/>
  <c r="T810" i="4"/>
  <c r="S810" i="4"/>
  <c r="W810" i="4"/>
  <c r="L810" i="4"/>
  <c r="E810" i="4"/>
  <c r="H805" i="7"/>
  <c r="I805" i="7"/>
  <c r="D809" i="7"/>
  <c r="C810" i="7"/>
  <c r="D814" i="4"/>
  <c r="V814" i="4"/>
  <c r="E808" i="7"/>
  <c r="G806" i="7"/>
  <c r="F808" i="7"/>
  <c r="J812" i="4"/>
  <c r="F811" i="4"/>
  <c r="T811" i="4"/>
  <c r="S811" i="4"/>
  <c r="W811" i="4"/>
  <c r="L811" i="4"/>
  <c r="E811" i="4"/>
  <c r="H806" i="7"/>
  <c r="I806" i="7"/>
  <c r="F809" i="7"/>
  <c r="J813" i="4"/>
  <c r="G807" i="7"/>
  <c r="E809" i="7"/>
  <c r="D810" i="7"/>
  <c r="C811" i="7"/>
  <c r="D815" i="4"/>
  <c r="V815" i="4"/>
  <c r="F812" i="4"/>
  <c r="T812" i="4"/>
  <c r="S812" i="4"/>
  <c r="W812" i="4"/>
  <c r="L812" i="4"/>
  <c r="E812" i="4"/>
  <c r="H807" i="7"/>
  <c r="I807" i="7"/>
  <c r="D811" i="7"/>
  <c r="C812" i="7"/>
  <c r="D816" i="4"/>
  <c r="V816" i="4"/>
  <c r="E810" i="7"/>
  <c r="F810" i="7"/>
  <c r="J814" i="4"/>
  <c r="G808" i="7"/>
  <c r="F813" i="4"/>
  <c r="T813" i="4"/>
  <c r="S813" i="4"/>
  <c r="W813" i="4"/>
  <c r="L813" i="4"/>
  <c r="E813" i="4"/>
  <c r="H808" i="7"/>
  <c r="I808" i="7"/>
  <c r="F811" i="7"/>
  <c r="J815" i="4"/>
  <c r="F814" i="4"/>
  <c r="G809" i="7"/>
  <c r="E811" i="7"/>
  <c r="D812" i="7"/>
  <c r="C813" i="7"/>
  <c r="D817" i="4"/>
  <c r="V817" i="4"/>
  <c r="T814" i="4"/>
  <c r="S814" i="4"/>
  <c r="W814" i="4"/>
  <c r="L814" i="4"/>
  <c r="E814" i="4"/>
  <c r="H809" i="7"/>
  <c r="I809" i="7"/>
  <c r="E812" i="7"/>
  <c r="F816" i="4"/>
  <c r="F812" i="7"/>
  <c r="J816" i="4"/>
  <c r="F815" i="4"/>
  <c r="D813" i="7"/>
  <c r="C814" i="7"/>
  <c r="D818" i="4"/>
  <c r="V818" i="4"/>
  <c r="G810" i="7"/>
  <c r="T816" i="4"/>
  <c r="S816" i="4"/>
  <c r="W816" i="4"/>
  <c r="L816" i="4"/>
  <c r="T815" i="4"/>
  <c r="S815" i="4"/>
  <c r="W815" i="4"/>
  <c r="L815" i="4"/>
  <c r="E816" i="4"/>
  <c r="E815" i="4"/>
  <c r="H810" i="7"/>
  <c r="I810" i="7"/>
  <c r="G812" i="7"/>
  <c r="D814" i="7"/>
  <c r="C815" i="7"/>
  <c r="D819" i="4"/>
  <c r="V819" i="4"/>
  <c r="G811" i="7"/>
  <c r="E813" i="7"/>
  <c r="F813" i="7"/>
  <c r="J817" i="4"/>
  <c r="H811" i="7"/>
  <c r="I811" i="7"/>
  <c r="H812" i="7"/>
  <c r="I812" i="7"/>
  <c r="F814" i="7"/>
  <c r="J818" i="4"/>
  <c r="F817" i="4"/>
  <c r="E814" i="7"/>
  <c r="D815" i="7"/>
  <c r="C816" i="7"/>
  <c r="D820" i="4"/>
  <c r="V820" i="4"/>
  <c r="T817" i="4"/>
  <c r="S817" i="4"/>
  <c r="W817" i="4"/>
  <c r="L817" i="4"/>
  <c r="E817" i="4"/>
  <c r="F815" i="7"/>
  <c r="J819" i="4"/>
  <c r="E815" i="7"/>
  <c r="D816" i="7"/>
  <c r="C817" i="7"/>
  <c r="D821" i="4"/>
  <c r="V821" i="4"/>
  <c r="F818" i="4"/>
  <c r="G813" i="7"/>
  <c r="T818" i="4"/>
  <c r="S818" i="4"/>
  <c r="W818" i="4"/>
  <c r="L818" i="4"/>
  <c r="E818" i="4"/>
  <c r="H813" i="7"/>
  <c r="I813" i="7"/>
  <c r="E816" i="7"/>
  <c r="F816" i="7"/>
  <c r="J820" i="4"/>
  <c r="G814" i="7"/>
  <c r="D817" i="7"/>
  <c r="E817" i="7"/>
  <c r="F821" i="4"/>
  <c r="F819" i="4"/>
  <c r="T819" i="4"/>
  <c r="S819" i="4"/>
  <c r="W819" i="4"/>
  <c r="L819" i="4"/>
  <c r="E821" i="4"/>
  <c r="E819" i="4"/>
  <c r="H814" i="7"/>
  <c r="I814" i="7"/>
  <c r="F820" i="4"/>
  <c r="C818" i="7"/>
  <c r="D822" i="4"/>
  <c r="V822" i="4"/>
  <c r="F817" i="7"/>
  <c r="J821" i="4"/>
  <c r="G817" i="7"/>
  <c r="G815" i="7"/>
  <c r="S821" i="4"/>
  <c r="W821" i="4"/>
  <c r="L821" i="4"/>
  <c r="T821" i="4"/>
  <c r="T820" i="4"/>
  <c r="S820" i="4"/>
  <c r="W820" i="4"/>
  <c r="L820" i="4"/>
  <c r="E820" i="4"/>
  <c r="H817" i="7"/>
  <c r="I817" i="7"/>
  <c r="H815" i="7"/>
  <c r="I815" i="7"/>
  <c r="G816" i="7"/>
  <c r="D818" i="7"/>
  <c r="C819" i="7"/>
  <c r="D823" i="4"/>
  <c r="V823" i="4"/>
  <c r="H816" i="7"/>
  <c r="I816" i="7"/>
  <c r="F818" i="7"/>
  <c r="J822" i="4"/>
  <c r="D819" i="7"/>
  <c r="C820" i="7"/>
  <c r="D824" i="4"/>
  <c r="V824" i="4"/>
  <c r="E818" i="7"/>
  <c r="F819" i="7"/>
  <c r="J823" i="4"/>
  <c r="E819" i="7"/>
  <c r="F823" i="4"/>
  <c r="F822" i="4"/>
  <c r="D820" i="7"/>
  <c r="C821" i="7"/>
  <c r="D825" i="4"/>
  <c r="V825" i="4"/>
  <c r="T822" i="4"/>
  <c r="S822" i="4"/>
  <c r="W822" i="4"/>
  <c r="L822" i="4"/>
  <c r="T823" i="4"/>
  <c r="S823" i="4"/>
  <c r="W823" i="4"/>
  <c r="L823" i="4"/>
  <c r="E822" i="4"/>
  <c r="E823" i="4"/>
  <c r="G819" i="7"/>
  <c r="F820" i="7"/>
  <c r="J824" i="4"/>
  <c r="D821" i="7"/>
  <c r="C822" i="7"/>
  <c r="D826" i="4"/>
  <c r="V826" i="4"/>
  <c r="E820" i="7"/>
  <c r="G818" i="7"/>
  <c r="H819" i="7"/>
  <c r="I819" i="7"/>
  <c r="H818" i="7"/>
  <c r="I818" i="7"/>
  <c r="F821" i="7"/>
  <c r="J825" i="4"/>
  <c r="E821" i="7"/>
  <c r="F825" i="4"/>
  <c r="F824" i="4"/>
  <c r="D822" i="7"/>
  <c r="C823" i="7"/>
  <c r="D827" i="4"/>
  <c r="V827" i="4"/>
  <c r="T825" i="4"/>
  <c r="S825" i="4"/>
  <c r="W825" i="4"/>
  <c r="L825" i="4"/>
  <c r="T824" i="4"/>
  <c r="S824" i="4"/>
  <c r="W824" i="4"/>
  <c r="L824" i="4"/>
  <c r="E825" i="4"/>
  <c r="E824" i="4"/>
  <c r="G821" i="7"/>
  <c r="E822" i="7"/>
  <c r="D823" i="7"/>
  <c r="C824" i="7"/>
  <c r="D828" i="4"/>
  <c r="V828" i="4"/>
  <c r="G820" i="7"/>
  <c r="F822" i="7"/>
  <c r="J826" i="4"/>
  <c r="H820" i="7"/>
  <c r="I820" i="7"/>
  <c r="H821" i="7"/>
  <c r="I821" i="7"/>
  <c r="F826" i="4"/>
  <c r="F823" i="7"/>
  <c r="J827" i="4"/>
  <c r="E823" i="7"/>
  <c r="D824" i="7"/>
  <c r="C825" i="7"/>
  <c r="D829" i="4"/>
  <c r="V829" i="4"/>
  <c r="T826" i="4"/>
  <c r="S826" i="4"/>
  <c r="W826" i="4"/>
  <c r="L826" i="4"/>
  <c r="E826" i="4"/>
  <c r="G822" i="7"/>
  <c r="H822" i="7"/>
  <c r="F824" i="7"/>
  <c r="J828" i="4"/>
  <c r="E824" i="7"/>
  <c r="D825" i="7"/>
  <c r="C826" i="7"/>
  <c r="D830" i="4"/>
  <c r="V830" i="4"/>
  <c r="F827" i="4"/>
  <c r="T827" i="4"/>
  <c r="S827" i="4"/>
  <c r="W827" i="4"/>
  <c r="L827" i="4"/>
  <c r="E827" i="4"/>
  <c r="I822" i="7"/>
  <c r="E825" i="7"/>
  <c r="G823" i="7"/>
  <c r="F825" i="7"/>
  <c r="J829" i="4"/>
  <c r="D826" i="7"/>
  <c r="C827" i="7"/>
  <c r="D831" i="4"/>
  <c r="V831" i="4"/>
  <c r="F828" i="4"/>
  <c r="T828" i="4"/>
  <c r="S828" i="4"/>
  <c r="W828" i="4"/>
  <c r="L828" i="4"/>
  <c r="E828" i="4"/>
  <c r="H823" i="7"/>
  <c r="I823" i="7"/>
  <c r="F829" i="4"/>
  <c r="F826" i="7"/>
  <c r="J830" i="4"/>
  <c r="G824" i="7"/>
  <c r="E826" i="7"/>
  <c r="D827" i="7"/>
  <c r="C828" i="7"/>
  <c r="D832" i="4"/>
  <c r="V832" i="4"/>
  <c r="T829" i="4"/>
  <c r="S829" i="4"/>
  <c r="W829" i="4"/>
  <c r="L829" i="4"/>
  <c r="E829" i="4"/>
  <c r="G825" i="7"/>
  <c r="H825" i="7"/>
  <c r="H824" i="7"/>
  <c r="I824" i="7"/>
  <c r="F827" i="7"/>
  <c r="J831" i="4"/>
  <c r="E827" i="7"/>
  <c r="D828" i="7"/>
  <c r="C829" i="7"/>
  <c r="D833" i="4"/>
  <c r="V833" i="4"/>
  <c r="F830" i="4"/>
  <c r="T830" i="4"/>
  <c r="S830" i="4"/>
  <c r="W830" i="4"/>
  <c r="L830" i="4"/>
  <c r="E830" i="4"/>
  <c r="I825" i="7"/>
  <c r="D829" i="7"/>
  <c r="C830" i="7"/>
  <c r="D834" i="4"/>
  <c r="V834" i="4"/>
  <c r="G826" i="7"/>
  <c r="F828" i="7"/>
  <c r="J832" i="4"/>
  <c r="E828" i="7"/>
  <c r="F831" i="4"/>
  <c r="T831" i="4"/>
  <c r="S831" i="4"/>
  <c r="W831" i="4"/>
  <c r="L831" i="4"/>
  <c r="E831" i="4"/>
  <c r="H826" i="7"/>
  <c r="I826" i="7"/>
  <c r="E829" i="7"/>
  <c r="F833" i="4"/>
  <c r="G827" i="7"/>
  <c r="F832" i="4"/>
  <c r="F829" i="7"/>
  <c r="J833" i="4"/>
  <c r="G829" i="7"/>
  <c r="D830" i="7"/>
  <c r="C831" i="7"/>
  <c r="D835" i="4"/>
  <c r="V835" i="4"/>
  <c r="T833" i="4"/>
  <c r="S833" i="4"/>
  <c r="W833" i="4"/>
  <c r="L833" i="4"/>
  <c r="T832" i="4"/>
  <c r="S832" i="4"/>
  <c r="W832" i="4"/>
  <c r="L832" i="4"/>
  <c r="E833" i="4"/>
  <c r="E832" i="4"/>
  <c r="H827" i="7"/>
  <c r="I827" i="7"/>
  <c r="H829" i="7"/>
  <c r="I829" i="7"/>
  <c r="D831" i="7"/>
  <c r="C832" i="7"/>
  <c r="D836" i="4"/>
  <c r="V836" i="4"/>
  <c r="G828" i="7"/>
  <c r="F830" i="7"/>
  <c r="J834" i="4"/>
  <c r="E830" i="7"/>
  <c r="H828" i="7"/>
  <c r="I828" i="7"/>
  <c r="F831" i="7"/>
  <c r="J835" i="4"/>
  <c r="F834" i="4"/>
  <c r="E831" i="7"/>
  <c r="D832" i="7"/>
  <c r="C833" i="7"/>
  <c r="D837" i="4"/>
  <c r="V837" i="4"/>
  <c r="T834" i="4"/>
  <c r="S834" i="4"/>
  <c r="W834" i="4"/>
  <c r="L834" i="4"/>
  <c r="E834" i="4"/>
  <c r="G830" i="7"/>
  <c r="E832" i="7"/>
  <c r="F836" i="4"/>
  <c r="F832" i="7"/>
  <c r="J836" i="4"/>
  <c r="G832" i="7"/>
  <c r="D833" i="7"/>
  <c r="C834" i="7"/>
  <c r="D838" i="4"/>
  <c r="V838" i="4"/>
  <c r="F835" i="4"/>
  <c r="T836" i="4"/>
  <c r="S836" i="4"/>
  <c r="W836" i="4"/>
  <c r="L836" i="4"/>
  <c r="T835" i="4"/>
  <c r="S835" i="4"/>
  <c r="W835" i="4"/>
  <c r="L835" i="4"/>
  <c r="E836" i="4"/>
  <c r="E835" i="4"/>
  <c r="H832" i="7"/>
  <c r="I832" i="7"/>
  <c r="H830" i="7"/>
  <c r="I830" i="7"/>
  <c r="F833" i="7"/>
  <c r="J837" i="4"/>
  <c r="E833" i="7"/>
  <c r="D834" i="7"/>
  <c r="C835" i="7"/>
  <c r="D839" i="4"/>
  <c r="V839" i="4"/>
  <c r="G831" i="7"/>
  <c r="H831" i="7"/>
  <c r="I831" i="7"/>
  <c r="E834" i="7"/>
  <c r="F834" i="7"/>
  <c r="J838" i="4"/>
  <c r="D835" i="7"/>
  <c r="C836" i="7"/>
  <c r="D840" i="4"/>
  <c r="V840" i="4"/>
  <c r="F837" i="4"/>
  <c r="T837" i="4"/>
  <c r="S837" i="4"/>
  <c r="W837" i="4"/>
  <c r="L837" i="4"/>
  <c r="E837" i="4"/>
  <c r="G833" i="7"/>
  <c r="E835" i="7"/>
  <c r="F835" i="7"/>
  <c r="J839" i="4"/>
  <c r="D836" i="7"/>
  <c r="C837" i="7"/>
  <c r="D841" i="4"/>
  <c r="V841" i="4"/>
  <c r="F838" i="4"/>
  <c r="T838" i="4"/>
  <c r="S838" i="4"/>
  <c r="W838" i="4"/>
  <c r="L838" i="4"/>
  <c r="E838" i="4"/>
  <c r="H833" i="7"/>
  <c r="I833" i="7"/>
  <c r="E836" i="7"/>
  <c r="F840" i="4"/>
  <c r="F836" i="7"/>
  <c r="J840" i="4"/>
  <c r="G836" i="7"/>
  <c r="D837" i="7"/>
  <c r="C838" i="7"/>
  <c r="D842" i="4"/>
  <c r="V842" i="4"/>
  <c r="F839" i="4"/>
  <c r="G834" i="7"/>
  <c r="T840" i="4"/>
  <c r="S840" i="4"/>
  <c r="W840" i="4"/>
  <c r="L840" i="4"/>
  <c r="T839" i="4"/>
  <c r="S839" i="4"/>
  <c r="W839" i="4"/>
  <c r="L839" i="4"/>
  <c r="E840" i="4"/>
  <c r="E839" i="4"/>
  <c r="H836" i="7"/>
  <c r="I836" i="7"/>
  <c r="H834" i="7"/>
  <c r="I834" i="7"/>
  <c r="F837" i="7"/>
  <c r="J841" i="4"/>
  <c r="E837" i="7"/>
  <c r="D838" i="7"/>
  <c r="C839" i="7"/>
  <c r="D843" i="4"/>
  <c r="V843" i="4"/>
  <c r="G835" i="7"/>
  <c r="H835" i="7"/>
  <c r="I835" i="7"/>
  <c r="F838" i="7"/>
  <c r="J842" i="4"/>
  <c r="E838" i="7"/>
  <c r="F841" i="4"/>
  <c r="D839" i="7"/>
  <c r="C840" i="7"/>
  <c r="D844" i="4"/>
  <c r="V844" i="4"/>
  <c r="T841" i="4"/>
  <c r="S841" i="4"/>
  <c r="W841" i="4"/>
  <c r="L841" i="4"/>
  <c r="E841" i="4"/>
  <c r="F842" i="4"/>
  <c r="F839" i="7"/>
  <c r="J843" i="4"/>
  <c r="E839" i="7"/>
  <c r="D840" i="7"/>
  <c r="C841" i="7"/>
  <c r="D845" i="4"/>
  <c r="V845" i="4"/>
  <c r="G837" i="7"/>
  <c r="T842" i="4"/>
  <c r="S842" i="4"/>
  <c r="W842" i="4"/>
  <c r="L842" i="4"/>
  <c r="E842" i="4"/>
  <c r="H837" i="7"/>
  <c r="I837" i="7"/>
  <c r="G838" i="7"/>
  <c r="E840" i="7"/>
  <c r="F840" i="7"/>
  <c r="J844" i="4"/>
  <c r="D841" i="7"/>
  <c r="C842" i="7"/>
  <c r="D846" i="4"/>
  <c r="V846" i="4"/>
  <c r="F843" i="4"/>
  <c r="T843" i="4"/>
  <c r="S843" i="4"/>
  <c r="W843" i="4"/>
  <c r="L843" i="4"/>
  <c r="E843" i="4"/>
  <c r="H838" i="7"/>
  <c r="I838" i="7"/>
  <c r="E841" i="7"/>
  <c r="F841" i="7"/>
  <c r="J845" i="4"/>
  <c r="D842" i="7"/>
  <c r="C843" i="7"/>
  <c r="D847" i="4"/>
  <c r="V847" i="4"/>
  <c r="G839" i="7"/>
  <c r="F844" i="4"/>
  <c r="T844" i="4"/>
  <c r="S844" i="4"/>
  <c r="W844" i="4"/>
  <c r="L844" i="4"/>
  <c r="E844" i="4"/>
  <c r="H839" i="7"/>
  <c r="I839" i="7"/>
  <c r="E842" i="7"/>
  <c r="F842" i="7"/>
  <c r="J846" i="4"/>
  <c r="F845" i="4"/>
  <c r="G840" i="7"/>
  <c r="D843" i="7"/>
  <c r="C844" i="7"/>
  <c r="D848" i="4"/>
  <c r="V848" i="4"/>
  <c r="T845" i="4"/>
  <c r="S845" i="4"/>
  <c r="W845" i="4"/>
  <c r="L845" i="4"/>
  <c r="E845" i="4"/>
  <c r="H840" i="7"/>
  <c r="I840" i="7"/>
  <c r="F846" i="4"/>
  <c r="G841" i="7"/>
  <c r="D844" i="7"/>
  <c r="C845" i="7"/>
  <c r="D849" i="4"/>
  <c r="V849" i="4"/>
  <c r="E843" i="7"/>
  <c r="F843" i="7"/>
  <c r="J847" i="4"/>
  <c r="T846" i="4"/>
  <c r="S846" i="4"/>
  <c r="W846" i="4"/>
  <c r="L846" i="4"/>
  <c r="E846" i="4"/>
  <c r="H841" i="7"/>
  <c r="I841" i="7"/>
  <c r="G842" i="7"/>
  <c r="D845" i="7"/>
  <c r="C846" i="7"/>
  <c r="D850" i="4"/>
  <c r="V850" i="4"/>
  <c r="E844" i="7"/>
  <c r="F844" i="7"/>
  <c r="J848" i="4"/>
  <c r="F847" i="4"/>
  <c r="T847" i="4"/>
  <c r="S847" i="4"/>
  <c r="W847" i="4"/>
  <c r="L847" i="4"/>
  <c r="E847" i="4"/>
  <c r="H842" i="7"/>
  <c r="I842" i="7"/>
  <c r="F845" i="7"/>
  <c r="J849" i="4"/>
  <c r="E845" i="7"/>
  <c r="F849" i="4"/>
  <c r="F848" i="4"/>
  <c r="G843" i="7"/>
  <c r="D846" i="7"/>
  <c r="C847" i="7"/>
  <c r="D851" i="4"/>
  <c r="V851" i="4"/>
  <c r="T849" i="4"/>
  <c r="S849" i="4"/>
  <c r="W849" i="4"/>
  <c r="L849" i="4"/>
  <c r="T848" i="4"/>
  <c r="S848" i="4"/>
  <c r="W848" i="4"/>
  <c r="L848" i="4"/>
  <c r="E848" i="4"/>
  <c r="E849" i="4"/>
  <c r="H843" i="7"/>
  <c r="I843" i="7"/>
  <c r="G845" i="7"/>
  <c r="E846" i="7"/>
  <c r="G844" i="7"/>
  <c r="D847" i="7"/>
  <c r="C848" i="7"/>
  <c r="D852" i="4"/>
  <c r="V852" i="4"/>
  <c r="F846" i="7"/>
  <c r="J850" i="4"/>
  <c r="H844" i="7"/>
  <c r="I844" i="7"/>
  <c r="H845" i="7"/>
  <c r="I845" i="7"/>
  <c r="E847" i="7"/>
  <c r="F851" i="4"/>
  <c r="F847" i="7"/>
  <c r="J851" i="4"/>
  <c r="D848" i="7"/>
  <c r="C849" i="7"/>
  <c r="D853" i="4"/>
  <c r="V853" i="4"/>
  <c r="F850" i="4"/>
  <c r="T850" i="4"/>
  <c r="S850" i="4"/>
  <c r="W850" i="4"/>
  <c r="L850" i="4"/>
  <c r="T851" i="4"/>
  <c r="S851" i="4"/>
  <c r="W851" i="4"/>
  <c r="L851" i="4"/>
  <c r="E851" i="4"/>
  <c r="E850" i="4"/>
  <c r="F848" i="7"/>
  <c r="J852" i="4"/>
  <c r="G847" i="7"/>
  <c r="E848" i="7"/>
  <c r="G846" i="7"/>
  <c r="D849" i="7"/>
  <c r="C850" i="7"/>
  <c r="D854" i="4"/>
  <c r="V854" i="4"/>
  <c r="H846" i="7"/>
  <c r="I846" i="7"/>
  <c r="H847" i="7"/>
  <c r="I847" i="7"/>
  <c r="F849" i="7"/>
  <c r="J853" i="4"/>
  <c r="E849" i="7"/>
  <c r="D850" i="7"/>
  <c r="C851" i="7"/>
  <c r="D855" i="4"/>
  <c r="V855" i="4"/>
  <c r="F852" i="4"/>
  <c r="T852" i="4"/>
  <c r="S852" i="4"/>
  <c r="W852" i="4"/>
  <c r="L852" i="4"/>
  <c r="E852" i="4"/>
  <c r="F853" i="4"/>
  <c r="E850" i="7"/>
  <c r="F850" i="7"/>
  <c r="J854" i="4"/>
  <c r="G848" i="7"/>
  <c r="D851" i="7"/>
  <c r="C852" i="7"/>
  <c r="D856" i="4"/>
  <c r="V856" i="4"/>
  <c r="T853" i="4"/>
  <c r="S853" i="4"/>
  <c r="W853" i="4"/>
  <c r="L853" i="4"/>
  <c r="E853" i="4"/>
  <c r="G849" i="7"/>
  <c r="H848" i="7"/>
  <c r="I848" i="7"/>
  <c r="F851" i="7"/>
  <c r="J855" i="4"/>
  <c r="E851" i="7"/>
  <c r="F855" i="4"/>
  <c r="F854" i="4"/>
  <c r="D852" i="7"/>
  <c r="C853" i="7"/>
  <c r="D857" i="4"/>
  <c r="V857" i="4"/>
  <c r="T854" i="4"/>
  <c r="S854" i="4"/>
  <c r="W854" i="4"/>
  <c r="L854" i="4"/>
  <c r="T855" i="4"/>
  <c r="S855" i="4"/>
  <c r="W855" i="4"/>
  <c r="L855" i="4"/>
  <c r="E855" i="4"/>
  <c r="E854" i="4"/>
  <c r="H849" i="7"/>
  <c r="I849" i="7"/>
  <c r="G850" i="7"/>
  <c r="G851" i="7"/>
  <c r="D853" i="7"/>
  <c r="F853" i="7"/>
  <c r="J857" i="4"/>
  <c r="E852" i="7"/>
  <c r="F852" i="7"/>
  <c r="J856" i="4"/>
  <c r="H851" i="7"/>
  <c r="I851" i="7"/>
  <c r="H850" i="7"/>
  <c r="I850" i="7"/>
  <c r="F856" i="4"/>
  <c r="E853" i="7"/>
  <c r="C854" i="7"/>
  <c r="D858" i="4"/>
  <c r="V858" i="4"/>
  <c r="T856" i="4"/>
  <c r="S856" i="4"/>
  <c r="W856" i="4"/>
  <c r="L856" i="4"/>
  <c r="E856" i="4"/>
  <c r="D854" i="7"/>
  <c r="E854" i="7"/>
  <c r="F857" i="4"/>
  <c r="G852" i="7"/>
  <c r="T857" i="4"/>
  <c r="S857" i="4"/>
  <c r="W857" i="4"/>
  <c r="L857" i="4"/>
  <c r="E857" i="4"/>
  <c r="H852" i="7"/>
  <c r="I852" i="7"/>
  <c r="F854" i="7"/>
  <c r="J858" i="4"/>
  <c r="F858" i="4"/>
  <c r="G853" i="7"/>
  <c r="C855" i="7"/>
  <c r="D859" i="4"/>
  <c r="V859" i="4"/>
  <c r="T858" i="4"/>
  <c r="S858" i="4"/>
  <c r="W858" i="4"/>
  <c r="L858" i="4"/>
  <c r="E858" i="4"/>
  <c r="H853" i="7"/>
  <c r="I853" i="7"/>
  <c r="D855" i="7"/>
  <c r="C856" i="7"/>
  <c r="D860" i="4"/>
  <c r="V860" i="4"/>
  <c r="G854" i="7"/>
  <c r="H854" i="7"/>
  <c r="I854" i="7"/>
  <c r="F855" i="7"/>
  <c r="J859" i="4"/>
  <c r="E855" i="7"/>
  <c r="D856" i="7"/>
  <c r="C857" i="7"/>
  <c r="D861" i="4"/>
  <c r="V861" i="4"/>
  <c r="E856" i="7"/>
  <c r="F856" i="7"/>
  <c r="J860" i="4"/>
  <c r="D857" i="7"/>
  <c r="C858" i="7"/>
  <c r="D862" i="4"/>
  <c r="V862" i="4"/>
  <c r="F859" i="4"/>
  <c r="T859" i="4"/>
  <c r="S859" i="4"/>
  <c r="W859" i="4"/>
  <c r="L859" i="4"/>
  <c r="E859" i="4"/>
  <c r="F857" i="7"/>
  <c r="J861" i="4"/>
  <c r="E857" i="7"/>
  <c r="G855" i="7"/>
  <c r="D858" i="7"/>
  <c r="C859" i="7"/>
  <c r="D863" i="4"/>
  <c r="V863" i="4"/>
  <c r="F860" i="4"/>
  <c r="T860" i="4"/>
  <c r="S860" i="4"/>
  <c r="W860" i="4"/>
  <c r="L860" i="4"/>
  <c r="E860" i="4"/>
  <c r="H855" i="7"/>
  <c r="I855" i="7"/>
  <c r="F858" i="7"/>
  <c r="J862" i="4"/>
  <c r="G856" i="7"/>
  <c r="E858" i="7"/>
  <c r="D859" i="7"/>
  <c r="C860" i="7"/>
  <c r="D864" i="4"/>
  <c r="V864" i="4"/>
  <c r="F861" i="4"/>
  <c r="T861" i="4"/>
  <c r="S861" i="4"/>
  <c r="W861" i="4"/>
  <c r="L861" i="4"/>
  <c r="E861" i="4"/>
  <c r="H856" i="7"/>
  <c r="I856" i="7"/>
  <c r="F859" i="7"/>
  <c r="J863" i="4"/>
  <c r="G857" i="7"/>
  <c r="E859" i="7"/>
  <c r="D860" i="7"/>
  <c r="C861" i="7"/>
  <c r="D865" i="4"/>
  <c r="V865" i="4"/>
  <c r="F862" i="4"/>
  <c r="T862" i="4"/>
  <c r="S862" i="4"/>
  <c r="W862" i="4"/>
  <c r="L862" i="4"/>
  <c r="E862" i="4"/>
  <c r="H857" i="7"/>
  <c r="I857" i="7"/>
  <c r="E860" i="7"/>
  <c r="F860" i="7"/>
  <c r="J864" i="4"/>
  <c r="D861" i="7"/>
  <c r="C862" i="7"/>
  <c r="D866" i="4"/>
  <c r="V866" i="4"/>
  <c r="F863" i="4"/>
  <c r="G858" i="7"/>
  <c r="T863" i="4"/>
  <c r="S863" i="4"/>
  <c r="W863" i="4"/>
  <c r="L863" i="4"/>
  <c r="E863" i="4"/>
  <c r="H858" i="7"/>
  <c r="I858" i="7"/>
  <c r="F864" i="4"/>
  <c r="F861" i="7"/>
  <c r="J865" i="4"/>
  <c r="E861" i="7"/>
  <c r="D862" i="7"/>
  <c r="C863" i="7"/>
  <c r="D867" i="4"/>
  <c r="V867" i="4"/>
  <c r="G859" i="7"/>
  <c r="T864" i="4"/>
  <c r="S864" i="4"/>
  <c r="W864" i="4"/>
  <c r="L864" i="4"/>
  <c r="E864" i="4"/>
  <c r="G860" i="7"/>
  <c r="H860" i="7"/>
  <c r="H859" i="7"/>
  <c r="I859" i="7"/>
  <c r="F862" i="7"/>
  <c r="J866" i="4"/>
  <c r="E862" i="7"/>
  <c r="D863" i="7"/>
  <c r="C864" i="7"/>
  <c r="D868" i="4"/>
  <c r="V868" i="4"/>
  <c r="F865" i="4"/>
  <c r="T865" i="4"/>
  <c r="S865" i="4"/>
  <c r="W865" i="4"/>
  <c r="L865" i="4"/>
  <c r="E865" i="4"/>
  <c r="I860" i="7"/>
  <c r="F863" i="7"/>
  <c r="J867" i="4"/>
  <c r="E863" i="7"/>
  <c r="D864" i="7"/>
  <c r="C865" i="7"/>
  <c r="D869" i="4"/>
  <c r="V869" i="4"/>
  <c r="G861" i="7"/>
  <c r="F866" i="4"/>
  <c r="T866" i="4"/>
  <c r="S866" i="4"/>
  <c r="W866" i="4"/>
  <c r="L866" i="4"/>
  <c r="E866" i="4"/>
  <c r="H861" i="7"/>
  <c r="I861" i="7"/>
  <c r="E864" i="7"/>
  <c r="D865" i="7"/>
  <c r="C866" i="7"/>
  <c r="D870" i="4"/>
  <c r="V870" i="4"/>
  <c r="G862" i="7"/>
  <c r="F864" i="7"/>
  <c r="J868" i="4"/>
  <c r="F867" i="4"/>
  <c r="T867" i="4"/>
  <c r="S867" i="4"/>
  <c r="W867" i="4"/>
  <c r="L867" i="4"/>
  <c r="E867" i="4"/>
  <c r="H862" i="7"/>
  <c r="I862" i="7"/>
  <c r="F865" i="7"/>
  <c r="J869" i="4"/>
  <c r="G863" i="7"/>
  <c r="E865" i="7"/>
  <c r="D866" i="7"/>
  <c r="C867" i="7"/>
  <c r="D871" i="4"/>
  <c r="V871" i="4"/>
  <c r="F868" i="4"/>
  <c r="T868" i="4"/>
  <c r="S868" i="4"/>
  <c r="W868" i="4"/>
  <c r="L868" i="4"/>
  <c r="E868" i="4"/>
  <c r="H863" i="7"/>
  <c r="I863" i="7"/>
  <c r="E866" i="7"/>
  <c r="F866" i="7"/>
  <c r="J870" i="4"/>
  <c r="G864" i="7"/>
  <c r="D867" i="7"/>
  <c r="C868" i="7"/>
  <c r="D872" i="4"/>
  <c r="V872" i="4"/>
  <c r="F870" i="4"/>
  <c r="F869" i="4"/>
  <c r="T869" i="4"/>
  <c r="S869" i="4"/>
  <c r="W869" i="4"/>
  <c r="L869" i="4"/>
  <c r="T870" i="4"/>
  <c r="S870" i="4"/>
  <c r="W870" i="4"/>
  <c r="L870" i="4"/>
  <c r="E870" i="4"/>
  <c r="E869" i="4"/>
  <c r="H864" i="7"/>
  <c r="I864" i="7"/>
  <c r="F867" i="7"/>
  <c r="J871" i="4"/>
  <c r="G866" i="7"/>
  <c r="E867" i="7"/>
  <c r="G865" i="7"/>
  <c r="D868" i="7"/>
  <c r="C869" i="7"/>
  <c r="D873" i="4"/>
  <c r="V873" i="4"/>
  <c r="H865" i="7"/>
  <c r="I865" i="7"/>
  <c r="H866" i="7"/>
  <c r="I866" i="7"/>
  <c r="E868" i="7"/>
  <c r="F868" i="7"/>
  <c r="J872" i="4"/>
  <c r="D869" i="7"/>
  <c r="C870" i="7"/>
  <c r="D874" i="4"/>
  <c r="V874" i="4"/>
  <c r="F871" i="4"/>
  <c r="T871" i="4"/>
  <c r="S871" i="4"/>
  <c r="W871" i="4"/>
  <c r="L871" i="4"/>
  <c r="E871" i="4"/>
  <c r="F869" i="7"/>
  <c r="J873" i="4"/>
  <c r="G867" i="7"/>
  <c r="E869" i="7"/>
  <c r="D870" i="7"/>
  <c r="C871" i="7"/>
  <c r="D875" i="4"/>
  <c r="V875" i="4"/>
  <c r="F872" i="4"/>
  <c r="T872" i="4"/>
  <c r="S872" i="4"/>
  <c r="W872" i="4"/>
  <c r="L872" i="4"/>
  <c r="E872" i="4"/>
  <c r="H867" i="7"/>
  <c r="I867" i="7"/>
  <c r="F870" i="7"/>
  <c r="J874" i="4"/>
  <c r="E870" i="7"/>
  <c r="D871" i="7"/>
  <c r="C872" i="7"/>
  <c r="D876" i="4"/>
  <c r="V876" i="4"/>
  <c r="F873" i="4"/>
  <c r="G868" i="7"/>
  <c r="T873" i="4"/>
  <c r="S873" i="4"/>
  <c r="W873" i="4"/>
  <c r="L873" i="4"/>
  <c r="E873" i="4"/>
  <c r="H868" i="7"/>
  <c r="I868" i="7"/>
  <c r="F871" i="7"/>
  <c r="J875" i="4"/>
  <c r="E871" i="7"/>
  <c r="G869" i="7"/>
  <c r="D872" i="7"/>
  <c r="C873" i="7"/>
  <c r="D877" i="4"/>
  <c r="V877" i="4"/>
  <c r="F874" i="4"/>
  <c r="T874" i="4"/>
  <c r="S874" i="4"/>
  <c r="W874" i="4"/>
  <c r="L874" i="4"/>
  <c r="E874" i="4"/>
  <c r="H869" i="7"/>
  <c r="I869" i="7"/>
  <c r="F872" i="7"/>
  <c r="J876" i="4"/>
  <c r="F875" i="4"/>
  <c r="E872" i="7"/>
  <c r="D873" i="7"/>
  <c r="C874" i="7"/>
  <c r="D878" i="4"/>
  <c r="V878" i="4"/>
  <c r="G870" i="7"/>
  <c r="T875" i="4"/>
  <c r="S875" i="4"/>
  <c r="W875" i="4"/>
  <c r="L875" i="4"/>
  <c r="E875" i="4"/>
  <c r="H870" i="7"/>
  <c r="I870" i="7"/>
  <c r="F873" i="7"/>
  <c r="J877" i="4"/>
  <c r="G871" i="7"/>
  <c r="E873" i="7"/>
  <c r="F877" i="4"/>
  <c r="D874" i="7"/>
  <c r="C875" i="7"/>
  <c r="D879" i="4"/>
  <c r="V879" i="4"/>
  <c r="F876" i="4"/>
  <c r="T876" i="4"/>
  <c r="S876" i="4"/>
  <c r="W876" i="4"/>
  <c r="L876" i="4"/>
  <c r="T877" i="4"/>
  <c r="S877" i="4"/>
  <c r="W877" i="4"/>
  <c r="L877" i="4"/>
  <c r="E876" i="4"/>
  <c r="E877" i="4"/>
  <c r="H871" i="7"/>
  <c r="I871" i="7"/>
  <c r="E874" i="7"/>
  <c r="G873" i="7"/>
  <c r="F874" i="7"/>
  <c r="J878" i="4"/>
  <c r="G872" i="7"/>
  <c r="D875" i="7"/>
  <c r="C876" i="7"/>
  <c r="D880" i="4"/>
  <c r="V880" i="4"/>
  <c r="H872" i="7"/>
  <c r="I872" i="7"/>
  <c r="H873" i="7"/>
  <c r="I873" i="7"/>
  <c r="F878" i="4"/>
  <c r="F875" i="7"/>
  <c r="J879" i="4"/>
  <c r="E875" i="7"/>
  <c r="D876" i="7"/>
  <c r="C877" i="7"/>
  <c r="D881" i="4"/>
  <c r="V881" i="4"/>
  <c r="T878" i="4"/>
  <c r="S878" i="4"/>
  <c r="W878" i="4"/>
  <c r="L878" i="4"/>
  <c r="E878" i="4"/>
  <c r="G874" i="7"/>
  <c r="F876" i="7"/>
  <c r="J880" i="4"/>
  <c r="E876" i="7"/>
  <c r="D877" i="7"/>
  <c r="C878" i="7"/>
  <c r="D882" i="4"/>
  <c r="V882" i="4"/>
  <c r="F879" i="4"/>
  <c r="T879" i="4"/>
  <c r="S879" i="4"/>
  <c r="W879" i="4"/>
  <c r="L879" i="4"/>
  <c r="E879" i="4"/>
  <c r="H874" i="7"/>
  <c r="I874" i="7"/>
  <c r="F880" i="4"/>
  <c r="F877" i="7"/>
  <c r="J881" i="4"/>
  <c r="E877" i="7"/>
  <c r="D878" i="7"/>
  <c r="C879" i="7"/>
  <c r="D883" i="4"/>
  <c r="V883" i="4"/>
  <c r="G875" i="7"/>
  <c r="T880" i="4"/>
  <c r="S880" i="4"/>
  <c r="W880" i="4"/>
  <c r="L880" i="4"/>
  <c r="E880" i="4"/>
  <c r="H875" i="7"/>
  <c r="I875" i="7"/>
  <c r="G876" i="7"/>
  <c r="E878" i="7"/>
  <c r="D879" i="7"/>
  <c r="C880" i="7"/>
  <c r="D884" i="4"/>
  <c r="V884" i="4"/>
  <c r="F878" i="7"/>
  <c r="J882" i="4"/>
  <c r="F881" i="4"/>
  <c r="T881" i="4"/>
  <c r="S881" i="4"/>
  <c r="W881" i="4"/>
  <c r="L881" i="4"/>
  <c r="E881" i="4"/>
  <c r="H876" i="7"/>
  <c r="I876" i="7"/>
  <c r="G877" i="7"/>
  <c r="E879" i="7"/>
  <c r="F879" i="7"/>
  <c r="J883" i="4"/>
  <c r="D880" i="7"/>
  <c r="C881" i="7"/>
  <c r="D885" i="4"/>
  <c r="V885" i="4"/>
  <c r="F882" i="4"/>
  <c r="T882" i="4"/>
  <c r="S882" i="4"/>
  <c r="W882" i="4"/>
  <c r="L882" i="4"/>
  <c r="E882" i="4"/>
  <c r="H877" i="7"/>
  <c r="I877" i="7"/>
  <c r="E880" i="7"/>
  <c r="G878" i="7"/>
  <c r="F880" i="7"/>
  <c r="J884" i="4"/>
  <c r="D881" i="7"/>
  <c r="C882" i="7"/>
  <c r="D886" i="4"/>
  <c r="V886" i="4"/>
  <c r="F883" i="4"/>
  <c r="T883" i="4"/>
  <c r="S883" i="4"/>
  <c r="W883" i="4"/>
  <c r="L883" i="4"/>
  <c r="E883" i="4"/>
  <c r="H878" i="7"/>
  <c r="I878" i="7"/>
  <c r="E881" i="7"/>
  <c r="F884" i="4"/>
  <c r="F881" i="7"/>
  <c r="J885" i="4"/>
  <c r="D882" i="7"/>
  <c r="C883" i="7"/>
  <c r="D887" i="4"/>
  <c r="V887" i="4"/>
  <c r="G879" i="7"/>
  <c r="T884" i="4"/>
  <c r="S884" i="4"/>
  <c r="W884" i="4"/>
  <c r="L884" i="4"/>
  <c r="E884" i="4"/>
  <c r="H879" i="7"/>
  <c r="I879" i="7"/>
  <c r="G880" i="7"/>
  <c r="E882" i="7"/>
  <c r="F885" i="4"/>
  <c r="F882" i="7"/>
  <c r="J886" i="4"/>
  <c r="D883" i="7"/>
  <c r="C884" i="7"/>
  <c r="D888" i="4"/>
  <c r="V888" i="4"/>
  <c r="T885" i="4"/>
  <c r="S885" i="4"/>
  <c r="W885" i="4"/>
  <c r="L885" i="4"/>
  <c r="E885" i="4"/>
  <c r="H880" i="7"/>
  <c r="I880" i="7"/>
  <c r="G881" i="7"/>
  <c r="F886" i="4"/>
  <c r="F883" i="7"/>
  <c r="J887" i="4"/>
  <c r="E883" i="7"/>
  <c r="D884" i="7"/>
  <c r="C885" i="7"/>
  <c r="D889" i="4"/>
  <c r="V889" i="4"/>
  <c r="T886" i="4"/>
  <c r="S886" i="4"/>
  <c r="W886" i="4"/>
  <c r="L886" i="4"/>
  <c r="E886" i="4"/>
  <c r="H881" i="7"/>
  <c r="I881" i="7"/>
  <c r="G882" i="7"/>
  <c r="F884" i="7"/>
  <c r="J888" i="4"/>
  <c r="E884" i="7"/>
  <c r="D885" i="7"/>
  <c r="C886" i="7"/>
  <c r="D890" i="4"/>
  <c r="V890" i="4"/>
  <c r="F887" i="4"/>
  <c r="T887" i="4"/>
  <c r="S887" i="4"/>
  <c r="W887" i="4"/>
  <c r="L887" i="4"/>
  <c r="E887" i="4"/>
  <c r="H882" i="7"/>
  <c r="I882" i="7"/>
  <c r="E885" i="7"/>
  <c r="F885" i="7"/>
  <c r="J889" i="4"/>
  <c r="D886" i="7"/>
  <c r="C887" i="7"/>
  <c r="D891" i="4"/>
  <c r="V891" i="4"/>
  <c r="G883" i="7"/>
  <c r="F888" i="4"/>
  <c r="T888" i="4"/>
  <c r="S888" i="4"/>
  <c r="W888" i="4"/>
  <c r="L888" i="4"/>
  <c r="E888" i="4"/>
  <c r="H883" i="7"/>
  <c r="I883" i="7"/>
  <c r="F889" i="4"/>
  <c r="F886" i="7"/>
  <c r="J890" i="4"/>
  <c r="G884" i="7"/>
  <c r="E886" i="7"/>
  <c r="D887" i="7"/>
  <c r="C888" i="7"/>
  <c r="D892" i="4"/>
  <c r="V892" i="4"/>
  <c r="T889" i="4"/>
  <c r="S889" i="4"/>
  <c r="W889" i="4"/>
  <c r="L889" i="4"/>
  <c r="E889" i="4"/>
  <c r="G885" i="7"/>
  <c r="H885" i="7"/>
  <c r="H884" i="7"/>
  <c r="I884" i="7"/>
  <c r="E887" i="7"/>
  <c r="D888" i="7"/>
  <c r="C889" i="7"/>
  <c r="D893" i="4"/>
  <c r="V893" i="4"/>
  <c r="F890" i="4"/>
  <c r="F887" i="7"/>
  <c r="J891" i="4"/>
  <c r="T890" i="4"/>
  <c r="S890" i="4"/>
  <c r="W890" i="4"/>
  <c r="L890" i="4"/>
  <c r="E890" i="4"/>
  <c r="I885" i="7"/>
  <c r="E888" i="7"/>
  <c r="F888" i="7"/>
  <c r="J892" i="4"/>
  <c r="D889" i="7"/>
  <c r="F889" i="7"/>
  <c r="J893" i="4"/>
  <c r="G886" i="7"/>
  <c r="F891" i="4"/>
  <c r="T891" i="4"/>
  <c r="S891" i="4"/>
  <c r="W891" i="4"/>
  <c r="L891" i="4"/>
  <c r="E891" i="4"/>
  <c r="H886" i="7"/>
  <c r="I886" i="7"/>
  <c r="E889" i="7"/>
  <c r="F892" i="4"/>
  <c r="C890" i="7"/>
  <c r="G887" i="7"/>
  <c r="T892" i="4"/>
  <c r="S892" i="4"/>
  <c r="W892" i="4"/>
  <c r="L892" i="4"/>
  <c r="D890" i="7"/>
  <c r="C891" i="7"/>
  <c r="D895" i="4"/>
  <c r="V895" i="4"/>
  <c r="D894" i="4"/>
  <c r="V894" i="4"/>
  <c r="E892" i="4"/>
  <c r="H887" i="7"/>
  <c r="I887" i="7"/>
  <c r="G888" i="7"/>
  <c r="F893" i="4"/>
  <c r="F890" i="7"/>
  <c r="J894" i="4"/>
  <c r="D891" i="7"/>
  <c r="C892" i="7"/>
  <c r="D896" i="4"/>
  <c r="V896" i="4"/>
  <c r="E890" i="7"/>
  <c r="T893" i="4"/>
  <c r="S893" i="4"/>
  <c r="W893" i="4"/>
  <c r="L893" i="4"/>
  <c r="E893" i="4"/>
  <c r="H888" i="7"/>
  <c r="I888" i="7"/>
  <c r="G889" i="7"/>
  <c r="D892" i="7"/>
  <c r="C893" i="7"/>
  <c r="D897" i="4"/>
  <c r="V897" i="4"/>
  <c r="F894" i="4"/>
  <c r="E891" i="7"/>
  <c r="F891" i="7"/>
  <c r="J895" i="4"/>
  <c r="T894" i="4"/>
  <c r="S894" i="4"/>
  <c r="W894" i="4"/>
  <c r="L894" i="4"/>
  <c r="E894" i="4"/>
  <c r="H889" i="7"/>
  <c r="I889" i="7"/>
  <c r="E892" i="7"/>
  <c r="F892" i="7"/>
  <c r="J896" i="4"/>
  <c r="G890" i="7"/>
  <c r="D893" i="7"/>
  <c r="C894" i="7"/>
  <c r="D898" i="4"/>
  <c r="V898" i="4"/>
  <c r="F895" i="4"/>
  <c r="T895" i="4"/>
  <c r="S895" i="4"/>
  <c r="W895" i="4"/>
  <c r="L895" i="4"/>
  <c r="E895" i="4"/>
  <c r="H890" i="7"/>
  <c r="I890" i="7"/>
  <c r="F896" i="4"/>
  <c r="F893" i="7"/>
  <c r="J897" i="4"/>
  <c r="G891" i="7"/>
  <c r="E893" i="7"/>
  <c r="D894" i="7"/>
  <c r="C895" i="7"/>
  <c r="D899" i="4"/>
  <c r="V899" i="4"/>
  <c r="T896" i="4"/>
  <c r="S896" i="4"/>
  <c r="W896" i="4"/>
  <c r="L896" i="4"/>
  <c r="E896" i="4"/>
  <c r="H891" i="7"/>
  <c r="I891" i="7"/>
  <c r="G892" i="7"/>
  <c r="E894" i="7"/>
  <c r="F894" i="7"/>
  <c r="J898" i="4"/>
  <c r="D895" i="7"/>
  <c r="C896" i="7"/>
  <c r="D900" i="4"/>
  <c r="V900" i="4"/>
  <c r="F897" i="4"/>
  <c r="T897" i="4"/>
  <c r="S897" i="4"/>
  <c r="W897" i="4"/>
  <c r="L897" i="4"/>
  <c r="E897" i="4"/>
  <c r="H892" i="7"/>
  <c r="I892" i="7"/>
  <c r="F895" i="7"/>
  <c r="J899" i="4"/>
  <c r="E895" i="7"/>
  <c r="F899" i="4"/>
  <c r="F898" i="4"/>
  <c r="D896" i="7"/>
  <c r="C897" i="7"/>
  <c r="D901" i="4"/>
  <c r="V901" i="4"/>
  <c r="G893" i="7"/>
  <c r="T899" i="4"/>
  <c r="S899" i="4"/>
  <c r="W899" i="4"/>
  <c r="L899" i="4"/>
  <c r="T898" i="4"/>
  <c r="S898" i="4"/>
  <c r="W898" i="4"/>
  <c r="L898" i="4"/>
  <c r="E899" i="4"/>
  <c r="E898" i="4"/>
  <c r="H893" i="7"/>
  <c r="I893" i="7"/>
  <c r="G894" i="7"/>
  <c r="G895" i="7"/>
  <c r="E896" i="7"/>
  <c r="F896" i="7"/>
  <c r="J900" i="4"/>
  <c r="D897" i="7"/>
  <c r="C898" i="7"/>
  <c r="D902" i="4"/>
  <c r="V902" i="4"/>
  <c r="H895" i="7"/>
  <c r="I895" i="7"/>
  <c r="H894" i="7"/>
  <c r="I894" i="7"/>
  <c r="D898" i="7"/>
  <c r="C899" i="7"/>
  <c r="D903" i="4"/>
  <c r="V903" i="4"/>
  <c r="E897" i="7"/>
  <c r="F900" i="4"/>
  <c r="F897" i="7"/>
  <c r="J901" i="4"/>
  <c r="T900" i="4"/>
  <c r="S900" i="4"/>
  <c r="W900" i="4"/>
  <c r="L900" i="4"/>
  <c r="E900" i="4"/>
  <c r="F901" i="4"/>
  <c r="F898" i="7"/>
  <c r="J902" i="4"/>
  <c r="G896" i="7"/>
  <c r="D899" i="7"/>
  <c r="C900" i="7"/>
  <c r="D904" i="4"/>
  <c r="V904" i="4"/>
  <c r="E898" i="7"/>
  <c r="T901" i="4"/>
  <c r="S901" i="4"/>
  <c r="W901" i="4"/>
  <c r="L901" i="4"/>
  <c r="E901" i="4"/>
  <c r="H896" i="7"/>
  <c r="I896" i="7"/>
  <c r="E899" i="7"/>
  <c r="F899" i="7"/>
  <c r="J903" i="4"/>
  <c r="D900" i="7"/>
  <c r="C901" i="7"/>
  <c r="D905" i="4"/>
  <c r="V905" i="4"/>
  <c r="G897" i="7"/>
  <c r="F902" i="4"/>
  <c r="T902" i="4"/>
  <c r="S902" i="4"/>
  <c r="W902" i="4"/>
  <c r="L902" i="4"/>
  <c r="E902" i="4"/>
  <c r="H897" i="7"/>
  <c r="I897" i="7"/>
  <c r="F900" i="7"/>
  <c r="J904" i="4"/>
  <c r="E900" i="7"/>
  <c r="F904" i="4"/>
  <c r="G898" i="7"/>
  <c r="D901" i="7"/>
  <c r="C902" i="7"/>
  <c r="D906" i="4"/>
  <c r="V906" i="4"/>
  <c r="F903" i="4"/>
  <c r="T904" i="4"/>
  <c r="S904" i="4"/>
  <c r="W904" i="4"/>
  <c r="L904" i="4"/>
  <c r="T903" i="4"/>
  <c r="S903" i="4"/>
  <c r="W903" i="4"/>
  <c r="L903" i="4"/>
  <c r="E904" i="4"/>
  <c r="E903" i="4"/>
  <c r="H898" i="7"/>
  <c r="I898" i="7"/>
  <c r="F901" i="7"/>
  <c r="J905" i="4"/>
  <c r="G900" i="7"/>
  <c r="D902" i="7"/>
  <c r="C903" i="7"/>
  <c r="D907" i="4"/>
  <c r="V907" i="4"/>
  <c r="G899" i="7"/>
  <c r="E901" i="7"/>
  <c r="H899" i="7"/>
  <c r="I899" i="7"/>
  <c r="H900" i="7"/>
  <c r="I900" i="7"/>
  <c r="F905" i="4"/>
  <c r="F902" i="7"/>
  <c r="J906" i="4"/>
  <c r="D903" i="7"/>
  <c r="C904" i="7"/>
  <c r="D908" i="4"/>
  <c r="V908" i="4"/>
  <c r="E902" i="7"/>
  <c r="T905" i="4"/>
  <c r="S905" i="4"/>
  <c r="W905" i="4"/>
  <c r="L905" i="4"/>
  <c r="E905" i="4"/>
  <c r="F903" i="7"/>
  <c r="J907" i="4"/>
  <c r="E903" i="7"/>
  <c r="F907" i="4"/>
  <c r="D904" i="7"/>
  <c r="C905" i="7"/>
  <c r="D909" i="4"/>
  <c r="V909" i="4"/>
  <c r="G901" i="7"/>
  <c r="F906" i="4"/>
  <c r="T906" i="4"/>
  <c r="S906" i="4"/>
  <c r="W906" i="4"/>
  <c r="L906" i="4"/>
  <c r="T907" i="4"/>
  <c r="S907" i="4"/>
  <c r="W907" i="4"/>
  <c r="L907" i="4"/>
  <c r="E906" i="4"/>
  <c r="E907" i="4"/>
  <c r="H901" i="7"/>
  <c r="I901" i="7"/>
  <c r="F904" i="7"/>
  <c r="J908" i="4"/>
  <c r="G903" i="7"/>
  <c r="G902" i="7"/>
  <c r="E904" i="7"/>
  <c r="D905" i="7"/>
  <c r="C906" i="7"/>
  <c r="D910" i="4"/>
  <c r="V910" i="4"/>
  <c r="H902" i="7"/>
  <c r="I902" i="7"/>
  <c r="H903" i="7"/>
  <c r="I903" i="7"/>
  <c r="F905" i="7"/>
  <c r="J909" i="4"/>
  <c r="E905" i="7"/>
  <c r="D906" i="7"/>
  <c r="C907" i="7"/>
  <c r="D911" i="4"/>
  <c r="V911" i="4"/>
  <c r="F908" i="4"/>
  <c r="T908" i="4"/>
  <c r="S908" i="4"/>
  <c r="W908" i="4"/>
  <c r="L908" i="4"/>
  <c r="E908" i="4"/>
  <c r="G904" i="7"/>
  <c r="F906" i="7"/>
  <c r="J910" i="4"/>
  <c r="D907" i="7"/>
  <c r="C908" i="7"/>
  <c r="D912" i="4"/>
  <c r="V912" i="4"/>
  <c r="E906" i="7"/>
  <c r="F909" i="4"/>
  <c r="T909" i="4"/>
  <c r="S909" i="4"/>
  <c r="W909" i="4"/>
  <c r="L909" i="4"/>
  <c r="E909" i="4"/>
  <c r="H904" i="7"/>
  <c r="I904" i="7"/>
  <c r="E907" i="7"/>
  <c r="F907" i="7"/>
  <c r="J911" i="4"/>
  <c r="G905" i="7"/>
  <c r="D908" i="7"/>
  <c r="C909" i="7"/>
  <c r="D913" i="4"/>
  <c r="V913" i="4"/>
  <c r="F910" i="4"/>
  <c r="T910" i="4"/>
  <c r="S910" i="4"/>
  <c r="W910" i="4"/>
  <c r="L910" i="4"/>
  <c r="E910" i="4"/>
  <c r="H905" i="7"/>
  <c r="I905" i="7"/>
  <c r="F908" i="7"/>
  <c r="J912" i="4"/>
  <c r="E908" i="7"/>
  <c r="F912" i="4"/>
  <c r="F911" i="4"/>
  <c r="D909" i="7"/>
  <c r="C910" i="7"/>
  <c r="D914" i="4"/>
  <c r="V914" i="4"/>
  <c r="G906" i="7"/>
  <c r="T912" i="4"/>
  <c r="S912" i="4"/>
  <c r="W912" i="4"/>
  <c r="L912" i="4"/>
  <c r="T911" i="4"/>
  <c r="S911" i="4"/>
  <c r="W911" i="4"/>
  <c r="L911" i="4"/>
  <c r="E912" i="4"/>
  <c r="E911" i="4"/>
  <c r="G907" i="7"/>
  <c r="H907" i="7"/>
  <c r="H906" i="7"/>
  <c r="I906" i="7"/>
  <c r="G908" i="7"/>
  <c r="F909" i="7"/>
  <c r="J913" i="4"/>
  <c r="E909" i="7"/>
  <c r="D910" i="7"/>
  <c r="C911" i="7"/>
  <c r="D915" i="4"/>
  <c r="V915" i="4"/>
  <c r="I907" i="7"/>
  <c r="H908" i="7"/>
  <c r="I908" i="7"/>
  <c r="F910" i="7"/>
  <c r="J914" i="4"/>
  <c r="D911" i="7"/>
  <c r="C912" i="7"/>
  <c r="D916" i="4"/>
  <c r="V916" i="4"/>
  <c r="F913" i="4"/>
  <c r="E910" i="7"/>
  <c r="T913" i="4"/>
  <c r="S913" i="4"/>
  <c r="W913" i="4"/>
  <c r="L913" i="4"/>
  <c r="E913" i="4"/>
  <c r="G909" i="7"/>
  <c r="E911" i="7"/>
  <c r="F911" i="7"/>
  <c r="J915" i="4"/>
  <c r="F914" i="4"/>
  <c r="D912" i="7"/>
  <c r="C913" i="7"/>
  <c r="D917" i="4"/>
  <c r="V917" i="4"/>
  <c r="T914" i="4"/>
  <c r="S914" i="4"/>
  <c r="W914" i="4"/>
  <c r="L914" i="4"/>
  <c r="E914" i="4"/>
  <c r="H909" i="7"/>
  <c r="I909" i="7"/>
  <c r="E912" i="7"/>
  <c r="F912" i="7"/>
  <c r="J916" i="4"/>
  <c r="D913" i="7"/>
  <c r="C914" i="7"/>
  <c r="D918" i="4"/>
  <c r="V918" i="4"/>
  <c r="G910" i="7"/>
  <c r="F915" i="4"/>
  <c r="T915" i="4"/>
  <c r="S915" i="4"/>
  <c r="W915" i="4"/>
  <c r="L915" i="4"/>
  <c r="E915" i="4"/>
  <c r="H910" i="7"/>
  <c r="I910" i="7"/>
  <c r="E913" i="7"/>
  <c r="G911" i="7"/>
  <c r="F913" i="7"/>
  <c r="J917" i="4"/>
  <c r="D914" i="7"/>
  <c r="C915" i="7"/>
  <c r="D919" i="4"/>
  <c r="V919" i="4"/>
  <c r="F916" i="4"/>
  <c r="T916" i="4"/>
  <c r="S916" i="4"/>
  <c r="W916" i="4"/>
  <c r="L916" i="4"/>
  <c r="E916" i="4"/>
  <c r="H911" i="7"/>
  <c r="I911" i="7"/>
  <c r="F917" i="4"/>
  <c r="D915" i="7"/>
  <c r="C916" i="7"/>
  <c r="D920" i="4"/>
  <c r="V920" i="4"/>
  <c r="E914" i="7"/>
  <c r="G912" i="7"/>
  <c r="F914" i="7"/>
  <c r="J918" i="4"/>
  <c r="T917" i="4"/>
  <c r="S917" i="4"/>
  <c r="W917" i="4"/>
  <c r="L917" i="4"/>
  <c r="E917" i="4"/>
  <c r="G913" i="7"/>
  <c r="H912" i="7"/>
  <c r="I912" i="7"/>
  <c r="F918" i="4"/>
  <c r="F915" i="7"/>
  <c r="J919" i="4"/>
  <c r="E915" i="7"/>
  <c r="D916" i="7"/>
  <c r="C917" i="7"/>
  <c r="D921" i="4"/>
  <c r="V921" i="4"/>
  <c r="T918" i="4"/>
  <c r="S918" i="4"/>
  <c r="W918" i="4"/>
  <c r="L918" i="4"/>
  <c r="E918" i="4"/>
  <c r="H913" i="7"/>
  <c r="I913" i="7"/>
  <c r="F919" i="4"/>
  <c r="F916" i="7"/>
  <c r="J920" i="4"/>
  <c r="G914" i="7"/>
  <c r="D917" i="7"/>
  <c r="C918" i="7"/>
  <c r="D922" i="4"/>
  <c r="V922" i="4"/>
  <c r="E916" i="7"/>
  <c r="T919" i="4"/>
  <c r="S919" i="4"/>
  <c r="W919" i="4"/>
  <c r="L919" i="4"/>
  <c r="E919" i="4"/>
  <c r="H914" i="7"/>
  <c r="I914" i="7"/>
  <c r="F917" i="7"/>
  <c r="J921" i="4"/>
  <c r="E917" i="7"/>
  <c r="D918" i="7"/>
  <c r="C919" i="7"/>
  <c r="D923" i="4"/>
  <c r="V923" i="4"/>
  <c r="F920" i="4"/>
  <c r="G915" i="7"/>
  <c r="S920" i="4"/>
  <c r="W920" i="4"/>
  <c r="L920" i="4"/>
  <c r="T920" i="4"/>
  <c r="E920" i="4"/>
  <c r="H915" i="7"/>
  <c r="I915" i="7"/>
  <c r="F918" i="7"/>
  <c r="J922" i="4"/>
  <c r="E918" i="7"/>
  <c r="F921" i="4"/>
  <c r="G916" i="7"/>
  <c r="D919" i="7"/>
  <c r="C920" i="7"/>
  <c r="D924" i="4"/>
  <c r="V924" i="4"/>
  <c r="T921" i="4"/>
  <c r="S921" i="4"/>
  <c r="W921" i="4"/>
  <c r="L921" i="4"/>
  <c r="E921" i="4"/>
  <c r="G917" i="7"/>
  <c r="H916" i="7"/>
  <c r="I916" i="7"/>
  <c r="F922" i="4"/>
  <c r="F919" i="7"/>
  <c r="J923" i="4"/>
  <c r="E919" i="7"/>
  <c r="D920" i="7"/>
  <c r="C921" i="7"/>
  <c r="D925" i="4"/>
  <c r="V925" i="4"/>
  <c r="T922" i="4"/>
  <c r="S922" i="4"/>
  <c r="W922" i="4"/>
  <c r="L922" i="4"/>
  <c r="E922" i="4"/>
  <c r="H917" i="7"/>
  <c r="I917" i="7"/>
  <c r="G918" i="7"/>
  <c r="F920" i="7"/>
  <c r="J924" i="4"/>
  <c r="D921" i="7"/>
  <c r="C922" i="7"/>
  <c r="D926" i="4"/>
  <c r="V926" i="4"/>
  <c r="E920" i="7"/>
  <c r="F923" i="4"/>
  <c r="T923" i="4"/>
  <c r="S923" i="4"/>
  <c r="W923" i="4"/>
  <c r="L923" i="4"/>
  <c r="E923" i="4"/>
  <c r="H918" i="7"/>
  <c r="I918" i="7"/>
  <c r="F921" i="7"/>
  <c r="J925" i="4"/>
  <c r="G919" i="7"/>
  <c r="F924" i="4"/>
  <c r="E921" i="7"/>
  <c r="D922" i="7"/>
  <c r="C923" i="7"/>
  <c r="D927" i="4"/>
  <c r="V927" i="4"/>
  <c r="T924" i="4"/>
  <c r="S924" i="4"/>
  <c r="W924" i="4"/>
  <c r="L924" i="4"/>
  <c r="E924" i="4"/>
  <c r="H919" i="7"/>
  <c r="I919" i="7"/>
  <c r="E922" i="7"/>
  <c r="F922" i="7"/>
  <c r="J926" i="4"/>
  <c r="D923" i="7"/>
  <c r="C924" i="7"/>
  <c r="D928" i="4"/>
  <c r="V928" i="4"/>
  <c r="F925" i="4"/>
  <c r="G920" i="7"/>
  <c r="T925" i="4"/>
  <c r="S925" i="4"/>
  <c r="W925" i="4"/>
  <c r="L925" i="4"/>
  <c r="E925" i="4"/>
  <c r="H920" i="7"/>
  <c r="I920" i="7"/>
  <c r="F923" i="7"/>
  <c r="J927" i="4"/>
  <c r="G921" i="7"/>
  <c r="E923" i="7"/>
  <c r="D924" i="7"/>
  <c r="C925" i="7"/>
  <c r="D929" i="4"/>
  <c r="V929" i="4"/>
  <c r="F926" i="4"/>
  <c r="T926" i="4"/>
  <c r="S926" i="4"/>
  <c r="W926" i="4"/>
  <c r="L926" i="4"/>
  <c r="E926" i="4"/>
  <c r="H921" i="7"/>
  <c r="I921" i="7"/>
  <c r="E924" i="7"/>
  <c r="F928" i="4"/>
  <c r="F924" i="7"/>
  <c r="J928" i="4"/>
  <c r="D925" i="7"/>
  <c r="C926" i="7"/>
  <c r="D930" i="4"/>
  <c r="V930" i="4"/>
  <c r="F927" i="4"/>
  <c r="G922" i="7"/>
  <c r="T928" i="4"/>
  <c r="S928" i="4"/>
  <c r="W928" i="4"/>
  <c r="L928" i="4"/>
  <c r="T927" i="4"/>
  <c r="S927" i="4"/>
  <c r="W927" i="4"/>
  <c r="L927" i="4"/>
  <c r="E928" i="4"/>
  <c r="E927" i="4"/>
  <c r="G924" i="7"/>
  <c r="H924" i="7"/>
  <c r="H922" i="7"/>
  <c r="I922" i="7"/>
  <c r="E925" i="7"/>
  <c r="F925" i="7"/>
  <c r="J929" i="4"/>
  <c r="G923" i="7"/>
  <c r="D926" i="7"/>
  <c r="C927" i="7"/>
  <c r="D931" i="4"/>
  <c r="V931" i="4"/>
  <c r="I924" i="7"/>
  <c r="H923" i="7"/>
  <c r="I923" i="7"/>
  <c r="F929" i="4"/>
  <c r="D927" i="7"/>
  <c r="C928" i="7"/>
  <c r="D932" i="4"/>
  <c r="V932" i="4"/>
  <c r="E926" i="7"/>
  <c r="F926" i="7"/>
  <c r="J930" i="4"/>
  <c r="T929" i="4"/>
  <c r="S929" i="4"/>
  <c r="W929" i="4"/>
  <c r="L929" i="4"/>
  <c r="E929" i="4"/>
  <c r="G925" i="7"/>
  <c r="F927" i="7"/>
  <c r="J931" i="4"/>
  <c r="F930" i="4"/>
  <c r="E927" i="7"/>
  <c r="D928" i="7"/>
  <c r="C929" i="7"/>
  <c r="D933" i="4"/>
  <c r="V933" i="4"/>
  <c r="T930" i="4"/>
  <c r="S930" i="4"/>
  <c r="W930" i="4"/>
  <c r="L930" i="4"/>
  <c r="E930" i="4"/>
  <c r="H925" i="7"/>
  <c r="I925" i="7"/>
  <c r="F928" i="7"/>
  <c r="J932" i="4"/>
  <c r="E928" i="7"/>
  <c r="D929" i="7"/>
  <c r="C930" i="7"/>
  <c r="D934" i="4"/>
  <c r="V934" i="4"/>
  <c r="F931" i="4"/>
  <c r="G926" i="7"/>
  <c r="T931" i="4"/>
  <c r="S931" i="4"/>
  <c r="W931" i="4"/>
  <c r="L931" i="4"/>
  <c r="E931" i="4"/>
  <c r="H926" i="7"/>
  <c r="I926" i="7"/>
  <c r="G927" i="7"/>
  <c r="F929" i="7"/>
  <c r="J933" i="4"/>
  <c r="E929" i="7"/>
  <c r="D930" i="7"/>
  <c r="C931" i="7"/>
  <c r="D935" i="4"/>
  <c r="V935" i="4"/>
  <c r="F932" i="4"/>
  <c r="T932" i="4"/>
  <c r="S932" i="4"/>
  <c r="W932" i="4"/>
  <c r="L932" i="4"/>
  <c r="E932" i="4"/>
  <c r="H927" i="7"/>
  <c r="I927" i="7"/>
  <c r="F930" i="7"/>
  <c r="J934" i="4"/>
  <c r="E930" i="7"/>
  <c r="D931" i="7"/>
  <c r="C932" i="7"/>
  <c r="D936" i="4"/>
  <c r="V936" i="4"/>
  <c r="F933" i="4"/>
  <c r="G928" i="7"/>
  <c r="T933" i="4"/>
  <c r="S933" i="4"/>
  <c r="W933" i="4"/>
  <c r="L933" i="4"/>
  <c r="E933" i="4"/>
  <c r="H928" i="7"/>
  <c r="I928" i="7"/>
  <c r="F931" i="7"/>
  <c r="J935" i="4"/>
  <c r="E931" i="7"/>
  <c r="D932" i="7"/>
  <c r="C933" i="7"/>
  <c r="D937" i="4"/>
  <c r="V937" i="4"/>
  <c r="F934" i="4"/>
  <c r="G929" i="7"/>
  <c r="T934" i="4"/>
  <c r="S934" i="4"/>
  <c r="W934" i="4"/>
  <c r="L934" i="4"/>
  <c r="E934" i="4"/>
  <c r="H929" i="7"/>
  <c r="I929" i="7"/>
  <c r="G930" i="7"/>
  <c r="F932" i="7"/>
  <c r="J936" i="4"/>
  <c r="D933" i="7"/>
  <c r="C934" i="7"/>
  <c r="D938" i="4"/>
  <c r="V938" i="4"/>
  <c r="E932" i="7"/>
  <c r="F935" i="4"/>
  <c r="T935" i="4"/>
  <c r="S935" i="4"/>
  <c r="W935" i="4"/>
  <c r="L935" i="4"/>
  <c r="E935" i="4"/>
  <c r="H930" i="7"/>
  <c r="I930" i="7"/>
  <c r="G931" i="7"/>
  <c r="F933" i="7"/>
  <c r="J937" i="4"/>
  <c r="E933" i="7"/>
  <c r="F936" i="4"/>
  <c r="D934" i="7"/>
  <c r="C935" i="7"/>
  <c r="D939" i="4"/>
  <c r="V939" i="4"/>
  <c r="T936" i="4"/>
  <c r="S936" i="4"/>
  <c r="W936" i="4"/>
  <c r="L936" i="4"/>
  <c r="E936" i="4"/>
  <c r="H931" i="7"/>
  <c r="I931" i="7"/>
  <c r="F934" i="7"/>
  <c r="J938" i="4"/>
  <c r="D935" i="7"/>
  <c r="C936" i="7"/>
  <c r="D940" i="4"/>
  <c r="V940" i="4"/>
  <c r="E934" i="7"/>
  <c r="G932" i="7"/>
  <c r="F937" i="4"/>
  <c r="T937" i="4"/>
  <c r="S937" i="4"/>
  <c r="W937" i="4"/>
  <c r="L937" i="4"/>
  <c r="E937" i="4"/>
  <c r="H932" i="7"/>
  <c r="I932" i="7"/>
  <c r="E935" i="7"/>
  <c r="F938" i="4"/>
  <c r="G933" i="7"/>
  <c r="F935" i="7"/>
  <c r="J939" i="4"/>
  <c r="D936" i="7"/>
  <c r="C937" i="7"/>
  <c r="D941" i="4"/>
  <c r="V941" i="4"/>
  <c r="T938" i="4"/>
  <c r="S938" i="4"/>
  <c r="W938" i="4"/>
  <c r="L938" i="4"/>
  <c r="E938" i="4"/>
  <c r="H933" i="7"/>
  <c r="I933" i="7"/>
  <c r="F936" i="7"/>
  <c r="J940" i="4"/>
  <c r="E936" i="7"/>
  <c r="F939" i="4"/>
  <c r="G934" i="7"/>
  <c r="D937" i="7"/>
  <c r="C938" i="7"/>
  <c r="D942" i="4"/>
  <c r="V942" i="4"/>
  <c r="T939" i="4"/>
  <c r="S939" i="4"/>
  <c r="W939" i="4"/>
  <c r="L939" i="4"/>
  <c r="E939" i="4"/>
  <c r="H934" i="7"/>
  <c r="I934" i="7"/>
  <c r="G935" i="7"/>
  <c r="F940" i="4"/>
  <c r="D938" i="7"/>
  <c r="C939" i="7"/>
  <c r="D943" i="4"/>
  <c r="V943" i="4"/>
  <c r="F937" i="7"/>
  <c r="J941" i="4"/>
  <c r="E937" i="7"/>
  <c r="T940" i="4"/>
  <c r="S940" i="4"/>
  <c r="W940" i="4"/>
  <c r="L940" i="4"/>
  <c r="E940" i="4"/>
  <c r="H935" i="7"/>
  <c r="I935" i="7"/>
  <c r="G936" i="7"/>
  <c r="F938" i="7"/>
  <c r="J942" i="4"/>
  <c r="F941" i="4"/>
  <c r="E938" i="7"/>
  <c r="D939" i="7"/>
  <c r="C940" i="7"/>
  <c r="D944" i="4"/>
  <c r="V944" i="4"/>
  <c r="T941" i="4"/>
  <c r="S941" i="4"/>
  <c r="W941" i="4"/>
  <c r="L941" i="4"/>
  <c r="E941" i="4"/>
  <c r="H936" i="7"/>
  <c r="I936" i="7"/>
  <c r="E939" i="7"/>
  <c r="F942" i="4"/>
  <c r="G937" i="7"/>
  <c r="D940" i="7"/>
  <c r="F940" i="7"/>
  <c r="J944" i="4"/>
  <c r="F939" i="7"/>
  <c r="J943" i="4"/>
  <c r="T942" i="4"/>
  <c r="S942" i="4"/>
  <c r="W942" i="4"/>
  <c r="L942" i="4"/>
  <c r="E942" i="4"/>
  <c r="H937" i="7"/>
  <c r="I937" i="7"/>
  <c r="C941" i="7"/>
  <c r="E940" i="7"/>
  <c r="G938" i="7"/>
  <c r="F943" i="4"/>
  <c r="T943" i="4"/>
  <c r="S943" i="4"/>
  <c r="W943" i="4"/>
  <c r="L943" i="4"/>
  <c r="D941" i="7"/>
  <c r="C942" i="7"/>
  <c r="D946" i="4"/>
  <c r="V946" i="4"/>
  <c r="D945" i="4"/>
  <c r="V945" i="4"/>
  <c r="E943" i="4"/>
  <c r="H938" i="7"/>
  <c r="I938" i="7"/>
  <c r="F941" i="7"/>
  <c r="J945" i="4"/>
  <c r="F944" i="4"/>
  <c r="G939" i="7"/>
  <c r="E941" i="7"/>
  <c r="T944" i="4"/>
  <c r="S944" i="4"/>
  <c r="W944" i="4"/>
  <c r="L944" i="4"/>
  <c r="D942" i="7"/>
  <c r="E942" i="7"/>
  <c r="E944" i="4"/>
  <c r="H939" i="7"/>
  <c r="I939" i="7"/>
  <c r="F942" i="7"/>
  <c r="J946" i="4"/>
  <c r="C943" i="7"/>
  <c r="F946" i="4"/>
  <c r="F945" i="4"/>
  <c r="G940" i="7"/>
  <c r="T945" i="4"/>
  <c r="S945" i="4"/>
  <c r="W945" i="4"/>
  <c r="L945" i="4"/>
  <c r="T946" i="4"/>
  <c r="S946" i="4"/>
  <c r="W946" i="4"/>
  <c r="L946" i="4"/>
  <c r="D943" i="7"/>
  <c r="E943" i="7"/>
  <c r="D947" i="4"/>
  <c r="V947" i="4"/>
  <c r="E945" i="4"/>
  <c r="E946" i="4"/>
  <c r="F943" i="7"/>
  <c r="J947" i="4"/>
  <c r="H940" i="7"/>
  <c r="I940" i="7"/>
  <c r="G941" i="7"/>
  <c r="F947" i="4"/>
  <c r="C944" i="7"/>
  <c r="D948" i="4"/>
  <c r="V948" i="4"/>
  <c r="G942" i="7"/>
  <c r="T947" i="4"/>
  <c r="S947" i="4"/>
  <c r="W947" i="4"/>
  <c r="L947" i="4"/>
  <c r="E947" i="4"/>
  <c r="H942" i="7"/>
  <c r="I942" i="7"/>
  <c r="H941" i="7"/>
  <c r="I941" i="7"/>
  <c r="D944" i="7"/>
  <c r="C945" i="7"/>
  <c r="D949" i="4"/>
  <c r="V949" i="4"/>
  <c r="G943" i="7"/>
  <c r="H943" i="7"/>
  <c r="I943" i="7"/>
  <c r="F944" i="7"/>
  <c r="J948" i="4"/>
  <c r="E944" i="7"/>
  <c r="D945" i="7"/>
  <c r="C946" i="7"/>
  <c r="D950" i="4"/>
  <c r="V950" i="4"/>
  <c r="E945" i="7"/>
  <c r="F945" i="7"/>
  <c r="J949" i="4"/>
  <c r="D946" i="7"/>
  <c r="C947" i="7"/>
  <c r="D951" i="4"/>
  <c r="V951" i="4"/>
  <c r="F948" i="4"/>
  <c r="T948" i="4"/>
  <c r="S948" i="4"/>
  <c r="W948" i="4"/>
  <c r="L948" i="4"/>
  <c r="E948" i="4"/>
  <c r="E946" i="7"/>
  <c r="F950" i="4"/>
  <c r="F949" i="4"/>
  <c r="G944" i="7"/>
  <c r="F946" i="7"/>
  <c r="J950" i="4"/>
  <c r="G946" i="7"/>
  <c r="D947" i="7"/>
  <c r="C948" i="7"/>
  <c r="D952" i="4"/>
  <c r="V952" i="4"/>
  <c r="T950" i="4"/>
  <c r="S950" i="4"/>
  <c r="W950" i="4"/>
  <c r="L950" i="4"/>
  <c r="T949" i="4"/>
  <c r="S949" i="4"/>
  <c r="W949" i="4"/>
  <c r="L949" i="4"/>
  <c r="E950" i="4"/>
  <c r="E949" i="4"/>
  <c r="H946" i="7"/>
  <c r="I946" i="7"/>
  <c r="H944" i="7"/>
  <c r="I944" i="7"/>
  <c r="G945" i="7"/>
  <c r="F947" i="7"/>
  <c r="J951" i="4"/>
  <c r="E947" i="7"/>
  <c r="D948" i="7"/>
  <c r="C949" i="7"/>
  <c r="D953" i="4"/>
  <c r="V953" i="4"/>
  <c r="H945" i="7"/>
  <c r="I945" i="7"/>
  <c r="E948" i="7"/>
  <c r="F952" i="4"/>
  <c r="F948" i="7"/>
  <c r="J952" i="4"/>
  <c r="G948" i="7"/>
  <c r="D949" i="7"/>
  <c r="C950" i="7"/>
  <c r="D954" i="4"/>
  <c r="V954" i="4"/>
  <c r="F951" i="4"/>
  <c r="T951" i="4"/>
  <c r="S951" i="4"/>
  <c r="W951" i="4"/>
  <c r="L951" i="4"/>
  <c r="T952" i="4"/>
  <c r="S952" i="4"/>
  <c r="W952" i="4"/>
  <c r="L952" i="4"/>
  <c r="E952" i="4"/>
  <c r="E951" i="4"/>
  <c r="H948" i="7"/>
  <c r="I948" i="7"/>
  <c r="F949" i="7"/>
  <c r="J953" i="4"/>
  <c r="E949" i="7"/>
  <c r="D950" i="7"/>
  <c r="C951" i="7"/>
  <c r="D955" i="4"/>
  <c r="V955" i="4"/>
  <c r="G947" i="7"/>
  <c r="H947" i="7"/>
  <c r="I947" i="7"/>
  <c r="E950" i="7"/>
  <c r="F950" i="7"/>
  <c r="J954" i="4"/>
  <c r="D951" i="7"/>
  <c r="C952" i="7"/>
  <c r="D956" i="4"/>
  <c r="V956" i="4"/>
  <c r="F953" i="4"/>
  <c r="T953" i="4"/>
  <c r="S953" i="4"/>
  <c r="W953" i="4"/>
  <c r="L953" i="4"/>
  <c r="E953" i="4"/>
  <c r="F951" i="7"/>
  <c r="J955" i="4"/>
  <c r="G949" i="7"/>
  <c r="D952" i="7"/>
  <c r="C953" i="7"/>
  <c r="D957" i="4"/>
  <c r="V957" i="4"/>
  <c r="E951" i="7"/>
  <c r="F954" i="4"/>
  <c r="T954" i="4"/>
  <c r="S954" i="4"/>
  <c r="W954" i="4"/>
  <c r="L954" i="4"/>
  <c r="E954" i="4"/>
  <c r="H949" i="7"/>
  <c r="I949" i="7"/>
  <c r="F955" i="4"/>
  <c r="E952" i="7"/>
  <c r="F952" i="7"/>
  <c r="J956" i="4"/>
  <c r="D953" i="7"/>
  <c r="F953" i="7"/>
  <c r="J957" i="4"/>
  <c r="G950" i="7"/>
  <c r="T955" i="4"/>
  <c r="S955" i="4"/>
  <c r="W955" i="4"/>
  <c r="L955" i="4"/>
  <c r="E955" i="4"/>
  <c r="H950" i="7"/>
  <c r="I950" i="7"/>
  <c r="E953" i="7"/>
  <c r="C954" i="7"/>
  <c r="D958" i="4"/>
  <c r="V958" i="4"/>
  <c r="F956" i="4"/>
  <c r="G951" i="7"/>
  <c r="T956" i="4"/>
  <c r="S956" i="4"/>
  <c r="W956" i="4"/>
  <c r="L956" i="4"/>
  <c r="E956" i="4"/>
  <c r="H951" i="7"/>
  <c r="I951" i="7"/>
  <c r="G952" i="7"/>
  <c r="D954" i="7"/>
  <c r="E954" i="7"/>
  <c r="F958" i="4"/>
  <c r="F957" i="4"/>
  <c r="T957" i="4"/>
  <c r="S957" i="4"/>
  <c r="W957" i="4"/>
  <c r="L957" i="4"/>
  <c r="E958" i="4"/>
  <c r="E957" i="4"/>
  <c r="H952" i="7"/>
  <c r="I952" i="7"/>
  <c r="F954" i="7"/>
  <c r="J958" i="4"/>
  <c r="G954" i="7"/>
  <c r="C955" i="7"/>
  <c r="D959" i="4"/>
  <c r="V959" i="4"/>
  <c r="G953" i="7"/>
  <c r="S958" i="4"/>
  <c r="W958" i="4"/>
  <c r="L958" i="4"/>
  <c r="T958" i="4"/>
  <c r="H953" i="7"/>
  <c r="I953" i="7"/>
  <c r="H954" i="7"/>
  <c r="I954" i="7"/>
  <c r="D955" i="7"/>
  <c r="C956" i="7"/>
  <c r="D960" i="4"/>
  <c r="V960" i="4"/>
  <c r="F955" i="7"/>
  <c r="J959" i="4"/>
  <c r="E955" i="7"/>
  <c r="D956" i="7"/>
  <c r="C957" i="7"/>
  <c r="D961" i="4"/>
  <c r="V961" i="4"/>
  <c r="F956" i="7"/>
  <c r="J960" i="4"/>
  <c r="E956" i="7"/>
  <c r="D957" i="7"/>
  <c r="C958" i="7"/>
  <c r="D962" i="4"/>
  <c r="V962" i="4"/>
  <c r="F959" i="4"/>
  <c r="T959" i="4"/>
  <c r="S959" i="4"/>
  <c r="W959" i="4"/>
  <c r="L959" i="4"/>
  <c r="E959" i="4"/>
  <c r="F957" i="7"/>
  <c r="J961" i="4"/>
  <c r="E957" i="7"/>
  <c r="D958" i="7"/>
  <c r="C959" i="7"/>
  <c r="D963" i="4"/>
  <c r="V963" i="4"/>
  <c r="G955" i="7"/>
  <c r="F960" i="4"/>
  <c r="T960" i="4"/>
  <c r="S960" i="4"/>
  <c r="W960" i="4"/>
  <c r="L960" i="4"/>
  <c r="E960" i="4"/>
  <c r="H955" i="7"/>
  <c r="I955" i="7"/>
  <c r="E958" i="7"/>
  <c r="D959" i="7"/>
  <c r="C960" i="7"/>
  <c r="D964" i="4"/>
  <c r="V964" i="4"/>
  <c r="F958" i="7"/>
  <c r="J962" i="4"/>
  <c r="G956" i="7"/>
  <c r="F961" i="4"/>
  <c r="T961" i="4"/>
  <c r="S961" i="4"/>
  <c r="W961" i="4"/>
  <c r="L961" i="4"/>
  <c r="E961" i="4"/>
  <c r="H956" i="7"/>
  <c r="I956" i="7"/>
  <c r="F962" i="4"/>
  <c r="G957" i="7"/>
  <c r="D960" i="7"/>
  <c r="E960" i="7"/>
  <c r="F959" i="7"/>
  <c r="J963" i="4"/>
  <c r="E959" i="7"/>
  <c r="T962" i="4"/>
  <c r="S962" i="4"/>
  <c r="W962" i="4"/>
  <c r="L962" i="4"/>
  <c r="E962" i="4"/>
  <c r="H957" i="7"/>
  <c r="I957" i="7"/>
  <c r="G958" i="7"/>
  <c r="F960" i="7"/>
  <c r="J964" i="4"/>
  <c r="F964" i="4"/>
  <c r="C961" i="7"/>
  <c r="D965" i="4"/>
  <c r="V965" i="4"/>
  <c r="F963" i="4"/>
  <c r="T964" i="4"/>
  <c r="S964" i="4"/>
  <c r="W964" i="4"/>
  <c r="L964" i="4"/>
  <c r="T963" i="4"/>
  <c r="S963" i="4"/>
  <c r="W963" i="4"/>
  <c r="L963" i="4"/>
  <c r="E964" i="4"/>
  <c r="E963" i="4"/>
  <c r="H958" i="7"/>
  <c r="I958" i="7"/>
  <c r="G959" i="7"/>
  <c r="D961" i="7"/>
  <c r="C962" i="7"/>
  <c r="D966" i="4"/>
  <c r="V966" i="4"/>
  <c r="G960" i="7"/>
  <c r="H960" i="7"/>
  <c r="I960" i="7"/>
  <c r="H959" i="7"/>
  <c r="I959" i="7"/>
  <c r="D962" i="7"/>
  <c r="C963" i="7"/>
  <c r="D967" i="4"/>
  <c r="V967" i="4"/>
  <c r="E961" i="7"/>
  <c r="F961" i="7"/>
  <c r="J965" i="4"/>
  <c r="F962" i="7"/>
  <c r="J966" i="4"/>
  <c r="F965" i="4"/>
  <c r="E962" i="7"/>
  <c r="D963" i="7"/>
  <c r="C964" i="7"/>
  <c r="D968" i="4"/>
  <c r="V968" i="4"/>
  <c r="T965" i="4"/>
  <c r="S965" i="4"/>
  <c r="W965" i="4"/>
  <c r="L965" i="4"/>
  <c r="E965" i="4"/>
  <c r="F963" i="7"/>
  <c r="J967" i="4"/>
  <c r="D964" i="7"/>
  <c r="C965" i="7"/>
  <c r="D969" i="4"/>
  <c r="V969" i="4"/>
  <c r="E963" i="7"/>
  <c r="F966" i="4"/>
  <c r="G961" i="7"/>
  <c r="T966" i="4"/>
  <c r="S966" i="4"/>
  <c r="W966" i="4"/>
  <c r="L966" i="4"/>
  <c r="E966" i="4"/>
  <c r="H961" i="7"/>
  <c r="I961" i="7"/>
  <c r="F967" i="4"/>
  <c r="E964" i="7"/>
  <c r="F964" i="7"/>
  <c r="J968" i="4"/>
  <c r="G962" i="7"/>
  <c r="D965" i="7"/>
  <c r="C966" i="7"/>
  <c r="D970" i="4"/>
  <c r="V970" i="4"/>
  <c r="T967" i="4"/>
  <c r="S967" i="4"/>
  <c r="W967" i="4"/>
  <c r="L967" i="4"/>
  <c r="E967" i="4"/>
  <c r="H962" i="7"/>
  <c r="I962" i="7"/>
  <c r="F968" i="4"/>
  <c r="F965" i="7"/>
  <c r="J969" i="4"/>
  <c r="E965" i="7"/>
  <c r="D966" i="7"/>
  <c r="C967" i="7"/>
  <c r="D971" i="4"/>
  <c r="V971" i="4"/>
  <c r="G963" i="7"/>
  <c r="T968" i="4"/>
  <c r="S968" i="4"/>
  <c r="W968" i="4"/>
  <c r="L968" i="4"/>
  <c r="E968" i="4"/>
  <c r="H963" i="7"/>
  <c r="I963" i="7"/>
  <c r="F966" i="7"/>
  <c r="J970" i="4"/>
  <c r="D967" i="7"/>
  <c r="C968" i="7"/>
  <c r="D972" i="4"/>
  <c r="V972" i="4"/>
  <c r="F969" i="4"/>
  <c r="G964" i="7"/>
  <c r="E966" i="7"/>
  <c r="T969" i="4"/>
  <c r="S969" i="4"/>
  <c r="W969" i="4"/>
  <c r="L969" i="4"/>
  <c r="E969" i="4"/>
  <c r="H964" i="7"/>
  <c r="I964" i="7"/>
  <c r="G965" i="7"/>
  <c r="F970" i="4"/>
  <c r="F967" i="7"/>
  <c r="J971" i="4"/>
  <c r="D968" i="7"/>
  <c r="C969" i="7"/>
  <c r="D973" i="4"/>
  <c r="V973" i="4"/>
  <c r="E967" i="7"/>
  <c r="T970" i="4"/>
  <c r="S970" i="4"/>
  <c r="W970" i="4"/>
  <c r="L970" i="4"/>
  <c r="E970" i="4"/>
  <c r="H965" i="7"/>
  <c r="I965" i="7"/>
  <c r="E968" i="7"/>
  <c r="F968" i="7"/>
  <c r="J972" i="4"/>
  <c r="F971" i="4"/>
  <c r="D969" i="7"/>
  <c r="C970" i="7"/>
  <c r="D974" i="4"/>
  <c r="V974" i="4"/>
  <c r="G966" i="7"/>
  <c r="T971" i="4"/>
  <c r="S971" i="4"/>
  <c r="W971" i="4"/>
  <c r="L971" i="4"/>
  <c r="E971" i="4"/>
  <c r="H966" i="7"/>
  <c r="I966" i="7"/>
  <c r="F969" i="7"/>
  <c r="J973" i="4"/>
  <c r="E969" i="7"/>
  <c r="D970" i="7"/>
  <c r="C971" i="7"/>
  <c r="D975" i="4"/>
  <c r="V975" i="4"/>
  <c r="G967" i="7"/>
  <c r="F972" i="4"/>
  <c r="T972" i="4"/>
  <c r="S972" i="4"/>
  <c r="W972" i="4"/>
  <c r="L972" i="4"/>
  <c r="E972" i="4"/>
  <c r="H967" i="7"/>
  <c r="I967" i="7"/>
  <c r="E970" i="7"/>
  <c r="F970" i="7"/>
  <c r="J974" i="4"/>
  <c r="D971" i="7"/>
  <c r="C972" i="7"/>
  <c r="D976" i="4"/>
  <c r="V976" i="4"/>
  <c r="G968" i="7"/>
  <c r="F973" i="4"/>
  <c r="T973" i="4"/>
  <c r="S973" i="4"/>
  <c r="W973" i="4"/>
  <c r="L973" i="4"/>
  <c r="E973" i="4"/>
  <c r="H968" i="7"/>
  <c r="I968" i="7"/>
  <c r="F974" i="4"/>
  <c r="G969" i="7"/>
  <c r="F971" i="7"/>
  <c r="J975" i="4"/>
  <c r="E971" i="7"/>
  <c r="D972" i="7"/>
  <c r="C973" i="7"/>
  <c r="D977" i="4"/>
  <c r="V977" i="4"/>
  <c r="T974" i="4"/>
  <c r="S974" i="4"/>
  <c r="W974" i="4"/>
  <c r="L974" i="4"/>
  <c r="E974" i="4"/>
  <c r="H969" i="7"/>
  <c r="I969" i="7"/>
  <c r="G970" i="7"/>
  <c r="F972" i="7"/>
  <c r="J976" i="4"/>
  <c r="D973" i="7"/>
  <c r="C974" i="7"/>
  <c r="D978" i="4"/>
  <c r="V978" i="4"/>
  <c r="E972" i="7"/>
  <c r="F975" i="4"/>
  <c r="T975" i="4"/>
  <c r="S975" i="4"/>
  <c r="W975" i="4"/>
  <c r="L975" i="4"/>
  <c r="E975" i="4"/>
  <c r="H970" i="7"/>
  <c r="I970" i="7"/>
  <c r="F973" i="7"/>
  <c r="J977" i="4"/>
  <c r="E973" i="7"/>
  <c r="F977" i="4"/>
  <c r="F976" i="4"/>
  <c r="G971" i="7"/>
  <c r="D974" i="7"/>
  <c r="C975" i="7"/>
  <c r="D979" i="4"/>
  <c r="V979" i="4"/>
  <c r="T977" i="4"/>
  <c r="S977" i="4"/>
  <c r="W977" i="4"/>
  <c r="L977" i="4"/>
  <c r="T976" i="4"/>
  <c r="S976" i="4"/>
  <c r="W976" i="4"/>
  <c r="L976" i="4"/>
  <c r="E977" i="4"/>
  <c r="E976" i="4"/>
  <c r="H971" i="7"/>
  <c r="I971" i="7"/>
  <c r="G973" i="7"/>
  <c r="F974" i="7"/>
  <c r="J978" i="4"/>
  <c r="D975" i="7"/>
  <c r="C976" i="7"/>
  <c r="D980" i="4"/>
  <c r="V980" i="4"/>
  <c r="G972" i="7"/>
  <c r="E974" i="7"/>
  <c r="H972" i="7"/>
  <c r="I972" i="7"/>
  <c r="H973" i="7"/>
  <c r="I973" i="7"/>
  <c r="E975" i="7"/>
  <c r="F975" i="7"/>
  <c r="J979" i="4"/>
  <c r="F978" i="4"/>
  <c r="D976" i="7"/>
  <c r="C977" i="7"/>
  <c r="D981" i="4"/>
  <c r="V981" i="4"/>
  <c r="T978" i="4"/>
  <c r="S978" i="4"/>
  <c r="W978" i="4"/>
  <c r="L978" i="4"/>
  <c r="E978" i="4"/>
  <c r="E976" i="7"/>
  <c r="F980" i="4"/>
  <c r="F976" i="7"/>
  <c r="J980" i="4"/>
  <c r="F979" i="4"/>
  <c r="D977" i="7"/>
  <c r="C978" i="7"/>
  <c r="D982" i="4"/>
  <c r="V982" i="4"/>
  <c r="G974" i="7"/>
  <c r="T979" i="4"/>
  <c r="S979" i="4"/>
  <c r="W979" i="4"/>
  <c r="L979" i="4"/>
  <c r="T980" i="4"/>
  <c r="S980" i="4"/>
  <c r="W980" i="4"/>
  <c r="L980" i="4"/>
  <c r="E980" i="4"/>
  <c r="E979" i="4"/>
  <c r="H974" i="7"/>
  <c r="I974" i="7"/>
  <c r="G976" i="7"/>
  <c r="G975" i="7"/>
  <c r="E977" i="7"/>
  <c r="F977" i="7"/>
  <c r="J981" i="4"/>
  <c r="D978" i="7"/>
  <c r="C979" i="7"/>
  <c r="D983" i="4"/>
  <c r="V983" i="4"/>
  <c r="H975" i="7"/>
  <c r="I975" i="7"/>
  <c r="H976" i="7"/>
  <c r="I976" i="7"/>
  <c r="F978" i="7"/>
  <c r="J982" i="4"/>
  <c r="E978" i="7"/>
  <c r="D979" i="7"/>
  <c r="C980" i="7"/>
  <c r="D984" i="4"/>
  <c r="V984" i="4"/>
  <c r="F981" i="4"/>
  <c r="T981" i="4"/>
  <c r="S981" i="4"/>
  <c r="W981" i="4"/>
  <c r="L981" i="4"/>
  <c r="E981" i="4"/>
  <c r="F979" i="7"/>
  <c r="J983" i="4"/>
  <c r="E979" i="7"/>
  <c r="G977" i="7"/>
  <c r="D980" i="7"/>
  <c r="C981" i="7"/>
  <c r="D985" i="4"/>
  <c r="V985" i="4"/>
  <c r="F982" i="4"/>
  <c r="T982" i="4"/>
  <c r="S982" i="4"/>
  <c r="W982" i="4"/>
  <c r="L982" i="4"/>
  <c r="E982" i="4"/>
  <c r="H977" i="7"/>
  <c r="I977" i="7"/>
  <c r="E980" i="7"/>
  <c r="D981" i="7"/>
  <c r="C982" i="7"/>
  <c r="D986" i="4"/>
  <c r="V986" i="4"/>
  <c r="F980" i="7"/>
  <c r="J984" i="4"/>
  <c r="G978" i="7"/>
  <c r="F983" i="4"/>
  <c r="T983" i="4"/>
  <c r="S983" i="4"/>
  <c r="W983" i="4"/>
  <c r="L983" i="4"/>
  <c r="E983" i="4"/>
  <c r="H978" i="7"/>
  <c r="I978" i="7"/>
  <c r="G979" i="7"/>
  <c r="F981" i="7"/>
  <c r="J985" i="4"/>
  <c r="E981" i="7"/>
  <c r="D982" i="7"/>
  <c r="C983" i="7"/>
  <c r="D987" i="4"/>
  <c r="V987" i="4"/>
  <c r="F984" i="4"/>
  <c r="T984" i="4"/>
  <c r="S984" i="4"/>
  <c r="W984" i="4"/>
  <c r="L984" i="4"/>
  <c r="E984" i="4"/>
  <c r="H979" i="7"/>
  <c r="I979" i="7"/>
  <c r="D983" i="7"/>
  <c r="C984" i="7"/>
  <c r="D988" i="4"/>
  <c r="V988" i="4"/>
  <c r="E982" i="7"/>
  <c r="F982" i="7"/>
  <c r="J986" i="4"/>
  <c r="G980" i="7"/>
  <c r="F985" i="4"/>
  <c r="T985" i="4"/>
  <c r="S985" i="4"/>
  <c r="W985" i="4"/>
  <c r="L985" i="4"/>
  <c r="E985" i="4"/>
  <c r="H980" i="7"/>
  <c r="I980" i="7"/>
  <c r="G981" i="7"/>
  <c r="F983" i="7"/>
  <c r="J987" i="4"/>
  <c r="F986" i="4"/>
  <c r="E983" i="7"/>
  <c r="D984" i="7"/>
  <c r="C985" i="7"/>
  <c r="D989" i="4"/>
  <c r="V989" i="4"/>
  <c r="T986" i="4"/>
  <c r="S986" i="4"/>
  <c r="W986" i="4"/>
  <c r="L986" i="4"/>
  <c r="E986" i="4"/>
  <c r="H981" i="7"/>
  <c r="I981" i="7"/>
  <c r="D985" i="7"/>
  <c r="C986" i="7"/>
  <c r="D990" i="4"/>
  <c r="V990" i="4"/>
  <c r="F987" i="4"/>
  <c r="G982" i="7"/>
  <c r="F984" i="7"/>
  <c r="J988" i="4"/>
  <c r="E984" i="7"/>
  <c r="T987" i="4"/>
  <c r="S987" i="4"/>
  <c r="W987" i="4"/>
  <c r="L987" i="4"/>
  <c r="E987" i="4"/>
  <c r="H982" i="7"/>
  <c r="I982" i="7"/>
  <c r="G983" i="7"/>
  <c r="F988" i="4"/>
  <c r="F985" i="7"/>
  <c r="J989" i="4"/>
  <c r="E985" i="7"/>
  <c r="D986" i="7"/>
  <c r="C987" i="7"/>
  <c r="D991" i="4"/>
  <c r="V991" i="4"/>
  <c r="T988" i="4"/>
  <c r="S988" i="4"/>
  <c r="W988" i="4"/>
  <c r="L988" i="4"/>
  <c r="E988" i="4"/>
  <c r="H983" i="7"/>
  <c r="I983" i="7"/>
  <c r="F986" i="7"/>
  <c r="J990" i="4"/>
  <c r="G984" i="7"/>
  <c r="E986" i="7"/>
  <c r="D987" i="7"/>
  <c r="C988" i="7"/>
  <c r="D992" i="4"/>
  <c r="V992" i="4"/>
  <c r="F989" i="4"/>
  <c r="T989" i="4"/>
  <c r="S989" i="4"/>
  <c r="W989" i="4"/>
  <c r="L989" i="4"/>
  <c r="E989" i="4"/>
  <c r="H984" i="7"/>
  <c r="I984" i="7"/>
  <c r="F987" i="7"/>
  <c r="J991" i="4"/>
  <c r="E987" i="7"/>
  <c r="G985" i="7"/>
  <c r="D988" i="7"/>
  <c r="C989" i="7"/>
  <c r="D993" i="4"/>
  <c r="V993" i="4"/>
  <c r="F990" i="4"/>
  <c r="T990" i="4"/>
  <c r="S990" i="4"/>
  <c r="W990" i="4"/>
  <c r="L990" i="4"/>
  <c r="E990" i="4"/>
  <c r="H985" i="7"/>
  <c r="I985" i="7"/>
  <c r="E988" i="7"/>
  <c r="F992" i="4"/>
  <c r="F988" i="7"/>
  <c r="J992" i="4"/>
  <c r="D989" i="7"/>
  <c r="C990" i="7"/>
  <c r="D994" i="4"/>
  <c r="V994" i="4"/>
  <c r="G986" i="7"/>
  <c r="F991" i="4"/>
  <c r="S992" i="4"/>
  <c r="W992" i="4"/>
  <c r="L992" i="4"/>
  <c r="T992" i="4"/>
  <c r="T991" i="4"/>
  <c r="S991" i="4"/>
  <c r="W991" i="4"/>
  <c r="L991" i="4"/>
  <c r="E992" i="4"/>
  <c r="E991" i="4"/>
  <c r="H986" i="7"/>
  <c r="I986" i="7"/>
  <c r="G988" i="7"/>
  <c r="E989" i="7"/>
  <c r="F989" i="7"/>
  <c r="J993" i="4"/>
  <c r="G987" i="7"/>
  <c r="D990" i="7"/>
  <c r="C991" i="7"/>
  <c r="D995" i="4"/>
  <c r="V995" i="4"/>
  <c r="H987" i="7"/>
  <c r="I987" i="7"/>
  <c r="H988" i="7"/>
  <c r="I988" i="7"/>
  <c r="F993" i="4"/>
  <c r="E990" i="7"/>
  <c r="D991" i="7"/>
  <c r="C992" i="7"/>
  <c r="D996" i="4"/>
  <c r="V996" i="4"/>
  <c r="F990" i="7"/>
  <c r="J994" i="4"/>
  <c r="T993" i="4"/>
  <c r="S993" i="4"/>
  <c r="W993" i="4"/>
  <c r="L993" i="4"/>
  <c r="E993" i="4"/>
  <c r="G989" i="7"/>
  <c r="H989" i="7"/>
  <c r="E991" i="7"/>
  <c r="F991" i="7"/>
  <c r="J995" i="4"/>
  <c r="D992" i="7"/>
  <c r="C993" i="7"/>
  <c r="D997" i="4"/>
  <c r="V997" i="4"/>
  <c r="F994" i="4"/>
  <c r="T994" i="4"/>
  <c r="S994" i="4"/>
  <c r="W994" i="4"/>
  <c r="L994" i="4"/>
  <c r="E994" i="4"/>
  <c r="I989" i="7"/>
  <c r="E992" i="7"/>
  <c r="F992" i="7"/>
  <c r="J996" i="4"/>
  <c r="D993" i="7"/>
  <c r="C994" i="7"/>
  <c r="D998" i="4"/>
  <c r="V998" i="4"/>
  <c r="G990" i="7"/>
  <c r="F995" i="4"/>
  <c r="T995" i="4"/>
  <c r="S995" i="4"/>
  <c r="W995" i="4"/>
  <c r="L995" i="4"/>
  <c r="E995" i="4"/>
  <c r="H990" i="7"/>
  <c r="I990" i="7"/>
  <c r="F996" i="4"/>
  <c r="F993" i="7"/>
  <c r="J997" i="4"/>
  <c r="E993" i="7"/>
  <c r="G991" i="7"/>
  <c r="D994" i="7"/>
  <c r="C995" i="7"/>
  <c r="D999" i="4"/>
  <c r="V999" i="4"/>
  <c r="T996" i="4"/>
  <c r="S996" i="4"/>
  <c r="W996" i="4"/>
  <c r="L996" i="4"/>
  <c r="E996" i="4"/>
  <c r="H991" i="7"/>
  <c r="I991" i="7"/>
  <c r="G992" i="7"/>
  <c r="F997" i="4"/>
  <c r="F994" i="7"/>
  <c r="J998" i="4"/>
  <c r="D995" i="7"/>
  <c r="C996" i="7"/>
  <c r="D1000" i="4"/>
  <c r="V1000" i="4"/>
  <c r="E994" i="7"/>
  <c r="T997" i="4"/>
  <c r="S997" i="4"/>
  <c r="W997" i="4"/>
  <c r="L997" i="4"/>
  <c r="E997" i="4"/>
  <c r="H992" i="7"/>
  <c r="I992" i="7"/>
  <c r="G993" i="7"/>
  <c r="F998" i="4"/>
  <c r="D996" i="7"/>
  <c r="C997" i="7"/>
  <c r="D1001" i="4"/>
  <c r="V1001" i="4"/>
  <c r="E995" i="7"/>
  <c r="F995" i="7"/>
  <c r="J999" i="4"/>
  <c r="T998" i="4"/>
  <c r="S998" i="4"/>
  <c r="W998" i="4"/>
  <c r="L998" i="4"/>
  <c r="E998" i="4"/>
  <c r="H993" i="7"/>
  <c r="I993" i="7"/>
  <c r="F996" i="7"/>
  <c r="J1000" i="4"/>
  <c r="D997" i="7"/>
  <c r="C998" i="7"/>
  <c r="D1002" i="4"/>
  <c r="V1002" i="4"/>
  <c r="E996" i="7"/>
  <c r="F999" i="4"/>
  <c r="G994" i="7"/>
  <c r="T999" i="4"/>
  <c r="S999" i="4"/>
  <c r="W999" i="4"/>
  <c r="L999" i="4"/>
  <c r="E999" i="4"/>
  <c r="H994" i="7"/>
  <c r="I994" i="7"/>
  <c r="F997" i="7"/>
  <c r="J1001" i="4"/>
  <c r="E997" i="7"/>
  <c r="F1001" i="4"/>
  <c r="F1000" i="4"/>
  <c r="G995" i="7"/>
  <c r="D998" i="7"/>
  <c r="C999" i="7"/>
  <c r="D1003" i="4"/>
  <c r="V1003" i="4"/>
  <c r="T1001" i="4"/>
  <c r="S1001" i="4"/>
  <c r="W1001" i="4"/>
  <c r="L1001" i="4"/>
  <c r="T1000" i="4"/>
  <c r="S1000" i="4"/>
  <c r="W1000" i="4"/>
  <c r="L1000" i="4"/>
  <c r="E1000" i="4"/>
  <c r="E1001" i="4"/>
  <c r="H995" i="7"/>
  <c r="I995" i="7"/>
  <c r="F998" i="7"/>
  <c r="J1002" i="4"/>
  <c r="G997" i="7"/>
  <c r="G996" i="7"/>
  <c r="E998" i="7"/>
  <c r="D999" i="7"/>
  <c r="C1000" i="7"/>
  <c r="D1004" i="4"/>
  <c r="V1004" i="4"/>
  <c r="H996" i="7"/>
  <c r="I996" i="7"/>
  <c r="H997" i="7"/>
  <c r="I997" i="7"/>
  <c r="F999" i="7"/>
  <c r="J1003" i="4"/>
  <c r="E999" i="7"/>
  <c r="D1000" i="7"/>
  <c r="C1001" i="7"/>
  <c r="D1005" i="4"/>
  <c r="V1005" i="4"/>
  <c r="F1002" i="4"/>
  <c r="T1002" i="4"/>
  <c r="S1002" i="4"/>
  <c r="W1002" i="4"/>
  <c r="L1002" i="4"/>
  <c r="E1002" i="4"/>
  <c r="F1000" i="7"/>
  <c r="J1004" i="4"/>
  <c r="G998" i="7"/>
  <c r="E1000" i="7"/>
  <c r="D1001" i="7"/>
  <c r="C1002" i="7"/>
  <c r="D1006" i="4"/>
  <c r="V1006" i="4"/>
  <c r="F1003" i="4"/>
  <c r="T1003" i="4"/>
  <c r="S1003" i="4"/>
  <c r="W1003" i="4"/>
  <c r="L1003" i="4"/>
  <c r="E1003" i="4"/>
  <c r="H998" i="7"/>
  <c r="I998" i="7"/>
  <c r="F1001" i="7"/>
  <c r="J1005" i="4"/>
  <c r="E1001" i="7"/>
  <c r="G999" i="7"/>
  <c r="D1002" i="7"/>
  <c r="C1003" i="7"/>
  <c r="D1007" i="4"/>
  <c r="V1007" i="4"/>
  <c r="F1004" i="4"/>
  <c r="T1004" i="4"/>
  <c r="S1004" i="4"/>
  <c r="W1004" i="4"/>
  <c r="L1004" i="4"/>
  <c r="E1004" i="4"/>
  <c r="H999" i="7"/>
  <c r="I999" i="7"/>
  <c r="G1000" i="7"/>
  <c r="E1002" i="7"/>
  <c r="F1002" i="7"/>
  <c r="J1006" i="4"/>
  <c r="D1003" i="7"/>
  <c r="C1004" i="7"/>
  <c r="D1008" i="4"/>
  <c r="V1008" i="4"/>
  <c r="F1005" i="4"/>
  <c r="T1005" i="4"/>
  <c r="S1005" i="4"/>
  <c r="W1005" i="4"/>
  <c r="L1005" i="4"/>
  <c r="E1005" i="4"/>
  <c r="H1000" i="7"/>
  <c r="I1000" i="7"/>
  <c r="F1003" i="7"/>
  <c r="J1007" i="4"/>
  <c r="G1001" i="7"/>
  <c r="E1003" i="7"/>
  <c r="D1004" i="7"/>
  <c r="C1005" i="7"/>
  <c r="D1009" i="4"/>
  <c r="V1009" i="4"/>
  <c r="F1006" i="4"/>
  <c r="T1006" i="4"/>
  <c r="S1006" i="4"/>
  <c r="W1006" i="4"/>
  <c r="L1006" i="4"/>
  <c r="E1006" i="4"/>
  <c r="H1001" i="7"/>
  <c r="I1001" i="7"/>
  <c r="E1004" i="7"/>
  <c r="F1008" i="4"/>
  <c r="F1004" i="7"/>
  <c r="J1008" i="4"/>
  <c r="D1005" i="7"/>
  <c r="C1006" i="7"/>
  <c r="D1010" i="4"/>
  <c r="V1010" i="4"/>
  <c r="F1007" i="4"/>
  <c r="G1002" i="7"/>
  <c r="T1008" i="4"/>
  <c r="S1008" i="4"/>
  <c r="W1008" i="4"/>
  <c r="L1008" i="4"/>
  <c r="T1007" i="4"/>
  <c r="S1007" i="4"/>
  <c r="W1007" i="4"/>
  <c r="L1007" i="4"/>
  <c r="E1008" i="4"/>
  <c r="E1007" i="4"/>
  <c r="H1002" i="7"/>
  <c r="I1002" i="7"/>
  <c r="G1004" i="7"/>
  <c r="F1005" i="7"/>
  <c r="J1009" i="4"/>
  <c r="E1005" i="7"/>
  <c r="D1006" i="7"/>
  <c r="C1007" i="7"/>
  <c r="D1011" i="4"/>
  <c r="V1011" i="4"/>
  <c r="G1003" i="7"/>
  <c r="H1004" i="7"/>
  <c r="I1004" i="7"/>
  <c r="H1003" i="7"/>
  <c r="I1003" i="7"/>
  <c r="E1006" i="7"/>
  <c r="D1007" i="7"/>
  <c r="C1008" i="7"/>
  <c r="D1012" i="4"/>
  <c r="V1012" i="4"/>
  <c r="F1009" i="4"/>
  <c r="F1006" i="7"/>
  <c r="J1010" i="4"/>
  <c r="T1009" i="4"/>
  <c r="S1009" i="4"/>
  <c r="W1009" i="4"/>
  <c r="L1009" i="4"/>
  <c r="E1009" i="4"/>
  <c r="F1007" i="7"/>
  <c r="J1011" i="4"/>
  <c r="G1005" i="7"/>
  <c r="E1007" i="7"/>
  <c r="D1008" i="7"/>
  <c r="C1009" i="7"/>
  <c r="D1013" i="4"/>
  <c r="V1013" i="4"/>
  <c r="F1010" i="4"/>
  <c r="T1010" i="4"/>
  <c r="S1010" i="4"/>
  <c r="W1010" i="4"/>
  <c r="L1010" i="4"/>
  <c r="E1010" i="4"/>
  <c r="H1005" i="7"/>
  <c r="I1005" i="7"/>
  <c r="E1008" i="7"/>
  <c r="F1012" i="4"/>
  <c r="F1008" i="7"/>
  <c r="J1012" i="4"/>
  <c r="D1009" i="7"/>
  <c r="C1010" i="7"/>
  <c r="D1014" i="4"/>
  <c r="V1014" i="4"/>
  <c r="F1011" i="4"/>
  <c r="G1006" i="7"/>
  <c r="T1012" i="4"/>
  <c r="S1012" i="4"/>
  <c r="W1012" i="4"/>
  <c r="L1012" i="4"/>
  <c r="T1011" i="4"/>
  <c r="S1011" i="4"/>
  <c r="W1011" i="4"/>
  <c r="L1011" i="4"/>
  <c r="E1012" i="4"/>
  <c r="E1011" i="4"/>
  <c r="H1006" i="7"/>
  <c r="I1006" i="7"/>
  <c r="G1008" i="7"/>
  <c r="F1009" i="7"/>
  <c r="J1013" i="4"/>
  <c r="E1009" i="7"/>
  <c r="D1010" i="7"/>
  <c r="C1011" i="7"/>
  <c r="D1015" i="4"/>
  <c r="V1015" i="4"/>
  <c r="G1007" i="7"/>
  <c r="H1008" i="7"/>
  <c r="I1008" i="7"/>
  <c r="H1007" i="7"/>
  <c r="I1007" i="7"/>
  <c r="E1010" i="7"/>
  <c r="D1011" i="7"/>
  <c r="C1012" i="7"/>
  <c r="D1016" i="4"/>
  <c r="V1016" i="4"/>
  <c r="F1010" i="7"/>
  <c r="J1014" i="4"/>
  <c r="F1013" i="4"/>
  <c r="T1013" i="4"/>
  <c r="S1013" i="4"/>
  <c r="W1013" i="4"/>
  <c r="L1013" i="4"/>
  <c r="E1013" i="4"/>
  <c r="F1011" i="7"/>
  <c r="J1015" i="4"/>
  <c r="E1011" i="7"/>
  <c r="G1009" i="7"/>
  <c r="D1012" i="7"/>
  <c r="C1013" i="7"/>
  <c r="D1017" i="4"/>
  <c r="V1017" i="4"/>
  <c r="F1014" i="4"/>
  <c r="T1014" i="4"/>
  <c r="S1014" i="4"/>
  <c r="W1014" i="4"/>
  <c r="L1014" i="4"/>
  <c r="E1014" i="4"/>
  <c r="H1009" i="7"/>
  <c r="I1009" i="7"/>
  <c r="F1015" i="4"/>
  <c r="E1012" i="7"/>
  <c r="F1012" i="7"/>
  <c r="J1016" i="4"/>
  <c r="D1013" i="7"/>
  <c r="C1014" i="7"/>
  <c r="D1018" i="4"/>
  <c r="V1018" i="4"/>
  <c r="G1010" i="7"/>
  <c r="T1015" i="4"/>
  <c r="S1015" i="4"/>
  <c r="W1015" i="4"/>
  <c r="L1015" i="4"/>
  <c r="E1015" i="4"/>
  <c r="H1010" i="7"/>
  <c r="I1010" i="7"/>
  <c r="G1011" i="7"/>
  <c r="E1013" i="7"/>
  <c r="F1013" i="7"/>
  <c r="J1017" i="4"/>
  <c r="D1014" i="7"/>
  <c r="C1015" i="7"/>
  <c r="D1019" i="4"/>
  <c r="V1019" i="4"/>
  <c r="F1016" i="4"/>
  <c r="T1016" i="4"/>
  <c r="S1016" i="4"/>
  <c r="W1016" i="4"/>
  <c r="L1016" i="4"/>
  <c r="E1016" i="4"/>
  <c r="H1011" i="7"/>
  <c r="I1011" i="7"/>
  <c r="F1014" i="7"/>
  <c r="J1018" i="4"/>
  <c r="D1015" i="7"/>
  <c r="C1016" i="7"/>
  <c r="D1020" i="4"/>
  <c r="V1020" i="4"/>
  <c r="G1012" i="7"/>
  <c r="F1017" i="4"/>
  <c r="E1014" i="7"/>
  <c r="T1017" i="4"/>
  <c r="S1017" i="4"/>
  <c r="W1017" i="4"/>
  <c r="L1017" i="4"/>
  <c r="E1017" i="4"/>
  <c r="H1012" i="7"/>
  <c r="I1012" i="7"/>
  <c r="E1015" i="7"/>
  <c r="F1015" i="7"/>
  <c r="J1019" i="4"/>
  <c r="F1018" i="4"/>
  <c r="G1013" i="7"/>
  <c r="D1016" i="7"/>
  <c r="C1017" i="7"/>
  <c r="D1021" i="4"/>
  <c r="V1021" i="4"/>
  <c r="T1018" i="4"/>
  <c r="S1018" i="4"/>
  <c r="W1018" i="4"/>
  <c r="L1018" i="4"/>
  <c r="E1018" i="4"/>
  <c r="H1013" i="7"/>
  <c r="I1013" i="7"/>
  <c r="F1019" i="4"/>
  <c r="D1017" i="7"/>
  <c r="C1018" i="7"/>
  <c r="D1022" i="4"/>
  <c r="V1022" i="4"/>
  <c r="F1016" i="7"/>
  <c r="J1020" i="4"/>
  <c r="G1014" i="7"/>
  <c r="E1016" i="7"/>
  <c r="T1019" i="4"/>
  <c r="S1019" i="4"/>
  <c r="W1019" i="4"/>
  <c r="L1019" i="4"/>
  <c r="E1019" i="4"/>
  <c r="H1014" i="7"/>
  <c r="I1014" i="7"/>
  <c r="G1015" i="7"/>
  <c r="F1017" i="7"/>
  <c r="J1021" i="4"/>
  <c r="F1020" i="4"/>
  <c r="E1017" i="7"/>
  <c r="D1018" i="7"/>
  <c r="C1019" i="7"/>
  <c r="D1023" i="4"/>
  <c r="V1023" i="4"/>
  <c r="T1020" i="4"/>
  <c r="S1020" i="4"/>
  <c r="W1020" i="4"/>
  <c r="L1020" i="4"/>
  <c r="E1020" i="4"/>
  <c r="H1015" i="7"/>
  <c r="I1015" i="7"/>
  <c r="F1021" i="4"/>
  <c r="G1016" i="7"/>
  <c r="D1019" i="7"/>
  <c r="C1020" i="7"/>
  <c r="D1024" i="4"/>
  <c r="V1024" i="4"/>
  <c r="F1018" i="7"/>
  <c r="J1022" i="4"/>
  <c r="E1018" i="7"/>
  <c r="T1021" i="4"/>
  <c r="S1021" i="4"/>
  <c r="W1021" i="4"/>
  <c r="L1021" i="4"/>
  <c r="E1021" i="4"/>
  <c r="H1016" i="7"/>
  <c r="I1016" i="7"/>
  <c r="F1019" i="7"/>
  <c r="J1023" i="4"/>
  <c r="F1022" i="4"/>
  <c r="E1019" i="7"/>
  <c r="D1020" i="7"/>
  <c r="C1021" i="7"/>
  <c r="D1025" i="4"/>
  <c r="V1025" i="4"/>
  <c r="G1017" i="7"/>
  <c r="T1022" i="4"/>
  <c r="S1022" i="4"/>
  <c r="W1022" i="4"/>
  <c r="L1022" i="4"/>
  <c r="E1022" i="4"/>
  <c r="H1017" i="7"/>
  <c r="I1017" i="7"/>
  <c r="E1020" i="7"/>
  <c r="F1020" i="7"/>
  <c r="J1024" i="4"/>
  <c r="D1021" i="7"/>
  <c r="C1022" i="7"/>
  <c r="D1026" i="4"/>
  <c r="V1026" i="4"/>
  <c r="F1023" i="4"/>
  <c r="G1018" i="7"/>
  <c r="T1023" i="4"/>
  <c r="S1023" i="4"/>
  <c r="W1023" i="4"/>
  <c r="L1023" i="4"/>
  <c r="E1023" i="4"/>
  <c r="H1018" i="7"/>
  <c r="I1018" i="7"/>
  <c r="F1024" i="4"/>
  <c r="E1021" i="7"/>
  <c r="F1021" i="7"/>
  <c r="J1025" i="4"/>
  <c r="D1022" i="7"/>
  <c r="C1023" i="7"/>
  <c r="D1027" i="4"/>
  <c r="V1027" i="4"/>
  <c r="G1019" i="7"/>
  <c r="T1024" i="4"/>
  <c r="S1024" i="4"/>
  <c r="W1024" i="4"/>
  <c r="L1024" i="4"/>
  <c r="E1024" i="4"/>
  <c r="H1019" i="7"/>
  <c r="I1019" i="7"/>
  <c r="G1020" i="7"/>
  <c r="E1022" i="7"/>
  <c r="F1025" i="4"/>
  <c r="F1022" i="7"/>
  <c r="J1026" i="4"/>
  <c r="D1023" i="7"/>
  <c r="C1024" i="7"/>
  <c r="D1028" i="4"/>
  <c r="V1028" i="4"/>
  <c r="T1025" i="4"/>
  <c r="S1025" i="4"/>
  <c r="W1025" i="4"/>
  <c r="L1025" i="4"/>
  <c r="E1025" i="4"/>
  <c r="H1020" i="7"/>
  <c r="I1020" i="7"/>
  <c r="E1023" i="7"/>
  <c r="F1027" i="4"/>
  <c r="G1021" i="7"/>
  <c r="F1026" i="4"/>
  <c r="F1023" i="7"/>
  <c r="J1027" i="4"/>
  <c r="G1023" i="7"/>
  <c r="D1024" i="7"/>
  <c r="C1025" i="7"/>
  <c r="D1029" i="4"/>
  <c r="V1029" i="4"/>
  <c r="T1027" i="4"/>
  <c r="S1027" i="4"/>
  <c r="W1027" i="4"/>
  <c r="L1027" i="4"/>
  <c r="T1026" i="4"/>
  <c r="S1026" i="4"/>
  <c r="W1026" i="4"/>
  <c r="L1026" i="4"/>
  <c r="E1027" i="4"/>
  <c r="E1026" i="4"/>
  <c r="G1022" i="7"/>
  <c r="H1022" i="7"/>
  <c r="H1021" i="7"/>
  <c r="I1021" i="7"/>
  <c r="H1023" i="7"/>
  <c r="I1023" i="7"/>
  <c r="E1024" i="7"/>
  <c r="F1028" i="4"/>
  <c r="F1024" i="7"/>
  <c r="J1028" i="4"/>
  <c r="D1025" i="7"/>
  <c r="C1026" i="7"/>
  <c r="D1030" i="4"/>
  <c r="V1030" i="4"/>
  <c r="T1028" i="4"/>
  <c r="S1028" i="4"/>
  <c r="W1028" i="4"/>
  <c r="L1028" i="4"/>
  <c r="E1028" i="4"/>
  <c r="I1022" i="7"/>
  <c r="G1024" i="7"/>
  <c r="H1024" i="7"/>
  <c r="F1025" i="7"/>
  <c r="J1029" i="4"/>
  <c r="E1025" i="7"/>
  <c r="D1026" i="7"/>
  <c r="C1027" i="7"/>
  <c r="D1031" i="4"/>
  <c r="V1031" i="4"/>
  <c r="I1024" i="7"/>
  <c r="E1026" i="7"/>
  <c r="F1030" i="4"/>
  <c r="F1026" i="7"/>
  <c r="J1030" i="4"/>
  <c r="G1026" i="7"/>
  <c r="D1027" i="7"/>
  <c r="C1028" i="7"/>
  <c r="D1032" i="4"/>
  <c r="V1032" i="4"/>
  <c r="F1029" i="4"/>
  <c r="T1029" i="4"/>
  <c r="S1029" i="4"/>
  <c r="W1029" i="4"/>
  <c r="L1029" i="4"/>
  <c r="T1030" i="4"/>
  <c r="S1030" i="4"/>
  <c r="W1030" i="4"/>
  <c r="L1030" i="4"/>
  <c r="E1029" i="4"/>
  <c r="E1030" i="4"/>
  <c r="H1026" i="7"/>
  <c r="I1026" i="7"/>
  <c r="F1027" i="7"/>
  <c r="J1031" i="4"/>
  <c r="G1025" i="7"/>
  <c r="E1027" i="7"/>
  <c r="D1028" i="7"/>
  <c r="C1029" i="7"/>
  <c r="D1033" i="4"/>
  <c r="V1033" i="4"/>
  <c r="H1025" i="7"/>
  <c r="I1025" i="7"/>
  <c r="F1031" i="4"/>
  <c r="D1029" i="7"/>
  <c r="C1030" i="7"/>
  <c r="D1034" i="4"/>
  <c r="V1034" i="4"/>
  <c r="E1028" i="7"/>
  <c r="F1028" i="7"/>
  <c r="J1032" i="4"/>
  <c r="T1031" i="4"/>
  <c r="S1031" i="4"/>
  <c r="W1031" i="4"/>
  <c r="L1031" i="4"/>
  <c r="E1031" i="4"/>
  <c r="F1029" i="7"/>
  <c r="J1033" i="4"/>
  <c r="E1029" i="7"/>
  <c r="D1030" i="7"/>
  <c r="C1031" i="7"/>
  <c r="D1035" i="4"/>
  <c r="V1035" i="4"/>
  <c r="F1032" i="4"/>
  <c r="G1027" i="7"/>
  <c r="T1032" i="4"/>
  <c r="S1032" i="4"/>
  <c r="W1032" i="4"/>
  <c r="L1032" i="4"/>
  <c r="E1032" i="4"/>
  <c r="H1027" i="7"/>
  <c r="I1027" i="7"/>
  <c r="E1030" i="7"/>
  <c r="D1031" i="7"/>
  <c r="C1032" i="7"/>
  <c r="D1036" i="4"/>
  <c r="V1036" i="4"/>
  <c r="G1028" i="7"/>
  <c r="F1030" i="7"/>
  <c r="J1034" i="4"/>
  <c r="F1033" i="4"/>
  <c r="T1033" i="4"/>
  <c r="S1033" i="4"/>
  <c r="W1033" i="4"/>
  <c r="L1033" i="4"/>
  <c r="E1033" i="4"/>
  <c r="H1028" i="7"/>
  <c r="I1028" i="7"/>
  <c r="F1031" i="7"/>
  <c r="J1035" i="4"/>
  <c r="E1031" i="7"/>
  <c r="F1035" i="4"/>
  <c r="F1034" i="4"/>
  <c r="G1029" i="7"/>
  <c r="D1032" i="7"/>
  <c r="E1032" i="7"/>
  <c r="T1035" i="4"/>
  <c r="S1035" i="4"/>
  <c r="W1035" i="4"/>
  <c r="L1035" i="4"/>
  <c r="T1034" i="4"/>
  <c r="S1034" i="4"/>
  <c r="W1034" i="4"/>
  <c r="L1034" i="4"/>
  <c r="E1035" i="4"/>
  <c r="E1034" i="4"/>
  <c r="H1029" i="7"/>
  <c r="I1029" i="7"/>
  <c r="G1031" i="7"/>
  <c r="G1030" i="7"/>
  <c r="F1032" i="7"/>
  <c r="J1036" i="4"/>
  <c r="F1036" i="4"/>
  <c r="C1033" i="7"/>
  <c r="D1037" i="4"/>
  <c r="V1037" i="4"/>
  <c r="T1036" i="4"/>
  <c r="S1036" i="4"/>
  <c r="W1036" i="4"/>
  <c r="L1036" i="4"/>
  <c r="E1036" i="4"/>
  <c r="H1030" i="7"/>
  <c r="I1030" i="7"/>
  <c r="H1031" i="7"/>
  <c r="I1031" i="7"/>
  <c r="D1033" i="7"/>
  <c r="E1033" i="7"/>
  <c r="G1032" i="7"/>
  <c r="H1032" i="7"/>
  <c r="I1032" i="7"/>
  <c r="F1037" i="4"/>
  <c r="C1034" i="7"/>
  <c r="D1038" i="4"/>
  <c r="V1038" i="4"/>
  <c r="F1033" i="7"/>
  <c r="J1037" i="4"/>
  <c r="T1037" i="4"/>
  <c r="S1037" i="4"/>
  <c r="W1037" i="4"/>
  <c r="L1037" i="4"/>
  <c r="E1037" i="4"/>
  <c r="D1034" i="7"/>
  <c r="C1035" i="7"/>
  <c r="D1039" i="4"/>
  <c r="V1039" i="4"/>
  <c r="G1033" i="7"/>
  <c r="H1033" i="7"/>
  <c r="I1033" i="7"/>
  <c r="E1034" i="7"/>
  <c r="F1034" i="7"/>
  <c r="J1038" i="4"/>
  <c r="D1035" i="7"/>
  <c r="C1036" i="7"/>
  <c r="D1040" i="4"/>
  <c r="V1040" i="4"/>
  <c r="F1038" i="4"/>
  <c r="F1035" i="7"/>
  <c r="J1039" i="4"/>
  <c r="E1035" i="7"/>
  <c r="D1036" i="7"/>
  <c r="C1037" i="7"/>
  <c r="D1041" i="4"/>
  <c r="V1041" i="4"/>
  <c r="T1038" i="4"/>
  <c r="S1038" i="4"/>
  <c r="W1038" i="4"/>
  <c r="L1038" i="4"/>
  <c r="E1038" i="4"/>
  <c r="G1034" i="7"/>
  <c r="E1036" i="7"/>
  <c r="D1037" i="7"/>
  <c r="C1038" i="7"/>
  <c r="D1042" i="4"/>
  <c r="V1042" i="4"/>
  <c r="F1036" i="7"/>
  <c r="J1040" i="4"/>
  <c r="F1039" i="4"/>
  <c r="T1039" i="4"/>
  <c r="S1039" i="4"/>
  <c r="W1039" i="4"/>
  <c r="L1039" i="4"/>
  <c r="E1039" i="4"/>
  <c r="H1034" i="7"/>
  <c r="I1034" i="7"/>
  <c r="E1037" i="7"/>
  <c r="F1037" i="7"/>
  <c r="J1041" i="4"/>
  <c r="G1035" i="7"/>
  <c r="D1038" i="7"/>
  <c r="C1039" i="7"/>
  <c r="D1043" i="4"/>
  <c r="V1043" i="4"/>
  <c r="F1040" i="4"/>
  <c r="T1040" i="4"/>
  <c r="S1040" i="4"/>
  <c r="W1040" i="4"/>
  <c r="L1040" i="4"/>
  <c r="E1040" i="4"/>
  <c r="H1035" i="7"/>
  <c r="I1035" i="7"/>
  <c r="F1041" i="4"/>
  <c r="F1038" i="7"/>
  <c r="J1042" i="4"/>
  <c r="D1039" i="7"/>
  <c r="C1040" i="7"/>
  <c r="D1044" i="4"/>
  <c r="V1044" i="4"/>
  <c r="G1036" i="7"/>
  <c r="E1038" i="7"/>
  <c r="T1041" i="4"/>
  <c r="S1041" i="4"/>
  <c r="W1041" i="4"/>
  <c r="L1041" i="4"/>
  <c r="E1041" i="4"/>
  <c r="G1037" i="7"/>
  <c r="H1037" i="7"/>
  <c r="H1036" i="7"/>
  <c r="I1036" i="7"/>
  <c r="E1039" i="7"/>
  <c r="F1043" i="4"/>
  <c r="F1039" i="7"/>
  <c r="J1043" i="4"/>
  <c r="F1042" i="4"/>
  <c r="D1040" i="7"/>
  <c r="C1041" i="7"/>
  <c r="D1045" i="4"/>
  <c r="V1045" i="4"/>
  <c r="T1043" i="4"/>
  <c r="S1043" i="4"/>
  <c r="W1043" i="4"/>
  <c r="L1043" i="4"/>
  <c r="T1042" i="4"/>
  <c r="S1042" i="4"/>
  <c r="W1042" i="4"/>
  <c r="L1042" i="4"/>
  <c r="E1043" i="4"/>
  <c r="E1042" i="4"/>
  <c r="I1037" i="7"/>
  <c r="G1039" i="7"/>
  <c r="F1040" i="7"/>
  <c r="J1044" i="4"/>
  <c r="D1041" i="7"/>
  <c r="C1042" i="7"/>
  <c r="D1046" i="4"/>
  <c r="V1046" i="4"/>
  <c r="E1040" i="7"/>
  <c r="G1038" i="7"/>
  <c r="H1038" i="7"/>
  <c r="I1038" i="7"/>
  <c r="H1039" i="7"/>
  <c r="I1039" i="7"/>
  <c r="F1041" i="7"/>
  <c r="J1045" i="4"/>
  <c r="E1041" i="7"/>
  <c r="D1042" i="7"/>
  <c r="C1043" i="7"/>
  <c r="D1047" i="4"/>
  <c r="V1047" i="4"/>
  <c r="F1044" i="4"/>
  <c r="T1044" i="4"/>
  <c r="S1044" i="4"/>
  <c r="W1044" i="4"/>
  <c r="L1044" i="4"/>
  <c r="E1044" i="4"/>
  <c r="E1042" i="7"/>
  <c r="F1046" i="4"/>
  <c r="F1042" i="7"/>
  <c r="J1046" i="4"/>
  <c r="D1043" i="7"/>
  <c r="C1044" i="7"/>
  <c r="D1048" i="4"/>
  <c r="V1048" i="4"/>
  <c r="G1040" i="7"/>
  <c r="F1045" i="4"/>
  <c r="T1046" i="4"/>
  <c r="S1046" i="4"/>
  <c r="W1046" i="4"/>
  <c r="L1046" i="4"/>
  <c r="T1045" i="4"/>
  <c r="S1045" i="4"/>
  <c r="W1045" i="4"/>
  <c r="L1045" i="4"/>
  <c r="E1046" i="4"/>
  <c r="E1045" i="4"/>
  <c r="H1040" i="7"/>
  <c r="I1040" i="7"/>
  <c r="G1042" i="7"/>
  <c r="E1043" i="7"/>
  <c r="F1047" i="4"/>
  <c r="G1041" i="7"/>
  <c r="F1043" i="7"/>
  <c r="J1047" i="4"/>
  <c r="D1044" i="7"/>
  <c r="C1045" i="7"/>
  <c r="D1049" i="4"/>
  <c r="V1049" i="4"/>
  <c r="T1047" i="4"/>
  <c r="S1047" i="4"/>
  <c r="W1047" i="4"/>
  <c r="L1047" i="4"/>
  <c r="E1047" i="4"/>
  <c r="G1043" i="7"/>
  <c r="H1043" i="7"/>
  <c r="H1041" i="7"/>
  <c r="I1041" i="7"/>
  <c r="H1042" i="7"/>
  <c r="I1042" i="7"/>
  <c r="D1045" i="7"/>
  <c r="C1046" i="7"/>
  <c r="D1050" i="4"/>
  <c r="V1050" i="4"/>
  <c r="E1044" i="7"/>
  <c r="F1044" i="7"/>
  <c r="J1048" i="4"/>
  <c r="I1043" i="7"/>
  <c r="E1045" i="7"/>
  <c r="F1049" i="4"/>
  <c r="F1045" i="7"/>
  <c r="J1049" i="4"/>
  <c r="D1046" i="7"/>
  <c r="C1047" i="7"/>
  <c r="D1051" i="4"/>
  <c r="V1051" i="4"/>
  <c r="F1048" i="4"/>
  <c r="T1048" i="4"/>
  <c r="S1048" i="4"/>
  <c r="W1048" i="4"/>
  <c r="L1048" i="4"/>
  <c r="T1049" i="4"/>
  <c r="S1049" i="4"/>
  <c r="W1049" i="4"/>
  <c r="L1049" i="4"/>
  <c r="E1049" i="4"/>
  <c r="E1048" i="4"/>
  <c r="G1045" i="7"/>
  <c r="F1046" i="7"/>
  <c r="J1050" i="4"/>
  <c r="E1046" i="7"/>
  <c r="D1047" i="7"/>
  <c r="C1048" i="7"/>
  <c r="D1052" i="4"/>
  <c r="V1052" i="4"/>
  <c r="G1044" i="7"/>
  <c r="H1044" i="7"/>
  <c r="I1044" i="7"/>
  <c r="H1045" i="7"/>
  <c r="I1045" i="7"/>
  <c r="F1047" i="7"/>
  <c r="J1051" i="4"/>
  <c r="E1047" i="7"/>
  <c r="F1051" i="4"/>
  <c r="D1048" i="7"/>
  <c r="C1049" i="7"/>
  <c r="D1053" i="4"/>
  <c r="V1053" i="4"/>
  <c r="F1050" i="4"/>
  <c r="T1050" i="4"/>
  <c r="S1050" i="4"/>
  <c r="W1050" i="4"/>
  <c r="L1050" i="4"/>
  <c r="T1051" i="4"/>
  <c r="S1051" i="4"/>
  <c r="W1051" i="4"/>
  <c r="L1051" i="4"/>
  <c r="E1051" i="4"/>
  <c r="E1050" i="4"/>
  <c r="G1047" i="7"/>
  <c r="F1048" i="7"/>
  <c r="J1052" i="4"/>
  <c r="D1049" i="7"/>
  <c r="C1050" i="7"/>
  <c r="D1054" i="4"/>
  <c r="V1054" i="4"/>
  <c r="G1046" i="7"/>
  <c r="E1048" i="7"/>
  <c r="H1046" i="7"/>
  <c r="I1046" i="7"/>
  <c r="H1047" i="7"/>
  <c r="I1047" i="7"/>
  <c r="E1049" i="7"/>
  <c r="F1049" i="7"/>
  <c r="J1053" i="4"/>
  <c r="F1052" i="4"/>
  <c r="D1050" i="7"/>
  <c r="C1051" i="7"/>
  <c r="D1055" i="4"/>
  <c r="V1055" i="4"/>
  <c r="T1052" i="4"/>
  <c r="S1052" i="4"/>
  <c r="W1052" i="4"/>
  <c r="L1052" i="4"/>
  <c r="E1052" i="4"/>
  <c r="F1053" i="4"/>
  <c r="F1050" i="7"/>
  <c r="J1054" i="4"/>
  <c r="D1051" i="7"/>
  <c r="C1052" i="7"/>
  <c r="D1056" i="4"/>
  <c r="V1056" i="4"/>
  <c r="G1048" i="7"/>
  <c r="E1050" i="7"/>
  <c r="T1053" i="4"/>
  <c r="S1053" i="4"/>
  <c r="W1053" i="4"/>
  <c r="L1053" i="4"/>
  <c r="E1053" i="4"/>
  <c r="H1048" i="7"/>
  <c r="I1048" i="7"/>
  <c r="G1049" i="7"/>
  <c r="E1051" i="7"/>
  <c r="F1055" i="4"/>
  <c r="F1054" i="4"/>
  <c r="F1051" i="7"/>
  <c r="J1055" i="4"/>
  <c r="D1052" i="7"/>
  <c r="C1053" i="7"/>
  <c r="D1057" i="4"/>
  <c r="V1057" i="4"/>
  <c r="T1055" i="4"/>
  <c r="S1055" i="4"/>
  <c r="W1055" i="4"/>
  <c r="L1055" i="4"/>
  <c r="T1054" i="4"/>
  <c r="S1054" i="4"/>
  <c r="W1054" i="4"/>
  <c r="L1054" i="4"/>
  <c r="E1055" i="4"/>
  <c r="E1054" i="4"/>
  <c r="G1051" i="7"/>
  <c r="H1051" i="7"/>
  <c r="H1049" i="7"/>
  <c r="I1049" i="7"/>
  <c r="F1052" i="7"/>
  <c r="J1056" i="4"/>
  <c r="E1052" i="7"/>
  <c r="D1053" i="7"/>
  <c r="C1054" i="7"/>
  <c r="D1058" i="4"/>
  <c r="V1058" i="4"/>
  <c r="G1050" i="7"/>
  <c r="I1051" i="7"/>
  <c r="H1050" i="7"/>
  <c r="I1050" i="7"/>
  <c r="F1053" i="7"/>
  <c r="J1057" i="4"/>
  <c r="E1053" i="7"/>
  <c r="D1054" i="7"/>
  <c r="C1055" i="7"/>
  <c r="D1059" i="4"/>
  <c r="V1059" i="4"/>
  <c r="F1056" i="4"/>
  <c r="T1056" i="4"/>
  <c r="S1056" i="4"/>
  <c r="W1056" i="4"/>
  <c r="L1056" i="4"/>
  <c r="E1056" i="4"/>
  <c r="E1054" i="7"/>
  <c r="F1058" i="4"/>
  <c r="D1055" i="7"/>
  <c r="C1056" i="7"/>
  <c r="D1060" i="4"/>
  <c r="V1060" i="4"/>
  <c r="F1054" i="7"/>
  <c r="J1058" i="4"/>
  <c r="G1054" i="7"/>
  <c r="G1052" i="7"/>
  <c r="F1057" i="4"/>
  <c r="T1058" i="4"/>
  <c r="S1058" i="4"/>
  <c r="W1058" i="4"/>
  <c r="L1058" i="4"/>
  <c r="T1057" i="4"/>
  <c r="S1057" i="4"/>
  <c r="W1057" i="4"/>
  <c r="L1057" i="4"/>
  <c r="E1058" i="4"/>
  <c r="E1057" i="4"/>
  <c r="H1052" i="7"/>
  <c r="I1052" i="7"/>
  <c r="H1054" i="7"/>
  <c r="I1054" i="7"/>
  <c r="E1055" i="7"/>
  <c r="F1059" i="4"/>
  <c r="G1053" i="7"/>
  <c r="F1055" i="7"/>
  <c r="J1059" i="4"/>
  <c r="D1056" i="7"/>
  <c r="C1057" i="7"/>
  <c r="D1061" i="4"/>
  <c r="V1061" i="4"/>
  <c r="T1059" i="4"/>
  <c r="S1059" i="4"/>
  <c r="W1059" i="4"/>
  <c r="L1059" i="4"/>
  <c r="E1059" i="4"/>
  <c r="G1055" i="7"/>
  <c r="H1055" i="7"/>
  <c r="H1053" i="7"/>
  <c r="I1053" i="7"/>
  <c r="E1056" i="7"/>
  <c r="F1056" i="7"/>
  <c r="J1060" i="4"/>
  <c r="D1057" i="7"/>
  <c r="C1058" i="7"/>
  <c r="D1062" i="4"/>
  <c r="V1062" i="4"/>
  <c r="I1055" i="7"/>
  <c r="E1057" i="7"/>
  <c r="F1061" i="4"/>
  <c r="D1058" i="7"/>
  <c r="C1059" i="7"/>
  <c r="D1063" i="4"/>
  <c r="V1063" i="4"/>
  <c r="F1060" i="4"/>
  <c r="F1057" i="7"/>
  <c r="J1061" i="4"/>
  <c r="G1057" i="7"/>
  <c r="T1060" i="4"/>
  <c r="S1060" i="4"/>
  <c r="W1060" i="4"/>
  <c r="L1060" i="4"/>
  <c r="T1061" i="4"/>
  <c r="S1061" i="4"/>
  <c r="W1061" i="4"/>
  <c r="L1061" i="4"/>
  <c r="E1061" i="4"/>
  <c r="E1060" i="4"/>
  <c r="H1057" i="7"/>
  <c r="I1057" i="7"/>
  <c r="G1056" i="7"/>
  <c r="E1058" i="7"/>
  <c r="F1058" i="7"/>
  <c r="J1062" i="4"/>
  <c r="D1059" i="7"/>
  <c r="C1060" i="7"/>
  <c r="D1064" i="4"/>
  <c r="V1064" i="4"/>
  <c r="H1056" i="7"/>
  <c r="I1056" i="7"/>
  <c r="F1059" i="7"/>
  <c r="J1063" i="4"/>
  <c r="D1060" i="7"/>
  <c r="C1061" i="7"/>
  <c r="D1065" i="4"/>
  <c r="V1065" i="4"/>
  <c r="F1062" i="4"/>
  <c r="E1059" i="7"/>
  <c r="T1062" i="4"/>
  <c r="S1062" i="4"/>
  <c r="W1062" i="4"/>
  <c r="L1062" i="4"/>
  <c r="E1062" i="4"/>
  <c r="G1058" i="7"/>
  <c r="D1061" i="7"/>
  <c r="C1062" i="7"/>
  <c r="D1066" i="4"/>
  <c r="V1066" i="4"/>
  <c r="F1063" i="4"/>
  <c r="E1060" i="7"/>
  <c r="F1060" i="7"/>
  <c r="J1064" i="4"/>
  <c r="T1063" i="4"/>
  <c r="S1063" i="4"/>
  <c r="W1063" i="4"/>
  <c r="L1063" i="4"/>
  <c r="E1063" i="4"/>
  <c r="H1058" i="7"/>
  <c r="I1058" i="7"/>
  <c r="G1059" i="7"/>
  <c r="F1061" i="7"/>
  <c r="J1065" i="4"/>
  <c r="E1061" i="7"/>
  <c r="F1064" i="4"/>
  <c r="D1062" i="7"/>
  <c r="C1063" i="7"/>
  <c r="D1067" i="4"/>
  <c r="V1067" i="4"/>
  <c r="T1064" i="4"/>
  <c r="S1064" i="4"/>
  <c r="W1064" i="4"/>
  <c r="L1064" i="4"/>
  <c r="E1064" i="4"/>
  <c r="H1059" i="7"/>
  <c r="I1059" i="7"/>
  <c r="E1062" i="7"/>
  <c r="F1062" i="7"/>
  <c r="J1066" i="4"/>
  <c r="D1063" i="7"/>
  <c r="C1064" i="7"/>
  <c r="D1068" i="4"/>
  <c r="V1068" i="4"/>
  <c r="G1060" i="7"/>
  <c r="F1065" i="4"/>
  <c r="T1065" i="4"/>
  <c r="S1065" i="4"/>
  <c r="W1065" i="4"/>
  <c r="L1065" i="4"/>
  <c r="E1065" i="4"/>
  <c r="H1060" i="7"/>
  <c r="I1060" i="7"/>
  <c r="F1063" i="7"/>
  <c r="J1067" i="4"/>
  <c r="E1063" i="7"/>
  <c r="F1067" i="4"/>
  <c r="F1066" i="4"/>
  <c r="G1061" i="7"/>
  <c r="D1064" i="7"/>
  <c r="C1065" i="7"/>
  <c r="D1069" i="4"/>
  <c r="V1069" i="4"/>
  <c r="T1067" i="4"/>
  <c r="S1067" i="4"/>
  <c r="W1067" i="4"/>
  <c r="L1067" i="4"/>
  <c r="T1066" i="4"/>
  <c r="S1066" i="4"/>
  <c r="W1066" i="4"/>
  <c r="L1066" i="4"/>
  <c r="E1066" i="4"/>
  <c r="E1067" i="4"/>
  <c r="H1061" i="7"/>
  <c r="I1061" i="7"/>
  <c r="F1064" i="7"/>
  <c r="J1068" i="4"/>
  <c r="E1064" i="7"/>
  <c r="G1062" i="7"/>
  <c r="G1063" i="7"/>
  <c r="D1065" i="7"/>
  <c r="C1066" i="7"/>
  <c r="D1070" i="4"/>
  <c r="V1070" i="4"/>
  <c r="H1062" i="7"/>
  <c r="I1062" i="7"/>
  <c r="H1063" i="7"/>
  <c r="I1063" i="7"/>
  <c r="F1068" i="4"/>
  <c r="F1065" i="7"/>
  <c r="J1069" i="4"/>
  <c r="E1065" i="7"/>
  <c r="D1066" i="7"/>
  <c r="C1067" i="7"/>
  <c r="D1071" i="4"/>
  <c r="V1071" i="4"/>
  <c r="T1068" i="4"/>
  <c r="S1068" i="4"/>
  <c r="W1068" i="4"/>
  <c r="L1068" i="4"/>
  <c r="E1068" i="4"/>
  <c r="G1064" i="7"/>
  <c r="F1066" i="7"/>
  <c r="J1070" i="4"/>
  <c r="E1066" i="7"/>
  <c r="D1067" i="7"/>
  <c r="C1068" i="7"/>
  <c r="D1072" i="4"/>
  <c r="V1072" i="4"/>
  <c r="F1069" i="4"/>
  <c r="T1069" i="4"/>
  <c r="S1069" i="4"/>
  <c r="W1069" i="4"/>
  <c r="L1069" i="4"/>
  <c r="E1069" i="4"/>
  <c r="H1064" i="7"/>
  <c r="I1064" i="7"/>
  <c r="F1067" i="7"/>
  <c r="J1071" i="4"/>
  <c r="E1067" i="7"/>
  <c r="D1068" i="7"/>
  <c r="C1069" i="7"/>
  <c r="D1073" i="4"/>
  <c r="V1073" i="4"/>
  <c r="F1070" i="4"/>
  <c r="G1065" i="7"/>
  <c r="T1070" i="4"/>
  <c r="S1070" i="4"/>
  <c r="W1070" i="4"/>
  <c r="L1070" i="4"/>
  <c r="E1070" i="4"/>
  <c r="H1065" i="7"/>
  <c r="I1065" i="7"/>
  <c r="D1069" i="7"/>
  <c r="C1070" i="7"/>
  <c r="D1074" i="4"/>
  <c r="V1074" i="4"/>
  <c r="G1066" i="7"/>
  <c r="E1068" i="7"/>
  <c r="F1068" i="7"/>
  <c r="J1072" i="4"/>
  <c r="F1071" i="4"/>
  <c r="T1071" i="4"/>
  <c r="S1071" i="4"/>
  <c r="W1071" i="4"/>
  <c r="L1071" i="4"/>
  <c r="E1071" i="4"/>
  <c r="H1066" i="7"/>
  <c r="I1066" i="7"/>
  <c r="D1070" i="7"/>
  <c r="C1071" i="7"/>
  <c r="D1075" i="4"/>
  <c r="V1075" i="4"/>
  <c r="G1067" i="7"/>
  <c r="E1069" i="7"/>
  <c r="F1069" i="7"/>
  <c r="J1073" i="4"/>
  <c r="F1072" i="4"/>
  <c r="T1072" i="4"/>
  <c r="S1072" i="4"/>
  <c r="W1072" i="4"/>
  <c r="L1072" i="4"/>
  <c r="E1072" i="4"/>
  <c r="H1067" i="7"/>
  <c r="I1067" i="7"/>
  <c r="G1068" i="7"/>
  <c r="E1070" i="7"/>
  <c r="F1073" i="4"/>
  <c r="F1070" i="7"/>
  <c r="J1074" i="4"/>
  <c r="D1071" i="7"/>
  <c r="C1072" i="7"/>
  <c r="D1076" i="4"/>
  <c r="V1076" i="4"/>
  <c r="T1073" i="4"/>
  <c r="S1073" i="4"/>
  <c r="W1073" i="4"/>
  <c r="L1073" i="4"/>
  <c r="E1073" i="4"/>
  <c r="H1068" i="7"/>
  <c r="I1068" i="7"/>
  <c r="D1072" i="7"/>
  <c r="C1073" i="7"/>
  <c r="D1077" i="4"/>
  <c r="V1077" i="4"/>
  <c r="G1069" i="7"/>
  <c r="F1074" i="4"/>
  <c r="F1071" i="7"/>
  <c r="J1075" i="4"/>
  <c r="E1071" i="7"/>
  <c r="T1074" i="4"/>
  <c r="S1074" i="4"/>
  <c r="W1074" i="4"/>
  <c r="L1074" i="4"/>
  <c r="E1074" i="4"/>
  <c r="H1069" i="7"/>
  <c r="I1069" i="7"/>
  <c r="E1072" i="7"/>
  <c r="F1072" i="7"/>
  <c r="J1076" i="4"/>
  <c r="F1075" i="4"/>
  <c r="G1070" i="7"/>
  <c r="D1073" i="7"/>
  <c r="C1074" i="7"/>
  <c r="D1078" i="4"/>
  <c r="V1078" i="4"/>
  <c r="T1075" i="4"/>
  <c r="S1075" i="4"/>
  <c r="W1075" i="4"/>
  <c r="L1075" i="4"/>
  <c r="E1075" i="4"/>
  <c r="H1070" i="7"/>
  <c r="I1070" i="7"/>
  <c r="F1076" i="4"/>
  <c r="D1074" i="7"/>
  <c r="C1075" i="7"/>
  <c r="D1079" i="4"/>
  <c r="V1079" i="4"/>
  <c r="G1071" i="7"/>
  <c r="F1073" i="7"/>
  <c r="J1077" i="4"/>
  <c r="E1073" i="7"/>
  <c r="T1076" i="4"/>
  <c r="S1076" i="4"/>
  <c r="W1076" i="4"/>
  <c r="L1076" i="4"/>
  <c r="E1076" i="4"/>
  <c r="H1071" i="7"/>
  <c r="I1071" i="7"/>
  <c r="G1072" i="7"/>
  <c r="E1074" i="7"/>
  <c r="F1077" i="4"/>
  <c r="D1075" i="7"/>
  <c r="C1076" i="7"/>
  <c r="D1080" i="4"/>
  <c r="V1080" i="4"/>
  <c r="F1074" i="7"/>
  <c r="J1078" i="4"/>
  <c r="T1077" i="4"/>
  <c r="S1077" i="4"/>
  <c r="W1077" i="4"/>
  <c r="L1077" i="4"/>
  <c r="E1077" i="4"/>
  <c r="H1072" i="7"/>
  <c r="I1072" i="7"/>
  <c r="F1078" i="4"/>
  <c r="F1075" i="7"/>
  <c r="J1079" i="4"/>
  <c r="E1075" i="7"/>
  <c r="D1076" i="7"/>
  <c r="C1077" i="7"/>
  <c r="D1081" i="4"/>
  <c r="V1081" i="4"/>
  <c r="G1073" i="7"/>
  <c r="T1078" i="4"/>
  <c r="S1078" i="4"/>
  <c r="W1078" i="4"/>
  <c r="L1078" i="4"/>
  <c r="E1078" i="4"/>
  <c r="G1074" i="7"/>
  <c r="H1074" i="7"/>
  <c r="H1073" i="7"/>
  <c r="I1073" i="7"/>
  <c r="E1076" i="7"/>
  <c r="F1076" i="7"/>
  <c r="J1080" i="4"/>
  <c r="D1077" i="7"/>
  <c r="C1078" i="7"/>
  <c r="D1082" i="4"/>
  <c r="V1082" i="4"/>
  <c r="F1079" i="4"/>
  <c r="T1079" i="4"/>
  <c r="S1079" i="4"/>
  <c r="W1079" i="4"/>
  <c r="L1079" i="4"/>
  <c r="E1079" i="4"/>
  <c r="I1074" i="7"/>
  <c r="F1080" i="4"/>
  <c r="F1077" i="7"/>
  <c r="J1081" i="4"/>
  <c r="E1077" i="7"/>
  <c r="D1078" i="7"/>
  <c r="C1079" i="7"/>
  <c r="D1083" i="4"/>
  <c r="V1083" i="4"/>
  <c r="G1075" i="7"/>
  <c r="T1080" i="4"/>
  <c r="S1080" i="4"/>
  <c r="W1080" i="4"/>
  <c r="L1080" i="4"/>
  <c r="E1080" i="4"/>
  <c r="H1075" i="7"/>
  <c r="I1075" i="7"/>
  <c r="G1076" i="7"/>
  <c r="E1078" i="7"/>
  <c r="F1078" i="7"/>
  <c r="J1082" i="4"/>
  <c r="D1079" i="7"/>
  <c r="C1080" i="7"/>
  <c r="D1084" i="4"/>
  <c r="V1084" i="4"/>
  <c r="F1081" i="4"/>
  <c r="T1081" i="4"/>
  <c r="S1081" i="4"/>
  <c r="W1081" i="4"/>
  <c r="L1081" i="4"/>
  <c r="E1081" i="4"/>
  <c r="H1076" i="7"/>
  <c r="I1076" i="7"/>
  <c r="F1082" i="4"/>
  <c r="F1079" i="7"/>
  <c r="J1083" i="4"/>
  <c r="E1079" i="7"/>
  <c r="D1080" i="7"/>
  <c r="C1081" i="7"/>
  <c r="D1085" i="4"/>
  <c r="V1085" i="4"/>
  <c r="G1077" i="7"/>
  <c r="T1082" i="4"/>
  <c r="S1082" i="4"/>
  <c r="W1082" i="4"/>
  <c r="L1082" i="4"/>
  <c r="E1082" i="4"/>
  <c r="H1077" i="7"/>
  <c r="I1077" i="7"/>
  <c r="G1078" i="7"/>
  <c r="D1081" i="7"/>
  <c r="C1082" i="7"/>
  <c r="D1086" i="4"/>
  <c r="V1086" i="4"/>
  <c r="E1080" i="7"/>
  <c r="F1080" i="7"/>
  <c r="J1084" i="4"/>
  <c r="F1083" i="4"/>
  <c r="T1083" i="4"/>
  <c r="S1083" i="4"/>
  <c r="W1083" i="4"/>
  <c r="L1083" i="4"/>
  <c r="E1083" i="4"/>
  <c r="H1078" i="7"/>
  <c r="I1078" i="7"/>
  <c r="G1079" i="7"/>
  <c r="E1081" i="7"/>
  <c r="F1081" i="7"/>
  <c r="J1085" i="4"/>
  <c r="D1082" i="7"/>
  <c r="C1083" i="7"/>
  <c r="D1087" i="4"/>
  <c r="V1087" i="4"/>
  <c r="F1084" i="4"/>
  <c r="T1084" i="4"/>
  <c r="S1084" i="4"/>
  <c r="W1084" i="4"/>
  <c r="L1084" i="4"/>
  <c r="E1084" i="4"/>
  <c r="H1079" i="7"/>
  <c r="I1079" i="7"/>
  <c r="E1082" i="7"/>
  <c r="G1080" i="7"/>
  <c r="F1082" i="7"/>
  <c r="J1086" i="4"/>
  <c r="D1083" i="7"/>
  <c r="C1084" i="7"/>
  <c r="D1088" i="4"/>
  <c r="V1088" i="4"/>
  <c r="F1085" i="4"/>
  <c r="T1085" i="4"/>
  <c r="S1085" i="4"/>
  <c r="W1085" i="4"/>
  <c r="L1085" i="4"/>
  <c r="E1085" i="4"/>
  <c r="H1080" i="7"/>
  <c r="I1080" i="7"/>
  <c r="F1086" i="4"/>
  <c r="E1083" i="7"/>
  <c r="F1083" i="7"/>
  <c r="J1087" i="4"/>
  <c r="D1084" i="7"/>
  <c r="C1085" i="7"/>
  <c r="D1089" i="4"/>
  <c r="V1089" i="4"/>
  <c r="G1081" i="7"/>
  <c r="T1086" i="4"/>
  <c r="S1086" i="4"/>
  <c r="W1086" i="4"/>
  <c r="L1086" i="4"/>
  <c r="E1086" i="4"/>
  <c r="H1081" i="7"/>
  <c r="I1081" i="7"/>
  <c r="G1082" i="7"/>
  <c r="F1084" i="7"/>
  <c r="J1088" i="4"/>
  <c r="F1087" i="4"/>
  <c r="E1084" i="7"/>
  <c r="D1085" i="7"/>
  <c r="C1086" i="7"/>
  <c r="D1090" i="4"/>
  <c r="V1090" i="4"/>
  <c r="T1087" i="4"/>
  <c r="S1087" i="4"/>
  <c r="W1087" i="4"/>
  <c r="L1087" i="4"/>
  <c r="E1087" i="4"/>
  <c r="H1082" i="7"/>
  <c r="I1082" i="7"/>
  <c r="G1083" i="7"/>
  <c r="F1085" i="7"/>
  <c r="J1089" i="4"/>
  <c r="E1085" i="7"/>
  <c r="D1086" i="7"/>
  <c r="C1087" i="7"/>
  <c r="D1091" i="4"/>
  <c r="V1091" i="4"/>
  <c r="F1088" i="4"/>
  <c r="T1088" i="4"/>
  <c r="S1088" i="4"/>
  <c r="W1088" i="4"/>
  <c r="L1088" i="4"/>
  <c r="E1088" i="4"/>
  <c r="H1083" i="7"/>
  <c r="I1083" i="7"/>
  <c r="E1086" i="7"/>
  <c r="F1086" i="7"/>
  <c r="J1090" i="4"/>
  <c r="D1087" i="7"/>
  <c r="C1088" i="7"/>
  <c r="D1092" i="4"/>
  <c r="V1092" i="4"/>
  <c r="F1089" i="4"/>
  <c r="G1084" i="7"/>
  <c r="T1089" i="4"/>
  <c r="S1089" i="4"/>
  <c r="W1089" i="4"/>
  <c r="L1089" i="4"/>
  <c r="E1089" i="4"/>
  <c r="H1084" i="7"/>
  <c r="I1084" i="7"/>
  <c r="F1090" i="4"/>
  <c r="F1087" i="7"/>
  <c r="J1091" i="4"/>
  <c r="E1087" i="7"/>
  <c r="D1088" i="7"/>
  <c r="C1089" i="7"/>
  <c r="D1093" i="4"/>
  <c r="V1093" i="4"/>
  <c r="G1085" i="7"/>
  <c r="T1090" i="4"/>
  <c r="S1090" i="4"/>
  <c r="W1090" i="4"/>
  <c r="L1090" i="4"/>
  <c r="E1090" i="4"/>
  <c r="H1085" i="7"/>
  <c r="I1085" i="7"/>
  <c r="G1086" i="7"/>
  <c r="D1089" i="7"/>
  <c r="C1090" i="7"/>
  <c r="D1094" i="4"/>
  <c r="V1094" i="4"/>
  <c r="F1088" i="7"/>
  <c r="J1092" i="4"/>
  <c r="E1088" i="7"/>
  <c r="F1091" i="4"/>
  <c r="T1091" i="4"/>
  <c r="S1091" i="4"/>
  <c r="W1091" i="4"/>
  <c r="L1091" i="4"/>
  <c r="E1091" i="4"/>
  <c r="H1086" i="7"/>
  <c r="I1086" i="7"/>
  <c r="E1089" i="7"/>
  <c r="G1087" i="7"/>
  <c r="F1092" i="4"/>
  <c r="F1089" i="7"/>
  <c r="J1093" i="4"/>
  <c r="D1090" i="7"/>
  <c r="C1091" i="7"/>
  <c r="D1095" i="4"/>
  <c r="V1095" i="4"/>
  <c r="T1092" i="4"/>
  <c r="S1092" i="4"/>
  <c r="W1092" i="4"/>
  <c r="L1092" i="4"/>
  <c r="E1092" i="4"/>
  <c r="H1087" i="7"/>
  <c r="I1087" i="7"/>
  <c r="F1093" i="4"/>
  <c r="F1090" i="7"/>
  <c r="J1094" i="4"/>
  <c r="D1091" i="7"/>
  <c r="C1092" i="7"/>
  <c r="D1096" i="4"/>
  <c r="V1096" i="4"/>
  <c r="G1088" i="7"/>
  <c r="E1090" i="7"/>
  <c r="T1093" i="4"/>
  <c r="S1093" i="4"/>
  <c r="W1093" i="4"/>
  <c r="L1093" i="4"/>
  <c r="E1093" i="4"/>
  <c r="H1088" i="7"/>
  <c r="I1088" i="7"/>
  <c r="F1091" i="7"/>
  <c r="J1095" i="4"/>
  <c r="E1091" i="7"/>
  <c r="G1089" i="7"/>
  <c r="F1094" i="4"/>
  <c r="D1092" i="7"/>
  <c r="C1093" i="7"/>
  <c r="D1097" i="4"/>
  <c r="V1097" i="4"/>
  <c r="T1094" i="4"/>
  <c r="S1094" i="4"/>
  <c r="W1094" i="4"/>
  <c r="L1094" i="4"/>
  <c r="E1094" i="4"/>
  <c r="H1089" i="7"/>
  <c r="I1089" i="7"/>
  <c r="F1095" i="4"/>
  <c r="D1093" i="7"/>
  <c r="C1094" i="7"/>
  <c r="D1098" i="4"/>
  <c r="V1098" i="4"/>
  <c r="G1090" i="7"/>
  <c r="F1092" i="7"/>
  <c r="J1096" i="4"/>
  <c r="E1092" i="7"/>
  <c r="T1095" i="4"/>
  <c r="S1095" i="4"/>
  <c r="W1095" i="4"/>
  <c r="L1095" i="4"/>
  <c r="E1095" i="4"/>
  <c r="H1090" i="7"/>
  <c r="I1090" i="7"/>
  <c r="G1091" i="7"/>
  <c r="E1093" i="7"/>
  <c r="F1097" i="4"/>
  <c r="F1096" i="4"/>
  <c r="F1093" i="7"/>
  <c r="J1097" i="4"/>
  <c r="D1094" i="7"/>
  <c r="C1095" i="7"/>
  <c r="D1099" i="4"/>
  <c r="V1099" i="4"/>
  <c r="S1097" i="4"/>
  <c r="W1097" i="4"/>
  <c r="L1097" i="4"/>
  <c r="T1097" i="4"/>
  <c r="T1096" i="4"/>
  <c r="S1096" i="4"/>
  <c r="W1096" i="4"/>
  <c r="L1096" i="4"/>
  <c r="E1097" i="4"/>
  <c r="E1096" i="4"/>
  <c r="G1093" i="7"/>
  <c r="H1093" i="7"/>
  <c r="H1091" i="7"/>
  <c r="I1091" i="7"/>
  <c r="G1092" i="7"/>
  <c r="E1094" i="7"/>
  <c r="F1094" i="7"/>
  <c r="J1098" i="4"/>
  <c r="D1095" i="7"/>
  <c r="C1096" i="7"/>
  <c r="D1100" i="4"/>
  <c r="V1100" i="4"/>
  <c r="I1093" i="7"/>
  <c r="H1092" i="7"/>
  <c r="I1092" i="7"/>
  <c r="F1095" i="7"/>
  <c r="J1099" i="4"/>
  <c r="D1096" i="7"/>
  <c r="C1097" i="7"/>
  <c r="D1101" i="4"/>
  <c r="V1101" i="4"/>
  <c r="F1098" i="4"/>
  <c r="E1095" i="7"/>
  <c r="T1098" i="4"/>
  <c r="S1098" i="4"/>
  <c r="W1098" i="4"/>
  <c r="L1098" i="4"/>
  <c r="E1098" i="4"/>
  <c r="G1094" i="7"/>
  <c r="E1096" i="7"/>
  <c r="D1097" i="7"/>
  <c r="C1098" i="7"/>
  <c r="D1102" i="4"/>
  <c r="V1102" i="4"/>
  <c r="F1099" i="4"/>
  <c r="F1096" i="7"/>
  <c r="J1100" i="4"/>
  <c r="T1099" i="4"/>
  <c r="S1099" i="4"/>
  <c r="W1099" i="4"/>
  <c r="L1099" i="4"/>
  <c r="E1099" i="4"/>
  <c r="H1094" i="7"/>
  <c r="I1094" i="7"/>
  <c r="F1097" i="7"/>
  <c r="J1101" i="4"/>
  <c r="E1097" i="7"/>
  <c r="D1098" i="7"/>
  <c r="C1099" i="7"/>
  <c r="D1103" i="4"/>
  <c r="V1103" i="4"/>
  <c r="F1100" i="4"/>
  <c r="G1095" i="7"/>
  <c r="T1100" i="4"/>
  <c r="S1100" i="4"/>
  <c r="W1100" i="4"/>
  <c r="L1100" i="4"/>
  <c r="E1100" i="4"/>
  <c r="H1095" i="7"/>
  <c r="I1095" i="7"/>
  <c r="G1096" i="7"/>
  <c r="E1098" i="7"/>
  <c r="F1098" i="7"/>
  <c r="J1102" i="4"/>
  <c r="D1099" i="7"/>
  <c r="C1100" i="7"/>
  <c r="D1104" i="4"/>
  <c r="V1104" i="4"/>
  <c r="F1101" i="4"/>
  <c r="T1101" i="4"/>
  <c r="S1101" i="4"/>
  <c r="W1101" i="4"/>
  <c r="L1101" i="4"/>
  <c r="E1101" i="4"/>
  <c r="H1096" i="7"/>
  <c r="I1096" i="7"/>
  <c r="E1099" i="7"/>
  <c r="F1099" i="7"/>
  <c r="J1103" i="4"/>
  <c r="D1100" i="7"/>
  <c r="F1100" i="7"/>
  <c r="J1104" i="4"/>
  <c r="G1097" i="7"/>
  <c r="F1102" i="4"/>
  <c r="T1102" i="4"/>
  <c r="S1102" i="4"/>
  <c r="W1102" i="4"/>
  <c r="L1102" i="4"/>
  <c r="E1102" i="4"/>
  <c r="H1097" i="7"/>
  <c r="I1097" i="7"/>
  <c r="C1101" i="7"/>
  <c r="D1105" i="4"/>
  <c r="V1105" i="4"/>
  <c r="G1098" i="7"/>
  <c r="E1100" i="7"/>
  <c r="F1103" i="4"/>
  <c r="T1103" i="4"/>
  <c r="S1103" i="4"/>
  <c r="W1103" i="4"/>
  <c r="L1103" i="4"/>
  <c r="E1103" i="4"/>
  <c r="H1098" i="7"/>
  <c r="I1098" i="7"/>
  <c r="G1099" i="7"/>
  <c r="F1104" i="4"/>
  <c r="D1101" i="7"/>
  <c r="F1101" i="7"/>
  <c r="J1105" i="4"/>
  <c r="T1104" i="4"/>
  <c r="S1104" i="4"/>
  <c r="W1104" i="4"/>
  <c r="L1104" i="4"/>
  <c r="E1104" i="4"/>
  <c r="H1099" i="7"/>
  <c r="I1099" i="7"/>
  <c r="C1102" i="7"/>
  <c r="D1106" i="4"/>
  <c r="V1106" i="4"/>
  <c r="E1101" i="7"/>
  <c r="G1100" i="7"/>
  <c r="H1100" i="7"/>
  <c r="I1100" i="7"/>
  <c r="F1105" i="4"/>
  <c r="D1102" i="7"/>
  <c r="C1103" i="7"/>
  <c r="D1107" i="4"/>
  <c r="V1107" i="4"/>
  <c r="T1105" i="4"/>
  <c r="S1105" i="4"/>
  <c r="W1105" i="4"/>
  <c r="L1105" i="4"/>
  <c r="E1105" i="4"/>
  <c r="E1102" i="7"/>
  <c r="F1102" i="7"/>
  <c r="J1106" i="4"/>
  <c r="D1103" i="7"/>
  <c r="C1104" i="7"/>
  <c r="D1108" i="4"/>
  <c r="V1108" i="4"/>
  <c r="G1101" i="7"/>
  <c r="H1101" i="7"/>
  <c r="I1101" i="7"/>
  <c r="F1103" i="7"/>
  <c r="J1107" i="4"/>
  <c r="E1103" i="7"/>
  <c r="D1104" i="7"/>
  <c r="E1104" i="7"/>
  <c r="F1106" i="4"/>
  <c r="T1106" i="4"/>
  <c r="S1106" i="4"/>
  <c r="W1106" i="4"/>
  <c r="L1106" i="4"/>
  <c r="E1106" i="4"/>
  <c r="F1104" i="7"/>
  <c r="J1108" i="4"/>
  <c r="F1108" i="4"/>
  <c r="C1105" i="7"/>
  <c r="D1109" i="4"/>
  <c r="V1109" i="4"/>
  <c r="F1107" i="4"/>
  <c r="G1102" i="7"/>
  <c r="T1107" i="4"/>
  <c r="S1107" i="4"/>
  <c r="W1107" i="4"/>
  <c r="L1107" i="4"/>
  <c r="T1108" i="4"/>
  <c r="S1108" i="4"/>
  <c r="W1108" i="4"/>
  <c r="L1108" i="4"/>
  <c r="E1107" i="4"/>
  <c r="E1108" i="4"/>
  <c r="H1102" i="7"/>
  <c r="I1102" i="7"/>
  <c r="G1103" i="7"/>
  <c r="D1105" i="7"/>
  <c r="C1106" i="7"/>
  <c r="D1110" i="4"/>
  <c r="V1110" i="4"/>
  <c r="G1104" i="7"/>
  <c r="H1104" i="7"/>
  <c r="I1104" i="7"/>
  <c r="H1103" i="7"/>
  <c r="I1103" i="7"/>
  <c r="F1105" i="7"/>
  <c r="J1109" i="4"/>
  <c r="E1105" i="7"/>
  <c r="D1106" i="7"/>
  <c r="C1107" i="7"/>
  <c r="D1111" i="4"/>
  <c r="V1111" i="4"/>
  <c r="E1106" i="7"/>
  <c r="F1106" i="7"/>
  <c r="J1110" i="4"/>
  <c r="D1107" i="7"/>
  <c r="C1108" i="7"/>
  <c r="D1112" i="4"/>
  <c r="V1112" i="4"/>
  <c r="F1109" i="4"/>
  <c r="T1109" i="4"/>
  <c r="S1109" i="4"/>
  <c r="W1109" i="4"/>
  <c r="L1109" i="4"/>
  <c r="E1109" i="4"/>
  <c r="D1108" i="7"/>
  <c r="C1109" i="7"/>
  <c r="D1113" i="4"/>
  <c r="V1113" i="4"/>
  <c r="G1105" i="7"/>
  <c r="F1107" i="7"/>
  <c r="J1111" i="4"/>
  <c r="E1107" i="7"/>
  <c r="F1110" i="4"/>
  <c r="T1110" i="4"/>
  <c r="S1110" i="4"/>
  <c r="W1110" i="4"/>
  <c r="L1110" i="4"/>
  <c r="E1110" i="4"/>
  <c r="H1105" i="7"/>
  <c r="I1105" i="7"/>
  <c r="F1108" i="7"/>
  <c r="J1112" i="4"/>
  <c r="E1108" i="7"/>
  <c r="F1111" i="4"/>
  <c r="G1106" i="7"/>
  <c r="D1109" i="7"/>
  <c r="C1110" i="7"/>
  <c r="D1114" i="4"/>
  <c r="V1114" i="4"/>
  <c r="T1111" i="4"/>
  <c r="S1111" i="4"/>
  <c r="W1111" i="4"/>
  <c r="L1111" i="4"/>
  <c r="E1111" i="4"/>
  <c r="H1106" i="7"/>
  <c r="I1106" i="7"/>
  <c r="F1112" i="4"/>
  <c r="E1109" i="7"/>
  <c r="F1109" i="7"/>
  <c r="J1113" i="4"/>
  <c r="D1110" i="7"/>
  <c r="C1111" i="7"/>
  <c r="D1115" i="4"/>
  <c r="V1115" i="4"/>
  <c r="G1107" i="7"/>
  <c r="T1112" i="4"/>
  <c r="S1112" i="4"/>
  <c r="W1112" i="4"/>
  <c r="L1112" i="4"/>
  <c r="E1112" i="4"/>
  <c r="H1107" i="7"/>
  <c r="I1107" i="7"/>
  <c r="G1108" i="7"/>
  <c r="F1110" i="7"/>
  <c r="J1114" i="4"/>
  <c r="F1113" i="4"/>
  <c r="E1110" i="7"/>
  <c r="D1111" i="7"/>
  <c r="C1112" i="7"/>
  <c r="D1116" i="4"/>
  <c r="V1116" i="4"/>
  <c r="T1113" i="4"/>
  <c r="S1113" i="4"/>
  <c r="W1113" i="4"/>
  <c r="L1113" i="4"/>
  <c r="E1113" i="4"/>
  <c r="H1108" i="7"/>
  <c r="I1108" i="7"/>
  <c r="F1111" i="7"/>
  <c r="J1115" i="4"/>
  <c r="E1111" i="7"/>
  <c r="D1112" i="7"/>
  <c r="C1113" i="7"/>
  <c r="D1117" i="4"/>
  <c r="V1117" i="4"/>
  <c r="F1114" i="4"/>
  <c r="G1109" i="7"/>
  <c r="T1114" i="4"/>
  <c r="S1114" i="4"/>
  <c r="W1114" i="4"/>
  <c r="L1114" i="4"/>
  <c r="E1114" i="4"/>
  <c r="H1109" i="7"/>
  <c r="I1109" i="7"/>
  <c r="G1110" i="7"/>
  <c r="F1112" i="7"/>
  <c r="J1116" i="4"/>
  <c r="D1113" i="7"/>
  <c r="C1114" i="7"/>
  <c r="D1118" i="4"/>
  <c r="V1118" i="4"/>
  <c r="E1112" i="7"/>
  <c r="F1115" i="4"/>
  <c r="T1115" i="4"/>
  <c r="S1115" i="4"/>
  <c r="W1115" i="4"/>
  <c r="L1115" i="4"/>
  <c r="E1115" i="4"/>
  <c r="H1110" i="7"/>
  <c r="I1110" i="7"/>
  <c r="F1113" i="7"/>
  <c r="J1117" i="4"/>
  <c r="F1116" i="4"/>
  <c r="G1111" i="7"/>
  <c r="E1113" i="7"/>
  <c r="D1114" i="7"/>
  <c r="C1115" i="7"/>
  <c r="D1119" i="4"/>
  <c r="V1119" i="4"/>
  <c r="T1116" i="4"/>
  <c r="S1116" i="4"/>
  <c r="W1116" i="4"/>
  <c r="L1116" i="4"/>
  <c r="E1116" i="4"/>
  <c r="H1111" i="7"/>
  <c r="I1111" i="7"/>
  <c r="F1114" i="7"/>
  <c r="J1118" i="4"/>
  <c r="E1114" i="7"/>
  <c r="D1115" i="7"/>
  <c r="C1116" i="7"/>
  <c r="D1120" i="4"/>
  <c r="V1120" i="4"/>
  <c r="F1117" i="4"/>
  <c r="G1112" i="7"/>
  <c r="T1117" i="4"/>
  <c r="S1117" i="4"/>
  <c r="W1117" i="4"/>
  <c r="L1117" i="4"/>
  <c r="E1117" i="4"/>
  <c r="H1112" i="7"/>
  <c r="I1112" i="7"/>
  <c r="F1115" i="7"/>
  <c r="J1119" i="4"/>
  <c r="E1115" i="7"/>
  <c r="F1119" i="4"/>
  <c r="F1118" i="4"/>
  <c r="D1116" i="7"/>
  <c r="C1117" i="7"/>
  <c r="D1121" i="4"/>
  <c r="V1121" i="4"/>
  <c r="G1113" i="7"/>
  <c r="T1119" i="4"/>
  <c r="S1119" i="4"/>
  <c r="W1119" i="4"/>
  <c r="L1119" i="4"/>
  <c r="T1118" i="4"/>
  <c r="S1118" i="4"/>
  <c r="W1118" i="4"/>
  <c r="L1118" i="4"/>
  <c r="E1119" i="4"/>
  <c r="E1118" i="4"/>
  <c r="H1113" i="7"/>
  <c r="I1113" i="7"/>
  <c r="G1115" i="7"/>
  <c r="G1114" i="7"/>
  <c r="E1116" i="7"/>
  <c r="F1116" i="7"/>
  <c r="J1120" i="4"/>
  <c r="D1117" i="7"/>
  <c r="C1118" i="7"/>
  <c r="D1122" i="4"/>
  <c r="V1122" i="4"/>
  <c r="H1114" i="7"/>
  <c r="I1114" i="7"/>
  <c r="H1115" i="7"/>
  <c r="I1115" i="7"/>
  <c r="F1117" i="7"/>
  <c r="J1121" i="4"/>
  <c r="E1117" i="7"/>
  <c r="D1118" i="7"/>
  <c r="C1119" i="7"/>
  <c r="D1123" i="4"/>
  <c r="V1123" i="4"/>
  <c r="F1120" i="4"/>
  <c r="T1120" i="4"/>
  <c r="S1120" i="4"/>
  <c r="W1120" i="4"/>
  <c r="L1120" i="4"/>
  <c r="E1120" i="4"/>
  <c r="E1118" i="7"/>
  <c r="F1118" i="7"/>
  <c r="J1122" i="4"/>
  <c r="D1119" i="7"/>
  <c r="C1120" i="7"/>
  <c r="D1124" i="4"/>
  <c r="V1124" i="4"/>
  <c r="G1116" i="7"/>
  <c r="F1121" i="4"/>
  <c r="T1121" i="4"/>
  <c r="S1121" i="4"/>
  <c r="W1121" i="4"/>
  <c r="L1121" i="4"/>
  <c r="E1121" i="4"/>
  <c r="H1116" i="7"/>
  <c r="I1116" i="7"/>
  <c r="G1117" i="7"/>
  <c r="F1119" i="7"/>
  <c r="J1123" i="4"/>
  <c r="E1119" i="7"/>
  <c r="D1120" i="7"/>
  <c r="C1121" i="7"/>
  <c r="D1125" i="4"/>
  <c r="V1125" i="4"/>
  <c r="F1122" i="4"/>
  <c r="T1122" i="4"/>
  <c r="S1122" i="4"/>
  <c r="W1122" i="4"/>
  <c r="L1122" i="4"/>
  <c r="E1122" i="4"/>
  <c r="H1117" i="7"/>
  <c r="I1117" i="7"/>
  <c r="F1120" i="7"/>
  <c r="J1124" i="4"/>
  <c r="E1120" i="7"/>
  <c r="D1121" i="7"/>
  <c r="C1122" i="7"/>
  <c r="D1126" i="4"/>
  <c r="V1126" i="4"/>
  <c r="F1123" i="4"/>
  <c r="G1118" i="7"/>
  <c r="T1123" i="4"/>
  <c r="S1123" i="4"/>
  <c r="W1123" i="4"/>
  <c r="L1123" i="4"/>
  <c r="E1123" i="4"/>
  <c r="H1118" i="7"/>
  <c r="I1118" i="7"/>
  <c r="F1121" i="7"/>
  <c r="J1125" i="4"/>
  <c r="F1124" i="4"/>
  <c r="E1121" i="7"/>
  <c r="G1119" i="7"/>
  <c r="D1122" i="7"/>
  <c r="C1123" i="7"/>
  <c r="D1127" i="4"/>
  <c r="V1127" i="4"/>
  <c r="T1124" i="4"/>
  <c r="S1124" i="4"/>
  <c r="W1124" i="4"/>
  <c r="L1124" i="4"/>
  <c r="E1124" i="4"/>
  <c r="H1119" i="7"/>
  <c r="I1119" i="7"/>
  <c r="F1122" i="7"/>
  <c r="J1126" i="4"/>
  <c r="G1120" i="7"/>
  <c r="F1125" i="4"/>
  <c r="D1123" i="7"/>
  <c r="C1124" i="7"/>
  <c r="D1128" i="4"/>
  <c r="V1128" i="4"/>
  <c r="E1122" i="7"/>
  <c r="T1125" i="4"/>
  <c r="S1125" i="4"/>
  <c r="W1125" i="4"/>
  <c r="L1125" i="4"/>
  <c r="E1125" i="4"/>
  <c r="H1120" i="7"/>
  <c r="I1120" i="7"/>
  <c r="G1121" i="7"/>
  <c r="D1124" i="7"/>
  <c r="C1125" i="7"/>
  <c r="D1129" i="4"/>
  <c r="V1129" i="4"/>
  <c r="F1126" i="4"/>
  <c r="E1123" i="7"/>
  <c r="F1123" i="7"/>
  <c r="J1127" i="4"/>
  <c r="T1126" i="4"/>
  <c r="S1126" i="4"/>
  <c r="W1126" i="4"/>
  <c r="L1126" i="4"/>
  <c r="E1126" i="4"/>
  <c r="H1121" i="7"/>
  <c r="I1121" i="7"/>
  <c r="E1124" i="7"/>
  <c r="F1127" i="4"/>
  <c r="F1124" i="7"/>
  <c r="J1128" i="4"/>
  <c r="D1125" i="7"/>
  <c r="C1126" i="7"/>
  <c r="D1130" i="4"/>
  <c r="V1130" i="4"/>
  <c r="G1122" i="7"/>
  <c r="T1127" i="4"/>
  <c r="S1127" i="4"/>
  <c r="W1127" i="4"/>
  <c r="L1127" i="4"/>
  <c r="E1127" i="4"/>
  <c r="H1122" i="7"/>
  <c r="I1122" i="7"/>
  <c r="F1125" i="7"/>
  <c r="J1129" i="4"/>
  <c r="E1125" i="7"/>
  <c r="D1126" i="7"/>
  <c r="C1127" i="7"/>
  <c r="D1131" i="4"/>
  <c r="V1131" i="4"/>
  <c r="G1123" i="7"/>
  <c r="F1128" i="4"/>
  <c r="T1128" i="4"/>
  <c r="S1128" i="4"/>
  <c r="W1128" i="4"/>
  <c r="L1128" i="4"/>
  <c r="E1128" i="4"/>
  <c r="H1123" i="7"/>
  <c r="I1123" i="7"/>
  <c r="E1126" i="7"/>
  <c r="F1126" i="7"/>
  <c r="J1130" i="4"/>
  <c r="D1127" i="7"/>
  <c r="C1128" i="7"/>
  <c r="D1132" i="4"/>
  <c r="V1132" i="4"/>
  <c r="G1124" i="7"/>
  <c r="F1129" i="4"/>
  <c r="T1129" i="4"/>
  <c r="S1129" i="4"/>
  <c r="W1129" i="4"/>
  <c r="L1129" i="4"/>
  <c r="E1129" i="4"/>
  <c r="H1124" i="7"/>
  <c r="I1124" i="7"/>
  <c r="F1130" i="4"/>
  <c r="D1128" i="7"/>
  <c r="C1129" i="7"/>
  <c r="D1133" i="4"/>
  <c r="V1133" i="4"/>
  <c r="E1127" i="7"/>
  <c r="G1125" i="7"/>
  <c r="F1127" i="7"/>
  <c r="J1131" i="4"/>
  <c r="T1130" i="4"/>
  <c r="S1130" i="4"/>
  <c r="W1130" i="4"/>
  <c r="L1130" i="4"/>
  <c r="E1130" i="4"/>
  <c r="G1126" i="7"/>
  <c r="H1126" i="7"/>
  <c r="H1125" i="7"/>
  <c r="I1125" i="7"/>
  <c r="F1131" i="4"/>
  <c r="E1128" i="7"/>
  <c r="D1129" i="7"/>
  <c r="C1130" i="7"/>
  <c r="D1134" i="4"/>
  <c r="V1134" i="4"/>
  <c r="F1128" i="7"/>
  <c r="J1132" i="4"/>
  <c r="T1131" i="4"/>
  <c r="S1131" i="4"/>
  <c r="W1131" i="4"/>
  <c r="L1131" i="4"/>
  <c r="E1131" i="4"/>
  <c r="I1126" i="7"/>
  <c r="F1129" i="7"/>
  <c r="J1133" i="4"/>
  <c r="E1129" i="7"/>
  <c r="D1130" i="7"/>
  <c r="C1131" i="7"/>
  <c r="D1135" i="4"/>
  <c r="V1135" i="4"/>
  <c r="F1132" i="4"/>
  <c r="G1127" i="7"/>
  <c r="T1132" i="4"/>
  <c r="S1132" i="4"/>
  <c r="W1132" i="4"/>
  <c r="L1132" i="4"/>
  <c r="E1132" i="4"/>
  <c r="H1127" i="7"/>
  <c r="I1127" i="7"/>
  <c r="G1128" i="7"/>
  <c r="F1130" i="7"/>
  <c r="J1134" i="4"/>
  <c r="D1131" i="7"/>
  <c r="C1132" i="7"/>
  <c r="D1136" i="4"/>
  <c r="V1136" i="4"/>
  <c r="E1130" i="7"/>
  <c r="F1133" i="4"/>
  <c r="T1133" i="4"/>
  <c r="S1133" i="4"/>
  <c r="W1133" i="4"/>
  <c r="L1133" i="4"/>
  <c r="E1133" i="4"/>
  <c r="H1128" i="7"/>
  <c r="I1128" i="7"/>
  <c r="E1131" i="7"/>
  <c r="F1135" i="4"/>
  <c r="F1131" i="7"/>
  <c r="J1135" i="4"/>
  <c r="F1134" i="4"/>
  <c r="D1132" i="7"/>
  <c r="C1133" i="7"/>
  <c r="D1137" i="4"/>
  <c r="V1137" i="4"/>
  <c r="K4" i="6"/>
  <c r="K11" i="6"/>
  <c r="K7" i="6"/>
  <c r="J21" i="6"/>
  <c r="J26" i="6"/>
  <c r="J18" i="6"/>
  <c r="J4" i="6"/>
  <c r="J34" i="6"/>
  <c r="J35" i="6"/>
  <c r="J5" i="6"/>
  <c r="K17" i="6"/>
  <c r="J20" i="6"/>
  <c r="K14" i="6"/>
  <c r="J32" i="6"/>
  <c r="J33" i="6"/>
  <c r="J22" i="6"/>
  <c r="K33" i="6"/>
  <c r="J29" i="6"/>
  <c r="K6" i="6"/>
  <c r="K9" i="6"/>
  <c r="K8" i="6"/>
  <c r="J6" i="6"/>
  <c r="J15" i="6"/>
  <c r="J30" i="6"/>
  <c r="K35" i="6"/>
  <c r="J10" i="6"/>
  <c r="J13" i="6"/>
  <c r="K5" i="6"/>
  <c r="K28" i="6"/>
  <c r="K29" i="6"/>
  <c r="K18" i="6"/>
  <c r="K26" i="6"/>
  <c r="L26" i="6"/>
  <c r="J25" i="6"/>
  <c r="J31" i="6"/>
  <c r="J17" i="6"/>
  <c r="J16" i="6"/>
  <c r="J27" i="6"/>
  <c r="K25" i="6"/>
  <c r="K27" i="6"/>
  <c r="K32" i="6"/>
  <c r="J12" i="6"/>
  <c r="K19" i="6"/>
  <c r="K12" i="6"/>
  <c r="K15" i="6"/>
  <c r="J14" i="6"/>
  <c r="K24" i="6"/>
  <c r="K21" i="6"/>
  <c r="J28" i="6"/>
  <c r="J9" i="6"/>
  <c r="K23" i="6"/>
  <c r="K20" i="6"/>
  <c r="K13" i="6"/>
  <c r="J7" i="6"/>
  <c r="L7" i="6"/>
  <c r="J8" i="6"/>
  <c r="J24" i="6"/>
  <c r="K10" i="6"/>
  <c r="J19" i="6"/>
  <c r="K34" i="6"/>
  <c r="K30" i="6"/>
  <c r="J23" i="6"/>
  <c r="K16" i="6"/>
  <c r="J11" i="6"/>
  <c r="L11" i="6"/>
  <c r="K22" i="6"/>
  <c r="K31" i="6"/>
  <c r="G1129" i="7"/>
  <c r="T1135" i="4"/>
  <c r="S1135" i="4"/>
  <c r="W1135" i="4"/>
  <c r="L1135" i="4"/>
  <c r="T1134" i="4"/>
  <c r="S1134" i="4"/>
  <c r="W1134" i="4"/>
  <c r="L1134" i="4"/>
  <c r="E1135" i="4"/>
  <c r="E1134" i="4"/>
  <c r="L14" i="6"/>
  <c r="G1131" i="7"/>
  <c r="H1131" i="7"/>
  <c r="H1129" i="7"/>
  <c r="I1129" i="7"/>
  <c r="L21" i="6"/>
  <c r="L20" i="6"/>
  <c r="L24" i="6"/>
  <c r="L9" i="6"/>
  <c r="L30" i="6"/>
  <c r="L28" i="6"/>
  <c r="L8" i="6"/>
  <c r="L13" i="6"/>
  <c r="L31" i="6"/>
  <c r="L29" i="6"/>
  <c r="L5" i="6"/>
  <c r="L33" i="6"/>
  <c r="E1132" i="7"/>
  <c r="F1136" i="4"/>
  <c r="F1132" i="7"/>
  <c r="J1136" i="4"/>
  <c r="G1130" i="7"/>
  <c r="L19" i="6"/>
  <c r="L12" i="6"/>
  <c r="L35" i="6"/>
  <c r="L10" i="6"/>
  <c r="L22" i="6"/>
  <c r="L34" i="6"/>
  <c r="L15" i="6"/>
  <c r="L4" i="6"/>
  <c r="L25" i="6"/>
  <c r="L6" i="6"/>
  <c r="L32" i="6"/>
  <c r="L18" i="6"/>
  <c r="L27" i="6"/>
  <c r="L17" i="6"/>
  <c r="L23" i="6"/>
  <c r="L16" i="6"/>
  <c r="D1133" i="7"/>
  <c r="E1133" i="7"/>
  <c r="F1137" i="4"/>
  <c r="T1136" i="4"/>
  <c r="S1136" i="4"/>
  <c r="W1136" i="4"/>
  <c r="L1136" i="4"/>
  <c r="E1137" i="4"/>
  <c r="E1136" i="4"/>
  <c r="I1131" i="7"/>
  <c r="H1130" i="7"/>
  <c r="I1130" i="7"/>
  <c r="G1132" i="7"/>
  <c r="F1133" i="7"/>
  <c r="J1137" i="4"/>
  <c r="G1133" i="7"/>
  <c r="C1134" i="7"/>
  <c r="D1138" i="4"/>
  <c r="V1138" i="4"/>
  <c r="T1137" i="4"/>
  <c r="S1137" i="4"/>
  <c r="W1137" i="4"/>
  <c r="L1137" i="4"/>
  <c r="H1133" i="7"/>
  <c r="I1133" i="7"/>
  <c r="H1132" i="7"/>
  <c r="I1132" i="7"/>
  <c r="D1134" i="7"/>
  <c r="C1135" i="7"/>
  <c r="D1139" i="4"/>
  <c r="V1139" i="4"/>
  <c r="E1134" i="7"/>
  <c r="F1134" i="7"/>
  <c r="J1138" i="4"/>
  <c r="D1135" i="7"/>
  <c r="F1135" i="7"/>
  <c r="J1139" i="4"/>
  <c r="F1138" i="4"/>
  <c r="C1136" i="7"/>
  <c r="D1140" i="4"/>
  <c r="V1140" i="4"/>
  <c r="E1135" i="7"/>
  <c r="T1138" i="4"/>
  <c r="S1138" i="4"/>
  <c r="W1138" i="4"/>
  <c r="L1138" i="4"/>
  <c r="E1138" i="4"/>
  <c r="G1134" i="7"/>
  <c r="F1139" i="4"/>
  <c r="D1136" i="7"/>
  <c r="C1137" i="7"/>
  <c r="D1141" i="4"/>
  <c r="V1141" i="4"/>
  <c r="T1139" i="4"/>
  <c r="S1139" i="4"/>
  <c r="W1139" i="4"/>
  <c r="L1139" i="4"/>
  <c r="E1139" i="4"/>
  <c r="H1134" i="7"/>
  <c r="I1134" i="7"/>
  <c r="F1136" i="7"/>
  <c r="J1140" i="4"/>
  <c r="E1136" i="7"/>
  <c r="D1137" i="7"/>
  <c r="C1138" i="7"/>
  <c r="D1142" i="4"/>
  <c r="V1142" i="4"/>
  <c r="G1135" i="7"/>
  <c r="H1135" i="7"/>
  <c r="I1135" i="7"/>
  <c r="F1137" i="7"/>
  <c r="J1141" i="4"/>
  <c r="E1137" i="7"/>
  <c r="D1138" i="7"/>
  <c r="F1138" i="7"/>
  <c r="J1142" i="4"/>
  <c r="F1140" i="4"/>
  <c r="T1140" i="4"/>
  <c r="S1140" i="4"/>
  <c r="W1140" i="4"/>
  <c r="L1140" i="4"/>
  <c r="E1140" i="4"/>
  <c r="E1138" i="7"/>
  <c r="C1139" i="7"/>
  <c r="D1143" i="4"/>
  <c r="V1143" i="4"/>
  <c r="F1141" i="4"/>
  <c r="G1136" i="7"/>
  <c r="T1141" i="4"/>
  <c r="S1141" i="4"/>
  <c r="W1141" i="4"/>
  <c r="L1141" i="4"/>
  <c r="E1141" i="4"/>
  <c r="H1136" i="7"/>
  <c r="I1136" i="7"/>
  <c r="D1139" i="7"/>
  <c r="F1139" i="7"/>
  <c r="J1143" i="4"/>
  <c r="G1137" i="7"/>
  <c r="F1142" i="4"/>
  <c r="T1142" i="4"/>
  <c r="S1142" i="4"/>
  <c r="W1142" i="4"/>
  <c r="L1142" i="4"/>
  <c r="E1142" i="4"/>
  <c r="H1137" i="7"/>
  <c r="I1137" i="7"/>
  <c r="G1138" i="7"/>
  <c r="E1139" i="7"/>
  <c r="C1140" i="7"/>
  <c r="D1144" i="4"/>
  <c r="V1144" i="4"/>
  <c r="H1138" i="7"/>
  <c r="I1138" i="7"/>
  <c r="D1140" i="7"/>
  <c r="E1140" i="7"/>
  <c r="F1143" i="4"/>
  <c r="T1143" i="4"/>
  <c r="S1143" i="4"/>
  <c r="W1143" i="4"/>
  <c r="L1143" i="4"/>
  <c r="E1143" i="4"/>
  <c r="F1144" i="4"/>
  <c r="G1139" i="7"/>
  <c r="F1140" i="7"/>
  <c r="J1144" i="4"/>
  <c r="C1141" i="7"/>
  <c r="D1145" i="4"/>
  <c r="V1145" i="4"/>
  <c r="T1144" i="4"/>
  <c r="S1144" i="4"/>
  <c r="W1144" i="4"/>
  <c r="L1144" i="4"/>
  <c r="E1144" i="4"/>
  <c r="H1139" i="7"/>
  <c r="I1139" i="7"/>
  <c r="G1140" i="7"/>
  <c r="D1141" i="7"/>
  <c r="C1142" i="7"/>
  <c r="D1146" i="4"/>
  <c r="V1146" i="4"/>
  <c r="H1140" i="7"/>
  <c r="I1140" i="7"/>
  <c r="D1142" i="7"/>
  <c r="C1143" i="7"/>
  <c r="D1147" i="4"/>
  <c r="V1147" i="4"/>
  <c r="E1141" i="7"/>
  <c r="F1141" i="7"/>
  <c r="J1145" i="4"/>
  <c r="D1143" i="7"/>
  <c r="C1144" i="7"/>
  <c r="D1148" i="4"/>
  <c r="V1148" i="4"/>
  <c r="F1142" i="7"/>
  <c r="J1146" i="4"/>
  <c r="F1145" i="4"/>
  <c r="E1142" i="7"/>
  <c r="T1145" i="4"/>
  <c r="S1145" i="4"/>
  <c r="W1145" i="4"/>
  <c r="L1145" i="4"/>
  <c r="E1145" i="4"/>
  <c r="F1143" i="7"/>
  <c r="J1147" i="4"/>
  <c r="G1141" i="7"/>
  <c r="D1144" i="7"/>
  <c r="F1144" i="7"/>
  <c r="J1148" i="4"/>
  <c r="F1146" i="4"/>
  <c r="E1143" i="7"/>
  <c r="T1146" i="4"/>
  <c r="S1146" i="4"/>
  <c r="W1146" i="4"/>
  <c r="L1146" i="4"/>
  <c r="E1146" i="4"/>
  <c r="H1141" i="7"/>
  <c r="I1141" i="7"/>
  <c r="F1147" i="4"/>
  <c r="E1144" i="7"/>
  <c r="C1145" i="7"/>
  <c r="D1149" i="4"/>
  <c r="V1149" i="4"/>
  <c r="G1142" i="7"/>
  <c r="T1147" i="4"/>
  <c r="S1147" i="4"/>
  <c r="W1147" i="4"/>
  <c r="L1147" i="4"/>
  <c r="E1147" i="4"/>
  <c r="H1142" i="7"/>
  <c r="I1142" i="7"/>
  <c r="D1145" i="7"/>
  <c r="C1146" i="7"/>
  <c r="D1150" i="4"/>
  <c r="V1150" i="4"/>
  <c r="F1148" i="4"/>
  <c r="G1143" i="7"/>
  <c r="T1148" i="4"/>
  <c r="S1148" i="4"/>
  <c r="W1148" i="4"/>
  <c r="L1148" i="4"/>
  <c r="E1148" i="4"/>
  <c r="H1143" i="7"/>
  <c r="I1143" i="7"/>
  <c r="F1145" i="7"/>
  <c r="J1149" i="4"/>
  <c r="E1145" i="7"/>
  <c r="D1146" i="7"/>
  <c r="C1147" i="7"/>
  <c r="D1151" i="4"/>
  <c r="V1151" i="4"/>
  <c r="G1144" i="7"/>
  <c r="H1144" i="7"/>
  <c r="I1144" i="7"/>
  <c r="E1146" i="7"/>
  <c r="F1150" i="4"/>
  <c r="F1149" i="4"/>
  <c r="F1146" i="7"/>
  <c r="J1150" i="4"/>
  <c r="D1147" i="7"/>
  <c r="C1148" i="7"/>
  <c r="D1152" i="4"/>
  <c r="V1152" i="4"/>
  <c r="T1149" i="4"/>
  <c r="S1149" i="4"/>
  <c r="W1149" i="4"/>
  <c r="L1149" i="4"/>
  <c r="T1150" i="4"/>
  <c r="S1150" i="4"/>
  <c r="W1150" i="4"/>
  <c r="L1150" i="4"/>
  <c r="E1150" i="4"/>
  <c r="E1149" i="4"/>
  <c r="G1146" i="7"/>
  <c r="G1145" i="7"/>
  <c r="E1147" i="7"/>
  <c r="D1148" i="7"/>
  <c r="C1149" i="7"/>
  <c r="D1153" i="4"/>
  <c r="V1153" i="4"/>
  <c r="F1147" i="7"/>
  <c r="J1151" i="4"/>
  <c r="H1145" i="7"/>
  <c r="I1145" i="7"/>
  <c r="H1146" i="7"/>
  <c r="I1146" i="7"/>
  <c r="E1148" i="7"/>
  <c r="F1148" i="7"/>
  <c r="J1152" i="4"/>
  <c r="D1149" i="7"/>
  <c r="E1149" i="7"/>
  <c r="F1153" i="4"/>
  <c r="F1151" i="4"/>
  <c r="T1151" i="4"/>
  <c r="S1151" i="4"/>
  <c r="W1151" i="4"/>
  <c r="L1151" i="4"/>
  <c r="E1153" i="4"/>
  <c r="E1151" i="4"/>
  <c r="G1147" i="7"/>
  <c r="C1150" i="7"/>
  <c r="D1154" i="4"/>
  <c r="V1154" i="4"/>
  <c r="F1149" i="7"/>
  <c r="J1153" i="4"/>
  <c r="G1149" i="7"/>
  <c r="F1152" i="4"/>
  <c r="T1152" i="4"/>
  <c r="S1152" i="4"/>
  <c r="W1152" i="4"/>
  <c r="L1152" i="4"/>
  <c r="S1153" i="4"/>
  <c r="W1153" i="4"/>
  <c r="L1153" i="4"/>
  <c r="T1153" i="4"/>
  <c r="E1152" i="4"/>
  <c r="H1149" i="7"/>
  <c r="I1149" i="7"/>
  <c r="H1147" i="7"/>
  <c r="I1147" i="7"/>
  <c r="D1150" i="7"/>
  <c r="E1150" i="7"/>
  <c r="G1148" i="7"/>
  <c r="H1148" i="7"/>
  <c r="I1148" i="7"/>
  <c r="F1150" i="7"/>
  <c r="J1154" i="4"/>
  <c r="C1151" i="7"/>
  <c r="D1155" i="4"/>
  <c r="V1155" i="4"/>
  <c r="F1154" i="4"/>
  <c r="T1154" i="4"/>
  <c r="S1154" i="4"/>
  <c r="W1154" i="4"/>
  <c r="L1154" i="4"/>
  <c r="E1154" i="4"/>
  <c r="G1150" i="7"/>
  <c r="D1151" i="7"/>
  <c r="C1152" i="7"/>
  <c r="D1156" i="4"/>
  <c r="V1156" i="4"/>
  <c r="H1150" i="7"/>
  <c r="I1150" i="7"/>
  <c r="E1151" i="7"/>
  <c r="F1151" i="7"/>
  <c r="J1155" i="4"/>
  <c r="D1152" i="7"/>
  <c r="C1153" i="7"/>
  <c r="D1157" i="4"/>
  <c r="V1157" i="4"/>
  <c r="F1155" i="4"/>
  <c r="E1152" i="7"/>
  <c r="F1152" i="7"/>
  <c r="J1156" i="4"/>
  <c r="D1153" i="7"/>
  <c r="C1154" i="7"/>
  <c r="D1158" i="4"/>
  <c r="V1158" i="4"/>
  <c r="T1155" i="4"/>
  <c r="S1155" i="4"/>
  <c r="W1155" i="4"/>
  <c r="L1155" i="4"/>
  <c r="E1155" i="4"/>
  <c r="G1151" i="7"/>
  <c r="F1153" i="7"/>
  <c r="J1157" i="4"/>
  <c r="E1153" i="7"/>
  <c r="D1154" i="7"/>
  <c r="C1155" i="7"/>
  <c r="D1159" i="4"/>
  <c r="V1159" i="4"/>
  <c r="F1156" i="4"/>
  <c r="T1156" i="4"/>
  <c r="S1156" i="4"/>
  <c r="W1156" i="4"/>
  <c r="L1156" i="4"/>
  <c r="E1156" i="4"/>
  <c r="H1151" i="7"/>
  <c r="I1151" i="7"/>
  <c r="F1154" i="7"/>
  <c r="J1158" i="4"/>
  <c r="D1155" i="7"/>
  <c r="C1156" i="7"/>
  <c r="D1160" i="4"/>
  <c r="V1160" i="4"/>
  <c r="E1154" i="7"/>
  <c r="F1157" i="4"/>
  <c r="G1152" i="7"/>
  <c r="T1157" i="4"/>
  <c r="S1157" i="4"/>
  <c r="W1157" i="4"/>
  <c r="L1157" i="4"/>
  <c r="E1157" i="4"/>
  <c r="H1152" i="7"/>
  <c r="I1152" i="7"/>
  <c r="F1158" i="4"/>
  <c r="F1155" i="7"/>
  <c r="J1159" i="4"/>
  <c r="E1155" i="7"/>
  <c r="G1153" i="7"/>
  <c r="D1156" i="7"/>
  <c r="C1157" i="7"/>
  <c r="D1161" i="4"/>
  <c r="V1161" i="4"/>
  <c r="T1158" i="4"/>
  <c r="S1158" i="4"/>
  <c r="W1158" i="4"/>
  <c r="L1158" i="4"/>
  <c r="E1158" i="4"/>
  <c r="H1153" i="7"/>
  <c r="I1153" i="7"/>
  <c r="E1156" i="7"/>
  <c r="F1159" i="4"/>
  <c r="F1156" i="7"/>
  <c r="J1160" i="4"/>
  <c r="G1154" i="7"/>
  <c r="D1157" i="7"/>
  <c r="E1157" i="7"/>
  <c r="T1159" i="4"/>
  <c r="S1159" i="4"/>
  <c r="W1159" i="4"/>
  <c r="L1159" i="4"/>
  <c r="E1159" i="4"/>
  <c r="H1154" i="7"/>
  <c r="I1154" i="7"/>
  <c r="C1158" i="7"/>
  <c r="F1157" i="7"/>
  <c r="J1161" i="4"/>
  <c r="F1160" i="4"/>
  <c r="F1161" i="4"/>
  <c r="G1155" i="7"/>
  <c r="T1161" i="4"/>
  <c r="S1161" i="4"/>
  <c r="W1161" i="4"/>
  <c r="L1161" i="4"/>
  <c r="T1160" i="4"/>
  <c r="S1160" i="4"/>
  <c r="W1160" i="4"/>
  <c r="L1160" i="4"/>
  <c r="E1161" i="4"/>
  <c r="D1158" i="7"/>
  <c r="C1159" i="7"/>
  <c r="D1163" i="4"/>
  <c r="V1163" i="4"/>
  <c r="D1162" i="4"/>
  <c r="V1162" i="4"/>
  <c r="E1160" i="4"/>
  <c r="H1155" i="7"/>
  <c r="I1155" i="7"/>
  <c r="G1156" i="7"/>
  <c r="F1158" i="7"/>
  <c r="J1162" i="4"/>
  <c r="E1158" i="7"/>
  <c r="G1157" i="7"/>
  <c r="D1159" i="7"/>
  <c r="C1160" i="7"/>
  <c r="D1164" i="4"/>
  <c r="V1164" i="4"/>
  <c r="H1157" i="7"/>
  <c r="I1157" i="7"/>
  <c r="H1156" i="7"/>
  <c r="I1156" i="7"/>
  <c r="E1159" i="7"/>
  <c r="F1163" i="4"/>
  <c r="F1162" i="4"/>
  <c r="F1159" i="7"/>
  <c r="J1163" i="4"/>
  <c r="D1160" i="7"/>
  <c r="C1161" i="7"/>
  <c r="D1165" i="4"/>
  <c r="V1165" i="4"/>
  <c r="T1163" i="4"/>
  <c r="S1163" i="4"/>
  <c r="W1163" i="4"/>
  <c r="L1163" i="4"/>
  <c r="T1162" i="4"/>
  <c r="S1162" i="4"/>
  <c r="W1162" i="4"/>
  <c r="L1162" i="4"/>
  <c r="E1162" i="4"/>
  <c r="E1163" i="4"/>
  <c r="G1159" i="7"/>
  <c r="F1160" i="7"/>
  <c r="J1164" i="4"/>
  <c r="G1158" i="7"/>
  <c r="D1161" i="7"/>
  <c r="F1161" i="7"/>
  <c r="J1165" i="4"/>
  <c r="E1160" i="7"/>
  <c r="H1159" i="7"/>
  <c r="I1159" i="7"/>
  <c r="H1158" i="7"/>
  <c r="I1158" i="7"/>
  <c r="E1161" i="7"/>
  <c r="F1165" i="4"/>
  <c r="C1162" i="7"/>
  <c r="D1166" i="4"/>
  <c r="V1166" i="4"/>
  <c r="F1164" i="4"/>
  <c r="T1165" i="4"/>
  <c r="S1165" i="4"/>
  <c r="W1165" i="4"/>
  <c r="L1165" i="4"/>
  <c r="T1164" i="4"/>
  <c r="S1164" i="4"/>
  <c r="W1164" i="4"/>
  <c r="L1164" i="4"/>
  <c r="E1165" i="4"/>
  <c r="E1164" i="4"/>
  <c r="G1161" i="7"/>
  <c r="D1162" i="7"/>
  <c r="C1163" i="7"/>
  <c r="D1167" i="4"/>
  <c r="V1167" i="4"/>
  <c r="G1160" i="7"/>
  <c r="H1160" i="7"/>
  <c r="I1160" i="7"/>
  <c r="H1161" i="7"/>
  <c r="I1161" i="7"/>
  <c r="E1162" i="7"/>
  <c r="F1162" i="7"/>
  <c r="J1166" i="4"/>
  <c r="D1163" i="7"/>
  <c r="F1163" i="7"/>
  <c r="J1167" i="4"/>
  <c r="E1163" i="7"/>
  <c r="C1164" i="7"/>
  <c r="D1168" i="4"/>
  <c r="V1168" i="4"/>
  <c r="F1166" i="4"/>
  <c r="T1166" i="4"/>
  <c r="S1166" i="4"/>
  <c r="W1166" i="4"/>
  <c r="L1166" i="4"/>
  <c r="E1166" i="4"/>
  <c r="F1167" i="4"/>
  <c r="G1162" i="7"/>
  <c r="D1164" i="7"/>
  <c r="F1164" i="7"/>
  <c r="J1168" i="4"/>
  <c r="T1167" i="4"/>
  <c r="S1167" i="4"/>
  <c r="W1167" i="4"/>
  <c r="L1167" i="4"/>
  <c r="E1167" i="4"/>
  <c r="H1162" i="7"/>
  <c r="I1162" i="7"/>
  <c r="E1164" i="7"/>
  <c r="F1168" i="4"/>
  <c r="C1165" i="7"/>
  <c r="G1163" i="7"/>
  <c r="T1168" i="4"/>
  <c r="S1168" i="4"/>
  <c r="W1168" i="4"/>
  <c r="L1168" i="4"/>
  <c r="D1165" i="7"/>
  <c r="C1166" i="7"/>
  <c r="D1170" i="4"/>
  <c r="V1170" i="4"/>
  <c r="D1169" i="4"/>
  <c r="V1169" i="4"/>
  <c r="E1168" i="4"/>
  <c r="H1163" i="7"/>
  <c r="I1163" i="7"/>
  <c r="E1165" i="7"/>
  <c r="F1169" i="4"/>
  <c r="G1164" i="7"/>
  <c r="F1165" i="7"/>
  <c r="J1169" i="4"/>
  <c r="T1169" i="4"/>
  <c r="S1169" i="4"/>
  <c r="W1169" i="4"/>
  <c r="L1169" i="4"/>
  <c r="E1169" i="4"/>
  <c r="D1166" i="7"/>
  <c r="C1167" i="7"/>
  <c r="D1171" i="4"/>
  <c r="V1171" i="4"/>
  <c r="H1164" i="7"/>
  <c r="I1164" i="7"/>
  <c r="G1165" i="7"/>
  <c r="F1166" i="7"/>
  <c r="J1170" i="4"/>
  <c r="E1166" i="7"/>
  <c r="D1167" i="7"/>
  <c r="F1167" i="7"/>
  <c r="J1171" i="4"/>
  <c r="H1165" i="7"/>
  <c r="I1165" i="7"/>
  <c r="E1167" i="7"/>
  <c r="C1168" i="7"/>
  <c r="D1172" i="4"/>
  <c r="V1172" i="4"/>
  <c r="F1170" i="4"/>
  <c r="T1170" i="4"/>
  <c r="S1170" i="4"/>
  <c r="W1170" i="4"/>
  <c r="L1170" i="4"/>
  <c r="E1170" i="4"/>
  <c r="G1166" i="7"/>
  <c r="D1168" i="7"/>
  <c r="C1169" i="7"/>
  <c r="D1173" i="4"/>
  <c r="V1173" i="4"/>
  <c r="F1171" i="4"/>
  <c r="T1171" i="4"/>
  <c r="S1171" i="4"/>
  <c r="W1171" i="4"/>
  <c r="L1171" i="4"/>
  <c r="E1171" i="4"/>
  <c r="H1166" i="7"/>
  <c r="I1166" i="7"/>
  <c r="E1168" i="7"/>
  <c r="F1168" i="7"/>
  <c r="J1172" i="4"/>
  <c r="G1167" i="7"/>
  <c r="D1169" i="7"/>
  <c r="F1169" i="7"/>
  <c r="J1173" i="4"/>
  <c r="H1167" i="7"/>
  <c r="I1167" i="7"/>
  <c r="F1172" i="4"/>
  <c r="E1169" i="7"/>
  <c r="C1170" i="7"/>
  <c r="D1174" i="4"/>
  <c r="V1174" i="4"/>
  <c r="T1172" i="4"/>
  <c r="S1172" i="4"/>
  <c r="W1172" i="4"/>
  <c r="L1172" i="4"/>
  <c r="E1172" i="4"/>
  <c r="G1168" i="7"/>
  <c r="D1170" i="7"/>
  <c r="E1170" i="7"/>
  <c r="F1174" i="4"/>
  <c r="F1173" i="4"/>
  <c r="T1173" i="4"/>
  <c r="S1173" i="4"/>
  <c r="W1173" i="4"/>
  <c r="L1173" i="4"/>
  <c r="E1174" i="4"/>
  <c r="E1173" i="4"/>
  <c r="H1168" i="7"/>
  <c r="I1168" i="7"/>
  <c r="F1170" i="7"/>
  <c r="J1174" i="4"/>
  <c r="G1170" i="7"/>
  <c r="C1171" i="7"/>
  <c r="D1175" i="4"/>
  <c r="V1175" i="4"/>
  <c r="G1169" i="7"/>
  <c r="S1174" i="4"/>
  <c r="W1174" i="4"/>
  <c r="L1174" i="4"/>
  <c r="T1174" i="4"/>
  <c r="H1169" i="7"/>
  <c r="I1169" i="7"/>
  <c r="H1170" i="7"/>
  <c r="I1170" i="7"/>
  <c r="D1171" i="7"/>
  <c r="E1171" i="7"/>
  <c r="F1171" i="7"/>
  <c r="J1175" i="4"/>
  <c r="F1175" i="4"/>
  <c r="C1172" i="7"/>
  <c r="D1176" i="4"/>
  <c r="V1176" i="4"/>
  <c r="S1175" i="4"/>
  <c r="W1175" i="4"/>
  <c r="L1175" i="4"/>
  <c r="T1175" i="4"/>
  <c r="E1175" i="4"/>
  <c r="D1172" i="7"/>
  <c r="C1173" i="7"/>
  <c r="D1177" i="4"/>
  <c r="V1177" i="4"/>
  <c r="G1171" i="7"/>
  <c r="H1171" i="7"/>
  <c r="I1171" i="7"/>
  <c r="E1172" i="7"/>
  <c r="F1172" i="7"/>
  <c r="J1176" i="4"/>
  <c r="D1173" i="7"/>
  <c r="C1174" i="7"/>
  <c r="D1178" i="4"/>
  <c r="V1178" i="4"/>
  <c r="F1176" i="4"/>
  <c r="E1173" i="7"/>
  <c r="D1174" i="7"/>
  <c r="C1175" i="7"/>
  <c r="D1179" i="4"/>
  <c r="V1179" i="4"/>
  <c r="F1173" i="7"/>
  <c r="J1177" i="4"/>
  <c r="T1176" i="4"/>
  <c r="S1176" i="4"/>
  <c r="W1176" i="4"/>
  <c r="L1176" i="4"/>
  <c r="E1176" i="4"/>
  <c r="G1172" i="7"/>
  <c r="F1174" i="7"/>
  <c r="J1178" i="4"/>
  <c r="D1175" i="7"/>
  <c r="C1176" i="7"/>
  <c r="D1180" i="4"/>
  <c r="V1180" i="4"/>
  <c r="E1174" i="7"/>
  <c r="F1177" i="4"/>
  <c r="T1177" i="4"/>
  <c r="S1177" i="4"/>
  <c r="W1177" i="4"/>
  <c r="L1177" i="4"/>
  <c r="E1177" i="4"/>
  <c r="H1172" i="7"/>
  <c r="I1172" i="7"/>
  <c r="E1175" i="7"/>
  <c r="F1175" i="7"/>
  <c r="J1179" i="4"/>
  <c r="D1176" i="7"/>
  <c r="C1177" i="7"/>
  <c r="D1181" i="4"/>
  <c r="V1181" i="4"/>
  <c r="F1178" i="4"/>
  <c r="G1173" i="7"/>
  <c r="T1178" i="4"/>
  <c r="S1178" i="4"/>
  <c r="W1178" i="4"/>
  <c r="L1178" i="4"/>
  <c r="E1178" i="4"/>
  <c r="H1173" i="7"/>
  <c r="I1173" i="7"/>
  <c r="F1179" i="4"/>
  <c r="F1176" i="7"/>
  <c r="J1180" i="4"/>
  <c r="G1174" i="7"/>
  <c r="D1177" i="7"/>
  <c r="E1177" i="7"/>
  <c r="E1176" i="7"/>
  <c r="T1179" i="4"/>
  <c r="S1179" i="4"/>
  <c r="W1179" i="4"/>
  <c r="L1179" i="4"/>
  <c r="E1179" i="4"/>
  <c r="H1174" i="7"/>
  <c r="I1174" i="7"/>
  <c r="G1175" i="7"/>
  <c r="F1181" i="4"/>
  <c r="C1178" i="7"/>
  <c r="D1182" i="4"/>
  <c r="V1182" i="4"/>
  <c r="F1177" i="7"/>
  <c r="J1181" i="4"/>
  <c r="F1180" i="4"/>
  <c r="T1181" i="4"/>
  <c r="S1181" i="4"/>
  <c r="W1181" i="4"/>
  <c r="L1181" i="4"/>
  <c r="T1180" i="4"/>
  <c r="S1180" i="4"/>
  <c r="W1180" i="4"/>
  <c r="L1180" i="4"/>
  <c r="E1181" i="4"/>
  <c r="E1180" i="4"/>
  <c r="H1175" i="7"/>
  <c r="I1175" i="7"/>
  <c r="G1176" i="7"/>
  <c r="D1178" i="7"/>
  <c r="F1178" i="7"/>
  <c r="J1182" i="4"/>
  <c r="G1177" i="7"/>
  <c r="H1176" i="7"/>
  <c r="I1176" i="7"/>
  <c r="H1177" i="7"/>
  <c r="I1177" i="7"/>
  <c r="C1179" i="7"/>
  <c r="D1183" i="4"/>
  <c r="V1183" i="4"/>
  <c r="E1178" i="7"/>
  <c r="F1182" i="4"/>
  <c r="D1179" i="7"/>
  <c r="C1180" i="7"/>
  <c r="D1184" i="4"/>
  <c r="V1184" i="4"/>
  <c r="T1182" i="4"/>
  <c r="S1182" i="4"/>
  <c r="W1182" i="4"/>
  <c r="L1182" i="4"/>
  <c r="E1182" i="4"/>
  <c r="F1179" i="7"/>
  <c r="J1183" i="4"/>
  <c r="E1179" i="7"/>
  <c r="D1180" i="7"/>
  <c r="C1181" i="7"/>
  <c r="D1185" i="4"/>
  <c r="V1185" i="4"/>
  <c r="G1178" i="7"/>
  <c r="H1178" i="7"/>
  <c r="I1178" i="7"/>
  <c r="F1180" i="7"/>
  <c r="J1184" i="4"/>
  <c r="E1180" i="7"/>
  <c r="D1181" i="7"/>
  <c r="F1181" i="7"/>
  <c r="J1185" i="4"/>
  <c r="F1183" i="4"/>
  <c r="T1183" i="4"/>
  <c r="S1183" i="4"/>
  <c r="W1183" i="4"/>
  <c r="L1183" i="4"/>
  <c r="E1183" i="4"/>
  <c r="E1181" i="7"/>
  <c r="F1185" i="4"/>
  <c r="C1182" i="7"/>
  <c r="D1186" i="4"/>
  <c r="V1186" i="4"/>
  <c r="F1184" i="4"/>
  <c r="G1179" i="7"/>
  <c r="T1185" i="4"/>
  <c r="S1185" i="4"/>
  <c r="W1185" i="4"/>
  <c r="L1185" i="4"/>
  <c r="T1184" i="4"/>
  <c r="S1184" i="4"/>
  <c r="W1184" i="4"/>
  <c r="L1184" i="4"/>
  <c r="E1185" i="4"/>
  <c r="E1184" i="4"/>
  <c r="H1179" i="7"/>
  <c r="I1179" i="7"/>
  <c r="G1181" i="7"/>
  <c r="G1180" i="7"/>
  <c r="D1182" i="7"/>
  <c r="C1183" i="7"/>
  <c r="D1187" i="4"/>
  <c r="V1187" i="4"/>
  <c r="H1180" i="7"/>
  <c r="I1180" i="7"/>
  <c r="H1181" i="7"/>
  <c r="I1181" i="7"/>
  <c r="E1182" i="7"/>
  <c r="F1186" i="4"/>
  <c r="F1182" i="7"/>
  <c r="J1186" i="4"/>
  <c r="D1183" i="7"/>
  <c r="C1184" i="7"/>
  <c r="D1188" i="4"/>
  <c r="V1188" i="4"/>
  <c r="T1186" i="4"/>
  <c r="S1186" i="4"/>
  <c r="W1186" i="4"/>
  <c r="L1186" i="4"/>
  <c r="E1186" i="4"/>
  <c r="G1182" i="7"/>
  <c r="F1183" i="7"/>
  <c r="J1187" i="4"/>
  <c r="E1183" i="7"/>
  <c r="D1184" i="7"/>
  <c r="E1184" i="7"/>
  <c r="H1182" i="7"/>
  <c r="I1182" i="7"/>
  <c r="F1184" i="7"/>
  <c r="J1188" i="4"/>
  <c r="F1188" i="4"/>
  <c r="C1185" i="7"/>
  <c r="D1189" i="4"/>
  <c r="V1189" i="4"/>
  <c r="F1187" i="4"/>
  <c r="T1187" i="4"/>
  <c r="S1187" i="4"/>
  <c r="W1187" i="4"/>
  <c r="L1187" i="4"/>
  <c r="T1188" i="4"/>
  <c r="S1188" i="4"/>
  <c r="W1188" i="4"/>
  <c r="L1188" i="4"/>
  <c r="E1188" i="4"/>
  <c r="E1187" i="4"/>
  <c r="G1183" i="7"/>
  <c r="D1185" i="7"/>
  <c r="C1186" i="7"/>
  <c r="D1190" i="4"/>
  <c r="V1190" i="4"/>
  <c r="G1184" i="7"/>
  <c r="H1184" i="7"/>
  <c r="I1184" i="7"/>
  <c r="H1183" i="7"/>
  <c r="I1183" i="7"/>
  <c r="E1185" i="7"/>
  <c r="F1185" i="7"/>
  <c r="J1189" i="4"/>
  <c r="D1186" i="7"/>
  <c r="C1187" i="7"/>
  <c r="D1191" i="4"/>
  <c r="V1191" i="4"/>
  <c r="E1186" i="7"/>
  <c r="F1190" i="4"/>
  <c r="F1186" i="7"/>
  <c r="J1190" i="4"/>
  <c r="G1186" i="7"/>
  <c r="D1187" i="7"/>
  <c r="C1188" i="7"/>
  <c r="D1192" i="4"/>
  <c r="V1192" i="4"/>
  <c r="F1189" i="4"/>
  <c r="T1190" i="4"/>
  <c r="S1190" i="4"/>
  <c r="W1190" i="4"/>
  <c r="L1190" i="4"/>
  <c r="T1189" i="4"/>
  <c r="S1189" i="4"/>
  <c r="W1189" i="4"/>
  <c r="L1189" i="4"/>
  <c r="E1190" i="4"/>
  <c r="E1189" i="4"/>
  <c r="H1186" i="7"/>
  <c r="I1186" i="7"/>
  <c r="E1187" i="7"/>
  <c r="F1187" i="7"/>
  <c r="J1191" i="4"/>
  <c r="D1188" i="7"/>
  <c r="C1189" i="7"/>
  <c r="D1193" i="4"/>
  <c r="V1193" i="4"/>
  <c r="G1185" i="7"/>
  <c r="H1185" i="7"/>
  <c r="I1185" i="7"/>
  <c r="E1188" i="7"/>
  <c r="F1191" i="4"/>
  <c r="F1188" i="7"/>
  <c r="J1192" i="4"/>
  <c r="D1189" i="7"/>
  <c r="C1190" i="7"/>
  <c r="D1194" i="4"/>
  <c r="V1194" i="4"/>
  <c r="T1191" i="4"/>
  <c r="S1191" i="4"/>
  <c r="W1191" i="4"/>
  <c r="L1191" i="4"/>
  <c r="E1191" i="4"/>
  <c r="G1187" i="7"/>
  <c r="F1192" i="4"/>
  <c r="F1189" i="7"/>
  <c r="J1193" i="4"/>
  <c r="E1189" i="7"/>
  <c r="D1190" i="7"/>
  <c r="C1191" i="7"/>
  <c r="D1195" i="4"/>
  <c r="V1195" i="4"/>
  <c r="T1192" i="4"/>
  <c r="S1192" i="4"/>
  <c r="W1192" i="4"/>
  <c r="L1192" i="4"/>
  <c r="E1192" i="4"/>
  <c r="H1187" i="7"/>
  <c r="I1187" i="7"/>
  <c r="G1188" i="7"/>
  <c r="F1190" i="7"/>
  <c r="J1194" i="4"/>
  <c r="E1190" i="7"/>
  <c r="D1191" i="7"/>
  <c r="C1192" i="7"/>
  <c r="D1196" i="4"/>
  <c r="V1196" i="4"/>
  <c r="F1193" i="4"/>
  <c r="T1193" i="4"/>
  <c r="S1193" i="4"/>
  <c r="W1193" i="4"/>
  <c r="L1193" i="4"/>
  <c r="E1193" i="4"/>
  <c r="H1188" i="7"/>
  <c r="I1188" i="7"/>
  <c r="F1191" i="7"/>
  <c r="J1195" i="4"/>
  <c r="E1191" i="7"/>
  <c r="D1192" i="7"/>
  <c r="C1193" i="7"/>
  <c r="D1197" i="4"/>
  <c r="V1197" i="4"/>
  <c r="G1189" i="7"/>
  <c r="F1194" i="4"/>
  <c r="T1194" i="4"/>
  <c r="S1194" i="4"/>
  <c r="W1194" i="4"/>
  <c r="L1194" i="4"/>
  <c r="E1194" i="4"/>
  <c r="H1189" i="7"/>
  <c r="I1189" i="7"/>
  <c r="F1192" i="7"/>
  <c r="J1196" i="4"/>
  <c r="G1190" i="7"/>
  <c r="E1192" i="7"/>
  <c r="D1193" i="7"/>
  <c r="C1194" i="7"/>
  <c r="D1198" i="4"/>
  <c r="V1198" i="4"/>
  <c r="F1195" i="4"/>
  <c r="T1195" i="4"/>
  <c r="S1195" i="4"/>
  <c r="W1195" i="4"/>
  <c r="L1195" i="4"/>
  <c r="E1195" i="4"/>
  <c r="H1190" i="7"/>
  <c r="I1190" i="7"/>
  <c r="F1193" i="7"/>
  <c r="J1197" i="4"/>
  <c r="E1193" i="7"/>
  <c r="G1191" i="7"/>
  <c r="D1194" i="7"/>
  <c r="C1195" i="7"/>
  <c r="D1199" i="4"/>
  <c r="V1199" i="4"/>
  <c r="F1196" i="4"/>
  <c r="T1196" i="4"/>
  <c r="S1196" i="4"/>
  <c r="W1196" i="4"/>
  <c r="L1196" i="4"/>
  <c r="E1196" i="4"/>
  <c r="H1191" i="7"/>
  <c r="I1191" i="7"/>
  <c r="F1197" i="4"/>
  <c r="E1194" i="7"/>
  <c r="F1194" i="7"/>
  <c r="J1198" i="4"/>
  <c r="D1195" i="7"/>
  <c r="C1196" i="7"/>
  <c r="D1200" i="4"/>
  <c r="V1200" i="4"/>
  <c r="G1192" i="7"/>
  <c r="T1197" i="4"/>
  <c r="S1197" i="4"/>
  <c r="W1197" i="4"/>
  <c r="L1197" i="4"/>
  <c r="E1197" i="4"/>
  <c r="H1192" i="7"/>
  <c r="I1192" i="7"/>
  <c r="E1195" i="7"/>
  <c r="F1199" i="4"/>
  <c r="F1195" i="7"/>
  <c r="J1199" i="4"/>
  <c r="G1193" i="7"/>
  <c r="D1196" i="7"/>
  <c r="C1197" i="7"/>
  <c r="D1201" i="4"/>
  <c r="V1201" i="4"/>
  <c r="F1198" i="4"/>
  <c r="T1199" i="4"/>
  <c r="S1199" i="4"/>
  <c r="W1199" i="4"/>
  <c r="L1199" i="4"/>
  <c r="T1198" i="4"/>
  <c r="S1198" i="4"/>
  <c r="W1198" i="4"/>
  <c r="L1198" i="4"/>
  <c r="E1199" i="4"/>
  <c r="E1198" i="4"/>
  <c r="G1195" i="7"/>
  <c r="H1195" i="7"/>
  <c r="H1193" i="7"/>
  <c r="I1193" i="7"/>
  <c r="E1196" i="7"/>
  <c r="F1196" i="7"/>
  <c r="J1200" i="4"/>
  <c r="D1197" i="7"/>
  <c r="C1198" i="7"/>
  <c r="D1202" i="4"/>
  <c r="V1202" i="4"/>
  <c r="G1194" i="7"/>
  <c r="I1195" i="7"/>
  <c r="H1194" i="7"/>
  <c r="I1194" i="7"/>
  <c r="F1200" i="4"/>
  <c r="E1197" i="7"/>
  <c r="F1197" i="7"/>
  <c r="J1201" i="4"/>
  <c r="D1198" i="7"/>
  <c r="C1199" i="7"/>
  <c r="D1203" i="4"/>
  <c r="V1203" i="4"/>
  <c r="T1200" i="4"/>
  <c r="S1200" i="4"/>
  <c r="W1200" i="4"/>
  <c r="L1200" i="4"/>
  <c r="E1200" i="4"/>
  <c r="G1196" i="7"/>
  <c r="F1198" i="7"/>
  <c r="J1202" i="4"/>
  <c r="E1198" i="7"/>
  <c r="D1199" i="7"/>
  <c r="C1200" i="7"/>
  <c r="D1204" i="4"/>
  <c r="V1204" i="4"/>
  <c r="F1201" i="4"/>
  <c r="T1201" i="4"/>
  <c r="S1201" i="4"/>
  <c r="W1201" i="4"/>
  <c r="L1201" i="4"/>
  <c r="E1201" i="4"/>
  <c r="H1196" i="7"/>
  <c r="I1196" i="7"/>
  <c r="E1199" i="7"/>
  <c r="F1199" i="7"/>
  <c r="J1203" i="4"/>
  <c r="D1200" i="7"/>
  <c r="C1201" i="7"/>
  <c r="D1205" i="4"/>
  <c r="V1205" i="4"/>
  <c r="F1202" i="4"/>
  <c r="G1197" i="7"/>
  <c r="T1202" i="4"/>
  <c r="S1202" i="4"/>
  <c r="W1202" i="4"/>
  <c r="L1202" i="4"/>
  <c r="E1202" i="4"/>
  <c r="H1197" i="7"/>
  <c r="I1197" i="7"/>
  <c r="G1198" i="7"/>
  <c r="E1200" i="7"/>
  <c r="D1201" i="7"/>
  <c r="C1202" i="7"/>
  <c r="D1206" i="4"/>
  <c r="V1206" i="4"/>
  <c r="F1200" i="7"/>
  <c r="J1204" i="4"/>
  <c r="F1203" i="4"/>
  <c r="T1203" i="4"/>
  <c r="S1203" i="4"/>
  <c r="W1203" i="4"/>
  <c r="L1203" i="4"/>
  <c r="E1203" i="4"/>
  <c r="H1198" i="7"/>
  <c r="I1198" i="7"/>
  <c r="E1201" i="7"/>
  <c r="F1201" i="7"/>
  <c r="J1205" i="4"/>
  <c r="G1199" i="7"/>
  <c r="D1202" i="7"/>
  <c r="C1203" i="7"/>
  <c r="D1207" i="4"/>
  <c r="V1207" i="4"/>
  <c r="F1204" i="4"/>
  <c r="T1204" i="4"/>
  <c r="S1204" i="4"/>
  <c r="W1204" i="4"/>
  <c r="L1204" i="4"/>
  <c r="E1204" i="4"/>
  <c r="H1199" i="7"/>
  <c r="I1199" i="7"/>
  <c r="F1205" i="4"/>
  <c r="E1202" i="7"/>
  <c r="F1202" i="7"/>
  <c r="J1206" i="4"/>
  <c r="D1203" i="7"/>
  <c r="C1204" i="7"/>
  <c r="D1208" i="4"/>
  <c r="V1208" i="4"/>
  <c r="G1200" i="7"/>
  <c r="T1205" i="4"/>
  <c r="S1205" i="4"/>
  <c r="W1205" i="4"/>
  <c r="L1205" i="4"/>
  <c r="E1205" i="4"/>
  <c r="H1200" i="7"/>
  <c r="I1200" i="7"/>
  <c r="G1201" i="7"/>
  <c r="E1203" i="7"/>
  <c r="F1203" i="7"/>
  <c r="J1207" i="4"/>
  <c r="D1204" i="7"/>
  <c r="C1205" i="7"/>
  <c r="D1209" i="4"/>
  <c r="V1209" i="4"/>
  <c r="F1206" i="4"/>
  <c r="T1206" i="4"/>
  <c r="S1206" i="4"/>
  <c r="W1206" i="4"/>
  <c r="L1206" i="4"/>
  <c r="E1206" i="4"/>
  <c r="H1201" i="7"/>
  <c r="I1201" i="7"/>
  <c r="F1207" i="4"/>
  <c r="F1204" i="7"/>
  <c r="J1208" i="4"/>
  <c r="G1202" i="7"/>
  <c r="E1204" i="7"/>
  <c r="D1205" i="7"/>
  <c r="C1206" i="7"/>
  <c r="D1210" i="4"/>
  <c r="V1210" i="4"/>
  <c r="T1207" i="4"/>
  <c r="S1207" i="4"/>
  <c r="W1207" i="4"/>
  <c r="L1207" i="4"/>
  <c r="E1207" i="4"/>
  <c r="H1202" i="7"/>
  <c r="I1202" i="7"/>
  <c r="G1203" i="7"/>
  <c r="F1205" i="7"/>
  <c r="J1209" i="4"/>
  <c r="E1205" i="7"/>
  <c r="F1208" i="4"/>
  <c r="D1206" i="7"/>
  <c r="C1207" i="7"/>
  <c r="D1211" i="4"/>
  <c r="V1211" i="4"/>
  <c r="T1208" i="4"/>
  <c r="S1208" i="4"/>
  <c r="W1208" i="4"/>
  <c r="L1208" i="4"/>
  <c r="E1208" i="4"/>
  <c r="H1203" i="7"/>
  <c r="I1203" i="7"/>
  <c r="E1206" i="7"/>
  <c r="F1206" i="7"/>
  <c r="J1210" i="4"/>
  <c r="D1207" i="7"/>
  <c r="C1208" i="7"/>
  <c r="D1212" i="4"/>
  <c r="V1212" i="4"/>
  <c r="G1204" i="7"/>
  <c r="F1209" i="4"/>
  <c r="T1209" i="4"/>
  <c r="S1209" i="4"/>
  <c r="W1209" i="4"/>
  <c r="L1209" i="4"/>
  <c r="E1209" i="4"/>
  <c r="H1204" i="7"/>
  <c r="I1204" i="7"/>
  <c r="F1207" i="7"/>
  <c r="J1211" i="4"/>
  <c r="F1210" i="4"/>
  <c r="G1205" i="7"/>
  <c r="E1207" i="7"/>
  <c r="D1208" i="7"/>
  <c r="E1208" i="7"/>
  <c r="F1212" i="4"/>
  <c r="T1210" i="4"/>
  <c r="S1210" i="4"/>
  <c r="W1210" i="4"/>
  <c r="L1210" i="4"/>
  <c r="E1212" i="4"/>
  <c r="E1210" i="4"/>
  <c r="H1205" i="7"/>
  <c r="I1205" i="7"/>
  <c r="G1206" i="7"/>
  <c r="C1209" i="7"/>
  <c r="D1213" i="4"/>
  <c r="V1213" i="4"/>
  <c r="F1211" i="4"/>
  <c r="F1208" i="7"/>
  <c r="J1212" i="4"/>
  <c r="G1208" i="7"/>
  <c r="S1212" i="4"/>
  <c r="W1212" i="4"/>
  <c r="L1212" i="4"/>
  <c r="T1211" i="4"/>
  <c r="S1211" i="4"/>
  <c r="W1211" i="4"/>
  <c r="L1211" i="4"/>
  <c r="T1212" i="4"/>
  <c r="E1211" i="4"/>
  <c r="H1206" i="7"/>
  <c r="I1206" i="7"/>
  <c r="H1208" i="7"/>
  <c r="I1208" i="7"/>
  <c r="D1209" i="7"/>
  <c r="C1210" i="7"/>
  <c r="G1207" i="7"/>
  <c r="D1210" i="7"/>
  <c r="C1211" i="7"/>
  <c r="D1215" i="4"/>
  <c r="V1215" i="4"/>
  <c r="D1214" i="4"/>
  <c r="V1214" i="4"/>
  <c r="H1207" i="7"/>
  <c r="I1207" i="7"/>
  <c r="F1209" i="7"/>
  <c r="J1213" i="4"/>
  <c r="E1209" i="7"/>
  <c r="F1210" i="7"/>
  <c r="J1214" i="4"/>
  <c r="E1210" i="7"/>
  <c r="D1211" i="7"/>
  <c r="C1212" i="7"/>
  <c r="D1216" i="4"/>
  <c r="V1216" i="4"/>
  <c r="F1213" i="4"/>
  <c r="E1211" i="7"/>
  <c r="F1215" i="4"/>
  <c r="D1212" i="7"/>
  <c r="E1212" i="7"/>
  <c r="F1216" i="4"/>
  <c r="F1214" i="4"/>
  <c r="F1211" i="7"/>
  <c r="J1215" i="4"/>
  <c r="T1214" i="4"/>
  <c r="S1214" i="4"/>
  <c r="W1214" i="4"/>
  <c r="L1214" i="4"/>
  <c r="T1215" i="4"/>
  <c r="S1215" i="4"/>
  <c r="W1215" i="4"/>
  <c r="L1215" i="4"/>
  <c r="T1213" i="4"/>
  <c r="S1213" i="4"/>
  <c r="W1213" i="4"/>
  <c r="L1213" i="4"/>
  <c r="E1216" i="4"/>
  <c r="E1215" i="4"/>
  <c r="E1214" i="4"/>
  <c r="E1213" i="4"/>
  <c r="G1211" i="7"/>
  <c r="G1209" i="7"/>
  <c r="G1210" i="7"/>
  <c r="F1212" i="7"/>
  <c r="J1216" i="4"/>
  <c r="G1212" i="7"/>
  <c r="C1213" i="7"/>
  <c r="D1217" i="4"/>
  <c r="V1217" i="4"/>
  <c r="S1216" i="4"/>
  <c r="W1216" i="4"/>
  <c r="L1216" i="4"/>
  <c r="T1216" i="4"/>
  <c r="H1210" i="7"/>
  <c r="I1210" i="7"/>
  <c r="H1209" i="7"/>
  <c r="I1209" i="7"/>
  <c r="H1212" i="7"/>
  <c r="I1212" i="7"/>
  <c r="H1211" i="7"/>
  <c r="I1211" i="7"/>
  <c r="D1213" i="7"/>
  <c r="C1214" i="7"/>
  <c r="D1218" i="4"/>
  <c r="V1218" i="4"/>
  <c r="E1213" i="7"/>
  <c r="D1214" i="7"/>
  <c r="C1215" i="7"/>
  <c r="D1219" i="4"/>
  <c r="V1219" i="4"/>
  <c r="F1213" i="7"/>
  <c r="J1217" i="4"/>
  <c r="F1214" i="7"/>
  <c r="J1218" i="4"/>
  <c r="E1214" i="7"/>
  <c r="D1215" i="7"/>
  <c r="C1216" i="7"/>
  <c r="D1220" i="4"/>
  <c r="V1220" i="4"/>
  <c r="F1217" i="4"/>
  <c r="T1217" i="4"/>
  <c r="S1217" i="4"/>
  <c r="W1217" i="4"/>
  <c r="L1217" i="4"/>
  <c r="E1217" i="4"/>
  <c r="F1215" i="7"/>
  <c r="J1219" i="4"/>
  <c r="G1213" i="7"/>
  <c r="E1215" i="7"/>
  <c r="D1216" i="7"/>
  <c r="C1217" i="7"/>
  <c r="D1221" i="4"/>
  <c r="V1221" i="4"/>
  <c r="F1218" i="4"/>
  <c r="T1218" i="4"/>
  <c r="S1218" i="4"/>
  <c r="W1218" i="4"/>
  <c r="L1218" i="4"/>
  <c r="E1218" i="4"/>
  <c r="H1213" i="7"/>
  <c r="I1213" i="7"/>
  <c r="F1216" i="7"/>
  <c r="J1220" i="4"/>
  <c r="G1214" i="7"/>
  <c r="E1216" i="7"/>
  <c r="D1217" i="7"/>
  <c r="C1218" i="7"/>
  <c r="D1222" i="4"/>
  <c r="V1222" i="4"/>
  <c r="F1219" i="4"/>
  <c r="T1219" i="4"/>
  <c r="S1219" i="4"/>
  <c r="W1219" i="4"/>
  <c r="L1219" i="4"/>
  <c r="E1219" i="4"/>
  <c r="H1214" i="7"/>
  <c r="I1214" i="7"/>
  <c r="F1217" i="7"/>
  <c r="J1221" i="4"/>
  <c r="E1217" i="7"/>
  <c r="D1218" i="7"/>
  <c r="C1219" i="7"/>
  <c r="D1223" i="4"/>
  <c r="V1223" i="4"/>
  <c r="F1220" i="4"/>
  <c r="G1215" i="7"/>
  <c r="T1220" i="4"/>
  <c r="S1220" i="4"/>
  <c r="W1220" i="4"/>
  <c r="L1220" i="4"/>
  <c r="E1220" i="4"/>
  <c r="H1215" i="7"/>
  <c r="I1215" i="7"/>
  <c r="F1218" i="7"/>
  <c r="J1222" i="4"/>
  <c r="G1216" i="7"/>
  <c r="E1218" i="7"/>
  <c r="D1219" i="7"/>
  <c r="C1220" i="7"/>
  <c r="D1224" i="4"/>
  <c r="V1224" i="4"/>
  <c r="F1221" i="4"/>
  <c r="T1221" i="4"/>
  <c r="S1221" i="4"/>
  <c r="W1221" i="4"/>
  <c r="L1221" i="4"/>
  <c r="E1221" i="4"/>
  <c r="H1216" i="7"/>
  <c r="I1216" i="7"/>
  <c r="F1219" i="7"/>
  <c r="J1223" i="4"/>
  <c r="E1219" i="7"/>
  <c r="D1220" i="7"/>
  <c r="C1221" i="7"/>
  <c r="D1225" i="4"/>
  <c r="V1225" i="4"/>
  <c r="F1222" i="4"/>
  <c r="G1217" i="7"/>
  <c r="T1222" i="4"/>
  <c r="S1222" i="4"/>
  <c r="W1222" i="4"/>
  <c r="L1222" i="4"/>
  <c r="E1222" i="4"/>
  <c r="H1217" i="7"/>
  <c r="I1217" i="7"/>
  <c r="F1223" i="4"/>
  <c r="G1218" i="7"/>
  <c r="E1220" i="7"/>
  <c r="D1221" i="7"/>
  <c r="C1222" i="7"/>
  <c r="D1226" i="4"/>
  <c r="V1226" i="4"/>
  <c r="F1220" i="7"/>
  <c r="J1224" i="4"/>
  <c r="T1223" i="4"/>
  <c r="S1223" i="4"/>
  <c r="W1223" i="4"/>
  <c r="L1223" i="4"/>
  <c r="E1223" i="4"/>
  <c r="H1218" i="7"/>
  <c r="I1218" i="7"/>
  <c r="G1219" i="7"/>
  <c r="F1224" i="4"/>
  <c r="D1222" i="7"/>
  <c r="C1223" i="7"/>
  <c r="D1227" i="4"/>
  <c r="V1227" i="4"/>
  <c r="F1221" i="7"/>
  <c r="J1225" i="4"/>
  <c r="E1221" i="7"/>
  <c r="T1224" i="4"/>
  <c r="S1224" i="4"/>
  <c r="W1224" i="4"/>
  <c r="L1224" i="4"/>
  <c r="E1224" i="4"/>
  <c r="H1219" i="7"/>
  <c r="I1219" i="7"/>
  <c r="E1222" i="7"/>
  <c r="F1226" i="4"/>
  <c r="F1222" i="7"/>
  <c r="J1226" i="4"/>
  <c r="D1223" i="7"/>
  <c r="C1224" i="7"/>
  <c r="D1228" i="4"/>
  <c r="V1228" i="4"/>
  <c r="F1225" i="4"/>
  <c r="G1220" i="7"/>
  <c r="T1226" i="4"/>
  <c r="S1226" i="4"/>
  <c r="W1226" i="4"/>
  <c r="L1226" i="4"/>
  <c r="T1225" i="4"/>
  <c r="S1225" i="4"/>
  <c r="W1225" i="4"/>
  <c r="L1225" i="4"/>
  <c r="E1226" i="4"/>
  <c r="E1225" i="4"/>
  <c r="H1220" i="7"/>
  <c r="I1220" i="7"/>
  <c r="G1222" i="7"/>
  <c r="F1223" i="7"/>
  <c r="J1227" i="4"/>
  <c r="E1223" i="7"/>
  <c r="D1224" i="7"/>
  <c r="C1225" i="7"/>
  <c r="D1229" i="4"/>
  <c r="V1229" i="4"/>
  <c r="G1221" i="7"/>
  <c r="H1222" i="7"/>
  <c r="I1222" i="7"/>
  <c r="H1221" i="7"/>
  <c r="I1221" i="7"/>
  <c r="F1224" i="7"/>
  <c r="J1228" i="4"/>
  <c r="E1224" i="7"/>
  <c r="F1228" i="4"/>
  <c r="D1225" i="7"/>
  <c r="C1226" i="7"/>
  <c r="D1230" i="4"/>
  <c r="V1230" i="4"/>
  <c r="F1227" i="4"/>
  <c r="T1227" i="4"/>
  <c r="S1227" i="4"/>
  <c r="W1227" i="4"/>
  <c r="L1227" i="4"/>
  <c r="T1228" i="4"/>
  <c r="S1228" i="4"/>
  <c r="W1228" i="4"/>
  <c r="L1228" i="4"/>
  <c r="E1228" i="4"/>
  <c r="E1227" i="4"/>
  <c r="G1224" i="7"/>
  <c r="F1225" i="7"/>
  <c r="J1229" i="4"/>
  <c r="E1225" i="7"/>
  <c r="D1226" i="7"/>
  <c r="C1227" i="7"/>
  <c r="D1231" i="4"/>
  <c r="V1231" i="4"/>
  <c r="G1223" i="7"/>
  <c r="H1223" i="7"/>
  <c r="I1223" i="7"/>
  <c r="H1224" i="7"/>
  <c r="I1224" i="7"/>
  <c r="E1226" i="7"/>
  <c r="F1230" i="4"/>
  <c r="F1226" i="7"/>
  <c r="J1230" i="4"/>
  <c r="D1227" i="7"/>
  <c r="C1228" i="7"/>
  <c r="D1232" i="4"/>
  <c r="V1232" i="4"/>
  <c r="F1229" i="4"/>
  <c r="T1229" i="4"/>
  <c r="S1229" i="4"/>
  <c r="W1229" i="4"/>
  <c r="L1229" i="4"/>
  <c r="T1230" i="4"/>
  <c r="S1230" i="4"/>
  <c r="W1230" i="4"/>
  <c r="L1230" i="4"/>
  <c r="E1230" i="4"/>
  <c r="E1229" i="4"/>
  <c r="G1226" i="7"/>
  <c r="E1227" i="7"/>
  <c r="D1228" i="7"/>
  <c r="C1229" i="7"/>
  <c r="D1233" i="4"/>
  <c r="V1233" i="4"/>
  <c r="G1225" i="7"/>
  <c r="F1227" i="7"/>
  <c r="J1231" i="4"/>
  <c r="H1225" i="7"/>
  <c r="I1225" i="7"/>
  <c r="H1226" i="7"/>
  <c r="I1226" i="7"/>
  <c r="F1231" i="4"/>
  <c r="E1228" i="7"/>
  <c r="D1229" i="7"/>
  <c r="C1230" i="7"/>
  <c r="D1234" i="4"/>
  <c r="V1234" i="4"/>
  <c r="F1228" i="7"/>
  <c r="J1232" i="4"/>
  <c r="T1231" i="4"/>
  <c r="S1231" i="4"/>
  <c r="W1231" i="4"/>
  <c r="L1231" i="4"/>
  <c r="E1231" i="4"/>
  <c r="G1227" i="7"/>
  <c r="E1229" i="7"/>
  <c r="D1230" i="7"/>
  <c r="C1231" i="7"/>
  <c r="D1235" i="4"/>
  <c r="V1235" i="4"/>
  <c r="F1229" i="7"/>
  <c r="J1233" i="4"/>
  <c r="F1232" i="4"/>
  <c r="T1232" i="4"/>
  <c r="S1232" i="4"/>
  <c r="W1232" i="4"/>
  <c r="L1232" i="4"/>
  <c r="E1232" i="4"/>
  <c r="H1227" i="7"/>
  <c r="I1227" i="7"/>
  <c r="E1230" i="7"/>
  <c r="D1231" i="7"/>
  <c r="C1232" i="7"/>
  <c r="D1236" i="4"/>
  <c r="V1236" i="4"/>
  <c r="F1230" i="7"/>
  <c r="J1234" i="4"/>
  <c r="F1233" i="4"/>
  <c r="G1228" i="7"/>
  <c r="T1233" i="4"/>
  <c r="S1233" i="4"/>
  <c r="W1233" i="4"/>
  <c r="L1233" i="4"/>
  <c r="E1233" i="4"/>
  <c r="H1228" i="7"/>
  <c r="I1228" i="7"/>
  <c r="G1229" i="7"/>
  <c r="F1231" i="7"/>
  <c r="J1235" i="4"/>
  <c r="E1231" i="7"/>
  <c r="D1232" i="7"/>
  <c r="C1233" i="7"/>
  <c r="D1237" i="4"/>
  <c r="V1237" i="4"/>
  <c r="F1234" i="4"/>
  <c r="T1234" i="4"/>
  <c r="S1234" i="4"/>
  <c r="W1234" i="4"/>
  <c r="L1234" i="4"/>
  <c r="E1234" i="4"/>
  <c r="H1229" i="7"/>
  <c r="I1229" i="7"/>
  <c r="D1233" i="7"/>
  <c r="C1234" i="7"/>
  <c r="D1238" i="4"/>
  <c r="V1238" i="4"/>
  <c r="F1232" i="7"/>
  <c r="J1236" i="4"/>
  <c r="F1235" i="4"/>
  <c r="G1230" i="7"/>
  <c r="E1232" i="7"/>
  <c r="T1235" i="4"/>
  <c r="S1235" i="4"/>
  <c r="W1235" i="4"/>
  <c r="L1235" i="4"/>
  <c r="E1235" i="4"/>
  <c r="H1230" i="7"/>
  <c r="I1230" i="7"/>
  <c r="G1231" i="7"/>
  <c r="E1233" i="7"/>
  <c r="D1234" i="7"/>
  <c r="C1235" i="7"/>
  <c r="D1239" i="4"/>
  <c r="V1239" i="4"/>
  <c r="F1236" i="4"/>
  <c r="F1233" i="7"/>
  <c r="J1237" i="4"/>
  <c r="T1236" i="4"/>
  <c r="S1236" i="4"/>
  <c r="W1236" i="4"/>
  <c r="L1236" i="4"/>
  <c r="E1236" i="4"/>
  <c r="H1231" i="7"/>
  <c r="I1231" i="7"/>
  <c r="E1234" i="7"/>
  <c r="F1238" i="4"/>
  <c r="D1235" i="7"/>
  <c r="C1236" i="7"/>
  <c r="D1240" i="4"/>
  <c r="V1240" i="4"/>
  <c r="F1234" i="7"/>
  <c r="J1238" i="4"/>
  <c r="F1237" i="4"/>
  <c r="G1232" i="7"/>
  <c r="T1238" i="4"/>
  <c r="S1238" i="4"/>
  <c r="W1238" i="4"/>
  <c r="L1238" i="4"/>
  <c r="T1237" i="4"/>
  <c r="S1237" i="4"/>
  <c r="W1237" i="4"/>
  <c r="L1237" i="4"/>
  <c r="E1238" i="4"/>
  <c r="E1237" i="4"/>
  <c r="H1232" i="7"/>
  <c r="I1232" i="7"/>
  <c r="G1234" i="7"/>
  <c r="F1235" i="7"/>
  <c r="J1239" i="4"/>
  <c r="E1235" i="7"/>
  <c r="D1236" i="7"/>
  <c r="C1237" i="7"/>
  <c r="D1241" i="4"/>
  <c r="V1241" i="4"/>
  <c r="G1233" i="7"/>
  <c r="H1234" i="7"/>
  <c r="I1234" i="7"/>
  <c r="H1233" i="7"/>
  <c r="I1233" i="7"/>
  <c r="E1236" i="7"/>
  <c r="F1240" i="4"/>
  <c r="D1237" i="7"/>
  <c r="C1238" i="7"/>
  <c r="D1242" i="4"/>
  <c r="V1242" i="4"/>
  <c r="F1239" i="4"/>
  <c r="F1236" i="7"/>
  <c r="J1240" i="4"/>
  <c r="T1239" i="4"/>
  <c r="S1239" i="4"/>
  <c r="W1239" i="4"/>
  <c r="L1239" i="4"/>
  <c r="T1240" i="4"/>
  <c r="S1240" i="4"/>
  <c r="W1240" i="4"/>
  <c r="L1240" i="4"/>
  <c r="E1239" i="4"/>
  <c r="E1240" i="4"/>
  <c r="G1236" i="7"/>
  <c r="F1237" i="7"/>
  <c r="J1241" i="4"/>
  <c r="E1237" i="7"/>
  <c r="D1238" i="7"/>
  <c r="F1238" i="7"/>
  <c r="J1242" i="4"/>
  <c r="G1235" i="7"/>
  <c r="H1236" i="7"/>
  <c r="I1236" i="7"/>
  <c r="H1235" i="7"/>
  <c r="I1235" i="7"/>
  <c r="E1238" i="7"/>
  <c r="C1239" i="7"/>
  <c r="D1243" i="4"/>
  <c r="V1243" i="4"/>
  <c r="F1241" i="4"/>
  <c r="T1241" i="4"/>
  <c r="S1241" i="4"/>
  <c r="W1241" i="4"/>
  <c r="L1241" i="4"/>
  <c r="E1241" i="4"/>
  <c r="G1237" i="7"/>
  <c r="D1239" i="7"/>
  <c r="C1240" i="7"/>
  <c r="D1244" i="4"/>
  <c r="V1244" i="4"/>
  <c r="F1242" i="4"/>
  <c r="T1242" i="4"/>
  <c r="S1242" i="4"/>
  <c r="W1242" i="4"/>
  <c r="L1242" i="4"/>
  <c r="E1242" i="4"/>
  <c r="H1237" i="7"/>
  <c r="I1237" i="7"/>
  <c r="G1238" i="7"/>
  <c r="F1239" i="7"/>
  <c r="J1243" i="4"/>
  <c r="E1239" i="7"/>
  <c r="D1240" i="7"/>
  <c r="C1241" i="7"/>
  <c r="D1245" i="4"/>
  <c r="V1245" i="4"/>
  <c r="H1238" i="7"/>
  <c r="I1238" i="7"/>
  <c r="F1240" i="7"/>
  <c r="J1244" i="4"/>
  <c r="E1240" i="7"/>
  <c r="D1241" i="7"/>
  <c r="C1242" i="7"/>
  <c r="D1246" i="4"/>
  <c r="V1246" i="4"/>
  <c r="F1243" i="4"/>
  <c r="T1243" i="4"/>
  <c r="S1243" i="4"/>
  <c r="W1243" i="4"/>
  <c r="L1243" i="4"/>
  <c r="E1243" i="4"/>
  <c r="F1241" i="7"/>
  <c r="J1245" i="4"/>
  <c r="G1239" i="7"/>
  <c r="E1241" i="7"/>
  <c r="D1242" i="7"/>
  <c r="C1243" i="7"/>
  <c r="D1247" i="4"/>
  <c r="V1247" i="4"/>
  <c r="F1244" i="4"/>
  <c r="T1244" i="4"/>
  <c r="S1244" i="4"/>
  <c r="W1244" i="4"/>
  <c r="L1244" i="4"/>
  <c r="E1244" i="4"/>
  <c r="H1239" i="7"/>
  <c r="I1239" i="7"/>
  <c r="E1242" i="7"/>
  <c r="G1240" i="7"/>
  <c r="D1243" i="7"/>
  <c r="C1244" i="7"/>
  <c r="D1248" i="4"/>
  <c r="V1248" i="4"/>
  <c r="F1242" i="7"/>
  <c r="J1246" i="4"/>
  <c r="F1245" i="4"/>
  <c r="T1245" i="4"/>
  <c r="S1245" i="4"/>
  <c r="W1245" i="4"/>
  <c r="L1245" i="4"/>
  <c r="E1245" i="4"/>
  <c r="H1240" i="7"/>
  <c r="I1240" i="7"/>
  <c r="E1243" i="7"/>
  <c r="F1247" i="4"/>
  <c r="D1244" i="7"/>
  <c r="C1245" i="7"/>
  <c r="D1249" i="4"/>
  <c r="V1249" i="4"/>
  <c r="F1243" i="7"/>
  <c r="J1247" i="4"/>
  <c r="G1241" i="7"/>
  <c r="F1246" i="4"/>
  <c r="T1247" i="4"/>
  <c r="S1247" i="4"/>
  <c r="W1247" i="4"/>
  <c r="L1247" i="4"/>
  <c r="T1246" i="4"/>
  <c r="S1246" i="4"/>
  <c r="W1246" i="4"/>
  <c r="L1246" i="4"/>
  <c r="E1247" i="4"/>
  <c r="E1246" i="4"/>
  <c r="G1243" i="7"/>
  <c r="H1241" i="7"/>
  <c r="I1241" i="7"/>
  <c r="E1244" i="7"/>
  <c r="G1242" i="7"/>
  <c r="D1245" i="7"/>
  <c r="C1246" i="7"/>
  <c r="D1250" i="4"/>
  <c r="V1250" i="4"/>
  <c r="F1244" i="7"/>
  <c r="J1248" i="4"/>
  <c r="H1242" i="7"/>
  <c r="I1242" i="7"/>
  <c r="H1243" i="7"/>
  <c r="I1243" i="7"/>
  <c r="F1248" i="4"/>
  <c r="F1245" i="7"/>
  <c r="J1249" i="4"/>
  <c r="D1246" i="7"/>
  <c r="C1247" i="7"/>
  <c r="D1251" i="4"/>
  <c r="V1251" i="4"/>
  <c r="E1245" i="7"/>
  <c r="T1248" i="4"/>
  <c r="S1248" i="4"/>
  <c r="W1248" i="4"/>
  <c r="L1248" i="4"/>
  <c r="E1248" i="4"/>
  <c r="E1246" i="7"/>
  <c r="G1244" i="7"/>
  <c r="F1246" i="7"/>
  <c r="J1250" i="4"/>
  <c r="D1247" i="7"/>
  <c r="C1248" i="7"/>
  <c r="D1252" i="4"/>
  <c r="V1252" i="4"/>
  <c r="F1249" i="4"/>
  <c r="T1249" i="4"/>
  <c r="S1249" i="4"/>
  <c r="W1249" i="4"/>
  <c r="L1249" i="4"/>
  <c r="E1249" i="4"/>
  <c r="H1244" i="7"/>
  <c r="I1244" i="7"/>
  <c r="F1250" i="4"/>
  <c r="G1245" i="7"/>
  <c r="F1247" i="7"/>
  <c r="J1251" i="4"/>
  <c r="E1247" i="7"/>
  <c r="D1248" i="7"/>
  <c r="C1249" i="7"/>
  <c r="D1253" i="4"/>
  <c r="V1253" i="4"/>
  <c r="T1250" i="4"/>
  <c r="S1250" i="4"/>
  <c r="W1250" i="4"/>
  <c r="L1250" i="4"/>
  <c r="E1250" i="4"/>
  <c r="H1245" i="7"/>
  <c r="I1245" i="7"/>
  <c r="G1246" i="7"/>
  <c r="E1248" i="7"/>
  <c r="F1248" i="7"/>
  <c r="J1252" i="4"/>
  <c r="D1249" i="7"/>
  <c r="C1250" i="7"/>
  <c r="D1254" i="4"/>
  <c r="V1254" i="4"/>
  <c r="F1251" i="4"/>
  <c r="T1251" i="4"/>
  <c r="S1251" i="4"/>
  <c r="W1251" i="4"/>
  <c r="L1251" i="4"/>
  <c r="E1251" i="4"/>
  <c r="H1246" i="7"/>
  <c r="I1246" i="7"/>
  <c r="F1252" i="4"/>
  <c r="E1249" i="7"/>
  <c r="G1247" i="7"/>
  <c r="D1250" i="7"/>
  <c r="C1251" i="7"/>
  <c r="D1255" i="4"/>
  <c r="V1255" i="4"/>
  <c r="F1249" i="7"/>
  <c r="J1253" i="4"/>
  <c r="T1252" i="4"/>
  <c r="S1252" i="4"/>
  <c r="W1252" i="4"/>
  <c r="L1252" i="4"/>
  <c r="E1252" i="4"/>
  <c r="H1247" i="7"/>
  <c r="I1247" i="7"/>
  <c r="G1248" i="7"/>
  <c r="E1250" i="7"/>
  <c r="D1251" i="7"/>
  <c r="C1252" i="7"/>
  <c r="D1256" i="4"/>
  <c r="V1256" i="4"/>
  <c r="F1250" i="7"/>
  <c r="J1254" i="4"/>
  <c r="F1253" i="4"/>
  <c r="T1253" i="4"/>
  <c r="S1253" i="4"/>
  <c r="W1253" i="4"/>
  <c r="L1253" i="4"/>
  <c r="E1253" i="4"/>
  <c r="H1248" i="7"/>
  <c r="I1248" i="7"/>
  <c r="F1254" i="4"/>
  <c r="E1251" i="7"/>
  <c r="G1249" i="7"/>
  <c r="D1252" i="7"/>
  <c r="C1253" i="7"/>
  <c r="D1257" i="4"/>
  <c r="V1257" i="4"/>
  <c r="F1251" i="7"/>
  <c r="J1255" i="4"/>
  <c r="T1254" i="4"/>
  <c r="S1254" i="4"/>
  <c r="W1254" i="4"/>
  <c r="L1254" i="4"/>
  <c r="E1254" i="4"/>
  <c r="H1249" i="7"/>
  <c r="I1249" i="7"/>
  <c r="G1250" i="7"/>
  <c r="E1252" i="7"/>
  <c r="F1252" i="7"/>
  <c r="J1256" i="4"/>
  <c r="D1253" i="7"/>
  <c r="C1254" i="7"/>
  <c r="D1258" i="4"/>
  <c r="V1258" i="4"/>
  <c r="F1255" i="4"/>
  <c r="T1255" i="4"/>
  <c r="S1255" i="4"/>
  <c r="W1255" i="4"/>
  <c r="L1255" i="4"/>
  <c r="E1255" i="4"/>
  <c r="H1250" i="7"/>
  <c r="I1250" i="7"/>
  <c r="E1253" i="7"/>
  <c r="D1254" i="7"/>
  <c r="C1255" i="7"/>
  <c r="D1259" i="4"/>
  <c r="V1259" i="4"/>
  <c r="G1251" i="7"/>
  <c r="F1253" i="7"/>
  <c r="J1257" i="4"/>
  <c r="F1256" i="4"/>
  <c r="T1256" i="4"/>
  <c r="S1256" i="4"/>
  <c r="W1256" i="4"/>
  <c r="L1256" i="4"/>
  <c r="E1256" i="4"/>
  <c r="H1251" i="7"/>
  <c r="I1251" i="7"/>
  <c r="E1254" i="7"/>
  <c r="G1252" i="7"/>
  <c r="F1254" i="7"/>
  <c r="J1258" i="4"/>
  <c r="D1255" i="7"/>
  <c r="C1256" i="7"/>
  <c r="D1260" i="4"/>
  <c r="V1260" i="4"/>
  <c r="F1257" i="4"/>
  <c r="T1257" i="4"/>
  <c r="S1257" i="4"/>
  <c r="W1257" i="4"/>
  <c r="L1257" i="4"/>
  <c r="E1257" i="4"/>
  <c r="H1252" i="7"/>
  <c r="I1252" i="7"/>
  <c r="F1258" i="4"/>
  <c r="D1256" i="7"/>
  <c r="C1257" i="7"/>
  <c r="D1261" i="4"/>
  <c r="V1261" i="4"/>
  <c r="F1255" i="7"/>
  <c r="J1259" i="4"/>
  <c r="G1253" i="7"/>
  <c r="E1255" i="7"/>
  <c r="T1258" i="4"/>
  <c r="S1258" i="4"/>
  <c r="W1258" i="4"/>
  <c r="L1258" i="4"/>
  <c r="E1258" i="4"/>
  <c r="G1254" i="7"/>
  <c r="H1254" i="7"/>
  <c r="H1253" i="7"/>
  <c r="I1253" i="7"/>
  <c r="E1256" i="7"/>
  <c r="F1260" i="4"/>
  <c r="F1259" i="4"/>
  <c r="F1256" i="7"/>
  <c r="J1260" i="4"/>
  <c r="D1257" i="7"/>
  <c r="C1258" i="7"/>
  <c r="D1262" i="4"/>
  <c r="V1262" i="4"/>
  <c r="T1260" i="4"/>
  <c r="S1260" i="4"/>
  <c r="W1260" i="4"/>
  <c r="L1260" i="4"/>
  <c r="T1259" i="4"/>
  <c r="S1259" i="4"/>
  <c r="W1259" i="4"/>
  <c r="L1259" i="4"/>
  <c r="E1260" i="4"/>
  <c r="E1259" i="4"/>
  <c r="I1254" i="7"/>
  <c r="G1256" i="7"/>
  <c r="H1256" i="7"/>
  <c r="E1257" i="7"/>
  <c r="F1257" i="7"/>
  <c r="J1261" i="4"/>
  <c r="G1255" i="7"/>
  <c r="D1258" i="7"/>
  <c r="C1259" i="7"/>
  <c r="D1263" i="4"/>
  <c r="V1263" i="4"/>
  <c r="I1256" i="7"/>
  <c r="H1255" i="7"/>
  <c r="I1255" i="7"/>
  <c r="F1258" i="7"/>
  <c r="J1262" i="4"/>
  <c r="F1261" i="4"/>
  <c r="D1259" i="7"/>
  <c r="C1260" i="7"/>
  <c r="D1264" i="4"/>
  <c r="V1264" i="4"/>
  <c r="E1258" i="7"/>
  <c r="T1261" i="4"/>
  <c r="S1261" i="4"/>
  <c r="W1261" i="4"/>
  <c r="L1261" i="4"/>
  <c r="E1261" i="4"/>
  <c r="F1259" i="7"/>
  <c r="J1263" i="4"/>
  <c r="E1259" i="7"/>
  <c r="D1260" i="7"/>
  <c r="F1260" i="7"/>
  <c r="J1264" i="4"/>
  <c r="G1257" i="7"/>
  <c r="F1262" i="4"/>
  <c r="T1262" i="4"/>
  <c r="S1262" i="4"/>
  <c r="W1262" i="4"/>
  <c r="L1262" i="4"/>
  <c r="E1262" i="4"/>
  <c r="H1257" i="7"/>
  <c r="I1257" i="7"/>
  <c r="E1260" i="7"/>
  <c r="G1258" i="7"/>
  <c r="C1261" i="7"/>
  <c r="D1265" i="4"/>
  <c r="V1265" i="4"/>
  <c r="F1263" i="4"/>
  <c r="T1263" i="4"/>
  <c r="S1263" i="4"/>
  <c r="W1263" i="4"/>
  <c r="L1263" i="4"/>
  <c r="E1263" i="4"/>
  <c r="H1258" i="7"/>
  <c r="I1258" i="7"/>
  <c r="D1261" i="7"/>
  <c r="E1261" i="7"/>
  <c r="F1265" i="4"/>
  <c r="F1264" i="4"/>
  <c r="G1259" i="7"/>
  <c r="T1264" i="4"/>
  <c r="S1264" i="4"/>
  <c r="W1264" i="4"/>
  <c r="L1264" i="4"/>
  <c r="E1265" i="4"/>
  <c r="E1264" i="4"/>
  <c r="H1259" i="7"/>
  <c r="I1259" i="7"/>
  <c r="C1262" i="7"/>
  <c r="F1261" i="7"/>
  <c r="J1265" i="4"/>
  <c r="G1261" i="7"/>
  <c r="G1260" i="7"/>
  <c r="T1265" i="4"/>
  <c r="S1265" i="4"/>
  <c r="W1265" i="4"/>
  <c r="L1265" i="4"/>
  <c r="D1262" i="7"/>
  <c r="C1263" i="7"/>
  <c r="D1267" i="4"/>
  <c r="V1267" i="4"/>
  <c r="D1266" i="4"/>
  <c r="V1266" i="4"/>
  <c r="H1260" i="7"/>
  <c r="I1260" i="7"/>
  <c r="H1261" i="7"/>
  <c r="I1261" i="7"/>
  <c r="F1262" i="7"/>
  <c r="J1266" i="4"/>
  <c r="E1262" i="7"/>
  <c r="D1263" i="7"/>
  <c r="C1264" i="7"/>
  <c r="D1268" i="4"/>
  <c r="V1268" i="4"/>
  <c r="E1263" i="7"/>
  <c r="F1266" i="4"/>
  <c r="F1263" i="7"/>
  <c r="J1267" i="4"/>
  <c r="T1266" i="4"/>
  <c r="S1266" i="4"/>
  <c r="W1266" i="4"/>
  <c r="L1266" i="4"/>
  <c r="D1264" i="7"/>
  <c r="C1265" i="7"/>
  <c r="D1269" i="4"/>
  <c r="V1269" i="4"/>
  <c r="E1266" i="4"/>
  <c r="E1264" i="7"/>
  <c r="F1264" i="7"/>
  <c r="J1268" i="4"/>
  <c r="G1262" i="7"/>
  <c r="F1267" i="4"/>
  <c r="T1267" i="4"/>
  <c r="S1267" i="4"/>
  <c r="W1267" i="4"/>
  <c r="L1267" i="4"/>
  <c r="D1265" i="7"/>
  <c r="C1266" i="7"/>
  <c r="D1270" i="4"/>
  <c r="V1270" i="4"/>
  <c r="E1267" i="4"/>
  <c r="H1262" i="7"/>
  <c r="I1262" i="7"/>
  <c r="G1263" i="7"/>
  <c r="E1265" i="7"/>
  <c r="F1265" i="7"/>
  <c r="J1269" i="4"/>
  <c r="F1268" i="4"/>
  <c r="T1268" i="4"/>
  <c r="S1268" i="4"/>
  <c r="W1268" i="4"/>
  <c r="L1268" i="4"/>
  <c r="D1266" i="7"/>
  <c r="C1267" i="7"/>
  <c r="D1271" i="4"/>
  <c r="V1271" i="4"/>
  <c r="E1268" i="4"/>
  <c r="H1263" i="7"/>
  <c r="I1263" i="7"/>
  <c r="E1266" i="7"/>
  <c r="G1264" i="7"/>
  <c r="F1266" i="7"/>
  <c r="J1270" i="4"/>
  <c r="F1269" i="4"/>
  <c r="D1267" i="7"/>
  <c r="C1268" i="7"/>
  <c r="D1272" i="4"/>
  <c r="V1272" i="4"/>
  <c r="T1269" i="4"/>
  <c r="S1269" i="4"/>
  <c r="W1269" i="4"/>
  <c r="L1269" i="4"/>
  <c r="E1269" i="4"/>
  <c r="H1264" i="7"/>
  <c r="I1264" i="7"/>
  <c r="E1267" i="7"/>
  <c r="D1268" i="7"/>
  <c r="C1269" i="7"/>
  <c r="D1273" i="4"/>
  <c r="V1273" i="4"/>
  <c r="G1265" i="7"/>
  <c r="F1267" i="7"/>
  <c r="J1271" i="4"/>
  <c r="F1270" i="4"/>
  <c r="T1270" i="4"/>
  <c r="S1270" i="4"/>
  <c r="W1270" i="4"/>
  <c r="L1270" i="4"/>
  <c r="E1270" i="4"/>
  <c r="H1265" i="7"/>
  <c r="I1265" i="7"/>
  <c r="G1266" i="7"/>
  <c r="E1268" i="7"/>
  <c r="F1268" i="7"/>
  <c r="J1272" i="4"/>
  <c r="D1269" i="7"/>
  <c r="C1270" i="7"/>
  <c r="D1274" i="4"/>
  <c r="V1274" i="4"/>
  <c r="F1271" i="4"/>
  <c r="T1271" i="4"/>
  <c r="S1271" i="4"/>
  <c r="W1271" i="4"/>
  <c r="L1271" i="4"/>
  <c r="E1271" i="4"/>
  <c r="H1266" i="7"/>
  <c r="I1266" i="7"/>
  <c r="D1270" i="7"/>
  <c r="C1271" i="7"/>
  <c r="D1275" i="4"/>
  <c r="V1275" i="4"/>
  <c r="F1269" i="7"/>
  <c r="J1273" i="4"/>
  <c r="F1272" i="4"/>
  <c r="G1267" i="7"/>
  <c r="E1269" i="7"/>
  <c r="T1272" i="4"/>
  <c r="S1272" i="4"/>
  <c r="W1272" i="4"/>
  <c r="L1272" i="4"/>
  <c r="E1272" i="4"/>
  <c r="H1267" i="7"/>
  <c r="I1267" i="7"/>
  <c r="F1270" i="7"/>
  <c r="J1274" i="4"/>
  <c r="F1273" i="4"/>
  <c r="G1268" i="7"/>
  <c r="E1270" i="7"/>
  <c r="D1271" i="7"/>
  <c r="F1271" i="7"/>
  <c r="J1275" i="4"/>
  <c r="T1273" i="4"/>
  <c r="S1273" i="4"/>
  <c r="W1273" i="4"/>
  <c r="L1273" i="4"/>
  <c r="E1273" i="4"/>
  <c r="H1268" i="7"/>
  <c r="I1268" i="7"/>
  <c r="C1272" i="7"/>
  <c r="D1276" i="4"/>
  <c r="V1276" i="4"/>
  <c r="F1274" i="4"/>
  <c r="E1271" i="7"/>
  <c r="G1269" i="7"/>
  <c r="T1274" i="4"/>
  <c r="S1274" i="4"/>
  <c r="W1274" i="4"/>
  <c r="L1274" i="4"/>
  <c r="E1274" i="4"/>
  <c r="H1269" i="7"/>
  <c r="I1269" i="7"/>
  <c r="F1275" i="4"/>
  <c r="G1270" i="7"/>
  <c r="D1272" i="7"/>
  <c r="F1272" i="7"/>
  <c r="J1276" i="4"/>
  <c r="T1275" i="4"/>
  <c r="S1275" i="4"/>
  <c r="W1275" i="4"/>
  <c r="L1275" i="4"/>
  <c r="E1275" i="4"/>
  <c r="H1270" i="7"/>
  <c r="I1270" i="7"/>
  <c r="C1273" i="7"/>
  <c r="G1271" i="7"/>
  <c r="E1272" i="7"/>
  <c r="D1273" i="7"/>
  <c r="C1274" i="7"/>
  <c r="D1278" i="4"/>
  <c r="V1278" i="4"/>
  <c r="D1277" i="4"/>
  <c r="V1277" i="4"/>
  <c r="H1271" i="7"/>
  <c r="I1271" i="7"/>
  <c r="F1273" i="7"/>
  <c r="J1277" i="4"/>
  <c r="E1273" i="7"/>
  <c r="D1274" i="7"/>
  <c r="C1275" i="7"/>
  <c r="D1279" i="4"/>
  <c r="V1279" i="4"/>
  <c r="F1276" i="4"/>
  <c r="T1276" i="4"/>
  <c r="S1276" i="4"/>
  <c r="W1276" i="4"/>
  <c r="L1276" i="4"/>
  <c r="E1276" i="4"/>
  <c r="E1274" i="7"/>
  <c r="F1278" i="4"/>
  <c r="F1274" i="7"/>
  <c r="J1278" i="4"/>
  <c r="G1272" i="7"/>
  <c r="D1275" i="7"/>
  <c r="C1276" i="7"/>
  <c r="D1280" i="4"/>
  <c r="V1280" i="4"/>
  <c r="F1277" i="4"/>
  <c r="T1277" i="4"/>
  <c r="S1277" i="4"/>
  <c r="W1277" i="4"/>
  <c r="L1277" i="4"/>
  <c r="T1278" i="4"/>
  <c r="S1278" i="4"/>
  <c r="W1278" i="4"/>
  <c r="L1278" i="4"/>
  <c r="E1278" i="4"/>
  <c r="E1277" i="4"/>
  <c r="H1272" i="7"/>
  <c r="I1272" i="7"/>
  <c r="G1274" i="7"/>
  <c r="E1275" i="7"/>
  <c r="F1279" i="4"/>
  <c r="F1275" i="7"/>
  <c r="J1279" i="4"/>
  <c r="D1276" i="7"/>
  <c r="C1277" i="7"/>
  <c r="D1281" i="4"/>
  <c r="V1281" i="4"/>
  <c r="G1273" i="7"/>
  <c r="T1279" i="4"/>
  <c r="S1279" i="4"/>
  <c r="W1279" i="4"/>
  <c r="L1279" i="4"/>
  <c r="E1279" i="4"/>
  <c r="G1275" i="7"/>
  <c r="I1275" i="7"/>
  <c r="H1273" i="7"/>
  <c r="I1273" i="7"/>
  <c r="H1274" i="7"/>
  <c r="I1274" i="7"/>
  <c r="E1276" i="7"/>
  <c r="F1276" i="7"/>
  <c r="J1280" i="4"/>
  <c r="D1277" i="7"/>
  <c r="C1278" i="7"/>
  <c r="D1282" i="4"/>
  <c r="V1282" i="4"/>
  <c r="H1275" i="7"/>
  <c r="E1277" i="7"/>
  <c r="F1277" i="7"/>
  <c r="J1281" i="4"/>
  <c r="D1278" i="7"/>
  <c r="C1279" i="7"/>
  <c r="D1283" i="4"/>
  <c r="V1283" i="4"/>
  <c r="F1280" i="4"/>
  <c r="T1280" i="4"/>
  <c r="S1280" i="4"/>
  <c r="W1280" i="4"/>
  <c r="L1280" i="4"/>
  <c r="E1280" i="4"/>
  <c r="G1276" i="7"/>
  <c r="E1278" i="7"/>
  <c r="D1279" i="7"/>
  <c r="C1280" i="7"/>
  <c r="D1284" i="4"/>
  <c r="V1284" i="4"/>
  <c r="F1278" i="7"/>
  <c r="J1282" i="4"/>
  <c r="F1281" i="4"/>
  <c r="T1281" i="4"/>
  <c r="S1281" i="4"/>
  <c r="W1281" i="4"/>
  <c r="L1281" i="4"/>
  <c r="E1281" i="4"/>
  <c r="H1276" i="7"/>
  <c r="I1276" i="7"/>
  <c r="F1279" i="7"/>
  <c r="J1283" i="4"/>
  <c r="E1279" i="7"/>
  <c r="G1277" i="7"/>
  <c r="D1280" i="7"/>
  <c r="C1281" i="7"/>
  <c r="D1285" i="4"/>
  <c r="V1285" i="4"/>
  <c r="F1282" i="4"/>
  <c r="T1282" i="4"/>
  <c r="S1282" i="4"/>
  <c r="W1282" i="4"/>
  <c r="L1282" i="4"/>
  <c r="E1282" i="4"/>
  <c r="H1277" i="7"/>
  <c r="I1277" i="7"/>
  <c r="E1280" i="7"/>
  <c r="D1281" i="7"/>
  <c r="C1282" i="7"/>
  <c r="D1286" i="4"/>
  <c r="V1286" i="4"/>
  <c r="F1280" i="7"/>
  <c r="J1284" i="4"/>
  <c r="G1278" i="7"/>
  <c r="F1283" i="4"/>
  <c r="T1283" i="4"/>
  <c r="S1283" i="4"/>
  <c r="W1283" i="4"/>
  <c r="L1283" i="4"/>
  <c r="E1283" i="4"/>
  <c r="H1278" i="7"/>
  <c r="I1278" i="7"/>
  <c r="F1284" i="4"/>
  <c r="G1279" i="7"/>
  <c r="E1281" i="7"/>
  <c r="D1282" i="7"/>
  <c r="C1283" i="7"/>
  <c r="D1287" i="4"/>
  <c r="V1287" i="4"/>
  <c r="F1281" i="7"/>
  <c r="J1285" i="4"/>
  <c r="T1284" i="4"/>
  <c r="S1284" i="4"/>
  <c r="W1284" i="4"/>
  <c r="L1284" i="4"/>
  <c r="E1284" i="4"/>
  <c r="H1279" i="7"/>
  <c r="I1279" i="7"/>
  <c r="G1280" i="7"/>
  <c r="E1282" i="7"/>
  <c r="F1286" i="4"/>
  <c r="D1283" i="7"/>
  <c r="C1284" i="7"/>
  <c r="D1288" i="4"/>
  <c r="V1288" i="4"/>
  <c r="F1282" i="7"/>
  <c r="J1286" i="4"/>
  <c r="G1282" i="7"/>
  <c r="F1285" i="4"/>
  <c r="T1285" i="4"/>
  <c r="S1285" i="4"/>
  <c r="W1285" i="4"/>
  <c r="L1285" i="4"/>
  <c r="T1286" i="4"/>
  <c r="S1286" i="4"/>
  <c r="W1286" i="4"/>
  <c r="L1286" i="4"/>
  <c r="E1286" i="4"/>
  <c r="E1285" i="4"/>
  <c r="H1282" i="7"/>
  <c r="I1282" i="7"/>
  <c r="H1280" i="7"/>
  <c r="I1280" i="7"/>
  <c r="E1283" i="7"/>
  <c r="G1281" i="7"/>
  <c r="D1284" i="7"/>
  <c r="C1285" i="7"/>
  <c r="D1289" i="4"/>
  <c r="V1289" i="4"/>
  <c r="F1283" i="7"/>
  <c r="J1287" i="4"/>
  <c r="H1281" i="7"/>
  <c r="I1281" i="7"/>
  <c r="F1284" i="7"/>
  <c r="J1288" i="4"/>
  <c r="E1284" i="7"/>
  <c r="F1288" i="4"/>
  <c r="D1285" i="7"/>
  <c r="C1286" i="7"/>
  <c r="D1290" i="4"/>
  <c r="V1290" i="4"/>
  <c r="F1287" i="4"/>
  <c r="T1287" i="4"/>
  <c r="S1287" i="4"/>
  <c r="W1287" i="4"/>
  <c r="L1287" i="4"/>
  <c r="T1288" i="4"/>
  <c r="S1288" i="4"/>
  <c r="W1288" i="4"/>
  <c r="L1288" i="4"/>
  <c r="E1287" i="4"/>
  <c r="E1288" i="4"/>
  <c r="G1284" i="7"/>
  <c r="E1285" i="7"/>
  <c r="G1283" i="7"/>
  <c r="D1286" i="7"/>
  <c r="C1287" i="7"/>
  <c r="D1291" i="4"/>
  <c r="V1291" i="4"/>
  <c r="F1285" i="7"/>
  <c r="J1289" i="4"/>
  <c r="H1284" i="7"/>
  <c r="I1284" i="7"/>
  <c r="H1283" i="7"/>
  <c r="I1283" i="7"/>
  <c r="E1286" i="7"/>
  <c r="F1290" i="4"/>
  <c r="D1287" i="7"/>
  <c r="C1288" i="7"/>
  <c r="D1292" i="4"/>
  <c r="V1292" i="4"/>
  <c r="F1286" i="7"/>
  <c r="J1290" i="4"/>
  <c r="F1289" i="4"/>
  <c r="T1290" i="4"/>
  <c r="S1290" i="4"/>
  <c r="W1290" i="4"/>
  <c r="L1290" i="4"/>
  <c r="T1289" i="4"/>
  <c r="S1289" i="4"/>
  <c r="W1289" i="4"/>
  <c r="L1289" i="4"/>
  <c r="E1290" i="4"/>
  <c r="E1289" i="4"/>
  <c r="G1286" i="7"/>
  <c r="H1286" i="7"/>
  <c r="E1287" i="7"/>
  <c r="G1285" i="7"/>
  <c r="F1287" i="7"/>
  <c r="J1291" i="4"/>
  <c r="D1288" i="7"/>
  <c r="C1289" i="7"/>
  <c r="D1293" i="4"/>
  <c r="V1293" i="4"/>
  <c r="I1286" i="7"/>
  <c r="H1285" i="7"/>
  <c r="I1285" i="7"/>
  <c r="F1288" i="7"/>
  <c r="J1292" i="4"/>
  <c r="F1291" i="4"/>
  <c r="D1289" i="7"/>
  <c r="C1290" i="7"/>
  <c r="D1294" i="4"/>
  <c r="V1294" i="4"/>
  <c r="E1288" i="7"/>
  <c r="T1291" i="4"/>
  <c r="S1291" i="4"/>
  <c r="W1291" i="4"/>
  <c r="L1291" i="4"/>
  <c r="E1291" i="4"/>
  <c r="E1289" i="7"/>
  <c r="D1290" i="7"/>
  <c r="C1291" i="7"/>
  <c r="D1295" i="4"/>
  <c r="V1295" i="4"/>
  <c r="F1289" i="7"/>
  <c r="J1293" i="4"/>
  <c r="G1287" i="7"/>
  <c r="F1292" i="4"/>
  <c r="T1292" i="4"/>
  <c r="S1292" i="4"/>
  <c r="W1292" i="4"/>
  <c r="L1292" i="4"/>
  <c r="E1292" i="4"/>
  <c r="H1287" i="7"/>
  <c r="I1287" i="7"/>
  <c r="E1290" i="7"/>
  <c r="G1288" i="7"/>
  <c r="D1291" i="7"/>
  <c r="C1292" i="7"/>
  <c r="D1296" i="4"/>
  <c r="V1296" i="4"/>
  <c r="F1290" i="7"/>
  <c r="J1294" i="4"/>
  <c r="F1293" i="4"/>
  <c r="T1293" i="4"/>
  <c r="S1293" i="4"/>
  <c r="W1293" i="4"/>
  <c r="L1293" i="4"/>
  <c r="E1293" i="4"/>
  <c r="H1288" i="7"/>
  <c r="I1288" i="7"/>
  <c r="G1289" i="7"/>
  <c r="E1291" i="7"/>
  <c r="D1292" i="7"/>
  <c r="C1293" i="7"/>
  <c r="D1297" i="4"/>
  <c r="V1297" i="4"/>
  <c r="F1291" i="7"/>
  <c r="J1295" i="4"/>
  <c r="F1294" i="4"/>
  <c r="T1294" i="4"/>
  <c r="S1294" i="4"/>
  <c r="W1294" i="4"/>
  <c r="L1294" i="4"/>
  <c r="E1294" i="4"/>
  <c r="H1289" i="7"/>
  <c r="I1289" i="7"/>
  <c r="G1290" i="7"/>
  <c r="E1292" i="7"/>
  <c r="D1293" i="7"/>
  <c r="C1294" i="7"/>
  <c r="D1298" i="4"/>
  <c r="V1298" i="4"/>
  <c r="F1292" i="7"/>
  <c r="J1296" i="4"/>
  <c r="F1295" i="4"/>
  <c r="T1295" i="4"/>
  <c r="S1295" i="4"/>
  <c r="W1295" i="4"/>
  <c r="L1295" i="4"/>
  <c r="E1295" i="4"/>
  <c r="H1290" i="7"/>
  <c r="I1290" i="7"/>
  <c r="E1293" i="7"/>
  <c r="F1293" i="7"/>
  <c r="J1297" i="4"/>
  <c r="G1291" i="7"/>
  <c r="D1294" i="7"/>
  <c r="C1295" i="7"/>
  <c r="D1299" i="4"/>
  <c r="V1299" i="4"/>
  <c r="F1296" i="4"/>
  <c r="T1296" i="4"/>
  <c r="S1296" i="4"/>
  <c r="W1296" i="4"/>
  <c r="L1296" i="4"/>
  <c r="E1296" i="4"/>
  <c r="H1291" i="7"/>
  <c r="I1291" i="7"/>
  <c r="F1297" i="4"/>
  <c r="G1292" i="7"/>
  <c r="E1294" i="7"/>
  <c r="D1295" i="7"/>
  <c r="C1296" i="7"/>
  <c r="D1300" i="4"/>
  <c r="V1300" i="4"/>
  <c r="F1294" i="7"/>
  <c r="J1298" i="4"/>
  <c r="T1297" i="4"/>
  <c r="S1297" i="4"/>
  <c r="W1297" i="4"/>
  <c r="L1297" i="4"/>
  <c r="E1297" i="4"/>
  <c r="H1292" i="7"/>
  <c r="I1292" i="7"/>
  <c r="G1293" i="7"/>
  <c r="E1295" i="7"/>
  <c r="D1296" i="7"/>
  <c r="C1297" i="7"/>
  <c r="D1301" i="4"/>
  <c r="V1301" i="4"/>
  <c r="F1295" i="7"/>
  <c r="J1299" i="4"/>
  <c r="F1298" i="4"/>
  <c r="T1298" i="4"/>
  <c r="S1298" i="4"/>
  <c r="W1298" i="4"/>
  <c r="L1298" i="4"/>
  <c r="E1298" i="4"/>
  <c r="H1293" i="7"/>
  <c r="I1293" i="7"/>
  <c r="E1296" i="7"/>
  <c r="D1297" i="7"/>
  <c r="C1298" i="7"/>
  <c r="D1302" i="4"/>
  <c r="V1302" i="4"/>
  <c r="G1294" i="7"/>
  <c r="F1296" i="7"/>
  <c r="J1300" i="4"/>
  <c r="F1299" i="4"/>
  <c r="T1299" i="4"/>
  <c r="S1299" i="4"/>
  <c r="W1299" i="4"/>
  <c r="L1299" i="4"/>
  <c r="E1299" i="4"/>
  <c r="H1294" i="7"/>
  <c r="I1294" i="7"/>
  <c r="G1295" i="7"/>
  <c r="E1297" i="7"/>
  <c r="F1297" i="7"/>
  <c r="J1301" i="4"/>
  <c r="D1298" i="7"/>
  <c r="C1299" i="7"/>
  <c r="D1303" i="4"/>
  <c r="V1303" i="4"/>
  <c r="F1300" i="4"/>
  <c r="T1300" i="4"/>
  <c r="S1300" i="4"/>
  <c r="W1300" i="4"/>
  <c r="L1300" i="4"/>
  <c r="E1300" i="4"/>
  <c r="H1295" i="7"/>
  <c r="I1295" i="7"/>
  <c r="F1298" i="7"/>
  <c r="J1302" i="4"/>
  <c r="D1299" i="7"/>
  <c r="C1300" i="7"/>
  <c r="D1304" i="4"/>
  <c r="V1304" i="4"/>
  <c r="F1301" i="4"/>
  <c r="G1296" i="7"/>
  <c r="E1298" i="7"/>
  <c r="T1301" i="4"/>
  <c r="S1301" i="4"/>
  <c r="W1301" i="4"/>
  <c r="L1301" i="4"/>
  <c r="E1301" i="4"/>
  <c r="H1296" i="7"/>
  <c r="I1296" i="7"/>
  <c r="E1299" i="7"/>
  <c r="F1303" i="4"/>
  <c r="F1299" i="7"/>
  <c r="J1303" i="4"/>
  <c r="G1297" i="7"/>
  <c r="F1302" i="4"/>
  <c r="D1300" i="7"/>
  <c r="C1301" i="7"/>
  <c r="D1305" i="4"/>
  <c r="V1305" i="4"/>
  <c r="T1302" i="4"/>
  <c r="S1302" i="4"/>
  <c r="W1302" i="4"/>
  <c r="L1302" i="4"/>
  <c r="T1303" i="4"/>
  <c r="S1303" i="4"/>
  <c r="W1303" i="4"/>
  <c r="L1303" i="4"/>
  <c r="E1303" i="4"/>
  <c r="E1302" i="4"/>
  <c r="H1297" i="7"/>
  <c r="I1297" i="7"/>
  <c r="G1299" i="7"/>
  <c r="G1298" i="7"/>
  <c r="E1300" i="7"/>
  <c r="D1301" i="7"/>
  <c r="C1302" i="7"/>
  <c r="D1306" i="4"/>
  <c r="V1306" i="4"/>
  <c r="F1300" i="7"/>
  <c r="J1304" i="4"/>
  <c r="H1298" i="7"/>
  <c r="I1298" i="7"/>
  <c r="H1299" i="7"/>
  <c r="I1299" i="7"/>
  <c r="E1301" i="7"/>
  <c r="F1305" i="4"/>
  <c r="F1301" i="7"/>
  <c r="J1305" i="4"/>
  <c r="D1302" i="7"/>
  <c r="C1303" i="7"/>
  <c r="D1307" i="4"/>
  <c r="V1307" i="4"/>
  <c r="F1304" i="4"/>
  <c r="T1305" i="4"/>
  <c r="S1305" i="4"/>
  <c r="W1305" i="4"/>
  <c r="L1305" i="4"/>
  <c r="T1304" i="4"/>
  <c r="S1304" i="4"/>
  <c r="W1304" i="4"/>
  <c r="L1304" i="4"/>
  <c r="E1305" i="4"/>
  <c r="E1304" i="4"/>
  <c r="G1301" i="7"/>
  <c r="E1302" i="7"/>
  <c r="G1300" i="7"/>
  <c r="D1303" i="7"/>
  <c r="C1304" i="7"/>
  <c r="D1308" i="4"/>
  <c r="V1308" i="4"/>
  <c r="F1302" i="7"/>
  <c r="J1306" i="4"/>
  <c r="H1300" i="7"/>
  <c r="I1300" i="7"/>
  <c r="H1301" i="7"/>
  <c r="I1301" i="7"/>
  <c r="F1306" i="4"/>
  <c r="E1303" i="7"/>
  <c r="F1307" i="4"/>
  <c r="D1304" i="7"/>
  <c r="C1305" i="7"/>
  <c r="D1309" i="4"/>
  <c r="V1309" i="4"/>
  <c r="F1303" i="7"/>
  <c r="J1307" i="4"/>
  <c r="T1307" i="4"/>
  <c r="S1307" i="4"/>
  <c r="W1307" i="4"/>
  <c r="L1307" i="4"/>
  <c r="T1306" i="4"/>
  <c r="S1306" i="4"/>
  <c r="W1306" i="4"/>
  <c r="L1306" i="4"/>
  <c r="E1307" i="4"/>
  <c r="E1306" i="4"/>
  <c r="G1303" i="7"/>
  <c r="H1303" i="7"/>
  <c r="G1302" i="7"/>
  <c r="E1304" i="7"/>
  <c r="D1305" i="7"/>
  <c r="C1306" i="7"/>
  <c r="D1310" i="4"/>
  <c r="V1310" i="4"/>
  <c r="F1304" i="7"/>
  <c r="J1308" i="4"/>
  <c r="I1303" i="7"/>
  <c r="H1302" i="7"/>
  <c r="I1302" i="7"/>
  <c r="F1308" i="4"/>
  <c r="D1306" i="7"/>
  <c r="C1307" i="7"/>
  <c r="D1311" i="4"/>
  <c r="V1311" i="4"/>
  <c r="F1305" i="7"/>
  <c r="J1309" i="4"/>
  <c r="E1305" i="7"/>
  <c r="T1308" i="4"/>
  <c r="S1308" i="4"/>
  <c r="W1308" i="4"/>
  <c r="L1308" i="4"/>
  <c r="E1308" i="4"/>
  <c r="G1304" i="7"/>
  <c r="E1306" i="7"/>
  <c r="F1309" i="4"/>
  <c r="D1307" i="7"/>
  <c r="C1308" i="7"/>
  <c r="D1312" i="4"/>
  <c r="V1312" i="4"/>
  <c r="F1306" i="7"/>
  <c r="J1310" i="4"/>
  <c r="T1309" i="4"/>
  <c r="S1309" i="4"/>
  <c r="W1309" i="4"/>
  <c r="L1309" i="4"/>
  <c r="E1309" i="4"/>
  <c r="H1304" i="7"/>
  <c r="I1304" i="7"/>
  <c r="E1307" i="7"/>
  <c r="D1308" i="7"/>
  <c r="C1309" i="7"/>
  <c r="D1313" i="4"/>
  <c r="V1313" i="4"/>
  <c r="F1307" i="7"/>
  <c r="J1311" i="4"/>
  <c r="G1305" i="7"/>
  <c r="F1310" i="4"/>
  <c r="T1310" i="4"/>
  <c r="S1310" i="4"/>
  <c r="W1310" i="4"/>
  <c r="L1310" i="4"/>
  <c r="E1310" i="4"/>
  <c r="H1305" i="7"/>
  <c r="I1305" i="7"/>
  <c r="E1308" i="7"/>
  <c r="G1306" i="7"/>
  <c r="F1308" i="7"/>
  <c r="J1312" i="4"/>
  <c r="D1309" i="7"/>
  <c r="C1310" i="7"/>
  <c r="D1314" i="4"/>
  <c r="V1314" i="4"/>
  <c r="F1311" i="4"/>
  <c r="T1311" i="4"/>
  <c r="S1311" i="4"/>
  <c r="W1311" i="4"/>
  <c r="L1311" i="4"/>
  <c r="E1311" i="4"/>
  <c r="H1306" i="7"/>
  <c r="I1306" i="7"/>
  <c r="F1312" i="4"/>
  <c r="D1310" i="7"/>
  <c r="C1311" i="7"/>
  <c r="D1315" i="4"/>
  <c r="V1315" i="4"/>
  <c r="F1309" i="7"/>
  <c r="J1313" i="4"/>
  <c r="G1307" i="7"/>
  <c r="E1309" i="7"/>
  <c r="T1312" i="4"/>
  <c r="S1312" i="4"/>
  <c r="W1312" i="4"/>
  <c r="L1312" i="4"/>
  <c r="E1312" i="4"/>
  <c r="G1308" i="7"/>
  <c r="H1308" i="7"/>
  <c r="H1307" i="7"/>
  <c r="I1307" i="7"/>
  <c r="F1313" i="4"/>
  <c r="E1310" i="7"/>
  <c r="D1311" i="7"/>
  <c r="C1312" i="7"/>
  <c r="D1316" i="4"/>
  <c r="V1316" i="4"/>
  <c r="F1310" i="7"/>
  <c r="J1314" i="4"/>
  <c r="T1313" i="4"/>
  <c r="S1313" i="4"/>
  <c r="W1313" i="4"/>
  <c r="L1313" i="4"/>
  <c r="E1313" i="4"/>
  <c r="I1308" i="7"/>
  <c r="E1311" i="7"/>
  <c r="F1315" i="4"/>
  <c r="F1311" i="7"/>
  <c r="J1315" i="4"/>
  <c r="D1312" i="7"/>
  <c r="C1313" i="7"/>
  <c r="D1317" i="4"/>
  <c r="V1317" i="4"/>
  <c r="F1314" i="4"/>
  <c r="G1309" i="7"/>
  <c r="T1315" i="4"/>
  <c r="S1315" i="4"/>
  <c r="W1315" i="4"/>
  <c r="L1315" i="4"/>
  <c r="T1314" i="4"/>
  <c r="S1314" i="4"/>
  <c r="W1314" i="4"/>
  <c r="L1314" i="4"/>
  <c r="E1315" i="4"/>
  <c r="E1314" i="4"/>
  <c r="G1311" i="7"/>
  <c r="H1311" i="7"/>
  <c r="H1309" i="7"/>
  <c r="I1309" i="7"/>
  <c r="E1312" i="7"/>
  <c r="G1310" i="7"/>
  <c r="F1312" i="7"/>
  <c r="J1316" i="4"/>
  <c r="D1313" i="7"/>
  <c r="C1314" i="7"/>
  <c r="D1318" i="4"/>
  <c r="V1318" i="4"/>
  <c r="I1311" i="7"/>
  <c r="H1310" i="7"/>
  <c r="I1310" i="7"/>
  <c r="F1316" i="4"/>
  <c r="E1313" i="7"/>
  <c r="D1314" i="7"/>
  <c r="C1315" i="7"/>
  <c r="D1319" i="4"/>
  <c r="V1319" i="4"/>
  <c r="F1313" i="7"/>
  <c r="J1317" i="4"/>
  <c r="T1316" i="4"/>
  <c r="S1316" i="4"/>
  <c r="W1316" i="4"/>
  <c r="L1316" i="4"/>
  <c r="E1316" i="4"/>
  <c r="F1317" i="4"/>
  <c r="E1314" i="7"/>
  <c r="F1318" i="4"/>
  <c r="G1312" i="7"/>
  <c r="F1314" i="7"/>
  <c r="J1318" i="4"/>
  <c r="D1315" i="7"/>
  <c r="C1316" i="7"/>
  <c r="D1320" i="4"/>
  <c r="V1320" i="4"/>
  <c r="T1317" i="4"/>
  <c r="S1317" i="4"/>
  <c r="W1317" i="4"/>
  <c r="L1317" i="4"/>
  <c r="T1318" i="4"/>
  <c r="S1318" i="4"/>
  <c r="W1318" i="4"/>
  <c r="L1318" i="4"/>
  <c r="E1318" i="4"/>
  <c r="E1317" i="4"/>
  <c r="H1312" i="7"/>
  <c r="I1312" i="7"/>
  <c r="G1313" i="7"/>
  <c r="G1314" i="7"/>
  <c r="E1315" i="7"/>
  <c r="F1319" i="4"/>
  <c r="F1315" i="7"/>
  <c r="J1319" i="4"/>
  <c r="D1316" i="7"/>
  <c r="C1317" i="7"/>
  <c r="D1321" i="4"/>
  <c r="V1321" i="4"/>
  <c r="T1319" i="4"/>
  <c r="S1319" i="4"/>
  <c r="W1319" i="4"/>
  <c r="L1319" i="4"/>
  <c r="E1319" i="4"/>
  <c r="H1314" i="7"/>
  <c r="I1314" i="7"/>
  <c r="H1313" i="7"/>
  <c r="I1313" i="7"/>
  <c r="G1315" i="7"/>
  <c r="F1316" i="7"/>
  <c r="J1320" i="4"/>
  <c r="E1316" i="7"/>
  <c r="D1317" i="7"/>
  <c r="C1318" i="7"/>
  <c r="D1322" i="4"/>
  <c r="V1322" i="4"/>
  <c r="H1315" i="7"/>
  <c r="I1315" i="7"/>
  <c r="E1317" i="7"/>
  <c r="D1318" i="7"/>
  <c r="C1319" i="7"/>
  <c r="D1323" i="4"/>
  <c r="V1323" i="4"/>
  <c r="F1317" i="7"/>
  <c r="J1321" i="4"/>
  <c r="F1320" i="4"/>
  <c r="T1320" i="4"/>
  <c r="S1320" i="4"/>
  <c r="W1320" i="4"/>
  <c r="L1320" i="4"/>
  <c r="E1320" i="4"/>
  <c r="F1321" i="4"/>
  <c r="F1318" i="7"/>
  <c r="J1322" i="4"/>
  <c r="E1318" i="7"/>
  <c r="G1316" i="7"/>
  <c r="D1319" i="7"/>
  <c r="C1320" i="7"/>
  <c r="D1324" i="4"/>
  <c r="V1324" i="4"/>
  <c r="G1317" i="7"/>
  <c r="T1321" i="4"/>
  <c r="S1321" i="4"/>
  <c r="W1321" i="4"/>
  <c r="L1321" i="4"/>
  <c r="E1321" i="4"/>
  <c r="H1317" i="7"/>
  <c r="I1317" i="7"/>
  <c r="H1316" i="7"/>
  <c r="I1316" i="7"/>
  <c r="D1320" i="7"/>
  <c r="C1321" i="7"/>
  <c r="D1325" i="4"/>
  <c r="V1325" i="4"/>
  <c r="E1319" i="7"/>
  <c r="F1319" i="7"/>
  <c r="J1323" i="4"/>
  <c r="F1322" i="4"/>
  <c r="T1322" i="4"/>
  <c r="S1322" i="4"/>
  <c r="W1322" i="4"/>
  <c r="L1322" i="4"/>
  <c r="E1322" i="4"/>
  <c r="F1323" i="4"/>
  <c r="E1320" i="7"/>
  <c r="D1321" i="7"/>
  <c r="C1322" i="7"/>
  <c r="D1326" i="4"/>
  <c r="V1326" i="4"/>
  <c r="G1318" i="7"/>
  <c r="F1320" i="7"/>
  <c r="J1324" i="4"/>
  <c r="T1323" i="4"/>
  <c r="S1323" i="4"/>
  <c r="W1323" i="4"/>
  <c r="L1323" i="4"/>
  <c r="E1323" i="4"/>
  <c r="H1318" i="7"/>
  <c r="I1318" i="7"/>
  <c r="E1321" i="7"/>
  <c r="F1325" i="4"/>
  <c r="D1322" i="7"/>
  <c r="C1323" i="7"/>
  <c r="D1327" i="4"/>
  <c r="V1327" i="4"/>
  <c r="F1321" i="7"/>
  <c r="J1325" i="4"/>
  <c r="G1321" i="7"/>
  <c r="F1324" i="4"/>
  <c r="G1319" i="7"/>
  <c r="T1325" i="4"/>
  <c r="S1325" i="4"/>
  <c r="W1325" i="4"/>
  <c r="L1325" i="4"/>
  <c r="T1324" i="4"/>
  <c r="S1324" i="4"/>
  <c r="W1324" i="4"/>
  <c r="L1324" i="4"/>
  <c r="E1325" i="4"/>
  <c r="E1324" i="4"/>
  <c r="H1321" i="7"/>
  <c r="I1321" i="7"/>
  <c r="H1319" i="7"/>
  <c r="I1319" i="7"/>
  <c r="E1322" i="7"/>
  <c r="F1326" i="4"/>
  <c r="F1322" i="7"/>
  <c r="J1326" i="4"/>
  <c r="G1320" i="7"/>
  <c r="D1323" i="7"/>
  <c r="C1324" i="7"/>
  <c r="D1328" i="4"/>
  <c r="V1328" i="4"/>
  <c r="T1326" i="4"/>
  <c r="S1326" i="4"/>
  <c r="W1326" i="4"/>
  <c r="L1326" i="4"/>
  <c r="E1326" i="4"/>
  <c r="H1320" i="7"/>
  <c r="I1320" i="7"/>
  <c r="G1322" i="7"/>
  <c r="F1323" i="7"/>
  <c r="J1327" i="4"/>
  <c r="D1324" i="7"/>
  <c r="C1325" i="7"/>
  <c r="D1329" i="4"/>
  <c r="V1329" i="4"/>
  <c r="E1323" i="7"/>
  <c r="H1322" i="7"/>
  <c r="I1322" i="7"/>
  <c r="E1324" i="7"/>
  <c r="D1325" i="7"/>
  <c r="C1326" i="7"/>
  <c r="D1330" i="4"/>
  <c r="V1330" i="4"/>
  <c r="F1327" i="4"/>
  <c r="F1324" i="7"/>
  <c r="J1328" i="4"/>
  <c r="T1327" i="4"/>
  <c r="S1327" i="4"/>
  <c r="W1327" i="4"/>
  <c r="L1327" i="4"/>
  <c r="E1327" i="4"/>
  <c r="G1323" i="7"/>
  <c r="E1325" i="7"/>
  <c r="F1325" i="7"/>
  <c r="J1329" i="4"/>
  <c r="D1326" i="7"/>
  <c r="C1327" i="7"/>
  <c r="D1331" i="4"/>
  <c r="V1331" i="4"/>
  <c r="F1328" i="4"/>
  <c r="T1328" i="4"/>
  <c r="S1328" i="4"/>
  <c r="W1328" i="4"/>
  <c r="L1328" i="4"/>
  <c r="E1328" i="4"/>
  <c r="H1323" i="7"/>
  <c r="I1323" i="7"/>
  <c r="E1326" i="7"/>
  <c r="D1327" i="7"/>
  <c r="C1328" i="7"/>
  <c r="D1332" i="4"/>
  <c r="V1332" i="4"/>
  <c r="G1324" i="7"/>
  <c r="F1326" i="7"/>
  <c r="J1330" i="4"/>
  <c r="F1329" i="4"/>
  <c r="T1329" i="4"/>
  <c r="S1329" i="4"/>
  <c r="W1329" i="4"/>
  <c r="L1329" i="4"/>
  <c r="E1329" i="4"/>
  <c r="H1324" i="7"/>
  <c r="I1324" i="7"/>
  <c r="E1327" i="7"/>
  <c r="G1325" i="7"/>
  <c r="D1328" i="7"/>
  <c r="C1329" i="7"/>
  <c r="D1333" i="4"/>
  <c r="V1333" i="4"/>
  <c r="F1327" i="7"/>
  <c r="J1331" i="4"/>
  <c r="F1330" i="4"/>
  <c r="T1330" i="4"/>
  <c r="S1330" i="4"/>
  <c r="W1330" i="4"/>
  <c r="L1330" i="4"/>
  <c r="E1330" i="4"/>
  <c r="H1325" i="7"/>
  <c r="I1325" i="7"/>
  <c r="F1328" i="7"/>
  <c r="J1332" i="4"/>
  <c r="F1331" i="4"/>
  <c r="E1328" i="7"/>
  <c r="D1329" i="7"/>
  <c r="C1330" i="7"/>
  <c r="D1334" i="4"/>
  <c r="V1334" i="4"/>
  <c r="G1326" i="7"/>
  <c r="T1331" i="4"/>
  <c r="S1331" i="4"/>
  <c r="W1331" i="4"/>
  <c r="L1331" i="4"/>
  <c r="E1331" i="4"/>
  <c r="H1326" i="7"/>
  <c r="I1326" i="7"/>
  <c r="G1327" i="7"/>
  <c r="E1329" i="7"/>
  <c r="D1330" i="7"/>
  <c r="C1331" i="7"/>
  <c r="D1335" i="4"/>
  <c r="V1335" i="4"/>
  <c r="F1329" i="7"/>
  <c r="J1333" i="4"/>
  <c r="F1332" i="4"/>
  <c r="T1332" i="4"/>
  <c r="S1332" i="4"/>
  <c r="W1332" i="4"/>
  <c r="L1332" i="4"/>
  <c r="E1332" i="4"/>
  <c r="H1327" i="7"/>
  <c r="I1327" i="7"/>
  <c r="F1330" i="7"/>
  <c r="J1334" i="4"/>
  <c r="E1330" i="7"/>
  <c r="D1331" i="7"/>
  <c r="C1332" i="7"/>
  <c r="D1336" i="4"/>
  <c r="V1336" i="4"/>
  <c r="F1333" i="4"/>
  <c r="G1328" i="7"/>
  <c r="T1333" i="4"/>
  <c r="S1333" i="4"/>
  <c r="W1333" i="4"/>
  <c r="L1333" i="4"/>
  <c r="E1333" i="4"/>
  <c r="H1328" i="7"/>
  <c r="I1328" i="7"/>
  <c r="G1329" i="7"/>
  <c r="E1331" i="7"/>
  <c r="D1332" i="7"/>
  <c r="C1333" i="7"/>
  <c r="D1337" i="4"/>
  <c r="V1337" i="4"/>
  <c r="F1331" i="7"/>
  <c r="J1335" i="4"/>
  <c r="F1334" i="4"/>
  <c r="T1334" i="4"/>
  <c r="S1334" i="4"/>
  <c r="W1334" i="4"/>
  <c r="L1334" i="4"/>
  <c r="E1334" i="4"/>
  <c r="H1329" i="7"/>
  <c r="I1329" i="7"/>
  <c r="E1332" i="7"/>
  <c r="D1333" i="7"/>
  <c r="C1334" i="7"/>
  <c r="D1338" i="4"/>
  <c r="V1338" i="4"/>
  <c r="F1332" i="7"/>
  <c r="J1336" i="4"/>
  <c r="G1330" i="7"/>
  <c r="F1335" i="4"/>
  <c r="T1335" i="4"/>
  <c r="S1335" i="4"/>
  <c r="W1335" i="4"/>
  <c r="L1335" i="4"/>
  <c r="E1335" i="4"/>
  <c r="H1330" i="7"/>
  <c r="I1330" i="7"/>
  <c r="F1336" i="4"/>
  <c r="G1331" i="7"/>
  <c r="F1333" i="7"/>
  <c r="J1337" i="4"/>
  <c r="E1333" i="7"/>
  <c r="D1334" i="7"/>
  <c r="C1335" i="7"/>
  <c r="D1339" i="4"/>
  <c r="V1339" i="4"/>
  <c r="T1336" i="4"/>
  <c r="S1336" i="4"/>
  <c r="W1336" i="4"/>
  <c r="L1336" i="4"/>
  <c r="E1336" i="4"/>
  <c r="H1331" i="7"/>
  <c r="I1331" i="7"/>
  <c r="G1332" i="7"/>
  <c r="D1335" i="7"/>
  <c r="C1336" i="7"/>
  <c r="D1340" i="4"/>
  <c r="V1340" i="4"/>
  <c r="F1337" i="4"/>
  <c r="F1334" i="7"/>
  <c r="J1338" i="4"/>
  <c r="E1334" i="7"/>
  <c r="T1337" i="4"/>
  <c r="S1337" i="4"/>
  <c r="W1337" i="4"/>
  <c r="L1337" i="4"/>
  <c r="E1337" i="4"/>
  <c r="H1332" i="7"/>
  <c r="I1332" i="7"/>
  <c r="F1335" i="7"/>
  <c r="J1339" i="4"/>
  <c r="E1335" i="7"/>
  <c r="G1333" i="7"/>
  <c r="F1338" i="4"/>
  <c r="D1336" i="7"/>
  <c r="C1337" i="7"/>
  <c r="D1341" i="4"/>
  <c r="V1341" i="4"/>
  <c r="T1338" i="4"/>
  <c r="S1338" i="4"/>
  <c r="W1338" i="4"/>
  <c r="L1338" i="4"/>
  <c r="E1338" i="4"/>
  <c r="H1333" i="7"/>
  <c r="I1333" i="7"/>
  <c r="F1336" i="7"/>
  <c r="J1340" i="4"/>
  <c r="F1339" i="4"/>
  <c r="D1337" i="7"/>
  <c r="C1338" i="7"/>
  <c r="D1342" i="4"/>
  <c r="V1342" i="4"/>
  <c r="G1334" i="7"/>
  <c r="E1336" i="7"/>
  <c r="T1339" i="4"/>
  <c r="S1339" i="4"/>
  <c r="W1339" i="4"/>
  <c r="L1339" i="4"/>
  <c r="E1339" i="4"/>
  <c r="H1334" i="7"/>
  <c r="I1334" i="7"/>
  <c r="F1337" i="7"/>
  <c r="J1341" i="4"/>
  <c r="E1337" i="7"/>
  <c r="G1335" i="7"/>
  <c r="F1340" i="4"/>
  <c r="D1338" i="7"/>
  <c r="C1339" i="7"/>
  <c r="D1343" i="4"/>
  <c r="V1343" i="4"/>
  <c r="T1340" i="4"/>
  <c r="S1340" i="4"/>
  <c r="W1340" i="4"/>
  <c r="L1340" i="4"/>
  <c r="E1340" i="4"/>
  <c r="H1335" i="7"/>
  <c r="I1335" i="7"/>
  <c r="F1341" i="4"/>
  <c r="D1339" i="7"/>
  <c r="C1340" i="7"/>
  <c r="D1344" i="4"/>
  <c r="V1344" i="4"/>
  <c r="E1338" i="7"/>
  <c r="F1338" i="7"/>
  <c r="J1342" i="4"/>
  <c r="G1336" i="7"/>
  <c r="T1341" i="4"/>
  <c r="S1341" i="4"/>
  <c r="W1341" i="4"/>
  <c r="L1341" i="4"/>
  <c r="E1341" i="4"/>
  <c r="H1336" i="7"/>
  <c r="I1336" i="7"/>
  <c r="G1337" i="7"/>
  <c r="E1339" i="7"/>
  <c r="F1343" i="4"/>
  <c r="F1339" i="7"/>
  <c r="J1343" i="4"/>
  <c r="F1342" i="4"/>
  <c r="D1340" i="7"/>
  <c r="C1341" i="7"/>
  <c r="D1345" i="4"/>
  <c r="V1345" i="4"/>
  <c r="T1343" i="4"/>
  <c r="S1343" i="4"/>
  <c r="W1343" i="4"/>
  <c r="L1343" i="4"/>
  <c r="T1342" i="4"/>
  <c r="S1342" i="4"/>
  <c r="W1342" i="4"/>
  <c r="L1342" i="4"/>
  <c r="E1343" i="4"/>
  <c r="E1342" i="4"/>
  <c r="G1339" i="7"/>
  <c r="H1339" i="7"/>
  <c r="H1337" i="7"/>
  <c r="I1337" i="7"/>
  <c r="E1340" i="7"/>
  <c r="F1340" i="7"/>
  <c r="J1344" i="4"/>
  <c r="G1338" i="7"/>
  <c r="D1341" i="7"/>
  <c r="C1342" i="7"/>
  <c r="D1346" i="4"/>
  <c r="V1346" i="4"/>
  <c r="I1339" i="7"/>
  <c r="H1338" i="7"/>
  <c r="I1338" i="7"/>
  <c r="F1344" i="4"/>
  <c r="E1341" i="7"/>
  <c r="D1342" i="7"/>
  <c r="C1343" i="7"/>
  <c r="D1347" i="4"/>
  <c r="V1347" i="4"/>
  <c r="F1341" i="7"/>
  <c r="J1345" i="4"/>
  <c r="T1344" i="4"/>
  <c r="S1344" i="4"/>
  <c r="W1344" i="4"/>
  <c r="L1344" i="4"/>
  <c r="E1344" i="4"/>
  <c r="G1340" i="7"/>
  <c r="E1342" i="7"/>
  <c r="F1346" i="4"/>
  <c r="F1342" i="7"/>
  <c r="J1346" i="4"/>
  <c r="D1343" i="7"/>
  <c r="C1344" i="7"/>
  <c r="D1348" i="4"/>
  <c r="V1348" i="4"/>
  <c r="F1345" i="4"/>
  <c r="T1345" i="4"/>
  <c r="S1345" i="4"/>
  <c r="W1345" i="4"/>
  <c r="L1345" i="4"/>
  <c r="T1346" i="4"/>
  <c r="S1346" i="4"/>
  <c r="W1346" i="4"/>
  <c r="L1346" i="4"/>
  <c r="E1346" i="4"/>
  <c r="E1345" i="4"/>
  <c r="G1342" i="7"/>
  <c r="H1342" i="7"/>
  <c r="H1340" i="7"/>
  <c r="I1340" i="7"/>
  <c r="D1344" i="7"/>
  <c r="C1345" i="7"/>
  <c r="D1349" i="4"/>
  <c r="V1349" i="4"/>
  <c r="F1343" i="7"/>
  <c r="J1347" i="4"/>
  <c r="G1341" i="7"/>
  <c r="E1343" i="7"/>
  <c r="I1342" i="7"/>
  <c r="H1341" i="7"/>
  <c r="I1341" i="7"/>
  <c r="E1344" i="7"/>
  <c r="F1347" i="4"/>
  <c r="F1344" i="7"/>
  <c r="J1348" i="4"/>
  <c r="D1345" i="7"/>
  <c r="C1346" i="7"/>
  <c r="D1350" i="4"/>
  <c r="V1350" i="4"/>
  <c r="T1347" i="4"/>
  <c r="S1347" i="4"/>
  <c r="W1347" i="4"/>
  <c r="L1347" i="4"/>
  <c r="E1347" i="4"/>
  <c r="E1345" i="7"/>
  <c r="F1345" i="7"/>
  <c r="J1349" i="4"/>
  <c r="D1346" i="7"/>
  <c r="C1347" i="7"/>
  <c r="D1351" i="4"/>
  <c r="V1351" i="4"/>
  <c r="G1343" i="7"/>
  <c r="F1348" i="4"/>
  <c r="T1348" i="4"/>
  <c r="S1348" i="4"/>
  <c r="W1348" i="4"/>
  <c r="L1348" i="4"/>
  <c r="E1348" i="4"/>
  <c r="H1343" i="7"/>
  <c r="I1343" i="7"/>
  <c r="F1349" i="4"/>
  <c r="E1346" i="7"/>
  <c r="G1344" i="7"/>
  <c r="D1347" i="7"/>
  <c r="C1348" i="7"/>
  <c r="D1352" i="4"/>
  <c r="V1352" i="4"/>
  <c r="F1346" i="7"/>
  <c r="J1350" i="4"/>
  <c r="T1349" i="4"/>
  <c r="S1349" i="4"/>
  <c r="W1349" i="4"/>
  <c r="L1349" i="4"/>
  <c r="E1349" i="4"/>
  <c r="H1344" i="7"/>
  <c r="I1344" i="7"/>
  <c r="G1345" i="7"/>
  <c r="E1347" i="7"/>
  <c r="F1347" i="7"/>
  <c r="J1351" i="4"/>
  <c r="D1348" i="7"/>
  <c r="C1349" i="7"/>
  <c r="D1353" i="4"/>
  <c r="V1353" i="4"/>
  <c r="F1350" i="4"/>
  <c r="T1350" i="4"/>
  <c r="S1350" i="4"/>
  <c r="W1350" i="4"/>
  <c r="L1350" i="4"/>
  <c r="E1350" i="4"/>
  <c r="H1345" i="7"/>
  <c r="I1345" i="7"/>
  <c r="E1348" i="7"/>
  <c r="G1346" i="7"/>
  <c r="D1349" i="7"/>
  <c r="C1350" i="7"/>
  <c r="D1354" i="4"/>
  <c r="V1354" i="4"/>
  <c r="F1348" i="7"/>
  <c r="J1352" i="4"/>
  <c r="F1351" i="4"/>
  <c r="T1351" i="4"/>
  <c r="S1351" i="4"/>
  <c r="W1351" i="4"/>
  <c r="L1351" i="4"/>
  <c r="E1351" i="4"/>
  <c r="H1346" i="7"/>
  <c r="I1346" i="7"/>
  <c r="E1349" i="7"/>
  <c r="D1350" i="7"/>
  <c r="C1351" i="7"/>
  <c r="D1355" i="4"/>
  <c r="V1355" i="4"/>
  <c r="G1347" i="7"/>
  <c r="F1349" i="7"/>
  <c r="J1353" i="4"/>
  <c r="F1352" i="4"/>
  <c r="T1352" i="4"/>
  <c r="S1352" i="4"/>
  <c r="W1352" i="4"/>
  <c r="L1352" i="4"/>
  <c r="E1352" i="4"/>
  <c r="H1347" i="7"/>
  <c r="I1347" i="7"/>
  <c r="E1350" i="7"/>
  <c r="F1353" i="4"/>
  <c r="G1348" i="7"/>
  <c r="D1351" i="7"/>
  <c r="C1352" i="7"/>
  <c r="D1356" i="4"/>
  <c r="V1356" i="4"/>
  <c r="F1350" i="7"/>
  <c r="J1354" i="4"/>
  <c r="T1353" i="4"/>
  <c r="S1353" i="4"/>
  <c r="W1353" i="4"/>
  <c r="L1353" i="4"/>
  <c r="E1353" i="4"/>
  <c r="H1348" i="7"/>
  <c r="I1348" i="7"/>
  <c r="G1349" i="7"/>
  <c r="F1354" i="4"/>
  <c r="E1351" i="7"/>
  <c r="D1352" i="7"/>
  <c r="C1353" i="7"/>
  <c r="D1357" i="4"/>
  <c r="V1357" i="4"/>
  <c r="F1351" i="7"/>
  <c r="J1355" i="4"/>
  <c r="T1354" i="4"/>
  <c r="S1354" i="4"/>
  <c r="W1354" i="4"/>
  <c r="L1354" i="4"/>
  <c r="E1354" i="4"/>
  <c r="H1349" i="7"/>
  <c r="I1349" i="7"/>
  <c r="G1350" i="7"/>
  <c r="E1352" i="7"/>
  <c r="D1353" i="7"/>
  <c r="C1354" i="7"/>
  <c r="D1358" i="4"/>
  <c r="V1358" i="4"/>
  <c r="F1352" i="7"/>
  <c r="J1356" i="4"/>
  <c r="F1355" i="4"/>
  <c r="T1355" i="4"/>
  <c r="S1355" i="4"/>
  <c r="W1355" i="4"/>
  <c r="L1355" i="4"/>
  <c r="E1355" i="4"/>
  <c r="H1350" i="7"/>
  <c r="I1350" i="7"/>
  <c r="F1356" i="4"/>
  <c r="E1353" i="7"/>
  <c r="G1351" i="7"/>
  <c r="D1354" i="7"/>
  <c r="C1355" i="7"/>
  <c r="D1359" i="4"/>
  <c r="V1359" i="4"/>
  <c r="F1353" i="7"/>
  <c r="J1357" i="4"/>
  <c r="T1356" i="4"/>
  <c r="S1356" i="4"/>
  <c r="W1356" i="4"/>
  <c r="L1356" i="4"/>
  <c r="E1356" i="4"/>
  <c r="H1351" i="7"/>
  <c r="I1351" i="7"/>
  <c r="G1352" i="7"/>
  <c r="E1354" i="7"/>
  <c r="F1354" i="7"/>
  <c r="J1358" i="4"/>
  <c r="D1355" i="7"/>
  <c r="C1356" i="7"/>
  <c r="D1360" i="4"/>
  <c r="V1360" i="4"/>
  <c r="F1357" i="4"/>
  <c r="T1357" i="4"/>
  <c r="S1357" i="4"/>
  <c r="W1357" i="4"/>
  <c r="L1357" i="4"/>
  <c r="E1357" i="4"/>
  <c r="H1352" i="7"/>
  <c r="I1352" i="7"/>
  <c r="E1355" i="7"/>
  <c r="D1356" i="7"/>
  <c r="C1357" i="7"/>
  <c r="D1361" i="4"/>
  <c r="V1361" i="4"/>
  <c r="F1355" i="7"/>
  <c r="J1359" i="4"/>
  <c r="G1353" i="7"/>
  <c r="F1358" i="4"/>
  <c r="T1358" i="4"/>
  <c r="S1358" i="4"/>
  <c r="W1358" i="4"/>
  <c r="L1358" i="4"/>
  <c r="E1358" i="4"/>
  <c r="H1353" i="7"/>
  <c r="I1353" i="7"/>
  <c r="G1354" i="7"/>
  <c r="E1356" i="7"/>
  <c r="D1357" i="7"/>
  <c r="C1358" i="7"/>
  <c r="D1362" i="4"/>
  <c r="V1362" i="4"/>
  <c r="F1356" i="7"/>
  <c r="J1360" i="4"/>
  <c r="F1359" i="4"/>
  <c r="T1359" i="4"/>
  <c r="S1359" i="4"/>
  <c r="W1359" i="4"/>
  <c r="L1359" i="4"/>
  <c r="E1359" i="4"/>
  <c r="H1354" i="7"/>
  <c r="I1354" i="7"/>
  <c r="E1357" i="7"/>
  <c r="F1361" i="4"/>
  <c r="G1355" i="7"/>
  <c r="F1357" i="7"/>
  <c r="J1361" i="4"/>
  <c r="G1357" i="7"/>
  <c r="D1358" i="7"/>
  <c r="C1359" i="7"/>
  <c r="D1363" i="4"/>
  <c r="V1363" i="4"/>
  <c r="F1360" i="4"/>
  <c r="T1361" i="4"/>
  <c r="S1361" i="4"/>
  <c r="W1361" i="4"/>
  <c r="L1361" i="4"/>
  <c r="T1360" i="4"/>
  <c r="S1360" i="4"/>
  <c r="W1360" i="4"/>
  <c r="L1360" i="4"/>
  <c r="E1361" i="4"/>
  <c r="E1360" i="4"/>
  <c r="H1357" i="7"/>
  <c r="I1357" i="7"/>
  <c r="H1355" i="7"/>
  <c r="I1355" i="7"/>
  <c r="E1358" i="7"/>
  <c r="D1359" i="7"/>
  <c r="C1360" i="7"/>
  <c r="D1364" i="4"/>
  <c r="V1364" i="4"/>
  <c r="F1358" i="7"/>
  <c r="J1362" i="4"/>
  <c r="G1356" i="7"/>
  <c r="H1356" i="7"/>
  <c r="I1356" i="7"/>
  <c r="F1362" i="4"/>
  <c r="E1359" i="7"/>
  <c r="D1360" i="7"/>
  <c r="C1361" i="7"/>
  <c r="D1365" i="4"/>
  <c r="V1365" i="4"/>
  <c r="F1359" i="7"/>
  <c r="J1363" i="4"/>
  <c r="T1362" i="4"/>
  <c r="S1362" i="4"/>
  <c r="W1362" i="4"/>
  <c r="L1362" i="4"/>
  <c r="E1362" i="4"/>
  <c r="G1358" i="7"/>
  <c r="H1358" i="7"/>
  <c r="E1360" i="7"/>
  <c r="F1360" i="7"/>
  <c r="J1364" i="4"/>
  <c r="D1361" i="7"/>
  <c r="C1362" i="7"/>
  <c r="D1366" i="4"/>
  <c r="V1366" i="4"/>
  <c r="F1363" i="4"/>
  <c r="T1363" i="4"/>
  <c r="S1363" i="4"/>
  <c r="W1363" i="4"/>
  <c r="L1363" i="4"/>
  <c r="E1363" i="4"/>
  <c r="I1358" i="7"/>
  <c r="F1364" i="4"/>
  <c r="E1361" i="7"/>
  <c r="D1362" i="7"/>
  <c r="C1363" i="7"/>
  <c r="D1367" i="4"/>
  <c r="V1367" i="4"/>
  <c r="F1361" i="7"/>
  <c r="J1365" i="4"/>
  <c r="G1359" i="7"/>
  <c r="T1364" i="4"/>
  <c r="S1364" i="4"/>
  <c r="W1364" i="4"/>
  <c r="L1364" i="4"/>
  <c r="E1364" i="4"/>
  <c r="H1359" i="7"/>
  <c r="I1359" i="7"/>
  <c r="G1360" i="7"/>
  <c r="E1362" i="7"/>
  <c r="D1363" i="7"/>
  <c r="C1364" i="7"/>
  <c r="D1368" i="4"/>
  <c r="V1368" i="4"/>
  <c r="F1362" i="7"/>
  <c r="J1366" i="4"/>
  <c r="F1365" i="4"/>
  <c r="T1365" i="4"/>
  <c r="S1365" i="4"/>
  <c r="W1365" i="4"/>
  <c r="L1365" i="4"/>
  <c r="E1365" i="4"/>
  <c r="H1360" i="7"/>
  <c r="I1360" i="7"/>
  <c r="G1361" i="7"/>
  <c r="E1363" i="7"/>
  <c r="D1364" i="7"/>
  <c r="C1365" i="7"/>
  <c r="D1369" i="4"/>
  <c r="V1369" i="4"/>
  <c r="F1363" i="7"/>
  <c r="J1367" i="4"/>
  <c r="F1366" i="4"/>
  <c r="T1366" i="4"/>
  <c r="S1366" i="4"/>
  <c r="W1366" i="4"/>
  <c r="L1366" i="4"/>
  <c r="E1366" i="4"/>
  <c r="H1361" i="7"/>
  <c r="I1361" i="7"/>
  <c r="E1364" i="7"/>
  <c r="F1368" i="4"/>
  <c r="D1365" i="7"/>
  <c r="C1366" i="7"/>
  <c r="D1370" i="4"/>
  <c r="V1370" i="4"/>
  <c r="G1362" i="7"/>
  <c r="F1364" i="7"/>
  <c r="J1368" i="4"/>
  <c r="G1364" i="7"/>
  <c r="F1367" i="4"/>
  <c r="T1368" i="4"/>
  <c r="S1368" i="4"/>
  <c r="W1368" i="4"/>
  <c r="L1368" i="4"/>
  <c r="T1367" i="4"/>
  <c r="S1367" i="4"/>
  <c r="W1367" i="4"/>
  <c r="L1367" i="4"/>
  <c r="E1368" i="4"/>
  <c r="E1367" i="4"/>
  <c r="H1364" i="7"/>
  <c r="I1364" i="7"/>
  <c r="H1362" i="7"/>
  <c r="I1362" i="7"/>
  <c r="E1365" i="7"/>
  <c r="G1363" i="7"/>
  <c r="F1365" i="7"/>
  <c r="J1369" i="4"/>
  <c r="D1366" i="7"/>
  <c r="C1367" i="7"/>
  <c r="D1371" i="4"/>
  <c r="V1371" i="4"/>
  <c r="H1363" i="7"/>
  <c r="I1363" i="7"/>
  <c r="F1369" i="4"/>
  <c r="D1367" i="7"/>
  <c r="C1368" i="7"/>
  <c r="D1372" i="4"/>
  <c r="V1372" i="4"/>
  <c r="F1366" i="7"/>
  <c r="J1370" i="4"/>
  <c r="E1366" i="7"/>
  <c r="T1369" i="4"/>
  <c r="S1369" i="4"/>
  <c r="W1369" i="4"/>
  <c r="L1369" i="4"/>
  <c r="E1369" i="4"/>
  <c r="G1365" i="7"/>
  <c r="F1367" i="7"/>
  <c r="J1371" i="4"/>
  <c r="F1370" i="4"/>
  <c r="E1367" i="7"/>
  <c r="D1368" i="7"/>
  <c r="F1368" i="7"/>
  <c r="J1372" i="4"/>
  <c r="T1370" i="4"/>
  <c r="S1370" i="4"/>
  <c r="W1370" i="4"/>
  <c r="L1370" i="4"/>
  <c r="E1370" i="4"/>
  <c r="H1365" i="7"/>
  <c r="I1365" i="7"/>
  <c r="E1368" i="7"/>
  <c r="C1369" i="7"/>
  <c r="D1373" i="4"/>
  <c r="V1373" i="4"/>
  <c r="F1371" i="4"/>
  <c r="G1366" i="7"/>
  <c r="T1371" i="4"/>
  <c r="S1371" i="4"/>
  <c r="W1371" i="4"/>
  <c r="L1371" i="4"/>
  <c r="E1371" i="4"/>
  <c r="H1366" i="7"/>
  <c r="I1366" i="7"/>
  <c r="G1367" i="7"/>
  <c r="D1369" i="7"/>
  <c r="F1369" i="7"/>
  <c r="J1373" i="4"/>
  <c r="F1372" i="4"/>
  <c r="T1372" i="4"/>
  <c r="S1372" i="4"/>
  <c r="W1372" i="4"/>
  <c r="L1372" i="4"/>
  <c r="E1372" i="4"/>
  <c r="H1367" i="7"/>
  <c r="I1367" i="7"/>
  <c r="C1370" i="7"/>
  <c r="D1374" i="4"/>
  <c r="V1374" i="4"/>
  <c r="E1369" i="7"/>
  <c r="G1368" i="7"/>
  <c r="H1368" i="7"/>
  <c r="I1368" i="7"/>
  <c r="F1373" i="4"/>
  <c r="D1370" i="7"/>
  <c r="C1371" i="7"/>
  <c r="D1375" i="4"/>
  <c r="V1375" i="4"/>
  <c r="T1373" i="4"/>
  <c r="S1373" i="4"/>
  <c r="W1373" i="4"/>
  <c r="L1373" i="4"/>
  <c r="E1373" i="4"/>
  <c r="D1371" i="7"/>
  <c r="C1372" i="7"/>
  <c r="D1376" i="4"/>
  <c r="V1376" i="4"/>
  <c r="E1370" i="7"/>
  <c r="F1370" i="7"/>
  <c r="J1374" i="4"/>
  <c r="G1369" i="7"/>
  <c r="H1369" i="7"/>
  <c r="I1369" i="7"/>
  <c r="E1371" i="7"/>
  <c r="F1375" i="4"/>
  <c r="F1374" i="4"/>
  <c r="F1371" i="7"/>
  <c r="J1375" i="4"/>
  <c r="G1371" i="7"/>
  <c r="D1372" i="7"/>
  <c r="C1373" i="7"/>
  <c r="D1377" i="4"/>
  <c r="V1377" i="4"/>
  <c r="T1374" i="4"/>
  <c r="S1374" i="4"/>
  <c r="W1374" i="4"/>
  <c r="L1374" i="4"/>
  <c r="T1375" i="4"/>
  <c r="S1375" i="4"/>
  <c r="W1375" i="4"/>
  <c r="L1375" i="4"/>
  <c r="E1374" i="4"/>
  <c r="E1375" i="4"/>
  <c r="H1371" i="7"/>
  <c r="I1371" i="7"/>
  <c r="G1370" i="7"/>
  <c r="E1372" i="7"/>
  <c r="F1372" i="7"/>
  <c r="J1376" i="4"/>
  <c r="D1373" i="7"/>
  <c r="C1374" i="7"/>
  <c r="D1378" i="4"/>
  <c r="V1378" i="4"/>
  <c r="H1370" i="7"/>
  <c r="I1370" i="7"/>
  <c r="D1374" i="7"/>
  <c r="C1375" i="7"/>
  <c r="D1379" i="4"/>
  <c r="V1379" i="4"/>
  <c r="F1373" i="7"/>
  <c r="J1377" i="4"/>
  <c r="F1376" i="4"/>
  <c r="E1373" i="7"/>
  <c r="T1376" i="4"/>
  <c r="S1376" i="4"/>
  <c r="W1376" i="4"/>
  <c r="L1376" i="4"/>
  <c r="E1376" i="4"/>
  <c r="E1374" i="7"/>
  <c r="G1372" i="7"/>
  <c r="F1377" i="4"/>
  <c r="D1375" i="7"/>
  <c r="C1376" i="7"/>
  <c r="D1380" i="4"/>
  <c r="V1380" i="4"/>
  <c r="F1374" i="7"/>
  <c r="J1378" i="4"/>
  <c r="T1377" i="4"/>
  <c r="S1377" i="4"/>
  <c r="W1377" i="4"/>
  <c r="L1377" i="4"/>
  <c r="E1377" i="4"/>
  <c r="H1372" i="7"/>
  <c r="I1372" i="7"/>
  <c r="F1378" i="4"/>
  <c r="E1375" i="7"/>
  <c r="D1376" i="7"/>
  <c r="C1377" i="7"/>
  <c r="D1381" i="4"/>
  <c r="V1381" i="4"/>
  <c r="F1375" i="7"/>
  <c r="J1379" i="4"/>
  <c r="G1373" i="7"/>
  <c r="T1378" i="4"/>
  <c r="S1378" i="4"/>
  <c r="W1378" i="4"/>
  <c r="L1378" i="4"/>
  <c r="E1378" i="4"/>
  <c r="H1373" i="7"/>
  <c r="I1373" i="7"/>
  <c r="G1374" i="7"/>
  <c r="E1376" i="7"/>
  <c r="F1380" i="4"/>
  <c r="F1376" i="7"/>
  <c r="J1380" i="4"/>
  <c r="D1377" i="7"/>
  <c r="C1378" i="7"/>
  <c r="D1382" i="4"/>
  <c r="V1382" i="4"/>
  <c r="F1379" i="4"/>
  <c r="T1380" i="4"/>
  <c r="S1380" i="4"/>
  <c r="W1380" i="4"/>
  <c r="L1380" i="4"/>
  <c r="T1379" i="4"/>
  <c r="S1379" i="4"/>
  <c r="W1379" i="4"/>
  <c r="L1379" i="4"/>
  <c r="E1380" i="4"/>
  <c r="E1379" i="4"/>
  <c r="G1376" i="7"/>
  <c r="H1376" i="7"/>
  <c r="H1374" i="7"/>
  <c r="I1374" i="7"/>
  <c r="D1378" i="7"/>
  <c r="C1379" i="7"/>
  <c r="D1383" i="4"/>
  <c r="V1383" i="4"/>
  <c r="F1377" i="7"/>
  <c r="J1381" i="4"/>
  <c r="G1375" i="7"/>
  <c r="E1377" i="7"/>
  <c r="I1376" i="7"/>
  <c r="H1375" i="7"/>
  <c r="I1375" i="7"/>
  <c r="E1378" i="7"/>
  <c r="F1381" i="4"/>
  <c r="D1379" i="7"/>
  <c r="C1380" i="7"/>
  <c r="D1384" i="4"/>
  <c r="V1384" i="4"/>
  <c r="F1378" i="7"/>
  <c r="J1382" i="4"/>
  <c r="T1381" i="4"/>
  <c r="S1381" i="4"/>
  <c r="W1381" i="4"/>
  <c r="L1381" i="4"/>
  <c r="E1381" i="4"/>
  <c r="E1379" i="7"/>
  <c r="F1379" i="7"/>
  <c r="J1383" i="4"/>
  <c r="D1380" i="7"/>
  <c r="C1381" i="7"/>
  <c r="D1385" i="4"/>
  <c r="V1385" i="4"/>
  <c r="G1377" i="7"/>
  <c r="F1382" i="4"/>
  <c r="T1382" i="4"/>
  <c r="S1382" i="4"/>
  <c r="W1382" i="4"/>
  <c r="L1382" i="4"/>
  <c r="E1382" i="4"/>
  <c r="H1377" i="7"/>
  <c r="I1377" i="7"/>
  <c r="F1380" i="7"/>
  <c r="J1384" i="4"/>
  <c r="E1380" i="7"/>
  <c r="G1378" i="7"/>
  <c r="D1381" i="7"/>
  <c r="C1382" i="7"/>
  <c r="D1386" i="4"/>
  <c r="V1386" i="4"/>
  <c r="F1383" i="4"/>
  <c r="T1383" i="4"/>
  <c r="S1383" i="4"/>
  <c r="W1383" i="4"/>
  <c r="L1383" i="4"/>
  <c r="E1383" i="4"/>
  <c r="H1378" i="7"/>
  <c r="I1378" i="7"/>
  <c r="D1382" i="7"/>
  <c r="C1383" i="7"/>
  <c r="D1387" i="4"/>
  <c r="V1387" i="4"/>
  <c r="F1381" i="7"/>
  <c r="J1385" i="4"/>
  <c r="F1384" i="4"/>
  <c r="G1379" i="7"/>
  <c r="E1381" i="7"/>
  <c r="T1384" i="4"/>
  <c r="S1384" i="4"/>
  <c r="W1384" i="4"/>
  <c r="L1384" i="4"/>
  <c r="E1384" i="4"/>
  <c r="H1379" i="7"/>
  <c r="I1379" i="7"/>
  <c r="F1385" i="4"/>
  <c r="E1382" i="7"/>
  <c r="G1380" i="7"/>
  <c r="D1383" i="7"/>
  <c r="C1384" i="7"/>
  <c r="D1388" i="4"/>
  <c r="V1388" i="4"/>
  <c r="F1382" i="7"/>
  <c r="J1386" i="4"/>
  <c r="T1385" i="4"/>
  <c r="S1385" i="4"/>
  <c r="W1385" i="4"/>
  <c r="L1385" i="4"/>
  <c r="E1385" i="4"/>
  <c r="H1380" i="7"/>
  <c r="I1380" i="7"/>
  <c r="E1383" i="7"/>
  <c r="F1383" i="7"/>
  <c r="J1387" i="4"/>
  <c r="F1386" i="4"/>
  <c r="G1381" i="7"/>
  <c r="D1384" i="7"/>
  <c r="C1385" i="7"/>
  <c r="D1389" i="4"/>
  <c r="V1389" i="4"/>
  <c r="T1386" i="4"/>
  <c r="S1386" i="4"/>
  <c r="W1386" i="4"/>
  <c r="L1386" i="4"/>
  <c r="E1386" i="4"/>
  <c r="H1381" i="7"/>
  <c r="I1381" i="7"/>
  <c r="F1387" i="4"/>
  <c r="D1385" i="7"/>
  <c r="C1386" i="7"/>
  <c r="D1390" i="4"/>
  <c r="V1390" i="4"/>
  <c r="G1382" i="7"/>
  <c r="E1384" i="7"/>
  <c r="F1384" i="7"/>
  <c r="J1388" i="4"/>
  <c r="T1387" i="4"/>
  <c r="S1387" i="4"/>
  <c r="W1387" i="4"/>
  <c r="L1387" i="4"/>
  <c r="E1387" i="4"/>
  <c r="G1383" i="7"/>
  <c r="H1383" i="7"/>
  <c r="H1382" i="7"/>
  <c r="I1382" i="7"/>
  <c r="F1388" i="4"/>
  <c r="E1385" i="7"/>
  <c r="D1386" i="7"/>
  <c r="C1387" i="7"/>
  <c r="D1391" i="4"/>
  <c r="V1391" i="4"/>
  <c r="F1385" i="7"/>
  <c r="J1389" i="4"/>
  <c r="T1388" i="4"/>
  <c r="S1388" i="4"/>
  <c r="W1388" i="4"/>
  <c r="L1388" i="4"/>
  <c r="E1388" i="4"/>
  <c r="I1383" i="7"/>
  <c r="F1386" i="7"/>
  <c r="J1390" i="4"/>
  <c r="F1389" i="4"/>
  <c r="E1386" i="7"/>
  <c r="D1387" i="7"/>
  <c r="C1388" i="7"/>
  <c r="D1392" i="4"/>
  <c r="V1392" i="4"/>
  <c r="G1384" i="7"/>
  <c r="T1389" i="4"/>
  <c r="S1389" i="4"/>
  <c r="W1389" i="4"/>
  <c r="L1389" i="4"/>
  <c r="E1389" i="4"/>
  <c r="H1384" i="7"/>
  <c r="I1384" i="7"/>
  <c r="E1387" i="7"/>
  <c r="F1391" i="4"/>
  <c r="F1387" i="7"/>
  <c r="J1391" i="4"/>
  <c r="D1388" i="7"/>
  <c r="C1389" i="7"/>
  <c r="D1393" i="4"/>
  <c r="V1393" i="4"/>
  <c r="F1390" i="4"/>
  <c r="G1385" i="7"/>
  <c r="T1391" i="4"/>
  <c r="S1391" i="4"/>
  <c r="W1391" i="4"/>
  <c r="L1391" i="4"/>
  <c r="T1390" i="4"/>
  <c r="S1390" i="4"/>
  <c r="W1390" i="4"/>
  <c r="L1390" i="4"/>
  <c r="E1391" i="4"/>
  <c r="E1390" i="4"/>
  <c r="G1387" i="7"/>
  <c r="H1387" i="7"/>
  <c r="H1385" i="7"/>
  <c r="I1385" i="7"/>
  <c r="E1388" i="7"/>
  <c r="D1389" i="7"/>
  <c r="C1390" i="7"/>
  <c r="D1394" i="4"/>
  <c r="V1394" i="4"/>
  <c r="F1388" i="7"/>
  <c r="J1392" i="4"/>
  <c r="G1386" i="7"/>
  <c r="I1387" i="7"/>
  <c r="F1392" i="4"/>
  <c r="H1386" i="7"/>
  <c r="I1386" i="7"/>
  <c r="E1389" i="7"/>
  <c r="D1390" i="7"/>
  <c r="C1391" i="7"/>
  <c r="D1395" i="4"/>
  <c r="V1395" i="4"/>
  <c r="F1389" i="7"/>
  <c r="J1393" i="4"/>
  <c r="T1392" i="4"/>
  <c r="S1392" i="4"/>
  <c r="W1392" i="4"/>
  <c r="L1392" i="4"/>
  <c r="E1392" i="4"/>
  <c r="G1388" i="7"/>
  <c r="H1388" i="7"/>
  <c r="E1390" i="7"/>
  <c r="D1391" i="7"/>
  <c r="C1392" i="7"/>
  <c r="D1396" i="4"/>
  <c r="V1396" i="4"/>
  <c r="F1390" i="7"/>
  <c r="J1394" i="4"/>
  <c r="F1393" i="4"/>
  <c r="T1393" i="4"/>
  <c r="S1393" i="4"/>
  <c r="W1393" i="4"/>
  <c r="L1393" i="4"/>
  <c r="E1393" i="4"/>
  <c r="I1388" i="7"/>
  <c r="E1391" i="7"/>
  <c r="F1395" i="4"/>
  <c r="G1389" i="7"/>
  <c r="D1392" i="7"/>
  <c r="C1393" i="7"/>
  <c r="D1397" i="4"/>
  <c r="V1397" i="4"/>
  <c r="F1391" i="7"/>
  <c r="J1395" i="4"/>
  <c r="F1394" i="4"/>
  <c r="T1395" i="4"/>
  <c r="S1395" i="4"/>
  <c r="W1395" i="4"/>
  <c r="L1395" i="4"/>
  <c r="T1394" i="4"/>
  <c r="S1394" i="4"/>
  <c r="W1394" i="4"/>
  <c r="L1394" i="4"/>
  <c r="E1395" i="4"/>
  <c r="E1394" i="4"/>
  <c r="G1391" i="7"/>
  <c r="H1391" i="7"/>
  <c r="H1389" i="7"/>
  <c r="I1389" i="7"/>
  <c r="E1392" i="7"/>
  <c r="D1393" i="7"/>
  <c r="C1394" i="7"/>
  <c r="D1398" i="4"/>
  <c r="V1398" i="4"/>
  <c r="F1392" i="7"/>
  <c r="J1396" i="4"/>
  <c r="G1390" i="7"/>
  <c r="I1391" i="7"/>
  <c r="H1390" i="7"/>
  <c r="I1390" i="7"/>
  <c r="E1393" i="7"/>
  <c r="D1394" i="7"/>
  <c r="C1395" i="7"/>
  <c r="D1399" i="4"/>
  <c r="V1399" i="4"/>
  <c r="F1393" i="7"/>
  <c r="J1397" i="4"/>
  <c r="F1396" i="4"/>
  <c r="T1396" i="4"/>
  <c r="S1396" i="4"/>
  <c r="W1396" i="4"/>
  <c r="L1396" i="4"/>
  <c r="E1396" i="4"/>
  <c r="F1394" i="7"/>
  <c r="J1398" i="4"/>
  <c r="G1392" i="7"/>
  <c r="E1394" i="7"/>
  <c r="D1395" i="7"/>
  <c r="C1396" i="7"/>
  <c r="D1400" i="4"/>
  <c r="V1400" i="4"/>
  <c r="F1397" i="4"/>
  <c r="T1397" i="4"/>
  <c r="S1397" i="4"/>
  <c r="W1397" i="4"/>
  <c r="L1397" i="4"/>
  <c r="E1397" i="4"/>
  <c r="H1392" i="7"/>
  <c r="I1392" i="7"/>
  <c r="G1393" i="7"/>
  <c r="E1395" i="7"/>
  <c r="D1396" i="7"/>
  <c r="C1397" i="7"/>
  <c r="D1401" i="4"/>
  <c r="V1401" i="4"/>
  <c r="F1395" i="7"/>
  <c r="J1399" i="4"/>
  <c r="F1398" i="4"/>
  <c r="T1398" i="4"/>
  <c r="S1398" i="4"/>
  <c r="W1398" i="4"/>
  <c r="L1398" i="4"/>
  <c r="E1398" i="4"/>
  <c r="H1393" i="7"/>
  <c r="I1393" i="7"/>
  <c r="G1394" i="7"/>
  <c r="E1396" i="7"/>
  <c r="D1397" i="7"/>
  <c r="C1398" i="7"/>
  <c r="D1402" i="4"/>
  <c r="V1402" i="4"/>
  <c r="F1396" i="7"/>
  <c r="J1400" i="4"/>
  <c r="F1399" i="4"/>
  <c r="T1399" i="4"/>
  <c r="S1399" i="4"/>
  <c r="W1399" i="4"/>
  <c r="L1399" i="4"/>
  <c r="E1399" i="4"/>
  <c r="H1394" i="7"/>
  <c r="I1394" i="7"/>
  <c r="E1397" i="7"/>
  <c r="D1398" i="7"/>
  <c r="C1399" i="7"/>
  <c r="D1403" i="4"/>
  <c r="V1403" i="4"/>
  <c r="G1395" i="7"/>
  <c r="F1397" i="7"/>
  <c r="J1401" i="4"/>
  <c r="F1400" i="4"/>
  <c r="T1400" i="4"/>
  <c r="S1400" i="4"/>
  <c r="W1400" i="4"/>
  <c r="L1400" i="4"/>
  <c r="E1400" i="4"/>
  <c r="H1395" i="7"/>
  <c r="I1395" i="7"/>
  <c r="E1398" i="7"/>
  <c r="G1396" i="7"/>
  <c r="F1398" i="7"/>
  <c r="J1402" i="4"/>
  <c r="D1399" i="7"/>
  <c r="F1399" i="7"/>
  <c r="J1403" i="4"/>
  <c r="F1401" i="4"/>
  <c r="T1401" i="4"/>
  <c r="S1401" i="4"/>
  <c r="W1401" i="4"/>
  <c r="L1401" i="4"/>
  <c r="E1401" i="4"/>
  <c r="H1396" i="7"/>
  <c r="I1396" i="7"/>
  <c r="F1402" i="4"/>
  <c r="C1400" i="7"/>
  <c r="D1404" i="4"/>
  <c r="V1404" i="4"/>
  <c r="G1397" i="7"/>
  <c r="E1399" i="7"/>
  <c r="T1402" i="4"/>
  <c r="S1402" i="4"/>
  <c r="W1402" i="4"/>
  <c r="L1402" i="4"/>
  <c r="E1402" i="4"/>
  <c r="H1397" i="7"/>
  <c r="I1397" i="7"/>
  <c r="G1398" i="7"/>
  <c r="F1403" i="4"/>
  <c r="D1400" i="7"/>
  <c r="F1400" i="7"/>
  <c r="J1404" i="4"/>
  <c r="T1403" i="4"/>
  <c r="S1403" i="4"/>
  <c r="W1403" i="4"/>
  <c r="L1403" i="4"/>
  <c r="E1403" i="4"/>
  <c r="H1398" i="7"/>
  <c r="I1398" i="7"/>
  <c r="C1401" i="7"/>
  <c r="D1405" i="4"/>
  <c r="V1405" i="4"/>
  <c r="G1399" i="7"/>
  <c r="E1400" i="7"/>
  <c r="H1399" i="7"/>
  <c r="I1399" i="7"/>
  <c r="F1404" i="4"/>
  <c r="D1401" i="7"/>
  <c r="C1402" i="7"/>
  <c r="D1406" i="4"/>
  <c r="V1406" i="4"/>
  <c r="T1404" i="4"/>
  <c r="S1404" i="4"/>
  <c r="W1404" i="4"/>
  <c r="L1404" i="4"/>
  <c r="E1404" i="4"/>
  <c r="E1401" i="7"/>
  <c r="F1405" i="4"/>
  <c r="F1401" i="7"/>
  <c r="J1405" i="4"/>
  <c r="D1402" i="7"/>
  <c r="C1403" i="7"/>
  <c r="D1407" i="4"/>
  <c r="V1407" i="4"/>
  <c r="G1400" i="7"/>
  <c r="T1405" i="4"/>
  <c r="S1405" i="4"/>
  <c r="W1405" i="4"/>
  <c r="L1405" i="4"/>
  <c r="E1405" i="4"/>
  <c r="H1400" i="7"/>
  <c r="I1400" i="7"/>
  <c r="G1401" i="7"/>
  <c r="E1402" i="7"/>
  <c r="F1406" i="4"/>
  <c r="F1402" i="7"/>
  <c r="J1406" i="4"/>
  <c r="D1403" i="7"/>
  <c r="C1404" i="7"/>
  <c r="D1408" i="4"/>
  <c r="V1408" i="4"/>
  <c r="T1406" i="4"/>
  <c r="S1406" i="4"/>
  <c r="W1406" i="4"/>
  <c r="L1406" i="4"/>
  <c r="E1406" i="4"/>
  <c r="G1402" i="7"/>
  <c r="I1402" i="7"/>
  <c r="H1401" i="7"/>
  <c r="I1401" i="7"/>
  <c r="F1403" i="7"/>
  <c r="J1407" i="4"/>
  <c r="E1403" i="7"/>
  <c r="D1404" i="7"/>
  <c r="C1405" i="7"/>
  <c r="D1409" i="4"/>
  <c r="V1409" i="4"/>
  <c r="H1402" i="7"/>
  <c r="E1404" i="7"/>
  <c r="D1405" i="7"/>
  <c r="C1406" i="7"/>
  <c r="D1410" i="4"/>
  <c r="V1410" i="4"/>
  <c r="F1404" i="7"/>
  <c r="J1408" i="4"/>
  <c r="F1407" i="4"/>
  <c r="T1407" i="4"/>
  <c r="S1407" i="4"/>
  <c r="W1407" i="4"/>
  <c r="L1407" i="4"/>
  <c r="E1407" i="4"/>
  <c r="E1405" i="7"/>
  <c r="G1403" i="7"/>
  <c r="D1406" i="7"/>
  <c r="C1407" i="7"/>
  <c r="D1411" i="4"/>
  <c r="V1411" i="4"/>
  <c r="F1405" i="7"/>
  <c r="J1409" i="4"/>
  <c r="F1408" i="4"/>
  <c r="T1408" i="4"/>
  <c r="S1408" i="4"/>
  <c r="W1408" i="4"/>
  <c r="L1408" i="4"/>
  <c r="E1408" i="4"/>
  <c r="H1403" i="7"/>
  <c r="I1403" i="7"/>
  <c r="G1404" i="7"/>
  <c r="E1406" i="7"/>
  <c r="F1406" i="7"/>
  <c r="J1410" i="4"/>
  <c r="D1407" i="7"/>
  <c r="C1408" i="7"/>
  <c r="D1412" i="4"/>
  <c r="V1412" i="4"/>
  <c r="F1409" i="4"/>
  <c r="T1409" i="4"/>
  <c r="S1409" i="4"/>
  <c r="W1409" i="4"/>
  <c r="L1409" i="4"/>
  <c r="E1409" i="4"/>
  <c r="H1404" i="7"/>
  <c r="I1404" i="7"/>
  <c r="E1407" i="7"/>
  <c r="F1411" i="4"/>
  <c r="D1408" i="7"/>
  <c r="C1409" i="7"/>
  <c r="D1413" i="4"/>
  <c r="V1413" i="4"/>
  <c r="G1405" i="7"/>
  <c r="F1407" i="7"/>
  <c r="J1411" i="4"/>
  <c r="F1410" i="4"/>
  <c r="T1411" i="4"/>
  <c r="S1411" i="4"/>
  <c r="W1411" i="4"/>
  <c r="L1411" i="4"/>
  <c r="T1410" i="4"/>
  <c r="S1410" i="4"/>
  <c r="W1410" i="4"/>
  <c r="L1410" i="4"/>
  <c r="E1411" i="4"/>
  <c r="E1410" i="4"/>
  <c r="H1405" i="7"/>
  <c r="I1405" i="7"/>
  <c r="G1407" i="7"/>
  <c r="G1406" i="7"/>
  <c r="E1408" i="7"/>
  <c r="D1409" i="7"/>
  <c r="C1410" i="7"/>
  <c r="D1414" i="4"/>
  <c r="V1414" i="4"/>
  <c r="F1408" i="7"/>
  <c r="J1412" i="4"/>
  <c r="H1406" i="7"/>
  <c r="I1406" i="7"/>
  <c r="H1407" i="7"/>
  <c r="I1407" i="7"/>
  <c r="E1409" i="7"/>
  <c r="D1410" i="7"/>
  <c r="C1411" i="7"/>
  <c r="D1415" i="4"/>
  <c r="V1415" i="4"/>
  <c r="F1409" i="7"/>
  <c r="J1413" i="4"/>
  <c r="F1412" i="4"/>
  <c r="T1412" i="4"/>
  <c r="S1412" i="4"/>
  <c r="W1412" i="4"/>
  <c r="L1412" i="4"/>
  <c r="E1412" i="4"/>
  <c r="E1410" i="7"/>
  <c r="D1411" i="7"/>
  <c r="C1412" i="7"/>
  <c r="D1416" i="4"/>
  <c r="V1416" i="4"/>
  <c r="G1408" i="7"/>
  <c r="F1410" i="7"/>
  <c r="J1414" i="4"/>
  <c r="F1413" i="4"/>
  <c r="T1413" i="4"/>
  <c r="S1413" i="4"/>
  <c r="W1413" i="4"/>
  <c r="L1413" i="4"/>
  <c r="E1413" i="4"/>
  <c r="H1408" i="7"/>
  <c r="I1408" i="7"/>
  <c r="F1414" i="4"/>
  <c r="G1409" i="7"/>
  <c r="E1411" i="7"/>
  <c r="D1412" i="7"/>
  <c r="C1413" i="7"/>
  <c r="D1417" i="4"/>
  <c r="V1417" i="4"/>
  <c r="F1411" i="7"/>
  <c r="J1415" i="4"/>
  <c r="T1414" i="4"/>
  <c r="S1414" i="4"/>
  <c r="W1414" i="4"/>
  <c r="L1414" i="4"/>
  <c r="E1414" i="4"/>
  <c r="H1409" i="7"/>
  <c r="I1409" i="7"/>
  <c r="G1410" i="7"/>
  <c r="E1412" i="7"/>
  <c r="D1413" i="7"/>
  <c r="C1414" i="7"/>
  <c r="D1418" i="4"/>
  <c r="V1418" i="4"/>
  <c r="F1412" i="7"/>
  <c r="J1416" i="4"/>
  <c r="F1415" i="4"/>
  <c r="T1415" i="4"/>
  <c r="S1415" i="4"/>
  <c r="W1415" i="4"/>
  <c r="L1415" i="4"/>
  <c r="E1415" i="4"/>
  <c r="H1410" i="7"/>
  <c r="I1410" i="7"/>
  <c r="F1413" i="7"/>
  <c r="J1417" i="4"/>
  <c r="E1413" i="7"/>
  <c r="D1414" i="7"/>
  <c r="C1415" i="7"/>
  <c r="D1419" i="4"/>
  <c r="V1419" i="4"/>
  <c r="F1416" i="4"/>
  <c r="G1411" i="7"/>
  <c r="T1416" i="4"/>
  <c r="S1416" i="4"/>
  <c r="W1416" i="4"/>
  <c r="L1416" i="4"/>
  <c r="E1416" i="4"/>
  <c r="H1411" i="7"/>
  <c r="I1411" i="7"/>
  <c r="G1412" i="7"/>
  <c r="E1414" i="7"/>
  <c r="D1415" i="7"/>
  <c r="C1416" i="7"/>
  <c r="D1420" i="4"/>
  <c r="V1420" i="4"/>
  <c r="F1414" i="7"/>
  <c r="J1418" i="4"/>
  <c r="F1417" i="4"/>
  <c r="T1417" i="4"/>
  <c r="S1417" i="4"/>
  <c r="W1417" i="4"/>
  <c r="L1417" i="4"/>
  <c r="E1417" i="4"/>
  <c r="H1412" i="7"/>
  <c r="I1412" i="7"/>
  <c r="E1415" i="7"/>
  <c r="D1416" i="7"/>
  <c r="C1417" i="7"/>
  <c r="D1421" i="4"/>
  <c r="V1421" i="4"/>
  <c r="F1415" i="7"/>
  <c r="J1419" i="4"/>
  <c r="G1413" i="7"/>
  <c r="F1418" i="4"/>
  <c r="T1418" i="4"/>
  <c r="S1418" i="4"/>
  <c r="W1418" i="4"/>
  <c r="L1418" i="4"/>
  <c r="E1418" i="4"/>
  <c r="H1413" i="7"/>
  <c r="I1413" i="7"/>
  <c r="G1414" i="7"/>
  <c r="E1416" i="7"/>
  <c r="D1417" i="7"/>
  <c r="C1418" i="7"/>
  <c r="D1422" i="4"/>
  <c r="V1422" i="4"/>
  <c r="F1416" i="7"/>
  <c r="J1420" i="4"/>
  <c r="F1419" i="4"/>
  <c r="T1419" i="4"/>
  <c r="S1419" i="4"/>
  <c r="W1419" i="4"/>
  <c r="L1419" i="4"/>
  <c r="E1419" i="4"/>
  <c r="H1414" i="7"/>
  <c r="I1414" i="7"/>
  <c r="E1417" i="7"/>
  <c r="G1415" i="7"/>
  <c r="D1418" i="7"/>
  <c r="C1419" i="7"/>
  <c r="D1423" i="4"/>
  <c r="V1423" i="4"/>
  <c r="F1417" i="7"/>
  <c r="J1421" i="4"/>
  <c r="F1420" i="4"/>
  <c r="T1420" i="4"/>
  <c r="S1420" i="4"/>
  <c r="W1420" i="4"/>
  <c r="L1420" i="4"/>
  <c r="E1420" i="4"/>
  <c r="H1415" i="7"/>
  <c r="I1415" i="7"/>
  <c r="E1418" i="7"/>
  <c r="F1422" i="4"/>
  <c r="F1418" i="7"/>
  <c r="J1422" i="4"/>
  <c r="G1418" i="7"/>
  <c r="D1419" i="7"/>
  <c r="C1420" i="7"/>
  <c r="D1424" i="4"/>
  <c r="V1424" i="4"/>
  <c r="G1416" i="7"/>
  <c r="F1421" i="4"/>
  <c r="T1422" i="4"/>
  <c r="S1422" i="4"/>
  <c r="W1422" i="4"/>
  <c r="L1422" i="4"/>
  <c r="T1421" i="4"/>
  <c r="S1421" i="4"/>
  <c r="W1421" i="4"/>
  <c r="L1421" i="4"/>
  <c r="E1422" i="4"/>
  <c r="E1421" i="4"/>
  <c r="H1416" i="7"/>
  <c r="I1416" i="7"/>
  <c r="H1418" i="7"/>
  <c r="I1418" i="7"/>
  <c r="G1417" i="7"/>
  <c r="E1419" i="7"/>
  <c r="D1420" i="7"/>
  <c r="C1421" i="7"/>
  <c r="D1425" i="4"/>
  <c r="V1425" i="4"/>
  <c r="F1419" i="7"/>
  <c r="J1423" i="4"/>
  <c r="H1417" i="7"/>
  <c r="I1417" i="7"/>
  <c r="E1420" i="7"/>
  <c r="D1421" i="7"/>
  <c r="C1422" i="7"/>
  <c r="D1426" i="4"/>
  <c r="V1426" i="4"/>
  <c r="F1420" i="7"/>
  <c r="J1424" i="4"/>
  <c r="F1423" i="4"/>
  <c r="T1423" i="4"/>
  <c r="S1423" i="4"/>
  <c r="W1423" i="4"/>
  <c r="L1423" i="4"/>
  <c r="E1423" i="4"/>
  <c r="E1421" i="7"/>
  <c r="D1422" i="7"/>
  <c r="C1423" i="7"/>
  <c r="D1427" i="4"/>
  <c r="V1427" i="4"/>
  <c r="G1419" i="7"/>
  <c r="F1421" i="7"/>
  <c r="J1425" i="4"/>
  <c r="F1424" i="4"/>
  <c r="T1424" i="4"/>
  <c r="S1424" i="4"/>
  <c r="W1424" i="4"/>
  <c r="L1424" i="4"/>
  <c r="E1424" i="4"/>
  <c r="H1419" i="7"/>
  <c r="I1419" i="7"/>
  <c r="E1422" i="7"/>
  <c r="G1420" i="7"/>
  <c r="D1423" i="7"/>
  <c r="C1424" i="7"/>
  <c r="D1428" i="4"/>
  <c r="V1428" i="4"/>
  <c r="F1422" i="7"/>
  <c r="J1426" i="4"/>
  <c r="F1425" i="4"/>
  <c r="T1425" i="4"/>
  <c r="S1425" i="4"/>
  <c r="W1425" i="4"/>
  <c r="L1425" i="4"/>
  <c r="E1425" i="4"/>
  <c r="H1420" i="7"/>
  <c r="I1420" i="7"/>
  <c r="E1423" i="7"/>
  <c r="F1427" i="4"/>
  <c r="F1423" i="7"/>
  <c r="J1427" i="4"/>
  <c r="G1423" i="7"/>
  <c r="D1424" i="7"/>
  <c r="C1425" i="7"/>
  <c r="D1429" i="4"/>
  <c r="V1429" i="4"/>
  <c r="F1426" i="4"/>
  <c r="G1421" i="7"/>
  <c r="T1427" i="4"/>
  <c r="S1427" i="4"/>
  <c r="W1427" i="4"/>
  <c r="L1427" i="4"/>
  <c r="T1426" i="4"/>
  <c r="S1426" i="4"/>
  <c r="W1426" i="4"/>
  <c r="L1426" i="4"/>
  <c r="E1427" i="4"/>
  <c r="E1426" i="4"/>
  <c r="H1423" i="7"/>
  <c r="I1423" i="7"/>
  <c r="H1421" i="7"/>
  <c r="I1421" i="7"/>
  <c r="E1424" i="7"/>
  <c r="G1422" i="7"/>
  <c r="D1425" i="7"/>
  <c r="C1426" i="7"/>
  <c r="D1430" i="4"/>
  <c r="V1430" i="4"/>
  <c r="F1424" i="7"/>
  <c r="J1428" i="4"/>
  <c r="H1422" i="7"/>
  <c r="I1422" i="7"/>
  <c r="F1425" i="7"/>
  <c r="J1429" i="4"/>
  <c r="F1428" i="4"/>
  <c r="E1425" i="7"/>
  <c r="D1426" i="7"/>
  <c r="C1427" i="7"/>
  <c r="D1431" i="4"/>
  <c r="V1431" i="4"/>
  <c r="T1428" i="4"/>
  <c r="S1428" i="4"/>
  <c r="W1428" i="4"/>
  <c r="L1428" i="4"/>
  <c r="E1428" i="4"/>
  <c r="F1426" i="7"/>
  <c r="J1430" i="4"/>
  <c r="D1427" i="7"/>
  <c r="C1428" i="7"/>
  <c r="D1432" i="4"/>
  <c r="V1432" i="4"/>
  <c r="E1426" i="7"/>
  <c r="F1429" i="4"/>
  <c r="G1424" i="7"/>
  <c r="T1429" i="4"/>
  <c r="S1429" i="4"/>
  <c r="W1429" i="4"/>
  <c r="L1429" i="4"/>
  <c r="E1429" i="4"/>
  <c r="H1424" i="7"/>
  <c r="I1424" i="7"/>
  <c r="F1430" i="4"/>
  <c r="E1427" i="7"/>
  <c r="D1428" i="7"/>
  <c r="C1429" i="7"/>
  <c r="D1433" i="4"/>
  <c r="V1433" i="4"/>
  <c r="G1425" i="7"/>
  <c r="F1427" i="7"/>
  <c r="J1431" i="4"/>
  <c r="T1430" i="4"/>
  <c r="S1430" i="4"/>
  <c r="W1430" i="4"/>
  <c r="L1430" i="4"/>
  <c r="E1430" i="4"/>
  <c r="H1425" i="7"/>
  <c r="I1425" i="7"/>
  <c r="F1428" i="7"/>
  <c r="J1432" i="4"/>
  <c r="E1428" i="7"/>
  <c r="D1429" i="7"/>
  <c r="F1429" i="7"/>
  <c r="J1433" i="4"/>
  <c r="F1431" i="4"/>
  <c r="G1426" i="7"/>
  <c r="T1431" i="4"/>
  <c r="S1431" i="4"/>
  <c r="W1431" i="4"/>
  <c r="L1431" i="4"/>
  <c r="E1431" i="4"/>
  <c r="H1426" i="7"/>
  <c r="I1426" i="7"/>
  <c r="E1429" i="7"/>
  <c r="C1430" i="7"/>
  <c r="G1427" i="7"/>
  <c r="F1432" i="4"/>
  <c r="T1432" i="4"/>
  <c r="S1432" i="4"/>
  <c r="W1432" i="4"/>
  <c r="L1432" i="4"/>
  <c r="D1430" i="7"/>
  <c r="C1431" i="7"/>
  <c r="D1435" i="4"/>
  <c r="V1435" i="4"/>
  <c r="D1434" i="4"/>
  <c r="V1434" i="4"/>
  <c r="E1432" i="4"/>
  <c r="H1427" i="7"/>
  <c r="I1427" i="7"/>
  <c r="F1433" i="4"/>
  <c r="F1430" i="7"/>
  <c r="J1434" i="4"/>
  <c r="E1430" i="7"/>
  <c r="G1428" i="7"/>
  <c r="T1433" i="4"/>
  <c r="S1433" i="4"/>
  <c r="W1433" i="4"/>
  <c r="L1433" i="4"/>
  <c r="D1431" i="7"/>
  <c r="C1432" i="7"/>
  <c r="D1436" i="4"/>
  <c r="V1436" i="4"/>
  <c r="E1433" i="4"/>
  <c r="G1429" i="7"/>
  <c r="H1429" i="7"/>
  <c r="H1428" i="7"/>
  <c r="I1428" i="7"/>
  <c r="F1431" i="7"/>
  <c r="J1435" i="4"/>
  <c r="E1431" i="7"/>
  <c r="F1434" i="4"/>
  <c r="D1432" i="7"/>
  <c r="C1433" i="7"/>
  <c r="D1437" i="4"/>
  <c r="V1437" i="4"/>
  <c r="T1434" i="4"/>
  <c r="S1434" i="4"/>
  <c r="W1434" i="4"/>
  <c r="L1434" i="4"/>
  <c r="E1434" i="4"/>
  <c r="I1429" i="7"/>
  <c r="E1432" i="7"/>
  <c r="D1433" i="7"/>
  <c r="C1434" i="7"/>
  <c r="D1438" i="4"/>
  <c r="V1438" i="4"/>
  <c r="F1432" i="7"/>
  <c r="J1436" i="4"/>
  <c r="F1435" i="4"/>
  <c r="G1430" i="7"/>
  <c r="T1435" i="4"/>
  <c r="S1435" i="4"/>
  <c r="W1435" i="4"/>
  <c r="L1435" i="4"/>
  <c r="E1435" i="4"/>
  <c r="H1430" i="7"/>
  <c r="I1430" i="7"/>
  <c r="E1433" i="7"/>
  <c r="D1434" i="7"/>
  <c r="C1435" i="7"/>
  <c r="D1439" i="4"/>
  <c r="V1439" i="4"/>
  <c r="G1431" i="7"/>
  <c r="F1433" i="7"/>
  <c r="J1437" i="4"/>
  <c r="F1436" i="4"/>
  <c r="T1436" i="4"/>
  <c r="S1436" i="4"/>
  <c r="W1436" i="4"/>
  <c r="L1436" i="4"/>
  <c r="E1436" i="4"/>
  <c r="H1431" i="7"/>
  <c r="I1431" i="7"/>
  <c r="E1434" i="7"/>
  <c r="F1438" i="4"/>
  <c r="G1432" i="7"/>
  <c r="F1434" i="7"/>
  <c r="J1438" i="4"/>
  <c r="D1435" i="7"/>
  <c r="C1436" i="7"/>
  <c r="D1440" i="4"/>
  <c r="V1440" i="4"/>
  <c r="F1437" i="4"/>
  <c r="T1438" i="4"/>
  <c r="S1438" i="4"/>
  <c r="W1438" i="4"/>
  <c r="L1438" i="4"/>
  <c r="T1437" i="4"/>
  <c r="S1437" i="4"/>
  <c r="W1437" i="4"/>
  <c r="L1437" i="4"/>
  <c r="E1438" i="4"/>
  <c r="E1437" i="4"/>
  <c r="G1434" i="7"/>
  <c r="H1432" i="7"/>
  <c r="I1432" i="7"/>
  <c r="E1435" i="7"/>
  <c r="F1439" i="4"/>
  <c r="D1436" i="7"/>
  <c r="C1437" i="7"/>
  <c r="D1441" i="4"/>
  <c r="V1441" i="4"/>
  <c r="F1435" i="7"/>
  <c r="J1439" i="4"/>
  <c r="G1435" i="7"/>
  <c r="G1433" i="7"/>
  <c r="T1439" i="4"/>
  <c r="S1439" i="4"/>
  <c r="W1439" i="4"/>
  <c r="L1439" i="4"/>
  <c r="E1439" i="4"/>
  <c r="H1435" i="7"/>
  <c r="I1435" i="7"/>
  <c r="H1433" i="7"/>
  <c r="I1433" i="7"/>
  <c r="H1434" i="7"/>
  <c r="I1434" i="7"/>
  <c r="E1436" i="7"/>
  <c r="D1437" i="7"/>
  <c r="C1438" i="7"/>
  <c r="D1442" i="4"/>
  <c r="V1442" i="4"/>
  <c r="F1436" i="7"/>
  <c r="J1440" i="4"/>
  <c r="F1440" i="4"/>
  <c r="E1437" i="7"/>
  <c r="D1438" i="7"/>
  <c r="C1439" i="7"/>
  <c r="D1443" i="4"/>
  <c r="V1443" i="4"/>
  <c r="F1437" i="7"/>
  <c r="J1441" i="4"/>
  <c r="T1440" i="4"/>
  <c r="S1440" i="4"/>
  <c r="W1440" i="4"/>
  <c r="L1440" i="4"/>
  <c r="E1440" i="4"/>
  <c r="G1436" i="7"/>
  <c r="E1438" i="7"/>
  <c r="D1439" i="7"/>
  <c r="C1440" i="7"/>
  <c r="D1444" i="4"/>
  <c r="V1444" i="4"/>
  <c r="F1438" i="7"/>
  <c r="J1442" i="4"/>
  <c r="F1441" i="4"/>
  <c r="T1441" i="4"/>
  <c r="S1441" i="4"/>
  <c r="W1441" i="4"/>
  <c r="L1441" i="4"/>
  <c r="E1441" i="4"/>
  <c r="H1436" i="7"/>
  <c r="I1436" i="7"/>
  <c r="E1439" i="7"/>
  <c r="G1437" i="7"/>
  <c r="F1439" i="7"/>
  <c r="J1443" i="4"/>
  <c r="D1440" i="7"/>
  <c r="C1441" i="7"/>
  <c r="D1445" i="4"/>
  <c r="V1445" i="4"/>
  <c r="F1442" i="4"/>
  <c r="T1442" i="4"/>
  <c r="S1442" i="4"/>
  <c r="W1442" i="4"/>
  <c r="L1442" i="4"/>
  <c r="E1442" i="4"/>
  <c r="H1437" i="7"/>
  <c r="I1437" i="7"/>
  <c r="E1440" i="7"/>
  <c r="D1441" i="7"/>
  <c r="C1442" i="7"/>
  <c r="D1446" i="4"/>
  <c r="V1446" i="4"/>
  <c r="F1440" i="7"/>
  <c r="J1444" i="4"/>
  <c r="G1438" i="7"/>
  <c r="F1443" i="4"/>
  <c r="T1443" i="4"/>
  <c r="S1443" i="4"/>
  <c r="W1443" i="4"/>
  <c r="L1443" i="4"/>
  <c r="E1443" i="4"/>
  <c r="H1438" i="7"/>
  <c r="I1438" i="7"/>
  <c r="G1439" i="7"/>
  <c r="E1441" i="7"/>
  <c r="F1441" i="7"/>
  <c r="J1445" i="4"/>
  <c r="D1442" i="7"/>
  <c r="C1443" i="7"/>
  <c r="D1447" i="4"/>
  <c r="V1447" i="4"/>
  <c r="F1444" i="4"/>
  <c r="T1444" i="4"/>
  <c r="S1444" i="4"/>
  <c r="W1444" i="4"/>
  <c r="L1444" i="4"/>
  <c r="E1444" i="4"/>
  <c r="H1439" i="7"/>
  <c r="I1439" i="7"/>
  <c r="F1442" i="7"/>
  <c r="J1446" i="4"/>
  <c r="E1442" i="7"/>
  <c r="D1443" i="7"/>
  <c r="C1444" i="7"/>
  <c r="D1448" i="4"/>
  <c r="V1448" i="4"/>
  <c r="G1440" i="7"/>
  <c r="F1445" i="4"/>
  <c r="T1445" i="4"/>
  <c r="S1445" i="4"/>
  <c r="W1445" i="4"/>
  <c r="L1445" i="4"/>
  <c r="E1445" i="4"/>
  <c r="H1440" i="7"/>
  <c r="I1440" i="7"/>
  <c r="F1446" i="4"/>
  <c r="E1443" i="7"/>
  <c r="F1447" i="4"/>
  <c r="D1444" i="7"/>
  <c r="C1445" i="7"/>
  <c r="D1449" i="4"/>
  <c r="V1449" i="4"/>
  <c r="G1441" i="7"/>
  <c r="F1443" i="7"/>
  <c r="J1447" i="4"/>
  <c r="G1443" i="7"/>
  <c r="T1446" i="4"/>
  <c r="S1446" i="4"/>
  <c r="W1446" i="4"/>
  <c r="L1446" i="4"/>
  <c r="T1447" i="4"/>
  <c r="S1447" i="4"/>
  <c r="W1447" i="4"/>
  <c r="L1447" i="4"/>
  <c r="E1446" i="4"/>
  <c r="E1447" i="4"/>
  <c r="H1443" i="7"/>
  <c r="I1443" i="7"/>
  <c r="H1441" i="7"/>
  <c r="I1441" i="7"/>
  <c r="G1442" i="7"/>
  <c r="F1444" i="7"/>
  <c r="J1448" i="4"/>
  <c r="E1444" i="7"/>
  <c r="D1445" i="7"/>
  <c r="C1446" i="7"/>
  <c r="D1450" i="4"/>
  <c r="V1450" i="4"/>
  <c r="H1442" i="7"/>
  <c r="I1442" i="7"/>
  <c r="F1448" i="4"/>
  <c r="D1446" i="7"/>
  <c r="C1447" i="7"/>
  <c r="D1451" i="4"/>
  <c r="V1451" i="4"/>
  <c r="E1445" i="7"/>
  <c r="F1445" i="7"/>
  <c r="J1449" i="4"/>
  <c r="T1448" i="4"/>
  <c r="S1448" i="4"/>
  <c r="W1448" i="4"/>
  <c r="L1448" i="4"/>
  <c r="E1448" i="4"/>
  <c r="E1446" i="7"/>
  <c r="D1447" i="7"/>
  <c r="C1448" i="7"/>
  <c r="D1452" i="4"/>
  <c r="V1452" i="4"/>
  <c r="F1449" i="4"/>
  <c r="F1446" i="7"/>
  <c r="J1450" i="4"/>
  <c r="G1444" i="7"/>
  <c r="T1449" i="4"/>
  <c r="S1449" i="4"/>
  <c r="W1449" i="4"/>
  <c r="L1449" i="4"/>
  <c r="E1449" i="4"/>
  <c r="H1444" i="7"/>
  <c r="I1444" i="7"/>
  <c r="G1445" i="7"/>
  <c r="F1447" i="7"/>
  <c r="J1451" i="4"/>
  <c r="E1447" i="7"/>
  <c r="D1448" i="7"/>
  <c r="C1449" i="7"/>
  <c r="D1453" i="4"/>
  <c r="V1453" i="4"/>
  <c r="F1450" i="4"/>
  <c r="T1450" i="4"/>
  <c r="S1450" i="4"/>
  <c r="W1450" i="4"/>
  <c r="L1450" i="4"/>
  <c r="E1450" i="4"/>
  <c r="H1445" i="7"/>
  <c r="I1445" i="7"/>
  <c r="F1448" i="7"/>
  <c r="J1452" i="4"/>
  <c r="E1448" i="7"/>
  <c r="D1449" i="7"/>
  <c r="C1450" i="7"/>
  <c r="D1454" i="4"/>
  <c r="V1454" i="4"/>
  <c r="F1451" i="4"/>
  <c r="G1446" i="7"/>
  <c r="T1451" i="4"/>
  <c r="S1451" i="4"/>
  <c r="W1451" i="4"/>
  <c r="L1451" i="4"/>
  <c r="E1451" i="4"/>
  <c r="H1446" i="7"/>
  <c r="I1446" i="7"/>
  <c r="F1452" i="4"/>
  <c r="G1447" i="7"/>
  <c r="E1449" i="7"/>
  <c r="D1450" i="7"/>
  <c r="C1451" i="7"/>
  <c r="D1455" i="4"/>
  <c r="V1455" i="4"/>
  <c r="F1449" i="7"/>
  <c r="J1453" i="4"/>
  <c r="T1452" i="4"/>
  <c r="S1452" i="4"/>
  <c r="W1452" i="4"/>
  <c r="L1452" i="4"/>
  <c r="E1452" i="4"/>
  <c r="H1447" i="7"/>
  <c r="I1447" i="7"/>
  <c r="G1448" i="7"/>
  <c r="F1450" i="7"/>
  <c r="J1454" i="4"/>
  <c r="E1450" i="7"/>
  <c r="D1451" i="7"/>
  <c r="C1452" i="7"/>
  <c r="D1456" i="4"/>
  <c r="V1456" i="4"/>
  <c r="F1453" i="4"/>
  <c r="T1453" i="4"/>
  <c r="S1453" i="4"/>
  <c r="W1453" i="4"/>
  <c r="L1453" i="4"/>
  <c r="E1453" i="4"/>
  <c r="H1448" i="7"/>
  <c r="I1448" i="7"/>
  <c r="F1454" i="4"/>
  <c r="E1451" i="7"/>
  <c r="G1449" i="7"/>
  <c r="D1452" i="7"/>
  <c r="C1453" i="7"/>
  <c r="D1457" i="4"/>
  <c r="V1457" i="4"/>
  <c r="F1451" i="7"/>
  <c r="J1455" i="4"/>
  <c r="T1454" i="4"/>
  <c r="S1454" i="4"/>
  <c r="W1454" i="4"/>
  <c r="L1454" i="4"/>
  <c r="E1454" i="4"/>
  <c r="H1449" i="7"/>
  <c r="I1449" i="7"/>
  <c r="E1452" i="7"/>
  <c r="F1456" i="4"/>
  <c r="G1450" i="7"/>
  <c r="D1453" i="7"/>
  <c r="C1454" i="7"/>
  <c r="D1458" i="4"/>
  <c r="V1458" i="4"/>
  <c r="F1452" i="7"/>
  <c r="J1456" i="4"/>
  <c r="F1455" i="4"/>
  <c r="T1456" i="4"/>
  <c r="S1456" i="4"/>
  <c r="W1456" i="4"/>
  <c r="L1456" i="4"/>
  <c r="T1455" i="4"/>
  <c r="S1455" i="4"/>
  <c r="W1455" i="4"/>
  <c r="L1455" i="4"/>
  <c r="E1456" i="4"/>
  <c r="E1455" i="4"/>
  <c r="H1450" i="7"/>
  <c r="I1450" i="7"/>
  <c r="G1452" i="7"/>
  <c r="E1453" i="7"/>
  <c r="F1457" i="4"/>
  <c r="F1453" i="7"/>
  <c r="J1457" i="4"/>
  <c r="G1453" i="7"/>
  <c r="G1451" i="7"/>
  <c r="D1454" i="7"/>
  <c r="C1455" i="7"/>
  <c r="D1459" i="4"/>
  <c r="V1459" i="4"/>
  <c r="T1457" i="4"/>
  <c r="S1457" i="4"/>
  <c r="W1457" i="4"/>
  <c r="L1457" i="4"/>
  <c r="E1457" i="4"/>
  <c r="H1451" i="7"/>
  <c r="I1451" i="7"/>
  <c r="H1453" i="7"/>
  <c r="I1453" i="7"/>
  <c r="H1452" i="7"/>
  <c r="I1452" i="7"/>
  <c r="E1454" i="7"/>
  <c r="F1454" i="7"/>
  <c r="J1458" i="4"/>
  <c r="D1455" i="7"/>
  <c r="C1456" i="7"/>
  <c r="D1460" i="4"/>
  <c r="V1460" i="4"/>
  <c r="F1458" i="4"/>
  <c r="E1455" i="7"/>
  <c r="F1455" i="7"/>
  <c r="J1459" i="4"/>
  <c r="D1456" i="7"/>
  <c r="C1457" i="7"/>
  <c r="D1461" i="4"/>
  <c r="V1461" i="4"/>
  <c r="T1458" i="4"/>
  <c r="S1458" i="4"/>
  <c r="W1458" i="4"/>
  <c r="L1458" i="4"/>
  <c r="E1458" i="4"/>
  <c r="F1456" i="7"/>
  <c r="J1460" i="4"/>
  <c r="G1454" i="7"/>
  <c r="E1456" i="7"/>
  <c r="D1457" i="7"/>
  <c r="C1458" i="7"/>
  <c r="D1462" i="4"/>
  <c r="V1462" i="4"/>
  <c r="F1459" i="4"/>
  <c r="T1459" i="4"/>
  <c r="S1459" i="4"/>
  <c r="W1459" i="4"/>
  <c r="L1459" i="4"/>
  <c r="E1459" i="4"/>
  <c r="H1454" i="7"/>
  <c r="I1454" i="7"/>
  <c r="F1460" i="4"/>
  <c r="E1457" i="7"/>
  <c r="G1455" i="7"/>
  <c r="D1458" i="7"/>
  <c r="C1459" i="7"/>
  <c r="D1463" i="4"/>
  <c r="V1463" i="4"/>
  <c r="F1457" i="7"/>
  <c r="J1461" i="4"/>
  <c r="T1460" i="4"/>
  <c r="S1460" i="4"/>
  <c r="W1460" i="4"/>
  <c r="L1460" i="4"/>
  <c r="E1460" i="4"/>
  <c r="H1455" i="7"/>
  <c r="I1455" i="7"/>
  <c r="E1458" i="7"/>
  <c r="G1456" i="7"/>
  <c r="D1459" i="7"/>
  <c r="C1460" i="7"/>
  <c r="D1464" i="4"/>
  <c r="V1464" i="4"/>
  <c r="F1458" i="7"/>
  <c r="J1462" i="4"/>
  <c r="F1461" i="4"/>
  <c r="T1461" i="4"/>
  <c r="S1461" i="4"/>
  <c r="W1461" i="4"/>
  <c r="L1461" i="4"/>
  <c r="E1461" i="4"/>
  <c r="H1456" i="7"/>
  <c r="I1456" i="7"/>
  <c r="F1462" i="4"/>
  <c r="G1457" i="7"/>
  <c r="E1459" i="7"/>
  <c r="D1460" i="7"/>
  <c r="F1460" i="7"/>
  <c r="J1464" i="4"/>
  <c r="F1459" i="7"/>
  <c r="J1463" i="4"/>
  <c r="T1462" i="4"/>
  <c r="S1462" i="4"/>
  <c r="W1462" i="4"/>
  <c r="L1462" i="4"/>
  <c r="E1462" i="4"/>
  <c r="H1457" i="7"/>
  <c r="I1457" i="7"/>
  <c r="E1460" i="7"/>
  <c r="G1458" i="7"/>
  <c r="C1461" i="7"/>
  <c r="F1463" i="4"/>
  <c r="T1463" i="4"/>
  <c r="S1463" i="4"/>
  <c r="W1463" i="4"/>
  <c r="L1463" i="4"/>
  <c r="D1461" i="7"/>
  <c r="F1461" i="7"/>
  <c r="J1465" i="4"/>
  <c r="D1465" i="4"/>
  <c r="V1465" i="4"/>
  <c r="E1463" i="4"/>
  <c r="H1458" i="7"/>
  <c r="I1458" i="7"/>
  <c r="F1464" i="4"/>
  <c r="E1461" i="7"/>
  <c r="C1462" i="7"/>
  <c r="D1466" i="4"/>
  <c r="V1466" i="4"/>
  <c r="G1459" i="7"/>
  <c r="T1464" i="4"/>
  <c r="S1464" i="4"/>
  <c r="W1464" i="4"/>
  <c r="L1464" i="4"/>
  <c r="E1464" i="4"/>
  <c r="H1459" i="7"/>
  <c r="I1459" i="7"/>
  <c r="G1460" i="7"/>
  <c r="F1465" i="4"/>
  <c r="D1462" i="7"/>
  <c r="C1463" i="7"/>
  <c r="D1467" i="4"/>
  <c r="V1467" i="4"/>
  <c r="T1465" i="4"/>
  <c r="S1465" i="4"/>
  <c r="W1465" i="4"/>
  <c r="L1465" i="4"/>
  <c r="E1465" i="4"/>
  <c r="H1460" i="7"/>
  <c r="I1460" i="7"/>
  <c r="G1461" i="7"/>
  <c r="F1462" i="7"/>
  <c r="J1466" i="4"/>
  <c r="E1462" i="7"/>
  <c r="D1463" i="7"/>
  <c r="C1464" i="7"/>
  <c r="D1468" i="4"/>
  <c r="V1468" i="4"/>
  <c r="H1461" i="7"/>
  <c r="I1461" i="7"/>
  <c r="F1463" i="7"/>
  <c r="J1467" i="4"/>
  <c r="F1466" i="4"/>
  <c r="E1463" i="7"/>
  <c r="D1464" i="7"/>
  <c r="F1464" i="7"/>
  <c r="J1468" i="4"/>
  <c r="T1466" i="4"/>
  <c r="S1466" i="4"/>
  <c r="W1466" i="4"/>
  <c r="L1466" i="4"/>
  <c r="E1466" i="4"/>
  <c r="E1464" i="7"/>
  <c r="C1465" i="7"/>
  <c r="D1469" i="4"/>
  <c r="V1469" i="4"/>
  <c r="F1467" i="4"/>
  <c r="G1462" i="7"/>
  <c r="T1467" i="4"/>
  <c r="S1467" i="4"/>
  <c r="W1467" i="4"/>
  <c r="L1467" i="4"/>
  <c r="E1467" i="4"/>
  <c r="H1462" i="7"/>
  <c r="I1462" i="7"/>
  <c r="G1463" i="7"/>
  <c r="D1465" i="7"/>
  <c r="C1466" i="7"/>
  <c r="D1470" i="4"/>
  <c r="V1470" i="4"/>
  <c r="F1468" i="4"/>
  <c r="T1468" i="4"/>
  <c r="S1468" i="4"/>
  <c r="W1468" i="4"/>
  <c r="L1468" i="4"/>
  <c r="E1468" i="4"/>
  <c r="H1463" i="7"/>
  <c r="I1463" i="7"/>
  <c r="D1466" i="7"/>
  <c r="C1467" i="7"/>
  <c r="D1471" i="4"/>
  <c r="V1471" i="4"/>
  <c r="E1465" i="7"/>
  <c r="F1465" i="7"/>
  <c r="J1469" i="4"/>
  <c r="G1464" i="7"/>
  <c r="H1464" i="7"/>
  <c r="I1464" i="7"/>
  <c r="E1466" i="7"/>
  <c r="F1469" i="4"/>
  <c r="D1467" i="7"/>
  <c r="C1468" i="7"/>
  <c r="D1472" i="4"/>
  <c r="V1472" i="4"/>
  <c r="F1466" i="7"/>
  <c r="J1470" i="4"/>
  <c r="T1469" i="4"/>
  <c r="S1469" i="4"/>
  <c r="W1469" i="4"/>
  <c r="L1469" i="4"/>
  <c r="E1469" i="4"/>
  <c r="F1470" i="4"/>
  <c r="E1467" i="7"/>
  <c r="F1467" i="7"/>
  <c r="J1471" i="4"/>
  <c r="D1468" i="7"/>
  <c r="C1469" i="7"/>
  <c r="D1473" i="4"/>
  <c r="V1473" i="4"/>
  <c r="G1465" i="7"/>
  <c r="T1470" i="4"/>
  <c r="S1470" i="4"/>
  <c r="W1470" i="4"/>
  <c r="L1470" i="4"/>
  <c r="E1470" i="4"/>
  <c r="G1466" i="7"/>
  <c r="H1466" i="7"/>
  <c r="H1465" i="7"/>
  <c r="I1465" i="7"/>
  <c r="F1468" i="7"/>
  <c r="J1472" i="4"/>
  <c r="F1471" i="4"/>
  <c r="E1468" i="7"/>
  <c r="D1469" i="7"/>
  <c r="C1470" i="7"/>
  <c r="D1474" i="4"/>
  <c r="V1474" i="4"/>
  <c r="T1471" i="4"/>
  <c r="S1471" i="4"/>
  <c r="W1471" i="4"/>
  <c r="L1471" i="4"/>
  <c r="E1471" i="4"/>
  <c r="I1466" i="7"/>
  <c r="G1467" i="7"/>
  <c r="F1469" i="7"/>
  <c r="J1473" i="4"/>
  <c r="F1472" i="4"/>
  <c r="E1469" i="7"/>
  <c r="D1470" i="7"/>
  <c r="C1471" i="7"/>
  <c r="D1475" i="4"/>
  <c r="V1475" i="4"/>
  <c r="T1472" i="4"/>
  <c r="S1472" i="4"/>
  <c r="W1472" i="4"/>
  <c r="L1472" i="4"/>
  <c r="E1472" i="4"/>
  <c r="H1467" i="7"/>
  <c r="I1467" i="7"/>
  <c r="E1470" i="7"/>
  <c r="D1471" i="7"/>
  <c r="C1472" i="7"/>
  <c r="D1476" i="4"/>
  <c r="V1476" i="4"/>
  <c r="F1470" i="7"/>
  <c r="J1474" i="4"/>
  <c r="F1473" i="4"/>
  <c r="G1468" i="7"/>
  <c r="T1473" i="4"/>
  <c r="S1473" i="4"/>
  <c r="W1473" i="4"/>
  <c r="L1473" i="4"/>
  <c r="E1473" i="4"/>
  <c r="H1468" i="7"/>
  <c r="I1468" i="7"/>
  <c r="E1471" i="7"/>
  <c r="D1472" i="7"/>
  <c r="C1473" i="7"/>
  <c r="D1477" i="4"/>
  <c r="V1477" i="4"/>
  <c r="G1469" i="7"/>
  <c r="F1471" i="7"/>
  <c r="J1475" i="4"/>
  <c r="F1474" i="4"/>
  <c r="T1474" i="4"/>
  <c r="S1474" i="4"/>
  <c r="W1474" i="4"/>
  <c r="L1474" i="4"/>
  <c r="E1474" i="4"/>
  <c r="H1469" i="7"/>
  <c r="I1469" i="7"/>
  <c r="G1470" i="7"/>
  <c r="E1472" i="7"/>
  <c r="D1473" i="7"/>
  <c r="C1474" i="7"/>
  <c r="D1478" i="4"/>
  <c r="V1478" i="4"/>
  <c r="F1472" i="7"/>
  <c r="J1476" i="4"/>
  <c r="F1475" i="4"/>
  <c r="T1475" i="4"/>
  <c r="S1475" i="4"/>
  <c r="W1475" i="4"/>
  <c r="L1475" i="4"/>
  <c r="E1475" i="4"/>
  <c r="H1470" i="7"/>
  <c r="I1470" i="7"/>
  <c r="E1473" i="7"/>
  <c r="F1473" i="7"/>
  <c r="J1477" i="4"/>
  <c r="G1471" i="7"/>
  <c r="D1474" i="7"/>
  <c r="C1475" i="7"/>
  <c r="D1479" i="4"/>
  <c r="V1479" i="4"/>
  <c r="F1476" i="4"/>
  <c r="T1476" i="4"/>
  <c r="S1476" i="4"/>
  <c r="W1476" i="4"/>
  <c r="L1476" i="4"/>
  <c r="E1476" i="4"/>
  <c r="H1471" i="7"/>
  <c r="I1471" i="7"/>
  <c r="G1472" i="7"/>
  <c r="E1474" i="7"/>
  <c r="D1475" i="7"/>
  <c r="C1476" i="7"/>
  <c r="D1480" i="4"/>
  <c r="V1480" i="4"/>
  <c r="F1474" i="7"/>
  <c r="J1478" i="4"/>
  <c r="F1477" i="4"/>
  <c r="T1477" i="4"/>
  <c r="S1477" i="4"/>
  <c r="W1477" i="4"/>
  <c r="L1477" i="4"/>
  <c r="E1477" i="4"/>
  <c r="H1472" i="7"/>
  <c r="I1472" i="7"/>
  <c r="G1473" i="7"/>
  <c r="E1475" i="7"/>
  <c r="D1476" i="7"/>
  <c r="C1477" i="7"/>
  <c r="D1481" i="4"/>
  <c r="V1481" i="4"/>
  <c r="F1475" i="7"/>
  <c r="J1479" i="4"/>
  <c r="F1478" i="4"/>
  <c r="T1478" i="4"/>
  <c r="S1478" i="4"/>
  <c r="W1478" i="4"/>
  <c r="L1478" i="4"/>
  <c r="E1478" i="4"/>
  <c r="H1473" i="7"/>
  <c r="I1473" i="7"/>
  <c r="E1476" i="7"/>
  <c r="D1477" i="7"/>
  <c r="C1478" i="7"/>
  <c r="D1482" i="4"/>
  <c r="V1482" i="4"/>
  <c r="G1474" i="7"/>
  <c r="F1476" i="7"/>
  <c r="J1480" i="4"/>
  <c r="F1479" i="4"/>
  <c r="T1479" i="4"/>
  <c r="S1479" i="4"/>
  <c r="W1479" i="4"/>
  <c r="L1479" i="4"/>
  <c r="E1479" i="4"/>
  <c r="H1474" i="7"/>
  <c r="I1474" i="7"/>
  <c r="E1477" i="7"/>
  <c r="G1475" i="7"/>
  <c r="D1478" i="7"/>
  <c r="C1479" i="7"/>
  <c r="D1483" i="4"/>
  <c r="V1483" i="4"/>
  <c r="F1477" i="7"/>
  <c r="J1481" i="4"/>
  <c r="F1480" i="4"/>
  <c r="T1480" i="4"/>
  <c r="S1480" i="4"/>
  <c r="W1480" i="4"/>
  <c r="L1480" i="4"/>
  <c r="E1480" i="4"/>
  <c r="H1475" i="7"/>
  <c r="I1475" i="7"/>
  <c r="E1478" i="7"/>
  <c r="D1479" i="7"/>
  <c r="C1480" i="7"/>
  <c r="D1484" i="4"/>
  <c r="V1484" i="4"/>
  <c r="F1478" i="7"/>
  <c r="J1482" i="4"/>
  <c r="F1481" i="4"/>
  <c r="G1476" i="7"/>
  <c r="T1481" i="4"/>
  <c r="S1481" i="4"/>
  <c r="W1481" i="4"/>
  <c r="L1481" i="4"/>
  <c r="E1481" i="4"/>
  <c r="H1476" i="7"/>
  <c r="I1476" i="7"/>
  <c r="G1477" i="7"/>
  <c r="E1479" i="7"/>
  <c r="D1480" i="7"/>
  <c r="C1481" i="7"/>
  <c r="D1485" i="4"/>
  <c r="V1485" i="4"/>
  <c r="F1479" i="7"/>
  <c r="J1483" i="4"/>
  <c r="F1482" i="4"/>
  <c r="T1482" i="4"/>
  <c r="S1482" i="4"/>
  <c r="W1482" i="4"/>
  <c r="L1482" i="4"/>
  <c r="E1482" i="4"/>
  <c r="H1477" i="7"/>
  <c r="I1477" i="7"/>
  <c r="E1480" i="7"/>
  <c r="D1481" i="7"/>
  <c r="C1482" i="7"/>
  <c r="D1486" i="4"/>
  <c r="V1486" i="4"/>
  <c r="F1480" i="7"/>
  <c r="J1484" i="4"/>
  <c r="G1478" i="7"/>
  <c r="F1483" i="4"/>
  <c r="T1483" i="4"/>
  <c r="S1483" i="4"/>
  <c r="W1483" i="4"/>
  <c r="L1483" i="4"/>
  <c r="E1483" i="4"/>
  <c r="H1478" i="7"/>
  <c r="I1478" i="7"/>
  <c r="G1479" i="7"/>
  <c r="E1481" i="7"/>
  <c r="D1482" i="7"/>
  <c r="C1483" i="7"/>
  <c r="D1487" i="4"/>
  <c r="V1487" i="4"/>
  <c r="F1481" i="7"/>
  <c r="J1485" i="4"/>
  <c r="F1484" i="4"/>
  <c r="T1484" i="4"/>
  <c r="S1484" i="4"/>
  <c r="W1484" i="4"/>
  <c r="L1484" i="4"/>
  <c r="E1484" i="4"/>
  <c r="H1479" i="7"/>
  <c r="I1479" i="7"/>
  <c r="E1482" i="7"/>
  <c r="D1483" i="7"/>
  <c r="C1484" i="7"/>
  <c r="D1488" i="4"/>
  <c r="V1488" i="4"/>
  <c r="F1482" i="7"/>
  <c r="J1486" i="4"/>
  <c r="F1485" i="4"/>
  <c r="G1480" i="7"/>
  <c r="T1485" i="4"/>
  <c r="S1485" i="4"/>
  <c r="W1485" i="4"/>
  <c r="L1485" i="4"/>
  <c r="E1485" i="4"/>
  <c r="H1480" i="7"/>
  <c r="I1480" i="7"/>
  <c r="E1483" i="7"/>
  <c r="F1487" i="4"/>
  <c r="F1486" i="4"/>
  <c r="F1483" i="7"/>
  <c r="J1487" i="4"/>
  <c r="G1481" i="7"/>
  <c r="D1484" i="7"/>
  <c r="C1485" i="7"/>
  <c r="D1489" i="4"/>
  <c r="V1489" i="4"/>
  <c r="T1487" i="4"/>
  <c r="S1487" i="4"/>
  <c r="W1487" i="4"/>
  <c r="L1487" i="4"/>
  <c r="T1486" i="4"/>
  <c r="S1486" i="4"/>
  <c r="W1486" i="4"/>
  <c r="L1486" i="4"/>
  <c r="E1487" i="4"/>
  <c r="E1486" i="4"/>
  <c r="G1483" i="7"/>
  <c r="H1483" i="7"/>
  <c r="H1481" i="7"/>
  <c r="I1481" i="7"/>
  <c r="G1482" i="7"/>
  <c r="D1485" i="7"/>
  <c r="C1486" i="7"/>
  <c r="D1490" i="4"/>
  <c r="V1490" i="4"/>
  <c r="E1484" i="7"/>
  <c r="F1484" i="7"/>
  <c r="J1488" i="4"/>
  <c r="I1483" i="7"/>
  <c r="H1482" i="7"/>
  <c r="I1482" i="7"/>
  <c r="E1485" i="7"/>
  <c r="D1486" i="7"/>
  <c r="C1487" i="7"/>
  <c r="D1491" i="4"/>
  <c r="V1491" i="4"/>
  <c r="F1488" i="4"/>
  <c r="F1485" i="7"/>
  <c r="J1489" i="4"/>
  <c r="T1488" i="4"/>
  <c r="S1488" i="4"/>
  <c r="W1488" i="4"/>
  <c r="L1488" i="4"/>
  <c r="E1488" i="4"/>
  <c r="G1484" i="7"/>
  <c r="E1486" i="7"/>
  <c r="D1487" i="7"/>
  <c r="C1488" i="7"/>
  <c r="D1492" i="4"/>
  <c r="V1492" i="4"/>
  <c r="F1486" i="7"/>
  <c r="J1490" i="4"/>
  <c r="F1489" i="4"/>
  <c r="T1489" i="4"/>
  <c r="S1489" i="4"/>
  <c r="W1489" i="4"/>
  <c r="L1489" i="4"/>
  <c r="E1489" i="4"/>
  <c r="H1484" i="7"/>
  <c r="I1484" i="7"/>
  <c r="F1487" i="7"/>
  <c r="J1491" i="4"/>
  <c r="E1487" i="7"/>
  <c r="G1485" i="7"/>
  <c r="D1488" i="7"/>
  <c r="C1489" i="7"/>
  <c r="D1493" i="4"/>
  <c r="V1493" i="4"/>
  <c r="F1490" i="4"/>
  <c r="T1490" i="4"/>
  <c r="S1490" i="4"/>
  <c r="W1490" i="4"/>
  <c r="L1490" i="4"/>
  <c r="E1490" i="4"/>
  <c r="H1485" i="7"/>
  <c r="I1485" i="7"/>
  <c r="G1486" i="7"/>
  <c r="E1488" i="7"/>
  <c r="D1489" i="7"/>
  <c r="F1489" i="7"/>
  <c r="J1493" i="4"/>
  <c r="F1488" i="7"/>
  <c r="J1492" i="4"/>
  <c r="F1491" i="4"/>
  <c r="T1491" i="4"/>
  <c r="S1491" i="4"/>
  <c r="W1491" i="4"/>
  <c r="L1491" i="4"/>
  <c r="E1491" i="4"/>
  <c r="H1486" i="7"/>
  <c r="I1486" i="7"/>
  <c r="E1489" i="7"/>
  <c r="F1493" i="4"/>
  <c r="G1487" i="7"/>
  <c r="C1490" i="7"/>
  <c r="D1494" i="4"/>
  <c r="V1494" i="4"/>
  <c r="F1492" i="4"/>
  <c r="T1493" i="4"/>
  <c r="S1493" i="4"/>
  <c r="W1493" i="4"/>
  <c r="L1493" i="4"/>
  <c r="T1492" i="4"/>
  <c r="S1492" i="4"/>
  <c r="W1492" i="4"/>
  <c r="L1492" i="4"/>
  <c r="E1493" i="4"/>
  <c r="E1492" i="4"/>
  <c r="H1487" i="7"/>
  <c r="I1487" i="7"/>
  <c r="G1489" i="7"/>
  <c r="D1490" i="7"/>
  <c r="E1490" i="7"/>
  <c r="F1494" i="4"/>
  <c r="G1488" i="7"/>
  <c r="E1494" i="4"/>
  <c r="H1488" i="7"/>
  <c r="I1488" i="7"/>
  <c r="H1489" i="7"/>
  <c r="I1489" i="7"/>
  <c r="C1491" i="7"/>
  <c r="F1490" i="7"/>
  <c r="J1494" i="4"/>
  <c r="G1490" i="7"/>
  <c r="S1494" i="4"/>
  <c r="W1494" i="4"/>
  <c r="L1494" i="4"/>
  <c r="T1494" i="4"/>
  <c r="D1491" i="7"/>
  <c r="C1492" i="7"/>
  <c r="D1496" i="4"/>
  <c r="V1496" i="4"/>
  <c r="D1495" i="4"/>
  <c r="V1495" i="4"/>
  <c r="H1490" i="7"/>
  <c r="I1490" i="7"/>
  <c r="E1491" i="7"/>
  <c r="F1491" i="7"/>
  <c r="J1495" i="4"/>
  <c r="D1492" i="7"/>
  <c r="C1493" i="7"/>
  <c r="D1497" i="4"/>
  <c r="V1497" i="4"/>
  <c r="F1492" i="7"/>
  <c r="J1496" i="4"/>
  <c r="E1492" i="7"/>
  <c r="F1495" i="4"/>
  <c r="T1495" i="4"/>
  <c r="S1495" i="4"/>
  <c r="W1495" i="4"/>
  <c r="L1495" i="4"/>
  <c r="D1493" i="7"/>
  <c r="C1494" i="7"/>
  <c r="D1498" i="4"/>
  <c r="V1498" i="4"/>
  <c r="E1495" i="4"/>
  <c r="F1493" i="7"/>
  <c r="J1497" i="4"/>
  <c r="E1493" i="7"/>
  <c r="G1491" i="7"/>
  <c r="F1496" i="4"/>
  <c r="D1494" i="7"/>
  <c r="C1495" i="7"/>
  <c r="D1499" i="4"/>
  <c r="V1499" i="4"/>
  <c r="T1496" i="4"/>
  <c r="S1496" i="4"/>
  <c r="W1496" i="4"/>
  <c r="L1496" i="4"/>
  <c r="E1496" i="4"/>
  <c r="H1491" i="7"/>
  <c r="I1491" i="7"/>
  <c r="E1494" i="7"/>
  <c r="G1492" i="7"/>
  <c r="D1495" i="7"/>
  <c r="C1496" i="7"/>
  <c r="D1500" i="4"/>
  <c r="V1500" i="4"/>
  <c r="F1494" i="7"/>
  <c r="J1498" i="4"/>
  <c r="F1497" i="4"/>
  <c r="T1497" i="4"/>
  <c r="S1497" i="4"/>
  <c r="W1497" i="4"/>
  <c r="L1497" i="4"/>
  <c r="E1497" i="4"/>
  <c r="H1492" i="7"/>
  <c r="I1492" i="7"/>
  <c r="E1495" i="7"/>
  <c r="F1498" i="4"/>
  <c r="G1493" i="7"/>
  <c r="F1495" i="7"/>
  <c r="J1499" i="4"/>
  <c r="D1496" i="7"/>
  <c r="C1497" i="7"/>
  <c r="D1501" i="4"/>
  <c r="V1501" i="4"/>
  <c r="T1498" i="4"/>
  <c r="S1498" i="4"/>
  <c r="W1498" i="4"/>
  <c r="L1498" i="4"/>
  <c r="E1498" i="4"/>
  <c r="G1494" i="7"/>
  <c r="H1494" i="7"/>
  <c r="H1493" i="7"/>
  <c r="I1493" i="7"/>
  <c r="E1496" i="7"/>
  <c r="F1499" i="4"/>
  <c r="F1496" i="7"/>
  <c r="J1500" i="4"/>
  <c r="D1497" i="7"/>
  <c r="C1498" i="7"/>
  <c r="D1502" i="4"/>
  <c r="V1502" i="4"/>
  <c r="T1499" i="4"/>
  <c r="S1499" i="4"/>
  <c r="W1499" i="4"/>
  <c r="L1499" i="4"/>
  <c r="E1499" i="4"/>
  <c r="I1494" i="7"/>
  <c r="G1495" i="7"/>
  <c r="E1497" i="7"/>
  <c r="F1497" i="7"/>
  <c r="J1501" i="4"/>
  <c r="F1500" i="4"/>
  <c r="D1498" i="7"/>
  <c r="C1499" i="7"/>
  <c r="D1503" i="4"/>
  <c r="V1503" i="4"/>
  <c r="T1500" i="4"/>
  <c r="S1500" i="4"/>
  <c r="W1500" i="4"/>
  <c r="L1500" i="4"/>
  <c r="E1500" i="4"/>
  <c r="H1495" i="7"/>
  <c r="I1495" i="7"/>
  <c r="G1496" i="7"/>
  <c r="F1501" i="4"/>
  <c r="E1498" i="7"/>
  <c r="D1499" i="7"/>
  <c r="C1500" i="7"/>
  <c r="D1504" i="4"/>
  <c r="V1504" i="4"/>
  <c r="F1498" i="7"/>
  <c r="J1502" i="4"/>
  <c r="T1501" i="4"/>
  <c r="S1501" i="4"/>
  <c r="W1501" i="4"/>
  <c r="L1501" i="4"/>
  <c r="E1501" i="4"/>
  <c r="H1496" i="7"/>
  <c r="I1496" i="7"/>
  <c r="G1497" i="7"/>
  <c r="E1499" i="7"/>
  <c r="D1500" i="7"/>
  <c r="C1501" i="7"/>
  <c r="D1505" i="4"/>
  <c r="V1505" i="4"/>
  <c r="F1499" i="7"/>
  <c r="J1503" i="4"/>
  <c r="F1502" i="4"/>
  <c r="T1502" i="4"/>
  <c r="S1502" i="4"/>
  <c r="W1502" i="4"/>
  <c r="L1502" i="4"/>
  <c r="E1502" i="4"/>
  <c r="H1497" i="7"/>
  <c r="I1497" i="7"/>
  <c r="E1500" i="7"/>
  <c r="F1500" i="7"/>
  <c r="J1504" i="4"/>
  <c r="D1501" i="7"/>
  <c r="C1502" i="7"/>
  <c r="D1506" i="4"/>
  <c r="V1506" i="4"/>
  <c r="F1503" i="4"/>
  <c r="G1498" i="7"/>
  <c r="T1503" i="4"/>
  <c r="S1503" i="4"/>
  <c r="W1503" i="4"/>
  <c r="L1503" i="4"/>
  <c r="E1503" i="4"/>
  <c r="H1498" i="7"/>
  <c r="I1498" i="7"/>
  <c r="E1501" i="7"/>
  <c r="F1505" i="4"/>
  <c r="F1501" i="7"/>
  <c r="J1505" i="4"/>
  <c r="F1504" i="4"/>
  <c r="D1502" i="7"/>
  <c r="C1503" i="7"/>
  <c r="D1507" i="4"/>
  <c r="V1507" i="4"/>
  <c r="G1499" i="7"/>
  <c r="T1505" i="4"/>
  <c r="S1505" i="4"/>
  <c r="W1505" i="4"/>
  <c r="L1505" i="4"/>
  <c r="T1504" i="4"/>
  <c r="S1504" i="4"/>
  <c r="W1504" i="4"/>
  <c r="L1504" i="4"/>
  <c r="E1505" i="4"/>
  <c r="E1504" i="4"/>
  <c r="G1500" i="7"/>
  <c r="H1500" i="7"/>
  <c r="H1499" i="7"/>
  <c r="I1499" i="7"/>
  <c r="G1501" i="7"/>
  <c r="E1502" i="7"/>
  <c r="D1503" i="7"/>
  <c r="C1504" i="7"/>
  <c r="D1508" i="4"/>
  <c r="V1508" i="4"/>
  <c r="F1502" i="7"/>
  <c r="J1506" i="4"/>
  <c r="I1500" i="7"/>
  <c r="H1501" i="7"/>
  <c r="I1501" i="7"/>
  <c r="F1503" i="7"/>
  <c r="J1507" i="4"/>
  <c r="E1503" i="7"/>
  <c r="D1504" i="7"/>
  <c r="C1505" i="7"/>
  <c r="D1509" i="4"/>
  <c r="V1509" i="4"/>
  <c r="F1506" i="4"/>
  <c r="T1506" i="4"/>
  <c r="S1506" i="4"/>
  <c r="W1506" i="4"/>
  <c r="L1506" i="4"/>
  <c r="E1506" i="4"/>
  <c r="G1502" i="7"/>
  <c r="D1505" i="7"/>
  <c r="C1506" i="7"/>
  <c r="D1510" i="4"/>
  <c r="V1510" i="4"/>
  <c r="E1504" i="7"/>
  <c r="F1504" i="7"/>
  <c r="J1508" i="4"/>
  <c r="F1507" i="4"/>
  <c r="T1507" i="4"/>
  <c r="S1507" i="4"/>
  <c r="W1507" i="4"/>
  <c r="L1507" i="4"/>
  <c r="E1507" i="4"/>
  <c r="H1502" i="7"/>
  <c r="I1502" i="7"/>
  <c r="F1508" i="4"/>
  <c r="E1505" i="7"/>
  <c r="G1503" i="7"/>
  <c r="D1506" i="7"/>
  <c r="C1507" i="7"/>
  <c r="D1511" i="4"/>
  <c r="V1511" i="4"/>
  <c r="F1505" i="7"/>
  <c r="J1509" i="4"/>
  <c r="T1508" i="4"/>
  <c r="S1508" i="4"/>
  <c r="W1508" i="4"/>
  <c r="L1508" i="4"/>
  <c r="E1508" i="4"/>
  <c r="H1503" i="7"/>
  <c r="I1503" i="7"/>
  <c r="E1506" i="7"/>
  <c r="D1507" i="7"/>
  <c r="C1508" i="7"/>
  <c r="D1512" i="4"/>
  <c r="V1512" i="4"/>
  <c r="F1506" i="7"/>
  <c r="J1510" i="4"/>
  <c r="F1509" i="4"/>
  <c r="G1504" i="7"/>
  <c r="T1509" i="4"/>
  <c r="S1509" i="4"/>
  <c r="W1509" i="4"/>
  <c r="L1509" i="4"/>
  <c r="E1509" i="4"/>
  <c r="H1504" i="7"/>
  <c r="I1504" i="7"/>
  <c r="E1507" i="7"/>
  <c r="D1508" i="7"/>
  <c r="C1509" i="7"/>
  <c r="D1513" i="4"/>
  <c r="V1513" i="4"/>
  <c r="G1505" i="7"/>
  <c r="F1507" i="7"/>
  <c r="J1511" i="4"/>
  <c r="F1510" i="4"/>
  <c r="T1510" i="4"/>
  <c r="S1510" i="4"/>
  <c r="W1510" i="4"/>
  <c r="L1510" i="4"/>
  <c r="E1510" i="4"/>
  <c r="H1505" i="7"/>
  <c r="I1505" i="7"/>
  <c r="G1506" i="7"/>
  <c r="E1508" i="7"/>
  <c r="D1509" i="7"/>
  <c r="C1510" i="7"/>
  <c r="D1514" i="4"/>
  <c r="V1514" i="4"/>
  <c r="F1508" i="7"/>
  <c r="J1512" i="4"/>
  <c r="F1511" i="4"/>
  <c r="T1511" i="4"/>
  <c r="S1511" i="4"/>
  <c r="W1511" i="4"/>
  <c r="L1511" i="4"/>
  <c r="E1511" i="4"/>
  <c r="H1506" i="7"/>
  <c r="I1506" i="7"/>
  <c r="E1509" i="7"/>
  <c r="F1513" i="4"/>
  <c r="G1507" i="7"/>
  <c r="F1509" i="7"/>
  <c r="J1513" i="4"/>
  <c r="G1509" i="7"/>
  <c r="D1510" i="7"/>
  <c r="C1511" i="7"/>
  <c r="D1515" i="4"/>
  <c r="V1515" i="4"/>
  <c r="F1512" i="4"/>
  <c r="T1513" i="4"/>
  <c r="S1513" i="4"/>
  <c r="W1513" i="4"/>
  <c r="L1513" i="4"/>
  <c r="T1512" i="4"/>
  <c r="S1512" i="4"/>
  <c r="W1512" i="4"/>
  <c r="L1512" i="4"/>
  <c r="E1513" i="4"/>
  <c r="E1512" i="4"/>
  <c r="H1509" i="7"/>
  <c r="I1509" i="7"/>
  <c r="H1507" i="7"/>
  <c r="I1507" i="7"/>
  <c r="E1510" i="7"/>
  <c r="F1514" i="4"/>
  <c r="D1511" i="7"/>
  <c r="C1512" i="7"/>
  <c r="D1516" i="4"/>
  <c r="V1516" i="4"/>
  <c r="F1510" i="7"/>
  <c r="J1514" i="4"/>
  <c r="G1508" i="7"/>
  <c r="T1514" i="4"/>
  <c r="S1514" i="4"/>
  <c r="W1514" i="4"/>
  <c r="L1514" i="4"/>
  <c r="E1514" i="4"/>
  <c r="G1510" i="7"/>
  <c r="H1510" i="7"/>
  <c r="H1508" i="7"/>
  <c r="I1508" i="7"/>
  <c r="E1511" i="7"/>
  <c r="F1515" i="4"/>
  <c r="D1512" i="7"/>
  <c r="C1513" i="7"/>
  <c r="D1517" i="4"/>
  <c r="V1517" i="4"/>
  <c r="F1511" i="7"/>
  <c r="J1515" i="4"/>
  <c r="T1515" i="4"/>
  <c r="S1515" i="4"/>
  <c r="W1515" i="4"/>
  <c r="L1515" i="4"/>
  <c r="E1515" i="4"/>
  <c r="I1510" i="7"/>
  <c r="G1511" i="7"/>
  <c r="H1511" i="7"/>
  <c r="E1512" i="7"/>
  <c r="D1513" i="7"/>
  <c r="C1514" i="7"/>
  <c r="D1518" i="4"/>
  <c r="V1518" i="4"/>
  <c r="F1512" i="7"/>
  <c r="J1516" i="4"/>
  <c r="I1511" i="7"/>
  <c r="E1513" i="7"/>
  <c r="F1517" i="4"/>
  <c r="F1513" i="7"/>
  <c r="J1517" i="4"/>
  <c r="D1514" i="7"/>
  <c r="C1515" i="7"/>
  <c r="D1519" i="4"/>
  <c r="V1519" i="4"/>
  <c r="F1516" i="4"/>
  <c r="T1516" i="4"/>
  <c r="S1516" i="4"/>
  <c r="W1516" i="4"/>
  <c r="L1516" i="4"/>
  <c r="T1517" i="4"/>
  <c r="S1517" i="4"/>
  <c r="W1517" i="4"/>
  <c r="L1517" i="4"/>
  <c r="E1517" i="4"/>
  <c r="E1516" i="4"/>
  <c r="G1513" i="7"/>
  <c r="E1514" i="7"/>
  <c r="D1515" i="7"/>
  <c r="C1516" i="7"/>
  <c r="D1520" i="4"/>
  <c r="V1520" i="4"/>
  <c r="F1514" i="7"/>
  <c r="J1518" i="4"/>
  <c r="G1512" i="7"/>
  <c r="H1512" i="7"/>
  <c r="I1512" i="7"/>
  <c r="H1513" i="7"/>
  <c r="I1513" i="7"/>
  <c r="E1515" i="7"/>
  <c r="D1516" i="7"/>
  <c r="C1517" i="7"/>
  <c r="D1521" i="4"/>
  <c r="V1521" i="4"/>
  <c r="F1515" i="7"/>
  <c r="J1519" i="4"/>
  <c r="F1518" i="4"/>
  <c r="T1518" i="4"/>
  <c r="S1518" i="4"/>
  <c r="W1518" i="4"/>
  <c r="L1518" i="4"/>
  <c r="E1518" i="4"/>
  <c r="G1514" i="7"/>
  <c r="E1516" i="7"/>
  <c r="D1517" i="7"/>
  <c r="C1518" i="7"/>
  <c r="D1522" i="4"/>
  <c r="V1522" i="4"/>
  <c r="F1516" i="7"/>
  <c r="J1520" i="4"/>
  <c r="F1519" i="4"/>
  <c r="T1519" i="4"/>
  <c r="S1519" i="4"/>
  <c r="W1519" i="4"/>
  <c r="L1519" i="4"/>
  <c r="E1519" i="4"/>
  <c r="H1514" i="7"/>
  <c r="I1514" i="7"/>
  <c r="F1517" i="7"/>
  <c r="J1521" i="4"/>
  <c r="G1515" i="7"/>
  <c r="E1517" i="7"/>
  <c r="D1518" i="7"/>
  <c r="C1519" i="7"/>
  <c r="D1523" i="4"/>
  <c r="V1523" i="4"/>
  <c r="F1520" i="4"/>
  <c r="T1520" i="4"/>
  <c r="S1520" i="4"/>
  <c r="W1520" i="4"/>
  <c r="L1520" i="4"/>
  <c r="E1520" i="4"/>
  <c r="H1515" i="7"/>
  <c r="I1515" i="7"/>
  <c r="E1518" i="7"/>
  <c r="D1519" i="7"/>
  <c r="C1520" i="7"/>
  <c r="D1524" i="4"/>
  <c r="V1524" i="4"/>
  <c r="F1518" i="7"/>
  <c r="J1522" i="4"/>
  <c r="F1521" i="4"/>
  <c r="G1516" i="7"/>
  <c r="T1521" i="4"/>
  <c r="S1521" i="4"/>
  <c r="W1521" i="4"/>
  <c r="L1521" i="4"/>
  <c r="E1521" i="4"/>
  <c r="H1516" i="7"/>
  <c r="I1516" i="7"/>
  <c r="E1519" i="7"/>
  <c r="F1523" i="4"/>
  <c r="D1520" i="7"/>
  <c r="C1521" i="7"/>
  <c r="D1525" i="4"/>
  <c r="V1525" i="4"/>
  <c r="G1517" i="7"/>
  <c r="F1519" i="7"/>
  <c r="J1523" i="4"/>
  <c r="G1519" i="7"/>
  <c r="F1522" i="4"/>
  <c r="T1523" i="4"/>
  <c r="S1523" i="4"/>
  <c r="W1523" i="4"/>
  <c r="L1523" i="4"/>
  <c r="T1522" i="4"/>
  <c r="S1522" i="4"/>
  <c r="W1522" i="4"/>
  <c r="L1522" i="4"/>
  <c r="E1523" i="4"/>
  <c r="E1522" i="4"/>
  <c r="H1517" i="7"/>
  <c r="I1517" i="7"/>
  <c r="H1519" i="7"/>
  <c r="I1519" i="7"/>
  <c r="G1518" i="7"/>
  <c r="E1520" i="7"/>
  <c r="D1521" i="7"/>
  <c r="C1522" i="7"/>
  <c r="D1526" i="4"/>
  <c r="V1526" i="4"/>
  <c r="F1520" i="7"/>
  <c r="J1524" i="4"/>
  <c r="H1518" i="7"/>
  <c r="I1518" i="7"/>
  <c r="D1522" i="7"/>
  <c r="F1522" i="7"/>
  <c r="J1526" i="4"/>
  <c r="F1524" i="4"/>
  <c r="F1521" i="7"/>
  <c r="J1525" i="4"/>
  <c r="E1521" i="7"/>
  <c r="T1524" i="4"/>
  <c r="S1524" i="4"/>
  <c r="W1524" i="4"/>
  <c r="L1524" i="4"/>
  <c r="E1524" i="4"/>
  <c r="E1522" i="7"/>
  <c r="G1520" i="7"/>
  <c r="F1525" i="4"/>
  <c r="C1523" i="7"/>
  <c r="D1527" i="4"/>
  <c r="V1527" i="4"/>
  <c r="T1525" i="4"/>
  <c r="S1525" i="4"/>
  <c r="W1525" i="4"/>
  <c r="L1525" i="4"/>
  <c r="E1525" i="4"/>
  <c r="H1520" i="7"/>
  <c r="I1520" i="7"/>
  <c r="F1526" i="4"/>
  <c r="D1523" i="7"/>
  <c r="F1523" i="7"/>
  <c r="J1527" i="4"/>
  <c r="G1521" i="7"/>
  <c r="T1526" i="4"/>
  <c r="S1526" i="4"/>
  <c r="W1526" i="4"/>
  <c r="L1526" i="4"/>
  <c r="E1526" i="4"/>
  <c r="H1521" i="7"/>
  <c r="I1521" i="7"/>
  <c r="G1522" i="7"/>
  <c r="C1524" i="7"/>
  <c r="D1528" i="4"/>
  <c r="V1528" i="4"/>
  <c r="E1523" i="7"/>
  <c r="H1522" i="7"/>
  <c r="I1522" i="7"/>
  <c r="F1527" i="4"/>
  <c r="D1524" i="7"/>
  <c r="F1524" i="7"/>
  <c r="J1528" i="4"/>
  <c r="T1527" i="4"/>
  <c r="S1527" i="4"/>
  <c r="W1527" i="4"/>
  <c r="L1527" i="4"/>
  <c r="E1527" i="4"/>
  <c r="E1524" i="7"/>
  <c r="C1525" i="7"/>
  <c r="D1529" i="4"/>
  <c r="V1529" i="4"/>
  <c r="G1523" i="7"/>
  <c r="H1523" i="7"/>
  <c r="I1523" i="7"/>
  <c r="D1525" i="7"/>
  <c r="C1526" i="7"/>
  <c r="D1530" i="4"/>
  <c r="V1530" i="4"/>
  <c r="F1528" i="4"/>
  <c r="T1528" i="4"/>
  <c r="S1528" i="4"/>
  <c r="W1528" i="4"/>
  <c r="L1528" i="4"/>
  <c r="E1528" i="4"/>
  <c r="E1525" i="7"/>
  <c r="D1526" i="7"/>
  <c r="C1527" i="7"/>
  <c r="D1531" i="4"/>
  <c r="V1531" i="4"/>
  <c r="F1525" i="7"/>
  <c r="J1529" i="4"/>
  <c r="G1524" i="7"/>
  <c r="H1524" i="7"/>
  <c r="I1524" i="7"/>
  <c r="E1526" i="7"/>
  <c r="D1527" i="7"/>
  <c r="C1528" i="7"/>
  <c r="D1532" i="4"/>
  <c r="V1532" i="4"/>
  <c r="F1526" i="7"/>
  <c r="J1530" i="4"/>
  <c r="F1529" i="4"/>
  <c r="T1529" i="4"/>
  <c r="S1529" i="4"/>
  <c r="W1529" i="4"/>
  <c r="L1529" i="4"/>
  <c r="E1529" i="4"/>
  <c r="E1527" i="7"/>
  <c r="F1527" i="7"/>
  <c r="J1531" i="4"/>
  <c r="G1525" i="7"/>
  <c r="D1528" i="7"/>
  <c r="C1529" i="7"/>
  <c r="D1533" i="4"/>
  <c r="V1533" i="4"/>
  <c r="F1530" i="4"/>
  <c r="T1530" i="4"/>
  <c r="S1530" i="4"/>
  <c r="W1530" i="4"/>
  <c r="L1530" i="4"/>
  <c r="E1530" i="4"/>
  <c r="H1525" i="7"/>
  <c r="I1525" i="7"/>
  <c r="F1531" i="4"/>
  <c r="G1526" i="7"/>
  <c r="E1528" i="7"/>
  <c r="F1528" i="7"/>
  <c r="J1532" i="4"/>
  <c r="D1529" i="7"/>
  <c r="C1530" i="7"/>
  <c r="D1534" i="4"/>
  <c r="V1534" i="4"/>
  <c r="T1531" i="4"/>
  <c r="S1531" i="4"/>
  <c r="W1531" i="4"/>
  <c r="L1531" i="4"/>
  <c r="E1531" i="4"/>
  <c r="H1526" i="7"/>
  <c r="I1526" i="7"/>
  <c r="G1527" i="7"/>
  <c r="E1529" i="7"/>
  <c r="F1533" i="4"/>
  <c r="F1529" i="7"/>
  <c r="J1533" i="4"/>
  <c r="D1530" i="7"/>
  <c r="C1531" i="7"/>
  <c r="D1535" i="4"/>
  <c r="V1535" i="4"/>
  <c r="F1532" i="4"/>
  <c r="T1533" i="4"/>
  <c r="S1533" i="4"/>
  <c r="W1533" i="4"/>
  <c r="L1533" i="4"/>
  <c r="T1532" i="4"/>
  <c r="S1532" i="4"/>
  <c r="W1532" i="4"/>
  <c r="L1532" i="4"/>
  <c r="E1533" i="4"/>
  <c r="E1532" i="4"/>
  <c r="H1527" i="7"/>
  <c r="I1527" i="7"/>
  <c r="G1529" i="7"/>
  <c r="E1530" i="7"/>
  <c r="F1534" i="4"/>
  <c r="D1531" i="7"/>
  <c r="C1532" i="7"/>
  <c r="D1536" i="4"/>
  <c r="V1536" i="4"/>
  <c r="F1530" i="7"/>
  <c r="J1534" i="4"/>
  <c r="G1528" i="7"/>
  <c r="T1534" i="4"/>
  <c r="S1534" i="4"/>
  <c r="W1534" i="4"/>
  <c r="L1534" i="4"/>
  <c r="E1534" i="4"/>
  <c r="G1530" i="7"/>
  <c r="H1530" i="7"/>
  <c r="H1529" i="7"/>
  <c r="I1529" i="7"/>
  <c r="H1528" i="7"/>
  <c r="I1528" i="7"/>
  <c r="E1531" i="7"/>
  <c r="D1532" i="7"/>
  <c r="C1533" i="7"/>
  <c r="D1537" i="4"/>
  <c r="V1537" i="4"/>
  <c r="F1531" i="7"/>
  <c r="J1535" i="4"/>
  <c r="I1530" i="7"/>
  <c r="E1532" i="7"/>
  <c r="D1533" i="7"/>
  <c r="C1534" i="7"/>
  <c r="D1538" i="4"/>
  <c r="V1538" i="4"/>
  <c r="F1532" i="7"/>
  <c r="J1536" i="4"/>
  <c r="F1535" i="4"/>
  <c r="T1535" i="4"/>
  <c r="S1535" i="4"/>
  <c r="W1535" i="4"/>
  <c r="L1535" i="4"/>
  <c r="E1535" i="4"/>
  <c r="E1533" i="7"/>
  <c r="F1533" i="7"/>
  <c r="J1537" i="4"/>
  <c r="G1531" i="7"/>
  <c r="D1534" i="7"/>
  <c r="C1535" i="7"/>
  <c r="D1539" i="4"/>
  <c r="V1539" i="4"/>
  <c r="F1536" i="4"/>
  <c r="T1536" i="4"/>
  <c r="S1536" i="4"/>
  <c r="W1536" i="4"/>
  <c r="L1536" i="4"/>
  <c r="E1536" i="4"/>
  <c r="H1531" i="7"/>
  <c r="I1531" i="7"/>
  <c r="F1537" i="4"/>
  <c r="G1532" i="7"/>
  <c r="E1534" i="7"/>
  <c r="D1535" i="7"/>
  <c r="C1536" i="7"/>
  <c r="D1540" i="4"/>
  <c r="V1540" i="4"/>
  <c r="F1534" i="7"/>
  <c r="J1538" i="4"/>
  <c r="T1537" i="4"/>
  <c r="S1537" i="4"/>
  <c r="W1537" i="4"/>
  <c r="L1537" i="4"/>
  <c r="E1537" i="4"/>
  <c r="H1532" i="7"/>
  <c r="I1532" i="7"/>
  <c r="G1533" i="7"/>
  <c r="E1535" i="7"/>
  <c r="F1539" i="4"/>
  <c r="D1536" i="7"/>
  <c r="C1537" i="7"/>
  <c r="D1541" i="4"/>
  <c r="V1541" i="4"/>
  <c r="F1535" i="7"/>
  <c r="J1539" i="4"/>
  <c r="F1538" i="4"/>
  <c r="T1539" i="4"/>
  <c r="S1539" i="4"/>
  <c r="W1539" i="4"/>
  <c r="L1539" i="4"/>
  <c r="T1538" i="4"/>
  <c r="S1538" i="4"/>
  <c r="W1538" i="4"/>
  <c r="L1538" i="4"/>
  <c r="E1539" i="4"/>
  <c r="E1538" i="4"/>
  <c r="G1535" i="7"/>
  <c r="H1535" i="7"/>
  <c r="H1533" i="7"/>
  <c r="I1533" i="7"/>
  <c r="E1536" i="7"/>
  <c r="G1534" i="7"/>
  <c r="D1537" i="7"/>
  <c r="C1538" i="7"/>
  <c r="D1542" i="4"/>
  <c r="V1542" i="4"/>
  <c r="F1536" i="7"/>
  <c r="J1540" i="4"/>
  <c r="I1535" i="7"/>
  <c r="H1534" i="7"/>
  <c r="I1534" i="7"/>
  <c r="E1537" i="7"/>
  <c r="D1538" i="7"/>
  <c r="C1539" i="7"/>
  <c r="D1543" i="4"/>
  <c r="V1543" i="4"/>
  <c r="F1537" i="7"/>
  <c r="J1541" i="4"/>
  <c r="F1540" i="4"/>
  <c r="T1540" i="4"/>
  <c r="S1540" i="4"/>
  <c r="W1540" i="4"/>
  <c r="L1540" i="4"/>
  <c r="E1540" i="4"/>
  <c r="E1538" i="7"/>
  <c r="D1539" i="7"/>
  <c r="C1540" i="7"/>
  <c r="D1544" i="4"/>
  <c r="V1544" i="4"/>
  <c r="G1536" i="7"/>
  <c r="F1538" i="7"/>
  <c r="J1542" i="4"/>
  <c r="F1541" i="4"/>
  <c r="T1541" i="4"/>
  <c r="S1541" i="4"/>
  <c r="W1541" i="4"/>
  <c r="L1541" i="4"/>
  <c r="E1541" i="4"/>
  <c r="H1536" i="7"/>
  <c r="I1536" i="7"/>
  <c r="G1537" i="7"/>
  <c r="E1539" i="7"/>
  <c r="D1540" i="7"/>
  <c r="C1541" i="7"/>
  <c r="D1545" i="4"/>
  <c r="V1545" i="4"/>
  <c r="F1539" i="7"/>
  <c r="J1543" i="4"/>
  <c r="F1542" i="4"/>
  <c r="T1542" i="4"/>
  <c r="S1542" i="4"/>
  <c r="W1542" i="4"/>
  <c r="L1542" i="4"/>
  <c r="E1542" i="4"/>
  <c r="H1537" i="7"/>
  <c r="I1537" i="7"/>
  <c r="E1540" i="7"/>
  <c r="D1541" i="7"/>
  <c r="C1542" i="7"/>
  <c r="D1546" i="4"/>
  <c r="V1546" i="4"/>
  <c r="G1538" i="7"/>
  <c r="F1540" i="7"/>
  <c r="J1544" i="4"/>
  <c r="F1543" i="4"/>
  <c r="T1543" i="4"/>
  <c r="S1543" i="4"/>
  <c r="W1543" i="4"/>
  <c r="L1543" i="4"/>
  <c r="E1543" i="4"/>
  <c r="H1538" i="7"/>
  <c r="I1538" i="7"/>
  <c r="G1539" i="7"/>
  <c r="E1541" i="7"/>
  <c r="D1542" i="7"/>
  <c r="C1543" i="7"/>
  <c r="D1547" i="4"/>
  <c r="V1547" i="4"/>
  <c r="F1541" i="7"/>
  <c r="J1545" i="4"/>
  <c r="F1544" i="4"/>
  <c r="T1544" i="4"/>
  <c r="S1544" i="4"/>
  <c r="W1544" i="4"/>
  <c r="L1544" i="4"/>
  <c r="E1544" i="4"/>
  <c r="H1539" i="7"/>
  <c r="I1539" i="7"/>
  <c r="E1542" i="7"/>
  <c r="D1543" i="7"/>
  <c r="C1544" i="7"/>
  <c r="D1548" i="4"/>
  <c r="V1548" i="4"/>
  <c r="G1540" i="7"/>
  <c r="F1542" i="7"/>
  <c r="J1546" i="4"/>
  <c r="F1545" i="4"/>
  <c r="T1545" i="4"/>
  <c r="S1545" i="4"/>
  <c r="W1545" i="4"/>
  <c r="L1545" i="4"/>
  <c r="E1545" i="4"/>
  <c r="H1540" i="7"/>
  <c r="I1540" i="7"/>
  <c r="E1543" i="7"/>
  <c r="G1541" i="7"/>
  <c r="D1544" i="7"/>
  <c r="C1545" i="7"/>
  <c r="D1549" i="4"/>
  <c r="V1549" i="4"/>
  <c r="F1543" i="7"/>
  <c r="J1547" i="4"/>
  <c r="F1546" i="4"/>
  <c r="T1546" i="4"/>
  <c r="S1546" i="4"/>
  <c r="W1546" i="4"/>
  <c r="L1546" i="4"/>
  <c r="E1546" i="4"/>
  <c r="H1541" i="7"/>
  <c r="I1541" i="7"/>
  <c r="E1544" i="7"/>
  <c r="D1545" i="7"/>
  <c r="C1546" i="7"/>
  <c r="D1550" i="4"/>
  <c r="V1550" i="4"/>
  <c r="G1542" i="7"/>
  <c r="F1544" i="7"/>
  <c r="J1548" i="4"/>
  <c r="F1547" i="4"/>
  <c r="T1547" i="4"/>
  <c r="S1547" i="4"/>
  <c r="W1547" i="4"/>
  <c r="L1547" i="4"/>
  <c r="E1547" i="4"/>
  <c r="H1542" i="7"/>
  <c r="I1542" i="7"/>
  <c r="G1543" i="7"/>
  <c r="E1545" i="7"/>
  <c r="D1546" i="7"/>
  <c r="C1547" i="7"/>
  <c r="D1551" i="4"/>
  <c r="V1551" i="4"/>
  <c r="F1545" i="7"/>
  <c r="J1549" i="4"/>
  <c r="F1548" i="4"/>
  <c r="T1548" i="4"/>
  <c r="S1548" i="4"/>
  <c r="W1548" i="4"/>
  <c r="L1548" i="4"/>
  <c r="E1548" i="4"/>
  <c r="H1543" i="7"/>
  <c r="I1543" i="7"/>
  <c r="E1546" i="7"/>
  <c r="D1547" i="7"/>
  <c r="C1548" i="7"/>
  <c r="D1552" i="4"/>
  <c r="V1552" i="4"/>
  <c r="G1544" i="7"/>
  <c r="F1546" i="7"/>
  <c r="J1550" i="4"/>
  <c r="F1549" i="4"/>
  <c r="T1549" i="4"/>
  <c r="S1549" i="4"/>
  <c r="W1549" i="4"/>
  <c r="L1549" i="4"/>
  <c r="E1549" i="4"/>
  <c r="H1544" i="7"/>
  <c r="I1544" i="7"/>
  <c r="F1547" i="7"/>
  <c r="J1551" i="4"/>
  <c r="E1547" i="7"/>
  <c r="G1545" i="7"/>
  <c r="D1548" i="7"/>
  <c r="C1549" i="7"/>
  <c r="D1553" i="4"/>
  <c r="V1553" i="4"/>
  <c r="F1550" i="4"/>
  <c r="T1550" i="4"/>
  <c r="S1550" i="4"/>
  <c r="W1550" i="4"/>
  <c r="L1550" i="4"/>
  <c r="E1550" i="4"/>
  <c r="H1545" i="7"/>
  <c r="I1545" i="7"/>
  <c r="F1551" i="4"/>
  <c r="E1548" i="7"/>
  <c r="D1549" i="7"/>
  <c r="C1550" i="7"/>
  <c r="D1554" i="4"/>
  <c r="V1554" i="4"/>
  <c r="F1548" i="7"/>
  <c r="J1552" i="4"/>
  <c r="G1546" i="7"/>
  <c r="T1551" i="4"/>
  <c r="S1551" i="4"/>
  <c r="W1551" i="4"/>
  <c r="L1551" i="4"/>
  <c r="E1551" i="4"/>
  <c r="H1546" i="7"/>
  <c r="I1546" i="7"/>
  <c r="G1547" i="7"/>
  <c r="E1549" i="7"/>
  <c r="F1553" i="4"/>
  <c r="F1549" i="7"/>
  <c r="J1553" i="4"/>
  <c r="D1550" i="7"/>
  <c r="C1551" i="7"/>
  <c r="D1555" i="4"/>
  <c r="V1555" i="4"/>
  <c r="F1552" i="4"/>
  <c r="T1552" i="4"/>
  <c r="S1552" i="4"/>
  <c r="W1552" i="4"/>
  <c r="L1552" i="4"/>
  <c r="T1553" i="4"/>
  <c r="S1553" i="4"/>
  <c r="W1553" i="4"/>
  <c r="L1553" i="4"/>
  <c r="E1553" i="4"/>
  <c r="E1552" i="4"/>
  <c r="G1549" i="7"/>
  <c r="H1549" i="7"/>
  <c r="H1547" i="7"/>
  <c r="I1547" i="7"/>
  <c r="F1550" i="7"/>
  <c r="J1554" i="4"/>
  <c r="D1551" i="7"/>
  <c r="C1552" i="7"/>
  <c r="D1556" i="4"/>
  <c r="V1556" i="4"/>
  <c r="G1548" i="7"/>
  <c r="E1550" i="7"/>
  <c r="I1549" i="7"/>
  <c r="H1548" i="7"/>
  <c r="I1548" i="7"/>
  <c r="E1551" i="7"/>
  <c r="D1552" i="7"/>
  <c r="F1552" i="7"/>
  <c r="J1556" i="4"/>
  <c r="F1554" i="4"/>
  <c r="F1551" i="7"/>
  <c r="J1555" i="4"/>
  <c r="T1554" i="4"/>
  <c r="S1554" i="4"/>
  <c r="W1554" i="4"/>
  <c r="L1554" i="4"/>
  <c r="E1554" i="4"/>
  <c r="E1552" i="7"/>
  <c r="C1553" i="7"/>
  <c r="D1557" i="4"/>
  <c r="V1557" i="4"/>
  <c r="G1550" i="7"/>
  <c r="F1555" i="4"/>
  <c r="T1555" i="4"/>
  <c r="S1555" i="4"/>
  <c r="W1555" i="4"/>
  <c r="L1555" i="4"/>
  <c r="E1555" i="4"/>
  <c r="H1550" i="7"/>
  <c r="I1550" i="7"/>
  <c r="G1551" i="7"/>
  <c r="D1553" i="7"/>
  <c r="F1553" i="7"/>
  <c r="J1557" i="4"/>
  <c r="F1556" i="4"/>
  <c r="T1556" i="4"/>
  <c r="S1556" i="4"/>
  <c r="W1556" i="4"/>
  <c r="L1556" i="4"/>
  <c r="E1556" i="4"/>
  <c r="H1551" i="7"/>
  <c r="I1551" i="7"/>
  <c r="E1553" i="7"/>
  <c r="C1554" i="7"/>
  <c r="D1558" i="4"/>
  <c r="V1558" i="4"/>
  <c r="G1552" i="7"/>
  <c r="H1552" i="7"/>
  <c r="I1552" i="7"/>
  <c r="D1554" i="7"/>
  <c r="C1555" i="7"/>
  <c r="D1559" i="4"/>
  <c r="V1559" i="4"/>
  <c r="F1557" i="4"/>
  <c r="T1557" i="4"/>
  <c r="S1557" i="4"/>
  <c r="W1557" i="4"/>
  <c r="L1557" i="4"/>
  <c r="E1557" i="4"/>
  <c r="F1554" i="7"/>
  <c r="J1558" i="4"/>
  <c r="E1554" i="7"/>
  <c r="D1555" i="7"/>
  <c r="C1556" i="7"/>
  <c r="D1560" i="4"/>
  <c r="V1560" i="4"/>
  <c r="G1553" i="7"/>
  <c r="H1553" i="7"/>
  <c r="I1553" i="7"/>
  <c r="D1556" i="7"/>
  <c r="C1557" i="7"/>
  <c r="D1561" i="4"/>
  <c r="V1561" i="4"/>
  <c r="E1555" i="7"/>
  <c r="F1555" i="7"/>
  <c r="J1559" i="4"/>
  <c r="F1558" i="4"/>
  <c r="T1558" i="4"/>
  <c r="S1558" i="4"/>
  <c r="W1558" i="4"/>
  <c r="L1558" i="4"/>
  <c r="E1558" i="4"/>
  <c r="E1556" i="7"/>
  <c r="G1554" i="7"/>
  <c r="D1557" i="7"/>
  <c r="C1558" i="7"/>
  <c r="D1562" i="4"/>
  <c r="V1562" i="4"/>
  <c r="F1556" i="7"/>
  <c r="J1560" i="4"/>
  <c r="F1559" i="4"/>
  <c r="T1559" i="4"/>
  <c r="S1559" i="4"/>
  <c r="W1559" i="4"/>
  <c r="L1559" i="4"/>
  <c r="E1559" i="4"/>
  <c r="H1554" i="7"/>
  <c r="I1554" i="7"/>
  <c r="E1557" i="7"/>
  <c r="F1561" i="4"/>
  <c r="F1557" i="7"/>
  <c r="J1561" i="4"/>
  <c r="D1558" i="7"/>
  <c r="C1559" i="7"/>
  <c r="D1563" i="4"/>
  <c r="V1563" i="4"/>
  <c r="G1555" i="7"/>
  <c r="F1560" i="4"/>
  <c r="T1561" i="4"/>
  <c r="S1561" i="4"/>
  <c r="W1561" i="4"/>
  <c r="L1561" i="4"/>
  <c r="T1560" i="4"/>
  <c r="S1560" i="4"/>
  <c r="W1560" i="4"/>
  <c r="L1560" i="4"/>
  <c r="E1561" i="4"/>
  <c r="E1560" i="4"/>
  <c r="H1555" i="7"/>
  <c r="I1555" i="7"/>
  <c r="G1557" i="7"/>
  <c r="G1556" i="7"/>
  <c r="E1558" i="7"/>
  <c r="D1559" i="7"/>
  <c r="C1560" i="7"/>
  <c r="D1564" i="4"/>
  <c r="V1564" i="4"/>
  <c r="F1558" i="7"/>
  <c r="J1562" i="4"/>
  <c r="H1557" i="7"/>
  <c r="I1557" i="7"/>
  <c r="H1556" i="7"/>
  <c r="I1556" i="7"/>
  <c r="E1559" i="7"/>
  <c r="D1560" i="7"/>
  <c r="C1561" i="7"/>
  <c r="D1565" i="4"/>
  <c r="V1565" i="4"/>
  <c r="F1559" i="7"/>
  <c r="J1563" i="4"/>
  <c r="F1562" i="4"/>
  <c r="T1562" i="4"/>
  <c r="S1562" i="4"/>
  <c r="W1562" i="4"/>
  <c r="L1562" i="4"/>
  <c r="E1562" i="4"/>
  <c r="E1560" i="7"/>
  <c r="G1558" i="7"/>
  <c r="F1560" i="7"/>
  <c r="J1564" i="4"/>
  <c r="D1561" i="7"/>
  <c r="C1562" i="7"/>
  <c r="D1566" i="4"/>
  <c r="V1566" i="4"/>
  <c r="F1563" i="4"/>
  <c r="T1563" i="4"/>
  <c r="S1563" i="4"/>
  <c r="W1563" i="4"/>
  <c r="L1563" i="4"/>
  <c r="E1563" i="4"/>
  <c r="H1558" i="7"/>
  <c r="I1558" i="7"/>
  <c r="F1564" i="4"/>
  <c r="E1561" i="7"/>
  <c r="F1565" i="4"/>
  <c r="F1561" i="7"/>
  <c r="J1565" i="4"/>
  <c r="D1562" i="7"/>
  <c r="C1563" i="7"/>
  <c r="D1567" i="4"/>
  <c r="V1567" i="4"/>
  <c r="G1559" i="7"/>
  <c r="T1564" i="4"/>
  <c r="S1564" i="4"/>
  <c r="W1564" i="4"/>
  <c r="L1564" i="4"/>
  <c r="T1565" i="4"/>
  <c r="S1565" i="4"/>
  <c r="W1565" i="4"/>
  <c r="L1565" i="4"/>
  <c r="E1564" i="4"/>
  <c r="E1565" i="4"/>
  <c r="G1561" i="7"/>
  <c r="H1561" i="7"/>
  <c r="H1559" i="7"/>
  <c r="I1559" i="7"/>
  <c r="G1560" i="7"/>
  <c r="E1562" i="7"/>
  <c r="F1562" i="7"/>
  <c r="J1566" i="4"/>
  <c r="D1563" i="7"/>
  <c r="C1564" i="7"/>
  <c r="D1568" i="4"/>
  <c r="V1568" i="4"/>
  <c r="I1561" i="7"/>
  <c r="H1560" i="7"/>
  <c r="I1560" i="7"/>
  <c r="F1566" i="4"/>
  <c r="F1563" i="7"/>
  <c r="J1567" i="4"/>
  <c r="E1563" i="7"/>
  <c r="D1564" i="7"/>
  <c r="C1565" i="7"/>
  <c r="D1569" i="4"/>
  <c r="V1569" i="4"/>
  <c r="T1566" i="4"/>
  <c r="S1566" i="4"/>
  <c r="W1566" i="4"/>
  <c r="L1566" i="4"/>
  <c r="E1566" i="4"/>
  <c r="G1562" i="7"/>
  <c r="E1564" i="7"/>
  <c r="D1565" i="7"/>
  <c r="C1566" i="7"/>
  <c r="D1570" i="4"/>
  <c r="V1570" i="4"/>
  <c r="F1564" i="7"/>
  <c r="J1568" i="4"/>
  <c r="F1567" i="4"/>
  <c r="T1567" i="4"/>
  <c r="S1567" i="4"/>
  <c r="W1567" i="4"/>
  <c r="L1567" i="4"/>
  <c r="E1567" i="4"/>
  <c r="H1562" i="7"/>
  <c r="I1562" i="7"/>
  <c r="G1563" i="7"/>
  <c r="E1565" i="7"/>
  <c r="D1566" i="7"/>
  <c r="C1567" i="7"/>
  <c r="D1571" i="4"/>
  <c r="V1571" i="4"/>
  <c r="F1565" i="7"/>
  <c r="J1569" i="4"/>
  <c r="F1568" i="4"/>
  <c r="T1568" i="4"/>
  <c r="S1568" i="4"/>
  <c r="W1568" i="4"/>
  <c r="L1568" i="4"/>
  <c r="E1568" i="4"/>
  <c r="H1563" i="7"/>
  <c r="I1563" i="7"/>
  <c r="E1566" i="7"/>
  <c r="F1570" i="4"/>
  <c r="D1567" i="7"/>
  <c r="C1568" i="7"/>
  <c r="D1572" i="4"/>
  <c r="V1572" i="4"/>
  <c r="G1564" i="7"/>
  <c r="F1566" i="7"/>
  <c r="J1570" i="4"/>
  <c r="G1566" i="7"/>
  <c r="F1569" i="4"/>
  <c r="T1570" i="4"/>
  <c r="S1570" i="4"/>
  <c r="W1570" i="4"/>
  <c r="L1570" i="4"/>
  <c r="T1569" i="4"/>
  <c r="S1569" i="4"/>
  <c r="W1569" i="4"/>
  <c r="L1569" i="4"/>
  <c r="E1570" i="4"/>
  <c r="E1569" i="4"/>
  <c r="H1564" i="7"/>
  <c r="I1564" i="7"/>
  <c r="H1566" i="7"/>
  <c r="I1566" i="7"/>
  <c r="E1567" i="7"/>
  <c r="G1565" i="7"/>
  <c r="D1568" i="7"/>
  <c r="C1569" i="7"/>
  <c r="D1573" i="4"/>
  <c r="V1573" i="4"/>
  <c r="F1567" i="7"/>
  <c r="J1571" i="4"/>
  <c r="H1565" i="7"/>
  <c r="I1565" i="7"/>
  <c r="E1568" i="7"/>
  <c r="D1569" i="7"/>
  <c r="C1570" i="7"/>
  <c r="D1574" i="4"/>
  <c r="V1574" i="4"/>
  <c r="F1568" i="7"/>
  <c r="J1572" i="4"/>
  <c r="F1571" i="4"/>
  <c r="T1571" i="4"/>
  <c r="S1571" i="4"/>
  <c r="W1571" i="4"/>
  <c r="L1571" i="4"/>
  <c r="E1571" i="4"/>
  <c r="G1567" i="7"/>
  <c r="E1569" i="7"/>
  <c r="D1570" i="7"/>
  <c r="C1571" i="7"/>
  <c r="D1575" i="4"/>
  <c r="V1575" i="4"/>
  <c r="F1569" i="7"/>
  <c r="J1573" i="4"/>
  <c r="F1572" i="4"/>
  <c r="T1572" i="4"/>
  <c r="S1572" i="4"/>
  <c r="W1572" i="4"/>
  <c r="L1572" i="4"/>
  <c r="E1572" i="4"/>
  <c r="H1567" i="7"/>
  <c r="I1567" i="7"/>
  <c r="E1570" i="7"/>
  <c r="D1571" i="7"/>
  <c r="C1572" i="7"/>
  <c r="D1576" i="4"/>
  <c r="V1576" i="4"/>
  <c r="G1568" i="7"/>
  <c r="F1570" i="7"/>
  <c r="J1574" i="4"/>
  <c r="F1573" i="4"/>
  <c r="T1573" i="4"/>
  <c r="S1573" i="4"/>
  <c r="W1573" i="4"/>
  <c r="L1573" i="4"/>
  <c r="E1573" i="4"/>
  <c r="H1568" i="7"/>
  <c r="I1568" i="7"/>
  <c r="E1571" i="7"/>
  <c r="G1569" i="7"/>
  <c r="D1572" i="7"/>
  <c r="C1573" i="7"/>
  <c r="D1577" i="4"/>
  <c r="V1577" i="4"/>
  <c r="F1571" i="7"/>
  <c r="J1575" i="4"/>
  <c r="F1574" i="4"/>
  <c r="T1574" i="4"/>
  <c r="S1574" i="4"/>
  <c r="W1574" i="4"/>
  <c r="L1574" i="4"/>
  <c r="E1574" i="4"/>
  <c r="H1569" i="7"/>
  <c r="I1569" i="7"/>
  <c r="E1572" i="7"/>
  <c r="D1573" i="7"/>
  <c r="C1574" i="7"/>
  <c r="D1578" i="4"/>
  <c r="V1578" i="4"/>
  <c r="F1572" i="7"/>
  <c r="J1576" i="4"/>
  <c r="G1570" i="7"/>
  <c r="F1575" i="4"/>
  <c r="T1575" i="4"/>
  <c r="S1575" i="4"/>
  <c r="W1575" i="4"/>
  <c r="L1575" i="4"/>
  <c r="E1575" i="4"/>
  <c r="H1570" i="7"/>
  <c r="I1570" i="7"/>
  <c r="G1571" i="7"/>
  <c r="E1573" i="7"/>
  <c r="D1574" i="7"/>
  <c r="C1575" i="7"/>
  <c r="D1579" i="4"/>
  <c r="V1579" i="4"/>
  <c r="F1573" i="7"/>
  <c r="J1577" i="4"/>
  <c r="F1576" i="4"/>
  <c r="T1576" i="4"/>
  <c r="S1576" i="4"/>
  <c r="W1576" i="4"/>
  <c r="L1576" i="4"/>
  <c r="E1576" i="4"/>
  <c r="H1571" i="7"/>
  <c r="I1571" i="7"/>
  <c r="E1574" i="7"/>
  <c r="G1572" i="7"/>
  <c r="D1575" i="7"/>
  <c r="C1576" i="7"/>
  <c r="D1580" i="4"/>
  <c r="V1580" i="4"/>
  <c r="F1574" i="7"/>
  <c r="J1578" i="4"/>
  <c r="F1577" i="4"/>
  <c r="T1577" i="4"/>
  <c r="S1577" i="4"/>
  <c r="W1577" i="4"/>
  <c r="L1577" i="4"/>
  <c r="E1577" i="4"/>
  <c r="H1572" i="7"/>
  <c r="I1572" i="7"/>
  <c r="E1575" i="7"/>
  <c r="D1576" i="7"/>
  <c r="C1577" i="7"/>
  <c r="D1581" i="4"/>
  <c r="V1581" i="4"/>
  <c r="F1575" i="7"/>
  <c r="J1579" i="4"/>
  <c r="G1573" i="7"/>
  <c r="F1578" i="4"/>
  <c r="T1578" i="4"/>
  <c r="S1578" i="4"/>
  <c r="W1578" i="4"/>
  <c r="L1578" i="4"/>
  <c r="E1578" i="4"/>
  <c r="H1573" i="7"/>
  <c r="I1573" i="7"/>
  <c r="E1576" i="7"/>
  <c r="F1580" i="4"/>
  <c r="F1576" i="7"/>
  <c r="J1580" i="4"/>
  <c r="G1576" i="7"/>
  <c r="G1574" i="7"/>
  <c r="D1577" i="7"/>
  <c r="C1578" i="7"/>
  <c r="D1582" i="4"/>
  <c r="V1582" i="4"/>
  <c r="F1579" i="4"/>
  <c r="T1580" i="4"/>
  <c r="S1580" i="4"/>
  <c r="W1580" i="4"/>
  <c r="L1580" i="4"/>
  <c r="T1579" i="4"/>
  <c r="S1579" i="4"/>
  <c r="W1579" i="4"/>
  <c r="L1579" i="4"/>
  <c r="E1580" i="4"/>
  <c r="E1579" i="4"/>
  <c r="H1576" i="7"/>
  <c r="I1576" i="7"/>
  <c r="H1574" i="7"/>
  <c r="I1574" i="7"/>
  <c r="D1578" i="7"/>
  <c r="C1579" i="7"/>
  <c r="D1583" i="4"/>
  <c r="V1583" i="4"/>
  <c r="G1575" i="7"/>
  <c r="F1577" i="7"/>
  <c r="J1581" i="4"/>
  <c r="E1577" i="7"/>
  <c r="H1575" i="7"/>
  <c r="I1575" i="7"/>
  <c r="F1581" i="4"/>
  <c r="E1578" i="7"/>
  <c r="D1579" i="7"/>
  <c r="C1580" i="7"/>
  <c r="D1584" i="4"/>
  <c r="V1584" i="4"/>
  <c r="F1578" i="7"/>
  <c r="J1582" i="4"/>
  <c r="T1581" i="4"/>
  <c r="S1581" i="4"/>
  <c r="W1581" i="4"/>
  <c r="L1581" i="4"/>
  <c r="E1581" i="4"/>
  <c r="E1579" i="7"/>
  <c r="F1579" i="7"/>
  <c r="J1583" i="4"/>
  <c r="D1580" i="7"/>
  <c r="C1581" i="7"/>
  <c r="D1585" i="4"/>
  <c r="V1585" i="4"/>
  <c r="F1582" i="4"/>
  <c r="G1577" i="7"/>
  <c r="T1582" i="4"/>
  <c r="S1582" i="4"/>
  <c r="W1582" i="4"/>
  <c r="L1582" i="4"/>
  <c r="E1582" i="4"/>
  <c r="H1577" i="7"/>
  <c r="I1577" i="7"/>
  <c r="G1578" i="7"/>
  <c r="E1580" i="7"/>
  <c r="D1581" i="7"/>
  <c r="C1582" i="7"/>
  <c r="D1586" i="4"/>
  <c r="V1586" i="4"/>
  <c r="F1580" i="7"/>
  <c r="J1584" i="4"/>
  <c r="F1583" i="4"/>
  <c r="T1583" i="4"/>
  <c r="S1583" i="4"/>
  <c r="W1583" i="4"/>
  <c r="L1583" i="4"/>
  <c r="E1583" i="4"/>
  <c r="H1578" i="7"/>
  <c r="I1578" i="7"/>
  <c r="E1581" i="7"/>
  <c r="D1582" i="7"/>
  <c r="C1583" i="7"/>
  <c r="D1587" i="4"/>
  <c r="V1587" i="4"/>
  <c r="G1579" i="7"/>
  <c r="F1581" i="7"/>
  <c r="J1585" i="4"/>
  <c r="F1584" i="4"/>
  <c r="T1584" i="4"/>
  <c r="S1584" i="4"/>
  <c r="W1584" i="4"/>
  <c r="L1584" i="4"/>
  <c r="E1584" i="4"/>
  <c r="H1579" i="7"/>
  <c r="I1579" i="7"/>
  <c r="E1582" i="7"/>
  <c r="G1580" i="7"/>
  <c r="D1583" i="7"/>
  <c r="F1583" i="7"/>
  <c r="J1587" i="4"/>
  <c r="F1582" i="7"/>
  <c r="J1586" i="4"/>
  <c r="F1585" i="4"/>
  <c r="T1585" i="4"/>
  <c r="S1585" i="4"/>
  <c r="W1585" i="4"/>
  <c r="L1585" i="4"/>
  <c r="E1585" i="4"/>
  <c r="H1580" i="7"/>
  <c r="I1580" i="7"/>
  <c r="F1586" i="4"/>
  <c r="G1581" i="7"/>
  <c r="E1583" i="7"/>
  <c r="C1584" i="7"/>
  <c r="D1588" i="4"/>
  <c r="V1588" i="4"/>
  <c r="T1586" i="4"/>
  <c r="S1586" i="4"/>
  <c r="W1586" i="4"/>
  <c r="L1586" i="4"/>
  <c r="E1586" i="4"/>
  <c r="G1582" i="7"/>
  <c r="H1582" i="7"/>
  <c r="H1581" i="7"/>
  <c r="I1581" i="7"/>
  <c r="D1584" i="7"/>
  <c r="C1585" i="7"/>
  <c r="D1589" i="4"/>
  <c r="V1589" i="4"/>
  <c r="F1587" i="4"/>
  <c r="T1587" i="4"/>
  <c r="S1587" i="4"/>
  <c r="W1587" i="4"/>
  <c r="L1587" i="4"/>
  <c r="E1587" i="4"/>
  <c r="I1582" i="7"/>
  <c r="F1584" i="7"/>
  <c r="J1588" i="4"/>
  <c r="E1584" i="7"/>
  <c r="D1585" i="7"/>
  <c r="C1586" i="7"/>
  <c r="D1590" i="4"/>
  <c r="V1590" i="4"/>
  <c r="G1583" i="7"/>
  <c r="H1583" i="7"/>
  <c r="I1583" i="7"/>
  <c r="F1588" i="4"/>
  <c r="E1585" i="7"/>
  <c r="F1585" i="7"/>
  <c r="J1589" i="4"/>
  <c r="D1586" i="7"/>
  <c r="C1587" i="7"/>
  <c r="D1591" i="4"/>
  <c r="V1591" i="4"/>
  <c r="T1588" i="4"/>
  <c r="S1588" i="4"/>
  <c r="W1588" i="4"/>
  <c r="L1588" i="4"/>
  <c r="E1588" i="4"/>
  <c r="G1584" i="7"/>
  <c r="E1586" i="7"/>
  <c r="F1590" i="4"/>
  <c r="F1586" i="7"/>
  <c r="J1590" i="4"/>
  <c r="G1586" i="7"/>
  <c r="D1587" i="7"/>
  <c r="C1588" i="7"/>
  <c r="D1592" i="4"/>
  <c r="V1592" i="4"/>
  <c r="F1589" i="4"/>
  <c r="T1589" i="4"/>
  <c r="S1589" i="4"/>
  <c r="W1589" i="4"/>
  <c r="L1589" i="4"/>
  <c r="T1590" i="4"/>
  <c r="S1590" i="4"/>
  <c r="W1590" i="4"/>
  <c r="L1590" i="4"/>
  <c r="E1590" i="4"/>
  <c r="E1589" i="4"/>
  <c r="H1586" i="7"/>
  <c r="I1586" i="7"/>
  <c r="H1584" i="7"/>
  <c r="I1584" i="7"/>
  <c r="D1588" i="7"/>
  <c r="C1589" i="7"/>
  <c r="D1593" i="4"/>
  <c r="V1593" i="4"/>
  <c r="F1587" i="7"/>
  <c r="J1591" i="4"/>
  <c r="G1585" i="7"/>
  <c r="E1587" i="7"/>
  <c r="H1585" i="7"/>
  <c r="I1585" i="7"/>
  <c r="F1591" i="4"/>
  <c r="E1588" i="7"/>
  <c r="D1589" i="7"/>
  <c r="C1590" i="7"/>
  <c r="D1594" i="4"/>
  <c r="V1594" i="4"/>
  <c r="F1588" i="7"/>
  <c r="J1592" i="4"/>
  <c r="T1591" i="4"/>
  <c r="S1591" i="4"/>
  <c r="W1591" i="4"/>
  <c r="L1591" i="4"/>
  <c r="E1591" i="4"/>
  <c r="E1589" i="7"/>
  <c r="F1593" i="4"/>
  <c r="F1589" i="7"/>
  <c r="J1593" i="4"/>
  <c r="G1589" i="7"/>
  <c r="D1590" i="7"/>
  <c r="C1591" i="7"/>
  <c r="D1595" i="4"/>
  <c r="V1595" i="4"/>
  <c r="F1592" i="4"/>
  <c r="G1587" i="7"/>
  <c r="T1592" i="4"/>
  <c r="S1592" i="4"/>
  <c r="W1592" i="4"/>
  <c r="L1592" i="4"/>
  <c r="T1593" i="4"/>
  <c r="S1593" i="4"/>
  <c r="W1593" i="4"/>
  <c r="L1593" i="4"/>
  <c r="E1593" i="4"/>
  <c r="E1592" i="4"/>
  <c r="H1587" i="7"/>
  <c r="I1587" i="7"/>
  <c r="H1589" i="7"/>
  <c r="I1589" i="7"/>
  <c r="E1590" i="7"/>
  <c r="F1590" i="7"/>
  <c r="J1594" i="4"/>
  <c r="D1591" i="7"/>
  <c r="C1592" i="7"/>
  <c r="D1596" i="4"/>
  <c r="V1596" i="4"/>
  <c r="G1588" i="7"/>
  <c r="H1588" i="7"/>
  <c r="I1588" i="7"/>
  <c r="F1594" i="4"/>
  <c r="F1591" i="7"/>
  <c r="J1595" i="4"/>
  <c r="D1592" i="7"/>
  <c r="C1593" i="7"/>
  <c r="D1597" i="4"/>
  <c r="V1597" i="4"/>
  <c r="E1591" i="7"/>
  <c r="T1594" i="4"/>
  <c r="S1594" i="4"/>
  <c r="W1594" i="4"/>
  <c r="L1594" i="4"/>
  <c r="E1594" i="4"/>
  <c r="G1590" i="7"/>
  <c r="F1595" i="4"/>
  <c r="E1592" i="7"/>
  <c r="D1593" i="7"/>
  <c r="C1594" i="7"/>
  <c r="D1598" i="4"/>
  <c r="V1598" i="4"/>
  <c r="F1592" i="7"/>
  <c r="J1596" i="4"/>
  <c r="T1595" i="4"/>
  <c r="S1595" i="4"/>
  <c r="W1595" i="4"/>
  <c r="L1595" i="4"/>
  <c r="E1595" i="4"/>
  <c r="H1590" i="7"/>
  <c r="I1590" i="7"/>
  <c r="E1593" i="7"/>
  <c r="F1597" i="4"/>
  <c r="F1593" i="7"/>
  <c r="J1597" i="4"/>
  <c r="D1594" i="7"/>
  <c r="C1595" i="7"/>
  <c r="D1599" i="4"/>
  <c r="V1599" i="4"/>
  <c r="F1596" i="4"/>
  <c r="G1591" i="7"/>
  <c r="T1597" i="4"/>
  <c r="S1597" i="4"/>
  <c r="W1597" i="4"/>
  <c r="L1597" i="4"/>
  <c r="T1596" i="4"/>
  <c r="S1596" i="4"/>
  <c r="W1596" i="4"/>
  <c r="L1596" i="4"/>
  <c r="E1597" i="4"/>
  <c r="E1596" i="4"/>
  <c r="G1593" i="7"/>
  <c r="H1591" i="7"/>
  <c r="I1591" i="7"/>
  <c r="E1594" i="7"/>
  <c r="F1594" i="7"/>
  <c r="J1598" i="4"/>
  <c r="D1595" i="7"/>
  <c r="C1596" i="7"/>
  <c r="D1600" i="4"/>
  <c r="V1600" i="4"/>
  <c r="G1592" i="7"/>
  <c r="H1592" i="7"/>
  <c r="I1592" i="7"/>
  <c r="H1593" i="7"/>
  <c r="I1593" i="7"/>
  <c r="F1595" i="7"/>
  <c r="J1599" i="4"/>
  <c r="D1596" i="7"/>
  <c r="C1597" i="7"/>
  <c r="D1601" i="4"/>
  <c r="V1601" i="4"/>
  <c r="F1598" i="4"/>
  <c r="E1595" i="7"/>
  <c r="T1598" i="4"/>
  <c r="S1598" i="4"/>
  <c r="W1598" i="4"/>
  <c r="L1598" i="4"/>
  <c r="E1598" i="4"/>
  <c r="G1594" i="7"/>
  <c r="F1599" i="4"/>
  <c r="E1596" i="7"/>
  <c r="D1597" i="7"/>
  <c r="C1598" i="7"/>
  <c r="D1602" i="4"/>
  <c r="V1602" i="4"/>
  <c r="F1596" i="7"/>
  <c r="J1600" i="4"/>
  <c r="T1599" i="4"/>
  <c r="S1599" i="4"/>
  <c r="W1599" i="4"/>
  <c r="L1599" i="4"/>
  <c r="E1599" i="4"/>
  <c r="H1594" i="7"/>
  <c r="I1594" i="7"/>
  <c r="D1598" i="7"/>
  <c r="C1599" i="7"/>
  <c r="D1603" i="4"/>
  <c r="V1603" i="4"/>
  <c r="E1597" i="7"/>
  <c r="F1597" i="7"/>
  <c r="J1601" i="4"/>
  <c r="F1600" i="4"/>
  <c r="G1595" i="7"/>
  <c r="T1600" i="4"/>
  <c r="S1600" i="4"/>
  <c r="W1600" i="4"/>
  <c r="L1600" i="4"/>
  <c r="E1600" i="4"/>
  <c r="H1595" i="7"/>
  <c r="I1595" i="7"/>
  <c r="F1601" i="4"/>
  <c r="E1598" i="7"/>
  <c r="D1599" i="7"/>
  <c r="C1600" i="7"/>
  <c r="D1604" i="4"/>
  <c r="V1604" i="4"/>
  <c r="G1596" i="7"/>
  <c r="F1598" i="7"/>
  <c r="J1602" i="4"/>
  <c r="T1601" i="4"/>
  <c r="S1601" i="4"/>
  <c r="W1601" i="4"/>
  <c r="L1601" i="4"/>
  <c r="E1601" i="4"/>
  <c r="H1596" i="7"/>
  <c r="I1596" i="7"/>
  <c r="F1599" i="7"/>
  <c r="J1603" i="4"/>
  <c r="E1599" i="7"/>
  <c r="D1600" i="7"/>
  <c r="C1601" i="7"/>
  <c r="D1605" i="4"/>
  <c r="V1605" i="4"/>
  <c r="F1602" i="4"/>
  <c r="G1597" i="7"/>
  <c r="T1602" i="4"/>
  <c r="S1602" i="4"/>
  <c r="W1602" i="4"/>
  <c r="L1602" i="4"/>
  <c r="E1602" i="4"/>
  <c r="H1597" i="7"/>
  <c r="I1597" i="7"/>
  <c r="E1600" i="7"/>
  <c r="F1604" i="4"/>
  <c r="F1600" i="7"/>
  <c r="J1604" i="4"/>
  <c r="G1598" i="7"/>
  <c r="D1601" i="7"/>
  <c r="C1602" i="7"/>
  <c r="D1606" i="4"/>
  <c r="V1606" i="4"/>
  <c r="F1603" i="4"/>
  <c r="T1604" i="4"/>
  <c r="S1604" i="4"/>
  <c r="W1604" i="4"/>
  <c r="L1604" i="4"/>
  <c r="T1603" i="4"/>
  <c r="S1603" i="4"/>
  <c r="W1603" i="4"/>
  <c r="L1603" i="4"/>
  <c r="E1604" i="4"/>
  <c r="E1603" i="4"/>
  <c r="H1598" i="7"/>
  <c r="I1598" i="7"/>
  <c r="G1600" i="7"/>
  <c r="F1601" i="7"/>
  <c r="J1605" i="4"/>
  <c r="G1599" i="7"/>
  <c r="E1601" i="7"/>
  <c r="D1602" i="7"/>
  <c r="C1603" i="7"/>
  <c r="D1607" i="4"/>
  <c r="V1607" i="4"/>
  <c r="H1599" i="7"/>
  <c r="I1599" i="7"/>
  <c r="H1600" i="7"/>
  <c r="I1600" i="7"/>
  <c r="F1602" i="7"/>
  <c r="J1606" i="4"/>
  <c r="F1605" i="4"/>
  <c r="E1602" i="7"/>
  <c r="D1603" i="7"/>
  <c r="C1604" i="7"/>
  <c r="D1608" i="4"/>
  <c r="V1608" i="4"/>
  <c r="T1605" i="4"/>
  <c r="S1605" i="4"/>
  <c r="W1605" i="4"/>
  <c r="L1605" i="4"/>
  <c r="E1605" i="4"/>
  <c r="E1603" i="7"/>
  <c r="F1607" i="4"/>
  <c r="F1603" i="7"/>
  <c r="J1607" i="4"/>
  <c r="D1604" i="7"/>
  <c r="C1605" i="7"/>
  <c r="D1609" i="4"/>
  <c r="V1609" i="4"/>
  <c r="F1606" i="4"/>
  <c r="G1601" i="7"/>
  <c r="T1606" i="4"/>
  <c r="S1606" i="4"/>
  <c r="W1606" i="4"/>
  <c r="L1606" i="4"/>
  <c r="T1607" i="4"/>
  <c r="S1607" i="4"/>
  <c r="W1607" i="4"/>
  <c r="L1607" i="4"/>
  <c r="E1607" i="4"/>
  <c r="E1606" i="4"/>
  <c r="G1603" i="7"/>
  <c r="H1603" i="7"/>
  <c r="H1601" i="7"/>
  <c r="I1601" i="7"/>
  <c r="E1604" i="7"/>
  <c r="D1605" i="7"/>
  <c r="C1606" i="7"/>
  <c r="D1610" i="4"/>
  <c r="V1610" i="4"/>
  <c r="F1604" i="7"/>
  <c r="J1608" i="4"/>
  <c r="G1602" i="7"/>
  <c r="I1603" i="7"/>
  <c r="H1602" i="7"/>
  <c r="I1602" i="7"/>
  <c r="F1608" i="4"/>
  <c r="E1605" i="7"/>
  <c r="D1606" i="7"/>
  <c r="C1607" i="7"/>
  <c r="D1611" i="4"/>
  <c r="V1611" i="4"/>
  <c r="F1605" i="7"/>
  <c r="J1609" i="4"/>
  <c r="T1608" i="4"/>
  <c r="S1608" i="4"/>
  <c r="W1608" i="4"/>
  <c r="L1608" i="4"/>
  <c r="E1608" i="4"/>
  <c r="F1606" i="7"/>
  <c r="J1610" i="4"/>
  <c r="G1604" i="7"/>
  <c r="E1606" i="7"/>
  <c r="D1607" i="7"/>
  <c r="C1608" i="7"/>
  <c r="D1612" i="4"/>
  <c r="V1612" i="4"/>
  <c r="F1609" i="4"/>
  <c r="T1609" i="4"/>
  <c r="S1609" i="4"/>
  <c r="W1609" i="4"/>
  <c r="L1609" i="4"/>
  <c r="E1609" i="4"/>
  <c r="H1604" i="7"/>
  <c r="I1604" i="7"/>
  <c r="G1605" i="7"/>
  <c r="E1607" i="7"/>
  <c r="D1608" i="7"/>
  <c r="C1609" i="7"/>
  <c r="D1613" i="4"/>
  <c r="V1613" i="4"/>
  <c r="F1607" i="7"/>
  <c r="J1611" i="4"/>
  <c r="F1610" i="4"/>
  <c r="T1610" i="4"/>
  <c r="S1610" i="4"/>
  <c r="W1610" i="4"/>
  <c r="L1610" i="4"/>
  <c r="E1610" i="4"/>
  <c r="H1605" i="7"/>
  <c r="I1605" i="7"/>
  <c r="E1608" i="7"/>
  <c r="D1609" i="7"/>
  <c r="C1610" i="7"/>
  <c r="D1614" i="4"/>
  <c r="V1614" i="4"/>
  <c r="G1606" i="7"/>
  <c r="F1608" i="7"/>
  <c r="J1612" i="4"/>
  <c r="F1611" i="4"/>
  <c r="T1611" i="4"/>
  <c r="S1611" i="4"/>
  <c r="W1611" i="4"/>
  <c r="L1611" i="4"/>
  <c r="E1611" i="4"/>
  <c r="H1606" i="7"/>
  <c r="I1606" i="7"/>
  <c r="E1609" i="7"/>
  <c r="F1613" i="4"/>
  <c r="F1612" i="4"/>
  <c r="G1607" i="7"/>
  <c r="D1610" i="7"/>
  <c r="C1611" i="7"/>
  <c r="D1615" i="4"/>
  <c r="V1615" i="4"/>
  <c r="F1609" i="7"/>
  <c r="J1613" i="4"/>
  <c r="G1609" i="7"/>
  <c r="T1612" i="4"/>
  <c r="S1612" i="4"/>
  <c r="W1612" i="4"/>
  <c r="L1612" i="4"/>
  <c r="T1613" i="4"/>
  <c r="S1613" i="4"/>
  <c r="W1613" i="4"/>
  <c r="L1613" i="4"/>
  <c r="E1613" i="4"/>
  <c r="E1612" i="4"/>
  <c r="G1608" i="7"/>
  <c r="I1608" i="7"/>
  <c r="H1607" i="7"/>
  <c r="I1607" i="7"/>
  <c r="H1609" i="7"/>
  <c r="I1609" i="7"/>
  <c r="E1610" i="7"/>
  <c r="F1614" i="4"/>
  <c r="D1611" i="7"/>
  <c r="C1612" i="7"/>
  <c r="D1616" i="4"/>
  <c r="V1616" i="4"/>
  <c r="F1610" i="7"/>
  <c r="J1614" i="4"/>
  <c r="G1610" i="7"/>
  <c r="T1614" i="4"/>
  <c r="S1614" i="4"/>
  <c r="W1614" i="4"/>
  <c r="L1614" i="4"/>
  <c r="E1614" i="4"/>
  <c r="H1608" i="7"/>
  <c r="H1610" i="7"/>
  <c r="I1610" i="7"/>
  <c r="E1611" i="7"/>
  <c r="F1615" i="4"/>
  <c r="D1612" i="7"/>
  <c r="C1613" i="7"/>
  <c r="D1617" i="4"/>
  <c r="V1617" i="4"/>
  <c r="F1611" i="7"/>
  <c r="J1615" i="4"/>
  <c r="T1615" i="4"/>
  <c r="S1615" i="4"/>
  <c r="W1615" i="4"/>
  <c r="L1615" i="4"/>
  <c r="E1615" i="4"/>
  <c r="G1611" i="7"/>
  <c r="H1611" i="7"/>
  <c r="E1612" i="7"/>
  <c r="F1612" i="7"/>
  <c r="J1616" i="4"/>
  <c r="D1613" i="7"/>
  <c r="F1613" i="7"/>
  <c r="J1617" i="4"/>
  <c r="I1611" i="7"/>
  <c r="F1616" i="4"/>
  <c r="E1613" i="7"/>
  <c r="C1614" i="7"/>
  <c r="D1618" i="4"/>
  <c r="V1618" i="4"/>
  <c r="T1616" i="4"/>
  <c r="S1616" i="4"/>
  <c r="W1616" i="4"/>
  <c r="L1616" i="4"/>
  <c r="E1616" i="4"/>
  <c r="G1612" i="7"/>
  <c r="D1614" i="7"/>
  <c r="E1614" i="7"/>
  <c r="F1618" i="4"/>
  <c r="F1617" i="4"/>
  <c r="T1617" i="4"/>
  <c r="S1617" i="4"/>
  <c r="W1617" i="4"/>
  <c r="L1617" i="4"/>
  <c r="E1618" i="4"/>
  <c r="E1617" i="4"/>
  <c r="H1612" i="7"/>
  <c r="I1612" i="7"/>
  <c r="F1614" i="7"/>
  <c r="J1618" i="4"/>
  <c r="G1614" i="7"/>
  <c r="C1615" i="7"/>
  <c r="D1619" i="4"/>
  <c r="V1619" i="4"/>
  <c r="G1613" i="7"/>
  <c r="S1618" i="4"/>
  <c r="W1618" i="4"/>
  <c r="L1618" i="4"/>
  <c r="T1618" i="4"/>
  <c r="H1614" i="7"/>
  <c r="I1614" i="7"/>
  <c r="H1613" i="7"/>
  <c r="I1613" i="7"/>
  <c r="D1615" i="7"/>
  <c r="C1616" i="7"/>
  <c r="D1620" i="4"/>
  <c r="V1620" i="4"/>
  <c r="E1615" i="7"/>
  <c r="F1615" i="7"/>
  <c r="J1619" i="4"/>
  <c r="D1616" i="7"/>
  <c r="C1617" i="7"/>
  <c r="D1621" i="4"/>
  <c r="V1621" i="4"/>
  <c r="F1619" i="4"/>
  <c r="F1616" i="7"/>
  <c r="J1620" i="4"/>
  <c r="E1616" i="7"/>
  <c r="D1617" i="7"/>
  <c r="C1618" i="7"/>
  <c r="D1622" i="4"/>
  <c r="V1622" i="4"/>
  <c r="T1619" i="4"/>
  <c r="S1619" i="4"/>
  <c r="W1619" i="4"/>
  <c r="L1619" i="4"/>
  <c r="E1619" i="4"/>
  <c r="G1615" i="7"/>
  <c r="F1617" i="7"/>
  <c r="J1621" i="4"/>
  <c r="E1617" i="7"/>
  <c r="D1618" i="7"/>
  <c r="C1619" i="7"/>
  <c r="D1623" i="4"/>
  <c r="V1623" i="4"/>
  <c r="F1620" i="4"/>
  <c r="T1620" i="4"/>
  <c r="S1620" i="4"/>
  <c r="W1620" i="4"/>
  <c r="L1620" i="4"/>
  <c r="E1620" i="4"/>
  <c r="H1615" i="7"/>
  <c r="I1615" i="7"/>
  <c r="E1618" i="7"/>
  <c r="F1622" i="4"/>
  <c r="F1618" i="7"/>
  <c r="J1622" i="4"/>
  <c r="G1618" i="7"/>
  <c r="D1619" i="7"/>
  <c r="C1620" i="7"/>
  <c r="D1624" i="4"/>
  <c r="V1624" i="4"/>
  <c r="F1621" i="4"/>
  <c r="G1616" i="7"/>
  <c r="T1622" i="4"/>
  <c r="S1622" i="4"/>
  <c r="W1622" i="4"/>
  <c r="L1622" i="4"/>
  <c r="T1621" i="4"/>
  <c r="S1621" i="4"/>
  <c r="W1621" i="4"/>
  <c r="L1621" i="4"/>
  <c r="E1622" i="4"/>
  <c r="E1621" i="4"/>
  <c r="H1618" i="7"/>
  <c r="I1618" i="7"/>
  <c r="H1616" i="7"/>
  <c r="I1616" i="7"/>
  <c r="E1619" i="7"/>
  <c r="D1620" i="7"/>
  <c r="C1621" i="7"/>
  <c r="D1625" i="4"/>
  <c r="V1625" i="4"/>
  <c r="F1619" i="7"/>
  <c r="J1623" i="4"/>
  <c r="G1617" i="7"/>
  <c r="H1617" i="7"/>
  <c r="I1617" i="7"/>
  <c r="E1620" i="7"/>
  <c r="D1621" i="7"/>
  <c r="C1622" i="7"/>
  <c r="D1626" i="4"/>
  <c r="V1626" i="4"/>
  <c r="F1620" i="7"/>
  <c r="J1624" i="4"/>
  <c r="F1623" i="4"/>
  <c r="T1623" i="4"/>
  <c r="S1623" i="4"/>
  <c r="W1623" i="4"/>
  <c r="L1623" i="4"/>
  <c r="E1623" i="4"/>
  <c r="G1619" i="7"/>
  <c r="E1621" i="7"/>
  <c r="D1622" i="7"/>
  <c r="C1623" i="7"/>
  <c r="D1627" i="4"/>
  <c r="V1627" i="4"/>
  <c r="F1621" i="7"/>
  <c r="J1625" i="4"/>
  <c r="F1624" i="4"/>
  <c r="T1624" i="4"/>
  <c r="S1624" i="4"/>
  <c r="W1624" i="4"/>
  <c r="L1624" i="4"/>
  <c r="E1624" i="4"/>
  <c r="H1619" i="7"/>
  <c r="I1619" i="7"/>
  <c r="E1622" i="7"/>
  <c r="G1620" i="7"/>
  <c r="D1623" i="7"/>
  <c r="C1624" i="7"/>
  <c r="D1628" i="4"/>
  <c r="V1628" i="4"/>
  <c r="F1622" i="7"/>
  <c r="J1626" i="4"/>
  <c r="F1625" i="4"/>
  <c r="T1625" i="4"/>
  <c r="S1625" i="4"/>
  <c r="W1625" i="4"/>
  <c r="L1625" i="4"/>
  <c r="E1625" i="4"/>
  <c r="H1620" i="7"/>
  <c r="I1620" i="7"/>
  <c r="F1626" i="4"/>
  <c r="E1623" i="7"/>
  <c r="D1624" i="7"/>
  <c r="C1625" i="7"/>
  <c r="D1629" i="4"/>
  <c r="V1629" i="4"/>
  <c r="F1623" i="7"/>
  <c r="J1627" i="4"/>
  <c r="G1621" i="7"/>
  <c r="T1626" i="4"/>
  <c r="S1626" i="4"/>
  <c r="W1626" i="4"/>
  <c r="L1626" i="4"/>
  <c r="E1626" i="4"/>
  <c r="G1622" i="7"/>
  <c r="H1622" i="7"/>
  <c r="H1621" i="7"/>
  <c r="I1621" i="7"/>
  <c r="E1624" i="7"/>
  <c r="D1625" i="7"/>
  <c r="C1626" i="7"/>
  <c r="D1630" i="4"/>
  <c r="V1630" i="4"/>
  <c r="F1624" i="7"/>
  <c r="J1628" i="4"/>
  <c r="F1627" i="4"/>
  <c r="T1627" i="4"/>
  <c r="S1627" i="4"/>
  <c r="W1627" i="4"/>
  <c r="L1627" i="4"/>
  <c r="E1627" i="4"/>
  <c r="I1622" i="7"/>
  <c r="G1623" i="7"/>
  <c r="E1625" i="7"/>
  <c r="D1626" i="7"/>
  <c r="C1627" i="7"/>
  <c r="D1631" i="4"/>
  <c r="V1631" i="4"/>
  <c r="F1625" i="7"/>
  <c r="J1629" i="4"/>
  <c r="F1628" i="4"/>
  <c r="T1628" i="4"/>
  <c r="S1628" i="4"/>
  <c r="W1628" i="4"/>
  <c r="L1628" i="4"/>
  <c r="E1628" i="4"/>
  <c r="H1623" i="7"/>
  <c r="I1623" i="7"/>
  <c r="G1624" i="7"/>
  <c r="E1626" i="7"/>
  <c r="D1627" i="7"/>
  <c r="C1628" i="7"/>
  <c r="D1632" i="4"/>
  <c r="V1632" i="4"/>
  <c r="F1626" i="7"/>
  <c r="J1630" i="4"/>
  <c r="F1629" i="4"/>
  <c r="T1629" i="4"/>
  <c r="S1629" i="4"/>
  <c r="W1629" i="4"/>
  <c r="L1629" i="4"/>
  <c r="E1629" i="4"/>
  <c r="H1624" i="7"/>
  <c r="I1624" i="7"/>
  <c r="G1625" i="7"/>
  <c r="E1627" i="7"/>
  <c r="F1627" i="7"/>
  <c r="J1631" i="4"/>
  <c r="D1628" i="7"/>
  <c r="C1629" i="7"/>
  <c r="D1633" i="4"/>
  <c r="V1633" i="4"/>
  <c r="F1630" i="4"/>
  <c r="T1630" i="4"/>
  <c r="S1630" i="4"/>
  <c r="W1630" i="4"/>
  <c r="L1630" i="4"/>
  <c r="E1630" i="4"/>
  <c r="H1625" i="7"/>
  <c r="I1625" i="7"/>
  <c r="E1628" i="7"/>
  <c r="G1626" i="7"/>
  <c r="F1628" i="7"/>
  <c r="J1632" i="4"/>
  <c r="D1629" i="7"/>
  <c r="C1630" i="7"/>
  <c r="D1634" i="4"/>
  <c r="V1634" i="4"/>
  <c r="F1631" i="4"/>
  <c r="T1631" i="4"/>
  <c r="S1631" i="4"/>
  <c r="W1631" i="4"/>
  <c r="L1631" i="4"/>
  <c r="E1631" i="4"/>
  <c r="H1626" i="7"/>
  <c r="I1626" i="7"/>
  <c r="F1632" i="4"/>
  <c r="E1629" i="7"/>
  <c r="D1630" i="7"/>
  <c r="C1631" i="7"/>
  <c r="D1635" i="4"/>
  <c r="V1635" i="4"/>
  <c r="F1629" i="7"/>
  <c r="J1633" i="4"/>
  <c r="G1627" i="7"/>
  <c r="T1632" i="4"/>
  <c r="S1632" i="4"/>
  <c r="W1632" i="4"/>
  <c r="L1632" i="4"/>
  <c r="E1632" i="4"/>
  <c r="H1627" i="7"/>
  <c r="I1627" i="7"/>
  <c r="G1628" i="7"/>
  <c r="E1630" i="7"/>
  <c r="D1631" i="7"/>
  <c r="C1632" i="7"/>
  <c r="D1636" i="4"/>
  <c r="V1636" i="4"/>
  <c r="F1630" i="7"/>
  <c r="J1634" i="4"/>
  <c r="F1633" i="4"/>
  <c r="T1633" i="4"/>
  <c r="S1633" i="4"/>
  <c r="W1633" i="4"/>
  <c r="L1633" i="4"/>
  <c r="E1633" i="4"/>
  <c r="H1628" i="7"/>
  <c r="I1628" i="7"/>
  <c r="F1634" i="4"/>
  <c r="G1629" i="7"/>
  <c r="E1631" i="7"/>
  <c r="D1632" i="7"/>
  <c r="C1633" i="7"/>
  <c r="D1637" i="4"/>
  <c r="V1637" i="4"/>
  <c r="F1631" i="7"/>
  <c r="J1635" i="4"/>
  <c r="T1634" i="4"/>
  <c r="S1634" i="4"/>
  <c r="W1634" i="4"/>
  <c r="L1634" i="4"/>
  <c r="E1634" i="4"/>
  <c r="H1629" i="7"/>
  <c r="I1629" i="7"/>
  <c r="G1630" i="7"/>
  <c r="E1632" i="7"/>
  <c r="F1636" i="4"/>
  <c r="F1632" i="7"/>
  <c r="J1636" i="4"/>
  <c r="D1633" i="7"/>
  <c r="C1634" i="7"/>
  <c r="D1638" i="4"/>
  <c r="V1638" i="4"/>
  <c r="F1635" i="4"/>
  <c r="T1635" i="4"/>
  <c r="S1635" i="4"/>
  <c r="W1635" i="4"/>
  <c r="L1635" i="4"/>
  <c r="T1636" i="4"/>
  <c r="S1636" i="4"/>
  <c r="W1636" i="4"/>
  <c r="L1636" i="4"/>
  <c r="E1636" i="4"/>
  <c r="E1635" i="4"/>
  <c r="H1630" i="7"/>
  <c r="I1630" i="7"/>
  <c r="G1632" i="7"/>
  <c r="E1633" i="7"/>
  <c r="F1633" i="7"/>
  <c r="J1637" i="4"/>
  <c r="D1634" i="7"/>
  <c r="C1635" i="7"/>
  <c r="D1639" i="4"/>
  <c r="V1639" i="4"/>
  <c r="G1631" i="7"/>
  <c r="H1632" i="7"/>
  <c r="I1632" i="7"/>
  <c r="H1631" i="7"/>
  <c r="I1631" i="7"/>
  <c r="F1637" i="4"/>
  <c r="E1634" i="7"/>
  <c r="D1635" i="7"/>
  <c r="C1636" i="7"/>
  <c r="D1640" i="4"/>
  <c r="V1640" i="4"/>
  <c r="F1634" i="7"/>
  <c r="J1638" i="4"/>
  <c r="T1637" i="4"/>
  <c r="S1637" i="4"/>
  <c r="W1637" i="4"/>
  <c r="L1637" i="4"/>
  <c r="E1637" i="4"/>
  <c r="G1633" i="7"/>
  <c r="H1633" i="7"/>
  <c r="E1635" i="7"/>
  <c r="D1636" i="7"/>
  <c r="C1637" i="7"/>
  <c r="D1641" i="4"/>
  <c r="V1641" i="4"/>
  <c r="F1635" i="7"/>
  <c r="J1639" i="4"/>
  <c r="F1638" i="4"/>
  <c r="T1638" i="4"/>
  <c r="S1638" i="4"/>
  <c r="W1638" i="4"/>
  <c r="L1638" i="4"/>
  <c r="E1638" i="4"/>
  <c r="I1633" i="7"/>
  <c r="E1636" i="7"/>
  <c r="D1637" i="7"/>
  <c r="C1638" i="7"/>
  <c r="D1642" i="4"/>
  <c r="V1642" i="4"/>
  <c r="F1636" i="7"/>
  <c r="J1640" i="4"/>
  <c r="F1639" i="4"/>
  <c r="G1634" i="7"/>
  <c r="T1639" i="4"/>
  <c r="S1639" i="4"/>
  <c r="W1639" i="4"/>
  <c r="L1639" i="4"/>
  <c r="E1639" i="4"/>
  <c r="H1634" i="7"/>
  <c r="I1634" i="7"/>
  <c r="G1635" i="7"/>
  <c r="E1637" i="7"/>
  <c r="D1638" i="7"/>
  <c r="C1639" i="7"/>
  <c r="D1643" i="4"/>
  <c r="V1643" i="4"/>
  <c r="F1637" i="7"/>
  <c r="J1641" i="4"/>
  <c r="F1640" i="4"/>
  <c r="T1640" i="4"/>
  <c r="S1640" i="4"/>
  <c r="W1640" i="4"/>
  <c r="L1640" i="4"/>
  <c r="E1640" i="4"/>
  <c r="H1635" i="7"/>
  <c r="I1635" i="7"/>
  <c r="F1638" i="7"/>
  <c r="J1642" i="4"/>
  <c r="E1638" i="7"/>
  <c r="G1636" i="7"/>
  <c r="D1639" i="7"/>
  <c r="C1640" i="7"/>
  <c r="D1644" i="4"/>
  <c r="V1644" i="4"/>
  <c r="F1641" i="4"/>
  <c r="T1641" i="4"/>
  <c r="S1641" i="4"/>
  <c r="W1641" i="4"/>
  <c r="L1641" i="4"/>
  <c r="E1641" i="4"/>
  <c r="H1636" i="7"/>
  <c r="I1636" i="7"/>
  <c r="E1639" i="7"/>
  <c r="F1639" i="7"/>
  <c r="J1643" i="4"/>
  <c r="D1640" i="7"/>
  <c r="C1641" i="7"/>
  <c r="D1645" i="4"/>
  <c r="V1645" i="4"/>
  <c r="G1637" i="7"/>
  <c r="F1642" i="4"/>
  <c r="T1642" i="4"/>
  <c r="S1642" i="4"/>
  <c r="W1642" i="4"/>
  <c r="L1642" i="4"/>
  <c r="E1642" i="4"/>
  <c r="H1637" i="7"/>
  <c r="I1637" i="7"/>
  <c r="F1643" i="4"/>
  <c r="G1638" i="7"/>
  <c r="E1640" i="7"/>
  <c r="D1641" i="7"/>
  <c r="C1642" i="7"/>
  <c r="D1646" i="4"/>
  <c r="V1646" i="4"/>
  <c r="F1640" i="7"/>
  <c r="J1644" i="4"/>
  <c r="T1643" i="4"/>
  <c r="S1643" i="4"/>
  <c r="W1643" i="4"/>
  <c r="L1643" i="4"/>
  <c r="E1643" i="4"/>
  <c r="G1639" i="7"/>
  <c r="H1638" i="7"/>
  <c r="I1638" i="7"/>
  <c r="E1641" i="7"/>
  <c r="F1641" i="7"/>
  <c r="J1645" i="4"/>
  <c r="D1642" i="7"/>
  <c r="C1643" i="7"/>
  <c r="D1647" i="4"/>
  <c r="V1647" i="4"/>
  <c r="F1644" i="4"/>
  <c r="T1644" i="4"/>
  <c r="S1644" i="4"/>
  <c r="W1644" i="4"/>
  <c r="L1644" i="4"/>
  <c r="E1644" i="4"/>
  <c r="H1639" i="7"/>
  <c r="I1639" i="7"/>
  <c r="F1642" i="7"/>
  <c r="J1646" i="4"/>
  <c r="E1642" i="7"/>
  <c r="D1643" i="7"/>
  <c r="F1643" i="7"/>
  <c r="J1647" i="4"/>
  <c r="G1640" i="7"/>
  <c r="F1645" i="4"/>
  <c r="T1645" i="4"/>
  <c r="S1645" i="4"/>
  <c r="W1645" i="4"/>
  <c r="L1645" i="4"/>
  <c r="E1645" i="4"/>
  <c r="H1640" i="7"/>
  <c r="I1640" i="7"/>
  <c r="E1643" i="7"/>
  <c r="G1641" i="7"/>
  <c r="C1644" i="7"/>
  <c r="D1648" i="4"/>
  <c r="V1648" i="4"/>
  <c r="F1646" i="4"/>
  <c r="T1646" i="4"/>
  <c r="S1646" i="4"/>
  <c r="W1646" i="4"/>
  <c r="L1646" i="4"/>
  <c r="E1646" i="4"/>
  <c r="H1641" i="7"/>
  <c r="I1641" i="7"/>
  <c r="G1642" i="7"/>
  <c r="D1644" i="7"/>
  <c r="C1645" i="7"/>
  <c r="D1649" i="4"/>
  <c r="V1649" i="4"/>
  <c r="F1647" i="4"/>
  <c r="T1647" i="4"/>
  <c r="S1647" i="4"/>
  <c r="W1647" i="4"/>
  <c r="L1647" i="4"/>
  <c r="E1647" i="4"/>
  <c r="H1642" i="7"/>
  <c r="I1642" i="7"/>
  <c r="G1643" i="7"/>
  <c r="F1644" i="7"/>
  <c r="J1648" i="4"/>
  <c r="D1645" i="7"/>
  <c r="C1646" i="7"/>
  <c r="D1650" i="4"/>
  <c r="V1650" i="4"/>
  <c r="E1644" i="7"/>
  <c r="H1643" i="7"/>
  <c r="I1643" i="7"/>
  <c r="F1645" i="7"/>
  <c r="J1649" i="4"/>
  <c r="E1645" i="7"/>
  <c r="D1646" i="7"/>
  <c r="C1647" i="7"/>
  <c r="D1651" i="4"/>
  <c r="V1651" i="4"/>
  <c r="F1648" i="4"/>
  <c r="T1648" i="4"/>
  <c r="S1648" i="4"/>
  <c r="W1648" i="4"/>
  <c r="L1648" i="4"/>
  <c r="E1648" i="4"/>
  <c r="F1646" i="7"/>
  <c r="J1650" i="4"/>
  <c r="G1644" i="7"/>
  <c r="E1646" i="7"/>
  <c r="D1647" i="7"/>
  <c r="C1648" i="7"/>
  <c r="D1652" i="4"/>
  <c r="V1652" i="4"/>
  <c r="F1649" i="4"/>
  <c r="T1649" i="4"/>
  <c r="S1649" i="4"/>
  <c r="W1649" i="4"/>
  <c r="L1649" i="4"/>
  <c r="E1649" i="4"/>
  <c r="H1644" i="7"/>
  <c r="I1644" i="7"/>
  <c r="E1647" i="7"/>
  <c r="F1647" i="7"/>
  <c r="J1651" i="4"/>
  <c r="G1645" i="7"/>
  <c r="D1648" i="7"/>
  <c r="C1649" i="7"/>
  <c r="D1653" i="4"/>
  <c r="V1653" i="4"/>
  <c r="F1650" i="4"/>
  <c r="T1650" i="4"/>
  <c r="S1650" i="4"/>
  <c r="W1650" i="4"/>
  <c r="L1650" i="4"/>
  <c r="E1650" i="4"/>
  <c r="H1645" i="7"/>
  <c r="I1645" i="7"/>
  <c r="F1651" i="4"/>
  <c r="E1648" i="7"/>
  <c r="D1649" i="7"/>
  <c r="C1650" i="7"/>
  <c r="D1654" i="4"/>
  <c r="V1654" i="4"/>
  <c r="F1648" i="7"/>
  <c r="J1652" i="4"/>
  <c r="G1646" i="7"/>
  <c r="T1651" i="4"/>
  <c r="S1651" i="4"/>
  <c r="W1651" i="4"/>
  <c r="L1651" i="4"/>
  <c r="E1651" i="4"/>
  <c r="H1646" i="7"/>
  <c r="I1646" i="7"/>
  <c r="G1647" i="7"/>
  <c r="E1649" i="7"/>
  <c r="D1650" i="7"/>
  <c r="C1651" i="7"/>
  <c r="D1655" i="4"/>
  <c r="V1655" i="4"/>
  <c r="F1649" i="7"/>
  <c r="J1653" i="4"/>
  <c r="F1652" i="4"/>
  <c r="T1652" i="4"/>
  <c r="S1652" i="4"/>
  <c r="W1652" i="4"/>
  <c r="L1652" i="4"/>
  <c r="E1652" i="4"/>
  <c r="H1647" i="7"/>
  <c r="I1647" i="7"/>
  <c r="G1648" i="7"/>
  <c r="E1650" i="7"/>
  <c r="D1651" i="7"/>
  <c r="C1652" i="7"/>
  <c r="D1656" i="4"/>
  <c r="V1656" i="4"/>
  <c r="F1650" i="7"/>
  <c r="J1654" i="4"/>
  <c r="F1653" i="4"/>
  <c r="T1653" i="4"/>
  <c r="S1653" i="4"/>
  <c r="W1653" i="4"/>
  <c r="L1653" i="4"/>
  <c r="E1653" i="4"/>
  <c r="H1648" i="7"/>
  <c r="I1648" i="7"/>
  <c r="E1651" i="7"/>
  <c r="D1652" i="7"/>
  <c r="C1653" i="7"/>
  <c r="D1657" i="4"/>
  <c r="V1657" i="4"/>
  <c r="G1649" i="7"/>
  <c r="F1651" i="7"/>
  <c r="J1655" i="4"/>
  <c r="F1654" i="4"/>
  <c r="T1654" i="4"/>
  <c r="S1654" i="4"/>
  <c r="W1654" i="4"/>
  <c r="L1654" i="4"/>
  <c r="E1654" i="4"/>
  <c r="H1649" i="7"/>
  <c r="I1649" i="7"/>
  <c r="E1652" i="7"/>
  <c r="F1656" i="4"/>
  <c r="F1655" i="4"/>
  <c r="D1653" i="7"/>
  <c r="C1654" i="7"/>
  <c r="D1658" i="4"/>
  <c r="V1658" i="4"/>
  <c r="F1652" i="7"/>
  <c r="J1656" i="4"/>
  <c r="G1652" i="7"/>
  <c r="G1650" i="7"/>
  <c r="T1656" i="4"/>
  <c r="S1656" i="4"/>
  <c r="W1656" i="4"/>
  <c r="L1656" i="4"/>
  <c r="T1655" i="4"/>
  <c r="S1655" i="4"/>
  <c r="W1655" i="4"/>
  <c r="L1655" i="4"/>
  <c r="E1656" i="4"/>
  <c r="E1655" i="4"/>
  <c r="H1650" i="7"/>
  <c r="I1650" i="7"/>
  <c r="H1652" i="7"/>
  <c r="I1652" i="7"/>
  <c r="G1651" i="7"/>
  <c r="E1653" i="7"/>
  <c r="D1654" i="7"/>
  <c r="C1655" i="7"/>
  <c r="D1659" i="4"/>
  <c r="V1659" i="4"/>
  <c r="F1653" i="7"/>
  <c r="J1657" i="4"/>
  <c r="H1651" i="7"/>
  <c r="I1651" i="7"/>
  <c r="E1654" i="7"/>
  <c r="F1654" i="7"/>
  <c r="J1658" i="4"/>
  <c r="D1655" i="7"/>
  <c r="C1656" i="7"/>
  <c r="D1660" i="4"/>
  <c r="V1660" i="4"/>
  <c r="F1657" i="4"/>
  <c r="T1657" i="4"/>
  <c r="S1657" i="4"/>
  <c r="W1657" i="4"/>
  <c r="L1657" i="4"/>
  <c r="E1657" i="4"/>
  <c r="E1655" i="7"/>
  <c r="F1655" i="7"/>
  <c r="J1659" i="4"/>
  <c r="G1653" i="7"/>
  <c r="D1656" i="7"/>
  <c r="C1657" i="7"/>
  <c r="D1661" i="4"/>
  <c r="V1661" i="4"/>
  <c r="F1658" i="4"/>
  <c r="T1658" i="4"/>
  <c r="S1658" i="4"/>
  <c r="W1658" i="4"/>
  <c r="L1658" i="4"/>
  <c r="E1658" i="4"/>
  <c r="H1653" i="7"/>
  <c r="I1653" i="7"/>
  <c r="F1659" i="4"/>
  <c r="E1656" i="7"/>
  <c r="D1657" i="7"/>
  <c r="C1658" i="7"/>
  <c r="D1662" i="4"/>
  <c r="V1662" i="4"/>
  <c r="F1656" i="7"/>
  <c r="J1660" i="4"/>
  <c r="G1654" i="7"/>
  <c r="T1659" i="4"/>
  <c r="S1659" i="4"/>
  <c r="W1659" i="4"/>
  <c r="L1659" i="4"/>
  <c r="E1659" i="4"/>
  <c r="H1654" i="7"/>
  <c r="I1654" i="7"/>
  <c r="G1655" i="7"/>
  <c r="E1657" i="7"/>
  <c r="F1657" i="7"/>
  <c r="J1661" i="4"/>
  <c r="D1658" i="7"/>
  <c r="C1659" i="7"/>
  <c r="D1663" i="4"/>
  <c r="V1663" i="4"/>
  <c r="F1660" i="4"/>
  <c r="T1660" i="4"/>
  <c r="S1660" i="4"/>
  <c r="W1660" i="4"/>
  <c r="L1660" i="4"/>
  <c r="E1660" i="4"/>
  <c r="H1655" i="7"/>
  <c r="I1655" i="7"/>
  <c r="F1661" i="4"/>
  <c r="D1659" i="7"/>
  <c r="C1660" i="7"/>
  <c r="D1664" i="4"/>
  <c r="V1664" i="4"/>
  <c r="F1658" i="7"/>
  <c r="J1662" i="4"/>
  <c r="G1656" i="7"/>
  <c r="E1658" i="7"/>
  <c r="T1661" i="4"/>
  <c r="S1661" i="4"/>
  <c r="W1661" i="4"/>
  <c r="L1661" i="4"/>
  <c r="E1661" i="4"/>
  <c r="H1656" i="7"/>
  <c r="I1656" i="7"/>
  <c r="G1657" i="7"/>
  <c r="E1659" i="7"/>
  <c r="F1663" i="4"/>
  <c r="F1662" i="4"/>
  <c r="F1659" i="7"/>
  <c r="J1663" i="4"/>
  <c r="D1660" i="7"/>
  <c r="C1661" i="7"/>
  <c r="D1665" i="4"/>
  <c r="V1665" i="4"/>
  <c r="T1663" i="4"/>
  <c r="S1663" i="4"/>
  <c r="W1663" i="4"/>
  <c r="L1663" i="4"/>
  <c r="T1662" i="4"/>
  <c r="S1662" i="4"/>
  <c r="W1662" i="4"/>
  <c r="L1662" i="4"/>
  <c r="E1663" i="4"/>
  <c r="E1662" i="4"/>
  <c r="G1659" i="7"/>
  <c r="H1659" i="7"/>
  <c r="H1657" i="7"/>
  <c r="I1657" i="7"/>
  <c r="G1658" i="7"/>
  <c r="D1661" i="7"/>
  <c r="C1662" i="7"/>
  <c r="D1666" i="4"/>
  <c r="V1666" i="4"/>
  <c r="E1660" i="7"/>
  <c r="F1660" i="7"/>
  <c r="J1664" i="4"/>
  <c r="I1659" i="7"/>
  <c r="H1658" i="7"/>
  <c r="I1658" i="7"/>
  <c r="E1661" i="7"/>
  <c r="F1665" i="4"/>
  <c r="F1661" i="7"/>
  <c r="J1665" i="4"/>
  <c r="G1661" i="7"/>
  <c r="D1662" i="7"/>
  <c r="C1663" i="7"/>
  <c r="D1667" i="4"/>
  <c r="V1667" i="4"/>
  <c r="F1664" i="4"/>
  <c r="T1664" i="4"/>
  <c r="S1664" i="4"/>
  <c r="W1664" i="4"/>
  <c r="L1664" i="4"/>
  <c r="T1665" i="4"/>
  <c r="S1665" i="4"/>
  <c r="W1665" i="4"/>
  <c r="L1665" i="4"/>
  <c r="E1665" i="4"/>
  <c r="E1664" i="4"/>
  <c r="H1661" i="7"/>
  <c r="I1661" i="7"/>
  <c r="E1662" i="7"/>
  <c r="D1663" i="7"/>
  <c r="C1664" i="7"/>
  <c r="D1668" i="4"/>
  <c r="V1668" i="4"/>
  <c r="G1660" i="7"/>
  <c r="F1662" i="7"/>
  <c r="J1666" i="4"/>
  <c r="H1660" i="7"/>
  <c r="I1660" i="7"/>
  <c r="E1663" i="7"/>
  <c r="D1664" i="7"/>
  <c r="C1665" i="7"/>
  <c r="D1669" i="4"/>
  <c r="V1669" i="4"/>
  <c r="F1663" i="7"/>
  <c r="J1667" i="4"/>
  <c r="F1666" i="4"/>
  <c r="T1666" i="4"/>
  <c r="S1666" i="4"/>
  <c r="W1666" i="4"/>
  <c r="L1666" i="4"/>
  <c r="E1666" i="4"/>
  <c r="E1664" i="7"/>
  <c r="F1668" i="4"/>
  <c r="D1665" i="7"/>
  <c r="C1666" i="7"/>
  <c r="D1670" i="4"/>
  <c r="V1670" i="4"/>
  <c r="G1662" i="7"/>
  <c r="F1664" i="7"/>
  <c r="J1668" i="4"/>
  <c r="G1664" i="7"/>
  <c r="F1667" i="4"/>
  <c r="T1668" i="4"/>
  <c r="S1668" i="4"/>
  <c r="W1668" i="4"/>
  <c r="L1668" i="4"/>
  <c r="T1667" i="4"/>
  <c r="S1667" i="4"/>
  <c r="W1667" i="4"/>
  <c r="L1667" i="4"/>
  <c r="E1668" i="4"/>
  <c r="E1667" i="4"/>
  <c r="H1664" i="7"/>
  <c r="I1664" i="7"/>
  <c r="H1662" i="7"/>
  <c r="I1662" i="7"/>
  <c r="G1663" i="7"/>
  <c r="E1665" i="7"/>
  <c r="F1665" i="7"/>
  <c r="J1669" i="4"/>
  <c r="D1666" i="7"/>
  <c r="C1667" i="7"/>
  <c r="D1671" i="4"/>
  <c r="V1671" i="4"/>
  <c r="H1663" i="7"/>
  <c r="I1663" i="7"/>
  <c r="F1666" i="7"/>
  <c r="J1670" i="4"/>
  <c r="D1667" i="7"/>
  <c r="C1668" i="7"/>
  <c r="D1672" i="4"/>
  <c r="V1672" i="4"/>
  <c r="F1669" i="4"/>
  <c r="E1666" i="7"/>
  <c r="T1669" i="4"/>
  <c r="S1669" i="4"/>
  <c r="W1669" i="4"/>
  <c r="L1669" i="4"/>
  <c r="E1669" i="4"/>
  <c r="G1665" i="7"/>
  <c r="F1670" i="4"/>
  <c r="E1667" i="7"/>
  <c r="D1668" i="7"/>
  <c r="C1669" i="7"/>
  <c r="D1673" i="4"/>
  <c r="V1673" i="4"/>
  <c r="F1667" i="7"/>
  <c r="J1671" i="4"/>
  <c r="T1670" i="4"/>
  <c r="S1670" i="4"/>
  <c r="W1670" i="4"/>
  <c r="L1670" i="4"/>
  <c r="E1670" i="4"/>
  <c r="H1665" i="7"/>
  <c r="I1665" i="7"/>
  <c r="E1668" i="7"/>
  <c r="F1668" i="7"/>
  <c r="J1672" i="4"/>
  <c r="D1669" i="7"/>
  <c r="C1670" i="7"/>
  <c r="D1674" i="4"/>
  <c r="V1674" i="4"/>
  <c r="F1671" i="4"/>
  <c r="G1666" i="7"/>
  <c r="T1671" i="4"/>
  <c r="S1671" i="4"/>
  <c r="W1671" i="4"/>
  <c r="L1671" i="4"/>
  <c r="E1671" i="4"/>
  <c r="H1666" i="7"/>
  <c r="I1666" i="7"/>
  <c r="G1667" i="7"/>
  <c r="E1669" i="7"/>
  <c r="D1670" i="7"/>
  <c r="C1671" i="7"/>
  <c r="D1675" i="4"/>
  <c r="V1675" i="4"/>
  <c r="F1669" i="7"/>
  <c r="J1673" i="4"/>
  <c r="F1672" i="4"/>
  <c r="T1672" i="4"/>
  <c r="S1672" i="4"/>
  <c r="W1672" i="4"/>
  <c r="L1672" i="4"/>
  <c r="E1672" i="4"/>
  <c r="H1667" i="7"/>
  <c r="I1667" i="7"/>
  <c r="E1670" i="7"/>
  <c r="D1671" i="7"/>
  <c r="C1672" i="7"/>
  <c r="D1676" i="4"/>
  <c r="V1676" i="4"/>
  <c r="G1668" i="7"/>
  <c r="F1670" i="7"/>
  <c r="J1674" i="4"/>
  <c r="F1673" i="4"/>
  <c r="T1673" i="4"/>
  <c r="S1673" i="4"/>
  <c r="W1673" i="4"/>
  <c r="L1673" i="4"/>
  <c r="E1673" i="4"/>
  <c r="H1668" i="7"/>
  <c r="I1668" i="7"/>
  <c r="E1671" i="7"/>
  <c r="G1669" i="7"/>
  <c r="D1672" i="7"/>
  <c r="F1672" i="7"/>
  <c r="J1676" i="4"/>
  <c r="F1671" i="7"/>
  <c r="J1675" i="4"/>
  <c r="F1674" i="4"/>
  <c r="T1674" i="4"/>
  <c r="S1674" i="4"/>
  <c r="W1674" i="4"/>
  <c r="L1674" i="4"/>
  <c r="E1674" i="4"/>
  <c r="H1669" i="7"/>
  <c r="I1669" i="7"/>
  <c r="E1672" i="7"/>
  <c r="C1673" i="7"/>
  <c r="D1677" i="4"/>
  <c r="V1677" i="4"/>
  <c r="F1675" i="4"/>
  <c r="G1670" i="7"/>
  <c r="T1675" i="4"/>
  <c r="S1675" i="4"/>
  <c r="W1675" i="4"/>
  <c r="L1675" i="4"/>
  <c r="E1675" i="4"/>
  <c r="H1670" i="7"/>
  <c r="I1670" i="7"/>
  <c r="F1676" i="4"/>
  <c r="G1671" i="7"/>
  <c r="D1673" i="7"/>
  <c r="C1674" i="7"/>
  <c r="D1678" i="4"/>
  <c r="V1678" i="4"/>
  <c r="T1676" i="4"/>
  <c r="S1676" i="4"/>
  <c r="W1676" i="4"/>
  <c r="L1676" i="4"/>
  <c r="E1676" i="4"/>
  <c r="H1671" i="7"/>
  <c r="I1671" i="7"/>
  <c r="E1673" i="7"/>
  <c r="G1672" i="7"/>
  <c r="F1673" i="7"/>
  <c r="J1677" i="4"/>
  <c r="D1674" i="7"/>
  <c r="C1675" i="7"/>
  <c r="D1679" i="4"/>
  <c r="V1679" i="4"/>
  <c r="H1672" i="7"/>
  <c r="I1672" i="7"/>
  <c r="F1677" i="4"/>
  <c r="D1675" i="7"/>
  <c r="C1676" i="7"/>
  <c r="D1680" i="4"/>
  <c r="V1680" i="4"/>
  <c r="E1674" i="7"/>
  <c r="F1674" i="7"/>
  <c r="J1678" i="4"/>
  <c r="T1677" i="4"/>
  <c r="S1677" i="4"/>
  <c r="W1677" i="4"/>
  <c r="L1677" i="4"/>
  <c r="E1677" i="4"/>
  <c r="G1673" i="7"/>
  <c r="F1678" i="4"/>
  <c r="E1675" i="7"/>
  <c r="D1676" i="7"/>
  <c r="C1677" i="7"/>
  <c r="D1681" i="4"/>
  <c r="V1681" i="4"/>
  <c r="F1675" i="7"/>
  <c r="J1679" i="4"/>
  <c r="T1678" i="4"/>
  <c r="S1678" i="4"/>
  <c r="W1678" i="4"/>
  <c r="L1678" i="4"/>
  <c r="E1678" i="4"/>
  <c r="H1673" i="7"/>
  <c r="I1673" i="7"/>
  <c r="E1676" i="7"/>
  <c r="D1677" i="7"/>
  <c r="C1678" i="7"/>
  <c r="D1682" i="4"/>
  <c r="V1682" i="4"/>
  <c r="F1676" i="7"/>
  <c r="J1680" i="4"/>
  <c r="F1679" i="4"/>
  <c r="G1674" i="7"/>
  <c r="T1679" i="4"/>
  <c r="S1679" i="4"/>
  <c r="W1679" i="4"/>
  <c r="L1679" i="4"/>
  <c r="E1679" i="4"/>
  <c r="H1674" i="7"/>
  <c r="I1674" i="7"/>
  <c r="E1677" i="7"/>
  <c r="F1681" i="4"/>
  <c r="E1678" i="7"/>
  <c r="D1678" i="7"/>
  <c r="G1678" i="7"/>
  <c r="F1682" i="4"/>
  <c r="C1679" i="7"/>
  <c r="D1683" i="4"/>
  <c r="V1683" i="4"/>
  <c r="J1682" i="4"/>
  <c r="F1678" i="7"/>
  <c r="G1675" i="7"/>
  <c r="F1677" i="7"/>
  <c r="J1681" i="4"/>
  <c r="G1677" i="7"/>
  <c r="F1680" i="4"/>
  <c r="T1681" i="4"/>
  <c r="S1681" i="4"/>
  <c r="W1681" i="4"/>
  <c r="L1681" i="4"/>
  <c r="T1682" i="4"/>
  <c r="S1682" i="4"/>
  <c r="W1682" i="4"/>
  <c r="L1682" i="4"/>
  <c r="T1680" i="4"/>
  <c r="S1680" i="4"/>
  <c r="W1680" i="4"/>
  <c r="L1680" i="4"/>
  <c r="E1681" i="4"/>
  <c r="E1680" i="4"/>
  <c r="E1682" i="4"/>
  <c r="H1678" i="7"/>
  <c r="I1678" i="7"/>
  <c r="H1675" i="7"/>
  <c r="I1675" i="7"/>
  <c r="H1677" i="7"/>
  <c r="I1677" i="7"/>
  <c r="C1680" i="7"/>
  <c r="D1684" i="4"/>
  <c r="V1684" i="4"/>
  <c r="E1679" i="7"/>
  <c r="D1679" i="7"/>
  <c r="G1679" i="7"/>
  <c r="J1683" i="4"/>
  <c r="F1679" i="7"/>
  <c r="F1683" i="4"/>
  <c r="G1676" i="7"/>
  <c r="T1683" i="4"/>
  <c r="S1683" i="4"/>
  <c r="W1683" i="4"/>
  <c r="L1683" i="4"/>
  <c r="E1683" i="4"/>
  <c r="H1679" i="7"/>
  <c r="I1679" i="7"/>
  <c r="H1676" i="7"/>
  <c r="I1676" i="7"/>
  <c r="F1680" i="7"/>
  <c r="J1684" i="4"/>
  <c r="E1680" i="7"/>
  <c r="D1680" i="7"/>
  <c r="G1680" i="7"/>
  <c r="C1681" i="7"/>
  <c r="D1685" i="4"/>
  <c r="V1685" i="4"/>
  <c r="F1684" i="4"/>
  <c r="T1684" i="4"/>
  <c r="S1684" i="4"/>
  <c r="W1684" i="4"/>
  <c r="L1684" i="4"/>
  <c r="E1684" i="4"/>
  <c r="H1680" i="7"/>
  <c r="I1680" i="7"/>
  <c r="E1681" i="7"/>
  <c r="F1685" i="4"/>
  <c r="J1685" i="4"/>
  <c r="C1682" i="7"/>
  <c r="D1686" i="4"/>
  <c r="V1686" i="4"/>
  <c r="D1681" i="7"/>
  <c r="G1681" i="7"/>
  <c r="F1681" i="7"/>
  <c r="T1685" i="4"/>
  <c r="S1685" i="4"/>
  <c r="W1685" i="4"/>
  <c r="L1685" i="4"/>
  <c r="E1685" i="4"/>
  <c r="H1681" i="7"/>
  <c r="I1681" i="7"/>
  <c r="F1682" i="7"/>
  <c r="E1682" i="7"/>
  <c r="D1682" i="7"/>
  <c r="G1682" i="7"/>
  <c r="F1686" i="4"/>
  <c r="C1683" i="7"/>
  <c r="D1687" i="4"/>
  <c r="V1687" i="4"/>
  <c r="J1686" i="4"/>
  <c r="T1686" i="4"/>
  <c r="S1686" i="4"/>
  <c r="W1686" i="4"/>
  <c r="L1686" i="4"/>
  <c r="E1686" i="4"/>
  <c r="H1682" i="7"/>
  <c r="I1682" i="7"/>
  <c r="C1684" i="7"/>
  <c r="D1688" i="4"/>
  <c r="V1688" i="4"/>
  <c r="F1687" i="4"/>
  <c r="F1683" i="7"/>
  <c r="E1683" i="7"/>
  <c r="D1683" i="7"/>
  <c r="G1683" i="7"/>
  <c r="J1687" i="4"/>
  <c r="T1687" i="4"/>
  <c r="S1687" i="4"/>
  <c r="W1687" i="4"/>
  <c r="L1687" i="4"/>
  <c r="E1687" i="4"/>
  <c r="H1683" i="7"/>
  <c r="I1683" i="7"/>
  <c r="E1684" i="7"/>
  <c r="J1688" i="4"/>
  <c r="F1688" i="4"/>
  <c r="C1685" i="7"/>
  <c r="D1689" i="4"/>
  <c r="V1689" i="4"/>
  <c r="F1684" i="7"/>
  <c r="G1684" i="7"/>
  <c r="D1684" i="7"/>
  <c r="T1688" i="4"/>
  <c r="S1688" i="4"/>
  <c r="W1688" i="4"/>
  <c r="L1688" i="4"/>
  <c r="E1688" i="4"/>
  <c r="H1684" i="7"/>
  <c r="I1684" i="7"/>
  <c r="G1685" i="7"/>
  <c r="F1685" i="7"/>
  <c r="E1685" i="7"/>
  <c r="D1685" i="7"/>
  <c r="F1689" i="4"/>
  <c r="C1686" i="7"/>
  <c r="D1690" i="4"/>
  <c r="V1690" i="4"/>
  <c r="J1689" i="4"/>
  <c r="T1689" i="4"/>
  <c r="S1689" i="4"/>
  <c r="W1689" i="4"/>
  <c r="L1689" i="4"/>
  <c r="E1689" i="4"/>
  <c r="H1685" i="7"/>
  <c r="I1685" i="7"/>
  <c r="F1686" i="7"/>
  <c r="G1686" i="7"/>
  <c r="D1686" i="7"/>
  <c r="F1690" i="4"/>
  <c r="J1690" i="4"/>
  <c r="C1687" i="7"/>
  <c r="D1691" i="4"/>
  <c r="V1691" i="4"/>
  <c r="E1686" i="7"/>
  <c r="T1690" i="4"/>
  <c r="S1690" i="4"/>
  <c r="W1690" i="4"/>
  <c r="L1690" i="4"/>
  <c r="E1690" i="4"/>
  <c r="H1686" i="7"/>
  <c r="I1686" i="7"/>
  <c r="F1687" i="7"/>
  <c r="E1687" i="7"/>
  <c r="G1687" i="7"/>
  <c r="F1691" i="4"/>
  <c r="J1691" i="4"/>
  <c r="C1688" i="7"/>
  <c r="D1692" i="4"/>
  <c r="V1692" i="4"/>
  <c r="D1687" i="7"/>
  <c r="T1691" i="4"/>
  <c r="S1691" i="4"/>
  <c r="W1691" i="4"/>
  <c r="L1691" i="4"/>
  <c r="E1691" i="4"/>
  <c r="H1687" i="7"/>
  <c r="I1687" i="7"/>
  <c r="F1688" i="7"/>
  <c r="E1688" i="7"/>
  <c r="G1688" i="7"/>
  <c r="J1692" i="4"/>
  <c r="D1688" i="7"/>
  <c r="C1689" i="7"/>
  <c r="D1693" i="4"/>
  <c r="V1693" i="4"/>
  <c r="F1692" i="4"/>
  <c r="T1692" i="4"/>
  <c r="S1692" i="4"/>
  <c r="W1692" i="4"/>
  <c r="L1692" i="4"/>
  <c r="E1692" i="4"/>
  <c r="H1688" i="7"/>
  <c r="I1688" i="7"/>
  <c r="F1689" i="7"/>
  <c r="E1689" i="7"/>
  <c r="D1689" i="7"/>
  <c r="G1689" i="7"/>
  <c r="J1693" i="4"/>
  <c r="F1693" i="4"/>
  <c r="C1690" i="7"/>
  <c r="D1694" i="4"/>
  <c r="V1694" i="4"/>
  <c r="T1693" i="4"/>
  <c r="S1693" i="4"/>
  <c r="W1693" i="4"/>
  <c r="L1693" i="4"/>
  <c r="E1693" i="4"/>
  <c r="H1689" i="7"/>
  <c r="I1689" i="7"/>
  <c r="F1694" i="4"/>
  <c r="J1694" i="4"/>
  <c r="C1691" i="7"/>
  <c r="D1695" i="4"/>
  <c r="V1695" i="4"/>
  <c r="F1690" i="7"/>
  <c r="E1690" i="7"/>
  <c r="D1690" i="7"/>
  <c r="G1690" i="7"/>
  <c r="T1694" i="4"/>
  <c r="S1694" i="4"/>
  <c r="W1694" i="4"/>
  <c r="L1694" i="4"/>
  <c r="E1694" i="4"/>
  <c r="H1690" i="7"/>
  <c r="I1690" i="7"/>
  <c r="J1695" i="4"/>
  <c r="E1691" i="7"/>
  <c r="F1695" i="4"/>
  <c r="C1692" i="7"/>
  <c r="D1696" i="4"/>
  <c r="V1696" i="4"/>
  <c r="F1691" i="7"/>
  <c r="D1691" i="7"/>
  <c r="G1691" i="7"/>
  <c r="T1695" i="4"/>
  <c r="S1695" i="4"/>
  <c r="W1695" i="4"/>
  <c r="L1695" i="4"/>
  <c r="E1695" i="4"/>
  <c r="H1691" i="7"/>
  <c r="I1691" i="7"/>
  <c r="F1692" i="7"/>
  <c r="E1692" i="7"/>
  <c r="G1692" i="7"/>
  <c r="F1696" i="4"/>
  <c r="C1693" i="7"/>
  <c r="D1697" i="4"/>
  <c r="V1697" i="4"/>
  <c r="D1692" i="7"/>
  <c r="J1696" i="4"/>
  <c r="T1696" i="4"/>
  <c r="S1696" i="4"/>
  <c r="W1696" i="4"/>
  <c r="L1696" i="4"/>
  <c r="E1696" i="4"/>
  <c r="H1692" i="7"/>
  <c r="I1692" i="7"/>
  <c r="G1693" i="7"/>
  <c r="F1697" i="4"/>
  <c r="C1694" i="7"/>
  <c r="D1698" i="4"/>
  <c r="V1698" i="4"/>
  <c r="F1693" i="7"/>
  <c r="J1697" i="4"/>
  <c r="E1693" i="7"/>
  <c r="D1693" i="7"/>
  <c r="T1697" i="4"/>
  <c r="S1697" i="4"/>
  <c r="W1697" i="4"/>
  <c r="L1697" i="4"/>
  <c r="E1697" i="4"/>
  <c r="H1693" i="7"/>
  <c r="I1693" i="7"/>
  <c r="E1694" i="7"/>
  <c r="D1694" i="7"/>
  <c r="F1698" i="4"/>
  <c r="J1698" i="4"/>
  <c r="C1695" i="7"/>
  <c r="D1699" i="4"/>
  <c r="V1699" i="4"/>
  <c r="F1694" i="7"/>
  <c r="G1694" i="7"/>
  <c r="T1698" i="4"/>
  <c r="S1698" i="4"/>
  <c r="W1698" i="4"/>
  <c r="L1698" i="4"/>
  <c r="E1698" i="4"/>
  <c r="H1694" i="7"/>
  <c r="I1694" i="7"/>
  <c r="D1695" i="7"/>
  <c r="G1695" i="7"/>
  <c r="F1699" i="4"/>
  <c r="J1699" i="4"/>
  <c r="C1696" i="7"/>
  <c r="D1700" i="4"/>
  <c r="V1700" i="4"/>
  <c r="F1695" i="7"/>
  <c r="E1695" i="7"/>
  <c r="T1699" i="4"/>
  <c r="S1699" i="4"/>
  <c r="W1699" i="4"/>
  <c r="L1699" i="4"/>
  <c r="E1699" i="4"/>
  <c r="H1695" i="7"/>
  <c r="I1695" i="7"/>
  <c r="F1696" i="7"/>
  <c r="D1696" i="7"/>
  <c r="G1696" i="7"/>
  <c r="E1696" i="7"/>
  <c r="F1700" i="4"/>
  <c r="J1700" i="4"/>
  <c r="C1697" i="7"/>
  <c r="D1701" i="4"/>
  <c r="V1701" i="4"/>
  <c r="T1700" i="4"/>
  <c r="S1700" i="4"/>
  <c r="W1700" i="4"/>
  <c r="L1700" i="4"/>
  <c r="E1700" i="4"/>
  <c r="H1696" i="7"/>
  <c r="I1696" i="7"/>
  <c r="G1697" i="7"/>
  <c r="F1697" i="7"/>
  <c r="J1701" i="4"/>
  <c r="D1697" i="7"/>
  <c r="F1701" i="4"/>
  <c r="C1698" i="7"/>
  <c r="D1702" i="4"/>
  <c r="V1702" i="4"/>
  <c r="E1697" i="7"/>
  <c r="T1701" i="4"/>
  <c r="S1701" i="4"/>
  <c r="W1701" i="4"/>
  <c r="L1701" i="4"/>
  <c r="E1701" i="4"/>
  <c r="H1697" i="7"/>
  <c r="I1697" i="7"/>
  <c r="E1698" i="7"/>
  <c r="D1698" i="7"/>
  <c r="G1698" i="7"/>
  <c r="F1698" i="7"/>
  <c r="F1702" i="4"/>
  <c r="C1699" i="7"/>
  <c r="D1703" i="4"/>
  <c r="V1703" i="4"/>
  <c r="J1702" i="4"/>
  <c r="T1702" i="4"/>
  <c r="S1702" i="4"/>
  <c r="W1702" i="4"/>
  <c r="L1702" i="4"/>
  <c r="E1702" i="4"/>
  <c r="H1698" i="7"/>
  <c r="I1698" i="7"/>
  <c r="C1700" i="7"/>
  <c r="D1704" i="4"/>
  <c r="V1704" i="4"/>
  <c r="D1699" i="7"/>
  <c r="F1699" i="7"/>
  <c r="E1699" i="7"/>
  <c r="G1699" i="7"/>
  <c r="F1703" i="4"/>
  <c r="J1703" i="4"/>
  <c r="T1703" i="4"/>
  <c r="S1703" i="4"/>
  <c r="W1703" i="4"/>
  <c r="L1703" i="4"/>
  <c r="E1703" i="4"/>
  <c r="H1699" i="7"/>
  <c r="I1699" i="7"/>
  <c r="C1701" i="7"/>
  <c r="D1705" i="4"/>
  <c r="V1705" i="4"/>
  <c r="F1700" i="7"/>
  <c r="E1700" i="7"/>
  <c r="D1700" i="7"/>
  <c r="G1700" i="7"/>
  <c r="J1704" i="4"/>
  <c r="F1704" i="4"/>
  <c r="T1704" i="4"/>
  <c r="S1704" i="4"/>
  <c r="W1704" i="4"/>
  <c r="L1704" i="4"/>
  <c r="E1704" i="4"/>
  <c r="H1700" i="7"/>
  <c r="I1700" i="7"/>
  <c r="G1701" i="7"/>
  <c r="F1705" i="4"/>
  <c r="J1705" i="4"/>
  <c r="C1702" i="7"/>
  <c r="D1706" i="4"/>
  <c r="V1706" i="4"/>
  <c r="F1701" i="7"/>
  <c r="D1701" i="7"/>
  <c r="E1701" i="7"/>
  <c r="T1705" i="4"/>
  <c r="S1705" i="4"/>
  <c r="W1705" i="4"/>
  <c r="L1705" i="4"/>
  <c r="E1705" i="4"/>
  <c r="H1701" i="7"/>
  <c r="I1701" i="7"/>
  <c r="F1706" i="4"/>
  <c r="F1702" i="7"/>
  <c r="E1702" i="7"/>
  <c r="D1702" i="7"/>
  <c r="J1706" i="4"/>
  <c r="C1703" i="7"/>
  <c r="D1707" i="4"/>
  <c r="V1707" i="4"/>
  <c r="G1702" i="7"/>
  <c r="T1706" i="4"/>
  <c r="S1706" i="4"/>
  <c r="W1706" i="4"/>
  <c r="L1706" i="4"/>
  <c r="E1706" i="4"/>
  <c r="H1702" i="7"/>
  <c r="I1702" i="7"/>
  <c r="J1707" i="4"/>
  <c r="F1703" i="7"/>
  <c r="C1704" i="7"/>
  <c r="D1708" i="4"/>
  <c r="V1708" i="4"/>
  <c r="E1703" i="7"/>
  <c r="G1703" i="7"/>
  <c r="F1707" i="4"/>
  <c r="D1703" i="7"/>
  <c r="T1707" i="4"/>
  <c r="S1707" i="4"/>
  <c r="W1707" i="4"/>
  <c r="L1707" i="4"/>
  <c r="E1707" i="4"/>
  <c r="H1703" i="7"/>
  <c r="I1703" i="7"/>
  <c r="F1708" i="4"/>
  <c r="J1708" i="4"/>
  <c r="C1705" i="7"/>
  <c r="D1709" i="4"/>
  <c r="V1709" i="4"/>
  <c r="F1704" i="7"/>
  <c r="D1704" i="7"/>
  <c r="E1704" i="7"/>
  <c r="G1704" i="7"/>
  <c r="T1708" i="4"/>
  <c r="S1708" i="4"/>
  <c r="W1708" i="4"/>
  <c r="L1708" i="4"/>
  <c r="E1708" i="4"/>
  <c r="H1704" i="7"/>
  <c r="I1704" i="7"/>
  <c r="D1705" i="7"/>
  <c r="G1705" i="7"/>
  <c r="J1709" i="4"/>
  <c r="F1709" i="4"/>
  <c r="F1705" i="7"/>
  <c r="C1706" i="7"/>
  <c r="D1710" i="4"/>
  <c r="V1710" i="4"/>
  <c r="E1705" i="7"/>
  <c r="T1709" i="4"/>
  <c r="S1709" i="4"/>
  <c r="W1709" i="4"/>
  <c r="L1709" i="4"/>
  <c r="E1709" i="4"/>
  <c r="H1705" i="7"/>
  <c r="I1705" i="7"/>
  <c r="F1710" i="4"/>
  <c r="J1710" i="4"/>
  <c r="C1707" i="7"/>
  <c r="D1711" i="4"/>
  <c r="V1711" i="4"/>
  <c r="G1706" i="7"/>
  <c r="F1706" i="7"/>
  <c r="D1706" i="7"/>
  <c r="E1706" i="7"/>
  <c r="T1710" i="4"/>
  <c r="S1710" i="4"/>
  <c r="W1710" i="4"/>
  <c r="L1710" i="4"/>
  <c r="E1710" i="4"/>
  <c r="H1706" i="7"/>
  <c r="I1706" i="7"/>
  <c r="G1707" i="7"/>
  <c r="F1711" i="4"/>
  <c r="J1711" i="4"/>
  <c r="C1708" i="7"/>
  <c r="D1712" i="4"/>
  <c r="V1712" i="4"/>
  <c r="E1707" i="7"/>
  <c r="D1707" i="7"/>
  <c r="F1707" i="7"/>
  <c r="T1711" i="4"/>
  <c r="S1711" i="4"/>
  <c r="W1711" i="4"/>
  <c r="L1711" i="4"/>
  <c r="E1711" i="4"/>
  <c r="H1707" i="7"/>
  <c r="I1707" i="7"/>
  <c r="F1708" i="7"/>
  <c r="E1708" i="7"/>
  <c r="D1708" i="7"/>
  <c r="G1708" i="7"/>
  <c r="J1712" i="4"/>
  <c r="F1712" i="4"/>
  <c r="C1709" i="7"/>
  <c r="D1713" i="4"/>
  <c r="V1713" i="4"/>
  <c r="T1712" i="4"/>
  <c r="S1712" i="4"/>
  <c r="W1712" i="4"/>
  <c r="L1712" i="4"/>
  <c r="E1712" i="4"/>
  <c r="H1708" i="7"/>
  <c r="I1708" i="7"/>
  <c r="C1710" i="7"/>
  <c r="D1714" i="4"/>
  <c r="V1714" i="4"/>
  <c r="F1709" i="7"/>
  <c r="E1709" i="7"/>
  <c r="D1709" i="7"/>
  <c r="G1709" i="7"/>
  <c r="F1713" i="4"/>
  <c r="J1713" i="4"/>
  <c r="T1713" i="4"/>
  <c r="S1713" i="4"/>
  <c r="W1713" i="4"/>
  <c r="L1713" i="4"/>
  <c r="E1713" i="4"/>
  <c r="H1709" i="7"/>
  <c r="I1709" i="7"/>
  <c r="F1714" i="4"/>
  <c r="J1714" i="4"/>
  <c r="G1710" i="7"/>
  <c r="C1711" i="7"/>
  <c r="D1715" i="4"/>
  <c r="V1715" i="4"/>
  <c r="F1710" i="7"/>
  <c r="E1710" i="7"/>
  <c r="D1710" i="7"/>
  <c r="T1714" i="4"/>
  <c r="S1714" i="4"/>
  <c r="W1714" i="4"/>
  <c r="L1714" i="4"/>
  <c r="E1714" i="4"/>
  <c r="H1710" i="7"/>
  <c r="I1710" i="7"/>
  <c r="C1712" i="7"/>
  <c r="D1716" i="4"/>
  <c r="V1716" i="4"/>
  <c r="E1711" i="7"/>
  <c r="G1711" i="7"/>
  <c r="F1715" i="4"/>
  <c r="F1711" i="7"/>
  <c r="J1715" i="4"/>
  <c r="D1711" i="7"/>
  <c r="T1715" i="4"/>
  <c r="S1715" i="4"/>
  <c r="W1715" i="4"/>
  <c r="L1715" i="4"/>
  <c r="E1715" i="4"/>
  <c r="H1711" i="7"/>
  <c r="I1711" i="7"/>
  <c r="C1713" i="7"/>
  <c r="D1717" i="4"/>
  <c r="V1717" i="4"/>
  <c r="F1712" i="7"/>
  <c r="E1712" i="7"/>
  <c r="J1716" i="4"/>
  <c r="D1712" i="7"/>
  <c r="G1712" i="7"/>
  <c r="F1716" i="4"/>
  <c r="T1716" i="4"/>
  <c r="S1716" i="4"/>
  <c r="W1716" i="4"/>
  <c r="L1716" i="4"/>
  <c r="E1716" i="4"/>
  <c r="H1712" i="7"/>
  <c r="I1712" i="7"/>
  <c r="C1714" i="7"/>
  <c r="D1718" i="4"/>
  <c r="V1718" i="4"/>
  <c r="F1713" i="7"/>
  <c r="E1713" i="7"/>
  <c r="D1713" i="7"/>
  <c r="G1713" i="7"/>
  <c r="J1717" i="4"/>
  <c r="F1717" i="4"/>
  <c r="T1717" i="4"/>
  <c r="S1717" i="4"/>
  <c r="W1717" i="4"/>
  <c r="L1717" i="4"/>
  <c r="E1717" i="4"/>
  <c r="H1713" i="7"/>
  <c r="I1713" i="7"/>
  <c r="F1718" i="4"/>
  <c r="J1718" i="4"/>
  <c r="C1715" i="7"/>
  <c r="D1719" i="4"/>
  <c r="V1719" i="4"/>
  <c r="G1714" i="7"/>
  <c r="F1714" i="7"/>
  <c r="E1714" i="7"/>
  <c r="D1714" i="7"/>
  <c r="T1718" i="4"/>
  <c r="S1718" i="4"/>
  <c r="W1718" i="4"/>
  <c r="L1718" i="4"/>
  <c r="E1718" i="4"/>
  <c r="H1714" i="7"/>
  <c r="I1714" i="7"/>
  <c r="F1719" i="4"/>
  <c r="J1719" i="4"/>
  <c r="F1715" i="7"/>
  <c r="E1715" i="7"/>
  <c r="G1715" i="7"/>
  <c r="C1716" i="7"/>
  <c r="D1720" i="4"/>
  <c r="V1720" i="4"/>
  <c r="D1715" i="7"/>
  <c r="T1719" i="4"/>
  <c r="S1719" i="4"/>
  <c r="W1719" i="4"/>
  <c r="L1719" i="4"/>
  <c r="E1719" i="4"/>
  <c r="H1715" i="7"/>
  <c r="I1715" i="7"/>
  <c r="F1716" i="7"/>
  <c r="E1716" i="7"/>
  <c r="D1716" i="7"/>
  <c r="G1716" i="7"/>
  <c r="J1720" i="4"/>
  <c r="C1717" i="7"/>
  <c r="D1721" i="4"/>
  <c r="V1721" i="4"/>
  <c r="F1720" i="4"/>
  <c r="T1720" i="4"/>
  <c r="S1720" i="4"/>
  <c r="W1720" i="4"/>
  <c r="L1720" i="4"/>
  <c r="E1720" i="4"/>
  <c r="H1716" i="7"/>
  <c r="I1716" i="7"/>
  <c r="C1718" i="7"/>
  <c r="D1722" i="4"/>
  <c r="V1722" i="4"/>
  <c r="F1717" i="7"/>
  <c r="J1721" i="4"/>
  <c r="E1717" i="7"/>
  <c r="D1717" i="7"/>
  <c r="G1717" i="7"/>
  <c r="F1721" i="4"/>
  <c r="T1721" i="4"/>
  <c r="S1721" i="4"/>
  <c r="W1721" i="4"/>
  <c r="L1721" i="4"/>
  <c r="E1721" i="4"/>
  <c r="H1717" i="7"/>
  <c r="I1717" i="7"/>
  <c r="F1722" i="4"/>
  <c r="J1722" i="4"/>
  <c r="F1718" i="7"/>
  <c r="E1718" i="7"/>
  <c r="C1719" i="7"/>
  <c r="D1723" i="4"/>
  <c r="V1723" i="4"/>
  <c r="D1718" i="7"/>
  <c r="G1718" i="7"/>
  <c r="T1722" i="4"/>
  <c r="S1722" i="4"/>
  <c r="W1722" i="4"/>
  <c r="L1722" i="4"/>
  <c r="E1722" i="4"/>
  <c r="H1718" i="7"/>
  <c r="I1718" i="7"/>
  <c r="G1719" i="7"/>
  <c r="J1723" i="4"/>
  <c r="F1719" i="7"/>
  <c r="E1719" i="7"/>
  <c r="C1720" i="7"/>
  <c r="D1724" i="4"/>
  <c r="V1724" i="4"/>
  <c r="F1723" i="4"/>
  <c r="D1719" i="7"/>
  <c r="T1723" i="4"/>
  <c r="S1723" i="4"/>
  <c r="W1723" i="4"/>
  <c r="L1723" i="4"/>
  <c r="E1723" i="4"/>
  <c r="H1719" i="7"/>
  <c r="I1719" i="7"/>
  <c r="E1720" i="7"/>
  <c r="D1720" i="7"/>
  <c r="G1720" i="7"/>
  <c r="F1724" i="4"/>
  <c r="J1724" i="4"/>
  <c r="C1721" i="7"/>
  <c r="D1725" i="4"/>
  <c r="V1725" i="4"/>
  <c r="F1720" i="7"/>
  <c r="T1724" i="4"/>
  <c r="S1724" i="4"/>
  <c r="W1724" i="4"/>
  <c r="L1724" i="4"/>
  <c r="E1724" i="4"/>
  <c r="H1720" i="7"/>
  <c r="I1720" i="7"/>
  <c r="F1721" i="7"/>
  <c r="D1721" i="7"/>
  <c r="E1721" i="7"/>
  <c r="J1725" i="4"/>
  <c r="G1721" i="7"/>
  <c r="F1725" i="4"/>
  <c r="C1722" i="7"/>
  <c r="D1726" i="4"/>
  <c r="V1726" i="4"/>
  <c r="T1725" i="4"/>
  <c r="S1725" i="4"/>
  <c r="W1725" i="4"/>
  <c r="L1725" i="4"/>
  <c r="E1725" i="4"/>
  <c r="H1721" i="7"/>
  <c r="I1721" i="7"/>
  <c r="E1722" i="7"/>
  <c r="D1722" i="7"/>
  <c r="J1726" i="4"/>
  <c r="C1723" i="7"/>
  <c r="D1727" i="4"/>
  <c r="V1727" i="4"/>
  <c r="F1722" i="7"/>
  <c r="G1722" i="7"/>
  <c r="F1726" i="4"/>
  <c r="T1726" i="4"/>
  <c r="S1726" i="4"/>
  <c r="W1726" i="4"/>
  <c r="L1726" i="4"/>
  <c r="E1726" i="4"/>
  <c r="H1722" i="7"/>
  <c r="I1722" i="7"/>
  <c r="D1723" i="7"/>
  <c r="F1727" i="4"/>
  <c r="J1727" i="4"/>
  <c r="C1724" i="7"/>
  <c r="D1728" i="4"/>
  <c r="V1728" i="4"/>
  <c r="F1723" i="7"/>
  <c r="E1723" i="7"/>
  <c r="G1723" i="7"/>
  <c r="T1727" i="4"/>
  <c r="S1727" i="4"/>
  <c r="W1727" i="4"/>
  <c r="L1727" i="4"/>
  <c r="E1727" i="4"/>
  <c r="H1723" i="7"/>
  <c r="I1723" i="7"/>
  <c r="G1724" i="7"/>
  <c r="J1728" i="4"/>
  <c r="F1728" i="4"/>
  <c r="C1725" i="7"/>
  <c r="D1729" i="4"/>
  <c r="V1729" i="4"/>
  <c r="F1724" i="7"/>
  <c r="E1724" i="7"/>
  <c r="D1724" i="7"/>
  <c r="T1728" i="4"/>
  <c r="S1728" i="4"/>
  <c r="W1728" i="4"/>
  <c r="L1728" i="4"/>
  <c r="E1728" i="4"/>
  <c r="H1724" i="7"/>
  <c r="I1724" i="7"/>
  <c r="C1726" i="7"/>
  <c r="D1730" i="4"/>
  <c r="V1730" i="4"/>
  <c r="F1725" i="7"/>
  <c r="G1725" i="7"/>
  <c r="E1725" i="7"/>
  <c r="D1725" i="7"/>
  <c r="F1729" i="4"/>
  <c r="J1729" i="4"/>
  <c r="T1729" i="4"/>
  <c r="S1729" i="4"/>
  <c r="W1729" i="4"/>
  <c r="L1729" i="4"/>
  <c r="E1729" i="4"/>
  <c r="H1725" i="7"/>
  <c r="I1725" i="7"/>
  <c r="D1726" i="7"/>
  <c r="G1726" i="7"/>
  <c r="F1730" i="4"/>
  <c r="J1730" i="4"/>
  <c r="C1727" i="7"/>
  <c r="D1731" i="4"/>
  <c r="V1731" i="4"/>
  <c r="F1726" i="7"/>
  <c r="E1726" i="7"/>
  <c r="T1730" i="4"/>
  <c r="S1730" i="4"/>
  <c r="W1730" i="4"/>
  <c r="L1730" i="4"/>
  <c r="E1730" i="4"/>
  <c r="H1726" i="7"/>
  <c r="I1726" i="7"/>
  <c r="D1727" i="7"/>
  <c r="F1731" i="4"/>
  <c r="C1728" i="7"/>
  <c r="D1732" i="4"/>
  <c r="V1732" i="4"/>
  <c r="F1727" i="7"/>
  <c r="E1727" i="7"/>
  <c r="G1727" i="7"/>
  <c r="J1731" i="4"/>
  <c r="T1731" i="4"/>
  <c r="S1731" i="4"/>
  <c r="W1731" i="4"/>
  <c r="L1731" i="4"/>
  <c r="E1731" i="4"/>
  <c r="H1727" i="7"/>
  <c r="I1727" i="7"/>
  <c r="G1728" i="7"/>
  <c r="F1728" i="7"/>
  <c r="E1728" i="7"/>
  <c r="D1728" i="7"/>
  <c r="F1732" i="4"/>
  <c r="J1732" i="4"/>
  <c r="C1729" i="7"/>
  <c r="D1733" i="4"/>
  <c r="V1733" i="4"/>
  <c r="T1732" i="4"/>
  <c r="S1732" i="4"/>
  <c r="W1732" i="4"/>
  <c r="L1732" i="4"/>
  <c r="E1732" i="4"/>
  <c r="H1728" i="7"/>
  <c r="I1728" i="7"/>
  <c r="F1729" i="7"/>
  <c r="E1729" i="7"/>
  <c r="D1729" i="7"/>
  <c r="G1729" i="7"/>
  <c r="F1733" i="4"/>
  <c r="C1730" i="7"/>
  <c r="D1734" i="4"/>
  <c r="V1734" i="4"/>
  <c r="J1733" i="4"/>
  <c r="T1733" i="4"/>
  <c r="S1733" i="4"/>
  <c r="W1733" i="4"/>
  <c r="L1733" i="4"/>
  <c r="E1733" i="4"/>
  <c r="H1729" i="7"/>
  <c r="I1729" i="7"/>
  <c r="D1730" i="7"/>
  <c r="F1730" i="7"/>
  <c r="G1730" i="7"/>
  <c r="J1734" i="4"/>
  <c r="E1730" i="7"/>
  <c r="C1731" i="7"/>
  <c r="D1735" i="4"/>
  <c r="V1735" i="4"/>
  <c r="F1734" i="4"/>
  <c r="T1734" i="4"/>
  <c r="S1734" i="4"/>
  <c r="W1734" i="4"/>
  <c r="L1734" i="4"/>
  <c r="E1734" i="4"/>
  <c r="H1730" i="7"/>
  <c r="I1730" i="7"/>
  <c r="C1732" i="7"/>
  <c r="D1736" i="4"/>
  <c r="V1736" i="4"/>
  <c r="F1731" i="7"/>
  <c r="E1731" i="7"/>
  <c r="D1731" i="7"/>
  <c r="F1735" i="4"/>
  <c r="J1735" i="4"/>
  <c r="G1731" i="7"/>
  <c r="T1735" i="4"/>
  <c r="S1735" i="4"/>
  <c r="W1735" i="4"/>
  <c r="L1735" i="4"/>
  <c r="E1735" i="4"/>
  <c r="H1731" i="7"/>
  <c r="I1731" i="7"/>
  <c r="F1736" i="4"/>
  <c r="E1732" i="7"/>
  <c r="D1732" i="7"/>
  <c r="C1733" i="7"/>
  <c r="D1737" i="4"/>
  <c r="V1737" i="4"/>
  <c r="F1732" i="7"/>
  <c r="G1732" i="7"/>
  <c r="J1736" i="4"/>
  <c r="T1736" i="4"/>
  <c r="S1736" i="4"/>
  <c r="W1736" i="4"/>
  <c r="L1736" i="4"/>
  <c r="E1736" i="4"/>
  <c r="H1732" i="7"/>
  <c r="I1732" i="7"/>
  <c r="E1733" i="7"/>
  <c r="D1733" i="7"/>
  <c r="G1733" i="7"/>
  <c r="F1737" i="4"/>
  <c r="J1737" i="4"/>
  <c r="C1734" i="7"/>
  <c r="D1738" i="4"/>
  <c r="V1738" i="4"/>
  <c r="F1733" i="7"/>
  <c r="T1737" i="4"/>
  <c r="S1737" i="4"/>
  <c r="W1737" i="4"/>
  <c r="L1737" i="4"/>
  <c r="E1737" i="4"/>
  <c r="H1733" i="7"/>
  <c r="I1733" i="7"/>
  <c r="G1734" i="7"/>
  <c r="F1738" i="4"/>
  <c r="E1734" i="7"/>
  <c r="J1738" i="4"/>
  <c r="C1735" i="7"/>
  <c r="D1739" i="4"/>
  <c r="V1739" i="4"/>
  <c r="F1734" i="7"/>
  <c r="D1734" i="7"/>
  <c r="T1738" i="4"/>
  <c r="S1738" i="4"/>
  <c r="W1738" i="4"/>
  <c r="L1738" i="4"/>
  <c r="E1738" i="4"/>
  <c r="H1734" i="7"/>
  <c r="I1734" i="7"/>
  <c r="G1735" i="7"/>
  <c r="J1739" i="4"/>
  <c r="C1736" i="7"/>
  <c r="D1740" i="4"/>
  <c r="V1740" i="4"/>
  <c r="F1735" i="7"/>
  <c r="E1735" i="7"/>
  <c r="D1735" i="7"/>
  <c r="F1739" i="4"/>
  <c r="T1739" i="4"/>
  <c r="S1739" i="4"/>
  <c r="W1739" i="4"/>
  <c r="L1739" i="4"/>
  <c r="E1739" i="4"/>
  <c r="H1735" i="7"/>
  <c r="I1735" i="7"/>
  <c r="D1736" i="7"/>
  <c r="F1740" i="4"/>
  <c r="J1740" i="4"/>
  <c r="C1737" i="7"/>
  <c r="D1741" i="4"/>
  <c r="V1741" i="4"/>
  <c r="E1736" i="7"/>
  <c r="G1736" i="7"/>
  <c r="F1736" i="7"/>
  <c r="T1740" i="4"/>
  <c r="S1740" i="4"/>
  <c r="W1740" i="4"/>
  <c r="L1740" i="4"/>
  <c r="E1740" i="4"/>
  <c r="H1736" i="7"/>
  <c r="I1736" i="7"/>
  <c r="E1737" i="7"/>
  <c r="D1737" i="7"/>
  <c r="G1737" i="7"/>
  <c r="F1741" i="4"/>
  <c r="F1737" i="7"/>
  <c r="C1738" i="7"/>
  <c r="D1742" i="4"/>
  <c r="V1742" i="4"/>
  <c r="J1741" i="4"/>
  <c r="T1741" i="4"/>
  <c r="S1741" i="4"/>
  <c r="W1741" i="4"/>
  <c r="L1741" i="4"/>
  <c r="E1741" i="4"/>
  <c r="H1737" i="7"/>
  <c r="I1737" i="7"/>
  <c r="F1742" i="4"/>
  <c r="G1738" i="7"/>
  <c r="J1742" i="4"/>
  <c r="D1738" i="7"/>
  <c r="C1739" i="7"/>
  <c r="D1743" i="4"/>
  <c r="V1743" i="4"/>
  <c r="F1738" i="7"/>
  <c r="E1738" i="7"/>
  <c r="T1742" i="4"/>
  <c r="S1742" i="4"/>
  <c r="W1742" i="4"/>
  <c r="L1742" i="4"/>
  <c r="E1742" i="4"/>
  <c r="H1738" i="7"/>
  <c r="I1738" i="7"/>
  <c r="F1743" i="4"/>
  <c r="C1740" i="7"/>
  <c r="D1744" i="4"/>
  <c r="V1744" i="4"/>
  <c r="F1739" i="7"/>
  <c r="E1739" i="7"/>
  <c r="J1743" i="4"/>
  <c r="D1739" i="7"/>
  <c r="G1739" i="7"/>
  <c r="T1743" i="4"/>
  <c r="S1743" i="4"/>
  <c r="W1743" i="4"/>
  <c r="L1743" i="4"/>
  <c r="E1743" i="4"/>
  <c r="H1739" i="7"/>
  <c r="I1739" i="7"/>
  <c r="E1740" i="7"/>
  <c r="D1740" i="7"/>
  <c r="J1744" i="4"/>
  <c r="C1741" i="7"/>
  <c r="D1745" i="4"/>
  <c r="V1745" i="4"/>
  <c r="G1740" i="7"/>
  <c r="F1744" i="4"/>
  <c r="F1740" i="7"/>
  <c r="T1744" i="4"/>
  <c r="S1744" i="4"/>
  <c r="W1744" i="4"/>
  <c r="L1744" i="4"/>
  <c r="E1744" i="4"/>
  <c r="H1740" i="7"/>
  <c r="I1740" i="7"/>
  <c r="G1741" i="7"/>
  <c r="F1745" i="4"/>
  <c r="C1742" i="7"/>
  <c r="D1746" i="4"/>
  <c r="V1746" i="4"/>
  <c r="J1745" i="4"/>
  <c r="F1741" i="7"/>
  <c r="E1741" i="7"/>
  <c r="D1741" i="7"/>
  <c r="T1745" i="4"/>
  <c r="S1745" i="4"/>
  <c r="W1745" i="4"/>
  <c r="L1745" i="4"/>
  <c r="E1745" i="4"/>
  <c r="H1741" i="7"/>
  <c r="I1741" i="7"/>
  <c r="G1742" i="7"/>
  <c r="F1746" i="4"/>
  <c r="F1742" i="7"/>
  <c r="D1742" i="7"/>
  <c r="E1742" i="7"/>
  <c r="C1743" i="7"/>
  <c r="D1747" i="4"/>
  <c r="V1747" i="4"/>
  <c r="J1746" i="4"/>
  <c r="T1746" i="4"/>
  <c r="S1746" i="4"/>
  <c r="W1746" i="4"/>
  <c r="L1746" i="4"/>
  <c r="E1746" i="4"/>
  <c r="H1742" i="7"/>
  <c r="I1742" i="7"/>
  <c r="G1743" i="7"/>
  <c r="F1747" i="4"/>
  <c r="E1743" i="7"/>
  <c r="J1747" i="4"/>
  <c r="C1744" i="7"/>
  <c r="D1748" i="4"/>
  <c r="V1748" i="4"/>
  <c r="F1743" i="7"/>
  <c r="D1743" i="7"/>
  <c r="T1747" i="4"/>
  <c r="S1747" i="4"/>
  <c r="W1747" i="4"/>
  <c r="L1747" i="4"/>
  <c r="E1747" i="4"/>
  <c r="H1743" i="7"/>
  <c r="I1743" i="7"/>
  <c r="G1744" i="7"/>
  <c r="F1748" i="4"/>
  <c r="C1745" i="7"/>
  <c r="D1749" i="4"/>
  <c r="V1749" i="4"/>
  <c r="D1744" i="7"/>
  <c r="E1744" i="7"/>
  <c r="F1744" i="7"/>
  <c r="J1748" i="4"/>
  <c r="T1748" i="4"/>
  <c r="S1748" i="4"/>
  <c r="W1748" i="4"/>
  <c r="L1748" i="4"/>
  <c r="E1748" i="4"/>
  <c r="H1744" i="7"/>
  <c r="I1744" i="7"/>
  <c r="G1745" i="7"/>
  <c r="D1745" i="7"/>
  <c r="F1745" i="7"/>
  <c r="E1745" i="7"/>
  <c r="J1749" i="4"/>
  <c r="F1749" i="4"/>
  <c r="C1746" i="7"/>
  <c r="D1750" i="4"/>
  <c r="T1749" i="4"/>
  <c r="S1749" i="4"/>
  <c r="W1749" i="4"/>
  <c r="L1749" i="4"/>
  <c r="V1750" i="4"/>
  <c r="V9" i="4"/>
  <c r="W9" i="4"/>
  <c r="L9" i="4"/>
  <c r="V8" i="4"/>
  <c r="W8" i="4"/>
  <c r="V13" i="4"/>
  <c r="W13" i="4"/>
  <c r="L13" i="4"/>
  <c r="V10" i="4"/>
  <c r="W10" i="4"/>
  <c r="L10" i="4"/>
  <c r="V12" i="4"/>
  <c r="W12" i="4"/>
  <c r="L12" i="4"/>
  <c r="V15" i="4"/>
  <c r="W15" i="4"/>
  <c r="L15" i="4"/>
  <c r="V16" i="4"/>
  <c r="W16" i="4"/>
  <c r="L16" i="4"/>
  <c r="V11" i="4"/>
  <c r="W11" i="4"/>
  <c r="L11" i="4"/>
  <c r="V14" i="4"/>
  <c r="W14" i="4"/>
  <c r="L14" i="4"/>
  <c r="V20" i="4"/>
  <c r="W20" i="4"/>
  <c r="L20" i="4"/>
  <c r="V22" i="4"/>
  <c r="W22" i="4"/>
  <c r="L22" i="4"/>
  <c r="V21" i="4"/>
  <c r="W21" i="4"/>
  <c r="L21" i="4"/>
  <c r="V19" i="4"/>
  <c r="W19" i="4"/>
  <c r="L19" i="4"/>
  <c r="V23" i="4"/>
  <c r="W23" i="4"/>
  <c r="L23" i="4"/>
  <c r="V24" i="4"/>
  <c r="W24" i="4"/>
  <c r="L24" i="4"/>
  <c r="V25" i="4"/>
  <c r="W25" i="4"/>
  <c r="L25" i="4"/>
  <c r="V26" i="4"/>
  <c r="W26" i="4"/>
  <c r="L26" i="4"/>
  <c r="V27" i="4"/>
  <c r="W27" i="4"/>
  <c r="L27" i="4"/>
  <c r="V30" i="4"/>
  <c r="W30" i="4"/>
  <c r="L30" i="4"/>
  <c r="V31" i="4"/>
  <c r="W31" i="4"/>
  <c r="L31" i="4"/>
  <c r="V35" i="4"/>
  <c r="W35" i="4"/>
  <c r="L35" i="4"/>
  <c r="V32" i="4"/>
  <c r="W32" i="4"/>
  <c r="L32" i="4"/>
  <c r="V33" i="4"/>
  <c r="W33" i="4"/>
  <c r="L33" i="4"/>
  <c r="V34" i="4"/>
  <c r="W34" i="4"/>
  <c r="L34" i="4"/>
  <c r="V37" i="4"/>
  <c r="W37" i="4"/>
  <c r="L37" i="4"/>
  <c r="V36" i="4"/>
  <c r="W36" i="4"/>
  <c r="L36" i="4"/>
  <c r="V41" i="4"/>
  <c r="W41" i="4"/>
  <c r="L41" i="4"/>
  <c r="V43" i="4"/>
  <c r="W43" i="4"/>
  <c r="L43" i="4"/>
  <c r="V38" i="4"/>
  <c r="W38" i="4"/>
  <c r="L38" i="4"/>
  <c r="V42" i="4"/>
  <c r="W42" i="4"/>
  <c r="L42" i="4"/>
  <c r="V45" i="4"/>
  <c r="W45" i="4"/>
  <c r="L45" i="4"/>
  <c r="V47" i="4"/>
  <c r="W47" i="4"/>
  <c r="L47" i="4"/>
  <c r="V44" i="4"/>
  <c r="W44" i="4"/>
  <c r="L44" i="4"/>
  <c r="V46" i="4"/>
  <c r="W46" i="4"/>
  <c r="L46" i="4"/>
  <c r="V48" i="4"/>
  <c r="W48" i="4"/>
  <c r="L48" i="4"/>
  <c r="V49" i="4"/>
  <c r="W49" i="4"/>
  <c r="L49" i="4"/>
  <c r="V52" i="4"/>
  <c r="W52" i="4"/>
  <c r="L52" i="4"/>
  <c r="V53" i="4"/>
  <c r="W53" i="4"/>
  <c r="L53" i="4"/>
  <c r="V55" i="4"/>
  <c r="W55" i="4"/>
  <c r="L55" i="4"/>
  <c r="V54" i="4"/>
  <c r="W54" i="4"/>
  <c r="L54" i="4"/>
  <c r="V57" i="4"/>
  <c r="W57" i="4"/>
  <c r="L57" i="4"/>
  <c r="V58" i="4"/>
  <c r="W58" i="4"/>
  <c r="L58" i="4"/>
  <c r="V56" i="4"/>
  <c r="W56" i="4"/>
  <c r="L56" i="4"/>
  <c r="V59" i="4"/>
  <c r="W59" i="4"/>
  <c r="L59" i="4"/>
  <c r="V60" i="4"/>
  <c r="W60" i="4"/>
  <c r="L60" i="4"/>
  <c r="V63" i="4"/>
  <c r="W63" i="4"/>
  <c r="L63" i="4"/>
  <c r="V64" i="4"/>
  <c r="W64" i="4"/>
  <c r="L64" i="4"/>
  <c r="V67" i="4"/>
  <c r="W67" i="4"/>
  <c r="L67" i="4"/>
  <c r="V65" i="4"/>
  <c r="W65" i="4"/>
  <c r="L65" i="4"/>
  <c r="V68" i="4"/>
  <c r="W68" i="4"/>
  <c r="L68" i="4"/>
  <c r="V69" i="4"/>
  <c r="W69" i="4"/>
  <c r="L69" i="4"/>
  <c r="V66" i="4"/>
  <c r="W66" i="4"/>
  <c r="L66" i="4"/>
  <c r="V70" i="4"/>
  <c r="W70" i="4"/>
  <c r="L70" i="4"/>
  <c r="V71" i="4"/>
  <c r="W71" i="4"/>
  <c r="L71" i="4"/>
  <c r="V74" i="4"/>
  <c r="W74" i="4"/>
  <c r="L74" i="4"/>
  <c r="V75" i="4"/>
  <c r="W75" i="4"/>
  <c r="L75" i="4"/>
  <c r="V76" i="4"/>
  <c r="W76" i="4"/>
  <c r="L76" i="4"/>
  <c r="V77" i="4"/>
  <c r="W77" i="4"/>
  <c r="L77" i="4"/>
  <c r="V78" i="4"/>
  <c r="W78" i="4"/>
  <c r="L78" i="4"/>
  <c r="V79" i="4"/>
  <c r="W79" i="4"/>
  <c r="L79" i="4"/>
  <c r="V80" i="4"/>
  <c r="W80" i="4"/>
  <c r="L80" i="4"/>
  <c r="V81" i="4"/>
  <c r="W81" i="4"/>
  <c r="L81" i="4"/>
  <c r="V82" i="4"/>
  <c r="W82" i="4"/>
  <c r="L82" i="4"/>
  <c r="V85" i="4"/>
  <c r="W85" i="4"/>
  <c r="L85" i="4"/>
  <c r="V86" i="4"/>
  <c r="W86" i="4"/>
  <c r="L86" i="4"/>
  <c r="V90" i="4"/>
  <c r="W90" i="4"/>
  <c r="L90" i="4"/>
  <c r="V87" i="4"/>
  <c r="W87" i="4"/>
  <c r="L87" i="4"/>
  <c r="V89" i="4"/>
  <c r="W89" i="4"/>
  <c r="L89" i="4"/>
  <c r="V88" i="4"/>
  <c r="W88" i="4"/>
  <c r="L88" i="4"/>
  <c r="V91" i="4"/>
  <c r="W91" i="4"/>
  <c r="L91" i="4"/>
  <c r="V92" i="4"/>
  <c r="W92" i="4"/>
  <c r="L92" i="4"/>
  <c r="V93" i="4"/>
  <c r="W93" i="4"/>
  <c r="L93" i="4"/>
  <c r="V96" i="4"/>
  <c r="W96" i="4"/>
  <c r="L96" i="4"/>
  <c r="V98" i="4"/>
  <c r="W98" i="4"/>
  <c r="L98" i="4"/>
  <c r="V97" i="4"/>
  <c r="W97" i="4"/>
  <c r="L97" i="4"/>
  <c r="V100" i="4"/>
  <c r="W100" i="4"/>
  <c r="L100" i="4"/>
  <c r="V99" i="4"/>
  <c r="W99" i="4"/>
  <c r="L99" i="4"/>
  <c r="V102" i="4"/>
  <c r="W102" i="4"/>
  <c r="L102" i="4"/>
  <c r="V101" i="4"/>
  <c r="W101" i="4"/>
  <c r="L101" i="4"/>
  <c r="V104" i="4"/>
  <c r="W104" i="4"/>
  <c r="L104" i="4"/>
  <c r="V103" i="4"/>
  <c r="W103" i="4"/>
  <c r="L103" i="4"/>
  <c r="V107" i="4"/>
  <c r="W107" i="4"/>
  <c r="L107" i="4"/>
  <c r="V108" i="4"/>
  <c r="W108" i="4"/>
  <c r="L108" i="4"/>
  <c r="V110" i="4"/>
  <c r="W110" i="4"/>
  <c r="L110" i="4"/>
  <c r="V109" i="4"/>
  <c r="W109" i="4"/>
  <c r="L109" i="4"/>
  <c r="V114" i="4"/>
  <c r="W114" i="4"/>
  <c r="L114" i="4"/>
  <c r="V111" i="4"/>
  <c r="W111" i="4"/>
  <c r="L111" i="4"/>
  <c r="V112" i="4"/>
  <c r="W112" i="4"/>
  <c r="L112" i="4"/>
  <c r="V113" i="4"/>
  <c r="W113" i="4"/>
  <c r="L113" i="4"/>
  <c r="V118" i="4"/>
  <c r="W118" i="4"/>
  <c r="L118" i="4"/>
  <c r="V115" i="4"/>
  <c r="W115" i="4"/>
  <c r="L115" i="4"/>
  <c r="V120" i="4"/>
  <c r="W120" i="4"/>
  <c r="L120" i="4"/>
  <c r="V119" i="4"/>
  <c r="W119" i="4"/>
  <c r="L119" i="4"/>
  <c r="V123" i="4"/>
  <c r="W123" i="4"/>
  <c r="L123" i="4"/>
  <c r="V122" i="4"/>
  <c r="W122" i="4"/>
  <c r="L122" i="4"/>
  <c r="V121" i="4"/>
  <c r="W121" i="4"/>
  <c r="L121" i="4"/>
  <c r="V126" i="4"/>
  <c r="W126" i="4"/>
  <c r="L126" i="4"/>
  <c r="V124" i="4"/>
  <c r="W124" i="4"/>
  <c r="L124" i="4"/>
  <c r="V125" i="4"/>
  <c r="W125" i="4"/>
  <c r="L125" i="4"/>
  <c r="V129" i="4"/>
  <c r="W129" i="4"/>
  <c r="L129" i="4"/>
  <c r="V131" i="4"/>
  <c r="W131" i="4"/>
  <c r="L131" i="4"/>
  <c r="V132" i="4"/>
  <c r="W132" i="4"/>
  <c r="L132" i="4"/>
  <c r="V130" i="4"/>
  <c r="W130" i="4"/>
  <c r="L130" i="4"/>
  <c r="V133" i="4"/>
  <c r="W133" i="4"/>
  <c r="L133" i="4"/>
  <c r="V135" i="4"/>
  <c r="W135" i="4"/>
  <c r="L135" i="4"/>
  <c r="V134" i="4"/>
  <c r="W134" i="4"/>
  <c r="L134" i="4"/>
  <c r="V137" i="4"/>
  <c r="W137" i="4"/>
  <c r="L137" i="4"/>
  <c r="V136" i="4"/>
  <c r="W136" i="4"/>
  <c r="L136" i="4"/>
  <c r="V142" i="4"/>
  <c r="W142" i="4"/>
  <c r="L142" i="4"/>
  <c r="V141" i="4"/>
  <c r="W141" i="4"/>
  <c r="L141" i="4"/>
  <c r="V140" i="4"/>
  <c r="W140" i="4"/>
  <c r="L140" i="4"/>
  <c r="V145" i="4"/>
  <c r="W145" i="4"/>
  <c r="L145" i="4"/>
  <c r="V143" i="4"/>
  <c r="W143" i="4"/>
  <c r="L143" i="4"/>
  <c r="V146" i="4"/>
  <c r="W146" i="4"/>
  <c r="L146" i="4"/>
  <c r="V144" i="4"/>
  <c r="W144" i="4"/>
  <c r="L144" i="4"/>
  <c r="V147" i="4"/>
  <c r="W147" i="4"/>
  <c r="L147" i="4"/>
  <c r="V148" i="4"/>
  <c r="W148" i="4"/>
  <c r="L148" i="4"/>
  <c r="V151" i="4"/>
  <c r="W151" i="4"/>
  <c r="L151" i="4"/>
  <c r="V153" i="4"/>
  <c r="W153" i="4"/>
  <c r="L153" i="4"/>
  <c r="V152" i="4"/>
  <c r="W152" i="4"/>
  <c r="L152" i="4"/>
  <c r="V154" i="4"/>
  <c r="W154" i="4"/>
  <c r="L154" i="4"/>
  <c r="V156" i="4"/>
  <c r="W156" i="4"/>
  <c r="L156" i="4"/>
  <c r="V155" i="4"/>
  <c r="W155" i="4"/>
  <c r="L155" i="4"/>
  <c r="V159" i="4"/>
  <c r="W159" i="4"/>
  <c r="L159" i="4"/>
  <c r="V157" i="4"/>
  <c r="W157" i="4"/>
  <c r="L157" i="4"/>
  <c r="V158" i="4"/>
  <c r="W158" i="4"/>
  <c r="L158" i="4"/>
  <c r="V163" i="4"/>
  <c r="W163" i="4"/>
  <c r="L163" i="4"/>
  <c r="V164" i="4"/>
  <c r="W164" i="4"/>
  <c r="L164" i="4"/>
  <c r="V162" i="4"/>
  <c r="W162" i="4"/>
  <c r="L162" i="4"/>
  <c r="V165" i="4"/>
  <c r="W165" i="4"/>
  <c r="L165" i="4"/>
  <c r="V168" i="4"/>
  <c r="W168" i="4"/>
  <c r="L168" i="4"/>
  <c r="V166" i="4"/>
  <c r="W166" i="4"/>
  <c r="L166" i="4"/>
  <c r="V169" i="4"/>
  <c r="W169" i="4"/>
  <c r="L169" i="4"/>
  <c r="V167" i="4"/>
  <c r="W167" i="4"/>
  <c r="L167" i="4"/>
  <c r="V170" i="4"/>
  <c r="W170" i="4"/>
  <c r="L170" i="4"/>
  <c r="V173" i="4"/>
  <c r="W173" i="4"/>
  <c r="L173" i="4"/>
  <c r="V174" i="4"/>
  <c r="W174" i="4"/>
  <c r="L174" i="4"/>
  <c r="V176" i="4"/>
  <c r="W176" i="4"/>
  <c r="L176" i="4"/>
  <c r="V178" i="4"/>
  <c r="W178" i="4"/>
  <c r="L178" i="4"/>
  <c r="V175" i="4"/>
  <c r="W175" i="4"/>
  <c r="L175" i="4"/>
  <c r="V179" i="4"/>
  <c r="W179" i="4"/>
  <c r="L179" i="4"/>
  <c r="V177" i="4"/>
  <c r="W177" i="4"/>
  <c r="L177" i="4"/>
  <c r="V180" i="4"/>
  <c r="W180" i="4"/>
  <c r="L180" i="4"/>
  <c r="V181" i="4"/>
  <c r="W181" i="4"/>
  <c r="L181" i="4"/>
  <c r="V186" i="4"/>
  <c r="W186" i="4"/>
  <c r="L186" i="4"/>
  <c r="V184" i="4"/>
  <c r="W184" i="4"/>
  <c r="L184" i="4"/>
  <c r="E1749" i="4"/>
  <c r="H1745" i="7"/>
  <c r="I1745" i="7"/>
  <c r="E1746" i="7"/>
  <c r="G1746" i="7"/>
  <c r="J1750" i="4"/>
  <c r="D1746" i="7"/>
  <c r="C1747" i="7"/>
  <c r="F1750" i="4"/>
  <c r="F1746" i="7"/>
  <c r="M6" i="4"/>
  <c r="M5" i="4"/>
  <c r="L8" i="4"/>
  <c r="T1750" i="4"/>
  <c r="S1750" i="4"/>
  <c r="W1750" i="4"/>
  <c r="L1750" i="4"/>
  <c r="E1750" i="4"/>
  <c r="T3" i="6" a="1"/>
  <c r="T3" i="6"/>
  <c r="H1746" i="7"/>
  <c r="I1746" i="7"/>
  <c r="E18" i="6"/>
  <c r="G17" i="6"/>
  <c r="G27" i="6"/>
  <c r="G24" i="6"/>
  <c r="G14" i="6"/>
  <c r="E24" i="6"/>
  <c r="F32" i="6"/>
  <c r="E33" i="6"/>
  <c r="E26" i="6"/>
  <c r="E9" i="6"/>
  <c r="E15" i="6"/>
  <c r="E21" i="6"/>
  <c r="G5" i="6"/>
  <c r="E34" i="6"/>
  <c r="G16" i="6"/>
  <c r="F31" i="6"/>
  <c r="E20" i="6"/>
  <c r="G19" i="6"/>
  <c r="G23" i="6"/>
  <c r="E25" i="6"/>
  <c r="F6" i="6"/>
  <c r="E5" i="6"/>
  <c r="E35" i="6"/>
  <c r="F13" i="6"/>
  <c r="G4" i="6"/>
  <c r="E16" i="6"/>
  <c r="G9" i="6"/>
  <c r="F33" i="6"/>
  <c r="G26" i="6"/>
  <c r="F10" i="6"/>
  <c r="E10" i="6"/>
  <c r="G32" i="6"/>
  <c r="F7" i="6"/>
  <c r="E22" i="6"/>
  <c r="G18" i="6"/>
  <c r="E7" i="6"/>
  <c r="E19" i="6"/>
  <c r="G20" i="6"/>
  <c r="F30" i="6"/>
  <c r="F27" i="6"/>
  <c r="G12" i="6"/>
  <c r="E27" i="6"/>
  <c r="E14" i="6"/>
  <c r="E31" i="6"/>
  <c r="G29" i="6"/>
  <c r="F18" i="6"/>
  <c r="F22" i="6"/>
  <c r="G6" i="6"/>
  <c r="F9" i="6"/>
  <c r="F15" i="6"/>
  <c r="F19" i="6"/>
  <c r="F5" i="6"/>
  <c r="G10" i="6"/>
  <c r="F4" i="6"/>
  <c r="G30" i="6"/>
  <c r="E11" i="6"/>
  <c r="E30" i="6"/>
  <c r="F28" i="6"/>
  <c r="E8" i="6"/>
  <c r="G15" i="6"/>
  <c r="G25" i="6"/>
  <c r="E23" i="6"/>
  <c r="F14" i="6"/>
  <c r="F17" i="6"/>
  <c r="F20" i="6"/>
  <c r="F8" i="6"/>
  <c r="G11" i="6"/>
  <c r="G13" i="6"/>
  <c r="E13" i="6"/>
  <c r="F25" i="6"/>
  <c r="F11" i="6"/>
  <c r="G8" i="6"/>
  <c r="E29" i="6"/>
  <c r="G7" i="6"/>
  <c r="G22" i="6"/>
  <c r="F29" i="6"/>
  <c r="F21" i="6"/>
  <c r="G21" i="6"/>
  <c r="E32" i="6"/>
  <c r="F34" i="6"/>
  <c r="E12" i="6"/>
  <c r="F23" i="6"/>
  <c r="G34" i="6"/>
  <c r="E6" i="6"/>
  <c r="F12" i="6"/>
  <c r="F16" i="6"/>
  <c r="G33" i="6"/>
  <c r="F26" i="6"/>
  <c r="G28" i="6"/>
  <c r="F24" i="6"/>
  <c r="G31" i="6"/>
  <c r="G35" i="6"/>
  <c r="F35" i="6"/>
  <c r="E28" i="6"/>
  <c r="E17" i="6"/>
  <c r="E4" i="6"/>
  <c r="G1747" i="7"/>
  <c r="C1748" i="7"/>
  <c r="E1747" i="7"/>
  <c r="F1747" i="7"/>
  <c r="D1747" i="7"/>
  <c r="H1747" i="7"/>
  <c r="I1747" i="7"/>
  <c r="I26" i="6"/>
  <c r="I11" i="6"/>
  <c r="I14" i="6"/>
  <c r="I22" i="6"/>
  <c r="I30" i="6"/>
  <c r="I32" i="6"/>
  <c r="I16" i="6"/>
  <c r="I25" i="6"/>
  <c r="I4" i="6"/>
  <c r="I18" i="6"/>
  <c r="I10" i="6"/>
  <c r="I12" i="6"/>
  <c r="I21" i="6"/>
  <c r="I6" i="6"/>
  <c r="I5" i="6"/>
  <c r="I33" i="6"/>
  <c r="I35" i="6"/>
  <c r="I29" i="6"/>
  <c r="I23" i="6"/>
  <c r="I8" i="6"/>
  <c r="I28" i="6"/>
  <c r="I15" i="6"/>
  <c r="I24" i="6"/>
  <c r="I20" i="6"/>
  <c r="I9" i="6"/>
  <c r="I7" i="6"/>
  <c r="I19" i="6"/>
  <c r="I34" i="6"/>
  <c r="I17" i="6"/>
  <c r="I27" i="6"/>
  <c r="I13" i="6"/>
  <c r="I31" i="6"/>
  <c r="H4" i="6"/>
  <c r="M4" i="6"/>
  <c r="N4" i="6" a="1"/>
  <c r="N4" i="6"/>
  <c r="H13" i="6"/>
  <c r="M13" i="6"/>
  <c r="H30" i="6"/>
  <c r="M30" i="6"/>
  <c r="N30" i="6" a="1"/>
  <c r="N30" i="6"/>
  <c r="H19" i="6"/>
  <c r="M19" i="6"/>
  <c r="H28" i="6"/>
  <c r="M28" i="6"/>
  <c r="N28" i="6" a="1"/>
  <c r="N28" i="6"/>
  <c r="H23" i="6"/>
  <c r="M23" i="6"/>
  <c r="N23" i="6" a="1"/>
  <c r="N23" i="6"/>
  <c r="H11" i="6"/>
  <c r="M11" i="6"/>
  <c r="H17" i="6"/>
  <c r="M17" i="6"/>
  <c r="H32" i="6"/>
  <c r="M32" i="6"/>
  <c r="N32" i="6" a="1"/>
  <c r="N32" i="6"/>
  <c r="H10" i="6"/>
  <c r="M10" i="6"/>
  <c r="H35" i="6"/>
  <c r="M35" i="6"/>
  <c r="N35" i="6" a="1"/>
  <c r="N35" i="6"/>
  <c r="H5" i="6"/>
  <c r="M5" i="6"/>
  <c r="H34" i="6"/>
  <c r="M34" i="6"/>
  <c r="N34" i="6" a="1"/>
  <c r="N34" i="6"/>
  <c r="H24" i="6"/>
  <c r="M24" i="6"/>
  <c r="N24" i="6" a="1"/>
  <c r="N24" i="6"/>
  <c r="H6" i="6"/>
  <c r="M6" i="6"/>
  <c r="H31" i="6"/>
  <c r="M31" i="6"/>
  <c r="N31" i="6" a="1"/>
  <c r="N31" i="6"/>
  <c r="H7" i="6"/>
  <c r="M7" i="6"/>
  <c r="H25" i="6"/>
  <c r="M25" i="6"/>
  <c r="N25" i="6" a="1"/>
  <c r="N25" i="6"/>
  <c r="H21" i="6"/>
  <c r="M21" i="6"/>
  <c r="H8" i="6"/>
  <c r="M8" i="6"/>
  <c r="N8" i="6" a="1"/>
  <c r="N8" i="6"/>
  <c r="H14" i="6"/>
  <c r="M14" i="6"/>
  <c r="H15" i="6"/>
  <c r="M15" i="6"/>
  <c r="N15" i="6" a="1"/>
  <c r="N15" i="6"/>
  <c r="F1748" i="7"/>
  <c r="D1748" i="7"/>
  <c r="G1748" i="7"/>
  <c r="E1748" i="7"/>
  <c r="C1749" i="7"/>
  <c r="H27" i="6"/>
  <c r="M27" i="6"/>
  <c r="N27" i="6" a="1"/>
  <c r="N27" i="6"/>
  <c r="H22" i="6"/>
  <c r="M22" i="6"/>
  <c r="N22" i="6" a="1"/>
  <c r="N22" i="6"/>
  <c r="H16" i="6"/>
  <c r="M16" i="6"/>
  <c r="N16" i="6" a="1"/>
  <c r="N16" i="6"/>
  <c r="H9" i="6"/>
  <c r="M9" i="6"/>
  <c r="H12" i="6"/>
  <c r="M12" i="6"/>
  <c r="N12" i="6" a="1"/>
  <c r="N12" i="6"/>
  <c r="H29" i="6"/>
  <c r="M29" i="6"/>
  <c r="N29" i="6" a="1"/>
  <c r="N29" i="6"/>
  <c r="H20" i="6"/>
  <c r="M20" i="6"/>
  <c r="H26" i="6"/>
  <c r="M26" i="6"/>
  <c r="N26" i="6" a="1"/>
  <c r="N26" i="6"/>
  <c r="H18" i="6"/>
  <c r="M18" i="6"/>
  <c r="H33" i="6"/>
  <c r="M33" i="6"/>
  <c r="N33" i="6" a="1"/>
  <c r="N33" i="6"/>
  <c r="N14" i="6" a="1"/>
  <c r="N14" i="6"/>
  <c r="N19" i="6" a="1"/>
  <c r="N19" i="6"/>
  <c r="N7" i="6" a="1"/>
  <c r="N7" i="6"/>
  <c r="N6" i="6" a="1"/>
  <c r="N6" i="6"/>
  <c r="N18" i="6" a="1"/>
  <c r="N18" i="6"/>
  <c r="N11" i="6" a="1"/>
  <c r="N11" i="6"/>
  <c r="N21" i="6" a="1"/>
  <c r="N21" i="6"/>
  <c r="N20" i="6" a="1"/>
  <c r="N20" i="6"/>
  <c r="N10" i="6" a="1"/>
  <c r="N10" i="6"/>
  <c r="N17" i="6" a="1"/>
  <c r="N17" i="6"/>
  <c r="N9" i="6" a="1"/>
  <c r="N9" i="6"/>
  <c r="N5" i="6" a="1"/>
  <c r="N5" i="6"/>
  <c r="N13" i="6" a="1"/>
  <c r="N13" i="6"/>
  <c r="H1748" i="7"/>
  <c r="I1748" i="7"/>
  <c r="O31" i="6"/>
  <c r="O22" i="6"/>
  <c r="O24" i="6"/>
  <c r="O29" i="6"/>
  <c r="O35" i="6"/>
  <c r="O33" i="6"/>
  <c r="O25" i="6"/>
  <c r="O32" i="6"/>
  <c r="O30" i="6"/>
  <c r="O23" i="6"/>
  <c r="O28" i="6"/>
  <c r="O27" i="6"/>
  <c r="G1749" i="7"/>
  <c r="C1750" i="7"/>
  <c r="F1749" i="7"/>
  <c r="E1749" i="7"/>
  <c r="D1749" i="7"/>
  <c r="O34" i="6"/>
  <c r="O26" i="6"/>
  <c r="O13" i="6"/>
  <c r="O18" i="6"/>
  <c r="O17" i="6"/>
  <c r="O10" i="6"/>
  <c r="O16" i="6"/>
  <c r="O11" i="6"/>
  <c r="O20" i="6"/>
  <c r="O19" i="6"/>
  <c r="O14" i="6"/>
  <c r="O8" i="6"/>
  <c r="O12" i="6"/>
  <c r="O21" i="6"/>
  <c r="O5" i="6"/>
  <c r="O15" i="6"/>
  <c r="O7" i="6"/>
  <c r="O6" i="6"/>
  <c r="O4" i="6"/>
  <c r="O9" i="6"/>
  <c r="H1749" i="7"/>
  <c r="I1749" i="7"/>
  <c r="F1750" i="7"/>
  <c r="D1750" i="7"/>
  <c r="E1750" i="7"/>
  <c r="G1750" i="7"/>
  <c r="C1751" i="7"/>
  <c r="M18" i="8"/>
  <c r="H18" i="8"/>
  <c r="D14" i="8"/>
  <c r="E14" i="8"/>
  <c r="M14" i="8"/>
  <c r="G14" i="8"/>
  <c r="G18" i="8"/>
  <c r="L18" i="8"/>
  <c r="L10" i="8"/>
  <c r="K18" i="8"/>
  <c r="J14" i="8"/>
  <c r="F14" i="8"/>
  <c r="I14" i="8"/>
  <c r="E18" i="8"/>
  <c r="L14" i="8"/>
  <c r="F18" i="8"/>
  <c r="D18" i="8"/>
  <c r="L24" i="8"/>
  <c r="J30" i="8"/>
  <c r="D19" i="8"/>
  <c r="J18" i="8"/>
  <c r="K14" i="8"/>
  <c r="K26" i="8"/>
  <c r="H14" i="8"/>
  <c r="M16" i="8"/>
  <c r="M25" i="8"/>
  <c r="H11" i="8"/>
  <c r="H8" i="8"/>
  <c r="G36" i="8"/>
  <c r="J24" i="8"/>
  <c r="M7" i="8"/>
  <c r="G22" i="8"/>
  <c r="G31" i="8"/>
  <c r="H26" i="8"/>
  <c r="F8" i="8"/>
  <c r="L12" i="8"/>
  <c r="E30" i="8"/>
  <c r="G34" i="8"/>
  <c r="K17" i="8"/>
  <c r="G25" i="8"/>
  <c r="J17" i="8"/>
  <c r="D8" i="8"/>
  <c r="L33" i="8"/>
  <c r="M29" i="8"/>
  <c r="F24" i="8"/>
  <c r="L8" i="8"/>
  <c r="K20" i="8"/>
  <c r="D13" i="8"/>
  <c r="J19" i="8"/>
  <c r="M34" i="8"/>
  <c r="K33" i="8"/>
  <c r="H28" i="8"/>
  <c r="F29" i="8"/>
  <c r="K27" i="8"/>
  <c r="J12" i="8"/>
  <c r="M12" i="8"/>
  <c r="G8" i="8"/>
  <c r="E16" i="8"/>
  <c r="J10" i="8"/>
  <c r="F9" i="8"/>
  <c r="K11" i="8"/>
  <c r="D23" i="8"/>
  <c r="G33" i="8"/>
  <c r="D32" i="8"/>
  <c r="K37" i="8"/>
  <c r="H29" i="8"/>
  <c r="J31" i="8"/>
  <c r="F11" i="8"/>
  <c r="J8" i="8"/>
  <c r="K19" i="8"/>
  <c r="G10" i="8"/>
  <c r="F20" i="8"/>
  <c r="J36" i="8"/>
  <c r="H34" i="8"/>
  <c r="M31" i="8"/>
  <c r="E35" i="8"/>
  <c r="E19" i="8"/>
  <c r="L23" i="8"/>
  <c r="M15" i="8"/>
  <c r="D16" i="8"/>
  <c r="M24" i="8"/>
  <c r="F22" i="8"/>
  <c r="H37" i="8"/>
  <c r="J26" i="8"/>
  <c r="M32" i="8"/>
  <c r="D10" i="8"/>
  <c r="M8" i="8"/>
  <c r="M35" i="8"/>
  <c r="L30" i="8"/>
  <c r="L26" i="8"/>
  <c r="H30" i="8"/>
  <c r="K32" i="8"/>
  <c r="D11" i="8"/>
  <c r="D15" i="8"/>
  <c r="D26" i="8"/>
  <c r="M19" i="8"/>
  <c r="D29" i="8"/>
  <c r="M37" i="8"/>
  <c r="K34" i="8"/>
  <c r="G26" i="8"/>
  <c r="L13" i="8"/>
  <c r="L16" i="8"/>
  <c r="K38" i="8"/>
  <c r="D20" i="8"/>
  <c r="D12" i="8"/>
  <c r="J38" i="8"/>
  <c r="F13" i="8"/>
  <c r="H38" i="8"/>
  <c r="J23" i="8"/>
  <c r="F21" i="8"/>
  <c r="H13" i="8"/>
  <c r="K25" i="8"/>
  <c r="L32" i="8"/>
  <c r="H24" i="8"/>
  <c r="E24" i="8"/>
  <c r="E22" i="8"/>
  <c r="L31" i="8"/>
  <c r="L27" i="8"/>
  <c r="F30" i="8"/>
  <c r="K24" i="8"/>
  <c r="D22" i="8"/>
  <c r="E31" i="8"/>
  <c r="K35" i="8"/>
  <c r="L22" i="8"/>
  <c r="G30" i="8"/>
  <c r="M33" i="8"/>
  <c r="E26" i="8"/>
  <c r="G28" i="8"/>
  <c r="F36" i="8"/>
  <c r="G20" i="8"/>
  <c r="E11" i="8"/>
  <c r="J11" i="8"/>
  <c r="K16" i="8"/>
  <c r="J13" i="8"/>
  <c r="K7" i="8"/>
  <c r="K21" i="8"/>
  <c r="L38" i="8"/>
  <c r="G19" i="8"/>
  <c r="G11" i="8"/>
  <c r="J7" i="8"/>
  <c r="E8" i="8"/>
  <c r="F19" i="8"/>
  <c r="E7" i="8"/>
  <c r="J15" i="8"/>
  <c r="M11" i="8"/>
  <c r="L19" i="8"/>
  <c r="F25" i="8"/>
  <c r="L37" i="8"/>
  <c r="J37" i="8"/>
  <c r="D17" i="8"/>
  <c r="G16" i="8"/>
  <c r="G27" i="8"/>
  <c r="M30" i="8"/>
  <c r="F35" i="8"/>
  <c r="G37" i="8"/>
  <c r="E28" i="8"/>
  <c r="G29" i="8"/>
  <c r="H31" i="8"/>
  <c r="H36" i="8"/>
  <c r="M27" i="8"/>
  <c r="E27" i="8"/>
  <c r="G9" i="8"/>
  <c r="K23" i="8"/>
  <c r="H7" i="8"/>
  <c r="K15" i="8"/>
  <c r="E38" i="8"/>
  <c r="K12" i="8"/>
  <c r="H22" i="8"/>
  <c r="K13" i="8"/>
  <c r="M13" i="8"/>
  <c r="G13" i="8"/>
  <c r="D21" i="8"/>
  <c r="E23" i="8"/>
  <c r="E10" i="8"/>
  <c r="D25" i="8"/>
  <c r="D27" i="8"/>
  <c r="F32" i="8"/>
  <c r="G32" i="8"/>
  <c r="H33" i="8"/>
  <c r="D28" i="8"/>
  <c r="E32" i="8"/>
  <c r="J25" i="8"/>
  <c r="L35" i="8"/>
  <c r="J29" i="8"/>
  <c r="D33" i="8"/>
  <c r="J34" i="8"/>
  <c r="E25" i="8"/>
  <c r="I25" i="8"/>
  <c r="J33" i="8"/>
  <c r="D35" i="8"/>
  <c r="H27" i="8"/>
  <c r="M28" i="8"/>
  <c r="H32" i="8"/>
  <c r="F27" i="8"/>
  <c r="I27" i="8"/>
  <c r="D30" i="8"/>
  <c r="E34" i="8"/>
  <c r="M36" i="8"/>
  <c r="H35" i="8"/>
  <c r="E36" i="8"/>
  <c r="F33" i="8"/>
  <c r="K22" i="8"/>
  <c r="G15" i="8"/>
  <c r="F7" i="8"/>
  <c r="H12" i="8"/>
  <c r="E17" i="8"/>
  <c r="L9" i="8"/>
  <c r="H23" i="8"/>
  <c r="D9" i="8"/>
  <c r="H10" i="8"/>
  <c r="L20" i="8"/>
  <c r="H19" i="8"/>
  <c r="G12" i="8"/>
  <c r="K8" i="8"/>
  <c r="M21" i="8"/>
  <c r="E12" i="8"/>
  <c r="F23" i="8"/>
  <c r="L7" i="8"/>
  <c r="G23" i="8"/>
  <c r="J21" i="8"/>
  <c r="F12" i="8"/>
  <c r="D38" i="8"/>
  <c r="H9" i="8"/>
  <c r="L21" i="8"/>
  <c r="F15" i="8"/>
  <c r="M23" i="8"/>
  <c r="E9" i="8"/>
  <c r="E13" i="8"/>
  <c r="E15" i="8"/>
  <c r="F16" i="8"/>
  <c r="I16" i="8"/>
  <c r="H20" i="8"/>
  <c r="L36" i="8"/>
  <c r="G24" i="8"/>
  <c r="J32" i="8"/>
  <c r="K31" i="8"/>
  <c r="L28" i="8"/>
  <c r="L29" i="8"/>
  <c r="H25" i="8"/>
  <c r="J27" i="8"/>
  <c r="F31" i="8"/>
  <c r="J28" i="8"/>
  <c r="M22" i="8"/>
  <c r="K28" i="8"/>
  <c r="J22" i="8"/>
  <c r="F26" i="8"/>
  <c r="I26" i="8"/>
  <c r="E33" i="8"/>
  <c r="M26" i="8"/>
  <c r="L11" i="8"/>
  <c r="G17" i="8"/>
  <c r="G21" i="8"/>
  <c r="E21" i="8"/>
  <c r="F38" i="8"/>
  <c r="G7" i="8"/>
  <c r="J16" i="8"/>
  <c r="K9" i="8"/>
  <c r="M20" i="8"/>
  <c r="K10" i="8"/>
  <c r="D7" i="8"/>
  <c r="H21" i="8"/>
  <c r="J20" i="8"/>
  <c r="F17" i="8"/>
  <c r="M38" i="8"/>
  <c r="L25" i="8"/>
  <c r="L34" i="8"/>
  <c r="D36" i="8"/>
  <c r="D31" i="8"/>
  <c r="D24" i="8"/>
  <c r="F37" i="8"/>
  <c r="K29" i="8"/>
  <c r="D37" i="8"/>
  <c r="G35" i="8"/>
  <c r="E37" i="8"/>
  <c r="J35" i="8"/>
  <c r="K36" i="8"/>
  <c r="E29" i="8"/>
  <c r="K30" i="8"/>
  <c r="D34" i="8"/>
  <c r="F34" i="8"/>
  <c r="E20" i="8"/>
  <c r="I20" i="8"/>
  <c r="M10" i="8"/>
  <c r="H17" i="8"/>
  <c r="G38" i="8"/>
  <c r="M9" i="8"/>
  <c r="F10" i="8"/>
  <c r="L15" i="8"/>
  <c r="J9" i="8"/>
  <c r="F28" i="8"/>
  <c r="H15" i="8"/>
  <c r="L17" i="8"/>
  <c r="M17" i="8"/>
  <c r="H16" i="8"/>
  <c r="I18" i="8"/>
  <c r="H1750" i="7"/>
  <c r="I1750" i="7"/>
  <c r="F1751" i="7"/>
  <c r="C1752" i="7"/>
  <c r="E1751" i="7"/>
  <c r="D1751" i="7"/>
  <c r="G1751" i="7"/>
  <c r="I31" i="8"/>
  <c r="I22" i="8"/>
  <c r="I21" i="8"/>
  <c r="I11" i="8"/>
  <c r="I28" i="8"/>
  <c r="I32" i="8"/>
  <c r="I23" i="8"/>
  <c r="I8" i="8"/>
  <c r="I19" i="8"/>
  <c r="I24" i="8"/>
  <c r="I30" i="8"/>
  <c r="I38" i="8"/>
  <c r="I35" i="8"/>
  <c r="I17" i="8"/>
  <c r="I9" i="8"/>
  <c r="I34" i="8"/>
  <c r="I33" i="8"/>
  <c r="I15" i="8"/>
  <c r="I29" i="8"/>
  <c r="I13" i="8"/>
  <c r="I7" i="8"/>
  <c r="I36" i="8"/>
  <c r="I12" i="8"/>
  <c r="I37" i="8"/>
  <c r="I10" i="8"/>
  <c r="W3" i="6" a="1"/>
  <c r="W3" i="6"/>
  <c r="H1751" i="7"/>
  <c r="I1751" i="7"/>
  <c r="F1752" i="7"/>
  <c r="C1753" i="7"/>
  <c r="D1752" i="7"/>
  <c r="E1752" i="7"/>
  <c r="G1752" i="7"/>
  <c r="H1752" i="7"/>
  <c r="I1752" i="7"/>
  <c r="E1753" i="7"/>
  <c r="G1753" i="7"/>
  <c r="F1753" i="7"/>
  <c r="D1753" i="7"/>
  <c r="C1754" i="7"/>
  <c r="H1753" i="7"/>
  <c r="I1753" i="7"/>
  <c r="C1755" i="7"/>
  <c r="F1754" i="7"/>
  <c r="D1754" i="7"/>
  <c r="E1754" i="7"/>
  <c r="G1754" i="7"/>
  <c r="H1754" i="7"/>
  <c r="I1754" i="7"/>
  <c r="D1755" i="7"/>
  <c r="F1755" i="7"/>
  <c r="G1755" i="7"/>
  <c r="C1756" i="7"/>
  <c r="E1755" i="7"/>
  <c r="H1755" i="7"/>
  <c r="I1755" i="7"/>
  <c r="C1757" i="7"/>
  <c r="G1756" i="7"/>
  <c r="F1756" i="7"/>
  <c r="D1756" i="7"/>
  <c r="E1756" i="7"/>
  <c r="H1756" i="7"/>
  <c r="I1756" i="7"/>
  <c r="E1757" i="7"/>
  <c r="D1757" i="7"/>
  <c r="F1757" i="7"/>
  <c r="G1757" i="7"/>
  <c r="C1758" i="7"/>
  <c r="H1757" i="7"/>
  <c r="I1757" i="7"/>
  <c r="G1758" i="7"/>
  <c r="C1759" i="7"/>
  <c r="D1758" i="7"/>
  <c r="E1758" i="7"/>
  <c r="F1758" i="7"/>
  <c r="H1758" i="7"/>
  <c r="I1758" i="7"/>
  <c r="G1759" i="7"/>
  <c r="F1759" i="7"/>
  <c r="C1760" i="7"/>
  <c r="E1759" i="7"/>
  <c r="D1759" i="7"/>
  <c r="H1759" i="7"/>
  <c r="I1759" i="7"/>
  <c r="C1761" i="7"/>
  <c r="G1760" i="7"/>
  <c r="D1760" i="7"/>
  <c r="E1760" i="7"/>
  <c r="F1760" i="7"/>
  <c r="H1760" i="7"/>
  <c r="I1760" i="7"/>
  <c r="G1761" i="7"/>
  <c r="F1761" i="7"/>
  <c r="C1762" i="7"/>
  <c r="D1761" i="7"/>
  <c r="E1761" i="7"/>
  <c r="H1761" i="7"/>
  <c r="I1761" i="7"/>
  <c r="G1762" i="7"/>
  <c r="F1762" i="7"/>
  <c r="D1762" i="7"/>
  <c r="C1763" i="7"/>
  <c r="E1762" i="7"/>
  <c r="H1762" i="7"/>
  <c r="I1762" i="7"/>
  <c r="C1764" i="7"/>
  <c r="D1763" i="7"/>
  <c r="G1763" i="7"/>
  <c r="E1763" i="7"/>
  <c r="F1763" i="7"/>
  <c r="H1763" i="7"/>
  <c r="I1763" i="7"/>
  <c r="E1764" i="7"/>
  <c r="G1764" i="7"/>
  <c r="F1764" i="7"/>
  <c r="C1765" i="7"/>
  <c r="D1764" i="7"/>
  <c r="H1764" i="7"/>
  <c r="I1764" i="7"/>
  <c r="G1765" i="7"/>
  <c r="C1766" i="7"/>
  <c r="E1765" i="7"/>
  <c r="F1765" i="7"/>
  <c r="D1765" i="7"/>
  <c r="H1765" i="7"/>
  <c r="I1765" i="7"/>
  <c r="G1766" i="7"/>
  <c r="D1766" i="7"/>
  <c r="E1766" i="7"/>
  <c r="C1767" i="7"/>
  <c r="F1766" i="7"/>
  <c r="H1766" i="7"/>
  <c r="I1766" i="7"/>
  <c r="D1767" i="7"/>
  <c r="G1767" i="7"/>
  <c r="C1768" i="7"/>
  <c r="E1767" i="7"/>
  <c r="F1767" i="7"/>
  <c r="H1767" i="7"/>
  <c r="I1767" i="7"/>
  <c r="C1769" i="7"/>
  <c r="F1768" i="7"/>
  <c r="E1768" i="7"/>
  <c r="D1768" i="7"/>
  <c r="G1768" i="7"/>
  <c r="H1768" i="7"/>
  <c r="I1768" i="7"/>
  <c r="F1769" i="7"/>
  <c r="C1770" i="7"/>
  <c r="D1769" i="7"/>
  <c r="E1769" i="7"/>
  <c r="G1769" i="7"/>
  <c r="H1769" i="7"/>
  <c r="I1769" i="7"/>
  <c r="D1770" i="7"/>
  <c r="C1771" i="7"/>
  <c r="F1770" i="7"/>
  <c r="G1770" i="7"/>
  <c r="E1770" i="7"/>
  <c r="H1770" i="7"/>
  <c r="I1770" i="7"/>
  <c r="G1771" i="7"/>
  <c r="C1772" i="7"/>
  <c r="F1771" i="7"/>
  <c r="D1771" i="7"/>
  <c r="E1771" i="7"/>
  <c r="H1771" i="7"/>
  <c r="I1771" i="7"/>
  <c r="G1772" i="7"/>
  <c r="F1772" i="7"/>
  <c r="C1773" i="7"/>
  <c r="E1772" i="7"/>
  <c r="D1772" i="7"/>
  <c r="H1772" i="7"/>
  <c r="I1772" i="7"/>
  <c r="C1774" i="7"/>
  <c r="G1773" i="7"/>
  <c r="E1773" i="7"/>
  <c r="F1773" i="7"/>
  <c r="D1773" i="7"/>
  <c r="H1773" i="7"/>
  <c r="I1773" i="7"/>
  <c r="G1774" i="7"/>
  <c r="C1775" i="7"/>
  <c r="F1774" i="7"/>
  <c r="E1774" i="7"/>
  <c r="D1774" i="7"/>
  <c r="H1774" i="7"/>
  <c r="I1774" i="7"/>
  <c r="G1775" i="7"/>
  <c r="F1775" i="7"/>
  <c r="D1775" i="7"/>
  <c r="C1776" i="7"/>
  <c r="E1775" i="7"/>
  <c r="H1775" i="7"/>
  <c r="I1775" i="7"/>
  <c r="D1776" i="7"/>
  <c r="G1776" i="7"/>
  <c r="F1776" i="7"/>
  <c r="C1777" i="7"/>
  <c r="E1776" i="7"/>
  <c r="H1776" i="7"/>
  <c r="I1776" i="7"/>
  <c r="G1777" i="7"/>
  <c r="F1777" i="7"/>
  <c r="D1777" i="7"/>
  <c r="C1778" i="7"/>
  <c r="E1777" i="7"/>
  <c r="H1777" i="7"/>
  <c r="I1777" i="7"/>
  <c r="G1778" i="7"/>
  <c r="F1778" i="7"/>
  <c r="D1778" i="7"/>
  <c r="E1778" i="7"/>
  <c r="C1779" i="7"/>
  <c r="H1778" i="7"/>
  <c r="I1778" i="7"/>
  <c r="C1780" i="7"/>
  <c r="E1779" i="7"/>
  <c r="D1779" i="7"/>
  <c r="F1779" i="7"/>
  <c r="G1779" i="7"/>
  <c r="H1779" i="7"/>
  <c r="I1779" i="7"/>
  <c r="D1780" i="7"/>
  <c r="F1780" i="7"/>
  <c r="G1780" i="7"/>
  <c r="C1781" i="7"/>
  <c r="E1780" i="7"/>
  <c r="H1780" i="7"/>
  <c r="I1780" i="7"/>
  <c r="G1781" i="7"/>
  <c r="C1782" i="7"/>
  <c r="E1781" i="7"/>
  <c r="F1781" i="7"/>
  <c r="D1781" i="7"/>
  <c r="H1781" i="7"/>
  <c r="I1781" i="7"/>
  <c r="D1782" i="7"/>
  <c r="C1783" i="7"/>
  <c r="G1782" i="7"/>
  <c r="E1782" i="7"/>
  <c r="F1782" i="7"/>
  <c r="H1782" i="7"/>
  <c r="I1782" i="7"/>
  <c r="C1784" i="7"/>
  <c r="D1783" i="7"/>
  <c r="G1783" i="7"/>
  <c r="F1783" i="7"/>
  <c r="E1783" i="7"/>
  <c r="H1783" i="7"/>
  <c r="I1783" i="7"/>
  <c r="G1784" i="7"/>
  <c r="F1784" i="7"/>
  <c r="D1784" i="7"/>
  <c r="C1785" i="7"/>
  <c r="E1784" i="7"/>
  <c r="H1784" i="7"/>
  <c r="I1784" i="7"/>
  <c r="G1785" i="7"/>
  <c r="D1785" i="7"/>
  <c r="E1785" i="7"/>
  <c r="C1786" i="7"/>
  <c r="F1785" i="7"/>
  <c r="H1785" i="7"/>
  <c r="I1785" i="7"/>
  <c r="E1786" i="7"/>
  <c r="F1786" i="7"/>
  <c r="C1787" i="7"/>
  <c r="D1786" i="7"/>
  <c r="G1786" i="7"/>
  <c r="H1786" i="7"/>
  <c r="I1786" i="7"/>
  <c r="G1787" i="7"/>
  <c r="F1787" i="7"/>
  <c r="C1788" i="7"/>
  <c r="E1787" i="7"/>
  <c r="D1787" i="7"/>
  <c r="H1787" i="7"/>
  <c r="I1787" i="7"/>
  <c r="G1788" i="7"/>
  <c r="C1789" i="7"/>
  <c r="E1788" i="7"/>
  <c r="D1788" i="7"/>
  <c r="F1788" i="7"/>
  <c r="H1788" i="7"/>
  <c r="I1788" i="7"/>
  <c r="C1790" i="7"/>
  <c r="E1789" i="7"/>
  <c r="F1789" i="7"/>
  <c r="D1789" i="7"/>
  <c r="G1789" i="7"/>
  <c r="H1789" i="7"/>
  <c r="I1789" i="7"/>
  <c r="G1790" i="7"/>
  <c r="C1791" i="7"/>
  <c r="F1790" i="7"/>
  <c r="E1790" i="7"/>
  <c r="D1790" i="7"/>
  <c r="H1790" i="7"/>
  <c r="I1790" i="7"/>
  <c r="C1792" i="7"/>
  <c r="E1791" i="7"/>
  <c r="F1791" i="7"/>
  <c r="G1791" i="7"/>
  <c r="D1791" i="7"/>
  <c r="H1791" i="7"/>
  <c r="I1791" i="7"/>
  <c r="C1793" i="7"/>
  <c r="D1792" i="7"/>
  <c r="G1792" i="7"/>
  <c r="E1792" i="7"/>
  <c r="F1792" i="7"/>
  <c r="H1792" i="7"/>
  <c r="I1792" i="7"/>
  <c r="G1793" i="7"/>
  <c r="C1794" i="7"/>
  <c r="D1793" i="7"/>
  <c r="F1793" i="7"/>
  <c r="E1793" i="7"/>
  <c r="H1793" i="7"/>
  <c r="I1793" i="7"/>
  <c r="G1794" i="7"/>
  <c r="F1794" i="7"/>
  <c r="C1795" i="7"/>
  <c r="E1794" i="7"/>
  <c r="D1794" i="7"/>
  <c r="H1794" i="7"/>
  <c r="I1794" i="7"/>
  <c r="G1795" i="7"/>
  <c r="D1795" i="7"/>
  <c r="F1795" i="7"/>
  <c r="C1796" i="7"/>
  <c r="E1795" i="7"/>
  <c r="H1795" i="7"/>
  <c r="I1795" i="7"/>
  <c r="G1796" i="7"/>
  <c r="C1797" i="7"/>
  <c r="E1796" i="7"/>
  <c r="D1796" i="7"/>
  <c r="F1796" i="7"/>
  <c r="H1796" i="7"/>
  <c r="I1796" i="7"/>
  <c r="G1797" i="7"/>
  <c r="C1798" i="7"/>
  <c r="E1797" i="7"/>
  <c r="F1797" i="7"/>
  <c r="D1797" i="7"/>
  <c r="H1797" i="7"/>
  <c r="I1797" i="7"/>
  <c r="G1798" i="7"/>
  <c r="F1798" i="7"/>
  <c r="C1799" i="7"/>
  <c r="E1798" i="7"/>
  <c r="D1798" i="7"/>
  <c r="H1798" i="7"/>
  <c r="I1798" i="7"/>
  <c r="C1800" i="7"/>
  <c r="E1799" i="7"/>
  <c r="F1799" i="7"/>
  <c r="G1799" i="7"/>
  <c r="D1799" i="7"/>
  <c r="H1799" i="7"/>
  <c r="I1799" i="7"/>
  <c r="D1800" i="7"/>
  <c r="G1800" i="7"/>
  <c r="F1800" i="7"/>
  <c r="C1801" i="7"/>
  <c r="E1800" i="7"/>
  <c r="H1800" i="7"/>
  <c r="I1800" i="7"/>
  <c r="G1801" i="7"/>
  <c r="C1802" i="7"/>
  <c r="E1801" i="7"/>
  <c r="D1801" i="7"/>
  <c r="F1801" i="7"/>
  <c r="H1801" i="7"/>
  <c r="I1801" i="7"/>
  <c r="G1802" i="7"/>
  <c r="C1803" i="7"/>
  <c r="E1802" i="7"/>
  <c r="F1802" i="7"/>
  <c r="D1802" i="7"/>
  <c r="H1802" i="7"/>
  <c r="I1802" i="7"/>
  <c r="G1803" i="7"/>
  <c r="C1804" i="7"/>
  <c r="F1803" i="7"/>
  <c r="E1803" i="7"/>
  <c r="D1803" i="7"/>
  <c r="H1803" i="7"/>
  <c r="I1803" i="7"/>
  <c r="C1805" i="7"/>
  <c r="D1804" i="7"/>
  <c r="F1804" i="7"/>
  <c r="E1804" i="7"/>
  <c r="G1804" i="7"/>
  <c r="H1804" i="7"/>
  <c r="I1804" i="7"/>
  <c r="G1805" i="7"/>
  <c r="D1805" i="7"/>
  <c r="C1806" i="7"/>
  <c r="E1805" i="7"/>
  <c r="F1805" i="7"/>
  <c r="H1805" i="7"/>
  <c r="I1805" i="7"/>
  <c r="G1806" i="7"/>
  <c r="C1807" i="7"/>
  <c r="E1806" i="7"/>
  <c r="F1806" i="7"/>
  <c r="D1806" i="7"/>
  <c r="H1806" i="7"/>
  <c r="I1806" i="7"/>
  <c r="D1807" i="7"/>
  <c r="C1808" i="7"/>
  <c r="E1807" i="7"/>
  <c r="G1807" i="7"/>
  <c r="F1807" i="7"/>
  <c r="H1807" i="7"/>
  <c r="I1807" i="7"/>
  <c r="D1808" i="7"/>
  <c r="F1808" i="7"/>
  <c r="E1808" i="7"/>
  <c r="C1809" i="7"/>
  <c r="G1808" i="7"/>
  <c r="H1808" i="7"/>
  <c r="I1808" i="7"/>
  <c r="C1810" i="7"/>
  <c r="E1809" i="7"/>
  <c r="F1809" i="7"/>
  <c r="D1809" i="7"/>
  <c r="G1809" i="7"/>
  <c r="H1809" i="7"/>
  <c r="I1809" i="7"/>
  <c r="C1811" i="7"/>
  <c r="F1810" i="7"/>
  <c r="G1810" i="7"/>
  <c r="E1810" i="7"/>
  <c r="D1810" i="7"/>
  <c r="H1810" i="7"/>
  <c r="I1810" i="7"/>
  <c r="G1811" i="7"/>
  <c r="F1811" i="7"/>
  <c r="C1812" i="7"/>
  <c r="E1811" i="7"/>
  <c r="D1811" i="7"/>
  <c r="H1811" i="7"/>
  <c r="I1811" i="7"/>
  <c r="C1813" i="7"/>
  <c r="F1812" i="7"/>
  <c r="E1812" i="7"/>
  <c r="D1812" i="7"/>
  <c r="G1812" i="7"/>
  <c r="H1812" i="7"/>
  <c r="I1812" i="7"/>
  <c r="C1814" i="7"/>
  <c r="F1813" i="7"/>
  <c r="D1813" i="7"/>
  <c r="G1813" i="7"/>
  <c r="E1813" i="7"/>
  <c r="H1813" i="7"/>
  <c r="I1813" i="7"/>
  <c r="C1815" i="7"/>
  <c r="F1814" i="7"/>
  <c r="G1814" i="7"/>
  <c r="E1814" i="7"/>
  <c r="D1814" i="7"/>
  <c r="H1814" i="7"/>
  <c r="I1814" i="7"/>
  <c r="C1816" i="7"/>
  <c r="E1815" i="7"/>
  <c r="F1815" i="7"/>
  <c r="G1815" i="7"/>
  <c r="D1815" i="7"/>
  <c r="H1815" i="7"/>
  <c r="I1815" i="7"/>
  <c r="C1817" i="7"/>
  <c r="F1816" i="7"/>
  <c r="E1816" i="7"/>
  <c r="G1816" i="7"/>
  <c r="D1816" i="7"/>
  <c r="H1816" i="7"/>
  <c r="I1816" i="7"/>
  <c r="C1818" i="7"/>
  <c r="E1817" i="7"/>
  <c r="F1817" i="7"/>
  <c r="D1817" i="7"/>
  <c r="G1817" i="7"/>
  <c r="H1817" i="7"/>
  <c r="I1817" i="7"/>
  <c r="C1819" i="7"/>
  <c r="F1818" i="7"/>
  <c r="E1818" i="7"/>
  <c r="D1818" i="7"/>
  <c r="G1818" i="7"/>
  <c r="H1818" i="7"/>
  <c r="I1818" i="7"/>
  <c r="E1819" i="7"/>
  <c r="F1819" i="7"/>
  <c r="D1819" i="7"/>
  <c r="G1819" i="7"/>
  <c r="C1820" i="7"/>
  <c r="H1819" i="7"/>
  <c r="I1819" i="7"/>
  <c r="C1821" i="7"/>
  <c r="F1820" i="7"/>
  <c r="G1820" i="7"/>
  <c r="D1820" i="7"/>
  <c r="E1820" i="7"/>
  <c r="H1820" i="7"/>
  <c r="I1820" i="7"/>
  <c r="E1821" i="7"/>
  <c r="F1821" i="7"/>
  <c r="D1821" i="7"/>
  <c r="G1821" i="7"/>
  <c r="C1822" i="7"/>
  <c r="H1821" i="7"/>
  <c r="I1821" i="7"/>
  <c r="C1823" i="7"/>
  <c r="F1822" i="7"/>
  <c r="E1822" i="7"/>
  <c r="D1822" i="7"/>
  <c r="G1822" i="7"/>
  <c r="H1822" i="7"/>
  <c r="I1822" i="7"/>
  <c r="C1824" i="7"/>
  <c r="E1823" i="7"/>
  <c r="F1823" i="7"/>
  <c r="G1823" i="7"/>
  <c r="D1823" i="7"/>
  <c r="H1823" i="7"/>
  <c r="I1823" i="7"/>
  <c r="C1825" i="7"/>
  <c r="F1824" i="7"/>
  <c r="D1824" i="7"/>
  <c r="G1824" i="7"/>
  <c r="E1824" i="7"/>
  <c r="H1824" i="7"/>
  <c r="I1824" i="7"/>
  <c r="E1825" i="7"/>
  <c r="F1825" i="7"/>
  <c r="G1825" i="7"/>
  <c r="D1825" i="7"/>
  <c r="C1826" i="7"/>
  <c r="H1825" i="7"/>
  <c r="I1825" i="7"/>
  <c r="F1826" i="7"/>
  <c r="D1826" i="7"/>
  <c r="C1827" i="7"/>
  <c r="E1826" i="7"/>
  <c r="G1826" i="7"/>
  <c r="H1826" i="7"/>
  <c r="I1826" i="7"/>
  <c r="C1828" i="7"/>
  <c r="E1827" i="7"/>
  <c r="F1827" i="7"/>
  <c r="G1827" i="7"/>
  <c r="D1827" i="7"/>
  <c r="H1827" i="7"/>
  <c r="I1827" i="7"/>
  <c r="C1829" i="7"/>
  <c r="F1828" i="7"/>
  <c r="E1828" i="7"/>
  <c r="G1828" i="7"/>
  <c r="D1828" i="7"/>
  <c r="H1828" i="7"/>
  <c r="I1828" i="7"/>
  <c r="C1830" i="7"/>
  <c r="E1829" i="7"/>
  <c r="F1829" i="7"/>
  <c r="D1829" i="7"/>
  <c r="G1829" i="7"/>
  <c r="H1829" i="7"/>
  <c r="I1829" i="7"/>
  <c r="C1831" i="7"/>
  <c r="E1830" i="7"/>
  <c r="G1830" i="7"/>
  <c r="D1830" i="7"/>
  <c r="F1830" i="7"/>
  <c r="H1830" i="7"/>
  <c r="I1830" i="7"/>
  <c r="C1832" i="7"/>
  <c r="E1831" i="7"/>
  <c r="D1831" i="7"/>
  <c r="G1831" i="7"/>
  <c r="F1831" i="7"/>
  <c r="H1831" i="7"/>
  <c r="I1831" i="7"/>
  <c r="F1832" i="7"/>
  <c r="E1832" i="7"/>
  <c r="D1832" i="7"/>
  <c r="G1832" i="7"/>
  <c r="C1833" i="7"/>
  <c r="H1832" i="7"/>
  <c r="I1832" i="7"/>
  <c r="C1834" i="7"/>
  <c r="F1833" i="7"/>
  <c r="G1833" i="7"/>
  <c r="D1833" i="7"/>
  <c r="E1833" i="7"/>
  <c r="H1833" i="7"/>
  <c r="I1833" i="7"/>
  <c r="C1835" i="7"/>
  <c r="F1834" i="7"/>
  <c r="E1834" i="7"/>
  <c r="D1834" i="7"/>
  <c r="G1834" i="7"/>
  <c r="H1834" i="7"/>
  <c r="I1834" i="7"/>
  <c r="C1836" i="7"/>
  <c r="F1835" i="7"/>
  <c r="G1835" i="7"/>
  <c r="D1835" i="7"/>
  <c r="E1835" i="7"/>
  <c r="H1835" i="7"/>
  <c r="I1835" i="7"/>
  <c r="F1836" i="7"/>
  <c r="E1836" i="7"/>
  <c r="D1836" i="7"/>
  <c r="G1836" i="7"/>
  <c r="C1837" i="7"/>
  <c r="H1836" i="7"/>
  <c r="I1836" i="7"/>
  <c r="C1838" i="7"/>
  <c r="E1837" i="7"/>
  <c r="F1837" i="7"/>
  <c r="G1837" i="7"/>
  <c r="D1837" i="7"/>
  <c r="H1837" i="7"/>
  <c r="I1837" i="7"/>
  <c r="F1838" i="7"/>
  <c r="E1838" i="7"/>
  <c r="D1838" i="7"/>
  <c r="G1838" i="7"/>
  <c r="C1839" i="7"/>
  <c r="H1838" i="7"/>
  <c r="I1838" i="7"/>
  <c r="C1840" i="7"/>
  <c r="F1839" i="7"/>
  <c r="G1839" i="7"/>
  <c r="D1839" i="7"/>
  <c r="E1839" i="7"/>
  <c r="H1839" i="7"/>
  <c r="I1839" i="7"/>
  <c r="C1841" i="7"/>
  <c r="E1840" i="7"/>
  <c r="D1840" i="7"/>
  <c r="F1840" i="7"/>
  <c r="G1840" i="7"/>
  <c r="H1840" i="7"/>
  <c r="I1840" i="7"/>
  <c r="E1841" i="7"/>
  <c r="F1841" i="7"/>
  <c r="C1842" i="7"/>
  <c r="D1841" i="7"/>
  <c r="G1841" i="7"/>
  <c r="H1841" i="7"/>
  <c r="I1841" i="7"/>
  <c r="C1843" i="7"/>
  <c r="F1842" i="7"/>
  <c r="E1842" i="7"/>
  <c r="G1842" i="7"/>
  <c r="D1842" i="7"/>
  <c r="H1842" i="7"/>
  <c r="I1842" i="7"/>
  <c r="C1844" i="7"/>
  <c r="F1843" i="7"/>
  <c r="G1843" i="7"/>
  <c r="E1843" i="7"/>
  <c r="D1843" i="7"/>
  <c r="H1843" i="7"/>
  <c r="I1843" i="7"/>
  <c r="C1845" i="7"/>
  <c r="F1844" i="7"/>
  <c r="E1844" i="7"/>
  <c r="G1844" i="7"/>
  <c r="D1844" i="7"/>
  <c r="H1844" i="7"/>
  <c r="I1844" i="7"/>
  <c r="E1845" i="7"/>
  <c r="F1845" i="7"/>
  <c r="D1845" i="7"/>
  <c r="G1845" i="7"/>
  <c r="C1846" i="7"/>
  <c r="H1845" i="7"/>
  <c r="I1845" i="7"/>
  <c r="C1847" i="7"/>
  <c r="F1846" i="7"/>
  <c r="E1846" i="7"/>
  <c r="G1846" i="7"/>
  <c r="D1846" i="7"/>
  <c r="H1846" i="7"/>
  <c r="I1846" i="7"/>
  <c r="E1847" i="7"/>
  <c r="F1847" i="7"/>
  <c r="G1847" i="7"/>
  <c r="C1848" i="7"/>
  <c r="D1847" i="7"/>
  <c r="H1847" i="7"/>
  <c r="I1847" i="7"/>
  <c r="F1848" i="7"/>
  <c r="E1848" i="7"/>
  <c r="D1848" i="7"/>
  <c r="G1848" i="7"/>
  <c r="C1849" i="7"/>
  <c r="H1848" i="7"/>
  <c r="I1848" i="7"/>
  <c r="C1850" i="7"/>
  <c r="E1849" i="7"/>
  <c r="F1849" i="7"/>
  <c r="G1849" i="7"/>
  <c r="D1849" i="7"/>
  <c r="H1849" i="7"/>
  <c r="I1849" i="7"/>
  <c r="F1850" i="7"/>
  <c r="E1850" i="7"/>
  <c r="D1850" i="7"/>
  <c r="G1850" i="7"/>
  <c r="C1851" i="7"/>
  <c r="H1850" i="7"/>
  <c r="I1850" i="7"/>
  <c r="C1852" i="7"/>
  <c r="E1851" i="7"/>
  <c r="F1851" i="7"/>
  <c r="G1851" i="7"/>
  <c r="D1851" i="7"/>
  <c r="H1851" i="7"/>
  <c r="I1851" i="7"/>
  <c r="C1853" i="7"/>
  <c r="F1852" i="7"/>
  <c r="E1852" i="7"/>
  <c r="D1852" i="7"/>
  <c r="G1852" i="7"/>
  <c r="H1852" i="7"/>
  <c r="I1852" i="7"/>
  <c r="C1854" i="7"/>
  <c r="E1853" i="7"/>
  <c r="F1853" i="7"/>
  <c r="D1853" i="7"/>
  <c r="G1853" i="7"/>
  <c r="H1853" i="7"/>
  <c r="I1853" i="7"/>
  <c r="C1855" i="7"/>
  <c r="F1854" i="7"/>
  <c r="E1854" i="7"/>
  <c r="D1854" i="7"/>
  <c r="G1854" i="7"/>
  <c r="H1854" i="7"/>
  <c r="I1854" i="7"/>
  <c r="C1856" i="7"/>
  <c r="E1855" i="7"/>
  <c r="F1855" i="7"/>
  <c r="D1855" i="7"/>
  <c r="G1855" i="7"/>
  <c r="H1855" i="7"/>
  <c r="I1855" i="7"/>
  <c r="F1856" i="7"/>
  <c r="E1856" i="7"/>
  <c r="D1856" i="7"/>
  <c r="G1856" i="7"/>
  <c r="C1857" i="7"/>
  <c r="H1856" i="7"/>
  <c r="I1856" i="7"/>
  <c r="F1857" i="7"/>
  <c r="C1858" i="7"/>
  <c r="D1857" i="7"/>
  <c r="E1857" i="7"/>
  <c r="G1857" i="7"/>
  <c r="H1857" i="7"/>
  <c r="I1857" i="7"/>
  <c r="F1858" i="7"/>
  <c r="D1858" i="7"/>
  <c r="C1859" i="7"/>
  <c r="E1858" i="7"/>
  <c r="G1858" i="7"/>
  <c r="H1858" i="7"/>
  <c r="I1858" i="7"/>
  <c r="E1859" i="7"/>
  <c r="C1860" i="7"/>
  <c r="G1859" i="7"/>
  <c r="F1859" i="7"/>
  <c r="D1859" i="7"/>
  <c r="H1859" i="7"/>
  <c r="I1859" i="7"/>
  <c r="C1861" i="7"/>
  <c r="F1860" i="7"/>
  <c r="E1860" i="7"/>
  <c r="D1860" i="7"/>
  <c r="G1860" i="7"/>
  <c r="H1860" i="7"/>
  <c r="I1860" i="7"/>
  <c r="C1862" i="7"/>
  <c r="F1861" i="7"/>
  <c r="D1861" i="7"/>
  <c r="E1861" i="7"/>
  <c r="G1861" i="7"/>
  <c r="H1861" i="7"/>
  <c r="I1861" i="7"/>
  <c r="C1863" i="7"/>
  <c r="F1862" i="7"/>
  <c r="D1862" i="7"/>
  <c r="E1862" i="7"/>
  <c r="G1862" i="7"/>
  <c r="H1862" i="7"/>
  <c r="I1862" i="7"/>
  <c r="E1863" i="7"/>
  <c r="D1863" i="7"/>
  <c r="C1864" i="7"/>
  <c r="G1863" i="7"/>
  <c r="F1863" i="7"/>
  <c r="H1863" i="7"/>
  <c r="I1863" i="7"/>
  <c r="E1864" i="7"/>
  <c r="D1864" i="7"/>
  <c r="C1865" i="7"/>
  <c r="G1864" i="7"/>
  <c r="F1864" i="7"/>
  <c r="H1864" i="7"/>
  <c r="I1864" i="7"/>
  <c r="E1865" i="7"/>
  <c r="F1865" i="7"/>
  <c r="D1865" i="7"/>
  <c r="C1866" i="7"/>
  <c r="G1865" i="7"/>
  <c r="H1865" i="7"/>
  <c r="I1865" i="7"/>
  <c r="C1867" i="7"/>
  <c r="F1866" i="7"/>
  <c r="E1866" i="7"/>
  <c r="D1866" i="7"/>
  <c r="G1866" i="7"/>
  <c r="H1866" i="7"/>
  <c r="I1866" i="7"/>
  <c r="E1867" i="7"/>
  <c r="F1867" i="7"/>
  <c r="D1867" i="7"/>
  <c r="G1867" i="7"/>
  <c r="C1868" i="7"/>
  <c r="H1867" i="7"/>
  <c r="I1867" i="7"/>
  <c r="C1869" i="7"/>
  <c r="F1868" i="7"/>
  <c r="E1868" i="7"/>
  <c r="G1868" i="7"/>
  <c r="D1868" i="7"/>
  <c r="H1868" i="7"/>
  <c r="I1868" i="7"/>
  <c r="C1870" i="7"/>
  <c r="F1869" i="7"/>
  <c r="G1869" i="7"/>
  <c r="D1869" i="7"/>
  <c r="E1869" i="7"/>
  <c r="H1869" i="7"/>
  <c r="I1869" i="7"/>
  <c r="C1871" i="7"/>
  <c r="E1870" i="7"/>
  <c r="G1870" i="7"/>
  <c r="F1870" i="7"/>
  <c r="D1870" i="7"/>
  <c r="H1870" i="7"/>
  <c r="I1870" i="7"/>
  <c r="E1871" i="7"/>
  <c r="F1871" i="7"/>
  <c r="G1871" i="7"/>
  <c r="D1871" i="7"/>
  <c r="C1872" i="7"/>
  <c r="H1871" i="7"/>
  <c r="I1871" i="7"/>
  <c r="C1873" i="7"/>
  <c r="F1872" i="7"/>
  <c r="D1872" i="7"/>
  <c r="E1872" i="7"/>
  <c r="G1872" i="7"/>
  <c r="H1872" i="7"/>
  <c r="I1872" i="7"/>
  <c r="F1873" i="7"/>
  <c r="C1874" i="7"/>
  <c r="D1873" i="7"/>
  <c r="G1873" i="7"/>
  <c r="E1873" i="7"/>
  <c r="H1873" i="7"/>
  <c r="I1873" i="7"/>
  <c r="C1875" i="7"/>
  <c r="F1874" i="7"/>
  <c r="D1874" i="7"/>
  <c r="E1874" i="7"/>
  <c r="G1874" i="7"/>
  <c r="H1874" i="7"/>
  <c r="I1874" i="7"/>
  <c r="E1875" i="7"/>
  <c r="D1875" i="7"/>
  <c r="G1875" i="7"/>
  <c r="C1876" i="7"/>
  <c r="F1875" i="7"/>
  <c r="H1875" i="7"/>
  <c r="I1875" i="7"/>
  <c r="C1877" i="7"/>
  <c r="F1876" i="7"/>
  <c r="D1876" i="7"/>
  <c r="E1876" i="7"/>
  <c r="G1876" i="7"/>
  <c r="H1876" i="7"/>
  <c r="I1876" i="7"/>
  <c r="E1877" i="7"/>
  <c r="D1877" i="7"/>
  <c r="C1878" i="7"/>
  <c r="G1877" i="7"/>
  <c r="F1877" i="7"/>
  <c r="H1877" i="7"/>
  <c r="I1877" i="7"/>
  <c r="F1878" i="7"/>
  <c r="D1878" i="7"/>
  <c r="C1879" i="7"/>
  <c r="E1878" i="7"/>
  <c r="G1878" i="7"/>
  <c r="H1878" i="7"/>
  <c r="I1878" i="7"/>
  <c r="C1880" i="7"/>
  <c r="F1879" i="7"/>
  <c r="D1879" i="7"/>
  <c r="G1879" i="7"/>
  <c r="E1879" i="7"/>
  <c r="H1879" i="7"/>
  <c r="I1879" i="7"/>
  <c r="C1881" i="7"/>
  <c r="E1880" i="7"/>
  <c r="D1880" i="7"/>
  <c r="F1880" i="7"/>
  <c r="G1880" i="7"/>
  <c r="H1880" i="7"/>
  <c r="I1880" i="7"/>
  <c r="C1882" i="7"/>
  <c r="E1881" i="7"/>
  <c r="D1881" i="7"/>
  <c r="G1881" i="7"/>
  <c r="F1881" i="7"/>
  <c r="H1881" i="7"/>
  <c r="I1881" i="7"/>
  <c r="C1883" i="7"/>
  <c r="F1882" i="7"/>
  <c r="D1882" i="7"/>
  <c r="G1882" i="7"/>
  <c r="E1882" i="7"/>
  <c r="H1882" i="7"/>
  <c r="I1882" i="7"/>
  <c r="C1884" i="7"/>
  <c r="F1883" i="7"/>
  <c r="E1883" i="7"/>
  <c r="G1883" i="7"/>
  <c r="D1883" i="7"/>
  <c r="H1883" i="7"/>
  <c r="I1883" i="7"/>
  <c r="C1885" i="7"/>
  <c r="F1884" i="7"/>
  <c r="D1884" i="7"/>
  <c r="G1884" i="7"/>
  <c r="E1884" i="7"/>
  <c r="H1884" i="7"/>
  <c r="I1884" i="7"/>
  <c r="F1885" i="7"/>
  <c r="C1886" i="7"/>
  <c r="E1885" i="7"/>
  <c r="D1885" i="7"/>
  <c r="G1885" i="7"/>
  <c r="H1885" i="7"/>
  <c r="I1885" i="7"/>
  <c r="C1887" i="7"/>
  <c r="F1886" i="7"/>
  <c r="D1886" i="7"/>
  <c r="G1886" i="7"/>
  <c r="E1886" i="7"/>
  <c r="H1886" i="7"/>
  <c r="I1886" i="7"/>
  <c r="C1888" i="7"/>
  <c r="E1887" i="7"/>
  <c r="D1887" i="7"/>
  <c r="G1887" i="7"/>
  <c r="F1887" i="7"/>
  <c r="H1887" i="7"/>
  <c r="I1887" i="7"/>
  <c r="C1889" i="7"/>
  <c r="F1888" i="7"/>
  <c r="E1888" i="7"/>
  <c r="G1888" i="7"/>
  <c r="D1888" i="7"/>
  <c r="H1888" i="7"/>
  <c r="I1888" i="7"/>
  <c r="C1890" i="7"/>
  <c r="E1889" i="7"/>
  <c r="G1889" i="7"/>
  <c r="D1889" i="7"/>
  <c r="F1889" i="7"/>
  <c r="H1889" i="7"/>
  <c r="I1889" i="7"/>
  <c r="E1890" i="7"/>
  <c r="G1890" i="7"/>
  <c r="C1891" i="7"/>
  <c r="F1890" i="7"/>
  <c r="D1890" i="7"/>
  <c r="H1890" i="7"/>
  <c r="I1890" i="7"/>
  <c r="C1892" i="7"/>
  <c r="E1891" i="7"/>
  <c r="D1891" i="7"/>
  <c r="F1891" i="7"/>
  <c r="G1891" i="7"/>
  <c r="H1891" i="7"/>
  <c r="I1891" i="7"/>
  <c r="F1892" i="7"/>
  <c r="E1892" i="7"/>
  <c r="D1892" i="7"/>
  <c r="G1892" i="7"/>
  <c r="C1893" i="7"/>
  <c r="H1892" i="7"/>
  <c r="I1892" i="7"/>
  <c r="C1894" i="7"/>
  <c r="F1893" i="7"/>
  <c r="D1893" i="7"/>
  <c r="G1893" i="7"/>
  <c r="E1893" i="7"/>
  <c r="H1893" i="7"/>
  <c r="I1893" i="7"/>
  <c r="C1895" i="7"/>
  <c r="F1894" i="7"/>
  <c r="D1894" i="7"/>
  <c r="G1894" i="7"/>
  <c r="E1894" i="7"/>
  <c r="H1894" i="7"/>
  <c r="I1894" i="7"/>
  <c r="F1895" i="7"/>
  <c r="E1895" i="7"/>
  <c r="D1895" i="7"/>
  <c r="C1896" i="7"/>
  <c r="G1895" i="7"/>
  <c r="H1895" i="7"/>
  <c r="I1895" i="7"/>
  <c r="F1896" i="7"/>
  <c r="E1896" i="7"/>
  <c r="D1896" i="7"/>
  <c r="C1897" i="7"/>
  <c r="G1896" i="7"/>
  <c r="H1896" i="7"/>
  <c r="I1896" i="7"/>
  <c r="C1898" i="7"/>
  <c r="E1897" i="7"/>
  <c r="D1897" i="7"/>
  <c r="F1897" i="7"/>
  <c r="G1897" i="7"/>
  <c r="H1897" i="7"/>
  <c r="I1897" i="7"/>
  <c r="F1898" i="7"/>
  <c r="E1898" i="7"/>
  <c r="G1898" i="7"/>
  <c r="C1899" i="7"/>
  <c r="D1898" i="7"/>
  <c r="H1898" i="7"/>
  <c r="I1898" i="7"/>
  <c r="C1900" i="7"/>
  <c r="F1899" i="7"/>
  <c r="E1899" i="7"/>
  <c r="D1899" i="7"/>
  <c r="G1899" i="7"/>
  <c r="H1899" i="7"/>
  <c r="I1899" i="7"/>
  <c r="F1900" i="7"/>
  <c r="E1900" i="7"/>
  <c r="D1900" i="7"/>
  <c r="G1900" i="7"/>
  <c r="C1901" i="7"/>
  <c r="H1900" i="7"/>
  <c r="I1900" i="7"/>
  <c r="C1902" i="7"/>
  <c r="F1901" i="7"/>
  <c r="G1901" i="7"/>
  <c r="E1901" i="7"/>
  <c r="D1901" i="7"/>
  <c r="H1901" i="7"/>
  <c r="I1901" i="7"/>
  <c r="F1902" i="7"/>
  <c r="E1902" i="7"/>
  <c r="D1902" i="7"/>
  <c r="G1902" i="7"/>
  <c r="C1903" i="7"/>
  <c r="H1902" i="7"/>
  <c r="I1902" i="7"/>
  <c r="C1904" i="7"/>
  <c r="F1903" i="7"/>
  <c r="D1903" i="7"/>
  <c r="G1903" i="7"/>
  <c r="E1903" i="7"/>
  <c r="H1903" i="7"/>
  <c r="I1903" i="7"/>
  <c r="C1905" i="7"/>
  <c r="E1904" i="7"/>
  <c r="D1904" i="7"/>
  <c r="F1904" i="7"/>
  <c r="G1904" i="7"/>
  <c r="H1904" i="7"/>
  <c r="I1904" i="7"/>
  <c r="C1906" i="7"/>
  <c r="F1905" i="7"/>
  <c r="D1905" i="7"/>
  <c r="G1905" i="7"/>
  <c r="E1905" i="7"/>
  <c r="H1905" i="7"/>
  <c r="I1905" i="7"/>
  <c r="C1907" i="7"/>
  <c r="F1906" i="7"/>
  <c r="E1906" i="7"/>
  <c r="G1906" i="7"/>
  <c r="D1906" i="7"/>
  <c r="H1906" i="7"/>
  <c r="I1906" i="7"/>
  <c r="C1908" i="7"/>
  <c r="F1907" i="7"/>
  <c r="D1907" i="7"/>
  <c r="G1907" i="7"/>
  <c r="E1907" i="7"/>
  <c r="H1907" i="7"/>
  <c r="I1907" i="7"/>
  <c r="C1909" i="7"/>
  <c r="F1908" i="7"/>
  <c r="E1908" i="7"/>
  <c r="G1908" i="7"/>
  <c r="D1908" i="7"/>
  <c r="H1908" i="7"/>
  <c r="I1908" i="7"/>
  <c r="C1910" i="7"/>
  <c r="F1909" i="7"/>
  <c r="E1909" i="7"/>
  <c r="G1909" i="7"/>
  <c r="D1909" i="7"/>
  <c r="H1909" i="7"/>
  <c r="I1909" i="7"/>
  <c r="E1910" i="7"/>
  <c r="G1910" i="7"/>
  <c r="C1911" i="7"/>
  <c r="F1910" i="7"/>
  <c r="D1910" i="7"/>
  <c r="H1910" i="7"/>
  <c r="I1910" i="7"/>
  <c r="C1912" i="7"/>
  <c r="F1911" i="7"/>
  <c r="E1911" i="7"/>
  <c r="G1911" i="7"/>
  <c r="D1911" i="7"/>
  <c r="H1911" i="7"/>
  <c r="I1911" i="7"/>
  <c r="C1913" i="7"/>
  <c r="E1912" i="7"/>
  <c r="D1912" i="7"/>
  <c r="F1912" i="7"/>
  <c r="G1912" i="7"/>
  <c r="H1912" i="7"/>
  <c r="I1912" i="7"/>
  <c r="F1913" i="7"/>
  <c r="E1913" i="7"/>
  <c r="D1913" i="7"/>
  <c r="G1913" i="7"/>
  <c r="C1914" i="7"/>
  <c r="H1913" i="7"/>
  <c r="I1913" i="7"/>
  <c r="F1914" i="7"/>
  <c r="E1914" i="7"/>
  <c r="G1914" i="7"/>
  <c r="D1914" i="7"/>
  <c r="C1915" i="7"/>
  <c r="H1914" i="7"/>
  <c r="I1914" i="7"/>
  <c r="C1916" i="7"/>
  <c r="F1915" i="7"/>
  <c r="E1915" i="7"/>
  <c r="G1915" i="7"/>
  <c r="D1915" i="7"/>
  <c r="H1915" i="7"/>
  <c r="I1915" i="7"/>
  <c r="C1917" i="7"/>
  <c r="F1916" i="7"/>
  <c r="D1916" i="7"/>
  <c r="G1916" i="7"/>
  <c r="E1916" i="7"/>
  <c r="H1916" i="7"/>
  <c r="I1916" i="7"/>
  <c r="F1917" i="7"/>
  <c r="E1917" i="7"/>
  <c r="G1917" i="7"/>
  <c r="C1918" i="7"/>
  <c r="D1917" i="7"/>
  <c r="H1917" i="7"/>
  <c r="I1917" i="7"/>
  <c r="F1918" i="7"/>
  <c r="E1918" i="7"/>
  <c r="D1918" i="7"/>
  <c r="C1919" i="7"/>
  <c r="G1918" i="7"/>
  <c r="H1918" i="7"/>
  <c r="I1918" i="7"/>
  <c r="C1920" i="7"/>
  <c r="E1919" i="7"/>
  <c r="F1919" i="7"/>
  <c r="D1919" i="7"/>
  <c r="G1919" i="7"/>
  <c r="H1919" i="7"/>
  <c r="I1919" i="7"/>
  <c r="C1921" i="7"/>
  <c r="E1920" i="7"/>
  <c r="F1920" i="7"/>
  <c r="D1920" i="7"/>
  <c r="G1920" i="7"/>
  <c r="H1920" i="7"/>
  <c r="I1920" i="7"/>
  <c r="F1921" i="7"/>
  <c r="E1921" i="7"/>
  <c r="G1921" i="7"/>
  <c r="D1921" i="7"/>
  <c r="C1922" i="7"/>
  <c r="H1921" i="7"/>
  <c r="I1921" i="7"/>
  <c r="F1922" i="7"/>
  <c r="D1922" i="7"/>
  <c r="G1922" i="7"/>
  <c r="C1923" i="7"/>
  <c r="E1922" i="7"/>
  <c r="H1922" i="7"/>
  <c r="I1922" i="7"/>
  <c r="E1923" i="7"/>
  <c r="G1923" i="7"/>
  <c r="C1924" i="7"/>
  <c r="F1923" i="7"/>
  <c r="D1923" i="7"/>
  <c r="H1923" i="7"/>
  <c r="I1923" i="7"/>
  <c r="C1925" i="7"/>
  <c r="F1924" i="7"/>
  <c r="E1924" i="7"/>
  <c r="D1924" i="7"/>
  <c r="G1924" i="7"/>
  <c r="H1924" i="7"/>
  <c r="I1924" i="7"/>
  <c r="F1925" i="7"/>
  <c r="E1925" i="7"/>
  <c r="D1925" i="7"/>
  <c r="G1925" i="7"/>
  <c r="C1926" i="7"/>
  <c r="H1925" i="7"/>
  <c r="I1925" i="7"/>
  <c r="C1927" i="7"/>
  <c r="F1926" i="7"/>
  <c r="E1926" i="7"/>
  <c r="D1926" i="7"/>
  <c r="G1926" i="7"/>
  <c r="H1926" i="7"/>
  <c r="I1926" i="7"/>
  <c r="C1928" i="7"/>
  <c r="F1927" i="7"/>
  <c r="E1927" i="7"/>
  <c r="D1927" i="7"/>
  <c r="G1927" i="7"/>
  <c r="H1927" i="7"/>
  <c r="I1927" i="7"/>
  <c r="C1929" i="7"/>
  <c r="F1928" i="7"/>
  <c r="E1928" i="7"/>
  <c r="D1928" i="7"/>
  <c r="G1928" i="7"/>
  <c r="H1928" i="7"/>
  <c r="I1928" i="7"/>
  <c r="F1929" i="7"/>
  <c r="E1929" i="7"/>
  <c r="G1929" i="7"/>
  <c r="C1930" i="7"/>
  <c r="D1929" i="7"/>
  <c r="H1929" i="7"/>
  <c r="I1929" i="7"/>
  <c r="C1931" i="7"/>
  <c r="E1930" i="7"/>
  <c r="D1930" i="7"/>
  <c r="G1930" i="7"/>
  <c r="F1930" i="7"/>
  <c r="H1930" i="7"/>
  <c r="I1930" i="7"/>
  <c r="F1931" i="7"/>
  <c r="E1931" i="7"/>
  <c r="D1931" i="7"/>
  <c r="G1931" i="7"/>
  <c r="C1932" i="7"/>
  <c r="H1931" i="7"/>
  <c r="I1931" i="7"/>
  <c r="C1933" i="7"/>
  <c r="E1932" i="7"/>
  <c r="F1932" i="7"/>
  <c r="D1932" i="7"/>
  <c r="G1932" i="7"/>
  <c r="H1932" i="7"/>
  <c r="I1932" i="7"/>
  <c r="C1934" i="7"/>
  <c r="E1933" i="7"/>
  <c r="D1933" i="7"/>
  <c r="F1933" i="7"/>
  <c r="G1933" i="7"/>
  <c r="H1933" i="7"/>
  <c r="I1933" i="7"/>
  <c r="C1935" i="7"/>
  <c r="F1934" i="7"/>
  <c r="D1934" i="7"/>
  <c r="E1934" i="7"/>
  <c r="G1934" i="7"/>
  <c r="H1934" i="7"/>
  <c r="I1934" i="7"/>
  <c r="G1935" i="7"/>
  <c r="C1936" i="7"/>
  <c r="E1935" i="7"/>
  <c r="F1935" i="7"/>
  <c r="D1935" i="7"/>
  <c r="H1935" i="7"/>
  <c r="I1935" i="7"/>
  <c r="C1937" i="7"/>
  <c r="E1936" i="7"/>
  <c r="D1936" i="7"/>
  <c r="F1936" i="7"/>
  <c r="G1936" i="7"/>
  <c r="H1936" i="7"/>
  <c r="I1936" i="7"/>
  <c r="F1937" i="7"/>
  <c r="E1937" i="7"/>
  <c r="G1937" i="7"/>
  <c r="D1937" i="7"/>
  <c r="C1938" i="7"/>
  <c r="H1937" i="7"/>
  <c r="I1937" i="7"/>
  <c r="C1939" i="7"/>
  <c r="F1938" i="7"/>
  <c r="D1938" i="7"/>
  <c r="G1938" i="7"/>
  <c r="E1938" i="7"/>
  <c r="H1938" i="7"/>
  <c r="I1938" i="7"/>
  <c r="F1939" i="7"/>
  <c r="E1939" i="7"/>
  <c r="G1939" i="7"/>
  <c r="C1940" i="7"/>
  <c r="D1939" i="7"/>
  <c r="H1939" i="7"/>
  <c r="I1939" i="7"/>
  <c r="F1940" i="7"/>
  <c r="D1940" i="7"/>
  <c r="G1940" i="7"/>
  <c r="C1941" i="7"/>
  <c r="E1940" i="7"/>
  <c r="H1940" i="7"/>
  <c r="I1940" i="7"/>
  <c r="C1942" i="7"/>
  <c r="E1941" i="7"/>
  <c r="G1941" i="7"/>
  <c r="D1941" i="7"/>
  <c r="F1941" i="7"/>
  <c r="H1941" i="7"/>
  <c r="I1941" i="7"/>
  <c r="F1942" i="7"/>
  <c r="E1942" i="7"/>
  <c r="G1942" i="7"/>
  <c r="C1943" i="7"/>
  <c r="D1942" i="7"/>
  <c r="H1942" i="7"/>
  <c r="I1942" i="7"/>
  <c r="F1943" i="7"/>
  <c r="D1943" i="7"/>
  <c r="G1943" i="7"/>
  <c r="C1944" i="7"/>
  <c r="E1943" i="7"/>
  <c r="H1943" i="7"/>
  <c r="I1943" i="7"/>
  <c r="F1944" i="7"/>
  <c r="E1944" i="7"/>
  <c r="D1944" i="7"/>
  <c r="G1944" i="7"/>
  <c r="C1945" i="7"/>
  <c r="H1944" i="7"/>
  <c r="I1944" i="7"/>
  <c r="C1946" i="7"/>
  <c r="F1945" i="7"/>
  <c r="E1945" i="7"/>
  <c r="G1945" i="7"/>
  <c r="D1945" i="7"/>
  <c r="H1945" i="7"/>
  <c r="I1945" i="7"/>
  <c r="C1947" i="7"/>
  <c r="E1946" i="7"/>
  <c r="G1946" i="7"/>
  <c r="D1946" i="7"/>
  <c r="F1946" i="7"/>
  <c r="H1946" i="7"/>
  <c r="I1946" i="7"/>
  <c r="C1948" i="7"/>
  <c r="F1947" i="7"/>
  <c r="E1947" i="7"/>
  <c r="G1947" i="7"/>
  <c r="D1947" i="7"/>
  <c r="H1947" i="7"/>
  <c r="I1947" i="7"/>
  <c r="C1949" i="7"/>
  <c r="F1948" i="7"/>
  <c r="E1948" i="7"/>
  <c r="G1948" i="7"/>
  <c r="D1948" i="7"/>
  <c r="H1948" i="7"/>
  <c r="I1948" i="7"/>
  <c r="C1950" i="7"/>
  <c r="E1949" i="7"/>
  <c r="G1949" i="7"/>
  <c r="D1949" i="7"/>
  <c r="F1949" i="7"/>
  <c r="H1949" i="7"/>
  <c r="I1949" i="7"/>
  <c r="C1951" i="7"/>
  <c r="E1950" i="7"/>
  <c r="D1950" i="7"/>
  <c r="F1950" i="7"/>
  <c r="G1950" i="7"/>
  <c r="H1950" i="7"/>
  <c r="I1950" i="7"/>
  <c r="C1952" i="7"/>
  <c r="F1951" i="7"/>
  <c r="E1951" i="7"/>
  <c r="G1951" i="7"/>
  <c r="D1951" i="7"/>
  <c r="H1951" i="7"/>
  <c r="I1951" i="7"/>
  <c r="C1953" i="7"/>
  <c r="F1952" i="7"/>
  <c r="E1952" i="7"/>
  <c r="D1952" i="7"/>
  <c r="G1952" i="7"/>
  <c r="H1952" i="7"/>
  <c r="I1952" i="7"/>
  <c r="F1953" i="7"/>
  <c r="E1953" i="7"/>
  <c r="D1953" i="7"/>
  <c r="G1953" i="7"/>
  <c r="C1954" i="7"/>
  <c r="H1953" i="7"/>
  <c r="I1953" i="7"/>
  <c r="F1954" i="7"/>
  <c r="E1954" i="7"/>
  <c r="D1954" i="7"/>
  <c r="G1954" i="7"/>
  <c r="C1955" i="7"/>
  <c r="H1954" i="7"/>
  <c r="I1954" i="7"/>
  <c r="F1955" i="7"/>
  <c r="D1955" i="7"/>
  <c r="G1955" i="7"/>
  <c r="C1956" i="7"/>
  <c r="E1955" i="7"/>
  <c r="H1955" i="7"/>
  <c r="I1955" i="7"/>
  <c r="F1956" i="7"/>
  <c r="D1956" i="7"/>
  <c r="C1957" i="7"/>
  <c r="E1956" i="7"/>
  <c r="G1956" i="7"/>
  <c r="H1956" i="7"/>
  <c r="I1956" i="7"/>
  <c r="C1958" i="7"/>
  <c r="F1957" i="7"/>
  <c r="E1957" i="7"/>
  <c r="G1957" i="7"/>
  <c r="D1957" i="7"/>
  <c r="H1957" i="7"/>
  <c r="I1957" i="7"/>
  <c r="C1959" i="7"/>
  <c r="E1958" i="7"/>
  <c r="D1958" i="7"/>
  <c r="F1958" i="7"/>
  <c r="G1958" i="7"/>
  <c r="H1958" i="7"/>
  <c r="I1958" i="7"/>
  <c r="F1959" i="7"/>
  <c r="G1959" i="7"/>
  <c r="C1960" i="7"/>
  <c r="E1959" i="7"/>
  <c r="D1959" i="7"/>
  <c r="H1959" i="7"/>
  <c r="I1959" i="7"/>
  <c r="F1960" i="7"/>
  <c r="E1960" i="7"/>
  <c r="D1960" i="7"/>
  <c r="G1960" i="7"/>
  <c r="C1961" i="7"/>
  <c r="H1960" i="7"/>
  <c r="I1960" i="7"/>
  <c r="F1961" i="7"/>
  <c r="D1961" i="7"/>
  <c r="G1961" i="7"/>
  <c r="E1961" i="7"/>
  <c r="C1962" i="7"/>
  <c r="H1961" i="7"/>
  <c r="I1961" i="7"/>
  <c r="C1963" i="7"/>
  <c r="F1962" i="7"/>
  <c r="E1962" i="7"/>
  <c r="G1962" i="7"/>
  <c r="D1962" i="7"/>
  <c r="H1962" i="7"/>
  <c r="I1962" i="7"/>
  <c r="C1964" i="7"/>
  <c r="F1963" i="7"/>
  <c r="D1963" i="7"/>
  <c r="G1963" i="7"/>
  <c r="E1963" i="7"/>
  <c r="H1963" i="7"/>
  <c r="I1963" i="7"/>
  <c r="C1965" i="7"/>
  <c r="F1964" i="7"/>
  <c r="E1964" i="7"/>
  <c r="G1964" i="7"/>
  <c r="D1964" i="7"/>
  <c r="H1964" i="7"/>
  <c r="I1964" i="7"/>
  <c r="C1966" i="7"/>
  <c r="F1965" i="7"/>
  <c r="E1965" i="7"/>
  <c r="G1965" i="7"/>
  <c r="D1965" i="7"/>
  <c r="H1965" i="7"/>
  <c r="I1965" i="7"/>
  <c r="C1967" i="7"/>
  <c r="F1966" i="7"/>
  <c r="D1966" i="7"/>
  <c r="G1966" i="7"/>
  <c r="E1966" i="7"/>
  <c r="H1966" i="7"/>
  <c r="I1966" i="7"/>
  <c r="C1968" i="7"/>
  <c r="F1967" i="7"/>
  <c r="E1967" i="7"/>
  <c r="G1967" i="7"/>
  <c r="D1967" i="7"/>
  <c r="H1967" i="7"/>
  <c r="I1967" i="7"/>
  <c r="C1969" i="7"/>
  <c r="F1968" i="7"/>
  <c r="E1968" i="7"/>
  <c r="D1968" i="7"/>
  <c r="G1968" i="7"/>
  <c r="H1968" i="7"/>
  <c r="I1968" i="7"/>
  <c r="F1969" i="7"/>
  <c r="D1969" i="7"/>
  <c r="C1970" i="7"/>
  <c r="E1969" i="7"/>
  <c r="G1969" i="7"/>
  <c r="H1969" i="7"/>
  <c r="I1969" i="7"/>
  <c r="F1970" i="7"/>
  <c r="E1970" i="7"/>
  <c r="D1970" i="7"/>
  <c r="G1970" i="7"/>
  <c r="C1971" i="7"/>
  <c r="H1970" i="7"/>
  <c r="I1970" i="7"/>
  <c r="C1972" i="7"/>
  <c r="E1971" i="7"/>
  <c r="F1971" i="7"/>
  <c r="D1971" i="7"/>
  <c r="G1971" i="7"/>
  <c r="H1971" i="7"/>
  <c r="I1971" i="7"/>
  <c r="C1973" i="7"/>
  <c r="F1972" i="7"/>
  <c r="D1972" i="7"/>
  <c r="E1972" i="7"/>
  <c r="G1972" i="7"/>
  <c r="H1972" i="7"/>
  <c r="I1972" i="7"/>
  <c r="F1973" i="7"/>
  <c r="D1973" i="7"/>
  <c r="C1974" i="7"/>
  <c r="E1973" i="7"/>
  <c r="G1973" i="7"/>
  <c r="H1973" i="7"/>
  <c r="I1973" i="7"/>
  <c r="E1974" i="7"/>
  <c r="G1974" i="7"/>
  <c r="C1975" i="7"/>
  <c r="D1974" i="7"/>
  <c r="F1974" i="7"/>
  <c r="H1974" i="7"/>
  <c r="I1974" i="7"/>
  <c r="C1976" i="7"/>
  <c r="E1975" i="7"/>
  <c r="D1975" i="7"/>
  <c r="F1975" i="7"/>
  <c r="G1975" i="7"/>
  <c r="H1975" i="7"/>
  <c r="I1975" i="7"/>
  <c r="F1976" i="7"/>
  <c r="E1976" i="7"/>
  <c r="G1976" i="7"/>
  <c r="D1976" i="7"/>
  <c r="C1977" i="7"/>
  <c r="H1976" i="7"/>
  <c r="I1976" i="7"/>
  <c r="C1978" i="7"/>
  <c r="D1977" i="7"/>
  <c r="E1977" i="7"/>
  <c r="F1977" i="7"/>
  <c r="G1977" i="7"/>
  <c r="H1977" i="7"/>
  <c r="I1977" i="7"/>
  <c r="C1979" i="7"/>
  <c r="E1978" i="7"/>
  <c r="G1978" i="7"/>
  <c r="D1978" i="7"/>
  <c r="F1978" i="7"/>
  <c r="H1978" i="7"/>
  <c r="I1978" i="7"/>
  <c r="F1979" i="7"/>
  <c r="E1979" i="7"/>
  <c r="G1979" i="7"/>
  <c r="C1980" i="7"/>
  <c r="D1979" i="7"/>
  <c r="H1979" i="7"/>
  <c r="I1979" i="7"/>
  <c r="C1981" i="7"/>
  <c r="F1980" i="7"/>
  <c r="D1980" i="7"/>
  <c r="G1980" i="7"/>
  <c r="E1980" i="7"/>
  <c r="H1980" i="7"/>
  <c r="I1980" i="7"/>
  <c r="C1982" i="7"/>
  <c r="F1981" i="7"/>
  <c r="D1981" i="7"/>
  <c r="G1981" i="7"/>
  <c r="E1981" i="7"/>
  <c r="H1981" i="7"/>
  <c r="I1981" i="7"/>
  <c r="F1982" i="7"/>
  <c r="D1982" i="7"/>
  <c r="C1983" i="7"/>
  <c r="E1982" i="7"/>
  <c r="G1982" i="7"/>
  <c r="H1982" i="7"/>
  <c r="I1982" i="7"/>
  <c r="C1984" i="7"/>
  <c r="F1983" i="7"/>
  <c r="E1983" i="7"/>
  <c r="D1983" i="7"/>
  <c r="G1983" i="7"/>
  <c r="H1983" i="7"/>
  <c r="I1983" i="7"/>
  <c r="C1985" i="7"/>
  <c r="F1984" i="7"/>
  <c r="D1984" i="7"/>
  <c r="E1984" i="7"/>
  <c r="G1984" i="7"/>
  <c r="H1984" i="7"/>
  <c r="I1984" i="7"/>
  <c r="C1986" i="7"/>
  <c r="F1985" i="7"/>
  <c r="E1985" i="7"/>
  <c r="D1985" i="7"/>
  <c r="G1985" i="7"/>
  <c r="H1985" i="7"/>
  <c r="I1985" i="7"/>
  <c r="E1986" i="7"/>
  <c r="G1986" i="7"/>
  <c r="C1987" i="7"/>
  <c r="F1986" i="7"/>
  <c r="D1986" i="7"/>
  <c r="H1986" i="7"/>
  <c r="I1986" i="7"/>
  <c r="F1987" i="7"/>
  <c r="D1987" i="7"/>
  <c r="E1987" i="7"/>
  <c r="G1987" i="7"/>
  <c r="C1988" i="7"/>
  <c r="H1987" i="7"/>
  <c r="I1987" i="7"/>
  <c r="E1988" i="7"/>
  <c r="C1989" i="7"/>
  <c r="F1988" i="7"/>
  <c r="D1988" i="7"/>
  <c r="G1988" i="7"/>
  <c r="H1988" i="7"/>
  <c r="I1988" i="7"/>
  <c r="D1989" i="7"/>
  <c r="C1990" i="7"/>
  <c r="F1989" i="7"/>
  <c r="G1989" i="7"/>
  <c r="E1989" i="7"/>
  <c r="H1989" i="7"/>
  <c r="I1989" i="7"/>
  <c r="E1990" i="7"/>
  <c r="D1990" i="7"/>
  <c r="C1991" i="7"/>
  <c r="F1990" i="7"/>
  <c r="G1990" i="7"/>
  <c r="H1990" i="7"/>
  <c r="I1990" i="7"/>
  <c r="F1991" i="7"/>
  <c r="G1991" i="7"/>
  <c r="E1991" i="7"/>
  <c r="D1991" i="7"/>
  <c r="C1992" i="7"/>
  <c r="H1991" i="7"/>
  <c r="I1991" i="7"/>
  <c r="E1992" i="7"/>
  <c r="D1992" i="7"/>
  <c r="C1993" i="7"/>
  <c r="F1992" i="7"/>
  <c r="G1992" i="7"/>
  <c r="H1992" i="7"/>
  <c r="I1992" i="7"/>
  <c r="F1993" i="7"/>
  <c r="D1993" i="7"/>
  <c r="E1993" i="7"/>
  <c r="G1993" i="7"/>
  <c r="C1994" i="7"/>
  <c r="H1993" i="7"/>
  <c r="I1993" i="7"/>
  <c r="C1995" i="7"/>
  <c r="F1994" i="7"/>
  <c r="D1994" i="7"/>
  <c r="E1994" i="7"/>
  <c r="G1994" i="7"/>
  <c r="H1994" i="7"/>
  <c r="I1994" i="7"/>
  <c r="E1995" i="7"/>
  <c r="D1995" i="7"/>
  <c r="G1995" i="7"/>
  <c r="C1996" i="7"/>
  <c r="F1995" i="7"/>
  <c r="H1995" i="7"/>
  <c r="I1995" i="7"/>
  <c r="F1996" i="7"/>
  <c r="E1996" i="7"/>
  <c r="G1996" i="7"/>
  <c r="D1996" i="7"/>
  <c r="C1997" i="7"/>
  <c r="H1996" i="7"/>
  <c r="I1996" i="7"/>
  <c r="F1997" i="7"/>
  <c r="E1997" i="7"/>
  <c r="C1998" i="7"/>
  <c r="D1997" i="7"/>
  <c r="G1997" i="7"/>
  <c r="H1997" i="7"/>
  <c r="I1997" i="7"/>
  <c r="F1998" i="7"/>
  <c r="D1998" i="7"/>
  <c r="G1998" i="7"/>
  <c r="E1998" i="7"/>
  <c r="C1999" i="7"/>
  <c r="H1998" i="7"/>
  <c r="I1998" i="7"/>
  <c r="F1999" i="7"/>
  <c r="E1999" i="7"/>
  <c r="D1999" i="7"/>
  <c r="G1999" i="7"/>
  <c r="C2000" i="7"/>
  <c r="H1999" i="7"/>
  <c r="I1999" i="7"/>
  <c r="F2000" i="7"/>
  <c r="E2000" i="7"/>
  <c r="C2001" i="7"/>
  <c r="D2000" i="7"/>
  <c r="G2000" i="7"/>
  <c r="H2000" i="7"/>
  <c r="I2000" i="7"/>
  <c r="E2001" i="7"/>
  <c r="C2002" i="7"/>
  <c r="F2001" i="7"/>
  <c r="D2001" i="7"/>
  <c r="G2001" i="7"/>
  <c r="H2001" i="7"/>
  <c r="I2001" i="7"/>
  <c r="F2002" i="7"/>
  <c r="E2002" i="7"/>
  <c r="C2003" i="7"/>
  <c r="D2002" i="7"/>
  <c r="G2002" i="7"/>
  <c r="H2002" i="7"/>
  <c r="I2002" i="7"/>
  <c r="F2003" i="7"/>
  <c r="E2003" i="7"/>
  <c r="G2003" i="7"/>
  <c r="D2003" i="7"/>
  <c r="C2004" i="7"/>
  <c r="H2003" i="7"/>
  <c r="I2003" i="7"/>
  <c r="G2004" i="7"/>
  <c r="C2005" i="7"/>
  <c r="F2004" i="7"/>
  <c r="E2004" i="7"/>
  <c r="D2004" i="7"/>
  <c r="H2004" i="7"/>
  <c r="I2004" i="7"/>
  <c r="C2006" i="7"/>
  <c r="F2005" i="7"/>
  <c r="D2005" i="7"/>
  <c r="E2005" i="7"/>
  <c r="G2005" i="7"/>
  <c r="H2005" i="7"/>
  <c r="I2005" i="7"/>
  <c r="C2007" i="7"/>
  <c r="F2006" i="7"/>
  <c r="E2006" i="7"/>
  <c r="G2006" i="7"/>
  <c r="D2006" i="7"/>
  <c r="H2006" i="7"/>
  <c r="I2006" i="7"/>
  <c r="C2008" i="7"/>
  <c r="F2007" i="7"/>
  <c r="E2007" i="7"/>
  <c r="D2007" i="7"/>
  <c r="G2007" i="7"/>
  <c r="H2007" i="7"/>
  <c r="I2007" i="7"/>
  <c r="C2009" i="7"/>
  <c r="F2008" i="7"/>
  <c r="E2008" i="7"/>
  <c r="D2008" i="7"/>
  <c r="G2008" i="7"/>
  <c r="H2008" i="7"/>
  <c r="I2008" i="7"/>
  <c r="E2009" i="7"/>
  <c r="C2010" i="7"/>
  <c r="F2009" i="7"/>
  <c r="G2009" i="7"/>
  <c r="D2009" i="7"/>
  <c r="H2009" i="7"/>
  <c r="I2009" i="7"/>
  <c r="C2011" i="7"/>
  <c r="F2010" i="7"/>
  <c r="E2010" i="7"/>
  <c r="D2010" i="7"/>
  <c r="G2010" i="7"/>
  <c r="H2010" i="7"/>
  <c r="I2010" i="7"/>
  <c r="D2011" i="7"/>
  <c r="C2012" i="7"/>
  <c r="E2011" i="7"/>
  <c r="F2011" i="7"/>
  <c r="G2011" i="7"/>
  <c r="H2011" i="7"/>
  <c r="I2011" i="7"/>
  <c r="C2013" i="7"/>
  <c r="F2012" i="7"/>
  <c r="D2012" i="7"/>
  <c r="E2012" i="7"/>
  <c r="G2012" i="7"/>
  <c r="H2012" i="7"/>
  <c r="I2012" i="7"/>
  <c r="F2013" i="7"/>
  <c r="D2013" i="7"/>
  <c r="C2014" i="7"/>
  <c r="G2013" i="7"/>
  <c r="E2013" i="7"/>
  <c r="H2013" i="7"/>
  <c r="I2013" i="7"/>
  <c r="C2015" i="7"/>
  <c r="F2014" i="7"/>
  <c r="E2014" i="7"/>
  <c r="D2014" i="7"/>
  <c r="G2014" i="7"/>
  <c r="H2014" i="7"/>
  <c r="I2014" i="7"/>
  <c r="C2016" i="7"/>
  <c r="E2015" i="7"/>
  <c r="G2015" i="7"/>
  <c r="D2015" i="7"/>
  <c r="F2015" i="7"/>
  <c r="H2015" i="7"/>
  <c r="I2015" i="7"/>
  <c r="F2016" i="7"/>
  <c r="C2017" i="7"/>
  <c r="D2016" i="7"/>
  <c r="G2016" i="7"/>
  <c r="E2016" i="7"/>
  <c r="H2016" i="7"/>
  <c r="I2016" i="7"/>
  <c r="F2017" i="7"/>
  <c r="D2017" i="7"/>
  <c r="E2017" i="7"/>
  <c r="G2017" i="7"/>
  <c r="C2018" i="7"/>
  <c r="H2017" i="7"/>
  <c r="I2017" i="7"/>
  <c r="F2018" i="7"/>
  <c r="E2018" i="7"/>
  <c r="C2019" i="7"/>
  <c r="G2018" i="7"/>
  <c r="D2018" i="7"/>
  <c r="H2018" i="7"/>
  <c r="I2018" i="7"/>
  <c r="C2020" i="7"/>
  <c r="F2019" i="7"/>
  <c r="E2019" i="7"/>
  <c r="D2019" i="7"/>
  <c r="G2019" i="7"/>
  <c r="H2019" i="7"/>
  <c r="I2019" i="7"/>
  <c r="F2020" i="7"/>
  <c r="E2020" i="7"/>
  <c r="D2020" i="7"/>
  <c r="C2021" i="7"/>
  <c r="G2020" i="7"/>
  <c r="H2020" i="7"/>
  <c r="I2020" i="7"/>
  <c r="C2022" i="7"/>
  <c r="F2021" i="7"/>
  <c r="E2021" i="7"/>
  <c r="G2021" i="7"/>
  <c r="D2021" i="7"/>
  <c r="H2021" i="7"/>
  <c r="I2021" i="7"/>
  <c r="C2023" i="7"/>
  <c r="F2022" i="7"/>
  <c r="D2022" i="7"/>
  <c r="G2022" i="7"/>
  <c r="E2022" i="7"/>
  <c r="H2022" i="7"/>
  <c r="I2022" i="7"/>
  <c r="F2023" i="7"/>
  <c r="D2023" i="7"/>
  <c r="C2024" i="7"/>
  <c r="E2023" i="7"/>
  <c r="G2023" i="7"/>
  <c r="H2023" i="7"/>
  <c r="I2023" i="7"/>
  <c r="C2025" i="7"/>
  <c r="E2024" i="7"/>
  <c r="D2024" i="7"/>
  <c r="F2024" i="7"/>
  <c r="G2024" i="7"/>
  <c r="H2024" i="7"/>
  <c r="I2024" i="7"/>
  <c r="F2025" i="7"/>
  <c r="G2025" i="7"/>
  <c r="E2025" i="7"/>
  <c r="C2026" i="7"/>
  <c r="D2025" i="7"/>
  <c r="H2025" i="7"/>
  <c r="I2025" i="7"/>
  <c r="F2026" i="7"/>
  <c r="D2026" i="7"/>
  <c r="C2027" i="7"/>
  <c r="G2026" i="7"/>
  <c r="E2026" i="7"/>
  <c r="H2026" i="7"/>
  <c r="I2026" i="7"/>
  <c r="F2027" i="7"/>
  <c r="E2027" i="7"/>
  <c r="G2027" i="7"/>
  <c r="D2027" i="7"/>
  <c r="C2028" i="7"/>
  <c r="H2027" i="7"/>
  <c r="I2027" i="7"/>
  <c r="C2029" i="7"/>
  <c r="F2028" i="7"/>
  <c r="G2028" i="7"/>
  <c r="E2028" i="7"/>
  <c r="D2028" i="7"/>
  <c r="H2028" i="7"/>
  <c r="I2028" i="7"/>
  <c r="F2029" i="7"/>
  <c r="E2029" i="7"/>
  <c r="D2029" i="7"/>
  <c r="G2029" i="7"/>
  <c r="C2030" i="7"/>
  <c r="H2029" i="7"/>
  <c r="I2029" i="7"/>
  <c r="C2031" i="7"/>
  <c r="F2030" i="7"/>
  <c r="E2030" i="7"/>
  <c r="G2030" i="7"/>
  <c r="D2030" i="7"/>
  <c r="H2030" i="7"/>
  <c r="I2030" i="7"/>
  <c r="C2032" i="7"/>
  <c r="F2031" i="7"/>
  <c r="E2031" i="7"/>
  <c r="G2031" i="7"/>
  <c r="D2031" i="7"/>
  <c r="H2031" i="7"/>
  <c r="I2031" i="7"/>
  <c r="C2033" i="7"/>
  <c r="F2032" i="7"/>
  <c r="G2032" i="7"/>
  <c r="D2032" i="7"/>
  <c r="E2032" i="7"/>
  <c r="H2032" i="7"/>
  <c r="I2032" i="7"/>
  <c r="F2033" i="7"/>
  <c r="E2033" i="7"/>
  <c r="D2033" i="7"/>
  <c r="G2033" i="7"/>
  <c r="C2034" i="7"/>
  <c r="H2033" i="7"/>
  <c r="I2033" i="7"/>
  <c r="C2035" i="7"/>
  <c r="F2034" i="7"/>
  <c r="E2034" i="7"/>
  <c r="D2034" i="7"/>
  <c r="G2034" i="7"/>
  <c r="H2034" i="7"/>
  <c r="I2034" i="7"/>
  <c r="C2036" i="7"/>
  <c r="E2035" i="7"/>
  <c r="D2035" i="7"/>
  <c r="F2035" i="7"/>
  <c r="G2035" i="7"/>
  <c r="H2035" i="7"/>
  <c r="I2035" i="7"/>
  <c r="C2037" i="7"/>
  <c r="F2036" i="7"/>
  <c r="D2036" i="7"/>
  <c r="G2036" i="7"/>
  <c r="E2036" i="7"/>
  <c r="H2036" i="7"/>
  <c r="I2036" i="7"/>
  <c r="C2038" i="7"/>
  <c r="F2037" i="7"/>
  <c r="E2037" i="7"/>
  <c r="G2037" i="7"/>
  <c r="D2037" i="7"/>
  <c r="H2037" i="7"/>
  <c r="I2037" i="7"/>
  <c r="C2039" i="7"/>
  <c r="F2038" i="7"/>
  <c r="D2038" i="7"/>
  <c r="G2038" i="7"/>
  <c r="E2038" i="7"/>
  <c r="H2038" i="7"/>
  <c r="I2038" i="7"/>
  <c r="F2039" i="7"/>
  <c r="E2039" i="7"/>
  <c r="D2039" i="7"/>
  <c r="G2039" i="7"/>
  <c r="C2040" i="7"/>
  <c r="H2039" i="7"/>
  <c r="I2039" i="7"/>
  <c r="C2041" i="7"/>
  <c r="F2040" i="7"/>
  <c r="E2040" i="7"/>
  <c r="D2040" i="7"/>
  <c r="G2040" i="7"/>
  <c r="H2040" i="7"/>
  <c r="I2040" i="7"/>
  <c r="F2041" i="7"/>
  <c r="E2041" i="7"/>
  <c r="C2042" i="7"/>
  <c r="G2041" i="7"/>
  <c r="D2041" i="7"/>
  <c r="H2041" i="7"/>
  <c r="I2041" i="7"/>
  <c r="C2043" i="7"/>
  <c r="E2042" i="7"/>
  <c r="G2042" i="7"/>
  <c r="F2042" i="7"/>
  <c r="D2042" i="7"/>
  <c r="H2042" i="7"/>
  <c r="I2042" i="7"/>
  <c r="C2044" i="7"/>
  <c r="F2043" i="7"/>
  <c r="E2043" i="7"/>
  <c r="G2043" i="7"/>
  <c r="D2043" i="7"/>
  <c r="H2043" i="7"/>
  <c r="I2043" i="7"/>
  <c r="C2045" i="7"/>
  <c r="F2044" i="7"/>
  <c r="E2044" i="7"/>
  <c r="G2044" i="7"/>
  <c r="D2044" i="7"/>
  <c r="H2044" i="7"/>
  <c r="I2044" i="7"/>
  <c r="C2046" i="7"/>
  <c r="E2045" i="7"/>
  <c r="F2045" i="7"/>
  <c r="D2045" i="7"/>
  <c r="G2045" i="7"/>
  <c r="H2045" i="7"/>
  <c r="I2045" i="7"/>
  <c r="C2047" i="7"/>
  <c r="F2046" i="7"/>
  <c r="E2046" i="7"/>
  <c r="G2046" i="7"/>
  <c r="D2046" i="7"/>
  <c r="H2046" i="7"/>
  <c r="I2046" i="7"/>
  <c r="C2048" i="7"/>
  <c r="F2047" i="7"/>
  <c r="D2047" i="7"/>
  <c r="G2047" i="7"/>
  <c r="E2047" i="7"/>
  <c r="H2047" i="7"/>
  <c r="I2047" i="7"/>
  <c r="C2049" i="7"/>
  <c r="F2048" i="7"/>
  <c r="D2048" i="7"/>
  <c r="G2048" i="7"/>
  <c r="E2048" i="7"/>
  <c r="H2048" i="7"/>
  <c r="I2048" i="7"/>
  <c r="C2050" i="7"/>
  <c r="E2049" i="7"/>
  <c r="G2049" i="7"/>
  <c r="D2049" i="7"/>
  <c r="F2049" i="7"/>
  <c r="H2049" i="7"/>
  <c r="I2049" i="7"/>
  <c r="C2051" i="7"/>
  <c r="E2050" i="7"/>
  <c r="D2050" i="7"/>
  <c r="G2050" i="7"/>
  <c r="F2050" i="7"/>
  <c r="H2050" i="7"/>
  <c r="I2050" i="7"/>
  <c r="C2052" i="7"/>
  <c r="F2051" i="7"/>
  <c r="D2051" i="7"/>
  <c r="G2051" i="7"/>
  <c r="E2051" i="7"/>
  <c r="H2051" i="7"/>
  <c r="I2051" i="7"/>
  <c r="C2053" i="7"/>
  <c r="E2052" i="7"/>
  <c r="D2052" i="7"/>
  <c r="F2052" i="7"/>
  <c r="G2052" i="7"/>
  <c r="H2052" i="7"/>
  <c r="I2052" i="7"/>
  <c r="F2053" i="7"/>
  <c r="E2053" i="7"/>
  <c r="D2053" i="7"/>
  <c r="G2053" i="7"/>
  <c r="C2054" i="7"/>
  <c r="H2053" i="7"/>
  <c r="I2053" i="7"/>
  <c r="C2055" i="7"/>
  <c r="F2054" i="7"/>
  <c r="D2054" i="7"/>
  <c r="E2054" i="7"/>
  <c r="G2054" i="7"/>
  <c r="H2054" i="7"/>
  <c r="I2054" i="7"/>
  <c r="F2055" i="7"/>
  <c r="E2055" i="7"/>
  <c r="G2055" i="7"/>
  <c r="D2055" i="7"/>
  <c r="C2056" i="7"/>
  <c r="H2055" i="7"/>
  <c r="I2055" i="7"/>
  <c r="F2056" i="7"/>
  <c r="E2056" i="7"/>
  <c r="D2056" i="7"/>
  <c r="G2056" i="7"/>
  <c r="C2057" i="7"/>
  <c r="H2056" i="7"/>
  <c r="I2056" i="7"/>
  <c r="C2058" i="7"/>
  <c r="F2057" i="7"/>
  <c r="E2057" i="7"/>
  <c r="G2057" i="7"/>
  <c r="D2057" i="7"/>
  <c r="H2057" i="7"/>
  <c r="I2057" i="7"/>
  <c r="C2059" i="7"/>
  <c r="F2058" i="7"/>
  <c r="D2058" i="7"/>
  <c r="G2058" i="7"/>
  <c r="E2058" i="7"/>
  <c r="H2058" i="7"/>
  <c r="I2058" i="7"/>
  <c r="C2060" i="7"/>
  <c r="F2059" i="7"/>
  <c r="E2059" i="7"/>
  <c r="G2059" i="7"/>
  <c r="D2059" i="7"/>
  <c r="H2059" i="7"/>
  <c r="I2059" i="7"/>
  <c r="C2061" i="7"/>
  <c r="F2060" i="7"/>
  <c r="E2060" i="7"/>
  <c r="G2060" i="7"/>
  <c r="D2060" i="7"/>
  <c r="H2060" i="7"/>
  <c r="I2060" i="7"/>
  <c r="C2062" i="7"/>
  <c r="F2061" i="7"/>
  <c r="E2061" i="7"/>
  <c r="G2061" i="7"/>
  <c r="D2061" i="7"/>
  <c r="H2061" i="7"/>
  <c r="I2061" i="7"/>
  <c r="C2063" i="7"/>
  <c r="F2062" i="7"/>
  <c r="D2062" i="7"/>
  <c r="G2062" i="7"/>
  <c r="E2062" i="7"/>
  <c r="H2062" i="7"/>
  <c r="I2062" i="7"/>
  <c r="C2064" i="7"/>
  <c r="E2063" i="7"/>
  <c r="D2063" i="7"/>
  <c r="G2063" i="7"/>
  <c r="F2063" i="7"/>
  <c r="H2063" i="7"/>
  <c r="I2063" i="7"/>
  <c r="F2064" i="7"/>
  <c r="E2064" i="7"/>
  <c r="G2064" i="7"/>
  <c r="D2064" i="7"/>
  <c r="C2065" i="7"/>
  <c r="H2064" i="7"/>
  <c r="I2064" i="7"/>
  <c r="C2066" i="7"/>
  <c r="F2065" i="7"/>
  <c r="D2065" i="7"/>
  <c r="E2065" i="7"/>
  <c r="G2065" i="7"/>
  <c r="H2065" i="7"/>
  <c r="I2065" i="7"/>
  <c r="F2066" i="7"/>
  <c r="E2066" i="7"/>
  <c r="D2066" i="7"/>
  <c r="C2067" i="7"/>
  <c r="G2066" i="7"/>
  <c r="H2066" i="7"/>
  <c r="I2066" i="7"/>
  <c r="C2068" i="7"/>
  <c r="F2067" i="7"/>
  <c r="E2067" i="7"/>
  <c r="D2067" i="7"/>
  <c r="G2067" i="7"/>
  <c r="H2067" i="7"/>
  <c r="I2067" i="7"/>
  <c r="C2069" i="7"/>
  <c r="F2068" i="7"/>
  <c r="E2068" i="7"/>
  <c r="G2068" i="7"/>
  <c r="D2068" i="7"/>
  <c r="H2068" i="7"/>
  <c r="I2068" i="7"/>
  <c r="C2070" i="7"/>
  <c r="F2069" i="7"/>
  <c r="E2069" i="7"/>
  <c r="D2069" i="7"/>
  <c r="G2069" i="7"/>
  <c r="H2069" i="7"/>
  <c r="I2069" i="7"/>
  <c r="C2071" i="7"/>
  <c r="E2070" i="7"/>
  <c r="F2070" i="7"/>
  <c r="D2070" i="7"/>
  <c r="G2070" i="7"/>
  <c r="H2070" i="7"/>
  <c r="I2070" i="7"/>
  <c r="C2072" i="7"/>
  <c r="F2071" i="7"/>
  <c r="E2071" i="7"/>
  <c r="D2071" i="7"/>
  <c r="G2071" i="7"/>
  <c r="H2071" i="7"/>
  <c r="I2071" i="7"/>
  <c r="C2073" i="7"/>
  <c r="F2072" i="7"/>
  <c r="E2072" i="7"/>
  <c r="D2072" i="7"/>
  <c r="G2072" i="7"/>
  <c r="H2072" i="7"/>
  <c r="I2072" i="7"/>
  <c r="C2074" i="7"/>
  <c r="F2073" i="7"/>
  <c r="D2073" i="7"/>
  <c r="E2073" i="7"/>
  <c r="G2073" i="7"/>
  <c r="H2073" i="7"/>
  <c r="I2073" i="7"/>
  <c r="C2075" i="7"/>
  <c r="E2074" i="7"/>
  <c r="G2074" i="7"/>
  <c r="D2074" i="7"/>
  <c r="F2074" i="7"/>
  <c r="H2074" i="7"/>
  <c r="I2074" i="7"/>
  <c r="C2076" i="7"/>
  <c r="F2075" i="7"/>
  <c r="D2075" i="7"/>
  <c r="G2075" i="7"/>
  <c r="E2075" i="7"/>
  <c r="H2075" i="7"/>
  <c r="I2075" i="7"/>
  <c r="C2077" i="7"/>
  <c r="F2076" i="7"/>
  <c r="E2076" i="7"/>
  <c r="G2076" i="7"/>
  <c r="D2076" i="7"/>
  <c r="H2076" i="7"/>
  <c r="I2076" i="7"/>
  <c r="C2078" i="7"/>
  <c r="E2077" i="7"/>
  <c r="D2077" i="7"/>
  <c r="F2077" i="7"/>
  <c r="G2077" i="7"/>
  <c r="H2077" i="7"/>
  <c r="I2077" i="7"/>
  <c r="F2078" i="7"/>
  <c r="D2078" i="7"/>
  <c r="G2078" i="7"/>
  <c r="C2079" i="7"/>
  <c r="E2078" i="7"/>
  <c r="H2078" i="7"/>
  <c r="I2078" i="7"/>
  <c r="C2080" i="7"/>
  <c r="F2079" i="7"/>
  <c r="D2079" i="7"/>
  <c r="E2079" i="7"/>
  <c r="G2079" i="7"/>
  <c r="H2079" i="7"/>
  <c r="I2079" i="7"/>
  <c r="C2081" i="7"/>
  <c r="E2080" i="7"/>
  <c r="G2080" i="7"/>
  <c r="D2080" i="7"/>
  <c r="F2080" i="7"/>
  <c r="H2080" i="7"/>
  <c r="I2080" i="7"/>
  <c r="C2082" i="7"/>
  <c r="F2081" i="7"/>
  <c r="E2081" i="7"/>
  <c r="G2081" i="7"/>
  <c r="D2081" i="7"/>
  <c r="H2081" i="7"/>
  <c r="I2081" i="7"/>
  <c r="F2082" i="7"/>
  <c r="E2082" i="7"/>
  <c r="C2083" i="7"/>
  <c r="D2082" i="7"/>
  <c r="G2082" i="7"/>
  <c r="H2082" i="7"/>
  <c r="I2082" i="7"/>
  <c r="C2084" i="7"/>
  <c r="F2083" i="7"/>
  <c r="E2083" i="7"/>
  <c r="G2083" i="7"/>
  <c r="D2083" i="7"/>
  <c r="H2083" i="7"/>
  <c r="I2083" i="7"/>
  <c r="C2085" i="7"/>
  <c r="E2084" i="7"/>
  <c r="D2084" i="7"/>
  <c r="G2084" i="7"/>
  <c r="F2084" i="7"/>
  <c r="H2084" i="7"/>
  <c r="I2084" i="7"/>
  <c r="C2086" i="7"/>
  <c r="E2085" i="7"/>
  <c r="D2085" i="7"/>
  <c r="F2085" i="7"/>
  <c r="G2085" i="7"/>
  <c r="H2085" i="7"/>
  <c r="I2085" i="7"/>
  <c r="E2086" i="7"/>
  <c r="C2087" i="7"/>
  <c r="F2086" i="7"/>
  <c r="D2086" i="7"/>
  <c r="G2086" i="7"/>
  <c r="H2086" i="7"/>
  <c r="I2086" i="7"/>
  <c r="F2087" i="7"/>
  <c r="E2087" i="7"/>
  <c r="D2087" i="7"/>
  <c r="G2087" i="7"/>
  <c r="C2088" i="7"/>
  <c r="H2087" i="7"/>
  <c r="I2087" i="7"/>
  <c r="C2089" i="7"/>
  <c r="F2088" i="7"/>
  <c r="D2088" i="7"/>
  <c r="G2088" i="7"/>
  <c r="E2088" i="7"/>
  <c r="H2088" i="7"/>
  <c r="I2088" i="7"/>
  <c r="C2090" i="7"/>
  <c r="F2089" i="7"/>
  <c r="D2089" i="7"/>
  <c r="G2089" i="7"/>
  <c r="E2089" i="7"/>
  <c r="H2089" i="7"/>
  <c r="I2089" i="7"/>
  <c r="C2091" i="7"/>
  <c r="F2090" i="7"/>
  <c r="E2090" i="7"/>
  <c r="G2090" i="7"/>
  <c r="D2090" i="7"/>
  <c r="H2090" i="7"/>
  <c r="I2090" i="7"/>
  <c r="C2092" i="7"/>
  <c r="F2091" i="7"/>
  <c r="D2091" i="7"/>
  <c r="E2091" i="7"/>
  <c r="G2091" i="7"/>
  <c r="H2091" i="7"/>
  <c r="I2091" i="7"/>
  <c r="C2093" i="7"/>
  <c r="F2092" i="7"/>
  <c r="D2092" i="7"/>
  <c r="E2092" i="7"/>
  <c r="G2092" i="7"/>
  <c r="H2092" i="7"/>
  <c r="I2092" i="7"/>
  <c r="C2094" i="7"/>
  <c r="E2093" i="7"/>
  <c r="F2093" i="7"/>
  <c r="D2093" i="7"/>
  <c r="G2093" i="7"/>
  <c r="H2093" i="7"/>
  <c r="I2093" i="7"/>
  <c r="C2095" i="7"/>
  <c r="F2094" i="7"/>
  <c r="D2094" i="7"/>
  <c r="G2094" i="7"/>
  <c r="E2094" i="7"/>
  <c r="H2094" i="7"/>
  <c r="I2094" i="7"/>
  <c r="F2095" i="7"/>
  <c r="E2095" i="7"/>
  <c r="C2096" i="7"/>
  <c r="G2095" i="7"/>
  <c r="D2095" i="7"/>
  <c r="H2095" i="7"/>
  <c r="I2095" i="7"/>
  <c r="F2096" i="7"/>
  <c r="E2096" i="7"/>
  <c r="G2096" i="7"/>
  <c r="D2096" i="7"/>
  <c r="C2097" i="7"/>
  <c r="H2096" i="7"/>
  <c r="I2096" i="7"/>
  <c r="E2097" i="7"/>
  <c r="D2097" i="7"/>
  <c r="G2097" i="7"/>
  <c r="C2098" i="7"/>
  <c r="F2097" i="7"/>
  <c r="H2097" i="7"/>
  <c r="I2097" i="7"/>
  <c r="D2098" i="7"/>
  <c r="C2099" i="7"/>
  <c r="F2098" i="7"/>
  <c r="E2098" i="7"/>
  <c r="G2098" i="7"/>
  <c r="H2098" i="7"/>
  <c r="I2098" i="7"/>
  <c r="C2100" i="7"/>
  <c r="F2099" i="7"/>
  <c r="E2099" i="7"/>
  <c r="D2099" i="7"/>
  <c r="G2099" i="7"/>
  <c r="H2099" i="7"/>
  <c r="I2099" i="7"/>
  <c r="C2101" i="7"/>
  <c r="F2100" i="7"/>
  <c r="G2100" i="7"/>
  <c r="E2100" i="7"/>
  <c r="D2100" i="7"/>
  <c r="H2100" i="7"/>
  <c r="I2100" i="7"/>
  <c r="C2102" i="7"/>
  <c r="F2101" i="7"/>
  <c r="E2101" i="7"/>
  <c r="G2101" i="7"/>
  <c r="D2101" i="7"/>
  <c r="H2101" i="7"/>
  <c r="I2101" i="7"/>
  <c r="C2103" i="7"/>
  <c r="E2102" i="7"/>
  <c r="D2102" i="7"/>
  <c r="G2102" i="7"/>
  <c r="F2102" i="7"/>
  <c r="H2102" i="7"/>
  <c r="I2102" i="7"/>
  <c r="C2104" i="7"/>
  <c r="F2103" i="7"/>
  <c r="E2103" i="7"/>
  <c r="G2103" i="7"/>
  <c r="D2103" i="7"/>
  <c r="H2103" i="7"/>
  <c r="I2103" i="7"/>
  <c r="C2105" i="7"/>
  <c r="F2104" i="7"/>
  <c r="E2104" i="7"/>
  <c r="G2104" i="7"/>
  <c r="D2104" i="7"/>
  <c r="H2104" i="7"/>
  <c r="I2104" i="7"/>
  <c r="F2105" i="7"/>
  <c r="E2105" i="7"/>
  <c r="D2105" i="7"/>
  <c r="C2106" i="7"/>
  <c r="G2105" i="7"/>
  <c r="H2105" i="7"/>
  <c r="I2105" i="7"/>
  <c r="C2107" i="7"/>
  <c r="F2106" i="7"/>
  <c r="E2106" i="7"/>
  <c r="G2106" i="7"/>
  <c r="D2106" i="7"/>
  <c r="H2106" i="7"/>
  <c r="I2106" i="7"/>
  <c r="C2108" i="7"/>
  <c r="F2107" i="7"/>
  <c r="E2107" i="7"/>
  <c r="G2107" i="7"/>
  <c r="D2107" i="7"/>
  <c r="H2107" i="7"/>
  <c r="I2107" i="7"/>
  <c r="C2109" i="7"/>
  <c r="F2108" i="7"/>
  <c r="E2108" i="7"/>
  <c r="G2108" i="7"/>
  <c r="D2108" i="7"/>
  <c r="H2108" i="7"/>
  <c r="I2108" i="7"/>
  <c r="F2109" i="7"/>
  <c r="E2109" i="7"/>
  <c r="D2109" i="7"/>
  <c r="G2109" i="7"/>
  <c r="C2110" i="7"/>
  <c r="H2109" i="7"/>
  <c r="I2109" i="7"/>
  <c r="F2110" i="7"/>
  <c r="D2110" i="7"/>
  <c r="E2110" i="7"/>
  <c r="G2110" i="7"/>
  <c r="C2111" i="7"/>
  <c r="H2110" i="7"/>
  <c r="I2110" i="7"/>
  <c r="C2112" i="7"/>
  <c r="E2111" i="7"/>
  <c r="G2111" i="7"/>
  <c r="F2111" i="7"/>
  <c r="D2111" i="7"/>
  <c r="H2111" i="7"/>
  <c r="I2111" i="7"/>
  <c r="C2113" i="7"/>
  <c r="E2112" i="7"/>
  <c r="G2112" i="7"/>
  <c r="D2112" i="7"/>
  <c r="F2112" i="7"/>
  <c r="H2112" i="7"/>
  <c r="I2112" i="7"/>
  <c r="F2113" i="7"/>
  <c r="E2113" i="7"/>
  <c r="D2113" i="7"/>
  <c r="G2113" i="7"/>
  <c r="C2114" i="7"/>
  <c r="H2113" i="7"/>
  <c r="I2113" i="7"/>
  <c r="F2114" i="7"/>
  <c r="E2114" i="7"/>
  <c r="D2114" i="7"/>
  <c r="C2115" i="7"/>
  <c r="G2114" i="7"/>
  <c r="H2114" i="7"/>
  <c r="I2114" i="7"/>
  <c r="F2115" i="7"/>
  <c r="D2115" i="7"/>
  <c r="G2115" i="7"/>
  <c r="C2116" i="7"/>
  <c r="E2115" i="7"/>
  <c r="H2115" i="7"/>
  <c r="I2115" i="7"/>
  <c r="C2117" i="7"/>
  <c r="F2116" i="7"/>
  <c r="D2116" i="7"/>
  <c r="G2116" i="7"/>
  <c r="E2116" i="7"/>
  <c r="H2116" i="7"/>
  <c r="I2116" i="7"/>
  <c r="C2118" i="7"/>
  <c r="F2117" i="7"/>
  <c r="E2117" i="7"/>
  <c r="D2117" i="7"/>
  <c r="G2117" i="7"/>
  <c r="H2117" i="7"/>
  <c r="I2117" i="7"/>
  <c r="C2119" i="7"/>
  <c r="F2118" i="7"/>
  <c r="E2118" i="7"/>
  <c r="G2118" i="7"/>
  <c r="D2118" i="7"/>
  <c r="H2118" i="7"/>
  <c r="I2118" i="7"/>
  <c r="C2120" i="7"/>
  <c r="E2119" i="7"/>
  <c r="F2119" i="7"/>
  <c r="D2119" i="7"/>
  <c r="G2119" i="7"/>
  <c r="H2119" i="7"/>
  <c r="I2119" i="7"/>
  <c r="C2121" i="7"/>
  <c r="F2120" i="7"/>
  <c r="E2120" i="7"/>
  <c r="D2120" i="7"/>
  <c r="G2120" i="7"/>
  <c r="H2120" i="7"/>
  <c r="I2120" i="7"/>
  <c r="C2122" i="7"/>
  <c r="E2121" i="7"/>
  <c r="G2121" i="7"/>
  <c r="D2121" i="7"/>
  <c r="F2121" i="7"/>
  <c r="H2121" i="7"/>
  <c r="I2121" i="7"/>
  <c r="F2122" i="7"/>
  <c r="E2122" i="7"/>
  <c r="G2122" i="7"/>
  <c r="C2123" i="7"/>
  <c r="D2122" i="7"/>
  <c r="H2122" i="7"/>
  <c r="I2122" i="7"/>
  <c r="C2124" i="7"/>
  <c r="F2123" i="7"/>
  <c r="E2123" i="7"/>
  <c r="G2123" i="7"/>
  <c r="D2123" i="7"/>
  <c r="H2123" i="7"/>
  <c r="I2123" i="7"/>
  <c r="C2125" i="7"/>
  <c r="D2124" i="7"/>
  <c r="G2124" i="7"/>
  <c r="E2124" i="7"/>
  <c r="F2124" i="7"/>
  <c r="H2124" i="7"/>
  <c r="I2124" i="7"/>
  <c r="C2126" i="7"/>
  <c r="F2125" i="7"/>
  <c r="D2125" i="7"/>
  <c r="G2125" i="7"/>
  <c r="E2125" i="7"/>
  <c r="H2125" i="7"/>
  <c r="I2125" i="7"/>
  <c r="C2127" i="7"/>
  <c r="F2126" i="7"/>
  <c r="E2126" i="7"/>
  <c r="G2126" i="7"/>
  <c r="D2126" i="7"/>
  <c r="H2126" i="7"/>
  <c r="I2126" i="7"/>
  <c r="F2127" i="7"/>
  <c r="E2127" i="7"/>
  <c r="D2127" i="7"/>
  <c r="C2128" i="7"/>
  <c r="G2127" i="7"/>
  <c r="H2127" i="7"/>
  <c r="I2127" i="7"/>
  <c r="F2128" i="7"/>
  <c r="E2128" i="7"/>
  <c r="C2129" i="7"/>
  <c r="D2128" i="7"/>
  <c r="G2128" i="7"/>
  <c r="H2128" i="7"/>
  <c r="I2128" i="7"/>
  <c r="C2130" i="7"/>
  <c r="E2129" i="7"/>
  <c r="G2129" i="7"/>
  <c r="F2129" i="7"/>
  <c r="D2129" i="7"/>
  <c r="H2129" i="7"/>
  <c r="I2129" i="7"/>
  <c r="C2131" i="7"/>
  <c r="F2130" i="7"/>
  <c r="D2130" i="7"/>
  <c r="G2130" i="7"/>
  <c r="E2130" i="7"/>
  <c r="H2130" i="7"/>
  <c r="I2130" i="7"/>
  <c r="E2131" i="7"/>
  <c r="D2131" i="7"/>
  <c r="C2132" i="7"/>
  <c r="F2131" i="7"/>
  <c r="G2131" i="7"/>
  <c r="H2131" i="7"/>
  <c r="I2131" i="7"/>
  <c r="C2133" i="7"/>
  <c r="F2132" i="7"/>
  <c r="E2132" i="7"/>
  <c r="G2132" i="7"/>
  <c r="D2132" i="7"/>
  <c r="H2132" i="7"/>
  <c r="I2132" i="7"/>
  <c r="C2134" i="7"/>
  <c r="F2133" i="7"/>
  <c r="E2133" i="7"/>
  <c r="G2133" i="7"/>
  <c r="D2133" i="7"/>
  <c r="H2133" i="7"/>
  <c r="I2133" i="7"/>
  <c r="C2135" i="7"/>
  <c r="E2134" i="7"/>
  <c r="D2134" i="7"/>
  <c r="F2134" i="7"/>
  <c r="G2134" i="7"/>
  <c r="H2134" i="7"/>
  <c r="I2134" i="7"/>
  <c r="C2136" i="7"/>
  <c r="F2135" i="7"/>
  <c r="D2135" i="7"/>
  <c r="G2135" i="7"/>
  <c r="E2135" i="7"/>
  <c r="H2135" i="7"/>
  <c r="I2135" i="7"/>
  <c r="C2137" i="7"/>
  <c r="E2136" i="7"/>
  <c r="F2136" i="7"/>
  <c r="D2136" i="7"/>
  <c r="G2136" i="7"/>
  <c r="H2136" i="7"/>
  <c r="I2136" i="7"/>
  <c r="C2138" i="7"/>
  <c r="E2137" i="7"/>
  <c r="D2137" i="7"/>
  <c r="F2137" i="7"/>
  <c r="G2137" i="7"/>
  <c r="H2137" i="7"/>
  <c r="I2137" i="7"/>
  <c r="F2138" i="7"/>
  <c r="G2138" i="7"/>
  <c r="C2139" i="7"/>
  <c r="E2138" i="7"/>
  <c r="D2138" i="7"/>
  <c r="H2138" i="7"/>
  <c r="I2138" i="7"/>
  <c r="F2139" i="7"/>
  <c r="D2139" i="7"/>
  <c r="C2140" i="7"/>
  <c r="E2139" i="7"/>
  <c r="G2139" i="7"/>
  <c r="H2139" i="7"/>
  <c r="I2139" i="7"/>
  <c r="F2140" i="7"/>
  <c r="D2140" i="7"/>
  <c r="G2140" i="7"/>
  <c r="E2140" i="7"/>
  <c r="C2141" i="7"/>
  <c r="H2140" i="7"/>
  <c r="I2140" i="7"/>
  <c r="C2142" i="7"/>
  <c r="E2141" i="7"/>
  <c r="D2141" i="7"/>
  <c r="F2141" i="7"/>
  <c r="G2141" i="7"/>
  <c r="H2141" i="7"/>
  <c r="I2141" i="7"/>
  <c r="C2143" i="7"/>
  <c r="E2142" i="7"/>
  <c r="D2142" i="7"/>
  <c r="G2142" i="7"/>
  <c r="F2142" i="7"/>
  <c r="H2142" i="7"/>
  <c r="I2142" i="7"/>
  <c r="F2143" i="7"/>
  <c r="E2143" i="7"/>
  <c r="G2143" i="7"/>
  <c r="C2144" i="7"/>
  <c r="D2143" i="7"/>
  <c r="H2143" i="7"/>
  <c r="I2143" i="7"/>
  <c r="C2145" i="7"/>
  <c r="F2144" i="7"/>
  <c r="D2144" i="7"/>
  <c r="G2144" i="7"/>
  <c r="E2144" i="7"/>
  <c r="H2144" i="7"/>
  <c r="I2144" i="7"/>
  <c r="C2146" i="7"/>
  <c r="F2145" i="7"/>
  <c r="E2145" i="7"/>
  <c r="G2145" i="7"/>
  <c r="D2145" i="7"/>
  <c r="H2145" i="7"/>
  <c r="I2145" i="7"/>
  <c r="D2146" i="7"/>
  <c r="C2147" i="7"/>
  <c r="F2146" i="7"/>
  <c r="E2146" i="7"/>
  <c r="G2146" i="7"/>
  <c r="H2146" i="7"/>
  <c r="I2146" i="7"/>
  <c r="C2148" i="7"/>
  <c r="F2147" i="7"/>
  <c r="G2147" i="7"/>
  <c r="D2147" i="7"/>
  <c r="E2147" i="7"/>
  <c r="H2147" i="7"/>
  <c r="I2147" i="7"/>
  <c r="G2148" i="7"/>
  <c r="C2149" i="7"/>
  <c r="F2148" i="7"/>
  <c r="E2148" i="7"/>
  <c r="D2148" i="7"/>
  <c r="H2148" i="7"/>
  <c r="I2148" i="7"/>
  <c r="C2150" i="7"/>
  <c r="F2149" i="7"/>
  <c r="D2149" i="7"/>
  <c r="E2149" i="7"/>
  <c r="G2149" i="7"/>
  <c r="H2149" i="7"/>
  <c r="I2149" i="7"/>
  <c r="F2150" i="7"/>
  <c r="C2151" i="7"/>
  <c r="E2150" i="7"/>
  <c r="D2150" i="7"/>
  <c r="G2150" i="7"/>
  <c r="H2150" i="7"/>
  <c r="I2150" i="7"/>
  <c r="F2151" i="7"/>
  <c r="C2152" i="7"/>
  <c r="E2151" i="7"/>
  <c r="D2151" i="7"/>
  <c r="G2151" i="7"/>
  <c r="H2151" i="7"/>
  <c r="I2151" i="7"/>
  <c r="C2153" i="7"/>
  <c r="F2152" i="7"/>
  <c r="D2152" i="7"/>
  <c r="E2152" i="7"/>
  <c r="G2152" i="7"/>
  <c r="H2152" i="7"/>
  <c r="I2152" i="7"/>
  <c r="C2154" i="7"/>
  <c r="F2153" i="7"/>
  <c r="E2153" i="7"/>
  <c r="D2153" i="7"/>
  <c r="G2153" i="7"/>
  <c r="H2153" i="7"/>
  <c r="I2153" i="7"/>
  <c r="C2155" i="7"/>
  <c r="F2154" i="7"/>
  <c r="E2154" i="7"/>
  <c r="D2154" i="7"/>
  <c r="G2154" i="7"/>
  <c r="H2154" i="7"/>
  <c r="I2154" i="7"/>
  <c r="C2156" i="7"/>
  <c r="F2155" i="7"/>
  <c r="D2155" i="7"/>
  <c r="E2155" i="7"/>
  <c r="G2155" i="7"/>
  <c r="H2155" i="7"/>
  <c r="I2155" i="7"/>
  <c r="D2156" i="7"/>
  <c r="C2157" i="7"/>
  <c r="E2156" i="7"/>
  <c r="F2156" i="7"/>
  <c r="G2156" i="7"/>
  <c r="H2156" i="7"/>
  <c r="I2156" i="7"/>
  <c r="G2157" i="7"/>
  <c r="C2158" i="7"/>
  <c r="F2157" i="7"/>
  <c r="E2157" i="7"/>
  <c r="D2157" i="7"/>
  <c r="H2157" i="7"/>
  <c r="I2157" i="7"/>
  <c r="C2159" i="7"/>
  <c r="F2158" i="7"/>
  <c r="D2158" i="7"/>
  <c r="E2158" i="7"/>
  <c r="G2158" i="7"/>
  <c r="H2158" i="7"/>
  <c r="I2158" i="7"/>
  <c r="G2159" i="7"/>
  <c r="C2160" i="7"/>
  <c r="F2159" i="7"/>
  <c r="E2159" i="7"/>
  <c r="D2159" i="7"/>
  <c r="H2159" i="7"/>
  <c r="I2159" i="7"/>
  <c r="F2160" i="7"/>
  <c r="D2160" i="7"/>
  <c r="E2160" i="7"/>
  <c r="G2160" i="7"/>
  <c r="C2161" i="7"/>
  <c r="H2160" i="7"/>
  <c r="I2160" i="7"/>
  <c r="C2162" i="7"/>
  <c r="F2161" i="7"/>
  <c r="D2161" i="7"/>
  <c r="E2161" i="7"/>
  <c r="G2161" i="7"/>
  <c r="H2161" i="7"/>
  <c r="I2161" i="7"/>
  <c r="C2163" i="7"/>
  <c r="F2162" i="7"/>
  <c r="G2162" i="7"/>
  <c r="D2162" i="7"/>
  <c r="E2162" i="7"/>
  <c r="H2162" i="7"/>
  <c r="I2162" i="7"/>
  <c r="G2163" i="7"/>
  <c r="C2164" i="7"/>
  <c r="F2163" i="7"/>
  <c r="E2163" i="7"/>
  <c r="D2163" i="7"/>
  <c r="H2163" i="7"/>
  <c r="I2163" i="7"/>
  <c r="C2165" i="7"/>
  <c r="G2164" i="7"/>
  <c r="F2164" i="7"/>
  <c r="E2164" i="7"/>
  <c r="D2164" i="7"/>
  <c r="H2164" i="7"/>
  <c r="I2164" i="7"/>
  <c r="F2165" i="7"/>
  <c r="D2165" i="7"/>
  <c r="C2166" i="7"/>
  <c r="E2165" i="7"/>
  <c r="G2165" i="7"/>
  <c r="H2165" i="7"/>
  <c r="I2165" i="7"/>
  <c r="F2166" i="7"/>
  <c r="G2166" i="7"/>
  <c r="C2167" i="7"/>
  <c r="E2166" i="7"/>
  <c r="D2166" i="7"/>
  <c r="H2166" i="7"/>
  <c r="I2166" i="7"/>
  <c r="C2168" i="7"/>
  <c r="F2167" i="7"/>
  <c r="G2167" i="7"/>
  <c r="D2167" i="7"/>
  <c r="E2167" i="7"/>
  <c r="H2167" i="7"/>
  <c r="I2167" i="7"/>
  <c r="G2168" i="7"/>
  <c r="C2169" i="7"/>
  <c r="F2168" i="7"/>
  <c r="E2168" i="7"/>
  <c r="D2168" i="7"/>
  <c r="H2168" i="7"/>
  <c r="I2168" i="7"/>
  <c r="C2170" i="7"/>
  <c r="F2169" i="7"/>
  <c r="G2169" i="7"/>
  <c r="D2169" i="7"/>
  <c r="E2169" i="7"/>
  <c r="H2169" i="7"/>
  <c r="I2169" i="7"/>
  <c r="C2171" i="7"/>
  <c r="F2170" i="7"/>
  <c r="G2170" i="7"/>
  <c r="D2170" i="7"/>
  <c r="E2170" i="7"/>
  <c r="H2170" i="7"/>
  <c r="I2170" i="7"/>
  <c r="F2171" i="7"/>
  <c r="E2171" i="7"/>
  <c r="D2171" i="7"/>
  <c r="C2172" i="7"/>
  <c r="G2171" i="7"/>
  <c r="H2171" i="7"/>
  <c r="I2171" i="7"/>
  <c r="C2173" i="7"/>
  <c r="F2172" i="7"/>
  <c r="E2172" i="7"/>
  <c r="G2172" i="7"/>
  <c r="D2172" i="7"/>
  <c r="H2172" i="7"/>
  <c r="I2172" i="7"/>
  <c r="G2173" i="7"/>
  <c r="C2174" i="7"/>
  <c r="F2173" i="7"/>
  <c r="E2173" i="7"/>
  <c r="D2173" i="7"/>
  <c r="H2173" i="7"/>
  <c r="I2173" i="7"/>
  <c r="C2175" i="7"/>
  <c r="F2174" i="7"/>
  <c r="E2174" i="7"/>
  <c r="D2174" i="7"/>
  <c r="G2174" i="7"/>
  <c r="H2174" i="7"/>
  <c r="I2174" i="7"/>
  <c r="C2176" i="7"/>
  <c r="F2175" i="7"/>
  <c r="D2175" i="7"/>
  <c r="G2175" i="7"/>
  <c r="E2175" i="7"/>
  <c r="H2175" i="7"/>
  <c r="I2175" i="7"/>
  <c r="C2177" i="7"/>
  <c r="F2176" i="7"/>
  <c r="D2176" i="7"/>
  <c r="E2176" i="7"/>
  <c r="G2176" i="7"/>
  <c r="H2176" i="7"/>
  <c r="I2176" i="7"/>
  <c r="C2178" i="7"/>
  <c r="G2177" i="7"/>
  <c r="F2177" i="7"/>
  <c r="E2177" i="7"/>
  <c r="D2177" i="7"/>
  <c r="H2177" i="7"/>
  <c r="I2177" i="7"/>
  <c r="C2179" i="7"/>
  <c r="F2178" i="7"/>
  <c r="D2178" i="7"/>
  <c r="G2178" i="7"/>
  <c r="E2178" i="7"/>
  <c r="H2178" i="7"/>
  <c r="I2178" i="7"/>
  <c r="C2180" i="7"/>
  <c r="F2179" i="7"/>
  <c r="G2179" i="7"/>
  <c r="D2179" i="7"/>
  <c r="E2179" i="7"/>
  <c r="H2179" i="7"/>
  <c r="I2179" i="7"/>
  <c r="D2180" i="7"/>
  <c r="G2180" i="7"/>
  <c r="C2181" i="7"/>
  <c r="F2180" i="7"/>
  <c r="E2180" i="7"/>
  <c r="H2180" i="7"/>
  <c r="I2180" i="7"/>
  <c r="C2182" i="7"/>
  <c r="F2181" i="7"/>
  <c r="D2181" i="7"/>
  <c r="G2181" i="7"/>
  <c r="E2181" i="7"/>
  <c r="H2181" i="7"/>
  <c r="I2181" i="7"/>
  <c r="F2182" i="7"/>
  <c r="G2182" i="7"/>
  <c r="E2182" i="7"/>
  <c r="D2182" i="7"/>
  <c r="C2183" i="7"/>
  <c r="H2182" i="7"/>
  <c r="I2182" i="7"/>
  <c r="C2184" i="7"/>
  <c r="G2183" i="7"/>
  <c r="F2183" i="7"/>
  <c r="E2183" i="7"/>
  <c r="D2183" i="7"/>
  <c r="H2183" i="7"/>
  <c r="I2183" i="7"/>
  <c r="F2184" i="7"/>
  <c r="G2184" i="7"/>
  <c r="C2185" i="7"/>
  <c r="E2184" i="7"/>
  <c r="D2184" i="7"/>
  <c r="H2184" i="7"/>
  <c r="I2184" i="7"/>
  <c r="C2186" i="7"/>
  <c r="F2185" i="7"/>
  <c r="E2185" i="7"/>
  <c r="D2185" i="7"/>
  <c r="G2185" i="7"/>
  <c r="H2185" i="7"/>
  <c r="I2185" i="7"/>
  <c r="C2187" i="7"/>
  <c r="F2186" i="7"/>
  <c r="D2186" i="7"/>
  <c r="E2186" i="7"/>
  <c r="G2186" i="7"/>
  <c r="H2186" i="7"/>
  <c r="I2186" i="7"/>
  <c r="C2188" i="7"/>
  <c r="F2187" i="7"/>
  <c r="E2187" i="7"/>
  <c r="D2187" i="7"/>
  <c r="G2187" i="7"/>
  <c r="H2187" i="7"/>
  <c r="I2187" i="7"/>
  <c r="F2188" i="7"/>
  <c r="E2188" i="7"/>
  <c r="D2188" i="7"/>
  <c r="G2188" i="7"/>
  <c r="C2189" i="7"/>
  <c r="H2188" i="7"/>
  <c r="I2188" i="7"/>
  <c r="G2189" i="7"/>
  <c r="C2190" i="7"/>
  <c r="F2189" i="7"/>
  <c r="E2189" i="7"/>
  <c r="D2189" i="7"/>
  <c r="H2189" i="7"/>
  <c r="I2189" i="7"/>
  <c r="C2191" i="7"/>
  <c r="F2190" i="7"/>
  <c r="G2190" i="7"/>
  <c r="D2190" i="7"/>
  <c r="E2190" i="7"/>
  <c r="H2190" i="7"/>
  <c r="I2190" i="7"/>
  <c r="C2192" i="7"/>
  <c r="F2191" i="7"/>
  <c r="E2191" i="7"/>
  <c r="D2191" i="7"/>
  <c r="G2191" i="7"/>
  <c r="H2191" i="7"/>
  <c r="I2191" i="7"/>
  <c r="C2193" i="7"/>
  <c r="F2192" i="7"/>
  <c r="E2192" i="7"/>
  <c r="D2192" i="7"/>
  <c r="G2192" i="7"/>
  <c r="H2192" i="7"/>
  <c r="I2192" i="7"/>
  <c r="C2194" i="7"/>
  <c r="F2193" i="7"/>
  <c r="E2193" i="7"/>
  <c r="G2193" i="7"/>
  <c r="D2193" i="7"/>
  <c r="H2193" i="7"/>
  <c r="I2193" i="7"/>
  <c r="C2195" i="7"/>
  <c r="F2194" i="7"/>
  <c r="E2194" i="7"/>
  <c r="D2194" i="7"/>
  <c r="G2194" i="7"/>
  <c r="H2194" i="7"/>
  <c r="I2194" i="7"/>
  <c r="C2196" i="7"/>
  <c r="F2195" i="7"/>
  <c r="E2195" i="7"/>
  <c r="G2195" i="7"/>
  <c r="D2195" i="7"/>
  <c r="H2195" i="7"/>
  <c r="I2195" i="7"/>
  <c r="C2197" i="7"/>
  <c r="F2196" i="7"/>
  <c r="E2196" i="7"/>
  <c r="D2196" i="7"/>
  <c r="G2196" i="7"/>
  <c r="H2196" i="7"/>
  <c r="I2196" i="7"/>
  <c r="C2198" i="7"/>
  <c r="F2197" i="7"/>
  <c r="E2197" i="7"/>
  <c r="G2197" i="7"/>
  <c r="D2197" i="7"/>
  <c r="H2197" i="7"/>
  <c r="I2197" i="7"/>
  <c r="C2199" i="7"/>
  <c r="F2198" i="7"/>
  <c r="E2198" i="7"/>
  <c r="D2198" i="7"/>
  <c r="G2198" i="7"/>
  <c r="H2198" i="7"/>
  <c r="I2198" i="7"/>
  <c r="F2199" i="7"/>
  <c r="E2199" i="7"/>
  <c r="D2199" i="7"/>
  <c r="G2199" i="7"/>
  <c r="C2200" i="7"/>
  <c r="H2199" i="7"/>
  <c r="I2199" i="7"/>
  <c r="C2201" i="7"/>
  <c r="F2200" i="7"/>
  <c r="E2200" i="7"/>
  <c r="D2200" i="7"/>
  <c r="G2200" i="7"/>
  <c r="H2200" i="7"/>
  <c r="I2200" i="7"/>
  <c r="F2201" i="7"/>
  <c r="E2201" i="7"/>
  <c r="D2201" i="7"/>
  <c r="G2201" i="7"/>
  <c r="C2202" i="7"/>
  <c r="H2201" i="7"/>
  <c r="I2201" i="7"/>
  <c r="C2203" i="7"/>
  <c r="F2202" i="7"/>
  <c r="E2202" i="7"/>
  <c r="D2202" i="7"/>
  <c r="G2202" i="7"/>
  <c r="H2202" i="7"/>
  <c r="I2202" i="7"/>
  <c r="C2204" i="7"/>
  <c r="F2203" i="7"/>
  <c r="E2203" i="7"/>
  <c r="D2203" i="7"/>
  <c r="G2203" i="7"/>
  <c r="H2203" i="7"/>
  <c r="I2203" i="7"/>
  <c r="C2205" i="7"/>
  <c r="F2204" i="7"/>
  <c r="E2204" i="7"/>
  <c r="G2204" i="7"/>
  <c r="D2204" i="7"/>
  <c r="H2204" i="7"/>
  <c r="I2204" i="7"/>
  <c r="F2205" i="7"/>
  <c r="E2205" i="7"/>
  <c r="D2205" i="7"/>
  <c r="G2205" i="7"/>
  <c r="C2206" i="7"/>
  <c r="H2205" i="7"/>
  <c r="I2205" i="7"/>
  <c r="F2206" i="7"/>
  <c r="D2206" i="7"/>
  <c r="G2206" i="7"/>
  <c r="C2207" i="7"/>
  <c r="E2206" i="7"/>
  <c r="H2206" i="7"/>
  <c r="I2206" i="7"/>
  <c r="C2208" i="7"/>
  <c r="F2207" i="7"/>
  <c r="E2207" i="7"/>
  <c r="G2207" i="7"/>
  <c r="D2207" i="7"/>
  <c r="H2207" i="7"/>
  <c r="I2207" i="7"/>
  <c r="C2209" i="7"/>
  <c r="F2208" i="7"/>
  <c r="E2208" i="7"/>
  <c r="D2208" i="7"/>
  <c r="G2208" i="7"/>
  <c r="H2208" i="7"/>
  <c r="I2208" i="7"/>
  <c r="C2210" i="7"/>
  <c r="F2209" i="7"/>
  <c r="E2209" i="7"/>
  <c r="D2209" i="7"/>
  <c r="G2209" i="7"/>
  <c r="H2209" i="7"/>
  <c r="I2209" i="7"/>
  <c r="E2210" i="7"/>
  <c r="C2211" i="7"/>
  <c r="F2210" i="7"/>
  <c r="D2210" i="7"/>
  <c r="G2210" i="7"/>
  <c r="H2210" i="7"/>
  <c r="I2210" i="7"/>
  <c r="C2212" i="7"/>
  <c r="E2211" i="7"/>
  <c r="F2211" i="7"/>
  <c r="D2211" i="7"/>
  <c r="G2211" i="7"/>
  <c r="H2211" i="7"/>
  <c r="I2211" i="7"/>
  <c r="F2212" i="7"/>
  <c r="E2212" i="7"/>
  <c r="D2212" i="7"/>
  <c r="G2212" i="7"/>
  <c r="C2213" i="7"/>
  <c r="H2212" i="7"/>
  <c r="I2212" i="7"/>
  <c r="F2213" i="7"/>
  <c r="G2213" i="7"/>
  <c r="C2214" i="7"/>
  <c r="D2213" i="7"/>
  <c r="E2213" i="7"/>
  <c r="H2213" i="7"/>
  <c r="I2213" i="7"/>
  <c r="C2215" i="7"/>
  <c r="D2214" i="7"/>
  <c r="F2214" i="7"/>
  <c r="E2214" i="7"/>
  <c r="G2214" i="7"/>
  <c r="H2214" i="7"/>
  <c r="I2214" i="7"/>
  <c r="C2216" i="7"/>
  <c r="F2215" i="7"/>
  <c r="E2215" i="7"/>
  <c r="G2215" i="7"/>
  <c r="D2215" i="7"/>
  <c r="H2215" i="7"/>
  <c r="I2215" i="7"/>
  <c r="C2217" i="7"/>
  <c r="F2216" i="7"/>
  <c r="D2216" i="7"/>
  <c r="E2216" i="7"/>
  <c r="G2216" i="7"/>
  <c r="H2216" i="7"/>
  <c r="I2216" i="7"/>
  <c r="E2217" i="7"/>
  <c r="C2218" i="7"/>
  <c r="F2217" i="7"/>
  <c r="G2217" i="7"/>
  <c r="D2217" i="7"/>
  <c r="H2217" i="7"/>
  <c r="I2217" i="7"/>
  <c r="F2218" i="7"/>
  <c r="G2218" i="7"/>
  <c r="E2218" i="7"/>
  <c r="D2218" i="7"/>
  <c r="C2219" i="7"/>
  <c r="H2218" i="7"/>
  <c r="I2218" i="7"/>
  <c r="F2219" i="7"/>
  <c r="E2219" i="7"/>
  <c r="D2219" i="7"/>
  <c r="C2220" i="7"/>
  <c r="G2219" i="7"/>
  <c r="H2219" i="7"/>
  <c r="I2219" i="7"/>
  <c r="C2221" i="7"/>
  <c r="F2220" i="7"/>
  <c r="E2220" i="7"/>
  <c r="G2220" i="7"/>
  <c r="D2220" i="7"/>
  <c r="H2220" i="7"/>
  <c r="I2220" i="7"/>
  <c r="C2222" i="7"/>
  <c r="F2221" i="7"/>
  <c r="E2221" i="7"/>
  <c r="G2221" i="7"/>
  <c r="D2221" i="7"/>
  <c r="H2221" i="7"/>
  <c r="I2221" i="7"/>
  <c r="D2222" i="7"/>
  <c r="G2222" i="7"/>
  <c r="C2223" i="7"/>
  <c r="F2222" i="7"/>
  <c r="E2222" i="7"/>
  <c r="H2222" i="7"/>
  <c r="I2222" i="7"/>
  <c r="C2224" i="7"/>
  <c r="F2223" i="7"/>
  <c r="D2223" i="7"/>
  <c r="G2223" i="7"/>
  <c r="E2223" i="7"/>
  <c r="H2223" i="7"/>
  <c r="I2223" i="7"/>
  <c r="C2225" i="7"/>
  <c r="F2224" i="7"/>
  <c r="E2224" i="7"/>
  <c r="D2224" i="7"/>
  <c r="G2224" i="7"/>
  <c r="H2224" i="7"/>
  <c r="I2224" i="7"/>
  <c r="F2225" i="7"/>
  <c r="E2225" i="7"/>
  <c r="D2225" i="7"/>
  <c r="C2226" i="7"/>
  <c r="G2225" i="7"/>
  <c r="H2225" i="7"/>
  <c r="I2225" i="7"/>
  <c r="F2226" i="7"/>
  <c r="E2226" i="7"/>
  <c r="C2227" i="7"/>
  <c r="D2226" i="7"/>
  <c r="G2226" i="7"/>
  <c r="H2226" i="7"/>
  <c r="I2226" i="7"/>
  <c r="F2227" i="7"/>
  <c r="C2228" i="7"/>
  <c r="E2227" i="7"/>
  <c r="D2227" i="7"/>
  <c r="G2227" i="7"/>
  <c r="H2227" i="7"/>
  <c r="I2227" i="7"/>
  <c r="C2229" i="7"/>
  <c r="F2228" i="7"/>
  <c r="D2228" i="7"/>
  <c r="G2228" i="7"/>
  <c r="E2228" i="7"/>
  <c r="H2228" i="7"/>
  <c r="I2228" i="7"/>
  <c r="C2230" i="7"/>
  <c r="F2229" i="7"/>
  <c r="E2229" i="7"/>
  <c r="D2229" i="7"/>
  <c r="G2229" i="7"/>
  <c r="H2229" i="7"/>
  <c r="I2229" i="7"/>
  <c r="C2231" i="7"/>
  <c r="F2230" i="7"/>
  <c r="D2230" i="7"/>
  <c r="G2230" i="7"/>
  <c r="E2230" i="7"/>
  <c r="H2230" i="7"/>
  <c r="I2230" i="7"/>
  <c r="F2231" i="7"/>
  <c r="E2231" i="7"/>
  <c r="D2231" i="7"/>
  <c r="G2231" i="7"/>
  <c r="C2232" i="7"/>
  <c r="H2231" i="7"/>
  <c r="I2231" i="7"/>
  <c r="C2233" i="7"/>
  <c r="F2232" i="7"/>
  <c r="D2232" i="7"/>
  <c r="G2232" i="7"/>
  <c r="E2232" i="7"/>
  <c r="H2232" i="7"/>
  <c r="I2232" i="7"/>
  <c r="F2233" i="7"/>
  <c r="E2233" i="7"/>
  <c r="D2233" i="7"/>
  <c r="C2234" i="7"/>
  <c r="G2233" i="7"/>
  <c r="H2233" i="7"/>
  <c r="I2233" i="7"/>
  <c r="G2234" i="7"/>
  <c r="C2235" i="7"/>
  <c r="F2234" i="7"/>
  <c r="E2234" i="7"/>
  <c r="D2234" i="7"/>
  <c r="H2234" i="7"/>
  <c r="I2234" i="7"/>
  <c r="F2235" i="7"/>
  <c r="D2235" i="7"/>
  <c r="C2236" i="7"/>
  <c r="E2235" i="7"/>
  <c r="G2235" i="7"/>
  <c r="H2235" i="7"/>
  <c r="I2235" i="7"/>
  <c r="G2236" i="7"/>
  <c r="C2237" i="7"/>
  <c r="F2236" i="7"/>
  <c r="E2236" i="7"/>
  <c r="D2236" i="7"/>
  <c r="H2236" i="7"/>
  <c r="I2236" i="7"/>
  <c r="F2237" i="7"/>
  <c r="E2237" i="7"/>
  <c r="C2238" i="7"/>
  <c r="D2237" i="7"/>
  <c r="G2237" i="7"/>
  <c r="H2237" i="7"/>
  <c r="I2237" i="7"/>
  <c r="C2239" i="7"/>
  <c r="G2238" i="7"/>
  <c r="F2238" i="7"/>
  <c r="E2238" i="7"/>
  <c r="D2238" i="7"/>
  <c r="H2238" i="7"/>
  <c r="I2238" i="7"/>
  <c r="F2239" i="7"/>
  <c r="E2239" i="7"/>
  <c r="D2239" i="7"/>
  <c r="G2239" i="7"/>
  <c r="C2240" i="7"/>
  <c r="H2239" i="7"/>
  <c r="I2239" i="7"/>
  <c r="C2241" i="7"/>
  <c r="G2240" i="7"/>
  <c r="F2240" i="7"/>
  <c r="E2240" i="7"/>
  <c r="D2240" i="7"/>
  <c r="H2240" i="7"/>
  <c r="I2240" i="7"/>
  <c r="F2241" i="7"/>
  <c r="E2241" i="7"/>
  <c r="D2241" i="7"/>
  <c r="G2241" i="7"/>
  <c r="C2242" i="7"/>
  <c r="H2241" i="7"/>
  <c r="I2241" i="7"/>
  <c r="C2243" i="7"/>
  <c r="F2242" i="7"/>
  <c r="D2242" i="7"/>
  <c r="G2242" i="7"/>
  <c r="E2242" i="7"/>
  <c r="H2242" i="7"/>
  <c r="I2242" i="7"/>
  <c r="F2243" i="7"/>
  <c r="E2243" i="7"/>
  <c r="D2243" i="7"/>
  <c r="C2244" i="7"/>
  <c r="G2243" i="7"/>
  <c r="H2243" i="7"/>
  <c r="I2243" i="7"/>
  <c r="G2244" i="7"/>
  <c r="C2245" i="7"/>
  <c r="F2244" i="7"/>
  <c r="E2244" i="7"/>
  <c r="D2244" i="7"/>
  <c r="H2244" i="7"/>
  <c r="I2244" i="7"/>
  <c r="C2246" i="7"/>
  <c r="F2245" i="7"/>
  <c r="D2245" i="7"/>
  <c r="G2245" i="7"/>
  <c r="E2245" i="7"/>
  <c r="H2245" i="7"/>
  <c r="I2245" i="7"/>
  <c r="C2247" i="7"/>
  <c r="F2246" i="7"/>
  <c r="E2246" i="7"/>
  <c r="D2246" i="7"/>
  <c r="G2246" i="7"/>
  <c r="H2246" i="7"/>
  <c r="I2246" i="7"/>
  <c r="F2247" i="7"/>
  <c r="E2247" i="7"/>
  <c r="D2247" i="7"/>
  <c r="G2247" i="7"/>
  <c r="C2248" i="7"/>
  <c r="H2247" i="7"/>
  <c r="I2247" i="7"/>
  <c r="G2248" i="7"/>
  <c r="C2249" i="7"/>
  <c r="F2248" i="7"/>
  <c r="E2248" i="7"/>
  <c r="D2248" i="7"/>
  <c r="H2248" i="7"/>
  <c r="I2248" i="7"/>
  <c r="C2250" i="7"/>
  <c r="F2249" i="7"/>
  <c r="D2249" i="7"/>
  <c r="G2249" i="7"/>
  <c r="E2249" i="7"/>
  <c r="H2249" i="7"/>
  <c r="I2249" i="7"/>
  <c r="C2251" i="7"/>
  <c r="F2250" i="7"/>
  <c r="G2250" i="7"/>
  <c r="D2250" i="7"/>
  <c r="E2250" i="7"/>
  <c r="H2250" i="7"/>
  <c r="I2250" i="7"/>
  <c r="G2251" i="7"/>
  <c r="C2252" i="7"/>
  <c r="F2251" i="7"/>
  <c r="E2251" i="7"/>
  <c r="D2251" i="7"/>
  <c r="H2251" i="7"/>
  <c r="I2251" i="7"/>
  <c r="C2253" i="7"/>
  <c r="F2252" i="7"/>
  <c r="D2252" i="7"/>
  <c r="G2252" i="7"/>
  <c r="E2252" i="7"/>
  <c r="H2252" i="7"/>
  <c r="I2252" i="7"/>
  <c r="C2254" i="7"/>
  <c r="F2253" i="7"/>
  <c r="E2253" i="7"/>
  <c r="D2253" i="7"/>
  <c r="G2253" i="7"/>
  <c r="H2253" i="7"/>
  <c r="I2253" i="7"/>
  <c r="C2255" i="7"/>
  <c r="F2254" i="7"/>
  <c r="D2254" i="7"/>
  <c r="E2254" i="7"/>
  <c r="G2254" i="7"/>
  <c r="H2254" i="7"/>
  <c r="I2254" i="7"/>
  <c r="C2256" i="7"/>
  <c r="F2255" i="7"/>
  <c r="G2255" i="7"/>
  <c r="D2255" i="7"/>
  <c r="E2255" i="7"/>
  <c r="H2255" i="7"/>
  <c r="I2255" i="7"/>
  <c r="C2257" i="7"/>
  <c r="F2256" i="7"/>
  <c r="G2256" i="7"/>
  <c r="D2256" i="7"/>
  <c r="E2256" i="7"/>
  <c r="H2256" i="7"/>
  <c r="I2256" i="7"/>
  <c r="C2258" i="7"/>
  <c r="F2257" i="7"/>
  <c r="D2257" i="7"/>
  <c r="E2257" i="7"/>
  <c r="G2257" i="7"/>
  <c r="H2257" i="7"/>
  <c r="I2257" i="7"/>
  <c r="C2259" i="7"/>
  <c r="F2258" i="7"/>
  <c r="E2258" i="7"/>
  <c r="D2258" i="7"/>
  <c r="G2258" i="7"/>
  <c r="H2258" i="7"/>
  <c r="I2258" i="7"/>
  <c r="C2260" i="7"/>
  <c r="F2259" i="7"/>
  <c r="D2259" i="7"/>
  <c r="G2259" i="7"/>
  <c r="E2259" i="7"/>
  <c r="H2259" i="7"/>
  <c r="I2259" i="7"/>
  <c r="C2261" i="7"/>
  <c r="F2260" i="7"/>
  <c r="D2260" i="7"/>
  <c r="E2260" i="7"/>
  <c r="G2260" i="7"/>
  <c r="H2260" i="7"/>
  <c r="I2260" i="7"/>
  <c r="C2262" i="7"/>
  <c r="G2261" i="7"/>
  <c r="F2261" i="7"/>
  <c r="E2261" i="7"/>
  <c r="D2261" i="7"/>
  <c r="H2261" i="7"/>
  <c r="I2261" i="7"/>
  <c r="C2263" i="7"/>
  <c r="F2262" i="7"/>
  <c r="D2262" i="7"/>
  <c r="E2262" i="7"/>
  <c r="G2262" i="7"/>
  <c r="H2262" i="7"/>
  <c r="I2262" i="7"/>
  <c r="C2264" i="7"/>
  <c r="F2263" i="7"/>
  <c r="D2263" i="7"/>
  <c r="E2263" i="7"/>
  <c r="G2263" i="7"/>
  <c r="H2263" i="7"/>
  <c r="I2263" i="7"/>
  <c r="G2264" i="7"/>
  <c r="C2265" i="7"/>
  <c r="F2264" i="7"/>
  <c r="D2264" i="7"/>
  <c r="E2264" i="7"/>
  <c r="H2264" i="7"/>
  <c r="I2264" i="7"/>
  <c r="D2265" i="7"/>
  <c r="C2266" i="7"/>
  <c r="F2265" i="7"/>
  <c r="E2265" i="7"/>
  <c r="G2265" i="7"/>
  <c r="H2265" i="7"/>
  <c r="I2265" i="7"/>
  <c r="C2267" i="7"/>
  <c r="F2266" i="7"/>
  <c r="E2266" i="7"/>
  <c r="D2266" i="7"/>
  <c r="G2266" i="7"/>
  <c r="H2266" i="7"/>
  <c r="I2266" i="7"/>
  <c r="C2268" i="7"/>
  <c r="F2267" i="7"/>
  <c r="D2267" i="7"/>
  <c r="E2267" i="7"/>
  <c r="G2267" i="7"/>
  <c r="H2267" i="7"/>
  <c r="I2267" i="7"/>
  <c r="C2269" i="7"/>
  <c r="F2268" i="7"/>
  <c r="E2268" i="7"/>
  <c r="G2268" i="7"/>
  <c r="D2268" i="7"/>
  <c r="H2268" i="7"/>
  <c r="I2268" i="7"/>
  <c r="C2270" i="7"/>
  <c r="F2269" i="7"/>
  <c r="D2269" i="7"/>
  <c r="E2269" i="7"/>
  <c r="G2269" i="7"/>
  <c r="H2269" i="7"/>
  <c r="I2269" i="7"/>
  <c r="C2271" i="7"/>
  <c r="G2270" i="7"/>
  <c r="F2270" i="7"/>
  <c r="E2270" i="7"/>
  <c r="D2270" i="7"/>
  <c r="H2270" i="7"/>
  <c r="I2270" i="7"/>
  <c r="C2272" i="7"/>
  <c r="G2271" i="7"/>
  <c r="F2271" i="7"/>
  <c r="E2271" i="7"/>
  <c r="D2271" i="7"/>
  <c r="H2271" i="7"/>
  <c r="I2271" i="7"/>
  <c r="C2273" i="7"/>
  <c r="G2272" i="7"/>
  <c r="F2272" i="7"/>
  <c r="E2272" i="7"/>
  <c r="D2272" i="7"/>
  <c r="H2272" i="7"/>
  <c r="I2272" i="7"/>
  <c r="C2274" i="7"/>
  <c r="G2273" i="7"/>
  <c r="F2273" i="7"/>
  <c r="E2273" i="7"/>
  <c r="D2273" i="7"/>
  <c r="H2273" i="7"/>
  <c r="I2273" i="7"/>
  <c r="C2275" i="7"/>
  <c r="G2274" i="7"/>
  <c r="F2274" i="7"/>
  <c r="E2274" i="7"/>
  <c r="D2274" i="7"/>
  <c r="H2274" i="7"/>
  <c r="I2274" i="7"/>
  <c r="G2275" i="7"/>
  <c r="C2276" i="7"/>
  <c r="F2275" i="7"/>
  <c r="E2275" i="7"/>
  <c r="D2275" i="7"/>
  <c r="H2275" i="7"/>
  <c r="I2275" i="7"/>
  <c r="F2276" i="7"/>
  <c r="E2276" i="7"/>
  <c r="C2277" i="7"/>
  <c r="D2276" i="7"/>
  <c r="G2276" i="7"/>
  <c r="H2276" i="7"/>
  <c r="I2276" i="7"/>
  <c r="G2277" i="7"/>
  <c r="C2278" i="7"/>
  <c r="F2277" i="7"/>
  <c r="E2277" i="7"/>
  <c r="D2277" i="7"/>
  <c r="H2277" i="7"/>
  <c r="I2277" i="7"/>
  <c r="C2279" i="7"/>
  <c r="F2278" i="7"/>
  <c r="E2278" i="7"/>
  <c r="D2278" i="7"/>
  <c r="G2278" i="7"/>
  <c r="H2278" i="7"/>
  <c r="I2278" i="7"/>
  <c r="C2280" i="7"/>
  <c r="F2279" i="7"/>
  <c r="D2279" i="7"/>
  <c r="E2279" i="7"/>
  <c r="G2279" i="7"/>
  <c r="H2279" i="7"/>
  <c r="I2279" i="7"/>
  <c r="C2281" i="7"/>
  <c r="F2280" i="7"/>
  <c r="G2280" i="7"/>
  <c r="D2280" i="7"/>
  <c r="E2280" i="7"/>
  <c r="H2280" i="7"/>
  <c r="I2280" i="7"/>
  <c r="C2282" i="7"/>
  <c r="F2281" i="7"/>
  <c r="D2281" i="7"/>
  <c r="E2281" i="7"/>
  <c r="G2281" i="7"/>
  <c r="H2281" i="7"/>
  <c r="I2281" i="7"/>
  <c r="C2283" i="7"/>
  <c r="F2282" i="7"/>
  <c r="D2282" i="7"/>
  <c r="E2282" i="7"/>
  <c r="G2282" i="7"/>
  <c r="H2282" i="7"/>
  <c r="I2282" i="7"/>
  <c r="F2283" i="7"/>
  <c r="E2283" i="7"/>
  <c r="G2283" i="7"/>
  <c r="C2284" i="7"/>
  <c r="D2283" i="7"/>
  <c r="H2283" i="7"/>
  <c r="I2283" i="7"/>
  <c r="C2285" i="7"/>
  <c r="F2284" i="7"/>
  <c r="D2284" i="7"/>
  <c r="G2284" i="7"/>
  <c r="E2284" i="7"/>
  <c r="H2284" i="7"/>
  <c r="I2284" i="7"/>
  <c r="C2286" i="7"/>
  <c r="F2285" i="7"/>
  <c r="D2285" i="7"/>
  <c r="G2285" i="7"/>
  <c r="E2285" i="7"/>
  <c r="H2285" i="7"/>
  <c r="I2285" i="7"/>
  <c r="C2287" i="7"/>
  <c r="F2286" i="7"/>
  <c r="E2286" i="7"/>
  <c r="G2286" i="7"/>
  <c r="D2286" i="7"/>
  <c r="H2286" i="7"/>
  <c r="I2286" i="7"/>
  <c r="C2288" i="7"/>
  <c r="E2287" i="7"/>
  <c r="D2287" i="7"/>
  <c r="F2287" i="7"/>
  <c r="G2287" i="7"/>
  <c r="H2287" i="7"/>
  <c r="I2287" i="7"/>
  <c r="C2289" i="7"/>
  <c r="F2288" i="7"/>
  <c r="E2288" i="7"/>
  <c r="D2288" i="7"/>
  <c r="G2288" i="7"/>
  <c r="H2288" i="7"/>
  <c r="I2288" i="7"/>
  <c r="F2289" i="7"/>
  <c r="D2289" i="7"/>
  <c r="E2289" i="7"/>
  <c r="G2289" i="7"/>
  <c r="C2290" i="7"/>
  <c r="H2289" i="7"/>
  <c r="I2289" i="7"/>
  <c r="C2291" i="7"/>
  <c r="F2290" i="7"/>
  <c r="G2290" i="7"/>
  <c r="D2290" i="7"/>
  <c r="E2290" i="7"/>
  <c r="H2290" i="7"/>
  <c r="I2290" i="7"/>
  <c r="F2291" i="7"/>
  <c r="E2291" i="7"/>
  <c r="D2291" i="7"/>
  <c r="G2291" i="7"/>
  <c r="C2292" i="7"/>
  <c r="H2291" i="7"/>
  <c r="I2291" i="7"/>
  <c r="C2293" i="7"/>
  <c r="F2292" i="7"/>
  <c r="D2292" i="7"/>
  <c r="E2292" i="7"/>
  <c r="G2292" i="7"/>
  <c r="H2292" i="7"/>
  <c r="I2292" i="7"/>
  <c r="F2293" i="7"/>
  <c r="E2293" i="7"/>
  <c r="D2293" i="7"/>
  <c r="C2294" i="7"/>
  <c r="G2293" i="7"/>
  <c r="H2293" i="7"/>
  <c r="I2293" i="7"/>
  <c r="G2294" i="7"/>
  <c r="C2295" i="7"/>
  <c r="F2294" i="7"/>
  <c r="E2294" i="7"/>
  <c r="D2294" i="7"/>
  <c r="H2294" i="7"/>
  <c r="I2294" i="7"/>
  <c r="C2296" i="7"/>
  <c r="F2295" i="7"/>
  <c r="D2295" i="7"/>
  <c r="G2295" i="7"/>
  <c r="E2295" i="7"/>
  <c r="H2295" i="7"/>
  <c r="I2295" i="7"/>
  <c r="C2297" i="7"/>
  <c r="F2296" i="7"/>
  <c r="D2296" i="7"/>
  <c r="G2296" i="7"/>
  <c r="E2296" i="7"/>
  <c r="H2296" i="7"/>
  <c r="I2296" i="7"/>
  <c r="C2298" i="7"/>
  <c r="F2297" i="7"/>
  <c r="D2297" i="7"/>
  <c r="G2297" i="7"/>
  <c r="E2297" i="7"/>
  <c r="H2297" i="7"/>
  <c r="I2297" i="7"/>
  <c r="D2298" i="7"/>
  <c r="G2298" i="7"/>
  <c r="C2299" i="7"/>
  <c r="F2298" i="7"/>
  <c r="E2298" i="7"/>
  <c r="H2298" i="7"/>
  <c r="I2298" i="7"/>
  <c r="F2299" i="7"/>
  <c r="E2299" i="7"/>
  <c r="C2300" i="7"/>
  <c r="D2299" i="7"/>
  <c r="G2299" i="7"/>
  <c r="H2299" i="7"/>
  <c r="I2299" i="7"/>
  <c r="C2301" i="7"/>
  <c r="F2300" i="7"/>
  <c r="D2300" i="7"/>
  <c r="G2300" i="7"/>
  <c r="E2300" i="7"/>
  <c r="H2300" i="7"/>
  <c r="I2300" i="7"/>
  <c r="F2301" i="7"/>
  <c r="E2301" i="7"/>
  <c r="D2301" i="7"/>
  <c r="G2301" i="7"/>
  <c r="C2302" i="7"/>
  <c r="H2301" i="7"/>
  <c r="I2301" i="7"/>
  <c r="C2303" i="7"/>
  <c r="G2302" i="7"/>
  <c r="F2302" i="7"/>
  <c r="E2302" i="7"/>
  <c r="D2302" i="7"/>
  <c r="H2302" i="7"/>
  <c r="I2302" i="7"/>
  <c r="C2304" i="7"/>
  <c r="F2303" i="7"/>
  <c r="D2303" i="7"/>
  <c r="E2303" i="7"/>
  <c r="G2303" i="7"/>
  <c r="H2303" i="7"/>
  <c r="I2303" i="7"/>
  <c r="C2305" i="7"/>
  <c r="F2304" i="7"/>
  <c r="D2304" i="7"/>
  <c r="E2304" i="7"/>
  <c r="G2304" i="7"/>
  <c r="H2304" i="7"/>
  <c r="I2304" i="7"/>
  <c r="C2306" i="7"/>
  <c r="G2305" i="7"/>
  <c r="F2305" i="7"/>
  <c r="E2305" i="7"/>
  <c r="D2305" i="7"/>
  <c r="H2305" i="7"/>
  <c r="I2305" i="7"/>
  <c r="F2306" i="7"/>
  <c r="E2306" i="7"/>
  <c r="D2306" i="7"/>
  <c r="G2306" i="7"/>
  <c r="C2307" i="7"/>
  <c r="H2306" i="7"/>
  <c r="I2306" i="7"/>
  <c r="C2308" i="7"/>
  <c r="F2307" i="7"/>
  <c r="E2307" i="7"/>
  <c r="D2307" i="7"/>
  <c r="G2307" i="7"/>
  <c r="H2307" i="7"/>
  <c r="I2307" i="7"/>
  <c r="F2308" i="7"/>
  <c r="E2308" i="7"/>
  <c r="G2308" i="7"/>
  <c r="C2309" i="7"/>
  <c r="D2308" i="7"/>
  <c r="H2308" i="7"/>
  <c r="I2308" i="7"/>
  <c r="C2310" i="7"/>
  <c r="F2309" i="7"/>
  <c r="G2309" i="7"/>
  <c r="D2309" i="7"/>
  <c r="E2309" i="7"/>
  <c r="H2309" i="7"/>
  <c r="I2309" i="7"/>
  <c r="D2310" i="7"/>
  <c r="C2311" i="7"/>
  <c r="F2310" i="7"/>
  <c r="G2310" i="7"/>
  <c r="E2310" i="7"/>
  <c r="H2310" i="7"/>
  <c r="I2310" i="7"/>
  <c r="G2311" i="7"/>
  <c r="C2312" i="7"/>
  <c r="F2311" i="7"/>
  <c r="E2311" i="7"/>
  <c r="D2311" i="7"/>
  <c r="H2311" i="7"/>
  <c r="I2311" i="7"/>
  <c r="C2313" i="7"/>
  <c r="F2312" i="7"/>
  <c r="E2312" i="7"/>
  <c r="D2312" i="7"/>
  <c r="G2312" i="7"/>
  <c r="H2312" i="7"/>
  <c r="I2312" i="7"/>
  <c r="C2314" i="7"/>
  <c r="F2313" i="7"/>
  <c r="D2313" i="7"/>
  <c r="E2313" i="7"/>
  <c r="G2313" i="7"/>
  <c r="H2313" i="7"/>
  <c r="I2313" i="7"/>
  <c r="C2315" i="7"/>
  <c r="G2314" i="7"/>
  <c r="F2314" i="7"/>
  <c r="E2314" i="7"/>
  <c r="D2314" i="7"/>
  <c r="H2314" i="7"/>
  <c r="I2314" i="7"/>
  <c r="F2315" i="7"/>
  <c r="E2315" i="7"/>
  <c r="D2315" i="7"/>
  <c r="G2315" i="7"/>
  <c r="C2316" i="7"/>
  <c r="H2315" i="7"/>
  <c r="I2315" i="7"/>
  <c r="C2317" i="7"/>
  <c r="F2316" i="7"/>
  <c r="D2316" i="7"/>
  <c r="G2316" i="7"/>
  <c r="E2316" i="7"/>
  <c r="H2316" i="7"/>
  <c r="I2316" i="7"/>
  <c r="C2318" i="7"/>
  <c r="F2317" i="7"/>
  <c r="E2317" i="7"/>
  <c r="G2317" i="7"/>
  <c r="D2317" i="7"/>
  <c r="H2317" i="7"/>
  <c r="I2317" i="7"/>
  <c r="C2319" i="7"/>
  <c r="F2318" i="7"/>
  <c r="D2318" i="7"/>
  <c r="E2318" i="7"/>
  <c r="G2318" i="7"/>
  <c r="H2318" i="7"/>
  <c r="I2318" i="7"/>
  <c r="C2320" i="7"/>
  <c r="G2319" i="7"/>
  <c r="F2319" i="7"/>
  <c r="E2319" i="7"/>
  <c r="D2319" i="7"/>
  <c r="H2319" i="7"/>
  <c r="I2319" i="7"/>
  <c r="C2321" i="7"/>
  <c r="F2320" i="7"/>
  <c r="D2320" i="7"/>
  <c r="G2320" i="7"/>
  <c r="E2320" i="7"/>
  <c r="H2320" i="7"/>
  <c r="I2320" i="7"/>
  <c r="C2322" i="7"/>
  <c r="G2321" i="7"/>
  <c r="F2321" i="7"/>
  <c r="E2321" i="7"/>
  <c r="D2321" i="7"/>
  <c r="H2321" i="7"/>
  <c r="I2321" i="7"/>
  <c r="C2323" i="7"/>
  <c r="G2322" i="7"/>
  <c r="F2322" i="7"/>
  <c r="E2322" i="7"/>
  <c r="D2322" i="7"/>
  <c r="H2322" i="7"/>
  <c r="I2322" i="7"/>
  <c r="C2324" i="7"/>
  <c r="F2323" i="7"/>
  <c r="D2323" i="7"/>
  <c r="G2323" i="7"/>
  <c r="E2323" i="7"/>
  <c r="H2323" i="7"/>
  <c r="I2323" i="7"/>
  <c r="C2325" i="7"/>
  <c r="F2324" i="7"/>
  <c r="D2324" i="7"/>
  <c r="G2324" i="7"/>
  <c r="E2324" i="7"/>
  <c r="H2324" i="7"/>
  <c r="I2324" i="7"/>
  <c r="C2326" i="7"/>
  <c r="G2325" i="7"/>
  <c r="F2325" i="7"/>
  <c r="E2325" i="7"/>
  <c r="D2325" i="7"/>
  <c r="H2325" i="7"/>
  <c r="I2325" i="7"/>
  <c r="C2327" i="7"/>
  <c r="F2326" i="7"/>
  <c r="D2326" i="7"/>
  <c r="G2326" i="7"/>
  <c r="E2326" i="7"/>
  <c r="H2326" i="7"/>
  <c r="I2326" i="7"/>
  <c r="C2328" i="7"/>
  <c r="F2327" i="7"/>
  <c r="D2327" i="7"/>
  <c r="E2327" i="7"/>
  <c r="G2327" i="7"/>
  <c r="H2327" i="7"/>
  <c r="I2327" i="7"/>
  <c r="C2329" i="7"/>
  <c r="F2328" i="7"/>
  <c r="E2328" i="7"/>
  <c r="G2328" i="7"/>
  <c r="D2328" i="7"/>
  <c r="H2328" i="7"/>
  <c r="I2328" i="7"/>
  <c r="G2329" i="7"/>
  <c r="C2330" i="7"/>
  <c r="F2329" i="7"/>
  <c r="E2329" i="7"/>
  <c r="D2329" i="7"/>
  <c r="H2329" i="7"/>
  <c r="I2329" i="7"/>
  <c r="C2331" i="7"/>
  <c r="F2330" i="7"/>
  <c r="E2330" i="7"/>
  <c r="G2330" i="7"/>
  <c r="D2330" i="7"/>
  <c r="H2330" i="7"/>
  <c r="I2330" i="7"/>
  <c r="C2332" i="7"/>
  <c r="F2331" i="7"/>
  <c r="D2331" i="7"/>
  <c r="E2331" i="7"/>
  <c r="G2331" i="7"/>
  <c r="H2331" i="7"/>
  <c r="I2331" i="7"/>
  <c r="C2333" i="7"/>
  <c r="F2332" i="7"/>
  <c r="D2332" i="7"/>
  <c r="E2332" i="7"/>
  <c r="G2332" i="7"/>
  <c r="H2332" i="7"/>
  <c r="I2332" i="7"/>
  <c r="C2334" i="7"/>
  <c r="F2333" i="7"/>
  <c r="D2333" i="7"/>
  <c r="G2333" i="7"/>
  <c r="E2333" i="7"/>
  <c r="H2333" i="7"/>
  <c r="I2333" i="7"/>
  <c r="D2334" i="7"/>
  <c r="G2334" i="7"/>
  <c r="C2335" i="7"/>
  <c r="F2334" i="7"/>
  <c r="E2334" i="7"/>
  <c r="H2334" i="7"/>
  <c r="I2334" i="7"/>
  <c r="C2336" i="7"/>
  <c r="F2335" i="7"/>
  <c r="D2335" i="7"/>
  <c r="E2335" i="7"/>
  <c r="G2335" i="7"/>
  <c r="H2335" i="7"/>
  <c r="I2335" i="7"/>
  <c r="C2337" i="7"/>
  <c r="F2336" i="7"/>
  <c r="G2336" i="7"/>
  <c r="D2336" i="7"/>
  <c r="E2336" i="7"/>
  <c r="H2336" i="7"/>
  <c r="I2336" i="7"/>
  <c r="C2338" i="7"/>
  <c r="D2337" i="7"/>
  <c r="F2337" i="7"/>
  <c r="E2337" i="7"/>
  <c r="G2337" i="7"/>
  <c r="H2337" i="7"/>
  <c r="I2337" i="7"/>
  <c r="C2339" i="7"/>
  <c r="G2338" i="7"/>
  <c r="F2338" i="7"/>
  <c r="E2338" i="7"/>
  <c r="D2338" i="7"/>
  <c r="H2338" i="7"/>
  <c r="I2338" i="7"/>
  <c r="C2340" i="7"/>
  <c r="F2339" i="7"/>
  <c r="E2339" i="7"/>
  <c r="G2339" i="7"/>
  <c r="D2339" i="7"/>
  <c r="H2339" i="7"/>
  <c r="I2339" i="7"/>
  <c r="D2340" i="7"/>
  <c r="C2341" i="7"/>
  <c r="F2340" i="7"/>
  <c r="E2340" i="7"/>
  <c r="G2340" i="7"/>
  <c r="H2340" i="7"/>
  <c r="I2340" i="7"/>
  <c r="F2341" i="7"/>
  <c r="E2341" i="7"/>
  <c r="D2341" i="7"/>
  <c r="C2342" i="7"/>
  <c r="G2341" i="7"/>
  <c r="H2341" i="7"/>
  <c r="I2341" i="7"/>
  <c r="F2342" i="7"/>
  <c r="D2342" i="7"/>
  <c r="E2342" i="7"/>
  <c r="G2342" i="7"/>
  <c r="C2343" i="7"/>
  <c r="H2342" i="7"/>
  <c r="I2342" i="7"/>
  <c r="F2343" i="7"/>
  <c r="E2343" i="7"/>
  <c r="D2343" i="7"/>
  <c r="G2343" i="7"/>
  <c r="C2344" i="7"/>
  <c r="H2343" i="7"/>
  <c r="I2343" i="7"/>
  <c r="F2344" i="7"/>
  <c r="D2344" i="7"/>
  <c r="E2344" i="7"/>
  <c r="G2344" i="7"/>
  <c r="C2345" i="7"/>
  <c r="H2344" i="7"/>
  <c r="I2344" i="7"/>
  <c r="F2345" i="7"/>
  <c r="E2345" i="7"/>
  <c r="D2345" i="7"/>
  <c r="G2345" i="7"/>
  <c r="C2346" i="7"/>
  <c r="H2345" i="7"/>
  <c r="I2345" i="7"/>
  <c r="G2346" i="7"/>
  <c r="F2346" i="7"/>
  <c r="D2346" i="7"/>
  <c r="E2346" i="7"/>
  <c r="C2347" i="7"/>
  <c r="H2346" i="7"/>
  <c r="I2346" i="7"/>
  <c r="F2347" i="7"/>
  <c r="E2347" i="7"/>
  <c r="D2347" i="7"/>
  <c r="G2347" i="7"/>
  <c r="C2348" i="7"/>
  <c r="H2347" i="7"/>
  <c r="I2347" i="7"/>
  <c r="G2348" i="7"/>
  <c r="F2348" i="7"/>
  <c r="E2348" i="7"/>
  <c r="D2348" i="7"/>
  <c r="C2349" i="7"/>
  <c r="H2348" i="7"/>
  <c r="I2348" i="7"/>
  <c r="C2350" i="7"/>
  <c r="F2349" i="7"/>
  <c r="D2349" i="7"/>
  <c r="E2349" i="7"/>
  <c r="G2349" i="7"/>
  <c r="H2349" i="7"/>
  <c r="I2349" i="7"/>
  <c r="F2350" i="7"/>
  <c r="E2350" i="7"/>
  <c r="G2350" i="7"/>
  <c r="C2351" i="7"/>
  <c r="D2350" i="7"/>
  <c r="H2350" i="7"/>
  <c r="I2350" i="7"/>
  <c r="C2352" i="7"/>
  <c r="F2351" i="7"/>
  <c r="D2351" i="7"/>
  <c r="E2351" i="7"/>
  <c r="G2351" i="7"/>
  <c r="H2351" i="7"/>
  <c r="I2351" i="7"/>
  <c r="G2352" i="7"/>
  <c r="F2352" i="7"/>
  <c r="E2352" i="7"/>
  <c r="D2352" i="7"/>
  <c r="C2353" i="7"/>
  <c r="H2352" i="7"/>
  <c r="I2352" i="7"/>
  <c r="F2353" i="7"/>
  <c r="E2353" i="7"/>
  <c r="C2354" i="7"/>
  <c r="D2353" i="7"/>
  <c r="G2353" i="7"/>
  <c r="H2353" i="7"/>
  <c r="I2353" i="7"/>
  <c r="G2354" i="7"/>
  <c r="F2354" i="7"/>
  <c r="E2354" i="7"/>
  <c r="D2354" i="7"/>
  <c r="C2355" i="7"/>
  <c r="H2354" i="7"/>
  <c r="I2354" i="7"/>
  <c r="C2356" i="7"/>
  <c r="F2355" i="7"/>
  <c r="D2355" i="7"/>
  <c r="G2355" i="7"/>
  <c r="E2355" i="7"/>
  <c r="H2355" i="7"/>
  <c r="I2355" i="7"/>
  <c r="F2356" i="7"/>
  <c r="G2356" i="7"/>
  <c r="E2356" i="7"/>
  <c r="D2356" i="7"/>
  <c r="C2357" i="7"/>
  <c r="H2356" i="7"/>
  <c r="I2356" i="7"/>
  <c r="F2357" i="7"/>
  <c r="C2358" i="7"/>
  <c r="E2357" i="7"/>
  <c r="D2357" i="7"/>
  <c r="G2357" i="7"/>
  <c r="H2357" i="7"/>
  <c r="I2357" i="7"/>
  <c r="F2358" i="7"/>
  <c r="E2358" i="7"/>
  <c r="C2359" i="7"/>
  <c r="D2358" i="7"/>
  <c r="G2358" i="7"/>
  <c r="H2358" i="7"/>
  <c r="I2358" i="7"/>
  <c r="G2359" i="7"/>
  <c r="C2360" i="7"/>
  <c r="F2359" i="7"/>
  <c r="E2359" i="7"/>
  <c r="D2359" i="7"/>
  <c r="H2359" i="7"/>
  <c r="I2359" i="7"/>
  <c r="F2360" i="7"/>
  <c r="E2360" i="7"/>
  <c r="C2361" i="7"/>
  <c r="G2360" i="7"/>
  <c r="D2360" i="7"/>
  <c r="H2360" i="7"/>
  <c r="I2360" i="7"/>
  <c r="G2361" i="7"/>
  <c r="C2362" i="7"/>
  <c r="F2361" i="7"/>
  <c r="E2361" i="7"/>
  <c r="D2361" i="7"/>
  <c r="H2361" i="7"/>
  <c r="I2361" i="7"/>
  <c r="F2362" i="7"/>
  <c r="E2362" i="7"/>
  <c r="D2362" i="7"/>
  <c r="C2363" i="7"/>
  <c r="G2362" i="7"/>
  <c r="H2362" i="7"/>
  <c r="I2362" i="7"/>
  <c r="C2364" i="7"/>
  <c r="F2363" i="7"/>
  <c r="E2363" i="7"/>
  <c r="D2363" i="7"/>
  <c r="G2363" i="7"/>
  <c r="H2363" i="7"/>
  <c r="I2363" i="7"/>
  <c r="F2364" i="7"/>
  <c r="E2364" i="7"/>
  <c r="D2364" i="7"/>
  <c r="C2365" i="7"/>
  <c r="G2364" i="7"/>
  <c r="H2364" i="7"/>
  <c r="I2364" i="7"/>
  <c r="G2365" i="7"/>
  <c r="C2366" i="7"/>
  <c r="F2365" i="7"/>
  <c r="E2365" i="7"/>
  <c r="D2365" i="7"/>
  <c r="H2365" i="7"/>
  <c r="I2365" i="7"/>
  <c r="F2366" i="7"/>
  <c r="E2366" i="7"/>
  <c r="D2366" i="7"/>
  <c r="C2367" i="7"/>
  <c r="G2366" i="7"/>
  <c r="H2366" i="7"/>
  <c r="I2366" i="7"/>
  <c r="C2368" i="7"/>
  <c r="F2367" i="7"/>
  <c r="D2367" i="7"/>
  <c r="G2367" i="7"/>
  <c r="E2367" i="7"/>
  <c r="H2367" i="7"/>
  <c r="I2367" i="7"/>
  <c r="F2368" i="7"/>
  <c r="E2368" i="7"/>
  <c r="G2368" i="7"/>
  <c r="C2369" i="7"/>
  <c r="D2368" i="7"/>
  <c r="H2368" i="7"/>
  <c r="I2368" i="7"/>
  <c r="C2370" i="7"/>
  <c r="E2369" i="7"/>
  <c r="F2369" i="7"/>
  <c r="D2369" i="7"/>
  <c r="G2369" i="7"/>
  <c r="H2369" i="7"/>
  <c r="I2369" i="7"/>
  <c r="E2370" i="7"/>
  <c r="F2370" i="7"/>
  <c r="C2371" i="7"/>
  <c r="G2370" i="7"/>
  <c r="D2370" i="7"/>
  <c r="H2370" i="7"/>
  <c r="I2370" i="7"/>
  <c r="C2372" i="7"/>
  <c r="G2371" i="7"/>
  <c r="F2371" i="7"/>
  <c r="E2371" i="7"/>
  <c r="D2371" i="7"/>
  <c r="H2371" i="7"/>
  <c r="I2371" i="7"/>
  <c r="F2372" i="7"/>
  <c r="D2372" i="7"/>
  <c r="C2373" i="7"/>
  <c r="E2372" i="7"/>
  <c r="G2372" i="7"/>
  <c r="H2372" i="7"/>
  <c r="I2372" i="7"/>
  <c r="C2374" i="7"/>
  <c r="F2373" i="7"/>
  <c r="E2373" i="7"/>
  <c r="G2373" i="7"/>
  <c r="D2373" i="7"/>
  <c r="H2373" i="7"/>
  <c r="I2373" i="7"/>
  <c r="F2374" i="7"/>
  <c r="E2374" i="7"/>
  <c r="D2374" i="7"/>
  <c r="C2375" i="7"/>
  <c r="G2374" i="7"/>
  <c r="H2374" i="7"/>
  <c r="I2374" i="7"/>
  <c r="C2376" i="7"/>
  <c r="F2375" i="7"/>
  <c r="D2375" i="7"/>
  <c r="E2375" i="7"/>
  <c r="G2375" i="7"/>
  <c r="H2375" i="7"/>
  <c r="I2375" i="7"/>
  <c r="F2376" i="7"/>
  <c r="E2376" i="7"/>
  <c r="C2377" i="7"/>
  <c r="G2376" i="7"/>
  <c r="D2376" i="7"/>
  <c r="H2376" i="7"/>
  <c r="I2376" i="7"/>
  <c r="G2377" i="7"/>
  <c r="C2378" i="7"/>
  <c r="F2377" i="7"/>
  <c r="E2377" i="7"/>
  <c r="D2377" i="7"/>
  <c r="H2377" i="7"/>
  <c r="I2377" i="7"/>
  <c r="F2378" i="7"/>
  <c r="G2378" i="7"/>
  <c r="E2378" i="7"/>
  <c r="D2378" i="7"/>
  <c r="C2379" i="7"/>
  <c r="H2378" i="7"/>
  <c r="I2378" i="7"/>
  <c r="C2380" i="7"/>
  <c r="F2379" i="7"/>
  <c r="G2379" i="7"/>
  <c r="D2379" i="7"/>
  <c r="E2379" i="7"/>
  <c r="H2379" i="7"/>
  <c r="I2379" i="7"/>
  <c r="F2380" i="7"/>
  <c r="G2380" i="7"/>
  <c r="E2380" i="7"/>
  <c r="D2380" i="7"/>
  <c r="C2381" i="7"/>
  <c r="H2380" i="7"/>
  <c r="I2380" i="7"/>
  <c r="G2381" i="7"/>
  <c r="C2382" i="7"/>
  <c r="F2381" i="7"/>
  <c r="E2381" i="7"/>
  <c r="D2381" i="7"/>
  <c r="H2381" i="7"/>
  <c r="I2381" i="7"/>
  <c r="F2382" i="7"/>
  <c r="E2382" i="7"/>
  <c r="C2383" i="7"/>
  <c r="D2382" i="7"/>
  <c r="G2382" i="7"/>
  <c r="H2382" i="7"/>
  <c r="I2382" i="7"/>
  <c r="C2384" i="7"/>
  <c r="F2383" i="7"/>
  <c r="D2383" i="7"/>
  <c r="E2383" i="7"/>
  <c r="G2383" i="7"/>
  <c r="H2383" i="7"/>
  <c r="I2383" i="7"/>
  <c r="F2384" i="7"/>
  <c r="E2384" i="7"/>
  <c r="G2384" i="7"/>
  <c r="C2385" i="7"/>
  <c r="D2384" i="7"/>
  <c r="H2384" i="7"/>
  <c r="I2384" i="7"/>
  <c r="C2386" i="7"/>
  <c r="G2385" i="7"/>
  <c r="F2385" i="7"/>
  <c r="E2385" i="7"/>
  <c r="D2385" i="7"/>
  <c r="H2385" i="7"/>
  <c r="I2385" i="7"/>
  <c r="F2386" i="7"/>
  <c r="G2386" i="7"/>
  <c r="E2386" i="7"/>
  <c r="D2386" i="7"/>
  <c r="C2387" i="7"/>
  <c r="H2386" i="7"/>
  <c r="I2386" i="7"/>
  <c r="C2388" i="7"/>
  <c r="F2387" i="7"/>
  <c r="D2387" i="7"/>
  <c r="E2387" i="7"/>
  <c r="G2387" i="7"/>
  <c r="H2387" i="7"/>
  <c r="I2387" i="7"/>
  <c r="F2388" i="7"/>
  <c r="E2388" i="7"/>
  <c r="C2389" i="7"/>
  <c r="G2388" i="7"/>
  <c r="D2388" i="7"/>
  <c r="H2388" i="7"/>
  <c r="I2388" i="7"/>
  <c r="C2390" i="7"/>
  <c r="F2389" i="7"/>
  <c r="E2389" i="7"/>
  <c r="D2389" i="7"/>
  <c r="G2389" i="7"/>
  <c r="H2389" i="7"/>
  <c r="I2389" i="7"/>
  <c r="F2390" i="7"/>
  <c r="D2390" i="7"/>
  <c r="C2391" i="7"/>
  <c r="G2390" i="7"/>
  <c r="E2390" i="7"/>
  <c r="H2390" i="7"/>
  <c r="I2390" i="7"/>
  <c r="C2392" i="7"/>
  <c r="E2391" i="7"/>
  <c r="G2391" i="7"/>
  <c r="F2391" i="7"/>
  <c r="D2391" i="7"/>
  <c r="H2391" i="7"/>
  <c r="I2391" i="7"/>
  <c r="F2392" i="7"/>
  <c r="D2392" i="7"/>
  <c r="G2392" i="7"/>
  <c r="C2393" i="7"/>
  <c r="E2392" i="7"/>
  <c r="H2392" i="7"/>
  <c r="I2392" i="7"/>
  <c r="C2394" i="7"/>
  <c r="E2393" i="7"/>
  <c r="D2393" i="7"/>
  <c r="F2393" i="7"/>
  <c r="G2393" i="7"/>
  <c r="H2393" i="7"/>
  <c r="I2393" i="7"/>
  <c r="F2394" i="7"/>
  <c r="D2394" i="7"/>
  <c r="C2395" i="7"/>
  <c r="E2394" i="7"/>
  <c r="G2394" i="7"/>
  <c r="H2394" i="7"/>
  <c r="I2394" i="7"/>
  <c r="C2396" i="7"/>
  <c r="F2395" i="7"/>
  <c r="D2395" i="7"/>
  <c r="G2395" i="7"/>
  <c r="E2395" i="7"/>
  <c r="H2395" i="7"/>
  <c r="I2395" i="7"/>
  <c r="F2396" i="7"/>
  <c r="D2396" i="7"/>
  <c r="G2396" i="7"/>
  <c r="C2397" i="7"/>
  <c r="E2396" i="7"/>
  <c r="H2396" i="7"/>
  <c r="I2396" i="7"/>
  <c r="C2398" i="7"/>
  <c r="E2397" i="7"/>
  <c r="D2397" i="7"/>
  <c r="G2397" i="7"/>
  <c r="F2397" i="7"/>
  <c r="H2397" i="7"/>
  <c r="I2397" i="7"/>
  <c r="F2398" i="7"/>
  <c r="D2398" i="7"/>
  <c r="C2399" i="7"/>
  <c r="E2398" i="7"/>
  <c r="G2398" i="7"/>
  <c r="H2398" i="7"/>
  <c r="I2398" i="7"/>
  <c r="C2400" i="7"/>
  <c r="F2399" i="7"/>
  <c r="D2399" i="7"/>
  <c r="G2399" i="7"/>
  <c r="E2399" i="7"/>
  <c r="H2399" i="7"/>
  <c r="I2399" i="7"/>
  <c r="F2400" i="7"/>
  <c r="D2400" i="7"/>
  <c r="C2401" i="7"/>
  <c r="E2400" i="7"/>
  <c r="G2400" i="7"/>
  <c r="H2400" i="7"/>
  <c r="I2400" i="7"/>
  <c r="C2402" i="7"/>
  <c r="F2401" i="7"/>
  <c r="D2401" i="7"/>
  <c r="G2401" i="7"/>
  <c r="E2401" i="7"/>
  <c r="H2401" i="7"/>
  <c r="I2401" i="7"/>
  <c r="F2402" i="7"/>
  <c r="D2402" i="7"/>
  <c r="C2403" i="7"/>
  <c r="E2402" i="7"/>
  <c r="G2402" i="7"/>
  <c r="H2402" i="7"/>
  <c r="I2402" i="7"/>
  <c r="C2404" i="7"/>
  <c r="E2403" i="7"/>
  <c r="D2403" i="7"/>
  <c r="F2403" i="7"/>
  <c r="G2403" i="7"/>
  <c r="H2403" i="7"/>
  <c r="I2403" i="7"/>
  <c r="F2404" i="7"/>
  <c r="E2404" i="7"/>
  <c r="G2404" i="7"/>
  <c r="D2404" i="7"/>
  <c r="C2405" i="7"/>
  <c r="H2404" i="7"/>
  <c r="I2404" i="7"/>
  <c r="C2406" i="7"/>
  <c r="E2405" i="7"/>
  <c r="D2405" i="7"/>
  <c r="F2405" i="7"/>
  <c r="G2405" i="7"/>
  <c r="H2405" i="7"/>
  <c r="I2405" i="7"/>
  <c r="F2406" i="7"/>
  <c r="D2406" i="7"/>
  <c r="G2406" i="7"/>
  <c r="E2406" i="7"/>
  <c r="C2407" i="7"/>
  <c r="H2406" i="7"/>
  <c r="I2406" i="7"/>
  <c r="F2407" i="7"/>
  <c r="E2407" i="7"/>
  <c r="D2407" i="7"/>
  <c r="C2408" i="7"/>
  <c r="G2407" i="7"/>
  <c r="H2407" i="7"/>
  <c r="I2407" i="7"/>
  <c r="F2408" i="7"/>
  <c r="D2408" i="7"/>
  <c r="C2409" i="7"/>
  <c r="G2408" i="7"/>
  <c r="E2408" i="7"/>
  <c r="H2408" i="7"/>
  <c r="I2408" i="7"/>
  <c r="C2410" i="7"/>
  <c r="D2409" i="7"/>
  <c r="F2409" i="7"/>
  <c r="E2409" i="7"/>
  <c r="G2409" i="7"/>
  <c r="H2409" i="7"/>
  <c r="I2409" i="7"/>
  <c r="D2410" i="7"/>
  <c r="C2411" i="7"/>
  <c r="G2410" i="7"/>
  <c r="F2410" i="7"/>
  <c r="E2410" i="7"/>
  <c r="H2410" i="7"/>
  <c r="I2410" i="7"/>
  <c r="E2411" i="7"/>
  <c r="G2411" i="7"/>
  <c r="C2412" i="7"/>
  <c r="D2411" i="7"/>
  <c r="F2411" i="7"/>
  <c r="H2411" i="7"/>
  <c r="I2411" i="7"/>
  <c r="D2412" i="7"/>
  <c r="F2412" i="7"/>
  <c r="E2412" i="7"/>
  <c r="C2413" i="7"/>
  <c r="G2412" i="7"/>
  <c r="H2412" i="7"/>
  <c r="I2412" i="7"/>
  <c r="C2414" i="7"/>
  <c r="F2413" i="7"/>
  <c r="E2413" i="7"/>
  <c r="G2413" i="7"/>
  <c r="D2413" i="7"/>
  <c r="H2413" i="7"/>
  <c r="I2413" i="7"/>
  <c r="D2414" i="7"/>
  <c r="C2415" i="7"/>
  <c r="F2414" i="7"/>
  <c r="E2414" i="7"/>
  <c r="G2414" i="7"/>
  <c r="H2414" i="7"/>
  <c r="I2414" i="7"/>
  <c r="C2416" i="7"/>
  <c r="E2415" i="7"/>
  <c r="D2415" i="7"/>
  <c r="F2415" i="7"/>
  <c r="G2415" i="7"/>
  <c r="H2415" i="7"/>
  <c r="I2415" i="7"/>
  <c r="F2416" i="7"/>
  <c r="C2417" i="7"/>
  <c r="G2416" i="7"/>
  <c r="D2416" i="7"/>
  <c r="E2416" i="7"/>
  <c r="H2416" i="7"/>
  <c r="I2416" i="7"/>
  <c r="C2418" i="7"/>
  <c r="F2417" i="7"/>
  <c r="E2417" i="7"/>
  <c r="D2417" i="7"/>
  <c r="G2417" i="7"/>
  <c r="H2417" i="7"/>
  <c r="I2417" i="7"/>
  <c r="F2418" i="7"/>
  <c r="C2419" i="7"/>
  <c r="D2418" i="7"/>
  <c r="E2418" i="7"/>
  <c r="G2418" i="7"/>
  <c r="H2418" i="7"/>
  <c r="I2418" i="7"/>
  <c r="C2420" i="7"/>
  <c r="E2419" i="7"/>
  <c r="D2419" i="7"/>
  <c r="G2419" i="7"/>
  <c r="F2419" i="7"/>
  <c r="H2419" i="7"/>
  <c r="I2419" i="7"/>
  <c r="F2420" i="7"/>
  <c r="E2420" i="7"/>
  <c r="D2420" i="7"/>
  <c r="C2421" i="7"/>
  <c r="G2420" i="7"/>
  <c r="H2420" i="7"/>
  <c r="I2420" i="7"/>
  <c r="C2422" i="7"/>
  <c r="F2421" i="7"/>
  <c r="D2421" i="7"/>
  <c r="E2421" i="7"/>
  <c r="G2421" i="7"/>
  <c r="H2421" i="7"/>
  <c r="I2421" i="7"/>
  <c r="F2422" i="7"/>
  <c r="E2422" i="7"/>
  <c r="C2423" i="7"/>
  <c r="D2422" i="7"/>
  <c r="G2422" i="7"/>
  <c r="H2422" i="7"/>
  <c r="I2422" i="7"/>
  <c r="C2424" i="7"/>
  <c r="F2423" i="7"/>
  <c r="E2423" i="7"/>
  <c r="D2423" i="7"/>
  <c r="G2423" i="7"/>
  <c r="H2423" i="7"/>
  <c r="I2423" i="7"/>
  <c r="G2424" i="7"/>
  <c r="F2424" i="7"/>
  <c r="E2424" i="7"/>
  <c r="D2424" i="7"/>
  <c r="C2425" i="7"/>
  <c r="H2424" i="7"/>
  <c r="I2424" i="7"/>
  <c r="C2426" i="7"/>
  <c r="F2425" i="7"/>
  <c r="E2425" i="7"/>
  <c r="D2425" i="7"/>
  <c r="G2425" i="7"/>
  <c r="H2425" i="7"/>
  <c r="I2425" i="7"/>
  <c r="G2426" i="7"/>
  <c r="F2426" i="7"/>
  <c r="E2426" i="7"/>
  <c r="D2426" i="7"/>
  <c r="C2427" i="7"/>
  <c r="H2426" i="7"/>
  <c r="I2426" i="7"/>
  <c r="C2428" i="7"/>
  <c r="F2427" i="7"/>
  <c r="E2427" i="7"/>
  <c r="D2427" i="7"/>
  <c r="G2427" i="7"/>
  <c r="H2427" i="7"/>
  <c r="I2427" i="7"/>
  <c r="F2428" i="7"/>
  <c r="E2428" i="7"/>
  <c r="G2428" i="7"/>
  <c r="D2428" i="7"/>
  <c r="C2429" i="7"/>
  <c r="H2428" i="7"/>
  <c r="I2428" i="7"/>
  <c r="C2430" i="7"/>
  <c r="F2429" i="7"/>
  <c r="D2429" i="7"/>
  <c r="G2429" i="7"/>
  <c r="E2429" i="7"/>
  <c r="H2429" i="7"/>
  <c r="I2429" i="7"/>
  <c r="F2430" i="7"/>
  <c r="E2430" i="7"/>
  <c r="D2430" i="7"/>
  <c r="C2431" i="7"/>
  <c r="G2430" i="7"/>
  <c r="H2430" i="7"/>
  <c r="I2430" i="7"/>
  <c r="C2432" i="7"/>
  <c r="F2431" i="7"/>
  <c r="G2431" i="7"/>
  <c r="D2431" i="7"/>
  <c r="E2431" i="7"/>
  <c r="H2431" i="7"/>
  <c r="I2431" i="7"/>
  <c r="G2432" i="7"/>
  <c r="F2432" i="7"/>
  <c r="E2432" i="7"/>
  <c r="D2432" i="7"/>
  <c r="C2433" i="7"/>
  <c r="H2432" i="7"/>
  <c r="I2432" i="7"/>
  <c r="C2434" i="7"/>
  <c r="G2433" i="7"/>
  <c r="F2433" i="7"/>
  <c r="E2433" i="7"/>
  <c r="D2433" i="7"/>
  <c r="H2433" i="7"/>
  <c r="I2433" i="7"/>
  <c r="G2434" i="7"/>
  <c r="F2434" i="7"/>
  <c r="E2434" i="7"/>
  <c r="D2434" i="7"/>
  <c r="C2435" i="7"/>
  <c r="H2434" i="7"/>
  <c r="I2434" i="7"/>
  <c r="C2436" i="7"/>
  <c r="F2435" i="7"/>
  <c r="E2435" i="7"/>
  <c r="G2435" i="7"/>
  <c r="D2435" i="7"/>
  <c r="H2435" i="7"/>
  <c r="I2435" i="7"/>
  <c r="F2436" i="7"/>
  <c r="G2436" i="7"/>
  <c r="E2436" i="7"/>
  <c r="D2436" i="7"/>
  <c r="C2437" i="7"/>
  <c r="H2436" i="7"/>
  <c r="I2436" i="7"/>
  <c r="C2438" i="7"/>
  <c r="G2437" i="7"/>
  <c r="F2437" i="7"/>
  <c r="E2437" i="7"/>
  <c r="D2437" i="7"/>
  <c r="H2437" i="7"/>
  <c r="I2437" i="7"/>
  <c r="F2438" i="7"/>
  <c r="E2438" i="7"/>
  <c r="D2438" i="7"/>
  <c r="G2438" i="7"/>
  <c r="C2439" i="7"/>
  <c r="H2438" i="7"/>
  <c r="I2438" i="7"/>
  <c r="C2440" i="7"/>
  <c r="F2439" i="7"/>
  <c r="E2439" i="7"/>
  <c r="D2439" i="7"/>
  <c r="G2439" i="7"/>
  <c r="H2439" i="7"/>
  <c r="I2439" i="7"/>
  <c r="F2440" i="7"/>
  <c r="E2440" i="7"/>
  <c r="C2441" i="7"/>
  <c r="G2440" i="7"/>
  <c r="D2440" i="7"/>
  <c r="H2440" i="7"/>
  <c r="I2440" i="7"/>
  <c r="C2442" i="7"/>
  <c r="F2441" i="7"/>
  <c r="G2441" i="7"/>
  <c r="D2441" i="7"/>
  <c r="E2441" i="7"/>
  <c r="H2441" i="7"/>
  <c r="I2441" i="7"/>
  <c r="G2442" i="7"/>
  <c r="F2442" i="7"/>
  <c r="E2442" i="7"/>
  <c r="D2442" i="7"/>
  <c r="C2443" i="7"/>
  <c r="H2442" i="7"/>
  <c r="I2442" i="7"/>
  <c r="C2444" i="7"/>
  <c r="F2443" i="7"/>
  <c r="D2443" i="7"/>
  <c r="E2443" i="7"/>
  <c r="G2443" i="7"/>
  <c r="H2443" i="7"/>
  <c r="I2443" i="7"/>
  <c r="F2444" i="7"/>
  <c r="E2444" i="7"/>
  <c r="D2444" i="7"/>
  <c r="C2445" i="7"/>
  <c r="G2444" i="7"/>
  <c r="H2444" i="7"/>
  <c r="I2444" i="7"/>
  <c r="C2446" i="7"/>
  <c r="F2445" i="7"/>
  <c r="E2445" i="7"/>
  <c r="G2445" i="7"/>
  <c r="D2445" i="7"/>
  <c r="H2445" i="7"/>
  <c r="I2445" i="7"/>
  <c r="F2446" i="7"/>
  <c r="G2446" i="7"/>
  <c r="E2446" i="7"/>
  <c r="D2446" i="7"/>
  <c r="C2447" i="7"/>
  <c r="H2446" i="7"/>
  <c r="I2446" i="7"/>
  <c r="F2447" i="7"/>
  <c r="G2447" i="7"/>
  <c r="C2448" i="7"/>
  <c r="E2447" i="7"/>
  <c r="D2447" i="7"/>
  <c r="H2447" i="7"/>
  <c r="I2447" i="7"/>
  <c r="F2448" i="7"/>
  <c r="E2448" i="7"/>
  <c r="C2449" i="7"/>
  <c r="G2448" i="7"/>
  <c r="D2448" i="7"/>
  <c r="H2448" i="7"/>
  <c r="I2448" i="7"/>
  <c r="G2449" i="7"/>
  <c r="C2450" i="7"/>
  <c r="F2449" i="7"/>
  <c r="E2449" i="7"/>
  <c r="D2449" i="7"/>
  <c r="H2449" i="7"/>
  <c r="I2449" i="7"/>
  <c r="F2450" i="7"/>
  <c r="E2450" i="7"/>
  <c r="G2450" i="7"/>
  <c r="C2451" i="7"/>
  <c r="D2450" i="7"/>
  <c r="H2450" i="7"/>
  <c r="I2450" i="7"/>
  <c r="C2452" i="7"/>
  <c r="F2451" i="7"/>
  <c r="D2451" i="7"/>
  <c r="G2451" i="7"/>
  <c r="E2451" i="7"/>
  <c r="H2451" i="7"/>
  <c r="I2451" i="7"/>
  <c r="F2452" i="7"/>
  <c r="E2452" i="7"/>
  <c r="C2453" i="7"/>
  <c r="G2452" i="7"/>
  <c r="D2452" i="7"/>
  <c r="H2452" i="7"/>
  <c r="I2452" i="7"/>
  <c r="G2453" i="7"/>
  <c r="C2454" i="7"/>
  <c r="F2453" i="7"/>
  <c r="E2453" i="7"/>
  <c r="D2453" i="7"/>
  <c r="H2453" i="7"/>
  <c r="I2453" i="7"/>
  <c r="F2454" i="7"/>
  <c r="E2454" i="7"/>
  <c r="C2455" i="7"/>
  <c r="G2454" i="7"/>
  <c r="D2454" i="7"/>
  <c r="H2454" i="7"/>
  <c r="I2454" i="7"/>
  <c r="G2455" i="7"/>
  <c r="C2456" i="7"/>
  <c r="F2455" i="7"/>
  <c r="E2455" i="7"/>
  <c r="D2455" i="7"/>
  <c r="H2455" i="7"/>
  <c r="I2455" i="7"/>
  <c r="F2456" i="7"/>
  <c r="E2456" i="7"/>
  <c r="D2456" i="7"/>
  <c r="C2457" i="7"/>
  <c r="G2456" i="7"/>
  <c r="H2456" i="7"/>
  <c r="I2456" i="7"/>
  <c r="G2457" i="7"/>
  <c r="C2458" i="7"/>
  <c r="F2457" i="7"/>
  <c r="E2457" i="7"/>
  <c r="D2457" i="7"/>
  <c r="H2457" i="7"/>
  <c r="I2457" i="7"/>
  <c r="F2458" i="7"/>
  <c r="E2458" i="7"/>
  <c r="D2458" i="7"/>
  <c r="C2459" i="7"/>
  <c r="G2458" i="7"/>
  <c r="H2458" i="7"/>
  <c r="I2458" i="7"/>
  <c r="C2460" i="7"/>
  <c r="F2459" i="7"/>
  <c r="E2459" i="7"/>
  <c r="D2459" i="7"/>
  <c r="G2459" i="7"/>
  <c r="H2459" i="7"/>
  <c r="I2459" i="7"/>
  <c r="F2460" i="7"/>
  <c r="E2460" i="7"/>
  <c r="G2460" i="7"/>
  <c r="C2461" i="7"/>
  <c r="D2460" i="7"/>
  <c r="H2460" i="7"/>
  <c r="I2460" i="7"/>
  <c r="C2462" i="7"/>
  <c r="F2461" i="7"/>
  <c r="D2461" i="7"/>
  <c r="G2461" i="7"/>
  <c r="E2461" i="7"/>
  <c r="H2461" i="7"/>
  <c r="I2461" i="7"/>
  <c r="G2462" i="7"/>
  <c r="F2462" i="7"/>
  <c r="E2462" i="7"/>
  <c r="D2462" i="7"/>
  <c r="C2463" i="7"/>
  <c r="H2462" i="7"/>
  <c r="I2462" i="7"/>
  <c r="C2464" i="7"/>
  <c r="G2463" i="7"/>
  <c r="F2463" i="7"/>
  <c r="E2463" i="7"/>
  <c r="D2463" i="7"/>
  <c r="H2463" i="7"/>
  <c r="I2463" i="7"/>
  <c r="F2464" i="7"/>
  <c r="E2464" i="7"/>
  <c r="C2465" i="7"/>
  <c r="D2464" i="7"/>
  <c r="G2464" i="7"/>
  <c r="H2464" i="7"/>
  <c r="I2464" i="7"/>
  <c r="C2466" i="7"/>
  <c r="G2465" i="7"/>
  <c r="F2465" i="7"/>
  <c r="E2465" i="7"/>
  <c r="D2465" i="7"/>
  <c r="H2465" i="7"/>
  <c r="I2465" i="7"/>
  <c r="F2466" i="7"/>
  <c r="E2466" i="7"/>
  <c r="C2467" i="7"/>
  <c r="D2466" i="7"/>
  <c r="G2466" i="7"/>
  <c r="H2466" i="7"/>
  <c r="I2466" i="7"/>
  <c r="C2468" i="7"/>
  <c r="F2467" i="7"/>
  <c r="D2467" i="7"/>
  <c r="E2467" i="7"/>
  <c r="G2467" i="7"/>
  <c r="H2467" i="7"/>
  <c r="I2467" i="7"/>
  <c r="F2468" i="7"/>
  <c r="E2468" i="7"/>
  <c r="C2469" i="7"/>
  <c r="G2468" i="7"/>
  <c r="D2468" i="7"/>
  <c r="H2468" i="7"/>
  <c r="I2468" i="7"/>
  <c r="C2470" i="7"/>
  <c r="F2469" i="7"/>
  <c r="E2469" i="7"/>
  <c r="D2469" i="7"/>
  <c r="G2469" i="7"/>
  <c r="H2469" i="7"/>
  <c r="I2469" i="7"/>
  <c r="F2470" i="7"/>
  <c r="E2470" i="7"/>
  <c r="C2471" i="7"/>
  <c r="D2470" i="7"/>
  <c r="G2470" i="7"/>
  <c r="H2470" i="7"/>
  <c r="I2470" i="7"/>
  <c r="C2472" i="7"/>
  <c r="F2471" i="7"/>
  <c r="D2471" i="7"/>
  <c r="G2471" i="7"/>
  <c r="E2471" i="7"/>
  <c r="H2471" i="7"/>
  <c r="I2471" i="7"/>
  <c r="G2472" i="7"/>
  <c r="F2472" i="7"/>
  <c r="E2472" i="7"/>
  <c r="D2472" i="7"/>
  <c r="C2473" i="7"/>
  <c r="H2472" i="7"/>
  <c r="I2472" i="7"/>
  <c r="G2473" i="7"/>
  <c r="C2474" i="7"/>
  <c r="F2473" i="7"/>
  <c r="E2473" i="7"/>
  <c r="D2473" i="7"/>
  <c r="H2473" i="7"/>
  <c r="I2473" i="7"/>
  <c r="F2474" i="7"/>
  <c r="G2474" i="7"/>
  <c r="E2474" i="7"/>
  <c r="D2474" i="7"/>
  <c r="C2475" i="7"/>
  <c r="H2474" i="7"/>
  <c r="I2474" i="7"/>
  <c r="C2476" i="7"/>
  <c r="G2475" i="7"/>
  <c r="F2475" i="7"/>
  <c r="E2475" i="7"/>
  <c r="D2475" i="7"/>
  <c r="H2475" i="7"/>
  <c r="I2475" i="7"/>
  <c r="F2476" i="7"/>
  <c r="E2476" i="7"/>
  <c r="C2477" i="7"/>
  <c r="D2476" i="7"/>
  <c r="G2476" i="7"/>
  <c r="H2476" i="7"/>
  <c r="I2476" i="7"/>
  <c r="C2478" i="7"/>
  <c r="F2477" i="7"/>
  <c r="D2477" i="7"/>
  <c r="G2477" i="7"/>
  <c r="E2477" i="7"/>
  <c r="H2477" i="7"/>
  <c r="I2477" i="7"/>
  <c r="F2478" i="7"/>
  <c r="E2478" i="7"/>
  <c r="G2478" i="7"/>
  <c r="C2479" i="7"/>
  <c r="D2478" i="7"/>
  <c r="H2478" i="7"/>
  <c r="I2478" i="7"/>
  <c r="C2480" i="7"/>
  <c r="F2479" i="7"/>
  <c r="D2479" i="7"/>
  <c r="E2479" i="7"/>
  <c r="G2479" i="7"/>
  <c r="H2479" i="7"/>
  <c r="I2479" i="7"/>
  <c r="F2480" i="7"/>
  <c r="E2480" i="7"/>
  <c r="D2480" i="7"/>
  <c r="C2481" i="7"/>
  <c r="G2480" i="7"/>
  <c r="H2480" i="7"/>
  <c r="I2480" i="7"/>
  <c r="F2481" i="7"/>
  <c r="E2481" i="7"/>
  <c r="D2481" i="7"/>
  <c r="G2481" i="7"/>
  <c r="C2482" i="7"/>
  <c r="H2481" i="7"/>
  <c r="I2481" i="7"/>
  <c r="C2483" i="7"/>
  <c r="F2482" i="7"/>
  <c r="E2482" i="7"/>
  <c r="D2482" i="7"/>
  <c r="G2482" i="7"/>
  <c r="H2482" i="7"/>
  <c r="I2482" i="7"/>
  <c r="C2484" i="7"/>
  <c r="F2483" i="7"/>
  <c r="D2483" i="7"/>
  <c r="E2483" i="7"/>
  <c r="G2483" i="7"/>
  <c r="H2483" i="7"/>
  <c r="I2483" i="7"/>
  <c r="F2484" i="7"/>
  <c r="G2484" i="7"/>
  <c r="E2484" i="7"/>
  <c r="D2484" i="7"/>
  <c r="C2485" i="7"/>
  <c r="H2484" i="7"/>
  <c r="I2484" i="7"/>
  <c r="C2486" i="7"/>
  <c r="F2485" i="7"/>
  <c r="D2485" i="7"/>
  <c r="E2485" i="7"/>
  <c r="G2485" i="7"/>
  <c r="H2485" i="7"/>
  <c r="I2485" i="7"/>
  <c r="G2486" i="7"/>
  <c r="F2486" i="7"/>
  <c r="E2486" i="7"/>
  <c r="D2486" i="7"/>
  <c r="C2487" i="7"/>
  <c r="H2486" i="7"/>
  <c r="I2486" i="7"/>
  <c r="C2488" i="7"/>
  <c r="F2487" i="7"/>
  <c r="E2487" i="7"/>
  <c r="D2487" i="7"/>
  <c r="G2487" i="7"/>
  <c r="H2487" i="7"/>
  <c r="I2487" i="7"/>
  <c r="G2488" i="7"/>
  <c r="F2488" i="7"/>
  <c r="E2488" i="7"/>
  <c r="D2488" i="7"/>
  <c r="C2489" i="7"/>
  <c r="H2488" i="7"/>
  <c r="I2488" i="7"/>
  <c r="C2490" i="7"/>
  <c r="G2489" i="7"/>
  <c r="F2489" i="7"/>
  <c r="E2489" i="7"/>
  <c r="D2489" i="7"/>
  <c r="H2489" i="7"/>
  <c r="I2489" i="7"/>
  <c r="G2490" i="7"/>
  <c r="F2490" i="7"/>
  <c r="E2490" i="7"/>
  <c r="D2490" i="7"/>
  <c r="C2491" i="7"/>
  <c r="H2490" i="7"/>
  <c r="I2490" i="7"/>
  <c r="C2492" i="7"/>
  <c r="F2491" i="7"/>
  <c r="E2491" i="7"/>
  <c r="D2491" i="7"/>
  <c r="G2491" i="7"/>
  <c r="H2491" i="7"/>
  <c r="I2491" i="7"/>
  <c r="F2492" i="7"/>
  <c r="E2492" i="7"/>
  <c r="C2493" i="7"/>
  <c r="G2492" i="7"/>
  <c r="D2492" i="7"/>
  <c r="H2492" i="7"/>
  <c r="I2492" i="7"/>
  <c r="G2493" i="7"/>
  <c r="C2494" i="7"/>
  <c r="F2493" i="7"/>
  <c r="E2493" i="7"/>
  <c r="D2493" i="7"/>
  <c r="H2493" i="7"/>
  <c r="I2493" i="7"/>
  <c r="F2494" i="7"/>
  <c r="E2494" i="7"/>
  <c r="D2494" i="7"/>
  <c r="C2495" i="7"/>
  <c r="G2494" i="7"/>
  <c r="H2494" i="7"/>
  <c r="I2494" i="7"/>
  <c r="C2496" i="7"/>
  <c r="F2495" i="7"/>
  <c r="G2495" i="7"/>
  <c r="D2495" i="7"/>
  <c r="E2495" i="7"/>
  <c r="H2495" i="7"/>
  <c r="I2495" i="7"/>
  <c r="F2496" i="7"/>
  <c r="G2496" i="7"/>
  <c r="E2496" i="7"/>
  <c r="D2496" i="7"/>
  <c r="C2497" i="7"/>
  <c r="H2496" i="7"/>
  <c r="I2496" i="7"/>
  <c r="C2498" i="7"/>
  <c r="G2497" i="7"/>
  <c r="F2497" i="7"/>
  <c r="E2497" i="7"/>
  <c r="D2497" i="7"/>
  <c r="H2497" i="7"/>
  <c r="I2497" i="7"/>
  <c r="G2498" i="7"/>
  <c r="F2498" i="7"/>
  <c r="E2498" i="7"/>
  <c r="D2498" i="7"/>
  <c r="C2499" i="7"/>
  <c r="H2498" i="7"/>
  <c r="I2498" i="7"/>
  <c r="C2500" i="7"/>
  <c r="F2499" i="7"/>
  <c r="G2499" i="7"/>
  <c r="D2499" i="7"/>
  <c r="E2499" i="7"/>
  <c r="H2499" i="7"/>
  <c r="I2499" i="7"/>
  <c r="G2500" i="7"/>
  <c r="F2500" i="7"/>
  <c r="E2500" i="7"/>
  <c r="D2500" i="7"/>
  <c r="C2501" i="7"/>
  <c r="H2500" i="7"/>
  <c r="I2500" i="7"/>
  <c r="C2502" i="7"/>
  <c r="F2501" i="7"/>
  <c r="E2501" i="7"/>
  <c r="G2501" i="7"/>
  <c r="D2501" i="7"/>
  <c r="H2501" i="7"/>
  <c r="I2501" i="7"/>
  <c r="G2502" i="7"/>
  <c r="F2502" i="7"/>
  <c r="E2502" i="7"/>
  <c r="D2502" i="7"/>
  <c r="C2503" i="7"/>
  <c r="H2502" i="7"/>
  <c r="I2502" i="7"/>
  <c r="C2504" i="7"/>
  <c r="F2503" i="7"/>
  <c r="E2503" i="7"/>
  <c r="D2503" i="7"/>
  <c r="G2503" i="7"/>
  <c r="H2503" i="7"/>
  <c r="I2503" i="7"/>
  <c r="F2504" i="7"/>
  <c r="E2504" i="7"/>
  <c r="D2504" i="7"/>
  <c r="C2505" i="7"/>
  <c r="G2504" i="7"/>
  <c r="H2504" i="7"/>
  <c r="I2504" i="7"/>
  <c r="C2506" i="7"/>
  <c r="F2505" i="7"/>
  <c r="E2505" i="7"/>
  <c r="D2505" i="7"/>
  <c r="G2505" i="7"/>
  <c r="H2505" i="7"/>
  <c r="I2505" i="7"/>
  <c r="G2506" i="7"/>
  <c r="F2506" i="7"/>
  <c r="E2506" i="7"/>
  <c r="D2506" i="7"/>
  <c r="C2507" i="7"/>
  <c r="H2506" i="7"/>
  <c r="I2506" i="7"/>
  <c r="C2508" i="7"/>
  <c r="F2507" i="7"/>
  <c r="G2507" i="7"/>
  <c r="D2507" i="7"/>
  <c r="E2507" i="7"/>
  <c r="H2507" i="7"/>
  <c r="I2507" i="7"/>
  <c r="F2508" i="7"/>
  <c r="E2508" i="7"/>
  <c r="D2508" i="7"/>
  <c r="C2509" i="7"/>
  <c r="G2508" i="7"/>
  <c r="H2508" i="7"/>
  <c r="I2508" i="7"/>
  <c r="C2510" i="7"/>
  <c r="F2509" i="7"/>
  <c r="D2509" i="7"/>
  <c r="E2509" i="7"/>
  <c r="G2509" i="7"/>
  <c r="H2509" i="7"/>
  <c r="I2509" i="7"/>
  <c r="G2510" i="7"/>
  <c r="F2510" i="7"/>
  <c r="E2510" i="7"/>
  <c r="D2510" i="7"/>
  <c r="C2511" i="7"/>
  <c r="H2510" i="7"/>
  <c r="I2510" i="7"/>
  <c r="C2512" i="7"/>
  <c r="F2511" i="7"/>
  <c r="G2511" i="7"/>
  <c r="D2511" i="7"/>
  <c r="E2511" i="7"/>
  <c r="H2511" i="7"/>
  <c r="I2511" i="7"/>
  <c r="F2512" i="7"/>
  <c r="E2512" i="7"/>
  <c r="C2513" i="7"/>
  <c r="G2512" i="7"/>
  <c r="D2512" i="7"/>
  <c r="H2512" i="7"/>
  <c r="I2512" i="7"/>
  <c r="C2514" i="7"/>
  <c r="G2513" i="7"/>
  <c r="F2513" i="7"/>
  <c r="E2513" i="7"/>
  <c r="D2513" i="7"/>
  <c r="H2513" i="7"/>
  <c r="I2513" i="7"/>
  <c r="F2514" i="7"/>
  <c r="E2514" i="7"/>
  <c r="D2514" i="7"/>
  <c r="G2514" i="7"/>
  <c r="C2515" i="7"/>
  <c r="H2514" i="7"/>
  <c r="I2514" i="7"/>
  <c r="C2516" i="7"/>
  <c r="F2515" i="7"/>
  <c r="D2515" i="7"/>
  <c r="G2515" i="7"/>
  <c r="E2515" i="7"/>
  <c r="H2515" i="7"/>
  <c r="I2515" i="7"/>
  <c r="F2516" i="7"/>
  <c r="D2516" i="7"/>
  <c r="C2517" i="7"/>
  <c r="G2516" i="7"/>
  <c r="E2516" i="7"/>
  <c r="H2516" i="7"/>
  <c r="I2516" i="7"/>
  <c r="C2518" i="7"/>
  <c r="F2517" i="7"/>
  <c r="D2517" i="7"/>
  <c r="E2517" i="7"/>
  <c r="G2517" i="7"/>
  <c r="H2517" i="7"/>
  <c r="I2517" i="7"/>
  <c r="F2518" i="7"/>
  <c r="G2518" i="7"/>
  <c r="E2518" i="7"/>
  <c r="D2518" i="7"/>
  <c r="C2519" i="7"/>
  <c r="H2518" i="7"/>
  <c r="I2518" i="7"/>
  <c r="C2520" i="7"/>
  <c r="G2519" i="7"/>
  <c r="F2519" i="7"/>
  <c r="E2519" i="7"/>
  <c r="D2519" i="7"/>
  <c r="H2519" i="7"/>
  <c r="I2519" i="7"/>
  <c r="F2520" i="7"/>
  <c r="E2520" i="7"/>
  <c r="C2521" i="7"/>
  <c r="G2520" i="7"/>
  <c r="D2520" i="7"/>
  <c r="H2520" i="7"/>
  <c r="I2520" i="7"/>
  <c r="C2522" i="7"/>
  <c r="F2521" i="7"/>
  <c r="G2521" i="7"/>
  <c r="D2521" i="7"/>
  <c r="E2521" i="7"/>
  <c r="H2521" i="7"/>
  <c r="I2521" i="7"/>
  <c r="F2522" i="7"/>
  <c r="E2522" i="7"/>
  <c r="D2522" i="7"/>
  <c r="C2523" i="7"/>
  <c r="G2522" i="7"/>
  <c r="H2522" i="7"/>
  <c r="I2522" i="7"/>
  <c r="C2524" i="7"/>
  <c r="F2523" i="7"/>
  <c r="D2523" i="7"/>
  <c r="E2523" i="7"/>
  <c r="G2523" i="7"/>
  <c r="H2523" i="7"/>
  <c r="I2523" i="7"/>
  <c r="F2524" i="7"/>
  <c r="E2524" i="7"/>
  <c r="G2524" i="7"/>
  <c r="C2525" i="7"/>
  <c r="D2524" i="7"/>
  <c r="H2524" i="7"/>
  <c r="I2524" i="7"/>
  <c r="C2526" i="7"/>
  <c r="F2525" i="7"/>
  <c r="E2525" i="7"/>
  <c r="D2525" i="7"/>
  <c r="G2525" i="7"/>
  <c r="H2525" i="7"/>
  <c r="I2525" i="7"/>
  <c r="F2526" i="7"/>
  <c r="E2526" i="7"/>
  <c r="D2526" i="7"/>
  <c r="C2527" i="7"/>
  <c r="G2526" i="7"/>
  <c r="H2526" i="7"/>
  <c r="I2526" i="7"/>
  <c r="G2527" i="7"/>
  <c r="C2528" i="7"/>
  <c r="F2527" i="7"/>
  <c r="E2527" i="7"/>
  <c r="D2527" i="7"/>
  <c r="H2527" i="7"/>
  <c r="I2527" i="7"/>
  <c r="F2528" i="7"/>
  <c r="E2528" i="7"/>
  <c r="C2529" i="7"/>
  <c r="D2528" i="7"/>
  <c r="G2528" i="7"/>
  <c r="H2528" i="7"/>
  <c r="I2528" i="7"/>
  <c r="F2529" i="7"/>
  <c r="E2529" i="7"/>
  <c r="D2529" i="7"/>
  <c r="G2529" i="7"/>
  <c r="C2530" i="7"/>
  <c r="H2529" i="7"/>
  <c r="I2529" i="7"/>
  <c r="F2530" i="7"/>
  <c r="E2530" i="7"/>
  <c r="C2531" i="7"/>
  <c r="D2530" i="7"/>
  <c r="G2530" i="7"/>
  <c r="H2530" i="7"/>
  <c r="I2530" i="7"/>
  <c r="G2531" i="7"/>
  <c r="C2532" i="7"/>
  <c r="F2531" i="7"/>
  <c r="E2531" i="7"/>
  <c r="D2531" i="7"/>
  <c r="H2531" i="7"/>
  <c r="I2531" i="7"/>
  <c r="G2532" i="7"/>
  <c r="F2532" i="7"/>
  <c r="E2532" i="7"/>
  <c r="D2532" i="7"/>
  <c r="C2533" i="7"/>
  <c r="H2532" i="7"/>
  <c r="I2532" i="7"/>
  <c r="C2534" i="7"/>
  <c r="F2533" i="7"/>
  <c r="D2533" i="7"/>
  <c r="G2533" i="7"/>
  <c r="E2533" i="7"/>
  <c r="H2533" i="7"/>
  <c r="I2533" i="7"/>
  <c r="F2534" i="7"/>
  <c r="E2534" i="7"/>
  <c r="D2534" i="7"/>
  <c r="G2534" i="7"/>
  <c r="C2535" i="7"/>
  <c r="H2534" i="7"/>
  <c r="I2534" i="7"/>
  <c r="C2536" i="7"/>
  <c r="F2535" i="7"/>
  <c r="E2535" i="7"/>
  <c r="D2535" i="7"/>
  <c r="G2535" i="7"/>
  <c r="H2535" i="7"/>
  <c r="I2535" i="7"/>
  <c r="F2536" i="7"/>
  <c r="C2537" i="7"/>
  <c r="G2536" i="7"/>
  <c r="D2536" i="7"/>
  <c r="E2536" i="7"/>
  <c r="H2536" i="7"/>
  <c r="I2536" i="7"/>
  <c r="C2538" i="7"/>
  <c r="F2537" i="7"/>
  <c r="G2537" i="7"/>
  <c r="D2537" i="7"/>
  <c r="E2537" i="7"/>
  <c r="H2537" i="7"/>
  <c r="I2537" i="7"/>
  <c r="F2538" i="7"/>
  <c r="E2538" i="7"/>
  <c r="C2539" i="7"/>
  <c r="G2538" i="7"/>
  <c r="D2538" i="7"/>
  <c r="H2538" i="7"/>
  <c r="I2538" i="7"/>
  <c r="C2540" i="7"/>
  <c r="F2539" i="7"/>
  <c r="D2539" i="7"/>
  <c r="E2539" i="7"/>
  <c r="G2539" i="7"/>
  <c r="H2539" i="7"/>
  <c r="I2539" i="7"/>
  <c r="G2540" i="7"/>
  <c r="F2540" i="7"/>
  <c r="E2540" i="7"/>
  <c r="D2540" i="7"/>
  <c r="C2541" i="7"/>
  <c r="H2540" i="7"/>
  <c r="I2540" i="7"/>
  <c r="C2542" i="7"/>
  <c r="F2541" i="7"/>
  <c r="D2541" i="7"/>
  <c r="G2541" i="7"/>
  <c r="E2541" i="7"/>
  <c r="H2541" i="7"/>
  <c r="I2541" i="7"/>
  <c r="F2542" i="7"/>
  <c r="E2542" i="7"/>
  <c r="C2543" i="7"/>
  <c r="G2542" i="7"/>
  <c r="D2542" i="7"/>
  <c r="H2542" i="7"/>
  <c r="I2542" i="7"/>
  <c r="G2543" i="7"/>
  <c r="C2544" i="7"/>
  <c r="F2543" i="7"/>
  <c r="E2543" i="7"/>
  <c r="D2543" i="7"/>
  <c r="H2543" i="7"/>
  <c r="I2543" i="7"/>
  <c r="F2544" i="7"/>
  <c r="E2544" i="7"/>
  <c r="C2545" i="7"/>
  <c r="G2544" i="7"/>
  <c r="D2544" i="7"/>
  <c r="H2544" i="7"/>
  <c r="I2544" i="7"/>
  <c r="C2546" i="7"/>
  <c r="G2545" i="7"/>
  <c r="F2545" i="7"/>
  <c r="E2545" i="7"/>
  <c r="D2545" i="7"/>
  <c r="H2545" i="7"/>
  <c r="I2545" i="7"/>
  <c r="F2546" i="7"/>
  <c r="G2546" i="7"/>
  <c r="E2546" i="7"/>
  <c r="D2546" i="7"/>
  <c r="C2547" i="7"/>
  <c r="H2546" i="7"/>
  <c r="I2546" i="7"/>
  <c r="F2547" i="7"/>
  <c r="C2548" i="7"/>
  <c r="E2547" i="7"/>
  <c r="D2547" i="7"/>
  <c r="G2547" i="7"/>
  <c r="H2547" i="7"/>
  <c r="I2547" i="7"/>
  <c r="F2548" i="7"/>
  <c r="E2548" i="7"/>
  <c r="D2548" i="7"/>
  <c r="C2549" i="7"/>
  <c r="G2548" i="7"/>
  <c r="H2548" i="7"/>
  <c r="I2548" i="7"/>
  <c r="C2550" i="7"/>
  <c r="F2549" i="7"/>
  <c r="D2549" i="7"/>
  <c r="G2549" i="7"/>
  <c r="E2549" i="7"/>
  <c r="H2549" i="7"/>
  <c r="I2549" i="7"/>
  <c r="G2550" i="7"/>
  <c r="F2550" i="7"/>
  <c r="D2550" i="7"/>
  <c r="C2551" i="7"/>
  <c r="E2550" i="7"/>
  <c r="H2550" i="7"/>
  <c r="I2550" i="7"/>
  <c r="C2552" i="7"/>
  <c r="F2551" i="7"/>
  <c r="D2551" i="7"/>
  <c r="E2551" i="7"/>
  <c r="G2551" i="7"/>
  <c r="H2551" i="7"/>
  <c r="I2551" i="7"/>
  <c r="F2552" i="7"/>
  <c r="E2552" i="7"/>
  <c r="D2552" i="7"/>
  <c r="C2553" i="7"/>
  <c r="G2552" i="7"/>
  <c r="H2552" i="7"/>
  <c r="I2552" i="7"/>
  <c r="G2553" i="7"/>
  <c r="C2554" i="7"/>
  <c r="F2553" i="7"/>
  <c r="E2553" i="7"/>
  <c r="D2553" i="7"/>
  <c r="H2553" i="7"/>
  <c r="I2553" i="7"/>
  <c r="F2554" i="7"/>
  <c r="E2554" i="7"/>
  <c r="C2555" i="7"/>
  <c r="G2554" i="7"/>
  <c r="D2554" i="7"/>
  <c r="H2554" i="7"/>
  <c r="I2554" i="7"/>
  <c r="C2556" i="7"/>
  <c r="F2555" i="7"/>
  <c r="G2555" i="7"/>
  <c r="D2555" i="7"/>
  <c r="E2555" i="7"/>
  <c r="H2555" i="7"/>
  <c r="I2555" i="7"/>
  <c r="F2556" i="7"/>
  <c r="E2556" i="7"/>
  <c r="C2557" i="7"/>
  <c r="G2556" i="7"/>
  <c r="D2556" i="7"/>
  <c r="H2556" i="7"/>
  <c r="I2556" i="7"/>
  <c r="C2558" i="7"/>
  <c r="G2557" i="7"/>
  <c r="F2557" i="7"/>
  <c r="E2557" i="7"/>
  <c r="D2557" i="7"/>
  <c r="H2557" i="7"/>
  <c r="I2557" i="7"/>
  <c r="F2558" i="7"/>
  <c r="E2558" i="7"/>
  <c r="C2559" i="7"/>
  <c r="G2558" i="7"/>
  <c r="D2558" i="7"/>
  <c r="H2558" i="7"/>
  <c r="I2558" i="7"/>
  <c r="G2559" i="7"/>
  <c r="C2560" i="7"/>
  <c r="F2559" i="7"/>
  <c r="E2559" i="7"/>
  <c r="D2559" i="7"/>
  <c r="H2559" i="7"/>
  <c r="I2559" i="7"/>
  <c r="F2560" i="7"/>
  <c r="E2560" i="7"/>
  <c r="C2561" i="7"/>
  <c r="G2560" i="7"/>
  <c r="D2560" i="7"/>
  <c r="H2560" i="7"/>
  <c r="I2560" i="7"/>
  <c r="C2562" i="7"/>
  <c r="F2561" i="7"/>
  <c r="D2561" i="7"/>
  <c r="G2561" i="7"/>
  <c r="E2561" i="7"/>
  <c r="H2561" i="7"/>
  <c r="I2561" i="7"/>
  <c r="F2562" i="7"/>
  <c r="E2562" i="7"/>
  <c r="C2563" i="7"/>
  <c r="G2562" i="7"/>
  <c r="D2562" i="7"/>
  <c r="H2562" i="7"/>
  <c r="I2562" i="7"/>
  <c r="G2563" i="7"/>
  <c r="C2564" i="7"/>
  <c r="F2563" i="7"/>
  <c r="E2563" i="7"/>
  <c r="D2563" i="7"/>
  <c r="H2563" i="7"/>
  <c r="I2563" i="7"/>
  <c r="F2564" i="7"/>
  <c r="E2564" i="7"/>
  <c r="C2565" i="7"/>
  <c r="D2564" i="7"/>
  <c r="G2564" i="7"/>
  <c r="H2564" i="7"/>
  <c r="I2564" i="7"/>
  <c r="C2566" i="7"/>
  <c r="F2565" i="7"/>
  <c r="D2565" i="7"/>
  <c r="E2565" i="7"/>
  <c r="G2565" i="7"/>
  <c r="H2565" i="7"/>
  <c r="I2565" i="7"/>
  <c r="F2566" i="7"/>
  <c r="D2566" i="7"/>
  <c r="C2567" i="7"/>
  <c r="E2566" i="7"/>
  <c r="G2566" i="7"/>
  <c r="H2566" i="7"/>
  <c r="I2566" i="7"/>
  <c r="G2567" i="7"/>
  <c r="C2568" i="7"/>
  <c r="F2567" i="7"/>
  <c r="D2567" i="7"/>
  <c r="E2567" i="7"/>
  <c r="H2567" i="7"/>
  <c r="I2567" i="7"/>
  <c r="F2568" i="7"/>
  <c r="G2568" i="7"/>
  <c r="E2568" i="7"/>
  <c r="D2568" i="7"/>
  <c r="C2569" i="7"/>
  <c r="H2568" i="7"/>
  <c r="I2568" i="7"/>
  <c r="G2569" i="7"/>
  <c r="C2570" i="7"/>
  <c r="F2569" i="7"/>
  <c r="E2569" i="7"/>
  <c r="D2569" i="7"/>
  <c r="H2569" i="7"/>
  <c r="I2569" i="7"/>
  <c r="F2570" i="7"/>
  <c r="E2570" i="7"/>
  <c r="D2570" i="7"/>
  <c r="C2571" i="7"/>
  <c r="G2570" i="7"/>
  <c r="H2570" i="7"/>
  <c r="I2570" i="7"/>
  <c r="C2572" i="7"/>
  <c r="F2571" i="7"/>
  <c r="E2571" i="7"/>
  <c r="D2571" i="7"/>
  <c r="G2571" i="7"/>
  <c r="H2571" i="7"/>
  <c r="I2571" i="7"/>
  <c r="F2572" i="7"/>
  <c r="E2572" i="7"/>
  <c r="C2573" i="7"/>
  <c r="G2572" i="7"/>
  <c r="D2572" i="7"/>
  <c r="H2572" i="7"/>
  <c r="I2572" i="7"/>
  <c r="G2573" i="7"/>
  <c r="C2574" i="7"/>
  <c r="F2573" i="7"/>
  <c r="E2573" i="7"/>
  <c r="D2573" i="7"/>
  <c r="H2573" i="7"/>
  <c r="I2573" i="7"/>
  <c r="F2574" i="7"/>
  <c r="G2574" i="7"/>
  <c r="E2574" i="7"/>
  <c r="D2574" i="7"/>
  <c r="C2575" i="7"/>
  <c r="H2574" i="7"/>
  <c r="I2574" i="7"/>
  <c r="G2575" i="7"/>
  <c r="C2576" i="7"/>
  <c r="F2575" i="7"/>
  <c r="E2575" i="7"/>
  <c r="D2575" i="7"/>
  <c r="H2575" i="7"/>
  <c r="I2575" i="7"/>
  <c r="G2576" i="7"/>
  <c r="F2576" i="7"/>
  <c r="E2576" i="7"/>
  <c r="D2576" i="7"/>
  <c r="C2577" i="7"/>
  <c r="H2576" i="7"/>
  <c r="I2576" i="7"/>
  <c r="C2578" i="7"/>
  <c r="F2577" i="7"/>
  <c r="E2577" i="7"/>
  <c r="D2577" i="7"/>
  <c r="G2577" i="7"/>
  <c r="H2577" i="7"/>
  <c r="I2577" i="7"/>
  <c r="F2578" i="7"/>
  <c r="E2578" i="7"/>
  <c r="D2578" i="7"/>
  <c r="C2579" i="7"/>
  <c r="G2578" i="7"/>
  <c r="H2578" i="7"/>
  <c r="I2578" i="7"/>
  <c r="C2580" i="7"/>
  <c r="F2579" i="7"/>
  <c r="E2579" i="7"/>
  <c r="D2579" i="7"/>
  <c r="G2579" i="7"/>
  <c r="H2579" i="7"/>
  <c r="I2579" i="7"/>
  <c r="G2580" i="7"/>
  <c r="F2580" i="7"/>
  <c r="E2580" i="7"/>
  <c r="D2580" i="7"/>
  <c r="C2581" i="7"/>
  <c r="H2580" i="7"/>
  <c r="I2580" i="7"/>
  <c r="C2582" i="7"/>
  <c r="F2581" i="7"/>
  <c r="D2581" i="7"/>
  <c r="E2581" i="7"/>
  <c r="G2581" i="7"/>
  <c r="H2581" i="7"/>
  <c r="I2581" i="7"/>
  <c r="F2582" i="7"/>
  <c r="E2582" i="7"/>
  <c r="D2582" i="7"/>
  <c r="C2583" i="7"/>
  <c r="G2582" i="7"/>
  <c r="H2582" i="7"/>
  <c r="I2582" i="7"/>
  <c r="C2584" i="7"/>
  <c r="F2583" i="7"/>
  <c r="D2583" i="7"/>
  <c r="G2583" i="7"/>
  <c r="E2583" i="7"/>
  <c r="H2583" i="7"/>
  <c r="I2583" i="7"/>
  <c r="F2584" i="7"/>
  <c r="E2584" i="7"/>
  <c r="C2585" i="7"/>
  <c r="D2584" i="7"/>
  <c r="G2584" i="7"/>
  <c r="H2584" i="7"/>
  <c r="I2584" i="7"/>
  <c r="G2585" i="7"/>
  <c r="C2586" i="7"/>
  <c r="F2585" i="7"/>
  <c r="E2585" i="7"/>
  <c r="D2585" i="7"/>
  <c r="H2585" i="7"/>
  <c r="I2585" i="7"/>
  <c r="F2586" i="7"/>
  <c r="E2586" i="7"/>
  <c r="C2587" i="7"/>
  <c r="D2586" i="7"/>
  <c r="G2586" i="7"/>
  <c r="H2586" i="7"/>
  <c r="I2586" i="7"/>
  <c r="C2588" i="7"/>
  <c r="G2587" i="7"/>
  <c r="F2587" i="7"/>
  <c r="E2587" i="7"/>
  <c r="D2587" i="7"/>
  <c r="H2587" i="7"/>
  <c r="I2587" i="7"/>
  <c r="G2588" i="7"/>
  <c r="F2588" i="7"/>
  <c r="E2588" i="7"/>
  <c r="D2588" i="7"/>
  <c r="C2589" i="7"/>
  <c r="H2588" i="7"/>
  <c r="I2588" i="7"/>
  <c r="C2590" i="7"/>
  <c r="G2589" i="7"/>
  <c r="F2589" i="7"/>
  <c r="E2589" i="7"/>
  <c r="D2589" i="7"/>
  <c r="H2589" i="7"/>
  <c r="I2589" i="7"/>
  <c r="G2590" i="7"/>
  <c r="F2590" i="7"/>
  <c r="E2590" i="7"/>
  <c r="D2590" i="7"/>
  <c r="C2591" i="7"/>
  <c r="H2590" i="7"/>
  <c r="I2590" i="7"/>
  <c r="C2592" i="7"/>
  <c r="G2591" i="7"/>
  <c r="F2591" i="7"/>
  <c r="E2591" i="7"/>
  <c r="D2591" i="7"/>
  <c r="H2591" i="7"/>
  <c r="I2591" i="7"/>
  <c r="D2592" i="7"/>
  <c r="C2593" i="7"/>
  <c r="F2592" i="7"/>
  <c r="G2592" i="7"/>
  <c r="E2592" i="7"/>
  <c r="H2592" i="7"/>
  <c r="I2592" i="7"/>
  <c r="E2593" i="7"/>
  <c r="D2593" i="7"/>
  <c r="C2594" i="7"/>
  <c r="F2593" i="7"/>
  <c r="G2593" i="7"/>
  <c r="H2593" i="7"/>
  <c r="I2593" i="7"/>
  <c r="F2594" i="7"/>
  <c r="E2594" i="7"/>
  <c r="C2595" i="7"/>
  <c r="G2594" i="7"/>
  <c r="D2594" i="7"/>
  <c r="H2594" i="7"/>
  <c r="I2594" i="7"/>
  <c r="C2596" i="7"/>
  <c r="E2595" i="7"/>
  <c r="G2595" i="7"/>
  <c r="D2595" i="7"/>
  <c r="F2595" i="7"/>
  <c r="H2595" i="7"/>
  <c r="I2595" i="7"/>
  <c r="F2596" i="7"/>
  <c r="C2597" i="7"/>
  <c r="E2596" i="7"/>
  <c r="D2596" i="7"/>
  <c r="G2596" i="7"/>
  <c r="H2596" i="7"/>
  <c r="I2596" i="7"/>
  <c r="C2598" i="7"/>
  <c r="F2597" i="7"/>
  <c r="D2597" i="7"/>
  <c r="G2597" i="7"/>
  <c r="E2597" i="7"/>
  <c r="H2597" i="7"/>
  <c r="I2597" i="7"/>
  <c r="F2598" i="7"/>
  <c r="D2598" i="7"/>
  <c r="G2598" i="7"/>
  <c r="C2599" i="7"/>
  <c r="E2598" i="7"/>
  <c r="H2598" i="7"/>
  <c r="I2598" i="7"/>
  <c r="C2600" i="7"/>
  <c r="E2599" i="7"/>
  <c r="G2599" i="7"/>
  <c r="F2599" i="7"/>
  <c r="D2599" i="7"/>
  <c r="H2599" i="7"/>
  <c r="I2599" i="7"/>
  <c r="F2600" i="7"/>
  <c r="E2600" i="7"/>
  <c r="D2600" i="7"/>
  <c r="C2601" i="7"/>
  <c r="G2600" i="7"/>
  <c r="H2600" i="7"/>
  <c r="I2600" i="7"/>
  <c r="C2602" i="7"/>
  <c r="E2601" i="7"/>
  <c r="D2601" i="7"/>
  <c r="F2601" i="7"/>
  <c r="G2601" i="7"/>
  <c r="H2601" i="7"/>
  <c r="I2601" i="7"/>
  <c r="F2602" i="7"/>
  <c r="D2602" i="7"/>
  <c r="G2602" i="7"/>
  <c r="C2603" i="7"/>
  <c r="E2602" i="7"/>
  <c r="H2602" i="7"/>
  <c r="I2602" i="7"/>
  <c r="C2604" i="7"/>
  <c r="E2603" i="7"/>
  <c r="D2603" i="7"/>
  <c r="F2603" i="7"/>
  <c r="G2603" i="7"/>
  <c r="H2603" i="7"/>
  <c r="I2603" i="7"/>
  <c r="F2604" i="7"/>
  <c r="E2604" i="7"/>
  <c r="G2604" i="7"/>
  <c r="D2604" i="7"/>
  <c r="C2605" i="7"/>
  <c r="H2604" i="7"/>
  <c r="I2604" i="7"/>
  <c r="C2606" i="7"/>
  <c r="F2605" i="7"/>
  <c r="G2605" i="7"/>
  <c r="D2605" i="7"/>
  <c r="E2605" i="7"/>
  <c r="H2605" i="7"/>
  <c r="I2605" i="7"/>
  <c r="F2606" i="7"/>
  <c r="D2606" i="7"/>
  <c r="C2607" i="7"/>
  <c r="E2606" i="7"/>
  <c r="G2606" i="7"/>
  <c r="H2606" i="7"/>
  <c r="I2606" i="7"/>
  <c r="C2608" i="7"/>
  <c r="F2607" i="7"/>
  <c r="D2607" i="7"/>
  <c r="G2607" i="7"/>
  <c r="E2607" i="7"/>
  <c r="H2607" i="7"/>
  <c r="I2607" i="7"/>
  <c r="F2608" i="7"/>
  <c r="E2608" i="7"/>
  <c r="D2608" i="7"/>
  <c r="G2608" i="7"/>
  <c r="C2609" i="7"/>
  <c r="H2608" i="7"/>
  <c r="I2608" i="7"/>
  <c r="F2609" i="7"/>
  <c r="D2609" i="7"/>
  <c r="G2609" i="7"/>
  <c r="E2609" i="7"/>
  <c r="C2610" i="7"/>
  <c r="H2609" i="7"/>
  <c r="I2609" i="7"/>
  <c r="D2610" i="7"/>
  <c r="C2611" i="7"/>
  <c r="G2610" i="7"/>
  <c r="F2610" i="7"/>
  <c r="E2610" i="7"/>
  <c r="H2610" i="7"/>
  <c r="I2610" i="7"/>
  <c r="C2612" i="7"/>
  <c r="F2611" i="7"/>
  <c r="E2611" i="7"/>
  <c r="D2611" i="7"/>
  <c r="G2611" i="7"/>
  <c r="H2611" i="7"/>
  <c r="I2611" i="7"/>
  <c r="F2612" i="7"/>
  <c r="E2612" i="7"/>
  <c r="D2612" i="7"/>
  <c r="C2613" i="7"/>
  <c r="G2612" i="7"/>
  <c r="H2612" i="7"/>
  <c r="I2612" i="7"/>
  <c r="C2614" i="7"/>
  <c r="E2613" i="7"/>
  <c r="F2613" i="7"/>
  <c r="G2613" i="7"/>
  <c r="D2613" i="7"/>
  <c r="H2613" i="7"/>
  <c r="I2613" i="7"/>
  <c r="F2614" i="7"/>
  <c r="E2614" i="7"/>
  <c r="D2614" i="7"/>
  <c r="C2615" i="7"/>
  <c r="G2614" i="7"/>
  <c r="H2614" i="7"/>
  <c r="I2614" i="7"/>
  <c r="C2616" i="7"/>
  <c r="E2615" i="7"/>
  <c r="D2615" i="7"/>
  <c r="F2615" i="7"/>
  <c r="G2615" i="7"/>
  <c r="H2615" i="7"/>
  <c r="I2615" i="7"/>
  <c r="C2617" i="7"/>
  <c r="F2616" i="7"/>
  <c r="E2616" i="7"/>
  <c r="D2616" i="7"/>
  <c r="G2616" i="7"/>
  <c r="H2616" i="7"/>
  <c r="I2616" i="7"/>
  <c r="C2618" i="7"/>
  <c r="F2617" i="7"/>
  <c r="E2617" i="7"/>
  <c r="D2617" i="7"/>
  <c r="G2617" i="7"/>
  <c r="H2617" i="7"/>
  <c r="I2617" i="7"/>
  <c r="F2618" i="7"/>
  <c r="E2618" i="7"/>
  <c r="C2619" i="7"/>
  <c r="G2618" i="7"/>
  <c r="D2618" i="7"/>
  <c r="H2618" i="7"/>
  <c r="I2618" i="7"/>
  <c r="C2620" i="7"/>
  <c r="G2619" i="7"/>
  <c r="E2619" i="7"/>
  <c r="F2619" i="7"/>
  <c r="D2619" i="7"/>
  <c r="H2619" i="7"/>
  <c r="I2619" i="7"/>
  <c r="F2620" i="7"/>
  <c r="E2620" i="7"/>
  <c r="D2620" i="7"/>
  <c r="C2621" i="7"/>
  <c r="G2620" i="7"/>
  <c r="H2620" i="7"/>
  <c r="I2620" i="7"/>
  <c r="C2622" i="7"/>
  <c r="E2621" i="7"/>
  <c r="D2621" i="7"/>
  <c r="G2621" i="7"/>
  <c r="F2621" i="7"/>
  <c r="H2621" i="7"/>
  <c r="I2621" i="7"/>
  <c r="F2622" i="7"/>
  <c r="E2622" i="7"/>
  <c r="D2622" i="7"/>
  <c r="C2623" i="7"/>
  <c r="G2622" i="7"/>
  <c r="H2622" i="7"/>
  <c r="I2622" i="7"/>
  <c r="C2624" i="7"/>
  <c r="F2623" i="7"/>
  <c r="D2623" i="7"/>
  <c r="E2623" i="7"/>
  <c r="G2623" i="7"/>
  <c r="H2623" i="7"/>
  <c r="I2623" i="7"/>
  <c r="F2624" i="7"/>
  <c r="E2624" i="7"/>
  <c r="C2625" i="7"/>
  <c r="G2624" i="7"/>
  <c r="D2624" i="7"/>
  <c r="H2624" i="7"/>
  <c r="I2624" i="7"/>
  <c r="C2626" i="7"/>
  <c r="F2625" i="7"/>
  <c r="E2625" i="7"/>
  <c r="D2625" i="7"/>
  <c r="G2625" i="7"/>
  <c r="H2625" i="7"/>
  <c r="I2625" i="7"/>
  <c r="F2626" i="7"/>
  <c r="E2626" i="7"/>
  <c r="C2627" i="7"/>
  <c r="G2626" i="7"/>
  <c r="D2626" i="7"/>
  <c r="H2626" i="7"/>
  <c r="I2626" i="7"/>
  <c r="C2628" i="7"/>
  <c r="G2627" i="7"/>
  <c r="F2627" i="7"/>
  <c r="E2627" i="7"/>
  <c r="D2627" i="7"/>
  <c r="H2627" i="7"/>
  <c r="I2627" i="7"/>
  <c r="G2628" i="7"/>
  <c r="F2628" i="7"/>
  <c r="E2628" i="7"/>
  <c r="D2628" i="7"/>
  <c r="C2629" i="7"/>
  <c r="H2628" i="7"/>
  <c r="I2628" i="7"/>
  <c r="C2630" i="7"/>
  <c r="G2629" i="7"/>
  <c r="F2629" i="7"/>
  <c r="E2629" i="7"/>
  <c r="D2629" i="7"/>
  <c r="H2629" i="7"/>
  <c r="I2629" i="7"/>
  <c r="G2630" i="7"/>
  <c r="F2630" i="7"/>
  <c r="E2630" i="7"/>
  <c r="D2630" i="7"/>
  <c r="C2631" i="7"/>
  <c r="H2630" i="7"/>
  <c r="I2630" i="7"/>
  <c r="C2632" i="7"/>
  <c r="F2631" i="7"/>
  <c r="D2631" i="7"/>
  <c r="G2631" i="7"/>
  <c r="E2631" i="7"/>
  <c r="H2631" i="7"/>
  <c r="I2631" i="7"/>
  <c r="F2632" i="7"/>
  <c r="G2632" i="7"/>
  <c r="E2632" i="7"/>
  <c r="D2632" i="7"/>
  <c r="C2633" i="7"/>
  <c r="H2632" i="7"/>
  <c r="I2632" i="7"/>
  <c r="F2633" i="7"/>
  <c r="E2633" i="7"/>
  <c r="G2633" i="7"/>
  <c r="D2633" i="7"/>
  <c r="C2634" i="7"/>
  <c r="H2633" i="7"/>
  <c r="I2633" i="7"/>
  <c r="F2634" i="7"/>
  <c r="G2634" i="7"/>
  <c r="E2634" i="7"/>
  <c r="D2634" i="7"/>
  <c r="C2635" i="7"/>
  <c r="H2634" i="7"/>
  <c r="I2634" i="7"/>
  <c r="F2635" i="7"/>
  <c r="C2636" i="7"/>
  <c r="E2635" i="7"/>
  <c r="D2635" i="7"/>
  <c r="G2635" i="7"/>
  <c r="H2635" i="7"/>
  <c r="I2635" i="7"/>
  <c r="F2636" i="7"/>
  <c r="E2636" i="7"/>
  <c r="D2636" i="7"/>
  <c r="C2637" i="7"/>
  <c r="G2636" i="7"/>
  <c r="H2636" i="7"/>
  <c r="I2636" i="7"/>
  <c r="C2638" i="7"/>
  <c r="F2637" i="7"/>
  <c r="E2637" i="7"/>
  <c r="D2637" i="7"/>
  <c r="G2637" i="7"/>
  <c r="H2637" i="7"/>
  <c r="I2637" i="7"/>
  <c r="E2638" i="7"/>
  <c r="G2638" i="7"/>
  <c r="D2638" i="7"/>
  <c r="C2639" i="7"/>
  <c r="F2638" i="7"/>
  <c r="H2638" i="7"/>
  <c r="I2638" i="7"/>
  <c r="F2639" i="7"/>
  <c r="E2639" i="7"/>
  <c r="D2639" i="7"/>
  <c r="G2639" i="7"/>
  <c r="C2640" i="7"/>
  <c r="H2639" i="7"/>
  <c r="I2639" i="7"/>
  <c r="G2640" i="7"/>
  <c r="F2640" i="7"/>
  <c r="E2640" i="7"/>
  <c r="D2640" i="7"/>
  <c r="C2641" i="7"/>
  <c r="H2640" i="7"/>
  <c r="I2640" i="7"/>
  <c r="C2642" i="7"/>
  <c r="F2641" i="7"/>
  <c r="E2641" i="7"/>
  <c r="D2641" i="7"/>
  <c r="G2641" i="7"/>
  <c r="H2641" i="7"/>
  <c r="I2641" i="7"/>
  <c r="F2642" i="7"/>
  <c r="E2642" i="7"/>
  <c r="C2643" i="7"/>
  <c r="D2642" i="7"/>
  <c r="G2642" i="7"/>
  <c r="H2642" i="7"/>
  <c r="I2642" i="7"/>
  <c r="C2644" i="7"/>
  <c r="F2643" i="7"/>
  <c r="D2643" i="7"/>
  <c r="E2643" i="7"/>
  <c r="G2643" i="7"/>
  <c r="H2643" i="7"/>
  <c r="I2643" i="7"/>
  <c r="F2644" i="7"/>
  <c r="E2644" i="7"/>
  <c r="D2644" i="7"/>
  <c r="C2645" i="7"/>
  <c r="G2644" i="7"/>
  <c r="H2644" i="7"/>
  <c r="I2644" i="7"/>
  <c r="C2646" i="7"/>
  <c r="F2645" i="7"/>
  <c r="G2645" i="7"/>
  <c r="D2645" i="7"/>
  <c r="E2645" i="7"/>
  <c r="H2645" i="7"/>
  <c r="I2645" i="7"/>
  <c r="F2646" i="7"/>
  <c r="E2646" i="7"/>
  <c r="D2646" i="7"/>
  <c r="C2647" i="7"/>
  <c r="G2646" i="7"/>
  <c r="H2646" i="7"/>
  <c r="I2646" i="7"/>
  <c r="C2648" i="7"/>
  <c r="F2647" i="7"/>
  <c r="D2647" i="7"/>
  <c r="E2647" i="7"/>
  <c r="G2647" i="7"/>
  <c r="H2647" i="7"/>
  <c r="I2647" i="7"/>
  <c r="F2648" i="7"/>
  <c r="G2648" i="7"/>
  <c r="E2648" i="7"/>
  <c r="D2648" i="7"/>
  <c r="C2649" i="7"/>
  <c r="H2648" i="7"/>
  <c r="I2648" i="7"/>
  <c r="G2649" i="7"/>
  <c r="C2650" i="7"/>
  <c r="F2649" i="7"/>
  <c r="E2649" i="7"/>
  <c r="D2649" i="7"/>
  <c r="H2649" i="7"/>
  <c r="I2649" i="7"/>
  <c r="F2650" i="7"/>
  <c r="G2650" i="7"/>
  <c r="E2650" i="7"/>
  <c r="D2650" i="7"/>
  <c r="C2651" i="7"/>
  <c r="H2650" i="7"/>
  <c r="I2650" i="7"/>
  <c r="G2651" i="7"/>
  <c r="C2652" i="7"/>
  <c r="F2651" i="7"/>
  <c r="E2651" i="7"/>
  <c r="D2651" i="7"/>
  <c r="H2651" i="7"/>
  <c r="I2651" i="7"/>
  <c r="F2652" i="7"/>
  <c r="E2652" i="7"/>
  <c r="C2653" i="7"/>
  <c r="D2652" i="7"/>
  <c r="G2652" i="7"/>
  <c r="H2652" i="7"/>
  <c r="I2652" i="7"/>
  <c r="C2654" i="7"/>
  <c r="G2653" i="7"/>
  <c r="F2653" i="7"/>
  <c r="E2653" i="7"/>
  <c r="D2653" i="7"/>
  <c r="H2653" i="7"/>
  <c r="I2653" i="7"/>
  <c r="F2654" i="7"/>
  <c r="E2654" i="7"/>
  <c r="C2655" i="7"/>
  <c r="G2654" i="7"/>
  <c r="D2654" i="7"/>
  <c r="H2654" i="7"/>
  <c r="I2654" i="7"/>
  <c r="C2656" i="7"/>
  <c r="F2655" i="7"/>
  <c r="D2655" i="7"/>
  <c r="G2655" i="7"/>
  <c r="E2655" i="7"/>
  <c r="H2655" i="7"/>
  <c r="I2655" i="7"/>
  <c r="F2656" i="7"/>
  <c r="E2656" i="7"/>
  <c r="C2657" i="7"/>
  <c r="G2656" i="7"/>
  <c r="D2656" i="7"/>
  <c r="H2656" i="7"/>
  <c r="I2656" i="7"/>
  <c r="C2658" i="7"/>
  <c r="G2657" i="7"/>
  <c r="F2657" i="7"/>
  <c r="E2657" i="7"/>
  <c r="D2657" i="7"/>
  <c r="H2657" i="7"/>
  <c r="I2657" i="7"/>
  <c r="F2658" i="7"/>
  <c r="E2658" i="7"/>
  <c r="D2658" i="7"/>
  <c r="C2659" i="7"/>
  <c r="G2658" i="7"/>
  <c r="H2658" i="7"/>
  <c r="I2658" i="7"/>
  <c r="C2660" i="7"/>
  <c r="G2659" i="7"/>
  <c r="F2659" i="7"/>
  <c r="E2659" i="7"/>
  <c r="D2659" i="7"/>
  <c r="H2659" i="7"/>
  <c r="I2659" i="7"/>
  <c r="F2660" i="7"/>
  <c r="E2660" i="7"/>
  <c r="D2660" i="7"/>
  <c r="C2661" i="7"/>
  <c r="G2660" i="7"/>
  <c r="H2660" i="7"/>
  <c r="I2660" i="7"/>
  <c r="F2661" i="7"/>
  <c r="E2661" i="7"/>
  <c r="C2662" i="7"/>
  <c r="D2661" i="7"/>
  <c r="G2661" i="7"/>
  <c r="H2661" i="7"/>
  <c r="I2661" i="7"/>
  <c r="F2662" i="7"/>
  <c r="E2662" i="7"/>
  <c r="C2663" i="7"/>
  <c r="G2662" i="7"/>
  <c r="D2662" i="7"/>
  <c r="H2662" i="7"/>
  <c r="I2662" i="7"/>
  <c r="C2664" i="7"/>
  <c r="G2663" i="7"/>
  <c r="F2663" i="7"/>
  <c r="E2663" i="7"/>
  <c r="D2663" i="7"/>
  <c r="H2663" i="7"/>
  <c r="I2663" i="7"/>
  <c r="F2664" i="7"/>
  <c r="D2664" i="7"/>
  <c r="C2665" i="7"/>
  <c r="E2664" i="7"/>
  <c r="G2664" i="7"/>
  <c r="H2664" i="7"/>
  <c r="I2664" i="7"/>
  <c r="G2665" i="7"/>
  <c r="C2666" i="7"/>
  <c r="F2665" i="7"/>
  <c r="E2665" i="7"/>
  <c r="D2665" i="7"/>
  <c r="H2665" i="7"/>
  <c r="I2665" i="7"/>
  <c r="E2666" i="7"/>
  <c r="D2666" i="7"/>
  <c r="C2667" i="7"/>
  <c r="G2666" i="7"/>
  <c r="F2666" i="7"/>
  <c r="H2666" i="7"/>
  <c r="I2666" i="7"/>
  <c r="C2668" i="7"/>
  <c r="F2667" i="7"/>
  <c r="E2667" i="7"/>
  <c r="D2667" i="7"/>
  <c r="G2667" i="7"/>
  <c r="H2667" i="7"/>
  <c r="I2667" i="7"/>
  <c r="F2668" i="7"/>
  <c r="E2668" i="7"/>
  <c r="C2669" i="7"/>
  <c r="G2668" i="7"/>
  <c r="D2668" i="7"/>
  <c r="H2668" i="7"/>
  <c r="I2668" i="7"/>
  <c r="D2669" i="7"/>
  <c r="G2669" i="7"/>
  <c r="C2670" i="7"/>
  <c r="F2669" i="7"/>
  <c r="E2669" i="7"/>
  <c r="H2669" i="7"/>
  <c r="I2669" i="7"/>
  <c r="F2670" i="7"/>
  <c r="E2670" i="7"/>
  <c r="D2670" i="7"/>
  <c r="C2671" i="7"/>
  <c r="G2670" i="7"/>
  <c r="H2670" i="7"/>
  <c r="I2670" i="7"/>
  <c r="F2671" i="7"/>
  <c r="E2671" i="7"/>
  <c r="C2672" i="7"/>
  <c r="D2671" i="7"/>
  <c r="G2671" i="7"/>
  <c r="H2671" i="7"/>
  <c r="I2671" i="7"/>
  <c r="F2672" i="7"/>
  <c r="G2672" i="7"/>
  <c r="E2672" i="7"/>
  <c r="D2672" i="7"/>
  <c r="C2673" i="7"/>
  <c r="H2672" i="7"/>
  <c r="I2672" i="7"/>
  <c r="C2674" i="7"/>
  <c r="F2673" i="7"/>
  <c r="E2673" i="7"/>
  <c r="D2673" i="7"/>
  <c r="G2673" i="7"/>
  <c r="H2673" i="7"/>
  <c r="I2673" i="7"/>
  <c r="E2674" i="7"/>
  <c r="D2674" i="7"/>
  <c r="F2674" i="7"/>
  <c r="C2675" i="7"/>
  <c r="G2674" i="7"/>
  <c r="H2674" i="7"/>
  <c r="I2674" i="7"/>
  <c r="F2675" i="7"/>
  <c r="E2675" i="7"/>
  <c r="C2676" i="7"/>
  <c r="D2675" i="7"/>
  <c r="G2675" i="7"/>
  <c r="H2675" i="7"/>
  <c r="I2675" i="7"/>
  <c r="F2676" i="7"/>
  <c r="G2676" i="7"/>
  <c r="E2676" i="7"/>
  <c r="D2676" i="7"/>
  <c r="C2677" i="7"/>
  <c r="H2676" i="7"/>
  <c r="I2676" i="7"/>
  <c r="F2677" i="7"/>
  <c r="E2677" i="7"/>
  <c r="D2677" i="7"/>
  <c r="C2678" i="7"/>
  <c r="G2677" i="7"/>
  <c r="H2677" i="7"/>
  <c r="I2677" i="7"/>
  <c r="F2678" i="7"/>
  <c r="E2678" i="7"/>
  <c r="D2678" i="7"/>
  <c r="C2679" i="7"/>
  <c r="G2678" i="7"/>
  <c r="H2678" i="7"/>
  <c r="I2678" i="7"/>
  <c r="G2679" i="7"/>
  <c r="C2680" i="7"/>
  <c r="F2679" i="7"/>
  <c r="E2679" i="7"/>
  <c r="D2679" i="7"/>
  <c r="H2679" i="7"/>
  <c r="I2679" i="7"/>
  <c r="C2681" i="7"/>
  <c r="F2680" i="7"/>
  <c r="D2680" i="7"/>
  <c r="E2680" i="7"/>
  <c r="G2680" i="7"/>
  <c r="H2680" i="7"/>
  <c r="I2680" i="7"/>
  <c r="C2682" i="7"/>
  <c r="D2681" i="7"/>
  <c r="G2681" i="7"/>
  <c r="E2681" i="7"/>
  <c r="F2681" i="7"/>
  <c r="H2681" i="7"/>
  <c r="I2681" i="7"/>
  <c r="F2682" i="7"/>
  <c r="E2682" i="7"/>
  <c r="D2682" i="7"/>
  <c r="G2682" i="7"/>
  <c r="C2683" i="7"/>
  <c r="H2682" i="7"/>
  <c r="I2682" i="7"/>
  <c r="C2684" i="7"/>
  <c r="E2683" i="7"/>
  <c r="G2683" i="7"/>
  <c r="F2683" i="7"/>
  <c r="D2683" i="7"/>
  <c r="H2683" i="7"/>
  <c r="I2683" i="7"/>
  <c r="G2684" i="7"/>
  <c r="C2685" i="7"/>
  <c r="F2684" i="7"/>
  <c r="E2684" i="7"/>
  <c r="D2684" i="7"/>
  <c r="H2684" i="7"/>
  <c r="I2684" i="7"/>
  <c r="C2686" i="7"/>
  <c r="G2685" i="7"/>
  <c r="F2685" i="7"/>
  <c r="E2685" i="7"/>
  <c r="D2685" i="7"/>
  <c r="H2685" i="7"/>
  <c r="I2685" i="7"/>
  <c r="C2687" i="7"/>
  <c r="F2686" i="7"/>
  <c r="E2686" i="7"/>
  <c r="D2686" i="7"/>
  <c r="G2686" i="7"/>
  <c r="H2686" i="7"/>
  <c r="I2686" i="7"/>
  <c r="C2688" i="7"/>
  <c r="F2687" i="7"/>
  <c r="D2687" i="7"/>
  <c r="E2687" i="7"/>
  <c r="G2687" i="7"/>
  <c r="H2687" i="7"/>
  <c r="I2687" i="7"/>
  <c r="D2688" i="7"/>
  <c r="C2689" i="7"/>
  <c r="E2688" i="7"/>
  <c r="F2688" i="7"/>
  <c r="G2688" i="7"/>
  <c r="H2688" i="7"/>
  <c r="I2688" i="7"/>
  <c r="F2689" i="7"/>
  <c r="E2689" i="7"/>
  <c r="C2690" i="7"/>
  <c r="D2689" i="7"/>
  <c r="G2689" i="7"/>
  <c r="H2689" i="7"/>
  <c r="I2689" i="7"/>
  <c r="G2690" i="7"/>
  <c r="E2690" i="7"/>
  <c r="D2690" i="7"/>
  <c r="C2691" i="7"/>
  <c r="F2690" i="7"/>
  <c r="H2690" i="7"/>
  <c r="I2690" i="7"/>
  <c r="F2691" i="7"/>
  <c r="E2691" i="7"/>
  <c r="D2691" i="7"/>
  <c r="G2691" i="7"/>
  <c r="C2692" i="7"/>
  <c r="H2691" i="7"/>
  <c r="I2691" i="7"/>
  <c r="F2692" i="7"/>
  <c r="E2692" i="7"/>
  <c r="D2692" i="7"/>
  <c r="C2693" i="7"/>
  <c r="G2692" i="7"/>
  <c r="H2692" i="7"/>
  <c r="I2692" i="7"/>
  <c r="F2693" i="7"/>
  <c r="E2693" i="7"/>
  <c r="D2693" i="7"/>
  <c r="C2694" i="7"/>
  <c r="G2693" i="7"/>
  <c r="H2693" i="7"/>
  <c r="I2693" i="7"/>
  <c r="G2694" i="7"/>
  <c r="C2695" i="7"/>
  <c r="F2694" i="7"/>
  <c r="E2694" i="7"/>
  <c r="D2694" i="7"/>
  <c r="H2694" i="7"/>
  <c r="I2694" i="7"/>
  <c r="C2696" i="7"/>
  <c r="F2695" i="7"/>
  <c r="E2695" i="7"/>
  <c r="G2695" i="7"/>
  <c r="D2695" i="7"/>
  <c r="H2695" i="7"/>
  <c r="I2695" i="7"/>
  <c r="F2696" i="7"/>
  <c r="G2696" i="7"/>
  <c r="C2697" i="7"/>
  <c r="E2696" i="7"/>
  <c r="D2696" i="7"/>
  <c r="H2696" i="7"/>
  <c r="I2696" i="7"/>
  <c r="C2698" i="7"/>
  <c r="G2697" i="7"/>
  <c r="E2697" i="7"/>
  <c r="D2697" i="7"/>
  <c r="F2697" i="7"/>
  <c r="H2697" i="7"/>
  <c r="I2697" i="7"/>
  <c r="F2698" i="7"/>
  <c r="C2699" i="7"/>
  <c r="D2698" i="7"/>
  <c r="G2698" i="7"/>
  <c r="E2698" i="7"/>
  <c r="H2698" i="7"/>
  <c r="I2698" i="7"/>
  <c r="C2700" i="7"/>
  <c r="F2699" i="7"/>
  <c r="G2699" i="7"/>
  <c r="D2699" i="7"/>
  <c r="E2699" i="7"/>
  <c r="H2699" i="7"/>
  <c r="I2699" i="7"/>
  <c r="F2700" i="7"/>
  <c r="D2700" i="7"/>
  <c r="C2701" i="7"/>
  <c r="E2700" i="7"/>
  <c r="G2700" i="7"/>
  <c r="H2700" i="7"/>
  <c r="I2700" i="7"/>
  <c r="C2702" i="7"/>
  <c r="F2701" i="7"/>
  <c r="E2701" i="7"/>
  <c r="D2701" i="7"/>
  <c r="G2701" i="7"/>
  <c r="H2701" i="7"/>
  <c r="I2701" i="7"/>
  <c r="G2702" i="7"/>
  <c r="F2702" i="7"/>
  <c r="C2703" i="7"/>
  <c r="E2702" i="7"/>
  <c r="D2702" i="7"/>
  <c r="H2702" i="7"/>
  <c r="I2702" i="7"/>
  <c r="G2703" i="7"/>
  <c r="C2704" i="7"/>
  <c r="F2703" i="7"/>
  <c r="E2703" i="7"/>
  <c r="D2703" i="7"/>
  <c r="H2703" i="7"/>
  <c r="I2703" i="7"/>
  <c r="F2704" i="7"/>
  <c r="C2705" i="7"/>
  <c r="D2704" i="7"/>
  <c r="G2704" i="7"/>
  <c r="E2704" i="7"/>
  <c r="H2704" i="7"/>
  <c r="I2704" i="7"/>
  <c r="C2706" i="7"/>
  <c r="E2705" i="7"/>
  <c r="F2705" i="7"/>
  <c r="G2705" i="7"/>
  <c r="D2705" i="7"/>
  <c r="H2705" i="7"/>
  <c r="I2705" i="7"/>
  <c r="F2706" i="7"/>
  <c r="G2706" i="7"/>
  <c r="C2707" i="7"/>
  <c r="E2706" i="7"/>
  <c r="D2706" i="7"/>
  <c r="H2706" i="7"/>
  <c r="I2706" i="7"/>
  <c r="C2708" i="7"/>
  <c r="F2707" i="7"/>
  <c r="D2707" i="7"/>
  <c r="E2707" i="7"/>
  <c r="G2707" i="7"/>
  <c r="H2707" i="7"/>
  <c r="I2707" i="7"/>
  <c r="F2708" i="7"/>
  <c r="D2708" i="7"/>
  <c r="C2709" i="7"/>
  <c r="E2708" i="7"/>
  <c r="G2708" i="7"/>
  <c r="H2708" i="7"/>
  <c r="I2708" i="7"/>
  <c r="C2710" i="7"/>
  <c r="F2709" i="7"/>
  <c r="D2709" i="7"/>
  <c r="G2709" i="7"/>
  <c r="E2709" i="7"/>
  <c r="H2709" i="7"/>
  <c r="I2709" i="7"/>
  <c r="F2710" i="7"/>
  <c r="C2711" i="7"/>
  <c r="D2710" i="7"/>
  <c r="E2710" i="7"/>
  <c r="G2710" i="7"/>
  <c r="H2710" i="7"/>
  <c r="I2710" i="7"/>
  <c r="F2711" i="7"/>
  <c r="E2711" i="7"/>
  <c r="C2712" i="7"/>
  <c r="D2711" i="7"/>
  <c r="G2711" i="7"/>
  <c r="H2711" i="7"/>
  <c r="I2711" i="7"/>
  <c r="G2712" i="7"/>
  <c r="F2712" i="7"/>
  <c r="C2713" i="7"/>
  <c r="E2712" i="7"/>
  <c r="D2712" i="7"/>
  <c r="H2712" i="7"/>
  <c r="I2712" i="7"/>
  <c r="G2713" i="7"/>
  <c r="C2714" i="7"/>
  <c r="E2713" i="7"/>
  <c r="D2713" i="7"/>
  <c r="F2713" i="7"/>
  <c r="H2713" i="7"/>
  <c r="I2713" i="7"/>
  <c r="F2714" i="7"/>
  <c r="C2715" i="7"/>
  <c r="E2714" i="7"/>
  <c r="D2714" i="7"/>
  <c r="G2714" i="7"/>
  <c r="H2714" i="7"/>
  <c r="I2714" i="7"/>
  <c r="G2715" i="7"/>
  <c r="C2716" i="7"/>
  <c r="F2715" i="7"/>
  <c r="E2715" i="7"/>
  <c r="D2715" i="7"/>
  <c r="H2715" i="7"/>
  <c r="I2715" i="7"/>
  <c r="F2716" i="7"/>
  <c r="D2716" i="7"/>
  <c r="G2716" i="7"/>
  <c r="E2716" i="7"/>
  <c r="C2717" i="7"/>
  <c r="H2716" i="7"/>
  <c r="I2716" i="7"/>
  <c r="G2717" i="7"/>
  <c r="C2718" i="7"/>
  <c r="F2717" i="7"/>
  <c r="E2717" i="7"/>
  <c r="D2717" i="7"/>
  <c r="H2717" i="7"/>
  <c r="I2717" i="7"/>
  <c r="F2718" i="7"/>
  <c r="G2718" i="7"/>
  <c r="C2719" i="7"/>
  <c r="E2718" i="7"/>
  <c r="D2718" i="7"/>
  <c r="H2718" i="7"/>
  <c r="I2718" i="7"/>
  <c r="F2719" i="7"/>
  <c r="E2719" i="7"/>
  <c r="D2719" i="7"/>
  <c r="G2719" i="7"/>
  <c r="C2720" i="7"/>
  <c r="H2719" i="7"/>
  <c r="I2719" i="7"/>
  <c r="G2720" i="7"/>
  <c r="F2720" i="7"/>
  <c r="C2721" i="7"/>
  <c r="E2720" i="7"/>
  <c r="D2720" i="7"/>
  <c r="H2720" i="7"/>
  <c r="I2720" i="7"/>
  <c r="C2722" i="7"/>
  <c r="G2721" i="7"/>
  <c r="E2721" i="7"/>
  <c r="D2721" i="7"/>
  <c r="F2721" i="7"/>
  <c r="H2721" i="7"/>
  <c r="I2721" i="7"/>
  <c r="F2722" i="7"/>
  <c r="G2722" i="7"/>
  <c r="C2723" i="7"/>
  <c r="E2722" i="7"/>
  <c r="D2722" i="7"/>
  <c r="H2722" i="7"/>
  <c r="I2722" i="7"/>
  <c r="F2723" i="7"/>
  <c r="G2723" i="7"/>
  <c r="C2724" i="7"/>
  <c r="E2723" i="7"/>
  <c r="D2723" i="7"/>
  <c r="H2723" i="7"/>
  <c r="I2723" i="7"/>
  <c r="F2724" i="7"/>
  <c r="G2724" i="7"/>
  <c r="D2724" i="7"/>
  <c r="C2725" i="7"/>
  <c r="E2724" i="7"/>
  <c r="H2724" i="7"/>
  <c r="I2724" i="7"/>
  <c r="C2726" i="7"/>
  <c r="G2725" i="7"/>
  <c r="F2725" i="7"/>
  <c r="E2725" i="7"/>
  <c r="D2725" i="7"/>
  <c r="H2725" i="7"/>
  <c r="I2725" i="7"/>
  <c r="F2726" i="7"/>
  <c r="C2727" i="7"/>
  <c r="E2726" i="7"/>
  <c r="D2726" i="7"/>
  <c r="G2726" i="7"/>
  <c r="H2726" i="7"/>
  <c r="I2726" i="7"/>
  <c r="C2728" i="7"/>
  <c r="F2727" i="7"/>
  <c r="D2727" i="7"/>
  <c r="E2727" i="7"/>
  <c r="G2727" i="7"/>
  <c r="H2727" i="7"/>
  <c r="I2727" i="7"/>
  <c r="C2729" i="7"/>
  <c r="G2728" i="7"/>
  <c r="F2728" i="7"/>
  <c r="E2728" i="7"/>
  <c r="D2728" i="7"/>
  <c r="H2728" i="7"/>
  <c r="I2728" i="7"/>
  <c r="F2729" i="7"/>
  <c r="G2729" i="7"/>
  <c r="C2730" i="7"/>
  <c r="E2729" i="7"/>
  <c r="D2729" i="7"/>
  <c r="H2729" i="7"/>
  <c r="I2729" i="7"/>
  <c r="F2730" i="7"/>
  <c r="C2731" i="7"/>
  <c r="D2730" i="7"/>
  <c r="E2730" i="7"/>
  <c r="G2730" i="7"/>
  <c r="H2730" i="7"/>
  <c r="I2730" i="7"/>
  <c r="C2732" i="7"/>
  <c r="F2731" i="7"/>
  <c r="D2731" i="7"/>
  <c r="G2731" i="7"/>
  <c r="E2731" i="7"/>
  <c r="H2731" i="7"/>
  <c r="I2731" i="7"/>
  <c r="F2732" i="7"/>
  <c r="D2732" i="7"/>
  <c r="G2732" i="7"/>
  <c r="E2732" i="7"/>
  <c r="C2733" i="7"/>
  <c r="H2732" i="7"/>
  <c r="I2732" i="7"/>
  <c r="C2734" i="7"/>
  <c r="G2733" i="7"/>
  <c r="F2733" i="7"/>
  <c r="E2733" i="7"/>
  <c r="D2733" i="7"/>
  <c r="H2733" i="7"/>
  <c r="I2733" i="7"/>
  <c r="C2735" i="7"/>
  <c r="F2734" i="7"/>
  <c r="E2734" i="7"/>
  <c r="D2734" i="7"/>
  <c r="G2734" i="7"/>
  <c r="H2734" i="7"/>
  <c r="I2734" i="7"/>
  <c r="C2736" i="7"/>
  <c r="F2735" i="7"/>
  <c r="E2735" i="7"/>
  <c r="G2735" i="7"/>
  <c r="D2735" i="7"/>
  <c r="H2735" i="7"/>
  <c r="I2735" i="7"/>
  <c r="F2736" i="7"/>
  <c r="G2736" i="7"/>
  <c r="C2737" i="7"/>
  <c r="E2736" i="7"/>
  <c r="D2736" i="7"/>
  <c r="H2736" i="7"/>
  <c r="I2736" i="7"/>
  <c r="C2738" i="7"/>
  <c r="G2737" i="7"/>
  <c r="E2737" i="7"/>
  <c r="D2737" i="7"/>
  <c r="F2737" i="7"/>
  <c r="H2737" i="7"/>
  <c r="I2737" i="7"/>
  <c r="F2738" i="7"/>
  <c r="C2739" i="7"/>
  <c r="D2738" i="7"/>
  <c r="G2738" i="7"/>
  <c r="E2738" i="7"/>
  <c r="H2738" i="7"/>
  <c r="I2738" i="7"/>
  <c r="C2740" i="7"/>
  <c r="F2739" i="7"/>
  <c r="G2739" i="7"/>
  <c r="D2739" i="7"/>
  <c r="E2739" i="7"/>
  <c r="H2739" i="7"/>
  <c r="I2739" i="7"/>
  <c r="G2740" i="7"/>
  <c r="F2740" i="7"/>
  <c r="D2740" i="7"/>
  <c r="C2741" i="7"/>
  <c r="E2740" i="7"/>
  <c r="H2740" i="7"/>
  <c r="I2740" i="7"/>
  <c r="C2742" i="7"/>
  <c r="F2741" i="7"/>
  <c r="E2741" i="7"/>
  <c r="D2741" i="7"/>
  <c r="G2741" i="7"/>
  <c r="H2741" i="7"/>
  <c r="I2741" i="7"/>
  <c r="F2742" i="7"/>
  <c r="G2742" i="7"/>
  <c r="C2743" i="7"/>
  <c r="E2742" i="7"/>
  <c r="D2742" i="7"/>
  <c r="H2742" i="7"/>
  <c r="I2742" i="7"/>
  <c r="C2744" i="7"/>
  <c r="F2743" i="7"/>
  <c r="G2743" i="7"/>
  <c r="D2743" i="7"/>
  <c r="E2743" i="7"/>
  <c r="H2743" i="7"/>
  <c r="I2743" i="7"/>
  <c r="F2744" i="7"/>
  <c r="C2745" i="7"/>
  <c r="E2744" i="7"/>
  <c r="D2744" i="7"/>
  <c r="G2744" i="7"/>
  <c r="H2744" i="7"/>
  <c r="I2744" i="7"/>
  <c r="C2746" i="7"/>
  <c r="E2745" i="7"/>
  <c r="F2745" i="7"/>
  <c r="G2745" i="7"/>
  <c r="D2745" i="7"/>
  <c r="H2745" i="7"/>
  <c r="I2745" i="7"/>
  <c r="F2746" i="7"/>
  <c r="C2747" i="7"/>
  <c r="E2746" i="7"/>
  <c r="D2746" i="7"/>
  <c r="G2746" i="7"/>
  <c r="H2746" i="7"/>
  <c r="I2746" i="7"/>
  <c r="C2748" i="7"/>
  <c r="G2747" i="7"/>
  <c r="F2747" i="7"/>
  <c r="E2747" i="7"/>
  <c r="D2747" i="7"/>
  <c r="H2747" i="7"/>
  <c r="I2747" i="7"/>
  <c r="F2748" i="7"/>
  <c r="D2748" i="7"/>
  <c r="G2748" i="7"/>
  <c r="E2748" i="7"/>
  <c r="C2749" i="7"/>
  <c r="H2748" i="7"/>
  <c r="I2748" i="7"/>
  <c r="C2750" i="7"/>
  <c r="G2749" i="7"/>
  <c r="F2749" i="7"/>
  <c r="E2749" i="7"/>
  <c r="D2749" i="7"/>
  <c r="H2749" i="7"/>
  <c r="I2749" i="7"/>
  <c r="F2750" i="7"/>
  <c r="C2751" i="7"/>
  <c r="D2750" i="7"/>
  <c r="E2750" i="7"/>
  <c r="G2750" i="7"/>
  <c r="H2750" i="7"/>
  <c r="I2750" i="7"/>
  <c r="C2752" i="7"/>
  <c r="F2751" i="7"/>
  <c r="D2751" i="7"/>
  <c r="G2751" i="7"/>
  <c r="E2751" i="7"/>
  <c r="H2751" i="7"/>
  <c r="I2751" i="7"/>
  <c r="F2752" i="7"/>
  <c r="C2753" i="7"/>
  <c r="E2752" i="7"/>
  <c r="D2752" i="7"/>
  <c r="G2752" i="7"/>
  <c r="H2752" i="7"/>
  <c r="I2752" i="7"/>
  <c r="C2754" i="7"/>
  <c r="E2753" i="7"/>
  <c r="G2753" i="7"/>
  <c r="F2753" i="7"/>
  <c r="D2753" i="7"/>
  <c r="H2753" i="7"/>
  <c r="I2753" i="7"/>
  <c r="F2754" i="7"/>
  <c r="C2755" i="7"/>
  <c r="E2754" i="7"/>
  <c r="D2754" i="7"/>
  <c r="G2754" i="7"/>
  <c r="H2754" i="7"/>
  <c r="I2754" i="7"/>
  <c r="C2756" i="7"/>
  <c r="F2755" i="7"/>
  <c r="G2755" i="7"/>
  <c r="D2755" i="7"/>
  <c r="E2755" i="7"/>
  <c r="H2755" i="7"/>
  <c r="I2755" i="7"/>
  <c r="F2756" i="7"/>
  <c r="C2757" i="7"/>
  <c r="E2756" i="7"/>
  <c r="D2756" i="7"/>
  <c r="G2756" i="7"/>
  <c r="H2756" i="7"/>
  <c r="I2756" i="7"/>
  <c r="C2758" i="7"/>
  <c r="F2757" i="7"/>
  <c r="D2757" i="7"/>
  <c r="G2757" i="7"/>
  <c r="E2757" i="7"/>
  <c r="H2757" i="7"/>
  <c r="I2757" i="7"/>
  <c r="F2758" i="7"/>
  <c r="C2759" i="7"/>
  <c r="D2758" i="7"/>
  <c r="E2758" i="7"/>
  <c r="G2758" i="7"/>
  <c r="H2758" i="7"/>
  <c r="I2758" i="7"/>
  <c r="C2760" i="7"/>
  <c r="F2759" i="7"/>
  <c r="E2759" i="7"/>
  <c r="D2759" i="7"/>
  <c r="G2759" i="7"/>
  <c r="H2759" i="7"/>
  <c r="I2759" i="7"/>
  <c r="F2760" i="7"/>
  <c r="C2761" i="7"/>
  <c r="E2760" i="7"/>
  <c r="G2760" i="7"/>
  <c r="D2760" i="7"/>
  <c r="H2760" i="7"/>
  <c r="I2760" i="7"/>
  <c r="C2762" i="7"/>
  <c r="E2761" i="7"/>
  <c r="D2761" i="7"/>
  <c r="G2761" i="7"/>
  <c r="F2761" i="7"/>
  <c r="H2761" i="7"/>
  <c r="I2761" i="7"/>
  <c r="F2762" i="7"/>
  <c r="C2763" i="7"/>
  <c r="D2762" i="7"/>
  <c r="G2762" i="7"/>
  <c r="E2762" i="7"/>
  <c r="H2762" i="7"/>
  <c r="I2762" i="7"/>
  <c r="C2764" i="7"/>
  <c r="G2763" i="7"/>
  <c r="F2763" i="7"/>
  <c r="E2763" i="7"/>
  <c r="D2763" i="7"/>
  <c r="H2763" i="7"/>
  <c r="I2763" i="7"/>
  <c r="F2764" i="7"/>
  <c r="D2764" i="7"/>
  <c r="E2764" i="7"/>
  <c r="C2765" i="7"/>
  <c r="G2764" i="7"/>
  <c r="H2764" i="7"/>
  <c r="I2764" i="7"/>
  <c r="C2766" i="7"/>
  <c r="F2765" i="7"/>
  <c r="D2765" i="7"/>
  <c r="G2765" i="7"/>
  <c r="E2765" i="7"/>
  <c r="H2765" i="7"/>
  <c r="I2765" i="7"/>
  <c r="F2766" i="7"/>
  <c r="C2767" i="7"/>
  <c r="D2766" i="7"/>
  <c r="E2766" i="7"/>
  <c r="G2766" i="7"/>
  <c r="H2766" i="7"/>
  <c r="I2766" i="7"/>
  <c r="C2768" i="7"/>
  <c r="F2767" i="7"/>
  <c r="D2767" i="7"/>
  <c r="E2767" i="7"/>
  <c r="G2767" i="7"/>
  <c r="H2767" i="7"/>
  <c r="I2767" i="7"/>
  <c r="F2768" i="7"/>
  <c r="C2769" i="7"/>
  <c r="G2768" i="7"/>
  <c r="D2768" i="7"/>
  <c r="E2768" i="7"/>
  <c r="H2768" i="7"/>
  <c r="I2768" i="7"/>
  <c r="G2769" i="7"/>
  <c r="C2770" i="7"/>
  <c r="E2769" i="7"/>
  <c r="D2769" i="7"/>
  <c r="F2769" i="7"/>
  <c r="H2769" i="7"/>
  <c r="I2769" i="7"/>
  <c r="F2770" i="7"/>
  <c r="C2771" i="7"/>
  <c r="G2770" i="7"/>
  <c r="D2770" i="7"/>
  <c r="E2770" i="7"/>
  <c r="H2770" i="7"/>
  <c r="I2770" i="7"/>
  <c r="C2772" i="7"/>
  <c r="F2771" i="7"/>
  <c r="D2771" i="7"/>
  <c r="G2771" i="7"/>
  <c r="E2771" i="7"/>
  <c r="H2771" i="7"/>
  <c r="I2771" i="7"/>
  <c r="F2772" i="7"/>
  <c r="D2772" i="7"/>
  <c r="G2772" i="7"/>
  <c r="E2772" i="7"/>
  <c r="C2773" i="7"/>
  <c r="H2772" i="7"/>
  <c r="I2772" i="7"/>
  <c r="G2773" i="7"/>
  <c r="C2774" i="7"/>
  <c r="F2773" i="7"/>
  <c r="E2773" i="7"/>
  <c r="D2773" i="7"/>
  <c r="H2773" i="7"/>
  <c r="I2773" i="7"/>
  <c r="C2775" i="7"/>
  <c r="F2774" i="7"/>
  <c r="E2774" i="7"/>
  <c r="D2774" i="7"/>
  <c r="G2774" i="7"/>
  <c r="H2774" i="7"/>
  <c r="I2774" i="7"/>
  <c r="C2776" i="7"/>
  <c r="F2775" i="7"/>
  <c r="D2775" i="7"/>
  <c r="E2775" i="7"/>
  <c r="G2775" i="7"/>
  <c r="H2775" i="7"/>
  <c r="I2775" i="7"/>
  <c r="F2776" i="7"/>
  <c r="C2777" i="7"/>
  <c r="E2776" i="7"/>
  <c r="D2776" i="7"/>
  <c r="G2776" i="7"/>
  <c r="H2776" i="7"/>
  <c r="I2776" i="7"/>
  <c r="C2778" i="7"/>
  <c r="G2777" i="7"/>
  <c r="E2777" i="7"/>
  <c r="D2777" i="7"/>
  <c r="F2777" i="7"/>
  <c r="H2777" i="7"/>
  <c r="I2777" i="7"/>
  <c r="F2778" i="7"/>
  <c r="G2778" i="7"/>
  <c r="C2779" i="7"/>
  <c r="E2778" i="7"/>
  <c r="D2778" i="7"/>
  <c r="H2778" i="7"/>
  <c r="I2778" i="7"/>
  <c r="F2779" i="7"/>
  <c r="G2779" i="7"/>
  <c r="C2780" i="7"/>
  <c r="E2779" i="7"/>
  <c r="D2779" i="7"/>
  <c r="H2779" i="7"/>
  <c r="I2779" i="7"/>
  <c r="F2780" i="7"/>
  <c r="D2780" i="7"/>
  <c r="C2781" i="7"/>
  <c r="E2780" i="7"/>
  <c r="G2780" i="7"/>
  <c r="H2780" i="7"/>
  <c r="I2780" i="7"/>
  <c r="C2782" i="7"/>
  <c r="F2781" i="7"/>
  <c r="E2781" i="7"/>
  <c r="D2781" i="7"/>
  <c r="G2781" i="7"/>
  <c r="H2781" i="7"/>
  <c r="I2781" i="7"/>
  <c r="F2782" i="7"/>
  <c r="G2782" i="7"/>
  <c r="C2783" i="7"/>
  <c r="E2782" i="7"/>
  <c r="D2782" i="7"/>
  <c r="H2782" i="7"/>
  <c r="I2782" i="7"/>
  <c r="C2784" i="7"/>
  <c r="G2783" i="7"/>
  <c r="F2783" i="7"/>
  <c r="E2783" i="7"/>
  <c r="D2783" i="7"/>
  <c r="H2783" i="7"/>
  <c r="I2783" i="7"/>
  <c r="F2784" i="7"/>
  <c r="C2785" i="7"/>
  <c r="G2784" i="7"/>
  <c r="D2784" i="7"/>
  <c r="E2784" i="7"/>
  <c r="H2784" i="7"/>
  <c r="I2784" i="7"/>
  <c r="C2786" i="7"/>
  <c r="G2785" i="7"/>
  <c r="E2785" i="7"/>
  <c r="D2785" i="7"/>
  <c r="F2785" i="7"/>
  <c r="H2785" i="7"/>
  <c r="I2785" i="7"/>
  <c r="F2786" i="7"/>
  <c r="G2786" i="7"/>
  <c r="C2787" i="7"/>
  <c r="E2786" i="7"/>
  <c r="D2786" i="7"/>
  <c r="H2786" i="7"/>
  <c r="I2786" i="7"/>
  <c r="C2788" i="7"/>
  <c r="F2787" i="7"/>
  <c r="D2787" i="7"/>
  <c r="E2787" i="7"/>
  <c r="G2787" i="7"/>
  <c r="H2787" i="7"/>
  <c r="I2787" i="7"/>
  <c r="F2788" i="7"/>
  <c r="D2788" i="7"/>
  <c r="E2788" i="7"/>
  <c r="G2788" i="7"/>
  <c r="C2789" i="7"/>
  <c r="H2788" i="7"/>
  <c r="I2788" i="7"/>
  <c r="C2790" i="7"/>
  <c r="F2789" i="7"/>
  <c r="G2789" i="7"/>
  <c r="D2789" i="7"/>
  <c r="E2789" i="7"/>
  <c r="H2789" i="7"/>
  <c r="I2789" i="7"/>
  <c r="F2790" i="7"/>
  <c r="C2791" i="7"/>
  <c r="D2790" i="7"/>
  <c r="G2790" i="7"/>
  <c r="E2790" i="7"/>
  <c r="H2790" i="7"/>
  <c r="I2790" i="7"/>
  <c r="C2792" i="7"/>
  <c r="F2791" i="7"/>
  <c r="E2791" i="7"/>
  <c r="D2791" i="7"/>
  <c r="G2791" i="7"/>
  <c r="H2791" i="7"/>
  <c r="I2791" i="7"/>
  <c r="F2792" i="7"/>
  <c r="C2793" i="7"/>
  <c r="E2792" i="7"/>
  <c r="G2792" i="7"/>
  <c r="D2792" i="7"/>
  <c r="H2792" i="7"/>
  <c r="I2792" i="7"/>
  <c r="C2794" i="7"/>
  <c r="E2793" i="7"/>
  <c r="F2793" i="7"/>
  <c r="G2793" i="7"/>
  <c r="D2793" i="7"/>
  <c r="H2793" i="7"/>
  <c r="I2793" i="7"/>
  <c r="F2794" i="7"/>
  <c r="C2795" i="7"/>
  <c r="E2794" i="7"/>
  <c r="D2794" i="7"/>
  <c r="G2794" i="7"/>
  <c r="H2794" i="7"/>
  <c r="I2794" i="7"/>
  <c r="G2795" i="7"/>
  <c r="C2796" i="7"/>
  <c r="F2795" i="7"/>
  <c r="E2795" i="7"/>
  <c r="D2795" i="7"/>
  <c r="H2795" i="7"/>
  <c r="I2795" i="7"/>
  <c r="G2796" i="7"/>
  <c r="F2796" i="7"/>
  <c r="D2796" i="7"/>
  <c r="C2797" i="7"/>
  <c r="E2796" i="7"/>
  <c r="H2796" i="7"/>
  <c r="I2796" i="7"/>
  <c r="C2798" i="7"/>
  <c r="F2797" i="7"/>
  <c r="D2797" i="7"/>
  <c r="E2797" i="7"/>
  <c r="G2797" i="7"/>
  <c r="H2797" i="7"/>
  <c r="I2797" i="7"/>
  <c r="G2798" i="7"/>
  <c r="F2798" i="7"/>
  <c r="C2799" i="7"/>
  <c r="E2798" i="7"/>
  <c r="D2798" i="7"/>
  <c r="H2798" i="7"/>
  <c r="I2798" i="7"/>
  <c r="C2800" i="7"/>
  <c r="G2799" i="7"/>
  <c r="F2799" i="7"/>
  <c r="E2799" i="7"/>
  <c r="D2799" i="7"/>
  <c r="H2799" i="7"/>
  <c r="I2799" i="7"/>
  <c r="F2800" i="7"/>
  <c r="C2801" i="7"/>
  <c r="E2800" i="7"/>
  <c r="D2800" i="7"/>
  <c r="G2800" i="7"/>
  <c r="H2800" i="7"/>
  <c r="I2800" i="7"/>
  <c r="C2802" i="7"/>
  <c r="D2801" i="7"/>
  <c r="E2801" i="7"/>
  <c r="F2801" i="7"/>
  <c r="G2801" i="7"/>
  <c r="H2801" i="7"/>
  <c r="I2801" i="7"/>
  <c r="F2802" i="7"/>
  <c r="C2803" i="7"/>
  <c r="D2802" i="7"/>
  <c r="E2802" i="7"/>
  <c r="G2802" i="7"/>
  <c r="H2802" i="7"/>
  <c r="I2802" i="7"/>
  <c r="C2804" i="7"/>
  <c r="F2803" i="7"/>
  <c r="D2803" i="7"/>
  <c r="G2803" i="7"/>
  <c r="E2803" i="7"/>
  <c r="H2803" i="7"/>
  <c r="I2803" i="7"/>
  <c r="F2804" i="7"/>
  <c r="D2804" i="7"/>
  <c r="C2805" i="7"/>
  <c r="E2804" i="7"/>
  <c r="G2804" i="7"/>
  <c r="H2804" i="7"/>
  <c r="I2804" i="7"/>
  <c r="C2806" i="7"/>
  <c r="F2805" i="7"/>
  <c r="D2805" i="7"/>
  <c r="E2805" i="7"/>
  <c r="G2805" i="7"/>
  <c r="H2805" i="7"/>
  <c r="I2805" i="7"/>
  <c r="F2806" i="7"/>
  <c r="C2807" i="7"/>
  <c r="E2806" i="7"/>
  <c r="D2806" i="7"/>
  <c r="G2806" i="7"/>
  <c r="H2806" i="7"/>
  <c r="I2806" i="7"/>
  <c r="C2808" i="7"/>
  <c r="F2807" i="7"/>
  <c r="D2807" i="7"/>
  <c r="G2807" i="7"/>
  <c r="E2807" i="7"/>
  <c r="H2807" i="7"/>
  <c r="I2807" i="7"/>
  <c r="E2808" i="7"/>
  <c r="D2808" i="7"/>
  <c r="G2808" i="7"/>
  <c r="F2808" i="7"/>
  <c r="C2809" i="7"/>
  <c r="H2808" i="7"/>
  <c r="I2808" i="7"/>
  <c r="C2810" i="7"/>
  <c r="E2809" i="7"/>
  <c r="G2809" i="7"/>
  <c r="F2809" i="7"/>
  <c r="D2809" i="7"/>
  <c r="H2809" i="7"/>
  <c r="I2809" i="7"/>
  <c r="F2810" i="7"/>
  <c r="C2811" i="7"/>
  <c r="E2810" i="7"/>
  <c r="D2810" i="7"/>
  <c r="G2810" i="7"/>
  <c r="H2810" i="7"/>
  <c r="I2810" i="7"/>
  <c r="C2812" i="7"/>
  <c r="F2811" i="7"/>
  <c r="E2811" i="7"/>
  <c r="D2811" i="7"/>
  <c r="G2811" i="7"/>
  <c r="H2811" i="7"/>
  <c r="I2811" i="7"/>
  <c r="F2812" i="7"/>
  <c r="D2812" i="7"/>
  <c r="C2813" i="7"/>
  <c r="E2812" i="7"/>
  <c r="G2812" i="7"/>
  <c r="H2812" i="7"/>
  <c r="I2812" i="7"/>
  <c r="C2814" i="7"/>
  <c r="F2813" i="7"/>
  <c r="E2813" i="7"/>
  <c r="D2813" i="7"/>
  <c r="G2813" i="7"/>
  <c r="H2813" i="7"/>
  <c r="I2813" i="7"/>
  <c r="F2814" i="7"/>
  <c r="D2814" i="7"/>
  <c r="G2814" i="7"/>
  <c r="E2814" i="7"/>
  <c r="C2815" i="7"/>
  <c r="H2814" i="7"/>
  <c r="I2814" i="7"/>
  <c r="C2816" i="7"/>
  <c r="F2815" i="7"/>
  <c r="E2815" i="7"/>
  <c r="D2815" i="7"/>
  <c r="G2815" i="7"/>
  <c r="H2815" i="7"/>
  <c r="I2815" i="7"/>
  <c r="F2816" i="7"/>
  <c r="C2817" i="7"/>
  <c r="E2816" i="7"/>
  <c r="D2816" i="7"/>
  <c r="G2816" i="7"/>
  <c r="H2816" i="7"/>
  <c r="I2816" i="7"/>
  <c r="C2818" i="7"/>
  <c r="E2817" i="7"/>
  <c r="G2817" i="7"/>
  <c r="F2817" i="7"/>
  <c r="D2817" i="7"/>
  <c r="H2817" i="7"/>
  <c r="I2817" i="7"/>
  <c r="F2818" i="7"/>
  <c r="C2819" i="7"/>
  <c r="E2818" i="7"/>
  <c r="G2818" i="7"/>
  <c r="D2818" i="7"/>
  <c r="H2818" i="7"/>
  <c r="I2818" i="7"/>
  <c r="C2820" i="7"/>
  <c r="F2819" i="7"/>
  <c r="E2819" i="7"/>
  <c r="D2819" i="7"/>
  <c r="G2819" i="7"/>
  <c r="H2819" i="7"/>
  <c r="I2819" i="7"/>
  <c r="F2820" i="7"/>
  <c r="D2820" i="7"/>
  <c r="C2821" i="7"/>
  <c r="E2820" i="7"/>
  <c r="G2820" i="7"/>
  <c r="H2820" i="7"/>
  <c r="I2820" i="7"/>
  <c r="C2822" i="7"/>
  <c r="D2821" i="7"/>
  <c r="G2821" i="7"/>
  <c r="F2821" i="7"/>
  <c r="E2821" i="7"/>
  <c r="H2821" i="7"/>
  <c r="I2821" i="7"/>
  <c r="F2822" i="7"/>
  <c r="C2823" i="7"/>
  <c r="E2822" i="7"/>
  <c r="G2822" i="7"/>
  <c r="D2822" i="7"/>
  <c r="H2822" i="7"/>
  <c r="I2822" i="7"/>
  <c r="C2824" i="7"/>
  <c r="F2823" i="7"/>
  <c r="E2823" i="7"/>
  <c r="D2823" i="7"/>
  <c r="G2823" i="7"/>
  <c r="H2823" i="7"/>
  <c r="I2823" i="7"/>
  <c r="F2824" i="7"/>
  <c r="C2825" i="7"/>
  <c r="E2824" i="7"/>
  <c r="D2824" i="7"/>
  <c r="G2824" i="7"/>
  <c r="H2824" i="7"/>
  <c r="I2824" i="7"/>
  <c r="C2826" i="7"/>
  <c r="E2825" i="7"/>
  <c r="D2825" i="7"/>
  <c r="F2825" i="7"/>
  <c r="G2825" i="7"/>
  <c r="H2825" i="7"/>
  <c r="I2825" i="7"/>
  <c r="F2826" i="7"/>
  <c r="C2827" i="7"/>
  <c r="E2826" i="7"/>
  <c r="D2826" i="7"/>
  <c r="G2826" i="7"/>
  <c r="H2826" i="7"/>
  <c r="I2826" i="7"/>
  <c r="C2828" i="7"/>
  <c r="D2827" i="7"/>
  <c r="G2827" i="7"/>
  <c r="E2827" i="7"/>
  <c r="F2827" i="7"/>
  <c r="H2827" i="7"/>
  <c r="I2827" i="7"/>
  <c r="F2828" i="7"/>
  <c r="D2828" i="7"/>
  <c r="C2829" i="7"/>
  <c r="E2828" i="7"/>
  <c r="G2828" i="7"/>
  <c r="H2828" i="7"/>
  <c r="I2828" i="7"/>
  <c r="C2830" i="7"/>
  <c r="F2829" i="7"/>
  <c r="E2829" i="7"/>
  <c r="D2829" i="7"/>
  <c r="G2829" i="7"/>
  <c r="H2829" i="7"/>
  <c r="I2829" i="7"/>
  <c r="E2830" i="7"/>
  <c r="F2830" i="7"/>
  <c r="C2831" i="7"/>
  <c r="D2830" i="7"/>
  <c r="G2830" i="7"/>
  <c r="H2830" i="7"/>
  <c r="I2830" i="7"/>
  <c r="C2832" i="7"/>
  <c r="F2831" i="7"/>
  <c r="E2831" i="7"/>
  <c r="D2831" i="7"/>
  <c r="G2831" i="7"/>
  <c r="H2831" i="7"/>
  <c r="I2831" i="7"/>
  <c r="E2832" i="7"/>
  <c r="F2832" i="7"/>
  <c r="C2833" i="7"/>
  <c r="D2832" i="7"/>
  <c r="G2832" i="7"/>
  <c r="H2832" i="7"/>
  <c r="I2832" i="7"/>
  <c r="C2834" i="7"/>
  <c r="E2833" i="7"/>
  <c r="F2833" i="7"/>
  <c r="G2833" i="7"/>
  <c r="D2833" i="7"/>
  <c r="H2833" i="7"/>
  <c r="I2833" i="7"/>
  <c r="C2835" i="7"/>
  <c r="F2834" i="7"/>
  <c r="D2834" i="7"/>
  <c r="E2834" i="7"/>
  <c r="G2834" i="7"/>
  <c r="H2834" i="7"/>
  <c r="I2834" i="7"/>
  <c r="D2835" i="7"/>
  <c r="C2836" i="7"/>
  <c r="E2835" i="7"/>
  <c r="F2835" i="7"/>
  <c r="G2835" i="7"/>
  <c r="H2835" i="7"/>
  <c r="I2835" i="7"/>
  <c r="D2836" i="7"/>
  <c r="F2836" i="7"/>
  <c r="G2836" i="7"/>
  <c r="E2836" i="7"/>
  <c r="C2837" i="7"/>
  <c r="H2836" i="7"/>
  <c r="I2836" i="7"/>
  <c r="C2838" i="7"/>
  <c r="E2837" i="7"/>
  <c r="G2837" i="7"/>
  <c r="D2837" i="7"/>
  <c r="F2837" i="7"/>
  <c r="H2837" i="7"/>
  <c r="I2837" i="7"/>
  <c r="F2838" i="7"/>
  <c r="E2838" i="7"/>
  <c r="D2838" i="7"/>
  <c r="C2839" i="7"/>
  <c r="G2838" i="7"/>
  <c r="H2838" i="7"/>
  <c r="I2838" i="7"/>
  <c r="C2840" i="7"/>
  <c r="F2839" i="7"/>
  <c r="E2839" i="7"/>
  <c r="D2839" i="7"/>
  <c r="G2839" i="7"/>
  <c r="H2839" i="7"/>
  <c r="I2839" i="7"/>
  <c r="C2841" i="7"/>
  <c r="D2840" i="7"/>
  <c r="G2840" i="7"/>
  <c r="F2840" i="7"/>
  <c r="E2840" i="7"/>
  <c r="H2840" i="7"/>
  <c r="I2840" i="7"/>
  <c r="E2841" i="7"/>
  <c r="C2842" i="7"/>
  <c r="D2841" i="7"/>
  <c r="F2841" i="7"/>
  <c r="G2841" i="7"/>
  <c r="H2841" i="7"/>
  <c r="I2841" i="7"/>
  <c r="G2842" i="7"/>
  <c r="F2842" i="7"/>
  <c r="C2843" i="7"/>
  <c r="E2842" i="7"/>
  <c r="D2842" i="7"/>
  <c r="H2842" i="7"/>
  <c r="I2842" i="7"/>
  <c r="F2843" i="7"/>
  <c r="G2843" i="7"/>
  <c r="C2844" i="7"/>
  <c r="E2843" i="7"/>
  <c r="D2843" i="7"/>
  <c r="H2843" i="7"/>
  <c r="I2843" i="7"/>
  <c r="F2844" i="7"/>
  <c r="D2844" i="7"/>
  <c r="E2844" i="7"/>
  <c r="G2844" i="7"/>
  <c r="C2845" i="7"/>
  <c r="H2844" i="7"/>
  <c r="I2844" i="7"/>
  <c r="C2846" i="7"/>
  <c r="F2845" i="7"/>
  <c r="D2845" i="7"/>
  <c r="G2845" i="7"/>
  <c r="E2845" i="7"/>
  <c r="H2845" i="7"/>
  <c r="I2845" i="7"/>
  <c r="F2846" i="7"/>
  <c r="C2847" i="7"/>
  <c r="D2846" i="7"/>
  <c r="E2846" i="7"/>
  <c r="G2846" i="7"/>
  <c r="H2846" i="7"/>
  <c r="I2846" i="7"/>
  <c r="G2847" i="7"/>
  <c r="C2848" i="7"/>
  <c r="F2847" i="7"/>
  <c r="E2847" i="7"/>
  <c r="D2847" i="7"/>
  <c r="H2847" i="7"/>
  <c r="I2847" i="7"/>
  <c r="F2848" i="7"/>
  <c r="G2848" i="7"/>
  <c r="C2849" i="7"/>
  <c r="E2848" i="7"/>
  <c r="D2848" i="7"/>
  <c r="H2848" i="7"/>
  <c r="I2848" i="7"/>
  <c r="C2850" i="7"/>
  <c r="E2849" i="7"/>
  <c r="D2849" i="7"/>
  <c r="F2849" i="7"/>
  <c r="G2849" i="7"/>
  <c r="H2849" i="7"/>
  <c r="I2849" i="7"/>
  <c r="F2850" i="7"/>
  <c r="C2851" i="7"/>
  <c r="G2850" i="7"/>
  <c r="D2850" i="7"/>
  <c r="E2850" i="7"/>
  <c r="H2850" i="7"/>
  <c r="I2850" i="7"/>
  <c r="C2852" i="7"/>
  <c r="F2851" i="7"/>
  <c r="G2851" i="7"/>
  <c r="D2851" i="7"/>
  <c r="E2851" i="7"/>
  <c r="H2851" i="7"/>
  <c r="I2851" i="7"/>
  <c r="F2852" i="7"/>
  <c r="D2852" i="7"/>
  <c r="E2852" i="7"/>
  <c r="G2852" i="7"/>
  <c r="C2853" i="7"/>
  <c r="H2852" i="7"/>
  <c r="I2852" i="7"/>
  <c r="C2854" i="7"/>
  <c r="F2853" i="7"/>
  <c r="E2853" i="7"/>
  <c r="D2853" i="7"/>
  <c r="G2853" i="7"/>
  <c r="H2853" i="7"/>
  <c r="I2853" i="7"/>
  <c r="G2854" i="7"/>
  <c r="F2854" i="7"/>
  <c r="C2855" i="7"/>
  <c r="E2854" i="7"/>
  <c r="D2854" i="7"/>
  <c r="H2854" i="7"/>
  <c r="I2854" i="7"/>
  <c r="G2855" i="7"/>
  <c r="C2856" i="7"/>
  <c r="F2855" i="7"/>
  <c r="E2855" i="7"/>
  <c r="D2855" i="7"/>
  <c r="H2855" i="7"/>
  <c r="I2855" i="7"/>
  <c r="F2856" i="7"/>
  <c r="C2857" i="7"/>
  <c r="E2856" i="7"/>
  <c r="D2856" i="7"/>
  <c r="G2856" i="7"/>
  <c r="H2856" i="7"/>
  <c r="I2856" i="7"/>
  <c r="C2858" i="7"/>
  <c r="G2857" i="7"/>
  <c r="E2857" i="7"/>
  <c r="D2857" i="7"/>
  <c r="F2857" i="7"/>
  <c r="H2857" i="7"/>
  <c r="I2857" i="7"/>
  <c r="F2858" i="7"/>
  <c r="G2858" i="7"/>
  <c r="C2859" i="7"/>
  <c r="E2858" i="7"/>
  <c r="D2858" i="7"/>
  <c r="H2858" i="7"/>
  <c r="I2858" i="7"/>
  <c r="C2860" i="7"/>
  <c r="F2859" i="7"/>
  <c r="D2859" i="7"/>
  <c r="E2859" i="7"/>
  <c r="G2859" i="7"/>
  <c r="H2859" i="7"/>
  <c r="I2859" i="7"/>
  <c r="F2860" i="7"/>
  <c r="D2860" i="7"/>
  <c r="E2860" i="7"/>
  <c r="G2860" i="7"/>
  <c r="C2861" i="7"/>
  <c r="H2860" i="7"/>
  <c r="I2860" i="7"/>
  <c r="C2862" i="7"/>
  <c r="F2861" i="7"/>
  <c r="D2861" i="7"/>
  <c r="G2861" i="7"/>
  <c r="E2861" i="7"/>
  <c r="H2861" i="7"/>
  <c r="I2861" i="7"/>
  <c r="F2862" i="7"/>
  <c r="G2862" i="7"/>
  <c r="C2863" i="7"/>
  <c r="E2862" i="7"/>
  <c r="D2862" i="7"/>
  <c r="H2862" i="7"/>
  <c r="I2862" i="7"/>
  <c r="C2864" i="7"/>
  <c r="F2863" i="7"/>
  <c r="E2863" i="7"/>
  <c r="D2863" i="7"/>
  <c r="G2863" i="7"/>
  <c r="H2863" i="7"/>
  <c r="I2863" i="7"/>
  <c r="F2864" i="7"/>
  <c r="C2865" i="7"/>
  <c r="E2864" i="7"/>
  <c r="D2864" i="7"/>
  <c r="G2864" i="7"/>
  <c r="H2864" i="7"/>
  <c r="I2864" i="7"/>
  <c r="C2866" i="7"/>
  <c r="G2865" i="7"/>
  <c r="E2865" i="7"/>
  <c r="D2865" i="7"/>
  <c r="F2865" i="7"/>
  <c r="H2865" i="7"/>
  <c r="I2865" i="7"/>
  <c r="F2866" i="7"/>
  <c r="G2866" i="7"/>
  <c r="C2867" i="7"/>
  <c r="E2866" i="7"/>
  <c r="D2866" i="7"/>
  <c r="H2866" i="7"/>
  <c r="I2866" i="7"/>
  <c r="G2867" i="7"/>
  <c r="C2868" i="7"/>
  <c r="F2867" i="7"/>
  <c r="E2867" i="7"/>
  <c r="D2867" i="7"/>
  <c r="H2867" i="7"/>
  <c r="I2867" i="7"/>
  <c r="F2868" i="7"/>
  <c r="G2868" i="7"/>
  <c r="D2868" i="7"/>
  <c r="C2869" i="7"/>
  <c r="E2868" i="7"/>
  <c r="H2868" i="7"/>
  <c r="I2868" i="7"/>
  <c r="C2870" i="7"/>
  <c r="G2869" i="7"/>
  <c r="F2869" i="7"/>
  <c r="E2869" i="7"/>
  <c r="D2869" i="7"/>
  <c r="H2869" i="7"/>
  <c r="I2869" i="7"/>
  <c r="G2870" i="7"/>
  <c r="F2870" i="7"/>
  <c r="C2871" i="7"/>
  <c r="E2870" i="7"/>
  <c r="D2870" i="7"/>
  <c r="H2870" i="7"/>
  <c r="I2870" i="7"/>
  <c r="C2872" i="7"/>
  <c r="F2871" i="7"/>
  <c r="D2871" i="7"/>
  <c r="G2871" i="7"/>
  <c r="E2871" i="7"/>
  <c r="H2871" i="7"/>
  <c r="I2871" i="7"/>
  <c r="G2872" i="7"/>
  <c r="F2872" i="7"/>
  <c r="C2873" i="7"/>
  <c r="E2872" i="7"/>
  <c r="D2872" i="7"/>
  <c r="H2872" i="7"/>
  <c r="I2872" i="7"/>
  <c r="E2873" i="7"/>
  <c r="G2873" i="7"/>
  <c r="C2874" i="7"/>
  <c r="D2873" i="7"/>
  <c r="F2873" i="7"/>
  <c r="H2873" i="7"/>
  <c r="I2873" i="7"/>
  <c r="F2874" i="7"/>
  <c r="G2874" i="7"/>
  <c r="C2875" i="7"/>
  <c r="E2874" i="7"/>
  <c r="D2874" i="7"/>
  <c r="H2874" i="7"/>
  <c r="I2874" i="7"/>
  <c r="C2876" i="7"/>
  <c r="G2875" i="7"/>
  <c r="F2875" i="7"/>
  <c r="E2875" i="7"/>
  <c r="D2875" i="7"/>
  <c r="H2875" i="7"/>
  <c r="I2875" i="7"/>
  <c r="F2876" i="7"/>
  <c r="G2876" i="7"/>
  <c r="D2876" i="7"/>
  <c r="C2877" i="7"/>
  <c r="E2876" i="7"/>
  <c r="H2876" i="7"/>
  <c r="I2876" i="7"/>
  <c r="C2878" i="7"/>
  <c r="F2877" i="7"/>
  <c r="E2877" i="7"/>
  <c r="D2877" i="7"/>
  <c r="G2877" i="7"/>
  <c r="H2877" i="7"/>
  <c r="I2877" i="7"/>
  <c r="G2878" i="7"/>
  <c r="F2878" i="7"/>
  <c r="C2879" i="7"/>
  <c r="E2878" i="7"/>
  <c r="D2878" i="7"/>
  <c r="H2878" i="7"/>
  <c r="I2878" i="7"/>
  <c r="C2880" i="7"/>
  <c r="G2879" i="7"/>
  <c r="F2879" i="7"/>
  <c r="E2879" i="7"/>
  <c r="D2879" i="7"/>
  <c r="H2879" i="7"/>
  <c r="I2879" i="7"/>
  <c r="F2880" i="7"/>
  <c r="C2881" i="7"/>
  <c r="D2880" i="7"/>
  <c r="E2880" i="7"/>
  <c r="G2880" i="7"/>
  <c r="H2880" i="7"/>
  <c r="I2880" i="7"/>
  <c r="C2882" i="7"/>
  <c r="G2881" i="7"/>
  <c r="E2881" i="7"/>
  <c r="D2881" i="7"/>
  <c r="F2881" i="7"/>
  <c r="H2881" i="7"/>
  <c r="I2881" i="7"/>
  <c r="G2882" i="7"/>
  <c r="F2882" i="7"/>
  <c r="C2883" i="7"/>
  <c r="E2882" i="7"/>
  <c r="D2882" i="7"/>
  <c r="H2882" i="7"/>
  <c r="I2882" i="7"/>
  <c r="C2884" i="7"/>
  <c r="F2883" i="7"/>
  <c r="E2883" i="7"/>
  <c r="D2883" i="7"/>
  <c r="G2883" i="7"/>
  <c r="H2883" i="7"/>
  <c r="I2883" i="7"/>
  <c r="F2884" i="7"/>
  <c r="D2884" i="7"/>
  <c r="G2884" i="7"/>
  <c r="E2884" i="7"/>
  <c r="C2885" i="7"/>
  <c r="H2884" i="7"/>
  <c r="I2884" i="7"/>
  <c r="C2886" i="7"/>
  <c r="F2885" i="7"/>
  <c r="D2885" i="7"/>
  <c r="G2885" i="7"/>
  <c r="E2885" i="7"/>
  <c r="H2885" i="7"/>
  <c r="I2885" i="7"/>
  <c r="G2886" i="7"/>
  <c r="F2886" i="7"/>
  <c r="C2887" i="7"/>
  <c r="D2886" i="7"/>
  <c r="E2886" i="7"/>
  <c r="H2886" i="7"/>
  <c r="I2886" i="7"/>
  <c r="C2888" i="7"/>
  <c r="F2887" i="7"/>
  <c r="E2887" i="7"/>
  <c r="D2887" i="7"/>
  <c r="G2887" i="7"/>
  <c r="H2887" i="7"/>
  <c r="I2887" i="7"/>
  <c r="F2888" i="7"/>
  <c r="C2889" i="7"/>
  <c r="E2888" i="7"/>
  <c r="D2888" i="7"/>
  <c r="G2888" i="7"/>
  <c r="H2888" i="7"/>
  <c r="I2888" i="7"/>
  <c r="C2890" i="7"/>
  <c r="G2889" i="7"/>
  <c r="E2889" i="7"/>
  <c r="D2889" i="7"/>
  <c r="F2889" i="7"/>
  <c r="H2889" i="7"/>
  <c r="I2889" i="7"/>
  <c r="F2890" i="7"/>
  <c r="G2890" i="7"/>
  <c r="C2891" i="7"/>
  <c r="E2890" i="7"/>
  <c r="D2890" i="7"/>
  <c r="H2890" i="7"/>
  <c r="I2890" i="7"/>
  <c r="F2891" i="7"/>
  <c r="G2891" i="7"/>
  <c r="C2892" i="7"/>
  <c r="E2891" i="7"/>
  <c r="D2891" i="7"/>
  <c r="H2891" i="7"/>
  <c r="I2891" i="7"/>
  <c r="F2892" i="7"/>
  <c r="G2892" i="7"/>
  <c r="D2892" i="7"/>
  <c r="C2893" i="7"/>
  <c r="E2892" i="7"/>
  <c r="H2892" i="7"/>
  <c r="I2892" i="7"/>
  <c r="C2894" i="7"/>
  <c r="E2893" i="7"/>
  <c r="D2893" i="7"/>
  <c r="G2893" i="7"/>
  <c r="F2893" i="7"/>
  <c r="H2893" i="7"/>
  <c r="I2893" i="7"/>
  <c r="G2894" i="7"/>
  <c r="F2894" i="7"/>
  <c r="C2895" i="7"/>
  <c r="E2894" i="7"/>
  <c r="D2894" i="7"/>
  <c r="H2894" i="7"/>
  <c r="I2894" i="7"/>
  <c r="C2896" i="7"/>
  <c r="E2895" i="7"/>
  <c r="D2895" i="7"/>
  <c r="F2895" i="7"/>
  <c r="G2895" i="7"/>
  <c r="H2895" i="7"/>
  <c r="I2895" i="7"/>
  <c r="F2896" i="7"/>
  <c r="C2897" i="7"/>
  <c r="E2896" i="7"/>
  <c r="D2896" i="7"/>
  <c r="G2896" i="7"/>
  <c r="H2896" i="7"/>
  <c r="I2896" i="7"/>
  <c r="G2897" i="7"/>
  <c r="C2898" i="7"/>
  <c r="E2897" i="7"/>
  <c r="F2897" i="7"/>
  <c r="D2897" i="7"/>
  <c r="H2897" i="7"/>
  <c r="I2897" i="7"/>
  <c r="F2898" i="7"/>
  <c r="E2898" i="7"/>
  <c r="D2898" i="7"/>
  <c r="C2899" i="7"/>
  <c r="G2898" i="7"/>
  <c r="H2898" i="7"/>
  <c r="I2898" i="7"/>
  <c r="C2900" i="7"/>
  <c r="E2899" i="7"/>
  <c r="D2899" i="7"/>
  <c r="G2899" i="7"/>
  <c r="F2899" i="7"/>
  <c r="H2899" i="7"/>
  <c r="I2899" i="7"/>
  <c r="G2900" i="7"/>
  <c r="F2900" i="7"/>
  <c r="C2901" i="7"/>
  <c r="E2900" i="7"/>
  <c r="D2900" i="7"/>
  <c r="H2900" i="7"/>
  <c r="I2900" i="7"/>
  <c r="C2902" i="7"/>
  <c r="E2901" i="7"/>
  <c r="G2901" i="7"/>
  <c r="D2901" i="7"/>
  <c r="F2901" i="7"/>
  <c r="H2901" i="7"/>
  <c r="I2901" i="7"/>
  <c r="F2902" i="7"/>
  <c r="C2903" i="7"/>
  <c r="G2902" i="7"/>
  <c r="D2902" i="7"/>
  <c r="E2902" i="7"/>
  <c r="H2902" i="7"/>
  <c r="I2902" i="7"/>
  <c r="C2904" i="7"/>
  <c r="G2903" i="7"/>
  <c r="E2903" i="7"/>
  <c r="F2903" i="7"/>
  <c r="D2903" i="7"/>
  <c r="H2903" i="7"/>
  <c r="I2903" i="7"/>
  <c r="F2904" i="7"/>
  <c r="C2905" i="7"/>
  <c r="D2904" i="7"/>
  <c r="G2904" i="7"/>
  <c r="E2904" i="7"/>
  <c r="H2904" i="7"/>
  <c r="I2904" i="7"/>
  <c r="G2905" i="7"/>
  <c r="C2906" i="7"/>
  <c r="E2905" i="7"/>
  <c r="F2905" i="7"/>
  <c r="D2905" i="7"/>
  <c r="H2905" i="7"/>
  <c r="I2905" i="7"/>
  <c r="F2906" i="7"/>
  <c r="C2907" i="7"/>
  <c r="D2906" i="7"/>
  <c r="E2906" i="7"/>
  <c r="G2906" i="7"/>
  <c r="H2906" i="7"/>
  <c r="I2906" i="7"/>
  <c r="C2908" i="7"/>
  <c r="E2907" i="7"/>
  <c r="D2907" i="7"/>
  <c r="G2907" i="7"/>
  <c r="F2907" i="7"/>
  <c r="H2907" i="7"/>
  <c r="I2907" i="7"/>
  <c r="G2908" i="7"/>
  <c r="F2908" i="7"/>
  <c r="D2908" i="7"/>
  <c r="C2909" i="7"/>
  <c r="E2908" i="7"/>
  <c r="H2908" i="7"/>
  <c r="I2908" i="7"/>
  <c r="C2910" i="7"/>
  <c r="E2909" i="7"/>
  <c r="D2909" i="7"/>
  <c r="G2909" i="7"/>
  <c r="F2909" i="7"/>
  <c r="H2909" i="7"/>
  <c r="I2909" i="7"/>
  <c r="F2910" i="7"/>
  <c r="G2910" i="7"/>
  <c r="C2911" i="7"/>
  <c r="E2910" i="7"/>
  <c r="D2910" i="7"/>
  <c r="H2910" i="7"/>
  <c r="I2910" i="7"/>
  <c r="E2911" i="7"/>
  <c r="C2912" i="7"/>
  <c r="F2911" i="7"/>
  <c r="D2911" i="7"/>
  <c r="G2911" i="7"/>
  <c r="H2911" i="7"/>
  <c r="I2911" i="7"/>
  <c r="G2912" i="7"/>
  <c r="F2912" i="7"/>
  <c r="C2913" i="7"/>
  <c r="E2912" i="7"/>
  <c r="D2912" i="7"/>
  <c r="H2912" i="7"/>
  <c r="I2912" i="7"/>
  <c r="C2914" i="7"/>
  <c r="E2913" i="7"/>
  <c r="D2913" i="7"/>
  <c r="F2913" i="7"/>
  <c r="G2913" i="7"/>
  <c r="H2913" i="7"/>
  <c r="I2913" i="7"/>
  <c r="F2914" i="7"/>
  <c r="E2914" i="7"/>
  <c r="D2914" i="7"/>
  <c r="C2915" i="7"/>
  <c r="G2914" i="7"/>
  <c r="H2914" i="7"/>
  <c r="I2914" i="7"/>
  <c r="C2916" i="7"/>
  <c r="E2915" i="7"/>
  <c r="D2915" i="7"/>
  <c r="F2915" i="7"/>
  <c r="G2915" i="7"/>
  <c r="H2915" i="7"/>
  <c r="I2915" i="7"/>
  <c r="C2917" i="7"/>
  <c r="F2916" i="7"/>
  <c r="E2916" i="7"/>
  <c r="D2916" i="7"/>
  <c r="G2916" i="7"/>
  <c r="H2916" i="7"/>
  <c r="I2916" i="7"/>
  <c r="C2918" i="7"/>
  <c r="G2917" i="7"/>
  <c r="E2917" i="7"/>
  <c r="F2917" i="7"/>
  <c r="D2917" i="7"/>
  <c r="H2917" i="7"/>
  <c r="I2917" i="7"/>
  <c r="C2919" i="7"/>
  <c r="G2918" i="7"/>
  <c r="F2918" i="7"/>
  <c r="E2918" i="7"/>
  <c r="D2918" i="7"/>
  <c r="H2918" i="7"/>
  <c r="I2918" i="7"/>
  <c r="C2920" i="7"/>
  <c r="E2919" i="7"/>
  <c r="D2919" i="7"/>
  <c r="G2919" i="7"/>
  <c r="F2919" i="7"/>
  <c r="H2919" i="7"/>
  <c r="I2919" i="7"/>
  <c r="F2920" i="7"/>
  <c r="C2921" i="7"/>
  <c r="D2920" i="7"/>
  <c r="G2920" i="7"/>
  <c r="E2920" i="7"/>
  <c r="H2920" i="7"/>
  <c r="I2920" i="7"/>
  <c r="G2921" i="7"/>
  <c r="C2922" i="7"/>
  <c r="E2921" i="7"/>
  <c r="F2921" i="7"/>
  <c r="D2921" i="7"/>
  <c r="H2921" i="7"/>
  <c r="I2921" i="7"/>
  <c r="F2922" i="7"/>
  <c r="C2923" i="7"/>
  <c r="D2922" i="7"/>
  <c r="E2922" i="7"/>
  <c r="G2922" i="7"/>
  <c r="H2922" i="7"/>
  <c r="I2922" i="7"/>
  <c r="G2923" i="7"/>
  <c r="C2924" i="7"/>
  <c r="E2923" i="7"/>
  <c r="F2923" i="7"/>
  <c r="D2923" i="7"/>
  <c r="H2923" i="7"/>
  <c r="I2923" i="7"/>
  <c r="F2924" i="7"/>
  <c r="D2924" i="7"/>
  <c r="G2924" i="7"/>
  <c r="E2924" i="7"/>
  <c r="C2925" i="7"/>
  <c r="H2924" i="7"/>
  <c r="I2924" i="7"/>
  <c r="C2926" i="7"/>
  <c r="E2925" i="7"/>
  <c r="F2925" i="7"/>
  <c r="D2925" i="7"/>
  <c r="G2925" i="7"/>
  <c r="H2925" i="7"/>
  <c r="I2925" i="7"/>
  <c r="G2926" i="7"/>
  <c r="F2926" i="7"/>
  <c r="C2927" i="7"/>
  <c r="E2926" i="7"/>
  <c r="D2926" i="7"/>
  <c r="H2926" i="7"/>
  <c r="I2926" i="7"/>
  <c r="C2928" i="7"/>
  <c r="E2927" i="7"/>
  <c r="G2927" i="7"/>
  <c r="F2927" i="7"/>
  <c r="D2927" i="7"/>
  <c r="H2927" i="7"/>
  <c r="I2927" i="7"/>
  <c r="F2928" i="7"/>
  <c r="G2928" i="7"/>
  <c r="C2929" i="7"/>
  <c r="E2928" i="7"/>
  <c r="D2928" i="7"/>
  <c r="H2928" i="7"/>
  <c r="I2928" i="7"/>
  <c r="C2930" i="7"/>
  <c r="G2929" i="7"/>
  <c r="E2929" i="7"/>
  <c r="F2929" i="7"/>
  <c r="D2929" i="7"/>
  <c r="H2929" i="7"/>
  <c r="I2929" i="7"/>
  <c r="F2930" i="7"/>
  <c r="G2930" i="7"/>
  <c r="E2930" i="7"/>
  <c r="D2930" i="7"/>
  <c r="C2931" i="7"/>
  <c r="H2930" i="7"/>
  <c r="I2930" i="7"/>
  <c r="C2932" i="7"/>
  <c r="E2931" i="7"/>
  <c r="D2931" i="7"/>
  <c r="G2931" i="7"/>
  <c r="F2931" i="7"/>
  <c r="H2931" i="7"/>
  <c r="I2931" i="7"/>
  <c r="C2933" i="7"/>
  <c r="E2932" i="7"/>
  <c r="D2932" i="7"/>
  <c r="G2932" i="7"/>
  <c r="F2932" i="7"/>
  <c r="H2932" i="7"/>
  <c r="I2932" i="7"/>
  <c r="C2934" i="7"/>
  <c r="E2933" i="7"/>
  <c r="D2933" i="7"/>
  <c r="F2933" i="7"/>
  <c r="G2933" i="7"/>
  <c r="H2933" i="7"/>
  <c r="I2933" i="7"/>
  <c r="G2934" i="7"/>
  <c r="F2934" i="7"/>
  <c r="C2935" i="7"/>
  <c r="E2934" i="7"/>
  <c r="D2934" i="7"/>
  <c r="H2934" i="7"/>
  <c r="I2934" i="7"/>
  <c r="C2936" i="7"/>
  <c r="G2935" i="7"/>
  <c r="E2935" i="7"/>
  <c r="F2935" i="7"/>
  <c r="D2935" i="7"/>
  <c r="H2935" i="7"/>
  <c r="I2935" i="7"/>
  <c r="F2936" i="7"/>
  <c r="C2937" i="7"/>
  <c r="E2936" i="7"/>
  <c r="D2936" i="7"/>
  <c r="G2936" i="7"/>
  <c r="H2936" i="7"/>
  <c r="I2936" i="7"/>
  <c r="C2938" i="7"/>
  <c r="E2937" i="7"/>
  <c r="D2937" i="7"/>
  <c r="F2937" i="7"/>
  <c r="G2937" i="7"/>
  <c r="H2937" i="7"/>
  <c r="I2937" i="7"/>
  <c r="G2938" i="7"/>
  <c r="F2938" i="7"/>
  <c r="C2939" i="7"/>
  <c r="E2938" i="7"/>
  <c r="D2938" i="7"/>
  <c r="H2938" i="7"/>
  <c r="I2938" i="7"/>
  <c r="C2940" i="7"/>
  <c r="E2939" i="7"/>
  <c r="D2939" i="7"/>
  <c r="F2939" i="7"/>
  <c r="G2939" i="7"/>
  <c r="H2939" i="7"/>
  <c r="I2939" i="7"/>
  <c r="F2940" i="7"/>
  <c r="G2940" i="7"/>
  <c r="D2940" i="7"/>
  <c r="C2941" i="7"/>
  <c r="E2940" i="7"/>
  <c r="H2940" i="7"/>
  <c r="I2940" i="7"/>
  <c r="E2941" i="7"/>
  <c r="F2941" i="7"/>
  <c r="D2941" i="7"/>
  <c r="G2941" i="7"/>
  <c r="C2942" i="7"/>
  <c r="H2941" i="7"/>
  <c r="I2941" i="7"/>
  <c r="G2942" i="7"/>
  <c r="F2942" i="7"/>
  <c r="C2943" i="7"/>
  <c r="E2942" i="7"/>
  <c r="D2942" i="7"/>
  <c r="H2942" i="7"/>
  <c r="I2942" i="7"/>
  <c r="C2944" i="7"/>
  <c r="E2943" i="7"/>
  <c r="F2943" i="7"/>
  <c r="G2943" i="7"/>
  <c r="D2943" i="7"/>
  <c r="H2943" i="7"/>
  <c r="I2943" i="7"/>
  <c r="F2944" i="7"/>
  <c r="C2945" i="7"/>
  <c r="E2944" i="7"/>
  <c r="D2944" i="7"/>
  <c r="G2944" i="7"/>
  <c r="H2944" i="7"/>
  <c r="I2944" i="7"/>
  <c r="D2945" i="7"/>
  <c r="G2945" i="7"/>
  <c r="C2946" i="7"/>
  <c r="E2945" i="7"/>
  <c r="F2945" i="7"/>
  <c r="H2945" i="7"/>
  <c r="I2945" i="7"/>
  <c r="F2946" i="7"/>
  <c r="E2946" i="7"/>
  <c r="G2946" i="7"/>
  <c r="D2946" i="7"/>
  <c r="C2947" i="7"/>
  <c r="H2946" i="7"/>
  <c r="I2946" i="7"/>
  <c r="E2947" i="7"/>
  <c r="F2947" i="7"/>
  <c r="D2947" i="7"/>
  <c r="G2947" i="7"/>
  <c r="C2948" i="7"/>
  <c r="H2947" i="7"/>
  <c r="I2947" i="7"/>
  <c r="F2948" i="7"/>
  <c r="C2949" i="7"/>
  <c r="D2948" i="7"/>
  <c r="E2948" i="7"/>
  <c r="G2948" i="7"/>
  <c r="H2948" i="7"/>
  <c r="I2948" i="7"/>
  <c r="E2949" i="7"/>
  <c r="C2950" i="7"/>
  <c r="F2949" i="7"/>
  <c r="D2949" i="7"/>
  <c r="G2949" i="7"/>
  <c r="H2949" i="7"/>
  <c r="I2949" i="7"/>
  <c r="F2950" i="7"/>
  <c r="G2950" i="7"/>
  <c r="C2951" i="7"/>
  <c r="E2950" i="7"/>
  <c r="D2950" i="7"/>
  <c r="H2950" i="7"/>
  <c r="I2950" i="7"/>
  <c r="C2952" i="7"/>
  <c r="G2951" i="7"/>
  <c r="E2951" i="7"/>
  <c r="F2951" i="7"/>
  <c r="D2951" i="7"/>
  <c r="H2951" i="7"/>
  <c r="I2951" i="7"/>
  <c r="F2952" i="7"/>
  <c r="C2953" i="7"/>
  <c r="E2952" i="7"/>
  <c r="D2952" i="7"/>
  <c r="G2952" i="7"/>
  <c r="H2952" i="7"/>
  <c r="I2952" i="7"/>
  <c r="C2954" i="7"/>
  <c r="E2953" i="7"/>
  <c r="D2953" i="7"/>
  <c r="F2953" i="7"/>
  <c r="G2953" i="7"/>
  <c r="H2953" i="7"/>
  <c r="I2953" i="7"/>
  <c r="F2954" i="7"/>
  <c r="C2955" i="7"/>
  <c r="D2954" i="7"/>
  <c r="E2954" i="7"/>
  <c r="G2954" i="7"/>
  <c r="H2954" i="7"/>
  <c r="I2954" i="7"/>
  <c r="C2956" i="7"/>
  <c r="E2955" i="7"/>
  <c r="D2955" i="7"/>
  <c r="G2955" i="7"/>
  <c r="F2955" i="7"/>
  <c r="H2955" i="7"/>
  <c r="I2955" i="7"/>
  <c r="F2956" i="7"/>
  <c r="D2956" i="7"/>
  <c r="C2957" i="7"/>
  <c r="E2956" i="7"/>
  <c r="G2956" i="7"/>
  <c r="H2956" i="7"/>
  <c r="I2956" i="7"/>
  <c r="G2957" i="7"/>
  <c r="C2958" i="7"/>
  <c r="E2957" i="7"/>
  <c r="F2957" i="7"/>
  <c r="D2957" i="7"/>
  <c r="H2957" i="7"/>
  <c r="I2957" i="7"/>
  <c r="F2958" i="7"/>
  <c r="C2959" i="7"/>
  <c r="D2958" i="7"/>
  <c r="G2958" i="7"/>
  <c r="E2958" i="7"/>
  <c r="H2958" i="7"/>
  <c r="I2958" i="7"/>
  <c r="E2959" i="7"/>
  <c r="G2959" i="7"/>
  <c r="C2960" i="7"/>
  <c r="D2959" i="7"/>
  <c r="F2959" i="7"/>
  <c r="H2959" i="7"/>
  <c r="I2959" i="7"/>
  <c r="F2960" i="7"/>
  <c r="G2960" i="7"/>
  <c r="C2961" i="7"/>
  <c r="E2960" i="7"/>
  <c r="D2960" i="7"/>
  <c r="H2960" i="7"/>
  <c r="I2960" i="7"/>
  <c r="C2962" i="7"/>
  <c r="G2961" i="7"/>
  <c r="E2961" i="7"/>
  <c r="F2961" i="7"/>
  <c r="D2961" i="7"/>
  <c r="H2961" i="7"/>
  <c r="I2961" i="7"/>
  <c r="F2962" i="7"/>
  <c r="G2962" i="7"/>
  <c r="E2962" i="7"/>
  <c r="D2962" i="7"/>
  <c r="C2963" i="7"/>
  <c r="H2962" i="7"/>
  <c r="I2962" i="7"/>
  <c r="G2963" i="7"/>
  <c r="C2964" i="7"/>
  <c r="E2963" i="7"/>
  <c r="F2963" i="7"/>
  <c r="D2963" i="7"/>
  <c r="H2963" i="7"/>
  <c r="I2963" i="7"/>
  <c r="F2964" i="7"/>
  <c r="C2965" i="7"/>
  <c r="D2964" i="7"/>
  <c r="G2964" i="7"/>
  <c r="E2964" i="7"/>
  <c r="H2964" i="7"/>
  <c r="I2964" i="7"/>
  <c r="C2966" i="7"/>
  <c r="E2965" i="7"/>
  <c r="D2965" i="7"/>
  <c r="G2965" i="7"/>
  <c r="F2965" i="7"/>
  <c r="H2965" i="7"/>
  <c r="I2965" i="7"/>
  <c r="F2966" i="7"/>
  <c r="C2967" i="7"/>
  <c r="E2966" i="7"/>
  <c r="D2966" i="7"/>
  <c r="G2966" i="7"/>
  <c r="H2966" i="7"/>
  <c r="I2966" i="7"/>
  <c r="C2968" i="7"/>
  <c r="F2967" i="7"/>
  <c r="E2967" i="7"/>
  <c r="D2967" i="7"/>
  <c r="G2967" i="7"/>
  <c r="H2967" i="7"/>
  <c r="I2967" i="7"/>
  <c r="F2968" i="7"/>
  <c r="G2968" i="7"/>
  <c r="C2969" i="7"/>
  <c r="E2968" i="7"/>
  <c r="D2968" i="7"/>
  <c r="H2968" i="7"/>
  <c r="I2968" i="7"/>
  <c r="C2970" i="7"/>
  <c r="E2969" i="7"/>
  <c r="D2969" i="7"/>
  <c r="G2969" i="7"/>
  <c r="F2969" i="7"/>
  <c r="H2969" i="7"/>
  <c r="I2969" i="7"/>
  <c r="F2970" i="7"/>
  <c r="E2970" i="7"/>
  <c r="D2970" i="7"/>
  <c r="C2971" i="7"/>
  <c r="G2970" i="7"/>
  <c r="H2970" i="7"/>
  <c r="I2970" i="7"/>
  <c r="C2972" i="7"/>
  <c r="G2971" i="7"/>
  <c r="E2971" i="7"/>
  <c r="F2971" i="7"/>
  <c r="D2971" i="7"/>
  <c r="H2971" i="7"/>
  <c r="I2971" i="7"/>
  <c r="F2972" i="7"/>
  <c r="D2972" i="7"/>
  <c r="E2972" i="7"/>
  <c r="G2972" i="7"/>
  <c r="C2973" i="7"/>
  <c r="H2972" i="7"/>
  <c r="I2972" i="7"/>
  <c r="G2973" i="7"/>
  <c r="C2974" i="7"/>
  <c r="E2973" i="7"/>
  <c r="F2973" i="7"/>
  <c r="D2973" i="7"/>
  <c r="H2973" i="7"/>
  <c r="I2973" i="7"/>
  <c r="F2974" i="7"/>
  <c r="C2975" i="7"/>
  <c r="D2974" i="7"/>
  <c r="G2974" i="7"/>
  <c r="E2974" i="7"/>
  <c r="H2974" i="7"/>
  <c r="I2974" i="7"/>
  <c r="G2975" i="7"/>
  <c r="C2976" i="7"/>
  <c r="E2975" i="7"/>
  <c r="D2975" i="7"/>
  <c r="F2975" i="7"/>
  <c r="H2975" i="7"/>
  <c r="I2975" i="7"/>
  <c r="F2976" i="7"/>
  <c r="C2977" i="7"/>
  <c r="E2976" i="7"/>
  <c r="D2976" i="7"/>
  <c r="G2976" i="7"/>
  <c r="H2976" i="7"/>
  <c r="I2976" i="7"/>
  <c r="C2978" i="7"/>
  <c r="E2977" i="7"/>
  <c r="F2977" i="7"/>
  <c r="D2977" i="7"/>
  <c r="G2977" i="7"/>
  <c r="H2977" i="7"/>
  <c r="I2977" i="7"/>
  <c r="F2978" i="7"/>
  <c r="G2978" i="7"/>
  <c r="E2978" i="7"/>
  <c r="D2978" i="7"/>
  <c r="C2979" i="7"/>
  <c r="H2978" i="7"/>
  <c r="I2978" i="7"/>
  <c r="G2979" i="7"/>
  <c r="C2980" i="7"/>
  <c r="E2979" i="7"/>
  <c r="F2979" i="7"/>
  <c r="D2979" i="7"/>
  <c r="H2979" i="7"/>
  <c r="I2979" i="7"/>
  <c r="G2980" i="7"/>
  <c r="F2980" i="7"/>
  <c r="C2981" i="7"/>
  <c r="E2980" i="7"/>
  <c r="D2980" i="7"/>
  <c r="H2980" i="7"/>
  <c r="I2980" i="7"/>
  <c r="C2982" i="7"/>
  <c r="E2981" i="7"/>
  <c r="D2981" i="7"/>
  <c r="G2981" i="7"/>
  <c r="F2981" i="7"/>
  <c r="H2981" i="7"/>
  <c r="I2981" i="7"/>
  <c r="F2982" i="7"/>
  <c r="C2983" i="7"/>
  <c r="D2982" i="7"/>
  <c r="E2982" i="7"/>
  <c r="G2982" i="7"/>
  <c r="H2982" i="7"/>
  <c r="I2982" i="7"/>
  <c r="C2984" i="7"/>
  <c r="E2983" i="7"/>
  <c r="D2983" i="7"/>
  <c r="F2983" i="7"/>
  <c r="G2983" i="7"/>
  <c r="H2983" i="7"/>
  <c r="I2983" i="7"/>
  <c r="F2984" i="7"/>
  <c r="G2984" i="7"/>
  <c r="C2985" i="7"/>
  <c r="E2984" i="7"/>
  <c r="D2984" i="7"/>
  <c r="H2984" i="7"/>
  <c r="I2984" i="7"/>
  <c r="C2986" i="7"/>
  <c r="E2985" i="7"/>
  <c r="D2985" i="7"/>
  <c r="F2985" i="7"/>
  <c r="G2985" i="7"/>
  <c r="H2985" i="7"/>
  <c r="I2985" i="7"/>
  <c r="F2986" i="7"/>
  <c r="C2987" i="7"/>
  <c r="D2986" i="7"/>
  <c r="G2986" i="7"/>
  <c r="E2986" i="7"/>
  <c r="H2986" i="7"/>
  <c r="I2986" i="7"/>
  <c r="C2988" i="7"/>
  <c r="E2987" i="7"/>
  <c r="F2987" i="7"/>
  <c r="G2987" i="7"/>
  <c r="D2987" i="7"/>
  <c r="H2987" i="7"/>
  <c r="I2987" i="7"/>
  <c r="D2988" i="7"/>
  <c r="C2989" i="7"/>
  <c r="G2988" i="7"/>
  <c r="E2988" i="7"/>
  <c r="F2988" i="7"/>
  <c r="H2988" i="7"/>
  <c r="I2988" i="7"/>
  <c r="C2990" i="7"/>
  <c r="E2989" i="7"/>
  <c r="F2989" i="7"/>
  <c r="D2989" i="7"/>
  <c r="G2989" i="7"/>
  <c r="H2989" i="7"/>
  <c r="I2989" i="7"/>
  <c r="F2990" i="7"/>
  <c r="C2991" i="7"/>
  <c r="E2990" i="7"/>
  <c r="D2990" i="7"/>
  <c r="G2990" i="7"/>
  <c r="H2990" i="7"/>
  <c r="I2990" i="7"/>
  <c r="C2992" i="7"/>
  <c r="E2991" i="7"/>
  <c r="D2991" i="7"/>
  <c r="F2991" i="7"/>
  <c r="G2991" i="7"/>
  <c r="H2991" i="7"/>
  <c r="I2991" i="7"/>
  <c r="G2992" i="7"/>
  <c r="F2992" i="7"/>
  <c r="C2993" i="7"/>
  <c r="E2992" i="7"/>
  <c r="D2992" i="7"/>
  <c r="H2992" i="7"/>
  <c r="I2992" i="7"/>
  <c r="C2994" i="7"/>
  <c r="G2993" i="7"/>
  <c r="E2993" i="7"/>
  <c r="F2993" i="7"/>
  <c r="D2993" i="7"/>
  <c r="H2993" i="7"/>
  <c r="I2993" i="7"/>
  <c r="F2994" i="7"/>
  <c r="G2994" i="7"/>
  <c r="E2994" i="7"/>
  <c r="D2994" i="7"/>
  <c r="C2995" i="7"/>
  <c r="H2994" i="7"/>
  <c r="I2994" i="7"/>
  <c r="E2995" i="7"/>
  <c r="C2996" i="7"/>
  <c r="F2995" i="7"/>
  <c r="D2995" i="7"/>
  <c r="G2995" i="7"/>
  <c r="H2995" i="7"/>
  <c r="I2995" i="7"/>
  <c r="F2996" i="7"/>
  <c r="G2996" i="7"/>
  <c r="C2997" i="7"/>
  <c r="E2996" i="7"/>
  <c r="D2996" i="7"/>
  <c r="H2996" i="7"/>
  <c r="I2996" i="7"/>
  <c r="G2997" i="7"/>
  <c r="C2998" i="7"/>
  <c r="E2997" i="7"/>
  <c r="F2997" i="7"/>
  <c r="D2997" i="7"/>
  <c r="H2997" i="7"/>
  <c r="I2997" i="7"/>
  <c r="G2998" i="7"/>
  <c r="F2998" i="7"/>
  <c r="C2999" i="7"/>
  <c r="E2998" i="7"/>
  <c r="D2998" i="7"/>
  <c r="H2998" i="7"/>
  <c r="I2998" i="7"/>
  <c r="C3000" i="7"/>
  <c r="G2999" i="7"/>
  <c r="E2999" i="7"/>
  <c r="F2999" i="7"/>
  <c r="D2999" i="7"/>
  <c r="H2999" i="7"/>
  <c r="I2999" i="7"/>
  <c r="F3000" i="7"/>
  <c r="C3001" i="7"/>
  <c r="D3000" i="7"/>
  <c r="E3000" i="7"/>
  <c r="G3000" i="7"/>
  <c r="H3000" i="7"/>
  <c r="I3000" i="7"/>
  <c r="E3001" i="7"/>
  <c r="F3001" i="7"/>
  <c r="D3001" i="7"/>
  <c r="G3001" i="7"/>
  <c r="C3002" i="7"/>
  <c r="H3001" i="7"/>
  <c r="I3001" i="7"/>
  <c r="F3002" i="7"/>
  <c r="G3002" i="7"/>
  <c r="C3003" i="7"/>
  <c r="E3002" i="7"/>
  <c r="D3002" i="7"/>
  <c r="H3002" i="7"/>
  <c r="I3002" i="7"/>
  <c r="G3003" i="7"/>
  <c r="C3004" i="7"/>
  <c r="E3003" i="7"/>
  <c r="F3003" i="7"/>
  <c r="D3003" i="7"/>
  <c r="H3003" i="7"/>
  <c r="I3003" i="7"/>
  <c r="D3004" i="7"/>
  <c r="C3005" i="7"/>
  <c r="E3004" i="7"/>
  <c r="F3004" i="7"/>
  <c r="G3004" i="7"/>
  <c r="H3004" i="7"/>
  <c r="I3004" i="7"/>
  <c r="C3006" i="7"/>
  <c r="E3005" i="7"/>
  <c r="F3005" i="7"/>
  <c r="D3005" i="7"/>
  <c r="G3005" i="7"/>
  <c r="H3005" i="7"/>
  <c r="I3005" i="7"/>
  <c r="G3006" i="7"/>
  <c r="F3006" i="7"/>
  <c r="C3007" i="7"/>
  <c r="E3006" i="7"/>
  <c r="D3006" i="7"/>
  <c r="H3006" i="7"/>
  <c r="I3006" i="7"/>
  <c r="C3008" i="7"/>
  <c r="E3007" i="7"/>
  <c r="F3007" i="7"/>
  <c r="D3007" i="7"/>
  <c r="G3007" i="7"/>
  <c r="H3007" i="7"/>
  <c r="I3007" i="7"/>
  <c r="E3008" i="7"/>
  <c r="D3008" i="7"/>
  <c r="F3008" i="7"/>
  <c r="C3009" i="7"/>
  <c r="G3008" i="7"/>
  <c r="H3008" i="7"/>
  <c r="I3008" i="7"/>
  <c r="E3009" i="7"/>
  <c r="F3009" i="7"/>
  <c r="D3009" i="7"/>
  <c r="G3009" i="7"/>
  <c r="C3010" i="7"/>
  <c r="H3009" i="7"/>
  <c r="I3009" i="7"/>
  <c r="F3010" i="7"/>
  <c r="E3010" i="7"/>
  <c r="D3010" i="7"/>
  <c r="G3010" i="7"/>
  <c r="C3011" i="7"/>
  <c r="H3010" i="7"/>
  <c r="I3010" i="7"/>
  <c r="C3012" i="7"/>
  <c r="E3011" i="7"/>
  <c r="D3011" i="7"/>
  <c r="F3011" i="7"/>
  <c r="G3011" i="7"/>
  <c r="H3011" i="7"/>
  <c r="I3011" i="7"/>
  <c r="F3012" i="7"/>
  <c r="C3013" i="7"/>
  <c r="D3012" i="7"/>
  <c r="G3012" i="7"/>
  <c r="E3012" i="7"/>
  <c r="H3012" i="7"/>
  <c r="I3012" i="7"/>
  <c r="E3013" i="7"/>
  <c r="D3013" i="7"/>
  <c r="F3013" i="7"/>
  <c r="G3013" i="7"/>
  <c r="C3014" i="7"/>
  <c r="H3013" i="7"/>
  <c r="I3013" i="7"/>
  <c r="F3014" i="7"/>
  <c r="C3015" i="7"/>
  <c r="D3014" i="7"/>
  <c r="G3014" i="7"/>
  <c r="E3014" i="7"/>
  <c r="H3014" i="7"/>
  <c r="I3014" i="7"/>
  <c r="C3016" i="7"/>
  <c r="E3015" i="7"/>
  <c r="F3015" i="7"/>
  <c r="D3015" i="7"/>
  <c r="G3015" i="7"/>
  <c r="H3015" i="7"/>
  <c r="I3015" i="7"/>
  <c r="F3016" i="7"/>
  <c r="E3016" i="7"/>
  <c r="D3016" i="7"/>
  <c r="C3017" i="7"/>
  <c r="G3016" i="7"/>
  <c r="H3016" i="7"/>
  <c r="I3016" i="7"/>
  <c r="C3018" i="7"/>
  <c r="E3017" i="7"/>
  <c r="G3017" i="7"/>
  <c r="D3017" i="7"/>
  <c r="F3017" i="7"/>
  <c r="H3017" i="7"/>
  <c r="I3017" i="7"/>
  <c r="F3018" i="7"/>
  <c r="C3019" i="7"/>
  <c r="D3018" i="7"/>
  <c r="G3018" i="7"/>
  <c r="E3018" i="7"/>
  <c r="H3018" i="7"/>
  <c r="I3018" i="7"/>
  <c r="C3020" i="7"/>
  <c r="E3019" i="7"/>
  <c r="F3019" i="7"/>
  <c r="G3019" i="7"/>
  <c r="D3019" i="7"/>
  <c r="H3019" i="7"/>
  <c r="I3019" i="7"/>
  <c r="D3020" i="7"/>
  <c r="C3021" i="7"/>
  <c r="E3020" i="7"/>
  <c r="F3020" i="7"/>
  <c r="G3020" i="7"/>
  <c r="H3020" i="7"/>
  <c r="I3020" i="7"/>
  <c r="C3022" i="7"/>
  <c r="F3021" i="7"/>
  <c r="D3021" i="7"/>
  <c r="E3021" i="7"/>
  <c r="G3021" i="7"/>
  <c r="H3021" i="7"/>
  <c r="I3021" i="7"/>
  <c r="C3023" i="7"/>
  <c r="E3022" i="7"/>
  <c r="D3022" i="7"/>
  <c r="F3022" i="7"/>
  <c r="G3022" i="7"/>
  <c r="H3022" i="7"/>
  <c r="I3022" i="7"/>
  <c r="C3024" i="7"/>
  <c r="D3023" i="7"/>
  <c r="F3023" i="7"/>
  <c r="E3023" i="7"/>
  <c r="G3023" i="7"/>
  <c r="H3023" i="7"/>
  <c r="I3023" i="7"/>
  <c r="F3024" i="7"/>
  <c r="E3024" i="7"/>
  <c r="G3024" i="7"/>
  <c r="D3024" i="7"/>
  <c r="C3025" i="7"/>
  <c r="H3024" i="7"/>
  <c r="I3024" i="7"/>
  <c r="C3026" i="7"/>
  <c r="F3025" i="7"/>
  <c r="G3025" i="7"/>
  <c r="E3025" i="7"/>
  <c r="D3025" i="7"/>
  <c r="H3025" i="7"/>
  <c r="I3025" i="7"/>
  <c r="F3026" i="7"/>
  <c r="E3026" i="7"/>
  <c r="G3026" i="7"/>
  <c r="C3027" i="7"/>
  <c r="D3026" i="7"/>
  <c r="H3026" i="7"/>
  <c r="I3026" i="7"/>
  <c r="E3027" i="7"/>
  <c r="F3027" i="7"/>
  <c r="G3027" i="7"/>
  <c r="D3027" i="7"/>
  <c r="C3028" i="7"/>
  <c r="H3027" i="7"/>
  <c r="I3027" i="7"/>
  <c r="F3028" i="7"/>
  <c r="D3028" i="7"/>
  <c r="G3028" i="7"/>
  <c r="E3028" i="7"/>
  <c r="C3029" i="7"/>
  <c r="H3028" i="7"/>
  <c r="I3028" i="7"/>
  <c r="E3029" i="7"/>
  <c r="F3029" i="7"/>
  <c r="G3029" i="7"/>
  <c r="C3030" i="7"/>
  <c r="D3029" i="7"/>
  <c r="H3029" i="7"/>
  <c r="I3029" i="7"/>
  <c r="F3030" i="7"/>
  <c r="C3031" i="7"/>
  <c r="D3030" i="7"/>
  <c r="G3030" i="7"/>
  <c r="E3030" i="7"/>
  <c r="H3030" i="7"/>
  <c r="I3030" i="7"/>
  <c r="C3032" i="7"/>
  <c r="F3031" i="7"/>
  <c r="D3031" i="7"/>
  <c r="E3031" i="7"/>
  <c r="G3031" i="7"/>
  <c r="H3031" i="7"/>
  <c r="I3031" i="7"/>
  <c r="E3032" i="7"/>
  <c r="D3032" i="7"/>
  <c r="F3032" i="7"/>
  <c r="C3033" i="7"/>
  <c r="G3032" i="7"/>
  <c r="H3032" i="7"/>
  <c r="I3032" i="7"/>
  <c r="E3033" i="7"/>
  <c r="F3033" i="7"/>
  <c r="D3033" i="7"/>
  <c r="G3033" i="7"/>
  <c r="C3034" i="7"/>
  <c r="H3033" i="7"/>
  <c r="I3033" i="7"/>
  <c r="F3034" i="7"/>
  <c r="D3034" i="7"/>
  <c r="C3035" i="7"/>
  <c r="E3034" i="7"/>
  <c r="G3034" i="7"/>
  <c r="H3034" i="7"/>
  <c r="I3034" i="7"/>
  <c r="D3035" i="7"/>
  <c r="G3035" i="7"/>
  <c r="C3036" i="7"/>
  <c r="F3035" i="7"/>
  <c r="E3035" i="7"/>
  <c r="H3035" i="7"/>
  <c r="I3035" i="7"/>
  <c r="D3036" i="7"/>
  <c r="E3036" i="7"/>
  <c r="G3036" i="7"/>
  <c r="C3037" i="7"/>
  <c r="F3036" i="7"/>
  <c r="H3036" i="7"/>
  <c r="I3036" i="7"/>
  <c r="C3038" i="7"/>
  <c r="E3037" i="7"/>
  <c r="D3037" i="7"/>
  <c r="F3037" i="7"/>
  <c r="G3037" i="7"/>
  <c r="H3037" i="7"/>
  <c r="I3037" i="7"/>
  <c r="F3038" i="7"/>
  <c r="E3038" i="7"/>
  <c r="G3038" i="7"/>
  <c r="C3039" i="7"/>
  <c r="D3038" i="7"/>
  <c r="H3038" i="7"/>
  <c r="I3038" i="7"/>
  <c r="D3039" i="7"/>
  <c r="C3040" i="7"/>
  <c r="F3039" i="7"/>
  <c r="E3039" i="7"/>
  <c r="G3039" i="7"/>
  <c r="H3039" i="7"/>
  <c r="I3039" i="7"/>
  <c r="C3041" i="7"/>
  <c r="F3040" i="7"/>
  <c r="E3040" i="7"/>
  <c r="G3040" i="7"/>
  <c r="D3040" i="7"/>
  <c r="H3040" i="7"/>
  <c r="I3040" i="7"/>
  <c r="D3041" i="7"/>
  <c r="G3041" i="7"/>
  <c r="C3042" i="7"/>
  <c r="F3041" i="7"/>
  <c r="E3041" i="7"/>
  <c r="H3041" i="7"/>
  <c r="I3041" i="7"/>
  <c r="D3042" i="7"/>
  <c r="C3043" i="7"/>
  <c r="E3042" i="7"/>
  <c r="F3042" i="7"/>
  <c r="G3042" i="7"/>
  <c r="H3042" i="7"/>
  <c r="I3042" i="7"/>
  <c r="E3043" i="7"/>
  <c r="F3043" i="7"/>
  <c r="G3043" i="7"/>
  <c r="C3044" i="7"/>
  <c r="D3043" i="7"/>
  <c r="H3043" i="7"/>
  <c r="I3043" i="7"/>
  <c r="C3045" i="7"/>
  <c r="E3044" i="7"/>
  <c r="G3044" i="7"/>
  <c r="D3044" i="7"/>
  <c r="F3044" i="7"/>
  <c r="H3044" i="7"/>
  <c r="I3044" i="7"/>
  <c r="E3045" i="7"/>
  <c r="D3045" i="7"/>
  <c r="G3045" i="7"/>
  <c r="C3046" i="7"/>
  <c r="F3045" i="7"/>
  <c r="H3045" i="7"/>
  <c r="I3045" i="7"/>
  <c r="D3046" i="7"/>
  <c r="E3046" i="7"/>
  <c r="F3046" i="7"/>
  <c r="G3046" i="7"/>
  <c r="C3047" i="7"/>
  <c r="H3046" i="7"/>
  <c r="I3046" i="7"/>
  <c r="E3047" i="7"/>
  <c r="D3047" i="7"/>
  <c r="F3047" i="7"/>
  <c r="C3048" i="7"/>
  <c r="G3047" i="7"/>
  <c r="H3047" i="7"/>
  <c r="I3047" i="7"/>
  <c r="D3048" i="7"/>
  <c r="E3048" i="7"/>
  <c r="F3048" i="7"/>
  <c r="C3049" i="7"/>
  <c r="G3048" i="7"/>
  <c r="H3048" i="7"/>
  <c r="I3048" i="7"/>
  <c r="D3049" i="7"/>
  <c r="C3050" i="7"/>
  <c r="G3049" i="7"/>
  <c r="E3049" i="7"/>
  <c r="F3049" i="7"/>
  <c r="H3049" i="7"/>
  <c r="I3049" i="7"/>
  <c r="D3050" i="7"/>
  <c r="F3050" i="7"/>
  <c r="E3050" i="7"/>
  <c r="G3050" i="7"/>
  <c r="C3051" i="7"/>
  <c r="H3050" i="7"/>
  <c r="I3050" i="7"/>
  <c r="E3051" i="7"/>
  <c r="D3051" i="7"/>
  <c r="C3052" i="7"/>
  <c r="G3051" i="7"/>
  <c r="F3051" i="7"/>
  <c r="H3051" i="7"/>
  <c r="I3051" i="7"/>
  <c r="G3052" i="7"/>
  <c r="D3052" i="7"/>
  <c r="F3052" i="7"/>
  <c r="C3053" i="7"/>
  <c r="E3052" i="7"/>
  <c r="H3052" i="7"/>
  <c r="I3052" i="7"/>
  <c r="E3053" i="7"/>
  <c r="D3053" i="7"/>
  <c r="F3053" i="7"/>
  <c r="C3054" i="7"/>
  <c r="G3053" i="7"/>
  <c r="H3053" i="7"/>
  <c r="I3053" i="7"/>
  <c r="G3054" i="7"/>
  <c r="D3054" i="7"/>
  <c r="F3054" i="7"/>
  <c r="C3055" i="7"/>
  <c r="E3054" i="7"/>
  <c r="H3054" i="7"/>
  <c r="I3054" i="7"/>
  <c r="E3055" i="7"/>
  <c r="D3055" i="7"/>
  <c r="F3055" i="7"/>
  <c r="G3055" i="7"/>
  <c r="C3056" i="7"/>
  <c r="H3055" i="7"/>
  <c r="I3055" i="7"/>
  <c r="D3056" i="7"/>
  <c r="C3057" i="7"/>
  <c r="E3056" i="7"/>
  <c r="F3056" i="7"/>
  <c r="G3056" i="7"/>
  <c r="H3056" i="7"/>
  <c r="I3056" i="7"/>
  <c r="E3057" i="7"/>
  <c r="D3057" i="7"/>
  <c r="C3058" i="7"/>
  <c r="F3057" i="7"/>
  <c r="G3057" i="7"/>
  <c r="H3057" i="7"/>
  <c r="I3057" i="7"/>
  <c r="G3058" i="7"/>
  <c r="D3058" i="7"/>
  <c r="C3059" i="7"/>
  <c r="F3058" i="7"/>
  <c r="E3058" i="7"/>
  <c r="H3058" i="7"/>
  <c r="I3058" i="7"/>
  <c r="E3059" i="7"/>
  <c r="D3059" i="7"/>
  <c r="F3059" i="7"/>
  <c r="C3060" i="7"/>
  <c r="G3059" i="7"/>
  <c r="H3059" i="7"/>
  <c r="I3059" i="7"/>
  <c r="D3060" i="7"/>
  <c r="C3061" i="7"/>
  <c r="G3060" i="7"/>
  <c r="F3060" i="7"/>
  <c r="E3060" i="7"/>
  <c r="H3060" i="7"/>
  <c r="I3060" i="7"/>
  <c r="E3061" i="7"/>
  <c r="D3061" i="7"/>
  <c r="C3062" i="7"/>
  <c r="G3061" i="7"/>
  <c r="F3061" i="7"/>
  <c r="H3061" i="7"/>
  <c r="I3061" i="7"/>
  <c r="D3062" i="7"/>
  <c r="E3062" i="7"/>
  <c r="F3062" i="7"/>
  <c r="C3063" i="7"/>
  <c r="G3062" i="7"/>
  <c r="H3062" i="7"/>
  <c r="I3062" i="7"/>
  <c r="E3063" i="7"/>
  <c r="D3063" i="7"/>
  <c r="G3063" i="7"/>
  <c r="C3064" i="7"/>
  <c r="F3063" i="7"/>
  <c r="H3063" i="7"/>
  <c r="I3063" i="7"/>
  <c r="D3064" i="7"/>
  <c r="E3064" i="7"/>
  <c r="F3064" i="7"/>
  <c r="G3064" i="7"/>
  <c r="C3065" i="7"/>
  <c r="H3064" i="7"/>
  <c r="I3064" i="7"/>
  <c r="G3065" i="7"/>
  <c r="E3065" i="7"/>
  <c r="D3065" i="7"/>
  <c r="F3065" i="7"/>
  <c r="C3066" i="7"/>
  <c r="H3065" i="7"/>
  <c r="I3065" i="7"/>
  <c r="D3066" i="7"/>
  <c r="F3066" i="7"/>
  <c r="C3067" i="7"/>
  <c r="E3066" i="7"/>
  <c r="G3066" i="7"/>
  <c r="H3066" i="7"/>
  <c r="I3066" i="7"/>
  <c r="E3067" i="7"/>
  <c r="D3067" i="7"/>
  <c r="C3068" i="7"/>
  <c r="F3067" i="7"/>
  <c r="G3067" i="7"/>
  <c r="H3067" i="7"/>
  <c r="I3067" i="7"/>
  <c r="G3068" i="7"/>
  <c r="D3068" i="7"/>
  <c r="F3068" i="7"/>
  <c r="C3069" i="7"/>
  <c r="E3068" i="7"/>
  <c r="H3068" i="7"/>
  <c r="I3068" i="7"/>
  <c r="F3069" i="7"/>
  <c r="G3069" i="7"/>
  <c r="E3069" i="7"/>
  <c r="D3069" i="7"/>
  <c r="C3070" i="7"/>
  <c r="H3069" i="7"/>
  <c r="I3069" i="7"/>
  <c r="C3071" i="7"/>
  <c r="D3070" i="7"/>
  <c r="G3070" i="7"/>
  <c r="F3070" i="7"/>
  <c r="E3070" i="7"/>
  <c r="H3070" i="7"/>
  <c r="I3070" i="7"/>
  <c r="E3071" i="7"/>
  <c r="D3071" i="7"/>
  <c r="C3072" i="7"/>
  <c r="F3071" i="7"/>
  <c r="G3071" i="7"/>
  <c r="H3071" i="7"/>
  <c r="I3071" i="7"/>
  <c r="G3072" i="7"/>
  <c r="D3072" i="7"/>
  <c r="C3073" i="7"/>
  <c r="F3072" i="7"/>
  <c r="E3072" i="7"/>
  <c r="H3072" i="7"/>
  <c r="I3072" i="7"/>
  <c r="G3073" i="7"/>
  <c r="E3073" i="7"/>
  <c r="D3073" i="7"/>
  <c r="C3074" i="7"/>
  <c r="F3073" i="7"/>
  <c r="H3073" i="7"/>
  <c r="I3073" i="7"/>
  <c r="D3074" i="7"/>
  <c r="C3075" i="7"/>
  <c r="F3074" i="7"/>
  <c r="G3074" i="7"/>
  <c r="E3074" i="7"/>
  <c r="H3074" i="7"/>
  <c r="I3074" i="7"/>
  <c r="E3075" i="7"/>
  <c r="D3075" i="7"/>
  <c r="F3075" i="7"/>
  <c r="G3075" i="7"/>
  <c r="C3076" i="7"/>
  <c r="H3075" i="7"/>
  <c r="I3075" i="7"/>
  <c r="D3076" i="7"/>
  <c r="C3077" i="7"/>
  <c r="G3076" i="7"/>
  <c r="F3076" i="7"/>
  <c r="E3076" i="7"/>
  <c r="H3076" i="7"/>
  <c r="I3076" i="7"/>
  <c r="E3077" i="7"/>
  <c r="D3077" i="7"/>
  <c r="F3077" i="7"/>
  <c r="G3077" i="7"/>
  <c r="C3078" i="7"/>
  <c r="H3077" i="7"/>
  <c r="I3077" i="7"/>
  <c r="G3078" i="7"/>
  <c r="D3078" i="7"/>
  <c r="E3078" i="7"/>
  <c r="F3078" i="7"/>
  <c r="C3079" i="7"/>
  <c r="H3078" i="7"/>
  <c r="I3078" i="7"/>
  <c r="E3079" i="7"/>
  <c r="D3079" i="7"/>
  <c r="G3079" i="7"/>
  <c r="C3080" i="7"/>
  <c r="F3079" i="7"/>
  <c r="H3079" i="7"/>
  <c r="I3079" i="7"/>
  <c r="D3080" i="7"/>
  <c r="E3080" i="7"/>
  <c r="F3080" i="7"/>
  <c r="G3080" i="7"/>
  <c r="C3081" i="7"/>
  <c r="H3080" i="7"/>
  <c r="I3080" i="7"/>
  <c r="E3081" i="7"/>
  <c r="D3081" i="7"/>
  <c r="G3081" i="7"/>
  <c r="C3082" i="7"/>
  <c r="F3081" i="7"/>
  <c r="H3081" i="7"/>
  <c r="I3081" i="7"/>
  <c r="D3082" i="7"/>
  <c r="F3082" i="7"/>
  <c r="E3082" i="7"/>
  <c r="C3083" i="7"/>
  <c r="G3082" i="7"/>
  <c r="H3082" i="7"/>
  <c r="I3082" i="7"/>
  <c r="E3083" i="7"/>
  <c r="G3083" i="7"/>
  <c r="D3083" i="7"/>
  <c r="F3083" i="7"/>
  <c r="C3084" i="7"/>
  <c r="H3083" i="7"/>
  <c r="I3083" i="7"/>
  <c r="F3084" i="7"/>
  <c r="G3084" i="7"/>
  <c r="D3084" i="7"/>
  <c r="C3085" i="7"/>
  <c r="E3084" i="7"/>
  <c r="H3084" i="7"/>
  <c r="I3084" i="7"/>
  <c r="E3085" i="7"/>
  <c r="D3085" i="7"/>
  <c r="F3085" i="7"/>
  <c r="C3086" i="7"/>
  <c r="G3085" i="7"/>
  <c r="H3085" i="7"/>
  <c r="I3085" i="7"/>
  <c r="D3086" i="7"/>
  <c r="F3086" i="7"/>
  <c r="E3086" i="7"/>
  <c r="C3087" i="7"/>
  <c r="G3086" i="7"/>
  <c r="H3086" i="7"/>
  <c r="I3086" i="7"/>
  <c r="E3087" i="7"/>
  <c r="D3087" i="7"/>
  <c r="C3088" i="7"/>
  <c r="F3087" i="7"/>
  <c r="G3087" i="7"/>
  <c r="H3087" i="7"/>
  <c r="I3087" i="7"/>
  <c r="C3089" i="7"/>
  <c r="D3088" i="7"/>
  <c r="E3088" i="7"/>
  <c r="F3088" i="7"/>
  <c r="G3088" i="7"/>
  <c r="H3088" i="7"/>
  <c r="I3088" i="7"/>
  <c r="G3089" i="7"/>
  <c r="E3089" i="7"/>
  <c r="D3089" i="7"/>
  <c r="C3090" i="7"/>
  <c r="F3089" i="7"/>
  <c r="H3089" i="7"/>
  <c r="I3089" i="7"/>
  <c r="D3090" i="7"/>
  <c r="C3091" i="7"/>
  <c r="E3090" i="7"/>
  <c r="F3090" i="7"/>
  <c r="G3090" i="7"/>
  <c r="H3090" i="7"/>
  <c r="I3090" i="7"/>
  <c r="G3091" i="7"/>
  <c r="E3091" i="7"/>
  <c r="C3092" i="7"/>
  <c r="F3091" i="7"/>
  <c r="D3091" i="7"/>
  <c r="H3091" i="7"/>
  <c r="I3091" i="7"/>
  <c r="D3092" i="7"/>
  <c r="C3093" i="7"/>
  <c r="E3092" i="7"/>
  <c r="F3092" i="7"/>
  <c r="G3092" i="7"/>
  <c r="H3092" i="7"/>
  <c r="I3092" i="7"/>
  <c r="E3093" i="7"/>
  <c r="D3093" i="7"/>
  <c r="C3094" i="7"/>
  <c r="G3093" i="7"/>
  <c r="F3093" i="7"/>
  <c r="H3093" i="7"/>
  <c r="I3093" i="7"/>
  <c r="D3094" i="7"/>
  <c r="E3094" i="7"/>
  <c r="G3094" i="7"/>
  <c r="F3094" i="7"/>
  <c r="C3095" i="7"/>
  <c r="H3094" i="7"/>
  <c r="I3094" i="7"/>
  <c r="E3095" i="7"/>
  <c r="G3095" i="7"/>
  <c r="D3095" i="7"/>
  <c r="F3095" i="7"/>
  <c r="C3096" i="7"/>
  <c r="H3095" i="7"/>
  <c r="I3095" i="7"/>
  <c r="D3096" i="7"/>
  <c r="E3096" i="7"/>
  <c r="F3096" i="7"/>
  <c r="C3097" i="7"/>
  <c r="G3096" i="7"/>
  <c r="H3096" i="7"/>
  <c r="I3096" i="7"/>
  <c r="E3097" i="7"/>
  <c r="D3097" i="7"/>
  <c r="C3098" i="7"/>
  <c r="G3097" i="7"/>
  <c r="F3097" i="7"/>
  <c r="H3097" i="7"/>
  <c r="I3097" i="7"/>
  <c r="D3098" i="7"/>
  <c r="F3098" i="7"/>
  <c r="G3098" i="7"/>
  <c r="E3098" i="7"/>
  <c r="C3099" i="7"/>
  <c r="H3098" i="7"/>
  <c r="I3098" i="7"/>
  <c r="G3099" i="7"/>
  <c r="E3099" i="7"/>
  <c r="D3099" i="7"/>
  <c r="F3099" i="7"/>
  <c r="C3100" i="7"/>
  <c r="H3099" i="7"/>
  <c r="I3099" i="7"/>
  <c r="F3100" i="7"/>
  <c r="D3100" i="7"/>
  <c r="E3100" i="7"/>
  <c r="C3101" i="7"/>
  <c r="G3100" i="7"/>
  <c r="H3100" i="7"/>
  <c r="I3100" i="7"/>
  <c r="G3101" i="7"/>
  <c r="E3101" i="7"/>
  <c r="D3101" i="7"/>
  <c r="C3102" i="7"/>
  <c r="F3101" i="7"/>
  <c r="H3101" i="7"/>
  <c r="I3101" i="7"/>
  <c r="D3102" i="7"/>
  <c r="F3102" i="7"/>
  <c r="E3102" i="7"/>
  <c r="G3102" i="7"/>
  <c r="C3103" i="7"/>
  <c r="H3102" i="7"/>
  <c r="I3102" i="7"/>
  <c r="E3103" i="7"/>
  <c r="D3103" i="7"/>
  <c r="G3103" i="7"/>
  <c r="F3103" i="7"/>
  <c r="C3104" i="7"/>
  <c r="H3103" i="7"/>
  <c r="I3103" i="7"/>
  <c r="D3104" i="7"/>
  <c r="C3105" i="7"/>
  <c r="F3104" i="7"/>
  <c r="E3104" i="7"/>
  <c r="G3104" i="7"/>
  <c r="H3104" i="7"/>
  <c r="I3104" i="7"/>
  <c r="E3105" i="7"/>
  <c r="D3105" i="7"/>
  <c r="F3105" i="7"/>
  <c r="C3106" i="7"/>
  <c r="G3105" i="7"/>
  <c r="H3105" i="7"/>
  <c r="I3105" i="7"/>
  <c r="D3106" i="7"/>
  <c r="C3107" i="7"/>
  <c r="E3106" i="7"/>
  <c r="G3106" i="7"/>
  <c r="F3106" i="7"/>
  <c r="H3106" i="7"/>
  <c r="I3106" i="7"/>
  <c r="E3107" i="7"/>
  <c r="D3107" i="7"/>
  <c r="C3108" i="7"/>
  <c r="F3107" i="7"/>
  <c r="G3107" i="7"/>
  <c r="H3107" i="7"/>
  <c r="I3107" i="7"/>
  <c r="D3108" i="7"/>
  <c r="C3109" i="7"/>
  <c r="F3108" i="7"/>
  <c r="E3108" i="7"/>
  <c r="G3108" i="7"/>
  <c r="H3108" i="7"/>
  <c r="I3108" i="7"/>
  <c r="G3109" i="7"/>
  <c r="E3109" i="7"/>
  <c r="D3109" i="7"/>
  <c r="C3110" i="7"/>
  <c r="F3109" i="7"/>
  <c r="H3109" i="7"/>
  <c r="I3109" i="7"/>
  <c r="D3110" i="7"/>
  <c r="E3110" i="7"/>
  <c r="C3111" i="7"/>
  <c r="F3110" i="7"/>
  <c r="G3110" i="7"/>
  <c r="H3110" i="7"/>
  <c r="I3110" i="7"/>
  <c r="D3111" i="7"/>
  <c r="E3111" i="7"/>
  <c r="F3111" i="7"/>
  <c r="G3111" i="7"/>
  <c r="C3112" i="7"/>
  <c r="H3111" i="7"/>
  <c r="I3111" i="7"/>
  <c r="G3112" i="7"/>
  <c r="D3112" i="7"/>
  <c r="C3113" i="7"/>
  <c r="E3112" i="7"/>
  <c r="F3112" i="7"/>
  <c r="H3112" i="7"/>
  <c r="I3112" i="7"/>
  <c r="E3113" i="7"/>
  <c r="D3113" i="7"/>
  <c r="F3113" i="7"/>
  <c r="C3114" i="7"/>
  <c r="G3113" i="7"/>
  <c r="H3113" i="7"/>
  <c r="I3113" i="7"/>
  <c r="D3114" i="7"/>
  <c r="F3114" i="7"/>
  <c r="E3114" i="7"/>
  <c r="C3115" i="7"/>
  <c r="G3114" i="7"/>
  <c r="H3114" i="7"/>
  <c r="I3114" i="7"/>
  <c r="E3115" i="7"/>
  <c r="F3115" i="7"/>
  <c r="C3116" i="7"/>
  <c r="D3115" i="7"/>
  <c r="G3115" i="7"/>
  <c r="H3115" i="7"/>
  <c r="I3115" i="7"/>
  <c r="G3116" i="7"/>
  <c r="D3116" i="7"/>
  <c r="F3116" i="7"/>
  <c r="E3116" i="7"/>
  <c r="C3117" i="7"/>
  <c r="H3116" i="7"/>
  <c r="I3116" i="7"/>
  <c r="G3117" i="7"/>
  <c r="F3117" i="7"/>
  <c r="E3117" i="7"/>
  <c r="D3117" i="7"/>
  <c r="C3118" i="7"/>
  <c r="H3117" i="7"/>
  <c r="I3117" i="7"/>
  <c r="D3118" i="7"/>
  <c r="G3118" i="7"/>
  <c r="C3119" i="7"/>
  <c r="E3118" i="7"/>
  <c r="F3118" i="7"/>
  <c r="H3118" i="7"/>
  <c r="I3118" i="7"/>
  <c r="G3119" i="7"/>
  <c r="F3119" i="7"/>
  <c r="E3119" i="7"/>
  <c r="D3119" i="7"/>
  <c r="C3120" i="7"/>
  <c r="H3119" i="7"/>
  <c r="I3119" i="7"/>
  <c r="D3120" i="7"/>
  <c r="F3120" i="7"/>
  <c r="G3120" i="7"/>
  <c r="C3121" i="7"/>
  <c r="E3120" i="7"/>
  <c r="H3120" i="7"/>
  <c r="I3120" i="7"/>
  <c r="F3121" i="7"/>
  <c r="E3121" i="7"/>
  <c r="G3121" i="7"/>
  <c r="D3121" i="7"/>
  <c r="C3122" i="7"/>
  <c r="H3121" i="7"/>
  <c r="I3121" i="7"/>
  <c r="D3122" i="7"/>
  <c r="C3123" i="7"/>
  <c r="F3122" i="7"/>
  <c r="E3122" i="7"/>
  <c r="G3122" i="7"/>
  <c r="H3122" i="7"/>
  <c r="I3122" i="7"/>
  <c r="G3123" i="7"/>
  <c r="F3123" i="7"/>
  <c r="E3123" i="7"/>
  <c r="D3123" i="7"/>
  <c r="C3124" i="7"/>
  <c r="H3123" i="7"/>
  <c r="I3123" i="7"/>
  <c r="D3124" i="7"/>
  <c r="F3124" i="7"/>
  <c r="E3124" i="7"/>
  <c r="C3125" i="7"/>
  <c r="G3124" i="7"/>
  <c r="H3124" i="7"/>
  <c r="I3124" i="7"/>
  <c r="G3125" i="7"/>
  <c r="F3125" i="7"/>
  <c r="E3125" i="7"/>
  <c r="D3125" i="7"/>
  <c r="C3126" i="7"/>
  <c r="H3125" i="7"/>
  <c r="I3125" i="7"/>
  <c r="D3126" i="7"/>
  <c r="C3127" i="7"/>
  <c r="F3126" i="7"/>
  <c r="G3126" i="7"/>
  <c r="E3126" i="7"/>
  <c r="H3126" i="7"/>
  <c r="I3126" i="7"/>
  <c r="F3127" i="7"/>
  <c r="E3127" i="7"/>
  <c r="D3127" i="7"/>
  <c r="C3128" i="7"/>
  <c r="G3127" i="7"/>
  <c r="H3127" i="7"/>
  <c r="I3127" i="7"/>
  <c r="D3128" i="7"/>
  <c r="F3128" i="7"/>
  <c r="C3129" i="7"/>
  <c r="G3128" i="7"/>
  <c r="E3128" i="7"/>
  <c r="H3128" i="7"/>
  <c r="I3128" i="7"/>
  <c r="G3129" i="7"/>
  <c r="F3129" i="7"/>
  <c r="E3129" i="7"/>
  <c r="D3129" i="7"/>
  <c r="C3130" i="7"/>
  <c r="H3129" i="7"/>
  <c r="I3129" i="7"/>
  <c r="D3130" i="7"/>
  <c r="C3131" i="7"/>
  <c r="E3130" i="7"/>
  <c r="F3130" i="7"/>
  <c r="G3130" i="7"/>
  <c r="H3130" i="7"/>
  <c r="I3130" i="7"/>
  <c r="F3131" i="7"/>
  <c r="E3131" i="7"/>
  <c r="C3132" i="7"/>
  <c r="D3131" i="7"/>
  <c r="G3131" i="7"/>
  <c r="H3131" i="7"/>
  <c r="I3131" i="7"/>
  <c r="D3132" i="7"/>
  <c r="F3132" i="7"/>
  <c r="G3132" i="7"/>
  <c r="C3133" i="7"/>
  <c r="E3132" i="7"/>
  <c r="H3132" i="7"/>
  <c r="I3132" i="7"/>
  <c r="F3133" i="7"/>
  <c r="E3133" i="7"/>
  <c r="C3134" i="7"/>
  <c r="G3133" i="7"/>
  <c r="D3133" i="7"/>
  <c r="H3133" i="7"/>
  <c r="I3133" i="7"/>
  <c r="D3134" i="7"/>
  <c r="C3135" i="7"/>
  <c r="F3134" i="7"/>
  <c r="E3134" i="7"/>
  <c r="G3134" i="7"/>
  <c r="H3134" i="7"/>
  <c r="I3134" i="7"/>
  <c r="F3135" i="7"/>
  <c r="E3135" i="7"/>
  <c r="C3136" i="7"/>
  <c r="G3135" i="7"/>
  <c r="D3135" i="7"/>
  <c r="H3135" i="7"/>
  <c r="I3135" i="7"/>
  <c r="D3136" i="7"/>
  <c r="F3136" i="7"/>
  <c r="C3137" i="7"/>
  <c r="G3136" i="7"/>
  <c r="E3136" i="7"/>
  <c r="H3136" i="7"/>
  <c r="I3136" i="7"/>
  <c r="F3137" i="7"/>
  <c r="D3137" i="7"/>
  <c r="C3138" i="7"/>
  <c r="E3137" i="7"/>
  <c r="G3137" i="7"/>
  <c r="H3137" i="7"/>
  <c r="I3137" i="7"/>
  <c r="D3138" i="7"/>
  <c r="C3139" i="7"/>
  <c r="F3138" i="7"/>
  <c r="G3138" i="7"/>
  <c r="E3138" i="7"/>
  <c r="H3138" i="7"/>
  <c r="I3138" i="7"/>
  <c r="F3139" i="7"/>
  <c r="E3139" i="7"/>
  <c r="G3139" i="7"/>
  <c r="C3140" i="7"/>
  <c r="D3139" i="7"/>
  <c r="H3139" i="7"/>
  <c r="I3139" i="7"/>
  <c r="D3140" i="7"/>
  <c r="F3140" i="7"/>
  <c r="C3141" i="7"/>
  <c r="G3140" i="7"/>
  <c r="E3140" i="7"/>
  <c r="H3140" i="7"/>
  <c r="I3140" i="7"/>
  <c r="F3141" i="7"/>
  <c r="E3141" i="7"/>
  <c r="C3142" i="7"/>
  <c r="D3141" i="7"/>
  <c r="G3141" i="7"/>
  <c r="H3141" i="7"/>
  <c r="I3141" i="7"/>
  <c r="D3142" i="7"/>
  <c r="C3143" i="7"/>
  <c r="E3142" i="7"/>
  <c r="F3142" i="7"/>
  <c r="G3142" i="7"/>
  <c r="H3142" i="7"/>
  <c r="I3142" i="7"/>
  <c r="G3143" i="7"/>
  <c r="F3143" i="7"/>
  <c r="E3143" i="7"/>
  <c r="D3143" i="7"/>
  <c r="C3144" i="7"/>
  <c r="H3143" i="7"/>
  <c r="I3143" i="7"/>
  <c r="D3144" i="7"/>
  <c r="F3144" i="7"/>
  <c r="C3145" i="7"/>
  <c r="E3144" i="7"/>
  <c r="G3144" i="7"/>
  <c r="H3144" i="7"/>
  <c r="I3144" i="7"/>
  <c r="G3145" i="7"/>
  <c r="F3145" i="7"/>
  <c r="E3145" i="7"/>
  <c r="D3145" i="7"/>
  <c r="C3146" i="7"/>
  <c r="H3145" i="7"/>
  <c r="I3145" i="7"/>
  <c r="D3146" i="7"/>
  <c r="C3147" i="7"/>
  <c r="E3146" i="7"/>
  <c r="F3146" i="7"/>
  <c r="G3146" i="7"/>
  <c r="H3146" i="7"/>
  <c r="I3146" i="7"/>
  <c r="F3147" i="7"/>
  <c r="E3147" i="7"/>
  <c r="C3148" i="7"/>
  <c r="G3147" i="7"/>
  <c r="D3147" i="7"/>
  <c r="H3147" i="7"/>
  <c r="I3147" i="7"/>
  <c r="D3148" i="7"/>
  <c r="F3148" i="7"/>
  <c r="C3149" i="7"/>
  <c r="E3148" i="7"/>
  <c r="G3148" i="7"/>
  <c r="H3148" i="7"/>
  <c r="I3148" i="7"/>
  <c r="G3149" i="7"/>
  <c r="F3149" i="7"/>
  <c r="E3149" i="7"/>
  <c r="D3149" i="7"/>
  <c r="C3150" i="7"/>
  <c r="H3149" i="7"/>
  <c r="I3149" i="7"/>
  <c r="D3150" i="7"/>
  <c r="C3151" i="7"/>
  <c r="E3150" i="7"/>
  <c r="F3150" i="7"/>
  <c r="G3150" i="7"/>
  <c r="H3150" i="7"/>
  <c r="I3150" i="7"/>
  <c r="G3151" i="7"/>
  <c r="F3151" i="7"/>
  <c r="E3151" i="7"/>
  <c r="D3151" i="7"/>
  <c r="C3152" i="7"/>
  <c r="H3151" i="7"/>
  <c r="I3151" i="7"/>
  <c r="G3152" i="7"/>
  <c r="D3152" i="7"/>
  <c r="F3152" i="7"/>
  <c r="E3152" i="7"/>
  <c r="C3153" i="7"/>
  <c r="H3152" i="7"/>
  <c r="I3152" i="7"/>
  <c r="F3153" i="7"/>
  <c r="E3153" i="7"/>
  <c r="D3153" i="7"/>
  <c r="C3154" i="7"/>
  <c r="G3153" i="7"/>
  <c r="H3153" i="7"/>
  <c r="I3153" i="7"/>
  <c r="D3154" i="7"/>
  <c r="C3155" i="7"/>
  <c r="F3154" i="7"/>
  <c r="E3154" i="7"/>
  <c r="G3154" i="7"/>
  <c r="H3154" i="7"/>
  <c r="I3154" i="7"/>
  <c r="F3155" i="7"/>
  <c r="E3155" i="7"/>
  <c r="D3155" i="7"/>
  <c r="C3156" i="7"/>
  <c r="G3155" i="7"/>
  <c r="H3155" i="7"/>
  <c r="I3155" i="7"/>
  <c r="G3156" i="7"/>
  <c r="D3156" i="7"/>
  <c r="F3156" i="7"/>
  <c r="E3156" i="7"/>
  <c r="C3157" i="7"/>
  <c r="H3156" i="7"/>
  <c r="I3156" i="7"/>
  <c r="F3157" i="7"/>
  <c r="E3157" i="7"/>
  <c r="D3157" i="7"/>
  <c r="G3157" i="7"/>
  <c r="C3158" i="7"/>
  <c r="H3157" i="7"/>
  <c r="I3157" i="7"/>
  <c r="D3158" i="7"/>
  <c r="C3159" i="7"/>
  <c r="E3158" i="7"/>
  <c r="F3158" i="7"/>
  <c r="G3158" i="7"/>
  <c r="H3158" i="7"/>
  <c r="I3158" i="7"/>
  <c r="F3159" i="7"/>
  <c r="E3159" i="7"/>
  <c r="C3160" i="7"/>
  <c r="D3159" i="7"/>
  <c r="G3159" i="7"/>
  <c r="H3159" i="7"/>
  <c r="I3159" i="7"/>
  <c r="D3160" i="7"/>
  <c r="F3160" i="7"/>
  <c r="C3161" i="7"/>
  <c r="G3160" i="7"/>
  <c r="E3160" i="7"/>
  <c r="H3160" i="7"/>
  <c r="I3160" i="7"/>
  <c r="F3161" i="7"/>
  <c r="E3161" i="7"/>
  <c r="C3162" i="7"/>
  <c r="D3161" i="7"/>
  <c r="G3161" i="7"/>
  <c r="H3161" i="7"/>
  <c r="I3161" i="7"/>
  <c r="D3162" i="7"/>
  <c r="C3163" i="7"/>
  <c r="F3162" i="7"/>
  <c r="E3162" i="7"/>
  <c r="G3162" i="7"/>
  <c r="H3162" i="7"/>
  <c r="I3162" i="7"/>
  <c r="F3163" i="7"/>
  <c r="E3163" i="7"/>
  <c r="G3163" i="7"/>
  <c r="C3164" i="7"/>
  <c r="D3163" i="7"/>
  <c r="H3163" i="7"/>
  <c r="I3163" i="7"/>
  <c r="G3164" i="7"/>
  <c r="D3164" i="7"/>
  <c r="F3164" i="7"/>
  <c r="E3164" i="7"/>
  <c r="C3165" i="7"/>
  <c r="H3164" i="7"/>
  <c r="I3164" i="7"/>
  <c r="F3165" i="7"/>
  <c r="E3165" i="7"/>
  <c r="C3166" i="7"/>
  <c r="G3165" i="7"/>
  <c r="D3165" i="7"/>
  <c r="H3165" i="7"/>
  <c r="I3165" i="7"/>
  <c r="D3166" i="7"/>
  <c r="C3167" i="7"/>
  <c r="F3166" i="7"/>
  <c r="E3166" i="7"/>
  <c r="G3166" i="7"/>
  <c r="H3166" i="7"/>
  <c r="I3166" i="7"/>
  <c r="G3167" i="7"/>
  <c r="F3167" i="7"/>
  <c r="E3167" i="7"/>
  <c r="D3167" i="7"/>
  <c r="C3168" i="7"/>
  <c r="H3167" i="7"/>
  <c r="I3167" i="7"/>
  <c r="D3168" i="7"/>
  <c r="G3168" i="7"/>
  <c r="F3168" i="7"/>
  <c r="E3168" i="7"/>
  <c r="C3169" i="7"/>
  <c r="H3168" i="7"/>
  <c r="I3168" i="7"/>
  <c r="F3169" i="7"/>
  <c r="E3169" i="7"/>
  <c r="D3169" i="7"/>
  <c r="C3170" i="7"/>
  <c r="G3169" i="7"/>
  <c r="H3169" i="7"/>
  <c r="I3169" i="7"/>
  <c r="D3170" i="7"/>
  <c r="G3170" i="7"/>
  <c r="C3171" i="7"/>
  <c r="E3170" i="7"/>
  <c r="F3170" i="7"/>
  <c r="H3170" i="7"/>
  <c r="I3170" i="7"/>
  <c r="F3171" i="7"/>
  <c r="E3171" i="7"/>
  <c r="C3172" i="7"/>
  <c r="D3171" i="7"/>
  <c r="G3171" i="7"/>
  <c r="H3171" i="7"/>
  <c r="I3171" i="7"/>
  <c r="D3172" i="7"/>
  <c r="F3172" i="7"/>
  <c r="C3173" i="7"/>
  <c r="G3172" i="7"/>
  <c r="E3172" i="7"/>
  <c r="H3172" i="7"/>
  <c r="I3172" i="7"/>
  <c r="F3173" i="7"/>
  <c r="E3173" i="7"/>
  <c r="D3173" i="7"/>
  <c r="C3174" i="7"/>
  <c r="G3173" i="7"/>
  <c r="H3173" i="7"/>
  <c r="I3173" i="7"/>
  <c r="D3174" i="7"/>
  <c r="C3175" i="7"/>
  <c r="E3174" i="7"/>
  <c r="G3174" i="7"/>
  <c r="F3174" i="7"/>
  <c r="H3174" i="7"/>
  <c r="I3174" i="7"/>
  <c r="F3175" i="7"/>
  <c r="E3175" i="7"/>
  <c r="D3175" i="7"/>
  <c r="C3176" i="7"/>
  <c r="G3175" i="7"/>
  <c r="H3175" i="7"/>
  <c r="I3175" i="7"/>
  <c r="D3176" i="7"/>
  <c r="F3176" i="7"/>
  <c r="E3176" i="7"/>
  <c r="C3177" i="7"/>
  <c r="G3176" i="7"/>
  <c r="H3176" i="7"/>
  <c r="I3176" i="7"/>
  <c r="F3177" i="7"/>
  <c r="E3177" i="7"/>
  <c r="D3177" i="7"/>
  <c r="G3177" i="7"/>
  <c r="C3178" i="7"/>
  <c r="H3177" i="7"/>
  <c r="I3177" i="7"/>
  <c r="D3178" i="7"/>
  <c r="C3179" i="7"/>
  <c r="E3178" i="7"/>
  <c r="F3178" i="7"/>
  <c r="G3178" i="7"/>
  <c r="H3178" i="7"/>
  <c r="I3178" i="7"/>
  <c r="F3179" i="7"/>
  <c r="E3179" i="7"/>
  <c r="D3179" i="7"/>
  <c r="C3180" i="7"/>
  <c r="G3179" i="7"/>
  <c r="H3179" i="7"/>
  <c r="I3179" i="7"/>
  <c r="C3181" i="7"/>
  <c r="D3180" i="7"/>
  <c r="F3180" i="7"/>
  <c r="E3180" i="7"/>
  <c r="G3180" i="7"/>
  <c r="H3180" i="7"/>
  <c r="I3180" i="7"/>
  <c r="F3181" i="7"/>
  <c r="E3181" i="7"/>
  <c r="D3181" i="7"/>
  <c r="C3182" i="7"/>
  <c r="G3181" i="7"/>
  <c r="H3181" i="7"/>
  <c r="I3181" i="7"/>
  <c r="D3182" i="7"/>
  <c r="C3183" i="7"/>
  <c r="E3182" i="7"/>
  <c r="F3182" i="7"/>
  <c r="G3182" i="7"/>
  <c r="H3182" i="7"/>
  <c r="I3182" i="7"/>
  <c r="G3183" i="7"/>
  <c r="F3183" i="7"/>
  <c r="E3183" i="7"/>
  <c r="D3183" i="7"/>
  <c r="C3184" i="7"/>
  <c r="H3183" i="7"/>
  <c r="I3183" i="7"/>
  <c r="D3184" i="7"/>
  <c r="F3184" i="7"/>
  <c r="C3185" i="7"/>
  <c r="G3184" i="7"/>
  <c r="E3184" i="7"/>
  <c r="H3184" i="7"/>
  <c r="I3184" i="7"/>
  <c r="F3185" i="7"/>
  <c r="G3185" i="7"/>
  <c r="E3185" i="7"/>
  <c r="D3185" i="7"/>
  <c r="C3186" i="7"/>
  <c r="H3185" i="7"/>
  <c r="I3185" i="7"/>
  <c r="D3186" i="7"/>
  <c r="C3187" i="7"/>
  <c r="F3186" i="7"/>
  <c r="E3186" i="7"/>
  <c r="G3186" i="7"/>
  <c r="H3186" i="7"/>
  <c r="I3186" i="7"/>
  <c r="F3187" i="7"/>
  <c r="G3187" i="7"/>
  <c r="E3187" i="7"/>
  <c r="D3187" i="7"/>
  <c r="C3188" i="7"/>
  <c r="H3187" i="7"/>
  <c r="I3187" i="7"/>
  <c r="D3188" i="7"/>
  <c r="G3188" i="7"/>
  <c r="F3188" i="7"/>
  <c r="E3188" i="7"/>
  <c r="C3189" i="7"/>
  <c r="H3188" i="7"/>
  <c r="I3188" i="7"/>
  <c r="F3189" i="7"/>
  <c r="E3189" i="7"/>
  <c r="G3189" i="7"/>
  <c r="C3190" i="7"/>
  <c r="D3189" i="7"/>
  <c r="H3189" i="7"/>
  <c r="I3189" i="7"/>
  <c r="D3190" i="7"/>
  <c r="C3191" i="7"/>
  <c r="F3190" i="7"/>
  <c r="G3190" i="7"/>
  <c r="E3190" i="7"/>
  <c r="H3190" i="7"/>
  <c r="I3190" i="7"/>
  <c r="F3191" i="7"/>
  <c r="E3191" i="7"/>
  <c r="D3191" i="7"/>
  <c r="C3192" i="7"/>
  <c r="G3191" i="7"/>
  <c r="H3191" i="7"/>
  <c r="I3191" i="7"/>
  <c r="D3192" i="7"/>
  <c r="F3192" i="7"/>
  <c r="C3193" i="7"/>
  <c r="E3192" i="7"/>
  <c r="G3192" i="7"/>
  <c r="H3192" i="7"/>
  <c r="I3192" i="7"/>
  <c r="F3193" i="7"/>
  <c r="D3193" i="7"/>
  <c r="C3194" i="7"/>
  <c r="G3193" i="7"/>
  <c r="E3193" i="7"/>
  <c r="H3193" i="7"/>
  <c r="I3193" i="7"/>
  <c r="D3194" i="7"/>
  <c r="C3195" i="7"/>
  <c r="F3194" i="7"/>
  <c r="G3194" i="7"/>
  <c r="E3194" i="7"/>
  <c r="H3194" i="7"/>
  <c r="I3194" i="7"/>
  <c r="G3195" i="7"/>
  <c r="F3195" i="7"/>
  <c r="E3195" i="7"/>
  <c r="D3195" i="7"/>
  <c r="C3196" i="7"/>
  <c r="H3195" i="7"/>
  <c r="I3195" i="7"/>
  <c r="G3196" i="7"/>
  <c r="D3196" i="7"/>
  <c r="F3196" i="7"/>
  <c r="E3196" i="7"/>
  <c r="C3197" i="7"/>
  <c r="H3196" i="7"/>
  <c r="I3196" i="7"/>
  <c r="F3197" i="7"/>
  <c r="E3197" i="7"/>
  <c r="C3198" i="7"/>
  <c r="G3197" i="7"/>
  <c r="D3197" i="7"/>
  <c r="H3197" i="7"/>
  <c r="I3197" i="7"/>
  <c r="D3198" i="7"/>
  <c r="C3199" i="7"/>
  <c r="F3198" i="7"/>
  <c r="G3198" i="7"/>
  <c r="E3198" i="7"/>
  <c r="H3198" i="7"/>
  <c r="I3198" i="7"/>
  <c r="F3199" i="7"/>
  <c r="D3199" i="7"/>
  <c r="C3200" i="7"/>
  <c r="E3199" i="7"/>
  <c r="G3199" i="7"/>
  <c r="H3199" i="7"/>
  <c r="I3199" i="7"/>
  <c r="D3200" i="7"/>
  <c r="F3200" i="7"/>
  <c r="C3201" i="7"/>
  <c r="E3200" i="7"/>
  <c r="G3200" i="7"/>
  <c r="H3200" i="7"/>
  <c r="I3200" i="7"/>
  <c r="F3201" i="7"/>
  <c r="E3201" i="7"/>
  <c r="C3202" i="7"/>
  <c r="G3201" i="7"/>
  <c r="D3201" i="7"/>
  <c r="H3201" i="7"/>
  <c r="I3201" i="7"/>
  <c r="G3202" i="7"/>
  <c r="D3202" i="7"/>
  <c r="C3203" i="7"/>
  <c r="E3202" i="7"/>
  <c r="F3202" i="7"/>
  <c r="H3202" i="7"/>
  <c r="I3202" i="7"/>
  <c r="F3203" i="7"/>
  <c r="E3203" i="7"/>
  <c r="C3204" i="7"/>
  <c r="G3203" i="7"/>
  <c r="D3203" i="7"/>
  <c r="H3203" i="7"/>
  <c r="I3203" i="7"/>
  <c r="D3204" i="7"/>
  <c r="F3204" i="7"/>
  <c r="C3205" i="7"/>
  <c r="E3204" i="7"/>
  <c r="G3204" i="7"/>
  <c r="H3204" i="7"/>
  <c r="I3204" i="7"/>
  <c r="F3205" i="7"/>
  <c r="E3205" i="7"/>
  <c r="D3205" i="7"/>
  <c r="C3206" i="7"/>
  <c r="G3205" i="7"/>
  <c r="H3205" i="7"/>
  <c r="I3205" i="7"/>
  <c r="D3206" i="7"/>
  <c r="C3207" i="7"/>
  <c r="E3206" i="7"/>
  <c r="F3206" i="7"/>
  <c r="G3206" i="7"/>
  <c r="H3206" i="7"/>
  <c r="I3206" i="7"/>
  <c r="F3207" i="7"/>
  <c r="G3207" i="7"/>
  <c r="E3207" i="7"/>
  <c r="D3207" i="7"/>
  <c r="C3208" i="7"/>
  <c r="H3207" i="7"/>
  <c r="I3207" i="7"/>
  <c r="D3208" i="7"/>
  <c r="F3208" i="7"/>
  <c r="C3209" i="7"/>
  <c r="E3208" i="7"/>
  <c r="G3208" i="7"/>
  <c r="H3208" i="7"/>
  <c r="I3208" i="7"/>
  <c r="F3209" i="7"/>
  <c r="E3209" i="7"/>
  <c r="D3209" i="7"/>
  <c r="C3210" i="7"/>
  <c r="G3209" i="7"/>
  <c r="H3209" i="7"/>
  <c r="I3209" i="7"/>
  <c r="D3210" i="7"/>
  <c r="C3211" i="7"/>
  <c r="E3210" i="7"/>
  <c r="F3210" i="7"/>
  <c r="G3210" i="7"/>
  <c r="H3210" i="7"/>
  <c r="I3210" i="7"/>
  <c r="F3211" i="7"/>
  <c r="E3211" i="7"/>
  <c r="G3211" i="7"/>
  <c r="C3212" i="7"/>
  <c r="D3211" i="7"/>
  <c r="H3211" i="7"/>
  <c r="I3211" i="7"/>
  <c r="D3212" i="7"/>
  <c r="F3212" i="7"/>
  <c r="C3213" i="7"/>
  <c r="G3212" i="7"/>
  <c r="E3212" i="7"/>
  <c r="H3212" i="7"/>
  <c r="I3212" i="7"/>
  <c r="F3213" i="7"/>
  <c r="E3213" i="7"/>
  <c r="C3214" i="7"/>
  <c r="G3213" i="7"/>
  <c r="D3213" i="7"/>
  <c r="H3213" i="7"/>
  <c r="I3213" i="7"/>
  <c r="D3214" i="7"/>
  <c r="E3214" i="7"/>
  <c r="G3214" i="7"/>
  <c r="F3214" i="7"/>
  <c r="C3215" i="7"/>
  <c r="H3214" i="7"/>
  <c r="I3214" i="7"/>
  <c r="F3215" i="7"/>
  <c r="D3215" i="7"/>
  <c r="C3216" i="7"/>
  <c r="E3215" i="7"/>
  <c r="G3215" i="7"/>
  <c r="H3215" i="7"/>
  <c r="I3215" i="7"/>
  <c r="D3216" i="7"/>
  <c r="C3217" i="7"/>
  <c r="F3216" i="7"/>
  <c r="E3216" i="7"/>
  <c r="G3216" i="7"/>
  <c r="H3216" i="7"/>
  <c r="I3216" i="7"/>
  <c r="F3217" i="7"/>
  <c r="G3217" i="7"/>
  <c r="E3217" i="7"/>
  <c r="D3217" i="7"/>
  <c r="C3218" i="7"/>
  <c r="H3217" i="7"/>
  <c r="I3217" i="7"/>
  <c r="C3219" i="7"/>
  <c r="E3218" i="7"/>
  <c r="F3218" i="7"/>
  <c r="D3218" i="7"/>
  <c r="G3218" i="7"/>
  <c r="H3218" i="7"/>
  <c r="I3218" i="7"/>
  <c r="F3219" i="7"/>
  <c r="E3219" i="7"/>
  <c r="D3219" i="7"/>
  <c r="C3220" i="7"/>
  <c r="G3219" i="7"/>
  <c r="H3219" i="7"/>
  <c r="I3219" i="7"/>
  <c r="C3221" i="7"/>
  <c r="G3220" i="7"/>
  <c r="D3220" i="7"/>
  <c r="F3220" i="7"/>
  <c r="E3220" i="7"/>
  <c r="H3220" i="7"/>
  <c r="I3220" i="7"/>
  <c r="F3221" i="7"/>
  <c r="E3221" i="7"/>
  <c r="C3222" i="7"/>
  <c r="G3221" i="7"/>
  <c r="D3221" i="7"/>
  <c r="H3221" i="7"/>
  <c r="I3221" i="7"/>
  <c r="D3222" i="7"/>
  <c r="C3223" i="7"/>
  <c r="F3222" i="7"/>
  <c r="G3222" i="7"/>
  <c r="E3222" i="7"/>
  <c r="H3222" i="7"/>
  <c r="I3222" i="7"/>
  <c r="F3223" i="7"/>
  <c r="E3223" i="7"/>
  <c r="D3223" i="7"/>
  <c r="C3224" i="7"/>
  <c r="G3223" i="7"/>
  <c r="H3223" i="7"/>
  <c r="I3223" i="7"/>
  <c r="D3224" i="7"/>
  <c r="F3224" i="7"/>
  <c r="G3224" i="7"/>
  <c r="C3225" i="7"/>
  <c r="E3224" i="7"/>
  <c r="H3224" i="7"/>
  <c r="I3224" i="7"/>
  <c r="F3225" i="7"/>
  <c r="E3225" i="7"/>
  <c r="D3225" i="7"/>
  <c r="G3225" i="7"/>
  <c r="C3226" i="7"/>
  <c r="H3225" i="7"/>
  <c r="I3225" i="7"/>
  <c r="D3226" i="7"/>
  <c r="C3227" i="7"/>
  <c r="G3226" i="7"/>
  <c r="E3226" i="7"/>
  <c r="F3226" i="7"/>
  <c r="H3226" i="7"/>
  <c r="I3226" i="7"/>
  <c r="F3227" i="7"/>
  <c r="E3227" i="7"/>
  <c r="D3227" i="7"/>
  <c r="G3227" i="7"/>
  <c r="C3228" i="7"/>
  <c r="H3227" i="7"/>
  <c r="I3227" i="7"/>
  <c r="D3228" i="7"/>
  <c r="F3228" i="7"/>
  <c r="C3229" i="7"/>
  <c r="G3228" i="7"/>
  <c r="E3228" i="7"/>
  <c r="H3228" i="7"/>
  <c r="I3228" i="7"/>
  <c r="F3229" i="7"/>
  <c r="E3229" i="7"/>
  <c r="C3230" i="7"/>
  <c r="G3229" i="7"/>
  <c r="D3229" i="7"/>
  <c r="H3229" i="7"/>
  <c r="I3229" i="7"/>
  <c r="D3230" i="7"/>
  <c r="C3231" i="7"/>
  <c r="F3230" i="7"/>
  <c r="G3230" i="7"/>
  <c r="E3230" i="7"/>
  <c r="H3230" i="7"/>
  <c r="I3230" i="7"/>
  <c r="F3231" i="7"/>
  <c r="E3231" i="7"/>
  <c r="G3231" i="7"/>
  <c r="C3232" i="7"/>
  <c r="D3231" i="7"/>
  <c r="H3231" i="7"/>
  <c r="I3231" i="7"/>
  <c r="D3232" i="7"/>
  <c r="F3232" i="7"/>
  <c r="E3232" i="7"/>
  <c r="C3233" i="7"/>
  <c r="G3232" i="7"/>
  <c r="H3232" i="7"/>
  <c r="I3232" i="7"/>
  <c r="F3233" i="7"/>
  <c r="E3233" i="7"/>
  <c r="G3233" i="7"/>
  <c r="C3234" i="7"/>
  <c r="D3233" i="7"/>
  <c r="H3233" i="7"/>
  <c r="I3233" i="7"/>
  <c r="D3234" i="7"/>
  <c r="C3235" i="7"/>
  <c r="E3234" i="7"/>
  <c r="G3234" i="7"/>
  <c r="F3234" i="7"/>
  <c r="H3234" i="7"/>
  <c r="I3234" i="7"/>
  <c r="F3235" i="7"/>
  <c r="E3235" i="7"/>
  <c r="D3235" i="7"/>
  <c r="G3235" i="7"/>
  <c r="C3236" i="7"/>
  <c r="H3235" i="7"/>
  <c r="I3235" i="7"/>
  <c r="G3236" i="7"/>
  <c r="D3236" i="7"/>
  <c r="F3236" i="7"/>
  <c r="E3236" i="7"/>
  <c r="C3237" i="7"/>
  <c r="H3236" i="7"/>
  <c r="I3236" i="7"/>
  <c r="F3237" i="7"/>
  <c r="E3237" i="7"/>
  <c r="D3237" i="7"/>
  <c r="C3238" i="7"/>
  <c r="G3237" i="7"/>
  <c r="H3237" i="7"/>
  <c r="I3237" i="7"/>
  <c r="D3238" i="7"/>
  <c r="C3239" i="7"/>
  <c r="E3238" i="7"/>
  <c r="F3238" i="7"/>
  <c r="G3238" i="7"/>
  <c r="H3238" i="7"/>
  <c r="I3238" i="7"/>
  <c r="G3239" i="7"/>
  <c r="F3239" i="7"/>
  <c r="E3239" i="7"/>
  <c r="D3239" i="7"/>
  <c r="C3240" i="7"/>
  <c r="H3239" i="7"/>
  <c r="I3239" i="7"/>
  <c r="D3240" i="7"/>
  <c r="F3240" i="7"/>
  <c r="E3240" i="7"/>
  <c r="C3241" i="7"/>
  <c r="G3240" i="7"/>
  <c r="H3240" i="7"/>
  <c r="I3240" i="7"/>
  <c r="F3241" i="7"/>
  <c r="D3241" i="7"/>
  <c r="C3242" i="7"/>
  <c r="E3241" i="7"/>
  <c r="G3241" i="7"/>
  <c r="H3241" i="7"/>
  <c r="I3241" i="7"/>
  <c r="D3242" i="7"/>
  <c r="C3243" i="7"/>
  <c r="E3242" i="7"/>
  <c r="F3242" i="7"/>
  <c r="G3242" i="7"/>
  <c r="H3242" i="7"/>
  <c r="I3242" i="7"/>
  <c r="D3243" i="7"/>
  <c r="G3243" i="7"/>
  <c r="F3243" i="7"/>
  <c r="E3243" i="7"/>
  <c r="C3244" i="7"/>
  <c r="H3243" i="7"/>
  <c r="I3243" i="7"/>
  <c r="D3244" i="7"/>
  <c r="F3244" i="7"/>
  <c r="E3244" i="7"/>
  <c r="C3245" i="7"/>
  <c r="G3244" i="7"/>
  <c r="H3244" i="7"/>
  <c r="I3244" i="7"/>
  <c r="D3245" i="7"/>
  <c r="C3246" i="7"/>
  <c r="F3245" i="7"/>
  <c r="E3245" i="7"/>
  <c r="G3245" i="7"/>
  <c r="H3245" i="7"/>
  <c r="I3245" i="7"/>
  <c r="F3246" i="7"/>
  <c r="D3246" i="7"/>
  <c r="C3247" i="7"/>
  <c r="E3246" i="7"/>
  <c r="G3246" i="7"/>
  <c r="H3246" i="7"/>
  <c r="I3246" i="7"/>
  <c r="F3247" i="7"/>
  <c r="E3247" i="7"/>
  <c r="C3248" i="7"/>
  <c r="G3247" i="7"/>
  <c r="D3247" i="7"/>
  <c r="H3247" i="7"/>
  <c r="I3247" i="7"/>
  <c r="F3248" i="7"/>
  <c r="G3248" i="7"/>
  <c r="D3248" i="7"/>
  <c r="E3248" i="7"/>
  <c r="C3249" i="7"/>
  <c r="H3248" i="7"/>
  <c r="I3248" i="7"/>
  <c r="F3249" i="7"/>
  <c r="C3250" i="7"/>
  <c r="D3249" i="7"/>
  <c r="G3249" i="7"/>
  <c r="E3249" i="7"/>
  <c r="H3249" i="7"/>
  <c r="I3249" i="7"/>
  <c r="F3250" i="7"/>
  <c r="D3250" i="7"/>
  <c r="C3251" i="7"/>
  <c r="G3250" i="7"/>
  <c r="E3250" i="7"/>
  <c r="H3250" i="7"/>
  <c r="I3250" i="7"/>
  <c r="F3251" i="7"/>
  <c r="G3251" i="7"/>
  <c r="E3251" i="7"/>
  <c r="D3251" i="7"/>
  <c r="C3252" i="7"/>
  <c r="H3251" i="7"/>
  <c r="I3251" i="7"/>
  <c r="D3252" i="7"/>
  <c r="G3252" i="7"/>
  <c r="F3252" i="7"/>
  <c r="E3252" i="7"/>
  <c r="C3253" i="7"/>
  <c r="H3252" i="7"/>
  <c r="I3252" i="7"/>
  <c r="F3253" i="7"/>
  <c r="G3253" i="7"/>
  <c r="E3253" i="7"/>
  <c r="D3253" i="7"/>
  <c r="C3254" i="7"/>
  <c r="H3253" i="7"/>
  <c r="I3253" i="7"/>
  <c r="D3254" i="7"/>
  <c r="C3255" i="7"/>
  <c r="E3254" i="7"/>
  <c r="F3254" i="7"/>
  <c r="G3254" i="7"/>
  <c r="H3254" i="7"/>
  <c r="I3254" i="7"/>
  <c r="F3255" i="7"/>
  <c r="E3255" i="7"/>
  <c r="C3256" i="7"/>
  <c r="G3255" i="7"/>
  <c r="D3255" i="7"/>
  <c r="H3255" i="7"/>
  <c r="I3255" i="7"/>
  <c r="D3256" i="7"/>
  <c r="G3256" i="7"/>
  <c r="F3256" i="7"/>
  <c r="E3256" i="7"/>
  <c r="C3257" i="7"/>
  <c r="H3256" i="7"/>
  <c r="I3256" i="7"/>
  <c r="F3257" i="7"/>
  <c r="G3257" i="7"/>
  <c r="E3257" i="7"/>
  <c r="D3257" i="7"/>
  <c r="C3258" i="7"/>
  <c r="H3257" i="7"/>
  <c r="I3257" i="7"/>
  <c r="C3259" i="7"/>
  <c r="E3258" i="7"/>
  <c r="F3258" i="7"/>
  <c r="G3258" i="7"/>
  <c r="D3258" i="7"/>
  <c r="H3258" i="7"/>
  <c r="I3258" i="7"/>
  <c r="F3259" i="7"/>
  <c r="E3259" i="7"/>
  <c r="C3260" i="7"/>
  <c r="D3259" i="7"/>
  <c r="G3259" i="7"/>
  <c r="H3259" i="7"/>
  <c r="I3259" i="7"/>
  <c r="G3260" i="7"/>
  <c r="D3260" i="7"/>
  <c r="F3260" i="7"/>
  <c r="E3260" i="7"/>
  <c r="C3261" i="7"/>
  <c r="H3260" i="7"/>
  <c r="I3260" i="7"/>
  <c r="F3261" i="7"/>
  <c r="E3261" i="7"/>
  <c r="D3261" i="7"/>
  <c r="C3262" i="7"/>
  <c r="G3261" i="7"/>
  <c r="H3261" i="7"/>
  <c r="I3261" i="7"/>
  <c r="C3263" i="7"/>
  <c r="E3262" i="7"/>
  <c r="F3262" i="7"/>
  <c r="D3262" i="7"/>
  <c r="G3262" i="7"/>
  <c r="H3262" i="7"/>
  <c r="I3262" i="7"/>
  <c r="G3263" i="7"/>
  <c r="F3263" i="7"/>
  <c r="E3263" i="7"/>
  <c r="D3263" i="7"/>
  <c r="C3264" i="7"/>
  <c r="H3263" i="7"/>
  <c r="I3263" i="7"/>
  <c r="D3264" i="7"/>
  <c r="F3264" i="7"/>
  <c r="C3265" i="7"/>
  <c r="E3264" i="7"/>
  <c r="G3264" i="7"/>
  <c r="H3264" i="7"/>
  <c r="I3264" i="7"/>
  <c r="F3265" i="7"/>
  <c r="E3265" i="7"/>
  <c r="G3265" i="7"/>
  <c r="C3266" i="7"/>
  <c r="D3265" i="7"/>
  <c r="H3265" i="7"/>
  <c r="I3265" i="7"/>
  <c r="D3266" i="7"/>
  <c r="C3267" i="7"/>
  <c r="F3266" i="7"/>
  <c r="E3266" i="7"/>
  <c r="G3266" i="7"/>
  <c r="H3266" i="7"/>
  <c r="I3266" i="7"/>
  <c r="F3267" i="7"/>
  <c r="E3267" i="7"/>
  <c r="C3268" i="7"/>
  <c r="G3267" i="7"/>
  <c r="D3267" i="7"/>
  <c r="H3267" i="7"/>
  <c r="I3267" i="7"/>
  <c r="D3268" i="7"/>
  <c r="C3269" i="7"/>
  <c r="E3268" i="7"/>
  <c r="F3268" i="7"/>
  <c r="G3268" i="7"/>
  <c r="H3268" i="7"/>
  <c r="I3268" i="7"/>
  <c r="F3269" i="7"/>
  <c r="E3269" i="7"/>
  <c r="D3269" i="7"/>
  <c r="C3270" i="7"/>
  <c r="G3269" i="7"/>
  <c r="H3269" i="7"/>
  <c r="I3269" i="7"/>
  <c r="D3270" i="7"/>
  <c r="C3271" i="7"/>
  <c r="E3270" i="7"/>
  <c r="F3270" i="7"/>
  <c r="G3270" i="7"/>
  <c r="H3270" i="7"/>
  <c r="I3270" i="7"/>
  <c r="F3271" i="7"/>
  <c r="E3271" i="7"/>
  <c r="G3271" i="7"/>
  <c r="C3272" i="7"/>
  <c r="D3271" i="7"/>
  <c r="H3271" i="7"/>
  <c r="I3271" i="7"/>
  <c r="G3272" i="7"/>
  <c r="D3272" i="7"/>
  <c r="C3273" i="7"/>
  <c r="F3272" i="7"/>
  <c r="E3272" i="7"/>
  <c r="H3272" i="7"/>
  <c r="I3272" i="7"/>
  <c r="F3273" i="7"/>
  <c r="G3273" i="7"/>
  <c r="E3273" i="7"/>
  <c r="D3273" i="7"/>
  <c r="C3274" i="7"/>
  <c r="H3273" i="7"/>
  <c r="I3273" i="7"/>
  <c r="D3274" i="7"/>
  <c r="C3275" i="7"/>
  <c r="F3274" i="7"/>
  <c r="E3274" i="7"/>
  <c r="G3274" i="7"/>
  <c r="H3274" i="7"/>
  <c r="I3274" i="7"/>
  <c r="F3275" i="7"/>
  <c r="E3275" i="7"/>
  <c r="D3275" i="7"/>
  <c r="C3276" i="7"/>
  <c r="G3275" i="7"/>
  <c r="H3275" i="7"/>
  <c r="I3275" i="7"/>
  <c r="G3276" i="7"/>
  <c r="D3276" i="7"/>
  <c r="C3277" i="7"/>
  <c r="F3276" i="7"/>
  <c r="E3276" i="7"/>
  <c r="H3276" i="7"/>
  <c r="I3276" i="7"/>
  <c r="F3277" i="7"/>
  <c r="E3277" i="7"/>
  <c r="D3277" i="7"/>
  <c r="C3278" i="7"/>
  <c r="G3277" i="7"/>
  <c r="H3277" i="7"/>
  <c r="I3277" i="7"/>
  <c r="D3278" i="7"/>
  <c r="C3279" i="7"/>
  <c r="F3278" i="7"/>
  <c r="E3278" i="7"/>
  <c r="G3278" i="7"/>
  <c r="H3278" i="7"/>
  <c r="I3278" i="7"/>
  <c r="G3279" i="7"/>
  <c r="F3279" i="7"/>
  <c r="E3279" i="7"/>
  <c r="D3279" i="7"/>
  <c r="C3280" i="7"/>
  <c r="H3279" i="7"/>
  <c r="I3279" i="7"/>
  <c r="D3280" i="7"/>
  <c r="C3281" i="7"/>
  <c r="E3280" i="7"/>
  <c r="F3280" i="7"/>
  <c r="G3280" i="7"/>
  <c r="H3280" i="7"/>
  <c r="I3280" i="7"/>
  <c r="F3281" i="7"/>
  <c r="E3281" i="7"/>
  <c r="D3281" i="7"/>
  <c r="C3282" i="7"/>
  <c r="G3281" i="7"/>
  <c r="H3281" i="7"/>
  <c r="I3281" i="7"/>
  <c r="D3282" i="7"/>
  <c r="C3283" i="7"/>
  <c r="F3282" i="7"/>
  <c r="G3282" i="7"/>
  <c r="E3282" i="7"/>
  <c r="H3282" i="7"/>
  <c r="I3282" i="7"/>
  <c r="C3284" i="7"/>
  <c r="G3283" i="7"/>
  <c r="F3283" i="7"/>
  <c r="D3283" i="7"/>
  <c r="E3283" i="7"/>
  <c r="H3283" i="7"/>
  <c r="I3283" i="7"/>
  <c r="G3284" i="7"/>
  <c r="D3284" i="7"/>
  <c r="C3285" i="7"/>
  <c r="F3284" i="7"/>
  <c r="E3284" i="7"/>
  <c r="H3284" i="7"/>
  <c r="I3284" i="7"/>
  <c r="F3285" i="7"/>
  <c r="G3285" i="7"/>
  <c r="E3285" i="7"/>
  <c r="D3285" i="7"/>
  <c r="C3286" i="7"/>
  <c r="H3285" i="7"/>
  <c r="I3285" i="7"/>
  <c r="D3286" i="7"/>
  <c r="G3286" i="7"/>
  <c r="C3287" i="7"/>
  <c r="E3286" i="7"/>
  <c r="F3286" i="7"/>
  <c r="H3286" i="7"/>
  <c r="I3286" i="7"/>
  <c r="F3287" i="7"/>
  <c r="E3287" i="7"/>
  <c r="C3288" i="7"/>
  <c r="G3287" i="7"/>
  <c r="D3287" i="7"/>
  <c r="H3287" i="7"/>
  <c r="I3287" i="7"/>
  <c r="D3288" i="7"/>
  <c r="C3289" i="7"/>
  <c r="G3288" i="7"/>
  <c r="E3288" i="7"/>
  <c r="F3288" i="7"/>
  <c r="H3288" i="7"/>
  <c r="I3288" i="7"/>
  <c r="G3289" i="7"/>
  <c r="F3289" i="7"/>
  <c r="E3289" i="7"/>
  <c r="D3289" i="7"/>
  <c r="C3290" i="7"/>
  <c r="H3289" i="7"/>
  <c r="I3289" i="7"/>
  <c r="G3290" i="7"/>
  <c r="D3290" i="7"/>
  <c r="C3291" i="7"/>
  <c r="E3290" i="7"/>
  <c r="F3290" i="7"/>
  <c r="H3290" i="7"/>
  <c r="I3290" i="7"/>
  <c r="F3291" i="7"/>
  <c r="E3291" i="7"/>
  <c r="G3291" i="7"/>
  <c r="C3292" i="7"/>
  <c r="D3291" i="7"/>
  <c r="H3291" i="7"/>
  <c r="I3291" i="7"/>
  <c r="D3292" i="7"/>
  <c r="C3293" i="7"/>
  <c r="G3292" i="7"/>
  <c r="E3292" i="7"/>
  <c r="F3292" i="7"/>
  <c r="H3292" i="7"/>
  <c r="I3292" i="7"/>
  <c r="F3293" i="7"/>
  <c r="G3293" i="7"/>
  <c r="E3293" i="7"/>
  <c r="D3293" i="7"/>
  <c r="C3294" i="7"/>
  <c r="H3293" i="7"/>
  <c r="I3293" i="7"/>
  <c r="G3294" i="7"/>
  <c r="D3294" i="7"/>
  <c r="C3295" i="7"/>
  <c r="E3294" i="7"/>
  <c r="F3294" i="7"/>
  <c r="H3294" i="7"/>
  <c r="I3294" i="7"/>
  <c r="F3295" i="7"/>
  <c r="E3295" i="7"/>
  <c r="C3296" i="7"/>
  <c r="G3295" i="7"/>
  <c r="D3295" i="7"/>
  <c r="H3295" i="7"/>
  <c r="I3295" i="7"/>
  <c r="D3296" i="7"/>
  <c r="C3297" i="7"/>
  <c r="F3296" i="7"/>
  <c r="E3296" i="7"/>
  <c r="G3296" i="7"/>
  <c r="H3296" i="7"/>
  <c r="I3296" i="7"/>
  <c r="F3297" i="7"/>
  <c r="E3297" i="7"/>
  <c r="G3297" i="7"/>
  <c r="C3298" i="7"/>
  <c r="D3297" i="7"/>
  <c r="H3297" i="7"/>
  <c r="I3297" i="7"/>
  <c r="D3298" i="7"/>
  <c r="G3298" i="7"/>
  <c r="C3299" i="7"/>
  <c r="E3298" i="7"/>
  <c r="F3298" i="7"/>
  <c r="H3298" i="7"/>
  <c r="I3298" i="7"/>
  <c r="F3299" i="7"/>
  <c r="E3299" i="7"/>
  <c r="C3300" i="7"/>
  <c r="D3299" i="7"/>
  <c r="G3299" i="7"/>
  <c r="H3299" i="7"/>
  <c r="I3299" i="7"/>
  <c r="D3300" i="7"/>
  <c r="C3301" i="7"/>
  <c r="E3300" i="7"/>
  <c r="F3300" i="7"/>
  <c r="G3300" i="7"/>
  <c r="H3300" i="7"/>
  <c r="I3300" i="7"/>
  <c r="F3301" i="7"/>
  <c r="E3301" i="7"/>
  <c r="D3301" i="7"/>
  <c r="C3302" i="7"/>
  <c r="G3301" i="7"/>
  <c r="H3301" i="7"/>
  <c r="I3301" i="7"/>
  <c r="D3302" i="7"/>
  <c r="C3303" i="7"/>
  <c r="E3302" i="7"/>
  <c r="F3302" i="7"/>
  <c r="G3302" i="7"/>
  <c r="H3302" i="7"/>
  <c r="I3302" i="7"/>
  <c r="G3303" i="7"/>
  <c r="F3303" i="7"/>
  <c r="E3303" i="7"/>
  <c r="D3303" i="7"/>
  <c r="C3304" i="7"/>
  <c r="H3303" i="7"/>
  <c r="I3303" i="7"/>
  <c r="D3304" i="7"/>
  <c r="C3305" i="7"/>
  <c r="F3304" i="7"/>
  <c r="E3304" i="7"/>
  <c r="G3304" i="7"/>
  <c r="H3304" i="7"/>
  <c r="I3304" i="7"/>
  <c r="F3305" i="7"/>
  <c r="E3305" i="7"/>
  <c r="D3305" i="7"/>
  <c r="C3306" i="7"/>
  <c r="G3305" i="7"/>
  <c r="H3305" i="7"/>
  <c r="I3305" i="7"/>
  <c r="D3306" i="7"/>
  <c r="C3307" i="7"/>
  <c r="E3306" i="7"/>
  <c r="F3306" i="7"/>
  <c r="G3306" i="7"/>
  <c r="H3306" i="7"/>
  <c r="I3306" i="7"/>
  <c r="F3307" i="7"/>
  <c r="E3307" i="7"/>
  <c r="D3307" i="7"/>
  <c r="C3308" i="7"/>
  <c r="G3307" i="7"/>
  <c r="H3307" i="7"/>
  <c r="I3307" i="7"/>
  <c r="D3308" i="7"/>
  <c r="C3309" i="7"/>
  <c r="G3308" i="7"/>
  <c r="E3308" i="7"/>
  <c r="F3308" i="7"/>
  <c r="H3308" i="7"/>
  <c r="I3308" i="7"/>
  <c r="F3309" i="7"/>
  <c r="E3309" i="7"/>
  <c r="C3310" i="7"/>
  <c r="G3309" i="7"/>
  <c r="D3309" i="7"/>
  <c r="H3309" i="7"/>
  <c r="I3309" i="7"/>
  <c r="D3310" i="7"/>
  <c r="G3310" i="7"/>
  <c r="C3311" i="7"/>
  <c r="E3310" i="7"/>
  <c r="F3310" i="7"/>
  <c r="H3310" i="7"/>
  <c r="I3310" i="7"/>
  <c r="F3311" i="7"/>
  <c r="G3311" i="7"/>
  <c r="E3311" i="7"/>
  <c r="D3311" i="7"/>
  <c r="C3312" i="7"/>
  <c r="H3311" i="7"/>
  <c r="I3311" i="7"/>
  <c r="D3312" i="7"/>
  <c r="F3312" i="7"/>
  <c r="E3312" i="7"/>
  <c r="G3312" i="7"/>
  <c r="C3313" i="7"/>
  <c r="H3312" i="7"/>
  <c r="I3312" i="7"/>
  <c r="F3313" i="7"/>
  <c r="G3313" i="7"/>
  <c r="E3313" i="7"/>
  <c r="D3313" i="7"/>
  <c r="C3314" i="7"/>
  <c r="H3313" i="7"/>
  <c r="I3313" i="7"/>
  <c r="D3314" i="7"/>
  <c r="C3315" i="7"/>
  <c r="E3314" i="7"/>
  <c r="F3314" i="7"/>
  <c r="G3314" i="7"/>
  <c r="H3314" i="7"/>
  <c r="I3314" i="7"/>
  <c r="F3315" i="7"/>
  <c r="G3315" i="7"/>
  <c r="E3315" i="7"/>
  <c r="D3315" i="7"/>
  <c r="C3316" i="7"/>
  <c r="H3315" i="7"/>
  <c r="I3315" i="7"/>
  <c r="D3316" i="7"/>
  <c r="G3316" i="7"/>
  <c r="C3317" i="7"/>
  <c r="F3316" i="7"/>
  <c r="E3316" i="7"/>
  <c r="H3316" i="7"/>
  <c r="I3316" i="7"/>
  <c r="F3317" i="7"/>
  <c r="E3317" i="7"/>
  <c r="D3317" i="7"/>
  <c r="C3318" i="7"/>
  <c r="G3317" i="7"/>
  <c r="H3317" i="7"/>
  <c r="I3317" i="7"/>
  <c r="D3318" i="7"/>
  <c r="C3319" i="7"/>
  <c r="F3318" i="7"/>
  <c r="G3318" i="7"/>
  <c r="E3318" i="7"/>
  <c r="H3318" i="7"/>
  <c r="I3318" i="7"/>
  <c r="E3319" i="7"/>
  <c r="F3319" i="7"/>
  <c r="D3319" i="7"/>
  <c r="C3320" i="7"/>
  <c r="G3319" i="7"/>
  <c r="H3319" i="7"/>
  <c r="I3319" i="7"/>
  <c r="D3320" i="7"/>
  <c r="C3321" i="7"/>
  <c r="G3320" i="7"/>
  <c r="E3320" i="7"/>
  <c r="F3320" i="7"/>
  <c r="H3320" i="7"/>
  <c r="I3320" i="7"/>
  <c r="F3321" i="7"/>
  <c r="G3321" i="7"/>
  <c r="E3321" i="7"/>
  <c r="D3321" i="7"/>
  <c r="C3322" i="7"/>
  <c r="H3321" i="7"/>
  <c r="I3321" i="7"/>
  <c r="D3322" i="7"/>
  <c r="G3322" i="7"/>
  <c r="C3323" i="7"/>
  <c r="E3322" i="7"/>
  <c r="F3322" i="7"/>
  <c r="H3322" i="7"/>
  <c r="I3322" i="7"/>
  <c r="F3323" i="7"/>
  <c r="E3323" i="7"/>
  <c r="C3324" i="7"/>
  <c r="G3323" i="7"/>
  <c r="D3323" i="7"/>
  <c r="H3323" i="7"/>
  <c r="I3323" i="7"/>
  <c r="D3324" i="7"/>
  <c r="G3324" i="7"/>
  <c r="C3325" i="7"/>
  <c r="F3324" i="7"/>
  <c r="E3324" i="7"/>
  <c r="H3324" i="7"/>
  <c r="I3324" i="7"/>
  <c r="F3325" i="7"/>
  <c r="E3325" i="7"/>
  <c r="C3326" i="7"/>
  <c r="G3325" i="7"/>
  <c r="D3325" i="7"/>
  <c r="H3325" i="7"/>
  <c r="I3325" i="7"/>
  <c r="D3326" i="7"/>
  <c r="C3327" i="7"/>
  <c r="E3326" i="7"/>
  <c r="F3326" i="7"/>
  <c r="G3326" i="7"/>
  <c r="H3326" i="7"/>
  <c r="I3326" i="7"/>
  <c r="F3327" i="7"/>
  <c r="E3327" i="7"/>
  <c r="G3327" i="7"/>
  <c r="C3328" i="7"/>
  <c r="D3327" i="7"/>
  <c r="H3327" i="7"/>
  <c r="I3327" i="7"/>
  <c r="D3328" i="7"/>
  <c r="C3329" i="7"/>
  <c r="E3328" i="7"/>
  <c r="F3328" i="7"/>
  <c r="G3328" i="7"/>
  <c r="H3328" i="7"/>
  <c r="I3328" i="7"/>
  <c r="F3329" i="7"/>
  <c r="E3329" i="7"/>
  <c r="D3329" i="7"/>
  <c r="C3330" i="7"/>
  <c r="G3329" i="7"/>
  <c r="H3329" i="7"/>
  <c r="I3329" i="7"/>
  <c r="G3330" i="7"/>
  <c r="D3330" i="7"/>
  <c r="C3331" i="7"/>
  <c r="E3330" i="7"/>
  <c r="F3330" i="7"/>
  <c r="H3330" i="7"/>
  <c r="I3330" i="7"/>
  <c r="F3331" i="7"/>
  <c r="E3331" i="7"/>
  <c r="D3331" i="7"/>
  <c r="C3332" i="7"/>
  <c r="G3331" i="7"/>
  <c r="H3331" i="7"/>
  <c r="I3331" i="7"/>
  <c r="D3332" i="7"/>
  <c r="C3333" i="7"/>
  <c r="F3332" i="7"/>
  <c r="E3332" i="7"/>
  <c r="G3332" i="7"/>
  <c r="H3332" i="7"/>
  <c r="I3332" i="7"/>
  <c r="F3333" i="7"/>
  <c r="E3333" i="7"/>
  <c r="G3333" i="7"/>
  <c r="C3334" i="7"/>
  <c r="D3333" i="7"/>
  <c r="H3333" i="7"/>
  <c r="I3333" i="7"/>
  <c r="D3334" i="7"/>
  <c r="C3335" i="7"/>
  <c r="E3334" i="7"/>
  <c r="F3334" i="7"/>
  <c r="G3334" i="7"/>
  <c r="H3334" i="7"/>
  <c r="I3334" i="7"/>
  <c r="F3335" i="7"/>
  <c r="E3335" i="7"/>
  <c r="C3336" i="7"/>
  <c r="D3335" i="7"/>
  <c r="G3335" i="7"/>
  <c r="H3335" i="7"/>
  <c r="I3335" i="7"/>
  <c r="D3336" i="7"/>
  <c r="C3337" i="7"/>
  <c r="F3336" i="7"/>
  <c r="E3336" i="7"/>
  <c r="G3336" i="7"/>
  <c r="H3336" i="7"/>
  <c r="I3336" i="7"/>
  <c r="G3337" i="7"/>
  <c r="F3337" i="7"/>
  <c r="E3337" i="7"/>
  <c r="D3337" i="7"/>
  <c r="C3338" i="7"/>
  <c r="H3337" i="7"/>
  <c r="I3337" i="7"/>
  <c r="D3338" i="7"/>
  <c r="C3339" i="7"/>
  <c r="E3338" i="7"/>
  <c r="F3338" i="7"/>
  <c r="G3338" i="7"/>
  <c r="H3338" i="7"/>
  <c r="I3338" i="7"/>
  <c r="F3339" i="7"/>
  <c r="E3339" i="7"/>
  <c r="G3339" i="7"/>
  <c r="C3340" i="7"/>
  <c r="D3339" i="7"/>
  <c r="H3339" i="7"/>
  <c r="I3339" i="7"/>
  <c r="G3340" i="7"/>
  <c r="D3340" i="7"/>
  <c r="C3341" i="7"/>
  <c r="F3340" i="7"/>
  <c r="E3340" i="7"/>
  <c r="H3340" i="7"/>
  <c r="I3340" i="7"/>
  <c r="E3341" i="7"/>
  <c r="F3341" i="7"/>
  <c r="D3341" i="7"/>
  <c r="C3342" i="7"/>
  <c r="G3341" i="7"/>
  <c r="H3341" i="7"/>
  <c r="I3341" i="7"/>
  <c r="D3342" i="7"/>
  <c r="G3342" i="7"/>
  <c r="C3343" i="7"/>
  <c r="E3342" i="7"/>
  <c r="F3342" i="7"/>
  <c r="H3342" i="7"/>
  <c r="I3342" i="7"/>
  <c r="F3343" i="7"/>
  <c r="G3343" i="7"/>
  <c r="C3344" i="7"/>
  <c r="E3343" i="7"/>
  <c r="D3343" i="7"/>
  <c r="H3343" i="7"/>
  <c r="I3343" i="7"/>
  <c r="D3344" i="7"/>
  <c r="G3344" i="7"/>
  <c r="C3345" i="7"/>
  <c r="F3344" i="7"/>
  <c r="E3344" i="7"/>
  <c r="H3344" i="7"/>
  <c r="I3344" i="7"/>
  <c r="C3346" i="7"/>
  <c r="G3345" i="7"/>
  <c r="F3345" i="7"/>
  <c r="E3345" i="7"/>
  <c r="D3345" i="7"/>
  <c r="H3345" i="7"/>
  <c r="I3345" i="7"/>
  <c r="D3346" i="7"/>
  <c r="E3346" i="7"/>
  <c r="F3346" i="7"/>
  <c r="C3347" i="7"/>
  <c r="G3346" i="7"/>
  <c r="H3346" i="7"/>
  <c r="I3346" i="7"/>
  <c r="C3348" i="7"/>
  <c r="F3347" i="7"/>
  <c r="D3347" i="7"/>
  <c r="E3347" i="7"/>
  <c r="G3347" i="7"/>
  <c r="H3347" i="7"/>
  <c r="I3347" i="7"/>
  <c r="G3348" i="7"/>
  <c r="D3348" i="7"/>
  <c r="C3349" i="7"/>
  <c r="F3348" i="7"/>
  <c r="E3348" i="7"/>
  <c r="H3348" i="7"/>
  <c r="I3348" i="7"/>
  <c r="C3350" i="7"/>
  <c r="F3349" i="7"/>
  <c r="D3349" i="7"/>
  <c r="G3349" i="7"/>
  <c r="E3349" i="7"/>
  <c r="H3349" i="7"/>
  <c r="I3349" i="7"/>
  <c r="D3350" i="7"/>
  <c r="C3351" i="7"/>
  <c r="E3350" i="7"/>
  <c r="G3350" i="7"/>
  <c r="F3350" i="7"/>
  <c r="H3350" i="7"/>
  <c r="I3350" i="7"/>
  <c r="C3352" i="7"/>
  <c r="F3351" i="7"/>
  <c r="G3351" i="7"/>
  <c r="D3351" i="7"/>
  <c r="E3351" i="7"/>
  <c r="H3351" i="7"/>
  <c r="I3351" i="7"/>
  <c r="D3352" i="7"/>
  <c r="G3352" i="7"/>
  <c r="F3352" i="7"/>
  <c r="E3352" i="7"/>
  <c r="C3353" i="7"/>
  <c r="H3352" i="7"/>
  <c r="I3352" i="7"/>
  <c r="C3354" i="7"/>
  <c r="G3353" i="7"/>
  <c r="F3353" i="7"/>
  <c r="E3353" i="7"/>
  <c r="D3353" i="7"/>
  <c r="H3353" i="7"/>
  <c r="I3353" i="7"/>
  <c r="G3354" i="7"/>
  <c r="D3354" i="7"/>
  <c r="C3355" i="7"/>
  <c r="F3354" i="7"/>
  <c r="E3354" i="7"/>
  <c r="H3354" i="7"/>
  <c r="I3354" i="7"/>
  <c r="D3355" i="7"/>
  <c r="C3356" i="7"/>
  <c r="F3355" i="7"/>
  <c r="E3355" i="7"/>
  <c r="G3355" i="7"/>
  <c r="H3355" i="7"/>
  <c r="I3355" i="7"/>
  <c r="D3356" i="7"/>
  <c r="F3356" i="7"/>
  <c r="C3357" i="7"/>
  <c r="G3356" i="7"/>
  <c r="E3356" i="7"/>
  <c r="H3356" i="7"/>
  <c r="I3356" i="7"/>
  <c r="C3358" i="7"/>
  <c r="F3357" i="7"/>
  <c r="E3357" i="7"/>
  <c r="D3357" i="7"/>
  <c r="G3357" i="7"/>
  <c r="H3357" i="7"/>
  <c r="I3357" i="7"/>
  <c r="G3358" i="7"/>
  <c r="D3358" i="7"/>
  <c r="C3359" i="7"/>
  <c r="E3358" i="7"/>
  <c r="F3358" i="7"/>
  <c r="H3358" i="7"/>
  <c r="I3358" i="7"/>
  <c r="C3360" i="7"/>
  <c r="G3359" i="7"/>
  <c r="F3359" i="7"/>
  <c r="E3359" i="7"/>
  <c r="D3359" i="7"/>
  <c r="H3359" i="7"/>
  <c r="I3359" i="7"/>
  <c r="C3361" i="7"/>
  <c r="F3360" i="7"/>
  <c r="D3360" i="7"/>
  <c r="E3360" i="7"/>
  <c r="G3360" i="7"/>
  <c r="H3360" i="7"/>
  <c r="I3360" i="7"/>
  <c r="C3362" i="7"/>
  <c r="G3361" i="7"/>
  <c r="F3361" i="7"/>
  <c r="E3361" i="7"/>
  <c r="D3361" i="7"/>
  <c r="H3361" i="7"/>
  <c r="I3361" i="7"/>
  <c r="G3362" i="7"/>
  <c r="D3362" i="7"/>
  <c r="E3362" i="7"/>
  <c r="C3363" i="7"/>
  <c r="F3362" i="7"/>
  <c r="H3362" i="7"/>
  <c r="I3362" i="7"/>
  <c r="C3364" i="7"/>
  <c r="G3363" i="7"/>
  <c r="F3363" i="7"/>
  <c r="E3363" i="7"/>
  <c r="D3363" i="7"/>
  <c r="H3363" i="7"/>
  <c r="I3363" i="7"/>
  <c r="D3364" i="7"/>
  <c r="G3364" i="7"/>
  <c r="C3365" i="7"/>
  <c r="F3364" i="7"/>
  <c r="E3364" i="7"/>
  <c r="H3364" i="7"/>
  <c r="I3364" i="7"/>
  <c r="G3365" i="7"/>
  <c r="C3366" i="7"/>
  <c r="F3365" i="7"/>
  <c r="E3365" i="7"/>
  <c r="D3365" i="7"/>
  <c r="H3365" i="7"/>
  <c r="I3365" i="7"/>
  <c r="D3366" i="7"/>
  <c r="C3367" i="7"/>
  <c r="F3366" i="7"/>
  <c r="E3366" i="7"/>
  <c r="G3366" i="7"/>
  <c r="H3366" i="7"/>
  <c r="I3366" i="7"/>
  <c r="F3367" i="7"/>
  <c r="C3368" i="7"/>
  <c r="G3367" i="7"/>
  <c r="E3367" i="7"/>
  <c r="D3367" i="7"/>
  <c r="H3367" i="7"/>
  <c r="I3367" i="7"/>
  <c r="G3368" i="7"/>
  <c r="D3368" i="7"/>
  <c r="F3368" i="7"/>
  <c r="C3369" i="7"/>
  <c r="E3368" i="7"/>
  <c r="H3368" i="7"/>
  <c r="I3368" i="7"/>
  <c r="F3369" i="7"/>
  <c r="E3369" i="7"/>
  <c r="D3369" i="7"/>
  <c r="G3369" i="7"/>
  <c r="C3370" i="7"/>
  <c r="H3369" i="7"/>
  <c r="I3369" i="7"/>
  <c r="D3370" i="7"/>
  <c r="C3371" i="7"/>
  <c r="E3370" i="7"/>
  <c r="F3370" i="7"/>
  <c r="G3370" i="7"/>
  <c r="H3370" i="7"/>
  <c r="I3370" i="7"/>
  <c r="C3372" i="7"/>
  <c r="F3371" i="7"/>
  <c r="D3371" i="7"/>
  <c r="G3371" i="7"/>
  <c r="E3371" i="7"/>
  <c r="H3371" i="7"/>
  <c r="I3371" i="7"/>
  <c r="D3372" i="7"/>
  <c r="F3372" i="7"/>
  <c r="C3373" i="7"/>
  <c r="E3372" i="7"/>
  <c r="G3372" i="7"/>
  <c r="H3372" i="7"/>
  <c r="I3372" i="7"/>
  <c r="C3374" i="7"/>
  <c r="F3373" i="7"/>
  <c r="E3373" i="7"/>
  <c r="D3373" i="7"/>
  <c r="G3373" i="7"/>
  <c r="H3373" i="7"/>
  <c r="I3373" i="7"/>
  <c r="D3374" i="7"/>
  <c r="C3375" i="7"/>
  <c r="E3374" i="7"/>
  <c r="F3374" i="7"/>
  <c r="G3374" i="7"/>
  <c r="H3374" i="7"/>
  <c r="I3374" i="7"/>
  <c r="G3375" i="7"/>
  <c r="C3376" i="7"/>
  <c r="F3375" i="7"/>
  <c r="E3375" i="7"/>
  <c r="D3375" i="7"/>
  <c r="H3375" i="7"/>
  <c r="I3375" i="7"/>
  <c r="D3376" i="7"/>
  <c r="C3377" i="7"/>
  <c r="F3376" i="7"/>
  <c r="E3376" i="7"/>
  <c r="G3376" i="7"/>
  <c r="H3376" i="7"/>
  <c r="I3376" i="7"/>
  <c r="C3378" i="7"/>
  <c r="F3377" i="7"/>
  <c r="D3377" i="7"/>
  <c r="G3377" i="7"/>
  <c r="E3377" i="7"/>
  <c r="H3377" i="7"/>
  <c r="I3377" i="7"/>
  <c r="D3378" i="7"/>
  <c r="E3378" i="7"/>
  <c r="C3379" i="7"/>
  <c r="F3378" i="7"/>
  <c r="G3378" i="7"/>
  <c r="H3378" i="7"/>
  <c r="I3378" i="7"/>
  <c r="C3380" i="7"/>
  <c r="F3379" i="7"/>
  <c r="D3379" i="7"/>
  <c r="G3379" i="7"/>
  <c r="E3379" i="7"/>
  <c r="H3379" i="7"/>
  <c r="I3379" i="7"/>
  <c r="D3380" i="7"/>
  <c r="C3381" i="7"/>
  <c r="G3380" i="7"/>
  <c r="E3380" i="7"/>
  <c r="F3380" i="7"/>
  <c r="H3380" i="7"/>
  <c r="I3380" i="7"/>
  <c r="C3382" i="7"/>
  <c r="F3381" i="7"/>
  <c r="G3381" i="7"/>
  <c r="D3381" i="7"/>
  <c r="E3381" i="7"/>
  <c r="H3381" i="7"/>
  <c r="I3381" i="7"/>
  <c r="D3382" i="7"/>
  <c r="C3383" i="7"/>
  <c r="F3382" i="7"/>
  <c r="E3382" i="7"/>
  <c r="G3382" i="7"/>
  <c r="H3382" i="7"/>
  <c r="I3382" i="7"/>
  <c r="C3384" i="7"/>
  <c r="F3383" i="7"/>
  <c r="E3383" i="7"/>
  <c r="D3383" i="7"/>
  <c r="G3383" i="7"/>
  <c r="H3383" i="7"/>
  <c r="I3383" i="7"/>
  <c r="D3384" i="7"/>
  <c r="F3384" i="7"/>
  <c r="E3384" i="7"/>
  <c r="G3384" i="7"/>
  <c r="C3385" i="7"/>
  <c r="H3384" i="7"/>
  <c r="I3384" i="7"/>
  <c r="C3386" i="7"/>
  <c r="F3385" i="7"/>
  <c r="E3385" i="7"/>
  <c r="D3385" i="7"/>
  <c r="G3385" i="7"/>
  <c r="H3385" i="7"/>
  <c r="I3385" i="7"/>
  <c r="G3386" i="7"/>
  <c r="D3386" i="7"/>
  <c r="C3387" i="7"/>
  <c r="F3386" i="7"/>
  <c r="E3386" i="7"/>
  <c r="H3386" i="7"/>
  <c r="I3386" i="7"/>
  <c r="F3387" i="7"/>
  <c r="C3388" i="7"/>
  <c r="E3387" i="7"/>
  <c r="D3387" i="7"/>
  <c r="G3387" i="7"/>
  <c r="H3387" i="7"/>
  <c r="I3387" i="7"/>
  <c r="G3388" i="7"/>
  <c r="D3388" i="7"/>
  <c r="F3388" i="7"/>
  <c r="E3388" i="7"/>
  <c r="C3389" i="7"/>
  <c r="H3388" i="7"/>
  <c r="I3388" i="7"/>
  <c r="C3390" i="7"/>
  <c r="F3389" i="7"/>
  <c r="E3389" i="7"/>
  <c r="D3389" i="7"/>
  <c r="G3389" i="7"/>
  <c r="H3389" i="7"/>
  <c r="I3389" i="7"/>
  <c r="D3390" i="7"/>
  <c r="C3391" i="7"/>
  <c r="F3390" i="7"/>
  <c r="G3390" i="7"/>
  <c r="E3390" i="7"/>
  <c r="H3390" i="7"/>
  <c r="I3390" i="7"/>
  <c r="F3391" i="7"/>
  <c r="E3391" i="7"/>
  <c r="D3391" i="7"/>
  <c r="G3391" i="7"/>
  <c r="C3392" i="7"/>
  <c r="H3391" i="7"/>
  <c r="I3391" i="7"/>
  <c r="D3392" i="7"/>
  <c r="G3392" i="7"/>
  <c r="C3393" i="7"/>
  <c r="F3392" i="7"/>
  <c r="E3392" i="7"/>
  <c r="H3392" i="7"/>
  <c r="I3392" i="7"/>
  <c r="F3393" i="7"/>
  <c r="C3394" i="7"/>
  <c r="E3393" i="7"/>
  <c r="D3393" i="7"/>
  <c r="G3393" i="7"/>
  <c r="H3393" i="7"/>
  <c r="I3393" i="7"/>
  <c r="D3394" i="7"/>
  <c r="G3394" i="7"/>
  <c r="E3394" i="7"/>
  <c r="C3395" i="7"/>
  <c r="F3394" i="7"/>
  <c r="H3394" i="7"/>
  <c r="I3394" i="7"/>
  <c r="C3396" i="7"/>
  <c r="F3395" i="7"/>
  <c r="D3395" i="7"/>
  <c r="G3395" i="7"/>
  <c r="E3395" i="7"/>
  <c r="H3395" i="7"/>
  <c r="I3395" i="7"/>
  <c r="C3397" i="7"/>
  <c r="F3396" i="7"/>
  <c r="D3396" i="7"/>
  <c r="E3396" i="7"/>
  <c r="G3396" i="7"/>
  <c r="H3396" i="7"/>
  <c r="I3396" i="7"/>
  <c r="C3398" i="7"/>
  <c r="E3397" i="7"/>
  <c r="F3397" i="7"/>
  <c r="G3397" i="7"/>
  <c r="D3397" i="7"/>
  <c r="H3397" i="7"/>
  <c r="I3397" i="7"/>
  <c r="C3399" i="7"/>
  <c r="F3398" i="7"/>
  <c r="E3398" i="7"/>
  <c r="G3398" i="7"/>
  <c r="D3398" i="7"/>
  <c r="H3398" i="7"/>
  <c r="I3398" i="7"/>
  <c r="C3400" i="7"/>
  <c r="F3399" i="7"/>
  <c r="D3399" i="7"/>
  <c r="E3399" i="7"/>
  <c r="G3399" i="7"/>
  <c r="H3399" i="7"/>
  <c r="I3399" i="7"/>
  <c r="D3400" i="7"/>
  <c r="G3400" i="7"/>
  <c r="F3400" i="7"/>
  <c r="E3400" i="7"/>
  <c r="C3401" i="7"/>
  <c r="H3400" i="7"/>
  <c r="I3400" i="7"/>
  <c r="C3402" i="7"/>
  <c r="G3401" i="7"/>
  <c r="F3401" i="7"/>
  <c r="E3401" i="7"/>
  <c r="D3401" i="7"/>
  <c r="H3401" i="7"/>
  <c r="I3401" i="7"/>
  <c r="C3403" i="7"/>
  <c r="F3402" i="7"/>
  <c r="D3402" i="7"/>
  <c r="E3402" i="7"/>
  <c r="G3402" i="7"/>
  <c r="H3402" i="7"/>
  <c r="I3402" i="7"/>
  <c r="C3404" i="7"/>
  <c r="G3403" i="7"/>
  <c r="F3403" i="7"/>
  <c r="E3403" i="7"/>
  <c r="D3403" i="7"/>
  <c r="H3403" i="7"/>
  <c r="I3403" i="7"/>
  <c r="F3404" i="7"/>
  <c r="E3404" i="7"/>
  <c r="C3405" i="7"/>
  <c r="G3404" i="7"/>
  <c r="D3404" i="7"/>
  <c r="H3404" i="7"/>
  <c r="I3404" i="7"/>
  <c r="F3405" i="7"/>
  <c r="E3405" i="7"/>
  <c r="D3405" i="7"/>
  <c r="G3405" i="7"/>
  <c r="C3406" i="7"/>
  <c r="H3405" i="7"/>
  <c r="I3405" i="7"/>
  <c r="D3406" i="7"/>
  <c r="C3407" i="7"/>
  <c r="F3406" i="7"/>
  <c r="G3406" i="7"/>
  <c r="E3406" i="7"/>
  <c r="H3406" i="7"/>
  <c r="I3406" i="7"/>
  <c r="C3408" i="7"/>
  <c r="F3407" i="7"/>
  <c r="G3407" i="7"/>
  <c r="D3407" i="7"/>
  <c r="E3407" i="7"/>
  <c r="H3407" i="7"/>
  <c r="I3407" i="7"/>
  <c r="C3409" i="7"/>
  <c r="F3408" i="7"/>
  <c r="D3408" i="7"/>
  <c r="E3408" i="7"/>
  <c r="G3408" i="7"/>
  <c r="H3408" i="7"/>
  <c r="I3408" i="7"/>
  <c r="C3410" i="7"/>
  <c r="G3409" i="7"/>
  <c r="F3409" i="7"/>
  <c r="E3409" i="7"/>
  <c r="D3409" i="7"/>
  <c r="H3409" i="7"/>
  <c r="I3409" i="7"/>
  <c r="E3410" i="7"/>
  <c r="C3411" i="7"/>
  <c r="F3410" i="7"/>
  <c r="G3410" i="7"/>
  <c r="D3410" i="7"/>
  <c r="H3410" i="7"/>
  <c r="I3410" i="7"/>
  <c r="C3412" i="7"/>
  <c r="F3411" i="7"/>
  <c r="D3411" i="7"/>
  <c r="G3411" i="7"/>
  <c r="E3411" i="7"/>
  <c r="H3411" i="7"/>
  <c r="I3411" i="7"/>
  <c r="D3412" i="7"/>
  <c r="C3413" i="7"/>
  <c r="E3412" i="7"/>
  <c r="F3412" i="7"/>
  <c r="G3412" i="7"/>
  <c r="H3412" i="7"/>
  <c r="I3412" i="7"/>
  <c r="F3413" i="7"/>
  <c r="E3413" i="7"/>
  <c r="D3413" i="7"/>
  <c r="G3413" i="7"/>
  <c r="C3414" i="7"/>
  <c r="H3413" i="7"/>
  <c r="I3413" i="7"/>
  <c r="D3414" i="7"/>
  <c r="C3415" i="7"/>
  <c r="G3414" i="7"/>
  <c r="E3414" i="7"/>
  <c r="F3414" i="7"/>
  <c r="H3414" i="7"/>
  <c r="I3414" i="7"/>
  <c r="G3415" i="7"/>
  <c r="C3416" i="7"/>
  <c r="F3415" i="7"/>
  <c r="E3415" i="7"/>
  <c r="D3415" i="7"/>
  <c r="H3415" i="7"/>
  <c r="I3415" i="7"/>
  <c r="D3416" i="7"/>
  <c r="F3416" i="7"/>
  <c r="C3417" i="7"/>
  <c r="G3416" i="7"/>
  <c r="E3416" i="7"/>
  <c r="H3416" i="7"/>
  <c r="I3416" i="7"/>
  <c r="G3417" i="7"/>
  <c r="C3418" i="7"/>
  <c r="F3417" i="7"/>
  <c r="E3417" i="7"/>
  <c r="D3417" i="7"/>
  <c r="H3417" i="7"/>
  <c r="I3417" i="7"/>
  <c r="D3418" i="7"/>
  <c r="G3418" i="7"/>
  <c r="C3419" i="7"/>
  <c r="F3418" i="7"/>
  <c r="E3418" i="7"/>
  <c r="H3418" i="7"/>
  <c r="I3418" i="7"/>
  <c r="G3419" i="7"/>
  <c r="C3420" i="7"/>
  <c r="F3419" i="7"/>
  <c r="E3419" i="7"/>
  <c r="D3419" i="7"/>
  <c r="H3419" i="7"/>
  <c r="I3419" i="7"/>
  <c r="D3420" i="7"/>
  <c r="F3420" i="7"/>
  <c r="E3420" i="7"/>
  <c r="C3421" i="7"/>
  <c r="G3420" i="7"/>
  <c r="H3420" i="7"/>
  <c r="I3420" i="7"/>
  <c r="F3421" i="7"/>
  <c r="C3422" i="7"/>
  <c r="E3421" i="7"/>
  <c r="D3421" i="7"/>
  <c r="G3421" i="7"/>
  <c r="H3421" i="7"/>
  <c r="I3421" i="7"/>
  <c r="G3422" i="7"/>
  <c r="D3422" i="7"/>
  <c r="C3423" i="7"/>
  <c r="E3422" i="7"/>
  <c r="F3422" i="7"/>
  <c r="H3422" i="7"/>
  <c r="I3422" i="7"/>
  <c r="C3424" i="7"/>
  <c r="F3423" i="7"/>
  <c r="G3423" i="7"/>
  <c r="E3423" i="7"/>
  <c r="D3423" i="7"/>
  <c r="H3423" i="7"/>
  <c r="I3423" i="7"/>
  <c r="D3424" i="7"/>
  <c r="C3425" i="7"/>
  <c r="F3424" i="7"/>
  <c r="G3424" i="7"/>
  <c r="E3424" i="7"/>
  <c r="H3424" i="7"/>
  <c r="I3424" i="7"/>
  <c r="C3426" i="7"/>
  <c r="F3425" i="7"/>
  <c r="D3425" i="7"/>
  <c r="G3425" i="7"/>
  <c r="E3425" i="7"/>
  <c r="H3425" i="7"/>
  <c r="I3425" i="7"/>
  <c r="D3426" i="7"/>
  <c r="E3426" i="7"/>
  <c r="C3427" i="7"/>
  <c r="G3426" i="7"/>
  <c r="F3426" i="7"/>
  <c r="H3426" i="7"/>
  <c r="I3426" i="7"/>
  <c r="C3428" i="7"/>
  <c r="F3427" i="7"/>
  <c r="D3427" i="7"/>
  <c r="E3427" i="7"/>
  <c r="G3427" i="7"/>
  <c r="H3427" i="7"/>
  <c r="I3427" i="7"/>
  <c r="D3428" i="7"/>
  <c r="C3429" i="7"/>
  <c r="F3428" i="7"/>
  <c r="E3428" i="7"/>
  <c r="G3428" i="7"/>
  <c r="H3428" i="7"/>
  <c r="I3428" i="7"/>
  <c r="C3430" i="7"/>
  <c r="F3429" i="7"/>
  <c r="E3429" i="7"/>
  <c r="G3429" i="7"/>
  <c r="D3429" i="7"/>
  <c r="H3429" i="7"/>
  <c r="I3429" i="7"/>
  <c r="D3430" i="7"/>
  <c r="C3431" i="7"/>
  <c r="E3430" i="7"/>
  <c r="G3430" i="7"/>
  <c r="F3430" i="7"/>
  <c r="H3430" i="7"/>
  <c r="I3430" i="7"/>
  <c r="C3432" i="7"/>
  <c r="F3431" i="7"/>
  <c r="E3431" i="7"/>
  <c r="G3431" i="7"/>
  <c r="D3431" i="7"/>
  <c r="H3431" i="7"/>
  <c r="I3431" i="7"/>
  <c r="D3432" i="7"/>
  <c r="F3432" i="7"/>
  <c r="E3432" i="7"/>
  <c r="G3432" i="7"/>
  <c r="C3433" i="7"/>
  <c r="H3432" i="7"/>
  <c r="I3432" i="7"/>
  <c r="C3434" i="7"/>
  <c r="F3433" i="7"/>
  <c r="E3433" i="7"/>
  <c r="G3433" i="7"/>
  <c r="D3433" i="7"/>
  <c r="H3433" i="7"/>
  <c r="I3433" i="7"/>
  <c r="D3434" i="7"/>
  <c r="C3435" i="7"/>
  <c r="F3434" i="7"/>
  <c r="G3434" i="7"/>
  <c r="E3434" i="7"/>
  <c r="H3434" i="7"/>
  <c r="I3434" i="7"/>
  <c r="C3436" i="7"/>
  <c r="F3435" i="7"/>
  <c r="G3435" i="7"/>
  <c r="E3435" i="7"/>
  <c r="D3435" i="7"/>
  <c r="H3435" i="7"/>
  <c r="I3435" i="7"/>
  <c r="E3436" i="7"/>
  <c r="D3436" i="7"/>
  <c r="F3436" i="7"/>
  <c r="C3437" i="7"/>
  <c r="G3436" i="7"/>
  <c r="H3436" i="7"/>
  <c r="I3436" i="7"/>
  <c r="F3437" i="7"/>
  <c r="E3437" i="7"/>
  <c r="D3437" i="7"/>
  <c r="G3437" i="7"/>
  <c r="C3438" i="7"/>
  <c r="H3437" i="7"/>
  <c r="I3437" i="7"/>
  <c r="D3438" i="7"/>
  <c r="C3439" i="7"/>
  <c r="E3438" i="7"/>
  <c r="G3438" i="7"/>
  <c r="F3438" i="7"/>
  <c r="H3438" i="7"/>
  <c r="I3438" i="7"/>
  <c r="C3440" i="7"/>
  <c r="F3439" i="7"/>
  <c r="D3439" i="7"/>
  <c r="E3439" i="7"/>
  <c r="G3439" i="7"/>
  <c r="H3439" i="7"/>
  <c r="I3439" i="7"/>
  <c r="E3440" i="7"/>
  <c r="G3440" i="7"/>
  <c r="D3440" i="7"/>
  <c r="F3440" i="7"/>
  <c r="C3441" i="7"/>
  <c r="H3440" i="7"/>
  <c r="I3440" i="7"/>
  <c r="C3442" i="7"/>
  <c r="F3441" i="7"/>
  <c r="G3441" i="7"/>
  <c r="E3441" i="7"/>
  <c r="D3441" i="7"/>
  <c r="H3441" i="7"/>
  <c r="I3441" i="7"/>
  <c r="D3442" i="7"/>
  <c r="E3442" i="7"/>
  <c r="C3443" i="7"/>
  <c r="F3442" i="7"/>
  <c r="G3442" i="7"/>
  <c r="H3442" i="7"/>
  <c r="I3442" i="7"/>
  <c r="F3443" i="7"/>
  <c r="C3444" i="7"/>
  <c r="E3443" i="7"/>
  <c r="G3443" i="7"/>
  <c r="D3443" i="7"/>
  <c r="H3443" i="7"/>
  <c r="I3443" i="7"/>
  <c r="C3445" i="7"/>
  <c r="F3444" i="7"/>
  <c r="E3444" i="7"/>
  <c r="D3444" i="7"/>
  <c r="G3444" i="7"/>
  <c r="H3444" i="7"/>
  <c r="I3444" i="7"/>
  <c r="G3445" i="7"/>
  <c r="C3446" i="7"/>
  <c r="D3445" i="7"/>
  <c r="F3445" i="7"/>
  <c r="E3445" i="7"/>
  <c r="H3445" i="7"/>
  <c r="I3445" i="7"/>
  <c r="E3446" i="7"/>
  <c r="G3446" i="7"/>
  <c r="D3446" i="7"/>
  <c r="F3446" i="7"/>
  <c r="C3447" i="7"/>
  <c r="H3446" i="7"/>
  <c r="I3446" i="7"/>
  <c r="F3447" i="7"/>
  <c r="D3447" i="7"/>
  <c r="C3448" i="7"/>
  <c r="E3447" i="7"/>
  <c r="G3447" i="7"/>
  <c r="H3447" i="7"/>
  <c r="I3447" i="7"/>
  <c r="F3448" i="7"/>
  <c r="D3448" i="7"/>
  <c r="C3449" i="7"/>
  <c r="G3448" i="7"/>
  <c r="E3448" i="7"/>
  <c r="H3448" i="7"/>
  <c r="I3448" i="7"/>
  <c r="F3449" i="7"/>
  <c r="E3449" i="7"/>
  <c r="D3449" i="7"/>
  <c r="G3449" i="7"/>
  <c r="C3450" i="7"/>
  <c r="H3449" i="7"/>
  <c r="I3449" i="7"/>
  <c r="F3450" i="7"/>
  <c r="G3450" i="7"/>
  <c r="D3450" i="7"/>
  <c r="E3450" i="7"/>
  <c r="C3451" i="7"/>
  <c r="H3450" i="7"/>
  <c r="I3450" i="7"/>
  <c r="C3452" i="7"/>
  <c r="F3451" i="7"/>
  <c r="E3451" i="7"/>
  <c r="D3451" i="7"/>
  <c r="G3451" i="7"/>
  <c r="H3451" i="7"/>
  <c r="I3451" i="7"/>
  <c r="D3452" i="7"/>
  <c r="E3452" i="7"/>
  <c r="G3452" i="7"/>
  <c r="F3452" i="7"/>
  <c r="C3453" i="7"/>
  <c r="H3452" i="7"/>
  <c r="I3452" i="7"/>
  <c r="C3454" i="7"/>
  <c r="F3453" i="7"/>
  <c r="E3453" i="7"/>
  <c r="D3453" i="7"/>
  <c r="G3453" i="7"/>
  <c r="H3453" i="7"/>
  <c r="I3453" i="7"/>
  <c r="F3454" i="7"/>
  <c r="D3454" i="7"/>
  <c r="C3455" i="7"/>
  <c r="E3454" i="7"/>
  <c r="G3454" i="7"/>
  <c r="H3454" i="7"/>
  <c r="I3454" i="7"/>
  <c r="C3456" i="7"/>
  <c r="F3455" i="7"/>
  <c r="D3455" i="7"/>
  <c r="G3455" i="7"/>
  <c r="E3455" i="7"/>
  <c r="H3455" i="7"/>
  <c r="I3455" i="7"/>
  <c r="D3456" i="7"/>
  <c r="C3457" i="7"/>
  <c r="E3456" i="7"/>
  <c r="F3456" i="7"/>
  <c r="G3456" i="7"/>
  <c r="H3456" i="7"/>
  <c r="I3456" i="7"/>
  <c r="C3458" i="7"/>
  <c r="F3457" i="7"/>
  <c r="D3457" i="7"/>
  <c r="G3457" i="7"/>
  <c r="E3457" i="7"/>
  <c r="H3457" i="7"/>
  <c r="I3457" i="7"/>
  <c r="D3458" i="7"/>
  <c r="E3458" i="7"/>
  <c r="C3459" i="7"/>
  <c r="F3458" i="7"/>
  <c r="G3458" i="7"/>
  <c r="H3458" i="7"/>
  <c r="I3458" i="7"/>
  <c r="G3459" i="7"/>
  <c r="C3460" i="7"/>
  <c r="F3459" i="7"/>
  <c r="E3459" i="7"/>
  <c r="D3459" i="7"/>
  <c r="H3459" i="7"/>
  <c r="I3459" i="7"/>
  <c r="D3460" i="7"/>
  <c r="G3460" i="7"/>
  <c r="C3461" i="7"/>
  <c r="F3460" i="7"/>
  <c r="E3460" i="7"/>
  <c r="H3460" i="7"/>
  <c r="I3460" i="7"/>
  <c r="C3462" i="7"/>
  <c r="F3461" i="7"/>
  <c r="E3461" i="7"/>
  <c r="D3461" i="7"/>
  <c r="G3461" i="7"/>
  <c r="H3461" i="7"/>
  <c r="I3461" i="7"/>
  <c r="E3462" i="7"/>
  <c r="D3462" i="7"/>
  <c r="C3463" i="7"/>
  <c r="F3462" i="7"/>
  <c r="G3462" i="7"/>
  <c r="H3462" i="7"/>
  <c r="I3462" i="7"/>
  <c r="C3464" i="7"/>
  <c r="G3463" i="7"/>
  <c r="F3463" i="7"/>
  <c r="E3463" i="7"/>
  <c r="D3463" i="7"/>
  <c r="H3463" i="7"/>
  <c r="I3463" i="7"/>
  <c r="D3464" i="7"/>
  <c r="G3464" i="7"/>
  <c r="F3464" i="7"/>
  <c r="E3464" i="7"/>
  <c r="C3465" i="7"/>
  <c r="H3464" i="7"/>
  <c r="I3464" i="7"/>
  <c r="C3466" i="7"/>
  <c r="G3465" i="7"/>
  <c r="F3465" i="7"/>
  <c r="E3465" i="7"/>
  <c r="D3465" i="7"/>
  <c r="H3465" i="7"/>
  <c r="I3465" i="7"/>
  <c r="D3466" i="7"/>
  <c r="C3467" i="7"/>
  <c r="E3466" i="7"/>
  <c r="G3466" i="7"/>
  <c r="F3466" i="7"/>
  <c r="H3466" i="7"/>
  <c r="I3466" i="7"/>
  <c r="G3467" i="7"/>
  <c r="C3468" i="7"/>
  <c r="F3467" i="7"/>
  <c r="E3467" i="7"/>
  <c r="D3467" i="7"/>
  <c r="H3467" i="7"/>
  <c r="I3467" i="7"/>
  <c r="D3468" i="7"/>
  <c r="F3468" i="7"/>
  <c r="G3468" i="7"/>
  <c r="C3469" i="7"/>
  <c r="E3468" i="7"/>
  <c r="H3468" i="7"/>
  <c r="I3468" i="7"/>
  <c r="C3470" i="7"/>
  <c r="F3469" i="7"/>
  <c r="D3469" i="7"/>
  <c r="E3469" i="7"/>
  <c r="G3469" i="7"/>
  <c r="H3469" i="7"/>
  <c r="I3469" i="7"/>
  <c r="D3470" i="7"/>
  <c r="C3471" i="7"/>
  <c r="G3470" i="7"/>
  <c r="F3470" i="7"/>
  <c r="E3470" i="7"/>
  <c r="H3470" i="7"/>
  <c r="I3470" i="7"/>
  <c r="C3472" i="7"/>
  <c r="F3471" i="7"/>
  <c r="D3471" i="7"/>
  <c r="G3471" i="7"/>
  <c r="E3471" i="7"/>
  <c r="H3471" i="7"/>
  <c r="I3471" i="7"/>
  <c r="D3472" i="7"/>
  <c r="C3473" i="7"/>
  <c r="F3472" i="7"/>
  <c r="E3472" i="7"/>
  <c r="G3472" i="7"/>
  <c r="H3472" i="7"/>
  <c r="I3472" i="7"/>
  <c r="C3474" i="7"/>
  <c r="F3473" i="7"/>
  <c r="D3473" i="7"/>
  <c r="G3473" i="7"/>
  <c r="E3473" i="7"/>
  <c r="H3473" i="7"/>
  <c r="I3473" i="7"/>
  <c r="D3474" i="7"/>
  <c r="G3474" i="7"/>
  <c r="E3474" i="7"/>
  <c r="C3475" i="7"/>
  <c r="F3474" i="7"/>
  <c r="H3474" i="7"/>
  <c r="I3474" i="7"/>
  <c r="C3476" i="7"/>
  <c r="G3475" i="7"/>
  <c r="F3475" i="7"/>
  <c r="E3475" i="7"/>
  <c r="D3475" i="7"/>
  <c r="H3475" i="7"/>
  <c r="I3475" i="7"/>
  <c r="D3476" i="7"/>
  <c r="G3476" i="7"/>
  <c r="C3477" i="7"/>
  <c r="F3476" i="7"/>
  <c r="E3476" i="7"/>
  <c r="H3476" i="7"/>
  <c r="I3476" i="7"/>
  <c r="G3477" i="7"/>
  <c r="C3478" i="7"/>
  <c r="F3477" i="7"/>
  <c r="E3477" i="7"/>
  <c r="D3477" i="7"/>
  <c r="H3477" i="7"/>
  <c r="I3477" i="7"/>
  <c r="C3479" i="7"/>
  <c r="G3478" i="7"/>
  <c r="D3478" i="7"/>
  <c r="F3478" i="7"/>
  <c r="E3478" i="7"/>
  <c r="H3478" i="7"/>
  <c r="I3478" i="7"/>
  <c r="C3480" i="7"/>
  <c r="G3479" i="7"/>
  <c r="F3479" i="7"/>
  <c r="E3479" i="7"/>
  <c r="D3479" i="7"/>
  <c r="H3479" i="7"/>
  <c r="I3479" i="7"/>
  <c r="D3480" i="7"/>
  <c r="G3480" i="7"/>
  <c r="F3480" i="7"/>
  <c r="E3480" i="7"/>
  <c r="C3481" i="7"/>
  <c r="H3480" i="7"/>
  <c r="I3480" i="7"/>
  <c r="C3482" i="7"/>
  <c r="G3481" i="7"/>
  <c r="F3481" i="7"/>
  <c r="E3481" i="7"/>
  <c r="D3481" i="7"/>
  <c r="H3481" i="7"/>
  <c r="I3481" i="7"/>
  <c r="G3482" i="7"/>
  <c r="D3482" i="7"/>
  <c r="C3483" i="7"/>
  <c r="F3482" i="7"/>
  <c r="E3482" i="7"/>
  <c r="H3482" i="7"/>
  <c r="I3482" i="7"/>
  <c r="C3484" i="7"/>
  <c r="F3483" i="7"/>
  <c r="D3483" i="7"/>
  <c r="E3483" i="7"/>
  <c r="G3483" i="7"/>
  <c r="H3483" i="7"/>
  <c r="I3483" i="7"/>
  <c r="D3484" i="7"/>
  <c r="F3484" i="7"/>
  <c r="C3485" i="7"/>
  <c r="G3484" i="7"/>
  <c r="E3484" i="7"/>
  <c r="H3484" i="7"/>
  <c r="I3484" i="7"/>
  <c r="C3486" i="7"/>
  <c r="F3485" i="7"/>
  <c r="D3485" i="7"/>
  <c r="G3485" i="7"/>
  <c r="E3485" i="7"/>
  <c r="H3485" i="7"/>
  <c r="I3485" i="7"/>
  <c r="D3486" i="7"/>
  <c r="C3487" i="7"/>
  <c r="F3486" i="7"/>
  <c r="E3486" i="7"/>
  <c r="G3486" i="7"/>
  <c r="H3486" i="7"/>
  <c r="I3486" i="7"/>
  <c r="G3487" i="7"/>
  <c r="C3488" i="7"/>
  <c r="F3487" i="7"/>
  <c r="E3487" i="7"/>
  <c r="D3487" i="7"/>
  <c r="H3487" i="7"/>
  <c r="I3487" i="7"/>
  <c r="D3488" i="7"/>
  <c r="C3489" i="7"/>
  <c r="F3488" i="7"/>
  <c r="E3488" i="7"/>
  <c r="G3488" i="7"/>
  <c r="H3488" i="7"/>
  <c r="I3488" i="7"/>
  <c r="C3490" i="7"/>
  <c r="F3489" i="7"/>
  <c r="E3489" i="7"/>
  <c r="G3489" i="7"/>
  <c r="D3489" i="7"/>
  <c r="H3489" i="7"/>
  <c r="I3489" i="7"/>
  <c r="D3490" i="7"/>
  <c r="E3490" i="7"/>
  <c r="G3490" i="7"/>
  <c r="F3490" i="7"/>
  <c r="C3491" i="7"/>
  <c r="H3490" i="7"/>
  <c r="I3490" i="7"/>
  <c r="C3492" i="7"/>
  <c r="F3491" i="7"/>
  <c r="D3491" i="7"/>
  <c r="G3491" i="7"/>
  <c r="E3491" i="7"/>
  <c r="H3491" i="7"/>
  <c r="I3491" i="7"/>
  <c r="D3492" i="7"/>
  <c r="C3493" i="7"/>
  <c r="F3492" i="7"/>
  <c r="E3492" i="7"/>
  <c r="G3492" i="7"/>
  <c r="H3492" i="7"/>
  <c r="I3492" i="7"/>
  <c r="C3494" i="7"/>
  <c r="F3493" i="7"/>
  <c r="D3493" i="7"/>
  <c r="G3493" i="7"/>
  <c r="E3493" i="7"/>
  <c r="H3493" i="7"/>
  <c r="I3493" i="7"/>
  <c r="D3494" i="7"/>
  <c r="C3495" i="7"/>
  <c r="E3494" i="7"/>
  <c r="G3494" i="7"/>
  <c r="F3494" i="7"/>
  <c r="H3494" i="7"/>
  <c r="I3494" i="7"/>
  <c r="D3495" i="7"/>
  <c r="C3496" i="7"/>
  <c r="F3495" i="7"/>
  <c r="E3495" i="7"/>
  <c r="G3495" i="7"/>
  <c r="H3495" i="7"/>
  <c r="I3495" i="7"/>
  <c r="D3496" i="7"/>
  <c r="F3496" i="7"/>
  <c r="E3496" i="7"/>
  <c r="C3497" i="7"/>
  <c r="G3496" i="7"/>
  <c r="H3496" i="7"/>
  <c r="I3496" i="7"/>
  <c r="C3498" i="7"/>
  <c r="F3497" i="7"/>
  <c r="D3497" i="7"/>
  <c r="G3497" i="7"/>
  <c r="E3497" i="7"/>
  <c r="H3497" i="7"/>
  <c r="I3497" i="7"/>
  <c r="D3498" i="7"/>
  <c r="C3499" i="7"/>
  <c r="E3498" i="7"/>
  <c r="F3498" i="7"/>
  <c r="G3498" i="7"/>
  <c r="H3498" i="7"/>
  <c r="I3498" i="7"/>
  <c r="F3499" i="7"/>
  <c r="E3499" i="7"/>
  <c r="D3499" i="7"/>
  <c r="G3499" i="7"/>
  <c r="C3500" i="7"/>
  <c r="H3499" i="7"/>
  <c r="I3499" i="7"/>
  <c r="D3500" i="7"/>
  <c r="G3500" i="7"/>
  <c r="F3500" i="7"/>
  <c r="E3500" i="7"/>
  <c r="C3501" i="7"/>
  <c r="H3500" i="7"/>
  <c r="I3500" i="7"/>
  <c r="C3502" i="7"/>
  <c r="G3501" i="7"/>
  <c r="F3501" i="7"/>
  <c r="E3501" i="7"/>
  <c r="D3501" i="7"/>
  <c r="H3501" i="7"/>
  <c r="I3501" i="7"/>
  <c r="D3502" i="7"/>
  <c r="C3503" i="7"/>
  <c r="E3502" i="7"/>
  <c r="F3502" i="7"/>
  <c r="G3502" i="7"/>
  <c r="H3502" i="7"/>
  <c r="I3502" i="7"/>
  <c r="G3503" i="7"/>
  <c r="C3504" i="7"/>
  <c r="F3503" i="7"/>
  <c r="E3503" i="7"/>
  <c r="D3503" i="7"/>
  <c r="H3503" i="7"/>
  <c r="I3503" i="7"/>
  <c r="D3504" i="7"/>
  <c r="C3505" i="7"/>
  <c r="F3504" i="7"/>
  <c r="E3504" i="7"/>
  <c r="G3504" i="7"/>
  <c r="H3504" i="7"/>
  <c r="I3504" i="7"/>
  <c r="G3505" i="7"/>
  <c r="C3506" i="7"/>
  <c r="F3505" i="7"/>
  <c r="E3505" i="7"/>
  <c r="D3505" i="7"/>
  <c r="H3505" i="7"/>
  <c r="I3505" i="7"/>
  <c r="D3506" i="7"/>
  <c r="E3506" i="7"/>
  <c r="G3506" i="7"/>
  <c r="F3506" i="7"/>
  <c r="C3507" i="7"/>
  <c r="H3506" i="7"/>
  <c r="I3506" i="7"/>
  <c r="F3507" i="7"/>
  <c r="E3507" i="7"/>
  <c r="D3507" i="7"/>
  <c r="G3507" i="7"/>
  <c r="C3508" i="7"/>
  <c r="H3507" i="7"/>
  <c r="I3507" i="7"/>
  <c r="G3508" i="7"/>
  <c r="D3508" i="7"/>
  <c r="C3509" i="7"/>
  <c r="F3508" i="7"/>
  <c r="E3508" i="7"/>
  <c r="H3508" i="7"/>
  <c r="I3508" i="7"/>
  <c r="C3510" i="7"/>
  <c r="G3509" i="7"/>
  <c r="F3509" i="7"/>
  <c r="E3509" i="7"/>
  <c r="D3509" i="7"/>
  <c r="H3509" i="7"/>
  <c r="I3509" i="7"/>
  <c r="D3510" i="7"/>
  <c r="G3510" i="7"/>
  <c r="C3511" i="7"/>
  <c r="F3510" i="7"/>
  <c r="E3510" i="7"/>
  <c r="H3510" i="7"/>
  <c r="I3510" i="7"/>
  <c r="G3511" i="7"/>
  <c r="C3512" i="7"/>
  <c r="F3511" i="7"/>
  <c r="E3511" i="7"/>
  <c r="D3511" i="7"/>
  <c r="H3511" i="7"/>
  <c r="I3511" i="7"/>
  <c r="D3512" i="7"/>
  <c r="F3512" i="7"/>
  <c r="C3513" i="7"/>
  <c r="G3512" i="7"/>
  <c r="E3512" i="7"/>
  <c r="H3512" i="7"/>
  <c r="I3512" i="7"/>
  <c r="G3513" i="7"/>
  <c r="C3514" i="7"/>
  <c r="F3513" i="7"/>
  <c r="E3513" i="7"/>
  <c r="D3513" i="7"/>
  <c r="H3513" i="7"/>
  <c r="I3513" i="7"/>
  <c r="D3514" i="7"/>
  <c r="C3515" i="7"/>
  <c r="E3514" i="7"/>
  <c r="F3514" i="7"/>
  <c r="G3514" i="7"/>
  <c r="H3514" i="7"/>
  <c r="I3514" i="7"/>
  <c r="F3515" i="7"/>
  <c r="C3516" i="7"/>
  <c r="E3515" i="7"/>
  <c r="D3515" i="7"/>
  <c r="G3515" i="7"/>
  <c r="H3515" i="7"/>
  <c r="I3515" i="7"/>
  <c r="D3516" i="7"/>
  <c r="F3516" i="7"/>
  <c r="G3516" i="7"/>
  <c r="C3517" i="7"/>
  <c r="E3516" i="7"/>
  <c r="H3516" i="7"/>
  <c r="I3516" i="7"/>
  <c r="C3518" i="7"/>
  <c r="F3517" i="7"/>
  <c r="D3517" i="7"/>
  <c r="G3517" i="7"/>
  <c r="E3517" i="7"/>
  <c r="H3517" i="7"/>
  <c r="I3517" i="7"/>
  <c r="D3518" i="7"/>
  <c r="C3519" i="7"/>
  <c r="G3518" i="7"/>
  <c r="F3518" i="7"/>
  <c r="E3518" i="7"/>
  <c r="H3518" i="7"/>
  <c r="I3518" i="7"/>
  <c r="C3520" i="7"/>
  <c r="F3519" i="7"/>
  <c r="G3519" i="7"/>
  <c r="D3519" i="7"/>
  <c r="E3519" i="7"/>
  <c r="H3519" i="7"/>
  <c r="I3519" i="7"/>
  <c r="D3520" i="7"/>
  <c r="C3521" i="7"/>
  <c r="E3520" i="7"/>
  <c r="F3520" i="7"/>
  <c r="G3520" i="7"/>
  <c r="H3520" i="7"/>
  <c r="I3520" i="7"/>
  <c r="C3522" i="7"/>
  <c r="F3521" i="7"/>
  <c r="D3521" i="7"/>
  <c r="E3521" i="7"/>
  <c r="G3521" i="7"/>
  <c r="H3521" i="7"/>
  <c r="I3521" i="7"/>
  <c r="G3522" i="7"/>
  <c r="D3522" i="7"/>
  <c r="E3522" i="7"/>
  <c r="C3523" i="7"/>
  <c r="F3522" i="7"/>
  <c r="H3522" i="7"/>
  <c r="I3522" i="7"/>
  <c r="C3524" i="7"/>
  <c r="F3523" i="7"/>
  <c r="E3523" i="7"/>
  <c r="D3523" i="7"/>
  <c r="G3523" i="7"/>
  <c r="H3523" i="7"/>
  <c r="I3523" i="7"/>
  <c r="D3524" i="7"/>
  <c r="C3525" i="7"/>
  <c r="E3524" i="7"/>
  <c r="F3524" i="7"/>
  <c r="G3524" i="7"/>
  <c r="H3524" i="7"/>
  <c r="I3524" i="7"/>
  <c r="C3526" i="7"/>
  <c r="F3525" i="7"/>
  <c r="E3525" i="7"/>
  <c r="D3525" i="7"/>
  <c r="G3525" i="7"/>
  <c r="H3525" i="7"/>
  <c r="I3525" i="7"/>
  <c r="D3526" i="7"/>
  <c r="C3527" i="7"/>
  <c r="G3526" i="7"/>
  <c r="E3526" i="7"/>
  <c r="F3526" i="7"/>
  <c r="H3526" i="7"/>
  <c r="I3526" i="7"/>
  <c r="F3527" i="7"/>
  <c r="G3527" i="7"/>
  <c r="C3528" i="7"/>
  <c r="E3527" i="7"/>
  <c r="D3527" i="7"/>
  <c r="H3527" i="7"/>
  <c r="I3527" i="7"/>
  <c r="C3529" i="7"/>
  <c r="E3528" i="7"/>
  <c r="G3528" i="7"/>
  <c r="F3528" i="7"/>
  <c r="D3528" i="7"/>
  <c r="H3528" i="7"/>
  <c r="I3528" i="7"/>
  <c r="C3530" i="7"/>
  <c r="F3529" i="7"/>
  <c r="E3529" i="7"/>
  <c r="G3529" i="7"/>
  <c r="D3529" i="7"/>
  <c r="H3529" i="7"/>
  <c r="I3529" i="7"/>
  <c r="C3531" i="7"/>
  <c r="F3530" i="7"/>
  <c r="G3530" i="7"/>
  <c r="D3530" i="7"/>
  <c r="E3530" i="7"/>
  <c r="H3530" i="7"/>
  <c r="I3530" i="7"/>
  <c r="C3532" i="7"/>
  <c r="D3531" i="7"/>
  <c r="E3531" i="7"/>
  <c r="G3531" i="7"/>
  <c r="F3531" i="7"/>
  <c r="H3531" i="7"/>
  <c r="I3531" i="7"/>
  <c r="C3533" i="7"/>
  <c r="F3532" i="7"/>
  <c r="D3532" i="7"/>
  <c r="G3532" i="7"/>
  <c r="E3532" i="7"/>
  <c r="H3532" i="7"/>
  <c r="I3532" i="7"/>
  <c r="E3533" i="7"/>
  <c r="D3533" i="7"/>
  <c r="G3533" i="7"/>
  <c r="C3534" i="7"/>
  <c r="F3533" i="7"/>
  <c r="H3533" i="7"/>
  <c r="I3533" i="7"/>
  <c r="C3535" i="7"/>
  <c r="E3534" i="7"/>
  <c r="F3534" i="7"/>
  <c r="G3534" i="7"/>
  <c r="D3534" i="7"/>
  <c r="H3534" i="7"/>
  <c r="I3534" i="7"/>
  <c r="C3536" i="7"/>
  <c r="F3535" i="7"/>
  <c r="G3535" i="7"/>
  <c r="E3535" i="7"/>
  <c r="D3535" i="7"/>
  <c r="H3535" i="7"/>
  <c r="I3535" i="7"/>
  <c r="C3537" i="7"/>
  <c r="G3536" i="7"/>
  <c r="E3536" i="7"/>
  <c r="D3536" i="7"/>
  <c r="F3536" i="7"/>
  <c r="H3536" i="7"/>
  <c r="I3536" i="7"/>
  <c r="C3538" i="7"/>
  <c r="F3537" i="7"/>
  <c r="E3537" i="7"/>
  <c r="D3537" i="7"/>
  <c r="G3537" i="7"/>
  <c r="H3537" i="7"/>
  <c r="I3537" i="7"/>
  <c r="C3539" i="7"/>
  <c r="F3538" i="7"/>
  <c r="E3538" i="7"/>
  <c r="D3538" i="7"/>
  <c r="G3538" i="7"/>
  <c r="H3538" i="7"/>
  <c r="I3538" i="7"/>
  <c r="C3540" i="7"/>
  <c r="D3539" i="7"/>
  <c r="F3539" i="7"/>
  <c r="G3539" i="7"/>
  <c r="E3539" i="7"/>
  <c r="H3539" i="7"/>
  <c r="I3539" i="7"/>
  <c r="C3541" i="7"/>
  <c r="F3540" i="7"/>
  <c r="G3540" i="7"/>
  <c r="D3540" i="7"/>
  <c r="E3540" i="7"/>
  <c r="H3540" i="7"/>
  <c r="I3540" i="7"/>
  <c r="G3541" i="7"/>
  <c r="C3542" i="7"/>
  <c r="F3541" i="7"/>
  <c r="E3541" i="7"/>
  <c r="D3541" i="7"/>
  <c r="H3541" i="7"/>
  <c r="I3541" i="7"/>
  <c r="C3543" i="7"/>
  <c r="D3542" i="7"/>
  <c r="E3542" i="7"/>
  <c r="F3542" i="7"/>
  <c r="G3542" i="7"/>
  <c r="H3542" i="7"/>
  <c r="I3542" i="7"/>
  <c r="C3544" i="7"/>
  <c r="F3543" i="7"/>
  <c r="D3543" i="7"/>
  <c r="E3543" i="7"/>
  <c r="G3543" i="7"/>
  <c r="H3543" i="7"/>
  <c r="I3543" i="7"/>
  <c r="C3545" i="7"/>
  <c r="E3544" i="7"/>
  <c r="D3544" i="7"/>
  <c r="F3544" i="7"/>
  <c r="G3544" i="7"/>
  <c r="H3544" i="7"/>
  <c r="I3544" i="7"/>
  <c r="C3546" i="7"/>
  <c r="G3545" i="7"/>
  <c r="F3545" i="7"/>
  <c r="E3545" i="7"/>
  <c r="D3545" i="7"/>
  <c r="H3545" i="7"/>
  <c r="I3545" i="7"/>
  <c r="C3547" i="7"/>
  <c r="F3546" i="7"/>
  <c r="D3546" i="7"/>
  <c r="G3546" i="7"/>
  <c r="E3546" i="7"/>
  <c r="H3546" i="7"/>
  <c r="I3546" i="7"/>
  <c r="G3547" i="7"/>
  <c r="C3548" i="7"/>
  <c r="D3547" i="7"/>
  <c r="F3547" i="7"/>
  <c r="E3547" i="7"/>
  <c r="H3547" i="7"/>
  <c r="I3547" i="7"/>
  <c r="G3548" i="7"/>
  <c r="C3549" i="7"/>
  <c r="F3548" i="7"/>
  <c r="E3548" i="7"/>
  <c r="D3548" i="7"/>
  <c r="H3548" i="7"/>
  <c r="I3548" i="7"/>
  <c r="C3550" i="7"/>
  <c r="F3549" i="7"/>
  <c r="E3549" i="7"/>
  <c r="D3549" i="7"/>
  <c r="G3549" i="7"/>
  <c r="H3549" i="7"/>
  <c r="I3549" i="7"/>
  <c r="C3551" i="7"/>
  <c r="E3550" i="7"/>
  <c r="F3550" i="7"/>
  <c r="D3550" i="7"/>
  <c r="G3550" i="7"/>
  <c r="H3550" i="7"/>
  <c r="I3550" i="7"/>
  <c r="C3552" i="7"/>
  <c r="G3551" i="7"/>
  <c r="F3551" i="7"/>
  <c r="E3551" i="7"/>
  <c r="D3551" i="7"/>
  <c r="H3551" i="7"/>
  <c r="I3551" i="7"/>
  <c r="C3553" i="7"/>
  <c r="E3552" i="7"/>
  <c r="G3552" i="7"/>
  <c r="F3552" i="7"/>
  <c r="D3552" i="7"/>
  <c r="H3552" i="7"/>
  <c r="I3552" i="7"/>
  <c r="C3554" i="7"/>
  <c r="F3553" i="7"/>
  <c r="E3553" i="7"/>
  <c r="D3553" i="7"/>
  <c r="G3553" i="7"/>
  <c r="H3553" i="7"/>
  <c r="I3553" i="7"/>
  <c r="C3555" i="7"/>
  <c r="F3554" i="7"/>
  <c r="D3554" i="7"/>
  <c r="E3554" i="7"/>
  <c r="G3554" i="7"/>
  <c r="H3554" i="7"/>
  <c r="I3554" i="7"/>
  <c r="C3556" i="7"/>
  <c r="D3555" i="7"/>
  <c r="E3555" i="7"/>
  <c r="F3555" i="7"/>
  <c r="G3555" i="7"/>
  <c r="H3555" i="7"/>
  <c r="I3555" i="7"/>
  <c r="C3557" i="7"/>
  <c r="F3556" i="7"/>
  <c r="D3556" i="7"/>
  <c r="G3556" i="7"/>
  <c r="E3556" i="7"/>
  <c r="H3556" i="7"/>
  <c r="I3556" i="7"/>
  <c r="G3557" i="7"/>
  <c r="C3558" i="7"/>
  <c r="F3557" i="7"/>
  <c r="E3557" i="7"/>
  <c r="D3557" i="7"/>
  <c r="H3557" i="7"/>
  <c r="I3557" i="7"/>
  <c r="C3559" i="7"/>
  <c r="F3558" i="7"/>
  <c r="D3558" i="7"/>
  <c r="E3558" i="7"/>
  <c r="G3558" i="7"/>
  <c r="H3558" i="7"/>
  <c r="I3558" i="7"/>
  <c r="F3559" i="7"/>
  <c r="C3560" i="7"/>
  <c r="D3559" i="7"/>
  <c r="G3559" i="7"/>
  <c r="E3559" i="7"/>
  <c r="H3559" i="7"/>
  <c r="I3559" i="7"/>
  <c r="C3561" i="7"/>
  <c r="E3560" i="7"/>
  <c r="F3560" i="7"/>
  <c r="D3560" i="7"/>
  <c r="G3560" i="7"/>
  <c r="H3560" i="7"/>
  <c r="I3560" i="7"/>
  <c r="C3562" i="7"/>
  <c r="G3561" i="7"/>
  <c r="F3561" i="7"/>
  <c r="E3561" i="7"/>
  <c r="D3561" i="7"/>
  <c r="H3561" i="7"/>
  <c r="I3561" i="7"/>
  <c r="C3563" i="7"/>
  <c r="F3562" i="7"/>
  <c r="D3562" i="7"/>
  <c r="G3562" i="7"/>
  <c r="E3562" i="7"/>
  <c r="H3562" i="7"/>
  <c r="I3562" i="7"/>
  <c r="C3564" i="7"/>
  <c r="D3563" i="7"/>
  <c r="E3563" i="7"/>
  <c r="F3563" i="7"/>
  <c r="G3563" i="7"/>
  <c r="H3563" i="7"/>
  <c r="I3563" i="7"/>
  <c r="G3564" i="7"/>
  <c r="C3565" i="7"/>
  <c r="F3564" i="7"/>
  <c r="E3564" i="7"/>
  <c r="D3564" i="7"/>
  <c r="H3564" i="7"/>
  <c r="I3564" i="7"/>
  <c r="C3566" i="7"/>
  <c r="F3565" i="7"/>
  <c r="G3565" i="7"/>
  <c r="D3565" i="7"/>
  <c r="E3565" i="7"/>
  <c r="H3565" i="7"/>
  <c r="I3565" i="7"/>
  <c r="C3567" i="7"/>
  <c r="F3566" i="7"/>
  <c r="D3566" i="7"/>
  <c r="G3566" i="7"/>
  <c r="E3566" i="7"/>
  <c r="H3566" i="7"/>
  <c r="I3566" i="7"/>
  <c r="C3568" i="7"/>
  <c r="F3567" i="7"/>
  <c r="D3567" i="7"/>
  <c r="E3567" i="7"/>
  <c r="G3567" i="7"/>
  <c r="H3567" i="7"/>
  <c r="I3567" i="7"/>
  <c r="C3569" i="7"/>
  <c r="E3568" i="7"/>
  <c r="G3568" i="7"/>
  <c r="F3568" i="7"/>
  <c r="D3568" i="7"/>
  <c r="H3568" i="7"/>
  <c r="I3568" i="7"/>
  <c r="G3569" i="7"/>
  <c r="C3570" i="7"/>
  <c r="F3569" i="7"/>
  <c r="E3569" i="7"/>
  <c r="D3569" i="7"/>
  <c r="H3569" i="7"/>
  <c r="I3569" i="7"/>
  <c r="C3571" i="7"/>
  <c r="F3570" i="7"/>
  <c r="G3570" i="7"/>
  <c r="D3570" i="7"/>
  <c r="E3570" i="7"/>
  <c r="H3570" i="7"/>
  <c r="I3570" i="7"/>
  <c r="D3571" i="7"/>
  <c r="G3571" i="7"/>
  <c r="C3572" i="7"/>
  <c r="F3571" i="7"/>
  <c r="E3571" i="7"/>
  <c r="H3571" i="7"/>
  <c r="I3571" i="7"/>
  <c r="C3573" i="7"/>
  <c r="G3572" i="7"/>
  <c r="F3572" i="7"/>
  <c r="E3572" i="7"/>
  <c r="D3572" i="7"/>
  <c r="H3572" i="7"/>
  <c r="I3572" i="7"/>
  <c r="C3574" i="7"/>
  <c r="F3573" i="7"/>
  <c r="D3573" i="7"/>
  <c r="G3573" i="7"/>
  <c r="E3573" i="7"/>
  <c r="H3573" i="7"/>
  <c r="I3573" i="7"/>
  <c r="C3575" i="7"/>
  <c r="F3574" i="7"/>
  <c r="D3574" i="7"/>
  <c r="E3574" i="7"/>
  <c r="G3574" i="7"/>
  <c r="H3574" i="7"/>
  <c r="I3574" i="7"/>
  <c r="C3576" i="7"/>
  <c r="F3575" i="7"/>
  <c r="D3575" i="7"/>
  <c r="E3575" i="7"/>
  <c r="G3575" i="7"/>
  <c r="H3575" i="7"/>
  <c r="I3575" i="7"/>
  <c r="C3577" i="7"/>
  <c r="E3576" i="7"/>
  <c r="G3576" i="7"/>
  <c r="F3576" i="7"/>
  <c r="D3576" i="7"/>
  <c r="H3576" i="7"/>
  <c r="I3576" i="7"/>
  <c r="C3578" i="7"/>
  <c r="G3577" i="7"/>
  <c r="F3577" i="7"/>
  <c r="D3577" i="7"/>
  <c r="E3577" i="7"/>
  <c r="H3577" i="7"/>
  <c r="I3577" i="7"/>
  <c r="G3578" i="7"/>
  <c r="C3579" i="7"/>
  <c r="F3578" i="7"/>
  <c r="E3578" i="7"/>
  <c r="D3578" i="7"/>
  <c r="H3578" i="7"/>
  <c r="I3578" i="7"/>
  <c r="C3580" i="7"/>
  <c r="D3579" i="7"/>
  <c r="F3579" i="7"/>
  <c r="E3579" i="7"/>
  <c r="G3579" i="7"/>
  <c r="H3579" i="7"/>
  <c r="I3579" i="7"/>
  <c r="C3581" i="7"/>
  <c r="F3580" i="7"/>
  <c r="D3580" i="7"/>
  <c r="E3580" i="7"/>
  <c r="G3580" i="7"/>
  <c r="H3580" i="7"/>
  <c r="I3580" i="7"/>
  <c r="C3582" i="7"/>
  <c r="F3581" i="7"/>
  <c r="D3581" i="7"/>
  <c r="G3581" i="7"/>
  <c r="E3581" i="7"/>
  <c r="H3581" i="7"/>
  <c r="I3581" i="7"/>
  <c r="G3582" i="7"/>
  <c r="C3583" i="7"/>
  <c r="F3582" i="7"/>
  <c r="E3582" i="7"/>
  <c r="D3582" i="7"/>
  <c r="H3582" i="7"/>
  <c r="I3582" i="7"/>
  <c r="C3584" i="7"/>
  <c r="F3583" i="7"/>
  <c r="D3583" i="7"/>
  <c r="E3583" i="7"/>
  <c r="G3583" i="7"/>
  <c r="H3583" i="7"/>
  <c r="I3583" i="7"/>
  <c r="C3585" i="7"/>
  <c r="E3584" i="7"/>
  <c r="F3584" i="7"/>
  <c r="G3584" i="7"/>
  <c r="D3584" i="7"/>
  <c r="H3584" i="7"/>
  <c r="I3584" i="7"/>
  <c r="C3586" i="7"/>
  <c r="F3585" i="7"/>
  <c r="E3585" i="7"/>
  <c r="G3585" i="7"/>
  <c r="D3585" i="7"/>
  <c r="H3585" i="7"/>
  <c r="I3585" i="7"/>
  <c r="C3587" i="7"/>
  <c r="F3586" i="7"/>
  <c r="D3586" i="7"/>
  <c r="E3586" i="7"/>
  <c r="G3586" i="7"/>
  <c r="H3586" i="7"/>
  <c r="I3586" i="7"/>
  <c r="C3588" i="7"/>
  <c r="D3587" i="7"/>
  <c r="G3587" i="7"/>
  <c r="E3587" i="7"/>
  <c r="F3587" i="7"/>
  <c r="H3587" i="7"/>
  <c r="I3587" i="7"/>
  <c r="G3588" i="7"/>
  <c r="C3589" i="7"/>
  <c r="D3588" i="7"/>
  <c r="F3588" i="7"/>
  <c r="E3588" i="7"/>
  <c r="H3588" i="7"/>
  <c r="I3588" i="7"/>
  <c r="F3589" i="7"/>
  <c r="C3590" i="7"/>
  <c r="E3589" i="7"/>
  <c r="D3589" i="7"/>
  <c r="G3589" i="7"/>
  <c r="H3589" i="7"/>
  <c r="I3589" i="7"/>
  <c r="C3591" i="7"/>
  <c r="D3590" i="7"/>
  <c r="F3590" i="7"/>
  <c r="E3590" i="7"/>
  <c r="G3590" i="7"/>
  <c r="H3590" i="7"/>
  <c r="I3590" i="7"/>
  <c r="G3591" i="7"/>
  <c r="C3592" i="7"/>
  <c r="F3591" i="7"/>
  <c r="E3591" i="7"/>
  <c r="D3591" i="7"/>
  <c r="H3591" i="7"/>
  <c r="I3591" i="7"/>
  <c r="D3592" i="7"/>
  <c r="C3593" i="7"/>
  <c r="F3592" i="7"/>
  <c r="E3592" i="7"/>
  <c r="G3592" i="7"/>
  <c r="H3592" i="7"/>
  <c r="I3592" i="7"/>
  <c r="C3594" i="7"/>
  <c r="E3593" i="7"/>
  <c r="G3593" i="7"/>
  <c r="F3593" i="7"/>
  <c r="D3593" i="7"/>
  <c r="H3593" i="7"/>
  <c r="I3593" i="7"/>
  <c r="C3595" i="7"/>
  <c r="D3594" i="7"/>
  <c r="E3594" i="7"/>
  <c r="F3594" i="7"/>
  <c r="G3594" i="7"/>
  <c r="H3594" i="7"/>
  <c r="I3594" i="7"/>
  <c r="C3596" i="7"/>
  <c r="F3595" i="7"/>
  <c r="G3595" i="7"/>
  <c r="D3595" i="7"/>
  <c r="E3595" i="7"/>
  <c r="H3595" i="7"/>
  <c r="I3595" i="7"/>
  <c r="C3597" i="7"/>
  <c r="D3596" i="7"/>
  <c r="F3596" i="7"/>
  <c r="G3596" i="7"/>
  <c r="E3596" i="7"/>
  <c r="H3596" i="7"/>
  <c r="I3596" i="7"/>
  <c r="C3598" i="7"/>
  <c r="F3597" i="7"/>
  <c r="D3597" i="7"/>
  <c r="E3597" i="7"/>
  <c r="G3597" i="7"/>
  <c r="H3597" i="7"/>
  <c r="I3597" i="7"/>
  <c r="C3599" i="7"/>
  <c r="D3598" i="7"/>
  <c r="E3598" i="7"/>
  <c r="G3598" i="7"/>
  <c r="F3598" i="7"/>
  <c r="H3598" i="7"/>
  <c r="I3598" i="7"/>
  <c r="G3599" i="7"/>
  <c r="C3600" i="7"/>
  <c r="F3599" i="7"/>
  <c r="E3599" i="7"/>
  <c r="D3599" i="7"/>
  <c r="H3599" i="7"/>
  <c r="I3599" i="7"/>
  <c r="C3601" i="7"/>
  <c r="D3600" i="7"/>
  <c r="G3600" i="7"/>
  <c r="E3600" i="7"/>
  <c r="F3600" i="7"/>
  <c r="H3600" i="7"/>
  <c r="I3600" i="7"/>
  <c r="G3601" i="7"/>
  <c r="C3602" i="7"/>
  <c r="F3601" i="7"/>
  <c r="D3601" i="7"/>
  <c r="E3601" i="7"/>
  <c r="H3601" i="7"/>
  <c r="I3601" i="7"/>
  <c r="G3602" i="7"/>
  <c r="C3603" i="7"/>
  <c r="D3602" i="7"/>
  <c r="F3602" i="7"/>
  <c r="E3602" i="7"/>
  <c r="H3602" i="7"/>
  <c r="I3602" i="7"/>
  <c r="C3604" i="7"/>
  <c r="D3603" i="7"/>
  <c r="F3603" i="7"/>
  <c r="G3603" i="7"/>
  <c r="E3603" i="7"/>
  <c r="H3603" i="7"/>
  <c r="I3603" i="7"/>
  <c r="C3605" i="7"/>
  <c r="D3604" i="7"/>
  <c r="F3604" i="7"/>
  <c r="G3604" i="7"/>
  <c r="E3604" i="7"/>
  <c r="H3604" i="7"/>
  <c r="I3604" i="7"/>
  <c r="C3606" i="7"/>
  <c r="F3605" i="7"/>
  <c r="D3605" i="7"/>
  <c r="G3605" i="7"/>
  <c r="E3605" i="7"/>
  <c r="H3605" i="7"/>
  <c r="I3605" i="7"/>
  <c r="C3607" i="7"/>
  <c r="D3606" i="7"/>
  <c r="F3606" i="7"/>
  <c r="E3606" i="7"/>
  <c r="G3606" i="7"/>
  <c r="H3606" i="7"/>
  <c r="I3606" i="7"/>
  <c r="C3608" i="7"/>
  <c r="F3607" i="7"/>
  <c r="E3607" i="7"/>
  <c r="D3607" i="7"/>
  <c r="G3607" i="7"/>
  <c r="H3607" i="7"/>
  <c r="I3607" i="7"/>
  <c r="C3609" i="7"/>
  <c r="D3608" i="7"/>
  <c r="E3608" i="7"/>
  <c r="G3608" i="7"/>
  <c r="F3608" i="7"/>
  <c r="H3608" i="7"/>
  <c r="I3608" i="7"/>
  <c r="C3610" i="7"/>
  <c r="E3609" i="7"/>
  <c r="D3609" i="7"/>
  <c r="G3609" i="7"/>
  <c r="F3609" i="7"/>
  <c r="H3609" i="7"/>
  <c r="I3609" i="7"/>
  <c r="C3611" i="7"/>
  <c r="D3610" i="7"/>
  <c r="G3610" i="7"/>
  <c r="E3610" i="7"/>
  <c r="F3610" i="7"/>
  <c r="H3610" i="7"/>
  <c r="I3610" i="7"/>
  <c r="C3612" i="7"/>
  <c r="F3611" i="7"/>
  <c r="E3611" i="7"/>
  <c r="D3611" i="7"/>
  <c r="G3611" i="7"/>
  <c r="H3611" i="7"/>
  <c r="I3611" i="7"/>
  <c r="G3612" i="7"/>
  <c r="C3613" i="7"/>
  <c r="D3612" i="7"/>
  <c r="F3612" i="7"/>
  <c r="E3612" i="7"/>
  <c r="H3612" i="7"/>
  <c r="I3612" i="7"/>
  <c r="C3614" i="7"/>
  <c r="F3613" i="7"/>
  <c r="G3613" i="7"/>
  <c r="D3613" i="7"/>
  <c r="E3613" i="7"/>
  <c r="H3613" i="7"/>
  <c r="I3613" i="7"/>
  <c r="C3615" i="7"/>
  <c r="G3614" i="7"/>
  <c r="D3614" i="7"/>
  <c r="F3614" i="7"/>
  <c r="E3614" i="7"/>
  <c r="H3614" i="7"/>
  <c r="I3614" i="7"/>
  <c r="G3615" i="7"/>
  <c r="C3616" i="7"/>
  <c r="F3615" i="7"/>
  <c r="E3615" i="7"/>
  <c r="D3615" i="7"/>
  <c r="H3615" i="7"/>
  <c r="I3615" i="7"/>
  <c r="C3617" i="7"/>
  <c r="D3616" i="7"/>
  <c r="E3616" i="7"/>
  <c r="G3616" i="7"/>
  <c r="F3616" i="7"/>
  <c r="H3616" i="7"/>
  <c r="I3616" i="7"/>
  <c r="C3618" i="7"/>
  <c r="G3617" i="7"/>
  <c r="F3617" i="7"/>
  <c r="E3617" i="7"/>
  <c r="D3617" i="7"/>
  <c r="H3617" i="7"/>
  <c r="I3617" i="7"/>
  <c r="C3619" i="7"/>
  <c r="G3618" i="7"/>
  <c r="D3618" i="7"/>
  <c r="F3618" i="7"/>
  <c r="E3618" i="7"/>
  <c r="H3618" i="7"/>
  <c r="I3618" i="7"/>
  <c r="C3620" i="7"/>
  <c r="G3619" i="7"/>
  <c r="D3619" i="7"/>
  <c r="F3619" i="7"/>
  <c r="E3619" i="7"/>
  <c r="H3619" i="7"/>
  <c r="I3619" i="7"/>
  <c r="C3621" i="7"/>
  <c r="D3620" i="7"/>
  <c r="F3620" i="7"/>
  <c r="E3620" i="7"/>
  <c r="G3620" i="7"/>
  <c r="H3620" i="7"/>
  <c r="I3620" i="7"/>
  <c r="G3621" i="7"/>
  <c r="C3622" i="7"/>
  <c r="F3621" i="7"/>
  <c r="E3621" i="7"/>
  <c r="D3621" i="7"/>
  <c r="H3621" i="7"/>
  <c r="I3621" i="7"/>
  <c r="E3622" i="7"/>
  <c r="D3622" i="7"/>
  <c r="C3623" i="7"/>
  <c r="F3622" i="7"/>
  <c r="G3622" i="7"/>
  <c r="H3622" i="7"/>
  <c r="I3622" i="7"/>
  <c r="C3624" i="7"/>
  <c r="F3623" i="7"/>
  <c r="G3623" i="7"/>
  <c r="D3623" i="7"/>
  <c r="E3623" i="7"/>
  <c r="H3623" i="7"/>
  <c r="I3623" i="7"/>
  <c r="C3625" i="7"/>
  <c r="G3624" i="7"/>
  <c r="E3624" i="7"/>
  <c r="D3624" i="7"/>
  <c r="F3624" i="7"/>
  <c r="H3624" i="7"/>
  <c r="I3624" i="7"/>
  <c r="C3626" i="7"/>
  <c r="F3625" i="7"/>
  <c r="D3625" i="7"/>
  <c r="G3625" i="7"/>
  <c r="E3625" i="7"/>
  <c r="H3625" i="7"/>
  <c r="I3625" i="7"/>
  <c r="C3627" i="7"/>
  <c r="E3626" i="7"/>
  <c r="F3626" i="7"/>
  <c r="G3626" i="7"/>
  <c r="D3626" i="7"/>
  <c r="H3626" i="7"/>
  <c r="I3626" i="7"/>
  <c r="C3628" i="7"/>
  <c r="E3627" i="7"/>
  <c r="F3627" i="7"/>
  <c r="G3627" i="7"/>
  <c r="D3627" i="7"/>
  <c r="H3627" i="7"/>
  <c r="I3627" i="7"/>
  <c r="C3629" i="7"/>
  <c r="E3628" i="7"/>
  <c r="D3628" i="7"/>
  <c r="F3628" i="7"/>
  <c r="G3628" i="7"/>
  <c r="H3628" i="7"/>
  <c r="I3628" i="7"/>
  <c r="C3630" i="7"/>
  <c r="F3629" i="7"/>
  <c r="E3629" i="7"/>
  <c r="D3629" i="7"/>
  <c r="G3629" i="7"/>
  <c r="H3629" i="7"/>
  <c r="I3629" i="7"/>
  <c r="C3631" i="7"/>
  <c r="E3630" i="7"/>
  <c r="F3630" i="7"/>
  <c r="G3630" i="7"/>
  <c r="D3630" i="7"/>
  <c r="H3630" i="7"/>
  <c r="I3630" i="7"/>
  <c r="C3632" i="7"/>
  <c r="D3631" i="7"/>
  <c r="E3631" i="7"/>
  <c r="G3631" i="7"/>
  <c r="F3631" i="7"/>
  <c r="H3631" i="7"/>
  <c r="I3631" i="7"/>
  <c r="C3633" i="7"/>
  <c r="D3632" i="7"/>
  <c r="G3632" i="7"/>
  <c r="E3632" i="7"/>
  <c r="F3632" i="7"/>
  <c r="H3632" i="7"/>
  <c r="I3632" i="7"/>
  <c r="C3634" i="7"/>
  <c r="F3633" i="7"/>
  <c r="D3633" i="7"/>
  <c r="G3633" i="7"/>
  <c r="E3633" i="7"/>
  <c r="H3633" i="7"/>
  <c r="I3633" i="7"/>
  <c r="C3635" i="7"/>
  <c r="E3634" i="7"/>
  <c r="F3634" i="7"/>
  <c r="G3634" i="7"/>
  <c r="D3634" i="7"/>
  <c r="H3634" i="7"/>
  <c r="I3634" i="7"/>
  <c r="C3636" i="7"/>
  <c r="E3635" i="7"/>
  <c r="D3635" i="7"/>
  <c r="F3635" i="7"/>
  <c r="G3635" i="7"/>
  <c r="H3635" i="7"/>
  <c r="I3635" i="7"/>
  <c r="C3637" i="7"/>
  <c r="D3636" i="7"/>
  <c r="F3636" i="7"/>
  <c r="E3636" i="7"/>
  <c r="G3636" i="7"/>
  <c r="H3636" i="7"/>
  <c r="I3636" i="7"/>
  <c r="F3637" i="7"/>
  <c r="E3637" i="7"/>
  <c r="G3637" i="7"/>
  <c r="C3638" i="7"/>
  <c r="D3637" i="7"/>
  <c r="H3637" i="7"/>
  <c r="I3637" i="7"/>
  <c r="C3639" i="7"/>
  <c r="D3638" i="7"/>
  <c r="F3638" i="7"/>
  <c r="E3638" i="7"/>
  <c r="G3638" i="7"/>
  <c r="H3638" i="7"/>
  <c r="I3638" i="7"/>
  <c r="C3640" i="7"/>
  <c r="D3639" i="7"/>
  <c r="F3639" i="7"/>
  <c r="G3639" i="7"/>
  <c r="E3639" i="7"/>
  <c r="H3639" i="7"/>
  <c r="I3639" i="7"/>
  <c r="D3640" i="7"/>
  <c r="G3640" i="7"/>
  <c r="C3641" i="7"/>
  <c r="E3640" i="7"/>
  <c r="F3640" i="7"/>
  <c r="H3640" i="7"/>
  <c r="I3640" i="7"/>
  <c r="C3642" i="7"/>
  <c r="F3641" i="7"/>
  <c r="D3641" i="7"/>
  <c r="G3641" i="7"/>
  <c r="E3641" i="7"/>
  <c r="H3641" i="7"/>
  <c r="I3641" i="7"/>
  <c r="C3643" i="7"/>
  <c r="E3642" i="7"/>
  <c r="D3642" i="7"/>
  <c r="G3642" i="7"/>
  <c r="F3642" i="7"/>
  <c r="H3642" i="7"/>
  <c r="I3642" i="7"/>
  <c r="C3644" i="7"/>
  <c r="F3643" i="7"/>
  <c r="E3643" i="7"/>
  <c r="G3643" i="7"/>
  <c r="D3643" i="7"/>
  <c r="H3643" i="7"/>
  <c r="I3643" i="7"/>
  <c r="C3645" i="7"/>
  <c r="E3644" i="7"/>
  <c r="D3644" i="7"/>
  <c r="F3644" i="7"/>
  <c r="G3644" i="7"/>
  <c r="H3644" i="7"/>
  <c r="I3644" i="7"/>
  <c r="C3646" i="7"/>
  <c r="F3645" i="7"/>
  <c r="E3645" i="7"/>
  <c r="D3645" i="7"/>
  <c r="G3645" i="7"/>
  <c r="H3645" i="7"/>
  <c r="I3645" i="7"/>
  <c r="C3647" i="7"/>
  <c r="F3646" i="7"/>
  <c r="E3646" i="7"/>
  <c r="D3646" i="7"/>
  <c r="G3646" i="7"/>
  <c r="H3646" i="7"/>
  <c r="I3646" i="7"/>
  <c r="G3647" i="7"/>
  <c r="C3648" i="7"/>
  <c r="F3647" i="7"/>
  <c r="E3647" i="7"/>
  <c r="D3647" i="7"/>
  <c r="H3647" i="7"/>
  <c r="I3647" i="7"/>
  <c r="F3648" i="7"/>
  <c r="G3648" i="7"/>
  <c r="C3649" i="7"/>
  <c r="D3648" i="7"/>
  <c r="E3648" i="7"/>
  <c r="H3648" i="7"/>
  <c r="I3648" i="7"/>
  <c r="C3650" i="7"/>
  <c r="F3649" i="7"/>
  <c r="D3649" i="7"/>
  <c r="E3649" i="7"/>
  <c r="G3649" i="7"/>
  <c r="H3649" i="7"/>
  <c r="I3649" i="7"/>
  <c r="C3651" i="7"/>
  <c r="G3650" i="7"/>
  <c r="F3650" i="7"/>
  <c r="E3650" i="7"/>
  <c r="D3650" i="7"/>
  <c r="H3650" i="7"/>
  <c r="I3650" i="7"/>
  <c r="D3651" i="7"/>
  <c r="F3651" i="7"/>
  <c r="G3651" i="7"/>
  <c r="C3652" i="7"/>
  <c r="E3651" i="7"/>
  <c r="H3651" i="7"/>
  <c r="I3651" i="7"/>
  <c r="F3652" i="7"/>
  <c r="G3652" i="7"/>
  <c r="C3653" i="7"/>
  <c r="E3652" i="7"/>
  <c r="D3652" i="7"/>
  <c r="H3652" i="7"/>
  <c r="I3652" i="7"/>
  <c r="E3653" i="7"/>
  <c r="G3653" i="7"/>
  <c r="C3654" i="7"/>
  <c r="D3653" i="7"/>
  <c r="F3653" i="7"/>
  <c r="H3653" i="7"/>
  <c r="I3653" i="7"/>
  <c r="C3655" i="7"/>
  <c r="E3654" i="7"/>
  <c r="D3654" i="7"/>
  <c r="G3654" i="7"/>
  <c r="F3654" i="7"/>
  <c r="H3654" i="7"/>
  <c r="I3654" i="7"/>
  <c r="C3656" i="7"/>
  <c r="F3655" i="7"/>
  <c r="E3655" i="7"/>
  <c r="D3655" i="7"/>
  <c r="G3655" i="7"/>
  <c r="H3655" i="7"/>
  <c r="I3655" i="7"/>
  <c r="F3656" i="7"/>
  <c r="E3656" i="7"/>
  <c r="D3656" i="7"/>
  <c r="G3656" i="7"/>
  <c r="C3657" i="7"/>
  <c r="H3656" i="7"/>
  <c r="I3656" i="7"/>
  <c r="C3658" i="7"/>
  <c r="F3657" i="7"/>
  <c r="E3657" i="7"/>
  <c r="G3657" i="7"/>
  <c r="D3657" i="7"/>
  <c r="H3657" i="7"/>
  <c r="I3657" i="7"/>
  <c r="C3659" i="7"/>
  <c r="G3658" i="7"/>
  <c r="F3658" i="7"/>
  <c r="E3658" i="7"/>
  <c r="D3658" i="7"/>
  <c r="H3658" i="7"/>
  <c r="I3658" i="7"/>
  <c r="C3660" i="7"/>
  <c r="E3659" i="7"/>
  <c r="F3659" i="7"/>
  <c r="D3659" i="7"/>
  <c r="G3659" i="7"/>
  <c r="H3659" i="7"/>
  <c r="I3659" i="7"/>
  <c r="F3660" i="7"/>
  <c r="E3660" i="7"/>
  <c r="D3660" i="7"/>
  <c r="G3660" i="7"/>
  <c r="C3661" i="7"/>
  <c r="H3660" i="7"/>
  <c r="I3660" i="7"/>
  <c r="C3662" i="7"/>
  <c r="F3661" i="7"/>
  <c r="G3661" i="7"/>
  <c r="E3661" i="7"/>
  <c r="D3661" i="7"/>
  <c r="H3661" i="7"/>
  <c r="I3661" i="7"/>
  <c r="G3662" i="7"/>
  <c r="C3663" i="7"/>
  <c r="F3662" i="7"/>
  <c r="E3662" i="7"/>
  <c r="D3662" i="7"/>
  <c r="H3662" i="7"/>
  <c r="I3662" i="7"/>
  <c r="F3663" i="7"/>
  <c r="E3663" i="7"/>
  <c r="G3663" i="7"/>
  <c r="C3664" i="7"/>
  <c r="D3663" i="7"/>
  <c r="H3663" i="7"/>
  <c r="I3663" i="7"/>
  <c r="G3664" i="7"/>
  <c r="C3665" i="7"/>
  <c r="F3664" i="7"/>
  <c r="D3664" i="7"/>
  <c r="E3664" i="7"/>
  <c r="H3664" i="7"/>
  <c r="I3664" i="7"/>
  <c r="G3665" i="7"/>
  <c r="C3666" i="7"/>
  <c r="D3665" i="7"/>
  <c r="E3665" i="7"/>
  <c r="F3665" i="7"/>
  <c r="H3665" i="7"/>
  <c r="I3665" i="7"/>
  <c r="C3667" i="7"/>
  <c r="F3666" i="7"/>
  <c r="E3666" i="7"/>
  <c r="D3666" i="7"/>
  <c r="G3666" i="7"/>
  <c r="H3666" i="7"/>
  <c r="I3666" i="7"/>
  <c r="G3667" i="7"/>
  <c r="C3668" i="7"/>
  <c r="F3667" i="7"/>
  <c r="E3667" i="7"/>
  <c r="D3667" i="7"/>
  <c r="H3667" i="7"/>
  <c r="I3667" i="7"/>
  <c r="C3669" i="7"/>
  <c r="G3668" i="7"/>
  <c r="F3668" i="7"/>
  <c r="E3668" i="7"/>
  <c r="D3668" i="7"/>
  <c r="H3668" i="7"/>
  <c r="I3668" i="7"/>
  <c r="C3670" i="7"/>
  <c r="F3669" i="7"/>
  <c r="D3669" i="7"/>
  <c r="E3669" i="7"/>
  <c r="G3669" i="7"/>
  <c r="H3669" i="7"/>
  <c r="I3669" i="7"/>
  <c r="G3670" i="7"/>
  <c r="C3671" i="7"/>
  <c r="F3670" i="7"/>
  <c r="E3670" i="7"/>
  <c r="D3670" i="7"/>
  <c r="H3670" i="7"/>
  <c r="I3670" i="7"/>
  <c r="F3671" i="7"/>
  <c r="C3672" i="7"/>
  <c r="E3671" i="7"/>
  <c r="D3671" i="7"/>
  <c r="G3671" i="7"/>
  <c r="H3671" i="7"/>
  <c r="I3671" i="7"/>
  <c r="C3673" i="7"/>
  <c r="F3672" i="7"/>
  <c r="G3672" i="7"/>
  <c r="D3672" i="7"/>
  <c r="E3672" i="7"/>
  <c r="H3672" i="7"/>
  <c r="I3672" i="7"/>
  <c r="C3674" i="7"/>
  <c r="F3673" i="7"/>
  <c r="D3673" i="7"/>
  <c r="G3673" i="7"/>
  <c r="E3673" i="7"/>
  <c r="H3673" i="7"/>
  <c r="I3673" i="7"/>
  <c r="D3674" i="7"/>
  <c r="G3674" i="7"/>
  <c r="C3675" i="7"/>
  <c r="F3674" i="7"/>
  <c r="E3674" i="7"/>
  <c r="H3674" i="7"/>
  <c r="I3674" i="7"/>
  <c r="C3676" i="7"/>
  <c r="E3675" i="7"/>
  <c r="F3675" i="7"/>
  <c r="D3675" i="7"/>
  <c r="G3675" i="7"/>
  <c r="H3675" i="7"/>
  <c r="I3675" i="7"/>
  <c r="C3677" i="7"/>
  <c r="F3676" i="7"/>
  <c r="D3676" i="7"/>
  <c r="E3676" i="7"/>
  <c r="G3676" i="7"/>
  <c r="H3676" i="7"/>
  <c r="I3676" i="7"/>
  <c r="C3678" i="7"/>
  <c r="F3677" i="7"/>
  <c r="G3677" i="7"/>
  <c r="D3677" i="7"/>
  <c r="E3677" i="7"/>
  <c r="H3677" i="7"/>
  <c r="I3677" i="7"/>
  <c r="C3679" i="7"/>
  <c r="F3678" i="7"/>
  <c r="D3678" i="7"/>
  <c r="E3678" i="7"/>
  <c r="G3678" i="7"/>
  <c r="H3678" i="7"/>
  <c r="I3678" i="7"/>
  <c r="G3679" i="7"/>
  <c r="C3680" i="7"/>
  <c r="F3679" i="7"/>
  <c r="E3679" i="7"/>
  <c r="D3679" i="7"/>
  <c r="H3679" i="7"/>
  <c r="I3679" i="7"/>
  <c r="C3681" i="7"/>
  <c r="F3680" i="7"/>
  <c r="D3680" i="7"/>
  <c r="G3680" i="7"/>
  <c r="E3680" i="7"/>
  <c r="H3680" i="7"/>
  <c r="I3680" i="7"/>
  <c r="C3682" i="7"/>
  <c r="D3681" i="7"/>
  <c r="E3681" i="7"/>
  <c r="F3681" i="7"/>
  <c r="G3681" i="7"/>
  <c r="H3681" i="7"/>
  <c r="I3681" i="7"/>
  <c r="C3683" i="7"/>
  <c r="G3682" i="7"/>
  <c r="F3682" i="7"/>
  <c r="E3682" i="7"/>
  <c r="D3682" i="7"/>
  <c r="H3682" i="7"/>
  <c r="I3682" i="7"/>
  <c r="C3684" i="7"/>
  <c r="F3683" i="7"/>
  <c r="E3683" i="7"/>
  <c r="D3683" i="7"/>
  <c r="G3683" i="7"/>
  <c r="H3683" i="7"/>
  <c r="I3683" i="7"/>
  <c r="F3684" i="7"/>
  <c r="E3684" i="7"/>
  <c r="D3684" i="7"/>
  <c r="G3684" i="7"/>
  <c r="C3685" i="7"/>
  <c r="H3684" i="7"/>
  <c r="I3684" i="7"/>
  <c r="G3685" i="7"/>
  <c r="C3686" i="7"/>
  <c r="F3685" i="7"/>
  <c r="E3685" i="7"/>
  <c r="D3685" i="7"/>
  <c r="H3685" i="7"/>
  <c r="I3685" i="7"/>
  <c r="D3686" i="7"/>
  <c r="C3687" i="7"/>
  <c r="E3686" i="7"/>
  <c r="F3686" i="7"/>
  <c r="G3686" i="7"/>
  <c r="H3686" i="7"/>
  <c r="I3686" i="7"/>
  <c r="F3687" i="7"/>
  <c r="C3688" i="7"/>
  <c r="E3687" i="7"/>
  <c r="D3687" i="7"/>
  <c r="G3687" i="7"/>
  <c r="H3687" i="7"/>
  <c r="I3687" i="7"/>
  <c r="C3689" i="7"/>
  <c r="F3688" i="7"/>
  <c r="E3688" i="7"/>
  <c r="D3688" i="7"/>
  <c r="G3688" i="7"/>
  <c r="H3688" i="7"/>
  <c r="I3688" i="7"/>
  <c r="C3690" i="7"/>
  <c r="F3689" i="7"/>
  <c r="E3689" i="7"/>
  <c r="D3689" i="7"/>
  <c r="G3689" i="7"/>
  <c r="H3689" i="7"/>
  <c r="I3689" i="7"/>
  <c r="C3691" i="7"/>
  <c r="F3690" i="7"/>
  <c r="D3690" i="7"/>
  <c r="G3690" i="7"/>
  <c r="E3690" i="7"/>
  <c r="H3690" i="7"/>
  <c r="I3690" i="7"/>
  <c r="C3692" i="7"/>
  <c r="E3691" i="7"/>
  <c r="F3691" i="7"/>
  <c r="D3691" i="7"/>
  <c r="G3691" i="7"/>
  <c r="H3691" i="7"/>
  <c r="I3691" i="7"/>
  <c r="C3693" i="7"/>
  <c r="F3692" i="7"/>
  <c r="D3692" i="7"/>
  <c r="G3692" i="7"/>
  <c r="E3692" i="7"/>
  <c r="H3692" i="7"/>
  <c r="I3692" i="7"/>
  <c r="F3693" i="7"/>
  <c r="D3693" i="7"/>
  <c r="C3694" i="7"/>
  <c r="E3693" i="7"/>
  <c r="G3693" i="7"/>
  <c r="H3693" i="7"/>
  <c r="I3693" i="7"/>
  <c r="C3695" i="7"/>
  <c r="G3694" i="7"/>
  <c r="F3694" i="7"/>
  <c r="E3694" i="7"/>
  <c r="D3694" i="7"/>
  <c r="H3694" i="7"/>
  <c r="I3694" i="7"/>
  <c r="C3696" i="7"/>
  <c r="F3695" i="7"/>
  <c r="E3695" i="7"/>
  <c r="D3695" i="7"/>
  <c r="G3695" i="7"/>
  <c r="H3695" i="7"/>
  <c r="I3695" i="7"/>
  <c r="C3697" i="7"/>
  <c r="F3696" i="7"/>
  <c r="D3696" i="7"/>
  <c r="G3696" i="7"/>
  <c r="E3696" i="7"/>
  <c r="H3696" i="7"/>
  <c r="I3696" i="7"/>
  <c r="F3697" i="7"/>
  <c r="G3697" i="7"/>
  <c r="C3698" i="7"/>
  <c r="D3697" i="7"/>
  <c r="E3697" i="7"/>
  <c r="H3697" i="7"/>
  <c r="I3697" i="7"/>
  <c r="C3699" i="7"/>
  <c r="F3698" i="7"/>
  <c r="D3698" i="7"/>
  <c r="G3698" i="7"/>
  <c r="E3698" i="7"/>
  <c r="H3698" i="7"/>
  <c r="I3698" i="7"/>
  <c r="C3700" i="7"/>
  <c r="F3699" i="7"/>
  <c r="D3699" i="7"/>
  <c r="E3699" i="7"/>
  <c r="G3699" i="7"/>
  <c r="H3699" i="7"/>
  <c r="I3699" i="7"/>
  <c r="C3701" i="7"/>
  <c r="F3700" i="7"/>
  <c r="D3700" i="7"/>
  <c r="G3700" i="7"/>
  <c r="E3700" i="7"/>
  <c r="H3700" i="7"/>
  <c r="I3700" i="7"/>
  <c r="C3702" i="7"/>
  <c r="F3701" i="7"/>
  <c r="D3701" i="7"/>
  <c r="E3701" i="7"/>
  <c r="G3701" i="7"/>
  <c r="H3701" i="7"/>
  <c r="I3701" i="7"/>
  <c r="G3702" i="7"/>
  <c r="C3703" i="7"/>
  <c r="F3702" i="7"/>
  <c r="E3702" i="7"/>
  <c r="D3702" i="7"/>
  <c r="H3702" i="7"/>
  <c r="I3702" i="7"/>
  <c r="C3704" i="7"/>
  <c r="D3703" i="7"/>
  <c r="F3703" i="7"/>
  <c r="E3703" i="7"/>
  <c r="G3703" i="7"/>
  <c r="H3703" i="7"/>
  <c r="I3703" i="7"/>
  <c r="C3705" i="7"/>
  <c r="F3704" i="7"/>
  <c r="G3704" i="7"/>
  <c r="E3704" i="7"/>
  <c r="D3704" i="7"/>
  <c r="H3704" i="7"/>
  <c r="I3704" i="7"/>
  <c r="G3705" i="7"/>
  <c r="C3706" i="7"/>
  <c r="F3705" i="7"/>
  <c r="E3705" i="7"/>
  <c r="D3705" i="7"/>
  <c r="H3705" i="7"/>
  <c r="I3705" i="7"/>
  <c r="C3707" i="7"/>
  <c r="F3706" i="7"/>
  <c r="G3706" i="7"/>
  <c r="D3706" i="7"/>
  <c r="E3706" i="7"/>
  <c r="H3706" i="7"/>
  <c r="I3706" i="7"/>
  <c r="G3707" i="7"/>
  <c r="C3708" i="7"/>
  <c r="F3707" i="7"/>
  <c r="E3707" i="7"/>
  <c r="D3707" i="7"/>
  <c r="H3707" i="7"/>
  <c r="I3707" i="7"/>
  <c r="C3709" i="7"/>
  <c r="F3708" i="7"/>
  <c r="D3708" i="7"/>
  <c r="G3708" i="7"/>
  <c r="E3708" i="7"/>
  <c r="H3708" i="7"/>
  <c r="I3708" i="7"/>
  <c r="C3710" i="7"/>
  <c r="G3709" i="7"/>
  <c r="F3709" i="7"/>
  <c r="E3709" i="7"/>
  <c r="D3709" i="7"/>
  <c r="H3709" i="7"/>
  <c r="I3709" i="7"/>
  <c r="C3711" i="7"/>
  <c r="F3710" i="7"/>
  <c r="D3710" i="7"/>
  <c r="G3710" i="7"/>
  <c r="E3710" i="7"/>
  <c r="H3710" i="7"/>
  <c r="I3710" i="7"/>
  <c r="C3712" i="7"/>
  <c r="F3711" i="7"/>
  <c r="D3711" i="7"/>
  <c r="E3711" i="7"/>
  <c r="G3711" i="7"/>
  <c r="H3711" i="7"/>
  <c r="I3711" i="7"/>
  <c r="G3712" i="7"/>
  <c r="C3713" i="7"/>
  <c r="F3712" i="7"/>
  <c r="E3712" i="7"/>
  <c r="D3712" i="7"/>
  <c r="H3712" i="7"/>
  <c r="I3712" i="7"/>
  <c r="C3714" i="7"/>
  <c r="E3713" i="7"/>
  <c r="G3713" i="7"/>
  <c r="F3713" i="7"/>
  <c r="D3713" i="7"/>
  <c r="H3713" i="7"/>
  <c r="I3713" i="7"/>
  <c r="G3714" i="7"/>
  <c r="C3715" i="7"/>
  <c r="F3714" i="7"/>
  <c r="E3714" i="7"/>
  <c r="D3714" i="7"/>
  <c r="H3714" i="7"/>
  <c r="I3714" i="7"/>
  <c r="G3715" i="7"/>
  <c r="C3716" i="7"/>
  <c r="F3715" i="7"/>
  <c r="D3715" i="7"/>
  <c r="E3715" i="7"/>
  <c r="H3715" i="7"/>
  <c r="I3715" i="7"/>
  <c r="C3717" i="7"/>
  <c r="F3716" i="7"/>
  <c r="E3716" i="7"/>
  <c r="D3716" i="7"/>
  <c r="G3716" i="7"/>
  <c r="H3716" i="7"/>
  <c r="I3716" i="7"/>
  <c r="D3717" i="7"/>
  <c r="C3718" i="7"/>
  <c r="F3717" i="7"/>
  <c r="E3717" i="7"/>
  <c r="G3717" i="7"/>
  <c r="H3717" i="7"/>
  <c r="I3717" i="7"/>
  <c r="C3719" i="7"/>
  <c r="F3718" i="7"/>
  <c r="E3718" i="7"/>
  <c r="D3718" i="7"/>
  <c r="G3718" i="7"/>
  <c r="H3718" i="7"/>
  <c r="I3718" i="7"/>
  <c r="C3720" i="7"/>
  <c r="D3719" i="7"/>
  <c r="E3719" i="7"/>
  <c r="F3719" i="7"/>
  <c r="G3719" i="7"/>
  <c r="H3719" i="7"/>
  <c r="I3719" i="7"/>
  <c r="C3721" i="7"/>
  <c r="F3720" i="7"/>
  <c r="E3720" i="7"/>
  <c r="D3720" i="7"/>
  <c r="G3720" i="7"/>
  <c r="H3720" i="7"/>
  <c r="I3720" i="7"/>
  <c r="C3722" i="7"/>
  <c r="F3721" i="7"/>
  <c r="E3721" i="7"/>
  <c r="D3721" i="7"/>
  <c r="G3721" i="7"/>
  <c r="H3721" i="7"/>
  <c r="I3721" i="7"/>
  <c r="G3722" i="7"/>
  <c r="C3723" i="7"/>
  <c r="F3722" i="7"/>
  <c r="E3722" i="7"/>
  <c r="D3722" i="7"/>
  <c r="H3722" i="7"/>
  <c r="I3722" i="7"/>
  <c r="F3723" i="7"/>
  <c r="C3724" i="7"/>
  <c r="E3723" i="7"/>
  <c r="D3723" i="7"/>
  <c r="G3723" i="7"/>
  <c r="H3723" i="7"/>
  <c r="I3723" i="7"/>
  <c r="C3725" i="7"/>
  <c r="F3724" i="7"/>
  <c r="G3724" i="7"/>
  <c r="D3724" i="7"/>
  <c r="E3724" i="7"/>
  <c r="H3724" i="7"/>
  <c r="I3724" i="7"/>
  <c r="G3725" i="7"/>
  <c r="C3726" i="7"/>
  <c r="F3725" i="7"/>
  <c r="E3725" i="7"/>
  <c r="D3725" i="7"/>
  <c r="H3725" i="7"/>
  <c r="I3725" i="7"/>
  <c r="C3727" i="7"/>
  <c r="F3726" i="7"/>
  <c r="E3726" i="7"/>
  <c r="D3726" i="7"/>
  <c r="G3726" i="7"/>
  <c r="H3726" i="7"/>
  <c r="I3726" i="7"/>
  <c r="C3728" i="7"/>
  <c r="F3727" i="7"/>
  <c r="E3727" i="7"/>
  <c r="D3727" i="7"/>
  <c r="G3727" i="7"/>
  <c r="H3727" i="7"/>
  <c r="I3727" i="7"/>
  <c r="C3729" i="7"/>
  <c r="F3728" i="7"/>
  <c r="D3728" i="7"/>
  <c r="G3728" i="7"/>
  <c r="E3728" i="7"/>
  <c r="H3728" i="7"/>
  <c r="I3728" i="7"/>
  <c r="C3730" i="7"/>
  <c r="G3729" i="7"/>
  <c r="E3729" i="7"/>
  <c r="D3729" i="7"/>
  <c r="F3729" i="7"/>
  <c r="H3729" i="7"/>
  <c r="I3729" i="7"/>
  <c r="C3731" i="7"/>
  <c r="F3730" i="7"/>
  <c r="D3730" i="7"/>
  <c r="E3730" i="7"/>
  <c r="G3730" i="7"/>
  <c r="H3730" i="7"/>
  <c r="I3730" i="7"/>
  <c r="C3732" i="7"/>
  <c r="F3731" i="7"/>
  <c r="G3731" i="7"/>
  <c r="D3731" i="7"/>
  <c r="E3731" i="7"/>
  <c r="H3731" i="7"/>
  <c r="I3731" i="7"/>
  <c r="C3733" i="7"/>
  <c r="F3732" i="7"/>
  <c r="G3732" i="7"/>
  <c r="D3732" i="7"/>
  <c r="E3732" i="7"/>
  <c r="H3732" i="7"/>
  <c r="I3732" i="7"/>
  <c r="C3734" i="7"/>
  <c r="F3733" i="7"/>
  <c r="D3733" i="7"/>
  <c r="G3733" i="7"/>
  <c r="E3733" i="7"/>
  <c r="H3733" i="7"/>
  <c r="I3733" i="7"/>
  <c r="C3735" i="7"/>
  <c r="F3734" i="7"/>
  <c r="E3734" i="7"/>
  <c r="D3734" i="7"/>
  <c r="G3734" i="7"/>
  <c r="H3734" i="7"/>
  <c r="I3734" i="7"/>
  <c r="C3736" i="7"/>
  <c r="D3735" i="7"/>
  <c r="F3735" i="7"/>
  <c r="E3735" i="7"/>
  <c r="G3735" i="7"/>
  <c r="H3735" i="7"/>
  <c r="I3735" i="7"/>
  <c r="C3737" i="7"/>
  <c r="F3736" i="7"/>
  <c r="E3736" i="7"/>
  <c r="D3736" i="7"/>
  <c r="G3736" i="7"/>
  <c r="H3736" i="7"/>
  <c r="I3736" i="7"/>
  <c r="C3738" i="7"/>
  <c r="F3737" i="7"/>
  <c r="D3737" i="7"/>
  <c r="G3737" i="7"/>
  <c r="E3737" i="7"/>
  <c r="H3737" i="7"/>
  <c r="I3737" i="7"/>
  <c r="C3739" i="7"/>
  <c r="F3738" i="7"/>
  <c r="E3738" i="7"/>
  <c r="D3738" i="7"/>
  <c r="G3738" i="7"/>
  <c r="H3738" i="7"/>
  <c r="I3738" i="7"/>
  <c r="C3740" i="7"/>
  <c r="F3739" i="7"/>
  <c r="D3739" i="7"/>
  <c r="E3739" i="7"/>
  <c r="G3739" i="7"/>
  <c r="H3739" i="7"/>
  <c r="I3739" i="7"/>
  <c r="G3740" i="7"/>
  <c r="C3741" i="7"/>
  <c r="F3740" i="7"/>
  <c r="E3740" i="7"/>
  <c r="D3740" i="7"/>
  <c r="H3740" i="7"/>
  <c r="I3740" i="7"/>
  <c r="C3742" i="7"/>
  <c r="F3741" i="7"/>
  <c r="E3741" i="7"/>
  <c r="D3741" i="7"/>
  <c r="G3741" i="7"/>
  <c r="H3741" i="7"/>
  <c r="I3741" i="7"/>
  <c r="C3743" i="7"/>
  <c r="F3742" i="7"/>
  <c r="D3742" i="7"/>
  <c r="G3742" i="7"/>
  <c r="E3742" i="7"/>
  <c r="H3742" i="7"/>
  <c r="I3742" i="7"/>
  <c r="G3743" i="7"/>
  <c r="C3744" i="7"/>
  <c r="F3743" i="7"/>
  <c r="E3743" i="7"/>
  <c r="D3743" i="7"/>
  <c r="H3743" i="7"/>
  <c r="I3743" i="7"/>
  <c r="F3744" i="7"/>
  <c r="E3744" i="7"/>
  <c r="D3744" i="7"/>
  <c r="C3745" i="7"/>
  <c r="G3744" i="7"/>
  <c r="H3744" i="7"/>
  <c r="I3744" i="7"/>
  <c r="C3746" i="7"/>
  <c r="E3745" i="7"/>
  <c r="D3745" i="7"/>
  <c r="F3745" i="7"/>
  <c r="G3745" i="7"/>
  <c r="H3745" i="7"/>
  <c r="I3745" i="7"/>
  <c r="F3746" i="7"/>
  <c r="E3746" i="7"/>
  <c r="D3746" i="7"/>
  <c r="G3746" i="7"/>
  <c r="C3747" i="7"/>
  <c r="H3746" i="7"/>
  <c r="I3746" i="7"/>
  <c r="G3747" i="7"/>
  <c r="C3748" i="7"/>
  <c r="F3747" i="7"/>
  <c r="E3747" i="7"/>
  <c r="D3747" i="7"/>
  <c r="H3747" i="7"/>
  <c r="I3747" i="7"/>
  <c r="F3748" i="7"/>
  <c r="E3748" i="7"/>
  <c r="D3748" i="7"/>
  <c r="G3748" i="7"/>
  <c r="C3749" i="7"/>
  <c r="H3748" i="7"/>
  <c r="I3748" i="7"/>
  <c r="C3750" i="7"/>
  <c r="F3749" i="7"/>
  <c r="G3749" i="7"/>
  <c r="D3749" i="7"/>
  <c r="E3749" i="7"/>
  <c r="H3749" i="7"/>
  <c r="I3749" i="7"/>
  <c r="F3750" i="7"/>
  <c r="E3750" i="7"/>
  <c r="D3750" i="7"/>
  <c r="G3750" i="7"/>
  <c r="C3751" i="7"/>
  <c r="H3750" i="7"/>
  <c r="I3750" i="7"/>
  <c r="C3752" i="7"/>
  <c r="D3751" i="7"/>
  <c r="E3751" i="7"/>
  <c r="F3751" i="7"/>
  <c r="G3751" i="7"/>
  <c r="H3751" i="7"/>
  <c r="I3751" i="7"/>
  <c r="C3753" i="7"/>
  <c r="F3752" i="7"/>
  <c r="G3752" i="7"/>
  <c r="D3752" i="7"/>
  <c r="E3752" i="7"/>
  <c r="H3752" i="7"/>
  <c r="I3752" i="7"/>
  <c r="C3754" i="7"/>
  <c r="F3753" i="7"/>
  <c r="D3753" i="7"/>
  <c r="E3753" i="7"/>
  <c r="G3753" i="7"/>
  <c r="H3753" i="7"/>
  <c r="I3753" i="7"/>
  <c r="C3755" i="7"/>
  <c r="F3754" i="7"/>
  <c r="D3754" i="7"/>
  <c r="E3754" i="7"/>
  <c r="G3754" i="7"/>
  <c r="H3754" i="7"/>
  <c r="I3754" i="7"/>
  <c r="C3756" i="7"/>
  <c r="F3755" i="7"/>
  <c r="E3755" i="7"/>
  <c r="D3755" i="7"/>
  <c r="G3755" i="7"/>
  <c r="H3755" i="7"/>
  <c r="I3755" i="7"/>
  <c r="C3757" i="7"/>
  <c r="F3756" i="7"/>
  <c r="D3756" i="7"/>
  <c r="G3756" i="7"/>
  <c r="E3756" i="7"/>
  <c r="H3756" i="7"/>
  <c r="I3756" i="7"/>
  <c r="C3758" i="7"/>
  <c r="F3757" i="7"/>
  <c r="D3757" i="7"/>
  <c r="G3757" i="7"/>
  <c r="E3757" i="7"/>
  <c r="H3757" i="7"/>
  <c r="I3757" i="7"/>
  <c r="C3759" i="7"/>
  <c r="F3758" i="7"/>
  <c r="E3758" i="7"/>
  <c r="D3758" i="7"/>
  <c r="G3758" i="7"/>
  <c r="H3758" i="7"/>
  <c r="I3758" i="7"/>
  <c r="F3759" i="7"/>
  <c r="E3759" i="7"/>
  <c r="D3759" i="7"/>
  <c r="G3759" i="7"/>
  <c r="C3760" i="7"/>
  <c r="H3759" i="7"/>
  <c r="I3759" i="7"/>
  <c r="G3760" i="7"/>
  <c r="C3761" i="7"/>
  <c r="F3760" i="7"/>
  <c r="E3760" i="7"/>
  <c r="D3760" i="7"/>
  <c r="H3760" i="7"/>
  <c r="I3760" i="7"/>
  <c r="C3762" i="7"/>
  <c r="G3761" i="7"/>
  <c r="E3761" i="7"/>
  <c r="D3761" i="7"/>
  <c r="F3761" i="7"/>
  <c r="H3761" i="7"/>
  <c r="I3761" i="7"/>
  <c r="F3762" i="7"/>
  <c r="E3762" i="7"/>
  <c r="D3762" i="7"/>
  <c r="G3762" i="7"/>
  <c r="C3763" i="7"/>
  <c r="H3762" i="7"/>
  <c r="I3762" i="7"/>
  <c r="C3764" i="7"/>
  <c r="G3763" i="7"/>
  <c r="F3763" i="7"/>
  <c r="D3763" i="7"/>
  <c r="E3763" i="7"/>
  <c r="H3763" i="7"/>
  <c r="I3763" i="7"/>
  <c r="C3765" i="7"/>
  <c r="F3764" i="7"/>
  <c r="G3764" i="7"/>
  <c r="E3764" i="7"/>
  <c r="D3764" i="7"/>
  <c r="H3764" i="7"/>
  <c r="I3764" i="7"/>
  <c r="F3765" i="7"/>
  <c r="C3766" i="7"/>
  <c r="D3765" i="7"/>
  <c r="G3765" i="7"/>
  <c r="E3765" i="7"/>
  <c r="H3765" i="7"/>
  <c r="I3765" i="7"/>
  <c r="G3766" i="7"/>
  <c r="C3767" i="7"/>
  <c r="F3766" i="7"/>
  <c r="E3766" i="7"/>
  <c r="D3766" i="7"/>
  <c r="H3766" i="7"/>
  <c r="I3766" i="7"/>
  <c r="C3768" i="7"/>
  <c r="G3767" i="7"/>
  <c r="D3767" i="7"/>
  <c r="F3767" i="7"/>
  <c r="E3767" i="7"/>
  <c r="H3767" i="7"/>
  <c r="I3767" i="7"/>
  <c r="C3769" i="7"/>
  <c r="G3768" i="7"/>
  <c r="F3768" i="7"/>
  <c r="E3768" i="7"/>
  <c r="D3768" i="7"/>
  <c r="H3768" i="7"/>
  <c r="I3768" i="7"/>
  <c r="C3770" i="7"/>
  <c r="F3769" i="7"/>
  <c r="D3769" i="7"/>
  <c r="G3769" i="7"/>
  <c r="E3769" i="7"/>
  <c r="H3769" i="7"/>
  <c r="I3769" i="7"/>
  <c r="G3770" i="7"/>
  <c r="C3771" i="7"/>
  <c r="F3770" i="7"/>
  <c r="E3770" i="7"/>
  <c r="D3770" i="7"/>
  <c r="H3770" i="7"/>
  <c r="I3770" i="7"/>
  <c r="C3772" i="7"/>
  <c r="F3771" i="7"/>
  <c r="D3771" i="7"/>
  <c r="G3771" i="7"/>
  <c r="E3771" i="7"/>
  <c r="H3771" i="7"/>
  <c r="I3771" i="7"/>
  <c r="C3773" i="7"/>
  <c r="F3772" i="7"/>
  <c r="E3772" i="7"/>
  <c r="D3772" i="7"/>
  <c r="G3772" i="7"/>
  <c r="H3772" i="7"/>
  <c r="I3772" i="7"/>
  <c r="G3773" i="7"/>
  <c r="C3774" i="7"/>
  <c r="F3773" i="7"/>
  <c r="E3773" i="7"/>
  <c r="D3773" i="7"/>
  <c r="H3773" i="7"/>
  <c r="I3773" i="7"/>
  <c r="G3774" i="7"/>
  <c r="C3775" i="7"/>
  <c r="F3774" i="7"/>
  <c r="E3774" i="7"/>
  <c r="D3774" i="7"/>
  <c r="H3774" i="7"/>
  <c r="I3774" i="7"/>
  <c r="C3776" i="7"/>
  <c r="F3775" i="7"/>
  <c r="E3775" i="7"/>
  <c r="D3775" i="7"/>
  <c r="G3775" i="7"/>
  <c r="H3775" i="7"/>
  <c r="I3775" i="7"/>
  <c r="C3777" i="7"/>
  <c r="F3776" i="7"/>
  <c r="E3776" i="7"/>
  <c r="D3776" i="7"/>
  <c r="G3776" i="7"/>
  <c r="H3776" i="7"/>
  <c r="I3776" i="7"/>
  <c r="C3778" i="7"/>
  <c r="E3777" i="7"/>
  <c r="F3777" i="7"/>
  <c r="D3777" i="7"/>
  <c r="G3777" i="7"/>
  <c r="H3777" i="7"/>
  <c r="I3777" i="7"/>
  <c r="G3778" i="7"/>
  <c r="C3779" i="7"/>
  <c r="F3778" i="7"/>
  <c r="E3778" i="7"/>
  <c r="D3778" i="7"/>
  <c r="H3778" i="7"/>
  <c r="I3778" i="7"/>
  <c r="C3780" i="7"/>
  <c r="F3779" i="7"/>
  <c r="D3779" i="7"/>
  <c r="E3779" i="7"/>
  <c r="G3779" i="7"/>
  <c r="H3779" i="7"/>
  <c r="I3779" i="7"/>
  <c r="C3781" i="7"/>
  <c r="F3780" i="7"/>
  <c r="E3780" i="7"/>
  <c r="G3780" i="7"/>
  <c r="D3780" i="7"/>
  <c r="H3780" i="7"/>
  <c r="I3780" i="7"/>
  <c r="C3782" i="7"/>
  <c r="F3781" i="7"/>
  <c r="E3781" i="7"/>
  <c r="D3781" i="7"/>
  <c r="G3781" i="7"/>
  <c r="H3781" i="7"/>
  <c r="I3781" i="7"/>
  <c r="G3782" i="7"/>
  <c r="C3783" i="7"/>
  <c r="F3782" i="7"/>
  <c r="E3782" i="7"/>
  <c r="D3782" i="7"/>
  <c r="H3782" i="7"/>
  <c r="I3782" i="7"/>
  <c r="C3784" i="7"/>
  <c r="D3783" i="7"/>
  <c r="E3783" i="7"/>
  <c r="F3783" i="7"/>
  <c r="G3783" i="7"/>
  <c r="H3783" i="7"/>
  <c r="I3783" i="7"/>
  <c r="C3785" i="7"/>
  <c r="F3784" i="7"/>
  <c r="D3784" i="7"/>
  <c r="G3784" i="7"/>
  <c r="E3784" i="7"/>
  <c r="H3784" i="7"/>
  <c r="I3784" i="7"/>
  <c r="C3786" i="7"/>
  <c r="F3785" i="7"/>
  <c r="D3785" i="7"/>
  <c r="E3785" i="7"/>
  <c r="G3785" i="7"/>
  <c r="H3785" i="7"/>
  <c r="I3785" i="7"/>
  <c r="C3787" i="7"/>
  <c r="F3786" i="7"/>
  <c r="E3786" i="7"/>
  <c r="D3786" i="7"/>
  <c r="G3786" i="7"/>
  <c r="H3786" i="7"/>
  <c r="I3786" i="7"/>
  <c r="D3787" i="7"/>
  <c r="C3788" i="7"/>
  <c r="F3787" i="7"/>
  <c r="E3787" i="7"/>
  <c r="G3787" i="7"/>
  <c r="H3787" i="7"/>
  <c r="I3787" i="7"/>
  <c r="C3789" i="7"/>
  <c r="F3788" i="7"/>
  <c r="D3788" i="7"/>
  <c r="G3788" i="7"/>
  <c r="E3788" i="7"/>
  <c r="H3788" i="7"/>
  <c r="I3788" i="7"/>
  <c r="G3789" i="7"/>
  <c r="C3790" i="7"/>
  <c r="F3789" i="7"/>
  <c r="E3789" i="7"/>
  <c r="D3789" i="7"/>
  <c r="H3789" i="7"/>
  <c r="I3789" i="7"/>
  <c r="C3791" i="7"/>
  <c r="F3790" i="7"/>
  <c r="D3790" i="7"/>
  <c r="E3790" i="7"/>
  <c r="G3790" i="7"/>
  <c r="H3790" i="7"/>
  <c r="I3790" i="7"/>
  <c r="C3792" i="7"/>
  <c r="F3791" i="7"/>
  <c r="D3791" i="7"/>
  <c r="G3791" i="7"/>
  <c r="E3791" i="7"/>
  <c r="H3791" i="7"/>
  <c r="I3791" i="7"/>
  <c r="C3793" i="7"/>
  <c r="F3792" i="7"/>
  <c r="D3792" i="7"/>
  <c r="E3792" i="7"/>
  <c r="G3792" i="7"/>
  <c r="H3792" i="7"/>
  <c r="I3792" i="7"/>
  <c r="C3794" i="7"/>
  <c r="E3793" i="7"/>
  <c r="F3793" i="7"/>
  <c r="G3793" i="7"/>
  <c r="D3793" i="7"/>
  <c r="H3793" i="7"/>
  <c r="I3793" i="7"/>
  <c r="G3794" i="7"/>
  <c r="C3795" i="7"/>
  <c r="F3794" i="7"/>
  <c r="E3794" i="7"/>
  <c r="D3794" i="7"/>
  <c r="H3794" i="7"/>
  <c r="I3794" i="7"/>
  <c r="C3796" i="7"/>
  <c r="F3795" i="7"/>
  <c r="D3795" i="7"/>
  <c r="G3795" i="7"/>
  <c r="E3795" i="7"/>
  <c r="H3795" i="7"/>
  <c r="I3795" i="7"/>
  <c r="E3796" i="7"/>
  <c r="C3797" i="7"/>
  <c r="F3796" i="7"/>
  <c r="D3796" i="7"/>
  <c r="G3796" i="7"/>
  <c r="H3796" i="7"/>
  <c r="I3796" i="7"/>
  <c r="C3798" i="7"/>
  <c r="F3797" i="7"/>
  <c r="G3797" i="7"/>
  <c r="D3797" i="7"/>
  <c r="E3797" i="7"/>
  <c r="H3797" i="7"/>
  <c r="I3797" i="7"/>
  <c r="G3798" i="7"/>
  <c r="C3799" i="7"/>
  <c r="F3798" i="7"/>
  <c r="E3798" i="7"/>
  <c r="D3798" i="7"/>
  <c r="H3798" i="7"/>
  <c r="I3798" i="7"/>
  <c r="C3800" i="7"/>
  <c r="D3799" i="7"/>
  <c r="E3799" i="7"/>
  <c r="G3799" i="7"/>
  <c r="F3799" i="7"/>
  <c r="H3799" i="7"/>
  <c r="I3799" i="7"/>
  <c r="C3801" i="7"/>
  <c r="F3800" i="7"/>
  <c r="D3800" i="7"/>
  <c r="G3800" i="7"/>
  <c r="E3800" i="7"/>
  <c r="H3800" i="7"/>
  <c r="I3800" i="7"/>
  <c r="G3801" i="7"/>
  <c r="C3802" i="7"/>
  <c r="F3801" i="7"/>
  <c r="E3801" i="7"/>
  <c r="D3801" i="7"/>
  <c r="H3801" i="7"/>
  <c r="I3801" i="7"/>
  <c r="C3803" i="7"/>
  <c r="F3802" i="7"/>
  <c r="D3802" i="7"/>
  <c r="E3802" i="7"/>
  <c r="G3802" i="7"/>
  <c r="H3802" i="7"/>
  <c r="I3802" i="7"/>
  <c r="G3803" i="7"/>
  <c r="C3804" i="7"/>
  <c r="F3803" i="7"/>
  <c r="E3803" i="7"/>
  <c r="D3803" i="7"/>
  <c r="H3803" i="7"/>
  <c r="I3803" i="7"/>
  <c r="C3805" i="7"/>
  <c r="F3804" i="7"/>
  <c r="G3804" i="7"/>
  <c r="D3804" i="7"/>
  <c r="E3804" i="7"/>
  <c r="H3804" i="7"/>
  <c r="I3804" i="7"/>
  <c r="D3805" i="7"/>
  <c r="C3806" i="7"/>
  <c r="G3805" i="7"/>
  <c r="E3805" i="7"/>
  <c r="F3805" i="7"/>
  <c r="H3805" i="7"/>
  <c r="I3805" i="7"/>
  <c r="C3807" i="7"/>
  <c r="F3806" i="7"/>
  <c r="G3806" i="7"/>
  <c r="D3806" i="7"/>
  <c r="E3806" i="7"/>
  <c r="H3806" i="7"/>
  <c r="I3806" i="7"/>
  <c r="G3807" i="7"/>
  <c r="D3807" i="7"/>
  <c r="C3808" i="7"/>
  <c r="F3807" i="7"/>
  <c r="E3807" i="7"/>
  <c r="H3807" i="7"/>
  <c r="I3807" i="7"/>
  <c r="G3808" i="7"/>
  <c r="C3809" i="7"/>
  <c r="F3808" i="7"/>
  <c r="E3808" i="7"/>
  <c r="D3808" i="7"/>
  <c r="H3808" i="7"/>
  <c r="I3808" i="7"/>
  <c r="D3809" i="7"/>
  <c r="C3810" i="7"/>
  <c r="E3809" i="7"/>
  <c r="F3809" i="7"/>
  <c r="G3809" i="7"/>
  <c r="H3809" i="7"/>
  <c r="I3809" i="7"/>
  <c r="C3811" i="7"/>
  <c r="F3810" i="7"/>
  <c r="D3810" i="7"/>
  <c r="E3810" i="7"/>
  <c r="G3810" i="7"/>
  <c r="H3810" i="7"/>
  <c r="I3810" i="7"/>
  <c r="D3811" i="7"/>
  <c r="C3812" i="7"/>
  <c r="F3811" i="7"/>
  <c r="E3811" i="7"/>
  <c r="G3811" i="7"/>
  <c r="H3811" i="7"/>
  <c r="I3811" i="7"/>
  <c r="C3813" i="7"/>
  <c r="F3812" i="7"/>
  <c r="D3812" i="7"/>
  <c r="G3812" i="7"/>
  <c r="E3812" i="7"/>
  <c r="H3812" i="7"/>
  <c r="I3812" i="7"/>
  <c r="G3813" i="7"/>
  <c r="D3813" i="7"/>
  <c r="C3814" i="7"/>
  <c r="F3813" i="7"/>
  <c r="E3813" i="7"/>
  <c r="H3813" i="7"/>
  <c r="I3813" i="7"/>
  <c r="C3815" i="7"/>
  <c r="F3814" i="7"/>
  <c r="D3814" i="7"/>
  <c r="E3814" i="7"/>
  <c r="G3814" i="7"/>
  <c r="H3814" i="7"/>
  <c r="I3814" i="7"/>
  <c r="D3815" i="7"/>
  <c r="C3816" i="7"/>
  <c r="F3815" i="7"/>
  <c r="E3815" i="7"/>
  <c r="G3815" i="7"/>
  <c r="H3815" i="7"/>
  <c r="I3815" i="7"/>
  <c r="C3817" i="7"/>
  <c r="F3816" i="7"/>
  <c r="D3816" i="7"/>
  <c r="G3816" i="7"/>
  <c r="E3816" i="7"/>
  <c r="H3816" i="7"/>
  <c r="I3816" i="7"/>
  <c r="E3817" i="7"/>
  <c r="D3817" i="7"/>
  <c r="G3817" i="7"/>
  <c r="F3817" i="7"/>
  <c r="C3818" i="7"/>
  <c r="H3817" i="7"/>
  <c r="I3817" i="7"/>
  <c r="C3819" i="7"/>
  <c r="F3818" i="7"/>
  <c r="G3818" i="7"/>
  <c r="D3818" i="7"/>
  <c r="E3818" i="7"/>
  <c r="H3818" i="7"/>
  <c r="I3818" i="7"/>
  <c r="E3819" i="7"/>
  <c r="G3819" i="7"/>
  <c r="D3819" i="7"/>
  <c r="C3820" i="7"/>
  <c r="F3819" i="7"/>
  <c r="H3819" i="7"/>
  <c r="I3819" i="7"/>
  <c r="C3821" i="7"/>
  <c r="F3820" i="7"/>
  <c r="D3820" i="7"/>
  <c r="E3820" i="7"/>
  <c r="G3820" i="7"/>
  <c r="H3820" i="7"/>
  <c r="I3820" i="7"/>
  <c r="E3821" i="7"/>
  <c r="D3821" i="7"/>
  <c r="F3821" i="7"/>
  <c r="C3822" i="7"/>
  <c r="G3821" i="7"/>
  <c r="H3821" i="7"/>
  <c r="I3821" i="7"/>
  <c r="F3822" i="7"/>
  <c r="E3822" i="7"/>
  <c r="D3822" i="7"/>
  <c r="G3822" i="7"/>
  <c r="C3823" i="7"/>
  <c r="H3822" i="7"/>
  <c r="I3822" i="7"/>
  <c r="E3823" i="7"/>
  <c r="D3823" i="7"/>
  <c r="F3823" i="7"/>
  <c r="C3824" i="7"/>
  <c r="G3823" i="7"/>
  <c r="H3823" i="7"/>
  <c r="I3823" i="7"/>
  <c r="G3824" i="7"/>
  <c r="C3825" i="7"/>
  <c r="F3824" i="7"/>
  <c r="E3824" i="7"/>
  <c r="D3824" i="7"/>
  <c r="H3824" i="7"/>
  <c r="I3824" i="7"/>
  <c r="E3825" i="7"/>
  <c r="G3825" i="7"/>
  <c r="D3825" i="7"/>
  <c r="C3826" i="7"/>
  <c r="F3825" i="7"/>
  <c r="H3825" i="7"/>
  <c r="I3825" i="7"/>
  <c r="F3826" i="7"/>
  <c r="E3826" i="7"/>
  <c r="D3826" i="7"/>
  <c r="C3827" i="7"/>
  <c r="G3826" i="7"/>
  <c r="H3826" i="7"/>
  <c r="I3826" i="7"/>
  <c r="E3827" i="7"/>
  <c r="D3827" i="7"/>
  <c r="C3828" i="7"/>
  <c r="F3827" i="7"/>
  <c r="G3827" i="7"/>
  <c r="H3827" i="7"/>
  <c r="I3827" i="7"/>
  <c r="C3829" i="7"/>
  <c r="F3828" i="7"/>
  <c r="D3828" i="7"/>
  <c r="E3828" i="7"/>
  <c r="G3828" i="7"/>
  <c r="H3828" i="7"/>
  <c r="I3828" i="7"/>
  <c r="E3829" i="7"/>
  <c r="D3829" i="7"/>
  <c r="C3830" i="7"/>
  <c r="F3829" i="7"/>
  <c r="G3829" i="7"/>
  <c r="H3829" i="7"/>
  <c r="I3829" i="7"/>
  <c r="C3831" i="7"/>
  <c r="F3830" i="7"/>
  <c r="E3830" i="7"/>
  <c r="D3830" i="7"/>
  <c r="G3830" i="7"/>
  <c r="H3830" i="7"/>
  <c r="I3830" i="7"/>
  <c r="E3831" i="7"/>
  <c r="D3831" i="7"/>
  <c r="C3832" i="7"/>
  <c r="G3831" i="7"/>
  <c r="F3831" i="7"/>
  <c r="H3831" i="7"/>
  <c r="I3831" i="7"/>
  <c r="F3832" i="7"/>
  <c r="E3832" i="7"/>
  <c r="D3832" i="7"/>
  <c r="G3832" i="7"/>
  <c r="C3833" i="7"/>
  <c r="H3832" i="7"/>
  <c r="I3832" i="7"/>
  <c r="E3833" i="7"/>
  <c r="D3833" i="7"/>
  <c r="C3834" i="7"/>
  <c r="G3833" i="7"/>
  <c r="F3833" i="7"/>
  <c r="H3833" i="7"/>
  <c r="I3833" i="7"/>
  <c r="C3835" i="7"/>
  <c r="F3834" i="7"/>
  <c r="E3834" i="7"/>
  <c r="D3834" i="7"/>
  <c r="G3834" i="7"/>
  <c r="H3834" i="7"/>
  <c r="I3834" i="7"/>
  <c r="F3835" i="7"/>
  <c r="G3835" i="7"/>
  <c r="E3835" i="7"/>
  <c r="D3835" i="7"/>
  <c r="C3836" i="7"/>
  <c r="H3835" i="7"/>
  <c r="I3835" i="7"/>
  <c r="C3837" i="7"/>
  <c r="F3836" i="7"/>
  <c r="E3836" i="7"/>
  <c r="G3836" i="7"/>
  <c r="D3836" i="7"/>
  <c r="H3836" i="7"/>
  <c r="I3836" i="7"/>
  <c r="E3837" i="7"/>
  <c r="D3837" i="7"/>
  <c r="C3838" i="7"/>
  <c r="F3837" i="7"/>
  <c r="G3837" i="7"/>
  <c r="H3837" i="7"/>
  <c r="I3837" i="7"/>
  <c r="C3839" i="7"/>
  <c r="F3838" i="7"/>
  <c r="E3838" i="7"/>
  <c r="G3838" i="7"/>
  <c r="D3838" i="7"/>
  <c r="H3838" i="7"/>
  <c r="I3838" i="7"/>
  <c r="E3839" i="7"/>
  <c r="D3839" i="7"/>
  <c r="C3840" i="7"/>
  <c r="G3839" i="7"/>
  <c r="F3839" i="7"/>
  <c r="H3839" i="7"/>
  <c r="I3839" i="7"/>
  <c r="C3841" i="7"/>
  <c r="F3840" i="7"/>
  <c r="D3840" i="7"/>
  <c r="G3840" i="7"/>
  <c r="E3840" i="7"/>
  <c r="H3840" i="7"/>
  <c r="I3840" i="7"/>
  <c r="E3841" i="7"/>
  <c r="D3841" i="7"/>
  <c r="F3841" i="7"/>
  <c r="G3841" i="7"/>
  <c r="C3842" i="7"/>
  <c r="H3841" i="7"/>
  <c r="I3841" i="7"/>
  <c r="C3843" i="7"/>
  <c r="F3842" i="7"/>
  <c r="D3842" i="7"/>
  <c r="E3842" i="7"/>
  <c r="G3842" i="7"/>
  <c r="H3842" i="7"/>
  <c r="I3842" i="7"/>
  <c r="E3843" i="7"/>
  <c r="D3843" i="7"/>
  <c r="C3844" i="7"/>
  <c r="F3843" i="7"/>
  <c r="G3843" i="7"/>
  <c r="H3843" i="7"/>
  <c r="I3843" i="7"/>
  <c r="C3845" i="7"/>
  <c r="F3844" i="7"/>
  <c r="E3844" i="7"/>
  <c r="D3844" i="7"/>
  <c r="G3844" i="7"/>
  <c r="H3844" i="7"/>
  <c r="I3844" i="7"/>
  <c r="E3845" i="7"/>
  <c r="D3845" i="7"/>
  <c r="C3846" i="7"/>
  <c r="F3845" i="7"/>
  <c r="G3845" i="7"/>
  <c r="H3845" i="7"/>
  <c r="I3845" i="7"/>
  <c r="G3846" i="7"/>
  <c r="C3847" i="7"/>
  <c r="F3846" i="7"/>
  <c r="E3846" i="7"/>
  <c r="D3846" i="7"/>
  <c r="H3846" i="7"/>
  <c r="I3846" i="7"/>
  <c r="C3848" i="7"/>
  <c r="E3847" i="7"/>
  <c r="D3847" i="7"/>
  <c r="F3847" i="7"/>
  <c r="G3847" i="7"/>
  <c r="H3847" i="7"/>
  <c r="I3847" i="7"/>
  <c r="F3848" i="7"/>
  <c r="E3848" i="7"/>
  <c r="C3849" i="7"/>
  <c r="D3848" i="7"/>
  <c r="G3848" i="7"/>
  <c r="H3848" i="7"/>
  <c r="I3848" i="7"/>
  <c r="C3850" i="7"/>
  <c r="E3849" i="7"/>
  <c r="D3849" i="7"/>
  <c r="F3849" i="7"/>
  <c r="G3849" i="7"/>
  <c r="H3849" i="7"/>
  <c r="I3849" i="7"/>
  <c r="C3851" i="7"/>
  <c r="F3850" i="7"/>
  <c r="E3850" i="7"/>
  <c r="D3850" i="7"/>
  <c r="G3850" i="7"/>
  <c r="H3850" i="7"/>
  <c r="I3850" i="7"/>
  <c r="D3851" i="7"/>
  <c r="C3852" i="7"/>
  <c r="E3851" i="7"/>
  <c r="G3851" i="7"/>
  <c r="F3851" i="7"/>
  <c r="H3851" i="7"/>
  <c r="I3851" i="7"/>
  <c r="F3852" i="7"/>
  <c r="G3852" i="7"/>
  <c r="C3853" i="7"/>
  <c r="E3852" i="7"/>
  <c r="D3852" i="7"/>
  <c r="H3852" i="7"/>
  <c r="I3852" i="7"/>
  <c r="E3853" i="7"/>
  <c r="D3853" i="7"/>
  <c r="C3854" i="7"/>
  <c r="G3853" i="7"/>
  <c r="F3853" i="7"/>
  <c r="H3853" i="7"/>
  <c r="I3853" i="7"/>
  <c r="E3854" i="7"/>
  <c r="C3855" i="7"/>
  <c r="D3854" i="7"/>
  <c r="F3854" i="7"/>
  <c r="G3854" i="7"/>
  <c r="H3854" i="7"/>
  <c r="I3854" i="7"/>
  <c r="E3855" i="7"/>
  <c r="D3855" i="7"/>
  <c r="F3855" i="7"/>
  <c r="G3855" i="7"/>
  <c r="C3856" i="7"/>
  <c r="H3855" i="7"/>
  <c r="I3855" i="7"/>
  <c r="C3857" i="7"/>
  <c r="F3856" i="7"/>
  <c r="D3856" i="7"/>
  <c r="G3856" i="7"/>
  <c r="E3856" i="7"/>
  <c r="H3856" i="7"/>
  <c r="I3856" i="7"/>
  <c r="E3857" i="7"/>
  <c r="F3857" i="7"/>
  <c r="C3858" i="7"/>
  <c r="D3857" i="7"/>
  <c r="G3857" i="7"/>
  <c r="H3857" i="7"/>
  <c r="I3857" i="7"/>
  <c r="C3859" i="7"/>
  <c r="F3858" i="7"/>
  <c r="D3858" i="7"/>
  <c r="E3858" i="7"/>
  <c r="G3858" i="7"/>
  <c r="H3858" i="7"/>
  <c r="I3858" i="7"/>
  <c r="E3859" i="7"/>
  <c r="D3859" i="7"/>
  <c r="C3860" i="7"/>
  <c r="G3859" i="7"/>
  <c r="F3859" i="7"/>
  <c r="H3859" i="7"/>
  <c r="I3859" i="7"/>
  <c r="F3860" i="7"/>
  <c r="E3860" i="7"/>
  <c r="D3860" i="7"/>
  <c r="C3861" i="7"/>
  <c r="G3860" i="7"/>
  <c r="H3860" i="7"/>
  <c r="I3860" i="7"/>
  <c r="E3861" i="7"/>
  <c r="D3861" i="7"/>
  <c r="F3861" i="7"/>
  <c r="G3861" i="7"/>
  <c r="C3862" i="7"/>
  <c r="H3861" i="7"/>
  <c r="I3861" i="7"/>
  <c r="F3862" i="7"/>
  <c r="E3862" i="7"/>
  <c r="D3862" i="7"/>
  <c r="C3863" i="7"/>
  <c r="G3862" i="7"/>
  <c r="H3862" i="7"/>
  <c r="I3862" i="7"/>
  <c r="E3863" i="7"/>
  <c r="G3863" i="7"/>
  <c r="D3863" i="7"/>
  <c r="C3864" i="7"/>
  <c r="F3863" i="7"/>
  <c r="H3863" i="7"/>
  <c r="I3863" i="7"/>
  <c r="F3864" i="7"/>
  <c r="E3864" i="7"/>
  <c r="D3864" i="7"/>
  <c r="G3864" i="7"/>
  <c r="C3865" i="7"/>
  <c r="H3864" i="7"/>
  <c r="I3864" i="7"/>
  <c r="E3865" i="7"/>
  <c r="D3865" i="7"/>
  <c r="F3865" i="7"/>
  <c r="G3865" i="7"/>
  <c r="C3866" i="7"/>
  <c r="H3865" i="7"/>
  <c r="I3865" i="7"/>
  <c r="F3866" i="7"/>
  <c r="E3866" i="7"/>
  <c r="D3866" i="7"/>
  <c r="G3866" i="7"/>
  <c r="C3867" i="7"/>
  <c r="H3866" i="7"/>
  <c r="I3866" i="7"/>
  <c r="D3867" i="7"/>
  <c r="E3867" i="7"/>
  <c r="C3868" i="7"/>
  <c r="F3867" i="7"/>
  <c r="G3867" i="7"/>
  <c r="H3867" i="7"/>
  <c r="I3867" i="7"/>
  <c r="C3869" i="7"/>
  <c r="F3868" i="7"/>
  <c r="E3868" i="7"/>
  <c r="D3868" i="7"/>
  <c r="G3868" i="7"/>
  <c r="H3868" i="7"/>
  <c r="I3868" i="7"/>
  <c r="E3869" i="7"/>
  <c r="D3869" i="7"/>
  <c r="F3869" i="7"/>
  <c r="G3869" i="7"/>
  <c r="C3870" i="7"/>
  <c r="H3869" i="7"/>
  <c r="I3869" i="7"/>
  <c r="C3871" i="7"/>
  <c r="F3870" i="7"/>
  <c r="E3870" i="7"/>
  <c r="D3870" i="7"/>
  <c r="G3870" i="7"/>
  <c r="H3870" i="7"/>
  <c r="I3870" i="7"/>
  <c r="E3871" i="7"/>
  <c r="D3871" i="7"/>
  <c r="C3872" i="7"/>
  <c r="F3871" i="7"/>
  <c r="G3871" i="7"/>
  <c r="H3871" i="7"/>
  <c r="I3871" i="7"/>
  <c r="F3872" i="7"/>
  <c r="E3872" i="7"/>
  <c r="D3872" i="7"/>
  <c r="G3872" i="7"/>
  <c r="C3873" i="7"/>
  <c r="H3872" i="7"/>
  <c r="I3872" i="7"/>
  <c r="E3873" i="7"/>
  <c r="D3873" i="7"/>
  <c r="F3873" i="7"/>
  <c r="G3873" i="7"/>
  <c r="C3874" i="7"/>
  <c r="H3873" i="7"/>
  <c r="I3873" i="7"/>
  <c r="C3875" i="7"/>
  <c r="F3874" i="7"/>
  <c r="D3874" i="7"/>
  <c r="G3874" i="7"/>
  <c r="E3874" i="7"/>
  <c r="H3874" i="7"/>
  <c r="I3874" i="7"/>
  <c r="E3875" i="7"/>
  <c r="D3875" i="7"/>
  <c r="C3876" i="7"/>
  <c r="F3875" i="7"/>
  <c r="G3875" i="7"/>
  <c r="H3875" i="7"/>
  <c r="I3875" i="7"/>
  <c r="C3877" i="7"/>
  <c r="F3876" i="7"/>
  <c r="G3876" i="7"/>
  <c r="D3876" i="7"/>
  <c r="E3876" i="7"/>
  <c r="H3876" i="7"/>
  <c r="I3876" i="7"/>
  <c r="E3877" i="7"/>
  <c r="D3877" i="7"/>
  <c r="F3877" i="7"/>
  <c r="C3878" i="7"/>
  <c r="G3877" i="7"/>
  <c r="H3877" i="7"/>
  <c r="I3877" i="7"/>
  <c r="C3879" i="7"/>
  <c r="F3878" i="7"/>
  <c r="E3878" i="7"/>
  <c r="D3878" i="7"/>
  <c r="G3878" i="7"/>
  <c r="H3878" i="7"/>
  <c r="I3878" i="7"/>
  <c r="E3879" i="7"/>
  <c r="D3879" i="7"/>
  <c r="F3879" i="7"/>
  <c r="C3880" i="7"/>
  <c r="G3879" i="7"/>
  <c r="H3879" i="7"/>
  <c r="I3879" i="7"/>
  <c r="C3881" i="7"/>
  <c r="F3880" i="7"/>
  <c r="D3880" i="7"/>
  <c r="E3880" i="7"/>
  <c r="G3880" i="7"/>
  <c r="H3880" i="7"/>
  <c r="I3880" i="7"/>
  <c r="E3881" i="7"/>
  <c r="D3881" i="7"/>
  <c r="C3882" i="7"/>
  <c r="G3881" i="7"/>
  <c r="F3881" i="7"/>
  <c r="H3881" i="7"/>
  <c r="I3881" i="7"/>
  <c r="F3882" i="7"/>
  <c r="E3882" i="7"/>
  <c r="D3882" i="7"/>
  <c r="G3882" i="7"/>
  <c r="C3883" i="7"/>
  <c r="H3882" i="7"/>
  <c r="I3882" i="7"/>
  <c r="E3883" i="7"/>
  <c r="D3883" i="7"/>
  <c r="F3883" i="7"/>
  <c r="C3884" i="7"/>
  <c r="G3883" i="7"/>
  <c r="H3883" i="7"/>
  <c r="I3883" i="7"/>
  <c r="F3884" i="7"/>
  <c r="E3884" i="7"/>
  <c r="D3884" i="7"/>
  <c r="G3884" i="7"/>
  <c r="C3885" i="7"/>
  <c r="H3884" i="7"/>
  <c r="I3884" i="7"/>
  <c r="E3885" i="7"/>
  <c r="D3885" i="7"/>
  <c r="G3885" i="7"/>
  <c r="F3885" i="7"/>
  <c r="C3886" i="7"/>
  <c r="H3885" i="7"/>
  <c r="I3885" i="7"/>
  <c r="C3887" i="7"/>
  <c r="F3886" i="7"/>
  <c r="D3886" i="7"/>
  <c r="G3886" i="7"/>
  <c r="E3886" i="7"/>
  <c r="H3886" i="7"/>
  <c r="I3886" i="7"/>
  <c r="E3887" i="7"/>
  <c r="D3887" i="7"/>
  <c r="F3887" i="7"/>
  <c r="G3887" i="7"/>
  <c r="C3888" i="7"/>
  <c r="H3887" i="7"/>
  <c r="I3887" i="7"/>
  <c r="G3888" i="7"/>
  <c r="C3889" i="7"/>
  <c r="F3888" i="7"/>
  <c r="E3888" i="7"/>
  <c r="D3888" i="7"/>
  <c r="H3888" i="7"/>
  <c r="I3888" i="7"/>
  <c r="E3889" i="7"/>
  <c r="D3889" i="7"/>
  <c r="C3890" i="7"/>
  <c r="G3889" i="7"/>
  <c r="F3889" i="7"/>
  <c r="H3889" i="7"/>
  <c r="I3889" i="7"/>
  <c r="C3891" i="7"/>
  <c r="F3890" i="7"/>
  <c r="G3890" i="7"/>
  <c r="E3890" i="7"/>
  <c r="D3890" i="7"/>
  <c r="H3890" i="7"/>
  <c r="I3890" i="7"/>
  <c r="E3891" i="7"/>
  <c r="D3891" i="7"/>
  <c r="G3891" i="7"/>
  <c r="F3891" i="7"/>
  <c r="C3892" i="7"/>
  <c r="H3891" i="7"/>
  <c r="I3891" i="7"/>
  <c r="C3893" i="7"/>
  <c r="F3892" i="7"/>
  <c r="D3892" i="7"/>
  <c r="E3892" i="7"/>
  <c r="G3892" i="7"/>
  <c r="H3892" i="7"/>
  <c r="I3892" i="7"/>
  <c r="D3893" i="7"/>
  <c r="C3894" i="7"/>
  <c r="F3893" i="7"/>
  <c r="G3893" i="7"/>
  <c r="E3893" i="7"/>
  <c r="H3893" i="7"/>
  <c r="I3893" i="7"/>
  <c r="F3894" i="7"/>
  <c r="E3894" i="7"/>
  <c r="D3894" i="7"/>
  <c r="C3895" i="7"/>
  <c r="G3894" i="7"/>
  <c r="H3894" i="7"/>
  <c r="I3894" i="7"/>
  <c r="E3895" i="7"/>
  <c r="D3895" i="7"/>
  <c r="C3896" i="7"/>
  <c r="F3895" i="7"/>
  <c r="G3895" i="7"/>
  <c r="H3895" i="7"/>
  <c r="I3895" i="7"/>
  <c r="G3896" i="7"/>
  <c r="C3897" i="7"/>
  <c r="F3896" i="7"/>
  <c r="E3896" i="7"/>
  <c r="D3896" i="7"/>
  <c r="H3896" i="7"/>
  <c r="I3896" i="7"/>
  <c r="D3897" i="7"/>
  <c r="C3898" i="7"/>
  <c r="F3897" i="7"/>
  <c r="G3897" i="7"/>
  <c r="E3897" i="7"/>
  <c r="H3897" i="7"/>
  <c r="I3897" i="7"/>
  <c r="F3898" i="7"/>
  <c r="E3898" i="7"/>
  <c r="D3898" i="7"/>
  <c r="G3898" i="7"/>
  <c r="C3899" i="7"/>
  <c r="H3898" i="7"/>
  <c r="I3898" i="7"/>
  <c r="E3899" i="7"/>
  <c r="D3899" i="7"/>
  <c r="F3899" i="7"/>
  <c r="G3899" i="7"/>
  <c r="C3900" i="7"/>
  <c r="H3899" i="7"/>
  <c r="I3899" i="7"/>
  <c r="C3901" i="7"/>
  <c r="F3900" i="7"/>
  <c r="E3900" i="7"/>
  <c r="D3900" i="7"/>
  <c r="G3900" i="7"/>
  <c r="H3900" i="7"/>
  <c r="I3900" i="7"/>
  <c r="D3901" i="7"/>
  <c r="C3902" i="7"/>
  <c r="F3901" i="7"/>
  <c r="G3901" i="7"/>
  <c r="E3901" i="7"/>
  <c r="H3901" i="7"/>
  <c r="I3901" i="7"/>
  <c r="C3903" i="7"/>
  <c r="F3902" i="7"/>
  <c r="E3902" i="7"/>
  <c r="G3902" i="7"/>
  <c r="D3902" i="7"/>
  <c r="H3902" i="7"/>
  <c r="I3902" i="7"/>
  <c r="G3903" i="7"/>
  <c r="E3903" i="7"/>
  <c r="D3903" i="7"/>
  <c r="C3904" i="7"/>
  <c r="F3903" i="7"/>
  <c r="H3903" i="7"/>
  <c r="I3903" i="7"/>
  <c r="C3905" i="7"/>
  <c r="F3904" i="7"/>
  <c r="G3904" i="7"/>
  <c r="D3904" i="7"/>
  <c r="E3904" i="7"/>
  <c r="H3904" i="7"/>
  <c r="I3904" i="7"/>
  <c r="G3905" i="7"/>
  <c r="E3905" i="7"/>
  <c r="D3905" i="7"/>
  <c r="C3906" i="7"/>
  <c r="F3905" i="7"/>
  <c r="H3905" i="7"/>
  <c r="I3905" i="7"/>
  <c r="F3906" i="7"/>
  <c r="E3906" i="7"/>
  <c r="D3906" i="7"/>
  <c r="G3906" i="7"/>
  <c r="C3907" i="7"/>
  <c r="H3906" i="7"/>
  <c r="I3906" i="7"/>
  <c r="E3907" i="7"/>
  <c r="D3907" i="7"/>
  <c r="F3907" i="7"/>
  <c r="C3908" i="7"/>
  <c r="G3907" i="7"/>
  <c r="H3907" i="7"/>
  <c r="I3907" i="7"/>
  <c r="F3908" i="7"/>
  <c r="E3908" i="7"/>
  <c r="D3908" i="7"/>
  <c r="C3909" i="7"/>
  <c r="G3908" i="7"/>
  <c r="H3908" i="7"/>
  <c r="I3908" i="7"/>
  <c r="E3909" i="7"/>
  <c r="C3910" i="7"/>
  <c r="G3909" i="7"/>
  <c r="D3909" i="7"/>
  <c r="F3909" i="7"/>
  <c r="H3909" i="7"/>
  <c r="I3909" i="7"/>
  <c r="F3910" i="7"/>
  <c r="E3910" i="7"/>
  <c r="D3910" i="7"/>
  <c r="G3910" i="7"/>
  <c r="C3911" i="7"/>
  <c r="H3910" i="7"/>
  <c r="I3910" i="7"/>
  <c r="C3912" i="7"/>
  <c r="F3911" i="7"/>
  <c r="G3911" i="7"/>
  <c r="E3911" i="7"/>
  <c r="D3911" i="7"/>
  <c r="H3911" i="7"/>
  <c r="I3911" i="7"/>
  <c r="F3912" i="7"/>
  <c r="E3912" i="7"/>
  <c r="D3912" i="7"/>
  <c r="G3912" i="7"/>
  <c r="C3913" i="7"/>
  <c r="H3912" i="7"/>
  <c r="I3912" i="7"/>
  <c r="E3913" i="7"/>
  <c r="D3913" i="7"/>
  <c r="C3914" i="7"/>
  <c r="F3913" i="7"/>
  <c r="G3913" i="7"/>
  <c r="H3913" i="7"/>
  <c r="I3913" i="7"/>
  <c r="F3914" i="7"/>
  <c r="D3914" i="7"/>
  <c r="E3914" i="7"/>
  <c r="C3915" i="7"/>
  <c r="G3914" i="7"/>
  <c r="H3914" i="7"/>
  <c r="I3914" i="7"/>
  <c r="E3915" i="7"/>
  <c r="D3915" i="7"/>
  <c r="C3916" i="7"/>
  <c r="F3915" i="7"/>
  <c r="G3915" i="7"/>
  <c r="H3915" i="7"/>
  <c r="I3915" i="7"/>
  <c r="F3916" i="7"/>
  <c r="E3916" i="7"/>
  <c r="D3916" i="7"/>
  <c r="G3916" i="7"/>
  <c r="C3917" i="7"/>
  <c r="H3916" i="7"/>
  <c r="I3916" i="7"/>
  <c r="G3917" i="7"/>
  <c r="E3917" i="7"/>
  <c r="D3917" i="7"/>
  <c r="C3918" i="7"/>
  <c r="F3917" i="7"/>
  <c r="H3917" i="7"/>
  <c r="I3917" i="7"/>
  <c r="F3918" i="7"/>
  <c r="E3918" i="7"/>
  <c r="C3919" i="7"/>
  <c r="D3918" i="7"/>
  <c r="G3918" i="7"/>
  <c r="H3918" i="7"/>
  <c r="I3918" i="7"/>
  <c r="E3919" i="7"/>
  <c r="G3919" i="7"/>
  <c r="D3919" i="7"/>
  <c r="C3920" i="7"/>
  <c r="F3919" i="7"/>
  <c r="H3919" i="7"/>
  <c r="I3919" i="7"/>
  <c r="F3920" i="7"/>
  <c r="E3920" i="7"/>
  <c r="D3920" i="7"/>
  <c r="G3920" i="7"/>
  <c r="C3921" i="7"/>
  <c r="H3920" i="7"/>
  <c r="I3920" i="7"/>
  <c r="E3921" i="7"/>
  <c r="C3922" i="7"/>
  <c r="F3921" i="7"/>
  <c r="G3921" i="7"/>
  <c r="D3921" i="7"/>
  <c r="H3921" i="7"/>
  <c r="I3921" i="7"/>
  <c r="F3922" i="7"/>
  <c r="E3922" i="7"/>
  <c r="D3922" i="7"/>
  <c r="G3922" i="7"/>
  <c r="C3923" i="7"/>
  <c r="H3922" i="7"/>
  <c r="I3922" i="7"/>
  <c r="E3923" i="7"/>
  <c r="G3923" i="7"/>
  <c r="D3923" i="7"/>
  <c r="C3924" i="7"/>
  <c r="F3923" i="7"/>
  <c r="H3923" i="7"/>
  <c r="I3923" i="7"/>
  <c r="F3924" i="7"/>
  <c r="E3924" i="7"/>
  <c r="D3924" i="7"/>
  <c r="G3924" i="7"/>
  <c r="C3925" i="7"/>
  <c r="H3924" i="7"/>
  <c r="I3924" i="7"/>
  <c r="E3925" i="7"/>
  <c r="D3925" i="7"/>
  <c r="C3926" i="7"/>
  <c r="F3925" i="7"/>
  <c r="G3925" i="7"/>
  <c r="H3925" i="7"/>
  <c r="I3925" i="7"/>
  <c r="F3926" i="7"/>
  <c r="E3926" i="7"/>
  <c r="D3926" i="7"/>
  <c r="G3926" i="7"/>
  <c r="C3927" i="7"/>
  <c r="H3926" i="7"/>
  <c r="I3926" i="7"/>
  <c r="E3927" i="7"/>
  <c r="G3927" i="7"/>
  <c r="D3927" i="7"/>
  <c r="C3928" i="7"/>
  <c r="F3927" i="7"/>
  <c r="H3927" i="7"/>
  <c r="I3927" i="7"/>
  <c r="F3928" i="7"/>
  <c r="E3928" i="7"/>
  <c r="C3929" i="7"/>
  <c r="D3928" i="7"/>
  <c r="G3928" i="7"/>
  <c r="H3928" i="7"/>
  <c r="I3928" i="7"/>
  <c r="E3929" i="7"/>
  <c r="G3929" i="7"/>
  <c r="D3929" i="7"/>
  <c r="C3930" i="7"/>
  <c r="F3929" i="7"/>
  <c r="H3929" i="7"/>
  <c r="I3929" i="7"/>
  <c r="C3931" i="7"/>
  <c r="F3930" i="7"/>
  <c r="D3930" i="7"/>
  <c r="E3930" i="7"/>
  <c r="G3930" i="7"/>
  <c r="H3930" i="7"/>
  <c r="I3930" i="7"/>
  <c r="D3931" i="7"/>
  <c r="C3932" i="7"/>
  <c r="F3931" i="7"/>
  <c r="G3931" i="7"/>
  <c r="E3931" i="7"/>
  <c r="H3931" i="7"/>
  <c r="I3931" i="7"/>
  <c r="F3932" i="7"/>
  <c r="E3932" i="7"/>
  <c r="D3932" i="7"/>
  <c r="G3932" i="7"/>
  <c r="C3933" i="7"/>
  <c r="H3932" i="7"/>
  <c r="I3932" i="7"/>
  <c r="E3933" i="7"/>
  <c r="G3933" i="7"/>
  <c r="D3933" i="7"/>
  <c r="C3934" i="7"/>
  <c r="F3933" i="7"/>
  <c r="H3933" i="7"/>
  <c r="I3933" i="7"/>
  <c r="F3934" i="7"/>
  <c r="E3934" i="7"/>
  <c r="D3934" i="7"/>
  <c r="G3934" i="7"/>
  <c r="C3935" i="7"/>
  <c r="H3934" i="7"/>
  <c r="I3934" i="7"/>
  <c r="G3935" i="7"/>
  <c r="E3935" i="7"/>
  <c r="D3935" i="7"/>
  <c r="C3936" i="7"/>
  <c r="F3935" i="7"/>
  <c r="H3935" i="7"/>
  <c r="I3935" i="7"/>
  <c r="F3936" i="7"/>
  <c r="E3936" i="7"/>
  <c r="D3936" i="7"/>
  <c r="G3936" i="7"/>
  <c r="C3937" i="7"/>
  <c r="H3936" i="7"/>
  <c r="I3936" i="7"/>
  <c r="E3937" i="7"/>
  <c r="G3937" i="7"/>
  <c r="D3937" i="7"/>
  <c r="C3938" i="7"/>
  <c r="F3937" i="7"/>
  <c r="H3937" i="7"/>
  <c r="I3937" i="7"/>
  <c r="F3938" i="7"/>
  <c r="E3938" i="7"/>
  <c r="D3938" i="7"/>
  <c r="G3938" i="7"/>
  <c r="C3939" i="7"/>
  <c r="H3938" i="7"/>
  <c r="I3938" i="7"/>
  <c r="E3939" i="7"/>
  <c r="D3939" i="7"/>
  <c r="G3939" i="7"/>
  <c r="F3939" i="7"/>
  <c r="C3940" i="7"/>
  <c r="H3939" i="7"/>
  <c r="I3939" i="7"/>
  <c r="C3941" i="7"/>
  <c r="F3940" i="7"/>
  <c r="E3940" i="7"/>
  <c r="D3940" i="7"/>
  <c r="G3940" i="7"/>
  <c r="H3940" i="7"/>
  <c r="I3940" i="7"/>
  <c r="E3941" i="7"/>
  <c r="D3941" i="7"/>
  <c r="F3941" i="7"/>
  <c r="C3942" i="7"/>
  <c r="G3941" i="7"/>
  <c r="H3941" i="7"/>
  <c r="I3941" i="7"/>
  <c r="C3943" i="7"/>
  <c r="F3942" i="7"/>
  <c r="D3942" i="7"/>
  <c r="G3942" i="7"/>
  <c r="E3942" i="7"/>
  <c r="H3942" i="7"/>
  <c r="I3942" i="7"/>
  <c r="D3943" i="7"/>
  <c r="E3943" i="7"/>
  <c r="C3944" i="7"/>
  <c r="F3943" i="7"/>
  <c r="G3943" i="7"/>
  <c r="H3943" i="7"/>
  <c r="I3943" i="7"/>
  <c r="F3944" i="7"/>
  <c r="E3944" i="7"/>
  <c r="D3944" i="7"/>
  <c r="G3944" i="7"/>
  <c r="C3945" i="7"/>
  <c r="H3944" i="7"/>
  <c r="I3944" i="7"/>
  <c r="E3945" i="7"/>
  <c r="D3945" i="7"/>
  <c r="G3945" i="7"/>
  <c r="F3945" i="7"/>
  <c r="C3946" i="7"/>
  <c r="H3945" i="7"/>
  <c r="I3945" i="7"/>
  <c r="F3946" i="7"/>
  <c r="D3946" i="7"/>
  <c r="C3947" i="7"/>
  <c r="E3946" i="7"/>
  <c r="G3946" i="7"/>
  <c r="H3946" i="7"/>
  <c r="I3946" i="7"/>
  <c r="E3947" i="7"/>
  <c r="G3947" i="7"/>
  <c r="D3947" i="7"/>
  <c r="C3948" i="7"/>
  <c r="F3947" i="7"/>
  <c r="H3947" i="7"/>
  <c r="I3947" i="7"/>
  <c r="F3948" i="7"/>
  <c r="E3948" i="7"/>
  <c r="C3949" i="7"/>
  <c r="D3948" i="7"/>
  <c r="G3948" i="7"/>
  <c r="H3948" i="7"/>
  <c r="I3948" i="7"/>
  <c r="C3950" i="7"/>
  <c r="F3949" i="7"/>
  <c r="E3949" i="7"/>
  <c r="D3949" i="7"/>
  <c r="G3949" i="7"/>
  <c r="H3949" i="7"/>
  <c r="I3949" i="7"/>
  <c r="C3951" i="7"/>
  <c r="E3950" i="7"/>
  <c r="F3950" i="7"/>
  <c r="D3950" i="7"/>
  <c r="G3950" i="7"/>
  <c r="H3950" i="7"/>
  <c r="I3950" i="7"/>
  <c r="D3951" i="7"/>
  <c r="C3952" i="7"/>
  <c r="F3951" i="7"/>
  <c r="E3951" i="7"/>
  <c r="G3951" i="7"/>
  <c r="H3951" i="7"/>
  <c r="I3951" i="7"/>
  <c r="F3952" i="7"/>
  <c r="E3952" i="7"/>
  <c r="D3952" i="7"/>
  <c r="G3952" i="7"/>
  <c r="C3953" i="7"/>
  <c r="H3952" i="7"/>
  <c r="I3952" i="7"/>
  <c r="E3953" i="7"/>
  <c r="G3953" i="7"/>
  <c r="D3953" i="7"/>
  <c r="C3954" i="7"/>
  <c r="F3953" i="7"/>
  <c r="H3953" i="7"/>
  <c r="I3953" i="7"/>
  <c r="F3954" i="7"/>
  <c r="E3954" i="7"/>
  <c r="D3954" i="7"/>
  <c r="G3954" i="7"/>
  <c r="C3955" i="7"/>
  <c r="H3954" i="7"/>
  <c r="I3954" i="7"/>
  <c r="E3955" i="7"/>
  <c r="D3955" i="7"/>
  <c r="G3955" i="7"/>
  <c r="F3955" i="7"/>
  <c r="C3956" i="7"/>
  <c r="H3955" i="7"/>
  <c r="I3955" i="7"/>
  <c r="F3956" i="7"/>
  <c r="E3956" i="7"/>
  <c r="D3956" i="7"/>
  <c r="G3956" i="7"/>
  <c r="C3957" i="7"/>
  <c r="H3956" i="7"/>
  <c r="I3956" i="7"/>
  <c r="E3957" i="7"/>
  <c r="G3957" i="7"/>
  <c r="D3957" i="7"/>
  <c r="C3958" i="7"/>
  <c r="F3957" i="7"/>
  <c r="H3957" i="7"/>
  <c r="I3957" i="7"/>
  <c r="C3959" i="7"/>
  <c r="F3958" i="7"/>
  <c r="D3958" i="7"/>
  <c r="G3958" i="7"/>
  <c r="E3958" i="7"/>
  <c r="H3958" i="7"/>
  <c r="I3958" i="7"/>
  <c r="G3959" i="7"/>
  <c r="E3959" i="7"/>
  <c r="D3959" i="7"/>
  <c r="C3960" i="7"/>
  <c r="F3959" i="7"/>
  <c r="H3959" i="7"/>
  <c r="I3959" i="7"/>
  <c r="C3961" i="7"/>
  <c r="F3960" i="7"/>
  <c r="E3960" i="7"/>
  <c r="G3960" i="7"/>
  <c r="D3960" i="7"/>
  <c r="H3960" i="7"/>
  <c r="I3960" i="7"/>
  <c r="E3961" i="7"/>
  <c r="G3961" i="7"/>
  <c r="D3961" i="7"/>
  <c r="C3962" i="7"/>
  <c r="F3961" i="7"/>
  <c r="H3961" i="7"/>
  <c r="I3961" i="7"/>
  <c r="C3963" i="7"/>
  <c r="F3962" i="7"/>
  <c r="D3962" i="7"/>
  <c r="G3962" i="7"/>
  <c r="E3962" i="7"/>
  <c r="H3962" i="7"/>
  <c r="I3962" i="7"/>
  <c r="D3963" i="7"/>
  <c r="C3964" i="7"/>
  <c r="F3963" i="7"/>
  <c r="E3963" i="7"/>
  <c r="G3963" i="7"/>
  <c r="H3963" i="7"/>
  <c r="I3963" i="7"/>
  <c r="F3964" i="7"/>
  <c r="E3964" i="7"/>
  <c r="C3965" i="7"/>
  <c r="D3964" i="7"/>
  <c r="G3964" i="7"/>
  <c r="H3964" i="7"/>
  <c r="I3964" i="7"/>
  <c r="E3965" i="7"/>
  <c r="G3965" i="7"/>
  <c r="D3965" i="7"/>
  <c r="C3966" i="7"/>
  <c r="F3965" i="7"/>
  <c r="H3965" i="7"/>
  <c r="I3965" i="7"/>
  <c r="C3967" i="7"/>
  <c r="F3966" i="7"/>
  <c r="D3966" i="7"/>
  <c r="E3966" i="7"/>
  <c r="G3966" i="7"/>
  <c r="H3966" i="7"/>
  <c r="I3966" i="7"/>
  <c r="D3967" i="7"/>
  <c r="C3968" i="7"/>
  <c r="F3967" i="7"/>
  <c r="G3967" i="7"/>
  <c r="E3967" i="7"/>
  <c r="H3967" i="7"/>
  <c r="I3967" i="7"/>
  <c r="G3968" i="7"/>
  <c r="C3969" i="7"/>
  <c r="F3968" i="7"/>
  <c r="E3968" i="7"/>
  <c r="D3968" i="7"/>
  <c r="H3968" i="7"/>
  <c r="I3968" i="7"/>
  <c r="D3969" i="7"/>
  <c r="C3970" i="7"/>
  <c r="E3969" i="7"/>
  <c r="F3969" i="7"/>
  <c r="G3969" i="7"/>
  <c r="H3969" i="7"/>
  <c r="I3969" i="7"/>
  <c r="F3970" i="7"/>
  <c r="E3970" i="7"/>
  <c r="D3970" i="7"/>
  <c r="G3970" i="7"/>
  <c r="C3971" i="7"/>
  <c r="H3970" i="7"/>
  <c r="I3970" i="7"/>
  <c r="E3971" i="7"/>
  <c r="D3971" i="7"/>
  <c r="C3972" i="7"/>
  <c r="F3971" i="7"/>
  <c r="G3971" i="7"/>
  <c r="H3971" i="7"/>
  <c r="I3971" i="7"/>
  <c r="F3972" i="7"/>
  <c r="C3973" i="7"/>
  <c r="E3972" i="7"/>
  <c r="D3972" i="7"/>
  <c r="G3972" i="7"/>
  <c r="H3972" i="7"/>
  <c r="I3972" i="7"/>
  <c r="E3973" i="7"/>
  <c r="D3973" i="7"/>
  <c r="G3973" i="7"/>
  <c r="F3973" i="7"/>
  <c r="C3974" i="7"/>
  <c r="H3973" i="7"/>
  <c r="I3973" i="7"/>
  <c r="F3974" i="7"/>
  <c r="C3975" i="7"/>
  <c r="E3974" i="7"/>
  <c r="D3974" i="7"/>
  <c r="G3974" i="7"/>
  <c r="H3974" i="7"/>
  <c r="I3974" i="7"/>
  <c r="E3975" i="7"/>
  <c r="D3975" i="7"/>
  <c r="C3976" i="7"/>
  <c r="F3975" i="7"/>
  <c r="G3975" i="7"/>
  <c r="H3975" i="7"/>
  <c r="I3975" i="7"/>
  <c r="F3976" i="7"/>
  <c r="E3976" i="7"/>
  <c r="D3976" i="7"/>
  <c r="G3976" i="7"/>
  <c r="C3977" i="7"/>
  <c r="H3976" i="7"/>
  <c r="I3976" i="7"/>
  <c r="E3977" i="7"/>
  <c r="D3977" i="7"/>
  <c r="F3977" i="7"/>
  <c r="G3977" i="7"/>
  <c r="C3978" i="7"/>
  <c r="H3977" i="7"/>
  <c r="I3977" i="7"/>
  <c r="C3979" i="7"/>
  <c r="F3978" i="7"/>
  <c r="G3978" i="7"/>
  <c r="D3978" i="7"/>
  <c r="E3978" i="7"/>
  <c r="H3978" i="7"/>
  <c r="I3978" i="7"/>
  <c r="D3979" i="7"/>
  <c r="C3980" i="7"/>
  <c r="F3979" i="7"/>
  <c r="G3979" i="7"/>
  <c r="E3979" i="7"/>
  <c r="H3979" i="7"/>
  <c r="I3979" i="7"/>
  <c r="C3981" i="7"/>
  <c r="F3980" i="7"/>
  <c r="D3980" i="7"/>
  <c r="G3980" i="7"/>
  <c r="E3980" i="7"/>
  <c r="H3980" i="7"/>
  <c r="I3980" i="7"/>
  <c r="D3981" i="7"/>
  <c r="C3982" i="7"/>
  <c r="F3981" i="7"/>
  <c r="G3981" i="7"/>
  <c r="E3981" i="7"/>
  <c r="H3981" i="7"/>
  <c r="I3981" i="7"/>
  <c r="C3983" i="7"/>
  <c r="F3982" i="7"/>
  <c r="E3982" i="7"/>
  <c r="D3982" i="7"/>
  <c r="G3982" i="7"/>
  <c r="H3982" i="7"/>
  <c r="I3982" i="7"/>
  <c r="D3983" i="7"/>
  <c r="E3983" i="7"/>
  <c r="C3984" i="7"/>
  <c r="F3983" i="7"/>
  <c r="G3983" i="7"/>
  <c r="H3983" i="7"/>
  <c r="I3983" i="7"/>
  <c r="F3984" i="7"/>
  <c r="E3984" i="7"/>
  <c r="D3984" i="7"/>
  <c r="G3984" i="7"/>
  <c r="C3985" i="7"/>
  <c r="H3984" i="7"/>
  <c r="I3984" i="7"/>
  <c r="E3985" i="7"/>
  <c r="D3985" i="7"/>
  <c r="C3986" i="7"/>
  <c r="G3985" i="7"/>
  <c r="F3985" i="7"/>
  <c r="H3985" i="7"/>
  <c r="I3985" i="7"/>
  <c r="F3986" i="7"/>
  <c r="E3986" i="7"/>
  <c r="D3986" i="7"/>
  <c r="G3986" i="7"/>
  <c r="C3987" i="7"/>
  <c r="H3986" i="7"/>
  <c r="I3986" i="7"/>
  <c r="G3987" i="7"/>
  <c r="E3987" i="7"/>
  <c r="D3987" i="7"/>
  <c r="C3988" i="7"/>
  <c r="F3987" i="7"/>
  <c r="H3987" i="7"/>
  <c r="I3987" i="7"/>
  <c r="F3988" i="7"/>
  <c r="E3988" i="7"/>
  <c r="D3988" i="7"/>
  <c r="C3989" i="7"/>
  <c r="G3988" i="7"/>
  <c r="H3988" i="7"/>
  <c r="I3988" i="7"/>
  <c r="E3989" i="7"/>
  <c r="D3989" i="7"/>
  <c r="F3989" i="7"/>
  <c r="C3990" i="7"/>
  <c r="G3989" i="7"/>
  <c r="H3989" i="7"/>
  <c r="I3989" i="7"/>
  <c r="F3990" i="7"/>
  <c r="E3990" i="7"/>
  <c r="D3990" i="7"/>
  <c r="G3990" i="7"/>
  <c r="C3991" i="7"/>
  <c r="H3990" i="7"/>
  <c r="I3990" i="7"/>
  <c r="E3991" i="7"/>
  <c r="G3991" i="7"/>
  <c r="D3991" i="7"/>
  <c r="C3992" i="7"/>
  <c r="F3991" i="7"/>
  <c r="H3991" i="7"/>
  <c r="I3991" i="7"/>
  <c r="F3992" i="7"/>
  <c r="E3992" i="7"/>
  <c r="C3993" i="7"/>
  <c r="D3992" i="7"/>
  <c r="G3992" i="7"/>
  <c r="H3992" i="7"/>
  <c r="I3992" i="7"/>
  <c r="E3993" i="7"/>
  <c r="D3993" i="7"/>
  <c r="G3993" i="7"/>
  <c r="F3993" i="7"/>
  <c r="C3994" i="7"/>
  <c r="H3993" i="7"/>
  <c r="I3993" i="7"/>
  <c r="C3995" i="7"/>
  <c r="F3994" i="7"/>
  <c r="D3994" i="7"/>
  <c r="G3994" i="7"/>
  <c r="E3994" i="7"/>
  <c r="H3994" i="7"/>
  <c r="I3994" i="7"/>
  <c r="E3995" i="7"/>
  <c r="D3995" i="7"/>
  <c r="F3995" i="7"/>
  <c r="G3995" i="7"/>
  <c r="C3996" i="7"/>
  <c r="H3995" i="7"/>
  <c r="I3995" i="7"/>
  <c r="C3997" i="7"/>
  <c r="F3996" i="7"/>
  <c r="D3996" i="7"/>
  <c r="E3996" i="7"/>
  <c r="G3996" i="7"/>
  <c r="H3996" i="7"/>
  <c r="I3996" i="7"/>
  <c r="G3997" i="7"/>
  <c r="E3997" i="7"/>
  <c r="D3997" i="7"/>
  <c r="C3998" i="7"/>
  <c r="F3997" i="7"/>
  <c r="H3997" i="7"/>
  <c r="I3997" i="7"/>
  <c r="C3999" i="7"/>
  <c r="G3998" i="7"/>
  <c r="F3998" i="7"/>
  <c r="E3998" i="7"/>
  <c r="D3998" i="7"/>
  <c r="H3998" i="7"/>
  <c r="I3998" i="7"/>
  <c r="D3999" i="7"/>
  <c r="E3999" i="7"/>
  <c r="C4000" i="7"/>
  <c r="F3999" i="7"/>
  <c r="G3999" i="7"/>
  <c r="H3999" i="7"/>
  <c r="I3999" i="7"/>
  <c r="F4000" i="7"/>
  <c r="E4000" i="7"/>
  <c r="D4000" i="7"/>
  <c r="G4000" i="7"/>
  <c r="C4001" i="7"/>
  <c r="H4000" i="7"/>
  <c r="I4000" i="7"/>
  <c r="E4001" i="7"/>
  <c r="D4001" i="7"/>
  <c r="F4001" i="7"/>
  <c r="C4002" i="7"/>
  <c r="G4001" i="7"/>
  <c r="H4001" i="7"/>
  <c r="I4001" i="7"/>
  <c r="C4003" i="7"/>
  <c r="F4002" i="7"/>
  <c r="D4002" i="7"/>
  <c r="E4002" i="7"/>
  <c r="G4002" i="7"/>
  <c r="H4002" i="7"/>
  <c r="I4002" i="7"/>
  <c r="G4003" i="7"/>
  <c r="E4003" i="7"/>
  <c r="D4003" i="7"/>
  <c r="C4004" i="7"/>
  <c r="F4003" i="7"/>
  <c r="H4003" i="7"/>
  <c r="I4003" i="7"/>
  <c r="C4005" i="7"/>
  <c r="F4004" i="7"/>
  <c r="D4004" i="7"/>
  <c r="E4004" i="7"/>
  <c r="G4004" i="7"/>
  <c r="H4004" i="7"/>
  <c r="I4004" i="7"/>
  <c r="D4005" i="7"/>
  <c r="C4006" i="7"/>
  <c r="F4005" i="7"/>
  <c r="G4005" i="7"/>
  <c r="E4005" i="7"/>
  <c r="H4005" i="7"/>
  <c r="I4005" i="7"/>
  <c r="F4006" i="7"/>
  <c r="E4006" i="7"/>
  <c r="D4006" i="7"/>
  <c r="G4006" i="7"/>
  <c r="C4007" i="7"/>
  <c r="H4006" i="7"/>
  <c r="I4006" i="7"/>
  <c r="E4007" i="7"/>
  <c r="D4007" i="7"/>
  <c r="F4007" i="7"/>
  <c r="C4008" i="7"/>
  <c r="G4007" i="7"/>
  <c r="H4007" i="7"/>
  <c r="I4007" i="7"/>
  <c r="F4008" i="7"/>
  <c r="E4008" i="7"/>
  <c r="D4008" i="7"/>
  <c r="G4008" i="7"/>
  <c r="C4009" i="7"/>
  <c r="H4008" i="7"/>
  <c r="I4008" i="7"/>
  <c r="G4009" i="7"/>
  <c r="C4010" i="7"/>
  <c r="E4009" i="7"/>
  <c r="D4009" i="7"/>
  <c r="F4009" i="7"/>
  <c r="H4009" i="7"/>
  <c r="I4009" i="7"/>
  <c r="F4010" i="7"/>
  <c r="E4010" i="7"/>
  <c r="D4010" i="7"/>
  <c r="G4010" i="7"/>
  <c r="C4011" i="7"/>
  <c r="H4010" i="7"/>
  <c r="I4010" i="7"/>
  <c r="C4012" i="7"/>
  <c r="F4011" i="7"/>
  <c r="E4011" i="7"/>
  <c r="D4011" i="7"/>
  <c r="G4011" i="7"/>
  <c r="H4011" i="7"/>
  <c r="I4011" i="7"/>
  <c r="D4012" i="7"/>
  <c r="F4012" i="7"/>
  <c r="E4012" i="7"/>
  <c r="G4012" i="7"/>
  <c r="C4013" i="7"/>
  <c r="H4012" i="7"/>
  <c r="I4012" i="7"/>
  <c r="C4014" i="7"/>
  <c r="F4013" i="7"/>
  <c r="G4013" i="7"/>
  <c r="D4013" i="7"/>
  <c r="E4013" i="7"/>
  <c r="H4013" i="7"/>
  <c r="I4013" i="7"/>
  <c r="C4015" i="7"/>
  <c r="F4014" i="7"/>
  <c r="G4014" i="7"/>
  <c r="D4014" i="7"/>
  <c r="E4014" i="7"/>
  <c r="H4014" i="7"/>
  <c r="I4014" i="7"/>
  <c r="F4015" i="7"/>
  <c r="C4016" i="7"/>
  <c r="E4015" i="7"/>
  <c r="D4015" i="7"/>
  <c r="G4015" i="7"/>
  <c r="H4015" i="7"/>
  <c r="I4015" i="7"/>
  <c r="C4017" i="7"/>
  <c r="F4016" i="7"/>
  <c r="D4016" i="7"/>
  <c r="G4016" i="7"/>
  <c r="E4016" i="7"/>
  <c r="H4016" i="7"/>
  <c r="I4016" i="7"/>
  <c r="E4017" i="7"/>
  <c r="C4018" i="7"/>
  <c r="D4017" i="7"/>
  <c r="F4017" i="7"/>
  <c r="G4017" i="7"/>
  <c r="H4017" i="7"/>
  <c r="I4017" i="7"/>
  <c r="C4019" i="7"/>
  <c r="G4018" i="7"/>
  <c r="F4018" i="7"/>
  <c r="E4018" i="7"/>
  <c r="D4018" i="7"/>
  <c r="H4018" i="7"/>
  <c r="I4018" i="7"/>
  <c r="G4019" i="7"/>
  <c r="C4020" i="7"/>
  <c r="F4019" i="7"/>
  <c r="E4019" i="7"/>
  <c r="D4019" i="7"/>
  <c r="H4019" i="7"/>
  <c r="I4019" i="7"/>
  <c r="D4020" i="7"/>
  <c r="F4020" i="7"/>
  <c r="E4020" i="7"/>
  <c r="C4021" i="7"/>
  <c r="G4020" i="7"/>
  <c r="H4020" i="7"/>
  <c r="I4020" i="7"/>
  <c r="C4022" i="7"/>
  <c r="G4021" i="7"/>
  <c r="F4021" i="7"/>
  <c r="E4021" i="7"/>
  <c r="D4021" i="7"/>
  <c r="H4021" i="7"/>
  <c r="I4021" i="7"/>
  <c r="F4022" i="7"/>
  <c r="E4022" i="7"/>
  <c r="D4022" i="7"/>
  <c r="G4022" i="7"/>
  <c r="C4023" i="7"/>
  <c r="H4022" i="7"/>
  <c r="I4022" i="7"/>
  <c r="C4024" i="7"/>
  <c r="D4023" i="7"/>
  <c r="F4023" i="7"/>
  <c r="E4023" i="7"/>
  <c r="G4023" i="7"/>
  <c r="H4023" i="7"/>
  <c r="I4023" i="7"/>
  <c r="C4025" i="7"/>
  <c r="F4024" i="7"/>
  <c r="D4024" i="7"/>
  <c r="E4024" i="7"/>
  <c r="G4024" i="7"/>
  <c r="H4024" i="7"/>
  <c r="I4024" i="7"/>
  <c r="E4025" i="7"/>
  <c r="F4025" i="7"/>
  <c r="D4025" i="7"/>
  <c r="G4025" i="7"/>
  <c r="C4026" i="7"/>
  <c r="H4025" i="7"/>
  <c r="I4025" i="7"/>
  <c r="C4027" i="7"/>
  <c r="F4026" i="7"/>
  <c r="E4026" i="7"/>
  <c r="D4026" i="7"/>
  <c r="G4026" i="7"/>
  <c r="H4026" i="7"/>
  <c r="I4026" i="7"/>
  <c r="F4027" i="7"/>
  <c r="E4027" i="7"/>
  <c r="D4027" i="7"/>
  <c r="G4027" i="7"/>
  <c r="C4028" i="7"/>
  <c r="H4027" i="7"/>
  <c r="I4027" i="7"/>
  <c r="C4029" i="7"/>
  <c r="D4028" i="7"/>
  <c r="F4028" i="7"/>
  <c r="E4028" i="7"/>
  <c r="G4028" i="7"/>
  <c r="H4028" i="7"/>
  <c r="I4028" i="7"/>
  <c r="C4030" i="7"/>
  <c r="F4029" i="7"/>
  <c r="E4029" i="7"/>
  <c r="D4029" i="7"/>
  <c r="G4029" i="7"/>
  <c r="H4029" i="7"/>
  <c r="I4029" i="7"/>
  <c r="C4031" i="7"/>
  <c r="F4030" i="7"/>
  <c r="D4030" i="7"/>
  <c r="G4030" i="7"/>
  <c r="E4030" i="7"/>
  <c r="H4030" i="7"/>
  <c r="I4030" i="7"/>
  <c r="F4031" i="7"/>
  <c r="D4031" i="7"/>
  <c r="G4031" i="7"/>
  <c r="C4032" i="7"/>
  <c r="E4031" i="7"/>
  <c r="H4031" i="7"/>
  <c r="I4031" i="7"/>
  <c r="F4032" i="7"/>
  <c r="E4032" i="7"/>
  <c r="D4032" i="7"/>
  <c r="G4032" i="7"/>
  <c r="C4033" i="7"/>
  <c r="H4032" i="7"/>
  <c r="I4032" i="7"/>
  <c r="C4034" i="7"/>
  <c r="E4033" i="7"/>
  <c r="D4033" i="7"/>
  <c r="F4033" i="7"/>
  <c r="G4033" i="7"/>
  <c r="H4033" i="7"/>
  <c r="I4033" i="7"/>
  <c r="C4035" i="7"/>
  <c r="F4034" i="7"/>
  <c r="E4034" i="7"/>
  <c r="D4034" i="7"/>
  <c r="G4034" i="7"/>
  <c r="H4034" i="7"/>
  <c r="I4034" i="7"/>
  <c r="C4036" i="7"/>
  <c r="F4035" i="7"/>
  <c r="E4035" i="7"/>
  <c r="D4035" i="7"/>
  <c r="G4035" i="7"/>
  <c r="H4035" i="7"/>
  <c r="I4035" i="7"/>
  <c r="D4036" i="7"/>
  <c r="F4036" i="7"/>
  <c r="E4036" i="7"/>
  <c r="G4036" i="7"/>
  <c r="C4037" i="7"/>
  <c r="H4036" i="7"/>
  <c r="I4036" i="7"/>
  <c r="C4038" i="7"/>
  <c r="F4037" i="7"/>
  <c r="E4037" i="7"/>
  <c r="D4037" i="7"/>
  <c r="G4037" i="7"/>
  <c r="H4037" i="7"/>
  <c r="I4037" i="7"/>
  <c r="F4038" i="7"/>
  <c r="E4038" i="7"/>
  <c r="D4038" i="7"/>
  <c r="G4038" i="7"/>
  <c r="C4039" i="7"/>
  <c r="H4038" i="7"/>
  <c r="I4038" i="7"/>
  <c r="C4040" i="7"/>
  <c r="F4039" i="7"/>
  <c r="E4039" i="7"/>
  <c r="D4039" i="7"/>
  <c r="G4039" i="7"/>
  <c r="H4039" i="7"/>
  <c r="I4039" i="7"/>
  <c r="F4040" i="7"/>
  <c r="E4040" i="7"/>
  <c r="D4040" i="7"/>
  <c r="G4040" i="7"/>
  <c r="C4041" i="7"/>
  <c r="H4040" i="7"/>
  <c r="I4040" i="7"/>
  <c r="C4042" i="7"/>
  <c r="E4041" i="7"/>
  <c r="D4041" i="7"/>
  <c r="F4041" i="7"/>
  <c r="G4041" i="7"/>
  <c r="H4041" i="7"/>
  <c r="I4041" i="7"/>
  <c r="F4042" i="7"/>
  <c r="E4042" i="7"/>
  <c r="D4042" i="7"/>
  <c r="G4042" i="7"/>
  <c r="C4043" i="7"/>
  <c r="H4042" i="7"/>
  <c r="I4042" i="7"/>
  <c r="C4044" i="7"/>
  <c r="F4043" i="7"/>
  <c r="E4043" i="7"/>
  <c r="D4043" i="7"/>
  <c r="G4043" i="7"/>
  <c r="H4043" i="7"/>
  <c r="I4043" i="7"/>
  <c r="D4044" i="7"/>
  <c r="F4044" i="7"/>
  <c r="E4044" i="7"/>
  <c r="G4044" i="7"/>
  <c r="C4045" i="7"/>
  <c r="H4044" i="7"/>
  <c r="I4044" i="7"/>
  <c r="C4046" i="7"/>
  <c r="F4045" i="7"/>
  <c r="E4045" i="7"/>
  <c r="G4045" i="7"/>
  <c r="D4045" i="7"/>
  <c r="H4045" i="7"/>
  <c r="I4045" i="7"/>
  <c r="C4047" i="7"/>
  <c r="D4046" i="7"/>
  <c r="G4046" i="7"/>
  <c r="E4046" i="7"/>
  <c r="F4046" i="7"/>
  <c r="H4046" i="7"/>
  <c r="I4046" i="7"/>
  <c r="C4048" i="7"/>
  <c r="F4047" i="7"/>
  <c r="E4047" i="7"/>
  <c r="G4047" i="7"/>
  <c r="D4047" i="7"/>
  <c r="H4047" i="7"/>
  <c r="I4047" i="7"/>
  <c r="C4049" i="7"/>
  <c r="F4048" i="7"/>
  <c r="E4048" i="7"/>
  <c r="D4048" i="7"/>
  <c r="G4048" i="7"/>
  <c r="H4048" i="7"/>
  <c r="I4048" i="7"/>
  <c r="E4049" i="7"/>
  <c r="D4049" i="7"/>
  <c r="F4049" i="7"/>
  <c r="G4049" i="7"/>
  <c r="C4050" i="7"/>
  <c r="H4049" i="7"/>
  <c r="I4049" i="7"/>
  <c r="F4050" i="7"/>
  <c r="C4051" i="7"/>
  <c r="E4050" i="7"/>
  <c r="D4050" i="7"/>
  <c r="G4050" i="7"/>
  <c r="H4050" i="7"/>
  <c r="I4050" i="7"/>
  <c r="F4051" i="7"/>
  <c r="E4051" i="7"/>
  <c r="D4051" i="7"/>
  <c r="C4052" i="7"/>
  <c r="G4051" i="7"/>
  <c r="H4051" i="7"/>
  <c r="I4051" i="7"/>
  <c r="D4052" i="7"/>
  <c r="F4052" i="7"/>
  <c r="E4052" i="7"/>
  <c r="C4053" i="7"/>
  <c r="G4052" i="7"/>
  <c r="H4052" i="7"/>
  <c r="I4052" i="7"/>
  <c r="F4053" i="7"/>
  <c r="E4053" i="7"/>
  <c r="D4053" i="7"/>
  <c r="G4053" i="7"/>
  <c r="C4054" i="7"/>
  <c r="H4053" i="7"/>
  <c r="I4053" i="7"/>
  <c r="F4054" i="7"/>
  <c r="E4054" i="7"/>
  <c r="G4054" i="7"/>
  <c r="C4055" i="7"/>
  <c r="D4054" i="7"/>
  <c r="H4054" i="7"/>
  <c r="I4054" i="7"/>
  <c r="F4055" i="7"/>
  <c r="E4055" i="7"/>
  <c r="D4055" i="7"/>
  <c r="C4056" i="7"/>
  <c r="G4055" i="7"/>
  <c r="H4055" i="7"/>
  <c r="I4055" i="7"/>
  <c r="D4056" i="7"/>
  <c r="C4057" i="7"/>
  <c r="F4056" i="7"/>
  <c r="E4056" i="7"/>
  <c r="G4056" i="7"/>
  <c r="H4056" i="7"/>
  <c r="I4056" i="7"/>
  <c r="E4057" i="7"/>
  <c r="F4057" i="7"/>
  <c r="D4057" i="7"/>
  <c r="C4058" i="7"/>
  <c r="G4057" i="7"/>
  <c r="H4057" i="7"/>
  <c r="I4057" i="7"/>
  <c r="D4058" i="7"/>
  <c r="G4058" i="7"/>
  <c r="C4059" i="7"/>
  <c r="F4058" i="7"/>
  <c r="E4058" i="7"/>
  <c r="H4058" i="7"/>
  <c r="I4058" i="7"/>
  <c r="F4059" i="7"/>
  <c r="C4060" i="7"/>
  <c r="E4059" i="7"/>
  <c r="G4059" i="7"/>
  <c r="D4059" i="7"/>
  <c r="H4059" i="7"/>
  <c r="I4059" i="7"/>
  <c r="D4060" i="7"/>
  <c r="E4060" i="7"/>
  <c r="C4061" i="7"/>
  <c r="F4060" i="7"/>
  <c r="G4060" i="7"/>
  <c r="H4060" i="7"/>
  <c r="I4060" i="7"/>
  <c r="D4061" i="7"/>
  <c r="E4061" i="7"/>
  <c r="C4062" i="7"/>
  <c r="F4061" i="7"/>
  <c r="G4061" i="7"/>
  <c r="H4061" i="7"/>
  <c r="I4061" i="7"/>
  <c r="C4063" i="7"/>
  <c r="F4062" i="7"/>
  <c r="D4062" i="7"/>
  <c r="E4062" i="7"/>
  <c r="G4062" i="7"/>
  <c r="H4062" i="7"/>
  <c r="I4062" i="7"/>
  <c r="D4063" i="7"/>
  <c r="C4064" i="7"/>
  <c r="E4063" i="7"/>
  <c r="F4063" i="7"/>
  <c r="G4063" i="7"/>
  <c r="H4063" i="7"/>
  <c r="I4063" i="7"/>
  <c r="C4065" i="7"/>
  <c r="F4064" i="7"/>
  <c r="D4064" i="7"/>
  <c r="E4064" i="7"/>
  <c r="G4064" i="7"/>
  <c r="H4064" i="7"/>
  <c r="I4064" i="7"/>
  <c r="D4065" i="7"/>
  <c r="F4065" i="7"/>
  <c r="E4065" i="7"/>
  <c r="C4066" i="7"/>
  <c r="G4065" i="7"/>
  <c r="H4065" i="7"/>
  <c r="I4065" i="7"/>
  <c r="C4067" i="7"/>
  <c r="E4066" i="7"/>
  <c r="D4066" i="7"/>
  <c r="F4066" i="7"/>
  <c r="G4066" i="7"/>
  <c r="H4066" i="7"/>
  <c r="I4066" i="7"/>
  <c r="D4067" i="7"/>
  <c r="G4067" i="7"/>
  <c r="C4068" i="7"/>
  <c r="F4067" i="7"/>
  <c r="E4067" i="7"/>
  <c r="H4067" i="7"/>
  <c r="I4067" i="7"/>
  <c r="F4068" i="7"/>
  <c r="E4068" i="7"/>
  <c r="D4068" i="7"/>
  <c r="C4069" i="7"/>
  <c r="G4068" i="7"/>
  <c r="H4068" i="7"/>
  <c r="I4068" i="7"/>
  <c r="C4070" i="7"/>
  <c r="D4069" i="7"/>
  <c r="F4069" i="7"/>
  <c r="E4069" i="7"/>
  <c r="G4069" i="7"/>
  <c r="H4069" i="7"/>
  <c r="I4069" i="7"/>
  <c r="F4070" i="7"/>
  <c r="E4070" i="7"/>
  <c r="D4070" i="7"/>
  <c r="G4070" i="7"/>
  <c r="C4071" i="7"/>
  <c r="H4070" i="7"/>
  <c r="I4070" i="7"/>
  <c r="C4072" i="7"/>
  <c r="D4071" i="7"/>
  <c r="E4071" i="7"/>
  <c r="F4071" i="7"/>
  <c r="G4071" i="7"/>
  <c r="H4071" i="7"/>
  <c r="I4071" i="7"/>
  <c r="F4072" i="7"/>
  <c r="D4072" i="7"/>
  <c r="G4072" i="7"/>
  <c r="E4072" i="7"/>
  <c r="C4073" i="7"/>
  <c r="H4072" i="7"/>
  <c r="I4072" i="7"/>
  <c r="C4074" i="7"/>
  <c r="D4073" i="7"/>
  <c r="E4073" i="7"/>
  <c r="G4073" i="7"/>
  <c r="F4073" i="7"/>
  <c r="H4073" i="7"/>
  <c r="I4073" i="7"/>
  <c r="G4074" i="7"/>
  <c r="C4075" i="7"/>
  <c r="F4074" i="7"/>
  <c r="E4074" i="7"/>
  <c r="D4074" i="7"/>
  <c r="H4074" i="7"/>
  <c r="I4074" i="7"/>
  <c r="D4075" i="7"/>
  <c r="C4076" i="7"/>
  <c r="F4075" i="7"/>
  <c r="E4075" i="7"/>
  <c r="G4075" i="7"/>
  <c r="H4075" i="7"/>
  <c r="I4075" i="7"/>
  <c r="C4077" i="7"/>
  <c r="D4076" i="7"/>
  <c r="G4076" i="7"/>
  <c r="E4076" i="7"/>
  <c r="F4076" i="7"/>
  <c r="H4076" i="7"/>
  <c r="I4076" i="7"/>
  <c r="C4078" i="7"/>
  <c r="G4077" i="7"/>
  <c r="D4077" i="7"/>
  <c r="F4077" i="7"/>
  <c r="E4077" i="7"/>
  <c r="H4077" i="7"/>
  <c r="I4077" i="7"/>
  <c r="C4079" i="7"/>
  <c r="F4078" i="7"/>
  <c r="D4078" i="7"/>
  <c r="E4078" i="7"/>
  <c r="G4078" i="7"/>
  <c r="H4078" i="7"/>
  <c r="I4078" i="7"/>
  <c r="C4080" i="7"/>
  <c r="G4079" i="7"/>
  <c r="D4079" i="7"/>
  <c r="E4079" i="7"/>
  <c r="F4079" i="7"/>
  <c r="H4079" i="7"/>
  <c r="I4079" i="7"/>
  <c r="C4081" i="7"/>
  <c r="F4080" i="7"/>
  <c r="D4080" i="7"/>
  <c r="E4080" i="7"/>
  <c r="G4080" i="7"/>
  <c r="H4080" i="7"/>
  <c r="I4080" i="7"/>
  <c r="C4082" i="7"/>
  <c r="D4081" i="7"/>
  <c r="F4081" i="7"/>
  <c r="E4081" i="7"/>
  <c r="G4081" i="7"/>
  <c r="H4081" i="7"/>
  <c r="I4081" i="7"/>
  <c r="C4083" i="7"/>
  <c r="E4082" i="7"/>
  <c r="F4082" i="7"/>
  <c r="G4082" i="7"/>
  <c r="D4082" i="7"/>
  <c r="H4082" i="7"/>
  <c r="I4082" i="7"/>
  <c r="C4084" i="7"/>
  <c r="D4083" i="7"/>
  <c r="F4083" i="7"/>
  <c r="E4083" i="7"/>
  <c r="G4083" i="7"/>
  <c r="H4083" i="7"/>
  <c r="I4083" i="7"/>
  <c r="C4085" i="7"/>
  <c r="F4084" i="7"/>
  <c r="E4084" i="7"/>
  <c r="D4084" i="7"/>
  <c r="G4084" i="7"/>
  <c r="H4084" i="7"/>
  <c r="I4084" i="7"/>
  <c r="C4086" i="7"/>
  <c r="D4085" i="7"/>
  <c r="F4085" i="7"/>
  <c r="E4085" i="7"/>
  <c r="G4085" i="7"/>
  <c r="H4085" i="7"/>
  <c r="I4085" i="7"/>
  <c r="C4087" i="7"/>
  <c r="F4086" i="7"/>
  <c r="G4086" i="7"/>
  <c r="E4086" i="7"/>
  <c r="D4086" i="7"/>
  <c r="H4086" i="7"/>
  <c r="I4086" i="7"/>
  <c r="D4087" i="7"/>
  <c r="F4087" i="7"/>
  <c r="E4087" i="7"/>
  <c r="G4087" i="7"/>
  <c r="C4088" i="7"/>
  <c r="H4087" i="7"/>
  <c r="I4087" i="7"/>
  <c r="C4089" i="7"/>
  <c r="F4088" i="7"/>
  <c r="E4088" i="7"/>
  <c r="G4088" i="7"/>
  <c r="D4088" i="7"/>
  <c r="H4088" i="7"/>
  <c r="I4088" i="7"/>
  <c r="C4090" i="7"/>
  <c r="D4089" i="7"/>
  <c r="E4089" i="7"/>
  <c r="F4089" i="7"/>
  <c r="G4089" i="7"/>
  <c r="H4089" i="7"/>
  <c r="I4089" i="7"/>
  <c r="C4091" i="7"/>
  <c r="F4090" i="7"/>
  <c r="E4090" i="7"/>
  <c r="G4090" i="7"/>
  <c r="D4090" i="7"/>
  <c r="H4090" i="7"/>
  <c r="I4090" i="7"/>
  <c r="D4091" i="7"/>
  <c r="F4091" i="7"/>
  <c r="E4091" i="7"/>
  <c r="G4091" i="7"/>
  <c r="C4092" i="7"/>
  <c r="H4091" i="7"/>
  <c r="I4091" i="7"/>
  <c r="C4093" i="7"/>
  <c r="F4092" i="7"/>
  <c r="E4092" i="7"/>
  <c r="D4092" i="7"/>
  <c r="G4092" i="7"/>
  <c r="H4092" i="7"/>
  <c r="I4092" i="7"/>
  <c r="D4093" i="7"/>
  <c r="F4093" i="7"/>
  <c r="E4093" i="7"/>
  <c r="G4093" i="7"/>
  <c r="C4094" i="7"/>
  <c r="H4093" i="7"/>
  <c r="I4093" i="7"/>
  <c r="C4095" i="7"/>
  <c r="F4094" i="7"/>
  <c r="E4094" i="7"/>
  <c r="D4094" i="7"/>
  <c r="G4094" i="7"/>
  <c r="H4094" i="7"/>
  <c r="I4094" i="7"/>
  <c r="D4095" i="7"/>
  <c r="E4095" i="7"/>
  <c r="C4096" i="7"/>
  <c r="F4095" i="7"/>
  <c r="G4095" i="7"/>
  <c r="H4095" i="7"/>
  <c r="I4095" i="7"/>
  <c r="C4097" i="7"/>
  <c r="F4096" i="7"/>
  <c r="D4096" i="7"/>
  <c r="G4096" i="7"/>
  <c r="E4096" i="7"/>
  <c r="H4096" i="7"/>
  <c r="I4096" i="7"/>
  <c r="G4097" i="7"/>
  <c r="C4098" i="7"/>
  <c r="D4097" i="7"/>
  <c r="F4097" i="7"/>
  <c r="E4097" i="7"/>
  <c r="H4097" i="7"/>
  <c r="I4097" i="7"/>
  <c r="G4098" i="7"/>
  <c r="C4099" i="7"/>
  <c r="E4098" i="7"/>
  <c r="D4098" i="7"/>
  <c r="F4098" i="7"/>
  <c r="H4098" i="7"/>
  <c r="I4098" i="7"/>
  <c r="D4099" i="7"/>
  <c r="F4099" i="7"/>
  <c r="E4099" i="7"/>
  <c r="G4099" i="7"/>
  <c r="C4100" i="7"/>
  <c r="H4099" i="7"/>
  <c r="I4099" i="7"/>
  <c r="C4101" i="7"/>
  <c r="F4100" i="7"/>
  <c r="D4100" i="7"/>
  <c r="G4100" i="7"/>
  <c r="E4100" i="7"/>
  <c r="H4100" i="7"/>
  <c r="I4100" i="7"/>
  <c r="D4101" i="7"/>
  <c r="F4101" i="7"/>
  <c r="E4101" i="7"/>
  <c r="G4101" i="7"/>
  <c r="C4102" i="7"/>
  <c r="H4101" i="7"/>
  <c r="I4101" i="7"/>
  <c r="C4103" i="7"/>
  <c r="F4102" i="7"/>
  <c r="D4102" i="7"/>
  <c r="E4102" i="7"/>
  <c r="G4102" i="7"/>
  <c r="H4102" i="7"/>
  <c r="I4102" i="7"/>
  <c r="C4104" i="7"/>
  <c r="G4103" i="7"/>
  <c r="D4103" i="7"/>
  <c r="F4103" i="7"/>
  <c r="E4103" i="7"/>
  <c r="H4103" i="7"/>
  <c r="I4103" i="7"/>
  <c r="C4105" i="7"/>
  <c r="F4104" i="7"/>
  <c r="D4104" i="7"/>
  <c r="G4104" i="7"/>
  <c r="E4104" i="7"/>
  <c r="H4104" i="7"/>
  <c r="I4104" i="7"/>
  <c r="C4106" i="7"/>
  <c r="D4105" i="7"/>
  <c r="E4105" i="7"/>
  <c r="G4105" i="7"/>
  <c r="F4105" i="7"/>
  <c r="H4105" i="7"/>
  <c r="I4105" i="7"/>
  <c r="F4106" i="7"/>
  <c r="E4106" i="7"/>
  <c r="D4106" i="7"/>
  <c r="C4107" i="7"/>
  <c r="G4106" i="7"/>
  <c r="H4106" i="7"/>
  <c r="I4106" i="7"/>
  <c r="E4107" i="7"/>
  <c r="G4107" i="7"/>
  <c r="C4108" i="7"/>
  <c r="F4107" i="7"/>
  <c r="D4107" i="7"/>
  <c r="H4107" i="7"/>
  <c r="I4107" i="7"/>
  <c r="G4108" i="7"/>
  <c r="C4109" i="7"/>
  <c r="D4108" i="7"/>
  <c r="F4108" i="7"/>
  <c r="E4108" i="7"/>
  <c r="H4108" i="7"/>
  <c r="I4108" i="7"/>
  <c r="D4109" i="7"/>
  <c r="F4109" i="7"/>
  <c r="E4109" i="7"/>
  <c r="G4109" i="7"/>
  <c r="C4110" i="7"/>
  <c r="H4109" i="7"/>
  <c r="I4109" i="7"/>
  <c r="C4111" i="7"/>
  <c r="E4110" i="7"/>
  <c r="D4110" i="7"/>
  <c r="G4110" i="7"/>
  <c r="F4110" i="7"/>
  <c r="H4110" i="7"/>
  <c r="I4110" i="7"/>
  <c r="G4111" i="7"/>
  <c r="C4112" i="7"/>
  <c r="D4111" i="7"/>
  <c r="E4111" i="7"/>
  <c r="F4111" i="7"/>
  <c r="H4111" i="7"/>
  <c r="I4111" i="7"/>
  <c r="F4112" i="7"/>
  <c r="E4112" i="7"/>
  <c r="C4113" i="7"/>
  <c r="D4112" i="7"/>
  <c r="G4112" i="7"/>
  <c r="H4112" i="7"/>
  <c r="I4112" i="7"/>
  <c r="C4114" i="7"/>
  <c r="D4113" i="7"/>
  <c r="E4113" i="7"/>
  <c r="F4113" i="7"/>
  <c r="G4113" i="7"/>
  <c r="H4113" i="7"/>
  <c r="I4113" i="7"/>
  <c r="C4115" i="7"/>
  <c r="D4114" i="7"/>
  <c r="F4114" i="7"/>
  <c r="E4114" i="7"/>
  <c r="G4114" i="7"/>
  <c r="H4114" i="7"/>
  <c r="I4114" i="7"/>
  <c r="C4116" i="7"/>
  <c r="D4115" i="7"/>
  <c r="E4115" i="7"/>
  <c r="F4115" i="7"/>
  <c r="G4115" i="7"/>
  <c r="H4115" i="7"/>
  <c r="I4115" i="7"/>
  <c r="C4117" i="7"/>
  <c r="G4116" i="7"/>
  <c r="F4116" i="7"/>
  <c r="E4116" i="7"/>
  <c r="D4116" i="7"/>
  <c r="H4116" i="7"/>
  <c r="I4116" i="7"/>
  <c r="D4117" i="7"/>
  <c r="G4117" i="7"/>
  <c r="C4118" i="7"/>
  <c r="F4117" i="7"/>
  <c r="E4117" i="7"/>
  <c r="H4117" i="7"/>
  <c r="I4117" i="7"/>
  <c r="G4118" i="7"/>
  <c r="C4119" i="7"/>
  <c r="F4118" i="7"/>
  <c r="E4118" i="7"/>
  <c r="D4118" i="7"/>
  <c r="H4118" i="7"/>
  <c r="I4118" i="7"/>
  <c r="G4119" i="7"/>
  <c r="C4120" i="7"/>
  <c r="D4119" i="7"/>
  <c r="F4119" i="7"/>
  <c r="E4119" i="7"/>
  <c r="H4119" i="7"/>
  <c r="I4119" i="7"/>
  <c r="F4120" i="7"/>
  <c r="E4120" i="7"/>
  <c r="D4120" i="7"/>
  <c r="G4120" i="7"/>
  <c r="C4121" i="7"/>
  <c r="H4120" i="7"/>
  <c r="I4120" i="7"/>
  <c r="C4122" i="7"/>
  <c r="E4121" i="7"/>
  <c r="F4121" i="7"/>
  <c r="G4121" i="7"/>
  <c r="D4121" i="7"/>
  <c r="H4121" i="7"/>
  <c r="I4121" i="7"/>
  <c r="G4122" i="7"/>
  <c r="C4123" i="7"/>
  <c r="F4122" i="7"/>
  <c r="E4122" i="7"/>
  <c r="D4122" i="7"/>
  <c r="H4122" i="7"/>
  <c r="I4122" i="7"/>
  <c r="C4124" i="7"/>
  <c r="E4123" i="7"/>
  <c r="F4123" i="7"/>
  <c r="D4123" i="7"/>
  <c r="G4123" i="7"/>
  <c r="H4123" i="7"/>
  <c r="I4123" i="7"/>
  <c r="F4124" i="7"/>
  <c r="E4124" i="7"/>
  <c r="D4124" i="7"/>
  <c r="G4124" i="7"/>
  <c r="C4125" i="7"/>
  <c r="H4124" i="7"/>
  <c r="I4124" i="7"/>
  <c r="C4126" i="7"/>
  <c r="E4125" i="7"/>
  <c r="D4125" i="7"/>
  <c r="G4125" i="7"/>
  <c r="F4125" i="7"/>
  <c r="H4125" i="7"/>
  <c r="I4125" i="7"/>
  <c r="F4126" i="7"/>
  <c r="E4126" i="7"/>
  <c r="D4126" i="7"/>
  <c r="G4126" i="7"/>
  <c r="C4127" i="7"/>
  <c r="H4126" i="7"/>
  <c r="I4126" i="7"/>
  <c r="C4128" i="7"/>
  <c r="E4127" i="7"/>
  <c r="F4127" i="7"/>
  <c r="G4127" i="7"/>
  <c r="D4127" i="7"/>
  <c r="H4127" i="7"/>
  <c r="I4127" i="7"/>
  <c r="G4128" i="7"/>
  <c r="C4129" i="7"/>
  <c r="F4128" i="7"/>
  <c r="E4128" i="7"/>
  <c r="D4128" i="7"/>
  <c r="H4128" i="7"/>
  <c r="I4128" i="7"/>
  <c r="E4129" i="7"/>
  <c r="F4129" i="7"/>
  <c r="C4130" i="7"/>
  <c r="D4129" i="7"/>
  <c r="G4129" i="7"/>
  <c r="H4129" i="7"/>
  <c r="I4129" i="7"/>
  <c r="C4131" i="7"/>
  <c r="F4130" i="7"/>
  <c r="D4130" i="7"/>
  <c r="E4130" i="7"/>
  <c r="G4130" i="7"/>
  <c r="H4130" i="7"/>
  <c r="I4130" i="7"/>
  <c r="G4131" i="7"/>
  <c r="C4132" i="7"/>
  <c r="E4131" i="7"/>
  <c r="D4131" i="7"/>
  <c r="F4131" i="7"/>
  <c r="H4131" i="7"/>
  <c r="I4131" i="7"/>
  <c r="C4133" i="7"/>
  <c r="F4132" i="7"/>
  <c r="D4132" i="7"/>
  <c r="G4132" i="7"/>
  <c r="E4132" i="7"/>
  <c r="H4132" i="7"/>
  <c r="I4132" i="7"/>
  <c r="C4134" i="7"/>
  <c r="E4133" i="7"/>
  <c r="F4133" i="7"/>
  <c r="D4133" i="7"/>
  <c r="G4133" i="7"/>
  <c r="H4133" i="7"/>
  <c r="I4133" i="7"/>
  <c r="C4135" i="7"/>
  <c r="G4134" i="7"/>
  <c r="F4134" i="7"/>
  <c r="E4134" i="7"/>
  <c r="D4134" i="7"/>
  <c r="H4134" i="7"/>
  <c r="I4134" i="7"/>
  <c r="E4135" i="7"/>
  <c r="D4135" i="7"/>
  <c r="F4135" i="7"/>
  <c r="G4135" i="7"/>
  <c r="C4136" i="7"/>
  <c r="H4135" i="7"/>
  <c r="I4135" i="7"/>
  <c r="C4137" i="7"/>
  <c r="F4136" i="7"/>
  <c r="G4136" i="7"/>
  <c r="D4136" i="7"/>
  <c r="E4136" i="7"/>
  <c r="H4136" i="7"/>
  <c r="I4136" i="7"/>
  <c r="C4138" i="7"/>
  <c r="E4137" i="7"/>
  <c r="G4137" i="7"/>
  <c r="F4137" i="7"/>
  <c r="D4137" i="7"/>
  <c r="H4137" i="7"/>
  <c r="I4137" i="7"/>
  <c r="F4138" i="7"/>
  <c r="G4138" i="7"/>
  <c r="C4139" i="7"/>
  <c r="E4138" i="7"/>
  <c r="D4138" i="7"/>
  <c r="H4138" i="7"/>
  <c r="I4138" i="7"/>
  <c r="C4140" i="7"/>
  <c r="E4139" i="7"/>
  <c r="F4139" i="7"/>
  <c r="D4139" i="7"/>
  <c r="G4139" i="7"/>
  <c r="H4139" i="7"/>
  <c r="I4139" i="7"/>
  <c r="C4141" i="7"/>
  <c r="F4140" i="7"/>
  <c r="E4140" i="7"/>
  <c r="G4140" i="7"/>
  <c r="D4140" i="7"/>
  <c r="H4140" i="7"/>
  <c r="I4140" i="7"/>
  <c r="E4141" i="7"/>
  <c r="D4141" i="7"/>
  <c r="F4141" i="7"/>
  <c r="G4141" i="7"/>
  <c r="C4142" i="7"/>
  <c r="H4141" i="7"/>
  <c r="I4141" i="7"/>
  <c r="G4142" i="7"/>
  <c r="C4143" i="7"/>
  <c r="F4142" i="7"/>
  <c r="E4142" i="7"/>
  <c r="D4142" i="7"/>
  <c r="H4142" i="7"/>
  <c r="I4142" i="7"/>
  <c r="G4143" i="7"/>
  <c r="C4144" i="7"/>
  <c r="E4143" i="7"/>
  <c r="D4143" i="7"/>
  <c r="F4143" i="7"/>
  <c r="H4143" i="7"/>
  <c r="I4143" i="7"/>
  <c r="F4144" i="7"/>
  <c r="E4144" i="7"/>
  <c r="D4144" i="7"/>
  <c r="G4144" i="7"/>
  <c r="C4145" i="7"/>
  <c r="H4144" i="7"/>
  <c r="I4144" i="7"/>
  <c r="C4146" i="7"/>
  <c r="E4145" i="7"/>
  <c r="F4145" i="7"/>
  <c r="D4145" i="7"/>
  <c r="G4145" i="7"/>
  <c r="H4145" i="7"/>
  <c r="I4145" i="7"/>
  <c r="F4146" i="7"/>
  <c r="E4146" i="7"/>
  <c r="D4146" i="7"/>
  <c r="G4146" i="7"/>
  <c r="C4147" i="7"/>
  <c r="H4146" i="7"/>
  <c r="I4146" i="7"/>
  <c r="C4148" i="7"/>
  <c r="E4147" i="7"/>
  <c r="F4147" i="7"/>
  <c r="G4147" i="7"/>
  <c r="D4147" i="7"/>
  <c r="H4147" i="7"/>
  <c r="I4147" i="7"/>
  <c r="F4148" i="7"/>
  <c r="E4148" i="7"/>
  <c r="D4148" i="7"/>
  <c r="G4148" i="7"/>
  <c r="C4149" i="7"/>
  <c r="H4148" i="7"/>
  <c r="I4148" i="7"/>
  <c r="C4150" i="7"/>
  <c r="E4149" i="7"/>
  <c r="F4149" i="7"/>
  <c r="G4149" i="7"/>
  <c r="D4149" i="7"/>
  <c r="H4149" i="7"/>
  <c r="I4149" i="7"/>
  <c r="F4150" i="7"/>
  <c r="E4150" i="7"/>
  <c r="D4150" i="7"/>
  <c r="G4150" i="7"/>
  <c r="C4151" i="7"/>
  <c r="H4150" i="7"/>
  <c r="I4150" i="7"/>
  <c r="C4152" i="7"/>
  <c r="E4151" i="7"/>
  <c r="D4151" i="7"/>
  <c r="F4151" i="7"/>
  <c r="G4151" i="7"/>
  <c r="H4151" i="7"/>
  <c r="I4151" i="7"/>
  <c r="C4153" i="7"/>
  <c r="G4152" i="7"/>
  <c r="F4152" i="7"/>
  <c r="E4152" i="7"/>
  <c r="D4152" i="7"/>
  <c r="H4152" i="7"/>
  <c r="I4152" i="7"/>
  <c r="E4153" i="7"/>
  <c r="D4153" i="7"/>
  <c r="F4153" i="7"/>
  <c r="G4153" i="7"/>
  <c r="C4154" i="7"/>
  <c r="H4153" i="7"/>
  <c r="I4153" i="7"/>
  <c r="C4155" i="7"/>
  <c r="F4154" i="7"/>
  <c r="D4154" i="7"/>
  <c r="E4154" i="7"/>
  <c r="G4154" i="7"/>
  <c r="H4154" i="7"/>
  <c r="I4154" i="7"/>
  <c r="E4155" i="7"/>
  <c r="D4155" i="7"/>
  <c r="F4155" i="7"/>
  <c r="G4155" i="7"/>
  <c r="C4156" i="7"/>
  <c r="H4155" i="7"/>
  <c r="I4155" i="7"/>
  <c r="C4157" i="7"/>
  <c r="F4156" i="7"/>
  <c r="D4156" i="7"/>
  <c r="E4156" i="7"/>
  <c r="G4156" i="7"/>
  <c r="H4156" i="7"/>
  <c r="I4156" i="7"/>
  <c r="F4157" i="7"/>
  <c r="C4158" i="7"/>
  <c r="E4157" i="7"/>
  <c r="D4157" i="7"/>
  <c r="G4157" i="7"/>
  <c r="H4157" i="7"/>
  <c r="I4157" i="7"/>
  <c r="F4158" i="7"/>
  <c r="E4158" i="7"/>
  <c r="D4158" i="7"/>
  <c r="G4158" i="7"/>
  <c r="C4159" i="7"/>
  <c r="H4158" i="7"/>
  <c r="I4158" i="7"/>
  <c r="C4160" i="7"/>
  <c r="E4159" i="7"/>
  <c r="F4159" i="7"/>
  <c r="D4159" i="7"/>
  <c r="G4159" i="7"/>
  <c r="H4159" i="7"/>
  <c r="I4159" i="7"/>
  <c r="F4160" i="7"/>
  <c r="E4160" i="7"/>
  <c r="D4160" i="7"/>
  <c r="G4160" i="7"/>
  <c r="C4161" i="7"/>
  <c r="H4160" i="7"/>
  <c r="I4160" i="7"/>
  <c r="C4162" i="7"/>
  <c r="E4161" i="7"/>
  <c r="G4161" i="7"/>
  <c r="F4161" i="7"/>
  <c r="D4161" i="7"/>
  <c r="H4161" i="7"/>
  <c r="I4161" i="7"/>
  <c r="C4163" i="7"/>
  <c r="F4162" i="7"/>
  <c r="G4162" i="7"/>
  <c r="D4162" i="7"/>
  <c r="E4162" i="7"/>
  <c r="H4162" i="7"/>
  <c r="I4162" i="7"/>
  <c r="E4163" i="7"/>
  <c r="D4163" i="7"/>
  <c r="F4163" i="7"/>
  <c r="G4163" i="7"/>
  <c r="C4164" i="7"/>
  <c r="H4163" i="7"/>
  <c r="I4163" i="7"/>
  <c r="G4164" i="7"/>
  <c r="C4165" i="7"/>
  <c r="F4164" i="7"/>
  <c r="E4164" i="7"/>
  <c r="D4164" i="7"/>
  <c r="H4164" i="7"/>
  <c r="I4164" i="7"/>
  <c r="C4166" i="7"/>
  <c r="E4165" i="7"/>
  <c r="G4165" i="7"/>
  <c r="F4165" i="7"/>
  <c r="D4165" i="7"/>
  <c r="H4165" i="7"/>
  <c r="I4165" i="7"/>
  <c r="F4166" i="7"/>
  <c r="E4166" i="7"/>
  <c r="D4166" i="7"/>
  <c r="C4167" i="7"/>
  <c r="G4166" i="7"/>
  <c r="H4166" i="7"/>
  <c r="I4166" i="7"/>
  <c r="C4168" i="7"/>
  <c r="E4167" i="7"/>
  <c r="F4167" i="7"/>
  <c r="G4167" i="7"/>
  <c r="D4167" i="7"/>
  <c r="H4167" i="7"/>
  <c r="I4167" i="7"/>
  <c r="C4169" i="7"/>
  <c r="F4168" i="7"/>
  <c r="D4168" i="7"/>
  <c r="E4168" i="7"/>
  <c r="G4168" i="7"/>
  <c r="H4168" i="7"/>
  <c r="I4168" i="7"/>
  <c r="E4169" i="7"/>
  <c r="D4169" i="7"/>
  <c r="F4169" i="7"/>
  <c r="C4170" i="7"/>
  <c r="G4169" i="7"/>
  <c r="H4169" i="7"/>
  <c r="I4169" i="7"/>
  <c r="C4171" i="7"/>
  <c r="F4170" i="7"/>
  <c r="E4170" i="7"/>
  <c r="D4170" i="7"/>
  <c r="G4170" i="7"/>
  <c r="H4170" i="7"/>
  <c r="I4170" i="7"/>
  <c r="E4171" i="7"/>
  <c r="D4171" i="7"/>
  <c r="F4171" i="7"/>
  <c r="G4171" i="7"/>
  <c r="C4172" i="7"/>
  <c r="H4171" i="7"/>
  <c r="I4171" i="7"/>
  <c r="G4172" i="7"/>
  <c r="C4173" i="7"/>
  <c r="F4172" i="7"/>
  <c r="E4172" i="7"/>
  <c r="D4172" i="7"/>
  <c r="H4172" i="7"/>
  <c r="I4172" i="7"/>
  <c r="E4173" i="7"/>
  <c r="D4173" i="7"/>
  <c r="F4173" i="7"/>
  <c r="G4173" i="7"/>
  <c r="C4174" i="7"/>
  <c r="H4173" i="7"/>
  <c r="I4173" i="7"/>
  <c r="C4175" i="7"/>
  <c r="F4174" i="7"/>
  <c r="E4174" i="7"/>
  <c r="D4174" i="7"/>
  <c r="G4174" i="7"/>
  <c r="H4174" i="7"/>
  <c r="I4174" i="7"/>
  <c r="E4175" i="7"/>
  <c r="D4175" i="7"/>
  <c r="F4175" i="7"/>
  <c r="G4175" i="7"/>
  <c r="C4176" i="7"/>
  <c r="H4175" i="7"/>
  <c r="I4175" i="7"/>
  <c r="C4177" i="7"/>
  <c r="F4176" i="7"/>
  <c r="E4176" i="7"/>
  <c r="D4176" i="7"/>
  <c r="G4176" i="7"/>
  <c r="H4176" i="7"/>
  <c r="I4176" i="7"/>
  <c r="E4177" i="7"/>
  <c r="D4177" i="7"/>
  <c r="F4177" i="7"/>
  <c r="G4177" i="7"/>
  <c r="C4178" i="7"/>
  <c r="H4177" i="7"/>
  <c r="I4177" i="7"/>
  <c r="C4179" i="7"/>
  <c r="F4178" i="7"/>
  <c r="E4178" i="7"/>
  <c r="D4178" i="7"/>
  <c r="G4178" i="7"/>
  <c r="H4178" i="7"/>
  <c r="I4178" i="7"/>
  <c r="E4179" i="7"/>
  <c r="F4179" i="7"/>
  <c r="D4179" i="7"/>
  <c r="G4179" i="7"/>
  <c r="C4180" i="7"/>
  <c r="H4179" i="7"/>
  <c r="I4179" i="7"/>
  <c r="C4181" i="7"/>
  <c r="F4180" i="7"/>
  <c r="D4180" i="7"/>
  <c r="E4180" i="7"/>
  <c r="G4180" i="7"/>
  <c r="H4180" i="7"/>
  <c r="I4180" i="7"/>
  <c r="C4182" i="7"/>
  <c r="E4181" i="7"/>
  <c r="D4181" i="7"/>
  <c r="F4181" i="7"/>
  <c r="G4181" i="7"/>
  <c r="H4181" i="7"/>
  <c r="I4181" i="7"/>
  <c r="C4183" i="7"/>
  <c r="F4182" i="7"/>
  <c r="D4182" i="7"/>
  <c r="G4182" i="7"/>
  <c r="E4182" i="7"/>
  <c r="H4182" i="7"/>
  <c r="I4182" i="7"/>
  <c r="E4183" i="7"/>
  <c r="D4183" i="7"/>
  <c r="F4183" i="7"/>
  <c r="C4184" i="7"/>
  <c r="G4183" i="7"/>
  <c r="H4183" i="7"/>
  <c r="I4183" i="7"/>
  <c r="G4184" i="7"/>
  <c r="C4185" i="7"/>
  <c r="F4184" i="7"/>
  <c r="E4184" i="7"/>
  <c r="D4184" i="7"/>
  <c r="H4184" i="7"/>
  <c r="I4184" i="7"/>
  <c r="C4186" i="7"/>
  <c r="E4185" i="7"/>
  <c r="F4185" i="7"/>
  <c r="D4185" i="7"/>
  <c r="G4185" i="7"/>
  <c r="H4185" i="7"/>
  <c r="I4185" i="7"/>
  <c r="G4186" i="7"/>
  <c r="C4187" i="7"/>
  <c r="F4186" i="7"/>
  <c r="E4186" i="7"/>
  <c r="D4186" i="7"/>
  <c r="H4186" i="7"/>
  <c r="I4186" i="7"/>
  <c r="E4187" i="7"/>
  <c r="D4187" i="7"/>
  <c r="C4188" i="7"/>
  <c r="F4187" i="7"/>
  <c r="G4187" i="7"/>
  <c r="H4187" i="7"/>
  <c r="I4187" i="7"/>
  <c r="C4189" i="7"/>
  <c r="F4188" i="7"/>
  <c r="E4188" i="7"/>
  <c r="D4188" i="7"/>
  <c r="G4188" i="7"/>
  <c r="H4188" i="7"/>
  <c r="I4188" i="7"/>
  <c r="E4189" i="7"/>
  <c r="D4189" i="7"/>
  <c r="F4189" i="7"/>
  <c r="G4189" i="7"/>
  <c r="C4190" i="7"/>
  <c r="H4189" i="7"/>
  <c r="I4189" i="7"/>
  <c r="C4191" i="7"/>
  <c r="F4190" i="7"/>
  <c r="D4190" i="7"/>
  <c r="G4190" i="7"/>
  <c r="E4190" i="7"/>
  <c r="H4190" i="7"/>
  <c r="I4190" i="7"/>
  <c r="E4191" i="7"/>
  <c r="C4192" i="7"/>
  <c r="D4191" i="7"/>
  <c r="F4191" i="7"/>
  <c r="G4191" i="7"/>
  <c r="H4191" i="7"/>
  <c r="I4191" i="7"/>
  <c r="G4192" i="7"/>
  <c r="C4193" i="7"/>
  <c r="F4192" i="7"/>
  <c r="E4192" i="7"/>
  <c r="D4192" i="7"/>
  <c r="H4192" i="7"/>
  <c r="I4192" i="7"/>
  <c r="E4193" i="7"/>
  <c r="D4193" i="7"/>
  <c r="F4193" i="7"/>
  <c r="G4193" i="7"/>
  <c r="C4194" i="7"/>
  <c r="H4193" i="7"/>
  <c r="I4193" i="7"/>
  <c r="D4194" i="7"/>
  <c r="C4195" i="7"/>
  <c r="F4194" i="7"/>
  <c r="E4194" i="7"/>
  <c r="G4194" i="7"/>
  <c r="H4194" i="7"/>
  <c r="I4194" i="7"/>
  <c r="E4195" i="7"/>
  <c r="D4195" i="7"/>
  <c r="F4195" i="7"/>
  <c r="G4195" i="7"/>
  <c r="C4196" i="7"/>
  <c r="H4195" i="7"/>
  <c r="I4195" i="7"/>
  <c r="D4196" i="7"/>
  <c r="C4197" i="7"/>
  <c r="E4196" i="7"/>
  <c r="F4196" i="7"/>
  <c r="G4196" i="7"/>
  <c r="H4196" i="7"/>
  <c r="I4196" i="7"/>
  <c r="F4197" i="7"/>
  <c r="C4198" i="7"/>
  <c r="E4197" i="7"/>
  <c r="D4197" i="7"/>
  <c r="G4197" i="7"/>
  <c r="H4197" i="7"/>
  <c r="I4197" i="7"/>
  <c r="C4199" i="7"/>
  <c r="E4198" i="7"/>
  <c r="F4198" i="7"/>
  <c r="G4198" i="7"/>
  <c r="D4198" i="7"/>
  <c r="H4198" i="7"/>
  <c r="I4198" i="7"/>
  <c r="E4199" i="7"/>
  <c r="G4199" i="7"/>
  <c r="C4200" i="7"/>
  <c r="D4199" i="7"/>
  <c r="F4199" i="7"/>
  <c r="H4199" i="7"/>
  <c r="I4199" i="7"/>
  <c r="D4200" i="7"/>
  <c r="C4201" i="7"/>
  <c r="F4200" i="7"/>
  <c r="E4200" i="7"/>
  <c r="G4200" i="7"/>
  <c r="H4200" i="7"/>
  <c r="I4200" i="7"/>
  <c r="C4202" i="7"/>
  <c r="E4201" i="7"/>
  <c r="G4201" i="7"/>
  <c r="F4201" i="7"/>
  <c r="D4201" i="7"/>
  <c r="H4201" i="7"/>
  <c r="I4201" i="7"/>
  <c r="C4203" i="7"/>
  <c r="F4202" i="7"/>
  <c r="E4202" i="7"/>
  <c r="G4202" i="7"/>
  <c r="D4202" i="7"/>
  <c r="H4202" i="7"/>
  <c r="I4202" i="7"/>
  <c r="C4204" i="7"/>
  <c r="E4203" i="7"/>
  <c r="F4203" i="7"/>
  <c r="G4203" i="7"/>
  <c r="D4203" i="7"/>
  <c r="H4203" i="7"/>
  <c r="I4203" i="7"/>
  <c r="C4205" i="7"/>
  <c r="F4204" i="7"/>
  <c r="E4204" i="7"/>
  <c r="D4204" i="7"/>
  <c r="G4204" i="7"/>
  <c r="H4204" i="7"/>
  <c r="I4204" i="7"/>
  <c r="C4206" i="7"/>
  <c r="E4205" i="7"/>
  <c r="F4205" i="7"/>
  <c r="G4205" i="7"/>
  <c r="D4205" i="7"/>
  <c r="H4205" i="7"/>
  <c r="I4205" i="7"/>
  <c r="C4207" i="7"/>
  <c r="F4206" i="7"/>
  <c r="E4206" i="7"/>
  <c r="G4206" i="7"/>
  <c r="D4206" i="7"/>
  <c r="H4206" i="7"/>
  <c r="I4206" i="7"/>
  <c r="C4208" i="7"/>
  <c r="E4207" i="7"/>
  <c r="G4207" i="7"/>
  <c r="F4207" i="7"/>
  <c r="D4207" i="7"/>
  <c r="H4207" i="7"/>
  <c r="I4207" i="7"/>
  <c r="C4209" i="7"/>
  <c r="F4208" i="7"/>
  <c r="E4208" i="7"/>
  <c r="G4208" i="7"/>
  <c r="D4208" i="7"/>
  <c r="H4208" i="7"/>
  <c r="I4208" i="7"/>
  <c r="C4210" i="7"/>
  <c r="E4209" i="7"/>
  <c r="D4209" i="7"/>
  <c r="F4209" i="7"/>
  <c r="G4209" i="7"/>
  <c r="H4209" i="7"/>
  <c r="I4209" i="7"/>
  <c r="C4211" i="7"/>
  <c r="F4210" i="7"/>
  <c r="E4210" i="7"/>
  <c r="G4210" i="7"/>
  <c r="D4210" i="7"/>
  <c r="H4210" i="7"/>
  <c r="I4210" i="7"/>
  <c r="G4211" i="7"/>
  <c r="C4212" i="7"/>
  <c r="E4211" i="7"/>
  <c r="D4211" i="7"/>
  <c r="F4211" i="7"/>
  <c r="H4211" i="7"/>
  <c r="I4211" i="7"/>
  <c r="C4213" i="7"/>
  <c r="F4212" i="7"/>
  <c r="E4212" i="7"/>
  <c r="G4212" i="7"/>
  <c r="D4212" i="7"/>
  <c r="H4212" i="7"/>
  <c r="I4212" i="7"/>
  <c r="C4214" i="7"/>
  <c r="E4213" i="7"/>
  <c r="F4213" i="7"/>
  <c r="D4213" i="7"/>
  <c r="G4213" i="7"/>
  <c r="H4213" i="7"/>
  <c r="I4213" i="7"/>
  <c r="C4215" i="7"/>
  <c r="E4214" i="7"/>
  <c r="F4214" i="7"/>
  <c r="G4214" i="7"/>
  <c r="D4214" i="7"/>
  <c r="H4214" i="7"/>
  <c r="I4214" i="7"/>
  <c r="C4216" i="7"/>
  <c r="G4215" i="7"/>
  <c r="E4215" i="7"/>
  <c r="D4215" i="7"/>
  <c r="F4215" i="7"/>
  <c r="H4215" i="7"/>
  <c r="I4215" i="7"/>
  <c r="C4217" i="7"/>
  <c r="F4216" i="7"/>
  <c r="E4216" i="7"/>
  <c r="D4216" i="7"/>
  <c r="G4216" i="7"/>
  <c r="H4216" i="7"/>
  <c r="I4216" i="7"/>
  <c r="C4218" i="7"/>
  <c r="E4217" i="7"/>
  <c r="F4217" i="7"/>
  <c r="G4217" i="7"/>
  <c r="D4217" i="7"/>
  <c r="H4217" i="7"/>
  <c r="I4217" i="7"/>
  <c r="C4219" i="7"/>
  <c r="F4218" i="7"/>
  <c r="E4218" i="7"/>
  <c r="G4218" i="7"/>
  <c r="D4218" i="7"/>
  <c r="H4218" i="7"/>
  <c r="I4218" i="7"/>
  <c r="G4219" i="7"/>
  <c r="C4220" i="7"/>
  <c r="E4219" i="7"/>
  <c r="D4219" i="7"/>
  <c r="F4219" i="7"/>
  <c r="H4219" i="7"/>
  <c r="I4219" i="7"/>
  <c r="C4221" i="7"/>
  <c r="F4220" i="7"/>
  <c r="E4220" i="7"/>
  <c r="G4220" i="7"/>
  <c r="D4220" i="7"/>
  <c r="H4220" i="7"/>
  <c r="I4220" i="7"/>
  <c r="C4222" i="7"/>
  <c r="F4221" i="7"/>
  <c r="G4221" i="7"/>
  <c r="D4221" i="7"/>
  <c r="E4221" i="7"/>
  <c r="H4221" i="7"/>
  <c r="I4221" i="7"/>
  <c r="C4223" i="7"/>
  <c r="F4222" i="7"/>
  <c r="E4222" i="7"/>
  <c r="G4222" i="7"/>
  <c r="D4222" i="7"/>
  <c r="H4222" i="7"/>
  <c r="I4222" i="7"/>
  <c r="C4224" i="7"/>
  <c r="F4223" i="7"/>
  <c r="G4223" i="7"/>
  <c r="D4223" i="7"/>
  <c r="E4223" i="7"/>
  <c r="H4223" i="7"/>
  <c r="I4223" i="7"/>
  <c r="C4225" i="7"/>
  <c r="D4224" i="7"/>
  <c r="F4224" i="7"/>
  <c r="E4224" i="7"/>
  <c r="G4224" i="7"/>
  <c r="H4224" i="7"/>
  <c r="I4224" i="7"/>
  <c r="C4226" i="7"/>
  <c r="G4225" i="7"/>
  <c r="F4225" i="7"/>
  <c r="E4225" i="7"/>
  <c r="D4225" i="7"/>
  <c r="H4225" i="7"/>
  <c r="I4225" i="7"/>
  <c r="C4227" i="7"/>
  <c r="F4226" i="7"/>
  <c r="E4226" i="7"/>
  <c r="G4226" i="7"/>
  <c r="D4226" i="7"/>
  <c r="H4226" i="7"/>
  <c r="I4226" i="7"/>
  <c r="C4228" i="7"/>
  <c r="F4227" i="7"/>
  <c r="D4227" i="7"/>
  <c r="G4227" i="7"/>
  <c r="E4227" i="7"/>
  <c r="H4227" i="7"/>
  <c r="I4227" i="7"/>
  <c r="C4229" i="7"/>
  <c r="F4228" i="7"/>
  <c r="D4228" i="7"/>
  <c r="E4228" i="7"/>
  <c r="G4228" i="7"/>
  <c r="H4228" i="7"/>
  <c r="I4228" i="7"/>
  <c r="C4230" i="7"/>
  <c r="F4229" i="7"/>
  <c r="D4229" i="7"/>
  <c r="E4229" i="7"/>
  <c r="G4229" i="7"/>
  <c r="H4229" i="7"/>
  <c r="I4229" i="7"/>
  <c r="D4230" i="7"/>
  <c r="C4231" i="7"/>
  <c r="G4230" i="7"/>
  <c r="F4230" i="7"/>
  <c r="E4230" i="7"/>
  <c r="H4230" i="7"/>
  <c r="I4230" i="7"/>
  <c r="C4232" i="7"/>
  <c r="F4231" i="7"/>
  <c r="G4231" i="7"/>
  <c r="D4231" i="7"/>
  <c r="E4231" i="7"/>
  <c r="H4231" i="7"/>
  <c r="I4231" i="7"/>
  <c r="D4232" i="7"/>
  <c r="C4233" i="7"/>
  <c r="F4232" i="7"/>
  <c r="E4232" i="7"/>
  <c r="G4232" i="7"/>
  <c r="H4232" i="7"/>
  <c r="I4232" i="7"/>
  <c r="C4234" i="7"/>
  <c r="F4233" i="7"/>
  <c r="D4233" i="7"/>
  <c r="E4233" i="7"/>
  <c r="G4233" i="7"/>
  <c r="H4233" i="7"/>
  <c r="I4233" i="7"/>
  <c r="C4235" i="7"/>
  <c r="F4234" i="7"/>
  <c r="E4234" i="7"/>
  <c r="G4234" i="7"/>
  <c r="D4234" i="7"/>
  <c r="H4234" i="7"/>
  <c r="I4234" i="7"/>
  <c r="C4236" i="7"/>
  <c r="F4235" i="7"/>
  <c r="D4235" i="7"/>
  <c r="E4235" i="7"/>
  <c r="G4235" i="7"/>
  <c r="H4235" i="7"/>
  <c r="I4235" i="7"/>
  <c r="C4237" i="7"/>
  <c r="F4236" i="7"/>
  <c r="E4236" i="7"/>
  <c r="G4236" i="7"/>
  <c r="D4236" i="7"/>
  <c r="H4236" i="7"/>
  <c r="I4236" i="7"/>
  <c r="C4238" i="7"/>
  <c r="F4237" i="7"/>
  <c r="E4237" i="7"/>
  <c r="D4237" i="7"/>
  <c r="G4237" i="7"/>
  <c r="H4237" i="7"/>
  <c r="I4237" i="7"/>
  <c r="C4239" i="7"/>
  <c r="G4238" i="7"/>
  <c r="D4238" i="7"/>
  <c r="F4238" i="7"/>
  <c r="E4238" i="7"/>
  <c r="H4238" i="7"/>
  <c r="I4238" i="7"/>
  <c r="C4240" i="7"/>
  <c r="D4239" i="7"/>
  <c r="G4239" i="7"/>
  <c r="F4239" i="7"/>
  <c r="E4239" i="7"/>
  <c r="H4239" i="7"/>
  <c r="I4239" i="7"/>
  <c r="C4241" i="7"/>
  <c r="F4240" i="7"/>
  <c r="G4240" i="7"/>
  <c r="E4240" i="7"/>
  <c r="D4240" i="7"/>
  <c r="H4240" i="7"/>
  <c r="I4240" i="7"/>
  <c r="E4241" i="7"/>
  <c r="C4242" i="7"/>
  <c r="F4241" i="7"/>
  <c r="D4241" i="7"/>
  <c r="G4241" i="7"/>
  <c r="H4241" i="7"/>
  <c r="I4241" i="7"/>
  <c r="C4243" i="7"/>
  <c r="F4242" i="7"/>
  <c r="E4242" i="7"/>
  <c r="G4242" i="7"/>
  <c r="D4242" i="7"/>
  <c r="H4242" i="7"/>
  <c r="I4242" i="7"/>
  <c r="C4244" i="7"/>
  <c r="F4243" i="7"/>
  <c r="E4243" i="7"/>
  <c r="D4243" i="7"/>
  <c r="G4243" i="7"/>
  <c r="H4243" i="7"/>
  <c r="I4243" i="7"/>
  <c r="C4245" i="7"/>
  <c r="F4244" i="7"/>
  <c r="E4244" i="7"/>
  <c r="G4244" i="7"/>
  <c r="D4244" i="7"/>
  <c r="H4244" i="7"/>
  <c r="I4244" i="7"/>
  <c r="C4246" i="7"/>
  <c r="F4245" i="7"/>
  <c r="E4245" i="7"/>
  <c r="D4245" i="7"/>
  <c r="G4245" i="7"/>
  <c r="H4245" i="7"/>
  <c r="I4245" i="7"/>
  <c r="C4247" i="7"/>
  <c r="F4246" i="7"/>
  <c r="E4246" i="7"/>
  <c r="G4246" i="7"/>
  <c r="D4246" i="7"/>
  <c r="H4246" i="7"/>
  <c r="I4246" i="7"/>
  <c r="C4248" i="7"/>
  <c r="F4247" i="7"/>
  <c r="G4247" i="7"/>
  <c r="D4247" i="7"/>
  <c r="E4247" i="7"/>
  <c r="H4247" i="7"/>
  <c r="I4247" i="7"/>
  <c r="C4249" i="7"/>
  <c r="F4248" i="7"/>
  <c r="E4248" i="7"/>
  <c r="G4248" i="7"/>
  <c r="D4248" i="7"/>
  <c r="H4248" i="7"/>
  <c r="I4248" i="7"/>
  <c r="C4250" i="7"/>
  <c r="F4249" i="7"/>
  <c r="E4249" i="7"/>
  <c r="D4249" i="7"/>
  <c r="G4249" i="7"/>
  <c r="H4249" i="7"/>
  <c r="I4249" i="7"/>
  <c r="C4251" i="7"/>
  <c r="F4250" i="7"/>
  <c r="E4250" i="7"/>
  <c r="G4250" i="7"/>
  <c r="D4250" i="7"/>
  <c r="H4250" i="7"/>
  <c r="I4250" i="7"/>
  <c r="C4252" i="7"/>
  <c r="F4251" i="7"/>
  <c r="E4251" i="7"/>
  <c r="G4251" i="7"/>
  <c r="D4251" i="7"/>
  <c r="H4251" i="7"/>
  <c r="I4251" i="7"/>
  <c r="C4253" i="7"/>
  <c r="F4252" i="7"/>
  <c r="E4252" i="7"/>
  <c r="G4252" i="7"/>
  <c r="D4252" i="7"/>
  <c r="H4252" i="7"/>
  <c r="I4252" i="7"/>
  <c r="C4254" i="7"/>
  <c r="F4253" i="7"/>
  <c r="E4253" i="7"/>
  <c r="D4253" i="7"/>
  <c r="G4253" i="7"/>
  <c r="H4253" i="7"/>
  <c r="I4253" i="7"/>
  <c r="C4255" i="7"/>
  <c r="F4254" i="7"/>
  <c r="E4254" i="7"/>
  <c r="G4254" i="7"/>
  <c r="D4254" i="7"/>
  <c r="H4254" i="7"/>
  <c r="I4254" i="7"/>
  <c r="C4256" i="7"/>
  <c r="F4255" i="7"/>
  <c r="E4255" i="7"/>
  <c r="D4255" i="7"/>
  <c r="G4255" i="7"/>
  <c r="H4255" i="7"/>
  <c r="I4255" i="7"/>
  <c r="C4257" i="7"/>
  <c r="F4256" i="7"/>
  <c r="G4256" i="7"/>
  <c r="E4256" i="7"/>
  <c r="D4256" i="7"/>
  <c r="H4256" i="7"/>
  <c r="I4256" i="7"/>
  <c r="C4258" i="7"/>
  <c r="E4257" i="7"/>
  <c r="F4257" i="7"/>
  <c r="D4257" i="7"/>
  <c r="G4257" i="7"/>
  <c r="H4257" i="7"/>
  <c r="I4257" i="7"/>
  <c r="C4259" i="7"/>
  <c r="F4258" i="7"/>
  <c r="E4258" i="7"/>
  <c r="G4258" i="7"/>
  <c r="D4258" i="7"/>
  <c r="H4258" i="7"/>
  <c r="I4258" i="7"/>
  <c r="C4260" i="7"/>
  <c r="E4259" i="7"/>
  <c r="D4259" i="7"/>
  <c r="G4259" i="7"/>
  <c r="F4259" i="7"/>
  <c r="H4259" i="7"/>
  <c r="I4259" i="7"/>
  <c r="D4260" i="7"/>
  <c r="C4261" i="7"/>
  <c r="F4260" i="7"/>
  <c r="E4260" i="7"/>
  <c r="G4260" i="7"/>
  <c r="H4260" i="7"/>
  <c r="I4260" i="7"/>
  <c r="C4262" i="7"/>
  <c r="F4261" i="7"/>
  <c r="E4261" i="7"/>
  <c r="G4261" i="7"/>
  <c r="D4261" i="7"/>
  <c r="H4261" i="7"/>
  <c r="I4261" i="7"/>
  <c r="G4262" i="7"/>
  <c r="D4262" i="7"/>
  <c r="C4263" i="7"/>
  <c r="F4262" i="7"/>
  <c r="E4262" i="7"/>
  <c r="H4262" i="7"/>
  <c r="I4262" i="7"/>
  <c r="C4264" i="7"/>
  <c r="F4263" i="7"/>
  <c r="E4263" i="7"/>
  <c r="D4263" i="7"/>
  <c r="G4263" i="7"/>
  <c r="H4263" i="7"/>
  <c r="I4263" i="7"/>
  <c r="C4265" i="7"/>
  <c r="D4264" i="7"/>
  <c r="F4264" i="7"/>
  <c r="E4264" i="7"/>
  <c r="G4264" i="7"/>
  <c r="H4264" i="7"/>
  <c r="I4264" i="7"/>
  <c r="C4266" i="7"/>
  <c r="E4265" i="7"/>
  <c r="G4265" i="7"/>
  <c r="D4265" i="7"/>
  <c r="F4265" i="7"/>
  <c r="H4265" i="7"/>
  <c r="I4265" i="7"/>
  <c r="C4267" i="7"/>
  <c r="F4266" i="7"/>
  <c r="E4266" i="7"/>
  <c r="G4266" i="7"/>
  <c r="D4266" i="7"/>
  <c r="H4266" i="7"/>
  <c r="I4266" i="7"/>
  <c r="C4268" i="7"/>
  <c r="F4267" i="7"/>
  <c r="E4267" i="7"/>
  <c r="G4267" i="7"/>
  <c r="D4267" i="7"/>
  <c r="H4267" i="7"/>
  <c r="I4267" i="7"/>
  <c r="D4268" i="7"/>
  <c r="C4269" i="7"/>
  <c r="F4268" i="7"/>
  <c r="E4268" i="7"/>
  <c r="G4268" i="7"/>
  <c r="H4268" i="7"/>
  <c r="I4268" i="7"/>
  <c r="C4270" i="7"/>
  <c r="F4269" i="7"/>
  <c r="G4269" i="7"/>
  <c r="E4269" i="7"/>
  <c r="D4269" i="7"/>
  <c r="H4269" i="7"/>
  <c r="I4269" i="7"/>
  <c r="D4270" i="7"/>
  <c r="C4271" i="7"/>
  <c r="F4270" i="7"/>
  <c r="G4270" i="7"/>
  <c r="E4270" i="7"/>
  <c r="H4270" i="7"/>
  <c r="I4270" i="7"/>
  <c r="G4271" i="7"/>
  <c r="C4272" i="7"/>
  <c r="F4271" i="7"/>
  <c r="E4271" i="7"/>
  <c r="D4271" i="7"/>
  <c r="H4271" i="7"/>
  <c r="I4271" i="7"/>
  <c r="C4273" i="7"/>
  <c r="F4272" i="7"/>
  <c r="E4272" i="7"/>
  <c r="G4272" i="7"/>
  <c r="D4272" i="7"/>
  <c r="H4272" i="7"/>
  <c r="I4272" i="7"/>
  <c r="C4274" i="7"/>
  <c r="F4273" i="7"/>
  <c r="D4273" i="7"/>
  <c r="G4273" i="7"/>
  <c r="E4273" i="7"/>
  <c r="H4273" i="7"/>
  <c r="I4273" i="7"/>
  <c r="D4274" i="7"/>
  <c r="C4275" i="7"/>
  <c r="F4274" i="7"/>
  <c r="G4274" i="7"/>
  <c r="E4274" i="7"/>
  <c r="H4274" i="7"/>
  <c r="I4274" i="7"/>
  <c r="C4276" i="7"/>
  <c r="F4275" i="7"/>
  <c r="E4275" i="7"/>
  <c r="D4275" i="7"/>
  <c r="G4275" i="7"/>
  <c r="H4275" i="7"/>
  <c r="I4275" i="7"/>
  <c r="G4276" i="7"/>
  <c r="D4276" i="7"/>
  <c r="C4277" i="7"/>
  <c r="F4276" i="7"/>
  <c r="E4276" i="7"/>
  <c r="H4276" i="7"/>
  <c r="I4276" i="7"/>
  <c r="C4278" i="7"/>
  <c r="G4277" i="7"/>
  <c r="F4277" i="7"/>
  <c r="E4277" i="7"/>
  <c r="D4277" i="7"/>
  <c r="H4277" i="7"/>
  <c r="I4277" i="7"/>
  <c r="C4279" i="7"/>
  <c r="F4278" i="7"/>
  <c r="E4278" i="7"/>
  <c r="G4278" i="7"/>
  <c r="D4278" i="7"/>
  <c r="H4278" i="7"/>
  <c r="I4278" i="7"/>
  <c r="C4280" i="7"/>
  <c r="F4279" i="7"/>
  <c r="D4279" i="7"/>
  <c r="G4279" i="7"/>
  <c r="E4279" i="7"/>
  <c r="H4279" i="7"/>
  <c r="I4279" i="7"/>
  <c r="D4280" i="7"/>
  <c r="C4281" i="7"/>
  <c r="E4280" i="7"/>
  <c r="F4280" i="7"/>
  <c r="G4280" i="7"/>
  <c r="H4280" i="7"/>
  <c r="I4280" i="7"/>
  <c r="C4282" i="7"/>
  <c r="F4281" i="7"/>
  <c r="D4281" i="7"/>
  <c r="G4281" i="7"/>
  <c r="E4281" i="7"/>
  <c r="H4281" i="7"/>
  <c r="I4281" i="7"/>
  <c r="C4283" i="7"/>
  <c r="F4282" i="7"/>
  <c r="E4282" i="7"/>
  <c r="G4282" i="7"/>
  <c r="D4282" i="7"/>
  <c r="H4282" i="7"/>
  <c r="I4282" i="7"/>
  <c r="C4284" i="7"/>
  <c r="F4283" i="7"/>
  <c r="D4283" i="7"/>
  <c r="G4283" i="7"/>
  <c r="E4283" i="7"/>
  <c r="H4283" i="7"/>
  <c r="I4283" i="7"/>
  <c r="C4285" i="7"/>
  <c r="F4284" i="7"/>
  <c r="D4284" i="7"/>
  <c r="E4284" i="7"/>
  <c r="G4284" i="7"/>
  <c r="H4284" i="7"/>
  <c r="I4284" i="7"/>
  <c r="C4286" i="7"/>
  <c r="F4285" i="7"/>
  <c r="D4285" i="7"/>
  <c r="G4285" i="7"/>
  <c r="E4285" i="7"/>
  <c r="H4285" i="7"/>
  <c r="I4285" i="7"/>
  <c r="C4287" i="7"/>
  <c r="D4286" i="7"/>
  <c r="F4286" i="7"/>
  <c r="E4286" i="7"/>
  <c r="G4286" i="7"/>
  <c r="H4286" i="7"/>
  <c r="I4286" i="7"/>
  <c r="D4287" i="7"/>
  <c r="C4288" i="7"/>
  <c r="E4287" i="7"/>
  <c r="F4287" i="7"/>
  <c r="G4287" i="7"/>
  <c r="H4287" i="7"/>
  <c r="I4287" i="7"/>
  <c r="D4288" i="7"/>
  <c r="C4289" i="7"/>
  <c r="F4288" i="7"/>
  <c r="E4288" i="7"/>
  <c r="G4288" i="7"/>
  <c r="H4288" i="7"/>
  <c r="I4288" i="7"/>
  <c r="G4289" i="7"/>
  <c r="C4290" i="7"/>
  <c r="F4289" i="7"/>
  <c r="E4289" i="7"/>
  <c r="D4289" i="7"/>
  <c r="H4289" i="7"/>
  <c r="I4289" i="7"/>
  <c r="D4290" i="7"/>
  <c r="C4291" i="7"/>
  <c r="E4290" i="7"/>
  <c r="G4290" i="7"/>
  <c r="F4290" i="7"/>
  <c r="H4290" i="7"/>
  <c r="I4290" i="7"/>
  <c r="C4292" i="7"/>
  <c r="F4291" i="7"/>
  <c r="D4291" i="7"/>
  <c r="G4291" i="7"/>
  <c r="E4291" i="7"/>
  <c r="H4291" i="7"/>
  <c r="I4291" i="7"/>
  <c r="D4292" i="7"/>
  <c r="C4293" i="7"/>
  <c r="G4292" i="7"/>
  <c r="E4292" i="7"/>
  <c r="F4292" i="7"/>
  <c r="H4292" i="7"/>
  <c r="I4292" i="7"/>
  <c r="G4293" i="7"/>
  <c r="C4294" i="7"/>
  <c r="F4293" i="7"/>
  <c r="E4293" i="7"/>
  <c r="D4293" i="7"/>
  <c r="H4293" i="7"/>
  <c r="I4293" i="7"/>
  <c r="D4294" i="7"/>
  <c r="C4295" i="7"/>
  <c r="E4294" i="7"/>
  <c r="G4294" i="7"/>
  <c r="F4294" i="7"/>
  <c r="H4294" i="7"/>
  <c r="I4294" i="7"/>
  <c r="G4295" i="7"/>
  <c r="C4296" i="7"/>
  <c r="F4295" i="7"/>
  <c r="E4295" i="7"/>
  <c r="D4295" i="7"/>
  <c r="H4295" i="7"/>
  <c r="I4295" i="7"/>
  <c r="C4297" i="7"/>
  <c r="F4296" i="7"/>
  <c r="E4296" i="7"/>
  <c r="G4296" i="7"/>
  <c r="D4296" i="7"/>
  <c r="H4296" i="7"/>
  <c r="I4296" i="7"/>
  <c r="G4297" i="7"/>
  <c r="C4298" i="7"/>
  <c r="F4297" i="7"/>
  <c r="E4297" i="7"/>
  <c r="D4297" i="7"/>
  <c r="H4297" i="7"/>
  <c r="I4297" i="7"/>
  <c r="C4299" i="7"/>
  <c r="F4298" i="7"/>
  <c r="E4298" i="7"/>
  <c r="G4298" i="7"/>
  <c r="D4298" i="7"/>
  <c r="H4298" i="7"/>
  <c r="I4298" i="7"/>
  <c r="C4300" i="7"/>
  <c r="F4299" i="7"/>
  <c r="E4299" i="7"/>
  <c r="D4299" i="7"/>
  <c r="G4299" i="7"/>
  <c r="H4299" i="7"/>
  <c r="I4299" i="7"/>
  <c r="C4301" i="7"/>
  <c r="F4300" i="7"/>
  <c r="E4300" i="7"/>
  <c r="G4300" i="7"/>
  <c r="D4300" i="7"/>
  <c r="H4300" i="7"/>
  <c r="I4300" i="7"/>
  <c r="C4302" i="7"/>
  <c r="F4301" i="7"/>
  <c r="D4301" i="7"/>
  <c r="E4301" i="7"/>
  <c r="G4301" i="7"/>
  <c r="H4301" i="7"/>
  <c r="I4301" i="7"/>
  <c r="C4303" i="7"/>
  <c r="F4302" i="7"/>
  <c r="E4302" i="7"/>
  <c r="G4302" i="7"/>
  <c r="D4302" i="7"/>
  <c r="H4302" i="7"/>
  <c r="I4302" i="7"/>
  <c r="C4304" i="7"/>
  <c r="F4303" i="7"/>
  <c r="G4303" i="7"/>
  <c r="D4303" i="7"/>
  <c r="E4303" i="7"/>
  <c r="H4303" i="7"/>
  <c r="I4303" i="7"/>
  <c r="C4305" i="7"/>
  <c r="F4304" i="7"/>
  <c r="E4304" i="7"/>
  <c r="G4304" i="7"/>
  <c r="D4304" i="7"/>
  <c r="H4304" i="7"/>
  <c r="I4304" i="7"/>
  <c r="G4305" i="7"/>
  <c r="C4306" i="7"/>
  <c r="F4305" i="7"/>
  <c r="E4305" i="7"/>
  <c r="D4305" i="7"/>
  <c r="H4305" i="7"/>
  <c r="I4305" i="7"/>
  <c r="C4307" i="7"/>
  <c r="F4306" i="7"/>
  <c r="E4306" i="7"/>
  <c r="G4306" i="7"/>
  <c r="D4306" i="7"/>
  <c r="H4306" i="7"/>
  <c r="I4306" i="7"/>
  <c r="C4308" i="7"/>
  <c r="F4307" i="7"/>
  <c r="D4307" i="7"/>
  <c r="G4307" i="7"/>
  <c r="E4307" i="7"/>
  <c r="H4307" i="7"/>
  <c r="I4307" i="7"/>
  <c r="C4309" i="7"/>
  <c r="F4308" i="7"/>
  <c r="E4308" i="7"/>
  <c r="G4308" i="7"/>
  <c r="D4308" i="7"/>
  <c r="H4308" i="7"/>
  <c r="I4308" i="7"/>
  <c r="C4310" i="7"/>
  <c r="F4309" i="7"/>
  <c r="D4309" i="7"/>
  <c r="G4309" i="7"/>
  <c r="E4309" i="7"/>
  <c r="H4309" i="7"/>
  <c r="I4309" i="7"/>
  <c r="D4310" i="7"/>
  <c r="C4311" i="7"/>
  <c r="G4310" i="7"/>
  <c r="E4310" i="7"/>
  <c r="F4310" i="7"/>
  <c r="H4310" i="7"/>
  <c r="I4310" i="7"/>
  <c r="C4312" i="7"/>
  <c r="F4311" i="7"/>
  <c r="D4311" i="7"/>
  <c r="G4311" i="7"/>
  <c r="E4311" i="7"/>
  <c r="H4311" i="7"/>
  <c r="I4311" i="7"/>
  <c r="G4312" i="7"/>
  <c r="D4312" i="7"/>
  <c r="C4313" i="7"/>
  <c r="F4312" i="7"/>
  <c r="E4312" i="7"/>
  <c r="H4312" i="7"/>
  <c r="I4312" i="7"/>
  <c r="C4314" i="7"/>
  <c r="F4313" i="7"/>
  <c r="G4313" i="7"/>
  <c r="D4313" i="7"/>
  <c r="E4313" i="7"/>
  <c r="H4313" i="7"/>
  <c r="I4313" i="7"/>
  <c r="D4314" i="7"/>
  <c r="C4315" i="7"/>
  <c r="E4314" i="7"/>
  <c r="G4314" i="7"/>
  <c r="F4314" i="7"/>
  <c r="H4314" i="7"/>
  <c r="I4314" i="7"/>
  <c r="C4316" i="7"/>
  <c r="F4315" i="7"/>
  <c r="D4315" i="7"/>
  <c r="G4315" i="7"/>
  <c r="E4315" i="7"/>
  <c r="H4315" i="7"/>
  <c r="I4315" i="7"/>
  <c r="C4317" i="7"/>
  <c r="F4316" i="7"/>
  <c r="E4316" i="7"/>
  <c r="G4316" i="7"/>
  <c r="D4316" i="7"/>
  <c r="H4316" i="7"/>
  <c r="I4316" i="7"/>
  <c r="D4317" i="7"/>
  <c r="G4317" i="7"/>
  <c r="C4318" i="7"/>
  <c r="F4317" i="7"/>
  <c r="E4317" i="7"/>
  <c r="H4317" i="7"/>
  <c r="I4317" i="7"/>
  <c r="G4318" i="7"/>
  <c r="D4318" i="7"/>
  <c r="C4319" i="7"/>
  <c r="F4318" i="7"/>
  <c r="E4318" i="7"/>
  <c r="H4318" i="7"/>
  <c r="I4318" i="7"/>
  <c r="C4320" i="7"/>
  <c r="F4319" i="7"/>
  <c r="E4319" i="7"/>
  <c r="D4319" i="7"/>
  <c r="G4319" i="7"/>
  <c r="H4319" i="7"/>
  <c r="I4319" i="7"/>
  <c r="D4320" i="7"/>
  <c r="C4321" i="7"/>
  <c r="F4320" i="7"/>
  <c r="E4320" i="7"/>
  <c r="G4320" i="7"/>
  <c r="H4320" i="7"/>
  <c r="I4320" i="7"/>
  <c r="C4322" i="7"/>
  <c r="F4321" i="7"/>
  <c r="D4321" i="7"/>
  <c r="E4321" i="7"/>
  <c r="G4321" i="7"/>
  <c r="H4321" i="7"/>
  <c r="I4321" i="7"/>
  <c r="D4322" i="7"/>
  <c r="C4323" i="7"/>
  <c r="E4322" i="7"/>
  <c r="G4322" i="7"/>
  <c r="F4322" i="7"/>
  <c r="H4322" i="7"/>
  <c r="I4322" i="7"/>
  <c r="C4324" i="7"/>
  <c r="F4323" i="7"/>
  <c r="D4323" i="7"/>
  <c r="E4323" i="7"/>
  <c r="G4323" i="7"/>
  <c r="H4323" i="7"/>
  <c r="I4323" i="7"/>
  <c r="D4324" i="7"/>
  <c r="C4325" i="7"/>
  <c r="F4324" i="7"/>
  <c r="E4324" i="7"/>
  <c r="G4324" i="7"/>
  <c r="H4324" i="7"/>
  <c r="I4324" i="7"/>
  <c r="C4326" i="7"/>
  <c r="F4325" i="7"/>
  <c r="E4325" i="7"/>
  <c r="D4325" i="7"/>
  <c r="G4325" i="7"/>
  <c r="H4325" i="7"/>
  <c r="I4325" i="7"/>
  <c r="C4327" i="7"/>
  <c r="F4326" i="7"/>
  <c r="E4326" i="7"/>
  <c r="G4326" i="7"/>
  <c r="D4326" i="7"/>
  <c r="H4326" i="7"/>
  <c r="I4326" i="7"/>
  <c r="C4328" i="7"/>
  <c r="F4327" i="7"/>
  <c r="D4327" i="7"/>
  <c r="E4327" i="7"/>
  <c r="G4327" i="7"/>
  <c r="H4327" i="7"/>
  <c r="I4327" i="7"/>
  <c r="C4329" i="7"/>
  <c r="F4328" i="7"/>
  <c r="E4328" i="7"/>
  <c r="G4328" i="7"/>
  <c r="D4328" i="7"/>
  <c r="H4328" i="7"/>
  <c r="I4328" i="7"/>
  <c r="C4330" i="7"/>
  <c r="F4329" i="7"/>
  <c r="D4329" i="7"/>
  <c r="G4329" i="7"/>
  <c r="E4329" i="7"/>
  <c r="H4329" i="7"/>
  <c r="I4329" i="7"/>
  <c r="C4331" i="7"/>
  <c r="F4330" i="7"/>
  <c r="E4330" i="7"/>
  <c r="G4330" i="7"/>
  <c r="D4330" i="7"/>
  <c r="H4330" i="7"/>
  <c r="I4330" i="7"/>
  <c r="C4332" i="7"/>
  <c r="F4331" i="7"/>
  <c r="E4331" i="7"/>
  <c r="D4331" i="7"/>
  <c r="G4331" i="7"/>
  <c r="H4331" i="7"/>
  <c r="I4331" i="7"/>
  <c r="C4333" i="7"/>
  <c r="F4332" i="7"/>
  <c r="E4332" i="7"/>
  <c r="D4332" i="7"/>
  <c r="G4332" i="7"/>
  <c r="H4332" i="7"/>
  <c r="I4332" i="7"/>
  <c r="G4333" i="7"/>
  <c r="C4334" i="7"/>
  <c r="F4333" i="7"/>
  <c r="E4333" i="7"/>
  <c r="D4333" i="7"/>
  <c r="H4333" i="7"/>
  <c r="I4333" i="7"/>
  <c r="C4335" i="7"/>
  <c r="F4334" i="7"/>
  <c r="E4334" i="7"/>
  <c r="G4334" i="7"/>
  <c r="D4334" i="7"/>
  <c r="H4334" i="7"/>
  <c r="I4334" i="7"/>
  <c r="C4336" i="7"/>
  <c r="F4335" i="7"/>
  <c r="E4335" i="7"/>
  <c r="G4335" i="7"/>
  <c r="D4335" i="7"/>
  <c r="H4335" i="7"/>
  <c r="I4335" i="7"/>
  <c r="C4337" i="7"/>
  <c r="F4336" i="7"/>
  <c r="E4336" i="7"/>
  <c r="G4336" i="7"/>
  <c r="D4336" i="7"/>
  <c r="H4336" i="7"/>
  <c r="I4336" i="7"/>
  <c r="G4337" i="7"/>
  <c r="C4338" i="7"/>
  <c r="F4337" i="7"/>
  <c r="E4337" i="7"/>
  <c r="D4337" i="7"/>
  <c r="H4337" i="7"/>
  <c r="I4337" i="7"/>
  <c r="C4339" i="7"/>
  <c r="F4338" i="7"/>
  <c r="E4338" i="7"/>
  <c r="G4338" i="7"/>
  <c r="D4338" i="7"/>
  <c r="H4338" i="7"/>
  <c r="I4338" i="7"/>
  <c r="C4340" i="7"/>
  <c r="E4339" i="7"/>
  <c r="D4339" i="7"/>
  <c r="G4339" i="7"/>
  <c r="F4339" i="7"/>
  <c r="H4339" i="7"/>
  <c r="I4339" i="7"/>
  <c r="C4341" i="7"/>
  <c r="F4340" i="7"/>
  <c r="E4340" i="7"/>
  <c r="G4340" i="7"/>
  <c r="D4340" i="7"/>
  <c r="H4340" i="7"/>
  <c r="I4340" i="7"/>
  <c r="C4342" i="7"/>
  <c r="E4341" i="7"/>
  <c r="G4341" i="7"/>
  <c r="D4341" i="7"/>
  <c r="F4341" i="7"/>
  <c r="H4341" i="7"/>
  <c r="I4341" i="7"/>
  <c r="F4342" i="7"/>
  <c r="E4342" i="7"/>
  <c r="G4342" i="7"/>
  <c r="D4342" i="7"/>
  <c r="C4343" i="7"/>
  <c r="H4342" i="7"/>
  <c r="I4342" i="7"/>
  <c r="C4344" i="7"/>
  <c r="F4343" i="7"/>
  <c r="D4343" i="7"/>
  <c r="G4343" i="7"/>
  <c r="E4343" i="7"/>
  <c r="H4343" i="7"/>
  <c r="I4343" i="7"/>
  <c r="D4344" i="7"/>
  <c r="C4345" i="7"/>
  <c r="F4344" i="7"/>
  <c r="E4344" i="7"/>
  <c r="G4344" i="7"/>
  <c r="H4344" i="7"/>
  <c r="I4344" i="7"/>
  <c r="C4346" i="7"/>
  <c r="F4345" i="7"/>
  <c r="E4345" i="7"/>
  <c r="D4345" i="7"/>
  <c r="G4345" i="7"/>
  <c r="H4345" i="7"/>
  <c r="I4345" i="7"/>
  <c r="C4347" i="7"/>
  <c r="F4346" i="7"/>
  <c r="E4346" i="7"/>
  <c r="G4346" i="7"/>
  <c r="D4346" i="7"/>
  <c r="H4346" i="7"/>
  <c r="I4346" i="7"/>
  <c r="C4348" i="7"/>
  <c r="F4347" i="7"/>
  <c r="E4347" i="7"/>
  <c r="D4347" i="7"/>
  <c r="G4347" i="7"/>
  <c r="H4347" i="7"/>
  <c r="I4347" i="7"/>
  <c r="D4348" i="7"/>
  <c r="C4349" i="7"/>
  <c r="F4348" i="7"/>
  <c r="E4348" i="7"/>
  <c r="G4348" i="7"/>
  <c r="H4348" i="7"/>
  <c r="I4348" i="7"/>
  <c r="C4350" i="7"/>
  <c r="F4349" i="7"/>
  <c r="G4349" i="7"/>
  <c r="D4349" i="7"/>
  <c r="E4349" i="7"/>
  <c r="H4349" i="7"/>
  <c r="I4349" i="7"/>
  <c r="C4351" i="7"/>
  <c r="F4350" i="7"/>
  <c r="E4350" i="7"/>
  <c r="D4350" i="7"/>
  <c r="G4350" i="7"/>
  <c r="H4350" i="7"/>
  <c r="I4350" i="7"/>
  <c r="C4352" i="7"/>
  <c r="G4351" i="7"/>
  <c r="F4351" i="7"/>
  <c r="E4351" i="7"/>
  <c r="D4351" i="7"/>
  <c r="H4351" i="7"/>
  <c r="I4351" i="7"/>
  <c r="C4353" i="7"/>
  <c r="F4352" i="7"/>
  <c r="E4352" i="7"/>
  <c r="D4352" i="7"/>
  <c r="G4352" i="7"/>
  <c r="H4352" i="7"/>
  <c r="I4352" i="7"/>
  <c r="C4354" i="7"/>
  <c r="F4353" i="7"/>
  <c r="D4353" i="7"/>
  <c r="G4353" i="7"/>
  <c r="E4353" i="7"/>
  <c r="H4353" i="7"/>
  <c r="I4353" i="7"/>
  <c r="C4355" i="7"/>
  <c r="F4354" i="7"/>
  <c r="E4354" i="7"/>
  <c r="G4354" i="7"/>
  <c r="D4354" i="7"/>
  <c r="H4354" i="7"/>
  <c r="I4354" i="7"/>
  <c r="C4356" i="7"/>
  <c r="F4355" i="7"/>
  <c r="D4355" i="7"/>
  <c r="E4355" i="7"/>
  <c r="G4355" i="7"/>
  <c r="H4355" i="7"/>
  <c r="I4355" i="7"/>
  <c r="C4357" i="7"/>
  <c r="F4356" i="7"/>
  <c r="E4356" i="7"/>
  <c r="G4356" i="7"/>
  <c r="D4356" i="7"/>
  <c r="H4356" i="7"/>
  <c r="I4356" i="7"/>
  <c r="C4358" i="7"/>
  <c r="F4357" i="7"/>
  <c r="E4357" i="7"/>
  <c r="D4357" i="7"/>
  <c r="G4357" i="7"/>
  <c r="H4357" i="7"/>
  <c r="I4357" i="7"/>
  <c r="G4358" i="7"/>
  <c r="D4358" i="7"/>
  <c r="C4359" i="7"/>
  <c r="F4358" i="7"/>
  <c r="E4358" i="7"/>
  <c r="H4358" i="7"/>
  <c r="I4358" i="7"/>
  <c r="C4360" i="7"/>
  <c r="F4359" i="7"/>
  <c r="E4359" i="7"/>
  <c r="D4359" i="7"/>
  <c r="G4359" i="7"/>
  <c r="H4359" i="7"/>
  <c r="I4359" i="7"/>
  <c r="F4360" i="7"/>
  <c r="E4360" i="7"/>
  <c r="D4360" i="7"/>
  <c r="C4361" i="7"/>
  <c r="G4360" i="7"/>
  <c r="H4360" i="7"/>
  <c r="I4360" i="7"/>
  <c r="C4362" i="7"/>
  <c r="F4361" i="7"/>
  <c r="E4361" i="7"/>
  <c r="D4361" i="7"/>
  <c r="G4361" i="7"/>
  <c r="H4361" i="7"/>
  <c r="I4361" i="7"/>
  <c r="C4363" i="7"/>
  <c r="F4362" i="7"/>
  <c r="E4362" i="7"/>
  <c r="G4362" i="7"/>
  <c r="D4362" i="7"/>
  <c r="H4362" i="7"/>
  <c r="I4362" i="7"/>
  <c r="C4364" i="7"/>
  <c r="F4363" i="7"/>
  <c r="D4363" i="7"/>
  <c r="E4363" i="7"/>
  <c r="G4363" i="7"/>
  <c r="H4363" i="7"/>
  <c r="I4363" i="7"/>
  <c r="C4365" i="7"/>
  <c r="F4364" i="7"/>
  <c r="E4364" i="7"/>
  <c r="G4364" i="7"/>
  <c r="D4364" i="7"/>
  <c r="H4364" i="7"/>
  <c r="I4364" i="7"/>
  <c r="C4366" i="7"/>
  <c r="F4365" i="7"/>
  <c r="D4365" i="7"/>
  <c r="G4365" i="7"/>
  <c r="E4365" i="7"/>
  <c r="H4365" i="7"/>
  <c r="I4365" i="7"/>
  <c r="C4367" i="7"/>
  <c r="F4366" i="7"/>
  <c r="E4366" i="7"/>
  <c r="G4366" i="7"/>
  <c r="D4366" i="7"/>
  <c r="H4366" i="7"/>
  <c r="I4366" i="7"/>
  <c r="G4367" i="7"/>
  <c r="C4368" i="7"/>
  <c r="F4367" i="7"/>
  <c r="E4367" i="7"/>
  <c r="D4367" i="7"/>
  <c r="H4367" i="7"/>
  <c r="I4367" i="7"/>
  <c r="D4368" i="7"/>
  <c r="C4369" i="7"/>
  <c r="E4368" i="7"/>
  <c r="F4368" i="7"/>
  <c r="G4368" i="7"/>
  <c r="H4368" i="7"/>
  <c r="I4368" i="7"/>
  <c r="C4370" i="7"/>
  <c r="F4369" i="7"/>
  <c r="D4369" i="7"/>
  <c r="E4369" i="7"/>
  <c r="G4369" i="7"/>
  <c r="H4369" i="7"/>
  <c r="I4369" i="7"/>
  <c r="C4371" i="7"/>
  <c r="F4370" i="7"/>
  <c r="E4370" i="7"/>
  <c r="G4370" i="7"/>
  <c r="D4370" i="7"/>
  <c r="H4370" i="7"/>
  <c r="I4370" i="7"/>
  <c r="C4372" i="7"/>
  <c r="F4371" i="7"/>
  <c r="D4371" i="7"/>
  <c r="G4371" i="7"/>
  <c r="E4371" i="7"/>
  <c r="H4371" i="7"/>
  <c r="I4371" i="7"/>
  <c r="C4373" i="7"/>
  <c r="F4372" i="7"/>
  <c r="E4372" i="7"/>
  <c r="G4372" i="7"/>
  <c r="D4372" i="7"/>
  <c r="H4372" i="7"/>
  <c r="I4372" i="7"/>
  <c r="C4374" i="7"/>
  <c r="F4373" i="7"/>
  <c r="D4373" i="7"/>
  <c r="E4373" i="7"/>
  <c r="G4373" i="7"/>
  <c r="H4373" i="7"/>
  <c r="I4373" i="7"/>
  <c r="C4375" i="7"/>
  <c r="F4374" i="7"/>
  <c r="E4374" i="7"/>
  <c r="G4374" i="7"/>
  <c r="D4374" i="7"/>
  <c r="H4374" i="7"/>
  <c r="I4374" i="7"/>
  <c r="G4375" i="7"/>
  <c r="C4376" i="7"/>
  <c r="F4375" i="7"/>
  <c r="E4375" i="7"/>
  <c r="D4375" i="7"/>
  <c r="H4375" i="7"/>
  <c r="I4375" i="7"/>
  <c r="D4376" i="7"/>
  <c r="C4377" i="7"/>
  <c r="E4376" i="7"/>
  <c r="F4376" i="7"/>
  <c r="G4376" i="7"/>
  <c r="H4376" i="7"/>
  <c r="I4376" i="7"/>
  <c r="C4378" i="7"/>
  <c r="F4377" i="7"/>
  <c r="E4377" i="7"/>
  <c r="D4377" i="7"/>
  <c r="G4377" i="7"/>
  <c r="H4377" i="7"/>
  <c r="I4377" i="7"/>
  <c r="C4379" i="7"/>
  <c r="F4378" i="7"/>
  <c r="E4378" i="7"/>
  <c r="G4378" i="7"/>
  <c r="D4378" i="7"/>
  <c r="H4378" i="7"/>
  <c r="I4378" i="7"/>
  <c r="C4380" i="7"/>
  <c r="F4379" i="7"/>
  <c r="D4379" i="7"/>
  <c r="E4379" i="7"/>
  <c r="G4379" i="7"/>
  <c r="H4379" i="7"/>
  <c r="I4379" i="7"/>
  <c r="C4381" i="7"/>
  <c r="F4380" i="7"/>
  <c r="E4380" i="7"/>
  <c r="G4380" i="7"/>
  <c r="D4380" i="7"/>
  <c r="H4380" i="7"/>
  <c r="I4380" i="7"/>
  <c r="C4382" i="7"/>
  <c r="F4381" i="7"/>
  <c r="E4381" i="7"/>
  <c r="D4381" i="7"/>
  <c r="G4381" i="7"/>
  <c r="H4381" i="7"/>
  <c r="I4381" i="7"/>
  <c r="C4383" i="7"/>
  <c r="F4382" i="7"/>
  <c r="E4382" i="7"/>
  <c r="G4382" i="7"/>
  <c r="D4382" i="7"/>
  <c r="H4382" i="7"/>
  <c r="I4382" i="7"/>
  <c r="C4384" i="7"/>
  <c r="F4383" i="7"/>
  <c r="G4383" i="7"/>
  <c r="D4383" i="7"/>
  <c r="E4383" i="7"/>
  <c r="H4383" i="7"/>
  <c r="I4383" i="7"/>
  <c r="C4385" i="7"/>
  <c r="F4384" i="7"/>
  <c r="E4384" i="7"/>
  <c r="G4384" i="7"/>
  <c r="D4384" i="7"/>
  <c r="H4384" i="7"/>
  <c r="I4384" i="7"/>
  <c r="C4386" i="7"/>
  <c r="F4385" i="7"/>
  <c r="D4385" i="7"/>
  <c r="G4385" i="7"/>
  <c r="E4385" i="7"/>
  <c r="H4385" i="7"/>
  <c r="I4385" i="7"/>
  <c r="C4387" i="7"/>
  <c r="F4386" i="7"/>
  <c r="E4386" i="7"/>
  <c r="G4386" i="7"/>
  <c r="D4386" i="7"/>
  <c r="H4386" i="7"/>
  <c r="I4386" i="7"/>
  <c r="D4387" i="7"/>
  <c r="G4387" i="7"/>
  <c r="C4388" i="7"/>
  <c r="F4387" i="7"/>
  <c r="E4387" i="7"/>
  <c r="H4387" i="7"/>
  <c r="I4387" i="7"/>
  <c r="G4388" i="7"/>
  <c r="D4388" i="7"/>
  <c r="C4389" i="7"/>
  <c r="F4388" i="7"/>
  <c r="E4388" i="7"/>
  <c r="H4388" i="7"/>
  <c r="I4388" i="7"/>
  <c r="C4390" i="7"/>
  <c r="F4389" i="7"/>
  <c r="D4389" i="7"/>
  <c r="G4389" i="7"/>
  <c r="E4389" i="7"/>
  <c r="H4389" i="7"/>
  <c r="I4389" i="7"/>
  <c r="C4391" i="7"/>
  <c r="F4390" i="7"/>
  <c r="G4390" i="7"/>
  <c r="E4390" i="7"/>
  <c r="D4390" i="7"/>
  <c r="H4390" i="7"/>
  <c r="I4390" i="7"/>
  <c r="C4392" i="7"/>
  <c r="F4391" i="7"/>
  <c r="G4391" i="7"/>
  <c r="D4391" i="7"/>
  <c r="E4391" i="7"/>
  <c r="H4391" i="7"/>
  <c r="I4391" i="7"/>
  <c r="C4393" i="7"/>
  <c r="F4392" i="7"/>
  <c r="E4392" i="7"/>
  <c r="D4392" i="7"/>
  <c r="G4392" i="7"/>
  <c r="H4392" i="7"/>
  <c r="I4392" i="7"/>
  <c r="G4393" i="7"/>
  <c r="C4394" i="7"/>
  <c r="F4393" i="7"/>
  <c r="E4393" i="7"/>
  <c r="D4393" i="7"/>
  <c r="H4393" i="7"/>
  <c r="I4393" i="7"/>
  <c r="C4395" i="7"/>
  <c r="F4394" i="7"/>
  <c r="E4394" i="7"/>
  <c r="G4394" i="7"/>
  <c r="D4394" i="7"/>
  <c r="H4394" i="7"/>
  <c r="I4394" i="7"/>
  <c r="C4396" i="7"/>
  <c r="F4395" i="7"/>
  <c r="D4395" i="7"/>
  <c r="E4395" i="7"/>
  <c r="G4395" i="7"/>
  <c r="H4395" i="7"/>
  <c r="I4395" i="7"/>
  <c r="D4396" i="7"/>
  <c r="C4397" i="7"/>
  <c r="E4396" i="7"/>
  <c r="G4396" i="7"/>
  <c r="F4396" i="7"/>
  <c r="H4396" i="7"/>
  <c r="I4396" i="7"/>
  <c r="C4398" i="7"/>
  <c r="F4397" i="7"/>
  <c r="E4397" i="7"/>
  <c r="D4397" i="7"/>
  <c r="G4397" i="7"/>
  <c r="H4397" i="7"/>
  <c r="I4397" i="7"/>
  <c r="D4398" i="7"/>
  <c r="C4399" i="7"/>
  <c r="E4398" i="7"/>
  <c r="G4398" i="7"/>
  <c r="F4398" i="7"/>
  <c r="H4398" i="7"/>
  <c r="I4398" i="7"/>
  <c r="C4400" i="7"/>
  <c r="F4399" i="7"/>
  <c r="D4399" i="7"/>
  <c r="G4399" i="7"/>
  <c r="E4399" i="7"/>
  <c r="H4399" i="7"/>
  <c r="I4399" i="7"/>
  <c r="D4400" i="7"/>
  <c r="C4401" i="7"/>
  <c r="F4400" i="7"/>
  <c r="E4400" i="7"/>
  <c r="G4400" i="7"/>
  <c r="H4400" i="7"/>
  <c r="I4400" i="7"/>
  <c r="F4401" i="7"/>
  <c r="E4401" i="7"/>
  <c r="D4401" i="7"/>
  <c r="C4402" i="7"/>
  <c r="G4401" i="7"/>
  <c r="H4401" i="7"/>
  <c r="I4401" i="7"/>
  <c r="D4402" i="7"/>
  <c r="F4402" i="7"/>
  <c r="C4403" i="7"/>
  <c r="E4402" i="7"/>
  <c r="G4402" i="7"/>
  <c r="H4402" i="7"/>
  <c r="I4402" i="7"/>
  <c r="D4403" i="7"/>
  <c r="C4404" i="7"/>
  <c r="F4403" i="7"/>
  <c r="E4403" i="7"/>
  <c r="G4403" i="7"/>
  <c r="H4403" i="7"/>
  <c r="I4403" i="7"/>
  <c r="D4404" i="7"/>
  <c r="C4405" i="7"/>
  <c r="E4404" i="7"/>
  <c r="F4404" i="7"/>
  <c r="G4404" i="7"/>
  <c r="H4404" i="7"/>
  <c r="I4404" i="7"/>
  <c r="G4405" i="7"/>
  <c r="D4405" i="7"/>
  <c r="E4405" i="7"/>
  <c r="C4406" i="7"/>
  <c r="F4405" i="7"/>
  <c r="H4405" i="7"/>
  <c r="I4405" i="7"/>
  <c r="C4407" i="7"/>
  <c r="F4406" i="7"/>
  <c r="E4406" i="7"/>
  <c r="G4406" i="7"/>
  <c r="D4406" i="7"/>
  <c r="H4406" i="7"/>
  <c r="I4406" i="7"/>
  <c r="D4407" i="7"/>
  <c r="C4408" i="7"/>
  <c r="F4407" i="7"/>
  <c r="E4407" i="7"/>
  <c r="G4407" i="7"/>
  <c r="H4407" i="7"/>
  <c r="I4407" i="7"/>
  <c r="D4408" i="7"/>
  <c r="C4409" i="7"/>
  <c r="F4408" i="7"/>
  <c r="E4408" i="7"/>
  <c r="G4408" i="7"/>
  <c r="H4408" i="7"/>
  <c r="I4408" i="7"/>
  <c r="D4409" i="7"/>
  <c r="C4410" i="7"/>
  <c r="F4409" i="7"/>
  <c r="E4409" i="7"/>
  <c r="G4409" i="7"/>
  <c r="H4409" i="7"/>
  <c r="I4409" i="7"/>
  <c r="D4410" i="7"/>
  <c r="F4410" i="7"/>
  <c r="E4410" i="7"/>
  <c r="C4411" i="7"/>
  <c r="G4410" i="7"/>
  <c r="H4410" i="7"/>
  <c r="I4410" i="7"/>
  <c r="D4411" i="7"/>
  <c r="C4412" i="7"/>
  <c r="F4411" i="7"/>
  <c r="E4411" i="7"/>
  <c r="G4411" i="7"/>
  <c r="H4411" i="7"/>
  <c r="I4411" i="7"/>
  <c r="D4412" i="7"/>
  <c r="C4413" i="7"/>
  <c r="E4412" i="7"/>
  <c r="G4412" i="7"/>
  <c r="F4412" i="7"/>
  <c r="H4412" i="7"/>
  <c r="I4412" i="7"/>
  <c r="D4413" i="7"/>
  <c r="E4413" i="7"/>
  <c r="F4413" i="7"/>
  <c r="G4413" i="7"/>
  <c r="C4414" i="7"/>
  <c r="H4413" i="7"/>
  <c r="I4413" i="7"/>
  <c r="C4415" i="7"/>
  <c r="F4414" i="7"/>
  <c r="E4414" i="7"/>
  <c r="D4414" i="7"/>
  <c r="G4414" i="7"/>
  <c r="H4414" i="7"/>
  <c r="I4414" i="7"/>
  <c r="G4415" i="7"/>
  <c r="D4415" i="7"/>
  <c r="C4416" i="7"/>
  <c r="F4415" i="7"/>
  <c r="E4415" i="7"/>
  <c r="H4415" i="7"/>
  <c r="I4415" i="7"/>
  <c r="C4417" i="7"/>
  <c r="D4416" i="7"/>
  <c r="F4416" i="7"/>
  <c r="E4416" i="7"/>
  <c r="G4416" i="7"/>
  <c r="H4416" i="7"/>
  <c r="I4416" i="7"/>
  <c r="D4417" i="7"/>
  <c r="C4418" i="7"/>
  <c r="E4417" i="7"/>
  <c r="F4417" i="7"/>
  <c r="G4417" i="7"/>
  <c r="H4417" i="7"/>
  <c r="I4417" i="7"/>
  <c r="C4419" i="7"/>
  <c r="D4418" i="7"/>
  <c r="E4418" i="7"/>
  <c r="G4418" i="7"/>
  <c r="F4418" i="7"/>
  <c r="H4418" i="7"/>
  <c r="I4418" i="7"/>
  <c r="E4419" i="7"/>
  <c r="C4420" i="7"/>
  <c r="F4419" i="7"/>
  <c r="G4419" i="7"/>
  <c r="D4419" i="7"/>
  <c r="H4419" i="7"/>
  <c r="I4419" i="7"/>
  <c r="D4420" i="7"/>
  <c r="F4420" i="7"/>
  <c r="E4420" i="7"/>
  <c r="G4420" i="7"/>
  <c r="C4421" i="7"/>
  <c r="H4420" i="7"/>
  <c r="I4420" i="7"/>
  <c r="D4421" i="7"/>
  <c r="C4422" i="7"/>
  <c r="F4421" i="7"/>
  <c r="E4421" i="7"/>
  <c r="G4421" i="7"/>
  <c r="H4421" i="7"/>
  <c r="I4421" i="7"/>
  <c r="C4423" i="7"/>
  <c r="D4422" i="7"/>
  <c r="F4422" i="7"/>
  <c r="E4422" i="7"/>
  <c r="G4422" i="7"/>
  <c r="H4422" i="7"/>
  <c r="I4422" i="7"/>
  <c r="C4424" i="7"/>
  <c r="F4423" i="7"/>
  <c r="E4423" i="7"/>
  <c r="G4423" i="7"/>
  <c r="D4423" i="7"/>
  <c r="H4423" i="7"/>
  <c r="I4423" i="7"/>
  <c r="G4424" i="7"/>
  <c r="C4425" i="7"/>
  <c r="D4424" i="7"/>
  <c r="F4424" i="7"/>
  <c r="E4424" i="7"/>
  <c r="H4424" i="7"/>
  <c r="I4424" i="7"/>
  <c r="F4425" i="7"/>
  <c r="E4425" i="7"/>
  <c r="C4426" i="7"/>
  <c r="G4425" i="7"/>
  <c r="D4425" i="7"/>
  <c r="H4425" i="7"/>
  <c r="I4425" i="7"/>
  <c r="D4426" i="7"/>
  <c r="F4426" i="7"/>
  <c r="E4426" i="7"/>
  <c r="G4426" i="7"/>
  <c r="C4427" i="7"/>
  <c r="H4426" i="7"/>
  <c r="I4426" i="7"/>
  <c r="D4427" i="7"/>
  <c r="C4428" i="7"/>
  <c r="F4427" i="7"/>
  <c r="E4427" i="7"/>
  <c r="G4427" i="7"/>
  <c r="H4427" i="7"/>
  <c r="I4427" i="7"/>
  <c r="G4428" i="7"/>
  <c r="C4429" i="7"/>
  <c r="D4428" i="7"/>
  <c r="F4428" i="7"/>
  <c r="E4428" i="7"/>
  <c r="H4428" i="7"/>
  <c r="I4428" i="7"/>
  <c r="C4430" i="7"/>
  <c r="F4429" i="7"/>
  <c r="E4429" i="7"/>
  <c r="D4429" i="7"/>
  <c r="G4429" i="7"/>
  <c r="H4429" i="7"/>
  <c r="I4429" i="7"/>
  <c r="C4431" i="7"/>
  <c r="D4430" i="7"/>
  <c r="E4430" i="7"/>
  <c r="F4430" i="7"/>
  <c r="G4430" i="7"/>
  <c r="H4430" i="7"/>
  <c r="I4430" i="7"/>
  <c r="G4431" i="7"/>
  <c r="D4431" i="7"/>
  <c r="C4432" i="7"/>
  <c r="F4431" i="7"/>
  <c r="E4431" i="7"/>
  <c r="H4431" i="7"/>
  <c r="I4431" i="7"/>
  <c r="C4433" i="7"/>
  <c r="D4432" i="7"/>
  <c r="F4432" i="7"/>
  <c r="E4432" i="7"/>
  <c r="G4432" i="7"/>
  <c r="H4432" i="7"/>
  <c r="I4432" i="7"/>
  <c r="C4434" i="7"/>
  <c r="F4433" i="7"/>
  <c r="E4433" i="7"/>
  <c r="D4433" i="7"/>
  <c r="G4433" i="7"/>
  <c r="H4433" i="7"/>
  <c r="I4433" i="7"/>
  <c r="C4435" i="7"/>
  <c r="D4434" i="7"/>
  <c r="G4434" i="7"/>
  <c r="E4434" i="7"/>
  <c r="F4434" i="7"/>
  <c r="H4434" i="7"/>
  <c r="I4434" i="7"/>
  <c r="E4435" i="7"/>
  <c r="C4436" i="7"/>
  <c r="F4435" i="7"/>
  <c r="G4435" i="7"/>
  <c r="D4435" i="7"/>
  <c r="H4435" i="7"/>
  <c r="I4435" i="7"/>
  <c r="D4436" i="7"/>
  <c r="F4436" i="7"/>
  <c r="E4436" i="7"/>
  <c r="C4437" i="7"/>
  <c r="G4436" i="7"/>
  <c r="H4436" i="7"/>
  <c r="I4436" i="7"/>
  <c r="G4437" i="7"/>
  <c r="D4437" i="7"/>
  <c r="C4438" i="7"/>
  <c r="F4437" i="7"/>
  <c r="E4437" i="7"/>
  <c r="H4437" i="7"/>
  <c r="I4437" i="7"/>
  <c r="C4439" i="7"/>
  <c r="D4438" i="7"/>
  <c r="E4438" i="7"/>
  <c r="F4438" i="7"/>
  <c r="G4438" i="7"/>
  <c r="H4438" i="7"/>
  <c r="I4438" i="7"/>
  <c r="C4440" i="7"/>
  <c r="F4439" i="7"/>
  <c r="E4439" i="7"/>
  <c r="G4439" i="7"/>
  <c r="D4439" i="7"/>
  <c r="H4439" i="7"/>
  <c r="I4439" i="7"/>
  <c r="C4441" i="7"/>
  <c r="D4440" i="7"/>
  <c r="F4440" i="7"/>
  <c r="E4440" i="7"/>
  <c r="G4440" i="7"/>
  <c r="H4440" i="7"/>
  <c r="I4440" i="7"/>
  <c r="F4441" i="7"/>
  <c r="E4441" i="7"/>
  <c r="D4441" i="7"/>
  <c r="C4442" i="7"/>
  <c r="G4441" i="7"/>
  <c r="H4441" i="7"/>
  <c r="I4441" i="7"/>
  <c r="D4442" i="7"/>
  <c r="G4442" i="7"/>
  <c r="C4443" i="7"/>
  <c r="F4442" i="7"/>
  <c r="E4442" i="7"/>
  <c r="H4442" i="7"/>
  <c r="I4442" i="7"/>
  <c r="C4444" i="7"/>
  <c r="F4443" i="7"/>
  <c r="G4443" i="7"/>
  <c r="E4443" i="7"/>
  <c r="D4443" i="7"/>
  <c r="H4443" i="7"/>
  <c r="I4443" i="7"/>
  <c r="C4445" i="7"/>
  <c r="D4444" i="7"/>
  <c r="F4444" i="7"/>
  <c r="G4444" i="7"/>
  <c r="E4444" i="7"/>
  <c r="H4444" i="7"/>
  <c r="I4444" i="7"/>
  <c r="C4446" i="7"/>
  <c r="F4445" i="7"/>
  <c r="E4445" i="7"/>
  <c r="G4445" i="7"/>
  <c r="D4445" i="7"/>
  <c r="H4445" i="7"/>
  <c r="I4445" i="7"/>
  <c r="C4447" i="7"/>
  <c r="F4446" i="7"/>
  <c r="E4446" i="7"/>
  <c r="D4446" i="7"/>
  <c r="G4446" i="7"/>
  <c r="H4446" i="7"/>
  <c r="I4446" i="7"/>
  <c r="C4448" i="7"/>
  <c r="F4447" i="7"/>
  <c r="E4447" i="7"/>
  <c r="G4447" i="7"/>
  <c r="D4447" i="7"/>
  <c r="H4447" i="7"/>
  <c r="I4447" i="7"/>
  <c r="C4449" i="7"/>
  <c r="D4448" i="7"/>
  <c r="F4448" i="7"/>
  <c r="E4448" i="7"/>
  <c r="G4448" i="7"/>
  <c r="H4448" i="7"/>
  <c r="I4448" i="7"/>
  <c r="C4450" i="7"/>
  <c r="F4449" i="7"/>
  <c r="G4449" i="7"/>
  <c r="E4449" i="7"/>
  <c r="D4449" i="7"/>
  <c r="H4449" i="7"/>
  <c r="I4449" i="7"/>
  <c r="C4451" i="7"/>
  <c r="D4450" i="7"/>
  <c r="F4450" i="7"/>
  <c r="E4450" i="7"/>
  <c r="G4450" i="7"/>
  <c r="H4450" i="7"/>
  <c r="I4450" i="7"/>
  <c r="D4451" i="7"/>
  <c r="C4452" i="7"/>
  <c r="F4451" i="7"/>
  <c r="E4451" i="7"/>
  <c r="G4451" i="7"/>
  <c r="H4451" i="7"/>
  <c r="I4451" i="7"/>
  <c r="C4453" i="7"/>
  <c r="D4452" i="7"/>
  <c r="F4452" i="7"/>
  <c r="E4452" i="7"/>
  <c r="G4452" i="7"/>
  <c r="H4452" i="7"/>
  <c r="I4452" i="7"/>
  <c r="C4454" i="7"/>
  <c r="F4453" i="7"/>
  <c r="G4453" i="7"/>
  <c r="D4453" i="7"/>
  <c r="E4453" i="7"/>
  <c r="H4453" i="7"/>
  <c r="I4453" i="7"/>
  <c r="C4455" i="7"/>
  <c r="D4454" i="7"/>
  <c r="F4454" i="7"/>
  <c r="G4454" i="7"/>
  <c r="E4454" i="7"/>
  <c r="H4454" i="7"/>
  <c r="I4454" i="7"/>
  <c r="C4456" i="7"/>
  <c r="F4455" i="7"/>
  <c r="E4455" i="7"/>
  <c r="G4455" i="7"/>
  <c r="D4455" i="7"/>
  <c r="H4455" i="7"/>
  <c r="I4455" i="7"/>
  <c r="C4457" i="7"/>
  <c r="D4456" i="7"/>
  <c r="E4456" i="7"/>
  <c r="G4456" i="7"/>
  <c r="F4456" i="7"/>
  <c r="H4456" i="7"/>
  <c r="I4456" i="7"/>
  <c r="D4457" i="7"/>
  <c r="F4457" i="7"/>
  <c r="E4457" i="7"/>
  <c r="G4457" i="7"/>
  <c r="C4458" i="7"/>
  <c r="H4457" i="7"/>
  <c r="I4457" i="7"/>
  <c r="C4459" i="7"/>
  <c r="D4458" i="7"/>
  <c r="E4458" i="7"/>
  <c r="G4458" i="7"/>
  <c r="F4458" i="7"/>
  <c r="H4458" i="7"/>
  <c r="I4458" i="7"/>
  <c r="D4459" i="7"/>
  <c r="C4460" i="7"/>
  <c r="F4459" i="7"/>
  <c r="E4459" i="7"/>
  <c r="G4459" i="7"/>
  <c r="H4459" i="7"/>
  <c r="I4459" i="7"/>
  <c r="D4460" i="7"/>
  <c r="F4460" i="7"/>
  <c r="C4461" i="7"/>
  <c r="E4460" i="7"/>
  <c r="G4460" i="7"/>
  <c r="H4460" i="7"/>
  <c r="I4460" i="7"/>
  <c r="G4461" i="7"/>
  <c r="D4461" i="7"/>
  <c r="C4462" i="7"/>
  <c r="E4461" i="7"/>
  <c r="F4461" i="7"/>
  <c r="H4461" i="7"/>
  <c r="I4461" i="7"/>
  <c r="D4462" i="7"/>
  <c r="C4463" i="7"/>
  <c r="F4462" i="7"/>
  <c r="E4462" i="7"/>
  <c r="G4462" i="7"/>
  <c r="H4462" i="7"/>
  <c r="I4462" i="7"/>
  <c r="E4463" i="7"/>
  <c r="D4463" i="7"/>
  <c r="C4464" i="7"/>
  <c r="G4463" i="7"/>
  <c r="F4463" i="7"/>
  <c r="H4463" i="7"/>
  <c r="I4463" i="7"/>
  <c r="C4465" i="7"/>
  <c r="D4464" i="7"/>
  <c r="F4464" i="7"/>
  <c r="G4464" i="7"/>
  <c r="E4464" i="7"/>
  <c r="H4464" i="7"/>
  <c r="I4464" i="7"/>
  <c r="D4465" i="7"/>
  <c r="F4465" i="7"/>
  <c r="C4466" i="7"/>
  <c r="E4465" i="7"/>
  <c r="G4465" i="7"/>
  <c r="H4465" i="7"/>
  <c r="I4465" i="7"/>
  <c r="D4466" i="7"/>
  <c r="E4466" i="7"/>
  <c r="G4466" i="7"/>
  <c r="C4467" i="7"/>
  <c r="F4466" i="7"/>
  <c r="H4466" i="7"/>
  <c r="I4466" i="7"/>
  <c r="F4467" i="7"/>
  <c r="D4467" i="7"/>
  <c r="C4468" i="7"/>
  <c r="G4467" i="7"/>
  <c r="E4467" i="7"/>
  <c r="H4467" i="7"/>
  <c r="I4467" i="7"/>
  <c r="D4468" i="7"/>
  <c r="F4468" i="7"/>
  <c r="E4468" i="7"/>
  <c r="C4469" i="7"/>
  <c r="G4468" i="7"/>
  <c r="H4468" i="7"/>
  <c r="I4468" i="7"/>
  <c r="D4469" i="7"/>
  <c r="E4469" i="7"/>
  <c r="G4469" i="7"/>
  <c r="C4470" i="7"/>
  <c r="F4469" i="7"/>
  <c r="H4469" i="7"/>
  <c r="I4469" i="7"/>
  <c r="D4470" i="7"/>
  <c r="E4470" i="7"/>
  <c r="C4471" i="7"/>
  <c r="G4470" i="7"/>
  <c r="F4470" i="7"/>
  <c r="H4470" i="7"/>
  <c r="I4470" i="7"/>
  <c r="D4471" i="7"/>
  <c r="F4471" i="7"/>
  <c r="G4471" i="7"/>
  <c r="C4472" i="7"/>
  <c r="E4471" i="7"/>
  <c r="H4471" i="7"/>
  <c r="I4471" i="7"/>
  <c r="E4472" i="7"/>
  <c r="G4472" i="7"/>
  <c r="C4473" i="7"/>
  <c r="F4472" i="7"/>
  <c r="D4472" i="7"/>
  <c r="H4472" i="7"/>
  <c r="I4472" i="7"/>
  <c r="D4473" i="7"/>
  <c r="C4474" i="7"/>
  <c r="F4473" i="7"/>
  <c r="G4473" i="7"/>
  <c r="E4473" i="7"/>
  <c r="H4473" i="7"/>
  <c r="I4473" i="7"/>
  <c r="D4474" i="7"/>
  <c r="F4474" i="7"/>
  <c r="E4474" i="7"/>
  <c r="C4475" i="7"/>
  <c r="G4474" i="7"/>
  <c r="H4474" i="7"/>
  <c r="I4474" i="7"/>
  <c r="D4475" i="7"/>
  <c r="C4476" i="7"/>
  <c r="F4475" i="7"/>
  <c r="E4475" i="7"/>
  <c r="G4475" i="7"/>
  <c r="H4475" i="7"/>
  <c r="I4475" i="7"/>
  <c r="F4476" i="7"/>
  <c r="D4476" i="7"/>
  <c r="E4476" i="7"/>
  <c r="G4476" i="7"/>
  <c r="C4477" i="7"/>
  <c r="H4476" i="7"/>
  <c r="I4476" i="7"/>
  <c r="D4477" i="7"/>
  <c r="C4478" i="7"/>
  <c r="G4477" i="7"/>
  <c r="E4477" i="7"/>
  <c r="F4477" i="7"/>
  <c r="H4477" i="7"/>
  <c r="I4477" i="7"/>
  <c r="G4478" i="7"/>
  <c r="C4479" i="7"/>
  <c r="F4478" i="7"/>
  <c r="D4478" i="7"/>
  <c r="E4478" i="7"/>
  <c r="H4478" i="7"/>
  <c r="I4478" i="7"/>
  <c r="D4479" i="7"/>
  <c r="C4480" i="7"/>
  <c r="E4479" i="7"/>
  <c r="F4479" i="7"/>
  <c r="G4479" i="7"/>
  <c r="H4479" i="7"/>
  <c r="I4479" i="7"/>
  <c r="F4480" i="7"/>
  <c r="D4480" i="7"/>
  <c r="E4480" i="7"/>
  <c r="C4481" i="7"/>
  <c r="G4480" i="7"/>
  <c r="H4480" i="7"/>
  <c r="I4480" i="7"/>
  <c r="D4481" i="7"/>
  <c r="G4481" i="7"/>
  <c r="C4482" i="7"/>
  <c r="F4481" i="7"/>
  <c r="E4481" i="7"/>
  <c r="H4481" i="7"/>
  <c r="I4481" i="7"/>
  <c r="F4482" i="7"/>
  <c r="D4482" i="7"/>
  <c r="E4482" i="7"/>
  <c r="G4482" i="7"/>
  <c r="C4483" i="7"/>
  <c r="H4482" i="7"/>
  <c r="I4482" i="7"/>
  <c r="D4483" i="7"/>
  <c r="C4484" i="7"/>
  <c r="F4483" i="7"/>
  <c r="E4483" i="7"/>
  <c r="G4483" i="7"/>
  <c r="H4483" i="7"/>
  <c r="I4483" i="7"/>
  <c r="G4484" i="7"/>
  <c r="C4485" i="7"/>
  <c r="F4484" i="7"/>
  <c r="D4484" i="7"/>
  <c r="E4484" i="7"/>
  <c r="H4484" i="7"/>
  <c r="I4484" i="7"/>
  <c r="G4485" i="7"/>
  <c r="D4485" i="7"/>
  <c r="C4486" i="7"/>
  <c r="F4485" i="7"/>
  <c r="E4485" i="7"/>
  <c r="H4485" i="7"/>
  <c r="I4485" i="7"/>
  <c r="C4487" i="7"/>
  <c r="F4486" i="7"/>
  <c r="E4486" i="7"/>
  <c r="D4486" i="7"/>
  <c r="G4486" i="7"/>
  <c r="H4486" i="7"/>
  <c r="I4486" i="7"/>
  <c r="D4487" i="7"/>
  <c r="C4488" i="7"/>
  <c r="G4487" i="7"/>
  <c r="E4487" i="7"/>
  <c r="F4487" i="7"/>
  <c r="H4487" i="7"/>
  <c r="I4487" i="7"/>
  <c r="C4489" i="7"/>
  <c r="F4488" i="7"/>
  <c r="E4488" i="7"/>
  <c r="D4488" i="7"/>
  <c r="G4488" i="7"/>
  <c r="H4488" i="7"/>
  <c r="I4488" i="7"/>
  <c r="C4490" i="7"/>
  <c r="G4489" i="7"/>
  <c r="D4489" i="7"/>
  <c r="F4489" i="7"/>
  <c r="E4489" i="7"/>
  <c r="H4489" i="7"/>
  <c r="I4489" i="7"/>
  <c r="F4490" i="7"/>
  <c r="D4490" i="7"/>
  <c r="E4490" i="7"/>
  <c r="C4491" i="7"/>
  <c r="G4490" i="7"/>
  <c r="H4490" i="7"/>
  <c r="I4490" i="7"/>
  <c r="D4491" i="7"/>
  <c r="C4492" i="7"/>
  <c r="F4491" i="7"/>
  <c r="E4491" i="7"/>
  <c r="G4491" i="7"/>
  <c r="H4491" i="7"/>
  <c r="I4491" i="7"/>
  <c r="C4493" i="7"/>
  <c r="F4492" i="7"/>
  <c r="E4492" i="7"/>
  <c r="G4492" i="7"/>
  <c r="D4492" i="7"/>
  <c r="H4492" i="7"/>
  <c r="I4492" i="7"/>
  <c r="D4493" i="7"/>
  <c r="C4494" i="7"/>
  <c r="G4493" i="7"/>
  <c r="E4493" i="7"/>
  <c r="F4493" i="7"/>
  <c r="H4493" i="7"/>
  <c r="I4493" i="7"/>
  <c r="G4494" i="7"/>
  <c r="C4495" i="7"/>
  <c r="F4494" i="7"/>
  <c r="D4494" i="7"/>
  <c r="E4494" i="7"/>
  <c r="H4494" i="7"/>
  <c r="I4494" i="7"/>
  <c r="D4495" i="7"/>
  <c r="C4496" i="7"/>
  <c r="E4495" i="7"/>
  <c r="F4495" i="7"/>
  <c r="G4495" i="7"/>
  <c r="H4495" i="7"/>
  <c r="I4495" i="7"/>
  <c r="C4497" i="7"/>
  <c r="F4496" i="7"/>
  <c r="G4496" i="7"/>
  <c r="E4496" i="7"/>
  <c r="D4496" i="7"/>
  <c r="H4496" i="7"/>
  <c r="I4496" i="7"/>
  <c r="C4498" i="7"/>
  <c r="D4497" i="7"/>
  <c r="F4497" i="7"/>
  <c r="E4497" i="7"/>
  <c r="G4497" i="7"/>
  <c r="H4497" i="7"/>
  <c r="I4497" i="7"/>
  <c r="F4498" i="7"/>
  <c r="D4498" i="7"/>
  <c r="E4498" i="7"/>
  <c r="G4498" i="7"/>
  <c r="C4499" i="7"/>
  <c r="H4498" i="7"/>
  <c r="I4498" i="7"/>
  <c r="D4499" i="7"/>
  <c r="C4500" i="7"/>
  <c r="F4499" i="7"/>
  <c r="E4499" i="7"/>
  <c r="G4499" i="7"/>
  <c r="H4499" i="7"/>
  <c r="I4499" i="7"/>
  <c r="C4501" i="7"/>
  <c r="F4500" i="7"/>
  <c r="E4500" i="7"/>
  <c r="D4500" i="7"/>
  <c r="G4500" i="7"/>
  <c r="H4500" i="7"/>
  <c r="I4500" i="7"/>
  <c r="D4501" i="7"/>
  <c r="C4502" i="7"/>
  <c r="G4501" i="7"/>
  <c r="E4501" i="7"/>
  <c r="F4501" i="7"/>
  <c r="H4501" i="7"/>
  <c r="I4501" i="7"/>
  <c r="G4502" i="7"/>
  <c r="C4503" i="7"/>
  <c r="F4502" i="7"/>
  <c r="D4502" i="7"/>
  <c r="E4502" i="7"/>
  <c r="H4502" i="7"/>
  <c r="I4502" i="7"/>
  <c r="D4503" i="7"/>
  <c r="C4504" i="7"/>
  <c r="F4503" i="7"/>
  <c r="G4503" i="7"/>
  <c r="E4503" i="7"/>
  <c r="H4503" i="7"/>
  <c r="I4503" i="7"/>
  <c r="C4505" i="7"/>
  <c r="F4504" i="7"/>
  <c r="G4504" i="7"/>
  <c r="E4504" i="7"/>
  <c r="D4504" i="7"/>
  <c r="H4504" i="7"/>
  <c r="I4504" i="7"/>
  <c r="C4506" i="7"/>
  <c r="F4505" i="7"/>
  <c r="E4505" i="7"/>
  <c r="G4505" i="7"/>
  <c r="D4505" i="7"/>
  <c r="H4505" i="7"/>
  <c r="I4505" i="7"/>
  <c r="F4506" i="7"/>
  <c r="D4506" i="7"/>
  <c r="C4507" i="7"/>
  <c r="E4506" i="7"/>
  <c r="G4506" i="7"/>
  <c r="H4506" i="7"/>
  <c r="I4506" i="7"/>
  <c r="C4508" i="7"/>
  <c r="D4507" i="7"/>
  <c r="E4507" i="7"/>
  <c r="F4507" i="7"/>
  <c r="G4507" i="7"/>
  <c r="H4507" i="7"/>
  <c r="I4507" i="7"/>
  <c r="F4508" i="7"/>
  <c r="D4508" i="7"/>
  <c r="E4508" i="7"/>
  <c r="C4509" i="7"/>
  <c r="G4508" i="7"/>
  <c r="H4508" i="7"/>
  <c r="I4508" i="7"/>
  <c r="G4509" i="7"/>
  <c r="D4509" i="7"/>
  <c r="C4510" i="7"/>
  <c r="F4509" i="7"/>
  <c r="E4509" i="7"/>
  <c r="H4509" i="7"/>
  <c r="I4509" i="7"/>
  <c r="F4510" i="7"/>
  <c r="D4510" i="7"/>
  <c r="E4510" i="7"/>
  <c r="C4511" i="7"/>
  <c r="G4510" i="7"/>
  <c r="H4510" i="7"/>
  <c r="I4510" i="7"/>
  <c r="D4511" i="7"/>
  <c r="C4512" i="7"/>
  <c r="F4511" i="7"/>
  <c r="E4511" i="7"/>
  <c r="G4511" i="7"/>
  <c r="H4511" i="7"/>
  <c r="I4511" i="7"/>
  <c r="F4512" i="7"/>
  <c r="D4512" i="7"/>
  <c r="E4512" i="7"/>
  <c r="G4512" i="7"/>
  <c r="C4513" i="7"/>
  <c r="H4512" i="7"/>
  <c r="I4512" i="7"/>
  <c r="D4513" i="7"/>
  <c r="C4514" i="7"/>
  <c r="E4513" i="7"/>
  <c r="F4513" i="7"/>
  <c r="G4513" i="7"/>
  <c r="H4513" i="7"/>
  <c r="I4513" i="7"/>
  <c r="F4514" i="7"/>
  <c r="C4515" i="7"/>
  <c r="D4514" i="7"/>
  <c r="E4514" i="7"/>
  <c r="G4514" i="7"/>
  <c r="H4514" i="7"/>
  <c r="I4514" i="7"/>
  <c r="G4515" i="7"/>
  <c r="D4515" i="7"/>
  <c r="C4516" i="7"/>
  <c r="E4515" i="7"/>
  <c r="F4515" i="7"/>
  <c r="H4515" i="7"/>
  <c r="I4515" i="7"/>
  <c r="F4516" i="7"/>
  <c r="D4516" i="7"/>
  <c r="E4516" i="7"/>
  <c r="G4516" i="7"/>
  <c r="C4517" i="7"/>
  <c r="H4516" i="7"/>
  <c r="I4516" i="7"/>
  <c r="D4517" i="7"/>
  <c r="C4518" i="7"/>
  <c r="G4517" i="7"/>
  <c r="E4517" i="7"/>
  <c r="F4517" i="7"/>
  <c r="H4517" i="7"/>
  <c r="I4517" i="7"/>
  <c r="F4518" i="7"/>
  <c r="D4518" i="7"/>
  <c r="C4519" i="7"/>
  <c r="E4518" i="7"/>
  <c r="G4518" i="7"/>
  <c r="H4518" i="7"/>
  <c r="I4518" i="7"/>
  <c r="D4519" i="7"/>
  <c r="C4520" i="7"/>
  <c r="E4519" i="7"/>
  <c r="F4519" i="7"/>
  <c r="G4519" i="7"/>
  <c r="H4519" i="7"/>
  <c r="I4519" i="7"/>
  <c r="C4521" i="7"/>
  <c r="F4520" i="7"/>
  <c r="E4520" i="7"/>
  <c r="D4520" i="7"/>
  <c r="G4520" i="7"/>
  <c r="H4520" i="7"/>
  <c r="I4520" i="7"/>
  <c r="G4521" i="7"/>
  <c r="D4521" i="7"/>
  <c r="C4522" i="7"/>
  <c r="F4521" i="7"/>
  <c r="E4521" i="7"/>
  <c r="H4521" i="7"/>
  <c r="I4521" i="7"/>
  <c r="F4522" i="7"/>
  <c r="D4522" i="7"/>
  <c r="E4522" i="7"/>
  <c r="G4522" i="7"/>
  <c r="C4523" i="7"/>
  <c r="H4522" i="7"/>
  <c r="I4522" i="7"/>
  <c r="D4523" i="7"/>
  <c r="C4524" i="7"/>
  <c r="F4523" i="7"/>
  <c r="E4523" i="7"/>
  <c r="G4523" i="7"/>
  <c r="H4523" i="7"/>
  <c r="I4523" i="7"/>
  <c r="F4524" i="7"/>
  <c r="D4524" i="7"/>
  <c r="E4524" i="7"/>
  <c r="G4524" i="7"/>
  <c r="C4525" i="7"/>
  <c r="H4524" i="7"/>
  <c r="I4524" i="7"/>
  <c r="D4525" i="7"/>
  <c r="C4526" i="7"/>
  <c r="G4525" i="7"/>
  <c r="E4525" i="7"/>
  <c r="F4525" i="7"/>
  <c r="H4525" i="7"/>
  <c r="I4525" i="7"/>
  <c r="C4527" i="7"/>
  <c r="G4526" i="7"/>
  <c r="F4526" i="7"/>
  <c r="D4526" i="7"/>
  <c r="E4526" i="7"/>
  <c r="H4526" i="7"/>
  <c r="I4526" i="7"/>
  <c r="D4527" i="7"/>
  <c r="C4528" i="7"/>
  <c r="F4527" i="7"/>
  <c r="E4527" i="7"/>
  <c r="G4527" i="7"/>
  <c r="H4527" i="7"/>
  <c r="I4527" i="7"/>
  <c r="C4529" i="7"/>
  <c r="G4528" i="7"/>
  <c r="F4528" i="7"/>
  <c r="D4528" i="7"/>
  <c r="E4528" i="7"/>
  <c r="H4528" i="7"/>
  <c r="I4528" i="7"/>
  <c r="C4530" i="7"/>
  <c r="F4529" i="7"/>
  <c r="E4529" i="7"/>
  <c r="G4529" i="7"/>
  <c r="D4529" i="7"/>
  <c r="H4529" i="7"/>
  <c r="I4529" i="7"/>
  <c r="C4531" i="7"/>
  <c r="F4530" i="7"/>
  <c r="D4530" i="7"/>
  <c r="E4530" i="7"/>
  <c r="G4530" i="7"/>
  <c r="H4530" i="7"/>
  <c r="I4530" i="7"/>
  <c r="C4532" i="7"/>
  <c r="E4531" i="7"/>
  <c r="F4531" i="7"/>
  <c r="D4531" i="7"/>
  <c r="G4531" i="7"/>
  <c r="H4531" i="7"/>
  <c r="I4531" i="7"/>
  <c r="C4533" i="7"/>
  <c r="F4532" i="7"/>
  <c r="G4532" i="7"/>
  <c r="D4532" i="7"/>
  <c r="E4532" i="7"/>
  <c r="H4532" i="7"/>
  <c r="I4532" i="7"/>
  <c r="C4534" i="7"/>
  <c r="F4533" i="7"/>
  <c r="E4533" i="7"/>
  <c r="D4533" i="7"/>
  <c r="G4533" i="7"/>
  <c r="H4533" i="7"/>
  <c r="I4533" i="7"/>
  <c r="G4534" i="7"/>
  <c r="C4535" i="7"/>
  <c r="F4534" i="7"/>
  <c r="D4534" i="7"/>
  <c r="E4534" i="7"/>
  <c r="H4534" i="7"/>
  <c r="I4534" i="7"/>
  <c r="C4536" i="7"/>
  <c r="F4535" i="7"/>
  <c r="E4535" i="7"/>
  <c r="G4535" i="7"/>
  <c r="D4535" i="7"/>
  <c r="H4535" i="7"/>
  <c r="I4535" i="7"/>
  <c r="C4537" i="7"/>
  <c r="F4536" i="7"/>
  <c r="E4536" i="7"/>
  <c r="D4536" i="7"/>
  <c r="G4536" i="7"/>
  <c r="H4536" i="7"/>
  <c r="I4536" i="7"/>
  <c r="C4538" i="7"/>
  <c r="F4537" i="7"/>
  <c r="E4537" i="7"/>
  <c r="G4537" i="7"/>
  <c r="D4537" i="7"/>
  <c r="H4537" i="7"/>
  <c r="I4537" i="7"/>
  <c r="C4539" i="7"/>
  <c r="F4538" i="7"/>
  <c r="D4538" i="7"/>
  <c r="E4538" i="7"/>
  <c r="G4538" i="7"/>
  <c r="H4538" i="7"/>
  <c r="I4538" i="7"/>
  <c r="C4540" i="7"/>
  <c r="F4539" i="7"/>
  <c r="E4539" i="7"/>
  <c r="G4539" i="7"/>
  <c r="D4539" i="7"/>
  <c r="H4539" i="7"/>
  <c r="I4539" i="7"/>
  <c r="G4540" i="7"/>
  <c r="C4541" i="7"/>
  <c r="F4540" i="7"/>
  <c r="D4540" i="7"/>
  <c r="E4540" i="7"/>
  <c r="H4540" i="7"/>
  <c r="I4540" i="7"/>
  <c r="C4542" i="7"/>
  <c r="F4541" i="7"/>
  <c r="E4541" i="7"/>
  <c r="G4541" i="7"/>
  <c r="D4541" i="7"/>
  <c r="H4541" i="7"/>
  <c r="I4541" i="7"/>
  <c r="C4543" i="7"/>
  <c r="F4542" i="7"/>
  <c r="G4542" i="7"/>
  <c r="E4542" i="7"/>
  <c r="D4542" i="7"/>
  <c r="H4542" i="7"/>
  <c r="I4542" i="7"/>
  <c r="C4544" i="7"/>
  <c r="F4543" i="7"/>
  <c r="E4543" i="7"/>
  <c r="G4543" i="7"/>
  <c r="D4543" i="7"/>
  <c r="H4543" i="7"/>
  <c r="I4543" i="7"/>
  <c r="G4544" i="7"/>
  <c r="C4545" i="7"/>
  <c r="F4544" i="7"/>
  <c r="D4544" i="7"/>
  <c r="E4544" i="7"/>
  <c r="H4544" i="7"/>
  <c r="I4544" i="7"/>
  <c r="C4546" i="7"/>
  <c r="F4545" i="7"/>
  <c r="E4545" i="7"/>
  <c r="G4545" i="7"/>
  <c r="D4545" i="7"/>
  <c r="H4545" i="7"/>
  <c r="I4545" i="7"/>
  <c r="C4547" i="7"/>
  <c r="F4546" i="7"/>
  <c r="G4546" i="7"/>
  <c r="E4546" i="7"/>
  <c r="D4546" i="7"/>
  <c r="H4546" i="7"/>
  <c r="I4546" i="7"/>
  <c r="G4547" i="7"/>
  <c r="D4547" i="7"/>
  <c r="C4548" i="7"/>
  <c r="E4547" i="7"/>
  <c r="F4547" i="7"/>
  <c r="H4547" i="7"/>
  <c r="I4547" i="7"/>
  <c r="G4548" i="7"/>
  <c r="C4549" i="7"/>
  <c r="F4548" i="7"/>
  <c r="D4548" i="7"/>
  <c r="E4548" i="7"/>
  <c r="H4548" i="7"/>
  <c r="I4548" i="7"/>
  <c r="C4550" i="7"/>
  <c r="F4549" i="7"/>
  <c r="D4549" i="7"/>
  <c r="E4549" i="7"/>
  <c r="G4549" i="7"/>
  <c r="H4549" i="7"/>
  <c r="I4549" i="7"/>
  <c r="G4550" i="7"/>
  <c r="C4551" i="7"/>
  <c r="F4550" i="7"/>
  <c r="D4550" i="7"/>
  <c r="E4550" i="7"/>
  <c r="H4550" i="7"/>
  <c r="I4550" i="7"/>
  <c r="C4552" i="7"/>
  <c r="F4551" i="7"/>
  <c r="E4551" i="7"/>
  <c r="G4551" i="7"/>
  <c r="D4551" i="7"/>
  <c r="H4551" i="7"/>
  <c r="I4551" i="7"/>
  <c r="G4552" i="7"/>
  <c r="C4553" i="7"/>
  <c r="F4552" i="7"/>
  <c r="D4552" i="7"/>
  <c r="E4552" i="7"/>
  <c r="H4552" i="7"/>
  <c r="I4552" i="7"/>
  <c r="C4554" i="7"/>
  <c r="F4553" i="7"/>
  <c r="E4553" i="7"/>
  <c r="D4553" i="7"/>
  <c r="G4553" i="7"/>
  <c r="H4553" i="7"/>
  <c r="I4553" i="7"/>
  <c r="C4555" i="7"/>
  <c r="F4554" i="7"/>
  <c r="E4554" i="7"/>
  <c r="G4554" i="7"/>
  <c r="D4554" i="7"/>
  <c r="H4554" i="7"/>
  <c r="I4554" i="7"/>
  <c r="D4555" i="7"/>
  <c r="C4556" i="7"/>
  <c r="E4555" i="7"/>
  <c r="F4555" i="7"/>
  <c r="G4555" i="7"/>
  <c r="H4555" i="7"/>
  <c r="I4555" i="7"/>
  <c r="C4557" i="7"/>
  <c r="F4556" i="7"/>
  <c r="D4556" i="7"/>
  <c r="E4556" i="7"/>
  <c r="G4556" i="7"/>
  <c r="H4556" i="7"/>
  <c r="I4556" i="7"/>
  <c r="C4558" i="7"/>
  <c r="F4557" i="7"/>
  <c r="E4557" i="7"/>
  <c r="G4557" i="7"/>
  <c r="D4557" i="7"/>
  <c r="H4557" i="7"/>
  <c r="I4557" i="7"/>
  <c r="C4559" i="7"/>
  <c r="F4558" i="7"/>
  <c r="E4558" i="7"/>
  <c r="G4558" i="7"/>
  <c r="D4558" i="7"/>
  <c r="H4558" i="7"/>
  <c r="I4558" i="7"/>
  <c r="D4559" i="7"/>
  <c r="C4560" i="7"/>
  <c r="F4559" i="7"/>
  <c r="E4559" i="7"/>
  <c r="G4559" i="7"/>
  <c r="H4559" i="7"/>
  <c r="I4559" i="7"/>
  <c r="C4561" i="7"/>
  <c r="F4560" i="7"/>
  <c r="D4560" i="7"/>
  <c r="E4560" i="7"/>
  <c r="G4560" i="7"/>
  <c r="H4560" i="7"/>
  <c r="I4560" i="7"/>
  <c r="C4562" i="7"/>
  <c r="F4561" i="7"/>
  <c r="D4561" i="7"/>
  <c r="E4561" i="7"/>
  <c r="G4561" i="7"/>
  <c r="H4561" i="7"/>
  <c r="I4561" i="7"/>
  <c r="C4563" i="7"/>
  <c r="F4562" i="7"/>
  <c r="D4562" i="7"/>
  <c r="E4562" i="7"/>
  <c r="G4562" i="7"/>
  <c r="H4562" i="7"/>
  <c r="I4562" i="7"/>
  <c r="C4564" i="7"/>
  <c r="E4563" i="7"/>
  <c r="D4563" i="7"/>
  <c r="F4563" i="7"/>
  <c r="G4563" i="7"/>
  <c r="H4563" i="7"/>
  <c r="I4563" i="7"/>
  <c r="C4565" i="7"/>
  <c r="F4564" i="7"/>
  <c r="E4564" i="7"/>
  <c r="G4564" i="7"/>
  <c r="D4564" i="7"/>
  <c r="H4564" i="7"/>
  <c r="I4564" i="7"/>
  <c r="D4565" i="7"/>
  <c r="C4566" i="7"/>
  <c r="F4565" i="7"/>
  <c r="E4565" i="7"/>
  <c r="G4565" i="7"/>
  <c r="H4565" i="7"/>
  <c r="I4565" i="7"/>
  <c r="C4567" i="7"/>
  <c r="F4566" i="7"/>
  <c r="E4566" i="7"/>
  <c r="D4566" i="7"/>
  <c r="G4566" i="7"/>
  <c r="H4566" i="7"/>
  <c r="I4566" i="7"/>
  <c r="C4568" i="7"/>
  <c r="F4567" i="7"/>
  <c r="E4567" i="7"/>
  <c r="G4567" i="7"/>
  <c r="D4567" i="7"/>
  <c r="H4567" i="7"/>
  <c r="I4567" i="7"/>
  <c r="E4568" i="7"/>
  <c r="G4568" i="7"/>
  <c r="C4569" i="7"/>
  <c r="F4568" i="7"/>
  <c r="D4568" i="7"/>
  <c r="H4568" i="7"/>
  <c r="I4568" i="7"/>
  <c r="C4570" i="7"/>
  <c r="F4569" i="7"/>
  <c r="E4569" i="7"/>
  <c r="D4569" i="7"/>
  <c r="G4569" i="7"/>
  <c r="H4569" i="7"/>
  <c r="I4569" i="7"/>
  <c r="C4571" i="7"/>
  <c r="F4570" i="7"/>
  <c r="E4570" i="7"/>
  <c r="D4570" i="7"/>
  <c r="G4570" i="7"/>
  <c r="H4570" i="7"/>
  <c r="I4570" i="7"/>
  <c r="D4571" i="7"/>
  <c r="C4572" i="7"/>
  <c r="E4571" i="7"/>
  <c r="F4571" i="7"/>
  <c r="G4571" i="7"/>
  <c r="H4571" i="7"/>
  <c r="I4571" i="7"/>
  <c r="C4573" i="7"/>
  <c r="F4572" i="7"/>
  <c r="D4572" i="7"/>
  <c r="E4572" i="7"/>
  <c r="G4572" i="7"/>
  <c r="H4572" i="7"/>
  <c r="I4572" i="7"/>
  <c r="D4573" i="7"/>
  <c r="C4574" i="7"/>
  <c r="F4573" i="7"/>
  <c r="E4573" i="7"/>
  <c r="G4573" i="7"/>
  <c r="H4573" i="7"/>
  <c r="I4573" i="7"/>
  <c r="C4575" i="7"/>
  <c r="F4574" i="7"/>
  <c r="D4574" i="7"/>
  <c r="E4574" i="7"/>
  <c r="G4574" i="7"/>
  <c r="H4574" i="7"/>
  <c r="I4574" i="7"/>
  <c r="C4576" i="7"/>
  <c r="F4575" i="7"/>
  <c r="E4575" i="7"/>
  <c r="D4575" i="7"/>
  <c r="G4575" i="7"/>
  <c r="H4575" i="7"/>
  <c r="I4575" i="7"/>
  <c r="C4577" i="7"/>
  <c r="F4576" i="7"/>
  <c r="D4576" i="7"/>
  <c r="E4576" i="7"/>
  <c r="G4576" i="7"/>
  <c r="H4576" i="7"/>
  <c r="I4576" i="7"/>
  <c r="C4578" i="7"/>
  <c r="F4577" i="7"/>
  <c r="D4577" i="7"/>
  <c r="E4577" i="7"/>
  <c r="G4577" i="7"/>
  <c r="H4577" i="7"/>
  <c r="I4577" i="7"/>
  <c r="G4578" i="7"/>
  <c r="C4579" i="7"/>
  <c r="F4578" i="7"/>
  <c r="D4578" i="7"/>
  <c r="E4578" i="7"/>
  <c r="H4578" i="7"/>
  <c r="I4578" i="7"/>
  <c r="C4580" i="7"/>
  <c r="E4579" i="7"/>
  <c r="F4579" i="7"/>
  <c r="G4579" i="7"/>
  <c r="D4579" i="7"/>
  <c r="H4579" i="7"/>
  <c r="I4579" i="7"/>
  <c r="C4581" i="7"/>
  <c r="F4580" i="7"/>
  <c r="E4580" i="7"/>
  <c r="D4580" i="7"/>
  <c r="G4580" i="7"/>
  <c r="H4580" i="7"/>
  <c r="I4580" i="7"/>
  <c r="C4582" i="7"/>
  <c r="F4581" i="7"/>
  <c r="E4581" i="7"/>
  <c r="G4581" i="7"/>
  <c r="D4581" i="7"/>
  <c r="H4581" i="7"/>
  <c r="I4581" i="7"/>
  <c r="C4583" i="7"/>
  <c r="F4582" i="7"/>
  <c r="G4582" i="7"/>
  <c r="E4582" i="7"/>
  <c r="D4582" i="7"/>
  <c r="H4582" i="7"/>
  <c r="I4582" i="7"/>
  <c r="C4584" i="7"/>
  <c r="D4583" i="7"/>
  <c r="F4583" i="7"/>
  <c r="E4583" i="7"/>
  <c r="G4583" i="7"/>
  <c r="H4583" i="7"/>
  <c r="I4583" i="7"/>
  <c r="C4585" i="7"/>
  <c r="G4584" i="7"/>
  <c r="F4584" i="7"/>
  <c r="D4584" i="7"/>
  <c r="E4584" i="7"/>
  <c r="H4584" i="7"/>
  <c r="I4584" i="7"/>
  <c r="D4585" i="7"/>
  <c r="G4585" i="7"/>
  <c r="C4586" i="7"/>
  <c r="F4585" i="7"/>
  <c r="E4585" i="7"/>
  <c r="H4585" i="7"/>
  <c r="I4585" i="7"/>
  <c r="G4586" i="7"/>
  <c r="C4587" i="7"/>
  <c r="F4586" i="7"/>
  <c r="D4586" i="7"/>
  <c r="E4586" i="7"/>
  <c r="H4586" i="7"/>
  <c r="I4586" i="7"/>
  <c r="D4587" i="7"/>
  <c r="C4588" i="7"/>
  <c r="E4587" i="7"/>
  <c r="F4587" i="7"/>
  <c r="G4587" i="7"/>
  <c r="H4587" i="7"/>
  <c r="I4587" i="7"/>
  <c r="C4589" i="7"/>
  <c r="F4588" i="7"/>
  <c r="D4588" i="7"/>
  <c r="E4588" i="7"/>
  <c r="G4588" i="7"/>
  <c r="H4588" i="7"/>
  <c r="I4588" i="7"/>
  <c r="C4590" i="7"/>
  <c r="F4589" i="7"/>
  <c r="E4589" i="7"/>
  <c r="D4589" i="7"/>
  <c r="G4589" i="7"/>
  <c r="H4589" i="7"/>
  <c r="I4589" i="7"/>
  <c r="C4591" i="7"/>
  <c r="F4590" i="7"/>
  <c r="E4590" i="7"/>
  <c r="D4590" i="7"/>
  <c r="G4590" i="7"/>
  <c r="H4590" i="7"/>
  <c r="I4590" i="7"/>
  <c r="C4592" i="7"/>
  <c r="F4591" i="7"/>
  <c r="E4591" i="7"/>
  <c r="G4591" i="7"/>
  <c r="D4591" i="7"/>
  <c r="H4591" i="7"/>
  <c r="I4591" i="7"/>
  <c r="C4593" i="7"/>
  <c r="F4592" i="7"/>
  <c r="D4592" i="7"/>
  <c r="E4592" i="7"/>
  <c r="G4592" i="7"/>
  <c r="H4592" i="7"/>
  <c r="I4592" i="7"/>
  <c r="C4594" i="7"/>
  <c r="F4593" i="7"/>
  <c r="E4593" i="7"/>
  <c r="G4593" i="7"/>
  <c r="D4593" i="7"/>
  <c r="H4593" i="7"/>
  <c r="I4593" i="7"/>
  <c r="C4595" i="7"/>
  <c r="F4594" i="7"/>
  <c r="E4594" i="7"/>
  <c r="G4594" i="7"/>
  <c r="D4594" i="7"/>
  <c r="H4594" i="7"/>
  <c r="I4594" i="7"/>
  <c r="C4596" i="7"/>
  <c r="E4595" i="7"/>
  <c r="F4595" i="7"/>
  <c r="G4595" i="7"/>
  <c r="D4595" i="7"/>
  <c r="H4595" i="7"/>
  <c r="I4595" i="7"/>
  <c r="C4597" i="7"/>
  <c r="F4596" i="7"/>
  <c r="E4596" i="7"/>
  <c r="G4596" i="7"/>
  <c r="D4596" i="7"/>
  <c r="H4596" i="7"/>
  <c r="I4596" i="7"/>
  <c r="C4598" i="7"/>
  <c r="F4597" i="7"/>
  <c r="E4597" i="7"/>
  <c r="G4597" i="7"/>
  <c r="D4597" i="7"/>
  <c r="H4597" i="7"/>
  <c r="I4597" i="7"/>
  <c r="C4599" i="7"/>
  <c r="F4598" i="7"/>
  <c r="E4598" i="7"/>
  <c r="G4598" i="7"/>
  <c r="D4598" i="7"/>
  <c r="H4598" i="7"/>
  <c r="I4598" i="7"/>
  <c r="C4600" i="7"/>
  <c r="F4599" i="7"/>
  <c r="E4599" i="7"/>
  <c r="D4599" i="7"/>
  <c r="G4599" i="7"/>
  <c r="H4599" i="7"/>
  <c r="I4599" i="7"/>
  <c r="C4601" i="7"/>
  <c r="F4600" i="7"/>
  <c r="E4600" i="7"/>
  <c r="G4600" i="7"/>
  <c r="D4600" i="7"/>
  <c r="H4600" i="7"/>
  <c r="I4600" i="7"/>
  <c r="C4602" i="7"/>
  <c r="F4601" i="7"/>
  <c r="E4601" i="7"/>
  <c r="G4601" i="7"/>
  <c r="D4601" i="7"/>
  <c r="H4601" i="7"/>
  <c r="I4601" i="7"/>
  <c r="F4602" i="7"/>
  <c r="G4602" i="7"/>
  <c r="C4603" i="7"/>
  <c r="D4602" i="7"/>
  <c r="E4602" i="7"/>
  <c r="H4602" i="7"/>
  <c r="I4602" i="7"/>
  <c r="D4603" i="7"/>
  <c r="C4604" i="7"/>
  <c r="F4603" i="7"/>
  <c r="E4603" i="7"/>
  <c r="G4603" i="7"/>
  <c r="H4603" i="7"/>
  <c r="I4603" i="7"/>
  <c r="C4605" i="7"/>
  <c r="F4604" i="7"/>
  <c r="D4604" i="7"/>
  <c r="E4604" i="7"/>
  <c r="G4604" i="7"/>
  <c r="H4604" i="7"/>
  <c r="I4604" i="7"/>
  <c r="C4606" i="7"/>
  <c r="F4605" i="7"/>
  <c r="E4605" i="7"/>
  <c r="G4605" i="7"/>
  <c r="D4605" i="7"/>
  <c r="H4605" i="7"/>
  <c r="I4605" i="7"/>
  <c r="C4607" i="7"/>
  <c r="F4606" i="7"/>
  <c r="D4606" i="7"/>
  <c r="E4606" i="7"/>
  <c r="G4606" i="7"/>
  <c r="H4606" i="7"/>
  <c r="I4606" i="7"/>
  <c r="C4608" i="7"/>
  <c r="F4607" i="7"/>
  <c r="E4607" i="7"/>
  <c r="G4607" i="7"/>
  <c r="D4607" i="7"/>
  <c r="H4607" i="7"/>
  <c r="I4607" i="7"/>
  <c r="C4609" i="7"/>
  <c r="F4608" i="7"/>
  <c r="E4608" i="7"/>
  <c r="D4608" i="7"/>
  <c r="G4608" i="7"/>
  <c r="H4608" i="7"/>
  <c r="I4608" i="7"/>
  <c r="C4610" i="7"/>
  <c r="F4609" i="7"/>
  <c r="E4609" i="7"/>
  <c r="D4609" i="7"/>
  <c r="G4609" i="7"/>
  <c r="H4609" i="7"/>
  <c r="I4609" i="7"/>
  <c r="C4611" i="7"/>
  <c r="F4610" i="7"/>
  <c r="E4610" i="7"/>
  <c r="D4610" i="7"/>
  <c r="G4610" i="7"/>
  <c r="H4610" i="7"/>
  <c r="I4610" i="7"/>
  <c r="C4612" i="7"/>
  <c r="E4611" i="7"/>
  <c r="F4611" i="7"/>
  <c r="G4611" i="7"/>
  <c r="D4611" i="7"/>
  <c r="H4611" i="7"/>
  <c r="I4611" i="7"/>
  <c r="G4612" i="7"/>
  <c r="C4613" i="7"/>
  <c r="F4612" i="7"/>
  <c r="D4612" i="7"/>
  <c r="E4612" i="7"/>
  <c r="H4612" i="7"/>
  <c r="I4612" i="7"/>
  <c r="C4614" i="7"/>
  <c r="F4613" i="7"/>
  <c r="E4613" i="7"/>
  <c r="G4613" i="7"/>
  <c r="D4613" i="7"/>
  <c r="H4613" i="7"/>
  <c r="I4613" i="7"/>
  <c r="C4615" i="7"/>
  <c r="F4614" i="7"/>
  <c r="G4614" i="7"/>
  <c r="E4614" i="7"/>
  <c r="D4614" i="7"/>
  <c r="H4614" i="7"/>
  <c r="I4614" i="7"/>
  <c r="D4615" i="7"/>
  <c r="C4616" i="7"/>
  <c r="E4615" i="7"/>
  <c r="G4615" i="7"/>
  <c r="F4615" i="7"/>
  <c r="H4615" i="7"/>
  <c r="I4615" i="7"/>
  <c r="G4616" i="7"/>
  <c r="C4617" i="7"/>
  <c r="F4616" i="7"/>
  <c r="D4616" i="7"/>
  <c r="E4616" i="7"/>
  <c r="H4616" i="7"/>
  <c r="I4616" i="7"/>
  <c r="D4617" i="7"/>
  <c r="C4618" i="7"/>
  <c r="E4617" i="7"/>
  <c r="G4617" i="7"/>
  <c r="F4617" i="7"/>
  <c r="H4617" i="7"/>
  <c r="I4617" i="7"/>
  <c r="G4618" i="7"/>
  <c r="C4619" i="7"/>
  <c r="F4618" i="7"/>
  <c r="D4618" i="7"/>
  <c r="E4618" i="7"/>
  <c r="H4618" i="7"/>
  <c r="I4618" i="7"/>
  <c r="D4619" i="7"/>
  <c r="C4620" i="7"/>
  <c r="E4619" i="7"/>
  <c r="F4619" i="7"/>
  <c r="G4619" i="7"/>
  <c r="H4619" i="7"/>
  <c r="I4619" i="7"/>
  <c r="C4621" i="7"/>
  <c r="F4620" i="7"/>
  <c r="D4620" i="7"/>
  <c r="E4620" i="7"/>
  <c r="G4620" i="7"/>
  <c r="H4620" i="7"/>
  <c r="I4620" i="7"/>
  <c r="C4622" i="7"/>
  <c r="F4621" i="7"/>
  <c r="E4621" i="7"/>
  <c r="G4621" i="7"/>
  <c r="D4621" i="7"/>
  <c r="H4621" i="7"/>
  <c r="I4621" i="7"/>
  <c r="C4623" i="7"/>
  <c r="F4622" i="7"/>
  <c r="G4622" i="7"/>
  <c r="E4622" i="7"/>
  <c r="D4622" i="7"/>
  <c r="H4622" i="7"/>
  <c r="I4622" i="7"/>
  <c r="C4624" i="7"/>
  <c r="F4623" i="7"/>
  <c r="E4623" i="7"/>
  <c r="D4623" i="7"/>
  <c r="G4623" i="7"/>
  <c r="H4623" i="7"/>
  <c r="I4623" i="7"/>
  <c r="G4624" i="7"/>
  <c r="C4625" i="7"/>
  <c r="F4624" i="7"/>
  <c r="D4624" i="7"/>
  <c r="E4624" i="7"/>
  <c r="H4624" i="7"/>
  <c r="I4624" i="7"/>
  <c r="C4626" i="7"/>
  <c r="F4625" i="7"/>
  <c r="E4625" i="7"/>
  <c r="G4625" i="7"/>
  <c r="D4625" i="7"/>
  <c r="H4625" i="7"/>
  <c r="I4625" i="7"/>
  <c r="C4627" i="7"/>
  <c r="F4626" i="7"/>
  <c r="E4626" i="7"/>
  <c r="G4626" i="7"/>
  <c r="D4626" i="7"/>
  <c r="H4626" i="7"/>
  <c r="I4626" i="7"/>
  <c r="C4628" i="7"/>
  <c r="E4627" i="7"/>
  <c r="F4627" i="7"/>
  <c r="G4627" i="7"/>
  <c r="D4627" i="7"/>
  <c r="H4627" i="7"/>
  <c r="I4627" i="7"/>
  <c r="C4629" i="7"/>
  <c r="F4628" i="7"/>
  <c r="G4628" i="7"/>
  <c r="E4628" i="7"/>
  <c r="D4628" i="7"/>
  <c r="H4628" i="7"/>
  <c r="I4628" i="7"/>
  <c r="D4629" i="7"/>
  <c r="C4630" i="7"/>
  <c r="F4629" i="7"/>
  <c r="E4629" i="7"/>
  <c r="G4629" i="7"/>
  <c r="H4629" i="7"/>
  <c r="I4629" i="7"/>
  <c r="C4631" i="7"/>
  <c r="F4630" i="7"/>
  <c r="E4630" i="7"/>
  <c r="D4630" i="7"/>
  <c r="G4630" i="7"/>
  <c r="H4630" i="7"/>
  <c r="I4630" i="7"/>
  <c r="D4631" i="7"/>
  <c r="G4631" i="7"/>
  <c r="C4632" i="7"/>
  <c r="F4631" i="7"/>
  <c r="E4631" i="7"/>
  <c r="H4631" i="7"/>
  <c r="I4631" i="7"/>
  <c r="C4633" i="7"/>
  <c r="F4632" i="7"/>
  <c r="D4632" i="7"/>
  <c r="E4632" i="7"/>
  <c r="G4632" i="7"/>
  <c r="H4632" i="7"/>
  <c r="I4632" i="7"/>
  <c r="E4633" i="7"/>
  <c r="C4634" i="7"/>
  <c r="F4633" i="7"/>
  <c r="G4633" i="7"/>
  <c r="D4633" i="7"/>
  <c r="H4633" i="7"/>
  <c r="I4633" i="7"/>
  <c r="C4635" i="7"/>
  <c r="G4634" i="7"/>
  <c r="E4634" i="7"/>
  <c r="D4634" i="7"/>
  <c r="F4634" i="7"/>
  <c r="H4634" i="7"/>
  <c r="I4634" i="7"/>
  <c r="D4635" i="7"/>
  <c r="C4636" i="7"/>
  <c r="F4635" i="7"/>
  <c r="G4635" i="7"/>
  <c r="E4635" i="7"/>
  <c r="H4635" i="7"/>
  <c r="I4635" i="7"/>
  <c r="G4636" i="7"/>
  <c r="D4636" i="7"/>
  <c r="C4637" i="7"/>
  <c r="F4636" i="7"/>
  <c r="E4636" i="7"/>
  <c r="H4636" i="7"/>
  <c r="I4636" i="7"/>
  <c r="E4637" i="7"/>
  <c r="D4637" i="7"/>
  <c r="C4638" i="7"/>
  <c r="F4637" i="7"/>
  <c r="G4637" i="7"/>
  <c r="H4637" i="7"/>
  <c r="I4637" i="7"/>
  <c r="D4638" i="7"/>
  <c r="C4639" i="7"/>
  <c r="F4638" i="7"/>
  <c r="E4638" i="7"/>
  <c r="G4638" i="7"/>
  <c r="H4638" i="7"/>
  <c r="I4638" i="7"/>
  <c r="E4639" i="7"/>
  <c r="D4639" i="7"/>
  <c r="F4639" i="7"/>
  <c r="C4640" i="7"/>
  <c r="G4639" i="7"/>
  <c r="H4639" i="7"/>
  <c r="I4639" i="7"/>
  <c r="D4640" i="7"/>
  <c r="F4640" i="7"/>
  <c r="E4640" i="7"/>
  <c r="C4641" i="7"/>
  <c r="G4640" i="7"/>
  <c r="H4640" i="7"/>
  <c r="I4640" i="7"/>
  <c r="E4641" i="7"/>
  <c r="D4641" i="7"/>
  <c r="F4641" i="7"/>
  <c r="G4641" i="7"/>
  <c r="C4642" i="7"/>
  <c r="H4641" i="7"/>
  <c r="I4641" i="7"/>
  <c r="E4642" i="7"/>
  <c r="C4643" i="7"/>
  <c r="D4642" i="7"/>
  <c r="F4642" i="7"/>
  <c r="G4642" i="7"/>
  <c r="H4642" i="7"/>
  <c r="I4642" i="7"/>
  <c r="E4643" i="7"/>
  <c r="D4643" i="7"/>
  <c r="C4644" i="7"/>
  <c r="F4643" i="7"/>
  <c r="G4643" i="7"/>
  <c r="H4643" i="7"/>
  <c r="I4643" i="7"/>
  <c r="C4645" i="7"/>
  <c r="F4644" i="7"/>
  <c r="E4644" i="7"/>
  <c r="G4644" i="7"/>
  <c r="D4644" i="7"/>
  <c r="H4644" i="7"/>
  <c r="I4644" i="7"/>
  <c r="D4645" i="7"/>
  <c r="G4645" i="7"/>
  <c r="E4645" i="7"/>
  <c r="C4646" i="7"/>
  <c r="F4645" i="7"/>
  <c r="H4645" i="7"/>
  <c r="I4645" i="7"/>
  <c r="D4646" i="7"/>
  <c r="C4647" i="7"/>
  <c r="F4646" i="7"/>
  <c r="E4646" i="7"/>
  <c r="G4646" i="7"/>
  <c r="H4646" i="7"/>
  <c r="I4646" i="7"/>
  <c r="E4647" i="7"/>
  <c r="D4647" i="7"/>
  <c r="C4648" i="7"/>
  <c r="G4647" i="7"/>
  <c r="F4647" i="7"/>
  <c r="H4647" i="7"/>
  <c r="I4647" i="7"/>
  <c r="F4648" i="7"/>
  <c r="E4648" i="7"/>
  <c r="C4649" i="7"/>
  <c r="G4648" i="7"/>
  <c r="D4648" i="7"/>
  <c r="H4648" i="7"/>
  <c r="I4648" i="7"/>
  <c r="E4649" i="7"/>
  <c r="D4649" i="7"/>
  <c r="F4649" i="7"/>
  <c r="G4649" i="7"/>
  <c r="C4650" i="7"/>
  <c r="H4649" i="7"/>
  <c r="I4649" i="7"/>
  <c r="D4650" i="7"/>
  <c r="C4651" i="7"/>
  <c r="E4650" i="7"/>
  <c r="F4650" i="7"/>
  <c r="G4650" i="7"/>
  <c r="H4650" i="7"/>
  <c r="I4650" i="7"/>
  <c r="E4651" i="7"/>
  <c r="D4651" i="7"/>
  <c r="C4652" i="7"/>
  <c r="G4651" i="7"/>
  <c r="F4651" i="7"/>
  <c r="H4651" i="7"/>
  <c r="I4651" i="7"/>
  <c r="C4653" i="7"/>
  <c r="F4652" i="7"/>
  <c r="E4652" i="7"/>
  <c r="G4652" i="7"/>
  <c r="D4652" i="7"/>
  <c r="H4652" i="7"/>
  <c r="I4652" i="7"/>
  <c r="E4653" i="7"/>
  <c r="D4653" i="7"/>
  <c r="F4653" i="7"/>
  <c r="G4653" i="7"/>
  <c r="C4654" i="7"/>
  <c r="H4653" i="7"/>
  <c r="I4653" i="7"/>
  <c r="D4654" i="7"/>
  <c r="C4655" i="7"/>
  <c r="F4654" i="7"/>
  <c r="G4654" i="7"/>
  <c r="E4654" i="7"/>
  <c r="H4654" i="7"/>
  <c r="I4654" i="7"/>
  <c r="E4655" i="7"/>
  <c r="D4655" i="7"/>
  <c r="C4656" i="7"/>
  <c r="F4655" i="7"/>
  <c r="G4655" i="7"/>
  <c r="H4655" i="7"/>
  <c r="I4655" i="7"/>
  <c r="F4656" i="7"/>
  <c r="E4656" i="7"/>
  <c r="C4657" i="7"/>
  <c r="G4656" i="7"/>
  <c r="D4656" i="7"/>
  <c r="H4656" i="7"/>
  <c r="I4656" i="7"/>
  <c r="D4657" i="7"/>
  <c r="C4658" i="7"/>
  <c r="G4657" i="7"/>
  <c r="F4657" i="7"/>
  <c r="E4657" i="7"/>
  <c r="H4657" i="7"/>
  <c r="I4657" i="7"/>
  <c r="E4658" i="7"/>
  <c r="C4659" i="7"/>
  <c r="F4658" i="7"/>
  <c r="G4658" i="7"/>
  <c r="D4658" i="7"/>
  <c r="H4658" i="7"/>
  <c r="I4658" i="7"/>
  <c r="D4659" i="7"/>
  <c r="C4660" i="7"/>
  <c r="F4659" i="7"/>
  <c r="G4659" i="7"/>
  <c r="E4659" i="7"/>
  <c r="H4659" i="7"/>
  <c r="I4659" i="7"/>
  <c r="C4661" i="7"/>
  <c r="F4660" i="7"/>
  <c r="E4660" i="7"/>
  <c r="G4660" i="7"/>
  <c r="D4660" i="7"/>
  <c r="H4660" i="7"/>
  <c r="I4660" i="7"/>
  <c r="E4661" i="7"/>
  <c r="D4661" i="7"/>
  <c r="F4661" i="7"/>
  <c r="C4662" i="7"/>
  <c r="G4661" i="7"/>
  <c r="H4661" i="7"/>
  <c r="I4661" i="7"/>
  <c r="D4662" i="7"/>
  <c r="C4663" i="7"/>
  <c r="F4662" i="7"/>
  <c r="G4662" i="7"/>
  <c r="E4662" i="7"/>
  <c r="H4662" i="7"/>
  <c r="I4662" i="7"/>
  <c r="E4663" i="7"/>
  <c r="D4663" i="7"/>
  <c r="F4663" i="7"/>
  <c r="G4663" i="7"/>
  <c r="C4664" i="7"/>
  <c r="H4663" i="7"/>
  <c r="I4663" i="7"/>
  <c r="F4664" i="7"/>
  <c r="E4664" i="7"/>
  <c r="D4664" i="7"/>
  <c r="C4665" i="7"/>
  <c r="G4664" i="7"/>
  <c r="H4664" i="7"/>
  <c r="I4664" i="7"/>
  <c r="D4665" i="7"/>
  <c r="F4665" i="7"/>
  <c r="E4665" i="7"/>
  <c r="C4666" i="7"/>
  <c r="G4665" i="7"/>
  <c r="H4665" i="7"/>
  <c r="I4665" i="7"/>
  <c r="E4666" i="7"/>
  <c r="D4666" i="7"/>
  <c r="F4666" i="7"/>
  <c r="C4667" i="7"/>
  <c r="G4666" i="7"/>
  <c r="H4666" i="7"/>
  <c r="I4666" i="7"/>
  <c r="D4667" i="7"/>
  <c r="C4668" i="7"/>
  <c r="F4667" i="7"/>
  <c r="E4667" i="7"/>
  <c r="G4667" i="7"/>
  <c r="H4667" i="7"/>
  <c r="I4667" i="7"/>
  <c r="E4668" i="7"/>
  <c r="C4669" i="7"/>
  <c r="G4668" i="7"/>
  <c r="D4668" i="7"/>
  <c r="F4668" i="7"/>
  <c r="H4668" i="7"/>
  <c r="I4668" i="7"/>
  <c r="D4669" i="7"/>
  <c r="C4670" i="7"/>
  <c r="F4669" i="7"/>
  <c r="E4669" i="7"/>
  <c r="G4669" i="7"/>
  <c r="H4669" i="7"/>
  <c r="I4669" i="7"/>
  <c r="F4670" i="7"/>
  <c r="E4670" i="7"/>
  <c r="D4670" i="7"/>
  <c r="C4671" i="7"/>
  <c r="G4670" i="7"/>
  <c r="H4670" i="7"/>
  <c r="I4670" i="7"/>
  <c r="E4671" i="7"/>
  <c r="D4671" i="7"/>
  <c r="F4671" i="7"/>
  <c r="C4672" i="7"/>
  <c r="G4671" i="7"/>
  <c r="H4671" i="7"/>
  <c r="I4671" i="7"/>
  <c r="F4672" i="7"/>
  <c r="D4672" i="7"/>
  <c r="E4672" i="7"/>
  <c r="C4673" i="7"/>
  <c r="G4672" i="7"/>
  <c r="H4672" i="7"/>
  <c r="I4672" i="7"/>
  <c r="E4673" i="7"/>
  <c r="D4673" i="7"/>
  <c r="F4673" i="7"/>
  <c r="C4674" i="7"/>
  <c r="G4673" i="7"/>
  <c r="H4673" i="7"/>
  <c r="I4673" i="7"/>
  <c r="D4674" i="7"/>
  <c r="F4674" i="7"/>
  <c r="E4674" i="7"/>
  <c r="G4674" i="7"/>
  <c r="C4675" i="7"/>
  <c r="H4674" i="7"/>
  <c r="I4674" i="7"/>
  <c r="F4675" i="7"/>
  <c r="C4676" i="7"/>
  <c r="E4675" i="7"/>
  <c r="D4675" i="7"/>
  <c r="G4675" i="7"/>
  <c r="H4675" i="7"/>
  <c r="I4675" i="7"/>
  <c r="D4676" i="7"/>
  <c r="F4676" i="7"/>
  <c r="E4676" i="7"/>
  <c r="C4677" i="7"/>
  <c r="G4676" i="7"/>
  <c r="H4676" i="7"/>
  <c r="I4676" i="7"/>
  <c r="F4677" i="7"/>
  <c r="E4677" i="7"/>
  <c r="D4677" i="7"/>
  <c r="G4677" i="7"/>
  <c r="C4678" i="7"/>
  <c r="H4677" i="7"/>
  <c r="I4677" i="7"/>
  <c r="D4678" i="7"/>
  <c r="F4678" i="7"/>
  <c r="C4679" i="7"/>
  <c r="G4678" i="7"/>
  <c r="E4678" i="7"/>
  <c r="H4678" i="7"/>
  <c r="I4678" i="7"/>
  <c r="F4679" i="7"/>
  <c r="E4679" i="7"/>
  <c r="G4679" i="7"/>
  <c r="C4680" i="7"/>
  <c r="D4679" i="7"/>
  <c r="H4679" i="7"/>
  <c r="I4679" i="7"/>
  <c r="D4680" i="7"/>
  <c r="F4680" i="7"/>
  <c r="E4680" i="7"/>
  <c r="C4681" i="7"/>
  <c r="G4680" i="7"/>
  <c r="H4680" i="7"/>
  <c r="I4680" i="7"/>
  <c r="F4681" i="7"/>
  <c r="E4681" i="7"/>
  <c r="G4681" i="7"/>
  <c r="C4682" i="7"/>
  <c r="D4681" i="7"/>
  <c r="H4681" i="7"/>
  <c r="I4681" i="7"/>
  <c r="D4682" i="7"/>
  <c r="F4682" i="7"/>
  <c r="C4683" i="7"/>
  <c r="E4682" i="7"/>
  <c r="G4682" i="7"/>
  <c r="H4682" i="7"/>
  <c r="I4682" i="7"/>
  <c r="F4683" i="7"/>
  <c r="E4683" i="7"/>
  <c r="D4683" i="7"/>
  <c r="C4684" i="7"/>
  <c r="G4683" i="7"/>
  <c r="H4683" i="7"/>
  <c r="I4683" i="7"/>
  <c r="D4684" i="7"/>
  <c r="F4684" i="7"/>
  <c r="G4684" i="7"/>
  <c r="C4685" i="7"/>
  <c r="E4684" i="7"/>
  <c r="H4684" i="7"/>
  <c r="I4684" i="7"/>
  <c r="F4685" i="7"/>
  <c r="E4685" i="7"/>
  <c r="D4685" i="7"/>
  <c r="C4686" i="7"/>
  <c r="G4685" i="7"/>
  <c r="H4685" i="7"/>
  <c r="I4685" i="7"/>
  <c r="G4686" i="7"/>
  <c r="D4686" i="7"/>
  <c r="F4686" i="7"/>
  <c r="E4686" i="7"/>
  <c r="C4687" i="7"/>
  <c r="H4686" i="7"/>
  <c r="I4686" i="7"/>
  <c r="F4687" i="7"/>
  <c r="E4687" i="7"/>
  <c r="C4688" i="7"/>
  <c r="G4687" i="7"/>
  <c r="D4687" i="7"/>
  <c r="H4687" i="7"/>
  <c r="I4687" i="7"/>
  <c r="D4688" i="7"/>
  <c r="F4688" i="7"/>
  <c r="C4689" i="7"/>
  <c r="E4688" i="7"/>
  <c r="G4688" i="7"/>
  <c r="H4688" i="7"/>
  <c r="I4688" i="7"/>
  <c r="F4689" i="7"/>
  <c r="E4689" i="7"/>
  <c r="C4690" i="7"/>
  <c r="G4689" i="7"/>
  <c r="D4689" i="7"/>
  <c r="H4689" i="7"/>
  <c r="I4689" i="7"/>
  <c r="D4690" i="7"/>
  <c r="F4690" i="7"/>
  <c r="E4690" i="7"/>
  <c r="G4690" i="7"/>
  <c r="C4691" i="7"/>
  <c r="H4690" i="7"/>
  <c r="I4690" i="7"/>
  <c r="C4692" i="7"/>
  <c r="F4691" i="7"/>
  <c r="E4691" i="7"/>
  <c r="D4691" i="7"/>
  <c r="G4691" i="7"/>
  <c r="H4691" i="7"/>
  <c r="I4691" i="7"/>
  <c r="D4692" i="7"/>
  <c r="F4692" i="7"/>
  <c r="C4693" i="7"/>
  <c r="G4692" i="7"/>
  <c r="E4692" i="7"/>
  <c r="H4692" i="7"/>
  <c r="I4692" i="7"/>
  <c r="F4693" i="7"/>
  <c r="G4693" i="7"/>
  <c r="E4693" i="7"/>
  <c r="D4693" i="7"/>
  <c r="C4694" i="7"/>
  <c r="H4693" i="7"/>
  <c r="I4693" i="7"/>
  <c r="D4694" i="7"/>
  <c r="F4694" i="7"/>
  <c r="E4694" i="7"/>
  <c r="C4695" i="7"/>
  <c r="G4694" i="7"/>
  <c r="H4694" i="7"/>
  <c r="I4694" i="7"/>
  <c r="F4695" i="7"/>
  <c r="E4695" i="7"/>
  <c r="C4696" i="7"/>
  <c r="D4695" i="7"/>
  <c r="G4695" i="7"/>
  <c r="H4695" i="7"/>
  <c r="I4695" i="7"/>
  <c r="D4696" i="7"/>
  <c r="F4696" i="7"/>
  <c r="C4697" i="7"/>
  <c r="E4696" i="7"/>
  <c r="G4696" i="7"/>
  <c r="H4696" i="7"/>
  <c r="I4696" i="7"/>
  <c r="F4697" i="7"/>
  <c r="E4697" i="7"/>
  <c r="D4697" i="7"/>
  <c r="C4698" i="7"/>
  <c r="G4697" i="7"/>
  <c r="H4697" i="7"/>
  <c r="I4697" i="7"/>
  <c r="D4698" i="7"/>
  <c r="F4698" i="7"/>
  <c r="E4698" i="7"/>
  <c r="C4699" i="7"/>
  <c r="G4698" i="7"/>
  <c r="H4698" i="7"/>
  <c r="I4698" i="7"/>
  <c r="F4699" i="7"/>
  <c r="E4699" i="7"/>
  <c r="G4699" i="7"/>
  <c r="C4700" i="7"/>
  <c r="D4699" i="7"/>
  <c r="H4699" i="7"/>
  <c r="I4699" i="7"/>
  <c r="D4700" i="7"/>
  <c r="F4700" i="7"/>
  <c r="C4701" i="7"/>
  <c r="G4700" i="7"/>
  <c r="E4700" i="7"/>
  <c r="H4700" i="7"/>
  <c r="I4700" i="7"/>
  <c r="G4701" i="7"/>
  <c r="F4701" i="7"/>
  <c r="E4701" i="7"/>
  <c r="D4701" i="7"/>
  <c r="C4702" i="7"/>
  <c r="H4701" i="7"/>
  <c r="I4701" i="7"/>
  <c r="D4702" i="7"/>
  <c r="F4702" i="7"/>
  <c r="C4703" i="7"/>
  <c r="E4702" i="7"/>
  <c r="G4702" i="7"/>
  <c r="H4702" i="7"/>
  <c r="I4702" i="7"/>
  <c r="F4703" i="7"/>
  <c r="E4703" i="7"/>
  <c r="G4703" i="7"/>
  <c r="C4704" i="7"/>
  <c r="D4703" i="7"/>
  <c r="H4703" i="7"/>
  <c r="I4703" i="7"/>
  <c r="D4704" i="7"/>
  <c r="F4704" i="7"/>
  <c r="C4705" i="7"/>
  <c r="E4704" i="7"/>
  <c r="G4704" i="7"/>
  <c r="H4704" i="7"/>
  <c r="I4704" i="7"/>
  <c r="F4705" i="7"/>
  <c r="G4705" i="7"/>
  <c r="E4705" i="7"/>
  <c r="D4705" i="7"/>
  <c r="C4706" i="7"/>
  <c r="H4705" i="7"/>
  <c r="I4705" i="7"/>
  <c r="D4706" i="7"/>
  <c r="F4706" i="7"/>
  <c r="C4707" i="7"/>
  <c r="G4706" i="7"/>
  <c r="E4706" i="7"/>
  <c r="H4706" i="7"/>
  <c r="I4706" i="7"/>
  <c r="F4707" i="7"/>
  <c r="G4707" i="7"/>
  <c r="E4707" i="7"/>
  <c r="D4707" i="7"/>
  <c r="C4708" i="7"/>
  <c r="H4707" i="7"/>
  <c r="I4707" i="7"/>
  <c r="D4708" i="7"/>
  <c r="F4708" i="7"/>
  <c r="G4708" i="7"/>
  <c r="C4709" i="7"/>
  <c r="E4708" i="7"/>
  <c r="H4708" i="7"/>
  <c r="I4708" i="7"/>
  <c r="G4709" i="7"/>
  <c r="F4709" i="7"/>
  <c r="E4709" i="7"/>
  <c r="D4709" i="7"/>
  <c r="C4710" i="7"/>
  <c r="H4709" i="7"/>
  <c r="I4709" i="7"/>
  <c r="G4710" i="7"/>
  <c r="D4710" i="7"/>
  <c r="C4711" i="7"/>
  <c r="F4710" i="7"/>
  <c r="E4710" i="7"/>
  <c r="H4710" i="7"/>
  <c r="I4710" i="7"/>
  <c r="F4711" i="7"/>
  <c r="E4711" i="7"/>
  <c r="D4711" i="7"/>
  <c r="G4711" i="7"/>
  <c r="C4712" i="7"/>
  <c r="H4711" i="7"/>
  <c r="I4711" i="7"/>
  <c r="D4712" i="7"/>
  <c r="C4713" i="7"/>
  <c r="G4712" i="7"/>
  <c r="E4712" i="7"/>
  <c r="F4712" i="7"/>
  <c r="H4712" i="7"/>
  <c r="I4712" i="7"/>
  <c r="G4713" i="7"/>
  <c r="F4713" i="7"/>
  <c r="E4713" i="7"/>
  <c r="D4713" i="7"/>
  <c r="C4714" i="7"/>
  <c r="H4713" i="7"/>
  <c r="I4713" i="7"/>
  <c r="D4714" i="7"/>
  <c r="G4714" i="7"/>
  <c r="C4715" i="7"/>
  <c r="F4714" i="7"/>
  <c r="E4714" i="7"/>
  <c r="H4714" i="7"/>
  <c r="I4714" i="7"/>
  <c r="G4715" i="7"/>
  <c r="F4715" i="7"/>
  <c r="E4715" i="7"/>
  <c r="D4715" i="7"/>
  <c r="C4716" i="7"/>
  <c r="H4715" i="7"/>
  <c r="I4715" i="7"/>
  <c r="D4716" i="7"/>
  <c r="C4717" i="7"/>
  <c r="F4716" i="7"/>
  <c r="E4716" i="7"/>
  <c r="G4716" i="7"/>
  <c r="H4716" i="7"/>
  <c r="I4716" i="7"/>
  <c r="F4717" i="7"/>
  <c r="E4717" i="7"/>
  <c r="G4717" i="7"/>
  <c r="C4718" i="7"/>
  <c r="D4717" i="7"/>
  <c r="H4717" i="7"/>
  <c r="I4717" i="7"/>
  <c r="D4718" i="7"/>
  <c r="C4719" i="7"/>
  <c r="F4718" i="7"/>
  <c r="E4718" i="7"/>
  <c r="G4718" i="7"/>
  <c r="H4718" i="7"/>
  <c r="I4718" i="7"/>
  <c r="F4719" i="7"/>
  <c r="E4719" i="7"/>
  <c r="C4720" i="7"/>
  <c r="G4719" i="7"/>
  <c r="D4719" i="7"/>
  <c r="H4719" i="7"/>
  <c r="I4719" i="7"/>
  <c r="D4720" i="7"/>
  <c r="C4721" i="7"/>
  <c r="F4720" i="7"/>
  <c r="E4720" i="7"/>
  <c r="G4720" i="7"/>
  <c r="H4720" i="7"/>
  <c r="I4720" i="7"/>
  <c r="F4721" i="7"/>
  <c r="G4721" i="7"/>
  <c r="E4721" i="7"/>
  <c r="D4721" i="7"/>
  <c r="C4722" i="7"/>
  <c r="H4721" i="7"/>
  <c r="I4721" i="7"/>
  <c r="D4722" i="7"/>
  <c r="C4723" i="7"/>
  <c r="G4722" i="7"/>
  <c r="E4722" i="7"/>
  <c r="F4722" i="7"/>
  <c r="H4722" i="7"/>
  <c r="I4722" i="7"/>
  <c r="F4723" i="7"/>
  <c r="E4723" i="7"/>
  <c r="D4723" i="7"/>
  <c r="C4724" i="7"/>
  <c r="G4723" i="7"/>
  <c r="H4723" i="7"/>
  <c r="I4723" i="7"/>
  <c r="G4724" i="7"/>
  <c r="D4724" i="7"/>
  <c r="C4725" i="7"/>
  <c r="F4724" i="7"/>
  <c r="E4724" i="7"/>
  <c r="H4724" i="7"/>
  <c r="I4724" i="7"/>
  <c r="F4725" i="7"/>
  <c r="E4725" i="7"/>
  <c r="C4726" i="7"/>
  <c r="G4725" i="7"/>
  <c r="D4725" i="7"/>
  <c r="H4725" i="7"/>
  <c r="I4725" i="7"/>
  <c r="D4726" i="7"/>
  <c r="C4727" i="7"/>
  <c r="E4726" i="7"/>
  <c r="F4726" i="7"/>
  <c r="G4726" i="7"/>
  <c r="H4726" i="7"/>
  <c r="I4726" i="7"/>
  <c r="F4727" i="7"/>
  <c r="E4727" i="7"/>
  <c r="C4728" i="7"/>
  <c r="D4727" i="7"/>
  <c r="G4727" i="7"/>
  <c r="H4727" i="7"/>
  <c r="I4727" i="7"/>
  <c r="D4728" i="7"/>
  <c r="C4729" i="7"/>
  <c r="F4728" i="7"/>
  <c r="E4728" i="7"/>
  <c r="G4728" i="7"/>
  <c r="H4728" i="7"/>
  <c r="I4728" i="7"/>
  <c r="F4729" i="7"/>
  <c r="E4729" i="7"/>
  <c r="C4730" i="7"/>
  <c r="D4729" i="7"/>
  <c r="G4729" i="7"/>
  <c r="H4729" i="7"/>
  <c r="I4729" i="7"/>
  <c r="C4731" i="7"/>
  <c r="F4730" i="7"/>
  <c r="E4730" i="7"/>
  <c r="G4730" i="7"/>
  <c r="D4730" i="7"/>
  <c r="H4730" i="7"/>
  <c r="I4730" i="7"/>
  <c r="F4731" i="7"/>
  <c r="G4731" i="7"/>
  <c r="E4731" i="7"/>
  <c r="D4731" i="7"/>
  <c r="C4732" i="7"/>
  <c r="H4731" i="7"/>
  <c r="I4731" i="7"/>
  <c r="D4732" i="7"/>
  <c r="C4733" i="7"/>
  <c r="F4732" i="7"/>
  <c r="E4732" i="7"/>
  <c r="G4732" i="7"/>
  <c r="H4732" i="7"/>
  <c r="I4732" i="7"/>
  <c r="E4733" i="7"/>
  <c r="F4733" i="7"/>
  <c r="D4733" i="7"/>
  <c r="C4734" i="7"/>
  <c r="G4733" i="7"/>
  <c r="H4733" i="7"/>
  <c r="I4733" i="7"/>
  <c r="D4734" i="7"/>
  <c r="C4735" i="7"/>
  <c r="E4734" i="7"/>
  <c r="F4734" i="7"/>
  <c r="G4734" i="7"/>
  <c r="H4734" i="7"/>
  <c r="I4734" i="7"/>
  <c r="F4735" i="7"/>
  <c r="E4735" i="7"/>
  <c r="C4736" i="7"/>
  <c r="G4735" i="7"/>
  <c r="D4735" i="7"/>
  <c r="H4735" i="7"/>
  <c r="I4735" i="7"/>
  <c r="D4736" i="7"/>
  <c r="C4737" i="7"/>
  <c r="F4736" i="7"/>
  <c r="E4736" i="7"/>
  <c r="G4736" i="7"/>
  <c r="H4736" i="7"/>
  <c r="I4736" i="7"/>
  <c r="F4737" i="7"/>
  <c r="E4737" i="7"/>
  <c r="C4738" i="7"/>
  <c r="G4737" i="7"/>
  <c r="D4737" i="7"/>
  <c r="H4737" i="7"/>
  <c r="I4737" i="7"/>
  <c r="D4738" i="7"/>
  <c r="C4739" i="7"/>
  <c r="E4738" i="7"/>
  <c r="F4738" i="7"/>
  <c r="G4738" i="7"/>
  <c r="H4738" i="7"/>
  <c r="I4738" i="7"/>
  <c r="F4739" i="7"/>
  <c r="E4739" i="7"/>
  <c r="D4739" i="7"/>
  <c r="C4740" i="7"/>
  <c r="G4739" i="7"/>
  <c r="H4739" i="7"/>
  <c r="I4739" i="7"/>
  <c r="D4740" i="7"/>
  <c r="C4741" i="7"/>
  <c r="E4740" i="7"/>
  <c r="F4740" i="7"/>
  <c r="G4740" i="7"/>
  <c r="H4740" i="7"/>
  <c r="I4740" i="7"/>
  <c r="F4741" i="7"/>
  <c r="E4741" i="7"/>
  <c r="G4741" i="7"/>
  <c r="C4742" i="7"/>
  <c r="D4741" i="7"/>
  <c r="H4741" i="7"/>
  <c r="I4741" i="7"/>
  <c r="D4742" i="7"/>
  <c r="G4742" i="7"/>
  <c r="C4743" i="7"/>
  <c r="F4742" i="7"/>
  <c r="E4742" i="7"/>
  <c r="H4742" i="7"/>
  <c r="I4742" i="7"/>
  <c r="F4743" i="7"/>
  <c r="E4743" i="7"/>
  <c r="C4744" i="7"/>
  <c r="G4743" i="7"/>
  <c r="D4743" i="7"/>
  <c r="H4743" i="7"/>
  <c r="I4743" i="7"/>
  <c r="D4744" i="7"/>
  <c r="C4745" i="7"/>
  <c r="E4744" i="7"/>
  <c r="G4744" i="7"/>
  <c r="F4744" i="7"/>
  <c r="H4744" i="7"/>
  <c r="I4744" i="7"/>
  <c r="F4745" i="7"/>
  <c r="E4745" i="7"/>
  <c r="D4745" i="7"/>
  <c r="C4746" i="7"/>
  <c r="G4745" i="7"/>
  <c r="H4745" i="7"/>
  <c r="I4745" i="7"/>
  <c r="D4746" i="7"/>
  <c r="G4746" i="7"/>
  <c r="C4747" i="7"/>
  <c r="F4746" i="7"/>
  <c r="E4746" i="7"/>
  <c r="H4746" i="7"/>
  <c r="I4746" i="7"/>
  <c r="F4747" i="7"/>
  <c r="G4747" i="7"/>
  <c r="E4747" i="7"/>
  <c r="D4747" i="7"/>
  <c r="C4748" i="7"/>
  <c r="H4747" i="7"/>
  <c r="I4747" i="7"/>
  <c r="D4748" i="7"/>
  <c r="C4749" i="7"/>
  <c r="E4748" i="7"/>
  <c r="F4748" i="7"/>
  <c r="G4748" i="7"/>
  <c r="H4748" i="7"/>
  <c r="I4748" i="7"/>
  <c r="F4749" i="7"/>
  <c r="E4749" i="7"/>
  <c r="D4749" i="7"/>
  <c r="C4750" i="7"/>
  <c r="G4749" i="7"/>
  <c r="H4749" i="7"/>
  <c r="I4749" i="7"/>
  <c r="G4750" i="7"/>
  <c r="D4750" i="7"/>
  <c r="C4751" i="7"/>
  <c r="F4750" i="7"/>
  <c r="E4750" i="7"/>
  <c r="H4750" i="7"/>
  <c r="I4750" i="7"/>
  <c r="F4751" i="7"/>
  <c r="E4751" i="7"/>
  <c r="C4752" i="7"/>
  <c r="D4751" i="7"/>
  <c r="G4751" i="7"/>
  <c r="H4751" i="7"/>
  <c r="I4751" i="7"/>
  <c r="D4752" i="7"/>
  <c r="C4753" i="7"/>
  <c r="G4752" i="7"/>
  <c r="E4752" i="7"/>
  <c r="F4752" i="7"/>
  <c r="H4752" i="7"/>
  <c r="I4752" i="7"/>
  <c r="F4753" i="7"/>
  <c r="E4753" i="7"/>
  <c r="C4754" i="7"/>
  <c r="D4753" i="7"/>
  <c r="G4753" i="7"/>
  <c r="H4753" i="7"/>
  <c r="I4753" i="7"/>
  <c r="D4754" i="7"/>
  <c r="C4755" i="7"/>
  <c r="G4754" i="7"/>
  <c r="E4754" i="7"/>
  <c r="F4754" i="7"/>
  <c r="H4754" i="7"/>
  <c r="I4754" i="7"/>
  <c r="F4755" i="7"/>
  <c r="E4755" i="7"/>
  <c r="G4755" i="7"/>
  <c r="C4756" i="7"/>
  <c r="D4755" i="7"/>
  <c r="H4755" i="7"/>
  <c r="I4755" i="7"/>
  <c r="D4756" i="7"/>
  <c r="C4757" i="7"/>
  <c r="F4756" i="7"/>
  <c r="E4756" i="7"/>
  <c r="G4756" i="7"/>
  <c r="H4756" i="7"/>
  <c r="I4756" i="7"/>
  <c r="F4757" i="7"/>
  <c r="E4757" i="7"/>
  <c r="D4757" i="7"/>
  <c r="C4758" i="7"/>
  <c r="G4757" i="7"/>
  <c r="H4757" i="7"/>
  <c r="I4757" i="7"/>
  <c r="D4758" i="7"/>
  <c r="E4758" i="7"/>
  <c r="C4759" i="7"/>
  <c r="F4758" i="7"/>
  <c r="G4758" i="7"/>
  <c r="H4758" i="7"/>
  <c r="I4758" i="7"/>
  <c r="F4759" i="7"/>
  <c r="E4759" i="7"/>
  <c r="C4760" i="7"/>
  <c r="G4759" i="7"/>
  <c r="D4759" i="7"/>
  <c r="H4759" i="7"/>
  <c r="I4759" i="7"/>
  <c r="G4760" i="7"/>
  <c r="D4760" i="7"/>
  <c r="C4761" i="7"/>
  <c r="F4760" i="7"/>
  <c r="E4760" i="7"/>
  <c r="H4760" i="7"/>
  <c r="I4760" i="7"/>
  <c r="D4761" i="7"/>
  <c r="C4762" i="7"/>
  <c r="F4761" i="7"/>
  <c r="E4761" i="7"/>
  <c r="G4761" i="7"/>
  <c r="H4761" i="7"/>
  <c r="I4761" i="7"/>
  <c r="E4762" i="7"/>
  <c r="C4763" i="7"/>
  <c r="G4762" i="7"/>
  <c r="D4762" i="7"/>
  <c r="F4762" i="7"/>
  <c r="H4762" i="7"/>
  <c r="I4762" i="7"/>
  <c r="G4763" i="7"/>
  <c r="D4763" i="7"/>
  <c r="C4764" i="7"/>
  <c r="F4763" i="7"/>
  <c r="E4763" i="7"/>
  <c r="H4763" i="7"/>
  <c r="I4763" i="7"/>
  <c r="D4764" i="7"/>
  <c r="F4764" i="7"/>
  <c r="C4765" i="7"/>
  <c r="E4764" i="7"/>
  <c r="G4764" i="7"/>
  <c r="H4764" i="7"/>
  <c r="I4764" i="7"/>
  <c r="F4765" i="7"/>
  <c r="D4765" i="7"/>
  <c r="C4766" i="7"/>
  <c r="E4765" i="7"/>
  <c r="G4765" i="7"/>
  <c r="H4765" i="7"/>
  <c r="I4765" i="7"/>
  <c r="F4766" i="7"/>
  <c r="E4766" i="7"/>
  <c r="C4767" i="7"/>
  <c r="D4766" i="7"/>
  <c r="G4766" i="7"/>
  <c r="H4766" i="7"/>
  <c r="I4766" i="7"/>
  <c r="F4767" i="7"/>
  <c r="G4767" i="7"/>
  <c r="D4767" i="7"/>
  <c r="C4768" i="7"/>
  <c r="E4767" i="7"/>
  <c r="H4767" i="7"/>
  <c r="I4767" i="7"/>
  <c r="F4768" i="7"/>
  <c r="E4768" i="7"/>
  <c r="D4768" i="7"/>
  <c r="G4768" i="7"/>
  <c r="C4769" i="7"/>
  <c r="H4768" i="7"/>
  <c r="I4768" i="7"/>
  <c r="F4769" i="7"/>
  <c r="G4769" i="7"/>
  <c r="D4769" i="7"/>
  <c r="C4770" i="7"/>
  <c r="E4769" i="7"/>
  <c r="H4769" i="7"/>
  <c r="I4769" i="7"/>
  <c r="D4770" i="7"/>
  <c r="C4771" i="7"/>
  <c r="F4770" i="7"/>
  <c r="G4770" i="7"/>
  <c r="E4770" i="7"/>
  <c r="H4770" i="7"/>
  <c r="I4770" i="7"/>
  <c r="D4771" i="7"/>
  <c r="C4772" i="7"/>
  <c r="E4771" i="7"/>
  <c r="G4771" i="7"/>
  <c r="F4771" i="7"/>
  <c r="H4771" i="7"/>
  <c r="I4771" i="7"/>
  <c r="F4772" i="7"/>
  <c r="E4772" i="7"/>
  <c r="D4772" i="7"/>
  <c r="G4772" i="7"/>
  <c r="C4773" i="7"/>
  <c r="H4772" i="7"/>
  <c r="I4772" i="7"/>
  <c r="F4773" i="7"/>
  <c r="D4773" i="7"/>
  <c r="E4773" i="7"/>
  <c r="C4774" i="7"/>
  <c r="G4773" i="7"/>
  <c r="H4773" i="7"/>
  <c r="I4773" i="7"/>
  <c r="F4774" i="7"/>
  <c r="E4774" i="7"/>
  <c r="D4774" i="7"/>
  <c r="G4774" i="7"/>
  <c r="C4775" i="7"/>
  <c r="H4774" i="7"/>
  <c r="I4774" i="7"/>
  <c r="F4775" i="7"/>
  <c r="D4775" i="7"/>
  <c r="E4775" i="7"/>
  <c r="C4776" i="7"/>
  <c r="G4775" i="7"/>
  <c r="H4775" i="7"/>
  <c r="I4775" i="7"/>
  <c r="C4777" i="7"/>
  <c r="F4776" i="7"/>
  <c r="E4776" i="7"/>
  <c r="D4776" i="7"/>
  <c r="G4776" i="7"/>
  <c r="H4776" i="7"/>
  <c r="I4776" i="7"/>
  <c r="F4777" i="7"/>
  <c r="D4777" i="7"/>
  <c r="C4778" i="7"/>
  <c r="E4777" i="7"/>
  <c r="G4777" i="7"/>
  <c r="H4777" i="7"/>
  <c r="I4777" i="7"/>
  <c r="D4778" i="7"/>
  <c r="C4779" i="7"/>
  <c r="F4778" i="7"/>
  <c r="G4778" i="7"/>
  <c r="E4778" i="7"/>
  <c r="H4778" i="7"/>
  <c r="I4778" i="7"/>
  <c r="D4779" i="7"/>
  <c r="C4780" i="7"/>
  <c r="E4779" i="7"/>
  <c r="G4779" i="7"/>
  <c r="F4779" i="7"/>
  <c r="H4779" i="7"/>
  <c r="I4779" i="7"/>
  <c r="C4781" i="7"/>
  <c r="F4780" i="7"/>
  <c r="E4780" i="7"/>
  <c r="G4780" i="7"/>
  <c r="D4780" i="7"/>
  <c r="H4780" i="7"/>
  <c r="I4780" i="7"/>
  <c r="F4781" i="7"/>
  <c r="D4781" i="7"/>
  <c r="C4782" i="7"/>
  <c r="E4781" i="7"/>
  <c r="G4781" i="7"/>
  <c r="H4781" i="7"/>
  <c r="I4781" i="7"/>
  <c r="C4783" i="7"/>
  <c r="F4782" i="7"/>
  <c r="E4782" i="7"/>
  <c r="D4782" i="7"/>
  <c r="G4782" i="7"/>
  <c r="H4782" i="7"/>
  <c r="I4782" i="7"/>
  <c r="D4783" i="7"/>
  <c r="C4784" i="7"/>
  <c r="F4783" i="7"/>
  <c r="E4783" i="7"/>
  <c r="G4783" i="7"/>
  <c r="H4783" i="7"/>
  <c r="I4783" i="7"/>
  <c r="F4784" i="7"/>
  <c r="E4784" i="7"/>
  <c r="C4785" i="7"/>
  <c r="D4784" i="7"/>
  <c r="G4784" i="7"/>
  <c r="H4784" i="7"/>
  <c r="I4784" i="7"/>
  <c r="F4785" i="7"/>
  <c r="D4785" i="7"/>
  <c r="C4786" i="7"/>
  <c r="E4785" i="7"/>
  <c r="G4785" i="7"/>
  <c r="H4785" i="7"/>
  <c r="I4785" i="7"/>
  <c r="D4786" i="7"/>
  <c r="C4787" i="7"/>
  <c r="F4786" i="7"/>
  <c r="G4786" i="7"/>
  <c r="E4786" i="7"/>
  <c r="H4786" i="7"/>
  <c r="I4786" i="7"/>
  <c r="D4787" i="7"/>
  <c r="C4788" i="7"/>
  <c r="E4787" i="7"/>
  <c r="G4787" i="7"/>
  <c r="F4787" i="7"/>
  <c r="H4787" i="7"/>
  <c r="I4787" i="7"/>
  <c r="G4788" i="7"/>
  <c r="C4789" i="7"/>
  <c r="F4788" i="7"/>
  <c r="E4788" i="7"/>
  <c r="D4788" i="7"/>
  <c r="H4788" i="7"/>
  <c r="I4788" i="7"/>
  <c r="F4789" i="7"/>
  <c r="D4789" i="7"/>
  <c r="C4790" i="7"/>
  <c r="E4789" i="7"/>
  <c r="G4789" i="7"/>
  <c r="H4789" i="7"/>
  <c r="I4789" i="7"/>
  <c r="C4791" i="7"/>
  <c r="G4790" i="7"/>
  <c r="F4790" i="7"/>
  <c r="E4790" i="7"/>
  <c r="D4790" i="7"/>
  <c r="H4790" i="7"/>
  <c r="I4790" i="7"/>
  <c r="D4791" i="7"/>
  <c r="C4792" i="7"/>
  <c r="E4791" i="7"/>
  <c r="G4791" i="7"/>
  <c r="F4791" i="7"/>
  <c r="H4791" i="7"/>
  <c r="I4791" i="7"/>
  <c r="E4792" i="7"/>
  <c r="D4792" i="7"/>
  <c r="F4792" i="7"/>
  <c r="G4792" i="7"/>
  <c r="C4793" i="7"/>
  <c r="H4792" i="7"/>
  <c r="I4792" i="7"/>
  <c r="G4793" i="7"/>
  <c r="F4793" i="7"/>
  <c r="D4793" i="7"/>
  <c r="C4794" i="7"/>
  <c r="E4793" i="7"/>
  <c r="H4793" i="7"/>
  <c r="I4793" i="7"/>
  <c r="C4795" i="7"/>
  <c r="F4794" i="7"/>
  <c r="G4794" i="7"/>
  <c r="D4794" i="7"/>
  <c r="E4794" i="7"/>
  <c r="H4794" i="7"/>
  <c r="I4794" i="7"/>
  <c r="D4795" i="7"/>
  <c r="C4796" i="7"/>
  <c r="E4795" i="7"/>
  <c r="G4795" i="7"/>
  <c r="F4795" i="7"/>
  <c r="H4795" i="7"/>
  <c r="I4795" i="7"/>
  <c r="F4796" i="7"/>
  <c r="E4796" i="7"/>
  <c r="D4796" i="7"/>
  <c r="G4796" i="7"/>
  <c r="C4797" i="7"/>
  <c r="H4796" i="7"/>
  <c r="I4796" i="7"/>
  <c r="G4797" i="7"/>
  <c r="F4797" i="7"/>
  <c r="D4797" i="7"/>
  <c r="C4798" i="7"/>
  <c r="E4797" i="7"/>
  <c r="H4797" i="7"/>
  <c r="I4797" i="7"/>
  <c r="F4798" i="7"/>
  <c r="E4798" i="7"/>
  <c r="D4798" i="7"/>
  <c r="C4799" i="7"/>
  <c r="G4798" i="7"/>
  <c r="H4798" i="7"/>
  <c r="I4798" i="7"/>
  <c r="F4799" i="7"/>
  <c r="D4799" i="7"/>
  <c r="G4799" i="7"/>
  <c r="E4799" i="7"/>
  <c r="C4800" i="7"/>
  <c r="H4799" i="7"/>
  <c r="I4799" i="7"/>
  <c r="F4800" i="7"/>
  <c r="E4800" i="7"/>
  <c r="D4800" i="7"/>
  <c r="G4800" i="7"/>
  <c r="C4801" i="7"/>
  <c r="H4800" i="7"/>
  <c r="I4800" i="7"/>
  <c r="F4801" i="7"/>
  <c r="D4801" i="7"/>
  <c r="E4801" i="7"/>
  <c r="G4801" i="7"/>
  <c r="C4802" i="7"/>
  <c r="H4801" i="7"/>
  <c r="I4801" i="7"/>
  <c r="D4802" i="7"/>
  <c r="F4802" i="7"/>
  <c r="E4802" i="7"/>
  <c r="C4803" i="7"/>
  <c r="G4802" i="7"/>
  <c r="H4802" i="7"/>
  <c r="I4802" i="7"/>
  <c r="F4803" i="7"/>
  <c r="D4803" i="7"/>
  <c r="C4804" i="7"/>
  <c r="E4803" i="7"/>
  <c r="G4803" i="7"/>
  <c r="H4803" i="7"/>
  <c r="I4803" i="7"/>
  <c r="F4804" i="7"/>
  <c r="E4804" i="7"/>
  <c r="D4804" i="7"/>
  <c r="G4804" i="7"/>
  <c r="C4805" i="7"/>
  <c r="H4804" i="7"/>
  <c r="I4804" i="7"/>
  <c r="F4805" i="7"/>
  <c r="D4805" i="7"/>
  <c r="E4805" i="7"/>
  <c r="C4806" i="7"/>
  <c r="G4805" i="7"/>
  <c r="H4805" i="7"/>
  <c r="I4805" i="7"/>
  <c r="C4807" i="7"/>
  <c r="F4806" i="7"/>
  <c r="D4806" i="7"/>
  <c r="G4806" i="7"/>
  <c r="E4806" i="7"/>
  <c r="H4806" i="7"/>
  <c r="I4806" i="7"/>
  <c r="F4807" i="7"/>
  <c r="D4807" i="7"/>
  <c r="E4807" i="7"/>
  <c r="C4808" i="7"/>
  <c r="G4807" i="7"/>
  <c r="H4807" i="7"/>
  <c r="I4807" i="7"/>
  <c r="G4808" i="7"/>
  <c r="C4809" i="7"/>
  <c r="E4808" i="7"/>
  <c r="D4808" i="7"/>
  <c r="F4808" i="7"/>
  <c r="H4808" i="7"/>
  <c r="I4808" i="7"/>
  <c r="F4809" i="7"/>
  <c r="D4809" i="7"/>
  <c r="C4810" i="7"/>
  <c r="E4809" i="7"/>
  <c r="G4809" i="7"/>
  <c r="H4809" i="7"/>
  <c r="I4809" i="7"/>
  <c r="G4810" i="7"/>
  <c r="C4811" i="7"/>
  <c r="F4810" i="7"/>
  <c r="E4810" i="7"/>
  <c r="D4810" i="7"/>
  <c r="H4810" i="7"/>
  <c r="I4810" i="7"/>
  <c r="D4811" i="7"/>
  <c r="C4812" i="7"/>
  <c r="E4811" i="7"/>
  <c r="G4811" i="7"/>
  <c r="F4811" i="7"/>
  <c r="H4811" i="7"/>
  <c r="I4811" i="7"/>
  <c r="F4812" i="7"/>
  <c r="E4812" i="7"/>
  <c r="D4812" i="7"/>
  <c r="G4812" i="7"/>
  <c r="C4813" i="7"/>
  <c r="H4812" i="7"/>
  <c r="I4812" i="7"/>
  <c r="F4813" i="7"/>
  <c r="D4813" i="7"/>
  <c r="G4813" i="7"/>
  <c r="E4813" i="7"/>
  <c r="C4814" i="7"/>
  <c r="H4813" i="7"/>
  <c r="I4813" i="7"/>
  <c r="G4814" i="7"/>
  <c r="C4815" i="7"/>
  <c r="F4814" i="7"/>
  <c r="D4814" i="7"/>
  <c r="E4814" i="7"/>
  <c r="H4814" i="7"/>
  <c r="I4814" i="7"/>
  <c r="F4815" i="7"/>
  <c r="D4815" i="7"/>
  <c r="C4816" i="7"/>
  <c r="E4815" i="7"/>
  <c r="G4815" i="7"/>
  <c r="H4815" i="7"/>
  <c r="I4815" i="7"/>
  <c r="C4817" i="7"/>
  <c r="F4816" i="7"/>
  <c r="D4816" i="7"/>
  <c r="E4816" i="7"/>
  <c r="G4816" i="7"/>
  <c r="H4816" i="7"/>
  <c r="I4816" i="7"/>
  <c r="D4817" i="7"/>
  <c r="C4818" i="7"/>
  <c r="E4817" i="7"/>
  <c r="F4817" i="7"/>
  <c r="G4817" i="7"/>
  <c r="H4817" i="7"/>
  <c r="I4817" i="7"/>
  <c r="D4818" i="7"/>
  <c r="F4818" i="7"/>
  <c r="E4818" i="7"/>
  <c r="G4818" i="7"/>
  <c r="C4819" i="7"/>
  <c r="H4818" i="7"/>
  <c r="I4818" i="7"/>
  <c r="F4819" i="7"/>
  <c r="D4819" i="7"/>
  <c r="C4820" i="7"/>
  <c r="E4819" i="7"/>
  <c r="G4819" i="7"/>
  <c r="H4819" i="7"/>
  <c r="I4819" i="7"/>
  <c r="F4820" i="7"/>
  <c r="E4820" i="7"/>
  <c r="D4820" i="7"/>
  <c r="G4820" i="7"/>
  <c r="C4821" i="7"/>
  <c r="H4820" i="7"/>
  <c r="I4820" i="7"/>
  <c r="F4821" i="7"/>
  <c r="D4821" i="7"/>
  <c r="E4821" i="7"/>
  <c r="C4822" i="7"/>
  <c r="G4821" i="7"/>
  <c r="H4821" i="7"/>
  <c r="I4821" i="7"/>
  <c r="C4823" i="7"/>
  <c r="F4822" i="7"/>
  <c r="D4822" i="7"/>
  <c r="G4822" i="7"/>
  <c r="E4822" i="7"/>
  <c r="H4822" i="7"/>
  <c r="I4822" i="7"/>
  <c r="F4823" i="7"/>
  <c r="C4824" i="7"/>
  <c r="E4823" i="7"/>
  <c r="G4823" i="7"/>
  <c r="D4823" i="7"/>
  <c r="H4823" i="7"/>
  <c r="I4823" i="7"/>
  <c r="C4825" i="7"/>
  <c r="E4824" i="7"/>
  <c r="F4824" i="7"/>
  <c r="G4824" i="7"/>
  <c r="D4824" i="7"/>
  <c r="H4824" i="7"/>
  <c r="I4824" i="7"/>
  <c r="D4825" i="7"/>
  <c r="C4826" i="7"/>
  <c r="E4825" i="7"/>
  <c r="G4825" i="7"/>
  <c r="F4825" i="7"/>
  <c r="H4825" i="7"/>
  <c r="I4825" i="7"/>
  <c r="F4826" i="7"/>
  <c r="E4826" i="7"/>
  <c r="D4826" i="7"/>
  <c r="G4826" i="7"/>
  <c r="C4827" i="7"/>
  <c r="H4826" i="7"/>
  <c r="I4826" i="7"/>
  <c r="G4827" i="7"/>
  <c r="F4827" i="7"/>
  <c r="D4827" i="7"/>
  <c r="C4828" i="7"/>
  <c r="E4827" i="7"/>
  <c r="H4827" i="7"/>
  <c r="I4827" i="7"/>
  <c r="F4828" i="7"/>
  <c r="E4828" i="7"/>
  <c r="D4828" i="7"/>
  <c r="G4828" i="7"/>
  <c r="C4829" i="7"/>
  <c r="H4828" i="7"/>
  <c r="I4828" i="7"/>
  <c r="F4829" i="7"/>
  <c r="G4829" i="7"/>
  <c r="D4829" i="7"/>
  <c r="C4830" i="7"/>
  <c r="E4829" i="7"/>
  <c r="H4829" i="7"/>
  <c r="I4829" i="7"/>
  <c r="F4830" i="7"/>
  <c r="E4830" i="7"/>
  <c r="D4830" i="7"/>
  <c r="G4830" i="7"/>
  <c r="C4831" i="7"/>
  <c r="H4830" i="7"/>
  <c r="I4830" i="7"/>
  <c r="F4831" i="7"/>
  <c r="D4831" i="7"/>
  <c r="C4832" i="7"/>
  <c r="E4831" i="7"/>
  <c r="G4831" i="7"/>
  <c r="H4831" i="7"/>
  <c r="I4831" i="7"/>
  <c r="C4833" i="7"/>
  <c r="F4832" i="7"/>
  <c r="G4832" i="7"/>
  <c r="D4832" i="7"/>
  <c r="E4832" i="7"/>
  <c r="H4832" i="7"/>
  <c r="I4832" i="7"/>
  <c r="G4833" i="7"/>
  <c r="F4833" i="7"/>
  <c r="D4833" i="7"/>
  <c r="C4834" i="7"/>
  <c r="E4833" i="7"/>
  <c r="H4833" i="7"/>
  <c r="I4833" i="7"/>
  <c r="C4835" i="7"/>
  <c r="D4834" i="7"/>
  <c r="E4834" i="7"/>
  <c r="F4834" i="7"/>
  <c r="G4834" i="7"/>
  <c r="H4834" i="7"/>
  <c r="I4834" i="7"/>
  <c r="D4835" i="7"/>
  <c r="C4836" i="7"/>
  <c r="E4835" i="7"/>
  <c r="G4835" i="7"/>
  <c r="F4835" i="7"/>
  <c r="H4835" i="7"/>
  <c r="I4835" i="7"/>
  <c r="F4836" i="7"/>
  <c r="E4836" i="7"/>
  <c r="C4837" i="7"/>
  <c r="D4836" i="7"/>
  <c r="G4836" i="7"/>
  <c r="H4836" i="7"/>
  <c r="I4836" i="7"/>
  <c r="F4837" i="7"/>
  <c r="D4837" i="7"/>
  <c r="C4838" i="7"/>
  <c r="G4837" i="7"/>
  <c r="E4837" i="7"/>
  <c r="H4837" i="7"/>
  <c r="I4837" i="7"/>
  <c r="G4838" i="7"/>
  <c r="C4839" i="7"/>
  <c r="F4838" i="7"/>
  <c r="E4838" i="7"/>
  <c r="D4838" i="7"/>
  <c r="H4838" i="7"/>
  <c r="I4838" i="7"/>
  <c r="F4839" i="7"/>
  <c r="D4839" i="7"/>
  <c r="C4840" i="7"/>
  <c r="G4839" i="7"/>
  <c r="E4839" i="7"/>
  <c r="H4839" i="7"/>
  <c r="I4839" i="7"/>
  <c r="C4841" i="7"/>
  <c r="E4840" i="7"/>
  <c r="F4840" i="7"/>
  <c r="G4840" i="7"/>
  <c r="D4840" i="7"/>
  <c r="H4840" i="7"/>
  <c r="I4840" i="7"/>
  <c r="F4841" i="7"/>
  <c r="G4841" i="7"/>
  <c r="D4841" i="7"/>
  <c r="C4842" i="7"/>
  <c r="E4841" i="7"/>
  <c r="H4841" i="7"/>
  <c r="I4841" i="7"/>
  <c r="C4843" i="7"/>
  <c r="F4842" i="7"/>
  <c r="E4842" i="7"/>
  <c r="D4842" i="7"/>
  <c r="G4842" i="7"/>
  <c r="H4842" i="7"/>
  <c r="I4842" i="7"/>
  <c r="D4843" i="7"/>
  <c r="C4844" i="7"/>
  <c r="E4843" i="7"/>
  <c r="G4843" i="7"/>
  <c r="F4843" i="7"/>
  <c r="H4843" i="7"/>
  <c r="I4843" i="7"/>
  <c r="C4845" i="7"/>
  <c r="E4844" i="7"/>
  <c r="F4844" i="7"/>
  <c r="D4844" i="7"/>
  <c r="G4844" i="7"/>
  <c r="H4844" i="7"/>
  <c r="I4844" i="7"/>
  <c r="F4845" i="7"/>
  <c r="D4845" i="7"/>
  <c r="E4845" i="7"/>
  <c r="G4845" i="7"/>
  <c r="C4846" i="7"/>
  <c r="H4845" i="7"/>
  <c r="I4845" i="7"/>
  <c r="E4846" i="7"/>
  <c r="D4846" i="7"/>
  <c r="C4847" i="7"/>
  <c r="F4846" i="7"/>
  <c r="G4846" i="7"/>
  <c r="H4846" i="7"/>
  <c r="I4846" i="7"/>
  <c r="D4847" i="7"/>
  <c r="C4848" i="7"/>
  <c r="E4847" i="7"/>
  <c r="G4847" i="7"/>
  <c r="F4847" i="7"/>
  <c r="H4847" i="7"/>
  <c r="I4847" i="7"/>
  <c r="F4848" i="7"/>
  <c r="E4848" i="7"/>
  <c r="D4848" i="7"/>
  <c r="G4848" i="7"/>
  <c r="C4849" i="7"/>
  <c r="H4848" i="7"/>
  <c r="I4848" i="7"/>
  <c r="F4849" i="7"/>
  <c r="C4850" i="7"/>
  <c r="E4849" i="7"/>
  <c r="G4849" i="7"/>
  <c r="D4849" i="7"/>
  <c r="H4849" i="7"/>
  <c r="I4849" i="7"/>
  <c r="C4851" i="7"/>
  <c r="D4850" i="7"/>
  <c r="F4850" i="7"/>
  <c r="E4850" i="7"/>
  <c r="G4850" i="7"/>
  <c r="H4850" i="7"/>
  <c r="I4850" i="7"/>
  <c r="D4851" i="7"/>
  <c r="C4852" i="7"/>
  <c r="E4851" i="7"/>
  <c r="G4851" i="7"/>
  <c r="F4851" i="7"/>
  <c r="H4851" i="7"/>
  <c r="I4851" i="7"/>
  <c r="F4852" i="7"/>
  <c r="E4852" i="7"/>
  <c r="D4852" i="7"/>
  <c r="G4852" i="7"/>
  <c r="C4853" i="7"/>
  <c r="H4852" i="7"/>
  <c r="I4852" i="7"/>
  <c r="F4853" i="7"/>
  <c r="D4853" i="7"/>
  <c r="E4853" i="7"/>
  <c r="C4854" i="7"/>
  <c r="G4853" i="7"/>
  <c r="H4853" i="7"/>
  <c r="I4853" i="7"/>
  <c r="C4855" i="7"/>
  <c r="F4854" i="7"/>
  <c r="E4854" i="7"/>
  <c r="D4854" i="7"/>
  <c r="G4854" i="7"/>
  <c r="H4854" i="7"/>
  <c r="I4854" i="7"/>
  <c r="F4855" i="7"/>
  <c r="G4855" i="7"/>
  <c r="D4855" i="7"/>
  <c r="C4856" i="7"/>
  <c r="E4855" i="7"/>
  <c r="H4855" i="7"/>
  <c r="I4855" i="7"/>
  <c r="E4856" i="7"/>
  <c r="D4856" i="7"/>
  <c r="F4856" i="7"/>
  <c r="G4856" i="7"/>
  <c r="C4857" i="7"/>
  <c r="H4856" i="7"/>
  <c r="I4856" i="7"/>
  <c r="F4857" i="7"/>
  <c r="D4857" i="7"/>
  <c r="C4858" i="7"/>
  <c r="G4857" i="7"/>
  <c r="E4857" i="7"/>
  <c r="H4857" i="7"/>
  <c r="I4857" i="7"/>
  <c r="C4859" i="7"/>
  <c r="F4858" i="7"/>
  <c r="E4858" i="7"/>
  <c r="G4858" i="7"/>
  <c r="D4858" i="7"/>
  <c r="H4858" i="7"/>
  <c r="I4858" i="7"/>
  <c r="F4859" i="7"/>
  <c r="D4859" i="7"/>
  <c r="C4860" i="7"/>
  <c r="E4859" i="7"/>
  <c r="G4859" i="7"/>
  <c r="H4859" i="7"/>
  <c r="I4859" i="7"/>
  <c r="C4861" i="7"/>
  <c r="F4860" i="7"/>
  <c r="E4860" i="7"/>
  <c r="D4860" i="7"/>
  <c r="G4860" i="7"/>
  <c r="H4860" i="7"/>
  <c r="I4860" i="7"/>
  <c r="F4861" i="7"/>
  <c r="D4861" i="7"/>
  <c r="C4862" i="7"/>
  <c r="G4861" i="7"/>
  <c r="E4861" i="7"/>
  <c r="H4861" i="7"/>
  <c r="I4861" i="7"/>
  <c r="F4862" i="7"/>
  <c r="E4862" i="7"/>
  <c r="D4862" i="7"/>
  <c r="C4863" i="7"/>
  <c r="G4862" i="7"/>
  <c r="H4862" i="7"/>
  <c r="I4862" i="7"/>
  <c r="D4863" i="7"/>
  <c r="C4864" i="7"/>
  <c r="F4863" i="7"/>
  <c r="E4863" i="7"/>
  <c r="G4863" i="7"/>
  <c r="H4863" i="7"/>
  <c r="I4863" i="7"/>
  <c r="F4864" i="7"/>
  <c r="E4864" i="7"/>
  <c r="C4865" i="7"/>
  <c r="D4864" i="7"/>
  <c r="G4864" i="7"/>
  <c r="H4864" i="7"/>
  <c r="I4864" i="7"/>
  <c r="D4865" i="7"/>
  <c r="C4866" i="7"/>
  <c r="F4865" i="7"/>
  <c r="E4865" i="7"/>
  <c r="G4865" i="7"/>
  <c r="H4865" i="7"/>
  <c r="I4865" i="7"/>
  <c r="D4866" i="7"/>
  <c r="F4866" i="7"/>
  <c r="C4867" i="7"/>
  <c r="E4866" i="7"/>
  <c r="G4866" i="7"/>
  <c r="H4866" i="7"/>
  <c r="I4866" i="7"/>
  <c r="D4867" i="7"/>
  <c r="E4867" i="7"/>
  <c r="G4867" i="7"/>
  <c r="C4868" i="7"/>
  <c r="F4867" i="7"/>
  <c r="H4867" i="7"/>
  <c r="I4867" i="7"/>
  <c r="C4869" i="7"/>
  <c r="E4868" i="7"/>
  <c r="G4868" i="7"/>
  <c r="D4868" i="7"/>
  <c r="F4868" i="7"/>
  <c r="H4868" i="7"/>
  <c r="I4868" i="7"/>
  <c r="D4869" i="7"/>
  <c r="G4869" i="7"/>
  <c r="E4869" i="7"/>
  <c r="C4870" i="7"/>
  <c r="F4869" i="7"/>
  <c r="H4869" i="7"/>
  <c r="I4869" i="7"/>
  <c r="F4870" i="7"/>
  <c r="G4870" i="7"/>
  <c r="E4870" i="7"/>
  <c r="D4870" i="7"/>
  <c r="C4871" i="7"/>
  <c r="H4870" i="7"/>
  <c r="I4870" i="7"/>
  <c r="C4872" i="7"/>
  <c r="E4871" i="7"/>
  <c r="G4871" i="7"/>
  <c r="F4871" i="7"/>
  <c r="D4871" i="7"/>
  <c r="H4871" i="7"/>
  <c r="I4871" i="7"/>
  <c r="C4873" i="7"/>
  <c r="E4872" i="7"/>
  <c r="D4872" i="7"/>
  <c r="F4872" i="7"/>
  <c r="G4872" i="7"/>
  <c r="H4872" i="7"/>
  <c r="I4872" i="7"/>
  <c r="C4874" i="7"/>
  <c r="F4873" i="7"/>
  <c r="D4873" i="7"/>
  <c r="E4873" i="7"/>
  <c r="G4873" i="7"/>
  <c r="H4873" i="7"/>
  <c r="I4873" i="7"/>
  <c r="C4875" i="7"/>
  <c r="F4874" i="7"/>
  <c r="E4874" i="7"/>
  <c r="G4874" i="7"/>
  <c r="D4874" i="7"/>
  <c r="H4874" i="7"/>
  <c r="I4874" i="7"/>
  <c r="F4875" i="7"/>
  <c r="D4875" i="7"/>
  <c r="C4876" i="7"/>
  <c r="E4875" i="7"/>
  <c r="G4875" i="7"/>
  <c r="H4875" i="7"/>
  <c r="I4875" i="7"/>
  <c r="F4876" i="7"/>
  <c r="E4876" i="7"/>
  <c r="D4876" i="7"/>
  <c r="G4876" i="7"/>
  <c r="C4877" i="7"/>
  <c r="H4876" i="7"/>
  <c r="I4876" i="7"/>
  <c r="G4877" i="7"/>
  <c r="F4877" i="7"/>
  <c r="D4877" i="7"/>
  <c r="C4878" i="7"/>
  <c r="E4877" i="7"/>
  <c r="H4877" i="7"/>
  <c r="I4877" i="7"/>
  <c r="C4879" i="7"/>
  <c r="F4878" i="7"/>
  <c r="D4878" i="7"/>
  <c r="E4878" i="7"/>
  <c r="G4878" i="7"/>
  <c r="H4878" i="7"/>
  <c r="I4878" i="7"/>
  <c r="F4879" i="7"/>
  <c r="D4879" i="7"/>
  <c r="E4879" i="7"/>
  <c r="G4879" i="7"/>
  <c r="C4880" i="7"/>
  <c r="H4879" i="7"/>
  <c r="I4879" i="7"/>
  <c r="C4881" i="7"/>
  <c r="F4880" i="7"/>
  <c r="E4880" i="7"/>
  <c r="G4880" i="7"/>
  <c r="D4880" i="7"/>
  <c r="H4880" i="7"/>
  <c r="I4880" i="7"/>
  <c r="F4881" i="7"/>
  <c r="D4881" i="7"/>
  <c r="G4881" i="7"/>
  <c r="E4881" i="7"/>
  <c r="C4882" i="7"/>
  <c r="H4881" i="7"/>
  <c r="I4881" i="7"/>
  <c r="G4882" i="7"/>
  <c r="C4883" i="7"/>
  <c r="D4882" i="7"/>
  <c r="F4882" i="7"/>
  <c r="E4882" i="7"/>
  <c r="H4882" i="7"/>
  <c r="I4882" i="7"/>
  <c r="F4883" i="7"/>
  <c r="D4883" i="7"/>
  <c r="G4883" i="7"/>
  <c r="E4883" i="7"/>
  <c r="C4884" i="7"/>
  <c r="H4883" i="7"/>
  <c r="I4883" i="7"/>
  <c r="D4884" i="7"/>
  <c r="C4885" i="7"/>
  <c r="F4884" i="7"/>
  <c r="E4884" i="7"/>
  <c r="G4884" i="7"/>
  <c r="H4884" i="7"/>
  <c r="I4884" i="7"/>
  <c r="F4885" i="7"/>
  <c r="D4885" i="7"/>
  <c r="G4885" i="7"/>
  <c r="C4886" i="7"/>
  <c r="E4885" i="7"/>
  <c r="H4885" i="7"/>
  <c r="I4885" i="7"/>
  <c r="F4886" i="7"/>
  <c r="E4886" i="7"/>
  <c r="C4887" i="7"/>
  <c r="D4886" i="7"/>
  <c r="G4886" i="7"/>
  <c r="H4886" i="7"/>
  <c r="I4886" i="7"/>
  <c r="G4887" i="7"/>
  <c r="F4887" i="7"/>
  <c r="D4887" i="7"/>
  <c r="C4888" i="7"/>
  <c r="E4887" i="7"/>
  <c r="H4887" i="7"/>
  <c r="I4887" i="7"/>
  <c r="C4889" i="7"/>
  <c r="E4888" i="7"/>
  <c r="F4888" i="7"/>
  <c r="G4888" i="7"/>
  <c r="D4888" i="7"/>
  <c r="H4888" i="7"/>
  <c r="I4888" i="7"/>
  <c r="F4889" i="7"/>
  <c r="D4889" i="7"/>
  <c r="C4890" i="7"/>
  <c r="E4889" i="7"/>
  <c r="G4889" i="7"/>
  <c r="H4889" i="7"/>
  <c r="I4889" i="7"/>
  <c r="C4891" i="7"/>
  <c r="F4890" i="7"/>
  <c r="D4890" i="7"/>
  <c r="E4890" i="7"/>
  <c r="G4890" i="7"/>
  <c r="H4890" i="7"/>
  <c r="I4890" i="7"/>
  <c r="D4891" i="7"/>
  <c r="C4892" i="7"/>
  <c r="E4891" i="7"/>
  <c r="G4891" i="7"/>
  <c r="F4891" i="7"/>
  <c r="H4891" i="7"/>
  <c r="I4891" i="7"/>
  <c r="F4892" i="7"/>
  <c r="E4892" i="7"/>
  <c r="D4892" i="7"/>
  <c r="G4892" i="7"/>
  <c r="C4893" i="7"/>
  <c r="H4892" i="7"/>
  <c r="I4892" i="7"/>
  <c r="F4893" i="7"/>
  <c r="D4893" i="7"/>
  <c r="E4893" i="7"/>
  <c r="G4893" i="7"/>
  <c r="C4894" i="7"/>
  <c r="H4893" i="7"/>
  <c r="I4893" i="7"/>
  <c r="C4895" i="7"/>
  <c r="F4894" i="7"/>
  <c r="G4894" i="7"/>
  <c r="D4894" i="7"/>
  <c r="E4894" i="7"/>
  <c r="H4894" i="7"/>
  <c r="I4894" i="7"/>
  <c r="F4895" i="7"/>
  <c r="D4895" i="7"/>
  <c r="G4895" i="7"/>
  <c r="E4895" i="7"/>
  <c r="C4896" i="7"/>
  <c r="H4895" i="7"/>
  <c r="I4895" i="7"/>
  <c r="C4897" i="7"/>
  <c r="F4896" i="7"/>
  <c r="G4896" i="7"/>
  <c r="D4896" i="7"/>
  <c r="E4896" i="7"/>
  <c r="H4896" i="7"/>
  <c r="I4896" i="7"/>
  <c r="F4897" i="7"/>
  <c r="G4897" i="7"/>
  <c r="D4897" i="7"/>
  <c r="C4898" i="7"/>
  <c r="E4897" i="7"/>
  <c r="H4897" i="7"/>
  <c r="I4897" i="7"/>
  <c r="D4898" i="7"/>
  <c r="F4898" i="7"/>
  <c r="E4898" i="7"/>
  <c r="G4898" i="7"/>
  <c r="C4899" i="7"/>
  <c r="H4898" i="7"/>
  <c r="I4898" i="7"/>
  <c r="F4899" i="7"/>
  <c r="D4899" i="7"/>
  <c r="G4899" i="7"/>
  <c r="E4899" i="7"/>
  <c r="C4900" i="7"/>
  <c r="H4899" i="7"/>
  <c r="I4899" i="7"/>
  <c r="C4901" i="7"/>
  <c r="F4900" i="7"/>
  <c r="D4900" i="7"/>
  <c r="E4900" i="7"/>
  <c r="G4900" i="7"/>
  <c r="H4900" i="7"/>
  <c r="I4900" i="7"/>
  <c r="F4901" i="7"/>
  <c r="D4901" i="7"/>
  <c r="G4901" i="7"/>
  <c r="C4902" i="7"/>
  <c r="E4901" i="7"/>
  <c r="H4901" i="7"/>
  <c r="I4901" i="7"/>
  <c r="F4902" i="7"/>
  <c r="E4902" i="7"/>
  <c r="D4902" i="7"/>
  <c r="G4902" i="7"/>
  <c r="C4903" i="7"/>
  <c r="H4902" i="7"/>
  <c r="I4902" i="7"/>
  <c r="F4903" i="7"/>
  <c r="D4903" i="7"/>
  <c r="E4903" i="7"/>
  <c r="G4903" i="7"/>
  <c r="C4904" i="7"/>
  <c r="H4903" i="7"/>
  <c r="I4903" i="7"/>
  <c r="D4904" i="7"/>
  <c r="G4904" i="7"/>
  <c r="C4905" i="7"/>
  <c r="E4904" i="7"/>
  <c r="F4904" i="7"/>
  <c r="H4904" i="7"/>
  <c r="I4904" i="7"/>
  <c r="F4905" i="7"/>
  <c r="D4905" i="7"/>
  <c r="G4905" i="7"/>
  <c r="E4905" i="7"/>
  <c r="C4906" i="7"/>
  <c r="H4905" i="7"/>
  <c r="I4905" i="7"/>
  <c r="C4907" i="7"/>
  <c r="F4906" i="7"/>
  <c r="G4906" i="7"/>
  <c r="E4906" i="7"/>
  <c r="D4906" i="7"/>
  <c r="H4906" i="7"/>
  <c r="I4906" i="7"/>
  <c r="F4907" i="7"/>
  <c r="D4907" i="7"/>
  <c r="E4907" i="7"/>
  <c r="G4907" i="7"/>
  <c r="C4908" i="7"/>
  <c r="H4907" i="7"/>
  <c r="I4907" i="7"/>
  <c r="G4908" i="7"/>
  <c r="C4909" i="7"/>
  <c r="F4908" i="7"/>
  <c r="E4908" i="7"/>
  <c r="D4908" i="7"/>
  <c r="H4908" i="7"/>
  <c r="I4908" i="7"/>
  <c r="D4909" i="7"/>
  <c r="C4910" i="7"/>
  <c r="E4909" i="7"/>
  <c r="F4909" i="7"/>
  <c r="G4909" i="7"/>
  <c r="H4909" i="7"/>
  <c r="I4909" i="7"/>
  <c r="C4911" i="7"/>
  <c r="F4910" i="7"/>
  <c r="E4910" i="7"/>
  <c r="D4910" i="7"/>
  <c r="G4910" i="7"/>
  <c r="H4910" i="7"/>
  <c r="I4910" i="7"/>
  <c r="G4911" i="7"/>
  <c r="F4911" i="7"/>
  <c r="D4911" i="7"/>
  <c r="C4912" i="7"/>
  <c r="E4911" i="7"/>
  <c r="H4911" i="7"/>
  <c r="I4911" i="7"/>
  <c r="C4913" i="7"/>
  <c r="F4912" i="7"/>
  <c r="G4912" i="7"/>
  <c r="D4912" i="7"/>
  <c r="E4912" i="7"/>
  <c r="H4912" i="7"/>
  <c r="I4912" i="7"/>
  <c r="F4913" i="7"/>
  <c r="G4913" i="7"/>
  <c r="D4913" i="7"/>
  <c r="C4914" i="7"/>
  <c r="E4913" i="7"/>
  <c r="H4913" i="7"/>
  <c r="I4913" i="7"/>
  <c r="D4914" i="7"/>
  <c r="F4914" i="7"/>
  <c r="E4914" i="7"/>
  <c r="G4914" i="7"/>
  <c r="C4915" i="7"/>
  <c r="H4914" i="7"/>
  <c r="I4914" i="7"/>
  <c r="F4915" i="7"/>
  <c r="D4915" i="7"/>
  <c r="C4916" i="7"/>
  <c r="E4915" i="7"/>
  <c r="G4915" i="7"/>
  <c r="H4915" i="7"/>
  <c r="I4915" i="7"/>
  <c r="F4916" i="7"/>
  <c r="C4917" i="7"/>
  <c r="E4916" i="7"/>
  <c r="D4916" i="7"/>
  <c r="G4916" i="7"/>
  <c r="H4916" i="7"/>
  <c r="I4916" i="7"/>
  <c r="D4917" i="7"/>
  <c r="E4917" i="7"/>
  <c r="C4918" i="7"/>
  <c r="G4917" i="7"/>
  <c r="F4917" i="7"/>
  <c r="H4917" i="7"/>
  <c r="I4917" i="7"/>
  <c r="F4918" i="7"/>
  <c r="E4918" i="7"/>
  <c r="C4919" i="7"/>
  <c r="D4918" i="7"/>
  <c r="G4918" i="7"/>
  <c r="H4918" i="7"/>
  <c r="I4918" i="7"/>
  <c r="F4919" i="7"/>
  <c r="D4919" i="7"/>
  <c r="E4919" i="7"/>
  <c r="C4920" i="7"/>
  <c r="G4919" i="7"/>
  <c r="H4919" i="7"/>
  <c r="I4919" i="7"/>
  <c r="C4921" i="7"/>
  <c r="E4920" i="7"/>
  <c r="F4920" i="7"/>
  <c r="D4920" i="7"/>
  <c r="G4920" i="7"/>
  <c r="H4920" i="7"/>
  <c r="I4920" i="7"/>
  <c r="F4921" i="7"/>
  <c r="D4921" i="7"/>
  <c r="C4922" i="7"/>
  <c r="E4921" i="7"/>
  <c r="G4921" i="7"/>
  <c r="H4921" i="7"/>
  <c r="I4921" i="7"/>
  <c r="C4923" i="7"/>
  <c r="F4922" i="7"/>
  <c r="G4922" i="7"/>
  <c r="D4922" i="7"/>
  <c r="E4922" i="7"/>
  <c r="H4922" i="7"/>
  <c r="I4922" i="7"/>
  <c r="D4923" i="7"/>
  <c r="C4924" i="7"/>
  <c r="E4923" i="7"/>
  <c r="F4923" i="7"/>
  <c r="G4923" i="7"/>
  <c r="H4923" i="7"/>
  <c r="I4923" i="7"/>
  <c r="C4925" i="7"/>
  <c r="G4924" i="7"/>
  <c r="F4924" i="7"/>
  <c r="E4924" i="7"/>
  <c r="D4924" i="7"/>
  <c r="H4924" i="7"/>
  <c r="I4924" i="7"/>
  <c r="F4925" i="7"/>
  <c r="D4925" i="7"/>
  <c r="C4926" i="7"/>
  <c r="E4925" i="7"/>
  <c r="G4925" i="7"/>
  <c r="H4925" i="7"/>
  <c r="I4925" i="7"/>
  <c r="F4926" i="7"/>
  <c r="E4926" i="7"/>
  <c r="D4926" i="7"/>
  <c r="G4926" i="7"/>
  <c r="C4927" i="7"/>
  <c r="H4926" i="7"/>
  <c r="I4926" i="7"/>
  <c r="F4927" i="7"/>
  <c r="D4927" i="7"/>
  <c r="E4927" i="7"/>
  <c r="C4928" i="7"/>
  <c r="G4927" i="7"/>
  <c r="H4927" i="7"/>
  <c r="I4927" i="7"/>
  <c r="F4928" i="7"/>
  <c r="E4928" i="7"/>
  <c r="D4928" i="7"/>
  <c r="G4928" i="7"/>
  <c r="C4929" i="7"/>
  <c r="H4928" i="7"/>
  <c r="I4928" i="7"/>
  <c r="F4929" i="7"/>
  <c r="G4929" i="7"/>
  <c r="D4929" i="7"/>
  <c r="C4930" i="7"/>
  <c r="E4929" i="7"/>
  <c r="H4929" i="7"/>
  <c r="I4929" i="7"/>
  <c r="C4931" i="7"/>
  <c r="D4930" i="7"/>
  <c r="F4930" i="7"/>
  <c r="E4930" i="7"/>
  <c r="G4930" i="7"/>
  <c r="H4930" i="7"/>
  <c r="I4930" i="7"/>
  <c r="F4931" i="7"/>
  <c r="D4931" i="7"/>
  <c r="E4931" i="7"/>
  <c r="G4931" i="7"/>
  <c r="C4932" i="7"/>
  <c r="H4931" i="7"/>
  <c r="I4931" i="7"/>
  <c r="C4933" i="7"/>
  <c r="F4932" i="7"/>
  <c r="D4932" i="7"/>
  <c r="G4932" i="7"/>
  <c r="E4932" i="7"/>
  <c r="H4932" i="7"/>
  <c r="I4932" i="7"/>
  <c r="F4933" i="7"/>
  <c r="D4933" i="7"/>
  <c r="E4933" i="7"/>
  <c r="G4933" i="7"/>
  <c r="C4934" i="7"/>
  <c r="H4933" i="7"/>
  <c r="I4933" i="7"/>
  <c r="C4935" i="7"/>
  <c r="F4934" i="7"/>
  <c r="D4934" i="7"/>
  <c r="G4934" i="7"/>
  <c r="E4934" i="7"/>
  <c r="H4934" i="7"/>
  <c r="I4934" i="7"/>
  <c r="F4935" i="7"/>
  <c r="D4935" i="7"/>
  <c r="C4936" i="7"/>
  <c r="E4935" i="7"/>
  <c r="G4935" i="7"/>
  <c r="H4935" i="7"/>
  <c r="I4935" i="7"/>
  <c r="C4937" i="7"/>
  <c r="E4936" i="7"/>
  <c r="G4936" i="7"/>
  <c r="F4936" i="7"/>
  <c r="D4936" i="7"/>
  <c r="H4936" i="7"/>
  <c r="I4936" i="7"/>
  <c r="F4937" i="7"/>
  <c r="G4937" i="7"/>
  <c r="D4937" i="7"/>
  <c r="C4938" i="7"/>
  <c r="E4937" i="7"/>
  <c r="H4937" i="7"/>
  <c r="I4937" i="7"/>
  <c r="C4939" i="7"/>
  <c r="F4938" i="7"/>
  <c r="E4938" i="7"/>
  <c r="D4938" i="7"/>
  <c r="G4938" i="7"/>
  <c r="H4938" i="7"/>
  <c r="I4938" i="7"/>
  <c r="F4939" i="7"/>
  <c r="D4939" i="7"/>
  <c r="E4939" i="7"/>
  <c r="G4939" i="7"/>
  <c r="C4940" i="7"/>
  <c r="H4939" i="7"/>
  <c r="I4939" i="7"/>
  <c r="C4941" i="7"/>
  <c r="F4940" i="7"/>
  <c r="E4940" i="7"/>
  <c r="D4940" i="7"/>
  <c r="G4940" i="7"/>
  <c r="H4940" i="7"/>
  <c r="I4940" i="7"/>
  <c r="F4941" i="7"/>
  <c r="D4941" i="7"/>
  <c r="G4941" i="7"/>
  <c r="E4941" i="7"/>
  <c r="C4942" i="7"/>
  <c r="H4941" i="7"/>
  <c r="I4941" i="7"/>
  <c r="C4943" i="7"/>
  <c r="F4942" i="7"/>
  <c r="D4942" i="7"/>
  <c r="E4942" i="7"/>
  <c r="G4942" i="7"/>
  <c r="H4942" i="7"/>
  <c r="I4942" i="7"/>
  <c r="F4943" i="7"/>
  <c r="D4943" i="7"/>
  <c r="E4943" i="7"/>
  <c r="C4944" i="7"/>
  <c r="G4943" i="7"/>
  <c r="H4943" i="7"/>
  <c r="I4943" i="7"/>
  <c r="C4945" i="7"/>
  <c r="F4944" i="7"/>
  <c r="D4944" i="7"/>
  <c r="E4944" i="7"/>
  <c r="G4944" i="7"/>
  <c r="H4944" i="7"/>
  <c r="I4944" i="7"/>
  <c r="F4945" i="7"/>
  <c r="D4945" i="7"/>
  <c r="C4946" i="7"/>
  <c r="E4945" i="7"/>
  <c r="G4945" i="7"/>
  <c r="H4945" i="7"/>
  <c r="I4945" i="7"/>
  <c r="C4947" i="7"/>
  <c r="D4946" i="7"/>
  <c r="E4946" i="7"/>
  <c r="G4946" i="7"/>
  <c r="F4946" i="7"/>
  <c r="H4946" i="7"/>
  <c r="I4946" i="7"/>
  <c r="G4947" i="7"/>
  <c r="F4947" i="7"/>
  <c r="D4947" i="7"/>
  <c r="C4948" i="7"/>
  <c r="E4947" i="7"/>
  <c r="H4947" i="7"/>
  <c r="I4947" i="7"/>
  <c r="C4949" i="7"/>
  <c r="F4948" i="7"/>
  <c r="D4948" i="7"/>
  <c r="E4948" i="7"/>
  <c r="G4948" i="7"/>
  <c r="H4948" i="7"/>
  <c r="I4948" i="7"/>
  <c r="F4949" i="7"/>
  <c r="D4949" i="7"/>
  <c r="E4949" i="7"/>
  <c r="C4950" i="7"/>
  <c r="G4949" i="7"/>
  <c r="H4949" i="7"/>
  <c r="I4949" i="7"/>
  <c r="G4950" i="7"/>
  <c r="C4951" i="7"/>
  <c r="F4950" i="7"/>
  <c r="E4950" i="7"/>
  <c r="D4950" i="7"/>
  <c r="H4950" i="7"/>
  <c r="I4950" i="7"/>
  <c r="F4951" i="7"/>
  <c r="D4951" i="7"/>
  <c r="E4951" i="7"/>
  <c r="C4952" i="7"/>
  <c r="G4951" i="7"/>
  <c r="H4951" i="7"/>
  <c r="I4951" i="7"/>
  <c r="C4953" i="7"/>
  <c r="E4952" i="7"/>
  <c r="G4952" i="7"/>
  <c r="F4952" i="7"/>
  <c r="D4952" i="7"/>
  <c r="H4952" i="7"/>
  <c r="I4952" i="7"/>
  <c r="F4953" i="7"/>
  <c r="D4953" i="7"/>
  <c r="G4953" i="7"/>
  <c r="E4953" i="7"/>
  <c r="C4954" i="7"/>
  <c r="H4953" i="7"/>
  <c r="I4953" i="7"/>
  <c r="C4955" i="7"/>
  <c r="F4954" i="7"/>
  <c r="E4954" i="7"/>
  <c r="D4954" i="7"/>
  <c r="G4954" i="7"/>
  <c r="H4954" i="7"/>
  <c r="I4954" i="7"/>
  <c r="F4955" i="7"/>
  <c r="D4955" i="7"/>
  <c r="G4955" i="7"/>
  <c r="E4955" i="7"/>
  <c r="C4956" i="7"/>
  <c r="H4955" i="7"/>
  <c r="I4955" i="7"/>
  <c r="F4956" i="7"/>
  <c r="C4957" i="7"/>
  <c r="E4956" i="7"/>
  <c r="D4956" i="7"/>
  <c r="G4956" i="7"/>
  <c r="H4956" i="7"/>
  <c r="I4956" i="7"/>
  <c r="F4957" i="7"/>
  <c r="D4957" i="7"/>
  <c r="E4957" i="7"/>
  <c r="C4958" i="7"/>
  <c r="G4957" i="7"/>
  <c r="H4957" i="7"/>
  <c r="I4957" i="7"/>
  <c r="C4959" i="7"/>
  <c r="F4958" i="7"/>
  <c r="D4958" i="7"/>
  <c r="E4958" i="7"/>
  <c r="G4958" i="7"/>
  <c r="H4958" i="7"/>
  <c r="I4958" i="7"/>
  <c r="G4959" i="7"/>
  <c r="F4959" i="7"/>
  <c r="D4959" i="7"/>
  <c r="C4960" i="7"/>
  <c r="E4959" i="7"/>
  <c r="H4959" i="7"/>
  <c r="I4959" i="7"/>
  <c r="C4961" i="7"/>
  <c r="F4960" i="7"/>
  <c r="E4960" i="7"/>
  <c r="D4960" i="7"/>
  <c r="G4960" i="7"/>
  <c r="H4960" i="7"/>
  <c r="I4960" i="7"/>
  <c r="F4961" i="7"/>
  <c r="D4961" i="7"/>
  <c r="E4961" i="7"/>
  <c r="C4962" i="7"/>
  <c r="G4961" i="7"/>
  <c r="H4961" i="7"/>
  <c r="I4961" i="7"/>
  <c r="C4963" i="7"/>
  <c r="D4962" i="7"/>
  <c r="F4962" i="7"/>
  <c r="E4962" i="7"/>
  <c r="G4962" i="7"/>
  <c r="H4962" i="7"/>
  <c r="I4962" i="7"/>
  <c r="F4963" i="7"/>
  <c r="C4964" i="7"/>
  <c r="D4963" i="7"/>
  <c r="E4963" i="7"/>
  <c r="G4963" i="7"/>
  <c r="H4963" i="7"/>
  <c r="I4963" i="7"/>
  <c r="C4965" i="7"/>
  <c r="E4964" i="7"/>
  <c r="D4964" i="7"/>
  <c r="F4964" i="7"/>
  <c r="G4964" i="7"/>
  <c r="H4964" i="7"/>
  <c r="I4964" i="7"/>
  <c r="F4965" i="7"/>
  <c r="D4965" i="7"/>
  <c r="C4966" i="7"/>
  <c r="E4965" i="7"/>
  <c r="G4965" i="7"/>
  <c r="H4965" i="7"/>
  <c r="I4965" i="7"/>
  <c r="C4967" i="7"/>
  <c r="F4966" i="7"/>
  <c r="E4966" i="7"/>
  <c r="D4966" i="7"/>
  <c r="G4966" i="7"/>
  <c r="H4966" i="7"/>
  <c r="I4966" i="7"/>
  <c r="F4967" i="7"/>
  <c r="D4967" i="7"/>
  <c r="E4967" i="7"/>
  <c r="C4968" i="7"/>
  <c r="G4967" i="7"/>
  <c r="H4967" i="7"/>
  <c r="I4967" i="7"/>
  <c r="C4969" i="7"/>
  <c r="G4968" i="7"/>
  <c r="E4968" i="7"/>
  <c r="D4968" i="7"/>
  <c r="F4968" i="7"/>
  <c r="H4968" i="7"/>
  <c r="I4968" i="7"/>
  <c r="F4969" i="7"/>
  <c r="G4969" i="7"/>
  <c r="D4969" i="7"/>
  <c r="C4970" i="7"/>
  <c r="E4969" i="7"/>
  <c r="H4969" i="7"/>
  <c r="I4969" i="7"/>
  <c r="C4971" i="7"/>
  <c r="F4970" i="7"/>
  <c r="G4970" i="7"/>
  <c r="D4970" i="7"/>
  <c r="E4970" i="7"/>
  <c r="H4970" i="7"/>
  <c r="I4970" i="7"/>
  <c r="F4971" i="7"/>
  <c r="D4971" i="7"/>
  <c r="C4972" i="7"/>
  <c r="E4971" i="7"/>
  <c r="G4971" i="7"/>
  <c r="H4971" i="7"/>
  <c r="I4971" i="7"/>
  <c r="G4972" i="7"/>
  <c r="C4973" i="7"/>
  <c r="F4972" i="7"/>
  <c r="E4972" i="7"/>
  <c r="D4972" i="7"/>
  <c r="H4972" i="7"/>
  <c r="I4972" i="7"/>
  <c r="F4973" i="7"/>
  <c r="D4973" i="7"/>
  <c r="G4973" i="7"/>
  <c r="E4973" i="7"/>
  <c r="C4974" i="7"/>
  <c r="H4973" i="7"/>
  <c r="I4973" i="7"/>
  <c r="C4975" i="7"/>
  <c r="F4974" i="7"/>
  <c r="E4974" i="7"/>
  <c r="D4974" i="7"/>
  <c r="G4974" i="7"/>
  <c r="H4974" i="7"/>
  <c r="I4974" i="7"/>
  <c r="F4975" i="7"/>
  <c r="D4975" i="7"/>
  <c r="E4975" i="7"/>
  <c r="C4976" i="7"/>
  <c r="G4975" i="7"/>
  <c r="H4975" i="7"/>
  <c r="I4975" i="7"/>
  <c r="C4977" i="7"/>
  <c r="F4976" i="7"/>
  <c r="E4976" i="7"/>
  <c r="D4976" i="7"/>
  <c r="G4976" i="7"/>
  <c r="H4976" i="7"/>
  <c r="I4976" i="7"/>
  <c r="G4977" i="7"/>
  <c r="F4977" i="7"/>
  <c r="D4977" i="7"/>
  <c r="C4978" i="7"/>
  <c r="E4977" i="7"/>
  <c r="H4977" i="7"/>
  <c r="I4977" i="7"/>
  <c r="G4978" i="7"/>
  <c r="C4979" i="7"/>
  <c r="D4978" i="7"/>
  <c r="F4978" i="7"/>
  <c r="E4978" i="7"/>
  <c r="H4978" i="7"/>
  <c r="I4978" i="7"/>
  <c r="F4979" i="7"/>
  <c r="D4979" i="7"/>
  <c r="C4980" i="7"/>
  <c r="E4979" i="7"/>
  <c r="G4979" i="7"/>
  <c r="H4979" i="7"/>
  <c r="I4979" i="7"/>
  <c r="C4981" i="7"/>
  <c r="F4980" i="7"/>
  <c r="D4980" i="7"/>
  <c r="G4980" i="7"/>
  <c r="E4980" i="7"/>
  <c r="H4980" i="7"/>
  <c r="I4980" i="7"/>
  <c r="F4981" i="7"/>
  <c r="D4981" i="7"/>
  <c r="E4981" i="7"/>
  <c r="C4982" i="7"/>
  <c r="G4981" i="7"/>
  <c r="H4981" i="7"/>
  <c r="I4981" i="7"/>
  <c r="C4983" i="7"/>
  <c r="F4982" i="7"/>
  <c r="G4982" i="7"/>
  <c r="D4982" i="7"/>
  <c r="E4982" i="7"/>
  <c r="H4982" i="7"/>
  <c r="I4982" i="7"/>
  <c r="F4983" i="7"/>
  <c r="D4983" i="7"/>
  <c r="C4984" i="7"/>
  <c r="G4983" i="7"/>
  <c r="E4983" i="7"/>
  <c r="H4983" i="7"/>
  <c r="I4983" i="7"/>
  <c r="G4984" i="7"/>
  <c r="C4985" i="7"/>
  <c r="E4984" i="7"/>
  <c r="D4984" i="7"/>
  <c r="F4984" i="7"/>
  <c r="H4984" i="7"/>
  <c r="I4984" i="7"/>
  <c r="G4985" i="7"/>
  <c r="F4985" i="7"/>
  <c r="D4985" i="7"/>
  <c r="C4986" i="7"/>
  <c r="E4985" i="7"/>
  <c r="H4985" i="7"/>
  <c r="I4985" i="7"/>
  <c r="C4987" i="7"/>
  <c r="F4986" i="7"/>
  <c r="D4986" i="7"/>
  <c r="G4986" i="7"/>
  <c r="E4986" i="7"/>
  <c r="H4986" i="7"/>
  <c r="I4986" i="7"/>
  <c r="G4987" i="7"/>
  <c r="F4987" i="7"/>
  <c r="D4987" i="7"/>
  <c r="C4988" i="7"/>
  <c r="E4987" i="7"/>
  <c r="H4987" i="7"/>
  <c r="I4987" i="7"/>
  <c r="C4989" i="7"/>
  <c r="F4988" i="7"/>
  <c r="E4988" i="7"/>
  <c r="D4988" i="7"/>
  <c r="G4988" i="7"/>
  <c r="H4988" i="7"/>
  <c r="I4988" i="7"/>
  <c r="F4989" i="7"/>
  <c r="G4989" i="7"/>
  <c r="D4989" i="7"/>
  <c r="C4990" i="7"/>
  <c r="E4989" i="7"/>
  <c r="H4989" i="7"/>
  <c r="I4989" i="7"/>
  <c r="C4991" i="7"/>
  <c r="G4990" i="7"/>
  <c r="F4990" i="7"/>
  <c r="E4990" i="7"/>
  <c r="D4990" i="7"/>
  <c r="H4990" i="7"/>
  <c r="I4990" i="7"/>
  <c r="F4991" i="7"/>
  <c r="D4991" i="7"/>
  <c r="E4991" i="7"/>
  <c r="G4991" i="7"/>
  <c r="C4992" i="7"/>
  <c r="H4991" i="7"/>
  <c r="I4991" i="7"/>
  <c r="C4993" i="7"/>
  <c r="F4992" i="7"/>
  <c r="D4992" i="7"/>
  <c r="E4992" i="7"/>
  <c r="G4992" i="7"/>
  <c r="H4992" i="7"/>
  <c r="I4992" i="7"/>
  <c r="F4993" i="7"/>
  <c r="G4993" i="7"/>
  <c r="D4993" i="7"/>
  <c r="C4994" i="7"/>
  <c r="E4993" i="7"/>
  <c r="H4993" i="7"/>
  <c r="I4993" i="7"/>
  <c r="C4995" i="7"/>
  <c r="D4994" i="7"/>
  <c r="G4994" i="7"/>
  <c r="E4994" i="7"/>
  <c r="F4994" i="7"/>
  <c r="H4994" i="7"/>
  <c r="I4994" i="7"/>
  <c r="F4995" i="7"/>
  <c r="D4995" i="7"/>
  <c r="E4995" i="7"/>
  <c r="G4995" i="7"/>
  <c r="C4996" i="7"/>
  <c r="H4995" i="7"/>
  <c r="I4995" i="7"/>
  <c r="C4997" i="7"/>
  <c r="F4996" i="7"/>
  <c r="G4996" i="7"/>
  <c r="D4996" i="7"/>
  <c r="E4996" i="7"/>
  <c r="H4996" i="7"/>
  <c r="I4996" i="7"/>
  <c r="F4997" i="7"/>
  <c r="D4997" i="7"/>
  <c r="C4998" i="7"/>
  <c r="E4997" i="7"/>
  <c r="G4997" i="7"/>
  <c r="H4997" i="7"/>
  <c r="I4997" i="7"/>
  <c r="C4999" i="7"/>
  <c r="F4998" i="7"/>
  <c r="D4998" i="7"/>
  <c r="E4998" i="7"/>
  <c r="G4998" i="7"/>
  <c r="H4998" i="7"/>
  <c r="I4998" i="7"/>
  <c r="D4999" i="7"/>
  <c r="C5000" i="7"/>
  <c r="E4999" i="7"/>
  <c r="F4999" i="7"/>
  <c r="G4999" i="7"/>
  <c r="H4999" i="7"/>
  <c r="I4999" i="7"/>
  <c r="F5000" i="7"/>
  <c r="E5000" i="7"/>
  <c r="C5001" i="7"/>
  <c r="G5000" i="7"/>
  <c r="D5000" i="7"/>
  <c r="H5000" i="7"/>
  <c r="I5000" i="7"/>
  <c r="G5001" i="7"/>
  <c r="D5001" i="7"/>
  <c r="F5001" i="7"/>
  <c r="E5001" i="7"/>
  <c r="C5002" i="7"/>
  <c r="H5001" i="7"/>
  <c r="I5001" i="7"/>
  <c r="D5002" i="7"/>
  <c r="C5003" i="7"/>
  <c r="F5002" i="7"/>
  <c r="E5002" i="7"/>
  <c r="G5002" i="7"/>
  <c r="H5002" i="7"/>
  <c r="I5002" i="7"/>
  <c r="D5003" i="7"/>
  <c r="C5004" i="7"/>
  <c r="F5003" i="7"/>
  <c r="E5003" i="7"/>
  <c r="G5003" i="7"/>
  <c r="H5003" i="7"/>
  <c r="I5003" i="7"/>
  <c r="E5004" i="7"/>
  <c r="G5004" i="7"/>
  <c r="F5004" i="7"/>
  <c r="D5004" i="7"/>
  <c r="C5005" i="7"/>
  <c r="H5004" i="7"/>
  <c r="I5004" i="7"/>
  <c r="D5005" i="7"/>
  <c r="C5006" i="7"/>
  <c r="E5005" i="7"/>
  <c r="F5005" i="7"/>
  <c r="G5005" i="7"/>
  <c r="H5005" i="7"/>
  <c r="I5005" i="7"/>
  <c r="F5006" i="7"/>
  <c r="D5006" i="7"/>
  <c r="C5007" i="7"/>
  <c r="G5006" i="7"/>
  <c r="E5006" i="7"/>
  <c r="H5006" i="7"/>
  <c r="I5006" i="7"/>
  <c r="D5007" i="7"/>
  <c r="C5008" i="7"/>
  <c r="F5007" i="7"/>
  <c r="E5007" i="7"/>
  <c r="G5007" i="7"/>
  <c r="H5007" i="7"/>
  <c r="I5007" i="7"/>
  <c r="C5009" i="7"/>
  <c r="E5008" i="7"/>
  <c r="G5008" i="7"/>
  <c r="F5008" i="7"/>
  <c r="D5008" i="7"/>
  <c r="H5008" i="7"/>
  <c r="I5008" i="7"/>
  <c r="C5010" i="7"/>
  <c r="D5009" i="7"/>
  <c r="G5009" i="7"/>
  <c r="E5009" i="7"/>
  <c r="F5009" i="7"/>
  <c r="H5009" i="7"/>
  <c r="I5009" i="7"/>
  <c r="C5011" i="7"/>
  <c r="F5010" i="7"/>
  <c r="E5010" i="7"/>
  <c r="D5010" i="7"/>
  <c r="G5010" i="7"/>
  <c r="H5010" i="7"/>
  <c r="I5010" i="7"/>
  <c r="C5012" i="7"/>
  <c r="E5011" i="7"/>
  <c r="D5011" i="7"/>
  <c r="F5011" i="7"/>
  <c r="G5011" i="7"/>
  <c r="H5011" i="7"/>
  <c r="I5011" i="7"/>
  <c r="D5012" i="7"/>
  <c r="F5012" i="7"/>
  <c r="C5013" i="7"/>
  <c r="G5012" i="7"/>
  <c r="E5012" i="7"/>
  <c r="H5012" i="7"/>
  <c r="I5012" i="7"/>
  <c r="G5013" i="7"/>
  <c r="C5014" i="7"/>
  <c r="F5013" i="7"/>
  <c r="E5013" i="7"/>
  <c r="D5013" i="7"/>
  <c r="H5013" i="7"/>
  <c r="I5013" i="7"/>
  <c r="F5014" i="7"/>
  <c r="D5014" i="7"/>
  <c r="C5015" i="7"/>
  <c r="G5014" i="7"/>
  <c r="E5014" i="7"/>
  <c r="H5014" i="7"/>
  <c r="I5014" i="7"/>
  <c r="C5016" i="7"/>
  <c r="G5015" i="7"/>
  <c r="D5015" i="7"/>
  <c r="F5015" i="7"/>
  <c r="E5015" i="7"/>
  <c r="H5015" i="7"/>
  <c r="I5015" i="7"/>
  <c r="G5016" i="7"/>
  <c r="F5016" i="7"/>
  <c r="D5016" i="7"/>
  <c r="C5017" i="7"/>
  <c r="E5016" i="7"/>
  <c r="H5016" i="7"/>
  <c r="I5016" i="7"/>
  <c r="C5018" i="7"/>
  <c r="E5017" i="7"/>
  <c r="D5017" i="7"/>
  <c r="G5017" i="7"/>
  <c r="F5017" i="7"/>
  <c r="H5017" i="7"/>
  <c r="I5017" i="7"/>
  <c r="G5018" i="7"/>
  <c r="F5018" i="7"/>
  <c r="D5018" i="7"/>
  <c r="C5019" i="7"/>
  <c r="E5018" i="7"/>
  <c r="H5018" i="7"/>
  <c r="I5018" i="7"/>
  <c r="C5020" i="7"/>
  <c r="F5019" i="7"/>
  <c r="D5019" i="7"/>
  <c r="E5019" i="7"/>
  <c r="G5019" i="7"/>
  <c r="H5019" i="7"/>
  <c r="I5019" i="7"/>
  <c r="F5020" i="7"/>
  <c r="D5020" i="7"/>
  <c r="E5020" i="7"/>
  <c r="C5021" i="7"/>
  <c r="G5020" i="7"/>
  <c r="H5020" i="7"/>
  <c r="I5020" i="7"/>
  <c r="C5022" i="7"/>
  <c r="E5021" i="7"/>
  <c r="F5021" i="7"/>
  <c r="D5021" i="7"/>
  <c r="G5021" i="7"/>
  <c r="H5021" i="7"/>
  <c r="I5021" i="7"/>
  <c r="F5022" i="7"/>
  <c r="D5022" i="7"/>
  <c r="C5023" i="7"/>
  <c r="E5022" i="7"/>
  <c r="G5022" i="7"/>
  <c r="H5022" i="7"/>
  <c r="I5022" i="7"/>
  <c r="C5024" i="7"/>
  <c r="F5023" i="7"/>
  <c r="G5023" i="7"/>
  <c r="D5023" i="7"/>
  <c r="E5023" i="7"/>
  <c r="H5023" i="7"/>
  <c r="I5023" i="7"/>
  <c r="F5024" i="7"/>
  <c r="G5024" i="7"/>
  <c r="D5024" i="7"/>
  <c r="C5025" i="7"/>
  <c r="E5024" i="7"/>
  <c r="H5024" i="7"/>
  <c r="I5024" i="7"/>
  <c r="C5026" i="7"/>
  <c r="E5025" i="7"/>
  <c r="F5025" i="7"/>
  <c r="D5025" i="7"/>
  <c r="G5025" i="7"/>
  <c r="H5025" i="7"/>
  <c r="I5025" i="7"/>
  <c r="F5026" i="7"/>
  <c r="D5026" i="7"/>
  <c r="E5026" i="7"/>
  <c r="C5027" i="7"/>
  <c r="G5026" i="7"/>
  <c r="H5026" i="7"/>
  <c r="I5026" i="7"/>
  <c r="G5027" i="7"/>
  <c r="C5028" i="7"/>
  <c r="D5027" i="7"/>
  <c r="F5027" i="7"/>
  <c r="E5027" i="7"/>
  <c r="H5027" i="7"/>
  <c r="I5027" i="7"/>
  <c r="F5028" i="7"/>
  <c r="G5028" i="7"/>
  <c r="D5028" i="7"/>
  <c r="C5029" i="7"/>
  <c r="E5028" i="7"/>
  <c r="H5028" i="7"/>
  <c r="I5028" i="7"/>
  <c r="C5030" i="7"/>
  <c r="E5029" i="7"/>
  <c r="D5029" i="7"/>
  <c r="G5029" i="7"/>
  <c r="F5029" i="7"/>
  <c r="H5029" i="7"/>
  <c r="I5029" i="7"/>
  <c r="F5030" i="7"/>
  <c r="D5030" i="7"/>
  <c r="E5030" i="7"/>
  <c r="C5031" i="7"/>
  <c r="G5030" i="7"/>
  <c r="H5030" i="7"/>
  <c r="I5030" i="7"/>
  <c r="C5032" i="7"/>
  <c r="F5031" i="7"/>
  <c r="E5031" i="7"/>
  <c r="D5031" i="7"/>
  <c r="G5031" i="7"/>
  <c r="H5031" i="7"/>
  <c r="I5031" i="7"/>
  <c r="F5032" i="7"/>
  <c r="D5032" i="7"/>
  <c r="C5033" i="7"/>
  <c r="E5032" i="7"/>
  <c r="G5032" i="7"/>
  <c r="H5032" i="7"/>
  <c r="I5032" i="7"/>
  <c r="G5033" i="7"/>
  <c r="C5034" i="7"/>
  <c r="E5033" i="7"/>
  <c r="F5033" i="7"/>
  <c r="D5033" i="7"/>
  <c r="H5033" i="7"/>
  <c r="I5033" i="7"/>
  <c r="F5034" i="7"/>
  <c r="D5034" i="7"/>
  <c r="G5034" i="7"/>
  <c r="E5034" i="7"/>
  <c r="C5035" i="7"/>
  <c r="H5034" i="7"/>
  <c r="I5034" i="7"/>
  <c r="C5036" i="7"/>
  <c r="D5035" i="7"/>
  <c r="E5035" i="7"/>
  <c r="F5035" i="7"/>
  <c r="G5035" i="7"/>
  <c r="H5035" i="7"/>
  <c r="I5035" i="7"/>
  <c r="F5036" i="7"/>
  <c r="G5036" i="7"/>
  <c r="D5036" i="7"/>
  <c r="C5037" i="7"/>
  <c r="E5036" i="7"/>
  <c r="H5036" i="7"/>
  <c r="I5036" i="7"/>
  <c r="C5038" i="7"/>
  <c r="F5037" i="7"/>
  <c r="D5037" i="7"/>
  <c r="E5037" i="7"/>
  <c r="G5037" i="7"/>
  <c r="H5037" i="7"/>
  <c r="I5037" i="7"/>
  <c r="F5038" i="7"/>
  <c r="E5038" i="7"/>
  <c r="C5039" i="7"/>
  <c r="G5038" i="7"/>
  <c r="D5038" i="7"/>
  <c r="H5038" i="7"/>
  <c r="I5038" i="7"/>
  <c r="C5040" i="7"/>
  <c r="E5039" i="7"/>
  <c r="D5039" i="7"/>
  <c r="F5039" i="7"/>
  <c r="G5039" i="7"/>
  <c r="H5039" i="7"/>
  <c r="I5039" i="7"/>
  <c r="F5040" i="7"/>
  <c r="E5040" i="7"/>
  <c r="C5041" i="7"/>
  <c r="D5040" i="7"/>
  <c r="G5040" i="7"/>
  <c r="H5040" i="7"/>
  <c r="I5040" i="7"/>
  <c r="C5042" i="7"/>
  <c r="F5041" i="7"/>
  <c r="G5041" i="7"/>
  <c r="D5041" i="7"/>
  <c r="E5041" i="7"/>
  <c r="H5041" i="7"/>
  <c r="I5041" i="7"/>
  <c r="F5042" i="7"/>
  <c r="E5042" i="7"/>
  <c r="C5043" i="7"/>
  <c r="D5042" i="7"/>
  <c r="G5042" i="7"/>
  <c r="H5042" i="7"/>
  <c r="I5042" i="7"/>
  <c r="C5044" i="7"/>
  <c r="E5043" i="7"/>
  <c r="D5043" i="7"/>
  <c r="F5043" i="7"/>
  <c r="G5043" i="7"/>
  <c r="H5043" i="7"/>
  <c r="I5043" i="7"/>
  <c r="F5044" i="7"/>
  <c r="E5044" i="7"/>
  <c r="G5044" i="7"/>
  <c r="C5045" i="7"/>
  <c r="D5044" i="7"/>
  <c r="H5044" i="7"/>
  <c r="I5044" i="7"/>
  <c r="D5045" i="7"/>
  <c r="G5045" i="7"/>
  <c r="C5046" i="7"/>
  <c r="E5045" i="7"/>
  <c r="F5045" i="7"/>
  <c r="H5045" i="7"/>
  <c r="I5045" i="7"/>
  <c r="F5046" i="7"/>
  <c r="E5046" i="7"/>
  <c r="D5046" i="7"/>
  <c r="C5047" i="7"/>
  <c r="G5046" i="7"/>
  <c r="H5046" i="7"/>
  <c r="I5046" i="7"/>
  <c r="C5048" i="7"/>
  <c r="F5047" i="7"/>
  <c r="E5047" i="7"/>
  <c r="G5047" i="7"/>
  <c r="D5047" i="7"/>
  <c r="H5047" i="7"/>
  <c r="I5047" i="7"/>
  <c r="F5048" i="7"/>
  <c r="D5048" i="7"/>
  <c r="G5048" i="7"/>
  <c r="C5049" i="7"/>
  <c r="E5048" i="7"/>
  <c r="H5048" i="7"/>
  <c r="I5048" i="7"/>
  <c r="C5050" i="7"/>
  <c r="F5049" i="7"/>
  <c r="E5049" i="7"/>
  <c r="G5049" i="7"/>
  <c r="D5049" i="7"/>
  <c r="H5049" i="7"/>
  <c r="I5049" i="7"/>
  <c r="F5050" i="7"/>
  <c r="E5050" i="7"/>
  <c r="D5050" i="7"/>
  <c r="C5051" i="7"/>
  <c r="G5050" i="7"/>
  <c r="H5050" i="7"/>
  <c r="I5050" i="7"/>
  <c r="C5052" i="7"/>
  <c r="F5051" i="7"/>
  <c r="E5051" i="7"/>
  <c r="D5051" i="7"/>
  <c r="G5051" i="7"/>
  <c r="H5051" i="7"/>
  <c r="I5051" i="7"/>
  <c r="D5052" i="7"/>
  <c r="C5053" i="7"/>
  <c r="G5052" i="7"/>
  <c r="F5052" i="7"/>
  <c r="E5052" i="7"/>
  <c r="H5052" i="7"/>
  <c r="I5052" i="7"/>
  <c r="C5054" i="7"/>
  <c r="F5053" i="7"/>
  <c r="E5053" i="7"/>
  <c r="G5053" i="7"/>
  <c r="D5053" i="7"/>
  <c r="H5053" i="7"/>
  <c r="I5053" i="7"/>
  <c r="F5054" i="7"/>
  <c r="E5054" i="7"/>
  <c r="D5054" i="7"/>
  <c r="G5054" i="7"/>
  <c r="C5055" i="7"/>
  <c r="H5054" i="7"/>
  <c r="I5054" i="7"/>
  <c r="C5056" i="7"/>
  <c r="E5055" i="7"/>
  <c r="D5055" i="7"/>
  <c r="F5055" i="7"/>
  <c r="G5055" i="7"/>
  <c r="H5055" i="7"/>
  <c r="I5055" i="7"/>
  <c r="F5056" i="7"/>
  <c r="E5056" i="7"/>
  <c r="D5056" i="7"/>
  <c r="G5056" i="7"/>
  <c r="C5057" i="7"/>
  <c r="H5056" i="7"/>
  <c r="I5056" i="7"/>
  <c r="C5058" i="7"/>
  <c r="F5057" i="7"/>
  <c r="E5057" i="7"/>
  <c r="G5057" i="7"/>
  <c r="D5057" i="7"/>
  <c r="H5057" i="7"/>
  <c r="I5057" i="7"/>
  <c r="F5058" i="7"/>
  <c r="E5058" i="7"/>
  <c r="G5058" i="7"/>
  <c r="D5058" i="7"/>
  <c r="C5059" i="7"/>
  <c r="H5058" i="7"/>
  <c r="I5058" i="7"/>
  <c r="G5059" i="7"/>
  <c r="C5060" i="7"/>
  <c r="E5059" i="7"/>
  <c r="D5059" i="7"/>
  <c r="F5059" i="7"/>
  <c r="H5059" i="7"/>
  <c r="I5059" i="7"/>
  <c r="F5060" i="7"/>
  <c r="E5060" i="7"/>
  <c r="D5060" i="7"/>
  <c r="C5061" i="7"/>
  <c r="G5060" i="7"/>
  <c r="H5060" i="7"/>
  <c r="I5060" i="7"/>
  <c r="C5062" i="7"/>
  <c r="D5061" i="7"/>
  <c r="E5061" i="7"/>
  <c r="G5061" i="7"/>
  <c r="F5061" i="7"/>
  <c r="H5061" i="7"/>
  <c r="I5061" i="7"/>
  <c r="F5062" i="7"/>
  <c r="E5062" i="7"/>
  <c r="D5062" i="7"/>
  <c r="G5062" i="7"/>
  <c r="C5063" i="7"/>
  <c r="H5062" i="7"/>
  <c r="I5062" i="7"/>
  <c r="C5064" i="7"/>
  <c r="F5063" i="7"/>
  <c r="D5063" i="7"/>
  <c r="E5063" i="7"/>
  <c r="G5063" i="7"/>
  <c r="H5063" i="7"/>
  <c r="I5063" i="7"/>
  <c r="F5064" i="7"/>
  <c r="E5064" i="7"/>
  <c r="D5064" i="7"/>
  <c r="C5065" i="7"/>
  <c r="G5064" i="7"/>
  <c r="H5064" i="7"/>
  <c r="I5064" i="7"/>
  <c r="C5066" i="7"/>
  <c r="D5065" i="7"/>
  <c r="F5065" i="7"/>
  <c r="E5065" i="7"/>
  <c r="G5065" i="7"/>
  <c r="H5065" i="7"/>
  <c r="I5065" i="7"/>
  <c r="E5066" i="7"/>
  <c r="D5066" i="7"/>
  <c r="F5066" i="7"/>
  <c r="C5067" i="7"/>
  <c r="G5066" i="7"/>
  <c r="H5066" i="7"/>
  <c r="I5066" i="7"/>
  <c r="C5068" i="7"/>
  <c r="F5067" i="7"/>
  <c r="E5067" i="7"/>
  <c r="D5067" i="7"/>
  <c r="G5067" i="7"/>
  <c r="H5067" i="7"/>
  <c r="I5067" i="7"/>
  <c r="F5068" i="7"/>
  <c r="E5068" i="7"/>
  <c r="D5068" i="7"/>
  <c r="G5068" i="7"/>
  <c r="C5069" i="7"/>
  <c r="H5068" i="7"/>
  <c r="I5068" i="7"/>
  <c r="C5070" i="7"/>
  <c r="E5069" i="7"/>
  <c r="G5069" i="7"/>
  <c r="D5069" i="7"/>
  <c r="F5069" i="7"/>
  <c r="H5069" i="7"/>
  <c r="I5069" i="7"/>
  <c r="E5070" i="7"/>
  <c r="F5070" i="7"/>
  <c r="D5070" i="7"/>
  <c r="C5071" i="7"/>
  <c r="G5070" i="7"/>
  <c r="H5070" i="7"/>
  <c r="I5070" i="7"/>
  <c r="C5072" i="7"/>
  <c r="E5071" i="7"/>
  <c r="F5071" i="7"/>
  <c r="D5071" i="7"/>
  <c r="G5071" i="7"/>
  <c r="H5071" i="7"/>
  <c r="I5071" i="7"/>
  <c r="E5072" i="7"/>
  <c r="D5072" i="7"/>
  <c r="C5073" i="7"/>
  <c r="G5072" i="7"/>
  <c r="F5072" i="7"/>
  <c r="H5072" i="7"/>
  <c r="I5072" i="7"/>
  <c r="C5074" i="7"/>
  <c r="F5073" i="7"/>
  <c r="D5073" i="7"/>
  <c r="G5073" i="7"/>
  <c r="E5073" i="7"/>
  <c r="H5073" i="7"/>
  <c r="I5073" i="7"/>
  <c r="F5074" i="7"/>
  <c r="E5074" i="7"/>
  <c r="D5074" i="7"/>
  <c r="C5075" i="7"/>
  <c r="G5074" i="7"/>
  <c r="H5074" i="7"/>
  <c r="I5074" i="7"/>
  <c r="C5076" i="7"/>
  <c r="D5075" i="7"/>
  <c r="F5075" i="7"/>
  <c r="E5075" i="7"/>
  <c r="G5075" i="7"/>
  <c r="H5075" i="7"/>
  <c r="I5075" i="7"/>
  <c r="F5076" i="7"/>
  <c r="G5076" i="7"/>
  <c r="E5076" i="7"/>
  <c r="D5076" i="7"/>
  <c r="C5077" i="7"/>
  <c r="H5076" i="7"/>
  <c r="I5076" i="7"/>
  <c r="C5078" i="7"/>
  <c r="D5077" i="7"/>
  <c r="E5077" i="7"/>
  <c r="G5077" i="7"/>
  <c r="F5077" i="7"/>
  <c r="H5077" i="7"/>
  <c r="I5077" i="7"/>
  <c r="F5078" i="7"/>
  <c r="E5078" i="7"/>
  <c r="C5079" i="7"/>
  <c r="G5078" i="7"/>
  <c r="D5078" i="7"/>
  <c r="H5078" i="7"/>
  <c r="I5078" i="7"/>
  <c r="C5080" i="7"/>
  <c r="F5079" i="7"/>
  <c r="D5079" i="7"/>
  <c r="G5079" i="7"/>
  <c r="E5079" i="7"/>
  <c r="H5079" i="7"/>
  <c r="I5079" i="7"/>
  <c r="F5080" i="7"/>
  <c r="E5080" i="7"/>
  <c r="D5080" i="7"/>
  <c r="C5081" i="7"/>
  <c r="G5080" i="7"/>
  <c r="H5080" i="7"/>
  <c r="I5080" i="7"/>
  <c r="C5082" i="7"/>
  <c r="F5081" i="7"/>
  <c r="E5081" i="7"/>
  <c r="D5081" i="7"/>
  <c r="G5081" i="7"/>
  <c r="H5081" i="7"/>
  <c r="I5081" i="7"/>
  <c r="F5082" i="7"/>
  <c r="E5082" i="7"/>
  <c r="C5083" i="7"/>
  <c r="D5082" i="7"/>
  <c r="G5082" i="7"/>
  <c r="H5082" i="7"/>
  <c r="I5082" i="7"/>
  <c r="C5084" i="7"/>
  <c r="F5083" i="7"/>
  <c r="E5083" i="7"/>
  <c r="D5083" i="7"/>
  <c r="G5083" i="7"/>
  <c r="H5083" i="7"/>
  <c r="I5083" i="7"/>
  <c r="F5084" i="7"/>
  <c r="E5084" i="7"/>
  <c r="D5084" i="7"/>
  <c r="C5085" i="7"/>
  <c r="G5084" i="7"/>
  <c r="H5084" i="7"/>
  <c r="I5084" i="7"/>
  <c r="C5086" i="7"/>
  <c r="F5085" i="7"/>
  <c r="E5085" i="7"/>
  <c r="D5085" i="7"/>
  <c r="G5085" i="7"/>
  <c r="H5085" i="7"/>
  <c r="I5085" i="7"/>
  <c r="F5086" i="7"/>
  <c r="E5086" i="7"/>
  <c r="D5086" i="7"/>
  <c r="C5087" i="7"/>
  <c r="G5086" i="7"/>
  <c r="H5086" i="7"/>
  <c r="I5086" i="7"/>
  <c r="C5088" i="7"/>
  <c r="E5087" i="7"/>
  <c r="F5087" i="7"/>
  <c r="D5087" i="7"/>
  <c r="G5087" i="7"/>
  <c r="H5087" i="7"/>
  <c r="I5087" i="7"/>
  <c r="F5088" i="7"/>
  <c r="E5088" i="7"/>
  <c r="D5088" i="7"/>
  <c r="C5089" i="7"/>
  <c r="G5088" i="7"/>
  <c r="H5088" i="7"/>
  <c r="I5088" i="7"/>
  <c r="G5089" i="7"/>
  <c r="C5090" i="7"/>
  <c r="D5089" i="7"/>
  <c r="F5089" i="7"/>
  <c r="E5089" i="7"/>
  <c r="H5089" i="7"/>
  <c r="I5089" i="7"/>
  <c r="F5090" i="7"/>
  <c r="E5090" i="7"/>
  <c r="G5090" i="7"/>
  <c r="C5091" i="7"/>
  <c r="D5090" i="7"/>
  <c r="H5090" i="7"/>
  <c r="I5090" i="7"/>
  <c r="C5092" i="7"/>
  <c r="E5091" i="7"/>
  <c r="F5091" i="7"/>
  <c r="G5091" i="7"/>
  <c r="D5091" i="7"/>
  <c r="H5091" i="7"/>
  <c r="I5091" i="7"/>
  <c r="F5092" i="7"/>
  <c r="E5092" i="7"/>
  <c r="D5092" i="7"/>
  <c r="C5093" i="7"/>
  <c r="G5092" i="7"/>
  <c r="H5092" i="7"/>
  <c r="I5092" i="7"/>
  <c r="C5094" i="7"/>
  <c r="D5093" i="7"/>
  <c r="F5093" i="7"/>
  <c r="E5093" i="7"/>
  <c r="G5093" i="7"/>
  <c r="H5093" i="7"/>
  <c r="I5093" i="7"/>
  <c r="F5094" i="7"/>
  <c r="E5094" i="7"/>
  <c r="D5094" i="7"/>
  <c r="G5094" i="7"/>
  <c r="C5095" i="7"/>
  <c r="H5094" i="7"/>
  <c r="I5094" i="7"/>
  <c r="C5096" i="7"/>
  <c r="F5095" i="7"/>
  <c r="E5095" i="7"/>
  <c r="D5095" i="7"/>
  <c r="G5095" i="7"/>
  <c r="H5095" i="7"/>
  <c r="I5095" i="7"/>
  <c r="F5096" i="7"/>
  <c r="G5096" i="7"/>
  <c r="E5096" i="7"/>
  <c r="D5096" i="7"/>
  <c r="C5097" i="7"/>
  <c r="H5096" i="7"/>
  <c r="I5096" i="7"/>
  <c r="C5098" i="7"/>
  <c r="E5097" i="7"/>
  <c r="F5097" i="7"/>
  <c r="D5097" i="7"/>
  <c r="G5097" i="7"/>
  <c r="H5097" i="7"/>
  <c r="I5097" i="7"/>
  <c r="F5098" i="7"/>
  <c r="E5098" i="7"/>
  <c r="C5099" i="7"/>
  <c r="D5098" i="7"/>
  <c r="G5098" i="7"/>
  <c r="H5098" i="7"/>
  <c r="I5098" i="7"/>
  <c r="C5100" i="7"/>
  <c r="F5099" i="7"/>
  <c r="E5099" i="7"/>
  <c r="D5099" i="7"/>
  <c r="G5099" i="7"/>
  <c r="H5099" i="7"/>
  <c r="I5099" i="7"/>
  <c r="F5100" i="7"/>
  <c r="E5100" i="7"/>
  <c r="D5100" i="7"/>
  <c r="C5101" i="7"/>
  <c r="G5100" i="7"/>
  <c r="H5100" i="7"/>
  <c r="I5100" i="7"/>
  <c r="C5102" i="7"/>
  <c r="F5101" i="7"/>
  <c r="E5101" i="7"/>
  <c r="D5101" i="7"/>
  <c r="G5101" i="7"/>
  <c r="H5101" i="7"/>
  <c r="I5101" i="7"/>
  <c r="F5102" i="7"/>
  <c r="E5102" i="7"/>
  <c r="C5103" i="7"/>
  <c r="G5102" i="7"/>
  <c r="D5102" i="7"/>
  <c r="H5102" i="7"/>
  <c r="I5102" i="7"/>
  <c r="F5103" i="7"/>
  <c r="D5103" i="7"/>
  <c r="C5104" i="7"/>
  <c r="E5103" i="7"/>
  <c r="G5103" i="7"/>
  <c r="H5103" i="7"/>
  <c r="I5103" i="7"/>
  <c r="F5104" i="7"/>
  <c r="E5104" i="7"/>
  <c r="D5104" i="7"/>
  <c r="C5105" i="7"/>
  <c r="G5104" i="7"/>
  <c r="H5104" i="7"/>
  <c r="I5104" i="7"/>
  <c r="C5106" i="7"/>
  <c r="G5105" i="7"/>
  <c r="E5105" i="7"/>
  <c r="F5105" i="7"/>
  <c r="D5105" i="7"/>
  <c r="H5105" i="7"/>
  <c r="I5105" i="7"/>
  <c r="F5106" i="7"/>
  <c r="E5106" i="7"/>
  <c r="D5106" i="7"/>
  <c r="C5107" i="7"/>
  <c r="G5106" i="7"/>
  <c r="H5106" i="7"/>
  <c r="I5106" i="7"/>
  <c r="C5108" i="7"/>
  <c r="D5107" i="7"/>
  <c r="F5107" i="7"/>
  <c r="E5107" i="7"/>
  <c r="G5107" i="7"/>
  <c r="H5107" i="7"/>
  <c r="I5107" i="7"/>
  <c r="F5108" i="7"/>
  <c r="E5108" i="7"/>
  <c r="D5108" i="7"/>
  <c r="C5109" i="7"/>
  <c r="G5108" i="7"/>
  <c r="H5108" i="7"/>
  <c r="I5108" i="7"/>
  <c r="C5110" i="7"/>
  <c r="F5109" i="7"/>
  <c r="E5109" i="7"/>
  <c r="D5109" i="7"/>
  <c r="G5109" i="7"/>
  <c r="H5109" i="7"/>
  <c r="I5109" i="7"/>
  <c r="F5110" i="7"/>
  <c r="E5110" i="7"/>
  <c r="D5110" i="7"/>
  <c r="C5111" i="7"/>
  <c r="G5110" i="7"/>
  <c r="H5110" i="7"/>
  <c r="I5110" i="7"/>
  <c r="C5112" i="7"/>
  <c r="F5111" i="7"/>
  <c r="E5111" i="7"/>
  <c r="D5111" i="7"/>
  <c r="G5111" i="7"/>
  <c r="H5111" i="7"/>
  <c r="I5111" i="7"/>
  <c r="F5112" i="7"/>
  <c r="E5112" i="7"/>
  <c r="G5112" i="7"/>
  <c r="C5113" i="7"/>
  <c r="D5112" i="7"/>
  <c r="H5112" i="7"/>
  <c r="I5112" i="7"/>
  <c r="C5114" i="7"/>
  <c r="F5113" i="7"/>
  <c r="D5113" i="7"/>
  <c r="E5113" i="7"/>
  <c r="G5113" i="7"/>
  <c r="H5113" i="7"/>
  <c r="I5113" i="7"/>
  <c r="F5114" i="7"/>
  <c r="E5114" i="7"/>
  <c r="C5115" i="7"/>
  <c r="G5114" i="7"/>
  <c r="D5114" i="7"/>
  <c r="H5114" i="7"/>
  <c r="I5114" i="7"/>
  <c r="F5115" i="7"/>
  <c r="E5115" i="7"/>
  <c r="C5116" i="7"/>
  <c r="D5115" i="7"/>
  <c r="G5115" i="7"/>
  <c r="H5115" i="7"/>
  <c r="I5115" i="7"/>
  <c r="F5116" i="7"/>
  <c r="E5116" i="7"/>
  <c r="D5116" i="7"/>
  <c r="C5117" i="7"/>
  <c r="G5116" i="7"/>
  <c r="H5116" i="7"/>
  <c r="I5116" i="7"/>
  <c r="G5117" i="7"/>
  <c r="C5118" i="7"/>
  <c r="F5117" i="7"/>
  <c r="D5117" i="7"/>
  <c r="E5117" i="7"/>
  <c r="H5117" i="7"/>
  <c r="I5117" i="7"/>
  <c r="F5118" i="7"/>
  <c r="E5118" i="7"/>
  <c r="C5119" i="7"/>
  <c r="G5118" i="7"/>
  <c r="D5118" i="7"/>
  <c r="H5118" i="7"/>
  <c r="I5118" i="7"/>
  <c r="C5120" i="7"/>
  <c r="F5119" i="7"/>
  <c r="E5119" i="7"/>
  <c r="D5119" i="7"/>
  <c r="G5119" i="7"/>
  <c r="H5119" i="7"/>
  <c r="I5119" i="7"/>
  <c r="G5120" i="7"/>
  <c r="F5120" i="7"/>
  <c r="E5120" i="7"/>
  <c r="D5120" i="7"/>
  <c r="C5121" i="7"/>
  <c r="H5120" i="7"/>
  <c r="I5120" i="7"/>
  <c r="C5122" i="7"/>
  <c r="F5121" i="7"/>
  <c r="D5121" i="7"/>
  <c r="G5121" i="7"/>
  <c r="E5121" i="7"/>
  <c r="H5121" i="7"/>
  <c r="I5121" i="7"/>
  <c r="F5122" i="7"/>
  <c r="E5122" i="7"/>
  <c r="C5123" i="7"/>
  <c r="D5122" i="7"/>
  <c r="G5122" i="7"/>
  <c r="H5122" i="7"/>
  <c r="I5122" i="7"/>
  <c r="C5124" i="7"/>
  <c r="F5123" i="7"/>
  <c r="D5123" i="7"/>
  <c r="E5123" i="7"/>
  <c r="G5123" i="7"/>
  <c r="H5123" i="7"/>
  <c r="I5123" i="7"/>
  <c r="F5124" i="7"/>
  <c r="E5124" i="7"/>
  <c r="C5125" i="7"/>
  <c r="D5124" i="7"/>
  <c r="G5124" i="7"/>
  <c r="H5124" i="7"/>
  <c r="I5124" i="7"/>
  <c r="C5126" i="7"/>
  <c r="D5125" i="7"/>
  <c r="F5125" i="7"/>
  <c r="E5125" i="7"/>
  <c r="G5125" i="7"/>
  <c r="H5125" i="7"/>
  <c r="I5125" i="7"/>
  <c r="F5126" i="7"/>
  <c r="E5126" i="7"/>
  <c r="C5127" i="7"/>
  <c r="D5126" i="7"/>
  <c r="G5126" i="7"/>
  <c r="H5126" i="7"/>
  <c r="I5126" i="7"/>
  <c r="C5128" i="7"/>
  <c r="F5127" i="7"/>
  <c r="E5127" i="7"/>
  <c r="D5127" i="7"/>
  <c r="G5127" i="7"/>
  <c r="H5127" i="7"/>
  <c r="I5127" i="7"/>
  <c r="F5128" i="7"/>
  <c r="E5128" i="7"/>
  <c r="C5129" i="7"/>
  <c r="G5128" i="7"/>
  <c r="D5128" i="7"/>
  <c r="H5128" i="7"/>
  <c r="I5128" i="7"/>
  <c r="C5130" i="7"/>
  <c r="E5129" i="7"/>
  <c r="F5129" i="7"/>
  <c r="G5129" i="7"/>
  <c r="D5129" i="7"/>
  <c r="H5129" i="7"/>
  <c r="I5129" i="7"/>
  <c r="F5130" i="7"/>
  <c r="E5130" i="7"/>
  <c r="D5130" i="7"/>
  <c r="C5131" i="7"/>
  <c r="G5130" i="7"/>
  <c r="H5130" i="7"/>
  <c r="I5130" i="7"/>
  <c r="C5132" i="7"/>
  <c r="F5131" i="7"/>
  <c r="E5131" i="7"/>
  <c r="D5131" i="7"/>
  <c r="G5131" i="7"/>
  <c r="H5131" i="7"/>
  <c r="I5131" i="7"/>
  <c r="F5132" i="7"/>
  <c r="E5132" i="7"/>
  <c r="G5132" i="7"/>
  <c r="C5133" i="7"/>
  <c r="D5132" i="7"/>
  <c r="H5132" i="7"/>
  <c r="I5132" i="7"/>
  <c r="G5133" i="7"/>
  <c r="C5134" i="7"/>
  <c r="F5133" i="7"/>
  <c r="E5133" i="7"/>
  <c r="D5133" i="7"/>
  <c r="H5133" i="7"/>
  <c r="I5133" i="7"/>
  <c r="F5134" i="7"/>
  <c r="G5134" i="7"/>
  <c r="E5134" i="7"/>
  <c r="D5134" i="7"/>
  <c r="C5135" i="7"/>
  <c r="H5134" i="7"/>
  <c r="I5134" i="7"/>
  <c r="C5136" i="7"/>
  <c r="F5135" i="7"/>
  <c r="E5135" i="7"/>
  <c r="D5135" i="7"/>
  <c r="G5135" i="7"/>
  <c r="H5135" i="7"/>
  <c r="I5135" i="7"/>
  <c r="G5136" i="7"/>
  <c r="F5136" i="7"/>
  <c r="E5136" i="7"/>
  <c r="D5136" i="7"/>
  <c r="C5137" i="7"/>
  <c r="H5136" i="7"/>
  <c r="I5136" i="7"/>
  <c r="C5138" i="7"/>
  <c r="G5137" i="7"/>
  <c r="E5137" i="7"/>
  <c r="F5137" i="7"/>
  <c r="D5137" i="7"/>
  <c r="H5137" i="7"/>
  <c r="I5137" i="7"/>
  <c r="F5138" i="7"/>
  <c r="D5138" i="7"/>
  <c r="C5139" i="7"/>
  <c r="E5138" i="7"/>
  <c r="G5138" i="7"/>
  <c r="H5138" i="7"/>
  <c r="I5138" i="7"/>
  <c r="C5140" i="7"/>
  <c r="F5139" i="7"/>
  <c r="G5139" i="7"/>
  <c r="E5139" i="7"/>
  <c r="D5139" i="7"/>
  <c r="H5139" i="7"/>
  <c r="I5139" i="7"/>
  <c r="F5140" i="7"/>
  <c r="E5140" i="7"/>
  <c r="D5140" i="7"/>
  <c r="C5141" i="7"/>
  <c r="G5140" i="7"/>
  <c r="H5140" i="7"/>
  <c r="I5140" i="7"/>
  <c r="G5141" i="7"/>
  <c r="C5142" i="7"/>
  <c r="F5141" i="7"/>
  <c r="E5141" i="7"/>
  <c r="D5141" i="7"/>
  <c r="H5141" i="7"/>
  <c r="I5141" i="7"/>
  <c r="F5142" i="7"/>
  <c r="E5142" i="7"/>
  <c r="C5143" i="7"/>
  <c r="D5142" i="7"/>
  <c r="G5142" i="7"/>
  <c r="H5142" i="7"/>
  <c r="I5142" i="7"/>
  <c r="C5144" i="7"/>
  <c r="F5143" i="7"/>
  <c r="E5143" i="7"/>
  <c r="D5143" i="7"/>
  <c r="G5143" i="7"/>
  <c r="H5143" i="7"/>
  <c r="I5143" i="7"/>
  <c r="F5144" i="7"/>
  <c r="E5144" i="7"/>
  <c r="D5144" i="7"/>
  <c r="C5145" i="7"/>
  <c r="G5144" i="7"/>
  <c r="H5144" i="7"/>
  <c r="I5144" i="7"/>
  <c r="C5146" i="7"/>
  <c r="F5145" i="7"/>
  <c r="E5145" i="7"/>
  <c r="D5145" i="7"/>
  <c r="G5145" i="7"/>
  <c r="H5145" i="7"/>
  <c r="I5145" i="7"/>
  <c r="F5146" i="7"/>
  <c r="E5146" i="7"/>
  <c r="C5147" i="7"/>
  <c r="G5146" i="7"/>
  <c r="D5146" i="7"/>
  <c r="H5146" i="7"/>
  <c r="I5146" i="7"/>
  <c r="G5147" i="7"/>
  <c r="C5148" i="7"/>
  <c r="F5147" i="7"/>
  <c r="E5147" i="7"/>
  <c r="D5147" i="7"/>
  <c r="H5147" i="7"/>
  <c r="I5147" i="7"/>
  <c r="F5148" i="7"/>
  <c r="E5148" i="7"/>
  <c r="C5149" i="7"/>
  <c r="D5148" i="7"/>
  <c r="G5148" i="7"/>
  <c r="H5148" i="7"/>
  <c r="I5148" i="7"/>
  <c r="C5150" i="7"/>
  <c r="F5149" i="7"/>
  <c r="G5149" i="7"/>
  <c r="E5149" i="7"/>
  <c r="D5149" i="7"/>
  <c r="H5149" i="7"/>
  <c r="I5149" i="7"/>
  <c r="F5150" i="7"/>
  <c r="E5150" i="7"/>
  <c r="C5151" i="7"/>
  <c r="G5150" i="7"/>
  <c r="D5150" i="7"/>
  <c r="H5150" i="7"/>
  <c r="I5150" i="7"/>
  <c r="G5151" i="7"/>
  <c r="C5152" i="7"/>
  <c r="F5151" i="7"/>
  <c r="E5151" i="7"/>
  <c r="D5151" i="7"/>
  <c r="H5151" i="7"/>
  <c r="I5151" i="7"/>
  <c r="F5152" i="7"/>
  <c r="E5152" i="7"/>
  <c r="C5153" i="7"/>
  <c r="G5152" i="7"/>
  <c r="D5152" i="7"/>
  <c r="H5152" i="7"/>
  <c r="I5152" i="7"/>
  <c r="C5154" i="7"/>
  <c r="F5153" i="7"/>
  <c r="G5153" i="7"/>
  <c r="D5153" i="7"/>
  <c r="E5153" i="7"/>
  <c r="H5153" i="7"/>
  <c r="I5153" i="7"/>
  <c r="G5154" i="7"/>
  <c r="F5154" i="7"/>
  <c r="E5154" i="7"/>
  <c r="D5154" i="7"/>
  <c r="C5155" i="7"/>
  <c r="H5154" i="7"/>
  <c r="I5154" i="7"/>
  <c r="C5156" i="7"/>
  <c r="F5155" i="7"/>
  <c r="D5155" i="7"/>
  <c r="E5155" i="7"/>
  <c r="G5155" i="7"/>
  <c r="H5155" i="7"/>
  <c r="I5155" i="7"/>
  <c r="F5156" i="7"/>
  <c r="E5156" i="7"/>
  <c r="D5156" i="7"/>
  <c r="C5157" i="7"/>
  <c r="G5156" i="7"/>
  <c r="H5156" i="7"/>
  <c r="I5156" i="7"/>
  <c r="C5158" i="7"/>
  <c r="D5157" i="7"/>
  <c r="G5157" i="7"/>
  <c r="E5157" i="7"/>
  <c r="F5157" i="7"/>
  <c r="H5157" i="7"/>
  <c r="I5157" i="7"/>
  <c r="G5158" i="7"/>
  <c r="F5158" i="7"/>
  <c r="E5158" i="7"/>
  <c r="D5158" i="7"/>
  <c r="C5159" i="7"/>
  <c r="H5158" i="7"/>
  <c r="I5158" i="7"/>
  <c r="C5160" i="7"/>
  <c r="F5159" i="7"/>
  <c r="G5159" i="7"/>
  <c r="E5159" i="7"/>
  <c r="D5159" i="7"/>
  <c r="H5159" i="7"/>
  <c r="I5159" i="7"/>
  <c r="G5160" i="7"/>
  <c r="F5160" i="7"/>
  <c r="E5160" i="7"/>
  <c r="D5160" i="7"/>
  <c r="C5161" i="7"/>
  <c r="H5160" i="7"/>
  <c r="I5160" i="7"/>
  <c r="C5162" i="7"/>
  <c r="E5161" i="7"/>
  <c r="D5161" i="7"/>
  <c r="F5161" i="7"/>
  <c r="G5161" i="7"/>
  <c r="H5161" i="7"/>
  <c r="I5161" i="7"/>
  <c r="F5162" i="7"/>
  <c r="E5162" i="7"/>
  <c r="G5162" i="7"/>
  <c r="C5163" i="7"/>
  <c r="D5162" i="7"/>
  <c r="H5162" i="7"/>
  <c r="I5162" i="7"/>
  <c r="G5163" i="7"/>
  <c r="C5164" i="7"/>
  <c r="F5163" i="7"/>
  <c r="D5163" i="7"/>
  <c r="E5163" i="7"/>
  <c r="H5163" i="7"/>
  <c r="I5163" i="7"/>
  <c r="F5164" i="7"/>
  <c r="E5164" i="7"/>
  <c r="C5165" i="7"/>
  <c r="D5164" i="7"/>
  <c r="G5164" i="7"/>
  <c r="H5164" i="7"/>
  <c r="I5164" i="7"/>
  <c r="C5166" i="7"/>
  <c r="F5165" i="7"/>
  <c r="E5165" i="7"/>
  <c r="D5165" i="7"/>
  <c r="G5165" i="7"/>
  <c r="H5165" i="7"/>
  <c r="I5165" i="7"/>
  <c r="F5166" i="7"/>
  <c r="G5166" i="7"/>
  <c r="E5166" i="7"/>
  <c r="D5166" i="7"/>
  <c r="C5167" i="7"/>
  <c r="H5166" i="7"/>
  <c r="I5166" i="7"/>
  <c r="C5168" i="7"/>
  <c r="F5167" i="7"/>
  <c r="E5167" i="7"/>
  <c r="D5167" i="7"/>
  <c r="G5167" i="7"/>
  <c r="H5167" i="7"/>
  <c r="I5167" i="7"/>
  <c r="G5168" i="7"/>
  <c r="F5168" i="7"/>
  <c r="E5168" i="7"/>
  <c r="D5168" i="7"/>
  <c r="C5169" i="7"/>
  <c r="H5168" i="7"/>
  <c r="I5168" i="7"/>
  <c r="C5170" i="7"/>
  <c r="F5169" i="7"/>
  <c r="G5169" i="7"/>
  <c r="E5169" i="7"/>
  <c r="D5169" i="7"/>
  <c r="H5169" i="7"/>
  <c r="I5169" i="7"/>
  <c r="F5170" i="7"/>
  <c r="E5170" i="7"/>
  <c r="C5171" i="7"/>
  <c r="D5170" i="7"/>
  <c r="G5170" i="7"/>
  <c r="H5170" i="7"/>
  <c r="I5170" i="7"/>
  <c r="C5172" i="7"/>
  <c r="G5171" i="7"/>
  <c r="F5171" i="7"/>
  <c r="E5171" i="7"/>
  <c r="D5171" i="7"/>
  <c r="H5171" i="7"/>
  <c r="I5171" i="7"/>
  <c r="F5172" i="7"/>
  <c r="E5172" i="7"/>
  <c r="D5172" i="7"/>
  <c r="G5172" i="7"/>
  <c r="C5173" i="7"/>
  <c r="H5172" i="7"/>
  <c r="I5172" i="7"/>
  <c r="C5174" i="7"/>
  <c r="F5173" i="7"/>
  <c r="D5173" i="7"/>
  <c r="G5173" i="7"/>
  <c r="E5173" i="7"/>
  <c r="H5173" i="7"/>
  <c r="I5173" i="7"/>
  <c r="F5174" i="7"/>
  <c r="E5174" i="7"/>
  <c r="C5175" i="7"/>
  <c r="G5174" i="7"/>
  <c r="D5174" i="7"/>
  <c r="H5174" i="7"/>
  <c r="I5174" i="7"/>
  <c r="C5176" i="7"/>
  <c r="G5175" i="7"/>
  <c r="F5175" i="7"/>
  <c r="E5175" i="7"/>
  <c r="D5175" i="7"/>
  <c r="H5175" i="7"/>
  <c r="I5175" i="7"/>
  <c r="F5176" i="7"/>
  <c r="G5176" i="7"/>
  <c r="E5176" i="7"/>
  <c r="D5176" i="7"/>
  <c r="C5177" i="7"/>
  <c r="H5176" i="7"/>
  <c r="I5176" i="7"/>
  <c r="C5178" i="7"/>
  <c r="F5177" i="7"/>
  <c r="G5177" i="7"/>
  <c r="E5177" i="7"/>
  <c r="D5177" i="7"/>
  <c r="H5177" i="7"/>
  <c r="I5177" i="7"/>
  <c r="F5178" i="7"/>
  <c r="E5178" i="7"/>
  <c r="D5178" i="7"/>
  <c r="C5179" i="7"/>
  <c r="G5178" i="7"/>
  <c r="H5178" i="7"/>
  <c r="I5178" i="7"/>
  <c r="C5180" i="7"/>
  <c r="F5179" i="7"/>
  <c r="D5179" i="7"/>
  <c r="G5179" i="7"/>
  <c r="E5179" i="7"/>
  <c r="H5179" i="7"/>
  <c r="I5179" i="7"/>
  <c r="G5180" i="7"/>
  <c r="F5180" i="7"/>
  <c r="E5180" i="7"/>
  <c r="D5180" i="7"/>
  <c r="C5181" i="7"/>
  <c r="H5180" i="7"/>
  <c r="I5180" i="7"/>
  <c r="C5182" i="7"/>
  <c r="F5181" i="7"/>
  <c r="D5181" i="7"/>
  <c r="G5181" i="7"/>
  <c r="E5181" i="7"/>
  <c r="H5181" i="7"/>
  <c r="I5181" i="7"/>
  <c r="F5182" i="7"/>
  <c r="E5182" i="7"/>
  <c r="C5183" i="7"/>
  <c r="G5182" i="7"/>
  <c r="D5182" i="7"/>
  <c r="H5182" i="7"/>
  <c r="I5182" i="7"/>
  <c r="G5183" i="7"/>
  <c r="C5184" i="7"/>
  <c r="F5183" i="7"/>
  <c r="E5183" i="7"/>
  <c r="D5183" i="7"/>
  <c r="H5183" i="7"/>
  <c r="I5183" i="7"/>
  <c r="F5184" i="7"/>
  <c r="E5184" i="7"/>
  <c r="D5184" i="7"/>
  <c r="C5185" i="7"/>
  <c r="G5184" i="7"/>
  <c r="H5184" i="7"/>
  <c r="I5184" i="7"/>
  <c r="C5186" i="7"/>
  <c r="F5185" i="7"/>
  <c r="D5185" i="7"/>
  <c r="G5185" i="7"/>
  <c r="E5185" i="7"/>
  <c r="H5185" i="7"/>
  <c r="I5185" i="7"/>
  <c r="F5186" i="7"/>
  <c r="E5186" i="7"/>
  <c r="D5186" i="7"/>
  <c r="C5187" i="7"/>
  <c r="G5186" i="7"/>
  <c r="H5186" i="7"/>
  <c r="I5186" i="7"/>
  <c r="C5188" i="7"/>
  <c r="F5187" i="7"/>
  <c r="E5187" i="7"/>
  <c r="G5187" i="7"/>
  <c r="D5187" i="7"/>
  <c r="H5187" i="7"/>
  <c r="I5187" i="7"/>
  <c r="F5188" i="7"/>
  <c r="E5188" i="7"/>
  <c r="D5188" i="7"/>
  <c r="C5189" i="7"/>
  <c r="G5188" i="7"/>
  <c r="H5188" i="7"/>
  <c r="I5188" i="7"/>
  <c r="E5189" i="7"/>
  <c r="D5189" i="7"/>
  <c r="G5189" i="7"/>
  <c r="C5190" i="7"/>
  <c r="F5189" i="7"/>
  <c r="H5189" i="7"/>
  <c r="I5189" i="7"/>
  <c r="F5190" i="7"/>
  <c r="E5190" i="7"/>
  <c r="D5190" i="7"/>
  <c r="C5191" i="7"/>
  <c r="G5190" i="7"/>
  <c r="H5190" i="7"/>
  <c r="I5190" i="7"/>
  <c r="C5192" i="7"/>
  <c r="F5191" i="7"/>
  <c r="D5191" i="7"/>
  <c r="E5191" i="7"/>
  <c r="G5191" i="7"/>
  <c r="H5191" i="7"/>
  <c r="I5191" i="7"/>
  <c r="F5192" i="7"/>
  <c r="E5192" i="7"/>
  <c r="D5192" i="7"/>
  <c r="C5193" i="7"/>
  <c r="G5192" i="7"/>
  <c r="H5192" i="7"/>
  <c r="I5192" i="7"/>
  <c r="C5194" i="7"/>
  <c r="F5193" i="7"/>
  <c r="D5193" i="7"/>
  <c r="G5193" i="7"/>
  <c r="E5193" i="7"/>
  <c r="H5193" i="7"/>
  <c r="I5193" i="7"/>
  <c r="D5194" i="7"/>
  <c r="F5194" i="7"/>
  <c r="E5194" i="7"/>
  <c r="C5195" i="7"/>
  <c r="G5194" i="7"/>
  <c r="H5194" i="7"/>
  <c r="I5194" i="7"/>
  <c r="C5196" i="7"/>
  <c r="F5195" i="7"/>
  <c r="D5195" i="7"/>
  <c r="E5195" i="7"/>
  <c r="G5195" i="7"/>
  <c r="H5195" i="7"/>
  <c r="I5195" i="7"/>
  <c r="F5196" i="7"/>
  <c r="E5196" i="7"/>
  <c r="D5196" i="7"/>
  <c r="G5196" i="7"/>
  <c r="C5197" i="7"/>
  <c r="H5196" i="7"/>
  <c r="I5196" i="7"/>
  <c r="C5198" i="7"/>
  <c r="D5197" i="7"/>
  <c r="F5197" i="7"/>
  <c r="E5197" i="7"/>
  <c r="G5197" i="7"/>
  <c r="H5197" i="7"/>
  <c r="I5197" i="7"/>
  <c r="F5198" i="7"/>
  <c r="E5198" i="7"/>
  <c r="D5198" i="7"/>
  <c r="C5199" i="7"/>
  <c r="G5198" i="7"/>
  <c r="H5198" i="7"/>
  <c r="I5198" i="7"/>
  <c r="C5200" i="7"/>
  <c r="F5199" i="7"/>
  <c r="E5199" i="7"/>
  <c r="D5199" i="7"/>
  <c r="G5199" i="7"/>
  <c r="H5199" i="7"/>
  <c r="I5199" i="7"/>
  <c r="F5200" i="7"/>
  <c r="E5200" i="7"/>
  <c r="D5200" i="7"/>
  <c r="C5201" i="7"/>
  <c r="G5200" i="7"/>
  <c r="H5200" i="7"/>
  <c r="I5200" i="7"/>
  <c r="C5202" i="7"/>
  <c r="F5201" i="7"/>
  <c r="D5201" i="7"/>
  <c r="E5201" i="7"/>
  <c r="G5201" i="7"/>
  <c r="H5201" i="7"/>
  <c r="I5201" i="7"/>
  <c r="D5202" i="7"/>
  <c r="C5203" i="7"/>
  <c r="G5202" i="7"/>
  <c r="F5202" i="7"/>
  <c r="E5202" i="7"/>
  <c r="H5202" i="7"/>
  <c r="I5202" i="7"/>
  <c r="C5204" i="7"/>
  <c r="F5203" i="7"/>
  <c r="D5203" i="7"/>
  <c r="G5203" i="7"/>
  <c r="E5203" i="7"/>
  <c r="H5203" i="7"/>
  <c r="I5203" i="7"/>
  <c r="D5204" i="7"/>
  <c r="C5205" i="7"/>
  <c r="F5204" i="7"/>
  <c r="E5204" i="7"/>
  <c r="G5204" i="7"/>
  <c r="H5204" i="7"/>
  <c r="I5204" i="7"/>
  <c r="C5206" i="7"/>
  <c r="F5205" i="7"/>
  <c r="E5205" i="7"/>
  <c r="D5205" i="7"/>
  <c r="G5205" i="7"/>
  <c r="H5205" i="7"/>
  <c r="I5205" i="7"/>
  <c r="D5206" i="7"/>
  <c r="C5207" i="7"/>
  <c r="G5206" i="7"/>
  <c r="F5206" i="7"/>
  <c r="E5206" i="7"/>
  <c r="H5206" i="7"/>
  <c r="I5206" i="7"/>
  <c r="C5208" i="7"/>
  <c r="F5207" i="7"/>
  <c r="E5207" i="7"/>
  <c r="D5207" i="7"/>
  <c r="G5207" i="7"/>
  <c r="H5207" i="7"/>
  <c r="I5207" i="7"/>
  <c r="F5208" i="7"/>
  <c r="E5208" i="7"/>
  <c r="D5208" i="7"/>
  <c r="C5209" i="7"/>
  <c r="G5208" i="7"/>
  <c r="H5208" i="7"/>
  <c r="I5208" i="7"/>
  <c r="C5210" i="7"/>
  <c r="F5209" i="7"/>
  <c r="D5209" i="7"/>
  <c r="E5209" i="7"/>
  <c r="G5209" i="7"/>
  <c r="H5209" i="7"/>
  <c r="I5209" i="7"/>
  <c r="F5210" i="7"/>
  <c r="E5210" i="7"/>
  <c r="D5210" i="7"/>
  <c r="C5211" i="7"/>
  <c r="G5210" i="7"/>
  <c r="H5210" i="7"/>
  <c r="I5210" i="7"/>
  <c r="C5212" i="7"/>
  <c r="F5211" i="7"/>
  <c r="E5211" i="7"/>
  <c r="D5211" i="7"/>
  <c r="G5211" i="7"/>
  <c r="H5211" i="7"/>
  <c r="I5211" i="7"/>
  <c r="C5213" i="7"/>
  <c r="F5212" i="7"/>
  <c r="D5212" i="7"/>
  <c r="E5212" i="7"/>
  <c r="G5212" i="7"/>
  <c r="H5212" i="7"/>
  <c r="I5212" i="7"/>
  <c r="C5214" i="7"/>
  <c r="F5213" i="7"/>
  <c r="E5213" i="7"/>
  <c r="D5213" i="7"/>
  <c r="G5213" i="7"/>
  <c r="H5213" i="7"/>
  <c r="I5213" i="7"/>
  <c r="F5214" i="7"/>
  <c r="E5214" i="7"/>
  <c r="D5214" i="7"/>
  <c r="G5214" i="7"/>
  <c r="C5215" i="7"/>
  <c r="H5214" i="7"/>
  <c r="I5214" i="7"/>
  <c r="C5216" i="7"/>
  <c r="F5215" i="7"/>
  <c r="E5215" i="7"/>
  <c r="D5215" i="7"/>
  <c r="G5215" i="7"/>
  <c r="H5215" i="7"/>
  <c r="I5215" i="7"/>
  <c r="C5217" i="7"/>
  <c r="F5216" i="7"/>
  <c r="E5216" i="7"/>
  <c r="G5216" i="7"/>
  <c r="D5216" i="7"/>
  <c r="H5216" i="7"/>
  <c r="I5216" i="7"/>
  <c r="C5218" i="7"/>
  <c r="D5217" i="7"/>
  <c r="E5217" i="7"/>
  <c r="F5217" i="7"/>
  <c r="G5217" i="7"/>
  <c r="H5217" i="7"/>
  <c r="I5217" i="7"/>
  <c r="C5219" i="7"/>
  <c r="F5218" i="7"/>
  <c r="E5218" i="7"/>
  <c r="D5218" i="7"/>
  <c r="G5218" i="7"/>
  <c r="H5218" i="7"/>
  <c r="I5218" i="7"/>
  <c r="C5220" i="7"/>
  <c r="E5219" i="7"/>
  <c r="D5219" i="7"/>
  <c r="F5219" i="7"/>
  <c r="G5219" i="7"/>
  <c r="H5219" i="7"/>
  <c r="I5219" i="7"/>
  <c r="C5221" i="7"/>
  <c r="F5220" i="7"/>
  <c r="E5220" i="7"/>
  <c r="D5220" i="7"/>
  <c r="G5220" i="7"/>
  <c r="H5220" i="7"/>
  <c r="I5220" i="7"/>
  <c r="C5222" i="7"/>
  <c r="F5221" i="7"/>
  <c r="E5221" i="7"/>
  <c r="D5221" i="7"/>
  <c r="G5221" i="7"/>
  <c r="H5221" i="7"/>
  <c r="I5221" i="7"/>
  <c r="E5222" i="7"/>
  <c r="C5223" i="7"/>
  <c r="F5222" i="7"/>
  <c r="D5222" i="7"/>
  <c r="G5222" i="7"/>
  <c r="H5222" i="7"/>
  <c r="I5222" i="7"/>
  <c r="C5224" i="7"/>
  <c r="D5223" i="7"/>
  <c r="F5223" i="7"/>
  <c r="G5223" i="7"/>
  <c r="E5223" i="7"/>
  <c r="H5223" i="7"/>
  <c r="I5223" i="7"/>
  <c r="C5225" i="7"/>
  <c r="F5224" i="7"/>
  <c r="E5224" i="7"/>
  <c r="D5224" i="7"/>
  <c r="G5224" i="7"/>
  <c r="H5224" i="7"/>
  <c r="I5224" i="7"/>
  <c r="G5225" i="7"/>
  <c r="C5226" i="7"/>
  <c r="F5225" i="7"/>
  <c r="D5225" i="7"/>
  <c r="E5225" i="7"/>
  <c r="H5225" i="7"/>
  <c r="I5225" i="7"/>
  <c r="C5227" i="7"/>
  <c r="F5226" i="7"/>
  <c r="E5226" i="7"/>
  <c r="G5226" i="7"/>
  <c r="D5226" i="7"/>
  <c r="H5226" i="7"/>
  <c r="I5226" i="7"/>
  <c r="C5228" i="7"/>
  <c r="E5227" i="7"/>
  <c r="D5227" i="7"/>
  <c r="G5227" i="7"/>
  <c r="F5227" i="7"/>
  <c r="H5227" i="7"/>
  <c r="I5227" i="7"/>
  <c r="C5229" i="7"/>
  <c r="F5228" i="7"/>
  <c r="E5228" i="7"/>
  <c r="D5228" i="7"/>
  <c r="G5228" i="7"/>
  <c r="H5228" i="7"/>
  <c r="I5228" i="7"/>
  <c r="C5230" i="7"/>
  <c r="F5229" i="7"/>
  <c r="E5229" i="7"/>
  <c r="D5229" i="7"/>
  <c r="G5229" i="7"/>
  <c r="H5229" i="7"/>
  <c r="I5229" i="7"/>
  <c r="C5231" i="7"/>
  <c r="F5230" i="7"/>
  <c r="E5230" i="7"/>
  <c r="D5230" i="7"/>
  <c r="G5230" i="7"/>
  <c r="H5230" i="7"/>
  <c r="I5230" i="7"/>
  <c r="C5232" i="7"/>
  <c r="F5231" i="7"/>
  <c r="E5231" i="7"/>
  <c r="D5231" i="7"/>
  <c r="G5231" i="7"/>
  <c r="H5231" i="7"/>
  <c r="I5231" i="7"/>
  <c r="C5233" i="7"/>
  <c r="F5232" i="7"/>
  <c r="E5232" i="7"/>
  <c r="D5232" i="7"/>
  <c r="G5232" i="7"/>
  <c r="H5232" i="7"/>
  <c r="I5232" i="7"/>
  <c r="F5233" i="7"/>
  <c r="C5234" i="7"/>
  <c r="D5233" i="7"/>
  <c r="E5233" i="7"/>
  <c r="G5233" i="7"/>
  <c r="H5233" i="7"/>
  <c r="I5233" i="7"/>
  <c r="C5235" i="7"/>
  <c r="F5234" i="7"/>
  <c r="E5234" i="7"/>
  <c r="D5234" i="7"/>
  <c r="G5234" i="7"/>
  <c r="H5234" i="7"/>
  <c r="I5234" i="7"/>
  <c r="F5235" i="7"/>
  <c r="D5235" i="7"/>
  <c r="G5235" i="7"/>
  <c r="C5236" i="7"/>
  <c r="E5235" i="7"/>
  <c r="H5235" i="7"/>
  <c r="I5235" i="7"/>
  <c r="C5237" i="7"/>
  <c r="F5236" i="7"/>
  <c r="E5236" i="7"/>
  <c r="D5236" i="7"/>
  <c r="G5236" i="7"/>
  <c r="H5236" i="7"/>
  <c r="I5236" i="7"/>
  <c r="C5238" i="7"/>
  <c r="F5237" i="7"/>
  <c r="E5237" i="7"/>
  <c r="D5237" i="7"/>
  <c r="G5237" i="7"/>
  <c r="H5237" i="7"/>
  <c r="I5237" i="7"/>
  <c r="C5239" i="7"/>
  <c r="F5238" i="7"/>
  <c r="E5238" i="7"/>
  <c r="D5238" i="7"/>
  <c r="G5238" i="7"/>
  <c r="H5238" i="7"/>
  <c r="I5238" i="7"/>
  <c r="D5239" i="7"/>
  <c r="E5239" i="7"/>
  <c r="G5239" i="7"/>
  <c r="C5240" i="7"/>
  <c r="F5239" i="7"/>
  <c r="H5239" i="7"/>
  <c r="I5239" i="7"/>
  <c r="C5241" i="7"/>
  <c r="F5240" i="7"/>
  <c r="E5240" i="7"/>
  <c r="G5240" i="7"/>
  <c r="D5240" i="7"/>
  <c r="H5240" i="7"/>
  <c r="I5240" i="7"/>
  <c r="C5242" i="7"/>
  <c r="F5241" i="7"/>
  <c r="D5241" i="7"/>
  <c r="E5241" i="7"/>
  <c r="G5241" i="7"/>
  <c r="H5241" i="7"/>
  <c r="I5241" i="7"/>
  <c r="F5242" i="7"/>
  <c r="D5242" i="7"/>
  <c r="G5242" i="7"/>
  <c r="C5243" i="7"/>
  <c r="E5242" i="7"/>
  <c r="H5242" i="7"/>
  <c r="I5242" i="7"/>
  <c r="C5244" i="7"/>
  <c r="E5243" i="7"/>
  <c r="F5243" i="7"/>
  <c r="D5243" i="7"/>
  <c r="G5243" i="7"/>
  <c r="H5243" i="7"/>
  <c r="I5243" i="7"/>
  <c r="C5245" i="7"/>
  <c r="F5244" i="7"/>
  <c r="E5244" i="7"/>
  <c r="D5244" i="7"/>
  <c r="G5244" i="7"/>
  <c r="H5244" i="7"/>
  <c r="I5244" i="7"/>
  <c r="C5246" i="7"/>
  <c r="F5245" i="7"/>
  <c r="E5245" i="7"/>
  <c r="D5245" i="7"/>
  <c r="G5245" i="7"/>
  <c r="H5245" i="7"/>
  <c r="I5245" i="7"/>
  <c r="C5247" i="7"/>
  <c r="F5246" i="7"/>
  <c r="E5246" i="7"/>
  <c r="D5246" i="7"/>
  <c r="G5246" i="7"/>
  <c r="H5246" i="7"/>
  <c r="I5246" i="7"/>
  <c r="C5248" i="7"/>
  <c r="F5247" i="7"/>
  <c r="E5247" i="7"/>
  <c r="D5247" i="7"/>
  <c r="G5247" i="7"/>
  <c r="H5247" i="7"/>
  <c r="I5247" i="7"/>
  <c r="C5249" i="7"/>
  <c r="F5248" i="7"/>
  <c r="E5248" i="7"/>
  <c r="D5248" i="7"/>
  <c r="G5248" i="7"/>
  <c r="H5248" i="7"/>
  <c r="I5248" i="7"/>
  <c r="C5250" i="7"/>
  <c r="D5249" i="7"/>
  <c r="F5249" i="7"/>
  <c r="E5249" i="7"/>
  <c r="G5249" i="7"/>
  <c r="H5249" i="7"/>
  <c r="I5249" i="7"/>
  <c r="C5251" i="7"/>
  <c r="F5250" i="7"/>
  <c r="E5250" i="7"/>
  <c r="D5250" i="7"/>
  <c r="G5250" i="7"/>
  <c r="H5250" i="7"/>
  <c r="I5250" i="7"/>
  <c r="C5252" i="7"/>
  <c r="E5251" i="7"/>
  <c r="D5251" i="7"/>
  <c r="F5251" i="7"/>
  <c r="G5251" i="7"/>
  <c r="H5251" i="7"/>
  <c r="I5251" i="7"/>
  <c r="C5253" i="7"/>
  <c r="F5252" i="7"/>
  <c r="D5252" i="7"/>
  <c r="E5252" i="7"/>
  <c r="G5252" i="7"/>
  <c r="H5252" i="7"/>
  <c r="I5252" i="7"/>
  <c r="F5253" i="7"/>
  <c r="E5253" i="7"/>
  <c r="D5253" i="7"/>
  <c r="G5253" i="7"/>
  <c r="C5254" i="7"/>
  <c r="H5253" i="7"/>
  <c r="I5253" i="7"/>
  <c r="C5255" i="7"/>
  <c r="F5254" i="7"/>
  <c r="E5254" i="7"/>
  <c r="D5254" i="7"/>
  <c r="G5254" i="7"/>
  <c r="H5254" i="7"/>
  <c r="I5254" i="7"/>
  <c r="C5256" i="7"/>
  <c r="D5255" i="7"/>
  <c r="F5255" i="7"/>
  <c r="E5255" i="7"/>
  <c r="G5255" i="7"/>
  <c r="H5255" i="7"/>
  <c r="I5255" i="7"/>
  <c r="C5257" i="7"/>
  <c r="F5256" i="7"/>
  <c r="E5256" i="7"/>
  <c r="D5256" i="7"/>
  <c r="G5256" i="7"/>
  <c r="H5256" i="7"/>
  <c r="I5256" i="7"/>
  <c r="C5258" i="7"/>
  <c r="E5257" i="7"/>
  <c r="D5257" i="7"/>
  <c r="F5257" i="7"/>
  <c r="G5257" i="7"/>
  <c r="H5257" i="7"/>
  <c r="I5257" i="7"/>
  <c r="C5259" i="7"/>
  <c r="E5258" i="7"/>
  <c r="F5258" i="7"/>
  <c r="D5258" i="7"/>
  <c r="G5258" i="7"/>
  <c r="H5258" i="7"/>
  <c r="I5258" i="7"/>
  <c r="C5260" i="7"/>
  <c r="E5259" i="7"/>
  <c r="F5259" i="7"/>
  <c r="D5259" i="7"/>
  <c r="G5259" i="7"/>
  <c r="H5259" i="7"/>
  <c r="I5259" i="7"/>
  <c r="C5261" i="7"/>
  <c r="E5260" i="7"/>
  <c r="D5260" i="7"/>
  <c r="F5260" i="7"/>
  <c r="G5260" i="7"/>
  <c r="H5260" i="7"/>
  <c r="I5260" i="7"/>
  <c r="C5262" i="7"/>
  <c r="F5261" i="7"/>
  <c r="E5261" i="7"/>
  <c r="D5261" i="7"/>
  <c r="G5261" i="7"/>
  <c r="H5261" i="7"/>
  <c r="I5261" i="7"/>
  <c r="D5262" i="7"/>
  <c r="C5263" i="7"/>
  <c r="F5262" i="7"/>
  <c r="E5262" i="7"/>
  <c r="G5262" i="7"/>
  <c r="H5262" i="7"/>
  <c r="I5262" i="7"/>
  <c r="C5264" i="7"/>
  <c r="F5263" i="7"/>
  <c r="E5263" i="7"/>
  <c r="D5263" i="7"/>
  <c r="G5263" i="7"/>
  <c r="H5263" i="7"/>
  <c r="I5263" i="7"/>
  <c r="E5264" i="7"/>
  <c r="C5265" i="7"/>
  <c r="G5264" i="7"/>
  <c r="D5264" i="7"/>
  <c r="F5264" i="7"/>
  <c r="H5264" i="7"/>
  <c r="I5264" i="7"/>
  <c r="C5266" i="7"/>
  <c r="E5265" i="7"/>
  <c r="D5265" i="7"/>
  <c r="F5265" i="7"/>
  <c r="G5265" i="7"/>
  <c r="H5265" i="7"/>
  <c r="I5265" i="7"/>
  <c r="F5266" i="7"/>
  <c r="E5266" i="7"/>
  <c r="C5267" i="7"/>
  <c r="D5266" i="7"/>
  <c r="G5266" i="7"/>
  <c r="H5266" i="7"/>
  <c r="I5266" i="7"/>
  <c r="C5268" i="7"/>
  <c r="E5267" i="7"/>
  <c r="D5267" i="7"/>
  <c r="G5267" i="7"/>
  <c r="F5267" i="7"/>
  <c r="H5267" i="7"/>
  <c r="I5267" i="7"/>
  <c r="C5269" i="7"/>
  <c r="F5268" i="7"/>
  <c r="D5268" i="7"/>
  <c r="E5268" i="7"/>
  <c r="G5268" i="7"/>
  <c r="H5268" i="7"/>
  <c r="I5268" i="7"/>
  <c r="C5270" i="7"/>
  <c r="F5269" i="7"/>
  <c r="E5269" i="7"/>
  <c r="D5269" i="7"/>
  <c r="G5269" i="7"/>
  <c r="H5269" i="7"/>
  <c r="I5269" i="7"/>
  <c r="C5271" i="7"/>
  <c r="F5270" i="7"/>
  <c r="E5270" i="7"/>
  <c r="D5270" i="7"/>
  <c r="G5270" i="7"/>
  <c r="H5270" i="7"/>
  <c r="I5270" i="7"/>
  <c r="C5272" i="7"/>
  <c r="F5271" i="7"/>
  <c r="D5271" i="7"/>
  <c r="E5271" i="7"/>
  <c r="G5271" i="7"/>
  <c r="H5271" i="7"/>
  <c r="I5271" i="7"/>
  <c r="C5273" i="7"/>
  <c r="F5272" i="7"/>
  <c r="E5272" i="7"/>
  <c r="D5272" i="7"/>
  <c r="G5272" i="7"/>
  <c r="H5272" i="7"/>
  <c r="I5272" i="7"/>
  <c r="C5274" i="7"/>
  <c r="F5273" i="7"/>
  <c r="D5273" i="7"/>
  <c r="G5273" i="7"/>
  <c r="E5273" i="7"/>
  <c r="H5273" i="7"/>
  <c r="I5273" i="7"/>
  <c r="E5274" i="7"/>
  <c r="D5274" i="7"/>
  <c r="C5275" i="7"/>
  <c r="F5274" i="7"/>
  <c r="G5274" i="7"/>
  <c r="H5274" i="7"/>
  <c r="I5274" i="7"/>
  <c r="C5276" i="7"/>
  <c r="F5275" i="7"/>
  <c r="D5275" i="7"/>
  <c r="E5275" i="7"/>
  <c r="G5275" i="7"/>
  <c r="H5275" i="7"/>
  <c r="I5275" i="7"/>
  <c r="C5277" i="7"/>
  <c r="F5276" i="7"/>
  <c r="E5276" i="7"/>
  <c r="D5276" i="7"/>
  <c r="G5276" i="7"/>
  <c r="H5276" i="7"/>
  <c r="I5276" i="7"/>
  <c r="E5277" i="7"/>
  <c r="G5277" i="7"/>
  <c r="C5278" i="7"/>
  <c r="D5277" i="7"/>
  <c r="F5277" i="7"/>
  <c r="H5277" i="7"/>
  <c r="I5277" i="7"/>
  <c r="C5279" i="7"/>
  <c r="F5278" i="7"/>
  <c r="E5278" i="7"/>
  <c r="D5278" i="7"/>
  <c r="G5278" i="7"/>
  <c r="H5278" i="7"/>
  <c r="I5278" i="7"/>
  <c r="C5280" i="7"/>
  <c r="F5279" i="7"/>
  <c r="E5279" i="7"/>
  <c r="D5279" i="7"/>
  <c r="G5279" i="7"/>
  <c r="H5279" i="7"/>
  <c r="I5279" i="7"/>
  <c r="C5281" i="7"/>
  <c r="E5280" i="7"/>
  <c r="D5280" i="7"/>
  <c r="G5280" i="7"/>
  <c r="F5280" i="7"/>
  <c r="H5280" i="7"/>
  <c r="I5280" i="7"/>
  <c r="C5282" i="7"/>
  <c r="F5281" i="7"/>
  <c r="E5281" i="7"/>
  <c r="G5281" i="7"/>
  <c r="D5281" i="7"/>
  <c r="H5281" i="7"/>
  <c r="I5281" i="7"/>
  <c r="E5282" i="7"/>
  <c r="D5282" i="7"/>
  <c r="F5282" i="7"/>
  <c r="C5283" i="7"/>
  <c r="G5282" i="7"/>
  <c r="H5282" i="7"/>
  <c r="I5282" i="7"/>
  <c r="C5284" i="7"/>
  <c r="F5283" i="7"/>
  <c r="E5283" i="7"/>
  <c r="G5283" i="7"/>
  <c r="D5283" i="7"/>
  <c r="H5283" i="7"/>
  <c r="I5283" i="7"/>
  <c r="C5285" i="7"/>
  <c r="F5284" i="7"/>
  <c r="E5284" i="7"/>
  <c r="D5284" i="7"/>
  <c r="G5284" i="7"/>
  <c r="H5284" i="7"/>
  <c r="I5284" i="7"/>
  <c r="E5285" i="7"/>
  <c r="G5285" i="7"/>
  <c r="C5286" i="7"/>
  <c r="D5285" i="7"/>
  <c r="F5285" i="7"/>
  <c r="H5285" i="7"/>
  <c r="I5285" i="7"/>
  <c r="C5287" i="7"/>
  <c r="F5286" i="7"/>
  <c r="E5286" i="7"/>
  <c r="G5286" i="7"/>
  <c r="D5286" i="7"/>
  <c r="H5286" i="7"/>
  <c r="I5286" i="7"/>
  <c r="C5288" i="7"/>
  <c r="F5287" i="7"/>
  <c r="E5287" i="7"/>
  <c r="D5287" i="7"/>
  <c r="G5287" i="7"/>
  <c r="H5287" i="7"/>
  <c r="I5287" i="7"/>
  <c r="C5289" i="7"/>
  <c r="D5288" i="7"/>
  <c r="F5288" i="7"/>
  <c r="E5288" i="7"/>
  <c r="G5288" i="7"/>
  <c r="H5288" i="7"/>
  <c r="I5288" i="7"/>
  <c r="C5290" i="7"/>
  <c r="F5289" i="7"/>
  <c r="E5289" i="7"/>
  <c r="D5289" i="7"/>
  <c r="G5289" i="7"/>
  <c r="H5289" i="7"/>
  <c r="I5289" i="7"/>
  <c r="E5290" i="7"/>
  <c r="D5290" i="7"/>
  <c r="C5291" i="7"/>
  <c r="F5290" i="7"/>
  <c r="G5290" i="7"/>
  <c r="H5290" i="7"/>
  <c r="I5290" i="7"/>
  <c r="C5292" i="7"/>
  <c r="F5291" i="7"/>
  <c r="E5291" i="7"/>
  <c r="D5291" i="7"/>
  <c r="G5291" i="7"/>
  <c r="H5291" i="7"/>
  <c r="I5291" i="7"/>
  <c r="E5292" i="7"/>
  <c r="C5293" i="7"/>
  <c r="F5292" i="7"/>
  <c r="D5292" i="7"/>
  <c r="G5292" i="7"/>
  <c r="H5292" i="7"/>
  <c r="I5292" i="7"/>
  <c r="E5293" i="7"/>
  <c r="C5294" i="7"/>
  <c r="D5293" i="7"/>
  <c r="F5293" i="7"/>
  <c r="G5293" i="7"/>
  <c r="H5293" i="7"/>
  <c r="I5293" i="7"/>
  <c r="C5295" i="7"/>
  <c r="F5294" i="7"/>
  <c r="E5294" i="7"/>
  <c r="G5294" i="7"/>
  <c r="D5294" i="7"/>
  <c r="H5294" i="7"/>
  <c r="I5294" i="7"/>
  <c r="C5296" i="7"/>
  <c r="F5295" i="7"/>
  <c r="E5295" i="7"/>
  <c r="G5295" i="7"/>
  <c r="D5295" i="7"/>
  <c r="H5295" i="7"/>
  <c r="I5295" i="7"/>
  <c r="C5297" i="7"/>
  <c r="E5296" i="7"/>
  <c r="F5296" i="7"/>
  <c r="D5296" i="7"/>
  <c r="G5296" i="7"/>
  <c r="H5296" i="7"/>
  <c r="I5296" i="7"/>
  <c r="C5298" i="7"/>
  <c r="F5297" i="7"/>
  <c r="E5297" i="7"/>
  <c r="G5297" i="7"/>
  <c r="D5297" i="7"/>
  <c r="H5297" i="7"/>
  <c r="I5297" i="7"/>
  <c r="D5298" i="7"/>
  <c r="F5298" i="7"/>
  <c r="C5299" i="7"/>
  <c r="G5298" i="7"/>
  <c r="E5298" i="7"/>
  <c r="H5298" i="7"/>
  <c r="I5298" i="7"/>
  <c r="F5299" i="7"/>
  <c r="E5299" i="7"/>
  <c r="D5299" i="7"/>
  <c r="G5299" i="7"/>
  <c r="C5300" i="7"/>
  <c r="H5299" i="7"/>
  <c r="I5299" i="7"/>
  <c r="C5301" i="7"/>
  <c r="F5300" i="7"/>
  <c r="E5300" i="7"/>
  <c r="D5300" i="7"/>
  <c r="G5300" i="7"/>
  <c r="H5300" i="7"/>
  <c r="I5300" i="7"/>
  <c r="D5301" i="7"/>
  <c r="E5301" i="7"/>
  <c r="G5301" i="7"/>
  <c r="C5302" i="7"/>
  <c r="F5301" i="7"/>
  <c r="H5301" i="7"/>
  <c r="I5301" i="7"/>
  <c r="C5303" i="7"/>
  <c r="F5302" i="7"/>
  <c r="D5302" i="7"/>
  <c r="G5302" i="7"/>
  <c r="E5302" i="7"/>
  <c r="H5302" i="7"/>
  <c r="I5302" i="7"/>
  <c r="C5304" i="7"/>
  <c r="F5303" i="7"/>
  <c r="E5303" i="7"/>
  <c r="D5303" i="7"/>
  <c r="G5303" i="7"/>
  <c r="H5303" i="7"/>
  <c r="I5303" i="7"/>
  <c r="E5304" i="7"/>
  <c r="D5304" i="7"/>
  <c r="C5305" i="7"/>
  <c r="F5304" i="7"/>
  <c r="G5304" i="7"/>
  <c r="H5304" i="7"/>
  <c r="I5304" i="7"/>
  <c r="F5305" i="7"/>
  <c r="E5305" i="7"/>
  <c r="D5305" i="7"/>
  <c r="G5305" i="7"/>
  <c r="C5306" i="7"/>
  <c r="H5305" i="7"/>
  <c r="I5305" i="7"/>
  <c r="C5307" i="7"/>
  <c r="F5306" i="7"/>
  <c r="E5306" i="7"/>
  <c r="G5306" i="7"/>
  <c r="D5306" i="7"/>
  <c r="H5306" i="7"/>
  <c r="I5306" i="7"/>
  <c r="F5307" i="7"/>
  <c r="E5307" i="7"/>
  <c r="D5307" i="7"/>
  <c r="G5307" i="7"/>
  <c r="C5308" i="7"/>
  <c r="H5307" i="7"/>
  <c r="I5307" i="7"/>
  <c r="D5308" i="7"/>
  <c r="C5309" i="7"/>
  <c r="F5308" i="7"/>
  <c r="E5308" i="7"/>
  <c r="G5308" i="7"/>
  <c r="H5308" i="7"/>
  <c r="I5308" i="7"/>
  <c r="C5310" i="7"/>
  <c r="F5309" i="7"/>
  <c r="E5309" i="7"/>
  <c r="D5309" i="7"/>
  <c r="G5309" i="7"/>
  <c r="H5309" i="7"/>
  <c r="I5309" i="7"/>
  <c r="C5311" i="7"/>
  <c r="F5310" i="7"/>
  <c r="E5310" i="7"/>
  <c r="D5310" i="7"/>
  <c r="G5310" i="7"/>
  <c r="H5310" i="7"/>
  <c r="I5310" i="7"/>
  <c r="D5311" i="7"/>
  <c r="E5311" i="7"/>
  <c r="G5311" i="7"/>
  <c r="C5312" i="7"/>
  <c r="F5311" i="7"/>
  <c r="H5311" i="7"/>
  <c r="I5311" i="7"/>
  <c r="E5312" i="7"/>
  <c r="D5312" i="7"/>
  <c r="C5313" i="7"/>
  <c r="G5312" i="7"/>
  <c r="F5312" i="7"/>
  <c r="H5312" i="7"/>
  <c r="I5312" i="7"/>
  <c r="E5313" i="7"/>
  <c r="C5314" i="7"/>
  <c r="F5313" i="7"/>
  <c r="D5313" i="7"/>
  <c r="G5313" i="7"/>
  <c r="H5313" i="7"/>
  <c r="I5313" i="7"/>
  <c r="C5315" i="7"/>
  <c r="F5314" i="7"/>
  <c r="E5314" i="7"/>
  <c r="D5314" i="7"/>
  <c r="G5314" i="7"/>
  <c r="H5314" i="7"/>
  <c r="I5314" i="7"/>
  <c r="C5316" i="7"/>
  <c r="F5315" i="7"/>
  <c r="D5315" i="7"/>
  <c r="G5315" i="7"/>
  <c r="E5315" i="7"/>
  <c r="H5315" i="7"/>
  <c r="I5315" i="7"/>
  <c r="D5316" i="7"/>
  <c r="E5316" i="7"/>
  <c r="G5316" i="7"/>
  <c r="C5317" i="7"/>
  <c r="F5316" i="7"/>
  <c r="H5316" i="7"/>
  <c r="I5316" i="7"/>
  <c r="E5317" i="7"/>
  <c r="C5318" i="7"/>
  <c r="D5317" i="7"/>
  <c r="F5317" i="7"/>
  <c r="G5317" i="7"/>
  <c r="H5317" i="7"/>
  <c r="I5317" i="7"/>
  <c r="F5318" i="7"/>
  <c r="E5318" i="7"/>
  <c r="D5318" i="7"/>
  <c r="G5318" i="7"/>
  <c r="C5319" i="7"/>
  <c r="H5318" i="7"/>
  <c r="I5318" i="7"/>
  <c r="F5319" i="7"/>
  <c r="E5319" i="7"/>
  <c r="D5319" i="7"/>
  <c r="G5319" i="7"/>
  <c r="C5320" i="7"/>
  <c r="H5319" i="7"/>
  <c r="I5319" i="7"/>
  <c r="F5320" i="7"/>
  <c r="E5320" i="7"/>
  <c r="C5321" i="7"/>
  <c r="D5320" i="7"/>
  <c r="G5320" i="7"/>
  <c r="H5320" i="7"/>
  <c r="I5320" i="7"/>
  <c r="C5322" i="7"/>
  <c r="F5321" i="7"/>
  <c r="E5321" i="7"/>
  <c r="D5321" i="7"/>
  <c r="G5321" i="7"/>
  <c r="H5321" i="7"/>
  <c r="I5321" i="7"/>
  <c r="C5323" i="7"/>
  <c r="F5322" i="7"/>
  <c r="E5322" i="7"/>
  <c r="D5322" i="7"/>
  <c r="G5322" i="7"/>
  <c r="H5322" i="7"/>
  <c r="I5322" i="7"/>
  <c r="E5323" i="7"/>
  <c r="C5324" i="7"/>
  <c r="F5323" i="7"/>
  <c r="D5323" i="7"/>
  <c r="G5323" i="7"/>
  <c r="H5323" i="7"/>
  <c r="I5323" i="7"/>
  <c r="C5325" i="7"/>
  <c r="F5324" i="7"/>
  <c r="E5324" i="7"/>
  <c r="D5324" i="7"/>
  <c r="G5324" i="7"/>
  <c r="H5324" i="7"/>
  <c r="I5324" i="7"/>
  <c r="C5326" i="7"/>
  <c r="F5325" i="7"/>
  <c r="E5325" i="7"/>
  <c r="D5325" i="7"/>
  <c r="G5325" i="7"/>
  <c r="H5325" i="7"/>
  <c r="I5325" i="7"/>
  <c r="D5326" i="7"/>
  <c r="C5327" i="7"/>
  <c r="E5326" i="7"/>
  <c r="F5326" i="7"/>
  <c r="G5326" i="7"/>
  <c r="H5326" i="7"/>
  <c r="I5326" i="7"/>
  <c r="C5328" i="7"/>
  <c r="F5327" i="7"/>
  <c r="E5327" i="7"/>
  <c r="D5327" i="7"/>
  <c r="G5327" i="7"/>
  <c r="H5327" i="7"/>
  <c r="I5327" i="7"/>
  <c r="E5328" i="7"/>
  <c r="D5328" i="7"/>
  <c r="C5329" i="7"/>
  <c r="F5328" i="7"/>
  <c r="G5328" i="7"/>
  <c r="H5328" i="7"/>
  <c r="I5328" i="7"/>
  <c r="C5330" i="7"/>
  <c r="F5329" i="7"/>
  <c r="D5329" i="7"/>
  <c r="E5329" i="7"/>
  <c r="G5329" i="7"/>
  <c r="H5329" i="7"/>
  <c r="I5329" i="7"/>
  <c r="C5331" i="7"/>
  <c r="F5330" i="7"/>
  <c r="D5330" i="7"/>
  <c r="E5330" i="7"/>
  <c r="G5330" i="7"/>
  <c r="H5330" i="7"/>
  <c r="I5330" i="7"/>
  <c r="F5331" i="7"/>
  <c r="E5331" i="7"/>
  <c r="D5331" i="7"/>
  <c r="G5331" i="7"/>
  <c r="C5332" i="7"/>
  <c r="H5331" i="7"/>
  <c r="I5331" i="7"/>
  <c r="F5332" i="7"/>
  <c r="E5332" i="7"/>
  <c r="D5332" i="7"/>
  <c r="C5333" i="7"/>
  <c r="G5332" i="7"/>
  <c r="H5332" i="7"/>
  <c r="I5332" i="7"/>
  <c r="C5334" i="7"/>
  <c r="F5333" i="7"/>
  <c r="E5333" i="7"/>
  <c r="D5333" i="7"/>
  <c r="G5333" i="7"/>
  <c r="H5333" i="7"/>
  <c r="I5333" i="7"/>
  <c r="F5334" i="7"/>
  <c r="E5334" i="7"/>
  <c r="D5334" i="7"/>
  <c r="G5334" i="7"/>
  <c r="C5335" i="7"/>
  <c r="H5334" i="7"/>
  <c r="I5334" i="7"/>
  <c r="D5335" i="7"/>
  <c r="C5336" i="7"/>
  <c r="E5335" i="7"/>
  <c r="F5335" i="7"/>
  <c r="G5335" i="7"/>
  <c r="H5335" i="7"/>
  <c r="I5335" i="7"/>
  <c r="F5336" i="7"/>
  <c r="C5337" i="7"/>
  <c r="G5336" i="7"/>
  <c r="E5336" i="7"/>
  <c r="D5336" i="7"/>
  <c r="H5336" i="7"/>
  <c r="I5336" i="7"/>
  <c r="C5338" i="7"/>
  <c r="F5337" i="7"/>
  <c r="E5337" i="7"/>
  <c r="G5337" i="7"/>
  <c r="D5337" i="7"/>
  <c r="H5337" i="7"/>
  <c r="I5337" i="7"/>
  <c r="F5338" i="7"/>
  <c r="E5338" i="7"/>
  <c r="D5338" i="7"/>
  <c r="G5338" i="7"/>
  <c r="C5339" i="7"/>
  <c r="H5338" i="7"/>
  <c r="I5338" i="7"/>
  <c r="C5340" i="7"/>
  <c r="F5339" i="7"/>
  <c r="E5339" i="7"/>
  <c r="G5339" i="7"/>
  <c r="D5339" i="7"/>
  <c r="H5339" i="7"/>
  <c r="I5339" i="7"/>
  <c r="E5340" i="7"/>
  <c r="C5341" i="7"/>
  <c r="F5340" i="7"/>
  <c r="G5340" i="7"/>
  <c r="D5340" i="7"/>
  <c r="H5340" i="7"/>
  <c r="I5340" i="7"/>
  <c r="C5342" i="7"/>
  <c r="F5341" i="7"/>
  <c r="E5341" i="7"/>
  <c r="D5341" i="7"/>
  <c r="G5341" i="7"/>
  <c r="H5341" i="7"/>
  <c r="I5341" i="7"/>
  <c r="G5342" i="7"/>
  <c r="C5343" i="7"/>
  <c r="E5342" i="7"/>
  <c r="F5342" i="7"/>
  <c r="D5342" i="7"/>
  <c r="H5342" i="7"/>
  <c r="I5342" i="7"/>
  <c r="F5343" i="7"/>
  <c r="D5343" i="7"/>
  <c r="E5343" i="7"/>
  <c r="G5343" i="7"/>
  <c r="C5344" i="7"/>
  <c r="H5343" i="7"/>
  <c r="I5343" i="7"/>
  <c r="F5344" i="7"/>
  <c r="G5344" i="7"/>
  <c r="E5344" i="7"/>
  <c r="C5345" i="7"/>
  <c r="D5344" i="7"/>
  <c r="H5344" i="7"/>
  <c r="I5344" i="7"/>
  <c r="F5345" i="7"/>
  <c r="E5345" i="7"/>
  <c r="G5345" i="7"/>
  <c r="C5346" i="7"/>
  <c r="D5345" i="7"/>
  <c r="H5345" i="7"/>
  <c r="I5345" i="7"/>
  <c r="C5347" i="7"/>
  <c r="F5346" i="7"/>
  <c r="E5346" i="7"/>
  <c r="D5346" i="7"/>
  <c r="G5346" i="7"/>
  <c r="H5346" i="7"/>
  <c r="I5346" i="7"/>
  <c r="C5348" i="7"/>
  <c r="F5347" i="7"/>
  <c r="D5347" i="7"/>
  <c r="E5347" i="7"/>
  <c r="G5347" i="7"/>
  <c r="H5347" i="7"/>
  <c r="I5347" i="7"/>
  <c r="C5349" i="7"/>
  <c r="F5348" i="7"/>
  <c r="D5348" i="7"/>
  <c r="E5348" i="7"/>
  <c r="G5348" i="7"/>
  <c r="H5348" i="7"/>
  <c r="I5348" i="7"/>
  <c r="F5349" i="7"/>
  <c r="E5349" i="7"/>
  <c r="D5349" i="7"/>
  <c r="G5349" i="7"/>
  <c r="C5350" i="7"/>
  <c r="H5349" i="7"/>
  <c r="I5349" i="7"/>
  <c r="C5351" i="7"/>
  <c r="F5350" i="7"/>
  <c r="E5350" i="7"/>
  <c r="D5350" i="7"/>
  <c r="G5350" i="7"/>
  <c r="H5350" i="7"/>
  <c r="I5350" i="7"/>
  <c r="C5352" i="7"/>
  <c r="F5351" i="7"/>
  <c r="D5351" i="7"/>
  <c r="G5351" i="7"/>
  <c r="E5351" i="7"/>
  <c r="H5351" i="7"/>
  <c r="I5351" i="7"/>
  <c r="E5352" i="7"/>
  <c r="D5352" i="7"/>
  <c r="C5353" i="7"/>
  <c r="F5352" i="7"/>
  <c r="G5352" i="7"/>
  <c r="H5352" i="7"/>
  <c r="I5352" i="7"/>
  <c r="F5353" i="7"/>
  <c r="E5353" i="7"/>
  <c r="D5353" i="7"/>
  <c r="G5353" i="7"/>
  <c r="C5354" i="7"/>
  <c r="H5353" i="7"/>
  <c r="I5353" i="7"/>
  <c r="C5355" i="7"/>
  <c r="F5354" i="7"/>
  <c r="D5354" i="7"/>
  <c r="E5354" i="7"/>
  <c r="G5354" i="7"/>
  <c r="H5354" i="7"/>
  <c r="I5354" i="7"/>
  <c r="C5356" i="7"/>
  <c r="F5355" i="7"/>
  <c r="E5355" i="7"/>
  <c r="D5355" i="7"/>
  <c r="G5355" i="7"/>
  <c r="H5355" i="7"/>
  <c r="I5355" i="7"/>
  <c r="F5356" i="7"/>
  <c r="E5356" i="7"/>
  <c r="D5356" i="7"/>
  <c r="G5356" i="7"/>
  <c r="C5357" i="7"/>
  <c r="H5356" i="7"/>
  <c r="I5356" i="7"/>
  <c r="C5358" i="7"/>
  <c r="F5357" i="7"/>
  <c r="E5357" i="7"/>
  <c r="G5357" i="7"/>
  <c r="D5357" i="7"/>
  <c r="H5357" i="7"/>
  <c r="I5357" i="7"/>
  <c r="C5359" i="7"/>
  <c r="F5358" i="7"/>
  <c r="E5358" i="7"/>
  <c r="D5358" i="7"/>
  <c r="G5358" i="7"/>
  <c r="H5358" i="7"/>
  <c r="I5358" i="7"/>
  <c r="C5360" i="7"/>
  <c r="F5359" i="7"/>
  <c r="D5359" i="7"/>
  <c r="E5359" i="7"/>
  <c r="G5359" i="7"/>
  <c r="H5359" i="7"/>
  <c r="I5359" i="7"/>
  <c r="E5360" i="7"/>
  <c r="D5360" i="7"/>
  <c r="C5361" i="7"/>
  <c r="F5360" i="7"/>
  <c r="G5360" i="7"/>
  <c r="H5360" i="7"/>
  <c r="I5360" i="7"/>
  <c r="C5362" i="7"/>
  <c r="F5361" i="7"/>
  <c r="E5361" i="7"/>
  <c r="G5361" i="7"/>
  <c r="D5361" i="7"/>
  <c r="H5361" i="7"/>
  <c r="I5361" i="7"/>
  <c r="D5362" i="7"/>
  <c r="E5362" i="7"/>
  <c r="C5363" i="7"/>
  <c r="F5362" i="7"/>
  <c r="G5362" i="7"/>
  <c r="H5362" i="7"/>
  <c r="I5362" i="7"/>
  <c r="C5364" i="7"/>
  <c r="F5363" i="7"/>
  <c r="E5363" i="7"/>
  <c r="D5363" i="7"/>
  <c r="G5363" i="7"/>
  <c r="H5363" i="7"/>
  <c r="I5363" i="7"/>
  <c r="F5364" i="7"/>
  <c r="E5364" i="7"/>
  <c r="D5364" i="7"/>
  <c r="C5365" i="7"/>
  <c r="G5364" i="7"/>
  <c r="H5364" i="7"/>
  <c r="I5364" i="7"/>
  <c r="C5366" i="7"/>
  <c r="F5365" i="7"/>
  <c r="E5365" i="7"/>
  <c r="D5365" i="7"/>
  <c r="G5365" i="7"/>
  <c r="H5365" i="7"/>
  <c r="I5365" i="7"/>
  <c r="C5367" i="7"/>
  <c r="F5366" i="7"/>
  <c r="E5366" i="7"/>
  <c r="D5366" i="7"/>
  <c r="G5366" i="7"/>
  <c r="H5366" i="7"/>
  <c r="I5366" i="7"/>
  <c r="C5368" i="7"/>
  <c r="F5367" i="7"/>
  <c r="D5367" i="7"/>
  <c r="E5367" i="7"/>
  <c r="G5367" i="7"/>
  <c r="H5367" i="7"/>
  <c r="I5367" i="7"/>
  <c r="E5368" i="7"/>
  <c r="D5368" i="7"/>
  <c r="C5369" i="7"/>
  <c r="G5368" i="7"/>
  <c r="F5368" i="7"/>
  <c r="H5368" i="7"/>
  <c r="I5368" i="7"/>
  <c r="C5370" i="7"/>
  <c r="F5369" i="7"/>
  <c r="E5369" i="7"/>
  <c r="D5369" i="7"/>
  <c r="G5369" i="7"/>
  <c r="H5369" i="7"/>
  <c r="I5369" i="7"/>
  <c r="D5370" i="7"/>
  <c r="C5371" i="7"/>
  <c r="F5370" i="7"/>
  <c r="E5370" i="7"/>
  <c r="G5370" i="7"/>
  <c r="H5370" i="7"/>
  <c r="I5370" i="7"/>
  <c r="E5371" i="7"/>
  <c r="D5371" i="7"/>
  <c r="G5371" i="7"/>
  <c r="C5372" i="7"/>
  <c r="F5371" i="7"/>
  <c r="H5371" i="7"/>
  <c r="I5371" i="7"/>
  <c r="F5372" i="7"/>
  <c r="E5372" i="7"/>
  <c r="D5372" i="7"/>
  <c r="C5373" i="7"/>
  <c r="G5372" i="7"/>
  <c r="H5372" i="7"/>
  <c r="I5372" i="7"/>
  <c r="C5374" i="7"/>
  <c r="F5373" i="7"/>
  <c r="E5373" i="7"/>
  <c r="G5373" i="7"/>
  <c r="D5373" i="7"/>
  <c r="H5373" i="7"/>
  <c r="I5373" i="7"/>
  <c r="C5375" i="7"/>
  <c r="F5374" i="7"/>
  <c r="E5374" i="7"/>
  <c r="D5374" i="7"/>
  <c r="G5374" i="7"/>
  <c r="H5374" i="7"/>
  <c r="I5374" i="7"/>
  <c r="C5376" i="7"/>
  <c r="F5375" i="7"/>
  <c r="D5375" i="7"/>
  <c r="E5375" i="7"/>
  <c r="G5375" i="7"/>
  <c r="H5375" i="7"/>
  <c r="I5375" i="7"/>
  <c r="E5376" i="7"/>
  <c r="D5376" i="7"/>
  <c r="C5377" i="7"/>
  <c r="F5376" i="7"/>
  <c r="G5376" i="7"/>
  <c r="H5376" i="7"/>
  <c r="I5376" i="7"/>
  <c r="C5378" i="7"/>
  <c r="F5377" i="7"/>
  <c r="E5377" i="7"/>
  <c r="G5377" i="7"/>
  <c r="D5377" i="7"/>
  <c r="H5377" i="7"/>
  <c r="I5377" i="7"/>
  <c r="C5379" i="7"/>
  <c r="F5378" i="7"/>
  <c r="D5378" i="7"/>
  <c r="E5378" i="7"/>
  <c r="G5378" i="7"/>
  <c r="H5378" i="7"/>
  <c r="I5378" i="7"/>
  <c r="C5380" i="7"/>
  <c r="F5379" i="7"/>
  <c r="E5379" i="7"/>
  <c r="D5379" i="7"/>
  <c r="G5379" i="7"/>
  <c r="H5379" i="7"/>
  <c r="I5379" i="7"/>
  <c r="F5380" i="7"/>
  <c r="E5380" i="7"/>
  <c r="D5380" i="7"/>
  <c r="G5380" i="7"/>
  <c r="C5381" i="7"/>
  <c r="H5380" i="7"/>
  <c r="I5380" i="7"/>
  <c r="F5381" i="7"/>
  <c r="E5381" i="7"/>
  <c r="D5381" i="7"/>
  <c r="G5381" i="7"/>
  <c r="C5382" i="7"/>
  <c r="H5381" i="7"/>
  <c r="I5381" i="7"/>
  <c r="C5383" i="7"/>
  <c r="F5382" i="7"/>
  <c r="E5382" i="7"/>
  <c r="D5382" i="7"/>
  <c r="G5382" i="7"/>
  <c r="H5382" i="7"/>
  <c r="I5382" i="7"/>
  <c r="C5384" i="7"/>
  <c r="F5383" i="7"/>
  <c r="D5383" i="7"/>
  <c r="E5383" i="7"/>
  <c r="G5383" i="7"/>
  <c r="H5383" i="7"/>
  <c r="I5383" i="7"/>
  <c r="C5385" i="7"/>
  <c r="E5384" i="7"/>
  <c r="D5384" i="7"/>
  <c r="F5384" i="7"/>
  <c r="G5384" i="7"/>
  <c r="H5384" i="7"/>
  <c r="I5384" i="7"/>
  <c r="C5386" i="7"/>
  <c r="F5385" i="7"/>
  <c r="E5385" i="7"/>
  <c r="G5385" i="7"/>
  <c r="D5385" i="7"/>
  <c r="H5385" i="7"/>
  <c r="I5385" i="7"/>
  <c r="C5387" i="7"/>
  <c r="F5386" i="7"/>
  <c r="D5386" i="7"/>
  <c r="E5386" i="7"/>
  <c r="G5386" i="7"/>
  <c r="H5386" i="7"/>
  <c r="I5386" i="7"/>
  <c r="D5387" i="7"/>
  <c r="G5387" i="7"/>
  <c r="C5388" i="7"/>
  <c r="E5387" i="7"/>
  <c r="F5387" i="7"/>
  <c r="H5387" i="7"/>
  <c r="I5387" i="7"/>
  <c r="D5388" i="7"/>
  <c r="C5389" i="7"/>
  <c r="G5388" i="7"/>
  <c r="F5388" i="7"/>
  <c r="E5388" i="7"/>
  <c r="H5388" i="7"/>
  <c r="I5388" i="7"/>
  <c r="E5389" i="7"/>
  <c r="C5390" i="7"/>
  <c r="D5389" i="7"/>
  <c r="F5389" i="7"/>
  <c r="G5389" i="7"/>
  <c r="H5389" i="7"/>
  <c r="I5389" i="7"/>
  <c r="C5391" i="7"/>
  <c r="F5390" i="7"/>
  <c r="E5390" i="7"/>
  <c r="D5390" i="7"/>
  <c r="G5390" i="7"/>
  <c r="H5390" i="7"/>
  <c r="I5390" i="7"/>
  <c r="D5391" i="7"/>
  <c r="E5391" i="7"/>
  <c r="G5391" i="7"/>
  <c r="C5392" i="7"/>
  <c r="F5391" i="7"/>
  <c r="H5391" i="7"/>
  <c r="I5391" i="7"/>
  <c r="E5392" i="7"/>
  <c r="D5392" i="7"/>
  <c r="C5393" i="7"/>
  <c r="G5392" i="7"/>
  <c r="F5392" i="7"/>
  <c r="H5392" i="7"/>
  <c r="I5392" i="7"/>
  <c r="C5394" i="7"/>
  <c r="F5393" i="7"/>
  <c r="E5393" i="7"/>
  <c r="G5393" i="7"/>
  <c r="D5393" i="7"/>
  <c r="H5393" i="7"/>
  <c r="I5393" i="7"/>
  <c r="C5395" i="7"/>
  <c r="F5394" i="7"/>
  <c r="D5394" i="7"/>
  <c r="E5394" i="7"/>
  <c r="G5394" i="7"/>
  <c r="H5394" i="7"/>
  <c r="I5394" i="7"/>
  <c r="C5396" i="7"/>
  <c r="F5395" i="7"/>
  <c r="E5395" i="7"/>
  <c r="D5395" i="7"/>
  <c r="G5395" i="7"/>
  <c r="H5395" i="7"/>
  <c r="I5395" i="7"/>
  <c r="F5396" i="7"/>
  <c r="E5396" i="7"/>
  <c r="D5396" i="7"/>
  <c r="C5397" i="7"/>
  <c r="G5396" i="7"/>
  <c r="H5396" i="7"/>
  <c r="I5396" i="7"/>
  <c r="C5398" i="7"/>
  <c r="F5397" i="7"/>
  <c r="E5397" i="7"/>
  <c r="D5397" i="7"/>
  <c r="G5397" i="7"/>
  <c r="H5397" i="7"/>
  <c r="I5397" i="7"/>
  <c r="C5399" i="7"/>
  <c r="F5398" i="7"/>
  <c r="E5398" i="7"/>
  <c r="D5398" i="7"/>
  <c r="G5398" i="7"/>
  <c r="H5398" i="7"/>
  <c r="I5398" i="7"/>
  <c r="C5400" i="7"/>
  <c r="F5399" i="7"/>
  <c r="D5399" i="7"/>
  <c r="E5399" i="7"/>
  <c r="G5399" i="7"/>
  <c r="H5399" i="7"/>
  <c r="I5399" i="7"/>
  <c r="E5400" i="7"/>
  <c r="D5400" i="7"/>
  <c r="C5401" i="7"/>
  <c r="G5400" i="7"/>
  <c r="F5400" i="7"/>
  <c r="H5400" i="7"/>
  <c r="I5400" i="7"/>
  <c r="C5402" i="7"/>
  <c r="F5401" i="7"/>
  <c r="E5401" i="7"/>
  <c r="D5401" i="7"/>
  <c r="G5401" i="7"/>
  <c r="H5401" i="7"/>
  <c r="I5401" i="7"/>
  <c r="C5403" i="7"/>
  <c r="F5402" i="7"/>
  <c r="D5402" i="7"/>
  <c r="E5402" i="7"/>
  <c r="G5402" i="7"/>
  <c r="H5402" i="7"/>
  <c r="I5402" i="7"/>
  <c r="C5404" i="7"/>
  <c r="G5403" i="7"/>
  <c r="F5403" i="7"/>
  <c r="E5403" i="7"/>
  <c r="D5403" i="7"/>
  <c r="H5403" i="7"/>
  <c r="I5403" i="7"/>
  <c r="F5404" i="7"/>
  <c r="E5404" i="7"/>
  <c r="D5404" i="7"/>
  <c r="G5404" i="7"/>
  <c r="C5405" i="7"/>
  <c r="H5404" i="7"/>
  <c r="I5404" i="7"/>
  <c r="C5406" i="7"/>
  <c r="F5405" i="7"/>
  <c r="E5405" i="7"/>
  <c r="D5405" i="7"/>
  <c r="G5405" i="7"/>
  <c r="H5405" i="7"/>
  <c r="I5405" i="7"/>
  <c r="C5407" i="7"/>
  <c r="F5406" i="7"/>
  <c r="E5406" i="7"/>
  <c r="D5406" i="7"/>
  <c r="G5406" i="7"/>
  <c r="H5406" i="7"/>
  <c r="I5406" i="7"/>
  <c r="C5408" i="7"/>
  <c r="F5407" i="7"/>
  <c r="D5407" i="7"/>
  <c r="E5407" i="7"/>
  <c r="G5407" i="7"/>
  <c r="H5407" i="7"/>
  <c r="I5407" i="7"/>
  <c r="E5408" i="7"/>
  <c r="D5408" i="7"/>
  <c r="C5409" i="7"/>
  <c r="F5408" i="7"/>
  <c r="G5408" i="7"/>
  <c r="H5408" i="7"/>
  <c r="I5408" i="7"/>
  <c r="C5410" i="7"/>
  <c r="F5409" i="7"/>
  <c r="E5409" i="7"/>
  <c r="D5409" i="7"/>
  <c r="G5409" i="7"/>
  <c r="H5409" i="7"/>
  <c r="I5409" i="7"/>
  <c r="D5410" i="7"/>
  <c r="E5410" i="7"/>
  <c r="G5410" i="7"/>
  <c r="C5411" i="7"/>
  <c r="F5410" i="7"/>
  <c r="H5410" i="7"/>
  <c r="I5410" i="7"/>
  <c r="C5412" i="7"/>
  <c r="F5411" i="7"/>
  <c r="E5411" i="7"/>
  <c r="D5411" i="7"/>
  <c r="G5411" i="7"/>
  <c r="H5411" i="7"/>
  <c r="I5411" i="7"/>
  <c r="F5412" i="7"/>
  <c r="E5412" i="7"/>
  <c r="D5412" i="7"/>
  <c r="C5413" i="7"/>
  <c r="G5412" i="7"/>
  <c r="H5412" i="7"/>
  <c r="I5412" i="7"/>
  <c r="C5414" i="7"/>
  <c r="F5413" i="7"/>
  <c r="E5413" i="7"/>
  <c r="D5413" i="7"/>
  <c r="G5413" i="7"/>
  <c r="H5413" i="7"/>
  <c r="I5413" i="7"/>
  <c r="C5415" i="7"/>
  <c r="F5414" i="7"/>
  <c r="E5414" i="7"/>
  <c r="D5414" i="7"/>
  <c r="G5414" i="7"/>
  <c r="H5414" i="7"/>
  <c r="I5414" i="7"/>
  <c r="C5416" i="7"/>
  <c r="F5415" i="7"/>
  <c r="D5415" i="7"/>
  <c r="E5415" i="7"/>
  <c r="G5415" i="7"/>
  <c r="H5415" i="7"/>
  <c r="I5415" i="7"/>
  <c r="C5417" i="7"/>
  <c r="F5416" i="7"/>
  <c r="G5416" i="7"/>
  <c r="E5416" i="7"/>
  <c r="D5416" i="7"/>
  <c r="H5416" i="7"/>
  <c r="I5416" i="7"/>
  <c r="C5418" i="7"/>
  <c r="F5417" i="7"/>
  <c r="E5417" i="7"/>
  <c r="G5417" i="7"/>
  <c r="D5417" i="7"/>
  <c r="H5417" i="7"/>
  <c r="I5417" i="7"/>
  <c r="C5419" i="7"/>
  <c r="F5418" i="7"/>
  <c r="D5418" i="7"/>
  <c r="E5418" i="7"/>
  <c r="G5418" i="7"/>
  <c r="H5418" i="7"/>
  <c r="I5418" i="7"/>
  <c r="C5420" i="7"/>
  <c r="F5419" i="7"/>
  <c r="E5419" i="7"/>
  <c r="D5419" i="7"/>
  <c r="G5419" i="7"/>
  <c r="H5419" i="7"/>
  <c r="I5419" i="7"/>
  <c r="F5420" i="7"/>
  <c r="E5420" i="7"/>
  <c r="D5420" i="7"/>
  <c r="C5421" i="7"/>
  <c r="G5420" i="7"/>
  <c r="H5420" i="7"/>
  <c r="I5420" i="7"/>
  <c r="E5421" i="7"/>
  <c r="D5421" i="7"/>
  <c r="G5421" i="7"/>
  <c r="C5422" i="7"/>
  <c r="F5421" i="7"/>
  <c r="H5421" i="7"/>
  <c r="I5421" i="7"/>
  <c r="C5423" i="7"/>
  <c r="F5422" i="7"/>
  <c r="E5422" i="7"/>
  <c r="G5422" i="7"/>
  <c r="D5422" i="7"/>
  <c r="H5422" i="7"/>
  <c r="I5422" i="7"/>
  <c r="D5423" i="7"/>
  <c r="C5424" i="7"/>
  <c r="F5423" i="7"/>
  <c r="E5423" i="7"/>
  <c r="G5423" i="7"/>
  <c r="H5423" i="7"/>
  <c r="I5423" i="7"/>
  <c r="C5425" i="7"/>
  <c r="F5424" i="7"/>
  <c r="G5424" i="7"/>
  <c r="E5424" i="7"/>
  <c r="D5424" i="7"/>
  <c r="H5424" i="7"/>
  <c r="I5424" i="7"/>
  <c r="C5426" i="7"/>
  <c r="F5425" i="7"/>
  <c r="E5425" i="7"/>
  <c r="D5425" i="7"/>
  <c r="G5425" i="7"/>
  <c r="H5425" i="7"/>
  <c r="I5425" i="7"/>
  <c r="C5427" i="7"/>
  <c r="F5426" i="7"/>
  <c r="D5426" i="7"/>
  <c r="E5426" i="7"/>
  <c r="G5426" i="7"/>
  <c r="H5426" i="7"/>
  <c r="I5426" i="7"/>
  <c r="E5427" i="7"/>
  <c r="G5427" i="7"/>
  <c r="C5428" i="7"/>
  <c r="D5427" i="7"/>
  <c r="F5427" i="7"/>
  <c r="H5427" i="7"/>
  <c r="I5427" i="7"/>
  <c r="D5428" i="7"/>
  <c r="C5429" i="7"/>
  <c r="G5428" i="7"/>
  <c r="F5428" i="7"/>
  <c r="E5428" i="7"/>
  <c r="H5428" i="7"/>
  <c r="I5428" i="7"/>
  <c r="C5430" i="7"/>
  <c r="F5429" i="7"/>
  <c r="E5429" i="7"/>
  <c r="D5429" i="7"/>
  <c r="G5429" i="7"/>
  <c r="H5429" i="7"/>
  <c r="I5429" i="7"/>
  <c r="D5430" i="7"/>
  <c r="E5430" i="7"/>
  <c r="C5431" i="7"/>
  <c r="F5430" i="7"/>
  <c r="G5430" i="7"/>
  <c r="H5430" i="7"/>
  <c r="I5430" i="7"/>
  <c r="D5431" i="7"/>
  <c r="G5431" i="7"/>
  <c r="C5432" i="7"/>
  <c r="E5431" i="7"/>
  <c r="F5431" i="7"/>
  <c r="H5431" i="7"/>
  <c r="I5431" i="7"/>
  <c r="D5432" i="7"/>
  <c r="C5433" i="7"/>
  <c r="E5432" i="7"/>
  <c r="F5432" i="7"/>
  <c r="G5432" i="7"/>
  <c r="H5432" i="7"/>
  <c r="I5432" i="7"/>
  <c r="C5434" i="7"/>
  <c r="F5433" i="7"/>
  <c r="D5433" i="7"/>
  <c r="E5433" i="7"/>
  <c r="G5433" i="7"/>
  <c r="H5433" i="7"/>
  <c r="I5433" i="7"/>
  <c r="D5434" i="7"/>
  <c r="C5435" i="7"/>
  <c r="F5434" i="7"/>
  <c r="G5434" i="7"/>
  <c r="E5434" i="7"/>
  <c r="H5434" i="7"/>
  <c r="I5434" i="7"/>
  <c r="C5436" i="7"/>
  <c r="F5435" i="7"/>
  <c r="D5435" i="7"/>
  <c r="E5435" i="7"/>
  <c r="G5435" i="7"/>
  <c r="H5435" i="7"/>
  <c r="I5435" i="7"/>
  <c r="F5436" i="7"/>
  <c r="D5436" i="7"/>
  <c r="C5437" i="7"/>
  <c r="E5436" i="7"/>
  <c r="G5436" i="7"/>
  <c r="H5436" i="7"/>
  <c r="I5436" i="7"/>
  <c r="C5438" i="7"/>
  <c r="F5437" i="7"/>
  <c r="E5437" i="7"/>
  <c r="D5437" i="7"/>
  <c r="G5437" i="7"/>
  <c r="H5437" i="7"/>
  <c r="I5437" i="7"/>
  <c r="C5439" i="7"/>
  <c r="F5438" i="7"/>
  <c r="D5438" i="7"/>
  <c r="E5438" i="7"/>
  <c r="G5438" i="7"/>
  <c r="H5438" i="7"/>
  <c r="I5438" i="7"/>
  <c r="C5440" i="7"/>
  <c r="F5439" i="7"/>
  <c r="D5439" i="7"/>
  <c r="G5439" i="7"/>
  <c r="E5439" i="7"/>
  <c r="H5439" i="7"/>
  <c r="I5439" i="7"/>
  <c r="F5440" i="7"/>
  <c r="D5440" i="7"/>
  <c r="C5441" i="7"/>
  <c r="E5440" i="7"/>
  <c r="G5440" i="7"/>
  <c r="H5440" i="7"/>
  <c r="I5440" i="7"/>
  <c r="C5442" i="7"/>
  <c r="F5441" i="7"/>
  <c r="E5441" i="7"/>
  <c r="D5441" i="7"/>
  <c r="G5441" i="7"/>
  <c r="H5441" i="7"/>
  <c r="I5441" i="7"/>
  <c r="F5442" i="7"/>
  <c r="C5443" i="7"/>
  <c r="E5442" i="7"/>
  <c r="G5442" i="7"/>
  <c r="D5442" i="7"/>
  <c r="H5442" i="7"/>
  <c r="I5442" i="7"/>
  <c r="C5444" i="7"/>
  <c r="F5443" i="7"/>
  <c r="D5443" i="7"/>
  <c r="E5443" i="7"/>
  <c r="G5443" i="7"/>
  <c r="H5443" i="7"/>
  <c r="I5443" i="7"/>
  <c r="E5444" i="7"/>
  <c r="G5444" i="7"/>
  <c r="F5444" i="7"/>
  <c r="C5445" i="7"/>
  <c r="D5444" i="7"/>
  <c r="H5444" i="7"/>
  <c r="I5444" i="7"/>
  <c r="E5445" i="7"/>
  <c r="C5446" i="7"/>
  <c r="F5445" i="7"/>
  <c r="D5445" i="7"/>
  <c r="G5445" i="7"/>
  <c r="H5445" i="7"/>
  <c r="I5445" i="7"/>
  <c r="C5447" i="7"/>
  <c r="F5446" i="7"/>
  <c r="E5446" i="7"/>
  <c r="D5446" i="7"/>
  <c r="G5446" i="7"/>
  <c r="H5446" i="7"/>
  <c r="I5446" i="7"/>
  <c r="C5448" i="7"/>
  <c r="F5447" i="7"/>
  <c r="E5447" i="7"/>
  <c r="D5447" i="7"/>
  <c r="G5447" i="7"/>
  <c r="H5447" i="7"/>
  <c r="I5447" i="7"/>
  <c r="F5448" i="7"/>
  <c r="D5448" i="7"/>
  <c r="C5449" i="7"/>
  <c r="E5448" i="7"/>
  <c r="G5448" i="7"/>
  <c r="H5448" i="7"/>
  <c r="I5448" i="7"/>
  <c r="E5449" i="7"/>
  <c r="C5450" i="7"/>
  <c r="F5449" i="7"/>
  <c r="D5449" i="7"/>
  <c r="G5449" i="7"/>
  <c r="H5449" i="7"/>
  <c r="I5449" i="7"/>
  <c r="F5450" i="7"/>
  <c r="D5450" i="7"/>
  <c r="C5451" i="7"/>
  <c r="E5450" i="7"/>
  <c r="G5450" i="7"/>
  <c r="H5450" i="7"/>
  <c r="I5450" i="7"/>
  <c r="C5452" i="7"/>
  <c r="F5451" i="7"/>
  <c r="D5451" i="7"/>
  <c r="E5451" i="7"/>
  <c r="G5451" i="7"/>
  <c r="H5451" i="7"/>
  <c r="I5451" i="7"/>
  <c r="F5452" i="7"/>
  <c r="D5452" i="7"/>
  <c r="C5453" i="7"/>
  <c r="E5452" i="7"/>
  <c r="G5452" i="7"/>
  <c r="H5452" i="7"/>
  <c r="I5452" i="7"/>
  <c r="C5454" i="7"/>
  <c r="F5453" i="7"/>
  <c r="E5453" i="7"/>
  <c r="D5453" i="7"/>
  <c r="G5453" i="7"/>
  <c r="H5453" i="7"/>
  <c r="I5453" i="7"/>
  <c r="F5454" i="7"/>
  <c r="D5454" i="7"/>
  <c r="E5454" i="7"/>
  <c r="C5455" i="7"/>
  <c r="G5454" i="7"/>
  <c r="H5454" i="7"/>
  <c r="I5454" i="7"/>
  <c r="C5456" i="7"/>
  <c r="F5455" i="7"/>
  <c r="D5455" i="7"/>
  <c r="E5455" i="7"/>
  <c r="G5455" i="7"/>
  <c r="H5455" i="7"/>
  <c r="I5455" i="7"/>
  <c r="F5456" i="7"/>
  <c r="D5456" i="7"/>
  <c r="C5457" i="7"/>
  <c r="E5456" i="7"/>
  <c r="G5456" i="7"/>
  <c r="H5456" i="7"/>
  <c r="I5456" i="7"/>
  <c r="C5458" i="7"/>
  <c r="F5457" i="7"/>
  <c r="E5457" i="7"/>
  <c r="G5457" i="7"/>
  <c r="D5457" i="7"/>
  <c r="H5457" i="7"/>
  <c r="I5457" i="7"/>
  <c r="F5458" i="7"/>
  <c r="D5458" i="7"/>
  <c r="C5459" i="7"/>
  <c r="E5458" i="7"/>
  <c r="G5458" i="7"/>
  <c r="H5458" i="7"/>
  <c r="I5458" i="7"/>
  <c r="C5460" i="7"/>
  <c r="F5459" i="7"/>
  <c r="E5459" i="7"/>
  <c r="G5459" i="7"/>
  <c r="D5459" i="7"/>
  <c r="H5459" i="7"/>
  <c r="I5459" i="7"/>
  <c r="D5460" i="7"/>
  <c r="C5461" i="7"/>
  <c r="E5460" i="7"/>
  <c r="F5460" i="7"/>
  <c r="G5460" i="7"/>
  <c r="H5460" i="7"/>
  <c r="I5460" i="7"/>
  <c r="C5462" i="7"/>
  <c r="F5461" i="7"/>
  <c r="E5461" i="7"/>
  <c r="D5461" i="7"/>
  <c r="G5461" i="7"/>
  <c r="H5461" i="7"/>
  <c r="I5461" i="7"/>
  <c r="F5462" i="7"/>
  <c r="D5462" i="7"/>
  <c r="C5463" i="7"/>
  <c r="E5462" i="7"/>
  <c r="G5462" i="7"/>
  <c r="H5462" i="7"/>
  <c r="I5462" i="7"/>
  <c r="C5464" i="7"/>
  <c r="F5463" i="7"/>
  <c r="G5463" i="7"/>
  <c r="E5463" i="7"/>
  <c r="D5463" i="7"/>
  <c r="H5463" i="7"/>
  <c r="I5463" i="7"/>
  <c r="D5464" i="7"/>
  <c r="C5465" i="7"/>
  <c r="F5464" i="7"/>
  <c r="E5464" i="7"/>
  <c r="G5464" i="7"/>
  <c r="H5464" i="7"/>
  <c r="I5464" i="7"/>
  <c r="C5466" i="7"/>
  <c r="F5465" i="7"/>
  <c r="E5465" i="7"/>
  <c r="D5465" i="7"/>
  <c r="G5465" i="7"/>
  <c r="H5465" i="7"/>
  <c r="I5465" i="7"/>
  <c r="F5466" i="7"/>
  <c r="D5466" i="7"/>
  <c r="C5467" i="7"/>
  <c r="E5466" i="7"/>
  <c r="G5466" i="7"/>
  <c r="H5466" i="7"/>
  <c r="I5466" i="7"/>
  <c r="C5468" i="7"/>
  <c r="F5467" i="7"/>
  <c r="D5467" i="7"/>
  <c r="E5467" i="7"/>
  <c r="G5467" i="7"/>
  <c r="H5467" i="7"/>
  <c r="I5467" i="7"/>
  <c r="F5468" i="7"/>
  <c r="D5468" i="7"/>
  <c r="C5469" i="7"/>
  <c r="E5468" i="7"/>
  <c r="G5468" i="7"/>
  <c r="H5468" i="7"/>
  <c r="I5468" i="7"/>
  <c r="C5470" i="7"/>
  <c r="F5469" i="7"/>
  <c r="E5469" i="7"/>
  <c r="D5469" i="7"/>
  <c r="G5469" i="7"/>
  <c r="H5469" i="7"/>
  <c r="I5469" i="7"/>
  <c r="F5470" i="7"/>
  <c r="D5470" i="7"/>
  <c r="G5470" i="7"/>
  <c r="C5471" i="7"/>
  <c r="E5470" i="7"/>
  <c r="H5470" i="7"/>
  <c r="I5470" i="7"/>
  <c r="F5471" i="7"/>
  <c r="E5471" i="7"/>
  <c r="C5472" i="7"/>
  <c r="D5471" i="7"/>
  <c r="G5471" i="7"/>
  <c r="H5471" i="7"/>
  <c r="I5471" i="7"/>
  <c r="F5472" i="7"/>
  <c r="D5472" i="7"/>
  <c r="G5472" i="7"/>
  <c r="C5473" i="7"/>
  <c r="E5472" i="7"/>
  <c r="H5472" i="7"/>
  <c r="I5472" i="7"/>
  <c r="C5474" i="7"/>
  <c r="F5473" i="7"/>
  <c r="D5473" i="7"/>
  <c r="G5473" i="7"/>
  <c r="E5473" i="7"/>
  <c r="H5473" i="7"/>
  <c r="I5473" i="7"/>
  <c r="F5474" i="7"/>
  <c r="C5475" i="7"/>
  <c r="E5474" i="7"/>
  <c r="G5474" i="7"/>
  <c r="D5474" i="7"/>
  <c r="H5474" i="7"/>
  <c r="I5474" i="7"/>
  <c r="C5476" i="7"/>
  <c r="F5475" i="7"/>
  <c r="D5475" i="7"/>
  <c r="G5475" i="7"/>
  <c r="E5475" i="7"/>
  <c r="H5475" i="7"/>
  <c r="I5475" i="7"/>
  <c r="D5476" i="7"/>
  <c r="C5477" i="7"/>
  <c r="F5476" i="7"/>
  <c r="E5476" i="7"/>
  <c r="G5476" i="7"/>
  <c r="H5476" i="7"/>
  <c r="I5476" i="7"/>
  <c r="C5478" i="7"/>
  <c r="F5477" i="7"/>
  <c r="E5477" i="7"/>
  <c r="D5477" i="7"/>
  <c r="G5477" i="7"/>
  <c r="H5477" i="7"/>
  <c r="I5477" i="7"/>
  <c r="D5478" i="7"/>
  <c r="C5479" i="7"/>
  <c r="F5478" i="7"/>
  <c r="E5478" i="7"/>
  <c r="G5478" i="7"/>
  <c r="H5478" i="7"/>
  <c r="I5478" i="7"/>
  <c r="C5480" i="7"/>
  <c r="F5479" i="7"/>
  <c r="D5479" i="7"/>
  <c r="E5479" i="7"/>
  <c r="G5479" i="7"/>
  <c r="H5479" i="7"/>
  <c r="I5479" i="7"/>
  <c r="F5480" i="7"/>
  <c r="D5480" i="7"/>
  <c r="E5480" i="7"/>
  <c r="C5481" i="7"/>
  <c r="G5480" i="7"/>
  <c r="H5480" i="7"/>
  <c r="I5480" i="7"/>
  <c r="F5481" i="7"/>
  <c r="E5481" i="7"/>
  <c r="D5481" i="7"/>
  <c r="G5481" i="7"/>
  <c r="C5482" i="7"/>
  <c r="H5481" i="7"/>
  <c r="I5481" i="7"/>
  <c r="D5482" i="7"/>
  <c r="E5482" i="7"/>
  <c r="F5482" i="7"/>
  <c r="C5483" i="7"/>
  <c r="G5482" i="7"/>
  <c r="H5482" i="7"/>
  <c r="I5482" i="7"/>
  <c r="F5483" i="7"/>
  <c r="D5483" i="7"/>
  <c r="E5483" i="7"/>
  <c r="C5484" i="7"/>
  <c r="G5483" i="7"/>
  <c r="H5483" i="7"/>
  <c r="I5483" i="7"/>
  <c r="F5484" i="7"/>
  <c r="D5484" i="7"/>
  <c r="C5485" i="7"/>
  <c r="G5484" i="7"/>
  <c r="E5484" i="7"/>
  <c r="H5484" i="7"/>
  <c r="I5484" i="7"/>
  <c r="C5486" i="7"/>
  <c r="F5485" i="7"/>
  <c r="D5485" i="7"/>
  <c r="G5485" i="7"/>
  <c r="E5485" i="7"/>
  <c r="H5485" i="7"/>
  <c r="I5485" i="7"/>
  <c r="F5486" i="7"/>
  <c r="D5486" i="7"/>
  <c r="C5487" i="7"/>
  <c r="E5486" i="7"/>
  <c r="G5486" i="7"/>
  <c r="H5486" i="7"/>
  <c r="I5486" i="7"/>
  <c r="D5487" i="7"/>
  <c r="E5487" i="7"/>
  <c r="G5487" i="7"/>
  <c r="C5488" i="7"/>
  <c r="F5487" i="7"/>
  <c r="H5487" i="7"/>
  <c r="I5487" i="7"/>
  <c r="C5489" i="7"/>
  <c r="F5488" i="7"/>
  <c r="E5488" i="7"/>
  <c r="D5488" i="7"/>
  <c r="G5488" i="7"/>
  <c r="H5488" i="7"/>
  <c r="I5488" i="7"/>
  <c r="C5490" i="7"/>
  <c r="F5489" i="7"/>
  <c r="D5489" i="7"/>
  <c r="G5489" i="7"/>
  <c r="E5489" i="7"/>
  <c r="H5489" i="7"/>
  <c r="I5489" i="7"/>
  <c r="F5490" i="7"/>
  <c r="D5490" i="7"/>
  <c r="C5491" i="7"/>
  <c r="G5490" i="7"/>
  <c r="E5490" i="7"/>
  <c r="H5490" i="7"/>
  <c r="I5490" i="7"/>
  <c r="C5492" i="7"/>
  <c r="F5491" i="7"/>
  <c r="D5491" i="7"/>
  <c r="G5491" i="7"/>
  <c r="E5491" i="7"/>
  <c r="H5491" i="7"/>
  <c r="I5491" i="7"/>
  <c r="F5492" i="7"/>
  <c r="D5492" i="7"/>
  <c r="C5493" i="7"/>
  <c r="G5492" i="7"/>
  <c r="E5492" i="7"/>
  <c r="H5492" i="7"/>
  <c r="I5492" i="7"/>
  <c r="E5493" i="7"/>
  <c r="C5494" i="7"/>
  <c r="F5493" i="7"/>
  <c r="D5493" i="7"/>
  <c r="G5493" i="7"/>
  <c r="H5493" i="7"/>
  <c r="I5493" i="7"/>
  <c r="F5494" i="7"/>
  <c r="D5494" i="7"/>
  <c r="C5495" i="7"/>
  <c r="E5494" i="7"/>
  <c r="G5494" i="7"/>
  <c r="H5494" i="7"/>
  <c r="I5494" i="7"/>
  <c r="C5496" i="7"/>
  <c r="F5495" i="7"/>
  <c r="D5495" i="7"/>
  <c r="E5495" i="7"/>
  <c r="G5495" i="7"/>
  <c r="H5495" i="7"/>
  <c r="I5495" i="7"/>
  <c r="F5496" i="7"/>
  <c r="D5496" i="7"/>
  <c r="C5497" i="7"/>
  <c r="E5496" i="7"/>
  <c r="G5496" i="7"/>
  <c r="H5496" i="7"/>
  <c r="I5496" i="7"/>
  <c r="E5497" i="7"/>
  <c r="C5498" i="7"/>
  <c r="F5497" i="7"/>
  <c r="D5497" i="7"/>
  <c r="G5497" i="7"/>
  <c r="H5497" i="7"/>
  <c r="I5497" i="7"/>
  <c r="F5498" i="7"/>
  <c r="D5498" i="7"/>
  <c r="C5499" i="7"/>
  <c r="E5498" i="7"/>
  <c r="G5498" i="7"/>
  <c r="H5498" i="7"/>
  <c r="I5498" i="7"/>
  <c r="C5500" i="7"/>
  <c r="F5499" i="7"/>
  <c r="D5499" i="7"/>
  <c r="G5499" i="7"/>
  <c r="E5499" i="7"/>
  <c r="H5499" i="7"/>
  <c r="I5499" i="7"/>
  <c r="F5500" i="7"/>
  <c r="D5500" i="7"/>
  <c r="C5501" i="7"/>
  <c r="E5500" i="7"/>
  <c r="G5500" i="7"/>
  <c r="H5500" i="7"/>
  <c r="I5500" i="7"/>
  <c r="F5501" i="7"/>
  <c r="E5501" i="7"/>
  <c r="D5501" i="7"/>
  <c r="C5502" i="7"/>
  <c r="G5501" i="7"/>
  <c r="H5501" i="7"/>
  <c r="I5501" i="7"/>
  <c r="F5502" i="7"/>
  <c r="D5502" i="7"/>
  <c r="C5503" i="7"/>
  <c r="G5502" i="7"/>
  <c r="E5502" i="7"/>
  <c r="H5502" i="7"/>
  <c r="I5502" i="7"/>
  <c r="C5504" i="7"/>
  <c r="F5503" i="7"/>
  <c r="E5503" i="7"/>
  <c r="G5503" i="7"/>
  <c r="D5503" i="7"/>
  <c r="H5503" i="7"/>
  <c r="I5503" i="7"/>
  <c r="F5504" i="7"/>
  <c r="D5504" i="7"/>
  <c r="C5505" i="7"/>
  <c r="G5504" i="7"/>
  <c r="E5504" i="7"/>
  <c r="H5504" i="7"/>
  <c r="I5504" i="7"/>
  <c r="C5506" i="7"/>
  <c r="F5505" i="7"/>
  <c r="E5505" i="7"/>
  <c r="G5505" i="7"/>
  <c r="D5505" i="7"/>
  <c r="H5505" i="7"/>
  <c r="I5505" i="7"/>
  <c r="F5506" i="7"/>
  <c r="D5506" i="7"/>
  <c r="C5507" i="7"/>
  <c r="E5506" i="7"/>
  <c r="G5506" i="7"/>
  <c r="H5506" i="7"/>
  <c r="I5506" i="7"/>
  <c r="C5508" i="7"/>
  <c r="F5507" i="7"/>
  <c r="D5507" i="7"/>
  <c r="E5507" i="7"/>
  <c r="G5507" i="7"/>
  <c r="H5507" i="7"/>
  <c r="I5507" i="7"/>
  <c r="F5508" i="7"/>
  <c r="D5508" i="7"/>
  <c r="C5509" i="7"/>
  <c r="E5508" i="7"/>
  <c r="G5508" i="7"/>
  <c r="H5508" i="7"/>
  <c r="I5508" i="7"/>
  <c r="C5510" i="7"/>
  <c r="F5509" i="7"/>
  <c r="E5509" i="7"/>
  <c r="D5509" i="7"/>
  <c r="G5509" i="7"/>
  <c r="H5509" i="7"/>
  <c r="I5509" i="7"/>
  <c r="F5510" i="7"/>
  <c r="D5510" i="7"/>
  <c r="E5510" i="7"/>
  <c r="G5510" i="7"/>
  <c r="C5511" i="7"/>
  <c r="H5510" i="7"/>
  <c r="I5510" i="7"/>
  <c r="C5512" i="7"/>
  <c r="F5511" i="7"/>
  <c r="D5511" i="7"/>
  <c r="E5511" i="7"/>
  <c r="G5511" i="7"/>
  <c r="H5511" i="7"/>
  <c r="I5511" i="7"/>
  <c r="F5512" i="7"/>
  <c r="D5512" i="7"/>
  <c r="E5512" i="7"/>
  <c r="C5513" i="7"/>
  <c r="G5512" i="7"/>
  <c r="H5512" i="7"/>
  <c r="I5512" i="7"/>
  <c r="C5514" i="7"/>
  <c r="F5513" i="7"/>
  <c r="E5513" i="7"/>
  <c r="D5513" i="7"/>
  <c r="G5513" i="7"/>
  <c r="H5513" i="7"/>
  <c r="I5513" i="7"/>
  <c r="D5514" i="7"/>
  <c r="F5514" i="7"/>
  <c r="E5514" i="7"/>
  <c r="C5515" i="7"/>
  <c r="G5514" i="7"/>
  <c r="H5514" i="7"/>
  <c r="I5514" i="7"/>
  <c r="C5516" i="7"/>
  <c r="D5515" i="7"/>
  <c r="F5515" i="7"/>
  <c r="E5515" i="7"/>
  <c r="G5515" i="7"/>
  <c r="H5515" i="7"/>
  <c r="I5515" i="7"/>
  <c r="D5516" i="7"/>
  <c r="C5517" i="7"/>
  <c r="F5516" i="7"/>
  <c r="E5516" i="7"/>
  <c r="G5516" i="7"/>
  <c r="H5516" i="7"/>
  <c r="I5516" i="7"/>
  <c r="C5518" i="7"/>
  <c r="F5517" i="7"/>
  <c r="D5517" i="7"/>
  <c r="G5517" i="7"/>
  <c r="E5517" i="7"/>
  <c r="H5517" i="7"/>
  <c r="I5517" i="7"/>
  <c r="D5518" i="7"/>
  <c r="E5518" i="7"/>
  <c r="C5519" i="7"/>
  <c r="F5518" i="7"/>
  <c r="G5518" i="7"/>
  <c r="H5518" i="7"/>
  <c r="I5518" i="7"/>
  <c r="C5520" i="7"/>
  <c r="F5519" i="7"/>
  <c r="E5519" i="7"/>
  <c r="G5519" i="7"/>
  <c r="D5519" i="7"/>
  <c r="H5519" i="7"/>
  <c r="I5519" i="7"/>
  <c r="D5520" i="7"/>
  <c r="F5520" i="7"/>
  <c r="C5521" i="7"/>
  <c r="E5520" i="7"/>
  <c r="G5520" i="7"/>
  <c r="H5520" i="7"/>
  <c r="I5520" i="7"/>
  <c r="C5522" i="7"/>
  <c r="F5521" i="7"/>
  <c r="D5521" i="7"/>
  <c r="G5521" i="7"/>
  <c r="E5521" i="7"/>
  <c r="H5521" i="7"/>
  <c r="I5521" i="7"/>
  <c r="D5522" i="7"/>
  <c r="F5522" i="7"/>
  <c r="C5523" i="7"/>
  <c r="G5522" i="7"/>
  <c r="E5522" i="7"/>
  <c r="H5522" i="7"/>
  <c r="I5522" i="7"/>
  <c r="C5524" i="7"/>
  <c r="D5523" i="7"/>
  <c r="E5523" i="7"/>
  <c r="F5523" i="7"/>
  <c r="G5523" i="7"/>
  <c r="H5523" i="7"/>
  <c r="I5523" i="7"/>
  <c r="D5524" i="7"/>
  <c r="C5525" i="7"/>
  <c r="F5524" i="7"/>
  <c r="E5524" i="7"/>
  <c r="G5524" i="7"/>
  <c r="H5524" i="7"/>
  <c r="I5524" i="7"/>
  <c r="C5526" i="7"/>
  <c r="F5525" i="7"/>
  <c r="D5525" i="7"/>
  <c r="G5525" i="7"/>
  <c r="E5525" i="7"/>
  <c r="H5525" i="7"/>
  <c r="I5525" i="7"/>
  <c r="F5526" i="7"/>
  <c r="G5526" i="7"/>
  <c r="C5527" i="7"/>
  <c r="D5526" i="7"/>
  <c r="E5526" i="7"/>
  <c r="H5526" i="7"/>
  <c r="I5526" i="7"/>
  <c r="C5528" i="7"/>
  <c r="F5527" i="7"/>
  <c r="D5527" i="7"/>
  <c r="G5527" i="7"/>
  <c r="E5527" i="7"/>
  <c r="H5527" i="7"/>
  <c r="I5527" i="7"/>
  <c r="C5529" i="7"/>
  <c r="F5528" i="7"/>
  <c r="E5528" i="7"/>
  <c r="G5528" i="7"/>
  <c r="D5528" i="7"/>
  <c r="H5528" i="7"/>
  <c r="I5528" i="7"/>
  <c r="F5529" i="7"/>
  <c r="D5529" i="7"/>
  <c r="C5530" i="7"/>
  <c r="E5529" i="7"/>
  <c r="G5529" i="7"/>
  <c r="H5529" i="7"/>
  <c r="I5529" i="7"/>
  <c r="C5531" i="7"/>
  <c r="F5530" i="7"/>
  <c r="E5530" i="7"/>
  <c r="D5530" i="7"/>
  <c r="G5530" i="7"/>
  <c r="H5530" i="7"/>
  <c r="I5530" i="7"/>
  <c r="D5531" i="7"/>
  <c r="C5532" i="7"/>
  <c r="F5531" i="7"/>
  <c r="E5531" i="7"/>
  <c r="G5531" i="7"/>
  <c r="H5531" i="7"/>
  <c r="I5531" i="7"/>
  <c r="C5533" i="7"/>
  <c r="F5532" i="7"/>
  <c r="D5532" i="7"/>
  <c r="E5532" i="7"/>
  <c r="G5532" i="7"/>
  <c r="H5532" i="7"/>
  <c r="I5532" i="7"/>
  <c r="E5533" i="7"/>
  <c r="D5533" i="7"/>
  <c r="F5533" i="7"/>
  <c r="C5534" i="7"/>
  <c r="G5533" i="7"/>
  <c r="H5533" i="7"/>
  <c r="I5533" i="7"/>
  <c r="C5535" i="7"/>
  <c r="F5534" i="7"/>
  <c r="D5534" i="7"/>
  <c r="E5534" i="7"/>
  <c r="G5534" i="7"/>
  <c r="H5534" i="7"/>
  <c r="I5534" i="7"/>
  <c r="F5535" i="7"/>
  <c r="E5535" i="7"/>
  <c r="D5535" i="7"/>
  <c r="C5536" i="7"/>
  <c r="G5535" i="7"/>
  <c r="H5535" i="7"/>
  <c r="I5535" i="7"/>
  <c r="E5536" i="7"/>
  <c r="G5536" i="7"/>
  <c r="C5537" i="7"/>
  <c r="D5536" i="7"/>
  <c r="F5536" i="7"/>
  <c r="H5536" i="7"/>
  <c r="I5536" i="7"/>
  <c r="E5537" i="7"/>
  <c r="D5537" i="7"/>
  <c r="G5537" i="7"/>
  <c r="C5538" i="7"/>
  <c r="F5537" i="7"/>
  <c r="H5537" i="7"/>
  <c r="I5537" i="7"/>
  <c r="F5538" i="7"/>
  <c r="D5538" i="7"/>
  <c r="G5538" i="7"/>
  <c r="C5539" i="7"/>
  <c r="E5538" i="7"/>
  <c r="H5538" i="7"/>
  <c r="I5538" i="7"/>
  <c r="E5539" i="7"/>
  <c r="C5540" i="7"/>
  <c r="F5539" i="7"/>
  <c r="D5539" i="7"/>
  <c r="G5539" i="7"/>
  <c r="H5539" i="7"/>
  <c r="I5539" i="7"/>
  <c r="C5541" i="7"/>
  <c r="F5540" i="7"/>
  <c r="D5540" i="7"/>
  <c r="E5540" i="7"/>
  <c r="G5540" i="7"/>
  <c r="H5540" i="7"/>
  <c r="I5540" i="7"/>
  <c r="C5542" i="7"/>
  <c r="E5541" i="7"/>
  <c r="F5541" i="7"/>
  <c r="D5541" i="7"/>
  <c r="G5541" i="7"/>
  <c r="H5541" i="7"/>
  <c r="I5541" i="7"/>
  <c r="C5543" i="7"/>
  <c r="E5542" i="7"/>
  <c r="D5542" i="7"/>
  <c r="F5542" i="7"/>
  <c r="G5542" i="7"/>
  <c r="H5542" i="7"/>
  <c r="I5542" i="7"/>
  <c r="D5543" i="7"/>
  <c r="C5544" i="7"/>
  <c r="F5543" i="7"/>
  <c r="E5543" i="7"/>
  <c r="G5543" i="7"/>
  <c r="H5543" i="7"/>
  <c r="I5543" i="7"/>
  <c r="C5545" i="7"/>
  <c r="F5544" i="7"/>
  <c r="E5544" i="7"/>
  <c r="D5544" i="7"/>
  <c r="G5544" i="7"/>
  <c r="H5544" i="7"/>
  <c r="I5544" i="7"/>
  <c r="E5545" i="7"/>
  <c r="C5546" i="7"/>
  <c r="D5545" i="7"/>
  <c r="G5545" i="7"/>
  <c r="F5545" i="7"/>
  <c r="H5545" i="7"/>
  <c r="I5545" i="7"/>
  <c r="C5547" i="7"/>
  <c r="F5546" i="7"/>
  <c r="E5546" i="7"/>
  <c r="D5546" i="7"/>
  <c r="G5546" i="7"/>
  <c r="H5546" i="7"/>
  <c r="I5546" i="7"/>
  <c r="F5547" i="7"/>
  <c r="D5547" i="7"/>
  <c r="C5548" i="7"/>
  <c r="E5547" i="7"/>
  <c r="G5547" i="7"/>
  <c r="H5547" i="7"/>
  <c r="I5547" i="7"/>
  <c r="C5549" i="7"/>
  <c r="F5548" i="7"/>
  <c r="E5548" i="7"/>
  <c r="D5548" i="7"/>
  <c r="G5548" i="7"/>
  <c r="H5548" i="7"/>
  <c r="I5548" i="7"/>
  <c r="C5550" i="7"/>
  <c r="E5549" i="7"/>
  <c r="D5549" i="7"/>
  <c r="F5549" i="7"/>
  <c r="G5549" i="7"/>
  <c r="H5549" i="7"/>
  <c r="I5549" i="7"/>
  <c r="C5551" i="7"/>
  <c r="F5550" i="7"/>
  <c r="D5550" i="7"/>
  <c r="E5550" i="7"/>
  <c r="G5550" i="7"/>
  <c r="H5550" i="7"/>
  <c r="I5550" i="7"/>
  <c r="F5551" i="7"/>
  <c r="E5551" i="7"/>
  <c r="D5551" i="7"/>
  <c r="C5552" i="7"/>
  <c r="G5551" i="7"/>
  <c r="H5551" i="7"/>
  <c r="I5551" i="7"/>
  <c r="C5553" i="7"/>
  <c r="D5552" i="7"/>
  <c r="F5552" i="7"/>
  <c r="E5552" i="7"/>
  <c r="G5552" i="7"/>
  <c r="H5552" i="7"/>
  <c r="I5552" i="7"/>
  <c r="C5554" i="7"/>
  <c r="F5553" i="7"/>
  <c r="E5553" i="7"/>
  <c r="G5553" i="7"/>
  <c r="D5553" i="7"/>
  <c r="H5553" i="7"/>
  <c r="I5553" i="7"/>
  <c r="C5555" i="7"/>
  <c r="E5554" i="7"/>
  <c r="F5554" i="7"/>
  <c r="D5554" i="7"/>
  <c r="G5554" i="7"/>
  <c r="H5554" i="7"/>
  <c r="I5554" i="7"/>
  <c r="C5556" i="7"/>
  <c r="F5555" i="7"/>
  <c r="E5555" i="7"/>
  <c r="D5555" i="7"/>
  <c r="G5555" i="7"/>
  <c r="H5555" i="7"/>
  <c r="I5555" i="7"/>
  <c r="C5557" i="7"/>
  <c r="F5556" i="7"/>
  <c r="D5556" i="7"/>
  <c r="G5556" i="7"/>
  <c r="E5556" i="7"/>
  <c r="H5556" i="7"/>
  <c r="I5556" i="7"/>
  <c r="C5558" i="7"/>
  <c r="F5557" i="7"/>
  <c r="E5557" i="7"/>
  <c r="D5557" i="7"/>
  <c r="G5557" i="7"/>
  <c r="H5557" i="7"/>
  <c r="I5557" i="7"/>
  <c r="C5559" i="7"/>
  <c r="E5558" i="7"/>
  <c r="D5558" i="7"/>
  <c r="F5558" i="7"/>
  <c r="G5558" i="7"/>
  <c r="H5558" i="7"/>
  <c r="I5558" i="7"/>
  <c r="D5559" i="7"/>
  <c r="C5560" i="7"/>
  <c r="F5559" i="7"/>
  <c r="G5559" i="7"/>
  <c r="E5559" i="7"/>
  <c r="H5559" i="7"/>
  <c r="I5559" i="7"/>
  <c r="C5561" i="7"/>
  <c r="F5560" i="7"/>
  <c r="E5560" i="7"/>
  <c r="G5560" i="7"/>
  <c r="D5560" i="7"/>
  <c r="H5560" i="7"/>
  <c r="I5560" i="7"/>
  <c r="F5561" i="7"/>
  <c r="G5561" i="7"/>
  <c r="E5561" i="7"/>
  <c r="C5562" i="7"/>
  <c r="D5561" i="7"/>
  <c r="H5561" i="7"/>
  <c r="I5561" i="7"/>
  <c r="C5563" i="7"/>
  <c r="F5562" i="7"/>
  <c r="E5562" i="7"/>
  <c r="D5562" i="7"/>
  <c r="G5562" i="7"/>
  <c r="H5562" i="7"/>
  <c r="I5562" i="7"/>
  <c r="F5563" i="7"/>
  <c r="E5563" i="7"/>
  <c r="D5563" i="7"/>
  <c r="G5563" i="7"/>
  <c r="C5564" i="7"/>
  <c r="H5563" i="7"/>
  <c r="I5563" i="7"/>
  <c r="C5565" i="7"/>
  <c r="D5564" i="7"/>
  <c r="E5564" i="7"/>
  <c r="G5564" i="7"/>
  <c r="F5564" i="7"/>
  <c r="H5564" i="7"/>
  <c r="I5564" i="7"/>
  <c r="F5565" i="7"/>
  <c r="E5565" i="7"/>
  <c r="C5566" i="7"/>
  <c r="D5565" i="7"/>
  <c r="G5565" i="7"/>
  <c r="H5565" i="7"/>
  <c r="I5565" i="7"/>
  <c r="C5567" i="7"/>
  <c r="E5566" i="7"/>
  <c r="D5566" i="7"/>
  <c r="G5566" i="7"/>
  <c r="F5566" i="7"/>
  <c r="H5566" i="7"/>
  <c r="I5566" i="7"/>
  <c r="F5567" i="7"/>
  <c r="E5567" i="7"/>
  <c r="D5567" i="7"/>
  <c r="C5568" i="7"/>
  <c r="G5567" i="7"/>
  <c r="H5567" i="7"/>
  <c r="I5567" i="7"/>
  <c r="C5569" i="7"/>
  <c r="F5568" i="7"/>
  <c r="E5568" i="7"/>
  <c r="D5568" i="7"/>
  <c r="G5568" i="7"/>
  <c r="H5568" i="7"/>
  <c r="I5568" i="7"/>
  <c r="C5570" i="7"/>
  <c r="D5569" i="7"/>
  <c r="G5569" i="7"/>
  <c r="F5569" i="7"/>
  <c r="E5569" i="7"/>
  <c r="H5569" i="7"/>
  <c r="I5569" i="7"/>
  <c r="C5571" i="7"/>
  <c r="E5570" i="7"/>
  <c r="F5570" i="7"/>
  <c r="D5570" i="7"/>
  <c r="G5570" i="7"/>
  <c r="H5570" i="7"/>
  <c r="I5570" i="7"/>
  <c r="C5572" i="7"/>
  <c r="D5571" i="7"/>
  <c r="G5571" i="7"/>
  <c r="F5571" i="7"/>
  <c r="E5571" i="7"/>
  <c r="H5571" i="7"/>
  <c r="I5571" i="7"/>
  <c r="C5573" i="7"/>
  <c r="F5572" i="7"/>
  <c r="E5572" i="7"/>
  <c r="D5572" i="7"/>
  <c r="G5572" i="7"/>
  <c r="H5572" i="7"/>
  <c r="I5572" i="7"/>
  <c r="F5573" i="7"/>
  <c r="E5573" i="7"/>
  <c r="C5574" i="7"/>
  <c r="D5573" i="7"/>
  <c r="G5573" i="7"/>
  <c r="H5573" i="7"/>
  <c r="I5573" i="7"/>
  <c r="C5575" i="7"/>
  <c r="F5574" i="7"/>
  <c r="D5574" i="7"/>
  <c r="G5574" i="7"/>
  <c r="E5574" i="7"/>
  <c r="H5574" i="7"/>
  <c r="I5574" i="7"/>
  <c r="C5576" i="7"/>
  <c r="D5575" i="7"/>
  <c r="G5575" i="7"/>
  <c r="F5575" i="7"/>
  <c r="E5575" i="7"/>
  <c r="H5575" i="7"/>
  <c r="I5575" i="7"/>
  <c r="C5577" i="7"/>
  <c r="F5576" i="7"/>
  <c r="D5576" i="7"/>
  <c r="G5576" i="7"/>
  <c r="E5576" i="7"/>
  <c r="H5576" i="7"/>
  <c r="I5576" i="7"/>
  <c r="C5578" i="7"/>
  <c r="F5577" i="7"/>
  <c r="E5577" i="7"/>
  <c r="D5577" i="7"/>
  <c r="G5577" i="7"/>
  <c r="H5577" i="7"/>
  <c r="I5577" i="7"/>
  <c r="C5579" i="7"/>
  <c r="F5578" i="7"/>
  <c r="E5578" i="7"/>
  <c r="D5578" i="7"/>
  <c r="G5578" i="7"/>
  <c r="H5578" i="7"/>
  <c r="I5578" i="7"/>
  <c r="F5579" i="7"/>
  <c r="E5579" i="7"/>
  <c r="D5579" i="7"/>
  <c r="C5580" i="7"/>
  <c r="G5579" i="7"/>
  <c r="H5579" i="7"/>
  <c r="I5579" i="7"/>
  <c r="C5581" i="7"/>
  <c r="D5580" i="7"/>
  <c r="F5580" i="7"/>
  <c r="E5580" i="7"/>
  <c r="G5580" i="7"/>
  <c r="H5580" i="7"/>
  <c r="I5580" i="7"/>
  <c r="F5581" i="7"/>
  <c r="E5581" i="7"/>
  <c r="C5582" i="7"/>
  <c r="G5581" i="7"/>
  <c r="D5581" i="7"/>
  <c r="H5581" i="7"/>
  <c r="I5581" i="7"/>
  <c r="C5583" i="7"/>
  <c r="E5582" i="7"/>
  <c r="D5582" i="7"/>
  <c r="G5582" i="7"/>
  <c r="F5582" i="7"/>
  <c r="H5582" i="7"/>
  <c r="I5582" i="7"/>
  <c r="F5583" i="7"/>
  <c r="E5583" i="7"/>
  <c r="D5583" i="7"/>
  <c r="C5584" i="7"/>
  <c r="G5583" i="7"/>
  <c r="H5583" i="7"/>
  <c r="I5583" i="7"/>
  <c r="C5585" i="7"/>
  <c r="F5584" i="7"/>
  <c r="E5584" i="7"/>
  <c r="D5584" i="7"/>
  <c r="G5584" i="7"/>
  <c r="H5584" i="7"/>
  <c r="I5584" i="7"/>
  <c r="F5585" i="7"/>
  <c r="E5585" i="7"/>
  <c r="C5586" i="7"/>
  <c r="D5585" i="7"/>
  <c r="G5585" i="7"/>
  <c r="H5585" i="7"/>
  <c r="I5585" i="7"/>
  <c r="C5587" i="7"/>
  <c r="E5586" i="7"/>
  <c r="F5586" i="7"/>
  <c r="D5586" i="7"/>
  <c r="G5586" i="7"/>
  <c r="H5586" i="7"/>
  <c r="I5586" i="7"/>
  <c r="F5587" i="7"/>
  <c r="E5587" i="7"/>
  <c r="C5588" i="7"/>
  <c r="D5587" i="7"/>
  <c r="G5587" i="7"/>
  <c r="H5587" i="7"/>
  <c r="I5587" i="7"/>
  <c r="C5589" i="7"/>
  <c r="F5588" i="7"/>
  <c r="E5588" i="7"/>
  <c r="D5588" i="7"/>
  <c r="G5588" i="7"/>
  <c r="H5588" i="7"/>
  <c r="I5588" i="7"/>
  <c r="F5589" i="7"/>
  <c r="E5589" i="7"/>
  <c r="C5590" i="7"/>
  <c r="G5589" i="7"/>
  <c r="D5589" i="7"/>
  <c r="H5589" i="7"/>
  <c r="I5589" i="7"/>
  <c r="C5591" i="7"/>
  <c r="F5590" i="7"/>
  <c r="D5590" i="7"/>
  <c r="E5590" i="7"/>
  <c r="G5590" i="7"/>
  <c r="H5590" i="7"/>
  <c r="I5590" i="7"/>
  <c r="F5591" i="7"/>
  <c r="E5591" i="7"/>
  <c r="C5592" i="7"/>
  <c r="D5591" i="7"/>
  <c r="G5591" i="7"/>
  <c r="H5591" i="7"/>
  <c r="I5591" i="7"/>
  <c r="C5593" i="7"/>
  <c r="F5592" i="7"/>
  <c r="E5592" i="7"/>
  <c r="G5592" i="7"/>
  <c r="D5592" i="7"/>
  <c r="H5592" i="7"/>
  <c r="I5592" i="7"/>
  <c r="F5593" i="7"/>
  <c r="E5593" i="7"/>
  <c r="C5594" i="7"/>
  <c r="D5593" i="7"/>
  <c r="G5593" i="7"/>
  <c r="H5593" i="7"/>
  <c r="I5593" i="7"/>
  <c r="C5595" i="7"/>
  <c r="F5594" i="7"/>
  <c r="E5594" i="7"/>
  <c r="D5594" i="7"/>
  <c r="G5594" i="7"/>
  <c r="H5594" i="7"/>
  <c r="I5594" i="7"/>
  <c r="D5595" i="7"/>
  <c r="C5596" i="7"/>
  <c r="G5595" i="7"/>
  <c r="F5595" i="7"/>
  <c r="E5595" i="7"/>
  <c r="H5595" i="7"/>
  <c r="I5595" i="7"/>
  <c r="C5597" i="7"/>
  <c r="D5596" i="7"/>
  <c r="F5596" i="7"/>
  <c r="G5596" i="7"/>
  <c r="E5596" i="7"/>
  <c r="H5596" i="7"/>
  <c r="I5596" i="7"/>
  <c r="F5597" i="7"/>
  <c r="E5597" i="7"/>
  <c r="C5598" i="7"/>
  <c r="D5597" i="7"/>
  <c r="G5597" i="7"/>
  <c r="H5597" i="7"/>
  <c r="I5597" i="7"/>
  <c r="C5599" i="7"/>
  <c r="E5598" i="7"/>
  <c r="D5598" i="7"/>
  <c r="F5598" i="7"/>
  <c r="G5598" i="7"/>
  <c r="H5598" i="7"/>
  <c r="I5598" i="7"/>
  <c r="F5599" i="7"/>
  <c r="E5599" i="7"/>
  <c r="D5599" i="7"/>
  <c r="C5600" i="7"/>
  <c r="G5599" i="7"/>
  <c r="H5599" i="7"/>
  <c r="I5599" i="7"/>
  <c r="E5600" i="7"/>
  <c r="C5601" i="7"/>
  <c r="F5600" i="7"/>
  <c r="D5600" i="7"/>
  <c r="G5600" i="7"/>
  <c r="H5600" i="7"/>
  <c r="I5600" i="7"/>
  <c r="F5601" i="7"/>
  <c r="E5601" i="7"/>
  <c r="D5601" i="7"/>
  <c r="G5601" i="7"/>
  <c r="C5602" i="7"/>
  <c r="H5601" i="7"/>
  <c r="I5601" i="7"/>
  <c r="C5603" i="7"/>
  <c r="E5602" i="7"/>
  <c r="F5602" i="7"/>
  <c r="D5602" i="7"/>
  <c r="G5602" i="7"/>
  <c r="H5602" i="7"/>
  <c r="I5602" i="7"/>
  <c r="F5603" i="7"/>
  <c r="E5603" i="7"/>
  <c r="C5604" i="7"/>
  <c r="D5603" i="7"/>
  <c r="G5603" i="7"/>
  <c r="H5603" i="7"/>
  <c r="I5603" i="7"/>
  <c r="C5605" i="7"/>
  <c r="F5604" i="7"/>
  <c r="E5604" i="7"/>
  <c r="G5604" i="7"/>
  <c r="D5604" i="7"/>
  <c r="H5604" i="7"/>
  <c r="I5604" i="7"/>
  <c r="C5606" i="7"/>
  <c r="F5605" i="7"/>
  <c r="E5605" i="7"/>
  <c r="D5605" i="7"/>
  <c r="G5605" i="7"/>
  <c r="H5605" i="7"/>
  <c r="I5605" i="7"/>
  <c r="E5606" i="7"/>
  <c r="D5606" i="7"/>
  <c r="G5606" i="7"/>
  <c r="C5607" i="7"/>
  <c r="F5606" i="7"/>
  <c r="H5606" i="7"/>
  <c r="I5606" i="7"/>
  <c r="F5607" i="7"/>
  <c r="E5607" i="7"/>
  <c r="C5608" i="7"/>
  <c r="D5607" i="7"/>
  <c r="G5607" i="7"/>
  <c r="H5607" i="7"/>
  <c r="I5607" i="7"/>
  <c r="C5609" i="7"/>
  <c r="F5608" i="7"/>
  <c r="D5608" i="7"/>
  <c r="G5608" i="7"/>
  <c r="E5608" i="7"/>
  <c r="H5608" i="7"/>
  <c r="I5608" i="7"/>
  <c r="F5609" i="7"/>
  <c r="E5609" i="7"/>
  <c r="C5610" i="7"/>
  <c r="G5609" i="7"/>
  <c r="D5609" i="7"/>
  <c r="H5609" i="7"/>
  <c r="I5609" i="7"/>
  <c r="D5610" i="7"/>
  <c r="G5610" i="7"/>
  <c r="C5611" i="7"/>
  <c r="E5610" i="7"/>
  <c r="F5610" i="7"/>
  <c r="H5610" i="7"/>
  <c r="I5610" i="7"/>
  <c r="F5611" i="7"/>
  <c r="E5611" i="7"/>
  <c r="C5612" i="7"/>
  <c r="D5611" i="7"/>
  <c r="G5611" i="7"/>
  <c r="H5611" i="7"/>
  <c r="I5611" i="7"/>
  <c r="F5612" i="7"/>
  <c r="E5612" i="7"/>
  <c r="G5612" i="7"/>
  <c r="C5613" i="7"/>
  <c r="D5612" i="7"/>
  <c r="H5612" i="7"/>
  <c r="I5612" i="7"/>
  <c r="F5613" i="7"/>
  <c r="C5614" i="7"/>
  <c r="D5613" i="7"/>
  <c r="E5613" i="7"/>
  <c r="G5613" i="7"/>
  <c r="H5613" i="7"/>
  <c r="I5613" i="7"/>
  <c r="C5615" i="7"/>
  <c r="E5614" i="7"/>
  <c r="F5614" i="7"/>
  <c r="G5614" i="7"/>
  <c r="D5614" i="7"/>
  <c r="H5614" i="7"/>
  <c r="I5614" i="7"/>
  <c r="F5615" i="7"/>
  <c r="E5615" i="7"/>
  <c r="C5616" i="7"/>
  <c r="G5615" i="7"/>
  <c r="D5615" i="7"/>
  <c r="H5615" i="7"/>
  <c r="I5615" i="7"/>
  <c r="C5617" i="7"/>
  <c r="F5616" i="7"/>
  <c r="E5616" i="7"/>
  <c r="G5616" i="7"/>
  <c r="D5616" i="7"/>
  <c r="H5616" i="7"/>
  <c r="I5616" i="7"/>
  <c r="F5617" i="7"/>
  <c r="E5617" i="7"/>
  <c r="C5618" i="7"/>
  <c r="G5617" i="7"/>
  <c r="D5617" i="7"/>
  <c r="H5617" i="7"/>
  <c r="I5617" i="7"/>
  <c r="C5619" i="7"/>
  <c r="E5618" i="7"/>
  <c r="D5618" i="7"/>
  <c r="F5618" i="7"/>
  <c r="G5618" i="7"/>
  <c r="H5618" i="7"/>
  <c r="I5618" i="7"/>
  <c r="C5620" i="7"/>
  <c r="D5619" i="7"/>
  <c r="G5619" i="7"/>
  <c r="F5619" i="7"/>
  <c r="E5619" i="7"/>
  <c r="H5619" i="7"/>
  <c r="I5619" i="7"/>
  <c r="C5621" i="7"/>
  <c r="F5620" i="7"/>
  <c r="E5620" i="7"/>
  <c r="G5620" i="7"/>
  <c r="D5620" i="7"/>
  <c r="H5620" i="7"/>
  <c r="I5620" i="7"/>
  <c r="F5621" i="7"/>
  <c r="E5621" i="7"/>
  <c r="C5622" i="7"/>
  <c r="D5621" i="7"/>
  <c r="G5621" i="7"/>
  <c r="H5621" i="7"/>
  <c r="I5621" i="7"/>
  <c r="C5623" i="7"/>
  <c r="D5622" i="7"/>
  <c r="F5622" i="7"/>
  <c r="E5622" i="7"/>
  <c r="G5622" i="7"/>
  <c r="H5622" i="7"/>
  <c r="I5622" i="7"/>
  <c r="F5623" i="7"/>
  <c r="E5623" i="7"/>
  <c r="C5624" i="7"/>
  <c r="G5623" i="7"/>
  <c r="D5623" i="7"/>
  <c r="H5623" i="7"/>
  <c r="I5623" i="7"/>
  <c r="D5624" i="7"/>
  <c r="E5624" i="7"/>
  <c r="G5624" i="7"/>
  <c r="C5625" i="7"/>
  <c r="F5624" i="7"/>
  <c r="H5624" i="7"/>
  <c r="I5624" i="7"/>
  <c r="D5625" i="7"/>
  <c r="C5626" i="7"/>
  <c r="G5625" i="7"/>
  <c r="F5625" i="7"/>
  <c r="E5625" i="7"/>
  <c r="H5625" i="7"/>
  <c r="I5625" i="7"/>
  <c r="C5627" i="7"/>
  <c r="F5626" i="7"/>
  <c r="E5626" i="7"/>
  <c r="D5626" i="7"/>
  <c r="G5626" i="7"/>
  <c r="H5626" i="7"/>
  <c r="I5626" i="7"/>
  <c r="F5627" i="7"/>
  <c r="E5627" i="7"/>
  <c r="D5627" i="7"/>
  <c r="G5627" i="7"/>
  <c r="C5628" i="7"/>
  <c r="H5627" i="7"/>
  <c r="I5627" i="7"/>
  <c r="C5629" i="7"/>
  <c r="D5628" i="7"/>
  <c r="F5628" i="7"/>
  <c r="G5628" i="7"/>
  <c r="E5628" i="7"/>
  <c r="H5628" i="7"/>
  <c r="I5628" i="7"/>
  <c r="F5629" i="7"/>
  <c r="E5629" i="7"/>
  <c r="C5630" i="7"/>
  <c r="D5629" i="7"/>
  <c r="G5629" i="7"/>
  <c r="H5629" i="7"/>
  <c r="I5629" i="7"/>
  <c r="C5631" i="7"/>
  <c r="E5630" i="7"/>
  <c r="D5630" i="7"/>
  <c r="F5630" i="7"/>
  <c r="G5630" i="7"/>
  <c r="H5630" i="7"/>
  <c r="I5630" i="7"/>
  <c r="F5631" i="7"/>
  <c r="E5631" i="7"/>
  <c r="D5631" i="7"/>
  <c r="C5632" i="7"/>
  <c r="G5631" i="7"/>
  <c r="H5631" i="7"/>
  <c r="I5631" i="7"/>
  <c r="E5632" i="7"/>
  <c r="D5632" i="7"/>
  <c r="G5632" i="7"/>
  <c r="C5633" i="7"/>
  <c r="F5632" i="7"/>
  <c r="H5632" i="7"/>
  <c r="I5632" i="7"/>
  <c r="E5633" i="7"/>
  <c r="C5634" i="7"/>
  <c r="G5633" i="7"/>
  <c r="F5633" i="7"/>
  <c r="D5633" i="7"/>
  <c r="H5633" i="7"/>
  <c r="I5633" i="7"/>
  <c r="D5634" i="7"/>
  <c r="G5634" i="7"/>
  <c r="C5635" i="7"/>
  <c r="F5634" i="7"/>
  <c r="E5634" i="7"/>
  <c r="H5634" i="7"/>
  <c r="I5634" i="7"/>
  <c r="F5635" i="7"/>
  <c r="E5635" i="7"/>
  <c r="C5636" i="7"/>
  <c r="D5635" i="7"/>
  <c r="G5635" i="7"/>
  <c r="H5635" i="7"/>
  <c r="I5635" i="7"/>
  <c r="C5637" i="7"/>
  <c r="F5636" i="7"/>
  <c r="E5636" i="7"/>
  <c r="D5636" i="7"/>
  <c r="G5636" i="7"/>
  <c r="H5636" i="7"/>
  <c r="I5636" i="7"/>
  <c r="F5637" i="7"/>
  <c r="E5637" i="7"/>
  <c r="C5638" i="7"/>
  <c r="D5637" i="7"/>
  <c r="G5637" i="7"/>
  <c r="H5637" i="7"/>
  <c r="I5637" i="7"/>
  <c r="E5638" i="7"/>
  <c r="C5639" i="7"/>
  <c r="F5638" i="7"/>
  <c r="D5638" i="7"/>
  <c r="G5638" i="7"/>
  <c r="H5638" i="7"/>
  <c r="I5638" i="7"/>
  <c r="F5639" i="7"/>
  <c r="E5639" i="7"/>
  <c r="D5639" i="7"/>
  <c r="C5640" i="7"/>
  <c r="G5639" i="7"/>
  <c r="H5639" i="7"/>
  <c r="I5639" i="7"/>
  <c r="C5641" i="7"/>
  <c r="F5640" i="7"/>
  <c r="D5640" i="7"/>
  <c r="E5640" i="7"/>
  <c r="G5640" i="7"/>
  <c r="H5640" i="7"/>
  <c r="I5640" i="7"/>
  <c r="F5641" i="7"/>
  <c r="E5641" i="7"/>
  <c r="D5641" i="7"/>
  <c r="G5641" i="7"/>
  <c r="C5642" i="7"/>
  <c r="H5641" i="7"/>
  <c r="I5641" i="7"/>
  <c r="C5643" i="7"/>
  <c r="F5642" i="7"/>
  <c r="E5642" i="7"/>
  <c r="D5642" i="7"/>
  <c r="G5642" i="7"/>
  <c r="H5642" i="7"/>
  <c r="I5642" i="7"/>
  <c r="F5643" i="7"/>
  <c r="E5643" i="7"/>
  <c r="C5644" i="7"/>
  <c r="D5643" i="7"/>
  <c r="G5643" i="7"/>
  <c r="H5643" i="7"/>
  <c r="I5643" i="7"/>
  <c r="C5645" i="7"/>
  <c r="D5644" i="7"/>
  <c r="F5644" i="7"/>
  <c r="E5644" i="7"/>
  <c r="G5644" i="7"/>
  <c r="H5644" i="7"/>
  <c r="I5644" i="7"/>
  <c r="F5645" i="7"/>
  <c r="E5645" i="7"/>
  <c r="C5646" i="7"/>
  <c r="D5645" i="7"/>
  <c r="G5645" i="7"/>
  <c r="H5645" i="7"/>
  <c r="I5645" i="7"/>
  <c r="C5647" i="7"/>
  <c r="E5646" i="7"/>
  <c r="D5646" i="7"/>
  <c r="F5646" i="7"/>
  <c r="G5646" i="7"/>
  <c r="H5646" i="7"/>
  <c r="I5646" i="7"/>
  <c r="F5647" i="7"/>
  <c r="E5647" i="7"/>
  <c r="D5647" i="7"/>
  <c r="C5648" i="7"/>
  <c r="G5647" i="7"/>
  <c r="H5647" i="7"/>
  <c r="I5647" i="7"/>
  <c r="C5649" i="7"/>
  <c r="F5648" i="7"/>
  <c r="E5648" i="7"/>
  <c r="D5648" i="7"/>
  <c r="G5648" i="7"/>
  <c r="H5648" i="7"/>
  <c r="I5648" i="7"/>
  <c r="F5649" i="7"/>
  <c r="E5649" i="7"/>
  <c r="C5650" i="7"/>
  <c r="G5649" i="7"/>
  <c r="D5649" i="7"/>
  <c r="H5649" i="7"/>
  <c r="I5649" i="7"/>
  <c r="C5651" i="7"/>
  <c r="E5650" i="7"/>
  <c r="D5650" i="7"/>
  <c r="F5650" i="7"/>
  <c r="G5650" i="7"/>
  <c r="H5650" i="7"/>
  <c r="I5650" i="7"/>
  <c r="F5651" i="7"/>
  <c r="E5651" i="7"/>
  <c r="C5652" i="7"/>
  <c r="D5651" i="7"/>
  <c r="G5651" i="7"/>
  <c r="H5651" i="7"/>
  <c r="I5651" i="7"/>
  <c r="D5652" i="7"/>
  <c r="G5652" i="7"/>
  <c r="C5653" i="7"/>
  <c r="F5652" i="7"/>
  <c r="E5652" i="7"/>
  <c r="H5652" i="7"/>
  <c r="I5652" i="7"/>
  <c r="F5653" i="7"/>
  <c r="E5653" i="7"/>
  <c r="C5654" i="7"/>
  <c r="D5653" i="7"/>
  <c r="G5653" i="7"/>
  <c r="H5653" i="7"/>
  <c r="I5653" i="7"/>
  <c r="C5655" i="7"/>
  <c r="F5654" i="7"/>
  <c r="G5654" i="7"/>
  <c r="E5654" i="7"/>
  <c r="D5654" i="7"/>
  <c r="H5654" i="7"/>
  <c r="I5654" i="7"/>
  <c r="F5655" i="7"/>
  <c r="E5655" i="7"/>
  <c r="C5656" i="7"/>
  <c r="D5655" i="7"/>
  <c r="G5655" i="7"/>
  <c r="H5655" i="7"/>
  <c r="I5655" i="7"/>
  <c r="F5656" i="7"/>
  <c r="D5656" i="7"/>
  <c r="E5656" i="7"/>
  <c r="C5657" i="7"/>
  <c r="G5656" i="7"/>
  <c r="H5656" i="7"/>
  <c r="I5656" i="7"/>
  <c r="F5657" i="7"/>
  <c r="E5657" i="7"/>
  <c r="D5657" i="7"/>
  <c r="G5657" i="7"/>
  <c r="C5658" i="7"/>
  <c r="H5657" i="7"/>
  <c r="I5657" i="7"/>
  <c r="C5659" i="7"/>
  <c r="F5658" i="7"/>
  <c r="E5658" i="7"/>
  <c r="D5658" i="7"/>
  <c r="G5658" i="7"/>
  <c r="H5658" i="7"/>
  <c r="I5658" i="7"/>
  <c r="F5659" i="7"/>
  <c r="E5659" i="7"/>
  <c r="G5659" i="7"/>
  <c r="D5659" i="7"/>
  <c r="C5660" i="7"/>
  <c r="H5659" i="7"/>
  <c r="I5659" i="7"/>
  <c r="C5661" i="7"/>
  <c r="D5660" i="7"/>
  <c r="E5660" i="7"/>
  <c r="G5660" i="7"/>
  <c r="F5660" i="7"/>
  <c r="H5660" i="7"/>
  <c r="I5660" i="7"/>
  <c r="C5662" i="7"/>
  <c r="F5661" i="7"/>
  <c r="E5661" i="7"/>
  <c r="G5661" i="7"/>
  <c r="D5661" i="7"/>
  <c r="H5661" i="7"/>
  <c r="I5661" i="7"/>
  <c r="F5662" i="7"/>
  <c r="E5662" i="7"/>
  <c r="D5662" i="7"/>
  <c r="G5662" i="7"/>
  <c r="C5663" i="7"/>
  <c r="H5662" i="7"/>
  <c r="I5662" i="7"/>
  <c r="C5664" i="7"/>
  <c r="F5663" i="7"/>
  <c r="G5663" i="7"/>
  <c r="D5663" i="7"/>
  <c r="E5663" i="7"/>
  <c r="H5663" i="7"/>
  <c r="I5663" i="7"/>
  <c r="D5664" i="7"/>
  <c r="C5665" i="7"/>
  <c r="G5664" i="7"/>
  <c r="F5664" i="7"/>
  <c r="E5664" i="7"/>
  <c r="H5664" i="7"/>
  <c r="I5664" i="7"/>
  <c r="E5665" i="7"/>
  <c r="F5665" i="7"/>
  <c r="C5666" i="7"/>
  <c r="D5665" i="7"/>
  <c r="G5665" i="7"/>
  <c r="H5665" i="7"/>
  <c r="I5665" i="7"/>
  <c r="E5666" i="7"/>
  <c r="D5666" i="7"/>
  <c r="G5666" i="7"/>
  <c r="F5666" i="7"/>
  <c r="C5667" i="7"/>
  <c r="H5666" i="7"/>
  <c r="I5666" i="7"/>
  <c r="C5668" i="7"/>
  <c r="F5667" i="7"/>
  <c r="G5667" i="7"/>
  <c r="D5667" i="7"/>
  <c r="E5667" i="7"/>
  <c r="H5667" i="7"/>
  <c r="I5667" i="7"/>
  <c r="E5668" i="7"/>
  <c r="D5668" i="7"/>
  <c r="F5668" i="7"/>
  <c r="C5669" i="7"/>
  <c r="G5668" i="7"/>
  <c r="H5668" i="7"/>
  <c r="I5668" i="7"/>
  <c r="D5669" i="7"/>
  <c r="C5670" i="7"/>
  <c r="F5669" i="7"/>
  <c r="E5669" i="7"/>
  <c r="G5669" i="7"/>
  <c r="H5669" i="7"/>
  <c r="I5669" i="7"/>
  <c r="C5671" i="7"/>
  <c r="F5670" i="7"/>
  <c r="G5670" i="7"/>
  <c r="D5670" i="7"/>
  <c r="E5670" i="7"/>
  <c r="H5670" i="7"/>
  <c r="I5670" i="7"/>
  <c r="C5672" i="7"/>
  <c r="D5671" i="7"/>
  <c r="G5671" i="7"/>
  <c r="F5671" i="7"/>
  <c r="E5671" i="7"/>
  <c r="H5671" i="7"/>
  <c r="I5671" i="7"/>
  <c r="C5673" i="7"/>
  <c r="E5672" i="7"/>
  <c r="G5672" i="7"/>
  <c r="F5672" i="7"/>
  <c r="D5672" i="7"/>
  <c r="H5672" i="7"/>
  <c r="I5672" i="7"/>
  <c r="C5674" i="7"/>
  <c r="D5673" i="7"/>
  <c r="F5673" i="7"/>
  <c r="E5673" i="7"/>
  <c r="G5673" i="7"/>
  <c r="H5673" i="7"/>
  <c r="I5673" i="7"/>
  <c r="F5674" i="7"/>
  <c r="E5674" i="7"/>
  <c r="D5674" i="7"/>
  <c r="G5674" i="7"/>
  <c r="C5675" i="7"/>
  <c r="H5674" i="7"/>
  <c r="I5674" i="7"/>
  <c r="C5676" i="7"/>
  <c r="F5675" i="7"/>
  <c r="E5675" i="7"/>
  <c r="D5675" i="7"/>
  <c r="G5675" i="7"/>
  <c r="H5675" i="7"/>
  <c r="I5675" i="7"/>
  <c r="F5676" i="7"/>
  <c r="C5677" i="7"/>
  <c r="D5676" i="7"/>
  <c r="E5676" i="7"/>
  <c r="G5676" i="7"/>
  <c r="H5676" i="7"/>
  <c r="I5676" i="7"/>
  <c r="E5677" i="7"/>
  <c r="F5677" i="7"/>
  <c r="C5678" i="7"/>
  <c r="D5677" i="7"/>
  <c r="G5677" i="7"/>
  <c r="H5677" i="7"/>
  <c r="I5677" i="7"/>
  <c r="F5678" i="7"/>
  <c r="E5678" i="7"/>
  <c r="D5678" i="7"/>
  <c r="G5678" i="7"/>
  <c r="C5679" i="7"/>
  <c r="H5678" i="7"/>
  <c r="I5678" i="7"/>
  <c r="C5680" i="7"/>
  <c r="D5679" i="7"/>
  <c r="G5679" i="7"/>
  <c r="E5679" i="7"/>
  <c r="F5679" i="7"/>
  <c r="H5679" i="7"/>
  <c r="I5679" i="7"/>
  <c r="D5680" i="7"/>
  <c r="F5680" i="7"/>
  <c r="C5681" i="7"/>
  <c r="E5680" i="7"/>
  <c r="G5680" i="7"/>
  <c r="H5680" i="7"/>
  <c r="I5680" i="7"/>
  <c r="C5682" i="7"/>
  <c r="D5681" i="7"/>
  <c r="F5681" i="7"/>
  <c r="E5681" i="7"/>
  <c r="G5681" i="7"/>
  <c r="H5681" i="7"/>
  <c r="I5681" i="7"/>
  <c r="F5682" i="7"/>
  <c r="C5683" i="7"/>
  <c r="D5682" i="7"/>
  <c r="E5682" i="7"/>
  <c r="G5682" i="7"/>
  <c r="H5682" i="7"/>
  <c r="I5682" i="7"/>
  <c r="C5684" i="7"/>
  <c r="E5683" i="7"/>
  <c r="D5683" i="7"/>
  <c r="F5683" i="7"/>
  <c r="G5683" i="7"/>
  <c r="H5683" i="7"/>
  <c r="I5683" i="7"/>
  <c r="F5684" i="7"/>
  <c r="E5684" i="7"/>
  <c r="C5685" i="7"/>
  <c r="D5684" i="7"/>
  <c r="G5684" i="7"/>
  <c r="H5684" i="7"/>
  <c r="I5684" i="7"/>
  <c r="C5686" i="7"/>
  <c r="E5685" i="7"/>
  <c r="F5685" i="7"/>
  <c r="G5685" i="7"/>
  <c r="D5685" i="7"/>
  <c r="H5685" i="7"/>
  <c r="I5685" i="7"/>
  <c r="D5686" i="7"/>
  <c r="G5686" i="7"/>
  <c r="F5686" i="7"/>
  <c r="E5686" i="7"/>
  <c r="C5687" i="7"/>
  <c r="H5686" i="7"/>
  <c r="I5686" i="7"/>
  <c r="C5688" i="7"/>
  <c r="E5687" i="7"/>
  <c r="F5687" i="7"/>
  <c r="D5687" i="7"/>
  <c r="G5687" i="7"/>
  <c r="H5687" i="7"/>
  <c r="I5687" i="7"/>
  <c r="F5688" i="7"/>
  <c r="C5689" i="7"/>
  <c r="D5688" i="7"/>
  <c r="E5688" i="7"/>
  <c r="G5688" i="7"/>
  <c r="H5688" i="7"/>
  <c r="I5688" i="7"/>
  <c r="C5690" i="7"/>
  <c r="D5689" i="7"/>
  <c r="F5689" i="7"/>
  <c r="E5689" i="7"/>
  <c r="G5689" i="7"/>
  <c r="H5689" i="7"/>
  <c r="I5689" i="7"/>
  <c r="F5690" i="7"/>
  <c r="C5691" i="7"/>
  <c r="E5690" i="7"/>
  <c r="D5690" i="7"/>
  <c r="G5690" i="7"/>
  <c r="H5690" i="7"/>
  <c r="I5690" i="7"/>
  <c r="C5692" i="7"/>
  <c r="F5691" i="7"/>
  <c r="E5691" i="7"/>
  <c r="D5691" i="7"/>
  <c r="G5691" i="7"/>
  <c r="H5691" i="7"/>
  <c r="I5691" i="7"/>
  <c r="F5692" i="7"/>
  <c r="D5692" i="7"/>
  <c r="C5693" i="7"/>
  <c r="E5692" i="7"/>
  <c r="G5692" i="7"/>
  <c r="H5692" i="7"/>
  <c r="I5692" i="7"/>
  <c r="C5694" i="7"/>
  <c r="E5693" i="7"/>
  <c r="F5693" i="7"/>
  <c r="D5693" i="7"/>
  <c r="G5693" i="7"/>
  <c r="H5693" i="7"/>
  <c r="I5693" i="7"/>
  <c r="F5694" i="7"/>
  <c r="E5694" i="7"/>
  <c r="D5694" i="7"/>
  <c r="C5695" i="7"/>
  <c r="G5694" i="7"/>
  <c r="H5694" i="7"/>
  <c r="I5694" i="7"/>
  <c r="C5696" i="7"/>
  <c r="F5695" i="7"/>
  <c r="D5695" i="7"/>
  <c r="E5695" i="7"/>
  <c r="G5695" i="7"/>
  <c r="H5695" i="7"/>
  <c r="I5695" i="7"/>
  <c r="D5696" i="7"/>
  <c r="F5696" i="7"/>
  <c r="C5697" i="7"/>
  <c r="E5696" i="7"/>
  <c r="G5696" i="7"/>
  <c r="H5696" i="7"/>
  <c r="I5696" i="7"/>
  <c r="F5697" i="7"/>
  <c r="E5697" i="7"/>
  <c r="G5697" i="7"/>
  <c r="C5698" i="7"/>
  <c r="D5697" i="7"/>
  <c r="H5697" i="7"/>
  <c r="I5697" i="7"/>
  <c r="F5698" i="7"/>
  <c r="C5699" i="7"/>
  <c r="E5698" i="7"/>
  <c r="D5698" i="7"/>
  <c r="G5698" i="7"/>
  <c r="H5698" i="7"/>
  <c r="I5698" i="7"/>
  <c r="C5700" i="7"/>
  <c r="F5699" i="7"/>
  <c r="E5699" i="7"/>
  <c r="D5699" i="7"/>
  <c r="G5699" i="7"/>
  <c r="H5699" i="7"/>
  <c r="I5699" i="7"/>
  <c r="F5700" i="7"/>
  <c r="E5700" i="7"/>
  <c r="C5701" i="7"/>
  <c r="D5700" i="7"/>
  <c r="G5700" i="7"/>
  <c r="H5700" i="7"/>
  <c r="I5700" i="7"/>
  <c r="F5701" i="7"/>
  <c r="C5702" i="7"/>
  <c r="E5701" i="7"/>
  <c r="D5701" i="7"/>
  <c r="G5701" i="7"/>
  <c r="H5701" i="7"/>
  <c r="I5701" i="7"/>
  <c r="F5702" i="7"/>
  <c r="E5702" i="7"/>
  <c r="D5702" i="7"/>
  <c r="C5703" i="7"/>
  <c r="G5702" i="7"/>
  <c r="H5702" i="7"/>
  <c r="I5702" i="7"/>
  <c r="E5703" i="7"/>
  <c r="D5703" i="7"/>
  <c r="F5703" i="7"/>
  <c r="G5703" i="7"/>
  <c r="C5704" i="7"/>
  <c r="H5703" i="7"/>
  <c r="I5703" i="7"/>
  <c r="F5704" i="7"/>
  <c r="C5705" i="7"/>
  <c r="D5704" i="7"/>
  <c r="E5704" i="7"/>
  <c r="G5704" i="7"/>
  <c r="H5704" i="7"/>
  <c r="I5704" i="7"/>
  <c r="F5705" i="7"/>
  <c r="G5705" i="7"/>
  <c r="C5706" i="7"/>
  <c r="D5705" i="7"/>
  <c r="E5705" i="7"/>
  <c r="H5705" i="7"/>
  <c r="I5705" i="7"/>
  <c r="C5707" i="7"/>
  <c r="E5706" i="7"/>
  <c r="G5706" i="7"/>
  <c r="F5706" i="7"/>
  <c r="D5706" i="7"/>
  <c r="H5706" i="7"/>
  <c r="I5706" i="7"/>
  <c r="F5707" i="7"/>
  <c r="E5707" i="7"/>
  <c r="D5707" i="7"/>
  <c r="G5707" i="7"/>
  <c r="C5708" i="7"/>
  <c r="H5707" i="7"/>
  <c r="I5707" i="7"/>
  <c r="F5708" i="7"/>
  <c r="C5709" i="7"/>
  <c r="D5708" i="7"/>
  <c r="E5708" i="7"/>
  <c r="G5708" i="7"/>
  <c r="H5708" i="7"/>
  <c r="I5708" i="7"/>
  <c r="E5709" i="7"/>
  <c r="F5709" i="7"/>
  <c r="D5709" i="7"/>
  <c r="G5709" i="7"/>
  <c r="C5710" i="7"/>
  <c r="H5709" i="7"/>
  <c r="I5709" i="7"/>
  <c r="D5710" i="7"/>
  <c r="F5710" i="7"/>
  <c r="E5710" i="7"/>
  <c r="C5711" i="7"/>
  <c r="G5710" i="7"/>
  <c r="H5710" i="7"/>
  <c r="I5710" i="7"/>
  <c r="F5711" i="7"/>
  <c r="G5711" i="7"/>
  <c r="E5711" i="7"/>
  <c r="C5712" i="7"/>
  <c r="D5711" i="7"/>
  <c r="H5711" i="7"/>
  <c r="I5711" i="7"/>
  <c r="D5712" i="7"/>
  <c r="G5712" i="7"/>
  <c r="F5712" i="7"/>
  <c r="E5712" i="7"/>
  <c r="C5713" i="7"/>
  <c r="H5712" i="7"/>
  <c r="I5712" i="7"/>
  <c r="D5713" i="7"/>
  <c r="E5713" i="7"/>
  <c r="F5713" i="7"/>
  <c r="C5714" i="7"/>
  <c r="G5713" i="7"/>
  <c r="H5713" i="7"/>
  <c r="I5713" i="7"/>
  <c r="F5714" i="7"/>
  <c r="C5715" i="7"/>
  <c r="E5714" i="7"/>
  <c r="D5714" i="7"/>
  <c r="G5714" i="7"/>
  <c r="H5714" i="7"/>
  <c r="I5714" i="7"/>
  <c r="F5715" i="7"/>
  <c r="E5715" i="7"/>
  <c r="D5715" i="7"/>
  <c r="G5715" i="7"/>
  <c r="C5716" i="7"/>
  <c r="H5715" i="7"/>
  <c r="I5715" i="7"/>
  <c r="F5716" i="7"/>
  <c r="E5716" i="7"/>
  <c r="D5716" i="7"/>
  <c r="C5717" i="7"/>
  <c r="G5716" i="7"/>
  <c r="H5716" i="7"/>
  <c r="I5716" i="7"/>
  <c r="E5717" i="7"/>
  <c r="D5717" i="7"/>
  <c r="F5717" i="7"/>
  <c r="G5717" i="7"/>
  <c r="C5718" i="7"/>
  <c r="H5717" i="7"/>
  <c r="I5717" i="7"/>
  <c r="F5718" i="7"/>
  <c r="E5718" i="7"/>
  <c r="D5718" i="7"/>
  <c r="C5719" i="7"/>
  <c r="G5718" i="7"/>
  <c r="H5718" i="7"/>
  <c r="I5718" i="7"/>
  <c r="C5720" i="7"/>
  <c r="F5719" i="7"/>
  <c r="E5719" i="7"/>
  <c r="D5719" i="7"/>
  <c r="G5719" i="7"/>
  <c r="H5719" i="7"/>
  <c r="I5719" i="7"/>
  <c r="F5720" i="7"/>
  <c r="C5721" i="7"/>
  <c r="E5720" i="7"/>
  <c r="G5720" i="7"/>
  <c r="D5720" i="7"/>
  <c r="H5720" i="7"/>
  <c r="I5720" i="7"/>
  <c r="D5721" i="7"/>
  <c r="F5721" i="7"/>
  <c r="E5721" i="7"/>
  <c r="C5722" i="7"/>
  <c r="G5721" i="7"/>
  <c r="H5721" i="7"/>
  <c r="I5721" i="7"/>
  <c r="F5722" i="7"/>
  <c r="E5722" i="7"/>
  <c r="C5723" i="7"/>
  <c r="D5722" i="7"/>
  <c r="G5722" i="7"/>
  <c r="H5722" i="7"/>
  <c r="I5722" i="7"/>
  <c r="C5724" i="7"/>
  <c r="F5723" i="7"/>
  <c r="E5723" i="7"/>
  <c r="D5723" i="7"/>
  <c r="G5723" i="7"/>
  <c r="H5723" i="7"/>
  <c r="I5723" i="7"/>
  <c r="F5724" i="7"/>
  <c r="E5724" i="7"/>
  <c r="D5724" i="7"/>
  <c r="C5725" i="7"/>
  <c r="G5724" i="7"/>
  <c r="H5724" i="7"/>
  <c r="I5724" i="7"/>
  <c r="E5725" i="7"/>
  <c r="D5725" i="7"/>
  <c r="F5725" i="7"/>
  <c r="G5725" i="7"/>
  <c r="C5726" i="7"/>
  <c r="H5725" i="7"/>
  <c r="I5725" i="7"/>
  <c r="F5726" i="7"/>
  <c r="E5726" i="7"/>
  <c r="C5727" i="7"/>
  <c r="D5726" i="7"/>
  <c r="G5726" i="7"/>
  <c r="H5726" i="7"/>
  <c r="I5726" i="7"/>
  <c r="E5727" i="7"/>
  <c r="D5727" i="7"/>
  <c r="F5727" i="7"/>
  <c r="G5727" i="7"/>
  <c r="C5728" i="7"/>
  <c r="H5727" i="7"/>
  <c r="I5727" i="7"/>
  <c r="F5728" i="7"/>
  <c r="E5728" i="7"/>
  <c r="C5729" i="7"/>
  <c r="D5728" i="7"/>
  <c r="G5728" i="7"/>
  <c r="H5728" i="7"/>
  <c r="I5728" i="7"/>
  <c r="C5730" i="7"/>
  <c r="F5729" i="7"/>
  <c r="E5729" i="7"/>
  <c r="D5729" i="7"/>
  <c r="G5729" i="7"/>
  <c r="H5729" i="7"/>
  <c r="I5729" i="7"/>
  <c r="E5730" i="7"/>
  <c r="G5730" i="7"/>
  <c r="C5731" i="7"/>
  <c r="F5730" i="7"/>
  <c r="D5730" i="7"/>
  <c r="H5730" i="7"/>
  <c r="I5730" i="7"/>
  <c r="F5731" i="7"/>
  <c r="E5731" i="7"/>
  <c r="D5731" i="7"/>
  <c r="G5731" i="7"/>
  <c r="C5732" i="7"/>
  <c r="H5731" i="7"/>
  <c r="I5731" i="7"/>
  <c r="F5732" i="7"/>
  <c r="E5732" i="7"/>
  <c r="C5733" i="7"/>
  <c r="G5732" i="7"/>
  <c r="D5732" i="7"/>
  <c r="H5732" i="7"/>
  <c r="I5732" i="7"/>
  <c r="C5734" i="7"/>
  <c r="F5733" i="7"/>
  <c r="E5733" i="7"/>
  <c r="D5733" i="7"/>
  <c r="G5733" i="7"/>
  <c r="H5733" i="7"/>
  <c r="I5733" i="7"/>
  <c r="E5734" i="7"/>
  <c r="D5734" i="7"/>
  <c r="C5735" i="7"/>
  <c r="G5734" i="7"/>
  <c r="F5734" i="7"/>
  <c r="H5734" i="7"/>
  <c r="I5734" i="7"/>
  <c r="D5735" i="7"/>
  <c r="G5735" i="7"/>
  <c r="F5735" i="7"/>
  <c r="E5735" i="7"/>
  <c r="C5736" i="7"/>
  <c r="H5735" i="7"/>
  <c r="I5735" i="7"/>
  <c r="F5736" i="7"/>
  <c r="E5736" i="7"/>
  <c r="D5736" i="7"/>
  <c r="C5737" i="7"/>
  <c r="G5736" i="7"/>
  <c r="H5736" i="7"/>
  <c r="I5736" i="7"/>
  <c r="D5737" i="7"/>
  <c r="F5737" i="7"/>
  <c r="E5737" i="7"/>
  <c r="G5737" i="7"/>
  <c r="C5738" i="7"/>
  <c r="H5737" i="7"/>
  <c r="I5737" i="7"/>
  <c r="F5738" i="7"/>
  <c r="E5738" i="7"/>
  <c r="D5738" i="7"/>
  <c r="G5738" i="7"/>
  <c r="C5739" i="7"/>
  <c r="H5738" i="7"/>
  <c r="I5738" i="7"/>
  <c r="C5740" i="7"/>
  <c r="F5739" i="7"/>
  <c r="E5739" i="7"/>
  <c r="D5739" i="7"/>
  <c r="G5739" i="7"/>
  <c r="H5739" i="7"/>
  <c r="I5739" i="7"/>
  <c r="D5740" i="7"/>
  <c r="F5740" i="7"/>
  <c r="E5740" i="7"/>
  <c r="C5741" i="7"/>
  <c r="G5740" i="7"/>
  <c r="H5740" i="7"/>
  <c r="I5740" i="7"/>
  <c r="C5742" i="7"/>
  <c r="E5741" i="7"/>
  <c r="F5741" i="7"/>
  <c r="G5741" i="7"/>
  <c r="D5741" i="7"/>
  <c r="H5741" i="7"/>
  <c r="I5741" i="7"/>
  <c r="F5742" i="7"/>
  <c r="E5742" i="7"/>
  <c r="C5743" i="7"/>
  <c r="D5742" i="7"/>
  <c r="G5742" i="7"/>
  <c r="H5742" i="7"/>
  <c r="I5742" i="7"/>
  <c r="C5744" i="7"/>
  <c r="E5743" i="7"/>
  <c r="D5743" i="7"/>
  <c r="F5743" i="7"/>
  <c r="G5743" i="7"/>
  <c r="H5743" i="7"/>
  <c r="I5743" i="7"/>
  <c r="C5745" i="7"/>
  <c r="D5744" i="7"/>
  <c r="G5744" i="7"/>
  <c r="F5744" i="7"/>
  <c r="E5744" i="7"/>
  <c r="H5744" i="7"/>
  <c r="I5744" i="7"/>
  <c r="C5746" i="7"/>
  <c r="F5745" i="7"/>
  <c r="D5745" i="7"/>
  <c r="G5745" i="7"/>
  <c r="E5745" i="7"/>
  <c r="H5745" i="7"/>
  <c r="I5745" i="7"/>
  <c r="C5747" i="7"/>
  <c r="D5746" i="7"/>
  <c r="G5746" i="7"/>
  <c r="F5746" i="7"/>
  <c r="E5746" i="7"/>
  <c r="H5746" i="7"/>
  <c r="I5746" i="7"/>
  <c r="C5748" i="7"/>
  <c r="F5747" i="7"/>
  <c r="E5747" i="7"/>
  <c r="G5747" i="7"/>
  <c r="D5747" i="7"/>
  <c r="H5747" i="7"/>
  <c r="I5747" i="7"/>
  <c r="C5749" i="7"/>
  <c r="F5748" i="7"/>
  <c r="E5748" i="7"/>
  <c r="D5748" i="7"/>
  <c r="G5748" i="7"/>
  <c r="H5748" i="7"/>
  <c r="I5748" i="7"/>
  <c r="F5749" i="7"/>
  <c r="G5749" i="7"/>
  <c r="E5749" i="7"/>
  <c r="D5749" i="7"/>
  <c r="C5750" i="7"/>
  <c r="H5749" i="7"/>
  <c r="I5749" i="7"/>
  <c r="F5750" i="7"/>
  <c r="E5750" i="7"/>
  <c r="C5751" i="7"/>
  <c r="D5750" i="7"/>
  <c r="G5750" i="7"/>
  <c r="H5750" i="7"/>
  <c r="I5750" i="7"/>
  <c r="D5751" i="7"/>
  <c r="F5751" i="7"/>
  <c r="E5751" i="7"/>
  <c r="G5751" i="7"/>
  <c r="C5752" i="7"/>
  <c r="H5751" i="7"/>
  <c r="I5751" i="7"/>
  <c r="F5752" i="7"/>
  <c r="E5752" i="7"/>
  <c r="C5753" i="7"/>
  <c r="G5752" i="7"/>
  <c r="D5752" i="7"/>
  <c r="H5752" i="7"/>
  <c r="I5752" i="7"/>
  <c r="C5754" i="7"/>
  <c r="D5753" i="7"/>
  <c r="F5753" i="7"/>
  <c r="E5753" i="7"/>
  <c r="G5753" i="7"/>
  <c r="H5753" i="7"/>
  <c r="I5753" i="7"/>
  <c r="F5754" i="7"/>
  <c r="E5754" i="7"/>
  <c r="D5754" i="7"/>
  <c r="C5755" i="7"/>
  <c r="G5754" i="7"/>
  <c r="H5754" i="7"/>
  <c r="I5754" i="7"/>
  <c r="C5756" i="7"/>
  <c r="F5755" i="7"/>
  <c r="E5755" i="7"/>
  <c r="D5755" i="7"/>
  <c r="G5755" i="7"/>
  <c r="H5755" i="7"/>
  <c r="I5755" i="7"/>
  <c r="F5756" i="7"/>
  <c r="E5756" i="7"/>
  <c r="D5756" i="7"/>
  <c r="C5757" i="7"/>
  <c r="G5756" i="7"/>
  <c r="H5756" i="7"/>
  <c r="I5756" i="7"/>
  <c r="C5758" i="7"/>
  <c r="E5757" i="7"/>
  <c r="D5757" i="7"/>
  <c r="G5757" i="7"/>
  <c r="F5757" i="7"/>
  <c r="H5757" i="7"/>
  <c r="I5757" i="7"/>
  <c r="F5758" i="7"/>
  <c r="E5758" i="7"/>
  <c r="C5759" i="7"/>
  <c r="D5758" i="7"/>
  <c r="G5758" i="7"/>
  <c r="H5758" i="7"/>
  <c r="I5758" i="7"/>
  <c r="C5760" i="7"/>
  <c r="E5759" i="7"/>
  <c r="D5759" i="7"/>
  <c r="G5759" i="7"/>
  <c r="F5759" i="7"/>
  <c r="H5759" i="7"/>
  <c r="I5759" i="7"/>
  <c r="C5761" i="7"/>
  <c r="F5760" i="7"/>
  <c r="E5760" i="7"/>
  <c r="D5760" i="7"/>
  <c r="G5760" i="7"/>
  <c r="H5760" i="7"/>
  <c r="I5760" i="7"/>
  <c r="C5762" i="7"/>
  <c r="E5761" i="7"/>
  <c r="D5761" i="7"/>
  <c r="F5761" i="7"/>
  <c r="G5761" i="7"/>
  <c r="H5761" i="7"/>
  <c r="I5761" i="7"/>
  <c r="F5762" i="7"/>
  <c r="E5762" i="7"/>
  <c r="C5763" i="7"/>
  <c r="D5762" i="7"/>
  <c r="G5762" i="7"/>
  <c r="H5762" i="7"/>
  <c r="I5762" i="7"/>
  <c r="C5764" i="7"/>
  <c r="F5763" i="7"/>
  <c r="E5763" i="7"/>
  <c r="D5763" i="7"/>
  <c r="G5763" i="7"/>
  <c r="H5763" i="7"/>
  <c r="I5763" i="7"/>
  <c r="C5765" i="7"/>
  <c r="D5764" i="7"/>
  <c r="G5764" i="7"/>
  <c r="F5764" i="7"/>
  <c r="E5764" i="7"/>
  <c r="H5764" i="7"/>
  <c r="I5764" i="7"/>
  <c r="C5766" i="7"/>
  <c r="F5765" i="7"/>
  <c r="E5765" i="7"/>
  <c r="G5765" i="7"/>
  <c r="D5765" i="7"/>
  <c r="H5765" i="7"/>
  <c r="I5765" i="7"/>
  <c r="F5766" i="7"/>
  <c r="E5766" i="7"/>
  <c r="C5767" i="7"/>
  <c r="D5766" i="7"/>
  <c r="G5766" i="7"/>
  <c r="H5766" i="7"/>
  <c r="I5766" i="7"/>
  <c r="C5768" i="7"/>
  <c r="D5767" i="7"/>
  <c r="F5767" i="7"/>
  <c r="E5767" i="7"/>
  <c r="G5767" i="7"/>
  <c r="H5767" i="7"/>
  <c r="I5767" i="7"/>
  <c r="C5769" i="7"/>
  <c r="D5768" i="7"/>
  <c r="G5768" i="7"/>
  <c r="F5768" i="7"/>
  <c r="E5768" i="7"/>
  <c r="H5768" i="7"/>
  <c r="I5768" i="7"/>
  <c r="C5770" i="7"/>
  <c r="D5769" i="7"/>
  <c r="E5769" i="7"/>
  <c r="G5769" i="7"/>
  <c r="F5769" i="7"/>
  <c r="H5769" i="7"/>
  <c r="I5769" i="7"/>
  <c r="F5770" i="7"/>
  <c r="E5770" i="7"/>
  <c r="D5770" i="7"/>
  <c r="C5771" i="7"/>
  <c r="G5770" i="7"/>
  <c r="H5770" i="7"/>
  <c r="I5770" i="7"/>
  <c r="D5771" i="7"/>
  <c r="G5771" i="7"/>
  <c r="C5772" i="7"/>
  <c r="E5771" i="7"/>
  <c r="F5771" i="7"/>
  <c r="H5771" i="7"/>
  <c r="I5771" i="7"/>
  <c r="E5772" i="7"/>
  <c r="G5772" i="7"/>
  <c r="D5772" i="7"/>
  <c r="C5773" i="7"/>
  <c r="F5772" i="7"/>
  <c r="H5772" i="7"/>
  <c r="I5772" i="7"/>
  <c r="C5774" i="7"/>
  <c r="E5773" i="7"/>
  <c r="F5773" i="7"/>
  <c r="D5773" i="7"/>
  <c r="G5773" i="7"/>
  <c r="H5773" i="7"/>
  <c r="I5773" i="7"/>
  <c r="F5774" i="7"/>
  <c r="E5774" i="7"/>
  <c r="C5775" i="7"/>
  <c r="G5774" i="7"/>
  <c r="D5774" i="7"/>
  <c r="H5774" i="7"/>
  <c r="I5774" i="7"/>
  <c r="C5776" i="7"/>
  <c r="E5775" i="7"/>
  <c r="D5775" i="7"/>
  <c r="F5775" i="7"/>
  <c r="G5775" i="7"/>
  <c r="H5775" i="7"/>
  <c r="I5775" i="7"/>
  <c r="F5776" i="7"/>
  <c r="E5776" i="7"/>
  <c r="C5777" i="7"/>
  <c r="D5776" i="7"/>
  <c r="G5776" i="7"/>
  <c r="H5776" i="7"/>
  <c r="I5776" i="7"/>
  <c r="C5778" i="7"/>
  <c r="F5777" i="7"/>
  <c r="E5777" i="7"/>
  <c r="G5777" i="7"/>
  <c r="D5777" i="7"/>
  <c r="H5777" i="7"/>
  <c r="I5777" i="7"/>
  <c r="F5778" i="7"/>
  <c r="E5778" i="7"/>
  <c r="D5778" i="7"/>
  <c r="C5779" i="7"/>
  <c r="G5778" i="7"/>
  <c r="H5778" i="7"/>
  <c r="I5778" i="7"/>
  <c r="C5780" i="7"/>
  <c r="F5779" i="7"/>
  <c r="E5779" i="7"/>
  <c r="G5779" i="7"/>
  <c r="D5779" i="7"/>
  <c r="H5779" i="7"/>
  <c r="I5779" i="7"/>
  <c r="F5780" i="7"/>
  <c r="E5780" i="7"/>
  <c r="C5781" i="7"/>
  <c r="D5780" i="7"/>
  <c r="G5780" i="7"/>
  <c r="H5780" i="7"/>
  <c r="I5780" i="7"/>
  <c r="C5782" i="7"/>
  <c r="F5781" i="7"/>
  <c r="E5781" i="7"/>
  <c r="D5781" i="7"/>
  <c r="G5781" i="7"/>
  <c r="H5781" i="7"/>
  <c r="I5781" i="7"/>
  <c r="F5782" i="7"/>
  <c r="E5782" i="7"/>
  <c r="C5783" i="7"/>
  <c r="D5782" i="7"/>
  <c r="G5782" i="7"/>
  <c r="H5782" i="7"/>
  <c r="I5782" i="7"/>
  <c r="C5784" i="7"/>
  <c r="D5783" i="7"/>
  <c r="F5783" i="7"/>
  <c r="E5783" i="7"/>
  <c r="G5783" i="7"/>
  <c r="H5783" i="7"/>
  <c r="I5783" i="7"/>
  <c r="C5785" i="7"/>
  <c r="F5784" i="7"/>
  <c r="E5784" i="7"/>
  <c r="D5784" i="7"/>
  <c r="G5784" i="7"/>
  <c r="H5784" i="7"/>
  <c r="I5784" i="7"/>
  <c r="C5786" i="7"/>
  <c r="D5785" i="7"/>
  <c r="E5785" i="7"/>
  <c r="F5785" i="7"/>
  <c r="G5785" i="7"/>
  <c r="H5785" i="7"/>
  <c r="I5785" i="7"/>
  <c r="F5786" i="7"/>
  <c r="E5786" i="7"/>
  <c r="C5787" i="7"/>
  <c r="D5786" i="7"/>
  <c r="G5786" i="7"/>
  <c r="H5786" i="7"/>
  <c r="I5786" i="7"/>
  <c r="C5788" i="7"/>
  <c r="F5787" i="7"/>
  <c r="E5787" i="7"/>
  <c r="D5787" i="7"/>
  <c r="G5787" i="7"/>
  <c r="H5787" i="7"/>
  <c r="I5787" i="7"/>
  <c r="F5788" i="7"/>
  <c r="E5788" i="7"/>
  <c r="D5788" i="7"/>
  <c r="G5788" i="7"/>
  <c r="C5789" i="7"/>
  <c r="H5788" i="7"/>
  <c r="I5788" i="7"/>
  <c r="C5790" i="7"/>
  <c r="E5789" i="7"/>
  <c r="F5789" i="7"/>
  <c r="D5789" i="7"/>
  <c r="G5789" i="7"/>
  <c r="H5789" i="7"/>
  <c r="I5789" i="7"/>
  <c r="F5790" i="7"/>
  <c r="E5790" i="7"/>
  <c r="C5791" i="7"/>
  <c r="D5790" i="7"/>
  <c r="G5790" i="7"/>
  <c r="H5790" i="7"/>
  <c r="I5790" i="7"/>
  <c r="C5792" i="7"/>
  <c r="E5791" i="7"/>
  <c r="D5791" i="7"/>
  <c r="F5791" i="7"/>
  <c r="G5791" i="7"/>
  <c r="H5791" i="7"/>
  <c r="I5791" i="7"/>
  <c r="F5792" i="7"/>
  <c r="E5792" i="7"/>
  <c r="C5793" i="7"/>
  <c r="D5792" i="7"/>
  <c r="G5792" i="7"/>
  <c r="H5792" i="7"/>
  <c r="I5792" i="7"/>
  <c r="C5794" i="7"/>
  <c r="F5793" i="7"/>
  <c r="E5793" i="7"/>
  <c r="D5793" i="7"/>
  <c r="G5793" i="7"/>
  <c r="H5793" i="7"/>
  <c r="I5793" i="7"/>
  <c r="C5795" i="7"/>
  <c r="D5794" i="7"/>
  <c r="G5794" i="7"/>
  <c r="F5794" i="7"/>
  <c r="E5794" i="7"/>
  <c r="H5794" i="7"/>
  <c r="I5794" i="7"/>
  <c r="C5796" i="7"/>
  <c r="F5795" i="7"/>
  <c r="E5795" i="7"/>
  <c r="D5795" i="7"/>
  <c r="G5795" i="7"/>
  <c r="H5795" i="7"/>
  <c r="I5795" i="7"/>
  <c r="F5796" i="7"/>
  <c r="E5796" i="7"/>
  <c r="C5797" i="7"/>
  <c r="D5796" i="7"/>
  <c r="G5796" i="7"/>
  <c r="H5796" i="7"/>
  <c r="I5796" i="7"/>
  <c r="C5798" i="7"/>
  <c r="F5797" i="7"/>
  <c r="E5797" i="7"/>
  <c r="D5797" i="7"/>
  <c r="G5797" i="7"/>
  <c r="H5797" i="7"/>
  <c r="I5797" i="7"/>
  <c r="F5798" i="7"/>
  <c r="E5798" i="7"/>
  <c r="C5799" i="7"/>
  <c r="D5798" i="7"/>
  <c r="G5798" i="7"/>
  <c r="H5798" i="7"/>
  <c r="I5798" i="7"/>
  <c r="C5800" i="7"/>
  <c r="D5799" i="7"/>
  <c r="E5799" i="7"/>
  <c r="G5799" i="7"/>
  <c r="F5799" i="7"/>
  <c r="H5799" i="7"/>
  <c r="I5799" i="7"/>
  <c r="F5800" i="7"/>
  <c r="E5800" i="7"/>
  <c r="C5801" i="7"/>
  <c r="D5800" i="7"/>
  <c r="G5800" i="7"/>
  <c r="H5800" i="7"/>
  <c r="I5800" i="7"/>
  <c r="C5802" i="7"/>
  <c r="D5801" i="7"/>
  <c r="F5801" i="7"/>
  <c r="E5801" i="7"/>
  <c r="G5801" i="7"/>
  <c r="H5801" i="7"/>
  <c r="I5801" i="7"/>
  <c r="F5802" i="7"/>
  <c r="E5802" i="7"/>
  <c r="D5802" i="7"/>
  <c r="G5802" i="7"/>
  <c r="C5803" i="7"/>
  <c r="H5802" i="7"/>
  <c r="I5802" i="7"/>
  <c r="C5804" i="7"/>
  <c r="F5803" i="7"/>
  <c r="E5803" i="7"/>
  <c r="D5803" i="7"/>
  <c r="G5803" i="7"/>
  <c r="H5803" i="7"/>
  <c r="I5803" i="7"/>
  <c r="F5804" i="7"/>
  <c r="E5804" i="7"/>
  <c r="D5804" i="7"/>
  <c r="C5805" i="7"/>
  <c r="G5804" i="7"/>
  <c r="H5804" i="7"/>
  <c r="I5804" i="7"/>
  <c r="C5806" i="7"/>
  <c r="E5805" i="7"/>
  <c r="F5805" i="7"/>
  <c r="D5805" i="7"/>
  <c r="G5805" i="7"/>
  <c r="H5805" i="7"/>
  <c r="I5805" i="7"/>
  <c r="F5806" i="7"/>
  <c r="E5806" i="7"/>
  <c r="C5807" i="7"/>
  <c r="D5806" i="7"/>
  <c r="G5806" i="7"/>
  <c r="H5806" i="7"/>
  <c r="I5806" i="7"/>
  <c r="C5808" i="7"/>
  <c r="E5807" i="7"/>
  <c r="D5807" i="7"/>
  <c r="F5807" i="7"/>
  <c r="G5807" i="7"/>
  <c r="H5807" i="7"/>
  <c r="I5807" i="7"/>
  <c r="F5808" i="7"/>
  <c r="E5808" i="7"/>
  <c r="C5809" i="7"/>
  <c r="D5808" i="7"/>
  <c r="G5808" i="7"/>
  <c r="H5808" i="7"/>
  <c r="I5808" i="7"/>
  <c r="C5810" i="7"/>
  <c r="F5809" i="7"/>
  <c r="E5809" i="7"/>
  <c r="G5809" i="7"/>
  <c r="D5809" i="7"/>
  <c r="H5809" i="7"/>
  <c r="I5809" i="7"/>
  <c r="F5810" i="7"/>
  <c r="E5810" i="7"/>
  <c r="C5811" i="7"/>
  <c r="G5810" i="7"/>
  <c r="D5810" i="7"/>
  <c r="H5810" i="7"/>
  <c r="I5810" i="7"/>
  <c r="E5811" i="7"/>
  <c r="G5811" i="7"/>
  <c r="C5812" i="7"/>
  <c r="D5811" i="7"/>
  <c r="F5811" i="7"/>
  <c r="H5811" i="7"/>
  <c r="I5811" i="7"/>
  <c r="F5812" i="7"/>
  <c r="E5812" i="7"/>
  <c r="C5813" i="7"/>
  <c r="D5812" i="7"/>
  <c r="G5812" i="7"/>
  <c r="H5812" i="7"/>
  <c r="I5812" i="7"/>
  <c r="E5813" i="7"/>
  <c r="D5813" i="7"/>
  <c r="G5813" i="7"/>
  <c r="C5814" i="7"/>
  <c r="F5813" i="7"/>
  <c r="H5813" i="7"/>
  <c r="I5813" i="7"/>
  <c r="F5814" i="7"/>
  <c r="E5814" i="7"/>
  <c r="C5815" i="7"/>
  <c r="D5814" i="7"/>
  <c r="G5814" i="7"/>
  <c r="H5814" i="7"/>
  <c r="I5814" i="7"/>
  <c r="C5816" i="7"/>
  <c r="D5815" i="7"/>
  <c r="F5815" i="7"/>
  <c r="E5815" i="7"/>
  <c r="G5815" i="7"/>
  <c r="H5815" i="7"/>
  <c r="I5815" i="7"/>
  <c r="F5816" i="7"/>
  <c r="E5816" i="7"/>
  <c r="C5817" i="7"/>
  <c r="D5816" i="7"/>
  <c r="G5816" i="7"/>
  <c r="H5816" i="7"/>
  <c r="I5816" i="7"/>
  <c r="E5817" i="7"/>
  <c r="C5818" i="7"/>
  <c r="D5817" i="7"/>
  <c r="F5817" i="7"/>
  <c r="G5817" i="7"/>
  <c r="H5817" i="7"/>
  <c r="I5817" i="7"/>
  <c r="F5818" i="7"/>
  <c r="E5818" i="7"/>
  <c r="D5818" i="7"/>
  <c r="C5819" i="7"/>
  <c r="G5818" i="7"/>
  <c r="H5818" i="7"/>
  <c r="I5818" i="7"/>
  <c r="C5820" i="7"/>
  <c r="D5819" i="7"/>
  <c r="F5819" i="7"/>
  <c r="G5819" i="7"/>
  <c r="E5819" i="7"/>
  <c r="H5819" i="7"/>
  <c r="I5819" i="7"/>
  <c r="D5820" i="7"/>
  <c r="F5820" i="7"/>
  <c r="E5820" i="7"/>
  <c r="C5821" i="7"/>
  <c r="G5820" i="7"/>
  <c r="H5820" i="7"/>
  <c r="I5820" i="7"/>
  <c r="C5822" i="7"/>
  <c r="E5821" i="7"/>
  <c r="F5821" i="7"/>
  <c r="D5821" i="7"/>
  <c r="G5821" i="7"/>
  <c r="H5821" i="7"/>
  <c r="I5821" i="7"/>
  <c r="F5822" i="7"/>
  <c r="E5822" i="7"/>
  <c r="C5823" i="7"/>
  <c r="D5822" i="7"/>
  <c r="G5822" i="7"/>
  <c r="H5822" i="7"/>
  <c r="I5822" i="7"/>
  <c r="C5824" i="7"/>
  <c r="E5823" i="7"/>
  <c r="D5823" i="7"/>
  <c r="F5823" i="7"/>
  <c r="G5823" i="7"/>
  <c r="H5823" i="7"/>
  <c r="I5823" i="7"/>
  <c r="C5825" i="7"/>
  <c r="D5824" i="7"/>
  <c r="G5824" i="7"/>
  <c r="F5824" i="7"/>
  <c r="E5824" i="7"/>
  <c r="H5824" i="7"/>
  <c r="I5824" i="7"/>
  <c r="C5826" i="7"/>
  <c r="F5825" i="7"/>
  <c r="D5825" i="7"/>
  <c r="G5825" i="7"/>
  <c r="E5825" i="7"/>
  <c r="H5825" i="7"/>
  <c r="I5825" i="7"/>
  <c r="F5826" i="7"/>
  <c r="E5826" i="7"/>
  <c r="C5827" i="7"/>
  <c r="D5826" i="7"/>
  <c r="G5826" i="7"/>
  <c r="H5826" i="7"/>
  <c r="I5826" i="7"/>
  <c r="C5828" i="7"/>
  <c r="F5827" i="7"/>
  <c r="E5827" i="7"/>
  <c r="D5827" i="7"/>
  <c r="G5827" i="7"/>
  <c r="H5827" i="7"/>
  <c r="I5827" i="7"/>
  <c r="F5828" i="7"/>
  <c r="E5828" i="7"/>
  <c r="C5829" i="7"/>
  <c r="D5828" i="7"/>
  <c r="G5828" i="7"/>
  <c r="H5828" i="7"/>
  <c r="I5828" i="7"/>
  <c r="C5830" i="7"/>
  <c r="F5829" i="7"/>
  <c r="E5829" i="7"/>
  <c r="D5829" i="7"/>
  <c r="G5829" i="7"/>
  <c r="H5829" i="7"/>
  <c r="I5829" i="7"/>
  <c r="F5830" i="7"/>
  <c r="E5830" i="7"/>
  <c r="C5831" i="7"/>
  <c r="D5830" i="7"/>
  <c r="G5830" i="7"/>
  <c r="H5830" i="7"/>
  <c r="I5830" i="7"/>
  <c r="C5832" i="7"/>
  <c r="D5831" i="7"/>
  <c r="F5831" i="7"/>
  <c r="G5831" i="7"/>
  <c r="E5831" i="7"/>
  <c r="H5831" i="7"/>
  <c r="I5831" i="7"/>
  <c r="F5832" i="7"/>
  <c r="E5832" i="7"/>
  <c r="C5833" i="7"/>
  <c r="D5832" i="7"/>
  <c r="G5832" i="7"/>
  <c r="H5832" i="7"/>
  <c r="I5832" i="7"/>
  <c r="C5834" i="7"/>
  <c r="D5833" i="7"/>
  <c r="F5833" i="7"/>
  <c r="E5833" i="7"/>
  <c r="G5833" i="7"/>
  <c r="H5833" i="7"/>
  <c r="I5833" i="7"/>
  <c r="D5834" i="7"/>
  <c r="F5834" i="7"/>
  <c r="E5834" i="7"/>
  <c r="C5835" i="7"/>
  <c r="G5834" i="7"/>
  <c r="H5834" i="7"/>
  <c r="I5834" i="7"/>
  <c r="C5836" i="7"/>
  <c r="F5835" i="7"/>
  <c r="E5835" i="7"/>
  <c r="D5835" i="7"/>
  <c r="G5835" i="7"/>
  <c r="H5835" i="7"/>
  <c r="I5835" i="7"/>
  <c r="F5836" i="7"/>
  <c r="E5836" i="7"/>
  <c r="D5836" i="7"/>
  <c r="C5837" i="7"/>
  <c r="G5836" i="7"/>
  <c r="H5836" i="7"/>
  <c r="I5836" i="7"/>
  <c r="C5838" i="7"/>
  <c r="E5837" i="7"/>
  <c r="D5837" i="7"/>
  <c r="F5837" i="7"/>
  <c r="G5837" i="7"/>
  <c r="H5837" i="7"/>
  <c r="I5837" i="7"/>
  <c r="F5838" i="7"/>
  <c r="E5838" i="7"/>
  <c r="C5839" i="7"/>
  <c r="G5838" i="7"/>
  <c r="D5838" i="7"/>
  <c r="H5838" i="7"/>
  <c r="I5838" i="7"/>
  <c r="C5840" i="7"/>
  <c r="E5839" i="7"/>
  <c r="F5839" i="7"/>
  <c r="D5839" i="7"/>
  <c r="G5839" i="7"/>
  <c r="H5839" i="7"/>
  <c r="I5839" i="7"/>
  <c r="F5840" i="7"/>
  <c r="E5840" i="7"/>
  <c r="C5841" i="7"/>
  <c r="D5840" i="7"/>
  <c r="G5840" i="7"/>
  <c r="H5840" i="7"/>
  <c r="I5840" i="7"/>
  <c r="E5841" i="7"/>
  <c r="C5842" i="7"/>
  <c r="F5841" i="7"/>
  <c r="D5841" i="7"/>
  <c r="G5841" i="7"/>
  <c r="H5841" i="7"/>
  <c r="I5841" i="7"/>
  <c r="F5842" i="7"/>
  <c r="E5842" i="7"/>
  <c r="C5843" i="7"/>
  <c r="D5842" i="7"/>
  <c r="G5842" i="7"/>
  <c r="H5842" i="7"/>
  <c r="I5842" i="7"/>
  <c r="C5844" i="7"/>
  <c r="F5843" i="7"/>
  <c r="D5843" i="7"/>
  <c r="E5843" i="7"/>
  <c r="G5843" i="7"/>
  <c r="H5843" i="7"/>
  <c r="I5843" i="7"/>
  <c r="F5844" i="7"/>
  <c r="E5844" i="7"/>
  <c r="C5845" i="7"/>
  <c r="G5844" i="7"/>
  <c r="D5844" i="7"/>
  <c r="H5844" i="7"/>
  <c r="I5844" i="7"/>
  <c r="C5846" i="7"/>
  <c r="F5845" i="7"/>
  <c r="E5845" i="7"/>
  <c r="G5845" i="7"/>
  <c r="D5845" i="7"/>
  <c r="H5845" i="7"/>
  <c r="I5845" i="7"/>
  <c r="F5846" i="7"/>
  <c r="E5846" i="7"/>
  <c r="C5847" i="7"/>
  <c r="D5846" i="7"/>
  <c r="G5846" i="7"/>
  <c r="H5846" i="7"/>
  <c r="I5846" i="7"/>
  <c r="F5847" i="7"/>
  <c r="E5847" i="7"/>
  <c r="G5847" i="7"/>
  <c r="C5848" i="7"/>
  <c r="D5847" i="7"/>
  <c r="H5847" i="7"/>
  <c r="I5847" i="7"/>
  <c r="F5848" i="7"/>
  <c r="E5848" i="7"/>
  <c r="C5849" i="7"/>
  <c r="D5848" i="7"/>
  <c r="G5848" i="7"/>
  <c r="H5848" i="7"/>
  <c r="I5848" i="7"/>
  <c r="F5849" i="7"/>
  <c r="E5849" i="7"/>
  <c r="G5849" i="7"/>
  <c r="C5850" i="7"/>
  <c r="D5849" i="7"/>
  <c r="H5849" i="7"/>
  <c r="I5849" i="7"/>
  <c r="F5850" i="7"/>
  <c r="E5850" i="7"/>
  <c r="D5850" i="7"/>
  <c r="C5851" i="7"/>
  <c r="G5850" i="7"/>
  <c r="H5850" i="7"/>
  <c r="I5850" i="7"/>
  <c r="C5852" i="7"/>
  <c r="F5851" i="7"/>
  <c r="E5851" i="7"/>
  <c r="D5851" i="7"/>
  <c r="G5851" i="7"/>
  <c r="H5851" i="7"/>
  <c r="I5851" i="7"/>
  <c r="D5852" i="7"/>
  <c r="C5853" i="7"/>
  <c r="G5852" i="7"/>
  <c r="F5852" i="7"/>
  <c r="E5852" i="7"/>
  <c r="H5852" i="7"/>
  <c r="I5852" i="7"/>
  <c r="C5854" i="7"/>
  <c r="E5853" i="7"/>
  <c r="D5853" i="7"/>
  <c r="F5853" i="7"/>
  <c r="G5853" i="7"/>
  <c r="H5853" i="7"/>
  <c r="I5853" i="7"/>
  <c r="F5854" i="7"/>
  <c r="E5854" i="7"/>
  <c r="C5855" i="7"/>
  <c r="D5854" i="7"/>
  <c r="G5854" i="7"/>
  <c r="H5854" i="7"/>
  <c r="I5854" i="7"/>
  <c r="C5856" i="7"/>
  <c r="E5855" i="7"/>
  <c r="D5855" i="7"/>
  <c r="F5855" i="7"/>
  <c r="G5855" i="7"/>
  <c r="H5855" i="7"/>
  <c r="I5855" i="7"/>
  <c r="F5856" i="7"/>
  <c r="C5857" i="7"/>
  <c r="G5856" i="7"/>
  <c r="E5856" i="7"/>
  <c r="D5856" i="7"/>
  <c r="H5856" i="7"/>
  <c r="I5856" i="7"/>
  <c r="C5858" i="7"/>
  <c r="E5857" i="7"/>
  <c r="G5857" i="7"/>
  <c r="F5857" i="7"/>
  <c r="D5857" i="7"/>
  <c r="H5857" i="7"/>
  <c r="I5857" i="7"/>
  <c r="E5858" i="7"/>
  <c r="C5859" i="7"/>
  <c r="D5858" i="7"/>
  <c r="G5858" i="7"/>
  <c r="F5858" i="7"/>
  <c r="H5858" i="7"/>
  <c r="I5858" i="7"/>
  <c r="F5859" i="7"/>
  <c r="G5859" i="7"/>
  <c r="E5859" i="7"/>
  <c r="D5859" i="7"/>
  <c r="C5860" i="7"/>
  <c r="H5859" i="7"/>
  <c r="I5859" i="7"/>
  <c r="F5860" i="7"/>
  <c r="G5860" i="7"/>
  <c r="E5860" i="7"/>
  <c r="C5861" i="7"/>
  <c r="D5860" i="7"/>
  <c r="H5860" i="7"/>
  <c r="I5860" i="7"/>
  <c r="C5862" i="7"/>
  <c r="D5861" i="7"/>
  <c r="G5861" i="7"/>
  <c r="F5861" i="7"/>
  <c r="E5861" i="7"/>
  <c r="H5861" i="7"/>
  <c r="I5861" i="7"/>
  <c r="F5862" i="7"/>
  <c r="D5862" i="7"/>
  <c r="E5862" i="7"/>
  <c r="C5863" i="7"/>
  <c r="G5862" i="7"/>
  <c r="H5862" i="7"/>
  <c r="I5862" i="7"/>
  <c r="C5864" i="7"/>
  <c r="D5863" i="7"/>
  <c r="F5863" i="7"/>
  <c r="E5863" i="7"/>
  <c r="G5863" i="7"/>
  <c r="H5863" i="7"/>
  <c r="I5863" i="7"/>
  <c r="F5864" i="7"/>
  <c r="E5864" i="7"/>
  <c r="C5865" i="7"/>
  <c r="D5864" i="7"/>
  <c r="G5864" i="7"/>
  <c r="H5864" i="7"/>
  <c r="I5864" i="7"/>
  <c r="C5866" i="7"/>
  <c r="F5865" i="7"/>
  <c r="G5865" i="7"/>
  <c r="D5865" i="7"/>
  <c r="E5865" i="7"/>
  <c r="H5865" i="7"/>
  <c r="I5865" i="7"/>
  <c r="F5866" i="7"/>
  <c r="C5867" i="7"/>
  <c r="G5866" i="7"/>
  <c r="E5866" i="7"/>
  <c r="D5866" i="7"/>
  <c r="H5866" i="7"/>
  <c r="I5866" i="7"/>
  <c r="C5868" i="7"/>
  <c r="E5867" i="7"/>
  <c r="F5867" i="7"/>
  <c r="D5867" i="7"/>
  <c r="G5867" i="7"/>
  <c r="H5867" i="7"/>
  <c r="I5867" i="7"/>
  <c r="F5868" i="7"/>
  <c r="E5868" i="7"/>
  <c r="D5868" i="7"/>
  <c r="G5868" i="7"/>
  <c r="C5869" i="7"/>
  <c r="H5868" i="7"/>
  <c r="I5868" i="7"/>
  <c r="C5870" i="7"/>
  <c r="G5869" i="7"/>
  <c r="E5869" i="7"/>
  <c r="F5869" i="7"/>
  <c r="D5869" i="7"/>
  <c r="H5869" i="7"/>
  <c r="I5869" i="7"/>
  <c r="F5870" i="7"/>
  <c r="E5870" i="7"/>
  <c r="C5871" i="7"/>
  <c r="D5870" i="7"/>
  <c r="G5870" i="7"/>
  <c r="H5870" i="7"/>
  <c r="I5870" i="7"/>
  <c r="C5872" i="7"/>
  <c r="E5871" i="7"/>
  <c r="G5871" i="7"/>
  <c r="F5871" i="7"/>
  <c r="D5871" i="7"/>
  <c r="H5871" i="7"/>
  <c r="I5871" i="7"/>
  <c r="F5872" i="7"/>
  <c r="C5873" i="7"/>
  <c r="D5872" i="7"/>
  <c r="G5872" i="7"/>
  <c r="E5872" i="7"/>
  <c r="H5872" i="7"/>
  <c r="I5872" i="7"/>
  <c r="C5874" i="7"/>
  <c r="F5873" i="7"/>
  <c r="E5873" i="7"/>
  <c r="D5873" i="7"/>
  <c r="G5873" i="7"/>
  <c r="H5873" i="7"/>
  <c r="I5873" i="7"/>
  <c r="F5874" i="7"/>
  <c r="E5874" i="7"/>
  <c r="C5875" i="7"/>
  <c r="D5874" i="7"/>
  <c r="G5874" i="7"/>
  <c r="H5874" i="7"/>
  <c r="I5874" i="7"/>
  <c r="C5876" i="7"/>
  <c r="F5875" i="7"/>
  <c r="D5875" i="7"/>
  <c r="G5875" i="7"/>
  <c r="E5875" i="7"/>
  <c r="H5875" i="7"/>
  <c r="I5875" i="7"/>
  <c r="F5876" i="7"/>
  <c r="E5876" i="7"/>
  <c r="C5877" i="7"/>
  <c r="D5876" i="7"/>
  <c r="G5876" i="7"/>
  <c r="H5876" i="7"/>
  <c r="I5876" i="7"/>
  <c r="G5877" i="7"/>
  <c r="C5878" i="7"/>
  <c r="F5877" i="7"/>
  <c r="D5877" i="7"/>
  <c r="E5877" i="7"/>
  <c r="H5877" i="7"/>
  <c r="I5877" i="7"/>
  <c r="E5878" i="7"/>
  <c r="D5878" i="7"/>
  <c r="C5879" i="7"/>
  <c r="G5878" i="7"/>
  <c r="F5878" i="7"/>
  <c r="H5878" i="7"/>
  <c r="I5878" i="7"/>
  <c r="C5880" i="7"/>
  <c r="D5879" i="7"/>
  <c r="F5879" i="7"/>
  <c r="E5879" i="7"/>
  <c r="G5879" i="7"/>
  <c r="H5879" i="7"/>
  <c r="I5879" i="7"/>
  <c r="F5880" i="7"/>
  <c r="C5881" i="7"/>
  <c r="E5880" i="7"/>
  <c r="D5880" i="7"/>
  <c r="G5880" i="7"/>
  <c r="H5880" i="7"/>
  <c r="I5880" i="7"/>
  <c r="E5881" i="7"/>
  <c r="C5882" i="7"/>
  <c r="F5881" i="7"/>
  <c r="D5881" i="7"/>
  <c r="G5881" i="7"/>
  <c r="H5881" i="7"/>
  <c r="I5881" i="7"/>
  <c r="F5882" i="7"/>
  <c r="E5882" i="7"/>
  <c r="C5883" i="7"/>
  <c r="D5882" i="7"/>
  <c r="G5882" i="7"/>
  <c r="H5882" i="7"/>
  <c r="I5882" i="7"/>
  <c r="F5883" i="7"/>
  <c r="G5883" i="7"/>
  <c r="E5883" i="7"/>
  <c r="D5883" i="7"/>
  <c r="C5884" i="7"/>
  <c r="H5883" i="7"/>
  <c r="I5883" i="7"/>
  <c r="F5884" i="7"/>
  <c r="C5885" i="7"/>
  <c r="E5884" i="7"/>
  <c r="G5884" i="7"/>
  <c r="D5884" i="7"/>
  <c r="H5884" i="7"/>
  <c r="I5884" i="7"/>
  <c r="E5885" i="7"/>
  <c r="C5886" i="7"/>
  <c r="D5885" i="7"/>
  <c r="F5885" i="7"/>
  <c r="G5885" i="7"/>
  <c r="H5885" i="7"/>
  <c r="I5885" i="7"/>
  <c r="F5886" i="7"/>
  <c r="D5886" i="7"/>
  <c r="E5886" i="7"/>
  <c r="C5887" i="7"/>
  <c r="G5886" i="7"/>
  <c r="H5886" i="7"/>
  <c r="I5886" i="7"/>
  <c r="E5887" i="7"/>
  <c r="C5888" i="7"/>
  <c r="D5887" i="7"/>
  <c r="F5887" i="7"/>
  <c r="G5887" i="7"/>
  <c r="H5887" i="7"/>
  <c r="I5887" i="7"/>
  <c r="E5888" i="7"/>
  <c r="D5888" i="7"/>
  <c r="G5888" i="7"/>
  <c r="F5888" i="7"/>
  <c r="C5889" i="7"/>
  <c r="H5888" i="7"/>
  <c r="I5888" i="7"/>
  <c r="E5889" i="7"/>
  <c r="C5890" i="7"/>
  <c r="D5889" i="7"/>
  <c r="F5889" i="7"/>
  <c r="G5889" i="7"/>
  <c r="H5889" i="7"/>
  <c r="I5889" i="7"/>
  <c r="F5890" i="7"/>
  <c r="E5890" i="7"/>
  <c r="D5890" i="7"/>
  <c r="C5891" i="7"/>
  <c r="G5890" i="7"/>
  <c r="H5890" i="7"/>
  <c r="I5890" i="7"/>
  <c r="E5891" i="7"/>
  <c r="F5891" i="7"/>
  <c r="C5892" i="7"/>
  <c r="G5891" i="7"/>
  <c r="D5891" i="7"/>
  <c r="H5891" i="7"/>
  <c r="I5891" i="7"/>
  <c r="E5892" i="7"/>
  <c r="D5892" i="7"/>
  <c r="G5892" i="7"/>
  <c r="F5892" i="7"/>
  <c r="C5893" i="7"/>
  <c r="H5892" i="7"/>
  <c r="I5892" i="7"/>
  <c r="E5893" i="7"/>
  <c r="C5894" i="7"/>
  <c r="D5893" i="7"/>
  <c r="F5893" i="7"/>
  <c r="G5893" i="7"/>
  <c r="H5893" i="7"/>
  <c r="I5893" i="7"/>
  <c r="F5894" i="7"/>
  <c r="D5894" i="7"/>
  <c r="C5895" i="7"/>
  <c r="G5894" i="7"/>
  <c r="E5894" i="7"/>
  <c r="H5894" i="7"/>
  <c r="I5894" i="7"/>
  <c r="F5895" i="7"/>
  <c r="E5895" i="7"/>
  <c r="C5896" i="7"/>
  <c r="D5895" i="7"/>
  <c r="G5895" i="7"/>
  <c r="H5895" i="7"/>
  <c r="I5895" i="7"/>
  <c r="E5896" i="7"/>
  <c r="D5896" i="7"/>
  <c r="G5896" i="7"/>
  <c r="F5896" i="7"/>
  <c r="C5897" i="7"/>
  <c r="H5896" i="7"/>
  <c r="I5896" i="7"/>
  <c r="E5897" i="7"/>
  <c r="C5898" i="7"/>
  <c r="F5897" i="7"/>
  <c r="D5897" i="7"/>
  <c r="G5897" i="7"/>
  <c r="H5897" i="7"/>
  <c r="I5897" i="7"/>
  <c r="F5898" i="7"/>
  <c r="E5898" i="7"/>
  <c r="C5899" i="7"/>
  <c r="D5898" i="7"/>
  <c r="G5898" i="7"/>
  <c r="H5898" i="7"/>
  <c r="I5898" i="7"/>
  <c r="E5899" i="7"/>
  <c r="F5899" i="7"/>
  <c r="D5899" i="7"/>
  <c r="G5899" i="7"/>
  <c r="C5900" i="7"/>
  <c r="H5899" i="7"/>
  <c r="I5899" i="7"/>
  <c r="C5901" i="7"/>
  <c r="F5900" i="7"/>
  <c r="D5900" i="7"/>
  <c r="E5900" i="7"/>
  <c r="G5900" i="7"/>
  <c r="H5900" i="7"/>
  <c r="I5900" i="7"/>
  <c r="E5901" i="7"/>
  <c r="D5901" i="7"/>
  <c r="F5901" i="7"/>
  <c r="C5902" i="7"/>
  <c r="G5901" i="7"/>
  <c r="H5901" i="7"/>
  <c r="I5901" i="7"/>
  <c r="D5902" i="7"/>
  <c r="F5902" i="7"/>
  <c r="E5902" i="7"/>
  <c r="C5903" i="7"/>
  <c r="G5902" i="7"/>
  <c r="H5902" i="7"/>
  <c r="I5902" i="7"/>
  <c r="C5904" i="7"/>
  <c r="F5903" i="7"/>
  <c r="G5903" i="7"/>
  <c r="E5903" i="7"/>
  <c r="D5903" i="7"/>
  <c r="H5903" i="7"/>
  <c r="I5903" i="7"/>
  <c r="F5904" i="7"/>
  <c r="E5904" i="7"/>
  <c r="C5905" i="7"/>
  <c r="G5904" i="7"/>
  <c r="D5904" i="7"/>
  <c r="H5904" i="7"/>
  <c r="I5904" i="7"/>
  <c r="E5905" i="7"/>
  <c r="D5905" i="7"/>
  <c r="C5906" i="7"/>
  <c r="G5905" i="7"/>
  <c r="F5905" i="7"/>
  <c r="H5905" i="7"/>
  <c r="I5905" i="7"/>
  <c r="D5906" i="7"/>
  <c r="G5906" i="7"/>
  <c r="F5906" i="7"/>
  <c r="E5906" i="7"/>
  <c r="C5907" i="7"/>
  <c r="H5906" i="7"/>
  <c r="I5906" i="7"/>
  <c r="C5908" i="7"/>
  <c r="E5907" i="7"/>
  <c r="D5907" i="7"/>
  <c r="F5907" i="7"/>
  <c r="G5907" i="7"/>
  <c r="H5907" i="7"/>
  <c r="I5907" i="7"/>
  <c r="F5908" i="7"/>
  <c r="C5909" i="7"/>
  <c r="E5908" i="7"/>
  <c r="D5908" i="7"/>
  <c r="G5908" i="7"/>
  <c r="H5908" i="7"/>
  <c r="I5908" i="7"/>
  <c r="E5909" i="7"/>
  <c r="D5909" i="7"/>
  <c r="F5909" i="7"/>
  <c r="G5909" i="7"/>
  <c r="C5910" i="7"/>
  <c r="H5909" i="7"/>
  <c r="I5909" i="7"/>
  <c r="F5910" i="7"/>
  <c r="C5911" i="7"/>
  <c r="D5910" i="7"/>
  <c r="E5910" i="7"/>
  <c r="G5910" i="7"/>
  <c r="H5910" i="7"/>
  <c r="I5910" i="7"/>
  <c r="E5911" i="7"/>
  <c r="D5911" i="7"/>
  <c r="C5912" i="7"/>
  <c r="G5911" i="7"/>
  <c r="F5911" i="7"/>
  <c r="H5911" i="7"/>
  <c r="I5911" i="7"/>
  <c r="F5912" i="7"/>
  <c r="D5912" i="7"/>
  <c r="C5913" i="7"/>
  <c r="E5912" i="7"/>
  <c r="G5912" i="7"/>
  <c r="H5912" i="7"/>
  <c r="I5912" i="7"/>
  <c r="E5913" i="7"/>
  <c r="D5913" i="7"/>
  <c r="C5914" i="7"/>
  <c r="G5913" i="7"/>
  <c r="F5913" i="7"/>
  <c r="H5913" i="7"/>
  <c r="I5913" i="7"/>
  <c r="F5914" i="7"/>
  <c r="C5915" i="7"/>
  <c r="D5914" i="7"/>
  <c r="E5914" i="7"/>
  <c r="G5914" i="7"/>
  <c r="H5914" i="7"/>
  <c r="I5914" i="7"/>
  <c r="F5915" i="7"/>
  <c r="E5915" i="7"/>
  <c r="D5915" i="7"/>
  <c r="C5916" i="7"/>
  <c r="G5915" i="7"/>
  <c r="H5915" i="7"/>
  <c r="I5915" i="7"/>
  <c r="F5916" i="7"/>
  <c r="C5917" i="7"/>
  <c r="E5916" i="7"/>
  <c r="D5916" i="7"/>
  <c r="G5916" i="7"/>
  <c r="H5916" i="7"/>
  <c r="I5916" i="7"/>
  <c r="E5917" i="7"/>
  <c r="D5917" i="7"/>
  <c r="F5917" i="7"/>
  <c r="C5918" i="7"/>
  <c r="G5917" i="7"/>
  <c r="H5917" i="7"/>
  <c r="I5917" i="7"/>
  <c r="F5918" i="7"/>
  <c r="E5918" i="7"/>
  <c r="D5918" i="7"/>
  <c r="C5919" i="7"/>
  <c r="G5918" i="7"/>
  <c r="H5918" i="7"/>
  <c r="I5918" i="7"/>
  <c r="F5919" i="7"/>
  <c r="E5919" i="7"/>
  <c r="D5919" i="7"/>
  <c r="C5920" i="7"/>
  <c r="G5919" i="7"/>
  <c r="H5919" i="7"/>
  <c r="I5919" i="7"/>
  <c r="F5920" i="7"/>
  <c r="E5920" i="7"/>
  <c r="D5920" i="7"/>
  <c r="C5921" i="7"/>
  <c r="G5920" i="7"/>
  <c r="H5920" i="7"/>
  <c r="I5920" i="7"/>
  <c r="E5921" i="7"/>
  <c r="D5921" i="7"/>
  <c r="C5922" i="7"/>
  <c r="G5921" i="7"/>
  <c r="F5921" i="7"/>
  <c r="H5921" i="7"/>
  <c r="I5921" i="7"/>
  <c r="F5922" i="7"/>
  <c r="C5923" i="7"/>
  <c r="E5922" i="7"/>
  <c r="D5922" i="7"/>
  <c r="G5922" i="7"/>
  <c r="H5922" i="7"/>
  <c r="I5922" i="7"/>
  <c r="E5923" i="7"/>
  <c r="D5923" i="7"/>
  <c r="C5924" i="7"/>
  <c r="F5923" i="7"/>
  <c r="G5923" i="7"/>
  <c r="H5923" i="7"/>
  <c r="I5923" i="7"/>
  <c r="F5924" i="7"/>
  <c r="C5925" i="7"/>
  <c r="E5924" i="7"/>
  <c r="D5924" i="7"/>
  <c r="G5924" i="7"/>
  <c r="H5924" i="7"/>
  <c r="I5924" i="7"/>
  <c r="E5925" i="7"/>
  <c r="D5925" i="7"/>
  <c r="C5926" i="7"/>
  <c r="F5925" i="7"/>
  <c r="G5925" i="7"/>
  <c r="H5925" i="7"/>
  <c r="I5925" i="7"/>
  <c r="F5926" i="7"/>
  <c r="C5927" i="7"/>
  <c r="E5926" i="7"/>
  <c r="D5926" i="7"/>
  <c r="G5926" i="7"/>
  <c r="H5926" i="7"/>
  <c r="I5926" i="7"/>
  <c r="C5928" i="7"/>
  <c r="E5927" i="7"/>
  <c r="D5927" i="7"/>
  <c r="F5927" i="7"/>
  <c r="G5927" i="7"/>
  <c r="H5927" i="7"/>
  <c r="I5927" i="7"/>
  <c r="F5928" i="7"/>
  <c r="D5928" i="7"/>
  <c r="C5929" i="7"/>
  <c r="E5928" i="7"/>
  <c r="G5928" i="7"/>
  <c r="H5928" i="7"/>
  <c r="I5928" i="7"/>
  <c r="E5929" i="7"/>
  <c r="D5929" i="7"/>
  <c r="F5929" i="7"/>
  <c r="C5930" i="7"/>
  <c r="G5929" i="7"/>
  <c r="H5929" i="7"/>
  <c r="I5929" i="7"/>
  <c r="F5930" i="7"/>
  <c r="C5931" i="7"/>
  <c r="D5930" i="7"/>
  <c r="E5930" i="7"/>
  <c r="G5930" i="7"/>
  <c r="H5930" i="7"/>
  <c r="I5930" i="7"/>
  <c r="F5931" i="7"/>
  <c r="C5932" i="7"/>
  <c r="G5931" i="7"/>
  <c r="E5931" i="7"/>
  <c r="D5931" i="7"/>
  <c r="H5931" i="7"/>
  <c r="I5931" i="7"/>
  <c r="F5932" i="7"/>
  <c r="C5933" i="7"/>
  <c r="E5932" i="7"/>
  <c r="D5932" i="7"/>
  <c r="G5932" i="7"/>
  <c r="H5932" i="7"/>
  <c r="I5932" i="7"/>
  <c r="F5933" i="7"/>
  <c r="E5933" i="7"/>
  <c r="D5933" i="7"/>
  <c r="C5934" i="7"/>
  <c r="G5933" i="7"/>
  <c r="H5933" i="7"/>
  <c r="I5933" i="7"/>
  <c r="D5934" i="7"/>
  <c r="C5935" i="7"/>
  <c r="G5934" i="7"/>
  <c r="F5934" i="7"/>
  <c r="E5934" i="7"/>
  <c r="H5934" i="7"/>
  <c r="I5934" i="7"/>
  <c r="C5936" i="7"/>
  <c r="F5935" i="7"/>
  <c r="G5935" i="7"/>
  <c r="E5935" i="7"/>
  <c r="D5935" i="7"/>
  <c r="H5935" i="7"/>
  <c r="I5935" i="7"/>
  <c r="C5937" i="7"/>
  <c r="D5936" i="7"/>
  <c r="F5936" i="7"/>
  <c r="E5936" i="7"/>
  <c r="G5936" i="7"/>
  <c r="H5936" i="7"/>
  <c r="I5936" i="7"/>
  <c r="E5937" i="7"/>
  <c r="D5937" i="7"/>
  <c r="C5938" i="7"/>
  <c r="F5937" i="7"/>
  <c r="G5937" i="7"/>
  <c r="H5937" i="7"/>
  <c r="I5937" i="7"/>
  <c r="E5938" i="7"/>
  <c r="D5938" i="7"/>
  <c r="G5938" i="7"/>
  <c r="F5938" i="7"/>
  <c r="C5939" i="7"/>
  <c r="H5938" i="7"/>
  <c r="I5938" i="7"/>
  <c r="E5939" i="7"/>
  <c r="D5939" i="7"/>
  <c r="C5940" i="7"/>
  <c r="F5939" i="7"/>
  <c r="G5939" i="7"/>
  <c r="H5939" i="7"/>
  <c r="I5939" i="7"/>
  <c r="E5940" i="7"/>
  <c r="F5940" i="7"/>
  <c r="C5941" i="7"/>
  <c r="D5940" i="7"/>
  <c r="G5940" i="7"/>
  <c r="H5940" i="7"/>
  <c r="I5940" i="7"/>
  <c r="F5941" i="7"/>
  <c r="G5941" i="7"/>
  <c r="E5941" i="7"/>
  <c r="D5941" i="7"/>
  <c r="C5942" i="7"/>
  <c r="H5941" i="7"/>
  <c r="I5941" i="7"/>
  <c r="F5942" i="7"/>
  <c r="C5943" i="7"/>
  <c r="E5942" i="7"/>
  <c r="G5942" i="7"/>
  <c r="D5942" i="7"/>
  <c r="H5942" i="7"/>
  <c r="I5942" i="7"/>
  <c r="E5943" i="7"/>
  <c r="D5943" i="7"/>
  <c r="C5944" i="7"/>
  <c r="F5943" i="7"/>
  <c r="G5943" i="7"/>
  <c r="H5943" i="7"/>
  <c r="I5943" i="7"/>
  <c r="F5944" i="7"/>
  <c r="D5944" i="7"/>
  <c r="E5944" i="7"/>
  <c r="C5945" i="7"/>
  <c r="G5944" i="7"/>
  <c r="H5944" i="7"/>
  <c r="I5944" i="7"/>
  <c r="E5945" i="7"/>
  <c r="D5945" i="7"/>
  <c r="C5946" i="7"/>
  <c r="F5945" i="7"/>
  <c r="G5945" i="7"/>
  <c r="H5945" i="7"/>
  <c r="I5945" i="7"/>
  <c r="F5946" i="7"/>
  <c r="C5947" i="7"/>
  <c r="D5946" i="7"/>
  <c r="G5946" i="7"/>
  <c r="E5946" i="7"/>
  <c r="H5946" i="7"/>
  <c r="I5946" i="7"/>
  <c r="E5947" i="7"/>
  <c r="D5947" i="7"/>
  <c r="F5947" i="7"/>
  <c r="C5948" i="7"/>
  <c r="G5947" i="7"/>
  <c r="H5947" i="7"/>
  <c r="I5947" i="7"/>
  <c r="C5949" i="7"/>
  <c r="E5948" i="7"/>
  <c r="D5948" i="7"/>
  <c r="G5948" i="7"/>
  <c r="F5948" i="7"/>
  <c r="H5948" i="7"/>
  <c r="I5948" i="7"/>
  <c r="E5949" i="7"/>
  <c r="D5949" i="7"/>
  <c r="C5950" i="7"/>
  <c r="F5949" i="7"/>
  <c r="G5949" i="7"/>
  <c r="H5949" i="7"/>
  <c r="I5949" i="7"/>
  <c r="F5950" i="7"/>
  <c r="E5950" i="7"/>
  <c r="D5950" i="7"/>
  <c r="C5951" i="7"/>
  <c r="G5950" i="7"/>
  <c r="H5950" i="7"/>
  <c r="I5950" i="7"/>
  <c r="E5951" i="7"/>
  <c r="D5951" i="7"/>
  <c r="F5951" i="7"/>
  <c r="C5952" i="7"/>
  <c r="G5951" i="7"/>
  <c r="H5951" i="7"/>
  <c r="I5951" i="7"/>
  <c r="F5952" i="7"/>
  <c r="E5952" i="7"/>
  <c r="C5953" i="7"/>
  <c r="G5952" i="7"/>
  <c r="D5952" i="7"/>
  <c r="H5952" i="7"/>
  <c r="I5952" i="7"/>
  <c r="E5953" i="7"/>
  <c r="D5953" i="7"/>
  <c r="C5954" i="7"/>
  <c r="G5953" i="7"/>
  <c r="F5953" i="7"/>
  <c r="H5953" i="7"/>
  <c r="I5953" i="7"/>
  <c r="F5954" i="7"/>
  <c r="C5955" i="7"/>
  <c r="E5954" i="7"/>
  <c r="D5954" i="7"/>
  <c r="G5954" i="7"/>
  <c r="H5954" i="7"/>
  <c r="I5954" i="7"/>
  <c r="E5955" i="7"/>
  <c r="D5955" i="7"/>
  <c r="C5956" i="7"/>
  <c r="F5955" i="7"/>
  <c r="G5955" i="7"/>
  <c r="H5955" i="7"/>
  <c r="I5955" i="7"/>
  <c r="F5956" i="7"/>
  <c r="C5957" i="7"/>
  <c r="E5956" i="7"/>
  <c r="D5956" i="7"/>
  <c r="G5956" i="7"/>
  <c r="H5956" i="7"/>
  <c r="I5956" i="7"/>
  <c r="C5958" i="7"/>
  <c r="F5957" i="7"/>
  <c r="G5957" i="7"/>
  <c r="E5957" i="7"/>
  <c r="D5957" i="7"/>
  <c r="H5957" i="7"/>
  <c r="I5957" i="7"/>
  <c r="F5958" i="7"/>
  <c r="C5959" i="7"/>
  <c r="E5958" i="7"/>
  <c r="D5958" i="7"/>
  <c r="G5958" i="7"/>
  <c r="H5958" i="7"/>
  <c r="I5958" i="7"/>
  <c r="E5959" i="7"/>
  <c r="D5959" i="7"/>
  <c r="C5960" i="7"/>
  <c r="G5959" i="7"/>
  <c r="F5959" i="7"/>
  <c r="H5959" i="7"/>
  <c r="I5959" i="7"/>
  <c r="E5960" i="7"/>
  <c r="C5961" i="7"/>
  <c r="D5960" i="7"/>
  <c r="F5960" i="7"/>
  <c r="G5960" i="7"/>
  <c r="H5960" i="7"/>
  <c r="I5960" i="7"/>
  <c r="C5962" i="7"/>
  <c r="F5961" i="7"/>
  <c r="D5961" i="7"/>
  <c r="E5961" i="7"/>
  <c r="G5961" i="7"/>
  <c r="H5961" i="7"/>
  <c r="I5961" i="7"/>
  <c r="C5963" i="7"/>
  <c r="D5962" i="7"/>
  <c r="E5962" i="7"/>
  <c r="F5962" i="7"/>
  <c r="G5962" i="7"/>
  <c r="H5962" i="7"/>
  <c r="I5962" i="7"/>
  <c r="D5963" i="7"/>
  <c r="F5963" i="7"/>
  <c r="C5964" i="7"/>
  <c r="E5963" i="7"/>
  <c r="G5963" i="7"/>
  <c r="H5963" i="7"/>
  <c r="I5963" i="7"/>
  <c r="C5965" i="7"/>
  <c r="D5964" i="7"/>
  <c r="F5964" i="7"/>
  <c r="G5964" i="7"/>
  <c r="E5964" i="7"/>
  <c r="H5964" i="7"/>
  <c r="I5964" i="7"/>
  <c r="D5965" i="7"/>
  <c r="C5966" i="7"/>
  <c r="F5965" i="7"/>
  <c r="E5965" i="7"/>
  <c r="G5965" i="7"/>
  <c r="H5965" i="7"/>
  <c r="I5965" i="7"/>
  <c r="C5967" i="7"/>
  <c r="D5966" i="7"/>
  <c r="E5966" i="7"/>
  <c r="F5966" i="7"/>
  <c r="G5966" i="7"/>
  <c r="H5966" i="7"/>
  <c r="I5966" i="7"/>
  <c r="F5967" i="7"/>
  <c r="C5968" i="7"/>
  <c r="G5967" i="7"/>
  <c r="E5967" i="7"/>
  <c r="D5967" i="7"/>
  <c r="H5967" i="7"/>
  <c r="I5967" i="7"/>
  <c r="C5969" i="7"/>
  <c r="D5968" i="7"/>
  <c r="F5968" i="7"/>
  <c r="E5968" i="7"/>
  <c r="G5968" i="7"/>
  <c r="H5968" i="7"/>
  <c r="I5968" i="7"/>
  <c r="D5969" i="7"/>
  <c r="E5969" i="7"/>
  <c r="G5969" i="7"/>
  <c r="C5970" i="7"/>
  <c r="F5969" i="7"/>
  <c r="H5969" i="7"/>
  <c r="I5969" i="7"/>
  <c r="C5971" i="7"/>
  <c r="D5970" i="7"/>
  <c r="F5970" i="7"/>
  <c r="E5970" i="7"/>
  <c r="G5970" i="7"/>
  <c r="H5970" i="7"/>
  <c r="I5970" i="7"/>
  <c r="F5971" i="7"/>
  <c r="E5971" i="7"/>
  <c r="C5972" i="7"/>
  <c r="D5971" i="7"/>
  <c r="G5971" i="7"/>
  <c r="H5971" i="7"/>
  <c r="I5971" i="7"/>
  <c r="C5973" i="7"/>
  <c r="D5972" i="7"/>
  <c r="F5972" i="7"/>
  <c r="E5972" i="7"/>
  <c r="G5972" i="7"/>
  <c r="H5972" i="7"/>
  <c r="I5972" i="7"/>
  <c r="E5973" i="7"/>
  <c r="D5973" i="7"/>
  <c r="C5974" i="7"/>
  <c r="F5973" i="7"/>
  <c r="G5973" i="7"/>
  <c r="H5973" i="7"/>
  <c r="I5973" i="7"/>
  <c r="C5975" i="7"/>
  <c r="D5974" i="7"/>
  <c r="E5974" i="7"/>
  <c r="F5974" i="7"/>
  <c r="G5974" i="7"/>
  <c r="H5974" i="7"/>
  <c r="I5974" i="7"/>
  <c r="F5975" i="7"/>
  <c r="G5975" i="7"/>
  <c r="E5975" i="7"/>
  <c r="C5976" i="7"/>
  <c r="D5975" i="7"/>
  <c r="H5975" i="7"/>
  <c r="I5975" i="7"/>
  <c r="C5977" i="7"/>
  <c r="D5976" i="7"/>
  <c r="F5976" i="7"/>
  <c r="E5976" i="7"/>
  <c r="G5976" i="7"/>
  <c r="H5976" i="7"/>
  <c r="I5976" i="7"/>
  <c r="C5978" i="7"/>
  <c r="F5977" i="7"/>
  <c r="D5977" i="7"/>
  <c r="E5977" i="7"/>
  <c r="G5977" i="7"/>
  <c r="H5977" i="7"/>
  <c r="I5977" i="7"/>
  <c r="C5979" i="7"/>
  <c r="D5978" i="7"/>
  <c r="F5978" i="7"/>
  <c r="E5978" i="7"/>
  <c r="G5978" i="7"/>
  <c r="H5978" i="7"/>
  <c r="I5978" i="7"/>
  <c r="F5979" i="7"/>
  <c r="C5980" i="7"/>
  <c r="E5979" i="7"/>
  <c r="D5979" i="7"/>
  <c r="G5979" i="7"/>
  <c r="H5979" i="7"/>
  <c r="I5979" i="7"/>
  <c r="C5981" i="7"/>
  <c r="D5980" i="7"/>
  <c r="F5980" i="7"/>
  <c r="E5980" i="7"/>
  <c r="G5980" i="7"/>
  <c r="H5980" i="7"/>
  <c r="I5980" i="7"/>
  <c r="F5981" i="7"/>
  <c r="E5981" i="7"/>
  <c r="D5981" i="7"/>
  <c r="C5982" i="7"/>
  <c r="G5981" i="7"/>
  <c r="H5981" i="7"/>
  <c r="I5981" i="7"/>
  <c r="E5982" i="7"/>
  <c r="C5983" i="7"/>
  <c r="D5982" i="7"/>
  <c r="F5982" i="7"/>
  <c r="G5982" i="7"/>
  <c r="H5982" i="7"/>
  <c r="I5982" i="7"/>
  <c r="C5984" i="7"/>
  <c r="F5983" i="7"/>
  <c r="G5983" i="7"/>
  <c r="E5983" i="7"/>
  <c r="D5983" i="7"/>
  <c r="H5983" i="7"/>
  <c r="I5983" i="7"/>
  <c r="C5985" i="7"/>
  <c r="D5984" i="7"/>
  <c r="E5984" i="7"/>
  <c r="F5984" i="7"/>
  <c r="G5984" i="7"/>
  <c r="H5984" i="7"/>
  <c r="I5984" i="7"/>
  <c r="C5986" i="7"/>
  <c r="F5985" i="7"/>
  <c r="D5985" i="7"/>
  <c r="G5985" i="7"/>
  <c r="E5985" i="7"/>
  <c r="H5985" i="7"/>
  <c r="I5985" i="7"/>
  <c r="C5987" i="7"/>
  <c r="D5986" i="7"/>
  <c r="E5986" i="7"/>
  <c r="F5986" i="7"/>
  <c r="G5986" i="7"/>
  <c r="H5986" i="7"/>
  <c r="I5986" i="7"/>
  <c r="F5987" i="7"/>
  <c r="E5987" i="7"/>
  <c r="D5987" i="7"/>
  <c r="C5988" i="7"/>
  <c r="G5987" i="7"/>
  <c r="H5987" i="7"/>
  <c r="I5987" i="7"/>
  <c r="C5989" i="7"/>
  <c r="D5988" i="7"/>
  <c r="F5988" i="7"/>
  <c r="E5988" i="7"/>
  <c r="G5988" i="7"/>
  <c r="H5988" i="7"/>
  <c r="I5988" i="7"/>
  <c r="C5990" i="7"/>
  <c r="F5989" i="7"/>
  <c r="D5989" i="7"/>
  <c r="E5989" i="7"/>
  <c r="G5989" i="7"/>
  <c r="H5989" i="7"/>
  <c r="I5989" i="7"/>
  <c r="F5990" i="7"/>
  <c r="G5990" i="7"/>
  <c r="C5991" i="7"/>
  <c r="E5990" i="7"/>
  <c r="D5990" i="7"/>
  <c r="H5990" i="7"/>
  <c r="I5990" i="7"/>
  <c r="E5991" i="7"/>
  <c r="D5991" i="7"/>
  <c r="C5992" i="7"/>
  <c r="F5991" i="7"/>
  <c r="G5991" i="7"/>
  <c r="H5991" i="7"/>
  <c r="I5991" i="7"/>
  <c r="C5993" i="7"/>
  <c r="D5992" i="7"/>
  <c r="F5992" i="7"/>
  <c r="E5992" i="7"/>
  <c r="G5992" i="7"/>
  <c r="H5992" i="7"/>
  <c r="I5992" i="7"/>
  <c r="C5994" i="7"/>
  <c r="F5993" i="7"/>
  <c r="D5993" i="7"/>
  <c r="G5993" i="7"/>
  <c r="E5993" i="7"/>
  <c r="H5993" i="7"/>
  <c r="I5993" i="7"/>
  <c r="C5995" i="7"/>
  <c r="F5994" i="7"/>
  <c r="D5994" i="7"/>
  <c r="E5994" i="7"/>
  <c r="G5994" i="7"/>
  <c r="H5994" i="7"/>
  <c r="I5994" i="7"/>
  <c r="C5996" i="7"/>
  <c r="D5995" i="7"/>
  <c r="E5995" i="7"/>
  <c r="F5995" i="7"/>
  <c r="G5995" i="7"/>
  <c r="H5995" i="7"/>
  <c r="I5995" i="7"/>
  <c r="C5997" i="7"/>
  <c r="F5996" i="7"/>
  <c r="D5996" i="7"/>
  <c r="E5996" i="7"/>
  <c r="G5996" i="7"/>
  <c r="H5996" i="7"/>
  <c r="I5996" i="7"/>
  <c r="E5997" i="7"/>
  <c r="D5997" i="7"/>
  <c r="C5998" i="7"/>
  <c r="F5997" i="7"/>
  <c r="G5997" i="7"/>
  <c r="H5997" i="7"/>
  <c r="I5997" i="7"/>
  <c r="D5998" i="7"/>
  <c r="E5998" i="7"/>
  <c r="G5998" i="7"/>
  <c r="C5999" i="7"/>
  <c r="F5998" i="7"/>
  <c r="H5998" i="7"/>
  <c r="I5998" i="7"/>
  <c r="C6000" i="7"/>
  <c r="F5999" i="7"/>
  <c r="D5999" i="7"/>
  <c r="G5999" i="7"/>
  <c r="E5999" i="7"/>
  <c r="H5999" i="7"/>
  <c r="I5999" i="7"/>
  <c r="C6001" i="7"/>
  <c r="F6000" i="7"/>
  <c r="D6000" i="7"/>
  <c r="E6000" i="7"/>
  <c r="G6000" i="7"/>
  <c r="H6000" i="7"/>
  <c r="I6000" i="7"/>
  <c r="C6002" i="7"/>
  <c r="F6001" i="7"/>
  <c r="E6001" i="7"/>
  <c r="G6001" i="7"/>
  <c r="D6001" i="7"/>
  <c r="H6001" i="7"/>
  <c r="I6001" i="7"/>
  <c r="C6003" i="7"/>
  <c r="F6002" i="7"/>
  <c r="D6002" i="7"/>
  <c r="E6002" i="7"/>
  <c r="G6002" i="7"/>
  <c r="H6002" i="7"/>
  <c r="I6002" i="7"/>
  <c r="F6003" i="7"/>
  <c r="E6003" i="7"/>
  <c r="D6003" i="7"/>
  <c r="G6003" i="7"/>
  <c r="C6004" i="7"/>
  <c r="H6003" i="7"/>
  <c r="I6003" i="7"/>
  <c r="C6005" i="7"/>
  <c r="F6004" i="7"/>
  <c r="D6004" i="7"/>
  <c r="E6004" i="7"/>
  <c r="G6004" i="7"/>
  <c r="H6004" i="7"/>
  <c r="I6004" i="7"/>
  <c r="F6005" i="7"/>
  <c r="D6005" i="7"/>
  <c r="E6005" i="7"/>
  <c r="C6006" i="7"/>
  <c r="G6005" i="7"/>
  <c r="H6005" i="7"/>
  <c r="I6005" i="7"/>
  <c r="C6007" i="7"/>
  <c r="F6006" i="7"/>
  <c r="D6006" i="7"/>
  <c r="E6006" i="7"/>
  <c r="G6006" i="7"/>
  <c r="H6006" i="7"/>
  <c r="I6006" i="7"/>
  <c r="F6007" i="7"/>
  <c r="E6007" i="7"/>
  <c r="G6007" i="7"/>
  <c r="D6007" i="7"/>
  <c r="C6008" i="7"/>
  <c r="H6007" i="7"/>
  <c r="I6007" i="7"/>
  <c r="D6008" i="7"/>
  <c r="E6008" i="7"/>
  <c r="G6008" i="7"/>
  <c r="C6009" i="7"/>
  <c r="F6008" i="7"/>
  <c r="H6008" i="7"/>
  <c r="I6008" i="7"/>
  <c r="C6010" i="7"/>
  <c r="F6009" i="7"/>
  <c r="D6009" i="7"/>
  <c r="E6009" i="7"/>
  <c r="G6009" i="7"/>
  <c r="H6009" i="7"/>
  <c r="I6009" i="7"/>
  <c r="C6011" i="7"/>
  <c r="F6010" i="7"/>
  <c r="G6010" i="7"/>
  <c r="D6010" i="7"/>
  <c r="E6010" i="7"/>
  <c r="H6010" i="7"/>
  <c r="I6010" i="7"/>
  <c r="C6012" i="7"/>
  <c r="E6011" i="7"/>
  <c r="D6011" i="7"/>
  <c r="F6011" i="7"/>
  <c r="G6011" i="7"/>
  <c r="H6011" i="7"/>
  <c r="I6011" i="7"/>
  <c r="C6013" i="7"/>
  <c r="F6012" i="7"/>
  <c r="D6012" i="7"/>
  <c r="E6012" i="7"/>
  <c r="G6012" i="7"/>
  <c r="H6012" i="7"/>
  <c r="I6012" i="7"/>
  <c r="E6013" i="7"/>
  <c r="D6013" i="7"/>
  <c r="F6013" i="7"/>
  <c r="C6014" i="7"/>
  <c r="G6013" i="7"/>
  <c r="H6013" i="7"/>
  <c r="I6013" i="7"/>
  <c r="D6014" i="7"/>
  <c r="E6014" i="7"/>
  <c r="G6014" i="7"/>
  <c r="C6015" i="7"/>
  <c r="F6014" i="7"/>
  <c r="H6014" i="7"/>
  <c r="I6014" i="7"/>
  <c r="C6016" i="7"/>
  <c r="E6015" i="7"/>
  <c r="D6015" i="7"/>
  <c r="G6015" i="7"/>
  <c r="F6015" i="7"/>
  <c r="H6015" i="7"/>
  <c r="I6015" i="7"/>
  <c r="C6017" i="7"/>
  <c r="F6016" i="7"/>
  <c r="D6016" i="7"/>
  <c r="G6016" i="7"/>
  <c r="E6016" i="7"/>
  <c r="H6016" i="7"/>
  <c r="I6016" i="7"/>
  <c r="C6018" i="7"/>
  <c r="E6017" i="7"/>
  <c r="D6017" i="7"/>
  <c r="F6017" i="7"/>
  <c r="G6017" i="7"/>
  <c r="H6017" i="7"/>
  <c r="I6017" i="7"/>
  <c r="C6019" i="7"/>
  <c r="F6018" i="7"/>
  <c r="D6018" i="7"/>
  <c r="E6018" i="7"/>
  <c r="G6018" i="7"/>
  <c r="H6018" i="7"/>
  <c r="I6018" i="7"/>
  <c r="C6020" i="7"/>
  <c r="D6019" i="7"/>
  <c r="F6019" i="7"/>
  <c r="E6019" i="7"/>
  <c r="G6019" i="7"/>
  <c r="H6019" i="7"/>
  <c r="I6019" i="7"/>
  <c r="C6021" i="7"/>
  <c r="F6020" i="7"/>
  <c r="G6020" i="7"/>
  <c r="D6020" i="7"/>
  <c r="E6020" i="7"/>
  <c r="H6020" i="7"/>
  <c r="I6020" i="7"/>
  <c r="F6021" i="7"/>
  <c r="E6021" i="7"/>
  <c r="G6021" i="7"/>
  <c r="C6022" i="7"/>
  <c r="D6021" i="7"/>
  <c r="H6021" i="7"/>
  <c r="I6021" i="7"/>
  <c r="F6022" i="7"/>
  <c r="D6022" i="7"/>
  <c r="C6023" i="7"/>
  <c r="E6022" i="7"/>
  <c r="G6022" i="7"/>
  <c r="H6022" i="7"/>
  <c r="I6022" i="7"/>
  <c r="D6023" i="7"/>
  <c r="F6023" i="7"/>
  <c r="C6024" i="7"/>
  <c r="G6023" i="7"/>
  <c r="E6023" i="7"/>
  <c r="H6023" i="7"/>
  <c r="I6023" i="7"/>
  <c r="C6025" i="7"/>
  <c r="F6024" i="7"/>
  <c r="D6024" i="7"/>
  <c r="E6024" i="7"/>
  <c r="G6024" i="7"/>
  <c r="H6024" i="7"/>
  <c r="I6024" i="7"/>
  <c r="C6026" i="7"/>
  <c r="F6025" i="7"/>
  <c r="D6025" i="7"/>
  <c r="E6025" i="7"/>
  <c r="G6025" i="7"/>
  <c r="H6025" i="7"/>
  <c r="I6025" i="7"/>
  <c r="C6027" i="7"/>
  <c r="F6026" i="7"/>
  <c r="G6026" i="7"/>
  <c r="D6026" i="7"/>
  <c r="E6026" i="7"/>
  <c r="H6026" i="7"/>
  <c r="I6026" i="7"/>
  <c r="E6027" i="7"/>
  <c r="F6027" i="7"/>
  <c r="C6028" i="7"/>
  <c r="D6027" i="7"/>
  <c r="G6027" i="7"/>
  <c r="H6027" i="7"/>
  <c r="I6027" i="7"/>
  <c r="C6029" i="7"/>
  <c r="F6028" i="7"/>
  <c r="G6028" i="7"/>
  <c r="D6028" i="7"/>
  <c r="E6028" i="7"/>
  <c r="H6028" i="7"/>
  <c r="I6028" i="7"/>
  <c r="E6029" i="7"/>
  <c r="D6029" i="7"/>
  <c r="G6029" i="7"/>
  <c r="C6030" i="7"/>
  <c r="F6029" i="7"/>
  <c r="H6029" i="7"/>
  <c r="I6029" i="7"/>
  <c r="C6031" i="7"/>
  <c r="F6030" i="7"/>
  <c r="D6030" i="7"/>
  <c r="E6030" i="7"/>
  <c r="G6030" i="7"/>
  <c r="H6030" i="7"/>
  <c r="I6030" i="7"/>
  <c r="C6032" i="7"/>
  <c r="E6031" i="7"/>
  <c r="F6031" i="7"/>
  <c r="D6031" i="7"/>
  <c r="G6031" i="7"/>
  <c r="H6031" i="7"/>
  <c r="I6031" i="7"/>
  <c r="C6033" i="7"/>
  <c r="F6032" i="7"/>
  <c r="D6032" i="7"/>
  <c r="E6032" i="7"/>
  <c r="G6032" i="7"/>
  <c r="H6032" i="7"/>
  <c r="I6032" i="7"/>
  <c r="E6033" i="7"/>
  <c r="D6033" i="7"/>
  <c r="G6033" i="7"/>
  <c r="F6033" i="7"/>
  <c r="C6034" i="7"/>
  <c r="H6033" i="7"/>
  <c r="I6033" i="7"/>
  <c r="C6035" i="7"/>
  <c r="F6034" i="7"/>
  <c r="G6034" i="7"/>
  <c r="D6034" i="7"/>
  <c r="E6034" i="7"/>
  <c r="H6034" i="7"/>
  <c r="I6034" i="7"/>
  <c r="E6035" i="7"/>
  <c r="C6036" i="7"/>
  <c r="F6035" i="7"/>
  <c r="D6035" i="7"/>
  <c r="G6035" i="7"/>
  <c r="H6035" i="7"/>
  <c r="I6035" i="7"/>
  <c r="C6037" i="7"/>
  <c r="F6036" i="7"/>
  <c r="D6036" i="7"/>
  <c r="E6036" i="7"/>
  <c r="G6036" i="7"/>
  <c r="H6036" i="7"/>
  <c r="I6036" i="7"/>
  <c r="F6037" i="7"/>
  <c r="E6037" i="7"/>
  <c r="G6037" i="7"/>
  <c r="C6038" i="7"/>
  <c r="D6037" i="7"/>
  <c r="H6037" i="7"/>
  <c r="I6037" i="7"/>
  <c r="D6038" i="7"/>
  <c r="E6038" i="7"/>
  <c r="C6039" i="7"/>
  <c r="F6038" i="7"/>
  <c r="G6038" i="7"/>
  <c r="H6038" i="7"/>
  <c r="I6038" i="7"/>
  <c r="D6039" i="7"/>
  <c r="C6040" i="7"/>
  <c r="E6039" i="7"/>
  <c r="F6039" i="7"/>
  <c r="G6039" i="7"/>
  <c r="H6039" i="7"/>
  <c r="I6039" i="7"/>
  <c r="C6041" i="7"/>
  <c r="F6040" i="7"/>
  <c r="D6040" i="7"/>
  <c r="E6040" i="7"/>
  <c r="G6040" i="7"/>
  <c r="H6040" i="7"/>
  <c r="I6040" i="7"/>
  <c r="C6042" i="7"/>
  <c r="F6041" i="7"/>
  <c r="G6041" i="7"/>
  <c r="D6041" i="7"/>
  <c r="E6041" i="7"/>
  <c r="H6041" i="7"/>
  <c r="I6041" i="7"/>
  <c r="C6043" i="7"/>
  <c r="F6042" i="7"/>
  <c r="D6042" i="7"/>
  <c r="E6042" i="7"/>
  <c r="G6042" i="7"/>
  <c r="H6042" i="7"/>
  <c r="I6042" i="7"/>
  <c r="C6044" i="7"/>
  <c r="F6043" i="7"/>
  <c r="E6043" i="7"/>
  <c r="D6043" i="7"/>
  <c r="G6043" i="7"/>
  <c r="H6043" i="7"/>
  <c r="I6043" i="7"/>
  <c r="F6044" i="7"/>
  <c r="E6044" i="7"/>
  <c r="C6045" i="7"/>
  <c r="D6044" i="7"/>
  <c r="G6044" i="7"/>
  <c r="H6044" i="7"/>
  <c r="I6044" i="7"/>
  <c r="E6045" i="7"/>
  <c r="D6045" i="7"/>
  <c r="G6045" i="7"/>
  <c r="C6046" i="7"/>
  <c r="F6045" i="7"/>
  <c r="H6045" i="7"/>
  <c r="I6045" i="7"/>
  <c r="F6046" i="7"/>
  <c r="E6046" i="7"/>
  <c r="C6047" i="7"/>
  <c r="D6046" i="7"/>
  <c r="G6046" i="7"/>
  <c r="H6046" i="7"/>
  <c r="I6046" i="7"/>
  <c r="C6048" i="7"/>
  <c r="E6047" i="7"/>
  <c r="G6047" i="7"/>
  <c r="F6047" i="7"/>
  <c r="D6047" i="7"/>
  <c r="H6047" i="7"/>
  <c r="I6047" i="7"/>
  <c r="F6048" i="7"/>
  <c r="E6048" i="7"/>
  <c r="C6049" i="7"/>
  <c r="D6048" i="7"/>
  <c r="G6048" i="7"/>
  <c r="H6048" i="7"/>
  <c r="I6048" i="7"/>
  <c r="E6049" i="7"/>
  <c r="F6049" i="7"/>
  <c r="D6049" i="7"/>
  <c r="G6049" i="7"/>
  <c r="C6050" i="7"/>
  <c r="H6049" i="7"/>
  <c r="I6049" i="7"/>
  <c r="F6050" i="7"/>
  <c r="C6051" i="7"/>
  <c r="D6050" i="7"/>
  <c r="G6050" i="7"/>
  <c r="E6050" i="7"/>
  <c r="H6050" i="7"/>
  <c r="I6050" i="7"/>
  <c r="F6051" i="7"/>
  <c r="E6051" i="7"/>
  <c r="D6051" i="7"/>
  <c r="C6052" i="7"/>
  <c r="G6051" i="7"/>
  <c r="H6051" i="7"/>
  <c r="I6051" i="7"/>
  <c r="D6052" i="7"/>
  <c r="E6052" i="7"/>
  <c r="C6053" i="7"/>
  <c r="F6052" i="7"/>
  <c r="G6052" i="7"/>
  <c r="H6052" i="7"/>
  <c r="I6052" i="7"/>
  <c r="F6053" i="7"/>
  <c r="C6054" i="7"/>
  <c r="E6053" i="7"/>
  <c r="D6053" i="7"/>
  <c r="G6053" i="7"/>
  <c r="H6053" i="7"/>
  <c r="I6053" i="7"/>
  <c r="F6054" i="7"/>
  <c r="G6054" i="7"/>
  <c r="D6054" i="7"/>
  <c r="E6054" i="7"/>
  <c r="C6055" i="7"/>
  <c r="H6054" i="7"/>
  <c r="I6054" i="7"/>
  <c r="D6055" i="7"/>
  <c r="C6056" i="7"/>
  <c r="F6055" i="7"/>
  <c r="E6055" i="7"/>
  <c r="G6055" i="7"/>
  <c r="H6055" i="7"/>
  <c r="I6055" i="7"/>
  <c r="C6057" i="7"/>
  <c r="E6056" i="7"/>
  <c r="G6056" i="7"/>
  <c r="D6056" i="7"/>
  <c r="F6056" i="7"/>
  <c r="H6056" i="7"/>
  <c r="I6056" i="7"/>
  <c r="C6058" i="7"/>
  <c r="F6057" i="7"/>
  <c r="E6057" i="7"/>
  <c r="D6057" i="7"/>
  <c r="G6057" i="7"/>
  <c r="H6057" i="7"/>
  <c r="I6057" i="7"/>
  <c r="F6058" i="7"/>
  <c r="D6058" i="7"/>
  <c r="E6058" i="7"/>
  <c r="G6058" i="7"/>
  <c r="C6059" i="7"/>
  <c r="H6058" i="7"/>
  <c r="I6058" i="7"/>
  <c r="F6059" i="7"/>
  <c r="G6059" i="7"/>
  <c r="C6060" i="7"/>
  <c r="E6059" i="7"/>
  <c r="D6059" i="7"/>
  <c r="H6059" i="7"/>
  <c r="I6059" i="7"/>
  <c r="C6061" i="7"/>
  <c r="F6060" i="7"/>
  <c r="D6060" i="7"/>
  <c r="G6060" i="7"/>
  <c r="E6060" i="7"/>
  <c r="H6060" i="7"/>
  <c r="I6060" i="7"/>
  <c r="F6061" i="7"/>
  <c r="E6061" i="7"/>
  <c r="G6061" i="7"/>
  <c r="D6061" i="7"/>
  <c r="C6062" i="7"/>
  <c r="H6061" i="7"/>
  <c r="I6061" i="7"/>
  <c r="F6062" i="7"/>
  <c r="D6062" i="7"/>
  <c r="E6062" i="7"/>
  <c r="G6062" i="7"/>
  <c r="C6063" i="7"/>
  <c r="H6062" i="7"/>
  <c r="I6062" i="7"/>
  <c r="C6064" i="7"/>
  <c r="E6063" i="7"/>
  <c r="F6063" i="7"/>
  <c r="D6063" i="7"/>
  <c r="G6063" i="7"/>
  <c r="H6063" i="7"/>
  <c r="I6063" i="7"/>
  <c r="F6064" i="7"/>
  <c r="D6064" i="7"/>
  <c r="C6065" i="7"/>
  <c r="G6064" i="7"/>
  <c r="E6064" i="7"/>
  <c r="H6064" i="7"/>
  <c r="I6064" i="7"/>
  <c r="C6066" i="7"/>
  <c r="F6065" i="7"/>
  <c r="E6065" i="7"/>
  <c r="D6065" i="7"/>
  <c r="G6065" i="7"/>
  <c r="H6065" i="7"/>
  <c r="I6065" i="7"/>
  <c r="C6067" i="7"/>
  <c r="F6066" i="7"/>
  <c r="D6066" i="7"/>
  <c r="E6066" i="7"/>
  <c r="G6066" i="7"/>
  <c r="H6066" i="7"/>
  <c r="I6066" i="7"/>
  <c r="C6068" i="7"/>
  <c r="D6067" i="7"/>
  <c r="G6067" i="7"/>
  <c r="F6067" i="7"/>
  <c r="E6067" i="7"/>
  <c r="H6067" i="7"/>
  <c r="I6067" i="7"/>
  <c r="C6069" i="7"/>
  <c r="E6068" i="7"/>
  <c r="D6068" i="7"/>
  <c r="G6068" i="7"/>
  <c r="F6068" i="7"/>
  <c r="H6068" i="7"/>
  <c r="I6068" i="7"/>
  <c r="F6069" i="7"/>
  <c r="E6069" i="7"/>
  <c r="C6070" i="7"/>
  <c r="D6069" i="7"/>
  <c r="G6069" i="7"/>
  <c r="H6069" i="7"/>
  <c r="I6069" i="7"/>
  <c r="C6071" i="7"/>
  <c r="G6070" i="7"/>
  <c r="D6070" i="7"/>
  <c r="F6070" i="7"/>
  <c r="E6070" i="7"/>
  <c r="H6070" i="7"/>
  <c r="I6070" i="7"/>
  <c r="D6071" i="7"/>
  <c r="G6071" i="7"/>
  <c r="C6072" i="7"/>
  <c r="F6071" i="7"/>
  <c r="E6071" i="7"/>
  <c r="H6071" i="7"/>
  <c r="I6071" i="7"/>
  <c r="C6073" i="7"/>
  <c r="D6072" i="7"/>
  <c r="F6072" i="7"/>
  <c r="E6072" i="7"/>
  <c r="G6072" i="7"/>
  <c r="H6072" i="7"/>
  <c r="I6072" i="7"/>
  <c r="F6073" i="7"/>
  <c r="D6073" i="7"/>
  <c r="G6073" i="7"/>
  <c r="E6073" i="7"/>
  <c r="C6074" i="7"/>
  <c r="H6073" i="7"/>
  <c r="I6073" i="7"/>
  <c r="C6075" i="7"/>
  <c r="D6074" i="7"/>
  <c r="G6074" i="7"/>
  <c r="F6074" i="7"/>
  <c r="E6074" i="7"/>
  <c r="H6074" i="7"/>
  <c r="I6074" i="7"/>
  <c r="C6076" i="7"/>
  <c r="F6075" i="7"/>
  <c r="D6075" i="7"/>
  <c r="G6075" i="7"/>
  <c r="E6075" i="7"/>
  <c r="H6075" i="7"/>
  <c r="I6075" i="7"/>
  <c r="C6077" i="7"/>
  <c r="F6076" i="7"/>
  <c r="D6076" i="7"/>
  <c r="G6076" i="7"/>
  <c r="E6076" i="7"/>
  <c r="H6076" i="7"/>
  <c r="I6076" i="7"/>
  <c r="E6077" i="7"/>
  <c r="D6077" i="7"/>
  <c r="F6077" i="7"/>
  <c r="C6078" i="7"/>
  <c r="G6077" i="7"/>
  <c r="H6077" i="7"/>
  <c r="I6077" i="7"/>
  <c r="C6079" i="7"/>
  <c r="F6078" i="7"/>
  <c r="E6078" i="7"/>
  <c r="D6078" i="7"/>
  <c r="G6078" i="7"/>
  <c r="H6078" i="7"/>
  <c r="I6078" i="7"/>
  <c r="F6079" i="7"/>
  <c r="G6079" i="7"/>
  <c r="C6080" i="7"/>
  <c r="E6079" i="7"/>
  <c r="D6079" i="7"/>
  <c r="H6079" i="7"/>
  <c r="I6079" i="7"/>
  <c r="C6081" i="7"/>
  <c r="F6080" i="7"/>
  <c r="D6080" i="7"/>
  <c r="E6080" i="7"/>
  <c r="G6080" i="7"/>
  <c r="H6080" i="7"/>
  <c r="I6080" i="7"/>
  <c r="F6081" i="7"/>
  <c r="D6081" i="7"/>
  <c r="E6081" i="7"/>
  <c r="C6082" i="7"/>
  <c r="G6081" i="7"/>
  <c r="H6081" i="7"/>
  <c r="I6081" i="7"/>
  <c r="C6083" i="7"/>
  <c r="F6082" i="7"/>
  <c r="G6082" i="7"/>
  <c r="D6082" i="7"/>
  <c r="E6082" i="7"/>
  <c r="H6082" i="7"/>
  <c r="I6082" i="7"/>
  <c r="F6083" i="7"/>
  <c r="E6083" i="7"/>
  <c r="G6083" i="7"/>
  <c r="C6084" i="7"/>
  <c r="D6083" i="7"/>
  <c r="H6083" i="7"/>
  <c r="I6083" i="7"/>
  <c r="C6085" i="7"/>
  <c r="F6084" i="7"/>
  <c r="G6084" i="7"/>
  <c r="D6084" i="7"/>
  <c r="E6084" i="7"/>
  <c r="H6084" i="7"/>
  <c r="I6084" i="7"/>
  <c r="C6086" i="7"/>
  <c r="D6085" i="7"/>
  <c r="F6085" i="7"/>
  <c r="E6085" i="7"/>
  <c r="G6085" i="7"/>
  <c r="H6085" i="7"/>
  <c r="I6085" i="7"/>
  <c r="C6087" i="7"/>
  <c r="F6086" i="7"/>
  <c r="D6086" i="7"/>
  <c r="E6086" i="7"/>
  <c r="G6086" i="7"/>
  <c r="H6086" i="7"/>
  <c r="I6086" i="7"/>
  <c r="D6087" i="7"/>
  <c r="E6087" i="7"/>
  <c r="F6087" i="7"/>
  <c r="C6088" i="7"/>
  <c r="G6087" i="7"/>
  <c r="H6087" i="7"/>
  <c r="I6087" i="7"/>
  <c r="C6089" i="7"/>
  <c r="F6088" i="7"/>
  <c r="D6088" i="7"/>
  <c r="E6088" i="7"/>
  <c r="G6088" i="7"/>
  <c r="H6088" i="7"/>
  <c r="I6088" i="7"/>
  <c r="C6090" i="7"/>
  <c r="F6089" i="7"/>
  <c r="G6089" i="7"/>
  <c r="D6089" i="7"/>
  <c r="E6089" i="7"/>
  <c r="H6089" i="7"/>
  <c r="I6089" i="7"/>
  <c r="D6090" i="7"/>
  <c r="E6090" i="7"/>
  <c r="G6090" i="7"/>
  <c r="C6091" i="7"/>
  <c r="F6090" i="7"/>
  <c r="H6090" i="7"/>
  <c r="I6090" i="7"/>
  <c r="C6092" i="7"/>
  <c r="F6091" i="7"/>
  <c r="G6091" i="7"/>
  <c r="E6091" i="7"/>
  <c r="D6091" i="7"/>
  <c r="H6091" i="7"/>
  <c r="I6091" i="7"/>
  <c r="F6092" i="7"/>
  <c r="E6092" i="7"/>
  <c r="C6093" i="7"/>
  <c r="D6092" i="7"/>
  <c r="G6092" i="7"/>
  <c r="H6092" i="7"/>
  <c r="I6092" i="7"/>
  <c r="E6093" i="7"/>
  <c r="D6093" i="7"/>
  <c r="F6093" i="7"/>
  <c r="C6094" i="7"/>
  <c r="G6093" i="7"/>
  <c r="H6093" i="7"/>
  <c r="I6093" i="7"/>
  <c r="F6094" i="7"/>
  <c r="G6094" i="7"/>
  <c r="D6094" i="7"/>
  <c r="E6094" i="7"/>
  <c r="C6095" i="7"/>
  <c r="H6094" i="7"/>
  <c r="I6094" i="7"/>
  <c r="C6096" i="7"/>
  <c r="E6095" i="7"/>
  <c r="G6095" i="7"/>
  <c r="D6095" i="7"/>
  <c r="F6095" i="7"/>
  <c r="H6095" i="7"/>
  <c r="I6095" i="7"/>
  <c r="C6097" i="7"/>
  <c r="F6096" i="7"/>
  <c r="G6096" i="7"/>
  <c r="D6096" i="7"/>
  <c r="E6096" i="7"/>
  <c r="H6096" i="7"/>
  <c r="I6096" i="7"/>
  <c r="C6098" i="7"/>
  <c r="F6097" i="7"/>
  <c r="E6097" i="7"/>
  <c r="D6097" i="7"/>
  <c r="G6097" i="7"/>
  <c r="H6097" i="7"/>
  <c r="I6097" i="7"/>
  <c r="C6099" i="7"/>
  <c r="F6098" i="7"/>
  <c r="D6098" i="7"/>
  <c r="E6098" i="7"/>
  <c r="G6098" i="7"/>
  <c r="H6098" i="7"/>
  <c r="I6098" i="7"/>
  <c r="F6099" i="7"/>
  <c r="E6099" i="7"/>
  <c r="C6100" i="7"/>
  <c r="G6099" i="7"/>
  <c r="D6099" i="7"/>
  <c r="H6099" i="7"/>
  <c r="I6099" i="7"/>
  <c r="F6100" i="7"/>
  <c r="D6100" i="7"/>
  <c r="E6100" i="7"/>
  <c r="G6100" i="7"/>
  <c r="C6101" i="7"/>
  <c r="H6100" i="7"/>
  <c r="I6100" i="7"/>
  <c r="F6101" i="7"/>
  <c r="C6102" i="7"/>
  <c r="E6101" i="7"/>
  <c r="D6101" i="7"/>
  <c r="G6101" i="7"/>
  <c r="H6101" i="7"/>
  <c r="I6101" i="7"/>
  <c r="D6102" i="7"/>
  <c r="E6102" i="7"/>
  <c r="C6103" i="7"/>
  <c r="F6102" i="7"/>
  <c r="G6102" i="7"/>
  <c r="H6102" i="7"/>
  <c r="I6102" i="7"/>
  <c r="D6103" i="7"/>
  <c r="F6103" i="7"/>
  <c r="G6103" i="7"/>
  <c r="C6104" i="7"/>
  <c r="E6103" i="7"/>
  <c r="H6103" i="7"/>
  <c r="I6103" i="7"/>
  <c r="C6105" i="7"/>
  <c r="F6104" i="7"/>
  <c r="G6104" i="7"/>
  <c r="D6104" i="7"/>
  <c r="E6104" i="7"/>
  <c r="H6104" i="7"/>
  <c r="I6104" i="7"/>
  <c r="C6106" i="7"/>
  <c r="F6105" i="7"/>
  <c r="D6105" i="7"/>
  <c r="E6105" i="7"/>
  <c r="G6105" i="7"/>
  <c r="H6105" i="7"/>
  <c r="I6105" i="7"/>
  <c r="C6107" i="7"/>
  <c r="F6106" i="7"/>
  <c r="E6106" i="7"/>
  <c r="G6106" i="7"/>
  <c r="D6106" i="7"/>
  <c r="H6106" i="7"/>
  <c r="I6106" i="7"/>
  <c r="C6108" i="7"/>
  <c r="E6107" i="7"/>
  <c r="D6107" i="7"/>
  <c r="F6107" i="7"/>
  <c r="G6107" i="7"/>
  <c r="H6107" i="7"/>
  <c r="I6107" i="7"/>
  <c r="C6109" i="7"/>
  <c r="F6108" i="7"/>
  <c r="D6108" i="7"/>
  <c r="G6108" i="7"/>
  <c r="E6108" i="7"/>
  <c r="H6108" i="7"/>
  <c r="I6108" i="7"/>
  <c r="E6109" i="7"/>
  <c r="D6109" i="7"/>
  <c r="G6109" i="7"/>
  <c r="F6109" i="7"/>
  <c r="C6110" i="7"/>
  <c r="H6109" i="7"/>
  <c r="I6109" i="7"/>
  <c r="F6110" i="7"/>
  <c r="D6110" i="7"/>
  <c r="E6110" i="7"/>
  <c r="G6110" i="7"/>
  <c r="C6111" i="7"/>
  <c r="H6110" i="7"/>
  <c r="I6110" i="7"/>
  <c r="C6112" i="7"/>
  <c r="E6111" i="7"/>
  <c r="F6111" i="7"/>
  <c r="D6111" i="7"/>
  <c r="G6111" i="7"/>
  <c r="H6111" i="7"/>
  <c r="I6111" i="7"/>
  <c r="F6112" i="7"/>
  <c r="D6112" i="7"/>
  <c r="E6112" i="7"/>
  <c r="C6113" i="7"/>
  <c r="G6112" i="7"/>
  <c r="H6112" i="7"/>
  <c r="I6112" i="7"/>
  <c r="D6113" i="7"/>
  <c r="C6114" i="7"/>
  <c r="G6113" i="7"/>
  <c r="F6113" i="7"/>
  <c r="E6113" i="7"/>
  <c r="H6113" i="7"/>
  <c r="I6113" i="7"/>
  <c r="C6115" i="7"/>
  <c r="F6114" i="7"/>
  <c r="D6114" i="7"/>
  <c r="E6114" i="7"/>
  <c r="G6114" i="7"/>
  <c r="H6114" i="7"/>
  <c r="I6114" i="7"/>
  <c r="F6115" i="7"/>
  <c r="E6115" i="7"/>
  <c r="G6115" i="7"/>
  <c r="C6116" i="7"/>
  <c r="D6115" i="7"/>
  <c r="H6115" i="7"/>
  <c r="I6115" i="7"/>
  <c r="D6116" i="7"/>
  <c r="E6116" i="7"/>
  <c r="G6116" i="7"/>
  <c r="C6117" i="7"/>
  <c r="F6116" i="7"/>
  <c r="H6116" i="7"/>
  <c r="I6116" i="7"/>
  <c r="F6117" i="7"/>
  <c r="E6117" i="7"/>
  <c r="D6117" i="7"/>
  <c r="C6118" i="7"/>
  <c r="G6117" i="7"/>
  <c r="H6117" i="7"/>
  <c r="I6117" i="7"/>
  <c r="C6119" i="7"/>
  <c r="F6118" i="7"/>
  <c r="G6118" i="7"/>
  <c r="D6118" i="7"/>
  <c r="E6118" i="7"/>
  <c r="H6118" i="7"/>
  <c r="I6118" i="7"/>
  <c r="D6119" i="7"/>
  <c r="F6119" i="7"/>
  <c r="C6120" i="7"/>
  <c r="E6119" i="7"/>
  <c r="G6119" i="7"/>
  <c r="H6119" i="7"/>
  <c r="I6119" i="7"/>
  <c r="D6120" i="7"/>
  <c r="E6120" i="7"/>
  <c r="C6121" i="7"/>
  <c r="F6120" i="7"/>
  <c r="G6120" i="7"/>
  <c r="H6120" i="7"/>
  <c r="I6120" i="7"/>
  <c r="C6122" i="7"/>
  <c r="F6121" i="7"/>
  <c r="D6121" i="7"/>
  <c r="E6121" i="7"/>
  <c r="G6121" i="7"/>
  <c r="H6121" i="7"/>
  <c r="I6121" i="7"/>
  <c r="F6122" i="7"/>
  <c r="D6122" i="7"/>
  <c r="E6122" i="7"/>
  <c r="G6122" i="7"/>
  <c r="C6123" i="7"/>
  <c r="H6122" i="7"/>
  <c r="I6122" i="7"/>
  <c r="C6124" i="7"/>
  <c r="D6123" i="7"/>
  <c r="G6123" i="7"/>
  <c r="F6123" i="7"/>
  <c r="E6123" i="7"/>
  <c r="H6123" i="7"/>
  <c r="I6123" i="7"/>
  <c r="F6124" i="7"/>
  <c r="E6124" i="7"/>
  <c r="C6125" i="7"/>
  <c r="D6124" i="7"/>
  <c r="G6124" i="7"/>
  <c r="H6124" i="7"/>
  <c r="I6124" i="7"/>
  <c r="C6126" i="7"/>
  <c r="F6125" i="7"/>
  <c r="E6125" i="7"/>
  <c r="D6125" i="7"/>
  <c r="G6125" i="7"/>
  <c r="H6125" i="7"/>
  <c r="I6125" i="7"/>
  <c r="F6126" i="7"/>
  <c r="D6126" i="7"/>
  <c r="E6126" i="7"/>
  <c r="G6126" i="7"/>
  <c r="C6127" i="7"/>
  <c r="H6126" i="7"/>
  <c r="I6126" i="7"/>
  <c r="F6127" i="7"/>
  <c r="D6127" i="7"/>
  <c r="G6127" i="7"/>
  <c r="C6128" i="7"/>
  <c r="E6127" i="7"/>
  <c r="H6127" i="7"/>
  <c r="I6127" i="7"/>
  <c r="F6128" i="7"/>
  <c r="D6128" i="7"/>
  <c r="E6128" i="7"/>
  <c r="C6129" i="7"/>
  <c r="G6128" i="7"/>
  <c r="H6128" i="7"/>
  <c r="I6128" i="7"/>
  <c r="F6129" i="7"/>
  <c r="E6129" i="7"/>
  <c r="D6129" i="7"/>
  <c r="G6129" i="7"/>
  <c r="H6129" i="7"/>
  <c r="I6129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<sst xmlns="http://schemas.openxmlformats.org/spreadsheetml/2006/main" count="381" uniqueCount="125">
  <si>
    <t>Teams</t>
  </si>
  <si>
    <t>No</t>
  </si>
  <si>
    <t>Points for Draw:</t>
  </si>
  <si>
    <t>Points for Win:</t>
  </si>
  <si>
    <t>Team No</t>
  </si>
  <si>
    <t>Play each other:</t>
  </si>
  <si>
    <t>Round</t>
  </si>
  <si>
    <t>G1-T1</t>
  </si>
  <si>
    <t>G1-T2</t>
  </si>
  <si>
    <t>G2-T1</t>
  </si>
  <si>
    <t>G2-T2</t>
  </si>
  <si>
    <t>G3-T1</t>
  </si>
  <si>
    <t>G3-T2</t>
  </si>
  <si>
    <t>G4-T1</t>
  </si>
  <si>
    <t>G4-T2</t>
  </si>
  <si>
    <t>G5-T1</t>
  </si>
  <si>
    <t>G5-T2</t>
  </si>
  <si>
    <t>G6-T1</t>
  </si>
  <si>
    <t>G6-T2</t>
  </si>
  <si>
    <t>G7-T1</t>
  </si>
  <si>
    <t>G7-T2</t>
  </si>
  <si>
    <t>G8-T1</t>
  </si>
  <si>
    <t>G8-T2</t>
  </si>
  <si>
    <t>G9-T1</t>
  </si>
  <si>
    <t>G9-T2</t>
  </si>
  <si>
    <t>G10-T1</t>
  </si>
  <si>
    <t>G10-T2</t>
  </si>
  <si>
    <t>G11-T1</t>
  </si>
  <si>
    <t>G11-T2</t>
  </si>
  <si>
    <t>G12-T1</t>
  </si>
  <si>
    <t>G12-T2</t>
  </si>
  <si>
    <t>G13-T1</t>
  </si>
  <si>
    <t>G13-T2</t>
  </si>
  <si>
    <t>G14-T1</t>
  </si>
  <si>
    <t>G14-T2</t>
  </si>
  <si>
    <t>G15-T1</t>
  </si>
  <si>
    <t>G15-T2</t>
  </si>
  <si>
    <t>G16-T1</t>
  </si>
  <si>
    <t>G16-T2</t>
  </si>
  <si>
    <t>Game No</t>
  </si>
  <si>
    <t>Team 1 No</t>
  </si>
  <si>
    <t>Team 2 No</t>
  </si>
  <si>
    <t>Max Team No:</t>
  </si>
  <si>
    <t>Max Round No:</t>
  </si>
  <si>
    <t>Max Game No:</t>
  </si>
  <si>
    <t>HOME TEAM</t>
  </si>
  <si>
    <t>AWAY TEAM</t>
  </si>
  <si>
    <t>Team Name</t>
  </si>
  <si>
    <t>Played</t>
  </si>
  <si>
    <t>Won</t>
  </si>
  <si>
    <t>Drawn</t>
  </si>
  <si>
    <t>Lost</t>
  </si>
  <si>
    <t>GF</t>
  </si>
  <si>
    <t>GA</t>
  </si>
  <si>
    <t>GD</t>
  </si>
  <si>
    <t>Points</t>
  </si>
  <si>
    <t>Final Score</t>
  </si>
  <si>
    <t>Final Ranking</t>
  </si>
  <si>
    <t>Team 1 Points</t>
  </si>
  <si>
    <t>Team 2 Points</t>
  </si>
  <si>
    <t>Played?</t>
  </si>
  <si>
    <t>Real Max Team No:</t>
  </si>
  <si>
    <t>Teams:</t>
  </si>
  <si>
    <t>Position</t>
  </si>
  <si>
    <t>Team</t>
  </si>
  <si>
    <t>Northern Tan Whackers</t>
  </si>
  <si>
    <t>Final Green Gazelles</t>
  </si>
  <si>
    <t>South Leaders</t>
  </si>
  <si>
    <t>Legal Swamp Twisters</t>
  </si>
  <si>
    <t>Defiant Jesters</t>
  </si>
  <si>
    <t>Haunting Bottle Rockets</t>
  </si>
  <si>
    <t>Red Sirens</t>
  </si>
  <si>
    <t>Earnest Broncos</t>
  </si>
  <si>
    <t>Real Revolution</t>
  </si>
  <si>
    <t>Kaptain City</t>
  </si>
  <si>
    <t>Delta Blazers</t>
  </si>
  <si>
    <t>Mighty Patriots</t>
  </si>
  <si>
    <t>The Krakens</t>
  </si>
  <si>
    <t>Wise Panthers</t>
  </si>
  <si>
    <t>Ancient Crows</t>
  </si>
  <si>
    <t>Silver Rangers</t>
  </si>
  <si>
    <t>Unethical Bison</t>
  </si>
  <si>
    <t>The Classic</t>
  </si>
  <si>
    <t>SETTINGS</t>
  </si>
  <si>
    <t>League Name:</t>
  </si>
  <si>
    <t>VENUE</t>
  </si>
  <si>
    <t>Venue</t>
  </si>
  <si>
    <t>Matchday No</t>
  </si>
  <si>
    <t>Beaver Stadium</t>
  </si>
  <si>
    <t>Ohio Stadium</t>
  </si>
  <si>
    <t>Kyle Field</t>
  </si>
  <si>
    <t>Neyland Stadium</t>
  </si>
  <si>
    <t>Tiger Stadium</t>
  </si>
  <si>
    <t>Bryant–Denny Stadium</t>
  </si>
  <si>
    <t>Darrell K Royal–Texas Memorial Stadium</t>
  </si>
  <si>
    <t>Ben Hill Griffin Stadium</t>
  </si>
  <si>
    <t>Jordan–Hare Stadium</t>
  </si>
  <si>
    <t>Gaylord Family Oklahoma Memorial Stadium</t>
  </si>
  <si>
    <t>Memorial Stadium</t>
  </si>
  <si>
    <t>DATE / TIME</t>
  </si>
  <si>
    <t>Win Rate</t>
  </si>
  <si>
    <t>Points for Lose</t>
  </si>
  <si>
    <t>Rule</t>
  </si>
  <si>
    <t>Priority</t>
  </si>
  <si>
    <t>TIE BRAKER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</si>
  <si>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</si>
  <si>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</si>
  <si>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</si>
  <si>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</si>
  <si>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</si>
  <si>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</si>
  <si>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</si>
  <si>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</si>
  <si>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>info@</t>
    </r>
  </si>
  <si>
    <t>Dynamic Fixture Height</t>
  </si>
  <si>
    <t>Dynamic Standings Height</t>
  </si>
  <si>
    <t>Dummy League</t>
  </si>
  <si>
    <t>LEAGUE SCHEDULE MAKER</t>
  </si>
  <si>
    <t>MATCHWEEK NO</t>
  </si>
  <si>
    <t/>
  </si>
  <si>
    <t>Matchweek Started ?</t>
  </si>
  <si>
    <t>Team Name Exists ?</t>
  </si>
  <si>
    <t>BYE Exists ?</t>
  </si>
  <si>
    <t>Score exists ?</t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</si>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</sst>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.&quot;"/>
    <numFmt numFmtId="165" formatCode="0.000"/>
  </numFmts>
  <fonts count="25" x14ac:knownFonts="1"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sz val="11"/>
      <color rgb="FF2E86AB"/>
      <name val="Arial"/>
      <family val="2"/>
      <charset val="162"/>
      <scheme val="minor"/>
    </font>
    <font>
      <b/>
      <sz val="11"/>
      <color rgb="FF2E86AB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b/>
      <u/>
      <sz val="12"/>
      <color theme="0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1"/>
      <color rgb="FF1F4E78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b/>
      <u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3"/>
      <color theme="1"/>
      <name val="Arial"/>
      <family val="2"/>
      <charset val="16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3" tint="-0.24994659260841701"/>
      </left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4">
    <xf numFmtId="0" fontId="0" fillId="0" borderId="0"/>
    <xf numFmtId="0" fontId="13" fillId="0" borderId="0"/>
    <xf numFmtId="0" fontId="19" fillId="0" borderId="0"/>
    <xf numFmtId="0" fontId="15" fillId="0" borderId="0"/>
  </cellStyleXfs>
  <cellXfs count="202">
    <xf numFmtId="0" fontId="0" fillId="0" borderId="0" xfId="0"/>
    <xf numFmtId="0" fontId="0" fillId="2" borderId="0" xfId="0" applyFill="1"/>
    <xf numFmtId="0" fontId="0" fillId="0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center"/>
    </xf>
    <xf numFmtId="0" fontId="0" fillId="4" borderId="0" xfId="0" applyFill="1"/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" fillId="2" borderId="0" xfId="0" applyFont="1" applyFill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 applyAlignment="1">
      <alignment horizontal="left" vertical="center" indent="2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49" fontId="6" fillId="5" borderId="0" xfId="0" applyNumberFormat="1" applyFont="1" applyFill="1" applyAlignment="1">
      <alignment vertical="center"/>
    </xf>
    <xf numFmtId="49" fontId="8" fillId="7" borderId="0" xfId="0" applyNumberFormat="1" applyFont="1" applyFill="1" applyAlignment="1">
      <alignment horizontal="left" vertical="center" indent="5"/>
    </xf>
    <xf numFmtId="49" fontId="8" fillId="7" borderId="0" xfId="0" applyNumberFormat="1" applyFont="1" applyFill="1" applyAlignment="1">
      <alignment vertical="center"/>
    </xf>
    <xf numFmtId="0" fontId="8" fillId="7" borderId="0" xfId="0" applyFont="1" applyFill="1" applyAlignment="1">
      <alignment horizontal="center" vertical="center"/>
    </xf>
    <xf numFmtId="0" fontId="9" fillId="9" borderId="11" xfId="0" applyFont="1" applyFill="1" applyBorder="1" applyAlignment="1">
      <alignment vertical="center"/>
    </xf>
    <xf numFmtId="0" fontId="10" fillId="9" borderId="12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vertical="center"/>
    </xf>
    <xf numFmtId="0" fontId="0" fillId="10" borderId="5" xfId="0" applyFill="1" applyBorder="1" applyAlignment="1">
      <alignment vertical="center"/>
    </xf>
    <xf numFmtId="0" fontId="1" fillId="10" borderId="0" xfId="0" applyFont="1" applyFill="1" applyBorder="1" applyAlignment="1">
      <alignment horizontal="center" vertical="center"/>
    </xf>
    <xf numFmtId="0" fontId="0" fillId="10" borderId="6" xfId="0" applyFill="1" applyBorder="1" applyAlignment="1">
      <alignment vertical="center"/>
    </xf>
    <xf numFmtId="164" fontId="11" fillId="10" borderId="14" xfId="0" applyNumberFormat="1" applyFont="1" applyFill="1" applyBorder="1" applyAlignment="1">
      <alignment horizontal="center" vertical="center"/>
    </xf>
    <xf numFmtId="164" fontId="11" fillId="10" borderId="15" xfId="0" applyNumberFormat="1" applyFont="1" applyFill="1" applyBorder="1" applyAlignment="1">
      <alignment horizontal="center" vertical="center"/>
    </xf>
    <xf numFmtId="0" fontId="0" fillId="10" borderId="7" xfId="0" applyFill="1" applyBorder="1" applyAlignment="1">
      <alignment vertical="center"/>
    </xf>
    <xf numFmtId="0" fontId="0" fillId="10" borderId="8" xfId="0" applyFill="1" applyBorder="1" applyAlignment="1">
      <alignment horizontal="center" vertical="center"/>
    </xf>
    <xf numFmtId="0" fontId="0" fillId="10" borderId="8" xfId="0" applyFill="1" applyBorder="1" applyAlignment="1">
      <alignment vertical="center"/>
    </xf>
    <xf numFmtId="0" fontId="0" fillId="10" borderId="9" xfId="0" applyFill="1" applyBorder="1" applyAlignment="1">
      <alignment vertical="center"/>
    </xf>
    <xf numFmtId="0" fontId="13" fillId="2" borderId="0" xfId="0" applyFont="1" applyFill="1" applyBorder="1"/>
    <xf numFmtId="0" fontId="10" fillId="9" borderId="12" xfId="0" applyFont="1" applyFill="1" applyBorder="1" applyAlignment="1">
      <alignment horizontal="left" vertical="center" indent="1"/>
    </xf>
    <xf numFmtId="0" fontId="1" fillId="10" borderId="0" xfId="0" applyFont="1" applyFill="1" applyBorder="1" applyAlignment="1">
      <alignment horizontal="left" vertical="center" indent="1"/>
    </xf>
    <xf numFmtId="49" fontId="6" fillId="5" borderId="0" xfId="0" applyNumberFormat="1" applyFont="1" applyFill="1" applyAlignment="1">
      <alignment horizontal="left" vertical="center" indent="1"/>
    </xf>
    <xf numFmtId="49" fontId="6" fillId="5" borderId="0" xfId="0" applyNumberFormat="1" applyFont="1" applyFill="1" applyAlignment="1">
      <alignment horizontal="left" vertical="center" indent="2"/>
    </xf>
    <xf numFmtId="49" fontId="8" fillId="7" borderId="0" xfId="0" applyNumberFormat="1" applyFont="1" applyFill="1" applyAlignment="1">
      <alignment horizontal="left" vertical="center" indent="2"/>
    </xf>
    <xf numFmtId="49" fontId="6" fillId="5" borderId="0" xfId="0" applyNumberFormat="1" applyFont="1" applyFill="1" applyAlignment="1">
      <alignment horizontal="left" vertical="center" indent="5"/>
    </xf>
    <xf numFmtId="0" fontId="1" fillId="2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right" indent="1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1" fillId="11" borderId="11" xfId="0" applyFont="1" applyFill="1" applyBorder="1" applyAlignment="1">
      <alignment horizontal="centerContinuous" vertical="center"/>
    </xf>
    <xf numFmtId="0" fontId="1" fillId="11" borderId="13" xfId="0" applyFont="1" applyFill="1" applyBorder="1" applyAlignment="1">
      <alignment horizontal="centerContinuous" vertical="center"/>
    </xf>
    <xf numFmtId="0" fontId="0" fillId="4" borderId="0" xfId="0" applyFill="1" applyAlignment="1">
      <alignment horizontal="right" vertical="center"/>
    </xf>
    <xf numFmtId="0" fontId="0" fillId="2" borderId="10" xfId="0" applyFill="1" applyBorder="1" applyAlignment="1">
      <alignment horizontal="right" indent="1"/>
    </xf>
    <xf numFmtId="0" fontId="0" fillId="2" borderId="16" xfId="0" applyFill="1" applyBorder="1" applyAlignment="1">
      <alignment horizontal="right" indent="1"/>
    </xf>
    <xf numFmtId="0" fontId="0" fillId="2" borderId="17" xfId="0" applyFill="1" applyBorder="1" applyAlignment="1">
      <alignment horizontal="right" indent="1"/>
    </xf>
    <xf numFmtId="0" fontId="8" fillId="7" borderId="0" xfId="0" applyNumberFormat="1" applyFont="1" applyFill="1" applyAlignment="1">
      <alignment horizontal="left" vertical="center" indent="1"/>
    </xf>
    <xf numFmtId="0" fontId="3" fillId="3" borderId="0" xfId="0" applyFont="1" applyFill="1" applyAlignment="1">
      <alignment vertical="center"/>
    </xf>
    <xf numFmtId="0" fontId="0" fillId="2" borderId="0" xfId="0" applyFill="1" applyBorder="1"/>
    <xf numFmtId="0" fontId="0" fillId="12" borderId="5" xfId="0" applyFill="1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2" borderId="3" xfId="0" applyFill="1" applyBorder="1"/>
    <xf numFmtId="0" fontId="1" fillId="0" borderId="5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5" xfId="0" applyFill="1" applyBorder="1" applyAlignment="1">
      <alignment vertical="center"/>
    </xf>
    <xf numFmtId="0" fontId="0" fillId="0" borderId="0" xfId="0" applyFill="1" applyProtection="1">
      <protection locked="0"/>
    </xf>
    <xf numFmtId="0" fontId="0" fillId="0" borderId="7" xfId="0" applyFill="1" applyBorder="1" applyAlignment="1">
      <alignment vertical="center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 applyProtection="1">
      <protection locked="0"/>
    </xf>
    <xf numFmtId="0" fontId="0" fillId="2" borderId="0" xfId="0" applyFont="1" applyFill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0" fillId="2" borderId="5" xfId="0" applyFill="1" applyBorder="1"/>
    <xf numFmtId="0" fontId="1" fillId="0" borderId="6" xfId="0" applyFont="1" applyBorder="1" applyAlignment="1">
      <alignment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shrinkToFit="1"/>
    </xf>
    <xf numFmtId="0" fontId="0" fillId="0" borderId="3" xfId="0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4" borderId="0" xfId="0" applyFill="1" applyBorder="1" applyAlignment="1">
      <alignment horizontal="center"/>
    </xf>
    <xf numFmtId="0" fontId="1" fillId="11" borderId="11" xfId="0" applyFont="1" applyFill="1" applyBorder="1" applyAlignment="1">
      <alignment horizontal="centerContinuous"/>
    </xf>
    <xf numFmtId="0" fontId="1" fillId="11" borderId="13" xfId="0" applyFont="1" applyFill="1" applyBorder="1" applyAlignment="1">
      <alignment horizontal="centerContinuous"/>
    </xf>
    <xf numFmtId="0" fontId="1" fillId="13" borderId="1" xfId="0" applyFont="1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1" fillId="13" borderId="1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8" xfId="0" applyFill="1" applyBorder="1"/>
    <xf numFmtId="0" fontId="0" fillId="0" borderId="1" xfId="0" applyFill="1" applyBorder="1" applyAlignment="1" applyProtection="1">
      <alignment horizontal="center"/>
      <protection locked="0"/>
    </xf>
    <xf numFmtId="22" fontId="0" fillId="0" borderId="0" xfId="0" applyNumberFormat="1" applyFill="1" applyBorder="1" applyAlignment="1" applyProtection="1">
      <alignment horizontal="left" vertical="center"/>
      <protection locked="0"/>
    </xf>
    <xf numFmtId="22" fontId="0" fillId="0" borderId="8" xfId="0" applyNumberFormat="1" applyFill="1" applyBorder="1" applyAlignment="1" applyProtection="1">
      <alignment horizontal="left" vertical="center"/>
      <protection locked="0"/>
    </xf>
    <xf numFmtId="22" fontId="0" fillId="2" borderId="0" xfId="0" applyNumberForma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13" fillId="2" borderId="0" xfId="1" applyFill="1" applyAlignment="1">
      <alignment vertical="center"/>
    </xf>
    <xf numFmtId="49" fontId="13" fillId="2" borderId="0" xfId="1" applyNumberFormat="1" applyFill="1" applyAlignment="1">
      <alignment horizontal="center" vertical="center"/>
    </xf>
    <xf numFmtId="0" fontId="16" fillId="2" borderId="0" xfId="1" applyFont="1" applyFill="1" applyAlignment="1">
      <alignment vertical="center"/>
    </xf>
    <xf numFmtId="49" fontId="6" fillId="5" borderId="0" xfId="1" applyNumberFormat="1" applyFont="1" applyFill="1" applyAlignment="1">
      <alignment horizontal="left" vertical="center" indent="2"/>
    </xf>
    <xf numFmtId="0" fontId="17" fillId="2" borderId="0" xfId="1" applyFont="1" applyFill="1" applyAlignment="1">
      <alignment horizontal="right" vertical="center"/>
    </xf>
    <xf numFmtId="0" fontId="1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49" fontId="8" fillId="7" borderId="0" xfId="1" applyNumberFormat="1" applyFont="1" applyFill="1" applyAlignment="1">
      <alignment horizontal="left" vertical="center" indent="2"/>
    </xf>
    <xf numFmtId="0" fontId="18" fillId="2" borderId="0" xfId="1" applyFont="1" applyFill="1" applyAlignment="1">
      <alignment horizontal="right" vertical="center"/>
    </xf>
    <xf numFmtId="0" fontId="8" fillId="2" borderId="0" xfId="1" applyFont="1" applyFill="1" applyAlignment="1">
      <alignment horizontal="center" vertical="center"/>
    </xf>
    <xf numFmtId="0" fontId="13" fillId="2" borderId="0" xfId="1" applyFill="1"/>
    <xf numFmtId="0" fontId="3" fillId="2" borderId="0" xfId="2" applyFont="1" applyFill="1" applyAlignment="1" applyProtection="1">
      <alignment vertical="center"/>
      <protection locked="0"/>
    </xf>
    <xf numFmtId="0" fontId="15" fillId="0" borderId="10" xfId="3" applyBorder="1" applyAlignment="1">
      <alignment horizontal="left" wrapText="1" indent="1"/>
    </xf>
    <xf numFmtId="0" fontId="15" fillId="2" borderId="0" xfId="3" applyFill="1"/>
    <xf numFmtId="0" fontId="20" fillId="2" borderId="0" xfId="2" applyFont="1" applyFill="1" applyAlignment="1" applyProtection="1">
      <alignment vertical="center"/>
      <protection locked="0"/>
    </xf>
    <xf numFmtId="0" fontId="15" fillId="0" borderId="16" xfId="3" applyBorder="1" applyAlignment="1">
      <alignment horizontal="left" indent="1"/>
    </xf>
    <xf numFmtId="0" fontId="15" fillId="0" borderId="16" xfId="3" applyBorder="1" applyAlignment="1">
      <alignment horizontal="left" vertical="center" wrapText="1" indent="1"/>
    </xf>
    <xf numFmtId="0" fontId="15" fillId="0" borderId="16" xfId="3" applyBorder="1" applyAlignment="1">
      <alignment horizontal="left" vertical="top" wrapText="1" indent="2"/>
    </xf>
    <xf numFmtId="0" fontId="2" fillId="2" borderId="0" xfId="2" applyFont="1" applyFill="1" applyAlignment="1" applyProtection="1">
      <alignment vertical="center"/>
      <protection locked="0"/>
    </xf>
    <xf numFmtId="0" fontId="1" fillId="0" borderId="16" xfId="3" applyFont="1" applyBorder="1" applyAlignment="1">
      <alignment horizontal="left" indent="1"/>
    </xf>
    <xf numFmtId="0" fontId="15" fillId="0" borderId="17" xfId="3" applyBorder="1" applyAlignment="1">
      <alignment horizontal="left" indent="1"/>
    </xf>
    <xf numFmtId="165" fontId="0" fillId="2" borderId="1" xfId="0" applyNumberFormat="1" applyFill="1" applyBorder="1" applyAlignment="1">
      <alignment horizontal="center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center"/>
      <protection hidden="1"/>
    </xf>
    <xf numFmtId="0" fontId="8" fillId="7" borderId="0" xfId="0" applyNumberFormat="1" applyFont="1" applyFill="1" applyAlignment="1" applyProtection="1">
      <alignment horizontal="left" vertical="center" indent="5"/>
      <protection hidden="1"/>
    </xf>
    <xf numFmtId="0" fontId="0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Alignment="1" applyProtection="1">
      <alignment horizontal="left" vertical="center" shrinkToFit="1"/>
      <protection hidden="1"/>
    </xf>
    <xf numFmtId="0" fontId="0" fillId="0" borderId="8" xfId="0" applyFont="1" applyFill="1" applyBorder="1" applyAlignment="1" applyProtection="1">
      <alignment horizontal="center" vertical="center"/>
      <protection hidden="1"/>
    </xf>
    <xf numFmtId="0" fontId="0" fillId="0" borderId="8" xfId="0" applyFont="1" applyFill="1" applyBorder="1" applyAlignment="1" applyProtection="1">
      <alignment horizontal="left" vertical="center" shrinkToFit="1"/>
      <protection hidden="1"/>
    </xf>
    <xf numFmtId="0" fontId="0" fillId="0" borderId="0" xfId="0" applyFont="1" applyFill="1" applyAlignment="1" applyProtection="1">
      <alignment horizontal="center" vertical="center"/>
      <protection hidden="1"/>
    </xf>
    <xf numFmtId="0" fontId="0" fillId="0" borderId="0" xfId="0" applyFont="1" applyFill="1" applyAlignment="1" applyProtection="1">
      <alignment horizontal="left" vertical="center" shrinkToFit="1"/>
      <protection hidden="1"/>
    </xf>
    <xf numFmtId="0" fontId="0" fillId="2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 shrinkToFit="1"/>
      <protection hidden="1"/>
    </xf>
    <xf numFmtId="0" fontId="10" fillId="9" borderId="12" xfId="0" applyFont="1" applyFill="1" applyBorder="1" applyAlignment="1" applyProtection="1">
      <alignment horizontal="center" vertical="center"/>
      <protection hidden="1"/>
    </xf>
    <xf numFmtId="0" fontId="11" fillId="10" borderId="14" xfId="0" applyFont="1" applyFill="1" applyBorder="1" applyAlignment="1" applyProtection="1">
      <alignment horizontal="left" vertical="center" indent="1"/>
      <protection hidden="1"/>
    </xf>
    <xf numFmtId="0" fontId="12" fillId="10" borderId="14" xfId="0" applyFont="1" applyFill="1" applyBorder="1" applyAlignment="1" applyProtection="1">
      <alignment horizontal="center" vertical="center"/>
      <protection hidden="1"/>
    </xf>
    <xf numFmtId="165" fontId="12" fillId="10" borderId="14" xfId="0" applyNumberFormat="1" applyFont="1" applyFill="1" applyBorder="1" applyAlignment="1" applyProtection="1">
      <alignment horizontal="center" vertical="center"/>
      <protection hidden="1"/>
    </xf>
    <xf numFmtId="0" fontId="11" fillId="10" borderId="14" xfId="0" applyFont="1" applyFill="1" applyBorder="1" applyAlignment="1" applyProtection="1">
      <alignment horizontal="center" vertical="center"/>
      <protection hidden="1"/>
    </xf>
    <xf numFmtId="0" fontId="12" fillId="10" borderId="15" xfId="0" applyFont="1" applyFill="1" applyBorder="1" applyAlignment="1" applyProtection="1">
      <alignment horizontal="center" vertical="center"/>
      <protection hidden="1"/>
    </xf>
    <xf numFmtId="165" fontId="12" fillId="10" borderId="15" xfId="0" applyNumberFormat="1" applyFont="1" applyFill="1" applyBorder="1" applyAlignment="1" applyProtection="1">
      <alignment horizontal="center" vertical="center"/>
      <protection hidden="1"/>
    </xf>
    <xf numFmtId="0" fontId="11" fillId="10" borderId="15" xfId="0" applyFont="1" applyFill="1" applyBorder="1" applyAlignment="1" applyProtection="1">
      <alignment horizontal="center" vertical="center"/>
      <protection hidden="1"/>
    </xf>
    <xf numFmtId="0" fontId="0" fillId="14" borderId="19" xfId="0" applyFill="1" applyBorder="1"/>
    <xf numFmtId="0" fontId="0" fillId="14" borderId="20" xfId="0" applyFill="1" applyBorder="1"/>
    <xf numFmtId="0" fontId="0" fillId="14" borderId="21" xfId="0" applyFill="1" applyBorder="1"/>
    <xf numFmtId="0" fontId="24" fillId="5" borderId="0" xfId="0" applyFont="1" applyFill="1" applyAlignment="1">
      <alignment horizontal="center" vertical="center"/>
    </xf>
    <xf numFmtId="0" fontId="16" fillId="2" borderId="0" xfId="0" applyFont="1" applyFill="1"/>
    <xf numFmtId="0" fontId="16" fillId="2" borderId="0" xfId="0" applyFont="1" applyFill="1" applyAlignment="1">
      <alignment vertical="center"/>
    </xf>
    <xf numFmtId="0" fontId="16" fillId="4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17" fillId="6" borderId="0" xfId="0" applyFont="1" applyFill="1" applyBorder="1" applyAlignment="1">
      <alignment horizontal="right" vertical="center"/>
    </xf>
    <xf numFmtId="0" fontId="18" fillId="8" borderId="0" xfId="0" applyFont="1" applyFill="1" applyBorder="1" applyAlignment="1">
      <alignment horizontal="right" vertical="center"/>
    </xf>
    <xf numFmtId="0" fontId="0" fillId="2" borderId="0" xfId="0" applyFill="1" applyAlignment="1">
      <alignment horizontal="left" vertical="center" indent="2" shrinkToFit="1"/>
    </xf>
    <xf numFmtId="0" fontId="24" fillId="5" borderId="0" xfId="0" applyFont="1" applyFill="1" applyAlignment="1">
      <alignment horizontal="left" vertical="center" indent="2" shrinkToFit="1"/>
    </xf>
    <xf numFmtId="0" fontId="8" fillId="7" borderId="0" xfId="0" applyFont="1" applyFill="1" applyAlignment="1">
      <alignment horizontal="left" vertical="center" indent="2" shrinkToFit="1"/>
    </xf>
    <xf numFmtId="0" fontId="0" fillId="0" borderId="3" xfId="0" applyBorder="1" applyAlignment="1">
      <alignment horizontal="left" vertical="center" indent="2" shrinkToFit="1"/>
    </xf>
    <xf numFmtId="0" fontId="1" fillId="0" borderId="0" xfId="0" applyFont="1" applyBorder="1" applyAlignment="1">
      <alignment horizontal="left" vertical="center" indent="2" shrinkToFit="1"/>
    </xf>
    <xf numFmtId="0" fontId="1" fillId="0" borderId="0" xfId="0" applyFont="1" applyFill="1" applyBorder="1" applyAlignment="1">
      <alignment horizontal="left" vertical="center" indent="2" shrinkToFit="1"/>
    </xf>
    <xf numFmtId="0" fontId="0" fillId="0" borderId="0" xfId="0" applyFill="1" applyBorder="1" applyAlignment="1" applyProtection="1">
      <alignment horizontal="left" vertical="center" indent="2" shrinkToFit="1"/>
      <protection hidden="1"/>
    </xf>
    <xf numFmtId="0" fontId="0" fillId="0" borderId="8" xfId="0" applyFill="1" applyBorder="1" applyAlignment="1" applyProtection="1">
      <alignment horizontal="left" vertical="center" indent="2" shrinkToFit="1"/>
      <protection hidden="1"/>
    </xf>
    <xf numFmtId="0" fontId="0" fillId="0" borderId="0" xfId="0" applyFill="1" applyAlignment="1" applyProtection="1">
      <alignment horizontal="left" vertical="center" indent="2" shrinkToFit="1"/>
      <protection hidden="1"/>
    </xf>
    <xf numFmtId="0" fontId="0" fillId="2" borderId="0" xfId="0" applyFill="1" applyAlignment="1" applyProtection="1">
      <alignment horizontal="left" vertical="center" indent="2" shrinkToFit="1"/>
      <protection hidden="1"/>
    </xf>
    <xf numFmtId="0" fontId="0" fillId="2" borderId="0" xfId="0" applyFill="1" applyAlignment="1">
      <alignment horizontal="right" vertical="center" indent="2" shrinkToFit="1"/>
    </xf>
    <xf numFmtId="0" fontId="24" fillId="5" borderId="0" xfId="0" applyFont="1" applyFill="1" applyAlignment="1">
      <alignment horizontal="right" vertical="center" indent="2" shrinkToFit="1"/>
    </xf>
    <xf numFmtId="0" fontId="8" fillId="7" borderId="0" xfId="0" applyFont="1" applyFill="1" applyAlignment="1">
      <alignment horizontal="right" vertical="center" indent="2" shrinkToFit="1"/>
    </xf>
    <xf numFmtId="0" fontId="0" fillId="0" borderId="3" xfId="0" applyBorder="1" applyAlignment="1">
      <alignment horizontal="right" vertical="center" indent="2" shrinkToFit="1"/>
    </xf>
    <xf numFmtId="0" fontId="1" fillId="0" borderId="0" xfId="0" applyFont="1" applyBorder="1" applyAlignment="1">
      <alignment horizontal="right" vertical="center" indent="2" shrinkToFit="1"/>
    </xf>
    <xf numFmtId="0" fontId="1" fillId="0" borderId="0" xfId="0" applyFont="1" applyFill="1" applyBorder="1" applyAlignment="1">
      <alignment horizontal="right" vertical="center" indent="2" shrinkToFit="1"/>
    </xf>
    <xf numFmtId="0" fontId="0" fillId="0" borderId="0" xfId="0" applyFill="1" applyBorder="1" applyAlignment="1" applyProtection="1">
      <alignment horizontal="right" vertical="center" indent="2" shrinkToFit="1"/>
      <protection hidden="1"/>
    </xf>
    <xf numFmtId="0" fontId="0" fillId="0" borderId="8" xfId="0" applyFill="1" applyBorder="1" applyAlignment="1" applyProtection="1">
      <alignment horizontal="right" vertical="center" indent="2" shrinkToFit="1"/>
      <protection hidden="1"/>
    </xf>
    <xf numFmtId="0" fontId="0" fillId="0" borderId="0" xfId="0" applyFill="1" applyAlignment="1" applyProtection="1">
      <alignment horizontal="right" vertical="center" indent="2" shrinkToFit="1"/>
      <protection hidden="1"/>
    </xf>
    <xf numFmtId="0" fontId="0" fillId="2" borderId="0" xfId="0" applyFill="1" applyAlignment="1" applyProtection="1">
      <alignment horizontal="right" vertical="center" indent="2" shrinkToFit="1"/>
      <protection hidden="1"/>
    </xf>
    <xf numFmtId="49" fontId="6" fillId="5" borderId="0" xfId="0" applyNumberFormat="1" applyFont="1" applyFill="1" applyAlignment="1">
      <alignment horizontal="left" vertical="center" indent="4"/>
    </xf>
    <xf numFmtId="0" fontId="8" fillId="7" borderId="0" xfId="0" applyNumberFormat="1" applyFont="1" applyFill="1" applyAlignment="1" applyProtection="1">
      <alignment horizontal="left" vertical="center" indent="4"/>
      <protection hidden="1"/>
    </xf>
    <xf numFmtId="0" fontId="3" fillId="0" borderId="0" xfId="0" applyFont="1" applyFill="1" applyBorder="1" applyAlignment="1" applyProtection="1">
      <alignment horizontal="left" shrinkToFit="1"/>
      <protection locked="0"/>
    </xf>
    <xf numFmtId="0" fontId="3" fillId="0" borderId="0" xfId="0" applyFont="1" applyFill="1" applyAlignment="1" applyProtection="1">
      <alignment shrinkToFit="1"/>
      <protection locked="0"/>
    </xf>
    <xf numFmtId="0" fontId="2" fillId="2" borderId="0" xfId="0" applyFont="1" applyFill="1" applyAlignment="1" applyProtection="1">
      <alignment horizontal="left" indent="1"/>
      <protection hidden="1"/>
    </xf>
    <xf numFmtId="0" fontId="2" fillId="2" borderId="0" xfId="0" applyFont="1" applyFill="1" applyAlignment="1" applyProtection="1">
      <alignment horizontal="left" vertical="center" indent="1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1" fillId="4" borderId="0" xfId="0" applyFont="1" applyFill="1" applyAlignment="1">
      <alignment vertical="center"/>
    </xf>
    <xf numFmtId="0" fontId="1" fillId="4" borderId="1" xfId="0" applyFont="1" applyFill="1" applyBorder="1" applyAlignment="1">
      <alignment vertical="center"/>
    </xf>
    <xf numFmtId="0" fontId="14" fillId="4" borderId="1" xfId="0" applyFont="1" applyFill="1" applyBorder="1" applyAlignment="1" applyProtection="1">
      <alignment horizontal="left" vertical="center" shrinkToFit="1"/>
      <protection hidden="1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 shrinkToFit="1"/>
      <protection hidden="1"/>
    </xf>
  </cellXfs>
  <cellStyles count="4">
    <cellStyle name="Normal" xfId="0" builtinId="0"/>
    <cellStyle name="Normal 2" xfId="1" xr:uid="{820E5A7C-F31B-4494-9202-B329BCA1CF2E}"/>
    <cellStyle name="Normal 2 2" xfId="2" xr:uid="{0094B4AD-D8DF-442F-9A21-A0A42839A195}"/>
    <cellStyle name="Normal 3 2" xfId="3" xr:uid="{DA8AB04E-D003-45B0-B9AD-8F009B9F2352}"/>
  </cellStyles>
  <dxfs count="21">
    <dxf>
      <font>
        <b/>
        <i val="0"/>
        <color theme="9"/>
      </font>
    </dxf>
    <dxf>
      <font>
        <color theme="0" tint="-4.9989318521683403E-2"/>
      </font>
      <fill>
        <patternFill>
          <bgColor theme="0" tint="-4.9989318521683403E-2"/>
        </patternFill>
      </fill>
      <border>
        <left/>
        <right/>
        <top/>
        <bottom/>
      </border>
    </dxf>
    <dxf>
      <border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bottom/>
      </border>
    </dxf>
    <dxf>
      <fill>
        <patternFill>
          <bgColor theme="0" tint="-4.9989318521683403E-2"/>
        </patternFill>
      </fill>
      <border>
        <left/>
        <right/>
        <top/>
        <bottom/>
      </border>
    </dxf>
    <dxf>
      <border>
        <bottom style="thin">
          <color auto="1"/>
        </bottom>
        <vertical/>
        <horizontal/>
      </border>
    </dxf>
    <dxf>
      <font>
        <b/>
        <i val="0"/>
        <color rgb="FFFF7575"/>
      </font>
    </dxf>
    <dxf>
      <font>
        <b/>
        <i val="0"/>
        <color rgb="FFFFC000"/>
      </font>
    </dxf>
    <dxf>
      <fill>
        <patternFill>
          <bgColor rgb="FFFF898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E2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bottom style="thin">
          <color theme="0" tint="-0.14996795556505021"/>
        </bottom>
        <vertical/>
        <horizontal/>
      </border>
    </dxf>
    <dxf>
      <border>
        <bottom style="thin">
          <color theme="0" tint="-0.14996795556505021"/>
        </bottom>
        <vertical/>
        <horizontal/>
      </border>
    </dxf>
    <dxf>
      <fill>
        <patternFill>
          <bgColor rgb="FFFFF8E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 tint="-4.9989318521683403E-2"/>
      </font>
    </dxf>
    <dxf>
      <font>
        <color theme="0" tint="-4.9989318521683403E-2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alignment vertical="bottom" textRotation="0" wrapText="0" justifyLastLine="0" shrinkToFit="1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1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solid">
          <fgColor indexed="64"/>
          <bgColor theme="4" tint="0.79998168889431442"/>
        </patternFill>
      </fill>
      <alignment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7575"/>
      <color rgb="FFFFE285"/>
      <color rgb="FFFFD757"/>
      <color rgb="FFFFE38B"/>
      <color rgb="FFFFD347"/>
      <color rgb="FFFFFF47"/>
      <color rgb="FFFFFFAF"/>
      <color rgb="FFFF8989"/>
      <color rgb="FF3B485B"/>
      <color rgb="FFF2F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hyperlink" Target="#Fixture!A7"/><Relationship Id="rId2" Type="http://schemas.openxmlformats.org/officeDocument/2006/relationships/hyperlink" Target="#'Terms of Use'!A4"/><Relationship Id="rId1" Type="http://schemas.openxmlformats.org/officeDocument/2006/relationships/image" Target="../media/image1.png"/><Relationship Id="rId6" Type="http://schemas.openxmlformats.org/officeDocument/2006/relationships/hyperlink" Target="#Standings!A6"/><Relationship Id="rId5" Type="http://schemas.openxmlformats.org/officeDocument/2006/relationships/hyperlink" Target="#Settings!A6"/><Relationship Id="rId4" Type="http://schemas.openxmlformats.org/officeDocument/2006/relationships/image" Target="../media/image2.png"/><Relationship Id="rId9" Type="http://schemas.openxmlformats.org/officeDocument/2006/relationships/image" Target="../media/image3.png"/><Relationship Id="rId10" Type="http://schemas.openxmlformats.org/officeDocument/2006/relationships/image" Target="../media/image7.png"/><Relationship Id="rId11" Type="http://schemas.openxmlformats.org/officeDocument/2006/relationships/hyperlink" Target="https://masterproductivitykit.com/" TargetMode="External"/><Relationship Id="rId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2.png"/><Relationship Id="rId2" Type="http://schemas.openxmlformats.org/officeDocument/2006/relationships/hyperlink" Target="#Settings!A6"/><Relationship Id="rId1" Type="http://schemas.openxmlformats.org/officeDocument/2006/relationships/image" Target="../media/image4.png"/><Relationship Id="rId5" Type="http://schemas.openxmlformats.org/officeDocument/2006/relationships/hyperlink" Target="#Fixture!A7"/><Relationship Id="rId4" Type="http://schemas.openxmlformats.org/officeDocument/2006/relationships/hyperlink" Target="#Standings!A6"/><Relationship Id="rId8" Type="http://schemas.openxmlformats.org/officeDocument/2006/relationships/image" Target="../media/image8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2.png"/><Relationship Id="rId2" Type="http://schemas.openxmlformats.org/officeDocument/2006/relationships/hyperlink" Target="#Settings!A6"/><Relationship Id="rId1" Type="http://schemas.openxmlformats.org/officeDocument/2006/relationships/image" Target="../media/image6.png"/><Relationship Id="rId5" Type="http://schemas.openxmlformats.org/officeDocument/2006/relationships/hyperlink" Target="#Fixture!A7"/><Relationship Id="rId4" Type="http://schemas.openxmlformats.org/officeDocument/2006/relationships/hyperlink" Target="#Standings!A6"/><Relationship Id="rId8" Type="http://schemas.openxmlformats.org/officeDocument/2006/relationships/image" Target="../media/image9.png"/><Relationship Id="rId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Settings!A6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47626</xdr:rowOff>
    </xdr:from>
    <xdr:to>
      <xdr:col>2</xdr:col>
      <xdr:colOff>12901</xdr:colOff>
      <xdr:row>2</xdr:row>
      <xdr:rowOff>231110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121EC093-ADFF-49E2-B45C-99456BE3B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1" y="133351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616553</xdr:colOff>
      <xdr:row>38</xdr:row>
      <xdr:rowOff>39676</xdr:rowOff>
    </xdr:from>
    <xdr:to>
      <xdr:col>6</xdr:col>
      <xdr:colOff>1133950</xdr:colOff>
      <xdr:row>38</xdr:row>
      <xdr:rowOff>248254</xdr:rowOff>
    </xdr:to>
    <xdr:sp macro="" textlink="">
      <xdr:nvSpPr>
        <xdr:cNvPr id="6" name="devbysom">
          <a:hlinkClick xmlns:r="http://schemas.openxmlformats.org/officeDocument/2006/relationships" r:id="rId3" tooltip="Someka Excel Solutions"/>
          <a:extLst>
            <a:ext uri="{FF2B5EF4-FFF2-40B4-BE49-F238E27FC236}">
              <a16:creationId xmlns:a16="http://schemas.microsoft.com/office/drawing/2014/main" id="{0D4263F6-CA5C-44E5-AF5D-959779DD7CB9}"/>
            </a:ext>
          </a:extLst>
        </xdr:cNvPr>
        <xdr:cNvSpPr/>
      </xdr:nvSpPr>
      <xdr:spPr>
        <a:xfrm>
          <a:off x="7226903" y="5049826"/>
          <a:ext cx="1708022" cy="2085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36000" tIns="18000" rIns="36000" bIns="18000" rtlCol="0" anchor="t">
          <a:spAutoFit/>
        </a:bodyPr>
        <a:lstStyle/>
        <a:p>
          <a:pPr algn="l"/>
          <a:r>
            <a:rPr lang="tr-TR" sz="1100" i="1" u="none">
              <a:solidFill>
                <a:schemeClr val="bg1">
                  <a:lumMod val="95000"/>
                </a:schemeClr>
              </a:solidFill>
            </a:rPr>
            <a:t>Developed by MasterProductivityKit.com ©</a:t>
          </a:r>
        </a:p>
      </xdr:txBody>
    </xdr:sp>
    <xdr:clientData/>
  </xdr:twoCellAnchor>
  <xdr:twoCellAnchor editAs="oneCell">
    <xdr:from>
      <xdr:col>3</xdr:col>
      <xdr:colOff>654631</xdr:colOff>
      <xdr:row>1</xdr:row>
      <xdr:rowOff>112569</xdr:rowOff>
    </xdr:from>
    <xdr:to>
      <xdr:col>3</xdr:col>
      <xdr:colOff>1469111</xdr:colOff>
      <xdr:row>2</xdr:row>
      <xdr:rowOff>188534</xdr:rowOff>
    </xdr:to>
    <xdr:sp macro="" textlink="">
      <xdr:nvSpPr>
        <xdr:cNvPr id="9" name="Rectangle: Rounded Corners 8">
          <a:hlinkClick xmlns:r="http://schemas.openxmlformats.org/officeDocument/2006/relationships" r:id="rId5" tooltip="Settings"/>
          <a:extLst>
            <a:ext uri="{FF2B5EF4-FFF2-40B4-BE49-F238E27FC236}">
              <a16:creationId xmlns:a16="http://schemas.microsoft.com/office/drawing/2014/main" id="{067F6B6C-97C2-422E-91C8-B7D19243C929}"/>
            </a:ext>
          </a:extLst>
        </xdr:cNvPr>
        <xdr:cNvSpPr/>
      </xdr:nvSpPr>
      <xdr:spPr>
        <a:xfrm>
          <a:off x="3988381" y="198294"/>
          <a:ext cx="814480" cy="323615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  <a:endParaRPr lang="tr-TR" sz="105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3</xdr:col>
      <xdr:colOff>2734484</xdr:colOff>
      <xdr:row>1</xdr:row>
      <xdr:rowOff>112569</xdr:rowOff>
    </xdr:from>
    <xdr:to>
      <xdr:col>5</xdr:col>
      <xdr:colOff>269453</xdr:colOff>
      <xdr:row>2</xdr:row>
      <xdr:rowOff>188534</xdr:rowOff>
    </xdr:to>
    <xdr:sp macro="" textlink="">
      <xdr:nvSpPr>
        <xdr:cNvPr id="10" name="Rectangle: Rounded Corners 9">
          <a:hlinkClick xmlns:r="http://schemas.openxmlformats.org/officeDocument/2006/relationships" r:id="rId6" tooltip="Standings"/>
          <a:extLst>
            <a:ext uri="{FF2B5EF4-FFF2-40B4-BE49-F238E27FC236}">
              <a16:creationId xmlns:a16="http://schemas.microsoft.com/office/drawing/2014/main" id="{D725DC4D-3691-4BAD-BEE1-84A23FEEF77D}"/>
            </a:ext>
          </a:extLst>
        </xdr:cNvPr>
        <xdr:cNvSpPr/>
      </xdr:nvSpPr>
      <xdr:spPr>
        <a:xfrm>
          <a:off x="6068234" y="198294"/>
          <a:ext cx="811569" cy="323615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STANDINGS</a:t>
          </a:r>
          <a:endParaRPr lang="tr-TR" sz="105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3</xdr:col>
      <xdr:colOff>1694558</xdr:colOff>
      <xdr:row>1</xdr:row>
      <xdr:rowOff>112569</xdr:rowOff>
    </xdr:from>
    <xdr:to>
      <xdr:col>3</xdr:col>
      <xdr:colOff>2509038</xdr:colOff>
      <xdr:row>2</xdr:row>
      <xdr:rowOff>188534</xdr:rowOff>
    </xdr:to>
    <xdr:sp macro="" textlink="">
      <xdr:nvSpPr>
        <xdr:cNvPr id="11" name="Rectangle: Rounded Corners 10">
          <a:hlinkClick xmlns:r="http://schemas.openxmlformats.org/officeDocument/2006/relationships" r:id="rId7" tooltip="Fixture"/>
          <a:extLst>
            <a:ext uri="{FF2B5EF4-FFF2-40B4-BE49-F238E27FC236}">
              <a16:creationId xmlns:a16="http://schemas.microsoft.com/office/drawing/2014/main" id="{CBC9BAFF-6C90-459F-9549-80B305D938D4}"/>
            </a:ext>
          </a:extLst>
        </xdr:cNvPr>
        <xdr:cNvSpPr/>
      </xdr:nvSpPr>
      <xdr:spPr>
        <a:xfrm>
          <a:off x="5028308" y="198294"/>
          <a:ext cx="814480" cy="323615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FIXTURE</a:t>
          </a:r>
        </a:p>
      </xdr:txBody>
    </xdr:sp>
    <xdr:clientData/>
  </xdr:twoCellAnchor>
  <xdr:oneCellAnchor>
    <xdr:from>
      <xdr:col>5</xdr:col>
      <xdr:colOff>994933</xdr:colOff>
      <xdr:row>1</xdr:row>
      <xdr:rowOff>51954</xdr:rowOff>
    </xdr:from>
    <xdr:ext cx="1325166" cy="381000"/>
    <xdr:pic>
      <xdr:nvPicPr>
        <xdr:cNvPr id="1011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47626</xdr:rowOff>
    </xdr:from>
    <xdr:to>
      <xdr:col>2</xdr:col>
      <xdr:colOff>365326</xdr:colOff>
      <xdr:row>2</xdr:row>
      <xdr:rowOff>231976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26D8C611-62C5-44A0-8835-ADAB781F8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1" y="133351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11</xdr:col>
      <xdr:colOff>171450</xdr:colOff>
      <xdr:row>1</xdr:row>
      <xdr:rowOff>27820</xdr:rowOff>
    </xdr:from>
    <xdr:to>
      <xdr:col>12</xdr:col>
      <xdr:colOff>1009119</xdr:colOff>
      <xdr:row>2</xdr:row>
      <xdr:rowOff>257931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793F4E4E-383A-4A91-A024-DA7C3A6FEB16}"/>
            </a:ext>
          </a:extLst>
        </xdr:cNvPr>
        <xdr:cNvGrpSpPr/>
      </xdr:nvGrpSpPr>
      <xdr:grpSpPr>
        <a:xfrm>
          <a:off x="10248900" y="113545"/>
          <a:ext cx="1085319" cy="477761"/>
          <a:chOff x="7332133" y="217525"/>
          <a:chExt cx="1131771" cy="451203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CFF9D5B9-B7DD-4EF6-AB49-E36E571AEED4}"/>
              </a:ext>
            </a:extLst>
          </xdr:cNvPr>
          <xdr:cNvSpPr/>
        </xdr:nvSpPr>
        <xdr:spPr>
          <a:xfrm>
            <a:off x="7332133" y="222010"/>
            <a:ext cx="1116756" cy="446718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59AC4D9A-A3F7-49D2-83B3-BE28893DC6E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388041" y="217525"/>
            <a:ext cx="496172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TextBox 6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BB5AC53-9A52-49B8-802B-5A1411792E4F}"/>
              </a:ext>
            </a:extLst>
          </xdr:cNvPr>
          <xdr:cNvSpPr txBox="1"/>
        </xdr:nvSpPr>
        <xdr:spPr>
          <a:xfrm>
            <a:off x="7792377" y="255855"/>
            <a:ext cx="671527" cy="3681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36000" rIns="36000" bIns="36000" rtlCol="0" anchor="ctr">
            <a:spAutoFit/>
          </a:bodyPr>
          <a:lstStyle/>
          <a:p>
            <a:pPr algn="ctr"/>
            <a:r>
              <a:rPr lang="tr-TR" sz="1000" b="1" i="1">
                <a:solidFill>
                  <a:srgbClr val="FFFFFF"/>
                </a:solidFill>
              </a:rPr>
              <a:t>Back</a:t>
            </a:r>
            <a:r>
              <a:rPr lang="tr-TR" sz="1000" b="1" i="1" baseline="0">
                <a:solidFill>
                  <a:srgbClr val="FFFFFF"/>
                </a:solidFill>
              </a:rPr>
              <a:t> to </a:t>
            </a:r>
          </a:p>
          <a:p>
            <a:pPr algn="ctr"/>
            <a:r>
              <a:rPr lang="tr-TR" sz="1000" b="1" i="1" baseline="0">
                <a:solidFill>
                  <a:srgbClr val="FFFFFF"/>
                </a:solidFill>
              </a:rPr>
              <a:t>Menu</a:t>
            </a:r>
            <a:endParaRPr lang="tr-TR" sz="1000" b="1" i="1"/>
          </a:p>
        </xdr:txBody>
      </xdr:sp>
    </xdr:grpSp>
    <xdr:clientData fPrintsWithSheet="0"/>
  </xdr:twoCellAnchor>
  <xdr:twoCellAnchor editAs="oneCell">
    <xdr:from>
      <xdr:col>4</xdr:col>
      <xdr:colOff>1676400</xdr:colOff>
      <xdr:row>1</xdr:row>
      <xdr:rowOff>114300</xdr:rowOff>
    </xdr:from>
    <xdr:to>
      <xdr:col>5</xdr:col>
      <xdr:colOff>443005</xdr:colOff>
      <xdr:row>2</xdr:row>
      <xdr:rowOff>193729</xdr:rowOff>
    </xdr:to>
    <xdr:sp macro="" textlink="">
      <xdr:nvSpPr>
        <xdr:cNvPr id="9" name="Rectangle: Rounded Corners 8">
          <a:hlinkClick xmlns:r="http://schemas.openxmlformats.org/officeDocument/2006/relationships" r:id="rId2" tooltip="Settings"/>
          <a:extLst>
            <a:ext uri="{FF2B5EF4-FFF2-40B4-BE49-F238E27FC236}">
              <a16:creationId xmlns:a16="http://schemas.microsoft.com/office/drawing/2014/main" id="{169DBFA1-5934-43E3-A1C1-5660F4DFBA8F}"/>
            </a:ext>
          </a:extLst>
        </xdr:cNvPr>
        <xdr:cNvSpPr/>
      </xdr:nvSpPr>
      <xdr:spPr>
        <a:xfrm>
          <a:off x="4448175" y="200025"/>
          <a:ext cx="814480" cy="327079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  <a:endParaRPr lang="tr-TR" sz="105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5</xdr:col>
      <xdr:colOff>1708380</xdr:colOff>
      <xdr:row>1</xdr:row>
      <xdr:rowOff>114300</xdr:rowOff>
    </xdr:from>
    <xdr:to>
      <xdr:col>7</xdr:col>
      <xdr:colOff>65963</xdr:colOff>
      <xdr:row>2</xdr:row>
      <xdr:rowOff>193729</xdr:rowOff>
    </xdr:to>
    <xdr:sp macro="" textlink="">
      <xdr:nvSpPr>
        <xdr:cNvPr id="10" name="Rectangle: Rounded Corners 9">
          <a:hlinkClick xmlns:r="http://schemas.openxmlformats.org/officeDocument/2006/relationships" r:id="rId4" tooltip="Standings"/>
          <a:extLst>
            <a:ext uri="{FF2B5EF4-FFF2-40B4-BE49-F238E27FC236}">
              <a16:creationId xmlns:a16="http://schemas.microsoft.com/office/drawing/2014/main" id="{58B68021-EBD2-4029-8509-D1383BC323BE}"/>
            </a:ext>
          </a:extLst>
        </xdr:cNvPr>
        <xdr:cNvSpPr/>
      </xdr:nvSpPr>
      <xdr:spPr>
        <a:xfrm>
          <a:off x="6528030" y="200025"/>
          <a:ext cx="815033" cy="327079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STANDINGS</a:t>
          </a:r>
          <a:endParaRPr lang="tr-TR" sz="105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5</xdr:col>
      <xdr:colOff>668453</xdr:colOff>
      <xdr:row>1</xdr:row>
      <xdr:rowOff>114300</xdr:rowOff>
    </xdr:from>
    <xdr:to>
      <xdr:col>5</xdr:col>
      <xdr:colOff>1482933</xdr:colOff>
      <xdr:row>2</xdr:row>
      <xdr:rowOff>193729</xdr:rowOff>
    </xdr:to>
    <xdr:sp macro="" textlink="">
      <xdr:nvSpPr>
        <xdr:cNvPr id="11" name="Rectangle: Rounded Corners 10">
          <a:hlinkClick xmlns:r="http://schemas.openxmlformats.org/officeDocument/2006/relationships" r:id="rId5" tooltip="Fixture"/>
          <a:extLst>
            <a:ext uri="{FF2B5EF4-FFF2-40B4-BE49-F238E27FC236}">
              <a16:creationId xmlns:a16="http://schemas.microsoft.com/office/drawing/2014/main" id="{D47A4E62-2D64-4DA2-B43A-9B4DB1DC02DE}"/>
            </a:ext>
          </a:extLst>
        </xdr:cNvPr>
        <xdr:cNvSpPr/>
      </xdr:nvSpPr>
      <xdr:spPr>
        <a:xfrm>
          <a:off x="5488103" y="200025"/>
          <a:ext cx="814480" cy="327079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FIXTURE</a:t>
          </a:r>
        </a:p>
      </xdr:txBody>
    </xdr:sp>
    <xdr:clientData/>
  </xdr:twoCellAnchor>
  <xdr:oneCellAnchor>
    <xdr:from>
      <xdr:col>9</xdr:col>
      <xdr:colOff>828675</xdr:colOff>
      <xdr:row>1</xdr:row>
      <xdr:rowOff>38100</xdr:rowOff>
    </xdr:from>
    <xdr:ext cx="1325166" cy="381000"/>
    <xdr:pic>
      <xdr:nvPicPr>
        <xdr:cNvPr id="1011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47626</xdr:rowOff>
    </xdr:from>
    <xdr:to>
      <xdr:col>2</xdr:col>
      <xdr:colOff>241501</xdr:colOff>
      <xdr:row>2</xdr:row>
      <xdr:rowOff>231976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204D5E38-E039-4DD0-8ACD-259D39824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1" y="133351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14</xdr:col>
      <xdr:colOff>161925</xdr:colOff>
      <xdr:row>1</xdr:row>
      <xdr:rowOff>19050</xdr:rowOff>
    </xdr:from>
    <xdr:to>
      <xdr:col>17</xdr:col>
      <xdr:colOff>304269</xdr:colOff>
      <xdr:row>2</xdr:row>
      <xdr:rowOff>249161</xdr:rowOff>
    </xdr:to>
    <xdr:grpSp>
      <xdr:nvGrpSpPr>
        <xdr:cNvPr id="8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B871CFAD-E608-4CAD-A9F6-E5DD70B30A09}"/>
            </a:ext>
          </a:extLst>
        </xdr:cNvPr>
        <xdr:cNvGrpSpPr/>
      </xdr:nvGrpSpPr>
      <xdr:grpSpPr>
        <a:xfrm>
          <a:off x="10229850" y="104775"/>
          <a:ext cx="1085319" cy="477761"/>
          <a:chOff x="7332133" y="217525"/>
          <a:chExt cx="1131771" cy="451203"/>
        </a:xfrm>
      </xdr:grpSpPr>
      <xdr:sp macro="" textlink="">
        <xdr:nvSpPr>
          <xdr:cNvPr id="9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B66197C1-31EE-42A7-B1A2-4AA6651BBBFC}"/>
              </a:ext>
            </a:extLst>
          </xdr:cNvPr>
          <xdr:cNvSpPr/>
        </xdr:nvSpPr>
        <xdr:spPr>
          <a:xfrm>
            <a:off x="7332133" y="222010"/>
            <a:ext cx="1116756" cy="446718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2099E8E-9680-4243-ACB5-EC43549ECAC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388041" y="217525"/>
            <a:ext cx="496172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1" name="TextBox 10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CE6F796E-1288-4098-A17C-3F811B9168A5}"/>
              </a:ext>
            </a:extLst>
          </xdr:cNvPr>
          <xdr:cNvSpPr txBox="1"/>
        </xdr:nvSpPr>
        <xdr:spPr>
          <a:xfrm>
            <a:off x="7792377" y="255855"/>
            <a:ext cx="671527" cy="3681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36000" rIns="36000" bIns="36000" rtlCol="0" anchor="ctr">
            <a:spAutoFit/>
          </a:bodyPr>
          <a:lstStyle/>
          <a:p>
            <a:pPr algn="ctr"/>
            <a:r>
              <a:rPr lang="tr-TR" sz="1000" b="1" i="1">
                <a:solidFill>
                  <a:srgbClr val="FFFFFF"/>
                </a:solidFill>
              </a:rPr>
              <a:t>Back</a:t>
            </a:r>
            <a:r>
              <a:rPr lang="tr-TR" sz="1000" b="1" i="1" baseline="0">
                <a:solidFill>
                  <a:srgbClr val="FFFFFF"/>
                </a:solidFill>
              </a:rPr>
              <a:t> to </a:t>
            </a:r>
          </a:p>
          <a:p>
            <a:pPr algn="ctr"/>
            <a:r>
              <a:rPr lang="tr-TR" sz="1000" b="1" i="1" baseline="0">
                <a:solidFill>
                  <a:srgbClr val="FFFFFF"/>
                </a:solidFill>
              </a:rPr>
              <a:t>Menu</a:t>
            </a:r>
            <a:endParaRPr lang="tr-TR" sz="1000" b="1" i="1"/>
          </a:p>
        </xdr:txBody>
      </xdr:sp>
    </xdr:grpSp>
    <xdr:clientData fPrintsWithSheet="0"/>
  </xdr:twoCellAnchor>
  <xdr:twoCellAnchor editAs="oneCell">
    <xdr:from>
      <xdr:col>5</xdr:col>
      <xdr:colOff>180975</xdr:colOff>
      <xdr:row>1</xdr:row>
      <xdr:rowOff>104775</xdr:rowOff>
    </xdr:from>
    <xdr:to>
      <xdr:col>6</xdr:col>
      <xdr:colOff>309655</xdr:colOff>
      <xdr:row>2</xdr:row>
      <xdr:rowOff>184204</xdr:rowOff>
    </xdr:to>
    <xdr:sp macro="" textlink="">
      <xdr:nvSpPr>
        <xdr:cNvPr id="12" name="Rectangle: Rounded Corners 11">
          <a:hlinkClick xmlns:r="http://schemas.openxmlformats.org/officeDocument/2006/relationships" r:id="rId2" tooltip="Settings"/>
          <a:extLst>
            <a:ext uri="{FF2B5EF4-FFF2-40B4-BE49-F238E27FC236}">
              <a16:creationId xmlns:a16="http://schemas.microsoft.com/office/drawing/2014/main" id="{1C1A8BC9-02EF-4938-9DC7-F6329AF796B3}"/>
            </a:ext>
          </a:extLst>
        </xdr:cNvPr>
        <xdr:cNvSpPr/>
      </xdr:nvSpPr>
      <xdr:spPr>
        <a:xfrm>
          <a:off x="4457700" y="190500"/>
          <a:ext cx="814480" cy="327079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  <a:endParaRPr lang="tr-TR" sz="105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8</xdr:col>
      <xdr:colOff>241530</xdr:colOff>
      <xdr:row>1</xdr:row>
      <xdr:rowOff>104775</xdr:rowOff>
    </xdr:from>
    <xdr:to>
      <xdr:col>9</xdr:col>
      <xdr:colOff>370763</xdr:colOff>
      <xdr:row>2</xdr:row>
      <xdr:rowOff>184204</xdr:rowOff>
    </xdr:to>
    <xdr:sp macro="" textlink="">
      <xdr:nvSpPr>
        <xdr:cNvPr id="13" name="Rectangle: Rounded Corners 12">
          <a:hlinkClick xmlns:r="http://schemas.openxmlformats.org/officeDocument/2006/relationships" r:id="rId4" tooltip="Standings"/>
          <a:extLst>
            <a:ext uri="{FF2B5EF4-FFF2-40B4-BE49-F238E27FC236}">
              <a16:creationId xmlns:a16="http://schemas.microsoft.com/office/drawing/2014/main" id="{2EC8890A-9547-4A2C-A5ED-119D27F92C57}"/>
            </a:ext>
          </a:extLst>
        </xdr:cNvPr>
        <xdr:cNvSpPr/>
      </xdr:nvSpPr>
      <xdr:spPr>
        <a:xfrm>
          <a:off x="6575655" y="190500"/>
          <a:ext cx="815033" cy="327079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STANDINGS</a:t>
          </a:r>
          <a:endParaRPr lang="tr-TR" sz="105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6</xdr:col>
      <xdr:colOff>554152</xdr:colOff>
      <xdr:row>1</xdr:row>
      <xdr:rowOff>104775</xdr:rowOff>
    </xdr:from>
    <xdr:to>
      <xdr:col>7</xdr:col>
      <xdr:colOff>682832</xdr:colOff>
      <xdr:row>2</xdr:row>
      <xdr:rowOff>184204</xdr:rowOff>
    </xdr:to>
    <xdr:sp macro="" textlink="">
      <xdr:nvSpPr>
        <xdr:cNvPr id="14" name="Rectangle: Rounded Corners 13">
          <a:hlinkClick xmlns:r="http://schemas.openxmlformats.org/officeDocument/2006/relationships" r:id="rId5" tooltip="Fixture"/>
          <a:extLst>
            <a:ext uri="{FF2B5EF4-FFF2-40B4-BE49-F238E27FC236}">
              <a16:creationId xmlns:a16="http://schemas.microsoft.com/office/drawing/2014/main" id="{18F5AF9D-E3D5-4D13-8DC2-F14FAB6FAC42}"/>
            </a:ext>
          </a:extLst>
        </xdr:cNvPr>
        <xdr:cNvSpPr/>
      </xdr:nvSpPr>
      <xdr:spPr>
        <a:xfrm>
          <a:off x="5516677" y="190500"/>
          <a:ext cx="814480" cy="327079"/>
        </a:xfrm>
        <a:prstGeom prst="round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FIXTURE</a:t>
          </a:r>
        </a:p>
      </xdr:txBody>
    </xdr:sp>
    <xdr:clientData/>
  </xdr:twoCellAnchor>
  <xdr:oneCellAnchor>
    <xdr:from>
      <xdr:col>11</xdr:col>
      <xdr:colOff>276225</xdr:colOff>
      <xdr:row>1</xdr:row>
      <xdr:rowOff>38100</xdr:rowOff>
    </xdr:from>
    <xdr:ext cx="1325166" cy="381000"/>
    <xdr:pic>
      <xdr:nvPicPr>
        <xdr:cNvPr id="1014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</xdr:row>
      <xdr:rowOff>9525</xdr:rowOff>
    </xdr:from>
    <xdr:to>
      <xdr:col>3</xdr:col>
      <xdr:colOff>590019</xdr:colOff>
      <xdr:row>2</xdr:row>
      <xdr:rowOff>239636</xdr:rowOff>
    </xdr:to>
    <xdr:grpSp>
      <xdr:nvGrpSpPr>
        <xdr:cNvPr id="7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D8C1B76-3921-453D-9FE6-5BE3A642FBF1}"/>
            </a:ext>
          </a:extLst>
        </xdr:cNvPr>
        <xdr:cNvGrpSpPr/>
      </xdr:nvGrpSpPr>
      <xdr:grpSpPr>
        <a:xfrm>
          <a:off x="10153650" y="95250"/>
          <a:ext cx="1085319" cy="477761"/>
          <a:chOff x="7332133" y="217525"/>
          <a:chExt cx="1131771" cy="451203"/>
        </a:xfrm>
      </xdr:grpSpPr>
      <xdr:sp macro="" textlink="">
        <xdr:nvSpPr>
          <xdr:cNvPr id="8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12AD9A4-17E1-4F99-B45E-BCB92CE02016}"/>
              </a:ext>
            </a:extLst>
          </xdr:cNvPr>
          <xdr:cNvSpPr/>
        </xdr:nvSpPr>
        <xdr:spPr>
          <a:xfrm>
            <a:off x="7332133" y="222010"/>
            <a:ext cx="1116756" cy="446718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06AE87F3-4766-4A93-B1E4-EB99CEB60E7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388041" y="217525"/>
            <a:ext cx="496172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" name="TextBox 9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8C85C9A5-A588-4A72-837B-CF6D52499C67}"/>
              </a:ext>
            </a:extLst>
          </xdr:cNvPr>
          <xdr:cNvSpPr txBox="1"/>
        </xdr:nvSpPr>
        <xdr:spPr>
          <a:xfrm>
            <a:off x="7792377" y="255855"/>
            <a:ext cx="671527" cy="3681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36000" rIns="36000" bIns="36000" rtlCol="0" anchor="ctr">
            <a:spAutoFit/>
          </a:bodyPr>
          <a:lstStyle/>
          <a:p>
            <a:pPr algn="ctr"/>
            <a:r>
              <a:rPr lang="tr-TR" sz="1000" b="1" i="1">
                <a:solidFill>
                  <a:srgbClr val="FFFFFF"/>
                </a:solidFill>
              </a:rPr>
              <a:t>Back</a:t>
            </a:r>
            <a:r>
              <a:rPr lang="tr-TR" sz="1000" b="1" i="1" baseline="0">
                <a:solidFill>
                  <a:srgbClr val="FFFFFF"/>
                </a:solidFill>
              </a:rPr>
              <a:t> to </a:t>
            </a:r>
          </a:p>
          <a:p>
            <a:pPr algn="ctr"/>
            <a:r>
              <a:rPr lang="tr-TR" sz="1000" b="1" i="1" baseline="0">
                <a:solidFill>
                  <a:srgbClr val="FFFFFF"/>
                </a:solidFill>
              </a:rPr>
              <a:t>Menu</a:t>
            </a:r>
            <a:endParaRPr lang="tr-TR" sz="1000" b="1" i="1"/>
          </a:p>
        </xdr:txBody>
      </xdr:sp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1C4111-F895-412D-A92A-5C20C5070FAD}" name="Table1" displayName="Table1" ref="B5:D37" totalsRowShown="0" headerRowDxfId="20" dataDxfId="19">
  <tableColumns count="3">
    <tableColumn id="1" xr3:uid="{2DDCE947-BB30-4869-A0A3-1584FD2B36FB}" name="No" dataDxfId="18"/>
    <tableColumn id="2" xr3:uid="{5A3D00EA-5C30-4143-A5D5-1BD506D9DF24}" name="Teams" dataDxfId="17"/>
    <tableColumn id="3" xr3:uid="{B468353F-0677-4B7D-82B9-D055A90EBFFC}" name="Venue" dataDxfId="16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12CF8-5423-4AA1-ADF1-3C3C71C14E8D}">
  <sheetPr codeName="Sheet1">
    <pageSetUpPr fitToPage="1"/>
  </sheetPr>
  <dimension ref="B1:T39"/>
  <sheetViews>
    <sheetView showRowColHeaders="0" tabSelected="1" zoomScaleNormal="100" workbookViewId="0">
      <pane ySplit="5" topLeftCell="A6" activePane="bottomLeft" state="frozen"/>
      <selection pane="bottomLeft" activeCell="A6" sqref="A6"/>
    </sheetView>
  </sheetViews>
  <sheetFormatPr defaultRowHeight="15" outlineLevelRow="1" x14ac:dyDescent="0.25"/>
  <cols>
    <col min="1" max="1" width="3.7109375" style="1" customWidth="1"/>
    <col min="2" max="2" width="8" style="3" customWidth="1"/>
    <col min="3" max="3" width="38.28515625" style="1" customWidth="1"/>
    <col min="4" max="4" width="42.42578125" style="1" customWidth="1"/>
    <col min="5" max="5" width="6.7109375" style="1" customWidth="1"/>
    <col min="6" max="7" width="17.85546875" style="1" customWidth="1"/>
    <col min="8" max="14" width="9.140625" style="1"/>
    <col min="15" max="15" width="9.140625" style="7" hidden="1" customWidth="1"/>
    <col min="16" max="16" width="21.140625" style="7" hidden="1" customWidth="1"/>
    <col min="17" max="18" width="9.140625" style="7" hidden="1" customWidth="1"/>
    <col min="19" max="19" width="9.140625" style="1"/>
    <col min="20" max="20" width="25.7109375" style="1" bestFit="1" customWidth="1"/>
    <col min="21" max="16384" width="9.140625" style="1"/>
  </cols>
  <sheetData>
    <row r="1" spans="2:20" s="22" customFormat="1" ht="6.75" customHeight="1" x14ac:dyDescent="0.25">
      <c r="C1" s="32"/>
      <c r="O1" s="57"/>
      <c r="P1" s="57"/>
      <c r="Q1" s="57"/>
      <c r="R1" s="57"/>
    </row>
    <row r="2" spans="2:20" s="162" customFormat="1" ht="20.100000000000001" customHeight="1" x14ac:dyDescent="0.3">
      <c r="B2" s="55"/>
      <c r="C2" s="53" t="s">
        <v>117</v>
      </c>
      <c r="D2" s="160"/>
      <c r="E2" s="160"/>
      <c r="F2" s="160"/>
      <c r="G2" s="160"/>
      <c r="H2" s="161"/>
      <c r="I2" s="161"/>
      <c r="J2" s="161"/>
      <c r="K2" s="161"/>
      <c r="O2" s="163"/>
      <c r="P2" s="163"/>
      <c r="Q2" s="163"/>
      <c r="R2" s="163"/>
    </row>
    <row r="3" spans="2:20" s="165" customFormat="1" ht="24" customHeight="1" x14ac:dyDescent="0.35">
      <c r="B3" s="34"/>
      <c r="C3" s="54" t="s">
        <v>83</v>
      </c>
      <c r="D3" s="36"/>
      <c r="E3" s="36"/>
      <c r="F3" s="36"/>
      <c r="G3" s="36"/>
      <c r="H3" s="164"/>
      <c r="I3" s="164"/>
      <c r="J3" s="164"/>
      <c r="K3" s="164"/>
      <c r="O3" s="166"/>
      <c r="P3" s="166"/>
      <c r="Q3" s="166"/>
      <c r="R3" s="166"/>
    </row>
    <row r="4" spans="2:20" ht="7.5" customHeight="1" x14ac:dyDescent="0.25"/>
    <row r="5" spans="2:20" s="22" customFormat="1" ht="21.95" customHeight="1" x14ac:dyDescent="0.25">
      <c r="B5" s="59" t="s">
        <v>1</v>
      </c>
      <c r="C5" s="60" t="s">
        <v>0</v>
      </c>
      <c r="D5" s="68" t="s">
        <v>86</v>
      </c>
      <c r="F5" s="61" t="s">
        <v>83</v>
      </c>
      <c r="G5" s="62"/>
      <c r="O5" s="57"/>
      <c r="P5" s="63" t="s">
        <v>61</v>
      </c>
      <c r="Q5" s="138">
        <f t="array" ref="Q5">MAX(IF(LEN($C$6:$C$37)&gt;0,$B$6:$B$37,0))</f>
        <v>18</v>
      </c>
      <c r="R5" s="57"/>
    </row>
    <row r="6" spans="2:20" x14ac:dyDescent="0.25">
      <c r="B6" s="4">
        <v>1</v>
      </c>
      <c r="C6" s="191" t="s">
        <v>68</v>
      </c>
      <c r="D6" s="192" t="s">
        <v>88</v>
      </c>
      <c r="F6" s="64" t="s">
        <v>84</v>
      </c>
      <c r="G6" s="109" t="s">
        <v>116</v>
      </c>
      <c r="P6" s="58" t="s">
        <v>42</v>
      </c>
      <c r="Q6" s="139">
        <f t="array" ref="Q6">ROUNDUP(MAX(IF(LEN($C$6:$C$37)&gt;0,$B$6:$B$37,0))/2,0)*2</f>
        <v>18</v>
      </c>
    </row>
    <row r="7" spans="2:20" x14ac:dyDescent="0.25">
      <c r="B7" s="4">
        <v>2</v>
      </c>
      <c r="C7" s="191" t="s">
        <v>79</v>
      </c>
      <c r="D7" s="192" t="s">
        <v>89</v>
      </c>
      <c r="F7" s="65" t="s">
        <v>3</v>
      </c>
      <c r="G7" s="109">
        <v>3</v>
      </c>
      <c r="P7" s="58" t="s">
        <v>43</v>
      </c>
      <c r="Q7" s="139">
        <f>IF(LEN($G$10)=0," - ",($Q$6-1)*$G$10)</f>
        <v>17</v>
      </c>
    </row>
    <row r="8" spans="2:20" x14ac:dyDescent="0.25">
      <c r="B8" s="4">
        <v>3</v>
      </c>
      <c r="C8" s="191" t="s">
        <v>78</v>
      </c>
      <c r="D8" s="192" t="s">
        <v>90</v>
      </c>
      <c r="F8" s="65" t="s">
        <v>2</v>
      </c>
      <c r="G8" s="109">
        <v>1</v>
      </c>
      <c r="P8" s="58" t="s">
        <v>44</v>
      </c>
      <c r="Q8" s="139">
        <f>Q6/2</f>
        <v>9</v>
      </c>
    </row>
    <row r="9" spans="2:20" x14ac:dyDescent="0.25">
      <c r="B9" s="4">
        <v>4</v>
      </c>
      <c r="C9" s="191" t="s">
        <v>67</v>
      </c>
      <c r="D9" s="192" t="s">
        <v>91</v>
      </c>
      <c r="F9" s="65" t="s">
        <v>101</v>
      </c>
      <c r="G9" s="109">
        <v>0</v>
      </c>
      <c r="P9" s="58"/>
      <c r="Q9" s="101"/>
    </row>
    <row r="10" spans="2:20" x14ac:dyDescent="0.25">
      <c r="B10" s="4">
        <v>5</v>
      </c>
      <c r="C10" s="191" t="s">
        <v>74</v>
      </c>
      <c r="D10" s="192" t="s">
        <v>92</v>
      </c>
      <c r="F10" s="66" t="s">
        <v>5</v>
      </c>
      <c r="G10" s="109">
        <v>1</v>
      </c>
    </row>
    <row r="11" spans="2:20" x14ac:dyDescent="0.25">
      <c r="B11" s="4">
        <v>6</v>
      </c>
      <c r="C11" s="191" t="s">
        <v>75</v>
      </c>
      <c r="D11" s="192" t="s">
        <v>93</v>
      </c>
    </row>
    <row r="12" spans="2:20" x14ac:dyDescent="0.25">
      <c r="B12" s="4">
        <v>7</v>
      </c>
      <c r="C12" s="191" t="s">
        <v>73</v>
      </c>
      <c r="D12" s="192" t="s">
        <v>94</v>
      </c>
      <c r="F12" s="102" t="s">
        <v>104</v>
      </c>
      <c r="G12" s="103"/>
    </row>
    <row r="13" spans="2:20" x14ac:dyDescent="0.25">
      <c r="B13" s="4">
        <v>8</v>
      </c>
      <c r="C13" s="191" t="s">
        <v>80</v>
      </c>
      <c r="D13" s="192" t="s">
        <v>95</v>
      </c>
      <c r="F13" s="106" t="s">
        <v>103</v>
      </c>
      <c r="G13" s="104" t="s">
        <v>102</v>
      </c>
      <c r="I13" s="56"/>
      <c r="T13" s="56"/>
    </row>
    <row r="14" spans="2:20" x14ac:dyDescent="0.25">
      <c r="B14" s="4">
        <v>9</v>
      </c>
      <c r="C14" s="191" t="s">
        <v>72</v>
      </c>
      <c r="D14" s="192" t="s">
        <v>96</v>
      </c>
      <c r="F14" s="2">
        <v>1</v>
      </c>
      <c r="G14" s="105" t="s">
        <v>55</v>
      </c>
    </row>
    <row r="15" spans="2:20" x14ac:dyDescent="0.25">
      <c r="B15" s="4">
        <v>10</v>
      </c>
      <c r="C15" s="191" t="s">
        <v>71</v>
      </c>
      <c r="D15" s="192" t="s">
        <v>97</v>
      </c>
      <c r="F15" s="2">
        <v>2</v>
      </c>
      <c r="G15" s="105" t="s">
        <v>100</v>
      </c>
    </row>
    <row r="16" spans="2:20" x14ac:dyDescent="0.25">
      <c r="B16" s="4">
        <v>11</v>
      </c>
      <c r="C16" s="191" t="s">
        <v>70</v>
      </c>
      <c r="D16" s="192" t="s">
        <v>98</v>
      </c>
      <c r="F16" s="2">
        <v>3</v>
      </c>
      <c r="G16" s="105" t="s">
        <v>54</v>
      </c>
    </row>
    <row r="17" spans="2:7" x14ac:dyDescent="0.25">
      <c r="B17" s="4">
        <v>12</v>
      </c>
      <c r="C17" s="191" t="s">
        <v>66</v>
      </c>
      <c r="D17" s="192" t="s">
        <v>91</v>
      </c>
      <c r="F17" s="2">
        <v>4</v>
      </c>
      <c r="G17" s="105" t="s">
        <v>52</v>
      </c>
    </row>
    <row r="18" spans="2:7" x14ac:dyDescent="0.25">
      <c r="B18" s="4">
        <v>13</v>
      </c>
      <c r="C18" s="191" t="s">
        <v>76</v>
      </c>
      <c r="D18" s="192" t="s">
        <v>92</v>
      </c>
      <c r="F18" s="2">
        <v>5</v>
      </c>
      <c r="G18" s="105"/>
    </row>
    <row r="19" spans="2:7" x14ac:dyDescent="0.25">
      <c r="B19" s="4">
        <v>14</v>
      </c>
      <c r="C19" s="191" t="s">
        <v>77</v>
      </c>
      <c r="D19" s="192" t="s">
        <v>93</v>
      </c>
    </row>
    <row r="20" spans="2:7" x14ac:dyDescent="0.25">
      <c r="B20" s="4">
        <v>15</v>
      </c>
      <c r="C20" s="191" t="s">
        <v>65</v>
      </c>
      <c r="D20" s="192" t="s">
        <v>94</v>
      </c>
    </row>
    <row r="21" spans="2:7" x14ac:dyDescent="0.25">
      <c r="B21" s="4">
        <v>16</v>
      </c>
      <c r="C21" s="191" t="s">
        <v>82</v>
      </c>
      <c r="D21" s="192" t="s">
        <v>95</v>
      </c>
    </row>
    <row r="22" spans="2:7" x14ac:dyDescent="0.25">
      <c r="B22" s="4">
        <v>17</v>
      </c>
      <c r="C22" s="191" t="s">
        <v>69</v>
      </c>
      <c r="D22" s="192" t="s">
        <v>96</v>
      </c>
    </row>
    <row r="23" spans="2:7" x14ac:dyDescent="0.25">
      <c r="B23" s="4">
        <v>18</v>
      </c>
      <c r="C23" s="191" t="s">
        <v>81</v>
      </c>
      <c r="D23" s="192" t="s">
        <v>97</v>
      </c>
    </row>
    <row r="24" spans="2:7" x14ac:dyDescent="0.25">
      <c r="B24" s="4">
        <v>19</v>
      </c>
      <c r="C24" s="191"/>
      <c r="D24" s="192"/>
    </row>
    <row r="25" spans="2:7" x14ac:dyDescent="0.25">
      <c r="B25" s="4">
        <v>20</v>
      </c>
      <c r="C25" s="191"/>
      <c r="D25" s="192"/>
    </row>
    <row r="26" spans="2:7" hidden="1" outlineLevel="1" x14ac:dyDescent="0.25">
      <c r="B26" s="4">
        <v>21</v>
      </c>
      <c r="C26" s="191"/>
      <c r="D26" s="192"/>
    </row>
    <row r="27" spans="2:7" hidden="1" outlineLevel="1" x14ac:dyDescent="0.25">
      <c r="B27" s="4">
        <v>22</v>
      </c>
      <c r="C27" s="191"/>
      <c r="D27" s="192"/>
    </row>
    <row r="28" spans="2:7" hidden="1" outlineLevel="1" x14ac:dyDescent="0.25">
      <c r="B28" s="4">
        <v>23</v>
      </c>
      <c r="C28" s="191"/>
      <c r="D28" s="192"/>
    </row>
    <row r="29" spans="2:7" hidden="1" outlineLevel="1" x14ac:dyDescent="0.25">
      <c r="B29" s="4">
        <v>24</v>
      </c>
      <c r="C29" s="191"/>
      <c r="D29" s="192"/>
    </row>
    <row r="30" spans="2:7" hidden="1" outlineLevel="1" x14ac:dyDescent="0.25">
      <c r="B30" s="4">
        <v>25</v>
      </c>
      <c r="C30" s="191"/>
      <c r="D30" s="192"/>
    </row>
    <row r="31" spans="2:7" hidden="1" outlineLevel="1" x14ac:dyDescent="0.25">
      <c r="B31" s="4">
        <v>26</v>
      </c>
      <c r="C31" s="191"/>
      <c r="D31" s="192"/>
    </row>
    <row r="32" spans="2:7" hidden="1" outlineLevel="1" x14ac:dyDescent="0.25">
      <c r="B32" s="4">
        <v>27</v>
      </c>
      <c r="C32" s="191"/>
      <c r="D32" s="192"/>
    </row>
    <row r="33" spans="2:7" hidden="1" outlineLevel="1" x14ac:dyDescent="0.25">
      <c r="B33" s="4">
        <v>28</v>
      </c>
      <c r="C33" s="191"/>
      <c r="D33" s="192"/>
    </row>
    <row r="34" spans="2:7" hidden="1" outlineLevel="1" x14ac:dyDescent="0.25">
      <c r="B34" s="4">
        <v>29</v>
      </c>
      <c r="C34" s="191"/>
      <c r="D34" s="192"/>
    </row>
    <row r="35" spans="2:7" hidden="1" outlineLevel="1" x14ac:dyDescent="0.25">
      <c r="B35" s="4">
        <v>30</v>
      </c>
      <c r="C35" s="191"/>
      <c r="D35" s="192"/>
    </row>
    <row r="36" spans="2:7" hidden="1" outlineLevel="1" x14ac:dyDescent="0.25">
      <c r="B36" s="4">
        <v>31</v>
      </c>
      <c r="C36" s="191"/>
      <c r="D36" s="192"/>
    </row>
    <row r="37" spans="2:7" hidden="1" outlineLevel="1" x14ac:dyDescent="0.25">
      <c r="B37" s="4">
        <v>32</v>
      </c>
      <c r="C37" s="191"/>
      <c r="D37" s="192"/>
    </row>
    <row r="38" spans="2:7" collapsed="1" x14ac:dyDescent="0.25">
      <c r="B38" s="107"/>
      <c r="C38" s="108"/>
      <c r="D38" s="108"/>
    </row>
    <row r="39" spans="2:7" ht="23.1" customHeight="1" x14ac:dyDescent="0.25">
      <c r="B39" s="157"/>
      <c r="C39" s="158"/>
      <c r="D39" s="158"/>
      <c r="E39" s="158"/>
      <c r="F39" s="158"/>
      <c r="G39" s="159"/>
    </row>
  </sheetData>
  <sheetProtection algorithmName="SHA-512" hashValue="SPV+ndr/XLm2OPtxE4sm1pxvKaCGM4j//llwRmVwnxjf40143YhECfPqmI8qtq1Elr9Sedkz94LNcXaPOkadhw==" saltValue="HNvuseHktB3IN36xi76uCg==" spinCount="100000" sheet="1" objects="1" scenarios="1"/>
  <dataValidations count="1">
    <dataValidation type="list" allowBlank="1" showInputMessage="1" showErrorMessage="1" sqref="G10" xr:uid="{E69BC30F-ACB3-4C9D-B1FF-DA8F746EC154}">
      <formula1>"1,2,3"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807E1BB-A640-4609-9293-A1812F33EC1B}">
          <x14:formula1>
            <xm:f>OFFSET(StandingsCalc!$E$3,0,0,1,COUNTA(StandingsCalc!$E$3:$M$3))</xm:f>
          </x14:formula1>
          <xm:sqref>G14:G18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795FE-DCDF-4981-BD2A-CA793B02FD48}">
  <sheetPr codeName="Sheet2"/>
  <dimension ref="B1:AH129"/>
  <sheetViews>
    <sheetView showRowColHeaders="0" zoomScale="90" zoomScaleNormal="9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9.140625" style="1"/>
    <col min="2" max="2" width="7.140625" style="1" customWidth="1"/>
    <col min="3" max="34" width="7.42578125" style="1" customWidth="1"/>
    <col min="35" max="16384" width="9.140625" style="1"/>
  </cols>
  <sheetData>
    <row r="1" spans="2:34" x14ac:dyDescent="0.25"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2:34" x14ac:dyDescent="0.25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2:34" x14ac:dyDescent="0.25">
      <c r="B3" s="73" t="s">
        <v>62</v>
      </c>
      <c r="C3" s="11">
        <f>Settings!Q6</f>
        <v>18</v>
      </c>
      <c r="D3" s="1" t="str">
        <f>IF(ISODD(C3), "Team " &amp; C3+1 &amp; " is a Bye", "")</f>
        <v/>
      </c>
    </row>
    <row r="4" spans="2:34" s="5" customFormat="1" x14ac:dyDescent="0.25">
      <c r="B4" s="74" t="s">
        <v>6</v>
      </c>
      <c r="C4" s="75" t="s">
        <v>7</v>
      </c>
      <c r="D4" s="75" t="s">
        <v>8</v>
      </c>
      <c r="E4" s="75" t="s">
        <v>9</v>
      </c>
      <c r="F4" s="75" t="s">
        <v>10</v>
      </c>
      <c r="G4" s="75" t="s">
        <v>11</v>
      </c>
      <c r="H4" s="75" t="s">
        <v>12</v>
      </c>
      <c r="I4" s="75" t="s">
        <v>13</v>
      </c>
      <c r="J4" s="75" t="s">
        <v>14</v>
      </c>
      <c r="K4" s="75" t="s">
        <v>15</v>
      </c>
      <c r="L4" s="75" t="s">
        <v>16</v>
      </c>
      <c r="M4" s="75" t="s">
        <v>17</v>
      </c>
      <c r="N4" s="75" t="s">
        <v>18</v>
      </c>
      <c r="O4" s="75" t="s">
        <v>19</v>
      </c>
      <c r="P4" s="75" t="s">
        <v>20</v>
      </c>
      <c r="Q4" s="75" t="s">
        <v>21</v>
      </c>
      <c r="R4" s="75" t="s">
        <v>22</v>
      </c>
      <c r="S4" s="75" t="s">
        <v>23</v>
      </c>
      <c r="T4" s="75" t="s">
        <v>24</v>
      </c>
      <c r="U4" s="75" t="s">
        <v>25</v>
      </c>
      <c r="V4" s="75" t="s">
        <v>26</v>
      </c>
      <c r="W4" s="75" t="s">
        <v>27</v>
      </c>
      <c r="X4" s="75" t="s">
        <v>28</v>
      </c>
      <c r="Y4" s="75" t="s">
        <v>29</v>
      </c>
      <c r="Z4" s="75" t="s">
        <v>30</v>
      </c>
      <c r="AA4" s="75" t="s">
        <v>31</v>
      </c>
      <c r="AB4" s="75" t="s">
        <v>32</v>
      </c>
      <c r="AC4" s="75" t="s">
        <v>33</v>
      </c>
      <c r="AD4" s="75" t="s">
        <v>34</v>
      </c>
      <c r="AE4" s="75" t="s">
        <v>35</v>
      </c>
      <c r="AF4" s="75" t="s">
        <v>36</v>
      </c>
      <c r="AG4" s="75" t="s">
        <v>37</v>
      </c>
      <c r="AH4" s="76" t="s">
        <v>38</v>
      </c>
    </row>
    <row r="5" spans="2:34" x14ac:dyDescent="0.25">
      <c r="B5" s="70">
        <v>1</v>
      </c>
      <c r="C5" s="71">
        <f>1</f>
        <v>1</v>
      </c>
      <c r="D5" s="71">
        <f>nTeams</f>
        <v>18</v>
      </c>
      <c r="E5" s="71">
        <f>C5 + 1</f>
        <v>2</v>
      </c>
      <c r="F5" s="71">
        <f>D5 - 1</f>
        <v>17</v>
      </c>
      <c r="G5" s="71">
        <f>E5 + 1</f>
        <v>3</v>
      </c>
      <c r="H5" s="71">
        <f>F5 - 1</f>
        <v>16</v>
      </c>
      <c r="I5" s="71">
        <f>G5 + 1</f>
        <v>4</v>
      </c>
      <c r="J5" s="71">
        <f>H5 - 1</f>
        <v>15</v>
      </c>
      <c r="K5" s="71">
        <f>I5 + 1</f>
        <v>5</v>
      </c>
      <c r="L5" s="71">
        <f>J5 - 1</f>
        <v>14</v>
      </c>
      <c r="M5" s="71">
        <f>K5 + 1</f>
        <v>6</v>
      </c>
      <c r="N5" s="71">
        <f>L5 - 1</f>
        <v>13</v>
      </c>
      <c r="O5" s="71">
        <f>M5 + 1</f>
        <v>7</v>
      </c>
      <c r="P5" s="71">
        <f>N5 - 1</f>
        <v>12</v>
      </c>
      <c r="Q5" s="71">
        <f>O5 + 1</f>
        <v>8</v>
      </c>
      <c r="R5" s="71">
        <f>P5 - 1</f>
        <v>11</v>
      </c>
      <c r="S5" s="71">
        <f>Q5 + 1</f>
        <v>9</v>
      </c>
      <c r="T5" s="71">
        <f>R5 - 1</f>
        <v>10</v>
      </c>
      <c r="U5" s="71">
        <f>S5 + 1</f>
        <v>10</v>
      </c>
      <c r="V5" s="71">
        <f>T5 - 1</f>
        <v>9</v>
      </c>
      <c r="W5" s="71">
        <f>U5 + 1</f>
        <v>11</v>
      </c>
      <c r="X5" s="71">
        <f>V5 - 1</f>
        <v>8</v>
      </c>
      <c r="Y5" s="71">
        <f>W5 + 1</f>
        <v>12</v>
      </c>
      <c r="Z5" s="71">
        <f>X5 - 1</f>
        <v>7</v>
      </c>
      <c r="AA5" s="71">
        <f>Y5 + 1</f>
        <v>13</v>
      </c>
      <c r="AB5" s="71">
        <f>Z5 - 1</f>
        <v>6</v>
      </c>
      <c r="AC5" s="71">
        <f>AA5 + 1</f>
        <v>14</v>
      </c>
      <c r="AD5" s="71">
        <f>AB5 - 1</f>
        <v>5</v>
      </c>
      <c r="AE5" s="71">
        <f>AC5 + 1</f>
        <v>15</v>
      </c>
      <c r="AF5" s="71">
        <f>AD5 - 1</f>
        <v>4</v>
      </c>
      <c r="AG5" s="71">
        <f>AE5 + 1</f>
        <v>16</v>
      </c>
      <c r="AH5" s="72">
        <f>AF5 - 1</f>
        <v>3</v>
      </c>
    </row>
    <row r="6" spans="2:34" x14ac:dyDescent="0.25">
      <c r="B6" s="12">
        <f>IF(B5+1&lt;=$C$3-1,B5+1,"")</f>
        <v>2</v>
      </c>
      <c r="C6" s="9">
        <f>1</f>
        <v>1</v>
      </c>
      <c r="D6" s="9">
        <f t="shared" ref="D6:D35" si="0">MOD(D5 - 3, nTeams - 1) + 2</f>
        <v>17</v>
      </c>
      <c r="E6" s="9">
        <f t="shared" ref="E6:E35" si="1">MOD(E5 - 3, nTeams - 1) + 2</f>
        <v>18</v>
      </c>
      <c r="F6" s="9">
        <f t="shared" ref="F6:F35" si="2">MOD(F5 - 3, nTeams - 1) + 2</f>
        <v>16</v>
      </c>
      <c r="G6" s="9">
        <f t="shared" ref="G6:G35" si="3">MOD(G5 - 3, nTeams - 1) + 2</f>
        <v>2</v>
      </c>
      <c r="H6" s="9">
        <f t="shared" ref="H6:H35" si="4">MOD(H5 - 3, nTeams - 1) + 2</f>
        <v>15</v>
      </c>
      <c r="I6" s="9">
        <f t="shared" ref="I6:I35" si="5">MOD(I5 - 3, nTeams - 1) + 2</f>
        <v>3</v>
      </c>
      <c r="J6" s="9">
        <f t="shared" ref="J6:J35" si="6">MOD(J5 - 3, nTeams - 1) + 2</f>
        <v>14</v>
      </c>
      <c r="K6" s="9">
        <f t="shared" ref="K6:K35" si="7">MOD(K5 - 3, nTeams - 1) + 2</f>
        <v>4</v>
      </c>
      <c r="L6" s="9">
        <f t="shared" ref="L6:L35" si="8">MOD(L5 - 3, nTeams - 1) + 2</f>
        <v>13</v>
      </c>
      <c r="M6" s="9">
        <f t="shared" ref="M6:M35" si="9">MOD(M5 - 3, nTeams - 1) + 2</f>
        <v>5</v>
      </c>
      <c r="N6" s="9">
        <f t="shared" ref="N6:N35" si="10">MOD(N5 - 3, nTeams - 1) + 2</f>
        <v>12</v>
      </c>
      <c r="O6" s="9">
        <f t="shared" ref="O6:O35" si="11">MOD(O5 - 3, nTeams - 1) + 2</f>
        <v>6</v>
      </c>
      <c r="P6" s="9">
        <f t="shared" ref="P6:P35" si="12">MOD(P5 - 3, nTeams - 1) + 2</f>
        <v>11</v>
      </c>
      <c r="Q6" s="9">
        <f t="shared" ref="Q6:Q35" si="13">MOD(Q5 - 3, nTeams - 1) + 2</f>
        <v>7</v>
      </c>
      <c r="R6" s="9">
        <f t="shared" ref="R6:R35" si="14">MOD(R5 - 3, nTeams - 1) + 2</f>
        <v>10</v>
      </c>
      <c r="S6" s="9">
        <f t="shared" ref="S6:S35" si="15">MOD(S5 - 3, nTeams - 1) + 2</f>
        <v>8</v>
      </c>
      <c r="T6" s="9">
        <f t="shared" ref="T6:T35" si="16">MOD(T5 - 3, nTeams - 1) + 2</f>
        <v>9</v>
      </c>
      <c r="U6" s="9">
        <f t="shared" ref="U6:U35" si="17">MOD(U5 - 3, nTeams - 1) + 2</f>
        <v>9</v>
      </c>
      <c r="V6" s="9">
        <f t="shared" ref="V6:V35" si="18">MOD(V5 - 3, nTeams - 1) + 2</f>
        <v>8</v>
      </c>
      <c r="W6" s="9">
        <f t="shared" ref="W6:W35" si="19">MOD(W5 - 3, nTeams - 1) + 2</f>
        <v>10</v>
      </c>
      <c r="X6" s="9">
        <f t="shared" ref="X6:X35" si="20">MOD(X5 - 3, nTeams - 1) + 2</f>
        <v>7</v>
      </c>
      <c r="Y6" s="9">
        <f t="shared" ref="Y6:Y35" si="21">MOD(Y5 - 3, nTeams - 1) + 2</f>
        <v>11</v>
      </c>
      <c r="Z6" s="9">
        <f t="shared" ref="Z6:Z35" si="22">MOD(Z5 - 3, nTeams - 1) + 2</f>
        <v>6</v>
      </c>
      <c r="AA6" s="9">
        <f t="shared" ref="AA6:AA35" si="23">MOD(AA5 - 3, nTeams - 1) + 2</f>
        <v>12</v>
      </c>
      <c r="AB6" s="9">
        <f t="shared" ref="AB6:AB35" si="24">MOD(AB5 - 3, nTeams - 1) + 2</f>
        <v>5</v>
      </c>
      <c r="AC6" s="9">
        <f t="shared" ref="AC6:AC35" si="25">MOD(AC5 - 3, nTeams - 1) + 2</f>
        <v>13</v>
      </c>
      <c r="AD6" s="9">
        <f t="shared" ref="AD6:AD35" si="26">MOD(AD5 - 3, nTeams - 1) + 2</f>
        <v>4</v>
      </c>
      <c r="AE6" s="9">
        <f t="shared" ref="AE6:AE35" si="27">MOD(AE5 - 3, nTeams - 1) + 2</f>
        <v>14</v>
      </c>
      <c r="AF6" s="9">
        <f t="shared" ref="AF6:AF35" si="28">MOD(AF5 - 3, nTeams - 1) + 2</f>
        <v>3</v>
      </c>
      <c r="AG6" s="9">
        <f t="shared" ref="AG6:AG35" si="29">MOD(AG5 - 3, nTeams - 1) + 2</f>
        <v>15</v>
      </c>
      <c r="AH6" s="13">
        <f t="shared" ref="AH6:AH35" si="30">MOD(AH5 - 3, nTeams - 1) + 2</f>
        <v>2</v>
      </c>
    </row>
    <row r="7" spans="2:34" x14ac:dyDescent="0.25">
      <c r="B7" s="12">
        <f t="shared" ref="B7:B8" si="31">IF(B6+1&lt;=$C$3-1,B6+1,"")</f>
        <v>3</v>
      </c>
      <c r="C7" s="9">
        <f>1</f>
        <v>1</v>
      </c>
      <c r="D7" s="9">
        <f t="shared" si="0"/>
        <v>16</v>
      </c>
      <c r="E7" s="9">
        <f t="shared" si="1"/>
        <v>17</v>
      </c>
      <c r="F7" s="9">
        <f t="shared" si="2"/>
        <v>15</v>
      </c>
      <c r="G7" s="9">
        <f t="shared" si="3"/>
        <v>18</v>
      </c>
      <c r="H7" s="9">
        <f t="shared" si="4"/>
        <v>14</v>
      </c>
      <c r="I7" s="9">
        <f t="shared" si="5"/>
        <v>2</v>
      </c>
      <c r="J7" s="9">
        <f t="shared" si="6"/>
        <v>13</v>
      </c>
      <c r="K7" s="9">
        <f t="shared" si="7"/>
        <v>3</v>
      </c>
      <c r="L7" s="9">
        <f t="shared" si="8"/>
        <v>12</v>
      </c>
      <c r="M7" s="9">
        <f t="shared" si="9"/>
        <v>4</v>
      </c>
      <c r="N7" s="9">
        <f t="shared" si="10"/>
        <v>11</v>
      </c>
      <c r="O7" s="9">
        <f t="shared" si="11"/>
        <v>5</v>
      </c>
      <c r="P7" s="9">
        <f t="shared" si="12"/>
        <v>10</v>
      </c>
      <c r="Q7" s="9">
        <f t="shared" si="13"/>
        <v>6</v>
      </c>
      <c r="R7" s="9">
        <f t="shared" si="14"/>
        <v>9</v>
      </c>
      <c r="S7" s="9">
        <f t="shared" si="15"/>
        <v>7</v>
      </c>
      <c r="T7" s="9">
        <f t="shared" si="16"/>
        <v>8</v>
      </c>
      <c r="U7" s="9">
        <f t="shared" si="17"/>
        <v>8</v>
      </c>
      <c r="V7" s="9">
        <f t="shared" si="18"/>
        <v>7</v>
      </c>
      <c r="W7" s="9">
        <f t="shared" si="19"/>
        <v>9</v>
      </c>
      <c r="X7" s="9">
        <f t="shared" si="20"/>
        <v>6</v>
      </c>
      <c r="Y7" s="9">
        <f t="shared" si="21"/>
        <v>10</v>
      </c>
      <c r="Z7" s="9">
        <f t="shared" si="22"/>
        <v>5</v>
      </c>
      <c r="AA7" s="9">
        <f t="shared" si="23"/>
        <v>11</v>
      </c>
      <c r="AB7" s="9">
        <f t="shared" si="24"/>
        <v>4</v>
      </c>
      <c r="AC7" s="9">
        <f t="shared" si="25"/>
        <v>12</v>
      </c>
      <c r="AD7" s="9">
        <f t="shared" si="26"/>
        <v>3</v>
      </c>
      <c r="AE7" s="9">
        <f t="shared" si="27"/>
        <v>13</v>
      </c>
      <c r="AF7" s="9">
        <f t="shared" si="28"/>
        <v>2</v>
      </c>
      <c r="AG7" s="9">
        <f t="shared" si="29"/>
        <v>14</v>
      </c>
      <c r="AH7" s="13">
        <f t="shared" si="30"/>
        <v>18</v>
      </c>
    </row>
    <row r="8" spans="2:34" x14ac:dyDescent="0.25">
      <c r="B8" s="12">
        <f t="shared" si="31"/>
        <v>4</v>
      </c>
      <c r="C8" s="9">
        <f>1</f>
        <v>1</v>
      </c>
      <c r="D8" s="9">
        <f t="shared" si="0"/>
        <v>15</v>
      </c>
      <c r="E8" s="9">
        <f t="shared" si="1"/>
        <v>16</v>
      </c>
      <c r="F8" s="9">
        <f t="shared" si="2"/>
        <v>14</v>
      </c>
      <c r="G8" s="9">
        <f t="shared" si="3"/>
        <v>17</v>
      </c>
      <c r="H8" s="9">
        <f t="shared" si="4"/>
        <v>13</v>
      </c>
      <c r="I8" s="9">
        <f t="shared" si="5"/>
        <v>18</v>
      </c>
      <c r="J8" s="9">
        <f t="shared" si="6"/>
        <v>12</v>
      </c>
      <c r="K8" s="9">
        <f t="shared" si="7"/>
        <v>2</v>
      </c>
      <c r="L8" s="9">
        <f t="shared" si="8"/>
        <v>11</v>
      </c>
      <c r="M8" s="9">
        <f t="shared" si="9"/>
        <v>3</v>
      </c>
      <c r="N8" s="9">
        <f t="shared" si="10"/>
        <v>10</v>
      </c>
      <c r="O8" s="9">
        <f t="shared" si="11"/>
        <v>4</v>
      </c>
      <c r="P8" s="9">
        <f t="shared" si="12"/>
        <v>9</v>
      </c>
      <c r="Q8" s="9">
        <f t="shared" si="13"/>
        <v>5</v>
      </c>
      <c r="R8" s="9">
        <f t="shared" si="14"/>
        <v>8</v>
      </c>
      <c r="S8" s="9">
        <f t="shared" si="15"/>
        <v>6</v>
      </c>
      <c r="T8" s="9">
        <f t="shared" si="16"/>
        <v>7</v>
      </c>
      <c r="U8" s="9">
        <f t="shared" si="17"/>
        <v>7</v>
      </c>
      <c r="V8" s="9">
        <f t="shared" si="18"/>
        <v>6</v>
      </c>
      <c r="W8" s="9">
        <f t="shared" si="19"/>
        <v>8</v>
      </c>
      <c r="X8" s="9">
        <f t="shared" si="20"/>
        <v>5</v>
      </c>
      <c r="Y8" s="9">
        <f t="shared" si="21"/>
        <v>9</v>
      </c>
      <c r="Z8" s="9">
        <f t="shared" si="22"/>
        <v>4</v>
      </c>
      <c r="AA8" s="9">
        <f t="shared" si="23"/>
        <v>10</v>
      </c>
      <c r="AB8" s="9">
        <f t="shared" si="24"/>
        <v>3</v>
      </c>
      <c r="AC8" s="9">
        <f t="shared" si="25"/>
        <v>11</v>
      </c>
      <c r="AD8" s="9">
        <f t="shared" si="26"/>
        <v>2</v>
      </c>
      <c r="AE8" s="9">
        <f t="shared" si="27"/>
        <v>12</v>
      </c>
      <c r="AF8" s="9">
        <f t="shared" si="28"/>
        <v>18</v>
      </c>
      <c r="AG8" s="9">
        <f t="shared" si="29"/>
        <v>13</v>
      </c>
      <c r="AH8" s="13">
        <f t="shared" si="30"/>
        <v>17</v>
      </c>
    </row>
    <row r="9" spans="2:34" x14ac:dyDescent="0.25">
      <c r="B9" s="12">
        <f>IF(B8="","",IF(B8+1&lt;=$C$3-1,B8+1,""))</f>
        <v>5</v>
      </c>
      <c r="C9" s="9">
        <f>1</f>
        <v>1</v>
      </c>
      <c r="D9" s="9">
        <f t="shared" si="0"/>
        <v>14</v>
      </c>
      <c r="E9" s="9">
        <f t="shared" si="1"/>
        <v>15</v>
      </c>
      <c r="F9" s="9">
        <f t="shared" si="2"/>
        <v>13</v>
      </c>
      <c r="G9" s="9">
        <f t="shared" si="3"/>
        <v>16</v>
      </c>
      <c r="H9" s="9">
        <f t="shared" si="4"/>
        <v>12</v>
      </c>
      <c r="I9" s="9">
        <f t="shared" si="5"/>
        <v>17</v>
      </c>
      <c r="J9" s="9">
        <f t="shared" si="6"/>
        <v>11</v>
      </c>
      <c r="K9" s="9">
        <f t="shared" si="7"/>
        <v>18</v>
      </c>
      <c r="L9" s="9">
        <f t="shared" si="8"/>
        <v>10</v>
      </c>
      <c r="M9" s="9">
        <f t="shared" si="9"/>
        <v>2</v>
      </c>
      <c r="N9" s="9">
        <f t="shared" si="10"/>
        <v>9</v>
      </c>
      <c r="O9" s="9">
        <f t="shared" si="11"/>
        <v>3</v>
      </c>
      <c r="P9" s="9">
        <f t="shared" si="12"/>
        <v>8</v>
      </c>
      <c r="Q9" s="9">
        <f t="shared" si="13"/>
        <v>4</v>
      </c>
      <c r="R9" s="9">
        <f t="shared" si="14"/>
        <v>7</v>
      </c>
      <c r="S9" s="9">
        <f t="shared" si="15"/>
        <v>5</v>
      </c>
      <c r="T9" s="9">
        <f t="shared" si="16"/>
        <v>6</v>
      </c>
      <c r="U9" s="9">
        <f t="shared" si="17"/>
        <v>6</v>
      </c>
      <c r="V9" s="9">
        <f t="shared" si="18"/>
        <v>5</v>
      </c>
      <c r="W9" s="9">
        <f t="shared" si="19"/>
        <v>7</v>
      </c>
      <c r="X9" s="9">
        <f t="shared" si="20"/>
        <v>4</v>
      </c>
      <c r="Y9" s="9">
        <f t="shared" si="21"/>
        <v>8</v>
      </c>
      <c r="Z9" s="9">
        <f t="shared" si="22"/>
        <v>3</v>
      </c>
      <c r="AA9" s="9">
        <f t="shared" si="23"/>
        <v>9</v>
      </c>
      <c r="AB9" s="9">
        <f t="shared" si="24"/>
        <v>2</v>
      </c>
      <c r="AC9" s="9">
        <f t="shared" si="25"/>
        <v>10</v>
      </c>
      <c r="AD9" s="9">
        <f t="shared" si="26"/>
        <v>18</v>
      </c>
      <c r="AE9" s="9">
        <f t="shared" si="27"/>
        <v>11</v>
      </c>
      <c r="AF9" s="9">
        <f t="shared" si="28"/>
        <v>17</v>
      </c>
      <c r="AG9" s="9">
        <f t="shared" si="29"/>
        <v>12</v>
      </c>
      <c r="AH9" s="13">
        <f t="shared" si="30"/>
        <v>16</v>
      </c>
    </row>
    <row r="10" spans="2:34" x14ac:dyDescent="0.25">
      <c r="B10" s="12">
        <f t="shared" ref="B10:B35" si="32">IF(B9="","",IF(B9+1&lt;=$C$3-1,B9+1,""))</f>
        <v>6</v>
      </c>
      <c r="C10" s="9">
        <f>1</f>
        <v>1</v>
      </c>
      <c r="D10" s="9">
        <f t="shared" si="0"/>
        <v>13</v>
      </c>
      <c r="E10" s="9">
        <f t="shared" si="1"/>
        <v>14</v>
      </c>
      <c r="F10" s="9">
        <f t="shared" si="2"/>
        <v>12</v>
      </c>
      <c r="G10" s="9">
        <f t="shared" si="3"/>
        <v>15</v>
      </c>
      <c r="H10" s="9">
        <f t="shared" si="4"/>
        <v>11</v>
      </c>
      <c r="I10" s="9">
        <f t="shared" si="5"/>
        <v>16</v>
      </c>
      <c r="J10" s="9">
        <f t="shared" si="6"/>
        <v>10</v>
      </c>
      <c r="K10" s="9">
        <f t="shared" si="7"/>
        <v>17</v>
      </c>
      <c r="L10" s="9">
        <f t="shared" si="8"/>
        <v>9</v>
      </c>
      <c r="M10" s="9">
        <f t="shared" si="9"/>
        <v>18</v>
      </c>
      <c r="N10" s="9">
        <f t="shared" si="10"/>
        <v>8</v>
      </c>
      <c r="O10" s="9">
        <f t="shared" si="11"/>
        <v>2</v>
      </c>
      <c r="P10" s="9">
        <f t="shared" si="12"/>
        <v>7</v>
      </c>
      <c r="Q10" s="9">
        <f t="shared" si="13"/>
        <v>3</v>
      </c>
      <c r="R10" s="9">
        <f t="shared" si="14"/>
        <v>6</v>
      </c>
      <c r="S10" s="9">
        <f t="shared" si="15"/>
        <v>4</v>
      </c>
      <c r="T10" s="9">
        <f t="shared" si="16"/>
        <v>5</v>
      </c>
      <c r="U10" s="9">
        <f t="shared" si="17"/>
        <v>5</v>
      </c>
      <c r="V10" s="9">
        <f t="shared" si="18"/>
        <v>4</v>
      </c>
      <c r="W10" s="9">
        <f t="shared" si="19"/>
        <v>6</v>
      </c>
      <c r="X10" s="9">
        <f t="shared" si="20"/>
        <v>3</v>
      </c>
      <c r="Y10" s="9">
        <f t="shared" si="21"/>
        <v>7</v>
      </c>
      <c r="Z10" s="9">
        <f t="shared" si="22"/>
        <v>2</v>
      </c>
      <c r="AA10" s="9">
        <f t="shared" si="23"/>
        <v>8</v>
      </c>
      <c r="AB10" s="9">
        <f t="shared" si="24"/>
        <v>18</v>
      </c>
      <c r="AC10" s="9">
        <f t="shared" si="25"/>
        <v>9</v>
      </c>
      <c r="AD10" s="9">
        <f t="shared" si="26"/>
        <v>17</v>
      </c>
      <c r="AE10" s="9">
        <f t="shared" si="27"/>
        <v>10</v>
      </c>
      <c r="AF10" s="9">
        <f t="shared" si="28"/>
        <v>16</v>
      </c>
      <c r="AG10" s="9">
        <f t="shared" si="29"/>
        <v>11</v>
      </c>
      <c r="AH10" s="13">
        <f t="shared" si="30"/>
        <v>15</v>
      </c>
    </row>
    <row r="11" spans="2:34" x14ac:dyDescent="0.25">
      <c r="B11" s="12">
        <f t="shared" si="32"/>
        <v>7</v>
      </c>
      <c r="C11" s="9">
        <f>1</f>
        <v>1</v>
      </c>
      <c r="D11" s="9">
        <f t="shared" si="0"/>
        <v>12</v>
      </c>
      <c r="E11" s="9">
        <f t="shared" si="1"/>
        <v>13</v>
      </c>
      <c r="F11" s="9">
        <f t="shared" si="2"/>
        <v>11</v>
      </c>
      <c r="G11" s="9">
        <f t="shared" si="3"/>
        <v>14</v>
      </c>
      <c r="H11" s="9">
        <f t="shared" si="4"/>
        <v>10</v>
      </c>
      <c r="I11" s="9">
        <f t="shared" si="5"/>
        <v>15</v>
      </c>
      <c r="J11" s="9">
        <f t="shared" si="6"/>
        <v>9</v>
      </c>
      <c r="K11" s="9">
        <f t="shared" si="7"/>
        <v>16</v>
      </c>
      <c r="L11" s="9">
        <f t="shared" si="8"/>
        <v>8</v>
      </c>
      <c r="M11" s="9">
        <f t="shared" si="9"/>
        <v>17</v>
      </c>
      <c r="N11" s="9">
        <f t="shared" si="10"/>
        <v>7</v>
      </c>
      <c r="O11" s="9">
        <f t="shared" si="11"/>
        <v>18</v>
      </c>
      <c r="P11" s="9">
        <f t="shared" si="12"/>
        <v>6</v>
      </c>
      <c r="Q11" s="9">
        <f t="shared" si="13"/>
        <v>2</v>
      </c>
      <c r="R11" s="9">
        <f t="shared" si="14"/>
        <v>5</v>
      </c>
      <c r="S11" s="9">
        <f t="shared" si="15"/>
        <v>3</v>
      </c>
      <c r="T11" s="9">
        <f t="shared" si="16"/>
        <v>4</v>
      </c>
      <c r="U11" s="9">
        <f t="shared" si="17"/>
        <v>4</v>
      </c>
      <c r="V11" s="9">
        <f t="shared" si="18"/>
        <v>3</v>
      </c>
      <c r="W11" s="9">
        <f t="shared" si="19"/>
        <v>5</v>
      </c>
      <c r="X11" s="9">
        <f t="shared" si="20"/>
        <v>2</v>
      </c>
      <c r="Y11" s="9">
        <f t="shared" si="21"/>
        <v>6</v>
      </c>
      <c r="Z11" s="9">
        <f t="shared" si="22"/>
        <v>18</v>
      </c>
      <c r="AA11" s="9">
        <f t="shared" si="23"/>
        <v>7</v>
      </c>
      <c r="AB11" s="9">
        <f t="shared" si="24"/>
        <v>17</v>
      </c>
      <c r="AC11" s="9">
        <f t="shared" si="25"/>
        <v>8</v>
      </c>
      <c r="AD11" s="9">
        <f t="shared" si="26"/>
        <v>16</v>
      </c>
      <c r="AE11" s="9">
        <f t="shared" si="27"/>
        <v>9</v>
      </c>
      <c r="AF11" s="9">
        <f t="shared" si="28"/>
        <v>15</v>
      </c>
      <c r="AG11" s="9">
        <f t="shared" si="29"/>
        <v>10</v>
      </c>
      <c r="AH11" s="13">
        <f t="shared" si="30"/>
        <v>14</v>
      </c>
    </row>
    <row r="12" spans="2:34" x14ac:dyDescent="0.25">
      <c r="B12" s="12">
        <f t="shared" si="32"/>
        <v>8</v>
      </c>
      <c r="C12" s="9">
        <f>1</f>
        <v>1</v>
      </c>
      <c r="D12" s="9">
        <f t="shared" si="0"/>
        <v>11</v>
      </c>
      <c r="E12" s="9">
        <f t="shared" si="1"/>
        <v>12</v>
      </c>
      <c r="F12" s="9">
        <f t="shared" si="2"/>
        <v>10</v>
      </c>
      <c r="G12" s="9">
        <f t="shared" si="3"/>
        <v>13</v>
      </c>
      <c r="H12" s="9">
        <f t="shared" si="4"/>
        <v>9</v>
      </c>
      <c r="I12" s="9">
        <f t="shared" si="5"/>
        <v>14</v>
      </c>
      <c r="J12" s="9">
        <f t="shared" si="6"/>
        <v>8</v>
      </c>
      <c r="K12" s="9">
        <f t="shared" si="7"/>
        <v>15</v>
      </c>
      <c r="L12" s="9">
        <f t="shared" si="8"/>
        <v>7</v>
      </c>
      <c r="M12" s="9">
        <f t="shared" si="9"/>
        <v>16</v>
      </c>
      <c r="N12" s="9">
        <f t="shared" si="10"/>
        <v>6</v>
      </c>
      <c r="O12" s="9">
        <f t="shared" si="11"/>
        <v>17</v>
      </c>
      <c r="P12" s="9">
        <f t="shared" si="12"/>
        <v>5</v>
      </c>
      <c r="Q12" s="9">
        <f t="shared" si="13"/>
        <v>18</v>
      </c>
      <c r="R12" s="9">
        <f t="shared" si="14"/>
        <v>4</v>
      </c>
      <c r="S12" s="9">
        <f t="shared" si="15"/>
        <v>2</v>
      </c>
      <c r="T12" s="9">
        <f t="shared" si="16"/>
        <v>3</v>
      </c>
      <c r="U12" s="9">
        <f t="shared" si="17"/>
        <v>3</v>
      </c>
      <c r="V12" s="9">
        <f t="shared" si="18"/>
        <v>2</v>
      </c>
      <c r="W12" s="9">
        <f t="shared" si="19"/>
        <v>4</v>
      </c>
      <c r="X12" s="9">
        <f t="shared" si="20"/>
        <v>18</v>
      </c>
      <c r="Y12" s="9">
        <f t="shared" si="21"/>
        <v>5</v>
      </c>
      <c r="Z12" s="9">
        <f t="shared" si="22"/>
        <v>17</v>
      </c>
      <c r="AA12" s="9">
        <f t="shared" si="23"/>
        <v>6</v>
      </c>
      <c r="AB12" s="9">
        <f t="shared" si="24"/>
        <v>16</v>
      </c>
      <c r="AC12" s="9">
        <f t="shared" si="25"/>
        <v>7</v>
      </c>
      <c r="AD12" s="9">
        <f t="shared" si="26"/>
        <v>15</v>
      </c>
      <c r="AE12" s="9">
        <f t="shared" si="27"/>
        <v>8</v>
      </c>
      <c r="AF12" s="9">
        <f t="shared" si="28"/>
        <v>14</v>
      </c>
      <c r="AG12" s="9">
        <f t="shared" si="29"/>
        <v>9</v>
      </c>
      <c r="AH12" s="13">
        <f t="shared" si="30"/>
        <v>13</v>
      </c>
    </row>
    <row r="13" spans="2:34" x14ac:dyDescent="0.25">
      <c r="B13" s="12">
        <f t="shared" si="32"/>
        <v>9</v>
      </c>
      <c r="C13" s="9">
        <f>1</f>
        <v>1</v>
      </c>
      <c r="D13" s="9">
        <f t="shared" si="0"/>
        <v>10</v>
      </c>
      <c r="E13" s="9">
        <f t="shared" si="1"/>
        <v>11</v>
      </c>
      <c r="F13" s="9">
        <f t="shared" si="2"/>
        <v>9</v>
      </c>
      <c r="G13" s="9">
        <f t="shared" si="3"/>
        <v>12</v>
      </c>
      <c r="H13" s="9">
        <f t="shared" si="4"/>
        <v>8</v>
      </c>
      <c r="I13" s="9">
        <f t="shared" si="5"/>
        <v>13</v>
      </c>
      <c r="J13" s="9">
        <f t="shared" si="6"/>
        <v>7</v>
      </c>
      <c r="K13" s="9">
        <f t="shared" si="7"/>
        <v>14</v>
      </c>
      <c r="L13" s="9">
        <f t="shared" si="8"/>
        <v>6</v>
      </c>
      <c r="M13" s="9">
        <f t="shared" si="9"/>
        <v>15</v>
      </c>
      <c r="N13" s="9">
        <f t="shared" si="10"/>
        <v>5</v>
      </c>
      <c r="O13" s="9">
        <f t="shared" si="11"/>
        <v>16</v>
      </c>
      <c r="P13" s="9">
        <f t="shared" si="12"/>
        <v>4</v>
      </c>
      <c r="Q13" s="9">
        <f t="shared" si="13"/>
        <v>17</v>
      </c>
      <c r="R13" s="9">
        <f t="shared" si="14"/>
        <v>3</v>
      </c>
      <c r="S13" s="9">
        <f t="shared" si="15"/>
        <v>18</v>
      </c>
      <c r="T13" s="9">
        <f t="shared" si="16"/>
        <v>2</v>
      </c>
      <c r="U13" s="9">
        <f t="shared" si="17"/>
        <v>2</v>
      </c>
      <c r="V13" s="9">
        <f t="shared" si="18"/>
        <v>18</v>
      </c>
      <c r="W13" s="9">
        <f t="shared" si="19"/>
        <v>3</v>
      </c>
      <c r="X13" s="9">
        <f t="shared" si="20"/>
        <v>17</v>
      </c>
      <c r="Y13" s="9">
        <f t="shared" si="21"/>
        <v>4</v>
      </c>
      <c r="Z13" s="9">
        <f t="shared" si="22"/>
        <v>16</v>
      </c>
      <c r="AA13" s="9">
        <f t="shared" si="23"/>
        <v>5</v>
      </c>
      <c r="AB13" s="9">
        <f t="shared" si="24"/>
        <v>15</v>
      </c>
      <c r="AC13" s="9">
        <f t="shared" si="25"/>
        <v>6</v>
      </c>
      <c r="AD13" s="9">
        <f t="shared" si="26"/>
        <v>14</v>
      </c>
      <c r="AE13" s="9">
        <f t="shared" si="27"/>
        <v>7</v>
      </c>
      <c r="AF13" s="9">
        <f t="shared" si="28"/>
        <v>13</v>
      </c>
      <c r="AG13" s="9">
        <f t="shared" si="29"/>
        <v>8</v>
      </c>
      <c r="AH13" s="13">
        <f t="shared" si="30"/>
        <v>12</v>
      </c>
    </row>
    <row r="14" spans="2:34" x14ac:dyDescent="0.25">
      <c r="B14" s="12">
        <f t="shared" si="32"/>
        <v>10</v>
      </c>
      <c r="C14" s="9">
        <f>1</f>
        <v>1</v>
      </c>
      <c r="D14" s="9">
        <f t="shared" si="0"/>
        <v>9</v>
      </c>
      <c r="E14" s="9">
        <f t="shared" si="1"/>
        <v>10</v>
      </c>
      <c r="F14" s="9">
        <f t="shared" si="2"/>
        <v>8</v>
      </c>
      <c r="G14" s="9">
        <f t="shared" si="3"/>
        <v>11</v>
      </c>
      <c r="H14" s="9">
        <f t="shared" si="4"/>
        <v>7</v>
      </c>
      <c r="I14" s="9">
        <f t="shared" si="5"/>
        <v>12</v>
      </c>
      <c r="J14" s="9">
        <f t="shared" si="6"/>
        <v>6</v>
      </c>
      <c r="K14" s="9">
        <f t="shared" si="7"/>
        <v>13</v>
      </c>
      <c r="L14" s="9">
        <f t="shared" si="8"/>
        <v>5</v>
      </c>
      <c r="M14" s="9">
        <f t="shared" si="9"/>
        <v>14</v>
      </c>
      <c r="N14" s="9">
        <f t="shared" si="10"/>
        <v>4</v>
      </c>
      <c r="O14" s="9">
        <f t="shared" si="11"/>
        <v>15</v>
      </c>
      <c r="P14" s="9">
        <f t="shared" si="12"/>
        <v>3</v>
      </c>
      <c r="Q14" s="9">
        <f t="shared" si="13"/>
        <v>16</v>
      </c>
      <c r="R14" s="9">
        <f t="shared" si="14"/>
        <v>2</v>
      </c>
      <c r="S14" s="9">
        <f t="shared" si="15"/>
        <v>17</v>
      </c>
      <c r="T14" s="9">
        <f t="shared" si="16"/>
        <v>18</v>
      </c>
      <c r="U14" s="9">
        <f t="shared" si="17"/>
        <v>18</v>
      </c>
      <c r="V14" s="9">
        <f t="shared" si="18"/>
        <v>17</v>
      </c>
      <c r="W14" s="9">
        <f t="shared" si="19"/>
        <v>2</v>
      </c>
      <c r="X14" s="9">
        <f t="shared" si="20"/>
        <v>16</v>
      </c>
      <c r="Y14" s="9">
        <f t="shared" si="21"/>
        <v>3</v>
      </c>
      <c r="Z14" s="9">
        <f t="shared" si="22"/>
        <v>15</v>
      </c>
      <c r="AA14" s="9">
        <f t="shared" si="23"/>
        <v>4</v>
      </c>
      <c r="AB14" s="9">
        <f t="shared" si="24"/>
        <v>14</v>
      </c>
      <c r="AC14" s="9">
        <f t="shared" si="25"/>
        <v>5</v>
      </c>
      <c r="AD14" s="9">
        <f t="shared" si="26"/>
        <v>13</v>
      </c>
      <c r="AE14" s="9">
        <f t="shared" si="27"/>
        <v>6</v>
      </c>
      <c r="AF14" s="9">
        <f t="shared" si="28"/>
        <v>12</v>
      </c>
      <c r="AG14" s="9">
        <f t="shared" si="29"/>
        <v>7</v>
      </c>
      <c r="AH14" s="13">
        <f t="shared" si="30"/>
        <v>11</v>
      </c>
    </row>
    <row r="15" spans="2:34" x14ac:dyDescent="0.25">
      <c r="B15" s="12">
        <f t="shared" si="32"/>
        <v>11</v>
      </c>
      <c r="C15" s="9">
        <f>1</f>
        <v>1</v>
      </c>
      <c r="D15" s="9">
        <f t="shared" si="0"/>
        <v>8</v>
      </c>
      <c r="E15" s="9">
        <f t="shared" si="1"/>
        <v>9</v>
      </c>
      <c r="F15" s="9">
        <f t="shared" si="2"/>
        <v>7</v>
      </c>
      <c r="G15" s="9">
        <f t="shared" si="3"/>
        <v>10</v>
      </c>
      <c r="H15" s="9">
        <f t="shared" si="4"/>
        <v>6</v>
      </c>
      <c r="I15" s="9">
        <f t="shared" si="5"/>
        <v>11</v>
      </c>
      <c r="J15" s="9">
        <f t="shared" si="6"/>
        <v>5</v>
      </c>
      <c r="K15" s="9">
        <f t="shared" si="7"/>
        <v>12</v>
      </c>
      <c r="L15" s="9">
        <f t="shared" si="8"/>
        <v>4</v>
      </c>
      <c r="M15" s="9">
        <f t="shared" si="9"/>
        <v>13</v>
      </c>
      <c r="N15" s="9">
        <f t="shared" si="10"/>
        <v>3</v>
      </c>
      <c r="O15" s="9">
        <f t="shared" si="11"/>
        <v>14</v>
      </c>
      <c r="P15" s="9">
        <f t="shared" si="12"/>
        <v>2</v>
      </c>
      <c r="Q15" s="9">
        <f t="shared" si="13"/>
        <v>15</v>
      </c>
      <c r="R15" s="9">
        <f t="shared" si="14"/>
        <v>18</v>
      </c>
      <c r="S15" s="9">
        <f t="shared" si="15"/>
        <v>16</v>
      </c>
      <c r="T15" s="9">
        <f t="shared" si="16"/>
        <v>17</v>
      </c>
      <c r="U15" s="9">
        <f t="shared" si="17"/>
        <v>17</v>
      </c>
      <c r="V15" s="9">
        <f t="shared" si="18"/>
        <v>16</v>
      </c>
      <c r="W15" s="9">
        <f t="shared" si="19"/>
        <v>18</v>
      </c>
      <c r="X15" s="9">
        <f t="shared" si="20"/>
        <v>15</v>
      </c>
      <c r="Y15" s="9">
        <f t="shared" si="21"/>
        <v>2</v>
      </c>
      <c r="Z15" s="9">
        <f t="shared" si="22"/>
        <v>14</v>
      </c>
      <c r="AA15" s="9">
        <f t="shared" si="23"/>
        <v>3</v>
      </c>
      <c r="AB15" s="9">
        <f t="shared" si="24"/>
        <v>13</v>
      </c>
      <c r="AC15" s="9">
        <f t="shared" si="25"/>
        <v>4</v>
      </c>
      <c r="AD15" s="9">
        <f t="shared" si="26"/>
        <v>12</v>
      </c>
      <c r="AE15" s="9">
        <f t="shared" si="27"/>
        <v>5</v>
      </c>
      <c r="AF15" s="9">
        <f t="shared" si="28"/>
        <v>11</v>
      </c>
      <c r="AG15" s="9">
        <f t="shared" si="29"/>
        <v>6</v>
      </c>
      <c r="AH15" s="13">
        <f t="shared" si="30"/>
        <v>10</v>
      </c>
    </row>
    <row r="16" spans="2:34" x14ac:dyDescent="0.25">
      <c r="B16" s="12">
        <f t="shared" si="32"/>
        <v>12</v>
      </c>
      <c r="C16" s="9">
        <f>1</f>
        <v>1</v>
      </c>
      <c r="D16" s="9">
        <f t="shared" si="0"/>
        <v>7</v>
      </c>
      <c r="E16" s="9">
        <f t="shared" si="1"/>
        <v>8</v>
      </c>
      <c r="F16" s="9">
        <f t="shared" si="2"/>
        <v>6</v>
      </c>
      <c r="G16" s="9">
        <f t="shared" si="3"/>
        <v>9</v>
      </c>
      <c r="H16" s="9">
        <f t="shared" si="4"/>
        <v>5</v>
      </c>
      <c r="I16" s="9">
        <f t="shared" si="5"/>
        <v>10</v>
      </c>
      <c r="J16" s="9">
        <f t="shared" si="6"/>
        <v>4</v>
      </c>
      <c r="K16" s="9">
        <f t="shared" si="7"/>
        <v>11</v>
      </c>
      <c r="L16" s="9">
        <f t="shared" si="8"/>
        <v>3</v>
      </c>
      <c r="M16" s="9">
        <f t="shared" si="9"/>
        <v>12</v>
      </c>
      <c r="N16" s="9">
        <f t="shared" si="10"/>
        <v>2</v>
      </c>
      <c r="O16" s="9">
        <f t="shared" si="11"/>
        <v>13</v>
      </c>
      <c r="P16" s="9">
        <f t="shared" si="12"/>
        <v>18</v>
      </c>
      <c r="Q16" s="9">
        <f t="shared" si="13"/>
        <v>14</v>
      </c>
      <c r="R16" s="9">
        <f t="shared" si="14"/>
        <v>17</v>
      </c>
      <c r="S16" s="9">
        <f t="shared" si="15"/>
        <v>15</v>
      </c>
      <c r="T16" s="9">
        <f t="shared" si="16"/>
        <v>16</v>
      </c>
      <c r="U16" s="9">
        <f t="shared" si="17"/>
        <v>16</v>
      </c>
      <c r="V16" s="9">
        <f t="shared" si="18"/>
        <v>15</v>
      </c>
      <c r="W16" s="9">
        <f t="shared" si="19"/>
        <v>17</v>
      </c>
      <c r="X16" s="9">
        <f t="shared" si="20"/>
        <v>14</v>
      </c>
      <c r="Y16" s="9">
        <f t="shared" si="21"/>
        <v>18</v>
      </c>
      <c r="Z16" s="9">
        <f t="shared" si="22"/>
        <v>13</v>
      </c>
      <c r="AA16" s="9">
        <f t="shared" si="23"/>
        <v>2</v>
      </c>
      <c r="AB16" s="9">
        <f t="shared" si="24"/>
        <v>12</v>
      </c>
      <c r="AC16" s="9">
        <f t="shared" si="25"/>
        <v>3</v>
      </c>
      <c r="AD16" s="9">
        <f t="shared" si="26"/>
        <v>11</v>
      </c>
      <c r="AE16" s="9">
        <f t="shared" si="27"/>
        <v>4</v>
      </c>
      <c r="AF16" s="9">
        <f t="shared" si="28"/>
        <v>10</v>
      </c>
      <c r="AG16" s="9">
        <f t="shared" si="29"/>
        <v>5</v>
      </c>
      <c r="AH16" s="13">
        <f t="shared" si="30"/>
        <v>9</v>
      </c>
    </row>
    <row r="17" spans="2:34" x14ac:dyDescent="0.25">
      <c r="B17" s="12">
        <f t="shared" si="32"/>
        <v>13</v>
      </c>
      <c r="C17" s="9">
        <f>1</f>
        <v>1</v>
      </c>
      <c r="D17" s="9">
        <f t="shared" si="0"/>
        <v>6</v>
      </c>
      <c r="E17" s="9">
        <f t="shared" si="1"/>
        <v>7</v>
      </c>
      <c r="F17" s="9">
        <f t="shared" si="2"/>
        <v>5</v>
      </c>
      <c r="G17" s="9">
        <f t="shared" si="3"/>
        <v>8</v>
      </c>
      <c r="H17" s="9">
        <f t="shared" si="4"/>
        <v>4</v>
      </c>
      <c r="I17" s="9">
        <f t="shared" si="5"/>
        <v>9</v>
      </c>
      <c r="J17" s="9">
        <f t="shared" si="6"/>
        <v>3</v>
      </c>
      <c r="K17" s="9">
        <f t="shared" si="7"/>
        <v>10</v>
      </c>
      <c r="L17" s="9">
        <f t="shared" si="8"/>
        <v>2</v>
      </c>
      <c r="M17" s="9">
        <f t="shared" si="9"/>
        <v>11</v>
      </c>
      <c r="N17" s="9">
        <f t="shared" si="10"/>
        <v>18</v>
      </c>
      <c r="O17" s="9">
        <f t="shared" si="11"/>
        <v>12</v>
      </c>
      <c r="P17" s="9">
        <f t="shared" si="12"/>
        <v>17</v>
      </c>
      <c r="Q17" s="9">
        <f t="shared" si="13"/>
        <v>13</v>
      </c>
      <c r="R17" s="9">
        <f t="shared" si="14"/>
        <v>16</v>
      </c>
      <c r="S17" s="9">
        <f t="shared" si="15"/>
        <v>14</v>
      </c>
      <c r="T17" s="9">
        <f t="shared" si="16"/>
        <v>15</v>
      </c>
      <c r="U17" s="9">
        <f t="shared" si="17"/>
        <v>15</v>
      </c>
      <c r="V17" s="9">
        <f t="shared" si="18"/>
        <v>14</v>
      </c>
      <c r="W17" s="9">
        <f t="shared" si="19"/>
        <v>16</v>
      </c>
      <c r="X17" s="9">
        <f t="shared" si="20"/>
        <v>13</v>
      </c>
      <c r="Y17" s="9">
        <f t="shared" si="21"/>
        <v>17</v>
      </c>
      <c r="Z17" s="9">
        <f t="shared" si="22"/>
        <v>12</v>
      </c>
      <c r="AA17" s="9">
        <f t="shared" si="23"/>
        <v>18</v>
      </c>
      <c r="AB17" s="9">
        <f t="shared" si="24"/>
        <v>11</v>
      </c>
      <c r="AC17" s="9">
        <f t="shared" si="25"/>
        <v>2</v>
      </c>
      <c r="AD17" s="9">
        <f t="shared" si="26"/>
        <v>10</v>
      </c>
      <c r="AE17" s="9">
        <f t="shared" si="27"/>
        <v>3</v>
      </c>
      <c r="AF17" s="9">
        <f t="shared" si="28"/>
        <v>9</v>
      </c>
      <c r="AG17" s="9">
        <f t="shared" si="29"/>
        <v>4</v>
      </c>
      <c r="AH17" s="13">
        <f t="shared" si="30"/>
        <v>8</v>
      </c>
    </row>
    <row r="18" spans="2:34" x14ac:dyDescent="0.25">
      <c r="B18" s="12">
        <f t="shared" si="32"/>
        <v>14</v>
      </c>
      <c r="C18" s="9">
        <f>1</f>
        <v>1</v>
      </c>
      <c r="D18" s="9">
        <f t="shared" si="0"/>
        <v>5</v>
      </c>
      <c r="E18" s="9">
        <f t="shared" si="1"/>
        <v>6</v>
      </c>
      <c r="F18" s="9">
        <f t="shared" si="2"/>
        <v>4</v>
      </c>
      <c r="G18" s="9">
        <f t="shared" si="3"/>
        <v>7</v>
      </c>
      <c r="H18" s="9">
        <f t="shared" si="4"/>
        <v>3</v>
      </c>
      <c r="I18" s="9">
        <f t="shared" si="5"/>
        <v>8</v>
      </c>
      <c r="J18" s="9">
        <f t="shared" si="6"/>
        <v>2</v>
      </c>
      <c r="K18" s="9">
        <f t="shared" si="7"/>
        <v>9</v>
      </c>
      <c r="L18" s="9">
        <f t="shared" si="8"/>
        <v>18</v>
      </c>
      <c r="M18" s="9">
        <f t="shared" si="9"/>
        <v>10</v>
      </c>
      <c r="N18" s="9">
        <f t="shared" si="10"/>
        <v>17</v>
      </c>
      <c r="O18" s="9">
        <f t="shared" si="11"/>
        <v>11</v>
      </c>
      <c r="P18" s="9">
        <f t="shared" si="12"/>
        <v>16</v>
      </c>
      <c r="Q18" s="9">
        <f t="shared" si="13"/>
        <v>12</v>
      </c>
      <c r="R18" s="9">
        <f t="shared" si="14"/>
        <v>15</v>
      </c>
      <c r="S18" s="9">
        <f t="shared" si="15"/>
        <v>13</v>
      </c>
      <c r="T18" s="9">
        <f t="shared" si="16"/>
        <v>14</v>
      </c>
      <c r="U18" s="9">
        <f t="shared" si="17"/>
        <v>14</v>
      </c>
      <c r="V18" s="9">
        <f t="shared" si="18"/>
        <v>13</v>
      </c>
      <c r="W18" s="9">
        <f t="shared" si="19"/>
        <v>15</v>
      </c>
      <c r="X18" s="9">
        <f t="shared" si="20"/>
        <v>12</v>
      </c>
      <c r="Y18" s="9">
        <f t="shared" si="21"/>
        <v>16</v>
      </c>
      <c r="Z18" s="9">
        <f t="shared" si="22"/>
        <v>11</v>
      </c>
      <c r="AA18" s="9">
        <f t="shared" si="23"/>
        <v>17</v>
      </c>
      <c r="AB18" s="9">
        <f t="shared" si="24"/>
        <v>10</v>
      </c>
      <c r="AC18" s="9">
        <f t="shared" si="25"/>
        <v>18</v>
      </c>
      <c r="AD18" s="9">
        <f t="shared" si="26"/>
        <v>9</v>
      </c>
      <c r="AE18" s="9">
        <f t="shared" si="27"/>
        <v>2</v>
      </c>
      <c r="AF18" s="9">
        <f t="shared" si="28"/>
        <v>8</v>
      </c>
      <c r="AG18" s="9">
        <f t="shared" si="29"/>
        <v>3</v>
      </c>
      <c r="AH18" s="13">
        <f t="shared" si="30"/>
        <v>7</v>
      </c>
    </row>
    <row r="19" spans="2:34" x14ac:dyDescent="0.25">
      <c r="B19" s="12">
        <f t="shared" si="32"/>
        <v>15</v>
      </c>
      <c r="C19" s="9">
        <f>1</f>
        <v>1</v>
      </c>
      <c r="D19" s="9">
        <f t="shared" si="0"/>
        <v>4</v>
      </c>
      <c r="E19" s="9">
        <f t="shared" si="1"/>
        <v>5</v>
      </c>
      <c r="F19" s="9">
        <f t="shared" si="2"/>
        <v>3</v>
      </c>
      <c r="G19" s="9">
        <f t="shared" si="3"/>
        <v>6</v>
      </c>
      <c r="H19" s="9">
        <f t="shared" si="4"/>
        <v>2</v>
      </c>
      <c r="I19" s="9">
        <f t="shared" si="5"/>
        <v>7</v>
      </c>
      <c r="J19" s="9">
        <f t="shared" si="6"/>
        <v>18</v>
      </c>
      <c r="K19" s="9">
        <f t="shared" si="7"/>
        <v>8</v>
      </c>
      <c r="L19" s="9">
        <f t="shared" si="8"/>
        <v>17</v>
      </c>
      <c r="M19" s="9">
        <f t="shared" si="9"/>
        <v>9</v>
      </c>
      <c r="N19" s="9">
        <f t="shared" si="10"/>
        <v>16</v>
      </c>
      <c r="O19" s="9">
        <f t="shared" si="11"/>
        <v>10</v>
      </c>
      <c r="P19" s="9">
        <f t="shared" si="12"/>
        <v>15</v>
      </c>
      <c r="Q19" s="9">
        <f t="shared" si="13"/>
        <v>11</v>
      </c>
      <c r="R19" s="9">
        <f t="shared" si="14"/>
        <v>14</v>
      </c>
      <c r="S19" s="9">
        <f t="shared" si="15"/>
        <v>12</v>
      </c>
      <c r="T19" s="9">
        <f t="shared" si="16"/>
        <v>13</v>
      </c>
      <c r="U19" s="9">
        <f t="shared" si="17"/>
        <v>13</v>
      </c>
      <c r="V19" s="9">
        <f t="shared" si="18"/>
        <v>12</v>
      </c>
      <c r="W19" s="9">
        <f t="shared" si="19"/>
        <v>14</v>
      </c>
      <c r="X19" s="9">
        <f t="shared" si="20"/>
        <v>11</v>
      </c>
      <c r="Y19" s="9">
        <f t="shared" si="21"/>
        <v>15</v>
      </c>
      <c r="Z19" s="9">
        <f t="shared" si="22"/>
        <v>10</v>
      </c>
      <c r="AA19" s="9">
        <f t="shared" si="23"/>
        <v>16</v>
      </c>
      <c r="AB19" s="9">
        <f t="shared" si="24"/>
        <v>9</v>
      </c>
      <c r="AC19" s="9">
        <f t="shared" si="25"/>
        <v>17</v>
      </c>
      <c r="AD19" s="9">
        <f t="shared" si="26"/>
        <v>8</v>
      </c>
      <c r="AE19" s="9">
        <f t="shared" si="27"/>
        <v>18</v>
      </c>
      <c r="AF19" s="9">
        <f t="shared" si="28"/>
        <v>7</v>
      </c>
      <c r="AG19" s="9">
        <f t="shared" si="29"/>
        <v>2</v>
      </c>
      <c r="AH19" s="13">
        <f t="shared" si="30"/>
        <v>6</v>
      </c>
    </row>
    <row r="20" spans="2:34" x14ac:dyDescent="0.25">
      <c r="B20" s="12">
        <f t="shared" si="32"/>
        <v>16</v>
      </c>
      <c r="C20" s="9">
        <f>1</f>
        <v>1</v>
      </c>
      <c r="D20" s="9">
        <f t="shared" si="0"/>
        <v>3</v>
      </c>
      <c r="E20" s="9">
        <f t="shared" si="1"/>
        <v>4</v>
      </c>
      <c r="F20" s="9">
        <f t="shared" si="2"/>
        <v>2</v>
      </c>
      <c r="G20" s="9">
        <f t="shared" si="3"/>
        <v>5</v>
      </c>
      <c r="H20" s="9">
        <f t="shared" si="4"/>
        <v>18</v>
      </c>
      <c r="I20" s="9">
        <f t="shared" si="5"/>
        <v>6</v>
      </c>
      <c r="J20" s="9">
        <f t="shared" si="6"/>
        <v>17</v>
      </c>
      <c r="K20" s="9">
        <f t="shared" si="7"/>
        <v>7</v>
      </c>
      <c r="L20" s="9">
        <f t="shared" si="8"/>
        <v>16</v>
      </c>
      <c r="M20" s="9">
        <f t="shared" si="9"/>
        <v>8</v>
      </c>
      <c r="N20" s="9">
        <f t="shared" si="10"/>
        <v>15</v>
      </c>
      <c r="O20" s="9">
        <f t="shared" si="11"/>
        <v>9</v>
      </c>
      <c r="P20" s="9">
        <f t="shared" si="12"/>
        <v>14</v>
      </c>
      <c r="Q20" s="9">
        <f t="shared" si="13"/>
        <v>10</v>
      </c>
      <c r="R20" s="9">
        <f t="shared" si="14"/>
        <v>13</v>
      </c>
      <c r="S20" s="9">
        <f t="shared" si="15"/>
        <v>11</v>
      </c>
      <c r="T20" s="9">
        <f t="shared" si="16"/>
        <v>12</v>
      </c>
      <c r="U20" s="9">
        <f t="shared" si="17"/>
        <v>12</v>
      </c>
      <c r="V20" s="9">
        <f t="shared" si="18"/>
        <v>11</v>
      </c>
      <c r="W20" s="9">
        <f t="shared" si="19"/>
        <v>13</v>
      </c>
      <c r="X20" s="9">
        <f t="shared" si="20"/>
        <v>10</v>
      </c>
      <c r="Y20" s="9">
        <f t="shared" si="21"/>
        <v>14</v>
      </c>
      <c r="Z20" s="9">
        <f t="shared" si="22"/>
        <v>9</v>
      </c>
      <c r="AA20" s="9">
        <f t="shared" si="23"/>
        <v>15</v>
      </c>
      <c r="AB20" s="9">
        <f t="shared" si="24"/>
        <v>8</v>
      </c>
      <c r="AC20" s="9">
        <f t="shared" si="25"/>
        <v>16</v>
      </c>
      <c r="AD20" s="9">
        <f t="shared" si="26"/>
        <v>7</v>
      </c>
      <c r="AE20" s="9">
        <f t="shared" si="27"/>
        <v>17</v>
      </c>
      <c r="AF20" s="9">
        <f t="shared" si="28"/>
        <v>6</v>
      </c>
      <c r="AG20" s="9">
        <f t="shared" si="29"/>
        <v>18</v>
      </c>
      <c r="AH20" s="13">
        <f t="shared" si="30"/>
        <v>5</v>
      </c>
    </row>
    <row r="21" spans="2:34" x14ac:dyDescent="0.25">
      <c r="B21" s="12">
        <f t="shared" si="32"/>
        <v>17</v>
      </c>
      <c r="C21" s="9">
        <f>1</f>
        <v>1</v>
      </c>
      <c r="D21" s="9">
        <f t="shared" si="0"/>
        <v>2</v>
      </c>
      <c r="E21" s="9">
        <f t="shared" si="1"/>
        <v>3</v>
      </c>
      <c r="F21" s="9">
        <f t="shared" si="2"/>
        <v>18</v>
      </c>
      <c r="G21" s="9">
        <f t="shared" si="3"/>
        <v>4</v>
      </c>
      <c r="H21" s="9">
        <f t="shared" si="4"/>
        <v>17</v>
      </c>
      <c r="I21" s="9">
        <f t="shared" si="5"/>
        <v>5</v>
      </c>
      <c r="J21" s="9">
        <f t="shared" si="6"/>
        <v>16</v>
      </c>
      <c r="K21" s="9">
        <f t="shared" si="7"/>
        <v>6</v>
      </c>
      <c r="L21" s="9">
        <f t="shared" si="8"/>
        <v>15</v>
      </c>
      <c r="M21" s="9">
        <f t="shared" si="9"/>
        <v>7</v>
      </c>
      <c r="N21" s="9">
        <f t="shared" si="10"/>
        <v>14</v>
      </c>
      <c r="O21" s="9">
        <f t="shared" si="11"/>
        <v>8</v>
      </c>
      <c r="P21" s="9">
        <f t="shared" si="12"/>
        <v>13</v>
      </c>
      <c r="Q21" s="9">
        <f t="shared" si="13"/>
        <v>9</v>
      </c>
      <c r="R21" s="9">
        <f t="shared" si="14"/>
        <v>12</v>
      </c>
      <c r="S21" s="9">
        <f t="shared" si="15"/>
        <v>10</v>
      </c>
      <c r="T21" s="9">
        <f t="shared" si="16"/>
        <v>11</v>
      </c>
      <c r="U21" s="9">
        <f t="shared" si="17"/>
        <v>11</v>
      </c>
      <c r="V21" s="9">
        <f t="shared" si="18"/>
        <v>10</v>
      </c>
      <c r="W21" s="9">
        <f t="shared" si="19"/>
        <v>12</v>
      </c>
      <c r="X21" s="9">
        <f t="shared" si="20"/>
        <v>9</v>
      </c>
      <c r="Y21" s="9">
        <f t="shared" si="21"/>
        <v>13</v>
      </c>
      <c r="Z21" s="9">
        <f t="shared" si="22"/>
        <v>8</v>
      </c>
      <c r="AA21" s="9">
        <f t="shared" si="23"/>
        <v>14</v>
      </c>
      <c r="AB21" s="9">
        <f t="shared" si="24"/>
        <v>7</v>
      </c>
      <c r="AC21" s="9">
        <f t="shared" si="25"/>
        <v>15</v>
      </c>
      <c r="AD21" s="9">
        <f t="shared" si="26"/>
        <v>6</v>
      </c>
      <c r="AE21" s="9">
        <f t="shared" si="27"/>
        <v>16</v>
      </c>
      <c r="AF21" s="9">
        <f t="shared" si="28"/>
        <v>5</v>
      </c>
      <c r="AG21" s="9">
        <f t="shared" si="29"/>
        <v>17</v>
      </c>
      <c r="AH21" s="13">
        <f t="shared" si="30"/>
        <v>4</v>
      </c>
    </row>
    <row r="22" spans="2:34" x14ac:dyDescent="0.25">
      <c r="B22" s="12" t="str">
        <f t="shared" si="32"/>
        <v/>
      </c>
      <c r="C22" s="9">
        <f>1</f>
        <v>1</v>
      </c>
      <c r="D22" s="9">
        <f t="shared" si="0"/>
        <v>18</v>
      </c>
      <c r="E22" s="9">
        <f t="shared" si="1"/>
        <v>2</v>
      </c>
      <c r="F22" s="9">
        <f t="shared" si="2"/>
        <v>17</v>
      </c>
      <c r="G22" s="9">
        <f t="shared" si="3"/>
        <v>3</v>
      </c>
      <c r="H22" s="9">
        <f t="shared" si="4"/>
        <v>16</v>
      </c>
      <c r="I22" s="9">
        <f t="shared" si="5"/>
        <v>4</v>
      </c>
      <c r="J22" s="9">
        <f t="shared" si="6"/>
        <v>15</v>
      </c>
      <c r="K22" s="9">
        <f t="shared" si="7"/>
        <v>5</v>
      </c>
      <c r="L22" s="9">
        <f t="shared" si="8"/>
        <v>14</v>
      </c>
      <c r="M22" s="9">
        <f t="shared" si="9"/>
        <v>6</v>
      </c>
      <c r="N22" s="9">
        <f t="shared" si="10"/>
        <v>13</v>
      </c>
      <c r="O22" s="9">
        <f t="shared" si="11"/>
        <v>7</v>
      </c>
      <c r="P22" s="9">
        <f t="shared" si="12"/>
        <v>12</v>
      </c>
      <c r="Q22" s="9">
        <f t="shared" si="13"/>
        <v>8</v>
      </c>
      <c r="R22" s="9">
        <f t="shared" si="14"/>
        <v>11</v>
      </c>
      <c r="S22" s="9">
        <f t="shared" si="15"/>
        <v>9</v>
      </c>
      <c r="T22" s="9">
        <f t="shared" si="16"/>
        <v>10</v>
      </c>
      <c r="U22" s="9">
        <f t="shared" si="17"/>
        <v>10</v>
      </c>
      <c r="V22" s="9">
        <f t="shared" si="18"/>
        <v>9</v>
      </c>
      <c r="W22" s="9">
        <f t="shared" si="19"/>
        <v>11</v>
      </c>
      <c r="X22" s="9">
        <f t="shared" si="20"/>
        <v>8</v>
      </c>
      <c r="Y22" s="9">
        <f t="shared" si="21"/>
        <v>12</v>
      </c>
      <c r="Z22" s="9">
        <f t="shared" si="22"/>
        <v>7</v>
      </c>
      <c r="AA22" s="9">
        <f t="shared" si="23"/>
        <v>13</v>
      </c>
      <c r="AB22" s="9">
        <f t="shared" si="24"/>
        <v>6</v>
      </c>
      <c r="AC22" s="9">
        <f t="shared" si="25"/>
        <v>14</v>
      </c>
      <c r="AD22" s="9">
        <f t="shared" si="26"/>
        <v>5</v>
      </c>
      <c r="AE22" s="9">
        <f t="shared" si="27"/>
        <v>15</v>
      </c>
      <c r="AF22" s="9">
        <f t="shared" si="28"/>
        <v>4</v>
      </c>
      <c r="AG22" s="9">
        <f t="shared" si="29"/>
        <v>16</v>
      </c>
      <c r="AH22" s="13">
        <f t="shared" si="30"/>
        <v>3</v>
      </c>
    </row>
    <row r="23" spans="2:34" x14ac:dyDescent="0.25">
      <c r="B23" s="12" t="str">
        <f t="shared" si="32"/>
        <v/>
      </c>
      <c r="C23" s="9">
        <f>1</f>
        <v>1</v>
      </c>
      <c r="D23" s="9">
        <f t="shared" si="0"/>
        <v>17</v>
      </c>
      <c r="E23" s="9">
        <f t="shared" si="1"/>
        <v>18</v>
      </c>
      <c r="F23" s="9">
        <f t="shared" si="2"/>
        <v>16</v>
      </c>
      <c r="G23" s="9">
        <f t="shared" si="3"/>
        <v>2</v>
      </c>
      <c r="H23" s="9">
        <f t="shared" si="4"/>
        <v>15</v>
      </c>
      <c r="I23" s="9">
        <f t="shared" si="5"/>
        <v>3</v>
      </c>
      <c r="J23" s="9">
        <f t="shared" si="6"/>
        <v>14</v>
      </c>
      <c r="K23" s="9">
        <f t="shared" si="7"/>
        <v>4</v>
      </c>
      <c r="L23" s="9">
        <f t="shared" si="8"/>
        <v>13</v>
      </c>
      <c r="M23" s="9">
        <f t="shared" si="9"/>
        <v>5</v>
      </c>
      <c r="N23" s="9">
        <f t="shared" si="10"/>
        <v>12</v>
      </c>
      <c r="O23" s="9">
        <f t="shared" si="11"/>
        <v>6</v>
      </c>
      <c r="P23" s="9">
        <f t="shared" si="12"/>
        <v>11</v>
      </c>
      <c r="Q23" s="9">
        <f t="shared" si="13"/>
        <v>7</v>
      </c>
      <c r="R23" s="9">
        <f t="shared" si="14"/>
        <v>10</v>
      </c>
      <c r="S23" s="9">
        <f t="shared" si="15"/>
        <v>8</v>
      </c>
      <c r="T23" s="9">
        <f t="shared" si="16"/>
        <v>9</v>
      </c>
      <c r="U23" s="9">
        <f t="shared" si="17"/>
        <v>9</v>
      </c>
      <c r="V23" s="9">
        <f t="shared" si="18"/>
        <v>8</v>
      </c>
      <c r="W23" s="9">
        <f t="shared" si="19"/>
        <v>10</v>
      </c>
      <c r="X23" s="9">
        <f t="shared" si="20"/>
        <v>7</v>
      </c>
      <c r="Y23" s="9">
        <f t="shared" si="21"/>
        <v>11</v>
      </c>
      <c r="Z23" s="9">
        <f t="shared" si="22"/>
        <v>6</v>
      </c>
      <c r="AA23" s="9">
        <f t="shared" si="23"/>
        <v>12</v>
      </c>
      <c r="AB23" s="9">
        <f t="shared" si="24"/>
        <v>5</v>
      </c>
      <c r="AC23" s="9">
        <f t="shared" si="25"/>
        <v>13</v>
      </c>
      <c r="AD23" s="9">
        <f t="shared" si="26"/>
        <v>4</v>
      </c>
      <c r="AE23" s="9">
        <f t="shared" si="27"/>
        <v>14</v>
      </c>
      <c r="AF23" s="9">
        <f t="shared" si="28"/>
        <v>3</v>
      </c>
      <c r="AG23" s="9">
        <f t="shared" si="29"/>
        <v>15</v>
      </c>
      <c r="AH23" s="13">
        <f t="shared" si="30"/>
        <v>2</v>
      </c>
    </row>
    <row r="24" spans="2:34" x14ac:dyDescent="0.25">
      <c r="B24" s="12" t="str">
        <f t="shared" si="32"/>
        <v/>
      </c>
      <c r="C24" s="9">
        <f>1</f>
        <v>1</v>
      </c>
      <c r="D24" s="9">
        <f t="shared" si="0"/>
        <v>16</v>
      </c>
      <c r="E24" s="9">
        <f t="shared" si="1"/>
        <v>17</v>
      </c>
      <c r="F24" s="9">
        <f t="shared" si="2"/>
        <v>15</v>
      </c>
      <c r="G24" s="9">
        <f t="shared" si="3"/>
        <v>18</v>
      </c>
      <c r="H24" s="9">
        <f t="shared" si="4"/>
        <v>14</v>
      </c>
      <c r="I24" s="9">
        <f t="shared" si="5"/>
        <v>2</v>
      </c>
      <c r="J24" s="9">
        <f t="shared" si="6"/>
        <v>13</v>
      </c>
      <c r="K24" s="9">
        <f t="shared" si="7"/>
        <v>3</v>
      </c>
      <c r="L24" s="9">
        <f t="shared" si="8"/>
        <v>12</v>
      </c>
      <c r="M24" s="9">
        <f t="shared" si="9"/>
        <v>4</v>
      </c>
      <c r="N24" s="9">
        <f t="shared" si="10"/>
        <v>11</v>
      </c>
      <c r="O24" s="9">
        <f t="shared" si="11"/>
        <v>5</v>
      </c>
      <c r="P24" s="9">
        <f t="shared" si="12"/>
        <v>10</v>
      </c>
      <c r="Q24" s="9">
        <f t="shared" si="13"/>
        <v>6</v>
      </c>
      <c r="R24" s="9">
        <f t="shared" si="14"/>
        <v>9</v>
      </c>
      <c r="S24" s="9">
        <f t="shared" si="15"/>
        <v>7</v>
      </c>
      <c r="T24" s="9">
        <f t="shared" si="16"/>
        <v>8</v>
      </c>
      <c r="U24" s="9">
        <f t="shared" si="17"/>
        <v>8</v>
      </c>
      <c r="V24" s="9">
        <f t="shared" si="18"/>
        <v>7</v>
      </c>
      <c r="W24" s="9">
        <f t="shared" si="19"/>
        <v>9</v>
      </c>
      <c r="X24" s="9">
        <f t="shared" si="20"/>
        <v>6</v>
      </c>
      <c r="Y24" s="9">
        <f t="shared" si="21"/>
        <v>10</v>
      </c>
      <c r="Z24" s="9">
        <f t="shared" si="22"/>
        <v>5</v>
      </c>
      <c r="AA24" s="9">
        <f t="shared" si="23"/>
        <v>11</v>
      </c>
      <c r="AB24" s="9">
        <f t="shared" si="24"/>
        <v>4</v>
      </c>
      <c r="AC24" s="9">
        <f t="shared" si="25"/>
        <v>12</v>
      </c>
      <c r="AD24" s="9">
        <f t="shared" si="26"/>
        <v>3</v>
      </c>
      <c r="AE24" s="9">
        <f t="shared" si="27"/>
        <v>13</v>
      </c>
      <c r="AF24" s="9">
        <f t="shared" si="28"/>
        <v>2</v>
      </c>
      <c r="AG24" s="9">
        <f t="shared" si="29"/>
        <v>14</v>
      </c>
      <c r="AH24" s="13">
        <f t="shared" si="30"/>
        <v>18</v>
      </c>
    </row>
    <row r="25" spans="2:34" x14ac:dyDescent="0.25">
      <c r="B25" s="12" t="str">
        <f t="shared" si="32"/>
        <v/>
      </c>
      <c r="C25" s="9">
        <f>1</f>
        <v>1</v>
      </c>
      <c r="D25" s="9">
        <f t="shared" si="0"/>
        <v>15</v>
      </c>
      <c r="E25" s="9">
        <f t="shared" si="1"/>
        <v>16</v>
      </c>
      <c r="F25" s="9">
        <f t="shared" si="2"/>
        <v>14</v>
      </c>
      <c r="G25" s="9">
        <f t="shared" si="3"/>
        <v>17</v>
      </c>
      <c r="H25" s="9">
        <f t="shared" si="4"/>
        <v>13</v>
      </c>
      <c r="I25" s="9">
        <f t="shared" si="5"/>
        <v>18</v>
      </c>
      <c r="J25" s="9">
        <f t="shared" si="6"/>
        <v>12</v>
      </c>
      <c r="K25" s="9">
        <f t="shared" si="7"/>
        <v>2</v>
      </c>
      <c r="L25" s="9">
        <f t="shared" si="8"/>
        <v>11</v>
      </c>
      <c r="M25" s="9">
        <f t="shared" si="9"/>
        <v>3</v>
      </c>
      <c r="N25" s="9">
        <f t="shared" si="10"/>
        <v>10</v>
      </c>
      <c r="O25" s="9">
        <f t="shared" si="11"/>
        <v>4</v>
      </c>
      <c r="P25" s="9">
        <f t="shared" si="12"/>
        <v>9</v>
      </c>
      <c r="Q25" s="9">
        <f t="shared" si="13"/>
        <v>5</v>
      </c>
      <c r="R25" s="9">
        <f t="shared" si="14"/>
        <v>8</v>
      </c>
      <c r="S25" s="9">
        <f t="shared" si="15"/>
        <v>6</v>
      </c>
      <c r="T25" s="9">
        <f t="shared" si="16"/>
        <v>7</v>
      </c>
      <c r="U25" s="9">
        <f t="shared" si="17"/>
        <v>7</v>
      </c>
      <c r="V25" s="9">
        <f t="shared" si="18"/>
        <v>6</v>
      </c>
      <c r="W25" s="9">
        <f t="shared" si="19"/>
        <v>8</v>
      </c>
      <c r="X25" s="9">
        <f t="shared" si="20"/>
        <v>5</v>
      </c>
      <c r="Y25" s="9">
        <f t="shared" si="21"/>
        <v>9</v>
      </c>
      <c r="Z25" s="9">
        <f t="shared" si="22"/>
        <v>4</v>
      </c>
      <c r="AA25" s="9">
        <f t="shared" si="23"/>
        <v>10</v>
      </c>
      <c r="AB25" s="9">
        <f t="shared" si="24"/>
        <v>3</v>
      </c>
      <c r="AC25" s="9">
        <f t="shared" si="25"/>
        <v>11</v>
      </c>
      <c r="AD25" s="9">
        <f t="shared" si="26"/>
        <v>2</v>
      </c>
      <c r="AE25" s="9">
        <f t="shared" si="27"/>
        <v>12</v>
      </c>
      <c r="AF25" s="9">
        <f t="shared" si="28"/>
        <v>18</v>
      </c>
      <c r="AG25" s="9">
        <f t="shared" si="29"/>
        <v>13</v>
      </c>
      <c r="AH25" s="13">
        <f t="shared" si="30"/>
        <v>17</v>
      </c>
    </row>
    <row r="26" spans="2:34" x14ac:dyDescent="0.25">
      <c r="B26" s="12" t="str">
        <f t="shared" si="32"/>
        <v/>
      </c>
      <c r="C26" s="9">
        <f>1</f>
        <v>1</v>
      </c>
      <c r="D26" s="9">
        <f t="shared" si="0"/>
        <v>14</v>
      </c>
      <c r="E26" s="9">
        <f t="shared" si="1"/>
        <v>15</v>
      </c>
      <c r="F26" s="9">
        <f t="shared" si="2"/>
        <v>13</v>
      </c>
      <c r="G26" s="9">
        <f t="shared" si="3"/>
        <v>16</v>
      </c>
      <c r="H26" s="9">
        <f t="shared" si="4"/>
        <v>12</v>
      </c>
      <c r="I26" s="9">
        <f t="shared" si="5"/>
        <v>17</v>
      </c>
      <c r="J26" s="9">
        <f t="shared" si="6"/>
        <v>11</v>
      </c>
      <c r="K26" s="9">
        <f t="shared" si="7"/>
        <v>18</v>
      </c>
      <c r="L26" s="9">
        <f t="shared" si="8"/>
        <v>10</v>
      </c>
      <c r="M26" s="9">
        <f t="shared" si="9"/>
        <v>2</v>
      </c>
      <c r="N26" s="9">
        <f t="shared" si="10"/>
        <v>9</v>
      </c>
      <c r="O26" s="9">
        <f t="shared" si="11"/>
        <v>3</v>
      </c>
      <c r="P26" s="9">
        <f t="shared" si="12"/>
        <v>8</v>
      </c>
      <c r="Q26" s="9">
        <f t="shared" si="13"/>
        <v>4</v>
      </c>
      <c r="R26" s="9">
        <f t="shared" si="14"/>
        <v>7</v>
      </c>
      <c r="S26" s="9">
        <f t="shared" si="15"/>
        <v>5</v>
      </c>
      <c r="T26" s="9">
        <f t="shared" si="16"/>
        <v>6</v>
      </c>
      <c r="U26" s="9">
        <f t="shared" si="17"/>
        <v>6</v>
      </c>
      <c r="V26" s="9">
        <f t="shared" si="18"/>
        <v>5</v>
      </c>
      <c r="W26" s="9">
        <f t="shared" si="19"/>
        <v>7</v>
      </c>
      <c r="X26" s="9">
        <f t="shared" si="20"/>
        <v>4</v>
      </c>
      <c r="Y26" s="9">
        <f t="shared" si="21"/>
        <v>8</v>
      </c>
      <c r="Z26" s="9">
        <f t="shared" si="22"/>
        <v>3</v>
      </c>
      <c r="AA26" s="9">
        <f t="shared" si="23"/>
        <v>9</v>
      </c>
      <c r="AB26" s="9">
        <f t="shared" si="24"/>
        <v>2</v>
      </c>
      <c r="AC26" s="9">
        <f t="shared" si="25"/>
        <v>10</v>
      </c>
      <c r="AD26" s="9">
        <f t="shared" si="26"/>
        <v>18</v>
      </c>
      <c r="AE26" s="9">
        <f t="shared" si="27"/>
        <v>11</v>
      </c>
      <c r="AF26" s="9">
        <f t="shared" si="28"/>
        <v>17</v>
      </c>
      <c r="AG26" s="9">
        <f t="shared" si="29"/>
        <v>12</v>
      </c>
      <c r="AH26" s="13">
        <f t="shared" si="30"/>
        <v>16</v>
      </c>
    </row>
    <row r="27" spans="2:34" x14ac:dyDescent="0.25">
      <c r="B27" s="12" t="str">
        <f t="shared" si="32"/>
        <v/>
      </c>
      <c r="C27" s="9">
        <f>1</f>
        <v>1</v>
      </c>
      <c r="D27" s="9">
        <f t="shared" si="0"/>
        <v>13</v>
      </c>
      <c r="E27" s="9">
        <f t="shared" si="1"/>
        <v>14</v>
      </c>
      <c r="F27" s="9">
        <f t="shared" si="2"/>
        <v>12</v>
      </c>
      <c r="G27" s="9">
        <f t="shared" si="3"/>
        <v>15</v>
      </c>
      <c r="H27" s="9">
        <f t="shared" si="4"/>
        <v>11</v>
      </c>
      <c r="I27" s="9">
        <f t="shared" si="5"/>
        <v>16</v>
      </c>
      <c r="J27" s="9">
        <f t="shared" si="6"/>
        <v>10</v>
      </c>
      <c r="K27" s="9">
        <f t="shared" si="7"/>
        <v>17</v>
      </c>
      <c r="L27" s="9">
        <f t="shared" si="8"/>
        <v>9</v>
      </c>
      <c r="M27" s="9">
        <f t="shared" si="9"/>
        <v>18</v>
      </c>
      <c r="N27" s="9">
        <f t="shared" si="10"/>
        <v>8</v>
      </c>
      <c r="O27" s="9">
        <f t="shared" si="11"/>
        <v>2</v>
      </c>
      <c r="P27" s="9">
        <f t="shared" si="12"/>
        <v>7</v>
      </c>
      <c r="Q27" s="9">
        <f t="shared" si="13"/>
        <v>3</v>
      </c>
      <c r="R27" s="9">
        <f t="shared" si="14"/>
        <v>6</v>
      </c>
      <c r="S27" s="9">
        <f t="shared" si="15"/>
        <v>4</v>
      </c>
      <c r="T27" s="9">
        <f t="shared" si="16"/>
        <v>5</v>
      </c>
      <c r="U27" s="9">
        <f t="shared" si="17"/>
        <v>5</v>
      </c>
      <c r="V27" s="9">
        <f t="shared" si="18"/>
        <v>4</v>
      </c>
      <c r="W27" s="9">
        <f t="shared" si="19"/>
        <v>6</v>
      </c>
      <c r="X27" s="9">
        <f t="shared" si="20"/>
        <v>3</v>
      </c>
      <c r="Y27" s="9">
        <f t="shared" si="21"/>
        <v>7</v>
      </c>
      <c r="Z27" s="9">
        <f t="shared" si="22"/>
        <v>2</v>
      </c>
      <c r="AA27" s="9">
        <f t="shared" si="23"/>
        <v>8</v>
      </c>
      <c r="AB27" s="9">
        <f t="shared" si="24"/>
        <v>18</v>
      </c>
      <c r="AC27" s="9">
        <f t="shared" si="25"/>
        <v>9</v>
      </c>
      <c r="AD27" s="9">
        <f t="shared" si="26"/>
        <v>17</v>
      </c>
      <c r="AE27" s="9">
        <f t="shared" si="27"/>
        <v>10</v>
      </c>
      <c r="AF27" s="9">
        <f t="shared" si="28"/>
        <v>16</v>
      </c>
      <c r="AG27" s="9">
        <f t="shared" si="29"/>
        <v>11</v>
      </c>
      <c r="AH27" s="13">
        <f t="shared" si="30"/>
        <v>15</v>
      </c>
    </row>
    <row r="28" spans="2:34" x14ac:dyDescent="0.25">
      <c r="B28" s="12" t="str">
        <f t="shared" si="32"/>
        <v/>
      </c>
      <c r="C28" s="9">
        <f>1</f>
        <v>1</v>
      </c>
      <c r="D28" s="9">
        <f t="shared" si="0"/>
        <v>12</v>
      </c>
      <c r="E28" s="9">
        <f t="shared" si="1"/>
        <v>13</v>
      </c>
      <c r="F28" s="9">
        <f t="shared" si="2"/>
        <v>11</v>
      </c>
      <c r="G28" s="9">
        <f t="shared" si="3"/>
        <v>14</v>
      </c>
      <c r="H28" s="9">
        <f t="shared" si="4"/>
        <v>10</v>
      </c>
      <c r="I28" s="9">
        <f t="shared" si="5"/>
        <v>15</v>
      </c>
      <c r="J28" s="9">
        <f t="shared" si="6"/>
        <v>9</v>
      </c>
      <c r="K28" s="9">
        <f t="shared" si="7"/>
        <v>16</v>
      </c>
      <c r="L28" s="9">
        <f t="shared" si="8"/>
        <v>8</v>
      </c>
      <c r="M28" s="9">
        <f t="shared" si="9"/>
        <v>17</v>
      </c>
      <c r="N28" s="9">
        <f t="shared" si="10"/>
        <v>7</v>
      </c>
      <c r="O28" s="9">
        <f t="shared" si="11"/>
        <v>18</v>
      </c>
      <c r="P28" s="9">
        <f t="shared" si="12"/>
        <v>6</v>
      </c>
      <c r="Q28" s="9">
        <f t="shared" si="13"/>
        <v>2</v>
      </c>
      <c r="R28" s="9">
        <f t="shared" si="14"/>
        <v>5</v>
      </c>
      <c r="S28" s="9">
        <f t="shared" si="15"/>
        <v>3</v>
      </c>
      <c r="T28" s="9">
        <f t="shared" si="16"/>
        <v>4</v>
      </c>
      <c r="U28" s="9">
        <f t="shared" si="17"/>
        <v>4</v>
      </c>
      <c r="V28" s="9">
        <f t="shared" si="18"/>
        <v>3</v>
      </c>
      <c r="W28" s="9">
        <f t="shared" si="19"/>
        <v>5</v>
      </c>
      <c r="X28" s="9">
        <f t="shared" si="20"/>
        <v>2</v>
      </c>
      <c r="Y28" s="9">
        <f t="shared" si="21"/>
        <v>6</v>
      </c>
      <c r="Z28" s="9">
        <f t="shared" si="22"/>
        <v>18</v>
      </c>
      <c r="AA28" s="9">
        <f t="shared" si="23"/>
        <v>7</v>
      </c>
      <c r="AB28" s="9">
        <f t="shared" si="24"/>
        <v>17</v>
      </c>
      <c r="AC28" s="9">
        <f t="shared" si="25"/>
        <v>8</v>
      </c>
      <c r="AD28" s="9">
        <f t="shared" si="26"/>
        <v>16</v>
      </c>
      <c r="AE28" s="9">
        <f t="shared" si="27"/>
        <v>9</v>
      </c>
      <c r="AF28" s="9">
        <f t="shared" si="28"/>
        <v>15</v>
      </c>
      <c r="AG28" s="9">
        <f t="shared" si="29"/>
        <v>10</v>
      </c>
      <c r="AH28" s="13">
        <f t="shared" si="30"/>
        <v>14</v>
      </c>
    </row>
    <row r="29" spans="2:34" x14ac:dyDescent="0.25">
      <c r="B29" s="12" t="str">
        <f t="shared" si="32"/>
        <v/>
      </c>
      <c r="C29" s="9">
        <f>1</f>
        <v>1</v>
      </c>
      <c r="D29" s="9">
        <f t="shared" si="0"/>
        <v>11</v>
      </c>
      <c r="E29" s="9">
        <f t="shared" si="1"/>
        <v>12</v>
      </c>
      <c r="F29" s="9">
        <f t="shared" si="2"/>
        <v>10</v>
      </c>
      <c r="G29" s="9">
        <f t="shared" si="3"/>
        <v>13</v>
      </c>
      <c r="H29" s="9">
        <f t="shared" si="4"/>
        <v>9</v>
      </c>
      <c r="I29" s="9">
        <f t="shared" si="5"/>
        <v>14</v>
      </c>
      <c r="J29" s="9">
        <f t="shared" si="6"/>
        <v>8</v>
      </c>
      <c r="K29" s="9">
        <f t="shared" si="7"/>
        <v>15</v>
      </c>
      <c r="L29" s="9">
        <f t="shared" si="8"/>
        <v>7</v>
      </c>
      <c r="M29" s="9">
        <f t="shared" si="9"/>
        <v>16</v>
      </c>
      <c r="N29" s="9">
        <f t="shared" si="10"/>
        <v>6</v>
      </c>
      <c r="O29" s="9">
        <f t="shared" si="11"/>
        <v>17</v>
      </c>
      <c r="P29" s="9">
        <f t="shared" si="12"/>
        <v>5</v>
      </c>
      <c r="Q29" s="9">
        <f t="shared" si="13"/>
        <v>18</v>
      </c>
      <c r="R29" s="9">
        <f t="shared" si="14"/>
        <v>4</v>
      </c>
      <c r="S29" s="9">
        <f t="shared" si="15"/>
        <v>2</v>
      </c>
      <c r="T29" s="9">
        <f t="shared" si="16"/>
        <v>3</v>
      </c>
      <c r="U29" s="9">
        <f t="shared" si="17"/>
        <v>3</v>
      </c>
      <c r="V29" s="9">
        <f t="shared" si="18"/>
        <v>2</v>
      </c>
      <c r="W29" s="9">
        <f t="shared" si="19"/>
        <v>4</v>
      </c>
      <c r="X29" s="9">
        <f t="shared" si="20"/>
        <v>18</v>
      </c>
      <c r="Y29" s="9">
        <f t="shared" si="21"/>
        <v>5</v>
      </c>
      <c r="Z29" s="9">
        <f t="shared" si="22"/>
        <v>17</v>
      </c>
      <c r="AA29" s="9">
        <f t="shared" si="23"/>
        <v>6</v>
      </c>
      <c r="AB29" s="9">
        <f t="shared" si="24"/>
        <v>16</v>
      </c>
      <c r="AC29" s="9">
        <f t="shared" si="25"/>
        <v>7</v>
      </c>
      <c r="AD29" s="9">
        <f t="shared" si="26"/>
        <v>15</v>
      </c>
      <c r="AE29" s="9">
        <f t="shared" si="27"/>
        <v>8</v>
      </c>
      <c r="AF29" s="9">
        <f t="shared" si="28"/>
        <v>14</v>
      </c>
      <c r="AG29" s="9">
        <f t="shared" si="29"/>
        <v>9</v>
      </c>
      <c r="AH29" s="13">
        <f t="shared" si="30"/>
        <v>13</v>
      </c>
    </row>
    <row r="30" spans="2:34" x14ac:dyDescent="0.25">
      <c r="B30" s="12" t="str">
        <f t="shared" si="32"/>
        <v/>
      </c>
      <c r="C30" s="9">
        <f>1</f>
        <v>1</v>
      </c>
      <c r="D30" s="9">
        <f t="shared" si="0"/>
        <v>10</v>
      </c>
      <c r="E30" s="9">
        <f t="shared" si="1"/>
        <v>11</v>
      </c>
      <c r="F30" s="9">
        <f t="shared" si="2"/>
        <v>9</v>
      </c>
      <c r="G30" s="9">
        <f t="shared" si="3"/>
        <v>12</v>
      </c>
      <c r="H30" s="9">
        <f t="shared" si="4"/>
        <v>8</v>
      </c>
      <c r="I30" s="9">
        <f t="shared" si="5"/>
        <v>13</v>
      </c>
      <c r="J30" s="9">
        <f t="shared" si="6"/>
        <v>7</v>
      </c>
      <c r="K30" s="9">
        <f t="shared" si="7"/>
        <v>14</v>
      </c>
      <c r="L30" s="9">
        <f t="shared" si="8"/>
        <v>6</v>
      </c>
      <c r="M30" s="9">
        <f t="shared" si="9"/>
        <v>15</v>
      </c>
      <c r="N30" s="9">
        <f t="shared" si="10"/>
        <v>5</v>
      </c>
      <c r="O30" s="9">
        <f t="shared" si="11"/>
        <v>16</v>
      </c>
      <c r="P30" s="9">
        <f t="shared" si="12"/>
        <v>4</v>
      </c>
      <c r="Q30" s="9">
        <f t="shared" si="13"/>
        <v>17</v>
      </c>
      <c r="R30" s="9">
        <f t="shared" si="14"/>
        <v>3</v>
      </c>
      <c r="S30" s="9">
        <f t="shared" si="15"/>
        <v>18</v>
      </c>
      <c r="T30" s="9">
        <f t="shared" si="16"/>
        <v>2</v>
      </c>
      <c r="U30" s="9">
        <f t="shared" si="17"/>
        <v>2</v>
      </c>
      <c r="V30" s="9">
        <f t="shared" si="18"/>
        <v>18</v>
      </c>
      <c r="W30" s="9">
        <f t="shared" si="19"/>
        <v>3</v>
      </c>
      <c r="X30" s="9">
        <f t="shared" si="20"/>
        <v>17</v>
      </c>
      <c r="Y30" s="9">
        <f t="shared" si="21"/>
        <v>4</v>
      </c>
      <c r="Z30" s="9">
        <f t="shared" si="22"/>
        <v>16</v>
      </c>
      <c r="AA30" s="9">
        <f t="shared" si="23"/>
        <v>5</v>
      </c>
      <c r="AB30" s="9">
        <f t="shared" si="24"/>
        <v>15</v>
      </c>
      <c r="AC30" s="9">
        <f t="shared" si="25"/>
        <v>6</v>
      </c>
      <c r="AD30" s="9">
        <f t="shared" si="26"/>
        <v>14</v>
      </c>
      <c r="AE30" s="9">
        <f t="shared" si="27"/>
        <v>7</v>
      </c>
      <c r="AF30" s="9">
        <f t="shared" si="28"/>
        <v>13</v>
      </c>
      <c r="AG30" s="9">
        <f t="shared" si="29"/>
        <v>8</v>
      </c>
      <c r="AH30" s="13">
        <f t="shared" si="30"/>
        <v>12</v>
      </c>
    </row>
    <row r="31" spans="2:34" x14ac:dyDescent="0.25">
      <c r="B31" s="12" t="str">
        <f t="shared" si="32"/>
        <v/>
      </c>
      <c r="C31" s="9">
        <f>1</f>
        <v>1</v>
      </c>
      <c r="D31" s="9">
        <f t="shared" si="0"/>
        <v>9</v>
      </c>
      <c r="E31" s="9">
        <f t="shared" si="1"/>
        <v>10</v>
      </c>
      <c r="F31" s="9">
        <f t="shared" si="2"/>
        <v>8</v>
      </c>
      <c r="G31" s="9">
        <f t="shared" si="3"/>
        <v>11</v>
      </c>
      <c r="H31" s="9">
        <f t="shared" si="4"/>
        <v>7</v>
      </c>
      <c r="I31" s="9">
        <f t="shared" si="5"/>
        <v>12</v>
      </c>
      <c r="J31" s="9">
        <f t="shared" si="6"/>
        <v>6</v>
      </c>
      <c r="K31" s="9">
        <f t="shared" si="7"/>
        <v>13</v>
      </c>
      <c r="L31" s="9">
        <f t="shared" si="8"/>
        <v>5</v>
      </c>
      <c r="M31" s="9">
        <f t="shared" si="9"/>
        <v>14</v>
      </c>
      <c r="N31" s="9">
        <f t="shared" si="10"/>
        <v>4</v>
      </c>
      <c r="O31" s="9">
        <f t="shared" si="11"/>
        <v>15</v>
      </c>
      <c r="P31" s="9">
        <f t="shared" si="12"/>
        <v>3</v>
      </c>
      <c r="Q31" s="9">
        <f t="shared" si="13"/>
        <v>16</v>
      </c>
      <c r="R31" s="9">
        <f t="shared" si="14"/>
        <v>2</v>
      </c>
      <c r="S31" s="9">
        <f t="shared" si="15"/>
        <v>17</v>
      </c>
      <c r="T31" s="9">
        <f t="shared" si="16"/>
        <v>18</v>
      </c>
      <c r="U31" s="9">
        <f t="shared" si="17"/>
        <v>18</v>
      </c>
      <c r="V31" s="9">
        <f t="shared" si="18"/>
        <v>17</v>
      </c>
      <c r="W31" s="9">
        <f t="shared" si="19"/>
        <v>2</v>
      </c>
      <c r="X31" s="9">
        <f t="shared" si="20"/>
        <v>16</v>
      </c>
      <c r="Y31" s="9">
        <f t="shared" si="21"/>
        <v>3</v>
      </c>
      <c r="Z31" s="9">
        <f t="shared" si="22"/>
        <v>15</v>
      </c>
      <c r="AA31" s="9">
        <f t="shared" si="23"/>
        <v>4</v>
      </c>
      <c r="AB31" s="9">
        <f t="shared" si="24"/>
        <v>14</v>
      </c>
      <c r="AC31" s="9">
        <f t="shared" si="25"/>
        <v>5</v>
      </c>
      <c r="AD31" s="9">
        <f t="shared" si="26"/>
        <v>13</v>
      </c>
      <c r="AE31" s="9">
        <f t="shared" si="27"/>
        <v>6</v>
      </c>
      <c r="AF31" s="9">
        <f t="shared" si="28"/>
        <v>12</v>
      </c>
      <c r="AG31" s="9">
        <f t="shared" si="29"/>
        <v>7</v>
      </c>
      <c r="AH31" s="13">
        <f t="shared" si="30"/>
        <v>11</v>
      </c>
    </row>
    <row r="32" spans="2:34" x14ac:dyDescent="0.25">
      <c r="B32" s="12" t="str">
        <f t="shared" si="32"/>
        <v/>
      </c>
      <c r="C32" s="9">
        <f>1</f>
        <v>1</v>
      </c>
      <c r="D32" s="9">
        <f t="shared" si="0"/>
        <v>8</v>
      </c>
      <c r="E32" s="9">
        <f t="shared" si="1"/>
        <v>9</v>
      </c>
      <c r="F32" s="9">
        <f t="shared" si="2"/>
        <v>7</v>
      </c>
      <c r="G32" s="9">
        <f t="shared" si="3"/>
        <v>10</v>
      </c>
      <c r="H32" s="9">
        <f t="shared" si="4"/>
        <v>6</v>
      </c>
      <c r="I32" s="9">
        <f t="shared" si="5"/>
        <v>11</v>
      </c>
      <c r="J32" s="9">
        <f t="shared" si="6"/>
        <v>5</v>
      </c>
      <c r="K32" s="9">
        <f t="shared" si="7"/>
        <v>12</v>
      </c>
      <c r="L32" s="9">
        <f t="shared" si="8"/>
        <v>4</v>
      </c>
      <c r="M32" s="9">
        <f t="shared" si="9"/>
        <v>13</v>
      </c>
      <c r="N32" s="9">
        <f t="shared" si="10"/>
        <v>3</v>
      </c>
      <c r="O32" s="9">
        <f t="shared" si="11"/>
        <v>14</v>
      </c>
      <c r="P32" s="9">
        <f t="shared" si="12"/>
        <v>2</v>
      </c>
      <c r="Q32" s="9">
        <f t="shared" si="13"/>
        <v>15</v>
      </c>
      <c r="R32" s="9">
        <f t="shared" si="14"/>
        <v>18</v>
      </c>
      <c r="S32" s="9">
        <f t="shared" si="15"/>
        <v>16</v>
      </c>
      <c r="T32" s="9">
        <f t="shared" si="16"/>
        <v>17</v>
      </c>
      <c r="U32" s="9">
        <f t="shared" si="17"/>
        <v>17</v>
      </c>
      <c r="V32" s="9">
        <f t="shared" si="18"/>
        <v>16</v>
      </c>
      <c r="W32" s="9">
        <f t="shared" si="19"/>
        <v>18</v>
      </c>
      <c r="X32" s="9">
        <f t="shared" si="20"/>
        <v>15</v>
      </c>
      <c r="Y32" s="9">
        <f t="shared" si="21"/>
        <v>2</v>
      </c>
      <c r="Z32" s="9">
        <f t="shared" si="22"/>
        <v>14</v>
      </c>
      <c r="AA32" s="9">
        <f t="shared" si="23"/>
        <v>3</v>
      </c>
      <c r="AB32" s="9">
        <f t="shared" si="24"/>
        <v>13</v>
      </c>
      <c r="AC32" s="9">
        <f t="shared" si="25"/>
        <v>4</v>
      </c>
      <c r="AD32" s="9">
        <f t="shared" si="26"/>
        <v>12</v>
      </c>
      <c r="AE32" s="9">
        <f t="shared" si="27"/>
        <v>5</v>
      </c>
      <c r="AF32" s="9">
        <f t="shared" si="28"/>
        <v>11</v>
      </c>
      <c r="AG32" s="9">
        <f t="shared" si="29"/>
        <v>6</v>
      </c>
      <c r="AH32" s="13">
        <f t="shared" si="30"/>
        <v>10</v>
      </c>
    </row>
    <row r="33" spans="2:34" x14ac:dyDescent="0.25">
      <c r="B33" s="12" t="str">
        <f t="shared" si="32"/>
        <v/>
      </c>
      <c r="C33" s="9">
        <f>1</f>
        <v>1</v>
      </c>
      <c r="D33" s="9">
        <f t="shared" si="0"/>
        <v>7</v>
      </c>
      <c r="E33" s="9">
        <f t="shared" si="1"/>
        <v>8</v>
      </c>
      <c r="F33" s="9">
        <f t="shared" si="2"/>
        <v>6</v>
      </c>
      <c r="G33" s="9">
        <f t="shared" si="3"/>
        <v>9</v>
      </c>
      <c r="H33" s="9">
        <f t="shared" si="4"/>
        <v>5</v>
      </c>
      <c r="I33" s="9">
        <f t="shared" si="5"/>
        <v>10</v>
      </c>
      <c r="J33" s="9">
        <f t="shared" si="6"/>
        <v>4</v>
      </c>
      <c r="K33" s="9">
        <f t="shared" si="7"/>
        <v>11</v>
      </c>
      <c r="L33" s="9">
        <f t="shared" si="8"/>
        <v>3</v>
      </c>
      <c r="M33" s="9">
        <f t="shared" si="9"/>
        <v>12</v>
      </c>
      <c r="N33" s="9">
        <f t="shared" si="10"/>
        <v>2</v>
      </c>
      <c r="O33" s="9">
        <f t="shared" si="11"/>
        <v>13</v>
      </c>
      <c r="P33" s="9">
        <f t="shared" si="12"/>
        <v>18</v>
      </c>
      <c r="Q33" s="9">
        <f t="shared" si="13"/>
        <v>14</v>
      </c>
      <c r="R33" s="9">
        <f t="shared" si="14"/>
        <v>17</v>
      </c>
      <c r="S33" s="9">
        <f t="shared" si="15"/>
        <v>15</v>
      </c>
      <c r="T33" s="9">
        <f t="shared" si="16"/>
        <v>16</v>
      </c>
      <c r="U33" s="9">
        <f t="shared" si="17"/>
        <v>16</v>
      </c>
      <c r="V33" s="9">
        <f t="shared" si="18"/>
        <v>15</v>
      </c>
      <c r="W33" s="9">
        <f t="shared" si="19"/>
        <v>17</v>
      </c>
      <c r="X33" s="9">
        <f t="shared" si="20"/>
        <v>14</v>
      </c>
      <c r="Y33" s="9">
        <f t="shared" si="21"/>
        <v>18</v>
      </c>
      <c r="Z33" s="9">
        <f t="shared" si="22"/>
        <v>13</v>
      </c>
      <c r="AA33" s="9">
        <f t="shared" si="23"/>
        <v>2</v>
      </c>
      <c r="AB33" s="9">
        <f t="shared" si="24"/>
        <v>12</v>
      </c>
      <c r="AC33" s="9">
        <f t="shared" si="25"/>
        <v>3</v>
      </c>
      <c r="AD33" s="9">
        <f t="shared" si="26"/>
        <v>11</v>
      </c>
      <c r="AE33" s="9">
        <f t="shared" si="27"/>
        <v>4</v>
      </c>
      <c r="AF33" s="9">
        <f t="shared" si="28"/>
        <v>10</v>
      </c>
      <c r="AG33" s="9">
        <f t="shared" si="29"/>
        <v>5</v>
      </c>
      <c r="AH33" s="13">
        <f t="shared" si="30"/>
        <v>9</v>
      </c>
    </row>
    <row r="34" spans="2:34" x14ac:dyDescent="0.25">
      <c r="B34" s="12" t="str">
        <f t="shared" si="32"/>
        <v/>
      </c>
      <c r="C34" s="9">
        <f>1</f>
        <v>1</v>
      </c>
      <c r="D34" s="9">
        <f t="shared" si="0"/>
        <v>6</v>
      </c>
      <c r="E34" s="9">
        <f t="shared" si="1"/>
        <v>7</v>
      </c>
      <c r="F34" s="9">
        <f t="shared" si="2"/>
        <v>5</v>
      </c>
      <c r="G34" s="9">
        <f t="shared" si="3"/>
        <v>8</v>
      </c>
      <c r="H34" s="9">
        <f t="shared" si="4"/>
        <v>4</v>
      </c>
      <c r="I34" s="9">
        <f t="shared" si="5"/>
        <v>9</v>
      </c>
      <c r="J34" s="9">
        <f t="shared" si="6"/>
        <v>3</v>
      </c>
      <c r="K34" s="9">
        <f t="shared" si="7"/>
        <v>10</v>
      </c>
      <c r="L34" s="9">
        <f t="shared" si="8"/>
        <v>2</v>
      </c>
      <c r="M34" s="9">
        <f t="shared" si="9"/>
        <v>11</v>
      </c>
      <c r="N34" s="9">
        <f t="shared" si="10"/>
        <v>18</v>
      </c>
      <c r="O34" s="9">
        <f t="shared" si="11"/>
        <v>12</v>
      </c>
      <c r="P34" s="9">
        <f t="shared" si="12"/>
        <v>17</v>
      </c>
      <c r="Q34" s="9">
        <f t="shared" si="13"/>
        <v>13</v>
      </c>
      <c r="R34" s="9">
        <f t="shared" si="14"/>
        <v>16</v>
      </c>
      <c r="S34" s="9">
        <f t="shared" si="15"/>
        <v>14</v>
      </c>
      <c r="T34" s="9">
        <f t="shared" si="16"/>
        <v>15</v>
      </c>
      <c r="U34" s="9">
        <f t="shared" si="17"/>
        <v>15</v>
      </c>
      <c r="V34" s="9">
        <f t="shared" si="18"/>
        <v>14</v>
      </c>
      <c r="W34" s="9">
        <f t="shared" si="19"/>
        <v>16</v>
      </c>
      <c r="X34" s="9">
        <f t="shared" si="20"/>
        <v>13</v>
      </c>
      <c r="Y34" s="9">
        <f t="shared" si="21"/>
        <v>17</v>
      </c>
      <c r="Z34" s="9">
        <f t="shared" si="22"/>
        <v>12</v>
      </c>
      <c r="AA34" s="9">
        <f t="shared" si="23"/>
        <v>18</v>
      </c>
      <c r="AB34" s="9">
        <f t="shared" si="24"/>
        <v>11</v>
      </c>
      <c r="AC34" s="9">
        <f t="shared" si="25"/>
        <v>2</v>
      </c>
      <c r="AD34" s="9">
        <f t="shared" si="26"/>
        <v>10</v>
      </c>
      <c r="AE34" s="9">
        <f t="shared" si="27"/>
        <v>3</v>
      </c>
      <c r="AF34" s="9">
        <f t="shared" si="28"/>
        <v>9</v>
      </c>
      <c r="AG34" s="9">
        <f t="shared" si="29"/>
        <v>4</v>
      </c>
      <c r="AH34" s="13">
        <f t="shared" si="30"/>
        <v>8</v>
      </c>
    </row>
    <row r="35" spans="2:34" x14ac:dyDescent="0.25">
      <c r="B35" s="12" t="str">
        <f t="shared" si="32"/>
        <v/>
      </c>
      <c r="C35" s="9">
        <f>1</f>
        <v>1</v>
      </c>
      <c r="D35" s="9">
        <f t="shared" si="0"/>
        <v>5</v>
      </c>
      <c r="E35" s="9">
        <f t="shared" si="1"/>
        <v>6</v>
      </c>
      <c r="F35" s="9">
        <f t="shared" si="2"/>
        <v>4</v>
      </c>
      <c r="G35" s="9">
        <f t="shared" si="3"/>
        <v>7</v>
      </c>
      <c r="H35" s="9">
        <f t="shared" si="4"/>
        <v>3</v>
      </c>
      <c r="I35" s="9">
        <f t="shared" si="5"/>
        <v>8</v>
      </c>
      <c r="J35" s="9">
        <f t="shared" si="6"/>
        <v>2</v>
      </c>
      <c r="K35" s="9">
        <f t="shared" si="7"/>
        <v>9</v>
      </c>
      <c r="L35" s="9">
        <f t="shared" si="8"/>
        <v>18</v>
      </c>
      <c r="M35" s="9">
        <f t="shared" si="9"/>
        <v>10</v>
      </c>
      <c r="N35" s="9">
        <f t="shared" si="10"/>
        <v>17</v>
      </c>
      <c r="O35" s="9">
        <f t="shared" si="11"/>
        <v>11</v>
      </c>
      <c r="P35" s="9">
        <f t="shared" si="12"/>
        <v>16</v>
      </c>
      <c r="Q35" s="9">
        <f t="shared" si="13"/>
        <v>12</v>
      </c>
      <c r="R35" s="9">
        <f t="shared" si="14"/>
        <v>15</v>
      </c>
      <c r="S35" s="9">
        <f t="shared" si="15"/>
        <v>13</v>
      </c>
      <c r="T35" s="9">
        <f t="shared" si="16"/>
        <v>14</v>
      </c>
      <c r="U35" s="9">
        <f t="shared" si="17"/>
        <v>14</v>
      </c>
      <c r="V35" s="9">
        <f t="shared" si="18"/>
        <v>13</v>
      </c>
      <c r="W35" s="9">
        <f t="shared" si="19"/>
        <v>15</v>
      </c>
      <c r="X35" s="9">
        <f t="shared" si="20"/>
        <v>12</v>
      </c>
      <c r="Y35" s="9">
        <f t="shared" si="21"/>
        <v>16</v>
      </c>
      <c r="Z35" s="9">
        <f t="shared" si="22"/>
        <v>11</v>
      </c>
      <c r="AA35" s="9">
        <f t="shared" si="23"/>
        <v>17</v>
      </c>
      <c r="AB35" s="9">
        <f t="shared" si="24"/>
        <v>10</v>
      </c>
      <c r="AC35" s="9">
        <f t="shared" si="25"/>
        <v>18</v>
      </c>
      <c r="AD35" s="9">
        <f t="shared" si="26"/>
        <v>9</v>
      </c>
      <c r="AE35" s="9">
        <f t="shared" si="27"/>
        <v>2</v>
      </c>
      <c r="AF35" s="9">
        <f t="shared" si="28"/>
        <v>8</v>
      </c>
      <c r="AG35" s="9">
        <f t="shared" si="29"/>
        <v>3</v>
      </c>
      <c r="AH35" s="13">
        <f t="shared" si="30"/>
        <v>7</v>
      </c>
    </row>
    <row r="36" spans="2:34" x14ac:dyDescent="0.25">
      <c r="B36" s="17">
        <f>MAX($B$5:$B$35)+1</f>
        <v>18</v>
      </c>
      <c r="C36" s="8">
        <f t="shared" ref="C36:C65" si="33">D5</f>
        <v>18</v>
      </c>
      <c r="D36" s="8">
        <f t="shared" ref="D36:D65" si="34">C5</f>
        <v>1</v>
      </c>
      <c r="E36" s="8">
        <f t="shared" ref="E36:E65" si="35">F5</f>
        <v>17</v>
      </c>
      <c r="F36" s="8">
        <f t="shared" ref="F36:F65" si="36">E5</f>
        <v>2</v>
      </c>
      <c r="G36" s="8">
        <f t="shared" ref="G36:G65" si="37">H5</f>
        <v>16</v>
      </c>
      <c r="H36" s="8">
        <f t="shared" ref="H36:H65" si="38">G5</f>
        <v>3</v>
      </c>
      <c r="I36" s="8">
        <f t="shared" ref="I36:I65" si="39">J5</f>
        <v>15</v>
      </c>
      <c r="J36" s="8">
        <f t="shared" ref="J36:J65" si="40">I5</f>
        <v>4</v>
      </c>
      <c r="K36" s="8">
        <f t="shared" ref="K36:K65" si="41">L5</f>
        <v>14</v>
      </c>
      <c r="L36" s="8">
        <f t="shared" ref="L36:L65" si="42">K5</f>
        <v>5</v>
      </c>
      <c r="M36" s="8">
        <f t="shared" ref="M36:M65" si="43">N5</f>
        <v>13</v>
      </c>
      <c r="N36" s="8">
        <f t="shared" ref="N36:N65" si="44">M5</f>
        <v>6</v>
      </c>
      <c r="O36" s="8">
        <f t="shared" ref="O36:O65" si="45">P5</f>
        <v>12</v>
      </c>
      <c r="P36" s="8">
        <f t="shared" ref="P36:P65" si="46">O5</f>
        <v>7</v>
      </c>
      <c r="Q36" s="8">
        <f t="shared" ref="Q36:Q65" si="47">R5</f>
        <v>11</v>
      </c>
      <c r="R36" s="8">
        <f t="shared" ref="R36:R65" si="48">Q5</f>
        <v>8</v>
      </c>
      <c r="S36" s="8">
        <f t="shared" ref="S36:S65" si="49">T5</f>
        <v>10</v>
      </c>
      <c r="T36" s="8">
        <f t="shared" ref="T36:T65" si="50">S5</f>
        <v>9</v>
      </c>
      <c r="U36" s="8">
        <f t="shared" ref="U36:U65" si="51">V5</f>
        <v>9</v>
      </c>
      <c r="V36" s="8">
        <f t="shared" ref="V36:V65" si="52">U5</f>
        <v>10</v>
      </c>
      <c r="W36" s="8">
        <f t="shared" ref="W36:W65" si="53">X5</f>
        <v>8</v>
      </c>
      <c r="X36" s="8">
        <f t="shared" ref="X36:X65" si="54">W5</f>
        <v>11</v>
      </c>
      <c r="Y36" s="8">
        <f t="shared" ref="Y36:Y65" si="55">Z5</f>
        <v>7</v>
      </c>
      <c r="Z36" s="8">
        <f t="shared" ref="Z36:Z65" si="56">Y5</f>
        <v>12</v>
      </c>
      <c r="AA36" s="8">
        <f t="shared" ref="AA36:AA65" si="57">AB5</f>
        <v>6</v>
      </c>
      <c r="AB36" s="8">
        <f t="shared" ref="AB36:AB65" si="58">AA5</f>
        <v>13</v>
      </c>
      <c r="AC36" s="8">
        <f t="shared" ref="AC36:AC65" si="59">AD5</f>
        <v>5</v>
      </c>
      <c r="AD36" s="8">
        <f t="shared" ref="AD36:AD65" si="60">AC5</f>
        <v>14</v>
      </c>
      <c r="AE36" s="8">
        <f t="shared" ref="AE36:AE65" si="61">AF5</f>
        <v>4</v>
      </c>
      <c r="AF36" s="8">
        <f t="shared" ref="AF36:AF65" si="62">AE5</f>
        <v>15</v>
      </c>
      <c r="AG36" s="8">
        <f t="shared" ref="AG36:AG65" si="63">AH5</f>
        <v>3</v>
      </c>
      <c r="AH36" s="16">
        <f t="shared" ref="AH36:AH65" si="64">AG5</f>
        <v>16</v>
      </c>
    </row>
    <row r="37" spans="2:34" x14ac:dyDescent="0.25">
      <c r="B37" s="12">
        <f>B36+1</f>
        <v>19</v>
      </c>
      <c r="C37" s="9">
        <f t="shared" si="33"/>
        <v>17</v>
      </c>
      <c r="D37" s="9">
        <f t="shared" si="34"/>
        <v>1</v>
      </c>
      <c r="E37" s="9">
        <f t="shared" si="35"/>
        <v>16</v>
      </c>
      <c r="F37" s="9">
        <f t="shared" si="36"/>
        <v>18</v>
      </c>
      <c r="G37" s="9">
        <f t="shared" si="37"/>
        <v>15</v>
      </c>
      <c r="H37" s="9">
        <f t="shared" si="38"/>
        <v>2</v>
      </c>
      <c r="I37" s="9">
        <f t="shared" si="39"/>
        <v>14</v>
      </c>
      <c r="J37" s="9">
        <f t="shared" si="40"/>
        <v>3</v>
      </c>
      <c r="K37" s="9">
        <f t="shared" si="41"/>
        <v>13</v>
      </c>
      <c r="L37" s="9">
        <f t="shared" si="42"/>
        <v>4</v>
      </c>
      <c r="M37" s="9">
        <f t="shared" si="43"/>
        <v>12</v>
      </c>
      <c r="N37" s="9">
        <f t="shared" si="44"/>
        <v>5</v>
      </c>
      <c r="O37" s="9">
        <f t="shared" si="45"/>
        <v>11</v>
      </c>
      <c r="P37" s="9">
        <f t="shared" si="46"/>
        <v>6</v>
      </c>
      <c r="Q37" s="9">
        <f t="shared" si="47"/>
        <v>10</v>
      </c>
      <c r="R37" s="9">
        <f t="shared" si="48"/>
        <v>7</v>
      </c>
      <c r="S37" s="9">
        <f t="shared" si="49"/>
        <v>9</v>
      </c>
      <c r="T37" s="9">
        <f t="shared" si="50"/>
        <v>8</v>
      </c>
      <c r="U37" s="9">
        <f t="shared" si="51"/>
        <v>8</v>
      </c>
      <c r="V37" s="9">
        <f t="shared" si="52"/>
        <v>9</v>
      </c>
      <c r="W37" s="9">
        <f t="shared" si="53"/>
        <v>7</v>
      </c>
      <c r="X37" s="9">
        <f t="shared" si="54"/>
        <v>10</v>
      </c>
      <c r="Y37" s="9">
        <f t="shared" si="55"/>
        <v>6</v>
      </c>
      <c r="Z37" s="9">
        <f t="shared" si="56"/>
        <v>11</v>
      </c>
      <c r="AA37" s="9">
        <f t="shared" si="57"/>
        <v>5</v>
      </c>
      <c r="AB37" s="9">
        <f t="shared" si="58"/>
        <v>12</v>
      </c>
      <c r="AC37" s="9">
        <f t="shared" si="59"/>
        <v>4</v>
      </c>
      <c r="AD37" s="9">
        <f t="shared" si="60"/>
        <v>13</v>
      </c>
      <c r="AE37" s="9">
        <f t="shared" si="61"/>
        <v>3</v>
      </c>
      <c r="AF37" s="9">
        <f t="shared" si="62"/>
        <v>14</v>
      </c>
      <c r="AG37" s="9">
        <f t="shared" si="63"/>
        <v>2</v>
      </c>
      <c r="AH37" s="13">
        <f t="shared" si="64"/>
        <v>15</v>
      </c>
    </row>
    <row r="38" spans="2:34" x14ac:dyDescent="0.25">
      <c r="B38" s="12">
        <f t="shared" ref="B38:B128" si="65">B37+1</f>
        <v>20</v>
      </c>
      <c r="C38" s="9">
        <f t="shared" si="33"/>
        <v>16</v>
      </c>
      <c r="D38" s="9">
        <f t="shared" si="34"/>
        <v>1</v>
      </c>
      <c r="E38" s="9">
        <f t="shared" si="35"/>
        <v>15</v>
      </c>
      <c r="F38" s="9">
        <f t="shared" si="36"/>
        <v>17</v>
      </c>
      <c r="G38" s="9">
        <f t="shared" si="37"/>
        <v>14</v>
      </c>
      <c r="H38" s="9">
        <f t="shared" si="38"/>
        <v>18</v>
      </c>
      <c r="I38" s="9">
        <f t="shared" si="39"/>
        <v>13</v>
      </c>
      <c r="J38" s="9">
        <f t="shared" si="40"/>
        <v>2</v>
      </c>
      <c r="K38" s="9">
        <f t="shared" si="41"/>
        <v>12</v>
      </c>
      <c r="L38" s="9">
        <f t="shared" si="42"/>
        <v>3</v>
      </c>
      <c r="M38" s="9">
        <f t="shared" si="43"/>
        <v>11</v>
      </c>
      <c r="N38" s="9">
        <f t="shared" si="44"/>
        <v>4</v>
      </c>
      <c r="O38" s="9">
        <f t="shared" si="45"/>
        <v>10</v>
      </c>
      <c r="P38" s="9">
        <f t="shared" si="46"/>
        <v>5</v>
      </c>
      <c r="Q38" s="9">
        <f t="shared" si="47"/>
        <v>9</v>
      </c>
      <c r="R38" s="9">
        <f t="shared" si="48"/>
        <v>6</v>
      </c>
      <c r="S38" s="9">
        <f t="shared" si="49"/>
        <v>8</v>
      </c>
      <c r="T38" s="9">
        <f t="shared" si="50"/>
        <v>7</v>
      </c>
      <c r="U38" s="9">
        <f t="shared" si="51"/>
        <v>7</v>
      </c>
      <c r="V38" s="9">
        <f t="shared" si="52"/>
        <v>8</v>
      </c>
      <c r="W38" s="9">
        <f t="shared" si="53"/>
        <v>6</v>
      </c>
      <c r="X38" s="9">
        <f t="shared" si="54"/>
        <v>9</v>
      </c>
      <c r="Y38" s="9">
        <f t="shared" si="55"/>
        <v>5</v>
      </c>
      <c r="Z38" s="9">
        <f t="shared" si="56"/>
        <v>10</v>
      </c>
      <c r="AA38" s="9">
        <f t="shared" si="57"/>
        <v>4</v>
      </c>
      <c r="AB38" s="9">
        <f t="shared" si="58"/>
        <v>11</v>
      </c>
      <c r="AC38" s="9">
        <f t="shared" si="59"/>
        <v>3</v>
      </c>
      <c r="AD38" s="9">
        <f t="shared" si="60"/>
        <v>12</v>
      </c>
      <c r="AE38" s="9">
        <f t="shared" si="61"/>
        <v>2</v>
      </c>
      <c r="AF38" s="9">
        <f t="shared" si="62"/>
        <v>13</v>
      </c>
      <c r="AG38" s="9">
        <f t="shared" si="63"/>
        <v>18</v>
      </c>
      <c r="AH38" s="13">
        <f t="shared" si="64"/>
        <v>14</v>
      </c>
    </row>
    <row r="39" spans="2:34" x14ac:dyDescent="0.25">
      <c r="B39" s="12">
        <f t="shared" si="65"/>
        <v>21</v>
      </c>
      <c r="C39" s="9">
        <f t="shared" si="33"/>
        <v>15</v>
      </c>
      <c r="D39" s="9">
        <f t="shared" si="34"/>
        <v>1</v>
      </c>
      <c r="E39" s="9">
        <f t="shared" si="35"/>
        <v>14</v>
      </c>
      <c r="F39" s="9">
        <f t="shared" si="36"/>
        <v>16</v>
      </c>
      <c r="G39" s="9">
        <f t="shared" si="37"/>
        <v>13</v>
      </c>
      <c r="H39" s="9">
        <f t="shared" si="38"/>
        <v>17</v>
      </c>
      <c r="I39" s="9">
        <f t="shared" si="39"/>
        <v>12</v>
      </c>
      <c r="J39" s="9">
        <f t="shared" si="40"/>
        <v>18</v>
      </c>
      <c r="K39" s="9">
        <f t="shared" si="41"/>
        <v>11</v>
      </c>
      <c r="L39" s="9">
        <f t="shared" si="42"/>
        <v>2</v>
      </c>
      <c r="M39" s="9">
        <f t="shared" si="43"/>
        <v>10</v>
      </c>
      <c r="N39" s="9">
        <f t="shared" si="44"/>
        <v>3</v>
      </c>
      <c r="O39" s="9">
        <f t="shared" si="45"/>
        <v>9</v>
      </c>
      <c r="P39" s="9">
        <f t="shared" si="46"/>
        <v>4</v>
      </c>
      <c r="Q39" s="9">
        <f t="shared" si="47"/>
        <v>8</v>
      </c>
      <c r="R39" s="9">
        <f t="shared" si="48"/>
        <v>5</v>
      </c>
      <c r="S39" s="9">
        <f t="shared" si="49"/>
        <v>7</v>
      </c>
      <c r="T39" s="9">
        <f t="shared" si="50"/>
        <v>6</v>
      </c>
      <c r="U39" s="9">
        <f t="shared" si="51"/>
        <v>6</v>
      </c>
      <c r="V39" s="9">
        <f t="shared" si="52"/>
        <v>7</v>
      </c>
      <c r="W39" s="9">
        <f t="shared" si="53"/>
        <v>5</v>
      </c>
      <c r="X39" s="9">
        <f t="shared" si="54"/>
        <v>8</v>
      </c>
      <c r="Y39" s="9">
        <f t="shared" si="55"/>
        <v>4</v>
      </c>
      <c r="Z39" s="9">
        <f t="shared" si="56"/>
        <v>9</v>
      </c>
      <c r="AA39" s="9">
        <f t="shared" si="57"/>
        <v>3</v>
      </c>
      <c r="AB39" s="9">
        <f t="shared" si="58"/>
        <v>10</v>
      </c>
      <c r="AC39" s="9">
        <f t="shared" si="59"/>
        <v>2</v>
      </c>
      <c r="AD39" s="9">
        <f t="shared" si="60"/>
        <v>11</v>
      </c>
      <c r="AE39" s="9">
        <f t="shared" si="61"/>
        <v>18</v>
      </c>
      <c r="AF39" s="9">
        <f t="shared" si="62"/>
        <v>12</v>
      </c>
      <c r="AG39" s="9">
        <f t="shared" si="63"/>
        <v>17</v>
      </c>
      <c r="AH39" s="13">
        <f t="shared" si="64"/>
        <v>13</v>
      </c>
    </row>
    <row r="40" spans="2:34" x14ac:dyDescent="0.25">
      <c r="B40" s="12">
        <f t="shared" si="65"/>
        <v>22</v>
      </c>
      <c r="C40" s="9">
        <f t="shared" si="33"/>
        <v>14</v>
      </c>
      <c r="D40" s="9">
        <f t="shared" si="34"/>
        <v>1</v>
      </c>
      <c r="E40" s="9">
        <f t="shared" si="35"/>
        <v>13</v>
      </c>
      <c r="F40" s="9">
        <f t="shared" si="36"/>
        <v>15</v>
      </c>
      <c r="G40" s="9">
        <f t="shared" si="37"/>
        <v>12</v>
      </c>
      <c r="H40" s="9">
        <f t="shared" si="38"/>
        <v>16</v>
      </c>
      <c r="I40" s="9">
        <f t="shared" si="39"/>
        <v>11</v>
      </c>
      <c r="J40" s="9">
        <f t="shared" si="40"/>
        <v>17</v>
      </c>
      <c r="K40" s="9">
        <f t="shared" si="41"/>
        <v>10</v>
      </c>
      <c r="L40" s="9">
        <f t="shared" si="42"/>
        <v>18</v>
      </c>
      <c r="M40" s="9">
        <f t="shared" si="43"/>
        <v>9</v>
      </c>
      <c r="N40" s="9">
        <f t="shared" si="44"/>
        <v>2</v>
      </c>
      <c r="O40" s="9">
        <f t="shared" si="45"/>
        <v>8</v>
      </c>
      <c r="P40" s="9">
        <f t="shared" si="46"/>
        <v>3</v>
      </c>
      <c r="Q40" s="9">
        <f t="shared" si="47"/>
        <v>7</v>
      </c>
      <c r="R40" s="9">
        <f t="shared" si="48"/>
        <v>4</v>
      </c>
      <c r="S40" s="9">
        <f t="shared" si="49"/>
        <v>6</v>
      </c>
      <c r="T40" s="9">
        <f t="shared" si="50"/>
        <v>5</v>
      </c>
      <c r="U40" s="9">
        <f t="shared" si="51"/>
        <v>5</v>
      </c>
      <c r="V40" s="9">
        <f t="shared" si="52"/>
        <v>6</v>
      </c>
      <c r="W40" s="9">
        <f t="shared" si="53"/>
        <v>4</v>
      </c>
      <c r="X40" s="9">
        <f t="shared" si="54"/>
        <v>7</v>
      </c>
      <c r="Y40" s="9">
        <f t="shared" si="55"/>
        <v>3</v>
      </c>
      <c r="Z40" s="9">
        <f t="shared" si="56"/>
        <v>8</v>
      </c>
      <c r="AA40" s="9">
        <f t="shared" si="57"/>
        <v>2</v>
      </c>
      <c r="AB40" s="9">
        <f t="shared" si="58"/>
        <v>9</v>
      </c>
      <c r="AC40" s="9">
        <f t="shared" si="59"/>
        <v>18</v>
      </c>
      <c r="AD40" s="9">
        <f t="shared" si="60"/>
        <v>10</v>
      </c>
      <c r="AE40" s="9">
        <f t="shared" si="61"/>
        <v>17</v>
      </c>
      <c r="AF40" s="9">
        <f t="shared" si="62"/>
        <v>11</v>
      </c>
      <c r="AG40" s="9">
        <f t="shared" si="63"/>
        <v>16</v>
      </c>
      <c r="AH40" s="13">
        <f t="shared" si="64"/>
        <v>12</v>
      </c>
    </row>
    <row r="41" spans="2:34" x14ac:dyDescent="0.25">
      <c r="B41" s="12">
        <f t="shared" si="65"/>
        <v>23</v>
      </c>
      <c r="C41" s="9">
        <f t="shared" si="33"/>
        <v>13</v>
      </c>
      <c r="D41" s="9">
        <f t="shared" si="34"/>
        <v>1</v>
      </c>
      <c r="E41" s="9">
        <f t="shared" si="35"/>
        <v>12</v>
      </c>
      <c r="F41" s="9">
        <f t="shared" si="36"/>
        <v>14</v>
      </c>
      <c r="G41" s="9">
        <f t="shared" si="37"/>
        <v>11</v>
      </c>
      <c r="H41" s="9">
        <f t="shared" si="38"/>
        <v>15</v>
      </c>
      <c r="I41" s="9">
        <f t="shared" si="39"/>
        <v>10</v>
      </c>
      <c r="J41" s="9">
        <f t="shared" si="40"/>
        <v>16</v>
      </c>
      <c r="K41" s="9">
        <f t="shared" si="41"/>
        <v>9</v>
      </c>
      <c r="L41" s="9">
        <f t="shared" si="42"/>
        <v>17</v>
      </c>
      <c r="M41" s="9">
        <f t="shared" si="43"/>
        <v>8</v>
      </c>
      <c r="N41" s="9">
        <f t="shared" si="44"/>
        <v>18</v>
      </c>
      <c r="O41" s="9">
        <f t="shared" si="45"/>
        <v>7</v>
      </c>
      <c r="P41" s="9">
        <f t="shared" si="46"/>
        <v>2</v>
      </c>
      <c r="Q41" s="9">
        <f t="shared" si="47"/>
        <v>6</v>
      </c>
      <c r="R41" s="9">
        <f t="shared" si="48"/>
        <v>3</v>
      </c>
      <c r="S41" s="9">
        <f t="shared" si="49"/>
        <v>5</v>
      </c>
      <c r="T41" s="9">
        <f t="shared" si="50"/>
        <v>4</v>
      </c>
      <c r="U41" s="9">
        <f t="shared" si="51"/>
        <v>4</v>
      </c>
      <c r="V41" s="9">
        <f t="shared" si="52"/>
        <v>5</v>
      </c>
      <c r="W41" s="9">
        <f t="shared" si="53"/>
        <v>3</v>
      </c>
      <c r="X41" s="9">
        <f t="shared" si="54"/>
        <v>6</v>
      </c>
      <c r="Y41" s="9">
        <f t="shared" si="55"/>
        <v>2</v>
      </c>
      <c r="Z41" s="9">
        <f t="shared" si="56"/>
        <v>7</v>
      </c>
      <c r="AA41" s="9">
        <f t="shared" si="57"/>
        <v>18</v>
      </c>
      <c r="AB41" s="9">
        <f t="shared" si="58"/>
        <v>8</v>
      </c>
      <c r="AC41" s="9">
        <f t="shared" si="59"/>
        <v>17</v>
      </c>
      <c r="AD41" s="9">
        <f t="shared" si="60"/>
        <v>9</v>
      </c>
      <c r="AE41" s="9">
        <f t="shared" si="61"/>
        <v>16</v>
      </c>
      <c r="AF41" s="9">
        <f t="shared" si="62"/>
        <v>10</v>
      </c>
      <c r="AG41" s="9">
        <f t="shared" si="63"/>
        <v>15</v>
      </c>
      <c r="AH41" s="13">
        <f t="shared" si="64"/>
        <v>11</v>
      </c>
    </row>
    <row r="42" spans="2:34" x14ac:dyDescent="0.25">
      <c r="B42" s="12">
        <f t="shared" si="65"/>
        <v>24</v>
      </c>
      <c r="C42" s="9">
        <f t="shared" si="33"/>
        <v>12</v>
      </c>
      <c r="D42" s="9">
        <f t="shared" si="34"/>
        <v>1</v>
      </c>
      <c r="E42" s="9">
        <f t="shared" si="35"/>
        <v>11</v>
      </c>
      <c r="F42" s="9">
        <f t="shared" si="36"/>
        <v>13</v>
      </c>
      <c r="G42" s="9">
        <f t="shared" si="37"/>
        <v>10</v>
      </c>
      <c r="H42" s="9">
        <f t="shared" si="38"/>
        <v>14</v>
      </c>
      <c r="I42" s="9">
        <f t="shared" si="39"/>
        <v>9</v>
      </c>
      <c r="J42" s="9">
        <f t="shared" si="40"/>
        <v>15</v>
      </c>
      <c r="K42" s="9">
        <f t="shared" si="41"/>
        <v>8</v>
      </c>
      <c r="L42" s="9">
        <f t="shared" si="42"/>
        <v>16</v>
      </c>
      <c r="M42" s="9">
        <f t="shared" si="43"/>
        <v>7</v>
      </c>
      <c r="N42" s="9">
        <f t="shared" si="44"/>
        <v>17</v>
      </c>
      <c r="O42" s="9">
        <f t="shared" si="45"/>
        <v>6</v>
      </c>
      <c r="P42" s="9">
        <f t="shared" si="46"/>
        <v>18</v>
      </c>
      <c r="Q42" s="9">
        <f t="shared" si="47"/>
        <v>5</v>
      </c>
      <c r="R42" s="9">
        <f t="shared" si="48"/>
        <v>2</v>
      </c>
      <c r="S42" s="9">
        <f t="shared" si="49"/>
        <v>4</v>
      </c>
      <c r="T42" s="9">
        <f t="shared" si="50"/>
        <v>3</v>
      </c>
      <c r="U42" s="9">
        <f t="shared" si="51"/>
        <v>3</v>
      </c>
      <c r="V42" s="9">
        <f t="shared" si="52"/>
        <v>4</v>
      </c>
      <c r="W42" s="9">
        <f t="shared" si="53"/>
        <v>2</v>
      </c>
      <c r="X42" s="9">
        <f t="shared" si="54"/>
        <v>5</v>
      </c>
      <c r="Y42" s="9">
        <f t="shared" si="55"/>
        <v>18</v>
      </c>
      <c r="Z42" s="9">
        <f t="shared" si="56"/>
        <v>6</v>
      </c>
      <c r="AA42" s="9">
        <f t="shared" si="57"/>
        <v>17</v>
      </c>
      <c r="AB42" s="9">
        <f t="shared" si="58"/>
        <v>7</v>
      </c>
      <c r="AC42" s="9">
        <f t="shared" si="59"/>
        <v>16</v>
      </c>
      <c r="AD42" s="9">
        <f t="shared" si="60"/>
        <v>8</v>
      </c>
      <c r="AE42" s="9">
        <f t="shared" si="61"/>
        <v>15</v>
      </c>
      <c r="AF42" s="9">
        <f t="shared" si="62"/>
        <v>9</v>
      </c>
      <c r="AG42" s="9">
        <f t="shared" si="63"/>
        <v>14</v>
      </c>
      <c r="AH42" s="13">
        <f t="shared" si="64"/>
        <v>10</v>
      </c>
    </row>
    <row r="43" spans="2:34" x14ac:dyDescent="0.25">
      <c r="B43" s="12">
        <f t="shared" si="65"/>
        <v>25</v>
      </c>
      <c r="C43" s="9">
        <f t="shared" si="33"/>
        <v>11</v>
      </c>
      <c r="D43" s="9">
        <f t="shared" si="34"/>
        <v>1</v>
      </c>
      <c r="E43" s="9">
        <f t="shared" si="35"/>
        <v>10</v>
      </c>
      <c r="F43" s="9">
        <f t="shared" si="36"/>
        <v>12</v>
      </c>
      <c r="G43" s="9">
        <f t="shared" si="37"/>
        <v>9</v>
      </c>
      <c r="H43" s="9">
        <f t="shared" si="38"/>
        <v>13</v>
      </c>
      <c r="I43" s="9">
        <f t="shared" si="39"/>
        <v>8</v>
      </c>
      <c r="J43" s="9">
        <f t="shared" si="40"/>
        <v>14</v>
      </c>
      <c r="K43" s="9">
        <f t="shared" si="41"/>
        <v>7</v>
      </c>
      <c r="L43" s="9">
        <f t="shared" si="42"/>
        <v>15</v>
      </c>
      <c r="M43" s="9">
        <f t="shared" si="43"/>
        <v>6</v>
      </c>
      <c r="N43" s="9">
        <f t="shared" si="44"/>
        <v>16</v>
      </c>
      <c r="O43" s="9">
        <f t="shared" si="45"/>
        <v>5</v>
      </c>
      <c r="P43" s="9">
        <f t="shared" si="46"/>
        <v>17</v>
      </c>
      <c r="Q43" s="9">
        <f t="shared" si="47"/>
        <v>4</v>
      </c>
      <c r="R43" s="9">
        <f t="shared" si="48"/>
        <v>18</v>
      </c>
      <c r="S43" s="9">
        <f t="shared" si="49"/>
        <v>3</v>
      </c>
      <c r="T43" s="9">
        <f t="shared" si="50"/>
        <v>2</v>
      </c>
      <c r="U43" s="9">
        <f t="shared" si="51"/>
        <v>2</v>
      </c>
      <c r="V43" s="9">
        <f t="shared" si="52"/>
        <v>3</v>
      </c>
      <c r="W43" s="9">
        <f t="shared" si="53"/>
        <v>18</v>
      </c>
      <c r="X43" s="9">
        <f t="shared" si="54"/>
        <v>4</v>
      </c>
      <c r="Y43" s="9">
        <f t="shared" si="55"/>
        <v>17</v>
      </c>
      <c r="Z43" s="9">
        <f t="shared" si="56"/>
        <v>5</v>
      </c>
      <c r="AA43" s="9">
        <f t="shared" si="57"/>
        <v>16</v>
      </c>
      <c r="AB43" s="9">
        <f t="shared" si="58"/>
        <v>6</v>
      </c>
      <c r="AC43" s="9">
        <f t="shared" si="59"/>
        <v>15</v>
      </c>
      <c r="AD43" s="9">
        <f t="shared" si="60"/>
        <v>7</v>
      </c>
      <c r="AE43" s="9">
        <f t="shared" si="61"/>
        <v>14</v>
      </c>
      <c r="AF43" s="9">
        <f t="shared" si="62"/>
        <v>8</v>
      </c>
      <c r="AG43" s="9">
        <f t="shared" si="63"/>
        <v>13</v>
      </c>
      <c r="AH43" s="13">
        <f t="shared" si="64"/>
        <v>9</v>
      </c>
    </row>
    <row r="44" spans="2:34" x14ac:dyDescent="0.25">
      <c r="B44" s="12">
        <f t="shared" si="65"/>
        <v>26</v>
      </c>
      <c r="C44" s="9">
        <f t="shared" si="33"/>
        <v>10</v>
      </c>
      <c r="D44" s="9">
        <f t="shared" si="34"/>
        <v>1</v>
      </c>
      <c r="E44" s="9">
        <f t="shared" si="35"/>
        <v>9</v>
      </c>
      <c r="F44" s="9">
        <f t="shared" si="36"/>
        <v>11</v>
      </c>
      <c r="G44" s="9">
        <f t="shared" si="37"/>
        <v>8</v>
      </c>
      <c r="H44" s="9">
        <f t="shared" si="38"/>
        <v>12</v>
      </c>
      <c r="I44" s="9">
        <f t="shared" si="39"/>
        <v>7</v>
      </c>
      <c r="J44" s="9">
        <f t="shared" si="40"/>
        <v>13</v>
      </c>
      <c r="K44" s="9">
        <f t="shared" si="41"/>
        <v>6</v>
      </c>
      <c r="L44" s="9">
        <f t="shared" si="42"/>
        <v>14</v>
      </c>
      <c r="M44" s="9">
        <f t="shared" si="43"/>
        <v>5</v>
      </c>
      <c r="N44" s="9">
        <f t="shared" si="44"/>
        <v>15</v>
      </c>
      <c r="O44" s="9">
        <f t="shared" si="45"/>
        <v>4</v>
      </c>
      <c r="P44" s="9">
        <f t="shared" si="46"/>
        <v>16</v>
      </c>
      <c r="Q44" s="9">
        <f t="shared" si="47"/>
        <v>3</v>
      </c>
      <c r="R44" s="9">
        <f t="shared" si="48"/>
        <v>17</v>
      </c>
      <c r="S44" s="9">
        <f t="shared" si="49"/>
        <v>2</v>
      </c>
      <c r="T44" s="9">
        <f t="shared" si="50"/>
        <v>18</v>
      </c>
      <c r="U44" s="9">
        <f t="shared" si="51"/>
        <v>18</v>
      </c>
      <c r="V44" s="9">
        <f t="shared" si="52"/>
        <v>2</v>
      </c>
      <c r="W44" s="9">
        <f t="shared" si="53"/>
        <v>17</v>
      </c>
      <c r="X44" s="9">
        <f t="shared" si="54"/>
        <v>3</v>
      </c>
      <c r="Y44" s="9">
        <f t="shared" si="55"/>
        <v>16</v>
      </c>
      <c r="Z44" s="9">
        <f t="shared" si="56"/>
        <v>4</v>
      </c>
      <c r="AA44" s="9">
        <f t="shared" si="57"/>
        <v>15</v>
      </c>
      <c r="AB44" s="9">
        <f t="shared" si="58"/>
        <v>5</v>
      </c>
      <c r="AC44" s="9">
        <f t="shared" si="59"/>
        <v>14</v>
      </c>
      <c r="AD44" s="9">
        <f t="shared" si="60"/>
        <v>6</v>
      </c>
      <c r="AE44" s="9">
        <f t="shared" si="61"/>
        <v>13</v>
      </c>
      <c r="AF44" s="9">
        <f t="shared" si="62"/>
        <v>7</v>
      </c>
      <c r="AG44" s="9">
        <f t="shared" si="63"/>
        <v>12</v>
      </c>
      <c r="AH44" s="13">
        <f t="shared" si="64"/>
        <v>8</v>
      </c>
    </row>
    <row r="45" spans="2:34" x14ac:dyDescent="0.25">
      <c r="B45" s="12">
        <f t="shared" si="65"/>
        <v>27</v>
      </c>
      <c r="C45" s="9">
        <f t="shared" si="33"/>
        <v>9</v>
      </c>
      <c r="D45" s="9">
        <f t="shared" si="34"/>
        <v>1</v>
      </c>
      <c r="E45" s="9">
        <f t="shared" si="35"/>
        <v>8</v>
      </c>
      <c r="F45" s="9">
        <f t="shared" si="36"/>
        <v>10</v>
      </c>
      <c r="G45" s="9">
        <f t="shared" si="37"/>
        <v>7</v>
      </c>
      <c r="H45" s="9">
        <f t="shared" si="38"/>
        <v>11</v>
      </c>
      <c r="I45" s="9">
        <f t="shared" si="39"/>
        <v>6</v>
      </c>
      <c r="J45" s="9">
        <f t="shared" si="40"/>
        <v>12</v>
      </c>
      <c r="K45" s="9">
        <f t="shared" si="41"/>
        <v>5</v>
      </c>
      <c r="L45" s="9">
        <f t="shared" si="42"/>
        <v>13</v>
      </c>
      <c r="M45" s="9">
        <f t="shared" si="43"/>
        <v>4</v>
      </c>
      <c r="N45" s="9">
        <f t="shared" si="44"/>
        <v>14</v>
      </c>
      <c r="O45" s="9">
        <f t="shared" si="45"/>
        <v>3</v>
      </c>
      <c r="P45" s="9">
        <f t="shared" si="46"/>
        <v>15</v>
      </c>
      <c r="Q45" s="9">
        <f t="shared" si="47"/>
        <v>2</v>
      </c>
      <c r="R45" s="9">
        <f t="shared" si="48"/>
        <v>16</v>
      </c>
      <c r="S45" s="9">
        <f t="shared" si="49"/>
        <v>18</v>
      </c>
      <c r="T45" s="9">
        <f t="shared" si="50"/>
        <v>17</v>
      </c>
      <c r="U45" s="9">
        <f t="shared" si="51"/>
        <v>17</v>
      </c>
      <c r="V45" s="9">
        <f t="shared" si="52"/>
        <v>18</v>
      </c>
      <c r="W45" s="9">
        <f t="shared" si="53"/>
        <v>16</v>
      </c>
      <c r="X45" s="9">
        <f t="shared" si="54"/>
        <v>2</v>
      </c>
      <c r="Y45" s="9">
        <f t="shared" si="55"/>
        <v>15</v>
      </c>
      <c r="Z45" s="9">
        <f t="shared" si="56"/>
        <v>3</v>
      </c>
      <c r="AA45" s="9">
        <f t="shared" si="57"/>
        <v>14</v>
      </c>
      <c r="AB45" s="9">
        <f t="shared" si="58"/>
        <v>4</v>
      </c>
      <c r="AC45" s="9">
        <f t="shared" si="59"/>
        <v>13</v>
      </c>
      <c r="AD45" s="9">
        <f t="shared" si="60"/>
        <v>5</v>
      </c>
      <c r="AE45" s="9">
        <f t="shared" si="61"/>
        <v>12</v>
      </c>
      <c r="AF45" s="9">
        <f t="shared" si="62"/>
        <v>6</v>
      </c>
      <c r="AG45" s="9">
        <f t="shared" si="63"/>
        <v>11</v>
      </c>
      <c r="AH45" s="13">
        <f t="shared" si="64"/>
        <v>7</v>
      </c>
    </row>
    <row r="46" spans="2:34" x14ac:dyDescent="0.25">
      <c r="B46" s="12">
        <f t="shared" si="65"/>
        <v>28</v>
      </c>
      <c r="C46" s="9">
        <f t="shared" si="33"/>
        <v>8</v>
      </c>
      <c r="D46" s="9">
        <f t="shared" si="34"/>
        <v>1</v>
      </c>
      <c r="E46" s="9">
        <f t="shared" si="35"/>
        <v>7</v>
      </c>
      <c r="F46" s="9">
        <f t="shared" si="36"/>
        <v>9</v>
      </c>
      <c r="G46" s="9">
        <f t="shared" si="37"/>
        <v>6</v>
      </c>
      <c r="H46" s="9">
        <f t="shared" si="38"/>
        <v>10</v>
      </c>
      <c r="I46" s="9">
        <f t="shared" si="39"/>
        <v>5</v>
      </c>
      <c r="J46" s="9">
        <f t="shared" si="40"/>
        <v>11</v>
      </c>
      <c r="K46" s="9">
        <f t="shared" si="41"/>
        <v>4</v>
      </c>
      <c r="L46" s="9">
        <f t="shared" si="42"/>
        <v>12</v>
      </c>
      <c r="M46" s="9">
        <f t="shared" si="43"/>
        <v>3</v>
      </c>
      <c r="N46" s="9">
        <f t="shared" si="44"/>
        <v>13</v>
      </c>
      <c r="O46" s="9">
        <f t="shared" si="45"/>
        <v>2</v>
      </c>
      <c r="P46" s="9">
        <f t="shared" si="46"/>
        <v>14</v>
      </c>
      <c r="Q46" s="9">
        <f t="shared" si="47"/>
        <v>18</v>
      </c>
      <c r="R46" s="9">
        <f t="shared" si="48"/>
        <v>15</v>
      </c>
      <c r="S46" s="9">
        <f t="shared" si="49"/>
        <v>17</v>
      </c>
      <c r="T46" s="9">
        <f t="shared" si="50"/>
        <v>16</v>
      </c>
      <c r="U46" s="9">
        <f t="shared" si="51"/>
        <v>16</v>
      </c>
      <c r="V46" s="9">
        <f t="shared" si="52"/>
        <v>17</v>
      </c>
      <c r="W46" s="9">
        <f t="shared" si="53"/>
        <v>15</v>
      </c>
      <c r="X46" s="9">
        <f t="shared" si="54"/>
        <v>18</v>
      </c>
      <c r="Y46" s="9">
        <f t="shared" si="55"/>
        <v>14</v>
      </c>
      <c r="Z46" s="9">
        <f t="shared" si="56"/>
        <v>2</v>
      </c>
      <c r="AA46" s="9">
        <f t="shared" si="57"/>
        <v>13</v>
      </c>
      <c r="AB46" s="9">
        <f t="shared" si="58"/>
        <v>3</v>
      </c>
      <c r="AC46" s="9">
        <f t="shared" si="59"/>
        <v>12</v>
      </c>
      <c r="AD46" s="9">
        <f t="shared" si="60"/>
        <v>4</v>
      </c>
      <c r="AE46" s="9">
        <f t="shared" si="61"/>
        <v>11</v>
      </c>
      <c r="AF46" s="9">
        <f t="shared" si="62"/>
        <v>5</v>
      </c>
      <c r="AG46" s="9">
        <f t="shared" si="63"/>
        <v>10</v>
      </c>
      <c r="AH46" s="13">
        <f t="shared" si="64"/>
        <v>6</v>
      </c>
    </row>
    <row r="47" spans="2:34" x14ac:dyDescent="0.25">
      <c r="B47" s="12">
        <f t="shared" si="65"/>
        <v>29</v>
      </c>
      <c r="C47" s="9">
        <f t="shared" si="33"/>
        <v>7</v>
      </c>
      <c r="D47" s="9">
        <f t="shared" si="34"/>
        <v>1</v>
      </c>
      <c r="E47" s="9">
        <f t="shared" si="35"/>
        <v>6</v>
      </c>
      <c r="F47" s="9">
        <f t="shared" si="36"/>
        <v>8</v>
      </c>
      <c r="G47" s="9">
        <f t="shared" si="37"/>
        <v>5</v>
      </c>
      <c r="H47" s="9">
        <f t="shared" si="38"/>
        <v>9</v>
      </c>
      <c r="I47" s="9">
        <f t="shared" si="39"/>
        <v>4</v>
      </c>
      <c r="J47" s="9">
        <f t="shared" si="40"/>
        <v>10</v>
      </c>
      <c r="K47" s="9">
        <f t="shared" si="41"/>
        <v>3</v>
      </c>
      <c r="L47" s="9">
        <f t="shared" si="42"/>
        <v>11</v>
      </c>
      <c r="M47" s="9">
        <f t="shared" si="43"/>
        <v>2</v>
      </c>
      <c r="N47" s="9">
        <f t="shared" si="44"/>
        <v>12</v>
      </c>
      <c r="O47" s="9">
        <f t="shared" si="45"/>
        <v>18</v>
      </c>
      <c r="P47" s="9">
        <f t="shared" si="46"/>
        <v>13</v>
      </c>
      <c r="Q47" s="9">
        <f t="shared" si="47"/>
        <v>17</v>
      </c>
      <c r="R47" s="9">
        <f t="shared" si="48"/>
        <v>14</v>
      </c>
      <c r="S47" s="9">
        <f t="shared" si="49"/>
        <v>16</v>
      </c>
      <c r="T47" s="9">
        <f t="shared" si="50"/>
        <v>15</v>
      </c>
      <c r="U47" s="9">
        <f t="shared" si="51"/>
        <v>15</v>
      </c>
      <c r="V47" s="9">
        <f t="shared" si="52"/>
        <v>16</v>
      </c>
      <c r="W47" s="9">
        <f t="shared" si="53"/>
        <v>14</v>
      </c>
      <c r="X47" s="9">
        <f t="shared" si="54"/>
        <v>17</v>
      </c>
      <c r="Y47" s="9">
        <f t="shared" si="55"/>
        <v>13</v>
      </c>
      <c r="Z47" s="9">
        <f t="shared" si="56"/>
        <v>18</v>
      </c>
      <c r="AA47" s="9">
        <f t="shared" si="57"/>
        <v>12</v>
      </c>
      <c r="AB47" s="9">
        <f t="shared" si="58"/>
        <v>2</v>
      </c>
      <c r="AC47" s="9">
        <f t="shared" si="59"/>
        <v>11</v>
      </c>
      <c r="AD47" s="9">
        <f t="shared" si="60"/>
        <v>3</v>
      </c>
      <c r="AE47" s="9">
        <f t="shared" si="61"/>
        <v>10</v>
      </c>
      <c r="AF47" s="9">
        <f t="shared" si="62"/>
        <v>4</v>
      </c>
      <c r="AG47" s="9">
        <f t="shared" si="63"/>
        <v>9</v>
      </c>
      <c r="AH47" s="13">
        <f t="shared" si="64"/>
        <v>5</v>
      </c>
    </row>
    <row r="48" spans="2:34" x14ac:dyDescent="0.25">
      <c r="B48" s="12">
        <f t="shared" si="65"/>
        <v>30</v>
      </c>
      <c r="C48" s="9">
        <f t="shared" si="33"/>
        <v>6</v>
      </c>
      <c r="D48" s="9">
        <f t="shared" si="34"/>
        <v>1</v>
      </c>
      <c r="E48" s="9">
        <f t="shared" si="35"/>
        <v>5</v>
      </c>
      <c r="F48" s="9">
        <f t="shared" si="36"/>
        <v>7</v>
      </c>
      <c r="G48" s="9">
        <f t="shared" si="37"/>
        <v>4</v>
      </c>
      <c r="H48" s="9">
        <f t="shared" si="38"/>
        <v>8</v>
      </c>
      <c r="I48" s="9">
        <f t="shared" si="39"/>
        <v>3</v>
      </c>
      <c r="J48" s="9">
        <f t="shared" si="40"/>
        <v>9</v>
      </c>
      <c r="K48" s="9">
        <f t="shared" si="41"/>
        <v>2</v>
      </c>
      <c r="L48" s="9">
        <f t="shared" si="42"/>
        <v>10</v>
      </c>
      <c r="M48" s="9">
        <f t="shared" si="43"/>
        <v>18</v>
      </c>
      <c r="N48" s="9">
        <f t="shared" si="44"/>
        <v>11</v>
      </c>
      <c r="O48" s="9">
        <f t="shared" si="45"/>
        <v>17</v>
      </c>
      <c r="P48" s="9">
        <f t="shared" si="46"/>
        <v>12</v>
      </c>
      <c r="Q48" s="9">
        <f t="shared" si="47"/>
        <v>16</v>
      </c>
      <c r="R48" s="9">
        <f t="shared" si="48"/>
        <v>13</v>
      </c>
      <c r="S48" s="9">
        <f t="shared" si="49"/>
        <v>15</v>
      </c>
      <c r="T48" s="9">
        <f t="shared" si="50"/>
        <v>14</v>
      </c>
      <c r="U48" s="9">
        <f t="shared" si="51"/>
        <v>14</v>
      </c>
      <c r="V48" s="9">
        <f t="shared" si="52"/>
        <v>15</v>
      </c>
      <c r="W48" s="9">
        <f t="shared" si="53"/>
        <v>13</v>
      </c>
      <c r="X48" s="9">
        <f t="shared" si="54"/>
        <v>16</v>
      </c>
      <c r="Y48" s="9">
        <f t="shared" si="55"/>
        <v>12</v>
      </c>
      <c r="Z48" s="9">
        <f t="shared" si="56"/>
        <v>17</v>
      </c>
      <c r="AA48" s="9">
        <f t="shared" si="57"/>
        <v>11</v>
      </c>
      <c r="AB48" s="9">
        <f t="shared" si="58"/>
        <v>18</v>
      </c>
      <c r="AC48" s="9">
        <f t="shared" si="59"/>
        <v>10</v>
      </c>
      <c r="AD48" s="9">
        <f t="shared" si="60"/>
        <v>2</v>
      </c>
      <c r="AE48" s="9">
        <f t="shared" si="61"/>
        <v>9</v>
      </c>
      <c r="AF48" s="9">
        <f t="shared" si="62"/>
        <v>3</v>
      </c>
      <c r="AG48" s="9">
        <f t="shared" si="63"/>
        <v>8</v>
      </c>
      <c r="AH48" s="13">
        <f t="shared" si="64"/>
        <v>4</v>
      </c>
    </row>
    <row r="49" spans="2:34" x14ac:dyDescent="0.25">
      <c r="B49" s="12">
        <f t="shared" si="65"/>
        <v>31</v>
      </c>
      <c r="C49" s="9">
        <f t="shared" si="33"/>
        <v>5</v>
      </c>
      <c r="D49" s="9">
        <f t="shared" si="34"/>
        <v>1</v>
      </c>
      <c r="E49" s="9">
        <f t="shared" si="35"/>
        <v>4</v>
      </c>
      <c r="F49" s="9">
        <f t="shared" si="36"/>
        <v>6</v>
      </c>
      <c r="G49" s="9">
        <f t="shared" si="37"/>
        <v>3</v>
      </c>
      <c r="H49" s="9">
        <f t="shared" si="38"/>
        <v>7</v>
      </c>
      <c r="I49" s="9">
        <f t="shared" si="39"/>
        <v>2</v>
      </c>
      <c r="J49" s="9">
        <f t="shared" si="40"/>
        <v>8</v>
      </c>
      <c r="K49" s="9">
        <f t="shared" si="41"/>
        <v>18</v>
      </c>
      <c r="L49" s="9">
        <f t="shared" si="42"/>
        <v>9</v>
      </c>
      <c r="M49" s="9">
        <f t="shared" si="43"/>
        <v>17</v>
      </c>
      <c r="N49" s="9">
        <f t="shared" si="44"/>
        <v>10</v>
      </c>
      <c r="O49" s="9">
        <f t="shared" si="45"/>
        <v>16</v>
      </c>
      <c r="P49" s="9">
        <f t="shared" si="46"/>
        <v>11</v>
      </c>
      <c r="Q49" s="9">
        <f t="shared" si="47"/>
        <v>15</v>
      </c>
      <c r="R49" s="9">
        <f t="shared" si="48"/>
        <v>12</v>
      </c>
      <c r="S49" s="9">
        <f t="shared" si="49"/>
        <v>14</v>
      </c>
      <c r="T49" s="9">
        <f t="shared" si="50"/>
        <v>13</v>
      </c>
      <c r="U49" s="9">
        <f t="shared" si="51"/>
        <v>13</v>
      </c>
      <c r="V49" s="9">
        <f t="shared" si="52"/>
        <v>14</v>
      </c>
      <c r="W49" s="9">
        <f t="shared" si="53"/>
        <v>12</v>
      </c>
      <c r="X49" s="9">
        <f t="shared" si="54"/>
        <v>15</v>
      </c>
      <c r="Y49" s="9">
        <f t="shared" si="55"/>
        <v>11</v>
      </c>
      <c r="Z49" s="9">
        <f t="shared" si="56"/>
        <v>16</v>
      </c>
      <c r="AA49" s="9">
        <f t="shared" si="57"/>
        <v>10</v>
      </c>
      <c r="AB49" s="9">
        <f t="shared" si="58"/>
        <v>17</v>
      </c>
      <c r="AC49" s="9">
        <f t="shared" si="59"/>
        <v>9</v>
      </c>
      <c r="AD49" s="9">
        <f t="shared" si="60"/>
        <v>18</v>
      </c>
      <c r="AE49" s="9">
        <f t="shared" si="61"/>
        <v>8</v>
      </c>
      <c r="AF49" s="9">
        <f t="shared" si="62"/>
        <v>2</v>
      </c>
      <c r="AG49" s="9">
        <f t="shared" si="63"/>
        <v>7</v>
      </c>
      <c r="AH49" s="13">
        <f t="shared" si="64"/>
        <v>3</v>
      </c>
    </row>
    <row r="50" spans="2:34" x14ac:dyDescent="0.25">
      <c r="B50" s="12">
        <f t="shared" si="65"/>
        <v>32</v>
      </c>
      <c r="C50" s="9">
        <f t="shared" si="33"/>
        <v>4</v>
      </c>
      <c r="D50" s="9">
        <f t="shared" si="34"/>
        <v>1</v>
      </c>
      <c r="E50" s="9">
        <f t="shared" si="35"/>
        <v>3</v>
      </c>
      <c r="F50" s="9">
        <f t="shared" si="36"/>
        <v>5</v>
      </c>
      <c r="G50" s="9">
        <f t="shared" si="37"/>
        <v>2</v>
      </c>
      <c r="H50" s="9">
        <f t="shared" si="38"/>
        <v>6</v>
      </c>
      <c r="I50" s="9">
        <f t="shared" si="39"/>
        <v>18</v>
      </c>
      <c r="J50" s="9">
        <f t="shared" si="40"/>
        <v>7</v>
      </c>
      <c r="K50" s="9">
        <f t="shared" si="41"/>
        <v>17</v>
      </c>
      <c r="L50" s="9">
        <f t="shared" si="42"/>
        <v>8</v>
      </c>
      <c r="M50" s="9">
        <f t="shared" si="43"/>
        <v>16</v>
      </c>
      <c r="N50" s="9">
        <f t="shared" si="44"/>
        <v>9</v>
      </c>
      <c r="O50" s="9">
        <f t="shared" si="45"/>
        <v>15</v>
      </c>
      <c r="P50" s="9">
        <f t="shared" si="46"/>
        <v>10</v>
      </c>
      <c r="Q50" s="9">
        <f t="shared" si="47"/>
        <v>14</v>
      </c>
      <c r="R50" s="9">
        <f t="shared" si="48"/>
        <v>11</v>
      </c>
      <c r="S50" s="9">
        <f t="shared" si="49"/>
        <v>13</v>
      </c>
      <c r="T50" s="9">
        <f t="shared" si="50"/>
        <v>12</v>
      </c>
      <c r="U50" s="9">
        <f t="shared" si="51"/>
        <v>12</v>
      </c>
      <c r="V50" s="9">
        <f t="shared" si="52"/>
        <v>13</v>
      </c>
      <c r="W50" s="9">
        <f t="shared" si="53"/>
        <v>11</v>
      </c>
      <c r="X50" s="9">
        <f t="shared" si="54"/>
        <v>14</v>
      </c>
      <c r="Y50" s="9">
        <f t="shared" si="55"/>
        <v>10</v>
      </c>
      <c r="Z50" s="9">
        <f t="shared" si="56"/>
        <v>15</v>
      </c>
      <c r="AA50" s="9">
        <f t="shared" si="57"/>
        <v>9</v>
      </c>
      <c r="AB50" s="9">
        <f t="shared" si="58"/>
        <v>16</v>
      </c>
      <c r="AC50" s="9">
        <f t="shared" si="59"/>
        <v>8</v>
      </c>
      <c r="AD50" s="9">
        <f t="shared" si="60"/>
        <v>17</v>
      </c>
      <c r="AE50" s="9">
        <f t="shared" si="61"/>
        <v>7</v>
      </c>
      <c r="AF50" s="9">
        <f t="shared" si="62"/>
        <v>18</v>
      </c>
      <c r="AG50" s="9">
        <f t="shared" si="63"/>
        <v>6</v>
      </c>
      <c r="AH50" s="13">
        <f t="shared" si="64"/>
        <v>2</v>
      </c>
    </row>
    <row r="51" spans="2:34" x14ac:dyDescent="0.25">
      <c r="B51" s="12">
        <f t="shared" si="65"/>
        <v>33</v>
      </c>
      <c r="C51" s="9">
        <f t="shared" si="33"/>
        <v>3</v>
      </c>
      <c r="D51" s="9">
        <f t="shared" si="34"/>
        <v>1</v>
      </c>
      <c r="E51" s="9">
        <f t="shared" si="35"/>
        <v>2</v>
      </c>
      <c r="F51" s="9">
        <f t="shared" si="36"/>
        <v>4</v>
      </c>
      <c r="G51" s="9">
        <f t="shared" si="37"/>
        <v>18</v>
      </c>
      <c r="H51" s="9">
        <f t="shared" si="38"/>
        <v>5</v>
      </c>
      <c r="I51" s="9">
        <f t="shared" si="39"/>
        <v>17</v>
      </c>
      <c r="J51" s="9">
        <f t="shared" si="40"/>
        <v>6</v>
      </c>
      <c r="K51" s="9">
        <f t="shared" si="41"/>
        <v>16</v>
      </c>
      <c r="L51" s="9">
        <f t="shared" si="42"/>
        <v>7</v>
      </c>
      <c r="M51" s="9">
        <f t="shared" si="43"/>
        <v>15</v>
      </c>
      <c r="N51" s="9">
        <f t="shared" si="44"/>
        <v>8</v>
      </c>
      <c r="O51" s="9">
        <f t="shared" si="45"/>
        <v>14</v>
      </c>
      <c r="P51" s="9">
        <f t="shared" si="46"/>
        <v>9</v>
      </c>
      <c r="Q51" s="9">
        <f t="shared" si="47"/>
        <v>13</v>
      </c>
      <c r="R51" s="9">
        <f t="shared" si="48"/>
        <v>10</v>
      </c>
      <c r="S51" s="9">
        <f t="shared" si="49"/>
        <v>12</v>
      </c>
      <c r="T51" s="9">
        <f t="shared" si="50"/>
        <v>11</v>
      </c>
      <c r="U51" s="9">
        <f t="shared" si="51"/>
        <v>11</v>
      </c>
      <c r="V51" s="9">
        <f t="shared" si="52"/>
        <v>12</v>
      </c>
      <c r="W51" s="9">
        <f t="shared" si="53"/>
        <v>10</v>
      </c>
      <c r="X51" s="9">
        <f t="shared" si="54"/>
        <v>13</v>
      </c>
      <c r="Y51" s="9">
        <f t="shared" si="55"/>
        <v>9</v>
      </c>
      <c r="Z51" s="9">
        <f t="shared" si="56"/>
        <v>14</v>
      </c>
      <c r="AA51" s="9">
        <f t="shared" si="57"/>
        <v>8</v>
      </c>
      <c r="AB51" s="9">
        <f t="shared" si="58"/>
        <v>15</v>
      </c>
      <c r="AC51" s="9">
        <f t="shared" si="59"/>
        <v>7</v>
      </c>
      <c r="AD51" s="9">
        <f t="shared" si="60"/>
        <v>16</v>
      </c>
      <c r="AE51" s="9">
        <f t="shared" si="61"/>
        <v>6</v>
      </c>
      <c r="AF51" s="9">
        <f t="shared" si="62"/>
        <v>17</v>
      </c>
      <c r="AG51" s="9">
        <f t="shared" si="63"/>
        <v>5</v>
      </c>
      <c r="AH51" s="13">
        <f t="shared" si="64"/>
        <v>18</v>
      </c>
    </row>
    <row r="52" spans="2:34" x14ac:dyDescent="0.25">
      <c r="B52" s="12">
        <f t="shared" si="65"/>
        <v>34</v>
      </c>
      <c r="C52" s="9">
        <f t="shared" si="33"/>
        <v>2</v>
      </c>
      <c r="D52" s="9">
        <f t="shared" si="34"/>
        <v>1</v>
      </c>
      <c r="E52" s="9">
        <f t="shared" si="35"/>
        <v>18</v>
      </c>
      <c r="F52" s="9">
        <f t="shared" si="36"/>
        <v>3</v>
      </c>
      <c r="G52" s="9">
        <f t="shared" si="37"/>
        <v>17</v>
      </c>
      <c r="H52" s="9">
        <f t="shared" si="38"/>
        <v>4</v>
      </c>
      <c r="I52" s="9">
        <f t="shared" si="39"/>
        <v>16</v>
      </c>
      <c r="J52" s="9">
        <f t="shared" si="40"/>
        <v>5</v>
      </c>
      <c r="K52" s="9">
        <f t="shared" si="41"/>
        <v>15</v>
      </c>
      <c r="L52" s="9">
        <f t="shared" si="42"/>
        <v>6</v>
      </c>
      <c r="M52" s="9">
        <f t="shared" si="43"/>
        <v>14</v>
      </c>
      <c r="N52" s="9">
        <f t="shared" si="44"/>
        <v>7</v>
      </c>
      <c r="O52" s="9">
        <f t="shared" si="45"/>
        <v>13</v>
      </c>
      <c r="P52" s="9">
        <f t="shared" si="46"/>
        <v>8</v>
      </c>
      <c r="Q52" s="9">
        <f t="shared" si="47"/>
        <v>12</v>
      </c>
      <c r="R52" s="9">
        <f t="shared" si="48"/>
        <v>9</v>
      </c>
      <c r="S52" s="9">
        <f t="shared" si="49"/>
        <v>11</v>
      </c>
      <c r="T52" s="9">
        <f t="shared" si="50"/>
        <v>10</v>
      </c>
      <c r="U52" s="9">
        <f t="shared" si="51"/>
        <v>10</v>
      </c>
      <c r="V52" s="9">
        <f t="shared" si="52"/>
        <v>11</v>
      </c>
      <c r="W52" s="9">
        <f t="shared" si="53"/>
        <v>9</v>
      </c>
      <c r="X52" s="9">
        <f t="shared" si="54"/>
        <v>12</v>
      </c>
      <c r="Y52" s="9">
        <f t="shared" si="55"/>
        <v>8</v>
      </c>
      <c r="Z52" s="9">
        <f t="shared" si="56"/>
        <v>13</v>
      </c>
      <c r="AA52" s="9">
        <f t="shared" si="57"/>
        <v>7</v>
      </c>
      <c r="AB52" s="9">
        <f t="shared" si="58"/>
        <v>14</v>
      </c>
      <c r="AC52" s="9">
        <f t="shared" si="59"/>
        <v>6</v>
      </c>
      <c r="AD52" s="9">
        <f t="shared" si="60"/>
        <v>15</v>
      </c>
      <c r="AE52" s="9">
        <f t="shared" si="61"/>
        <v>5</v>
      </c>
      <c r="AF52" s="9">
        <f t="shared" si="62"/>
        <v>16</v>
      </c>
      <c r="AG52" s="9">
        <f t="shared" si="63"/>
        <v>4</v>
      </c>
      <c r="AH52" s="13">
        <f t="shared" si="64"/>
        <v>17</v>
      </c>
    </row>
    <row r="53" spans="2:34" x14ac:dyDescent="0.25">
      <c r="B53" s="12">
        <f t="shared" si="65"/>
        <v>35</v>
      </c>
      <c r="C53" s="9">
        <f t="shared" si="33"/>
        <v>18</v>
      </c>
      <c r="D53" s="9">
        <f t="shared" si="34"/>
        <v>1</v>
      </c>
      <c r="E53" s="9">
        <f t="shared" si="35"/>
        <v>17</v>
      </c>
      <c r="F53" s="9">
        <f t="shared" si="36"/>
        <v>2</v>
      </c>
      <c r="G53" s="9">
        <f t="shared" si="37"/>
        <v>16</v>
      </c>
      <c r="H53" s="9">
        <f t="shared" si="38"/>
        <v>3</v>
      </c>
      <c r="I53" s="9">
        <f t="shared" si="39"/>
        <v>15</v>
      </c>
      <c r="J53" s="9">
        <f t="shared" si="40"/>
        <v>4</v>
      </c>
      <c r="K53" s="9">
        <f t="shared" si="41"/>
        <v>14</v>
      </c>
      <c r="L53" s="9">
        <f t="shared" si="42"/>
        <v>5</v>
      </c>
      <c r="M53" s="9">
        <f t="shared" si="43"/>
        <v>13</v>
      </c>
      <c r="N53" s="9">
        <f t="shared" si="44"/>
        <v>6</v>
      </c>
      <c r="O53" s="9">
        <f t="shared" si="45"/>
        <v>12</v>
      </c>
      <c r="P53" s="9">
        <f t="shared" si="46"/>
        <v>7</v>
      </c>
      <c r="Q53" s="9">
        <f t="shared" si="47"/>
        <v>11</v>
      </c>
      <c r="R53" s="9">
        <f t="shared" si="48"/>
        <v>8</v>
      </c>
      <c r="S53" s="9">
        <f t="shared" si="49"/>
        <v>10</v>
      </c>
      <c r="T53" s="9">
        <f t="shared" si="50"/>
        <v>9</v>
      </c>
      <c r="U53" s="9">
        <f t="shared" si="51"/>
        <v>9</v>
      </c>
      <c r="V53" s="9">
        <f t="shared" si="52"/>
        <v>10</v>
      </c>
      <c r="W53" s="9">
        <f t="shared" si="53"/>
        <v>8</v>
      </c>
      <c r="X53" s="9">
        <f t="shared" si="54"/>
        <v>11</v>
      </c>
      <c r="Y53" s="9">
        <f t="shared" si="55"/>
        <v>7</v>
      </c>
      <c r="Z53" s="9">
        <f t="shared" si="56"/>
        <v>12</v>
      </c>
      <c r="AA53" s="9">
        <f t="shared" si="57"/>
        <v>6</v>
      </c>
      <c r="AB53" s="9">
        <f t="shared" si="58"/>
        <v>13</v>
      </c>
      <c r="AC53" s="9">
        <f t="shared" si="59"/>
        <v>5</v>
      </c>
      <c r="AD53" s="9">
        <f t="shared" si="60"/>
        <v>14</v>
      </c>
      <c r="AE53" s="9">
        <f t="shared" si="61"/>
        <v>4</v>
      </c>
      <c r="AF53" s="9">
        <f t="shared" si="62"/>
        <v>15</v>
      </c>
      <c r="AG53" s="9">
        <f t="shared" si="63"/>
        <v>3</v>
      </c>
      <c r="AH53" s="13">
        <f t="shared" si="64"/>
        <v>16</v>
      </c>
    </row>
    <row r="54" spans="2:34" x14ac:dyDescent="0.25">
      <c r="B54" s="12">
        <f t="shared" si="65"/>
        <v>36</v>
      </c>
      <c r="C54" s="9">
        <f t="shared" si="33"/>
        <v>17</v>
      </c>
      <c r="D54" s="9">
        <f t="shared" si="34"/>
        <v>1</v>
      </c>
      <c r="E54" s="9">
        <f t="shared" si="35"/>
        <v>16</v>
      </c>
      <c r="F54" s="9">
        <f t="shared" si="36"/>
        <v>18</v>
      </c>
      <c r="G54" s="9">
        <f t="shared" si="37"/>
        <v>15</v>
      </c>
      <c r="H54" s="9">
        <f t="shared" si="38"/>
        <v>2</v>
      </c>
      <c r="I54" s="9">
        <f t="shared" si="39"/>
        <v>14</v>
      </c>
      <c r="J54" s="9">
        <f t="shared" si="40"/>
        <v>3</v>
      </c>
      <c r="K54" s="9">
        <f t="shared" si="41"/>
        <v>13</v>
      </c>
      <c r="L54" s="9">
        <f t="shared" si="42"/>
        <v>4</v>
      </c>
      <c r="M54" s="9">
        <f t="shared" si="43"/>
        <v>12</v>
      </c>
      <c r="N54" s="9">
        <f t="shared" si="44"/>
        <v>5</v>
      </c>
      <c r="O54" s="9">
        <f t="shared" si="45"/>
        <v>11</v>
      </c>
      <c r="P54" s="9">
        <f t="shared" si="46"/>
        <v>6</v>
      </c>
      <c r="Q54" s="9">
        <f t="shared" si="47"/>
        <v>10</v>
      </c>
      <c r="R54" s="9">
        <f t="shared" si="48"/>
        <v>7</v>
      </c>
      <c r="S54" s="9">
        <f t="shared" si="49"/>
        <v>9</v>
      </c>
      <c r="T54" s="9">
        <f t="shared" si="50"/>
        <v>8</v>
      </c>
      <c r="U54" s="9">
        <f t="shared" si="51"/>
        <v>8</v>
      </c>
      <c r="V54" s="9">
        <f t="shared" si="52"/>
        <v>9</v>
      </c>
      <c r="W54" s="9">
        <f t="shared" si="53"/>
        <v>7</v>
      </c>
      <c r="X54" s="9">
        <f t="shared" si="54"/>
        <v>10</v>
      </c>
      <c r="Y54" s="9">
        <f t="shared" si="55"/>
        <v>6</v>
      </c>
      <c r="Z54" s="9">
        <f t="shared" si="56"/>
        <v>11</v>
      </c>
      <c r="AA54" s="9">
        <f t="shared" si="57"/>
        <v>5</v>
      </c>
      <c r="AB54" s="9">
        <f t="shared" si="58"/>
        <v>12</v>
      </c>
      <c r="AC54" s="9">
        <f t="shared" si="59"/>
        <v>4</v>
      </c>
      <c r="AD54" s="9">
        <f t="shared" si="60"/>
        <v>13</v>
      </c>
      <c r="AE54" s="9">
        <f t="shared" si="61"/>
        <v>3</v>
      </c>
      <c r="AF54" s="9">
        <f t="shared" si="62"/>
        <v>14</v>
      </c>
      <c r="AG54" s="9">
        <f t="shared" si="63"/>
        <v>2</v>
      </c>
      <c r="AH54" s="13">
        <f t="shared" si="64"/>
        <v>15</v>
      </c>
    </row>
    <row r="55" spans="2:34" x14ac:dyDescent="0.25">
      <c r="B55" s="12">
        <f t="shared" si="65"/>
        <v>37</v>
      </c>
      <c r="C55" s="9">
        <f t="shared" si="33"/>
        <v>16</v>
      </c>
      <c r="D55" s="9">
        <f t="shared" si="34"/>
        <v>1</v>
      </c>
      <c r="E55" s="9">
        <f t="shared" si="35"/>
        <v>15</v>
      </c>
      <c r="F55" s="9">
        <f t="shared" si="36"/>
        <v>17</v>
      </c>
      <c r="G55" s="9">
        <f t="shared" si="37"/>
        <v>14</v>
      </c>
      <c r="H55" s="9">
        <f t="shared" si="38"/>
        <v>18</v>
      </c>
      <c r="I55" s="9">
        <f t="shared" si="39"/>
        <v>13</v>
      </c>
      <c r="J55" s="9">
        <f t="shared" si="40"/>
        <v>2</v>
      </c>
      <c r="K55" s="9">
        <f t="shared" si="41"/>
        <v>12</v>
      </c>
      <c r="L55" s="9">
        <f t="shared" si="42"/>
        <v>3</v>
      </c>
      <c r="M55" s="9">
        <f t="shared" si="43"/>
        <v>11</v>
      </c>
      <c r="N55" s="9">
        <f t="shared" si="44"/>
        <v>4</v>
      </c>
      <c r="O55" s="9">
        <f t="shared" si="45"/>
        <v>10</v>
      </c>
      <c r="P55" s="9">
        <f t="shared" si="46"/>
        <v>5</v>
      </c>
      <c r="Q55" s="9">
        <f t="shared" si="47"/>
        <v>9</v>
      </c>
      <c r="R55" s="9">
        <f t="shared" si="48"/>
        <v>6</v>
      </c>
      <c r="S55" s="9">
        <f t="shared" si="49"/>
        <v>8</v>
      </c>
      <c r="T55" s="9">
        <f t="shared" si="50"/>
        <v>7</v>
      </c>
      <c r="U55" s="9">
        <f t="shared" si="51"/>
        <v>7</v>
      </c>
      <c r="V55" s="9">
        <f t="shared" si="52"/>
        <v>8</v>
      </c>
      <c r="W55" s="9">
        <f t="shared" si="53"/>
        <v>6</v>
      </c>
      <c r="X55" s="9">
        <f t="shared" si="54"/>
        <v>9</v>
      </c>
      <c r="Y55" s="9">
        <f t="shared" si="55"/>
        <v>5</v>
      </c>
      <c r="Z55" s="9">
        <f t="shared" si="56"/>
        <v>10</v>
      </c>
      <c r="AA55" s="9">
        <f t="shared" si="57"/>
        <v>4</v>
      </c>
      <c r="AB55" s="9">
        <f t="shared" si="58"/>
        <v>11</v>
      </c>
      <c r="AC55" s="9">
        <f t="shared" si="59"/>
        <v>3</v>
      </c>
      <c r="AD55" s="9">
        <f t="shared" si="60"/>
        <v>12</v>
      </c>
      <c r="AE55" s="9">
        <f t="shared" si="61"/>
        <v>2</v>
      </c>
      <c r="AF55" s="9">
        <f t="shared" si="62"/>
        <v>13</v>
      </c>
      <c r="AG55" s="9">
        <f t="shared" si="63"/>
        <v>18</v>
      </c>
      <c r="AH55" s="13">
        <f t="shared" si="64"/>
        <v>14</v>
      </c>
    </row>
    <row r="56" spans="2:34" x14ac:dyDescent="0.25">
      <c r="B56" s="12">
        <f t="shared" si="65"/>
        <v>38</v>
      </c>
      <c r="C56" s="9">
        <f t="shared" si="33"/>
        <v>15</v>
      </c>
      <c r="D56" s="9">
        <f t="shared" si="34"/>
        <v>1</v>
      </c>
      <c r="E56" s="9">
        <f t="shared" si="35"/>
        <v>14</v>
      </c>
      <c r="F56" s="9">
        <f t="shared" si="36"/>
        <v>16</v>
      </c>
      <c r="G56" s="9">
        <f t="shared" si="37"/>
        <v>13</v>
      </c>
      <c r="H56" s="9">
        <f t="shared" si="38"/>
        <v>17</v>
      </c>
      <c r="I56" s="9">
        <f t="shared" si="39"/>
        <v>12</v>
      </c>
      <c r="J56" s="9">
        <f t="shared" si="40"/>
        <v>18</v>
      </c>
      <c r="K56" s="9">
        <f t="shared" si="41"/>
        <v>11</v>
      </c>
      <c r="L56" s="9">
        <f t="shared" si="42"/>
        <v>2</v>
      </c>
      <c r="M56" s="9">
        <f t="shared" si="43"/>
        <v>10</v>
      </c>
      <c r="N56" s="9">
        <f t="shared" si="44"/>
        <v>3</v>
      </c>
      <c r="O56" s="9">
        <f t="shared" si="45"/>
        <v>9</v>
      </c>
      <c r="P56" s="9">
        <f t="shared" si="46"/>
        <v>4</v>
      </c>
      <c r="Q56" s="9">
        <f t="shared" si="47"/>
        <v>8</v>
      </c>
      <c r="R56" s="9">
        <f t="shared" si="48"/>
        <v>5</v>
      </c>
      <c r="S56" s="9">
        <f t="shared" si="49"/>
        <v>7</v>
      </c>
      <c r="T56" s="9">
        <f t="shared" si="50"/>
        <v>6</v>
      </c>
      <c r="U56" s="9">
        <f t="shared" si="51"/>
        <v>6</v>
      </c>
      <c r="V56" s="9">
        <f t="shared" si="52"/>
        <v>7</v>
      </c>
      <c r="W56" s="9">
        <f t="shared" si="53"/>
        <v>5</v>
      </c>
      <c r="X56" s="9">
        <f t="shared" si="54"/>
        <v>8</v>
      </c>
      <c r="Y56" s="9">
        <f t="shared" si="55"/>
        <v>4</v>
      </c>
      <c r="Z56" s="9">
        <f t="shared" si="56"/>
        <v>9</v>
      </c>
      <c r="AA56" s="9">
        <f t="shared" si="57"/>
        <v>3</v>
      </c>
      <c r="AB56" s="9">
        <f t="shared" si="58"/>
        <v>10</v>
      </c>
      <c r="AC56" s="9">
        <f t="shared" si="59"/>
        <v>2</v>
      </c>
      <c r="AD56" s="9">
        <f t="shared" si="60"/>
        <v>11</v>
      </c>
      <c r="AE56" s="9">
        <f t="shared" si="61"/>
        <v>18</v>
      </c>
      <c r="AF56" s="9">
        <f t="shared" si="62"/>
        <v>12</v>
      </c>
      <c r="AG56" s="9">
        <f t="shared" si="63"/>
        <v>17</v>
      </c>
      <c r="AH56" s="13">
        <f t="shared" si="64"/>
        <v>13</v>
      </c>
    </row>
    <row r="57" spans="2:34" x14ac:dyDescent="0.25">
      <c r="B57" s="12">
        <f t="shared" si="65"/>
        <v>39</v>
      </c>
      <c r="C57" s="9">
        <f t="shared" si="33"/>
        <v>14</v>
      </c>
      <c r="D57" s="9">
        <f t="shared" si="34"/>
        <v>1</v>
      </c>
      <c r="E57" s="9">
        <f t="shared" si="35"/>
        <v>13</v>
      </c>
      <c r="F57" s="9">
        <f t="shared" si="36"/>
        <v>15</v>
      </c>
      <c r="G57" s="9">
        <f t="shared" si="37"/>
        <v>12</v>
      </c>
      <c r="H57" s="9">
        <f t="shared" si="38"/>
        <v>16</v>
      </c>
      <c r="I57" s="9">
        <f t="shared" si="39"/>
        <v>11</v>
      </c>
      <c r="J57" s="9">
        <f t="shared" si="40"/>
        <v>17</v>
      </c>
      <c r="K57" s="9">
        <f t="shared" si="41"/>
        <v>10</v>
      </c>
      <c r="L57" s="9">
        <f t="shared" si="42"/>
        <v>18</v>
      </c>
      <c r="M57" s="9">
        <f t="shared" si="43"/>
        <v>9</v>
      </c>
      <c r="N57" s="9">
        <f t="shared" si="44"/>
        <v>2</v>
      </c>
      <c r="O57" s="9">
        <f t="shared" si="45"/>
        <v>8</v>
      </c>
      <c r="P57" s="9">
        <f t="shared" si="46"/>
        <v>3</v>
      </c>
      <c r="Q57" s="9">
        <f t="shared" si="47"/>
        <v>7</v>
      </c>
      <c r="R57" s="9">
        <f t="shared" si="48"/>
        <v>4</v>
      </c>
      <c r="S57" s="9">
        <f t="shared" si="49"/>
        <v>6</v>
      </c>
      <c r="T57" s="9">
        <f t="shared" si="50"/>
        <v>5</v>
      </c>
      <c r="U57" s="9">
        <f t="shared" si="51"/>
        <v>5</v>
      </c>
      <c r="V57" s="9">
        <f t="shared" si="52"/>
        <v>6</v>
      </c>
      <c r="W57" s="9">
        <f t="shared" si="53"/>
        <v>4</v>
      </c>
      <c r="X57" s="9">
        <f t="shared" si="54"/>
        <v>7</v>
      </c>
      <c r="Y57" s="9">
        <f t="shared" si="55"/>
        <v>3</v>
      </c>
      <c r="Z57" s="9">
        <f t="shared" si="56"/>
        <v>8</v>
      </c>
      <c r="AA57" s="9">
        <f t="shared" si="57"/>
        <v>2</v>
      </c>
      <c r="AB57" s="9">
        <f t="shared" si="58"/>
        <v>9</v>
      </c>
      <c r="AC57" s="9">
        <f t="shared" si="59"/>
        <v>18</v>
      </c>
      <c r="AD57" s="9">
        <f t="shared" si="60"/>
        <v>10</v>
      </c>
      <c r="AE57" s="9">
        <f t="shared" si="61"/>
        <v>17</v>
      </c>
      <c r="AF57" s="9">
        <f t="shared" si="62"/>
        <v>11</v>
      </c>
      <c r="AG57" s="9">
        <f t="shared" si="63"/>
        <v>16</v>
      </c>
      <c r="AH57" s="13">
        <f t="shared" si="64"/>
        <v>12</v>
      </c>
    </row>
    <row r="58" spans="2:34" x14ac:dyDescent="0.25">
      <c r="B58" s="12">
        <f t="shared" si="65"/>
        <v>40</v>
      </c>
      <c r="C58" s="9">
        <f t="shared" si="33"/>
        <v>13</v>
      </c>
      <c r="D58" s="9">
        <f t="shared" si="34"/>
        <v>1</v>
      </c>
      <c r="E58" s="9">
        <f t="shared" si="35"/>
        <v>12</v>
      </c>
      <c r="F58" s="9">
        <f t="shared" si="36"/>
        <v>14</v>
      </c>
      <c r="G58" s="9">
        <f t="shared" si="37"/>
        <v>11</v>
      </c>
      <c r="H58" s="9">
        <f t="shared" si="38"/>
        <v>15</v>
      </c>
      <c r="I58" s="9">
        <f t="shared" si="39"/>
        <v>10</v>
      </c>
      <c r="J58" s="9">
        <f t="shared" si="40"/>
        <v>16</v>
      </c>
      <c r="K58" s="9">
        <f t="shared" si="41"/>
        <v>9</v>
      </c>
      <c r="L58" s="9">
        <f t="shared" si="42"/>
        <v>17</v>
      </c>
      <c r="M58" s="9">
        <f t="shared" si="43"/>
        <v>8</v>
      </c>
      <c r="N58" s="9">
        <f t="shared" si="44"/>
        <v>18</v>
      </c>
      <c r="O58" s="9">
        <f t="shared" si="45"/>
        <v>7</v>
      </c>
      <c r="P58" s="9">
        <f t="shared" si="46"/>
        <v>2</v>
      </c>
      <c r="Q58" s="9">
        <f t="shared" si="47"/>
        <v>6</v>
      </c>
      <c r="R58" s="9">
        <f t="shared" si="48"/>
        <v>3</v>
      </c>
      <c r="S58" s="9">
        <f t="shared" si="49"/>
        <v>5</v>
      </c>
      <c r="T58" s="9">
        <f t="shared" si="50"/>
        <v>4</v>
      </c>
      <c r="U58" s="9">
        <f t="shared" si="51"/>
        <v>4</v>
      </c>
      <c r="V58" s="9">
        <f t="shared" si="52"/>
        <v>5</v>
      </c>
      <c r="W58" s="9">
        <f t="shared" si="53"/>
        <v>3</v>
      </c>
      <c r="X58" s="9">
        <f t="shared" si="54"/>
        <v>6</v>
      </c>
      <c r="Y58" s="9">
        <f t="shared" si="55"/>
        <v>2</v>
      </c>
      <c r="Z58" s="9">
        <f t="shared" si="56"/>
        <v>7</v>
      </c>
      <c r="AA58" s="9">
        <f t="shared" si="57"/>
        <v>18</v>
      </c>
      <c r="AB58" s="9">
        <f t="shared" si="58"/>
        <v>8</v>
      </c>
      <c r="AC58" s="9">
        <f t="shared" si="59"/>
        <v>17</v>
      </c>
      <c r="AD58" s="9">
        <f t="shared" si="60"/>
        <v>9</v>
      </c>
      <c r="AE58" s="9">
        <f t="shared" si="61"/>
        <v>16</v>
      </c>
      <c r="AF58" s="9">
        <f t="shared" si="62"/>
        <v>10</v>
      </c>
      <c r="AG58" s="9">
        <f t="shared" si="63"/>
        <v>15</v>
      </c>
      <c r="AH58" s="13">
        <f t="shared" si="64"/>
        <v>11</v>
      </c>
    </row>
    <row r="59" spans="2:34" x14ac:dyDescent="0.25">
      <c r="B59" s="12">
        <f t="shared" si="65"/>
        <v>41</v>
      </c>
      <c r="C59" s="9">
        <f t="shared" si="33"/>
        <v>12</v>
      </c>
      <c r="D59" s="9">
        <f t="shared" si="34"/>
        <v>1</v>
      </c>
      <c r="E59" s="9">
        <f t="shared" si="35"/>
        <v>11</v>
      </c>
      <c r="F59" s="9">
        <f t="shared" si="36"/>
        <v>13</v>
      </c>
      <c r="G59" s="9">
        <f t="shared" si="37"/>
        <v>10</v>
      </c>
      <c r="H59" s="9">
        <f t="shared" si="38"/>
        <v>14</v>
      </c>
      <c r="I59" s="9">
        <f t="shared" si="39"/>
        <v>9</v>
      </c>
      <c r="J59" s="9">
        <f t="shared" si="40"/>
        <v>15</v>
      </c>
      <c r="K59" s="9">
        <f t="shared" si="41"/>
        <v>8</v>
      </c>
      <c r="L59" s="9">
        <f t="shared" si="42"/>
        <v>16</v>
      </c>
      <c r="M59" s="9">
        <f t="shared" si="43"/>
        <v>7</v>
      </c>
      <c r="N59" s="9">
        <f t="shared" si="44"/>
        <v>17</v>
      </c>
      <c r="O59" s="9">
        <f t="shared" si="45"/>
        <v>6</v>
      </c>
      <c r="P59" s="9">
        <f t="shared" si="46"/>
        <v>18</v>
      </c>
      <c r="Q59" s="9">
        <f t="shared" si="47"/>
        <v>5</v>
      </c>
      <c r="R59" s="9">
        <f t="shared" si="48"/>
        <v>2</v>
      </c>
      <c r="S59" s="9">
        <f t="shared" si="49"/>
        <v>4</v>
      </c>
      <c r="T59" s="9">
        <f t="shared" si="50"/>
        <v>3</v>
      </c>
      <c r="U59" s="9">
        <f t="shared" si="51"/>
        <v>3</v>
      </c>
      <c r="V59" s="9">
        <f t="shared" si="52"/>
        <v>4</v>
      </c>
      <c r="W59" s="9">
        <f t="shared" si="53"/>
        <v>2</v>
      </c>
      <c r="X59" s="9">
        <f t="shared" si="54"/>
        <v>5</v>
      </c>
      <c r="Y59" s="9">
        <f t="shared" si="55"/>
        <v>18</v>
      </c>
      <c r="Z59" s="9">
        <f t="shared" si="56"/>
        <v>6</v>
      </c>
      <c r="AA59" s="9">
        <f t="shared" si="57"/>
        <v>17</v>
      </c>
      <c r="AB59" s="9">
        <f t="shared" si="58"/>
        <v>7</v>
      </c>
      <c r="AC59" s="9">
        <f t="shared" si="59"/>
        <v>16</v>
      </c>
      <c r="AD59" s="9">
        <f t="shared" si="60"/>
        <v>8</v>
      </c>
      <c r="AE59" s="9">
        <f t="shared" si="61"/>
        <v>15</v>
      </c>
      <c r="AF59" s="9">
        <f t="shared" si="62"/>
        <v>9</v>
      </c>
      <c r="AG59" s="9">
        <f t="shared" si="63"/>
        <v>14</v>
      </c>
      <c r="AH59" s="13">
        <f t="shared" si="64"/>
        <v>10</v>
      </c>
    </row>
    <row r="60" spans="2:34" x14ac:dyDescent="0.25">
      <c r="B60" s="12">
        <f t="shared" si="65"/>
        <v>42</v>
      </c>
      <c r="C60" s="9">
        <f t="shared" si="33"/>
        <v>11</v>
      </c>
      <c r="D60" s="9">
        <f t="shared" si="34"/>
        <v>1</v>
      </c>
      <c r="E60" s="9">
        <f t="shared" si="35"/>
        <v>10</v>
      </c>
      <c r="F60" s="9">
        <f t="shared" si="36"/>
        <v>12</v>
      </c>
      <c r="G60" s="9">
        <f t="shared" si="37"/>
        <v>9</v>
      </c>
      <c r="H60" s="9">
        <f t="shared" si="38"/>
        <v>13</v>
      </c>
      <c r="I60" s="9">
        <f t="shared" si="39"/>
        <v>8</v>
      </c>
      <c r="J60" s="9">
        <f t="shared" si="40"/>
        <v>14</v>
      </c>
      <c r="K60" s="9">
        <f t="shared" si="41"/>
        <v>7</v>
      </c>
      <c r="L60" s="9">
        <f t="shared" si="42"/>
        <v>15</v>
      </c>
      <c r="M60" s="9">
        <f t="shared" si="43"/>
        <v>6</v>
      </c>
      <c r="N60" s="9">
        <f t="shared" si="44"/>
        <v>16</v>
      </c>
      <c r="O60" s="9">
        <f t="shared" si="45"/>
        <v>5</v>
      </c>
      <c r="P60" s="9">
        <f t="shared" si="46"/>
        <v>17</v>
      </c>
      <c r="Q60" s="9">
        <f t="shared" si="47"/>
        <v>4</v>
      </c>
      <c r="R60" s="9">
        <f t="shared" si="48"/>
        <v>18</v>
      </c>
      <c r="S60" s="9">
        <f t="shared" si="49"/>
        <v>3</v>
      </c>
      <c r="T60" s="9">
        <f t="shared" si="50"/>
        <v>2</v>
      </c>
      <c r="U60" s="9">
        <f t="shared" si="51"/>
        <v>2</v>
      </c>
      <c r="V60" s="9">
        <f t="shared" si="52"/>
        <v>3</v>
      </c>
      <c r="W60" s="9">
        <f t="shared" si="53"/>
        <v>18</v>
      </c>
      <c r="X60" s="9">
        <f t="shared" si="54"/>
        <v>4</v>
      </c>
      <c r="Y60" s="9">
        <f t="shared" si="55"/>
        <v>17</v>
      </c>
      <c r="Z60" s="9">
        <f t="shared" si="56"/>
        <v>5</v>
      </c>
      <c r="AA60" s="9">
        <f t="shared" si="57"/>
        <v>16</v>
      </c>
      <c r="AB60" s="9">
        <f t="shared" si="58"/>
        <v>6</v>
      </c>
      <c r="AC60" s="9">
        <f t="shared" si="59"/>
        <v>15</v>
      </c>
      <c r="AD60" s="9">
        <f t="shared" si="60"/>
        <v>7</v>
      </c>
      <c r="AE60" s="9">
        <f t="shared" si="61"/>
        <v>14</v>
      </c>
      <c r="AF60" s="9">
        <f t="shared" si="62"/>
        <v>8</v>
      </c>
      <c r="AG60" s="9">
        <f t="shared" si="63"/>
        <v>13</v>
      </c>
      <c r="AH60" s="13">
        <f t="shared" si="64"/>
        <v>9</v>
      </c>
    </row>
    <row r="61" spans="2:34" x14ac:dyDescent="0.25">
      <c r="B61" s="12">
        <f t="shared" si="65"/>
        <v>43</v>
      </c>
      <c r="C61" s="9">
        <f t="shared" si="33"/>
        <v>10</v>
      </c>
      <c r="D61" s="9">
        <f t="shared" si="34"/>
        <v>1</v>
      </c>
      <c r="E61" s="9">
        <f t="shared" si="35"/>
        <v>9</v>
      </c>
      <c r="F61" s="9">
        <f t="shared" si="36"/>
        <v>11</v>
      </c>
      <c r="G61" s="9">
        <f t="shared" si="37"/>
        <v>8</v>
      </c>
      <c r="H61" s="9">
        <f t="shared" si="38"/>
        <v>12</v>
      </c>
      <c r="I61" s="9">
        <f t="shared" si="39"/>
        <v>7</v>
      </c>
      <c r="J61" s="9">
        <f t="shared" si="40"/>
        <v>13</v>
      </c>
      <c r="K61" s="9">
        <f t="shared" si="41"/>
        <v>6</v>
      </c>
      <c r="L61" s="9">
        <f t="shared" si="42"/>
        <v>14</v>
      </c>
      <c r="M61" s="9">
        <f t="shared" si="43"/>
        <v>5</v>
      </c>
      <c r="N61" s="9">
        <f t="shared" si="44"/>
        <v>15</v>
      </c>
      <c r="O61" s="9">
        <f t="shared" si="45"/>
        <v>4</v>
      </c>
      <c r="P61" s="9">
        <f t="shared" si="46"/>
        <v>16</v>
      </c>
      <c r="Q61" s="9">
        <f t="shared" si="47"/>
        <v>3</v>
      </c>
      <c r="R61" s="9">
        <f t="shared" si="48"/>
        <v>17</v>
      </c>
      <c r="S61" s="9">
        <f t="shared" si="49"/>
        <v>2</v>
      </c>
      <c r="T61" s="9">
        <f t="shared" si="50"/>
        <v>18</v>
      </c>
      <c r="U61" s="9">
        <f t="shared" si="51"/>
        <v>18</v>
      </c>
      <c r="V61" s="9">
        <f t="shared" si="52"/>
        <v>2</v>
      </c>
      <c r="W61" s="9">
        <f t="shared" si="53"/>
        <v>17</v>
      </c>
      <c r="X61" s="9">
        <f t="shared" si="54"/>
        <v>3</v>
      </c>
      <c r="Y61" s="9">
        <f t="shared" si="55"/>
        <v>16</v>
      </c>
      <c r="Z61" s="9">
        <f t="shared" si="56"/>
        <v>4</v>
      </c>
      <c r="AA61" s="9">
        <f t="shared" si="57"/>
        <v>15</v>
      </c>
      <c r="AB61" s="9">
        <f t="shared" si="58"/>
        <v>5</v>
      </c>
      <c r="AC61" s="9">
        <f t="shared" si="59"/>
        <v>14</v>
      </c>
      <c r="AD61" s="9">
        <f t="shared" si="60"/>
        <v>6</v>
      </c>
      <c r="AE61" s="9">
        <f t="shared" si="61"/>
        <v>13</v>
      </c>
      <c r="AF61" s="9">
        <f t="shared" si="62"/>
        <v>7</v>
      </c>
      <c r="AG61" s="9">
        <f t="shared" si="63"/>
        <v>12</v>
      </c>
      <c r="AH61" s="13">
        <f t="shared" si="64"/>
        <v>8</v>
      </c>
    </row>
    <row r="62" spans="2:34" x14ac:dyDescent="0.25">
      <c r="B62" s="12">
        <f t="shared" si="65"/>
        <v>44</v>
      </c>
      <c r="C62" s="9">
        <f t="shared" si="33"/>
        <v>9</v>
      </c>
      <c r="D62" s="9">
        <f t="shared" si="34"/>
        <v>1</v>
      </c>
      <c r="E62" s="9">
        <f t="shared" si="35"/>
        <v>8</v>
      </c>
      <c r="F62" s="9">
        <f t="shared" si="36"/>
        <v>10</v>
      </c>
      <c r="G62" s="9">
        <f t="shared" si="37"/>
        <v>7</v>
      </c>
      <c r="H62" s="9">
        <f t="shared" si="38"/>
        <v>11</v>
      </c>
      <c r="I62" s="9">
        <f t="shared" si="39"/>
        <v>6</v>
      </c>
      <c r="J62" s="9">
        <f t="shared" si="40"/>
        <v>12</v>
      </c>
      <c r="K62" s="9">
        <f t="shared" si="41"/>
        <v>5</v>
      </c>
      <c r="L62" s="9">
        <f t="shared" si="42"/>
        <v>13</v>
      </c>
      <c r="M62" s="9">
        <f t="shared" si="43"/>
        <v>4</v>
      </c>
      <c r="N62" s="9">
        <f t="shared" si="44"/>
        <v>14</v>
      </c>
      <c r="O62" s="9">
        <f t="shared" si="45"/>
        <v>3</v>
      </c>
      <c r="P62" s="9">
        <f t="shared" si="46"/>
        <v>15</v>
      </c>
      <c r="Q62" s="9">
        <f t="shared" si="47"/>
        <v>2</v>
      </c>
      <c r="R62" s="9">
        <f t="shared" si="48"/>
        <v>16</v>
      </c>
      <c r="S62" s="9">
        <f t="shared" si="49"/>
        <v>18</v>
      </c>
      <c r="T62" s="9">
        <f t="shared" si="50"/>
        <v>17</v>
      </c>
      <c r="U62" s="9">
        <f t="shared" si="51"/>
        <v>17</v>
      </c>
      <c r="V62" s="9">
        <f t="shared" si="52"/>
        <v>18</v>
      </c>
      <c r="W62" s="9">
        <f t="shared" si="53"/>
        <v>16</v>
      </c>
      <c r="X62" s="9">
        <f t="shared" si="54"/>
        <v>2</v>
      </c>
      <c r="Y62" s="9">
        <f t="shared" si="55"/>
        <v>15</v>
      </c>
      <c r="Z62" s="9">
        <f t="shared" si="56"/>
        <v>3</v>
      </c>
      <c r="AA62" s="9">
        <f t="shared" si="57"/>
        <v>14</v>
      </c>
      <c r="AB62" s="9">
        <f t="shared" si="58"/>
        <v>4</v>
      </c>
      <c r="AC62" s="9">
        <f t="shared" si="59"/>
        <v>13</v>
      </c>
      <c r="AD62" s="9">
        <f t="shared" si="60"/>
        <v>5</v>
      </c>
      <c r="AE62" s="9">
        <f t="shared" si="61"/>
        <v>12</v>
      </c>
      <c r="AF62" s="9">
        <f t="shared" si="62"/>
        <v>6</v>
      </c>
      <c r="AG62" s="9">
        <f t="shared" si="63"/>
        <v>11</v>
      </c>
      <c r="AH62" s="13">
        <f t="shared" si="64"/>
        <v>7</v>
      </c>
    </row>
    <row r="63" spans="2:34" x14ac:dyDescent="0.25">
      <c r="B63" s="12">
        <f t="shared" si="65"/>
        <v>45</v>
      </c>
      <c r="C63" s="9">
        <f t="shared" si="33"/>
        <v>8</v>
      </c>
      <c r="D63" s="9">
        <f t="shared" si="34"/>
        <v>1</v>
      </c>
      <c r="E63" s="9">
        <f t="shared" si="35"/>
        <v>7</v>
      </c>
      <c r="F63" s="9">
        <f t="shared" si="36"/>
        <v>9</v>
      </c>
      <c r="G63" s="9">
        <f t="shared" si="37"/>
        <v>6</v>
      </c>
      <c r="H63" s="9">
        <f t="shared" si="38"/>
        <v>10</v>
      </c>
      <c r="I63" s="9">
        <f t="shared" si="39"/>
        <v>5</v>
      </c>
      <c r="J63" s="9">
        <f t="shared" si="40"/>
        <v>11</v>
      </c>
      <c r="K63" s="9">
        <f t="shared" si="41"/>
        <v>4</v>
      </c>
      <c r="L63" s="9">
        <f t="shared" si="42"/>
        <v>12</v>
      </c>
      <c r="M63" s="9">
        <f t="shared" si="43"/>
        <v>3</v>
      </c>
      <c r="N63" s="9">
        <f t="shared" si="44"/>
        <v>13</v>
      </c>
      <c r="O63" s="9">
        <f t="shared" si="45"/>
        <v>2</v>
      </c>
      <c r="P63" s="9">
        <f t="shared" si="46"/>
        <v>14</v>
      </c>
      <c r="Q63" s="9">
        <f t="shared" si="47"/>
        <v>18</v>
      </c>
      <c r="R63" s="9">
        <f t="shared" si="48"/>
        <v>15</v>
      </c>
      <c r="S63" s="9">
        <f t="shared" si="49"/>
        <v>17</v>
      </c>
      <c r="T63" s="9">
        <f t="shared" si="50"/>
        <v>16</v>
      </c>
      <c r="U63" s="9">
        <f t="shared" si="51"/>
        <v>16</v>
      </c>
      <c r="V63" s="9">
        <f t="shared" si="52"/>
        <v>17</v>
      </c>
      <c r="W63" s="9">
        <f t="shared" si="53"/>
        <v>15</v>
      </c>
      <c r="X63" s="9">
        <f t="shared" si="54"/>
        <v>18</v>
      </c>
      <c r="Y63" s="9">
        <f t="shared" si="55"/>
        <v>14</v>
      </c>
      <c r="Z63" s="9">
        <f t="shared" si="56"/>
        <v>2</v>
      </c>
      <c r="AA63" s="9">
        <f t="shared" si="57"/>
        <v>13</v>
      </c>
      <c r="AB63" s="9">
        <f t="shared" si="58"/>
        <v>3</v>
      </c>
      <c r="AC63" s="9">
        <f t="shared" si="59"/>
        <v>12</v>
      </c>
      <c r="AD63" s="9">
        <f t="shared" si="60"/>
        <v>4</v>
      </c>
      <c r="AE63" s="9">
        <f t="shared" si="61"/>
        <v>11</v>
      </c>
      <c r="AF63" s="9">
        <f t="shared" si="62"/>
        <v>5</v>
      </c>
      <c r="AG63" s="9">
        <f t="shared" si="63"/>
        <v>10</v>
      </c>
      <c r="AH63" s="13">
        <f t="shared" si="64"/>
        <v>6</v>
      </c>
    </row>
    <row r="64" spans="2:34" x14ac:dyDescent="0.25">
      <c r="B64" s="12">
        <f t="shared" si="65"/>
        <v>46</v>
      </c>
      <c r="C64" s="9">
        <f t="shared" si="33"/>
        <v>7</v>
      </c>
      <c r="D64" s="9">
        <f t="shared" si="34"/>
        <v>1</v>
      </c>
      <c r="E64" s="9">
        <f t="shared" si="35"/>
        <v>6</v>
      </c>
      <c r="F64" s="9">
        <f t="shared" si="36"/>
        <v>8</v>
      </c>
      <c r="G64" s="9">
        <f t="shared" si="37"/>
        <v>5</v>
      </c>
      <c r="H64" s="9">
        <f t="shared" si="38"/>
        <v>9</v>
      </c>
      <c r="I64" s="9">
        <f t="shared" si="39"/>
        <v>4</v>
      </c>
      <c r="J64" s="9">
        <f t="shared" si="40"/>
        <v>10</v>
      </c>
      <c r="K64" s="9">
        <f t="shared" si="41"/>
        <v>3</v>
      </c>
      <c r="L64" s="9">
        <f t="shared" si="42"/>
        <v>11</v>
      </c>
      <c r="M64" s="9">
        <f t="shared" si="43"/>
        <v>2</v>
      </c>
      <c r="N64" s="9">
        <f t="shared" si="44"/>
        <v>12</v>
      </c>
      <c r="O64" s="9">
        <f t="shared" si="45"/>
        <v>18</v>
      </c>
      <c r="P64" s="9">
        <f t="shared" si="46"/>
        <v>13</v>
      </c>
      <c r="Q64" s="9">
        <f t="shared" si="47"/>
        <v>17</v>
      </c>
      <c r="R64" s="9">
        <f t="shared" si="48"/>
        <v>14</v>
      </c>
      <c r="S64" s="9">
        <f t="shared" si="49"/>
        <v>16</v>
      </c>
      <c r="T64" s="9">
        <f t="shared" si="50"/>
        <v>15</v>
      </c>
      <c r="U64" s="9">
        <f t="shared" si="51"/>
        <v>15</v>
      </c>
      <c r="V64" s="9">
        <f t="shared" si="52"/>
        <v>16</v>
      </c>
      <c r="W64" s="9">
        <f t="shared" si="53"/>
        <v>14</v>
      </c>
      <c r="X64" s="9">
        <f t="shared" si="54"/>
        <v>17</v>
      </c>
      <c r="Y64" s="9">
        <f t="shared" si="55"/>
        <v>13</v>
      </c>
      <c r="Z64" s="9">
        <f t="shared" si="56"/>
        <v>18</v>
      </c>
      <c r="AA64" s="9">
        <f t="shared" si="57"/>
        <v>12</v>
      </c>
      <c r="AB64" s="9">
        <f t="shared" si="58"/>
        <v>2</v>
      </c>
      <c r="AC64" s="9">
        <f t="shared" si="59"/>
        <v>11</v>
      </c>
      <c r="AD64" s="9">
        <f t="shared" si="60"/>
        <v>3</v>
      </c>
      <c r="AE64" s="9">
        <f t="shared" si="61"/>
        <v>10</v>
      </c>
      <c r="AF64" s="9">
        <f t="shared" si="62"/>
        <v>4</v>
      </c>
      <c r="AG64" s="9">
        <f t="shared" si="63"/>
        <v>9</v>
      </c>
      <c r="AH64" s="13">
        <f t="shared" si="64"/>
        <v>5</v>
      </c>
    </row>
    <row r="65" spans="2:34" x14ac:dyDescent="0.25">
      <c r="B65" s="12">
        <f t="shared" si="65"/>
        <v>47</v>
      </c>
      <c r="C65" s="9">
        <f t="shared" si="33"/>
        <v>6</v>
      </c>
      <c r="D65" s="9">
        <f t="shared" si="34"/>
        <v>1</v>
      </c>
      <c r="E65" s="9">
        <f t="shared" si="35"/>
        <v>5</v>
      </c>
      <c r="F65" s="9">
        <f t="shared" si="36"/>
        <v>7</v>
      </c>
      <c r="G65" s="9">
        <f t="shared" si="37"/>
        <v>4</v>
      </c>
      <c r="H65" s="9">
        <f t="shared" si="38"/>
        <v>8</v>
      </c>
      <c r="I65" s="9">
        <f t="shared" si="39"/>
        <v>3</v>
      </c>
      <c r="J65" s="9">
        <f t="shared" si="40"/>
        <v>9</v>
      </c>
      <c r="K65" s="9">
        <f t="shared" si="41"/>
        <v>2</v>
      </c>
      <c r="L65" s="9">
        <f t="shared" si="42"/>
        <v>10</v>
      </c>
      <c r="M65" s="9">
        <f t="shared" si="43"/>
        <v>18</v>
      </c>
      <c r="N65" s="9">
        <f t="shared" si="44"/>
        <v>11</v>
      </c>
      <c r="O65" s="9">
        <f t="shared" si="45"/>
        <v>17</v>
      </c>
      <c r="P65" s="9">
        <f t="shared" si="46"/>
        <v>12</v>
      </c>
      <c r="Q65" s="9">
        <f t="shared" si="47"/>
        <v>16</v>
      </c>
      <c r="R65" s="9">
        <f t="shared" si="48"/>
        <v>13</v>
      </c>
      <c r="S65" s="9">
        <f t="shared" si="49"/>
        <v>15</v>
      </c>
      <c r="T65" s="9">
        <f t="shared" si="50"/>
        <v>14</v>
      </c>
      <c r="U65" s="9">
        <f t="shared" si="51"/>
        <v>14</v>
      </c>
      <c r="V65" s="9">
        <f t="shared" si="52"/>
        <v>15</v>
      </c>
      <c r="W65" s="9">
        <f t="shared" si="53"/>
        <v>13</v>
      </c>
      <c r="X65" s="9">
        <f t="shared" si="54"/>
        <v>16</v>
      </c>
      <c r="Y65" s="9">
        <f t="shared" si="55"/>
        <v>12</v>
      </c>
      <c r="Z65" s="9">
        <f t="shared" si="56"/>
        <v>17</v>
      </c>
      <c r="AA65" s="9">
        <f t="shared" si="57"/>
        <v>11</v>
      </c>
      <c r="AB65" s="9">
        <f t="shared" si="58"/>
        <v>18</v>
      </c>
      <c r="AC65" s="9">
        <f t="shared" si="59"/>
        <v>10</v>
      </c>
      <c r="AD65" s="9">
        <f t="shared" si="60"/>
        <v>2</v>
      </c>
      <c r="AE65" s="9">
        <f t="shared" si="61"/>
        <v>9</v>
      </c>
      <c r="AF65" s="9">
        <f t="shared" si="62"/>
        <v>3</v>
      </c>
      <c r="AG65" s="9">
        <f t="shared" si="63"/>
        <v>8</v>
      </c>
      <c r="AH65" s="13">
        <f t="shared" si="64"/>
        <v>4</v>
      </c>
    </row>
    <row r="66" spans="2:34" x14ac:dyDescent="0.25">
      <c r="B66" s="12">
        <f t="shared" si="65"/>
        <v>48</v>
      </c>
      <c r="C66" s="9">
        <f t="shared" ref="C66:C128" si="66">D35</f>
        <v>5</v>
      </c>
      <c r="D66" s="9">
        <f t="shared" ref="D66:D128" si="67">C35</f>
        <v>1</v>
      </c>
      <c r="E66" s="9">
        <f t="shared" ref="E66:E128" si="68">F35</f>
        <v>4</v>
      </c>
      <c r="F66" s="9">
        <f t="shared" ref="F66:F128" si="69">E35</f>
        <v>6</v>
      </c>
      <c r="G66" s="9">
        <f t="shared" ref="G66:G128" si="70">H35</f>
        <v>3</v>
      </c>
      <c r="H66" s="9">
        <f t="shared" ref="H66:H128" si="71">G35</f>
        <v>7</v>
      </c>
      <c r="I66" s="9">
        <f t="shared" ref="I66:I128" si="72">J35</f>
        <v>2</v>
      </c>
      <c r="J66" s="9">
        <f t="shared" ref="J66:J128" si="73">I35</f>
        <v>8</v>
      </c>
      <c r="K66" s="9">
        <f t="shared" ref="K66:K128" si="74">L35</f>
        <v>18</v>
      </c>
      <c r="L66" s="9">
        <f t="shared" ref="L66:L128" si="75">K35</f>
        <v>9</v>
      </c>
      <c r="M66" s="9">
        <f t="shared" ref="M66:M128" si="76">N35</f>
        <v>17</v>
      </c>
      <c r="N66" s="9">
        <f t="shared" ref="N66:N128" si="77">M35</f>
        <v>10</v>
      </c>
      <c r="O66" s="9">
        <f t="shared" ref="O66:O128" si="78">P35</f>
        <v>16</v>
      </c>
      <c r="P66" s="9">
        <f t="shared" ref="P66:P128" si="79">O35</f>
        <v>11</v>
      </c>
      <c r="Q66" s="9">
        <f t="shared" ref="Q66:Q128" si="80">R35</f>
        <v>15</v>
      </c>
      <c r="R66" s="9">
        <f t="shared" ref="R66:R128" si="81">Q35</f>
        <v>12</v>
      </c>
      <c r="S66" s="9">
        <f t="shared" ref="S66:S128" si="82">T35</f>
        <v>14</v>
      </c>
      <c r="T66" s="9">
        <f t="shared" ref="T66:T128" si="83">S35</f>
        <v>13</v>
      </c>
      <c r="U66" s="9">
        <f t="shared" ref="U66:U128" si="84">V35</f>
        <v>13</v>
      </c>
      <c r="V66" s="9">
        <f t="shared" ref="V66:V128" si="85">U35</f>
        <v>14</v>
      </c>
      <c r="W66" s="9">
        <f t="shared" ref="W66:W128" si="86">X35</f>
        <v>12</v>
      </c>
      <c r="X66" s="9">
        <f t="shared" ref="X66:X128" si="87">W35</f>
        <v>15</v>
      </c>
      <c r="Y66" s="9">
        <f t="shared" ref="Y66:Y128" si="88">Z35</f>
        <v>11</v>
      </c>
      <c r="Z66" s="9">
        <f t="shared" ref="Z66:Z128" si="89">Y35</f>
        <v>16</v>
      </c>
      <c r="AA66" s="9">
        <f t="shared" ref="AA66:AA128" si="90">AB35</f>
        <v>10</v>
      </c>
      <c r="AB66" s="9">
        <f t="shared" ref="AB66:AB128" si="91">AA35</f>
        <v>17</v>
      </c>
      <c r="AC66" s="9">
        <f t="shared" ref="AC66:AC128" si="92">AD35</f>
        <v>9</v>
      </c>
      <c r="AD66" s="9">
        <f t="shared" ref="AD66:AD128" si="93">AC35</f>
        <v>18</v>
      </c>
      <c r="AE66" s="9">
        <f t="shared" ref="AE66:AE128" si="94">AF35</f>
        <v>8</v>
      </c>
      <c r="AF66" s="9">
        <f t="shared" ref="AF66:AF128" si="95">AE35</f>
        <v>2</v>
      </c>
      <c r="AG66" s="9">
        <f t="shared" ref="AG66:AG128" si="96">AH35</f>
        <v>7</v>
      </c>
      <c r="AH66" s="13">
        <f t="shared" ref="AH66:AH128" si="97">AG35</f>
        <v>3</v>
      </c>
    </row>
    <row r="67" spans="2:34" x14ac:dyDescent="0.25">
      <c r="B67" s="12">
        <f t="shared" si="65"/>
        <v>49</v>
      </c>
      <c r="C67" s="9">
        <f t="shared" si="66"/>
        <v>1</v>
      </c>
      <c r="D67" s="9">
        <f t="shared" si="67"/>
        <v>18</v>
      </c>
      <c r="E67" s="9">
        <f t="shared" si="68"/>
        <v>2</v>
      </c>
      <c r="F67" s="9">
        <f t="shared" si="69"/>
        <v>17</v>
      </c>
      <c r="G67" s="9">
        <f t="shared" si="70"/>
        <v>3</v>
      </c>
      <c r="H67" s="9">
        <f t="shared" si="71"/>
        <v>16</v>
      </c>
      <c r="I67" s="9">
        <f t="shared" si="72"/>
        <v>4</v>
      </c>
      <c r="J67" s="9">
        <f t="shared" si="73"/>
        <v>15</v>
      </c>
      <c r="K67" s="9">
        <f t="shared" si="74"/>
        <v>5</v>
      </c>
      <c r="L67" s="9">
        <f t="shared" si="75"/>
        <v>14</v>
      </c>
      <c r="M67" s="9">
        <f t="shared" si="76"/>
        <v>6</v>
      </c>
      <c r="N67" s="9">
        <f t="shared" si="77"/>
        <v>13</v>
      </c>
      <c r="O67" s="9">
        <f t="shared" si="78"/>
        <v>7</v>
      </c>
      <c r="P67" s="9">
        <f t="shared" si="79"/>
        <v>12</v>
      </c>
      <c r="Q67" s="9">
        <f t="shared" si="80"/>
        <v>8</v>
      </c>
      <c r="R67" s="9">
        <f t="shared" si="81"/>
        <v>11</v>
      </c>
      <c r="S67" s="9">
        <f t="shared" si="82"/>
        <v>9</v>
      </c>
      <c r="T67" s="9">
        <f t="shared" si="83"/>
        <v>10</v>
      </c>
      <c r="U67" s="9">
        <f t="shared" si="84"/>
        <v>10</v>
      </c>
      <c r="V67" s="9">
        <f t="shared" si="85"/>
        <v>9</v>
      </c>
      <c r="W67" s="9">
        <f t="shared" si="86"/>
        <v>11</v>
      </c>
      <c r="X67" s="9">
        <f t="shared" si="87"/>
        <v>8</v>
      </c>
      <c r="Y67" s="9">
        <f t="shared" si="88"/>
        <v>12</v>
      </c>
      <c r="Z67" s="9">
        <f t="shared" si="89"/>
        <v>7</v>
      </c>
      <c r="AA67" s="9">
        <f t="shared" si="90"/>
        <v>13</v>
      </c>
      <c r="AB67" s="9">
        <f t="shared" si="91"/>
        <v>6</v>
      </c>
      <c r="AC67" s="9">
        <f t="shared" si="92"/>
        <v>14</v>
      </c>
      <c r="AD67" s="9">
        <f t="shared" si="93"/>
        <v>5</v>
      </c>
      <c r="AE67" s="9">
        <f t="shared" si="94"/>
        <v>15</v>
      </c>
      <c r="AF67" s="9">
        <f t="shared" si="95"/>
        <v>4</v>
      </c>
      <c r="AG67" s="9">
        <f t="shared" si="96"/>
        <v>16</v>
      </c>
      <c r="AH67" s="13">
        <f t="shared" si="97"/>
        <v>3</v>
      </c>
    </row>
    <row r="68" spans="2:34" x14ac:dyDescent="0.25">
      <c r="B68" s="12">
        <f t="shared" si="65"/>
        <v>50</v>
      </c>
      <c r="C68" s="9">
        <f t="shared" si="66"/>
        <v>1</v>
      </c>
      <c r="D68" s="9">
        <f t="shared" si="67"/>
        <v>17</v>
      </c>
      <c r="E68" s="9">
        <f t="shared" si="68"/>
        <v>18</v>
      </c>
      <c r="F68" s="9">
        <f t="shared" si="69"/>
        <v>16</v>
      </c>
      <c r="G68" s="9">
        <f t="shared" si="70"/>
        <v>2</v>
      </c>
      <c r="H68" s="9">
        <f t="shared" si="71"/>
        <v>15</v>
      </c>
      <c r="I68" s="9">
        <f t="shared" si="72"/>
        <v>3</v>
      </c>
      <c r="J68" s="9">
        <f t="shared" si="73"/>
        <v>14</v>
      </c>
      <c r="K68" s="9">
        <f t="shared" si="74"/>
        <v>4</v>
      </c>
      <c r="L68" s="9">
        <f t="shared" si="75"/>
        <v>13</v>
      </c>
      <c r="M68" s="9">
        <f t="shared" si="76"/>
        <v>5</v>
      </c>
      <c r="N68" s="9">
        <f t="shared" si="77"/>
        <v>12</v>
      </c>
      <c r="O68" s="9">
        <f t="shared" si="78"/>
        <v>6</v>
      </c>
      <c r="P68" s="9">
        <f t="shared" si="79"/>
        <v>11</v>
      </c>
      <c r="Q68" s="9">
        <f t="shared" si="80"/>
        <v>7</v>
      </c>
      <c r="R68" s="9">
        <f t="shared" si="81"/>
        <v>10</v>
      </c>
      <c r="S68" s="9">
        <f t="shared" si="82"/>
        <v>8</v>
      </c>
      <c r="T68" s="9">
        <f t="shared" si="83"/>
        <v>9</v>
      </c>
      <c r="U68" s="9">
        <f t="shared" si="84"/>
        <v>9</v>
      </c>
      <c r="V68" s="9">
        <f t="shared" si="85"/>
        <v>8</v>
      </c>
      <c r="W68" s="9">
        <f t="shared" si="86"/>
        <v>10</v>
      </c>
      <c r="X68" s="9">
        <f t="shared" si="87"/>
        <v>7</v>
      </c>
      <c r="Y68" s="9">
        <f t="shared" si="88"/>
        <v>11</v>
      </c>
      <c r="Z68" s="9">
        <f t="shared" si="89"/>
        <v>6</v>
      </c>
      <c r="AA68" s="9">
        <f t="shared" si="90"/>
        <v>12</v>
      </c>
      <c r="AB68" s="9">
        <f t="shared" si="91"/>
        <v>5</v>
      </c>
      <c r="AC68" s="9">
        <f t="shared" si="92"/>
        <v>13</v>
      </c>
      <c r="AD68" s="9">
        <f t="shared" si="93"/>
        <v>4</v>
      </c>
      <c r="AE68" s="9">
        <f t="shared" si="94"/>
        <v>14</v>
      </c>
      <c r="AF68" s="9">
        <f t="shared" si="95"/>
        <v>3</v>
      </c>
      <c r="AG68" s="9">
        <f t="shared" si="96"/>
        <v>15</v>
      </c>
      <c r="AH68" s="13">
        <f t="shared" si="97"/>
        <v>2</v>
      </c>
    </row>
    <row r="69" spans="2:34" x14ac:dyDescent="0.25">
      <c r="B69" s="12">
        <f t="shared" si="65"/>
        <v>51</v>
      </c>
      <c r="C69" s="9">
        <f t="shared" si="66"/>
        <v>1</v>
      </c>
      <c r="D69" s="9">
        <f t="shared" si="67"/>
        <v>16</v>
      </c>
      <c r="E69" s="9">
        <f t="shared" si="68"/>
        <v>17</v>
      </c>
      <c r="F69" s="9">
        <f t="shared" si="69"/>
        <v>15</v>
      </c>
      <c r="G69" s="9">
        <f t="shared" si="70"/>
        <v>18</v>
      </c>
      <c r="H69" s="9">
        <f t="shared" si="71"/>
        <v>14</v>
      </c>
      <c r="I69" s="9">
        <f t="shared" si="72"/>
        <v>2</v>
      </c>
      <c r="J69" s="9">
        <f t="shared" si="73"/>
        <v>13</v>
      </c>
      <c r="K69" s="9">
        <f t="shared" si="74"/>
        <v>3</v>
      </c>
      <c r="L69" s="9">
        <f t="shared" si="75"/>
        <v>12</v>
      </c>
      <c r="M69" s="9">
        <f t="shared" si="76"/>
        <v>4</v>
      </c>
      <c r="N69" s="9">
        <f t="shared" si="77"/>
        <v>11</v>
      </c>
      <c r="O69" s="9">
        <f t="shared" si="78"/>
        <v>5</v>
      </c>
      <c r="P69" s="9">
        <f t="shared" si="79"/>
        <v>10</v>
      </c>
      <c r="Q69" s="9">
        <f t="shared" si="80"/>
        <v>6</v>
      </c>
      <c r="R69" s="9">
        <f t="shared" si="81"/>
        <v>9</v>
      </c>
      <c r="S69" s="9">
        <f t="shared" si="82"/>
        <v>7</v>
      </c>
      <c r="T69" s="9">
        <f t="shared" si="83"/>
        <v>8</v>
      </c>
      <c r="U69" s="9">
        <f t="shared" si="84"/>
        <v>8</v>
      </c>
      <c r="V69" s="9">
        <f t="shared" si="85"/>
        <v>7</v>
      </c>
      <c r="W69" s="9">
        <f t="shared" si="86"/>
        <v>9</v>
      </c>
      <c r="X69" s="9">
        <f t="shared" si="87"/>
        <v>6</v>
      </c>
      <c r="Y69" s="9">
        <f t="shared" si="88"/>
        <v>10</v>
      </c>
      <c r="Z69" s="9">
        <f t="shared" si="89"/>
        <v>5</v>
      </c>
      <c r="AA69" s="9">
        <f t="shared" si="90"/>
        <v>11</v>
      </c>
      <c r="AB69" s="9">
        <f t="shared" si="91"/>
        <v>4</v>
      </c>
      <c r="AC69" s="9">
        <f t="shared" si="92"/>
        <v>12</v>
      </c>
      <c r="AD69" s="9">
        <f t="shared" si="93"/>
        <v>3</v>
      </c>
      <c r="AE69" s="9">
        <f t="shared" si="94"/>
        <v>13</v>
      </c>
      <c r="AF69" s="9">
        <f t="shared" si="95"/>
        <v>2</v>
      </c>
      <c r="AG69" s="9">
        <f t="shared" si="96"/>
        <v>14</v>
      </c>
      <c r="AH69" s="13">
        <f t="shared" si="97"/>
        <v>18</v>
      </c>
    </row>
    <row r="70" spans="2:34" x14ac:dyDescent="0.25">
      <c r="B70" s="12">
        <f t="shared" si="65"/>
        <v>52</v>
      </c>
      <c r="C70" s="9">
        <f t="shared" si="66"/>
        <v>1</v>
      </c>
      <c r="D70" s="9">
        <f t="shared" si="67"/>
        <v>15</v>
      </c>
      <c r="E70" s="9">
        <f t="shared" si="68"/>
        <v>16</v>
      </c>
      <c r="F70" s="9">
        <f t="shared" si="69"/>
        <v>14</v>
      </c>
      <c r="G70" s="9">
        <f t="shared" si="70"/>
        <v>17</v>
      </c>
      <c r="H70" s="9">
        <f t="shared" si="71"/>
        <v>13</v>
      </c>
      <c r="I70" s="9">
        <f t="shared" si="72"/>
        <v>18</v>
      </c>
      <c r="J70" s="9">
        <f t="shared" si="73"/>
        <v>12</v>
      </c>
      <c r="K70" s="9">
        <f t="shared" si="74"/>
        <v>2</v>
      </c>
      <c r="L70" s="9">
        <f t="shared" si="75"/>
        <v>11</v>
      </c>
      <c r="M70" s="9">
        <f t="shared" si="76"/>
        <v>3</v>
      </c>
      <c r="N70" s="9">
        <f t="shared" si="77"/>
        <v>10</v>
      </c>
      <c r="O70" s="9">
        <f t="shared" si="78"/>
        <v>4</v>
      </c>
      <c r="P70" s="9">
        <f t="shared" si="79"/>
        <v>9</v>
      </c>
      <c r="Q70" s="9">
        <f t="shared" si="80"/>
        <v>5</v>
      </c>
      <c r="R70" s="9">
        <f t="shared" si="81"/>
        <v>8</v>
      </c>
      <c r="S70" s="9">
        <f t="shared" si="82"/>
        <v>6</v>
      </c>
      <c r="T70" s="9">
        <f t="shared" si="83"/>
        <v>7</v>
      </c>
      <c r="U70" s="9">
        <f t="shared" si="84"/>
        <v>7</v>
      </c>
      <c r="V70" s="9">
        <f t="shared" si="85"/>
        <v>6</v>
      </c>
      <c r="W70" s="9">
        <f t="shared" si="86"/>
        <v>8</v>
      </c>
      <c r="X70" s="9">
        <f t="shared" si="87"/>
        <v>5</v>
      </c>
      <c r="Y70" s="9">
        <f t="shared" si="88"/>
        <v>9</v>
      </c>
      <c r="Z70" s="9">
        <f t="shared" si="89"/>
        <v>4</v>
      </c>
      <c r="AA70" s="9">
        <f t="shared" si="90"/>
        <v>10</v>
      </c>
      <c r="AB70" s="9">
        <f t="shared" si="91"/>
        <v>3</v>
      </c>
      <c r="AC70" s="9">
        <f t="shared" si="92"/>
        <v>11</v>
      </c>
      <c r="AD70" s="9">
        <f t="shared" si="93"/>
        <v>2</v>
      </c>
      <c r="AE70" s="9">
        <f t="shared" si="94"/>
        <v>12</v>
      </c>
      <c r="AF70" s="9">
        <f t="shared" si="95"/>
        <v>18</v>
      </c>
      <c r="AG70" s="9">
        <f t="shared" si="96"/>
        <v>13</v>
      </c>
      <c r="AH70" s="13">
        <f t="shared" si="97"/>
        <v>17</v>
      </c>
    </row>
    <row r="71" spans="2:34" x14ac:dyDescent="0.25">
      <c r="B71" s="12">
        <f t="shared" si="65"/>
        <v>53</v>
      </c>
      <c r="C71" s="9">
        <f t="shared" si="66"/>
        <v>1</v>
      </c>
      <c r="D71" s="9">
        <f t="shared" si="67"/>
        <v>14</v>
      </c>
      <c r="E71" s="9">
        <f t="shared" si="68"/>
        <v>15</v>
      </c>
      <c r="F71" s="9">
        <f t="shared" si="69"/>
        <v>13</v>
      </c>
      <c r="G71" s="9">
        <f t="shared" si="70"/>
        <v>16</v>
      </c>
      <c r="H71" s="9">
        <f t="shared" si="71"/>
        <v>12</v>
      </c>
      <c r="I71" s="9">
        <f t="shared" si="72"/>
        <v>17</v>
      </c>
      <c r="J71" s="9">
        <f t="shared" si="73"/>
        <v>11</v>
      </c>
      <c r="K71" s="9">
        <f t="shared" si="74"/>
        <v>18</v>
      </c>
      <c r="L71" s="9">
        <f t="shared" si="75"/>
        <v>10</v>
      </c>
      <c r="M71" s="9">
        <f t="shared" si="76"/>
        <v>2</v>
      </c>
      <c r="N71" s="9">
        <f t="shared" si="77"/>
        <v>9</v>
      </c>
      <c r="O71" s="9">
        <f t="shared" si="78"/>
        <v>3</v>
      </c>
      <c r="P71" s="9">
        <f t="shared" si="79"/>
        <v>8</v>
      </c>
      <c r="Q71" s="9">
        <f t="shared" si="80"/>
        <v>4</v>
      </c>
      <c r="R71" s="9">
        <f t="shared" si="81"/>
        <v>7</v>
      </c>
      <c r="S71" s="9">
        <f t="shared" si="82"/>
        <v>5</v>
      </c>
      <c r="T71" s="9">
        <f t="shared" si="83"/>
        <v>6</v>
      </c>
      <c r="U71" s="9">
        <f t="shared" si="84"/>
        <v>6</v>
      </c>
      <c r="V71" s="9">
        <f t="shared" si="85"/>
        <v>5</v>
      </c>
      <c r="W71" s="9">
        <f t="shared" si="86"/>
        <v>7</v>
      </c>
      <c r="X71" s="9">
        <f t="shared" si="87"/>
        <v>4</v>
      </c>
      <c r="Y71" s="9">
        <f t="shared" si="88"/>
        <v>8</v>
      </c>
      <c r="Z71" s="9">
        <f t="shared" si="89"/>
        <v>3</v>
      </c>
      <c r="AA71" s="9">
        <f t="shared" si="90"/>
        <v>9</v>
      </c>
      <c r="AB71" s="9">
        <f t="shared" si="91"/>
        <v>2</v>
      </c>
      <c r="AC71" s="9">
        <f t="shared" si="92"/>
        <v>10</v>
      </c>
      <c r="AD71" s="9">
        <f t="shared" si="93"/>
        <v>18</v>
      </c>
      <c r="AE71" s="9">
        <f t="shared" si="94"/>
        <v>11</v>
      </c>
      <c r="AF71" s="9">
        <f t="shared" si="95"/>
        <v>17</v>
      </c>
      <c r="AG71" s="9">
        <f t="shared" si="96"/>
        <v>12</v>
      </c>
      <c r="AH71" s="13">
        <f t="shared" si="97"/>
        <v>16</v>
      </c>
    </row>
    <row r="72" spans="2:34" x14ac:dyDescent="0.25">
      <c r="B72" s="12">
        <f t="shared" si="65"/>
        <v>54</v>
      </c>
      <c r="C72" s="9">
        <f t="shared" si="66"/>
        <v>1</v>
      </c>
      <c r="D72" s="9">
        <f t="shared" si="67"/>
        <v>13</v>
      </c>
      <c r="E72" s="9">
        <f t="shared" si="68"/>
        <v>14</v>
      </c>
      <c r="F72" s="9">
        <f t="shared" si="69"/>
        <v>12</v>
      </c>
      <c r="G72" s="9">
        <f t="shared" si="70"/>
        <v>15</v>
      </c>
      <c r="H72" s="9">
        <f t="shared" si="71"/>
        <v>11</v>
      </c>
      <c r="I72" s="9">
        <f t="shared" si="72"/>
        <v>16</v>
      </c>
      <c r="J72" s="9">
        <f t="shared" si="73"/>
        <v>10</v>
      </c>
      <c r="K72" s="9">
        <f t="shared" si="74"/>
        <v>17</v>
      </c>
      <c r="L72" s="9">
        <f t="shared" si="75"/>
        <v>9</v>
      </c>
      <c r="M72" s="9">
        <f t="shared" si="76"/>
        <v>18</v>
      </c>
      <c r="N72" s="9">
        <f t="shared" si="77"/>
        <v>8</v>
      </c>
      <c r="O72" s="9">
        <f t="shared" si="78"/>
        <v>2</v>
      </c>
      <c r="P72" s="9">
        <f t="shared" si="79"/>
        <v>7</v>
      </c>
      <c r="Q72" s="9">
        <f t="shared" si="80"/>
        <v>3</v>
      </c>
      <c r="R72" s="9">
        <f t="shared" si="81"/>
        <v>6</v>
      </c>
      <c r="S72" s="9">
        <f t="shared" si="82"/>
        <v>4</v>
      </c>
      <c r="T72" s="9">
        <f t="shared" si="83"/>
        <v>5</v>
      </c>
      <c r="U72" s="9">
        <f t="shared" si="84"/>
        <v>5</v>
      </c>
      <c r="V72" s="9">
        <f t="shared" si="85"/>
        <v>4</v>
      </c>
      <c r="W72" s="9">
        <f t="shared" si="86"/>
        <v>6</v>
      </c>
      <c r="X72" s="9">
        <f t="shared" si="87"/>
        <v>3</v>
      </c>
      <c r="Y72" s="9">
        <f t="shared" si="88"/>
        <v>7</v>
      </c>
      <c r="Z72" s="9">
        <f t="shared" si="89"/>
        <v>2</v>
      </c>
      <c r="AA72" s="9">
        <f t="shared" si="90"/>
        <v>8</v>
      </c>
      <c r="AB72" s="9">
        <f t="shared" si="91"/>
        <v>18</v>
      </c>
      <c r="AC72" s="9">
        <f t="shared" si="92"/>
        <v>9</v>
      </c>
      <c r="AD72" s="9">
        <f t="shared" si="93"/>
        <v>17</v>
      </c>
      <c r="AE72" s="9">
        <f t="shared" si="94"/>
        <v>10</v>
      </c>
      <c r="AF72" s="9">
        <f t="shared" si="95"/>
        <v>16</v>
      </c>
      <c r="AG72" s="9">
        <f t="shared" si="96"/>
        <v>11</v>
      </c>
      <c r="AH72" s="13">
        <f t="shared" si="97"/>
        <v>15</v>
      </c>
    </row>
    <row r="73" spans="2:34" x14ac:dyDescent="0.25">
      <c r="B73" s="12">
        <f t="shared" si="65"/>
        <v>55</v>
      </c>
      <c r="C73" s="9">
        <f t="shared" si="66"/>
        <v>1</v>
      </c>
      <c r="D73" s="9">
        <f t="shared" si="67"/>
        <v>12</v>
      </c>
      <c r="E73" s="9">
        <f t="shared" si="68"/>
        <v>13</v>
      </c>
      <c r="F73" s="9">
        <f t="shared" si="69"/>
        <v>11</v>
      </c>
      <c r="G73" s="9">
        <f t="shared" si="70"/>
        <v>14</v>
      </c>
      <c r="H73" s="9">
        <f t="shared" si="71"/>
        <v>10</v>
      </c>
      <c r="I73" s="9">
        <f t="shared" si="72"/>
        <v>15</v>
      </c>
      <c r="J73" s="9">
        <f t="shared" si="73"/>
        <v>9</v>
      </c>
      <c r="K73" s="9">
        <f t="shared" si="74"/>
        <v>16</v>
      </c>
      <c r="L73" s="9">
        <f t="shared" si="75"/>
        <v>8</v>
      </c>
      <c r="M73" s="9">
        <f t="shared" si="76"/>
        <v>17</v>
      </c>
      <c r="N73" s="9">
        <f t="shared" si="77"/>
        <v>7</v>
      </c>
      <c r="O73" s="9">
        <f t="shared" si="78"/>
        <v>18</v>
      </c>
      <c r="P73" s="9">
        <f t="shared" si="79"/>
        <v>6</v>
      </c>
      <c r="Q73" s="9">
        <f t="shared" si="80"/>
        <v>2</v>
      </c>
      <c r="R73" s="9">
        <f t="shared" si="81"/>
        <v>5</v>
      </c>
      <c r="S73" s="9">
        <f t="shared" si="82"/>
        <v>3</v>
      </c>
      <c r="T73" s="9">
        <f t="shared" si="83"/>
        <v>4</v>
      </c>
      <c r="U73" s="9">
        <f t="shared" si="84"/>
        <v>4</v>
      </c>
      <c r="V73" s="9">
        <f t="shared" si="85"/>
        <v>3</v>
      </c>
      <c r="W73" s="9">
        <f t="shared" si="86"/>
        <v>5</v>
      </c>
      <c r="X73" s="9">
        <f t="shared" si="87"/>
        <v>2</v>
      </c>
      <c r="Y73" s="9">
        <f t="shared" si="88"/>
        <v>6</v>
      </c>
      <c r="Z73" s="9">
        <f t="shared" si="89"/>
        <v>18</v>
      </c>
      <c r="AA73" s="9">
        <f t="shared" si="90"/>
        <v>7</v>
      </c>
      <c r="AB73" s="9">
        <f t="shared" si="91"/>
        <v>17</v>
      </c>
      <c r="AC73" s="9">
        <f t="shared" si="92"/>
        <v>8</v>
      </c>
      <c r="AD73" s="9">
        <f t="shared" si="93"/>
        <v>16</v>
      </c>
      <c r="AE73" s="9">
        <f t="shared" si="94"/>
        <v>9</v>
      </c>
      <c r="AF73" s="9">
        <f t="shared" si="95"/>
        <v>15</v>
      </c>
      <c r="AG73" s="9">
        <f t="shared" si="96"/>
        <v>10</v>
      </c>
      <c r="AH73" s="13">
        <f t="shared" si="97"/>
        <v>14</v>
      </c>
    </row>
    <row r="74" spans="2:34" x14ac:dyDescent="0.25">
      <c r="B74" s="12">
        <f t="shared" si="65"/>
        <v>56</v>
      </c>
      <c r="C74" s="9">
        <f t="shared" si="66"/>
        <v>1</v>
      </c>
      <c r="D74" s="9">
        <f t="shared" si="67"/>
        <v>11</v>
      </c>
      <c r="E74" s="9">
        <f t="shared" si="68"/>
        <v>12</v>
      </c>
      <c r="F74" s="9">
        <f t="shared" si="69"/>
        <v>10</v>
      </c>
      <c r="G74" s="9">
        <f t="shared" si="70"/>
        <v>13</v>
      </c>
      <c r="H74" s="9">
        <f t="shared" si="71"/>
        <v>9</v>
      </c>
      <c r="I74" s="9">
        <f t="shared" si="72"/>
        <v>14</v>
      </c>
      <c r="J74" s="9">
        <f t="shared" si="73"/>
        <v>8</v>
      </c>
      <c r="K74" s="9">
        <f t="shared" si="74"/>
        <v>15</v>
      </c>
      <c r="L74" s="9">
        <f t="shared" si="75"/>
        <v>7</v>
      </c>
      <c r="M74" s="9">
        <f t="shared" si="76"/>
        <v>16</v>
      </c>
      <c r="N74" s="9">
        <f t="shared" si="77"/>
        <v>6</v>
      </c>
      <c r="O74" s="9">
        <f t="shared" si="78"/>
        <v>17</v>
      </c>
      <c r="P74" s="9">
        <f t="shared" si="79"/>
        <v>5</v>
      </c>
      <c r="Q74" s="9">
        <f t="shared" si="80"/>
        <v>18</v>
      </c>
      <c r="R74" s="9">
        <f t="shared" si="81"/>
        <v>4</v>
      </c>
      <c r="S74" s="9">
        <f t="shared" si="82"/>
        <v>2</v>
      </c>
      <c r="T74" s="9">
        <f t="shared" si="83"/>
        <v>3</v>
      </c>
      <c r="U74" s="9">
        <f t="shared" si="84"/>
        <v>3</v>
      </c>
      <c r="V74" s="9">
        <f t="shared" si="85"/>
        <v>2</v>
      </c>
      <c r="W74" s="9">
        <f t="shared" si="86"/>
        <v>4</v>
      </c>
      <c r="X74" s="9">
        <f t="shared" si="87"/>
        <v>18</v>
      </c>
      <c r="Y74" s="9">
        <f t="shared" si="88"/>
        <v>5</v>
      </c>
      <c r="Z74" s="9">
        <f t="shared" si="89"/>
        <v>17</v>
      </c>
      <c r="AA74" s="9">
        <f t="shared" si="90"/>
        <v>6</v>
      </c>
      <c r="AB74" s="9">
        <f t="shared" si="91"/>
        <v>16</v>
      </c>
      <c r="AC74" s="9">
        <f t="shared" si="92"/>
        <v>7</v>
      </c>
      <c r="AD74" s="9">
        <f t="shared" si="93"/>
        <v>15</v>
      </c>
      <c r="AE74" s="9">
        <f t="shared" si="94"/>
        <v>8</v>
      </c>
      <c r="AF74" s="9">
        <f t="shared" si="95"/>
        <v>14</v>
      </c>
      <c r="AG74" s="9">
        <f t="shared" si="96"/>
        <v>9</v>
      </c>
      <c r="AH74" s="13">
        <f t="shared" si="97"/>
        <v>13</v>
      </c>
    </row>
    <row r="75" spans="2:34" x14ac:dyDescent="0.25">
      <c r="B75" s="12">
        <f t="shared" si="65"/>
        <v>57</v>
      </c>
      <c r="C75" s="9">
        <f t="shared" si="66"/>
        <v>1</v>
      </c>
      <c r="D75" s="9">
        <f t="shared" si="67"/>
        <v>10</v>
      </c>
      <c r="E75" s="9">
        <f t="shared" si="68"/>
        <v>11</v>
      </c>
      <c r="F75" s="9">
        <f t="shared" si="69"/>
        <v>9</v>
      </c>
      <c r="G75" s="9">
        <f t="shared" si="70"/>
        <v>12</v>
      </c>
      <c r="H75" s="9">
        <f t="shared" si="71"/>
        <v>8</v>
      </c>
      <c r="I75" s="9">
        <f t="shared" si="72"/>
        <v>13</v>
      </c>
      <c r="J75" s="9">
        <f t="shared" si="73"/>
        <v>7</v>
      </c>
      <c r="K75" s="9">
        <f t="shared" si="74"/>
        <v>14</v>
      </c>
      <c r="L75" s="9">
        <f t="shared" si="75"/>
        <v>6</v>
      </c>
      <c r="M75" s="9">
        <f t="shared" si="76"/>
        <v>15</v>
      </c>
      <c r="N75" s="9">
        <f t="shared" si="77"/>
        <v>5</v>
      </c>
      <c r="O75" s="9">
        <f t="shared" si="78"/>
        <v>16</v>
      </c>
      <c r="P75" s="9">
        <f t="shared" si="79"/>
        <v>4</v>
      </c>
      <c r="Q75" s="9">
        <f t="shared" si="80"/>
        <v>17</v>
      </c>
      <c r="R75" s="9">
        <f t="shared" si="81"/>
        <v>3</v>
      </c>
      <c r="S75" s="9">
        <f t="shared" si="82"/>
        <v>18</v>
      </c>
      <c r="T75" s="9">
        <f t="shared" si="83"/>
        <v>2</v>
      </c>
      <c r="U75" s="9">
        <f t="shared" si="84"/>
        <v>2</v>
      </c>
      <c r="V75" s="9">
        <f t="shared" si="85"/>
        <v>18</v>
      </c>
      <c r="W75" s="9">
        <f t="shared" si="86"/>
        <v>3</v>
      </c>
      <c r="X75" s="9">
        <f t="shared" si="87"/>
        <v>17</v>
      </c>
      <c r="Y75" s="9">
        <f t="shared" si="88"/>
        <v>4</v>
      </c>
      <c r="Z75" s="9">
        <f t="shared" si="89"/>
        <v>16</v>
      </c>
      <c r="AA75" s="9">
        <f t="shared" si="90"/>
        <v>5</v>
      </c>
      <c r="AB75" s="9">
        <f t="shared" si="91"/>
        <v>15</v>
      </c>
      <c r="AC75" s="9">
        <f t="shared" si="92"/>
        <v>6</v>
      </c>
      <c r="AD75" s="9">
        <f t="shared" si="93"/>
        <v>14</v>
      </c>
      <c r="AE75" s="9">
        <f t="shared" si="94"/>
        <v>7</v>
      </c>
      <c r="AF75" s="9">
        <f t="shared" si="95"/>
        <v>13</v>
      </c>
      <c r="AG75" s="9">
        <f t="shared" si="96"/>
        <v>8</v>
      </c>
      <c r="AH75" s="13">
        <f t="shared" si="97"/>
        <v>12</v>
      </c>
    </row>
    <row r="76" spans="2:34" x14ac:dyDescent="0.25">
      <c r="B76" s="12">
        <f t="shared" si="65"/>
        <v>58</v>
      </c>
      <c r="C76" s="9">
        <f t="shared" si="66"/>
        <v>1</v>
      </c>
      <c r="D76" s="9">
        <f t="shared" si="67"/>
        <v>9</v>
      </c>
      <c r="E76" s="9">
        <f t="shared" si="68"/>
        <v>10</v>
      </c>
      <c r="F76" s="9">
        <f t="shared" si="69"/>
        <v>8</v>
      </c>
      <c r="G76" s="9">
        <f t="shared" si="70"/>
        <v>11</v>
      </c>
      <c r="H76" s="9">
        <f t="shared" si="71"/>
        <v>7</v>
      </c>
      <c r="I76" s="9">
        <f t="shared" si="72"/>
        <v>12</v>
      </c>
      <c r="J76" s="9">
        <f t="shared" si="73"/>
        <v>6</v>
      </c>
      <c r="K76" s="9">
        <f t="shared" si="74"/>
        <v>13</v>
      </c>
      <c r="L76" s="9">
        <f t="shared" si="75"/>
        <v>5</v>
      </c>
      <c r="M76" s="9">
        <f t="shared" si="76"/>
        <v>14</v>
      </c>
      <c r="N76" s="9">
        <f t="shared" si="77"/>
        <v>4</v>
      </c>
      <c r="O76" s="9">
        <f t="shared" si="78"/>
        <v>15</v>
      </c>
      <c r="P76" s="9">
        <f t="shared" si="79"/>
        <v>3</v>
      </c>
      <c r="Q76" s="9">
        <f t="shared" si="80"/>
        <v>16</v>
      </c>
      <c r="R76" s="9">
        <f t="shared" si="81"/>
        <v>2</v>
      </c>
      <c r="S76" s="9">
        <f t="shared" si="82"/>
        <v>17</v>
      </c>
      <c r="T76" s="9">
        <f t="shared" si="83"/>
        <v>18</v>
      </c>
      <c r="U76" s="9">
        <f t="shared" si="84"/>
        <v>18</v>
      </c>
      <c r="V76" s="9">
        <f t="shared" si="85"/>
        <v>17</v>
      </c>
      <c r="W76" s="9">
        <f t="shared" si="86"/>
        <v>2</v>
      </c>
      <c r="X76" s="9">
        <f t="shared" si="87"/>
        <v>16</v>
      </c>
      <c r="Y76" s="9">
        <f t="shared" si="88"/>
        <v>3</v>
      </c>
      <c r="Z76" s="9">
        <f t="shared" si="89"/>
        <v>15</v>
      </c>
      <c r="AA76" s="9">
        <f t="shared" si="90"/>
        <v>4</v>
      </c>
      <c r="AB76" s="9">
        <f t="shared" si="91"/>
        <v>14</v>
      </c>
      <c r="AC76" s="9">
        <f t="shared" si="92"/>
        <v>5</v>
      </c>
      <c r="AD76" s="9">
        <f t="shared" si="93"/>
        <v>13</v>
      </c>
      <c r="AE76" s="9">
        <f t="shared" si="94"/>
        <v>6</v>
      </c>
      <c r="AF76" s="9">
        <f t="shared" si="95"/>
        <v>12</v>
      </c>
      <c r="AG76" s="9">
        <f t="shared" si="96"/>
        <v>7</v>
      </c>
      <c r="AH76" s="13">
        <f t="shared" si="97"/>
        <v>11</v>
      </c>
    </row>
    <row r="77" spans="2:34" x14ac:dyDescent="0.25">
      <c r="B77" s="12">
        <f t="shared" si="65"/>
        <v>59</v>
      </c>
      <c r="C77" s="9">
        <f t="shared" si="66"/>
        <v>1</v>
      </c>
      <c r="D77" s="9">
        <f t="shared" si="67"/>
        <v>8</v>
      </c>
      <c r="E77" s="9">
        <f t="shared" si="68"/>
        <v>9</v>
      </c>
      <c r="F77" s="9">
        <f t="shared" si="69"/>
        <v>7</v>
      </c>
      <c r="G77" s="9">
        <f t="shared" si="70"/>
        <v>10</v>
      </c>
      <c r="H77" s="9">
        <f t="shared" si="71"/>
        <v>6</v>
      </c>
      <c r="I77" s="9">
        <f t="shared" si="72"/>
        <v>11</v>
      </c>
      <c r="J77" s="9">
        <f t="shared" si="73"/>
        <v>5</v>
      </c>
      <c r="K77" s="9">
        <f t="shared" si="74"/>
        <v>12</v>
      </c>
      <c r="L77" s="9">
        <f t="shared" si="75"/>
        <v>4</v>
      </c>
      <c r="M77" s="9">
        <f t="shared" si="76"/>
        <v>13</v>
      </c>
      <c r="N77" s="9">
        <f t="shared" si="77"/>
        <v>3</v>
      </c>
      <c r="O77" s="9">
        <f t="shared" si="78"/>
        <v>14</v>
      </c>
      <c r="P77" s="9">
        <f t="shared" si="79"/>
        <v>2</v>
      </c>
      <c r="Q77" s="9">
        <f t="shared" si="80"/>
        <v>15</v>
      </c>
      <c r="R77" s="9">
        <f t="shared" si="81"/>
        <v>18</v>
      </c>
      <c r="S77" s="9">
        <f t="shared" si="82"/>
        <v>16</v>
      </c>
      <c r="T77" s="9">
        <f t="shared" si="83"/>
        <v>17</v>
      </c>
      <c r="U77" s="9">
        <f t="shared" si="84"/>
        <v>17</v>
      </c>
      <c r="V77" s="9">
        <f t="shared" si="85"/>
        <v>16</v>
      </c>
      <c r="W77" s="9">
        <f t="shared" si="86"/>
        <v>18</v>
      </c>
      <c r="X77" s="9">
        <f t="shared" si="87"/>
        <v>15</v>
      </c>
      <c r="Y77" s="9">
        <f t="shared" si="88"/>
        <v>2</v>
      </c>
      <c r="Z77" s="9">
        <f t="shared" si="89"/>
        <v>14</v>
      </c>
      <c r="AA77" s="9">
        <f t="shared" si="90"/>
        <v>3</v>
      </c>
      <c r="AB77" s="9">
        <f t="shared" si="91"/>
        <v>13</v>
      </c>
      <c r="AC77" s="9">
        <f t="shared" si="92"/>
        <v>4</v>
      </c>
      <c r="AD77" s="9">
        <f t="shared" si="93"/>
        <v>12</v>
      </c>
      <c r="AE77" s="9">
        <f t="shared" si="94"/>
        <v>5</v>
      </c>
      <c r="AF77" s="9">
        <f t="shared" si="95"/>
        <v>11</v>
      </c>
      <c r="AG77" s="9">
        <f t="shared" si="96"/>
        <v>6</v>
      </c>
      <c r="AH77" s="13">
        <f t="shared" si="97"/>
        <v>10</v>
      </c>
    </row>
    <row r="78" spans="2:34" x14ac:dyDescent="0.25">
      <c r="B78" s="12">
        <f t="shared" si="65"/>
        <v>60</v>
      </c>
      <c r="C78" s="9">
        <f t="shared" si="66"/>
        <v>1</v>
      </c>
      <c r="D78" s="9">
        <f t="shared" si="67"/>
        <v>7</v>
      </c>
      <c r="E78" s="9">
        <f t="shared" si="68"/>
        <v>8</v>
      </c>
      <c r="F78" s="9">
        <f t="shared" si="69"/>
        <v>6</v>
      </c>
      <c r="G78" s="9">
        <f t="shared" si="70"/>
        <v>9</v>
      </c>
      <c r="H78" s="9">
        <f t="shared" si="71"/>
        <v>5</v>
      </c>
      <c r="I78" s="9">
        <f t="shared" si="72"/>
        <v>10</v>
      </c>
      <c r="J78" s="9">
        <f t="shared" si="73"/>
        <v>4</v>
      </c>
      <c r="K78" s="9">
        <f t="shared" si="74"/>
        <v>11</v>
      </c>
      <c r="L78" s="9">
        <f t="shared" si="75"/>
        <v>3</v>
      </c>
      <c r="M78" s="9">
        <f t="shared" si="76"/>
        <v>12</v>
      </c>
      <c r="N78" s="9">
        <f t="shared" si="77"/>
        <v>2</v>
      </c>
      <c r="O78" s="9">
        <f t="shared" si="78"/>
        <v>13</v>
      </c>
      <c r="P78" s="9">
        <f t="shared" si="79"/>
        <v>18</v>
      </c>
      <c r="Q78" s="9">
        <f t="shared" si="80"/>
        <v>14</v>
      </c>
      <c r="R78" s="9">
        <f t="shared" si="81"/>
        <v>17</v>
      </c>
      <c r="S78" s="9">
        <f t="shared" si="82"/>
        <v>15</v>
      </c>
      <c r="T78" s="9">
        <f t="shared" si="83"/>
        <v>16</v>
      </c>
      <c r="U78" s="9">
        <f t="shared" si="84"/>
        <v>16</v>
      </c>
      <c r="V78" s="9">
        <f t="shared" si="85"/>
        <v>15</v>
      </c>
      <c r="W78" s="9">
        <f t="shared" si="86"/>
        <v>17</v>
      </c>
      <c r="X78" s="9">
        <f t="shared" si="87"/>
        <v>14</v>
      </c>
      <c r="Y78" s="9">
        <f t="shared" si="88"/>
        <v>18</v>
      </c>
      <c r="Z78" s="9">
        <f t="shared" si="89"/>
        <v>13</v>
      </c>
      <c r="AA78" s="9">
        <f t="shared" si="90"/>
        <v>2</v>
      </c>
      <c r="AB78" s="9">
        <f t="shared" si="91"/>
        <v>12</v>
      </c>
      <c r="AC78" s="9">
        <f t="shared" si="92"/>
        <v>3</v>
      </c>
      <c r="AD78" s="9">
        <f t="shared" si="93"/>
        <v>11</v>
      </c>
      <c r="AE78" s="9">
        <f t="shared" si="94"/>
        <v>4</v>
      </c>
      <c r="AF78" s="9">
        <f t="shared" si="95"/>
        <v>10</v>
      </c>
      <c r="AG78" s="9">
        <f t="shared" si="96"/>
        <v>5</v>
      </c>
      <c r="AH78" s="13">
        <f t="shared" si="97"/>
        <v>9</v>
      </c>
    </row>
    <row r="79" spans="2:34" x14ac:dyDescent="0.25">
      <c r="B79" s="12">
        <f t="shared" si="65"/>
        <v>61</v>
      </c>
      <c r="C79" s="9">
        <f t="shared" si="66"/>
        <v>1</v>
      </c>
      <c r="D79" s="9">
        <f t="shared" si="67"/>
        <v>6</v>
      </c>
      <c r="E79" s="9">
        <f t="shared" si="68"/>
        <v>7</v>
      </c>
      <c r="F79" s="9">
        <f t="shared" si="69"/>
        <v>5</v>
      </c>
      <c r="G79" s="9">
        <f t="shared" si="70"/>
        <v>8</v>
      </c>
      <c r="H79" s="9">
        <f t="shared" si="71"/>
        <v>4</v>
      </c>
      <c r="I79" s="9">
        <f t="shared" si="72"/>
        <v>9</v>
      </c>
      <c r="J79" s="9">
        <f t="shared" si="73"/>
        <v>3</v>
      </c>
      <c r="K79" s="9">
        <f t="shared" si="74"/>
        <v>10</v>
      </c>
      <c r="L79" s="9">
        <f t="shared" si="75"/>
        <v>2</v>
      </c>
      <c r="M79" s="9">
        <f t="shared" si="76"/>
        <v>11</v>
      </c>
      <c r="N79" s="9">
        <f t="shared" si="77"/>
        <v>18</v>
      </c>
      <c r="O79" s="9">
        <f t="shared" si="78"/>
        <v>12</v>
      </c>
      <c r="P79" s="9">
        <f t="shared" si="79"/>
        <v>17</v>
      </c>
      <c r="Q79" s="9">
        <f t="shared" si="80"/>
        <v>13</v>
      </c>
      <c r="R79" s="9">
        <f t="shared" si="81"/>
        <v>16</v>
      </c>
      <c r="S79" s="9">
        <f t="shared" si="82"/>
        <v>14</v>
      </c>
      <c r="T79" s="9">
        <f t="shared" si="83"/>
        <v>15</v>
      </c>
      <c r="U79" s="9">
        <f t="shared" si="84"/>
        <v>15</v>
      </c>
      <c r="V79" s="9">
        <f t="shared" si="85"/>
        <v>14</v>
      </c>
      <c r="W79" s="9">
        <f t="shared" si="86"/>
        <v>16</v>
      </c>
      <c r="X79" s="9">
        <f t="shared" si="87"/>
        <v>13</v>
      </c>
      <c r="Y79" s="9">
        <f t="shared" si="88"/>
        <v>17</v>
      </c>
      <c r="Z79" s="9">
        <f t="shared" si="89"/>
        <v>12</v>
      </c>
      <c r="AA79" s="9">
        <f t="shared" si="90"/>
        <v>18</v>
      </c>
      <c r="AB79" s="9">
        <f t="shared" si="91"/>
        <v>11</v>
      </c>
      <c r="AC79" s="9">
        <f t="shared" si="92"/>
        <v>2</v>
      </c>
      <c r="AD79" s="9">
        <f t="shared" si="93"/>
        <v>10</v>
      </c>
      <c r="AE79" s="9">
        <f t="shared" si="94"/>
        <v>3</v>
      </c>
      <c r="AF79" s="9">
        <f t="shared" si="95"/>
        <v>9</v>
      </c>
      <c r="AG79" s="9">
        <f t="shared" si="96"/>
        <v>4</v>
      </c>
      <c r="AH79" s="13">
        <f t="shared" si="97"/>
        <v>8</v>
      </c>
    </row>
    <row r="80" spans="2:34" x14ac:dyDescent="0.25">
      <c r="B80" s="12">
        <f t="shared" si="65"/>
        <v>62</v>
      </c>
      <c r="C80" s="9">
        <f t="shared" si="66"/>
        <v>1</v>
      </c>
      <c r="D80" s="9">
        <f t="shared" si="67"/>
        <v>5</v>
      </c>
      <c r="E80" s="9">
        <f t="shared" si="68"/>
        <v>6</v>
      </c>
      <c r="F80" s="9">
        <f t="shared" si="69"/>
        <v>4</v>
      </c>
      <c r="G80" s="9">
        <f t="shared" si="70"/>
        <v>7</v>
      </c>
      <c r="H80" s="9">
        <f t="shared" si="71"/>
        <v>3</v>
      </c>
      <c r="I80" s="9">
        <f t="shared" si="72"/>
        <v>8</v>
      </c>
      <c r="J80" s="9">
        <f t="shared" si="73"/>
        <v>2</v>
      </c>
      <c r="K80" s="9">
        <f t="shared" si="74"/>
        <v>9</v>
      </c>
      <c r="L80" s="9">
        <f t="shared" si="75"/>
        <v>18</v>
      </c>
      <c r="M80" s="9">
        <f t="shared" si="76"/>
        <v>10</v>
      </c>
      <c r="N80" s="9">
        <f t="shared" si="77"/>
        <v>17</v>
      </c>
      <c r="O80" s="9">
        <f t="shared" si="78"/>
        <v>11</v>
      </c>
      <c r="P80" s="9">
        <f t="shared" si="79"/>
        <v>16</v>
      </c>
      <c r="Q80" s="9">
        <f t="shared" si="80"/>
        <v>12</v>
      </c>
      <c r="R80" s="9">
        <f t="shared" si="81"/>
        <v>15</v>
      </c>
      <c r="S80" s="9">
        <f t="shared" si="82"/>
        <v>13</v>
      </c>
      <c r="T80" s="9">
        <f t="shared" si="83"/>
        <v>14</v>
      </c>
      <c r="U80" s="9">
        <f t="shared" si="84"/>
        <v>14</v>
      </c>
      <c r="V80" s="9">
        <f t="shared" si="85"/>
        <v>13</v>
      </c>
      <c r="W80" s="9">
        <f t="shared" si="86"/>
        <v>15</v>
      </c>
      <c r="X80" s="9">
        <f t="shared" si="87"/>
        <v>12</v>
      </c>
      <c r="Y80" s="9">
        <f t="shared" si="88"/>
        <v>16</v>
      </c>
      <c r="Z80" s="9">
        <f t="shared" si="89"/>
        <v>11</v>
      </c>
      <c r="AA80" s="9">
        <f t="shared" si="90"/>
        <v>17</v>
      </c>
      <c r="AB80" s="9">
        <f t="shared" si="91"/>
        <v>10</v>
      </c>
      <c r="AC80" s="9">
        <f t="shared" si="92"/>
        <v>18</v>
      </c>
      <c r="AD80" s="9">
        <f t="shared" si="93"/>
        <v>9</v>
      </c>
      <c r="AE80" s="9">
        <f t="shared" si="94"/>
        <v>2</v>
      </c>
      <c r="AF80" s="9">
        <f t="shared" si="95"/>
        <v>8</v>
      </c>
      <c r="AG80" s="9">
        <f t="shared" si="96"/>
        <v>3</v>
      </c>
      <c r="AH80" s="13">
        <f t="shared" si="97"/>
        <v>7</v>
      </c>
    </row>
    <row r="81" spans="2:34" x14ac:dyDescent="0.25">
      <c r="B81" s="12">
        <f t="shared" si="65"/>
        <v>63</v>
      </c>
      <c r="C81" s="9">
        <f t="shared" si="66"/>
        <v>1</v>
      </c>
      <c r="D81" s="9">
        <f t="shared" si="67"/>
        <v>4</v>
      </c>
      <c r="E81" s="9">
        <f t="shared" si="68"/>
        <v>5</v>
      </c>
      <c r="F81" s="9">
        <f t="shared" si="69"/>
        <v>3</v>
      </c>
      <c r="G81" s="9">
        <f t="shared" si="70"/>
        <v>6</v>
      </c>
      <c r="H81" s="9">
        <f t="shared" si="71"/>
        <v>2</v>
      </c>
      <c r="I81" s="9">
        <f t="shared" si="72"/>
        <v>7</v>
      </c>
      <c r="J81" s="9">
        <f t="shared" si="73"/>
        <v>18</v>
      </c>
      <c r="K81" s="9">
        <f t="shared" si="74"/>
        <v>8</v>
      </c>
      <c r="L81" s="9">
        <f t="shared" si="75"/>
        <v>17</v>
      </c>
      <c r="M81" s="9">
        <f t="shared" si="76"/>
        <v>9</v>
      </c>
      <c r="N81" s="9">
        <f t="shared" si="77"/>
        <v>16</v>
      </c>
      <c r="O81" s="9">
        <f t="shared" si="78"/>
        <v>10</v>
      </c>
      <c r="P81" s="9">
        <f t="shared" si="79"/>
        <v>15</v>
      </c>
      <c r="Q81" s="9">
        <f t="shared" si="80"/>
        <v>11</v>
      </c>
      <c r="R81" s="9">
        <f t="shared" si="81"/>
        <v>14</v>
      </c>
      <c r="S81" s="9">
        <f t="shared" si="82"/>
        <v>12</v>
      </c>
      <c r="T81" s="9">
        <f t="shared" si="83"/>
        <v>13</v>
      </c>
      <c r="U81" s="9">
        <f t="shared" si="84"/>
        <v>13</v>
      </c>
      <c r="V81" s="9">
        <f t="shared" si="85"/>
        <v>12</v>
      </c>
      <c r="W81" s="9">
        <f t="shared" si="86"/>
        <v>14</v>
      </c>
      <c r="X81" s="9">
        <f t="shared" si="87"/>
        <v>11</v>
      </c>
      <c r="Y81" s="9">
        <f t="shared" si="88"/>
        <v>15</v>
      </c>
      <c r="Z81" s="9">
        <f t="shared" si="89"/>
        <v>10</v>
      </c>
      <c r="AA81" s="9">
        <f t="shared" si="90"/>
        <v>16</v>
      </c>
      <c r="AB81" s="9">
        <f t="shared" si="91"/>
        <v>9</v>
      </c>
      <c r="AC81" s="9">
        <f t="shared" si="92"/>
        <v>17</v>
      </c>
      <c r="AD81" s="9">
        <f t="shared" si="93"/>
        <v>8</v>
      </c>
      <c r="AE81" s="9">
        <f t="shared" si="94"/>
        <v>18</v>
      </c>
      <c r="AF81" s="9">
        <f t="shared" si="95"/>
        <v>7</v>
      </c>
      <c r="AG81" s="9">
        <f t="shared" si="96"/>
        <v>2</v>
      </c>
      <c r="AH81" s="13">
        <f t="shared" si="97"/>
        <v>6</v>
      </c>
    </row>
    <row r="82" spans="2:34" x14ac:dyDescent="0.25">
      <c r="B82" s="12">
        <f t="shared" si="65"/>
        <v>64</v>
      </c>
      <c r="C82" s="9">
        <f t="shared" si="66"/>
        <v>1</v>
      </c>
      <c r="D82" s="9">
        <f t="shared" si="67"/>
        <v>3</v>
      </c>
      <c r="E82" s="9">
        <f t="shared" si="68"/>
        <v>4</v>
      </c>
      <c r="F82" s="9">
        <f t="shared" si="69"/>
        <v>2</v>
      </c>
      <c r="G82" s="9">
        <f t="shared" si="70"/>
        <v>5</v>
      </c>
      <c r="H82" s="9">
        <f t="shared" si="71"/>
        <v>18</v>
      </c>
      <c r="I82" s="9">
        <f t="shared" si="72"/>
        <v>6</v>
      </c>
      <c r="J82" s="9">
        <f t="shared" si="73"/>
        <v>17</v>
      </c>
      <c r="K82" s="9">
        <f t="shared" si="74"/>
        <v>7</v>
      </c>
      <c r="L82" s="9">
        <f t="shared" si="75"/>
        <v>16</v>
      </c>
      <c r="M82" s="9">
        <f t="shared" si="76"/>
        <v>8</v>
      </c>
      <c r="N82" s="9">
        <f t="shared" si="77"/>
        <v>15</v>
      </c>
      <c r="O82" s="9">
        <f t="shared" si="78"/>
        <v>9</v>
      </c>
      <c r="P82" s="9">
        <f>O51</f>
        <v>14</v>
      </c>
      <c r="Q82" s="9">
        <f t="shared" si="80"/>
        <v>10</v>
      </c>
      <c r="R82" s="9">
        <f t="shared" si="81"/>
        <v>13</v>
      </c>
      <c r="S82" s="9">
        <f t="shared" si="82"/>
        <v>11</v>
      </c>
      <c r="T82" s="9">
        <f t="shared" si="83"/>
        <v>12</v>
      </c>
      <c r="U82" s="9">
        <f t="shared" si="84"/>
        <v>12</v>
      </c>
      <c r="V82" s="9">
        <f t="shared" si="85"/>
        <v>11</v>
      </c>
      <c r="W82" s="9">
        <f t="shared" si="86"/>
        <v>13</v>
      </c>
      <c r="X82" s="9">
        <f t="shared" si="87"/>
        <v>10</v>
      </c>
      <c r="Y82" s="9">
        <f t="shared" si="88"/>
        <v>14</v>
      </c>
      <c r="Z82" s="9">
        <f t="shared" si="89"/>
        <v>9</v>
      </c>
      <c r="AA82" s="9">
        <f t="shared" si="90"/>
        <v>15</v>
      </c>
      <c r="AB82" s="9">
        <f t="shared" si="91"/>
        <v>8</v>
      </c>
      <c r="AC82" s="9">
        <f t="shared" si="92"/>
        <v>16</v>
      </c>
      <c r="AD82" s="9">
        <f t="shared" si="93"/>
        <v>7</v>
      </c>
      <c r="AE82" s="9">
        <f t="shared" si="94"/>
        <v>17</v>
      </c>
      <c r="AF82" s="9">
        <f t="shared" si="95"/>
        <v>6</v>
      </c>
      <c r="AG82" s="9">
        <f t="shared" si="96"/>
        <v>18</v>
      </c>
      <c r="AH82" s="13">
        <f t="shared" si="97"/>
        <v>5</v>
      </c>
    </row>
    <row r="83" spans="2:34" x14ac:dyDescent="0.25">
      <c r="B83" s="12">
        <f t="shared" si="65"/>
        <v>65</v>
      </c>
      <c r="C83" s="9">
        <f t="shared" si="66"/>
        <v>1</v>
      </c>
      <c r="D83" s="9">
        <f t="shared" si="67"/>
        <v>2</v>
      </c>
      <c r="E83" s="9">
        <f t="shared" si="68"/>
        <v>3</v>
      </c>
      <c r="F83" s="9">
        <f t="shared" si="69"/>
        <v>18</v>
      </c>
      <c r="G83" s="9">
        <f t="shared" si="70"/>
        <v>4</v>
      </c>
      <c r="H83" s="9">
        <f t="shared" si="71"/>
        <v>17</v>
      </c>
      <c r="I83" s="9">
        <f t="shared" si="72"/>
        <v>5</v>
      </c>
      <c r="J83" s="9">
        <f t="shared" si="73"/>
        <v>16</v>
      </c>
      <c r="K83" s="9">
        <f t="shared" si="74"/>
        <v>6</v>
      </c>
      <c r="L83" s="9">
        <f t="shared" si="75"/>
        <v>15</v>
      </c>
      <c r="M83" s="9">
        <f t="shared" si="76"/>
        <v>7</v>
      </c>
      <c r="N83" s="9">
        <f t="shared" si="77"/>
        <v>14</v>
      </c>
      <c r="O83" s="9">
        <f t="shared" si="78"/>
        <v>8</v>
      </c>
      <c r="P83" s="9">
        <f t="shared" si="79"/>
        <v>13</v>
      </c>
      <c r="Q83" s="9">
        <f t="shared" si="80"/>
        <v>9</v>
      </c>
      <c r="R83" s="9">
        <f t="shared" si="81"/>
        <v>12</v>
      </c>
      <c r="S83" s="9">
        <f t="shared" si="82"/>
        <v>10</v>
      </c>
      <c r="T83" s="9">
        <f t="shared" si="83"/>
        <v>11</v>
      </c>
      <c r="U83" s="9">
        <f t="shared" si="84"/>
        <v>11</v>
      </c>
      <c r="V83" s="9">
        <f t="shared" si="85"/>
        <v>10</v>
      </c>
      <c r="W83" s="9">
        <f t="shared" si="86"/>
        <v>12</v>
      </c>
      <c r="X83" s="9">
        <f t="shared" si="87"/>
        <v>9</v>
      </c>
      <c r="Y83" s="9">
        <f t="shared" si="88"/>
        <v>13</v>
      </c>
      <c r="Z83" s="9">
        <f t="shared" si="89"/>
        <v>8</v>
      </c>
      <c r="AA83" s="9">
        <f t="shared" si="90"/>
        <v>14</v>
      </c>
      <c r="AB83" s="9">
        <f t="shared" si="91"/>
        <v>7</v>
      </c>
      <c r="AC83" s="9">
        <f t="shared" si="92"/>
        <v>15</v>
      </c>
      <c r="AD83" s="9">
        <f t="shared" si="93"/>
        <v>6</v>
      </c>
      <c r="AE83" s="9">
        <f t="shared" si="94"/>
        <v>16</v>
      </c>
      <c r="AF83" s="9">
        <f t="shared" si="95"/>
        <v>5</v>
      </c>
      <c r="AG83" s="9">
        <f t="shared" si="96"/>
        <v>17</v>
      </c>
      <c r="AH83" s="13">
        <f t="shared" si="97"/>
        <v>4</v>
      </c>
    </row>
    <row r="84" spans="2:34" x14ac:dyDescent="0.25">
      <c r="B84" s="12">
        <f t="shared" si="65"/>
        <v>66</v>
      </c>
      <c r="C84" s="9">
        <f t="shared" si="66"/>
        <v>1</v>
      </c>
      <c r="D84" s="9">
        <f t="shared" si="67"/>
        <v>18</v>
      </c>
      <c r="E84" s="9">
        <f t="shared" si="68"/>
        <v>2</v>
      </c>
      <c r="F84" s="9">
        <f t="shared" si="69"/>
        <v>17</v>
      </c>
      <c r="G84" s="9">
        <f t="shared" si="70"/>
        <v>3</v>
      </c>
      <c r="H84" s="9">
        <f t="shared" si="71"/>
        <v>16</v>
      </c>
      <c r="I84" s="9">
        <f t="shared" si="72"/>
        <v>4</v>
      </c>
      <c r="J84" s="9">
        <f t="shared" si="73"/>
        <v>15</v>
      </c>
      <c r="K84" s="9">
        <f t="shared" si="74"/>
        <v>5</v>
      </c>
      <c r="L84" s="9">
        <f t="shared" si="75"/>
        <v>14</v>
      </c>
      <c r="M84" s="9">
        <f t="shared" si="76"/>
        <v>6</v>
      </c>
      <c r="N84" s="9">
        <f t="shared" si="77"/>
        <v>13</v>
      </c>
      <c r="O84" s="9">
        <f t="shared" si="78"/>
        <v>7</v>
      </c>
      <c r="P84" s="9">
        <f t="shared" si="79"/>
        <v>12</v>
      </c>
      <c r="Q84" s="9">
        <f t="shared" si="80"/>
        <v>8</v>
      </c>
      <c r="R84" s="9">
        <f t="shared" si="81"/>
        <v>11</v>
      </c>
      <c r="S84" s="9">
        <f t="shared" si="82"/>
        <v>9</v>
      </c>
      <c r="T84" s="9">
        <f t="shared" si="83"/>
        <v>10</v>
      </c>
      <c r="U84" s="9">
        <f t="shared" si="84"/>
        <v>10</v>
      </c>
      <c r="V84" s="9">
        <f t="shared" si="85"/>
        <v>9</v>
      </c>
      <c r="W84" s="9">
        <f t="shared" si="86"/>
        <v>11</v>
      </c>
      <c r="X84" s="9">
        <f t="shared" si="87"/>
        <v>8</v>
      </c>
      <c r="Y84" s="9">
        <f t="shared" si="88"/>
        <v>12</v>
      </c>
      <c r="Z84" s="9">
        <f t="shared" si="89"/>
        <v>7</v>
      </c>
      <c r="AA84" s="9">
        <f t="shared" si="90"/>
        <v>13</v>
      </c>
      <c r="AB84" s="9">
        <f t="shared" si="91"/>
        <v>6</v>
      </c>
      <c r="AC84" s="9">
        <f t="shared" si="92"/>
        <v>14</v>
      </c>
      <c r="AD84" s="9">
        <f t="shared" si="93"/>
        <v>5</v>
      </c>
      <c r="AE84" s="9">
        <f t="shared" si="94"/>
        <v>15</v>
      </c>
      <c r="AF84" s="9">
        <f t="shared" si="95"/>
        <v>4</v>
      </c>
      <c r="AG84" s="9">
        <f t="shared" si="96"/>
        <v>16</v>
      </c>
      <c r="AH84" s="13">
        <f t="shared" si="97"/>
        <v>3</v>
      </c>
    </row>
    <row r="85" spans="2:34" x14ac:dyDescent="0.25">
      <c r="B85" s="12">
        <f t="shared" si="65"/>
        <v>67</v>
      </c>
      <c r="C85" s="9">
        <f t="shared" si="66"/>
        <v>1</v>
      </c>
      <c r="D85" s="9">
        <f t="shared" si="67"/>
        <v>17</v>
      </c>
      <c r="E85" s="9">
        <f t="shared" si="68"/>
        <v>18</v>
      </c>
      <c r="F85" s="9">
        <f t="shared" si="69"/>
        <v>16</v>
      </c>
      <c r="G85" s="9">
        <f t="shared" si="70"/>
        <v>2</v>
      </c>
      <c r="H85" s="9">
        <f t="shared" si="71"/>
        <v>15</v>
      </c>
      <c r="I85" s="9">
        <f t="shared" si="72"/>
        <v>3</v>
      </c>
      <c r="J85" s="9">
        <f t="shared" si="73"/>
        <v>14</v>
      </c>
      <c r="K85" s="9">
        <f t="shared" si="74"/>
        <v>4</v>
      </c>
      <c r="L85" s="9">
        <f t="shared" si="75"/>
        <v>13</v>
      </c>
      <c r="M85" s="9">
        <f t="shared" si="76"/>
        <v>5</v>
      </c>
      <c r="N85" s="9">
        <f t="shared" si="77"/>
        <v>12</v>
      </c>
      <c r="O85" s="9">
        <f t="shared" si="78"/>
        <v>6</v>
      </c>
      <c r="P85" s="9">
        <f t="shared" si="79"/>
        <v>11</v>
      </c>
      <c r="Q85" s="9">
        <f t="shared" si="80"/>
        <v>7</v>
      </c>
      <c r="R85" s="9">
        <f t="shared" si="81"/>
        <v>10</v>
      </c>
      <c r="S85" s="9">
        <f t="shared" si="82"/>
        <v>8</v>
      </c>
      <c r="T85" s="9">
        <f t="shared" si="83"/>
        <v>9</v>
      </c>
      <c r="U85" s="9">
        <f t="shared" si="84"/>
        <v>9</v>
      </c>
      <c r="V85" s="9">
        <f t="shared" si="85"/>
        <v>8</v>
      </c>
      <c r="W85" s="9">
        <f t="shared" si="86"/>
        <v>10</v>
      </c>
      <c r="X85" s="9">
        <f t="shared" si="87"/>
        <v>7</v>
      </c>
      <c r="Y85" s="9">
        <f t="shared" si="88"/>
        <v>11</v>
      </c>
      <c r="Z85" s="9">
        <f t="shared" si="89"/>
        <v>6</v>
      </c>
      <c r="AA85" s="9">
        <f t="shared" si="90"/>
        <v>12</v>
      </c>
      <c r="AB85" s="9">
        <f t="shared" si="91"/>
        <v>5</v>
      </c>
      <c r="AC85" s="9">
        <f t="shared" si="92"/>
        <v>13</v>
      </c>
      <c r="AD85" s="9">
        <f t="shared" si="93"/>
        <v>4</v>
      </c>
      <c r="AE85" s="9">
        <f t="shared" si="94"/>
        <v>14</v>
      </c>
      <c r="AF85" s="9">
        <f t="shared" si="95"/>
        <v>3</v>
      </c>
      <c r="AG85" s="9">
        <f t="shared" si="96"/>
        <v>15</v>
      </c>
      <c r="AH85" s="13">
        <f t="shared" si="97"/>
        <v>2</v>
      </c>
    </row>
    <row r="86" spans="2:34" x14ac:dyDescent="0.25">
      <c r="B86" s="12">
        <f t="shared" si="65"/>
        <v>68</v>
      </c>
      <c r="C86" s="9">
        <f t="shared" si="66"/>
        <v>1</v>
      </c>
      <c r="D86" s="9">
        <f t="shared" si="67"/>
        <v>16</v>
      </c>
      <c r="E86" s="9">
        <f t="shared" si="68"/>
        <v>17</v>
      </c>
      <c r="F86" s="9">
        <f t="shared" si="69"/>
        <v>15</v>
      </c>
      <c r="G86" s="9">
        <f t="shared" si="70"/>
        <v>18</v>
      </c>
      <c r="H86" s="9">
        <f t="shared" si="71"/>
        <v>14</v>
      </c>
      <c r="I86" s="9">
        <f t="shared" si="72"/>
        <v>2</v>
      </c>
      <c r="J86" s="9">
        <f t="shared" si="73"/>
        <v>13</v>
      </c>
      <c r="K86" s="9">
        <f t="shared" si="74"/>
        <v>3</v>
      </c>
      <c r="L86" s="9">
        <f t="shared" si="75"/>
        <v>12</v>
      </c>
      <c r="M86" s="9">
        <f t="shared" si="76"/>
        <v>4</v>
      </c>
      <c r="N86" s="9">
        <f t="shared" si="77"/>
        <v>11</v>
      </c>
      <c r="O86" s="9">
        <f t="shared" si="78"/>
        <v>5</v>
      </c>
      <c r="P86" s="9">
        <f t="shared" si="79"/>
        <v>10</v>
      </c>
      <c r="Q86" s="9">
        <f t="shared" si="80"/>
        <v>6</v>
      </c>
      <c r="R86" s="9">
        <f t="shared" si="81"/>
        <v>9</v>
      </c>
      <c r="S86" s="9">
        <f t="shared" si="82"/>
        <v>7</v>
      </c>
      <c r="T86" s="9">
        <f t="shared" si="83"/>
        <v>8</v>
      </c>
      <c r="U86" s="9">
        <f t="shared" si="84"/>
        <v>8</v>
      </c>
      <c r="V86" s="9">
        <f t="shared" si="85"/>
        <v>7</v>
      </c>
      <c r="W86" s="9">
        <f t="shared" si="86"/>
        <v>9</v>
      </c>
      <c r="X86" s="9">
        <f t="shared" si="87"/>
        <v>6</v>
      </c>
      <c r="Y86" s="9">
        <f t="shared" si="88"/>
        <v>10</v>
      </c>
      <c r="Z86" s="9">
        <f t="shared" si="89"/>
        <v>5</v>
      </c>
      <c r="AA86" s="9">
        <f t="shared" si="90"/>
        <v>11</v>
      </c>
      <c r="AB86" s="9">
        <f t="shared" si="91"/>
        <v>4</v>
      </c>
      <c r="AC86" s="9">
        <f t="shared" si="92"/>
        <v>12</v>
      </c>
      <c r="AD86" s="9">
        <f t="shared" si="93"/>
        <v>3</v>
      </c>
      <c r="AE86" s="9">
        <f t="shared" si="94"/>
        <v>13</v>
      </c>
      <c r="AF86" s="9">
        <f t="shared" si="95"/>
        <v>2</v>
      </c>
      <c r="AG86" s="9">
        <f t="shared" si="96"/>
        <v>14</v>
      </c>
      <c r="AH86" s="13">
        <f t="shared" si="97"/>
        <v>18</v>
      </c>
    </row>
    <row r="87" spans="2:34" x14ac:dyDescent="0.25">
      <c r="B87" s="12">
        <f t="shared" si="65"/>
        <v>69</v>
      </c>
      <c r="C87" s="9">
        <f t="shared" si="66"/>
        <v>1</v>
      </c>
      <c r="D87" s="9">
        <f t="shared" si="67"/>
        <v>15</v>
      </c>
      <c r="E87" s="9">
        <f t="shared" si="68"/>
        <v>16</v>
      </c>
      <c r="F87" s="9">
        <f t="shared" si="69"/>
        <v>14</v>
      </c>
      <c r="G87" s="9">
        <f t="shared" si="70"/>
        <v>17</v>
      </c>
      <c r="H87" s="9">
        <f t="shared" si="71"/>
        <v>13</v>
      </c>
      <c r="I87" s="9">
        <f t="shared" si="72"/>
        <v>18</v>
      </c>
      <c r="J87" s="9">
        <f t="shared" si="73"/>
        <v>12</v>
      </c>
      <c r="K87" s="9">
        <f t="shared" si="74"/>
        <v>2</v>
      </c>
      <c r="L87" s="9">
        <f t="shared" si="75"/>
        <v>11</v>
      </c>
      <c r="M87" s="9">
        <f t="shared" si="76"/>
        <v>3</v>
      </c>
      <c r="N87" s="9">
        <f t="shared" si="77"/>
        <v>10</v>
      </c>
      <c r="O87" s="9">
        <f t="shared" si="78"/>
        <v>4</v>
      </c>
      <c r="P87" s="9">
        <f t="shared" si="79"/>
        <v>9</v>
      </c>
      <c r="Q87" s="9">
        <f t="shared" si="80"/>
        <v>5</v>
      </c>
      <c r="R87" s="9">
        <f t="shared" si="81"/>
        <v>8</v>
      </c>
      <c r="S87" s="9">
        <f t="shared" si="82"/>
        <v>6</v>
      </c>
      <c r="T87" s="9">
        <f t="shared" si="83"/>
        <v>7</v>
      </c>
      <c r="U87" s="9">
        <f t="shared" si="84"/>
        <v>7</v>
      </c>
      <c r="V87" s="9">
        <f t="shared" si="85"/>
        <v>6</v>
      </c>
      <c r="W87" s="9">
        <f t="shared" si="86"/>
        <v>8</v>
      </c>
      <c r="X87" s="9">
        <f t="shared" si="87"/>
        <v>5</v>
      </c>
      <c r="Y87" s="9">
        <f t="shared" si="88"/>
        <v>9</v>
      </c>
      <c r="Z87" s="9">
        <f t="shared" si="89"/>
        <v>4</v>
      </c>
      <c r="AA87" s="9">
        <f t="shared" si="90"/>
        <v>10</v>
      </c>
      <c r="AB87" s="9">
        <f t="shared" si="91"/>
        <v>3</v>
      </c>
      <c r="AC87" s="9">
        <f t="shared" si="92"/>
        <v>11</v>
      </c>
      <c r="AD87" s="9">
        <f t="shared" si="93"/>
        <v>2</v>
      </c>
      <c r="AE87" s="9">
        <f t="shared" si="94"/>
        <v>12</v>
      </c>
      <c r="AF87" s="9">
        <f t="shared" si="95"/>
        <v>18</v>
      </c>
      <c r="AG87" s="9">
        <f t="shared" si="96"/>
        <v>13</v>
      </c>
      <c r="AH87" s="13">
        <f t="shared" si="97"/>
        <v>17</v>
      </c>
    </row>
    <row r="88" spans="2:34" x14ac:dyDescent="0.25">
      <c r="B88" s="12">
        <f t="shared" si="65"/>
        <v>70</v>
      </c>
      <c r="C88" s="9">
        <f t="shared" si="66"/>
        <v>1</v>
      </c>
      <c r="D88" s="9">
        <f t="shared" si="67"/>
        <v>14</v>
      </c>
      <c r="E88" s="9">
        <f t="shared" si="68"/>
        <v>15</v>
      </c>
      <c r="F88" s="9">
        <f t="shared" si="69"/>
        <v>13</v>
      </c>
      <c r="G88" s="9">
        <f t="shared" si="70"/>
        <v>16</v>
      </c>
      <c r="H88" s="9">
        <f t="shared" si="71"/>
        <v>12</v>
      </c>
      <c r="I88" s="9">
        <f t="shared" si="72"/>
        <v>17</v>
      </c>
      <c r="J88" s="9">
        <f t="shared" si="73"/>
        <v>11</v>
      </c>
      <c r="K88" s="9">
        <f t="shared" si="74"/>
        <v>18</v>
      </c>
      <c r="L88" s="9">
        <f t="shared" si="75"/>
        <v>10</v>
      </c>
      <c r="M88" s="9">
        <f t="shared" si="76"/>
        <v>2</v>
      </c>
      <c r="N88" s="9">
        <f t="shared" si="77"/>
        <v>9</v>
      </c>
      <c r="O88" s="9">
        <f t="shared" si="78"/>
        <v>3</v>
      </c>
      <c r="P88" s="9">
        <f t="shared" si="79"/>
        <v>8</v>
      </c>
      <c r="Q88" s="9">
        <f t="shared" si="80"/>
        <v>4</v>
      </c>
      <c r="R88" s="9">
        <f t="shared" si="81"/>
        <v>7</v>
      </c>
      <c r="S88" s="9">
        <f t="shared" si="82"/>
        <v>5</v>
      </c>
      <c r="T88" s="9">
        <f t="shared" si="83"/>
        <v>6</v>
      </c>
      <c r="U88" s="9">
        <f t="shared" si="84"/>
        <v>6</v>
      </c>
      <c r="V88" s="9">
        <f t="shared" si="85"/>
        <v>5</v>
      </c>
      <c r="W88" s="9">
        <f t="shared" si="86"/>
        <v>7</v>
      </c>
      <c r="X88" s="9">
        <f t="shared" si="87"/>
        <v>4</v>
      </c>
      <c r="Y88" s="9">
        <f t="shared" si="88"/>
        <v>8</v>
      </c>
      <c r="Z88" s="9">
        <f t="shared" si="89"/>
        <v>3</v>
      </c>
      <c r="AA88" s="9">
        <f t="shared" si="90"/>
        <v>9</v>
      </c>
      <c r="AB88" s="9">
        <f t="shared" si="91"/>
        <v>2</v>
      </c>
      <c r="AC88" s="9">
        <f t="shared" si="92"/>
        <v>10</v>
      </c>
      <c r="AD88" s="9">
        <f t="shared" si="93"/>
        <v>18</v>
      </c>
      <c r="AE88" s="9">
        <f t="shared" si="94"/>
        <v>11</v>
      </c>
      <c r="AF88" s="9">
        <f t="shared" si="95"/>
        <v>17</v>
      </c>
      <c r="AG88" s="9">
        <f t="shared" si="96"/>
        <v>12</v>
      </c>
      <c r="AH88" s="13">
        <f t="shared" si="97"/>
        <v>16</v>
      </c>
    </row>
    <row r="89" spans="2:34" x14ac:dyDescent="0.25">
      <c r="B89" s="12">
        <f t="shared" si="65"/>
        <v>71</v>
      </c>
      <c r="C89" s="9">
        <f t="shared" si="66"/>
        <v>1</v>
      </c>
      <c r="D89" s="9">
        <f t="shared" si="67"/>
        <v>13</v>
      </c>
      <c r="E89" s="9">
        <f t="shared" si="68"/>
        <v>14</v>
      </c>
      <c r="F89" s="9">
        <f t="shared" si="69"/>
        <v>12</v>
      </c>
      <c r="G89" s="9">
        <f t="shared" si="70"/>
        <v>15</v>
      </c>
      <c r="H89" s="9">
        <f t="shared" si="71"/>
        <v>11</v>
      </c>
      <c r="I89" s="9">
        <f t="shared" si="72"/>
        <v>16</v>
      </c>
      <c r="J89" s="9">
        <f t="shared" si="73"/>
        <v>10</v>
      </c>
      <c r="K89" s="9">
        <f t="shared" si="74"/>
        <v>17</v>
      </c>
      <c r="L89" s="9">
        <f t="shared" si="75"/>
        <v>9</v>
      </c>
      <c r="M89" s="9">
        <f t="shared" si="76"/>
        <v>18</v>
      </c>
      <c r="N89" s="9">
        <f t="shared" si="77"/>
        <v>8</v>
      </c>
      <c r="O89" s="9">
        <f t="shared" si="78"/>
        <v>2</v>
      </c>
      <c r="P89" s="9">
        <f t="shared" si="79"/>
        <v>7</v>
      </c>
      <c r="Q89" s="9">
        <f t="shared" si="80"/>
        <v>3</v>
      </c>
      <c r="R89" s="9">
        <f t="shared" si="81"/>
        <v>6</v>
      </c>
      <c r="S89" s="9">
        <f t="shared" si="82"/>
        <v>4</v>
      </c>
      <c r="T89" s="9">
        <f t="shared" si="83"/>
        <v>5</v>
      </c>
      <c r="U89" s="9">
        <f t="shared" si="84"/>
        <v>5</v>
      </c>
      <c r="V89" s="9">
        <f t="shared" si="85"/>
        <v>4</v>
      </c>
      <c r="W89" s="9">
        <f t="shared" si="86"/>
        <v>6</v>
      </c>
      <c r="X89" s="9">
        <f t="shared" si="87"/>
        <v>3</v>
      </c>
      <c r="Y89" s="9">
        <f t="shared" si="88"/>
        <v>7</v>
      </c>
      <c r="Z89" s="9">
        <f t="shared" si="89"/>
        <v>2</v>
      </c>
      <c r="AA89" s="9">
        <f t="shared" si="90"/>
        <v>8</v>
      </c>
      <c r="AB89" s="9">
        <f t="shared" si="91"/>
        <v>18</v>
      </c>
      <c r="AC89" s="9">
        <f t="shared" si="92"/>
        <v>9</v>
      </c>
      <c r="AD89" s="9">
        <f t="shared" si="93"/>
        <v>17</v>
      </c>
      <c r="AE89" s="9">
        <f t="shared" si="94"/>
        <v>10</v>
      </c>
      <c r="AF89" s="9">
        <f t="shared" si="95"/>
        <v>16</v>
      </c>
      <c r="AG89" s="9">
        <f t="shared" si="96"/>
        <v>11</v>
      </c>
      <c r="AH89" s="13">
        <f t="shared" si="97"/>
        <v>15</v>
      </c>
    </row>
    <row r="90" spans="2:34" x14ac:dyDescent="0.25">
      <c r="B90" s="12">
        <f t="shared" si="65"/>
        <v>72</v>
      </c>
      <c r="C90" s="9">
        <f t="shared" si="66"/>
        <v>1</v>
      </c>
      <c r="D90" s="9">
        <f t="shared" si="67"/>
        <v>12</v>
      </c>
      <c r="E90" s="9">
        <f t="shared" si="68"/>
        <v>13</v>
      </c>
      <c r="F90" s="9">
        <f t="shared" si="69"/>
        <v>11</v>
      </c>
      <c r="G90" s="9">
        <f t="shared" si="70"/>
        <v>14</v>
      </c>
      <c r="H90" s="9">
        <f t="shared" si="71"/>
        <v>10</v>
      </c>
      <c r="I90" s="9">
        <f t="shared" si="72"/>
        <v>15</v>
      </c>
      <c r="J90" s="9">
        <f t="shared" si="73"/>
        <v>9</v>
      </c>
      <c r="K90" s="9">
        <f t="shared" si="74"/>
        <v>16</v>
      </c>
      <c r="L90" s="9">
        <f t="shared" si="75"/>
        <v>8</v>
      </c>
      <c r="M90" s="9">
        <f t="shared" si="76"/>
        <v>17</v>
      </c>
      <c r="N90" s="9">
        <f t="shared" si="77"/>
        <v>7</v>
      </c>
      <c r="O90" s="9">
        <f t="shared" si="78"/>
        <v>18</v>
      </c>
      <c r="P90" s="9">
        <f t="shared" si="79"/>
        <v>6</v>
      </c>
      <c r="Q90" s="9">
        <f t="shared" si="80"/>
        <v>2</v>
      </c>
      <c r="R90" s="9">
        <f t="shared" si="81"/>
        <v>5</v>
      </c>
      <c r="S90" s="9">
        <f t="shared" si="82"/>
        <v>3</v>
      </c>
      <c r="T90" s="9">
        <f t="shared" si="83"/>
        <v>4</v>
      </c>
      <c r="U90" s="9">
        <f t="shared" si="84"/>
        <v>4</v>
      </c>
      <c r="V90" s="9">
        <f t="shared" si="85"/>
        <v>3</v>
      </c>
      <c r="W90" s="9">
        <f t="shared" si="86"/>
        <v>5</v>
      </c>
      <c r="X90" s="9">
        <f t="shared" si="87"/>
        <v>2</v>
      </c>
      <c r="Y90" s="9">
        <f t="shared" si="88"/>
        <v>6</v>
      </c>
      <c r="Z90" s="9">
        <f t="shared" si="89"/>
        <v>18</v>
      </c>
      <c r="AA90" s="9">
        <f t="shared" si="90"/>
        <v>7</v>
      </c>
      <c r="AB90" s="9">
        <f t="shared" si="91"/>
        <v>17</v>
      </c>
      <c r="AC90" s="9">
        <f t="shared" si="92"/>
        <v>8</v>
      </c>
      <c r="AD90" s="9">
        <f t="shared" si="93"/>
        <v>16</v>
      </c>
      <c r="AE90" s="9">
        <f t="shared" si="94"/>
        <v>9</v>
      </c>
      <c r="AF90" s="9">
        <f t="shared" si="95"/>
        <v>15</v>
      </c>
      <c r="AG90" s="9">
        <f t="shared" si="96"/>
        <v>10</v>
      </c>
      <c r="AH90" s="13">
        <f t="shared" si="97"/>
        <v>14</v>
      </c>
    </row>
    <row r="91" spans="2:34" x14ac:dyDescent="0.25">
      <c r="B91" s="12">
        <f t="shared" si="65"/>
        <v>73</v>
      </c>
      <c r="C91" s="9">
        <f t="shared" si="66"/>
        <v>1</v>
      </c>
      <c r="D91" s="9">
        <f t="shared" si="67"/>
        <v>11</v>
      </c>
      <c r="E91" s="9">
        <f t="shared" si="68"/>
        <v>12</v>
      </c>
      <c r="F91" s="9">
        <f t="shared" si="69"/>
        <v>10</v>
      </c>
      <c r="G91" s="9">
        <f t="shared" si="70"/>
        <v>13</v>
      </c>
      <c r="H91" s="9">
        <f t="shared" si="71"/>
        <v>9</v>
      </c>
      <c r="I91" s="9">
        <f t="shared" si="72"/>
        <v>14</v>
      </c>
      <c r="J91" s="9">
        <f t="shared" si="73"/>
        <v>8</v>
      </c>
      <c r="K91" s="9">
        <f t="shared" si="74"/>
        <v>15</v>
      </c>
      <c r="L91" s="9">
        <f t="shared" si="75"/>
        <v>7</v>
      </c>
      <c r="M91" s="9">
        <f t="shared" si="76"/>
        <v>16</v>
      </c>
      <c r="N91" s="9">
        <f t="shared" si="77"/>
        <v>6</v>
      </c>
      <c r="O91" s="9">
        <f t="shared" si="78"/>
        <v>17</v>
      </c>
      <c r="P91" s="9">
        <f t="shared" si="79"/>
        <v>5</v>
      </c>
      <c r="Q91" s="9">
        <f t="shared" si="80"/>
        <v>18</v>
      </c>
      <c r="R91" s="9">
        <f t="shared" si="81"/>
        <v>4</v>
      </c>
      <c r="S91" s="9">
        <f t="shared" si="82"/>
        <v>2</v>
      </c>
      <c r="T91" s="9">
        <f t="shared" si="83"/>
        <v>3</v>
      </c>
      <c r="U91" s="9">
        <f t="shared" si="84"/>
        <v>3</v>
      </c>
      <c r="V91" s="9">
        <f t="shared" si="85"/>
        <v>2</v>
      </c>
      <c r="W91" s="9">
        <f t="shared" si="86"/>
        <v>4</v>
      </c>
      <c r="X91" s="9">
        <f t="shared" si="87"/>
        <v>18</v>
      </c>
      <c r="Y91" s="9">
        <f t="shared" si="88"/>
        <v>5</v>
      </c>
      <c r="Z91" s="9">
        <f t="shared" si="89"/>
        <v>17</v>
      </c>
      <c r="AA91" s="9">
        <f t="shared" si="90"/>
        <v>6</v>
      </c>
      <c r="AB91" s="9">
        <f t="shared" si="91"/>
        <v>16</v>
      </c>
      <c r="AC91" s="9">
        <f t="shared" si="92"/>
        <v>7</v>
      </c>
      <c r="AD91" s="9">
        <f t="shared" si="93"/>
        <v>15</v>
      </c>
      <c r="AE91" s="9">
        <f t="shared" si="94"/>
        <v>8</v>
      </c>
      <c r="AF91" s="9">
        <f t="shared" si="95"/>
        <v>14</v>
      </c>
      <c r="AG91" s="9">
        <f t="shared" si="96"/>
        <v>9</v>
      </c>
      <c r="AH91" s="13">
        <f t="shared" si="97"/>
        <v>13</v>
      </c>
    </row>
    <row r="92" spans="2:34" x14ac:dyDescent="0.25">
      <c r="B92" s="12">
        <f t="shared" si="65"/>
        <v>74</v>
      </c>
      <c r="C92" s="9">
        <f t="shared" si="66"/>
        <v>1</v>
      </c>
      <c r="D92" s="9">
        <f t="shared" si="67"/>
        <v>10</v>
      </c>
      <c r="E92" s="9">
        <f t="shared" si="68"/>
        <v>11</v>
      </c>
      <c r="F92" s="9">
        <f t="shared" si="69"/>
        <v>9</v>
      </c>
      <c r="G92" s="9">
        <f t="shared" si="70"/>
        <v>12</v>
      </c>
      <c r="H92" s="9">
        <f t="shared" si="71"/>
        <v>8</v>
      </c>
      <c r="I92" s="9">
        <f t="shared" si="72"/>
        <v>13</v>
      </c>
      <c r="J92" s="9">
        <f t="shared" si="73"/>
        <v>7</v>
      </c>
      <c r="K92" s="9">
        <f t="shared" si="74"/>
        <v>14</v>
      </c>
      <c r="L92" s="9">
        <f t="shared" si="75"/>
        <v>6</v>
      </c>
      <c r="M92" s="9">
        <f t="shared" si="76"/>
        <v>15</v>
      </c>
      <c r="N92" s="9">
        <f t="shared" si="77"/>
        <v>5</v>
      </c>
      <c r="O92" s="9">
        <f t="shared" si="78"/>
        <v>16</v>
      </c>
      <c r="P92" s="9">
        <f t="shared" si="79"/>
        <v>4</v>
      </c>
      <c r="Q92" s="9">
        <f t="shared" si="80"/>
        <v>17</v>
      </c>
      <c r="R92" s="9">
        <f t="shared" si="81"/>
        <v>3</v>
      </c>
      <c r="S92" s="9">
        <f t="shared" si="82"/>
        <v>18</v>
      </c>
      <c r="T92" s="9">
        <f t="shared" si="83"/>
        <v>2</v>
      </c>
      <c r="U92" s="9">
        <f t="shared" si="84"/>
        <v>2</v>
      </c>
      <c r="V92" s="9">
        <f t="shared" si="85"/>
        <v>18</v>
      </c>
      <c r="W92" s="9">
        <f t="shared" si="86"/>
        <v>3</v>
      </c>
      <c r="X92" s="9">
        <f t="shared" si="87"/>
        <v>17</v>
      </c>
      <c r="Y92" s="9">
        <f t="shared" si="88"/>
        <v>4</v>
      </c>
      <c r="Z92" s="9">
        <f t="shared" si="89"/>
        <v>16</v>
      </c>
      <c r="AA92" s="9">
        <f t="shared" si="90"/>
        <v>5</v>
      </c>
      <c r="AB92" s="9">
        <f t="shared" si="91"/>
        <v>15</v>
      </c>
      <c r="AC92" s="9">
        <f t="shared" si="92"/>
        <v>6</v>
      </c>
      <c r="AD92" s="9">
        <f t="shared" si="93"/>
        <v>14</v>
      </c>
      <c r="AE92" s="9">
        <f t="shared" si="94"/>
        <v>7</v>
      </c>
      <c r="AF92" s="9">
        <f t="shared" si="95"/>
        <v>13</v>
      </c>
      <c r="AG92" s="9">
        <f t="shared" si="96"/>
        <v>8</v>
      </c>
      <c r="AH92" s="13">
        <f t="shared" si="97"/>
        <v>12</v>
      </c>
    </row>
    <row r="93" spans="2:34" x14ac:dyDescent="0.25">
      <c r="B93" s="12">
        <f t="shared" si="65"/>
        <v>75</v>
      </c>
      <c r="C93" s="9">
        <f t="shared" si="66"/>
        <v>1</v>
      </c>
      <c r="D93" s="9">
        <f t="shared" si="67"/>
        <v>9</v>
      </c>
      <c r="E93" s="9">
        <f t="shared" si="68"/>
        <v>10</v>
      </c>
      <c r="F93" s="9">
        <f t="shared" si="69"/>
        <v>8</v>
      </c>
      <c r="G93" s="9">
        <f t="shared" si="70"/>
        <v>11</v>
      </c>
      <c r="H93" s="9">
        <f t="shared" si="71"/>
        <v>7</v>
      </c>
      <c r="I93" s="9">
        <f t="shared" si="72"/>
        <v>12</v>
      </c>
      <c r="J93" s="9">
        <f t="shared" si="73"/>
        <v>6</v>
      </c>
      <c r="K93" s="9">
        <f t="shared" si="74"/>
        <v>13</v>
      </c>
      <c r="L93" s="9">
        <f t="shared" si="75"/>
        <v>5</v>
      </c>
      <c r="M93" s="9">
        <f t="shared" si="76"/>
        <v>14</v>
      </c>
      <c r="N93" s="9">
        <f t="shared" si="77"/>
        <v>4</v>
      </c>
      <c r="O93" s="9">
        <f t="shared" si="78"/>
        <v>15</v>
      </c>
      <c r="P93" s="9">
        <f t="shared" si="79"/>
        <v>3</v>
      </c>
      <c r="Q93" s="9">
        <f t="shared" si="80"/>
        <v>16</v>
      </c>
      <c r="R93" s="9">
        <f t="shared" si="81"/>
        <v>2</v>
      </c>
      <c r="S93" s="9">
        <f t="shared" si="82"/>
        <v>17</v>
      </c>
      <c r="T93" s="9">
        <f t="shared" si="83"/>
        <v>18</v>
      </c>
      <c r="U93" s="9">
        <f t="shared" si="84"/>
        <v>18</v>
      </c>
      <c r="V93" s="9">
        <f t="shared" si="85"/>
        <v>17</v>
      </c>
      <c r="W93" s="9">
        <f t="shared" si="86"/>
        <v>2</v>
      </c>
      <c r="X93" s="9">
        <f t="shared" si="87"/>
        <v>16</v>
      </c>
      <c r="Y93" s="9">
        <f t="shared" si="88"/>
        <v>3</v>
      </c>
      <c r="Z93" s="9">
        <f t="shared" si="89"/>
        <v>15</v>
      </c>
      <c r="AA93" s="9">
        <f t="shared" si="90"/>
        <v>4</v>
      </c>
      <c r="AB93" s="9">
        <f t="shared" si="91"/>
        <v>14</v>
      </c>
      <c r="AC93" s="9">
        <f t="shared" si="92"/>
        <v>5</v>
      </c>
      <c r="AD93" s="9">
        <f t="shared" si="93"/>
        <v>13</v>
      </c>
      <c r="AE93" s="9">
        <f t="shared" si="94"/>
        <v>6</v>
      </c>
      <c r="AF93" s="9">
        <f t="shared" si="95"/>
        <v>12</v>
      </c>
      <c r="AG93" s="9">
        <f t="shared" si="96"/>
        <v>7</v>
      </c>
      <c r="AH93" s="13">
        <f t="shared" si="97"/>
        <v>11</v>
      </c>
    </row>
    <row r="94" spans="2:34" x14ac:dyDescent="0.25">
      <c r="B94" s="12">
        <f t="shared" si="65"/>
        <v>76</v>
      </c>
      <c r="C94" s="9">
        <f t="shared" si="66"/>
        <v>1</v>
      </c>
      <c r="D94" s="9">
        <f t="shared" si="67"/>
        <v>8</v>
      </c>
      <c r="E94" s="9">
        <f t="shared" si="68"/>
        <v>9</v>
      </c>
      <c r="F94" s="9">
        <f t="shared" si="69"/>
        <v>7</v>
      </c>
      <c r="G94" s="9">
        <f t="shared" si="70"/>
        <v>10</v>
      </c>
      <c r="H94" s="9">
        <f t="shared" si="71"/>
        <v>6</v>
      </c>
      <c r="I94" s="9">
        <f t="shared" si="72"/>
        <v>11</v>
      </c>
      <c r="J94" s="9">
        <f t="shared" si="73"/>
        <v>5</v>
      </c>
      <c r="K94" s="9">
        <f t="shared" si="74"/>
        <v>12</v>
      </c>
      <c r="L94" s="9">
        <f t="shared" si="75"/>
        <v>4</v>
      </c>
      <c r="M94" s="9">
        <f t="shared" si="76"/>
        <v>13</v>
      </c>
      <c r="N94" s="9">
        <f t="shared" si="77"/>
        <v>3</v>
      </c>
      <c r="O94" s="9">
        <f t="shared" si="78"/>
        <v>14</v>
      </c>
      <c r="P94" s="9">
        <f t="shared" si="79"/>
        <v>2</v>
      </c>
      <c r="Q94" s="9">
        <f t="shared" si="80"/>
        <v>15</v>
      </c>
      <c r="R94" s="9">
        <f t="shared" si="81"/>
        <v>18</v>
      </c>
      <c r="S94" s="9">
        <f t="shared" si="82"/>
        <v>16</v>
      </c>
      <c r="T94" s="9">
        <f t="shared" si="83"/>
        <v>17</v>
      </c>
      <c r="U94" s="9">
        <f t="shared" si="84"/>
        <v>17</v>
      </c>
      <c r="V94" s="9">
        <f t="shared" si="85"/>
        <v>16</v>
      </c>
      <c r="W94" s="9">
        <f t="shared" si="86"/>
        <v>18</v>
      </c>
      <c r="X94" s="9">
        <f t="shared" si="87"/>
        <v>15</v>
      </c>
      <c r="Y94" s="9">
        <f t="shared" si="88"/>
        <v>2</v>
      </c>
      <c r="Z94" s="9">
        <f t="shared" si="89"/>
        <v>14</v>
      </c>
      <c r="AA94" s="9">
        <f t="shared" si="90"/>
        <v>3</v>
      </c>
      <c r="AB94" s="9">
        <f t="shared" si="91"/>
        <v>13</v>
      </c>
      <c r="AC94" s="9">
        <f t="shared" si="92"/>
        <v>4</v>
      </c>
      <c r="AD94" s="9">
        <f t="shared" si="93"/>
        <v>12</v>
      </c>
      <c r="AE94" s="9">
        <f t="shared" si="94"/>
        <v>5</v>
      </c>
      <c r="AF94" s="9">
        <f t="shared" si="95"/>
        <v>11</v>
      </c>
      <c r="AG94" s="9">
        <f t="shared" si="96"/>
        <v>6</v>
      </c>
      <c r="AH94" s="13">
        <f t="shared" si="97"/>
        <v>10</v>
      </c>
    </row>
    <row r="95" spans="2:34" x14ac:dyDescent="0.25">
      <c r="B95" s="12">
        <f t="shared" si="65"/>
        <v>77</v>
      </c>
      <c r="C95" s="9">
        <f t="shared" si="66"/>
        <v>1</v>
      </c>
      <c r="D95" s="9">
        <f t="shared" si="67"/>
        <v>7</v>
      </c>
      <c r="E95" s="9">
        <f t="shared" si="68"/>
        <v>8</v>
      </c>
      <c r="F95" s="9">
        <f t="shared" si="69"/>
        <v>6</v>
      </c>
      <c r="G95" s="9">
        <f t="shared" si="70"/>
        <v>9</v>
      </c>
      <c r="H95" s="9">
        <f t="shared" si="71"/>
        <v>5</v>
      </c>
      <c r="I95" s="9">
        <f t="shared" si="72"/>
        <v>10</v>
      </c>
      <c r="J95" s="9">
        <f t="shared" si="73"/>
        <v>4</v>
      </c>
      <c r="K95" s="9">
        <f t="shared" si="74"/>
        <v>11</v>
      </c>
      <c r="L95" s="9">
        <f t="shared" si="75"/>
        <v>3</v>
      </c>
      <c r="M95" s="9">
        <f t="shared" si="76"/>
        <v>12</v>
      </c>
      <c r="N95" s="9">
        <f t="shared" si="77"/>
        <v>2</v>
      </c>
      <c r="O95" s="9">
        <f t="shared" si="78"/>
        <v>13</v>
      </c>
      <c r="P95" s="9">
        <f t="shared" si="79"/>
        <v>18</v>
      </c>
      <c r="Q95" s="9">
        <f t="shared" si="80"/>
        <v>14</v>
      </c>
      <c r="R95" s="9">
        <f t="shared" si="81"/>
        <v>17</v>
      </c>
      <c r="S95" s="9">
        <f t="shared" si="82"/>
        <v>15</v>
      </c>
      <c r="T95" s="9">
        <f t="shared" si="83"/>
        <v>16</v>
      </c>
      <c r="U95" s="9">
        <f t="shared" si="84"/>
        <v>16</v>
      </c>
      <c r="V95" s="9">
        <f t="shared" si="85"/>
        <v>15</v>
      </c>
      <c r="W95" s="9">
        <f t="shared" si="86"/>
        <v>17</v>
      </c>
      <c r="X95" s="9">
        <f t="shared" si="87"/>
        <v>14</v>
      </c>
      <c r="Y95" s="9">
        <f t="shared" si="88"/>
        <v>18</v>
      </c>
      <c r="Z95" s="9">
        <f t="shared" si="89"/>
        <v>13</v>
      </c>
      <c r="AA95" s="9">
        <f t="shared" si="90"/>
        <v>2</v>
      </c>
      <c r="AB95" s="9">
        <f t="shared" si="91"/>
        <v>12</v>
      </c>
      <c r="AC95" s="9">
        <f t="shared" si="92"/>
        <v>3</v>
      </c>
      <c r="AD95" s="9">
        <f t="shared" si="93"/>
        <v>11</v>
      </c>
      <c r="AE95" s="9">
        <f t="shared" si="94"/>
        <v>4</v>
      </c>
      <c r="AF95" s="9">
        <f t="shared" si="95"/>
        <v>10</v>
      </c>
      <c r="AG95" s="9">
        <f t="shared" si="96"/>
        <v>5</v>
      </c>
      <c r="AH95" s="13">
        <f t="shared" si="97"/>
        <v>9</v>
      </c>
    </row>
    <row r="96" spans="2:34" x14ac:dyDescent="0.25">
      <c r="B96" s="12">
        <f t="shared" si="65"/>
        <v>78</v>
      </c>
      <c r="C96" s="9">
        <f t="shared" si="66"/>
        <v>1</v>
      </c>
      <c r="D96" s="9">
        <f t="shared" si="67"/>
        <v>6</v>
      </c>
      <c r="E96" s="9">
        <f t="shared" si="68"/>
        <v>7</v>
      </c>
      <c r="F96" s="9">
        <f t="shared" si="69"/>
        <v>5</v>
      </c>
      <c r="G96" s="9">
        <f t="shared" si="70"/>
        <v>8</v>
      </c>
      <c r="H96" s="9">
        <f t="shared" si="71"/>
        <v>4</v>
      </c>
      <c r="I96" s="9">
        <f t="shared" si="72"/>
        <v>9</v>
      </c>
      <c r="J96" s="9">
        <f t="shared" si="73"/>
        <v>3</v>
      </c>
      <c r="K96" s="9">
        <f t="shared" si="74"/>
        <v>10</v>
      </c>
      <c r="L96" s="9">
        <f t="shared" si="75"/>
        <v>2</v>
      </c>
      <c r="M96" s="9">
        <f t="shared" si="76"/>
        <v>11</v>
      </c>
      <c r="N96" s="9">
        <f t="shared" si="77"/>
        <v>18</v>
      </c>
      <c r="O96" s="9">
        <f t="shared" si="78"/>
        <v>12</v>
      </c>
      <c r="P96" s="9">
        <f t="shared" si="79"/>
        <v>17</v>
      </c>
      <c r="Q96" s="9">
        <f t="shared" si="80"/>
        <v>13</v>
      </c>
      <c r="R96" s="9">
        <f t="shared" si="81"/>
        <v>16</v>
      </c>
      <c r="S96" s="9">
        <f t="shared" si="82"/>
        <v>14</v>
      </c>
      <c r="T96" s="9">
        <f t="shared" si="83"/>
        <v>15</v>
      </c>
      <c r="U96" s="9">
        <f t="shared" si="84"/>
        <v>15</v>
      </c>
      <c r="V96" s="9">
        <f t="shared" si="85"/>
        <v>14</v>
      </c>
      <c r="W96" s="9">
        <f t="shared" si="86"/>
        <v>16</v>
      </c>
      <c r="X96" s="9">
        <f t="shared" si="87"/>
        <v>13</v>
      </c>
      <c r="Y96" s="9">
        <f t="shared" si="88"/>
        <v>17</v>
      </c>
      <c r="Z96" s="9">
        <f t="shared" si="89"/>
        <v>12</v>
      </c>
      <c r="AA96" s="9">
        <f t="shared" si="90"/>
        <v>18</v>
      </c>
      <c r="AB96" s="9">
        <f t="shared" si="91"/>
        <v>11</v>
      </c>
      <c r="AC96" s="9">
        <f t="shared" si="92"/>
        <v>2</v>
      </c>
      <c r="AD96" s="9">
        <f t="shared" si="93"/>
        <v>10</v>
      </c>
      <c r="AE96" s="9">
        <f t="shared" si="94"/>
        <v>3</v>
      </c>
      <c r="AF96" s="9">
        <f t="shared" si="95"/>
        <v>9</v>
      </c>
      <c r="AG96" s="9">
        <f t="shared" si="96"/>
        <v>4</v>
      </c>
      <c r="AH96" s="13">
        <f t="shared" si="97"/>
        <v>8</v>
      </c>
    </row>
    <row r="97" spans="2:34" x14ac:dyDescent="0.25">
      <c r="B97" s="12">
        <f t="shared" si="65"/>
        <v>79</v>
      </c>
      <c r="C97" s="9">
        <f t="shared" si="66"/>
        <v>1</v>
      </c>
      <c r="D97" s="9">
        <f t="shared" si="67"/>
        <v>5</v>
      </c>
      <c r="E97" s="9">
        <f t="shared" si="68"/>
        <v>6</v>
      </c>
      <c r="F97" s="9">
        <f t="shared" si="69"/>
        <v>4</v>
      </c>
      <c r="G97" s="9">
        <f t="shared" si="70"/>
        <v>7</v>
      </c>
      <c r="H97" s="9">
        <f t="shared" si="71"/>
        <v>3</v>
      </c>
      <c r="I97" s="9">
        <f t="shared" si="72"/>
        <v>8</v>
      </c>
      <c r="J97" s="9">
        <f t="shared" si="73"/>
        <v>2</v>
      </c>
      <c r="K97" s="9">
        <f t="shared" si="74"/>
        <v>9</v>
      </c>
      <c r="L97" s="9">
        <f t="shared" si="75"/>
        <v>18</v>
      </c>
      <c r="M97" s="9">
        <f t="shared" si="76"/>
        <v>10</v>
      </c>
      <c r="N97" s="9">
        <f t="shared" si="77"/>
        <v>17</v>
      </c>
      <c r="O97" s="9">
        <f t="shared" si="78"/>
        <v>11</v>
      </c>
      <c r="P97" s="9">
        <f t="shared" si="79"/>
        <v>16</v>
      </c>
      <c r="Q97" s="9">
        <f t="shared" si="80"/>
        <v>12</v>
      </c>
      <c r="R97" s="9">
        <f t="shared" si="81"/>
        <v>15</v>
      </c>
      <c r="S97" s="9">
        <f t="shared" si="82"/>
        <v>13</v>
      </c>
      <c r="T97" s="9">
        <f t="shared" si="83"/>
        <v>14</v>
      </c>
      <c r="U97" s="9">
        <f t="shared" si="84"/>
        <v>14</v>
      </c>
      <c r="V97" s="9">
        <f t="shared" si="85"/>
        <v>13</v>
      </c>
      <c r="W97" s="9">
        <f t="shared" si="86"/>
        <v>15</v>
      </c>
      <c r="X97" s="9">
        <f t="shared" si="87"/>
        <v>12</v>
      </c>
      <c r="Y97" s="9">
        <f t="shared" si="88"/>
        <v>16</v>
      </c>
      <c r="Z97" s="9">
        <f t="shared" si="89"/>
        <v>11</v>
      </c>
      <c r="AA97" s="9">
        <f t="shared" si="90"/>
        <v>17</v>
      </c>
      <c r="AB97" s="9">
        <f t="shared" si="91"/>
        <v>10</v>
      </c>
      <c r="AC97" s="9">
        <f t="shared" si="92"/>
        <v>18</v>
      </c>
      <c r="AD97" s="9">
        <f t="shared" si="93"/>
        <v>9</v>
      </c>
      <c r="AE97" s="9">
        <f t="shared" si="94"/>
        <v>2</v>
      </c>
      <c r="AF97" s="9">
        <f t="shared" si="95"/>
        <v>8</v>
      </c>
      <c r="AG97" s="9">
        <f t="shared" si="96"/>
        <v>3</v>
      </c>
      <c r="AH97" s="13">
        <f t="shared" si="97"/>
        <v>7</v>
      </c>
    </row>
    <row r="98" spans="2:34" x14ac:dyDescent="0.25">
      <c r="B98" s="12">
        <f t="shared" si="65"/>
        <v>80</v>
      </c>
      <c r="C98" s="9">
        <f t="shared" si="66"/>
        <v>18</v>
      </c>
      <c r="D98" s="9">
        <f t="shared" si="67"/>
        <v>1</v>
      </c>
      <c r="E98" s="9">
        <f t="shared" si="68"/>
        <v>17</v>
      </c>
      <c r="F98" s="9">
        <f t="shared" si="69"/>
        <v>2</v>
      </c>
      <c r="G98" s="9">
        <f t="shared" si="70"/>
        <v>16</v>
      </c>
      <c r="H98" s="9">
        <f t="shared" si="71"/>
        <v>3</v>
      </c>
      <c r="I98" s="9">
        <f t="shared" si="72"/>
        <v>15</v>
      </c>
      <c r="J98" s="9">
        <f t="shared" si="73"/>
        <v>4</v>
      </c>
      <c r="K98" s="9">
        <f t="shared" si="74"/>
        <v>14</v>
      </c>
      <c r="L98" s="9">
        <f t="shared" si="75"/>
        <v>5</v>
      </c>
      <c r="M98" s="9">
        <f t="shared" si="76"/>
        <v>13</v>
      </c>
      <c r="N98" s="9">
        <f t="shared" si="77"/>
        <v>6</v>
      </c>
      <c r="O98" s="9">
        <f t="shared" si="78"/>
        <v>12</v>
      </c>
      <c r="P98" s="9">
        <f t="shared" si="79"/>
        <v>7</v>
      </c>
      <c r="Q98" s="9">
        <f t="shared" si="80"/>
        <v>11</v>
      </c>
      <c r="R98" s="9">
        <f t="shared" si="81"/>
        <v>8</v>
      </c>
      <c r="S98" s="9">
        <f t="shared" si="82"/>
        <v>10</v>
      </c>
      <c r="T98" s="9">
        <f t="shared" si="83"/>
        <v>9</v>
      </c>
      <c r="U98" s="9">
        <f t="shared" si="84"/>
        <v>9</v>
      </c>
      <c r="V98" s="9">
        <f t="shared" si="85"/>
        <v>10</v>
      </c>
      <c r="W98" s="9">
        <f t="shared" si="86"/>
        <v>8</v>
      </c>
      <c r="X98" s="9">
        <f t="shared" si="87"/>
        <v>11</v>
      </c>
      <c r="Y98" s="9">
        <f t="shared" si="88"/>
        <v>7</v>
      </c>
      <c r="Z98" s="9">
        <f t="shared" si="89"/>
        <v>12</v>
      </c>
      <c r="AA98" s="9">
        <f t="shared" si="90"/>
        <v>6</v>
      </c>
      <c r="AB98" s="9">
        <f t="shared" si="91"/>
        <v>13</v>
      </c>
      <c r="AC98" s="9">
        <f t="shared" si="92"/>
        <v>5</v>
      </c>
      <c r="AD98" s="9">
        <f t="shared" si="93"/>
        <v>14</v>
      </c>
      <c r="AE98" s="9">
        <f t="shared" si="94"/>
        <v>4</v>
      </c>
      <c r="AF98" s="9">
        <f t="shared" si="95"/>
        <v>15</v>
      </c>
      <c r="AG98" s="9">
        <f t="shared" si="96"/>
        <v>3</v>
      </c>
      <c r="AH98" s="13">
        <f t="shared" si="97"/>
        <v>16</v>
      </c>
    </row>
    <row r="99" spans="2:34" x14ac:dyDescent="0.25">
      <c r="B99" s="12">
        <f t="shared" si="65"/>
        <v>81</v>
      </c>
      <c r="C99" s="9">
        <f t="shared" si="66"/>
        <v>17</v>
      </c>
      <c r="D99" s="9">
        <f t="shared" si="67"/>
        <v>1</v>
      </c>
      <c r="E99" s="9">
        <f t="shared" si="68"/>
        <v>16</v>
      </c>
      <c r="F99" s="9">
        <f t="shared" si="69"/>
        <v>18</v>
      </c>
      <c r="G99" s="9">
        <f t="shared" si="70"/>
        <v>15</v>
      </c>
      <c r="H99" s="9">
        <f t="shared" si="71"/>
        <v>2</v>
      </c>
      <c r="I99" s="9">
        <f t="shared" si="72"/>
        <v>14</v>
      </c>
      <c r="J99" s="9">
        <f t="shared" si="73"/>
        <v>3</v>
      </c>
      <c r="K99" s="9">
        <f t="shared" si="74"/>
        <v>13</v>
      </c>
      <c r="L99" s="9">
        <f t="shared" si="75"/>
        <v>4</v>
      </c>
      <c r="M99" s="9">
        <f t="shared" si="76"/>
        <v>12</v>
      </c>
      <c r="N99" s="9">
        <f t="shared" si="77"/>
        <v>5</v>
      </c>
      <c r="O99" s="9">
        <f t="shared" si="78"/>
        <v>11</v>
      </c>
      <c r="P99" s="9">
        <f t="shared" si="79"/>
        <v>6</v>
      </c>
      <c r="Q99" s="9">
        <f t="shared" si="80"/>
        <v>10</v>
      </c>
      <c r="R99" s="9">
        <f t="shared" si="81"/>
        <v>7</v>
      </c>
      <c r="S99" s="9">
        <f t="shared" si="82"/>
        <v>9</v>
      </c>
      <c r="T99" s="9">
        <f t="shared" si="83"/>
        <v>8</v>
      </c>
      <c r="U99" s="9">
        <f t="shared" si="84"/>
        <v>8</v>
      </c>
      <c r="V99" s="9">
        <f t="shared" si="85"/>
        <v>9</v>
      </c>
      <c r="W99" s="9">
        <f t="shared" si="86"/>
        <v>7</v>
      </c>
      <c r="X99" s="9">
        <f t="shared" si="87"/>
        <v>10</v>
      </c>
      <c r="Y99" s="9">
        <f t="shared" si="88"/>
        <v>6</v>
      </c>
      <c r="Z99" s="9">
        <f t="shared" si="89"/>
        <v>11</v>
      </c>
      <c r="AA99" s="9">
        <f t="shared" si="90"/>
        <v>5</v>
      </c>
      <c r="AB99" s="9">
        <f t="shared" si="91"/>
        <v>12</v>
      </c>
      <c r="AC99" s="9">
        <f t="shared" si="92"/>
        <v>4</v>
      </c>
      <c r="AD99" s="9">
        <f t="shared" si="93"/>
        <v>13</v>
      </c>
      <c r="AE99" s="9">
        <f t="shared" si="94"/>
        <v>3</v>
      </c>
      <c r="AF99" s="9">
        <f t="shared" si="95"/>
        <v>14</v>
      </c>
      <c r="AG99" s="9">
        <f t="shared" si="96"/>
        <v>2</v>
      </c>
      <c r="AH99" s="13">
        <f t="shared" si="97"/>
        <v>15</v>
      </c>
    </row>
    <row r="100" spans="2:34" x14ac:dyDescent="0.25">
      <c r="B100" s="12">
        <f t="shared" si="65"/>
        <v>82</v>
      </c>
      <c r="C100" s="9">
        <f t="shared" si="66"/>
        <v>16</v>
      </c>
      <c r="D100" s="9">
        <f t="shared" si="67"/>
        <v>1</v>
      </c>
      <c r="E100" s="9">
        <f t="shared" si="68"/>
        <v>15</v>
      </c>
      <c r="F100" s="9">
        <f t="shared" si="69"/>
        <v>17</v>
      </c>
      <c r="G100" s="9">
        <f t="shared" si="70"/>
        <v>14</v>
      </c>
      <c r="H100" s="9">
        <f t="shared" si="71"/>
        <v>18</v>
      </c>
      <c r="I100" s="9">
        <f t="shared" si="72"/>
        <v>13</v>
      </c>
      <c r="J100" s="9">
        <f t="shared" si="73"/>
        <v>2</v>
      </c>
      <c r="K100" s="9">
        <f t="shared" si="74"/>
        <v>12</v>
      </c>
      <c r="L100" s="9">
        <f t="shared" si="75"/>
        <v>3</v>
      </c>
      <c r="M100" s="9">
        <f t="shared" si="76"/>
        <v>11</v>
      </c>
      <c r="N100" s="9">
        <f t="shared" si="77"/>
        <v>4</v>
      </c>
      <c r="O100" s="9">
        <f t="shared" si="78"/>
        <v>10</v>
      </c>
      <c r="P100" s="9">
        <f t="shared" si="79"/>
        <v>5</v>
      </c>
      <c r="Q100" s="9">
        <f t="shared" si="80"/>
        <v>9</v>
      </c>
      <c r="R100" s="9">
        <f t="shared" si="81"/>
        <v>6</v>
      </c>
      <c r="S100" s="9">
        <f t="shared" si="82"/>
        <v>8</v>
      </c>
      <c r="T100" s="9">
        <f t="shared" si="83"/>
        <v>7</v>
      </c>
      <c r="U100" s="9">
        <f t="shared" si="84"/>
        <v>7</v>
      </c>
      <c r="V100" s="9">
        <f t="shared" si="85"/>
        <v>8</v>
      </c>
      <c r="W100" s="9">
        <f t="shared" si="86"/>
        <v>6</v>
      </c>
      <c r="X100" s="9">
        <f t="shared" si="87"/>
        <v>9</v>
      </c>
      <c r="Y100" s="9">
        <f t="shared" si="88"/>
        <v>5</v>
      </c>
      <c r="Z100" s="9">
        <f t="shared" si="89"/>
        <v>10</v>
      </c>
      <c r="AA100" s="9">
        <f t="shared" si="90"/>
        <v>4</v>
      </c>
      <c r="AB100" s="9">
        <f t="shared" si="91"/>
        <v>11</v>
      </c>
      <c r="AC100" s="9">
        <f t="shared" si="92"/>
        <v>3</v>
      </c>
      <c r="AD100" s="9">
        <f t="shared" si="93"/>
        <v>12</v>
      </c>
      <c r="AE100" s="9">
        <f t="shared" si="94"/>
        <v>2</v>
      </c>
      <c r="AF100" s="9">
        <f t="shared" si="95"/>
        <v>13</v>
      </c>
      <c r="AG100" s="9">
        <f t="shared" si="96"/>
        <v>18</v>
      </c>
      <c r="AH100" s="13">
        <f t="shared" si="97"/>
        <v>14</v>
      </c>
    </row>
    <row r="101" spans="2:34" x14ac:dyDescent="0.25">
      <c r="B101" s="12">
        <f t="shared" si="65"/>
        <v>83</v>
      </c>
      <c r="C101" s="9">
        <f t="shared" si="66"/>
        <v>15</v>
      </c>
      <c r="D101" s="9">
        <f t="shared" si="67"/>
        <v>1</v>
      </c>
      <c r="E101" s="9">
        <f t="shared" si="68"/>
        <v>14</v>
      </c>
      <c r="F101" s="9">
        <f t="shared" si="69"/>
        <v>16</v>
      </c>
      <c r="G101" s="9">
        <f t="shared" si="70"/>
        <v>13</v>
      </c>
      <c r="H101" s="9">
        <f t="shared" si="71"/>
        <v>17</v>
      </c>
      <c r="I101" s="9">
        <f t="shared" si="72"/>
        <v>12</v>
      </c>
      <c r="J101" s="9">
        <f t="shared" si="73"/>
        <v>18</v>
      </c>
      <c r="K101" s="9">
        <f t="shared" si="74"/>
        <v>11</v>
      </c>
      <c r="L101" s="9">
        <f t="shared" si="75"/>
        <v>2</v>
      </c>
      <c r="M101" s="9">
        <f t="shared" si="76"/>
        <v>10</v>
      </c>
      <c r="N101" s="9">
        <f t="shared" si="77"/>
        <v>3</v>
      </c>
      <c r="O101" s="9">
        <f t="shared" si="78"/>
        <v>9</v>
      </c>
      <c r="P101" s="9">
        <f t="shared" si="79"/>
        <v>4</v>
      </c>
      <c r="Q101" s="9">
        <f t="shared" si="80"/>
        <v>8</v>
      </c>
      <c r="R101" s="9">
        <f t="shared" si="81"/>
        <v>5</v>
      </c>
      <c r="S101" s="9">
        <f t="shared" si="82"/>
        <v>7</v>
      </c>
      <c r="T101" s="9">
        <f t="shared" si="83"/>
        <v>6</v>
      </c>
      <c r="U101" s="9">
        <f t="shared" si="84"/>
        <v>6</v>
      </c>
      <c r="V101" s="9">
        <f t="shared" si="85"/>
        <v>7</v>
      </c>
      <c r="W101" s="9">
        <f t="shared" si="86"/>
        <v>5</v>
      </c>
      <c r="X101" s="9">
        <f t="shared" si="87"/>
        <v>8</v>
      </c>
      <c r="Y101" s="9">
        <f t="shared" si="88"/>
        <v>4</v>
      </c>
      <c r="Z101" s="9">
        <f t="shared" si="89"/>
        <v>9</v>
      </c>
      <c r="AA101" s="9">
        <f t="shared" si="90"/>
        <v>3</v>
      </c>
      <c r="AB101" s="9">
        <f t="shared" si="91"/>
        <v>10</v>
      </c>
      <c r="AC101" s="9">
        <f t="shared" si="92"/>
        <v>2</v>
      </c>
      <c r="AD101" s="9">
        <f t="shared" si="93"/>
        <v>11</v>
      </c>
      <c r="AE101" s="9">
        <f t="shared" si="94"/>
        <v>18</v>
      </c>
      <c r="AF101" s="9">
        <f t="shared" si="95"/>
        <v>12</v>
      </c>
      <c r="AG101" s="9">
        <f t="shared" si="96"/>
        <v>17</v>
      </c>
      <c r="AH101" s="13">
        <f t="shared" si="97"/>
        <v>13</v>
      </c>
    </row>
    <row r="102" spans="2:34" x14ac:dyDescent="0.25">
      <c r="B102" s="12">
        <f t="shared" si="65"/>
        <v>84</v>
      </c>
      <c r="C102" s="9">
        <f t="shared" si="66"/>
        <v>14</v>
      </c>
      <c r="D102" s="9">
        <f t="shared" si="67"/>
        <v>1</v>
      </c>
      <c r="E102" s="9">
        <f t="shared" si="68"/>
        <v>13</v>
      </c>
      <c r="F102" s="9">
        <f t="shared" si="69"/>
        <v>15</v>
      </c>
      <c r="G102" s="9">
        <f t="shared" si="70"/>
        <v>12</v>
      </c>
      <c r="H102" s="9">
        <f t="shared" si="71"/>
        <v>16</v>
      </c>
      <c r="I102" s="9">
        <f t="shared" si="72"/>
        <v>11</v>
      </c>
      <c r="J102" s="9">
        <f t="shared" si="73"/>
        <v>17</v>
      </c>
      <c r="K102" s="9">
        <f t="shared" si="74"/>
        <v>10</v>
      </c>
      <c r="L102" s="9">
        <f t="shared" si="75"/>
        <v>18</v>
      </c>
      <c r="M102" s="9">
        <f t="shared" si="76"/>
        <v>9</v>
      </c>
      <c r="N102" s="9">
        <f t="shared" si="77"/>
        <v>2</v>
      </c>
      <c r="O102" s="9">
        <f t="shared" si="78"/>
        <v>8</v>
      </c>
      <c r="P102" s="9">
        <f t="shared" si="79"/>
        <v>3</v>
      </c>
      <c r="Q102" s="9">
        <f t="shared" si="80"/>
        <v>7</v>
      </c>
      <c r="R102" s="9">
        <f t="shared" si="81"/>
        <v>4</v>
      </c>
      <c r="S102" s="9">
        <f t="shared" si="82"/>
        <v>6</v>
      </c>
      <c r="T102" s="9">
        <f t="shared" si="83"/>
        <v>5</v>
      </c>
      <c r="U102" s="9">
        <f t="shared" si="84"/>
        <v>5</v>
      </c>
      <c r="V102" s="9">
        <f t="shared" si="85"/>
        <v>6</v>
      </c>
      <c r="W102" s="9">
        <f t="shared" si="86"/>
        <v>4</v>
      </c>
      <c r="X102" s="9">
        <f t="shared" si="87"/>
        <v>7</v>
      </c>
      <c r="Y102" s="9">
        <f t="shared" si="88"/>
        <v>3</v>
      </c>
      <c r="Z102" s="9">
        <f t="shared" si="89"/>
        <v>8</v>
      </c>
      <c r="AA102" s="9">
        <f t="shared" si="90"/>
        <v>2</v>
      </c>
      <c r="AB102" s="9">
        <f t="shared" si="91"/>
        <v>9</v>
      </c>
      <c r="AC102" s="9">
        <f t="shared" si="92"/>
        <v>18</v>
      </c>
      <c r="AD102" s="9">
        <f t="shared" si="93"/>
        <v>10</v>
      </c>
      <c r="AE102" s="9">
        <f t="shared" si="94"/>
        <v>17</v>
      </c>
      <c r="AF102" s="9">
        <f t="shared" si="95"/>
        <v>11</v>
      </c>
      <c r="AG102" s="9">
        <f t="shared" si="96"/>
        <v>16</v>
      </c>
      <c r="AH102" s="13">
        <f t="shared" si="97"/>
        <v>12</v>
      </c>
    </row>
    <row r="103" spans="2:34" x14ac:dyDescent="0.25">
      <c r="B103" s="12">
        <f t="shared" si="65"/>
        <v>85</v>
      </c>
      <c r="C103" s="9">
        <f t="shared" si="66"/>
        <v>13</v>
      </c>
      <c r="D103" s="9">
        <f t="shared" si="67"/>
        <v>1</v>
      </c>
      <c r="E103" s="9">
        <f t="shared" si="68"/>
        <v>12</v>
      </c>
      <c r="F103" s="9">
        <f t="shared" si="69"/>
        <v>14</v>
      </c>
      <c r="G103" s="9">
        <f t="shared" si="70"/>
        <v>11</v>
      </c>
      <c r="H103" s="9">
        <f t="shared" si="71"/>
        <v>15</v>
      </c>
      <c r="I103" s="9">
        <f t="shared" si="72"/>
        <v>10</v>
      </c>
      <c r="J103" s="9">
        <f t="shared" si="73"/>
        <v>16</v>
      </c>
      <c r="K103" s="9">
        <f t="shared" si="74"/>
        <v>9</v>
      </c>
      <c r="L103" s="9">
        <f t="shared" si="75"/>
        <v>17</v>
      </c>
      <c r="M103" s="9">
        <f t="shared" si="76"/>
        <v>8</v>
      </c>
      <c r="N103" s="9">
        <f t="shared" si="77"/>
        <v>18</v>
      </c>
      <c r="O103" s="9">
        <f t="shared" si="78"/>
        <v>7</v>
      </c>
      <c r="P103" s="9">
        <f t="shared" si="79"/>
        <v>2</v>
      </c>
      <c r="Q103" s="9">
        <f t="shared" si="80"/>
        <v>6</v>
      </c>
      <c r="R103" s="9">
        <f t="shared" si="81"/>
        <v>3</v>
      </c>
      <c r="S103" s="9">
        <f t="shared" si="82"/>
        <v>5</v>
      </c>
      <c r="T103" s="9">
        <f t="shared" si="83"/>
        <v>4</v>
      </c>
      <c r="U103" s="9">
        <f t="shared" si="84"/>
        <v>4</v>
      </c>
      <c r="V103" s="9">
        <f t="shared" si="85"/>
        <v>5</v>
      </c>
      <c r="W103" s="9">
        <f t="shared" si="86"/>
        <v>3</v>
      </c>
      <c r="X103" s="9">
        <f t="shared" si="87"/>
        <v>6</v>
      </c>
      <c r="Y103" s="9">
        <f t="shared" si="88"/>
        <v>2</v>
      </c>
      <c r="Z103" s="9">
        <f t="shared" si="89"/>
        <v>7</v>
      </c>
      <c r="AA103" s="9">
        <f t="shared" si="90"/>
        <v>18</v>
      </c>
      <c r="AB103" s="9">
        <f t="shared" si="91"/>
        <v>8</v>
      </c>
      <c r="AC103" s="9">
        <f t="shared" si="92"/>
        <v>17</v>
      </c>
      <c r="AD103" s="9">
        <f t="shared" si="93"/>
        <v>9</v>
      </c>
      <c r="AE103" s="9">
        <f t="shared" si="94"/>
        <v>16</v>
      </c>
      <c r="AF103" s="9">
        <f t="shared" si="95"/>
        <v>10</v>
      </c>
      <c r="AG103" s="9">
        <f t="shared" si="96"/>
        <v>15</v>
      </c>
      <c r="AH103" s="13">
        <f t="shared" si="97"/>
        <v>11</v>
      </c>
    </row>
    <row r="104" spans="2:34" x14ac:dyDescent="0.25">
      <c r="B104" s="12">
        <f t="shared" si="65"/>
        <v>86</v>
      </c>
      <c r="C104" s="9">
        <f t="shared" si="66"/>
        <v>12</v>
      </c>
      <c r="D104" s="9">
        <f t="shared" si="67"/>
        <v>1</v>
      </c>
      <c r="E104" s="9">
        <f t="shared" si="68"/>
        <v>11</v>
      </c>
      <c r="F104" s="9">
        <f t="shared" si="69"/>
        <v>13</v>
      </c>
      <c r="G104" s="9">
        <f t="shared" si="70"/>
        <v>10</v>
      </c>
      <c r="H104" s="9">
        <f t="shared" si="71"/>
        <v>14</v>
      </c>
      <c r="I104" s="9">
        <f t="shared" si="72"/>
        <v>9</v>
      </c>
      <c r="J104" s="9">
        <f t="shared" si="73"/>
        <v>15</v>
      </c>
      <c r="K104" s="9">
        <f t="shared" si="74"/>
        <v>8</v>
      </c>
      <c r="L104" s="9">
        <f t="shared" si="75"/>
        <v>16</v>
      </c>
      <c r="M104" s="9">
        <f t="shared" si="76"/>
        <v>7</v>
      </c>
      <c r="N104" s="9">
        <f t="shared" si="77"/>
        <v>17</v>
      </c>
      <c r="O104" s="9">
        <f t="shared" si="78"/>
        <v>6</v>
      </c>
      <c r="P104" s="9">
        <f t="shared" si="79"/>
        <v>18</v>
      </c>
      <c r="Q104" s="9">
        <f t="shared" si="80"/>
        <v>5</v>
      </c>
      <c r="R104" s="9">
        <f t="shared" si="81"/>
        <v>2</v>
      </c>
      <c r="S104" s="9">
        <f t="shared" si="82"/>
        <v>4</v>
      </c>
      <c r="T104" s="9">
        <f t="shared" si="83"/>
        <v>3</v>
      </c>
      <c r="U104" s="9">
        <f t="shared" si="84"/>
        <v>3</v>
      </c>
      <c r="V104" s="9">
        <f t="shared" si="85"/>
        <v>4</v>
      </c>
      <c r="W104" s="9">
        <f t="shared" si="86"/>
        <v>2</v>
      </c>
      <c r="X104" s="9">
        <f t="shared" si="87"/>
        <v>5</v>
      </c>
      <c r="Y104" s="9">
        <f t="shared" si="88"/>
        <v>18</v>
      </c>
      <c r="Z104" s="9">
        <f t="shared" si="89"/>
        <v>6</v>
      </c>
      <c r="AA104" s="9">
        <f t="shared" si="90"/>
        <v>17</v>
      </c>
      <c r="AB104" s="9">
        <f t="shared" si="91"/>
        <v>7</v>
      </c>
      <c r="AC104" s="9">
        <f t="shared" si="92"/>
        <v>16</v>
      </c>
      <c r="AD104" s="9">
        <f t="shared" si="93"/>
        <v>8</v>
      </c>
      <c r="AE104" s="9">
        <f t="shared" si="94"/>
        <v>15</v>
      </c>
      <c r="AF104" s="9">
        <f t="shared" si="95"/>
        <v>9</v>
      </c>
      <c r="AG104" s="9">
        <f t="shared" si="96"/>
        <v>14</v>
      </c>
      <c r="AH104" s="13">
        <f t="shared" si="97"/>
        <v>10</v>
      </c>
    </row>
    <row r="105" spans="2:34" x14ac:dyDescent="0.25">
      <c r="B105" s="12">
        <f t="shared" si="65"/>
        <v>87</v>
      </c>
      <c r="C105" s="9">
        <f t="shared" si="66"/>
        <v>11</v>
      </c>
      <c r="D105" s="9">
        <f t="shared" si="67"/>
        <v>1</v>
      </c>
      <c r="E105" s="9">
        <f t="shared" si="68"/>
        <v>10</v>
      </c>
      <c r="F105" s="9">
        <f t="shared" si="69"/>
        <v>12</v>
      </c>
      <c r="G105" s="9">
        <f t="shared" si="70"/>
        <v>9</v>
      </c>
      <c r="H105" s="9">
        <f t="shared" si="71"/>
        <v>13</v>
      </c>
      <c r="I105" s="9">
        <f t="shared" si="72"/>
        <v>8</v>
      </c>
      <c r="J105" s="9">
        <f t="shared" si="73"/>
        <v>14</v>
      </c>
      <c r="K105" s="9">
        <f t="shared" si="74"/>
        <v>7</v>
      </c>
      <c r="L105" s="9">
        <f t="shared" si="75"/>
        <v>15</v>
      </c>
      <c r="M105" s="9">
        <f t="shared" si="76"/>
        <v>6</v>
      </c>
      <c r="N105" s="9">
        <f t="shared" si="77"/>
        <v>16</v>
      </c>
      <c r="O105" s="9">
        <f t="shared" si="78"/>
        <v>5</v>
      </c>
      <c r="P105" s="9">
        <f t="shared" si="79"/>
        <v>17</v>
      </c>
      <c r="Q105" s="9">
        <f t="shared" si="80"/>
        <v>4</v>
      </c>
      <c r="R105" s="9">
        <f t="shared" si="81"/>
        <v>18</v>
      </c>
      <c r="S105" s="9">
        <f t="shared" si="82"/>
        <v>3</v>
      </c>
      <c r="T105" s="9">
        <f t="shared" si="83"/>
        <v>2</v>
      </c>
      <c r="U105" s="9">
        <f t="shared" si="84"/>
        <v>2</v>
      </c>
      <c r="V105" s="9">
        <f t="shared" si="85"/>
        <v>3</v>
      </c>
      <c r="W105" s="9">
        <f t="shared" si="86"/>
        <v>18</v>
      </c>
      <c r="X105" s="9">
        <f t="shared" si="87"/>
        <v>4</v>
      </c>
      <c r="Y105" s="9">
        <f t="shared" si="88"/>
        <v>17</v>
      </c>
      <c r="Z105" s="9">
        <f t="shared" si="89"/>
        <v>5</v>
      </c>
      <c r="AA105" s="9">
        <f t="shared" si="90"/>
        <v>16</v>
      </c>
      <c r="AB105" s="9">
        <f t="shared" si="91"/>
        <v>6</v>
      </c>
      <c r="AC105" s="9">
        <f t="shared" si="92"/>
        <v>15</v>
      </c>
      <c r="AD105" s="9">
        <f t="shared" si="93"/>
        <v>7</v>
      </c>
      <c r="AE105" s="9">
        <f t="shared" si="94"/>
        <v>14</v>
      </c>
      <c r="AF105" s="9">
        <f t="shared" si="95"/>
        <v>8</v>
      </c>
      <c r="AG105" s="9">
        <f t="shared" si="96"/>
        <v>13</v>
      </c>
      <c r="AH105" s="13">
        <f t="shared" si="97"/>
        <v>9</v>
      </c>
    </row>
    <row r="106" spans="2:34" x14ac:dyDescent="0.25">
      <c r="B106" s="12">
        <f t="shared" si="65"/>
        <v>88</v>
      </c>
      <c r="C106" s="9">
        <f t="shared" si="66"/>
        <v>10</v>
      </c>
      <c r="D106" s="9">
        <f t="shared" si="67"/>
        <v>1</v>
      </c>
      <c r="E106" s="9">
        <f t="shared" si="68"/>
        <v>9</v>
      </c>
      <c r="F106" s="9">
        <f t="shared" si="69"/>
        <v>11</v>
      </c>
      <c r="G106" s="9">
        <f t="shared" si="70"/>
        <v>8</v>
      </c>
      <c r="H106" s="9">
        <f t="shared" si="71"/>
        <v>12</v>
      </c>
      <c r="I106" s="9">
        <f t="shared" si="72"/>
        <v>7</v>
      </c>
      <c r="J106" s="9">
        <f t="shared" si="73"/>
        <v>13</v>
      </c>
      <c r="K106" s="9">
        <f t="shared" si="74"/>
        <v>6</v>
      </c>
      <c r="L106" s="9">
        <f t="shared" si="75"/>
        <v>14</v>
      </c>
      <c r="M106" s="9">
        <f t="shared" si="76"/>
        <v>5</v>
      </c>
      <c r="N106" s="9">
        <f t="shared" si="77"/>
        <v>15</v>
      </c>
      <c r="O106" s="9">
        <f t="shared" si="78"/>
        <v>4</v>
      </c>
      <c r="P106" s="9">
        <f t="shared" si="79"/>
        <v>16</v>
      </c>
      <c r="Q106" s="9">
        <f t="shared" si="80"/>
        <v>3</v>
      </c>
      <c r="R106" s="9">
        <f t="shared" si="81"/>
        <v>17</v>
      </c>
      <c r="S106" s="9">
        <f t="shared" si="82"/>
        <v>2</v>
      </c>
      <c r="T106" s="9">
        <f t="shared" si="83"/>
        <v>18</v>
      </c>
      <c r="U106" s="9">
        <f t="shared" si="84"/>
        <v>18</v>
      </c>
      <c r="V106" s="9">
        <f t="shared" si="85"/>
        <v>2</v>
      </c>
      <c r="W106" s="9">
        <f t="shared" si="86"/>
        <v>17</v>
      </c>
      <c r="X106" s="9">
        <f t="shared" si="87"/>
        <v>3</v>
      </c>
      <c r="Y106" s="9">
        <f t="shared" si="88"/>
        <v>16</v>
      </c>
      <c r="Z106" s="9">
        <f t="shared" si="89"/>
        <v>4</v>
      </c>
      <c r="AA106" s="9">
        <f t="shared" si="90"/>
        <v>15</v>
      </c>
      <c r="AB106" s="9">
        <f t="shared" si="91"/>
        <v>5</v>
      </c>
      <c r="AC106" s="9">
        <f t="shared" si="92"/>
        <v>14</v>
      </c>
      <c r="AD106" s="9">
        <f t="shared" si="93"/>
        <v>6</v>
      </c>
      <c r="AE106" s="9">
        <f t="shared" si="94"/>
        <v>13</v>
      </c>
      <c r="AF106" s="9">
        <f t="shared" si="95"/>
        <v>7</v>
      </c>
      <c r="AG106" s="9">
        <f t="shared" si="96"/>
        <v>12</v>
      </c>
      <c r="AH106" s="13">
        <f t="shared" si="97"/>
        <v>8</v>
      </c>
    </row>
    <row r="107" spans="2:34" x14ac:dyDescent="0.25">
      <c r="B107" s="12">
        <f t="shared" si="65"/>
        <v>89</v>
      </c>
      <c r="C107" s="9">
        <f t="shared" si="66"/>
        <v>9</v>
      </c>
      <c r="D107" s="9">
        <f t="shared" si="67"/>
        <v>1</v>
      </c>
      <c r="E107" s="9">
        <f t="shared" si="68"/>
        <v>8</v>
      </c>
      <c r="F107" s="9">
        <f t="shared" si="69"/>
        <v>10</v>
      </c>
      <c r="G107" s="9">
        <f t="shared" si="70"/>
        <v>7</v>
      </c>
      <c r="H107" s="9">
        <f t="shared" si="71"/>
        <v>11</v>
      </c>
      <c r="I107" s="9">
        <f t="shared" si="72"/>
        <v>6</v>
      </c>
      <c r="J107" s="9">
        <f t="shared" si="73"/>
        <v>12</v>
      </c>
      <c r="K107" s="9">
        <f t="shared" si="74"/>
        <v>5</v>
      </c>
      <c r="L107" s="9">
        <f t="shared" si="75"/>
        <v>13</v>
      </c>
      <c r="M107" s="9">
        <f t="shared" si="76"/>
        <v>4</v>
      </c>
      <c r="N107" s="9">
        <f t="shared" si="77"/>
        <v>14</v>
      </c>
      <c r="O107" s="9">
        <f t="shared" si="78"/>
        <v>3</v>
      </c>
      <c r="P107" s="9">
        <f t="shared" si="79"/>
        <v>15</v>
      </c>
      <c r="Q107" s="9">
        <f t="shared" si="80"/>
        <v>2</v>
      </c>
      <c r="R107" s="9">
        <f t="shared" si="81"/>
        <v>16</v>
      </c>
      <c r="S107" s="9">
        <f t="shared" si="82"/>
        <v>18</v>
      </c>
      <c r="T107" s="9">
        <f t="shared" si="83"/>
        <v>17</v>
      </c>
      <c r="U107" s="9">
        <f t="shared" si="84"/>
        <v>17</v>
      </c>
      <c r="V107" s="9">
        <f t="shared" si="85"/>
        <v>18</v>
      </c>
      <c r="W107" s="9">
        <f t="shared" si="86"/>
        <v>16</v>
      </c>
      <c r="X107" s="9">
        <f t="shared" si="87"/>
        <v>2</v>
      </c>
      <c r="Y107" s="9">
        <f t="shared" si="88"/>
        <v>15</v>
      </c>
      <c r="Z107" s="9">
        <f t="shared" si="89"/>
        <v>3</v>
      </c>
      <c r="AA107" s="9">
        <f t="shared" si="90"/>
        <v>14</v>
      </c>
      <c r="AB107" s="9">
        <f t="shared" si="91"/>
        <v>4</v>
      </c>
      <c r="AC107" s="9">
        <f t="shared" si="92"/>
        <v>13</v>
      </c>
      <c r="AD107" s="9">
        <f t="shared" si="93"/>
        <v>5</v>
      </c>
      <c r="AE107" s="9">
        <f t="shared" si="94"/>
        <v>12</v>
      </c>
      <c r="AF107" s="9">
        <f t="shared" si="95"/>
        <v>6</v>
      </c>
      <c r="AG107" s="9">
        <f t="shared" si="96"/>
        <v>11</v>
      </c>
      <c r="AH107" s="13">
        <f t="shared" si="97"/>
        <v>7</v>
      </c>
    </row>
    <row r="108" spans="2:34" x14ac:dyDescent="0.25">
      <c r="B108" s="12">
        <f t="shared" si="65"/>
        <v>90</v>
      </c>
      <c r="C108" s="9">
        <f t="shared" si="66"/>
        <v>8</v>
      </c>
      <c r="D108" s="9">
        <f t="shared" si="67"/>
        <v>1</v>
      </c>
      <c r="E108" s="9">
        <f t="shared" si="68"/>
        <v>7</v>
      </c>
      <c r="F108" s="9">
        <f t="shared" si="69"/>
        <v>9</v>
      </c>
      <c r="G108" s="9">
        <f t="shared" si="70"/>
        <v>6</v>
      </c>
      <c r="H108" s="9">
        <f t="shared" si="71"/>
        <v>10</v>
      </c>
      <c r="I108" s="9">
        <f t="shared" si="72"/>
        <v>5</v>
      </c>
      <c r="J108" s="9">
        <f t="shared" si="73"/>
        <v>11</v>
      </c>
      <c r="K108" s="9">
        <f t="shared" si="74"/>
        <v>4</v>
      </c>
      <c r="L108" s="9">
        <f t="shared" si="75"/>
        <v>12</v>
      </c>
      <c r="M108" s="9">
        <f t="shared" si="76"/>
        <v>3</v>
      </c>
      <c r="N108" s="9">
        <f t="shared" si="77"/>
        <v>13</v>
      </c>
      <c r="O108" s="9">
        <f t="shared" si="78"/>
        <v>2</v>
      </c>
      <c r="P108" s="9">
        <f t="shared" si="79"/>
        <v>14</v>
      </c>
      <c r="Q108" s="9">
        <f t="shared" si="80"/>
        <v>18</v>
      </c>
      <c r="R108" s="9">
        <f t="shared" si="81"/>
        <v>15</v>
      </c>
      <c r="S108" s="9">
        <f t="shared" si="82"/>
        <v>17</v>
      </c>
      <c r="T108" s="9">
        <f t="shared" si="83"/>
        <v>16</v>
      </c>
      <c r="U108" s="9">
        <f t="shared" si="84"/>
        <v>16</v>
      </c>
      <c r="V108" s="9">
        <f t="shared" si="85"/>
        <v>17</v>
      </c>
      <c r="W108" s="9">
        <f t="shared" si="86"/>
        <v>15</v>
      </c>
      <c r="X108" s="9">
        <f t="shared" si="87"/>
        <v>18</v>
      </c>
      <c r="Y108" s="9">
        <f t="shared" si="88"/>
        <v>14</v>
      </c>
      <c r="Z108" s="9">
        <f t="shared" si="89"/>
        <v>2</v>
      </c>
      <c r="AA108" s="9">
        <f t="shared" si="90"/>
        <v>13</v>
      </c>
      <c r="AB108" s="9">
        <f t="shared" si="91"/>
        <v>3</v>
      </c>
      <c r="AC108" s="9">
        <f t="shared" si="92"/>
        <v>12</v>
      </c>
      <c r="AD108" s="9">
        <f t="shared" si="93"/>
        <v>4</v>
      </c>
      <c r="AE108" s="9">
        <f t="shared" si="94"/>
        <v>11</v>
      </c>
      <c r="AF108" s="9">
        <f t="shared" si="95"/>
        <v>5</v>
      </c>
      <c r="AG108" s="9">
        <f t="shared" si="96"/>
        <v>10</v>
      </c>
      <c r="AH108" s="13">
        <f t="shared" si="97"/>
        <v>6</v>
      </c>
    </row>
    <row r="109" spans="2:34" x14ac:dyDescent="0.25">
      <c r="B109" s="12">
        <f t="shared" si="65"/>
        <v>91</v>
      </c>
      <c r="C109" s="9">
        <f t="shared" si="66"/>
        <v>7</v>
      </c>
      <c r="D109" s="9">
        <f t="shared" si="67"/>
        <v>1</v>
      </c>
      <c r="E109" s="9">
        <f t="shared" si="68"/>
        <v>6</v>
      </c>
      <c r="F109" s="9">
        <f t="shared" si="69"/>
        <v>8</v>
      </c>
      <c r="G109" s="9">
        <f t="shared" si="70"/>
        <v>5</v>
      </c>
      <c r="H109" s="9">
        <f t="shared" si="71"/>
        <v>9</v>
      </c>
      <c r="I109" s="9">
        <f t="shared" si="72"/>
        <v>4</v>
      </c>
      <c r="J109" s="9">
        <f t="shared" si="73"/>
        <v>10</v>
      </c>
      <c r="K109" s="9">
        <f t="shared" si="74"/>
        <v>3</v>
      </c>
      <c r="L109" s="9">
        <f t="shared" si="75"/>
        <v>11</v>
      </c>
      <c r="M109" s="9">
        <f t="shared" si="76"/>
        <v>2</v>
      </c>
      <c r="N109" s="9">
        <f t="shared" si="77"/>
        <v>12</v>
      </c>
      <c r="O109" s="9">
        <f t="shared" si="78"/>
        <v>18</v>
      </c>
      <c r="P109" s="9">
        <f t="shared" si="79"/>
        <v>13</v>
      </c>
      <c r="Q109" s="9">
        <f t="shared" si="80"/>
        <v>17</v>
      </c>
      <c r="R109" s="9">
        <f t="shared" si="81"/>
        <v>14</v>
      </c>
      <c r="S109" s="9">
        <f t="shared" si="82"/>
        <v>16</v>
      </c>
      <c r="T109" s="9">
        <f t="shared" si="83"/>
        <v>15</v>
      </c>
      <c r="U109" s="9">
        <f t="shared" si="84"/>
        <v>15</v>
      </c>
      <c r="V109" s="9">
        <f t="shared" si="85"/>
        <v>16</v>
      </c>
      <c r="W109" s="9">
        <f t="shared" si="86"/>
        <v>14</v>
      </c>
      <c r="X109" s="9">
        <f t="shared" si="87"/>
        <v>17</v>
      </c>
      <c r="Y109" s="9">
        <f t="shared" si="88"/>
        <v>13</v>
      </c>
      <c r="Z109" s="9">
        <f t="shared" si="89"/>
        <v>18</v>
      </c>
      <c r="AA109" s="9">
        <f t="shared" si="90"/>
        <v>12</v>
      </c>
      <c r="AB109" s="9">
        <f t="shared" si="91"/>
        <v>2</v>
      </c>
      <c r="AC109" s="9">
        <f t="shared" si="92"/>
        <v>11</v>
      </c>
      <c r="AD109" s="9">
        <f t="shared" si="93"/>
        <v>3</v>
      </c>
      <c r="AE109" s="9">
        <f t="shared" si="94"/>
        <v>10</v>
      </c>
      <c r="AF109" s="9">
        <f t="shared" si="95"/>
        <v>4</v>
      </c>
      <c r="AG109" s="9">
        <f t="shared" si="96"/>
        <v>9</v>
      </c>
      <c r="AH109" s="13">
        <f t="shared" si="97"/>
        <v>5</v>
      </c>
    </row>
    <row r="110" spans="2:34" x14ac:dyDescent="0.25">
      <c r="B110" s="12">
        <f t="shared" si="65"/>
        <v>92</v>
      </c>
      <c r="C110" s="9">
        <f t="shared" si="66"/>
        <v>6</v>
      </c>
      <c r="D110" s="9">
        <f t="shared" si="67"/>
        <v>1</v>
      </c>
      <c r="E110" s="9">
        <f t="shared" si="68"/>
        <v>5</v>
      </c>
      <c r="F110" s="9">
        <f t="shared" si="69"/>
        <v>7</v>
      </c>
      <c r="G110" s="9">
        <f t="shared" si="70"/>
        <v>4</v>
      </c>
      <c r="H110" s="9">
        <f t="shared" si="71"/>
        <v>8</v>
      </c>
      <c r="I110" s="9">
        <f t="shared" si="72"/>
        <v>3</v>
      </c>
      <c r="J110" s="9">
        <f t="shared" si="73"/>
        <v>9</v>
      </c>
      <c r="K110" s="9">
        <f t="shared" si="74"/>
        <v>2</v>
      </c>
      <c r="L110" s="9">
        <f t="shared" si="75"/>
        <v>10</v>
      </c>
      <c r="M110" s="9">
        <f t="shared" si="76"/>
        <v>18</v>
      </c>
      <c r="N110" s="9">
        <f t="shared" si="77"/>
        <v>11</v>
      </c>
      <c r="O110" s="9">
        <f t="shared" si="78"/>
        <v>17</v>
      </c>
      <c r="P110" s="9">
        <f t="shared" si="79"/>
        <v>12</v>
      </c>
      <c r="Q110" s="9">
        <f t="shared" si="80"/>
        <v>16</v>
      </c>
      <c r="R110" s="9">
        <f t="shared" si="81"/>
        <v>13</v>
      </c>
      <c r="S110" s="9">
        <f t="shared" si="82"/>
        <v>15</v>
      </c>
      <c r="T110" s="9">
        <f t="shared" si="83"/>
        <v>14</v>
      </c>
      <c r="U110" s="9">
        <f t="shared" si="84"/>
        <v>14</v>
      </c>
      <c r="V110" s="9">
        <f t="shared" si="85"/>
        <v>15</v>
      </c>
      <c r="W110" s="9">
        <f t="shared" si="86"/>
        <v>13</v>
      </c>
      <c r="X110" s="9">
        <f t="shared" si="87"/>
        <v>16</v>
      </c>
      <c r="Y110" s="9">
        <f t="shared" si="88"/>
        <v>12</v>
      </c>
      <c r="Z110" s="9">
        <f t="shared" si="89"/>
        <v>17</v>
      </c>
      <c r="AA110" s="9">
        <f t="shared" si="90"/>
        <v>11</v>
      </c>
      <c r="AB110" s="9">
        <f t="shared" si="91"/>
        <v>18</v>
      </c>
      <c r="AC110" s="9">
        <f t="shared" si="92"/>
        <v>10</v>
      </c>
      <c r="AD110" s="9">
        <f t="shared" si="93"/>
        <v>2</v>
      </c>
      <c r="AE110" s="9">
        <f t="shared" si="94"/>
        <v>9</v>
      </c>
      <c r="AF110" s="9">
        <f t="shared" si="95"/>
        <v>3</v>
      </c>
      <c r="AG110" s="9">
        <f t="shared" si="96"/>
        <v>8</v>
      </c>
      <c r="AH110" s="13">
        <f t="shared" si="97"/>
        <v>4</v>
      </c>
    </row>
    <row r="111" spans="2:34" x14ac:dyDescent="0.25">
      <c r="B111" s="12">
        <f t="shared" si="65"/>
        <v>93</v>
      </c>
      <c r="C111" s="9">
        <f t="shared" si="66"/>
        <v>5</v>
      </c>
      <c r="D111" s="9">
        <f t="shared" si="67"/>
        <v>1</v>
      </c>
      <c r="E111" s="9">
        <f t="shared" si="68"/>
        <v>4</v>
      </c>
      <c r="F111" s="9">
        <f t="shared" si="69"/>
        <v>6</v>
      </c>
      <c r="G111" s="9">
        <f t="shared" si="70"/>
        <v>3</v>
      </c>
      <c r="H111" s="9">
        <f t="shared" si="71"/>
        <v>7</v>
      </c>
      <c r="I111" s="9">
        <f t="shared" si="72"/>
        <v>2</v>
      </c>
      <c r="J111" s="9">
        <f t="shared" si="73"/>
        <v>8</v>
      </c>
      <c r="K111" s="9">
        <f t="shared" si="74"/>
        <v>18</v>
      </c>
      <c r="L111" s="9">
        <f t="shared" si="75"/>
        <v>9</v>
      </c>
      <c r="M111" s="9">
        <f t="shared" si="76"/>
        <v>17</v>
      </c>
      <c r="N111" s="9">
        <f t="shared" si="77"/>
        <v>10</v>
      </c>
      <c r="O111" s="9">
        <f t="shared" si="78"/>
        <v>16</v>
      </c>
      <c r="P111" s="9">
        <f t="shared" si="79"/>
        <v>11</v>
      </c>
      <c r="Q111" s="9">
        <f t="shared" si="80"/>
        <v>15</v>
      </c>
      <c r="R111" s="9">
        <f t="shared" si="81"/>
        <v>12</v>
      </c>
      <c r="S111" s="9">
        <f t="shared" si="82"/>
        <v>14</v>
      </c>
      <c r="T111" s="9">
        <f t="shared" si="83"/>
        <v>13</v>
      </c>
      <c r="U111" s="9">
        <f t="shared" si="84"/>
        <v>13</v>
      </c>
      <c r="V111" s="9">
        <f t="shared" si="85"/>
        <v>14</v>
      </c>
      <c r="W111" s="9">
        <f t="shared" si="86"/>
        <v>12</v>
      </c>
      <c r="X111" s="9">
        <f t="shared" si="87"/>
        <v>15</v>
      </c>
      <c r="Y111" s="9">
        <f t="shared" si="88"/>
        <v>11</v>
      </c>
      <c r="Z111" s="9">
        <f t="shared" si="89"/>
        <v>16</v>
      </c>
      <c r="AA111" s="9">
        <f t="shared" si="90"/>
        <v>10</v>
      </c>
      <c r="AB111" s="9">
        <f t="shared" si="91"/>
        <v>17</v>
      </c>
      <c r="AC111" s="9">
        <f t="shared" si="92"/>
        <v>9</v>
      </c>
      <c r="AD111" s="9">
        <f t="shared" si="93"/>
        <v>18</v>
      </c>
      <c r="AE111" s="9">
        <f t="shared" si="94"/>
        <v>8</v>
      </c>
      <c r="AF111" s="9">
        <f t="shared" si="95"/>
        <v>2</v>
      </c>
      <c r="AG111" s="9">
        <f t="shared" si="96"/>
        <v>7</v>
      </c>
      <c r="AH111" s="13">
        <f t="shared" si="97"/>
        <v>3</v>
      </c>
    </row>
    <row r="112" spans="2:34" x14ac:dyDescent="0.25">
      <c r="B112" s="12">
        <f t="shared" si="65"/>
        <v>94</v>
      </c>
      <c r="C112" s="9">
        <f t="shared" si="66"/>
        <v>4</v>
      </c>
      <c r="D112" s="9">
        <f t="shared" si="67"/>
        <v>1</v>
      </c>
      <c r="E112" s="9">
        <f t="shared" si="68"/>
        <v>3</v>
      </c>
      <c r="F112" s="9">
        <f t="shared" si="69"/>
        <v>5</v>
      </c>
      <c r="G112" s="9">
        <f t="shared" si="70"/>
        <v>2</v>
      </c>
      <c r="H112" s="9">
        <f t="shared" si="71"/>
        <v>6</v>
      </c>
      <c r="I112" s="9">
        <f t="shared" si="72"/>
        <v>18</v>
      </c>
      <c r="J112" s="9">
        <f t="shared" si="73"/>
        <v>7</v>
      </c>
      <c r="K112" s="9">
        <f t="shared" si="74"/>
        <v>17</v>
      </c>
      <c r="L112" s="9">
        <f t="shared" si="75"/>
        <v>8</v>
      </c>
      <c r="M112" s="9">
        <f t="shared" si="76"/>
        <v>16</v>
      </c>
      <c r="N112" s="9">
        <f t="shared" si="77"/>
        <v>9</v>
      </c>
      <c r="O112" s="9">
        <f t="shared" si="78"/>
        <v>15</v>
      </c>
      <c r="P112" s="9">
        <f t="shared" si="79"/>
        <v>10</v>
      </c>
      <c r="Q112" s="9">
        <f t="shared" si="80"/>
        <v>14</v>
      </c>
      <c r="R112" s="9">
        <f t="shared" si="81"/>
        <v>11</v>
      </c>
      <c r="S112" s="9">
        <f t="shared" si="82"/>
        <v>13</v>
      </c>
      <c r="T112" s="9">
        <f t="shared" si="83"/>
        <v>12</v>
      </c>
      <c r="U112" s="9">
        <f t="shared" si="84"/>
        <v>12</v>
      </c>
      <c r="V112" s="9">
        <f t="shared" si="85"/>
        <v>13</v>
      </c>
      <c r="W112" s="9">
        <f t="shared" si="86"/>
        <v>11</v>
      </c>
      <c r="X112" s="9">
        <f t="shared" si="87"/>
        <v>14</v>
      </c>
      <c r="Y112" s="9">
        <f t="shared" si="88"/>
        <v>10</v>
      </c>
      <c r="Z112" s="9">
        <f t="shared" si="89"/>
        <v>15</v>
      </c>
      <c r="AA112" s="9">
        <f t="shared" si="90"/>
        <v>9</v>
      </c>
      <c r="AB112" s="9">
        <f t="shared" si="91"/>
        <v>16</v>
      </c>
      <c r="AC112" s="9">
        <f t="shared" si="92"/>
        <v>8</v>
      </c>
      <c r="AD112" s="9">
        <f t="shared" si="93"/>
        <v>17</v>
      </c>
      <c r="AE112" s="9">
        <f t="shared" si="94"/>
        <v>7</v>
      </c>
      <c r="AF112" s="9">
        <f t="shared" si="95"/>
        <v>18</v>
      </c>
      <c r="AG112" s="9">
        <f t="shared" si="96"/>
        <v>6</v>
      </c>
      <c r="AH112" s="13">
        <f t="shared" si="97"/>
        <v>2</v>
      </c>
    </row>
    <row r="113" spans="2:34" x14ac:dyDescent="0.25">
      <c r="B113" s="12">
        <f t="shared" si="65"/>
        <v>95</v>
      </c>
      <c r="C113" s="9">
        <f t="shared" si="66"/>
        <v>3</v>
      </c>
      <c r="D113" s="9">
        <f t="shared" si="67"/>
        <v>1</v>
      </c>
      <c r="E113" s="9">
        <f t="shared" si="68"/>
        <v>2</v>
      </c>
      <c r="F113" s="9">
        <f t="shared" si="69"/>
        <v>4</v>
      </c>
      <c r="G113" s="9">
        <f t="shared" si="70"/>
        <v>18</v>
      </c>
      <c r="H113" s="9">
        <f t="shared" si="71"/>
        <v>5</v>
      </c>
      <c r="I113" s="9">
        <f t="shared" si="72"/>
        <v>17</v>
      </c>
      <c r="J113" s="9">
        <f t="shared" si="73"/>
        <v>6</v>
      </c>
      <c r="K113" s="9">
        <f t="shared" si="74"/>
        <v>16</v>
      </c>
      <c r="L113" s="9">
        <f t="shared" si="75"/>
        <v>7</v>
      </c>
      <c r="M113" s="9">
        <f t="shared" si="76"/>
        <v>15</v>
      </c>
      <c r="N113" s="9">
        <f t="shared" si="77"/>
        <v>8</v>
      </c>
      <c r="O113" s="9">
        <f t="shared" si="78"/>
        <v>14</v>
      </c>
      <c r="P113" s="9">
        <f t="shared" si="79"/>
        <v>9</v>
      </c>
      <c r="Q113" s="9">
        <f t="shared" si="80"/>
        <v>13</v>
      </c>
      <c r="R113" s="9">
        <f t="shared" si="81"/>
        <v>10</v>
      </c>
      <c r="S113" s="9">
        <f t="shared" si="82"/>
        <v>12</v>
      </c>
      <c r="T113" s="9">
        <f t="shared" si="83"/>
        <v>11</v>
      </c>
      <c r="U113" s="9">
        <f t="shared" si="84"/>
        <v>11</v>
      </c>
      <c r="V113" s="9">
        <f t="shared" si="85"/>
        <v>12</v>
      </c>
      <c r="W113" s="9">
        <f t="shared" si="86"/>
        <v>10</v>
      </c>
      <c r="X113" s="9">
        <f t="shared" si="87"/>
        <v>13</v>
      </c>
      <c r="Y113" s="9">
        <f t="shared" si="88"/>
        <v>9</v>
      </c>
      <c r="Z113" s="9">
        <f t="shared" si="89"/>
        <v>14</v>
      </c>
      <c r="AA113" s="9">
        <f t="shared" si="90"/>
        <v>8</v>
      </c>
      <c r="AB113" s="9">
        <f t="shared" si="91"/>
        <v>15</v>
      </c>
      <c r="AC113" s="9">
        <f t="shared" si="92"/>
        <v>7</v>
      </c>
      <c r="AD113" s="9">
        <f t="shared" si="93"/>
        <v>16</v>
      </c>
      <c r="AE113" s="9">
        <f t="shared" si="94"/>
        <v>6</v>
      </c>
      <c r="AF113" s="9">
        <f t="shared" si="95"/>
        <v>17</v>
      </c>
      <c r="AG113" s="9">
        <f t="shared" si="96"/>
        <v>5</v>
      </c>
      <c r="AH113" s="13">
        <f t="shared" si="97"/>
        <v>18</v>
      </c>
    </row>
    <row r="114" spans="2:34" x14ac:dyDescent="0.25">
      <c r="B114" s="12">
        <f t="shared" si="65"/>
        <v>96</v>
      </c>
      <c r="C114" s="9">
        <f t="shared" si="66"/>
        <v>2</v>
      </c>
      <c r="D114" s="9">
        <f t="shared" si="67"/>
        <v>1</v>
      </c>
      <c r="E114" s="9">
        <f t="shared" si="68"/>
        <v>18</v>
      </c>
      <c r="F114" s="9">
        <f t="shared" si="69"/>
        <v>3</v>
      </c>
      <c r="G114" s="9">
        <f t="shared" si="70"/>
        <v>17</v>
      </c>
      <c r="H114" s="9">
        <f t="shared" si="71"/>
        <v>4</v>
      </c>
      <c r="I114" s="9">
        <f t="shared" si="72"/>
        <v>16</v>
      </c>
      <c r="J114" s="9">
        <f t="shared" si="73"/>
        <v>5</v>
      </c>
      <c r="K114" s="9">
        <f t="shared" si="74"/>
        <v>15</v>
      </c>
      <c r="L114" s="9">
        <f t="shared" si="75"/>
        <v>6</v>
      </c>
      <c r="M114" s="9">
        <f t="shared" si="76"/>
        <v>14</v>
      </c>
      <c r="N114" s="9">
        <f t="shared" si="77"/>
        <v>7</v>
      </c>
      <c r="O114" s="9">
        <f t="shared" si="78"/>
        <v>13</v>
      </c>
      <c r="P114" s="9">
        <f t="shared" si="79"/>
        <v>8</v>
      </c>
      <c r="Q114" s="9">
        <f t="shared" si="80"/>
        <v>12</v>
      </c>
      <c r="R114" s="9">
        <f t="shared" si="81"/>
        <v>9</v>
      </c>
      <c r="S114" s="9">
        <f t="shared" si="82"/>
        <v>11</v>
      </c>
      <c r="T114" s="9">
        <f t="shared" si="83"/>
        <v>10</v>
      </c>
      <c r="U114" s="9">
        <f t="shared" si="84"/>
        <v>10</v>
      </c>
      <c r="V114" s="9">
        <f t="shared" si="85"/>
        <v>11</v>
      </c>
      <c r="W114" s="9">
        <f t="shared" si="86"/>
        <v>9</v>
      </c>
      <c r="X114" s="9">
        <f t="shared" si="87"/>
        <v>12</v>
      </c>
      <c r="Y114" s="9">
        <f t="shared" si="88"/>
        <v>8</v>
      </c>
      <c r="Z114" s="9">
        <f t="shared" si="89"/>
        <v>13</v>
      </c>
      <c r="AA114" s="9">
        <f t="shared" si="90"/>
        <v>7</v>
      </c>
      <c r="AB114" s="9">
        <f t="shared" si="91"/>
        <v>14</v>
      </c>
      <c r="AC114" s="9">
        <f t="shared" si="92"/>
        <v>6</v>
      </c>
      <c r="AD114" s="9">
        <f t="shared" si="93"/>
        <v>15</v>
      </c>
      <c r="AE114" s="9">
        <f t="shared" si="94"/>
        <v>5</v>
      </c>
      <c r="AF114" s="9">
        <f t="shared" si="95"/>
        <v>16</v>
      </c>
      <c r="AG114" s="9">
        <f t="shared" si="96"/>
        <v>4</v>
      </c>
      <c r="AH114" s="13">
        <f t="shared" si="97"/>
        <v>17</v>
      </c>
    </row>
    <row r="115" spans="2:34" x14ac:dyDescent="0.25">
      <c r="B115" s="12">
        <f t="shared" si="65"/>
        <v>97</v>
      </c>
      <c r="C115" s="9">
        <f t="shared" si="66"/>
        <v>18</v>
      </c>
      <c r="D115" s="9">
        <f t="shared" si="67"/>
        <v>1</v>
      </c>
      <c r="E115" s="9">
        <f t="shared" si="68"/>
        <v>17</v>
      </c>
      <c r="F115" s="9">
        <f t="shared" si="69"/>
        <v>2</v>
      </c>
      <c r="G115" s="9">
        <f t="shared" si="70"/>
        <v>16</v>
      </c>
      <c r="H115" s="9">
        <f t="shared" si="71"/>
        <v>3</v>
      </c>
      <c r="I115" s="9">
        <f t="shared" si="72"/>
        <v>15</v>
      </c>
      <c r="J115" s="9">
        <f t="shared" si="73"/>
        <v>4</v>
      </c>
      <c r="K115" s="9">
        <f t="shared" si="74"/>
        <v>14</v>
      </c>
      <c r="L115" s="9">
        <f t="shared" si="75"/>
        <v>5</v>
      </c>
      <c r="M115" s="9">
        <f t="shared" si="76"/>
        <v>13</v>
      </c>
      <c r="N115" s="9">
        <f t="shared" si="77"/>
        <v>6</v>
      </c>
      <c r="O115" s="9">
        <f t="shared" si="78"/>
        <v>12</v>
      </c>
      <c r="P115" s="9">
        <f t="shared" si="79"/>
        <v>7</v>
      </c>
      <c r="Q115" s="9">
        <f t="shared" si="80"/>
        <v>11</v>
      </c>
      <c r="R115" s="9">
        <f t="shared" si="81"/>
        <v>8</v>
      </c>
      <c r="S115" s="9">
        <f t="shared" si="82"/>
        <v>10</v>
      </c>
      <c r="T115" s="9">
        <f t="shared" si="83"/>
        <v>9</v>
      </c>
      <c r="U115" s="9">
        <f t="shared" si="84"/>
        <v>9</v>
      </c>
      <c r="V115" s="9">
        <f t="shared" si="85"/>
        <v>10</v>
      </c>
      <c r="W115" s="9">
        <f t="shared" si="86"/>
        <v>8</v>
      </c>
      <c r="X115" s="9">
        <f t="shared" si="87"/>
        <v>11</v>
      </c>
      <c r="Y115" s="9">
        <f t="shared" si="88"/>
        <v>7</v>
      </c>
      <c r="Z115" s="9">
        <f t="shared" si="89"/>
        <v>12</v>
      </c>
      <c r="AA115" s="9">
        <f t="shared" si="90"/>
        <v>6</v>
      </c>
      <c r="AB115" s="9">
        <f t="shared" si="91"/>
        <v>13</v>
      </c>
      <c r="AC115" s="9">
        <f t="shared" si="92"/>
        <v>5</v>
      </c>
      <c r="AD115" s="9">
        <f t="shared" si="93"/>
        <v>14</v>
      </c>
      <c r="AE115" s="9">
        <f t="shared" si="94"/>
        <v>4</v>
      </c>
      <c r="AF115" s="9">
        <f t="shared" si="95"/>
        <v>15</v>
      </c>
      <c r="AG115" s="9">
        <f t="shared" si="96"/>
        <v>3</v>
      </c>
      <c r="AH115" s="13">
        <f t="shared" si="97"/>
        <v>16</v>
      </c>
    </row>
    <row r="116" spans="2:34" x14ac:dyDescent="0.25">
      <c r="B116" s="12">
        <f t="shared" si="65"/>
        <v>98</v>
      </c>
      <c r="C116" s="9">
        <f t="shared" si="66"/>
        <v>17</v>
      </c>
      <c r="D116" s="9">
        <f t="shared" si="67"/>
        <v>1</v>
      </c>
      <c r="E116" s="9">
        <f t="shared" si="68"/>
        <v>16</v>
      </c>
      <c r="F116" s="9">
        <f t="shared" si="69"/>
        <v>18</v>
      </c>
      <c r="G116" s="9">
        <f t="shared" si="70"/>
        <v>15</v>
      </c>
      <c r="H116" s="9">
        <f t="shared" si="71"/>
        <v>2</v>
      </c>
      <c r="I116" s="9">
        <f t="shared" si="72"/>
        <v>14</v>
      </c>
      <c r="J116" s="9">
        <f t="shared" si="73"/>
        <v>3</v>
      </c>
      <c r="K116" s="9">
        <f t="shared" si="74"/>
        <v>13</v>
      </c>
      <c r="L116" s="9">
        <f t="shared" si="75"/>
        <v>4</v>
      </c>
      <c r="M116" s="9">
        <f t="shared" si="76"/>
        <v>12</v>
      </c>
      <c r="N116" s="9">
        <f t="shared" si="77"/>
        <v>5</v>
      </c>
      <c r="O116" s="9">
        <f t="shared" si="78"/>
        <v>11</v>
      </c>
      <c r="P116" s="9">
        <f t="shared" si="79"/>
        <v>6</v>
      </c>
      <c r="Q116" s="9">
        <f t="shared" si="80"/>
        <v>10</v>
      </c>
      <c r="R116" s="9">
        <f t="shared" si="81"/>
        <v>7</v>
      </c>
      <c r="S116" s="9">
        <f t="shared" si="82"/>
        <v>9</v>
      </c>
      <c r="T116" s="9">
        <f t="shared" si="83"/>
        <v>8</v>
      </c>
      <c r="U116" s="9">
        <f t="shared" si="84"/>
        <v>8</v>
      </c>
      <c r="V116" s="9">
        <f t="shared" si="85"/>
        <v>9</v>
      </c>
      <c r="W116" s="9">
        <f t="shared" si="86"/>
        <v>7</v>
      </c>
      <c r="X116" s="9">
        <f t="shared" si="87"/>
        <v>10</v>
      </c>
      <c r="Y116" s="9">
        <f t="shared" si="88"/>
        <v>6</v>
      </c>
      <c r="Z116" s="9">
        <f t="shared" si="89"/>
        <v>11</v>
      </c>
      <c r="AA116" s="9">
        <f t="shared" si="90"/>
        <v>5</v>
      </c>
      <c r="AB116" s="9">
        <f t="shared" si="91"/>
        <v>12</v>
      </c>
      <c r="AC116" s="9">
        <f t="shared" si="92"/>
        <v>4</v>
      </c>
      <c r="AD116" s="9">
        <f t="shared" si="93"/>
        <v>13</v>
      </c>
      <c r="AE116" s="9">
        <f t="shared" si="94"/>
        <v>3</v>
      </c>
      <c r="AF116" s="9">
        <f t="shared" si="95"/>
        <v>14</v>
      </c>
      <c r="AG116" s="9">
        <f t="shared" si="96"/>
        <v>2</v>
      </c>
      <c r="AH116" s="13">
        <f t="shared" si="97"/>
        <v>15</v>
      </c>
    </row>
    <row r="117" spans="2:34" x14ac:dyDescent="0.25">
      <c r="B117" s="12">
        <f t="shared" si="65"/>
        <v>99</v>
      </c>
      <c r="C117" s="9">
        <f t="shared" si="66"/>
        <v>16</v>
      </c>
      <c r="D117" s="9">
        <f t="shared" si="67"/>
        <v>1</v>
      </c>
      <c r="E117" s="9">
        <f t="shared" si="68"/>
        <v>15</v>
      </c>
      <c r="F117" s="9">
        <f t="shared" si="69"/>
        <v>17</v>
      </c>
      <c r="G117" s="9">
        <f t="shared" si="70"/>
        <v>14</v>
      </c>
      <c r="H117" s="9">
        <f t="shared" si="71"/>
        <v>18</v>
      </c>
      <c r="I117" s="9">
        <f t="shared" si="72"/>
        <v>13</v>
      </c>
      <c r="J117" s="9">
        <f t="shared" si="73"/>
        <v>2</v>
      </c>
      <c r="K117" s="9">
        <f t="shared" si="74"/>
        <v>12</v>
      </c>
      <c r="L117" s="9">
        <f t="shared" si="75"/>
        <v>3</v>
      </c>
      <c r="M117" s="9">
        <f t="shared" si="76"/>
        <v>11</v>
      </c>
      <c r="N117" s="9">
        <f t="shared" si="77"/>
        <v>4</v>
      </c>
      <c r="O117" s="9">
        <f t="shared" si="78"/>
        <v>10</v>
      </c>
      <c r="P117" s="9">
        <f t="shared" si="79"/>
        <v>5</v>
      </c>
      <c r="Q117" s="9">
        <f t="shared" si="80"/>
        <v>9</v>
      </c>
      <c r="R117" s="9">
        <f t="shared" si="81"/>
        <v>6</v>
      </c>
      <c r="S117" s="9">
        <f t="shared" si="82"/>
        <v>8</v>
      </c>
      <c r="T117" s="9">
        <f t="shared" si="83"/>
        <v>7</v>
      </c>
      <c r="U117" s="9">
        <f t="shared" si="84"/>
        <v>7</v>
      </c>
      <c r="V117" s="9">
        <f t="shared" si="85"/>
        <v>8</v>
      </c>
      <c r="W117" s="9">
        <f t="shared" si="86"/>
        <v>6</v>
      </c>
      <c r="X117" s="9">
        <f t="shared" si="87"/>
        <v>9</v>
      </c>
      <c r="Y117" s="9">
        <f t="shared" si="88"/>
        <v>5</v>
      </c>
      <c r="Z117" s="9">
        <f t="shared" si="89"/>
        <v>10</v>
      </c>
      <c r="AA117" s="9">
        <f t="shared" si="90"/>
        <v>4</v>
      </c>
      <c r="AB117" s="9">
        <f t="shared" si="91"/>
        <v>11</v>
      </c>
      <c r="AC117" s="9">
        <f t="shared" si="92"/>
        <v>3</v>
      </c>
      <c r="AD117" s="9">
        <f t="shared" si="93"/>
        <v>12</v>
      </c>
      <c r="AE117" s="9">
        <f t="shared" si="94"/>
        <v>2</v>
      </c>
      <c r="AF117" s="9">
        <f t="shared" si="95"/>
        <v>13</v>
      </c>
      <c r="AG117" s="9">
        <f t="shared" si="96"/>
        <v>18</v>
      </c>
      <c r="AH117" s="13">
        <f t="shared" si="97"/>
        <v>14</v>
      </c>
    </row>
    <row r="118" spans="2:34" x14ac:dyDescent="0.25">
      <c r="B118" s="12">
        <f t="shared" si="65"/>
        <v>100</v>
      </c>
      <c r="C118" s="9">
        <f t="shared" si="66"/>
        <v>15</v>
      </c>
      <c r="D118" s="9">
        <f t="shared" si="67"/>
        <v>1</v>
      </c>
      <c r="E118" s="9">
        <f t="shared" si="68"/>
        <v>14</v>
      </c>
      <c r="F118" s="9">
        <f t="shared" si="69"/>
        <v>16</v>
      </c>
      <c r="G118" s="9">
        <f t="shared" si="70"/>
        <v>13</v>
      </c>
      <c r="H118" s="9">
        <f t="shared" si="71"/>
        <v>17</v>
      </c>
      <c r="I118" s="9">
        <f t="shared" si="72"/>
        <v>12</v>
      </c>
      <c r="J118" s="9">
        <f t="shared" si="73"/>
        <v>18</v>
      </c>
      <c r="K118" s="9">
        <f t="shared" si="74"/>
        <v>11</v>
      </c>
      <c r="L118" s="9">
        <f t="shared" si="75"/>
        <v>2</v>
      </c>
      <c r="M118" s="9">
        <f t="shared" si="76"/>
        <v>10</v>
      </c>
      <c r="N118" s="9">
        <f t="shared" si="77"/>
        <v>3</v>
      </c>
      <c r="O118" s="9">
        <f t="shared" si="78"/>
        <v>9</v>
      </c>
      <c r="P118" s="9">
        <f t="shared" si="79"/>
        <v>4</v>
      </c>
      <c r="Q118" s="9">
        <f t="shared" si="80"/>
        <v>8</v>
      </c>
      <c r="R118" s="9">
        <f t="shared" si="81"/>
        <v>5</v>
      </c>
      <c r="S118" s="9">
        <f t="shared" si="82"/>
        <v>7</v>
      </c>
      <c r="T118" s="9">
        <f t="shared" si="83"/>
        <v>6</v>
      </c>
      <c r="U118" s="9">
        <f t="shared" si="84"/>
        <v>6</v>
      </c>
      <c r="V118" s="9">
        <f t="shared" si="85"/>
        <v>7</v>
      </c>
      <c r="W118" s="9">
        <f t="shared" si="86"/>
        <v>5</v>
      </c>
      <c r="X118" s="9">
        <f t="shared" si="87"/>
        <v>8</v>
      </c>
      <c r="Y118" s="9">
        <f t="shared" si="88"/>
        <v>4</v>
      </c>
      <c r="Z118" s="9">
        <f t="shared" si="89"/>
        <v>9</v>
      </c>
      <c r="AA118" s="9">
        <f t="shared" si="90"/>
        <v>3</v>
      </c>
      <c r="AB118" s="9">
        <f t="shared" si="91"/>
        <v>10</v>
      </c>
      <c r="AC118" s="9">
        <f t="shared" si="92"/>
        <v>2</v>
      </c>
      <c r="AD118" s="9">
        <f t="shared" si="93"/>
        <v>11</v>
      </c>
      <c r="AE118" s="9">
        <f t="shared" si="94"/>
        <v>18</v>
      </c>
      <c r="AF118" s="9">
        <f t="shared" si="95"/>
        <v>12</v>
      </c>
      <c r="AG118" s="9">
        <f t="shared" si="96"/>
        <v>17</v>
      </c>
      <c r="AH118" s="13">
        <f t="shared" si="97"/>
        <v>13</v>
      </c>
    </row>
    <row r="119" spans="2:34" x14ac:dyDescent="0.25">
      <c r="B119" s="12">
        <f t="shared" si="65"/>
        <v>101</v>
      </c>
      <c r="C119" s="9">
        <f t="shared" si="66"/>
        <v>14</v>
      </c>
      <c r="D119" s="9">
        <f t="shared" si="67"/>
        <v>1</v>
      </c>
      <c r="E119" s="9">
        <f t="shared" si="68"/>
        <v>13</v>
      </c>
      <c r="F119" s="9">
        <f t="shared" si="69"/>
        <v>15</v>
      </c>
      <c r="G119" s="9">
        <f t="shared" si="70"/>
        <v>12</v>
      </c>
      <c r="H119" s="9">
        <f t="shared" si="71"/>
        <v>16</v>
      </c>
      <c r="I119" s="9">
        <f t="shared" si="72"/>
        <v>11</v>
      </c>
      <c r="J119" s="9">
        <f t="shared" si="73"/>
        <v>17</v>
      </c>
      <c r="K119" s="9">
        <f t="shared" si="74"/>
        <v>10</v>
      </c>
      <c r="L119" s="9">
        <f t="shared" si="75"/>
        <v>18</v>
      </c>
      <c r="M119" s="9">
        <f t="shared" si="76"/>
        <v>9</v>
      </c>
      <c r="N119" s="9">
        <f t="shared" si="77"/>
        <v>2</v>
      </c>
      <c r="O119" s="9">
        <f t="shared" si="78"/>
        <v>8</v>
      </c>
      <c r="P119" s="9">
        <f t="shared" si="79"/>
        <v>3</v>
      </c>
      <c r="Q119" s="9">
        <f t="shared" si="80"/>
        <v>7</v>
      </c>
      <c r="R119" s="9">
        <f t="shared" si="81"/>
        <v>4</v>
      </c>
      <c r="S119" s="9">
        <f t="shared" si="82"/>
        <v>6</v>
      </c>
      <c r="T119" s="9">
        <f t="shared" si="83"/>
        <v>5</v>
      </c>
      <c r="U119" s="9">
        <f t="shared" si="84"/>
        <v>5</v>
      </c>
      <c r="V119" s="9">
        <f t="shared" si="85"/>
        <v>6</v>
      </c>
      <c r="W119" s="9">
        <f t="shared" si="86"/>
        <v>4</v>
      </c>
      <c r="X119" s="9">
        <f t="shared" si="87"/>
        <v>7</v>
      </c>
      <c r="Y119" s="9">
        <f t="shared" si="88"/>
        <v>3</v>
      </c>
      <c r="Z119" s="9">
        <f t="shared" si="89"/>
        <v>8</v>
      </c>
      <c r="AA119" s="9">
        <f t="shared" si="90"/>
        <v>2</v>
      </c>
      <c r="AB119" s="9">
        <f t="shared" si="91"/>
        <v>9</v>
      </c>
      <c r="AC119" s="9">
        <f t="shared" si="92"/>
        <v>18</v>
      </c>
      <c r="AD119" s="9">
        <f t="shared" si="93"/>
        <v>10</v>
      </c>
      <c r="AE119" s="9">
        <f t="shared" si="94"/>
        <v>17</v>
      </c>
      <c r="AF119" s="9">
        <f t="shared" si="95"/>
        <v>11</v>
      </c>
      <c r="AG119" s="9">
        <f t="shared" si="96"/>
        <v>16</v>
      </c>
      <c r="AH119" s="13">
        <f t="shared" si="97"/>
        <v>12</v>
      </c>
    </row>
    <row r="120" spans="2:34" x14ac:dyDescent="0.25">
      <c r="B120" s="12">
        <f t="shared" si="65"/>
        <v>102</v>
      </c>
      <c r="C120" s="9">
        <f t="shared" si="66"/>
        <v>13</v>
      </c>
      <c r="D120" s="9">
        <f t="shared" si="67"/>
        <v>1</v>
      </c>
      <c r="E120" s="9">
        <f t="shared" si="68"/>
        <v>12</v>
      </c>
      <c r="F120" s="9">
        <f t="shared" si="69"/>
        <v>14</v>
      </c>
      <c r="G120" s="9">
        <f t="shared" si="70"/>
        <v>11</v>
      </c>
      <c r="H120" s="9">
        <f t="shared" si="71"/>
        <v>15</v>
      </c>
      <c r="I120" s="9">
        <f t="shared" si="72"/>
        <v>10</v>
      </c>
      <c r="J120" s="9">
        <f t="shared" si="73"/>
        <v>16</v>
      </c>
      <c r="K120" s="9">
        <f t="shared" si="74"/>
        <v>9</v>
      </c>
      <c r="L120" s="9">
        <f t="shared" si="75"/>
        <v>17</v>
      </c>
      <c r="M120" s="9">
        <f t="shared" si="76"/>
        <v>8</v>
      </c>
      <c r="N120" s="9">
        <f t="shared" si="77"/>
        <v>18</v>
      </c>
      <c r="O120" s="9">
        <f t="shared" si="78"/>
        <v>7</v>
      </c>
      <c r="P120" s="9">
        <f t="shared" si="79"/>
        <v>2</v>
      </c>
      <c r="Q120" s="9">
        <f t="shared" si="80"/>
        <v>6</v>
      </c>
      <c r="R120" s="9">
        <f t="shared" si="81"/>
        <v>3</v>
      </c>
      <c r="S120" s="9">
        <f t="shared" si="82"/>
        <v>5</v>
      </c>
      <c r="T120" s="9">
        <f t="shared" si="83"/>
        <v>4</v>
      </c>
      <c r="U120" s="9">
        <f t="shared" si="84"/>
        <v>4</v>
      </c>
      <c r="V120" s="9">
        <f t="shared" si="85"/>
        <v>5</v>
      </c>
      <c r="W120" s="9">
        <f t="shared" si="86"/>
        <v>3</v>
      </c>
      <c r="X120" s="9">
        <f t="shared" si="87"/>
        <v>6</v>
      </c>
      <c r="Y120" s="9">
        <f t="shared" si="88"/>
        <v>2</v>
      </c>
      <c r="Z120" s="9">
        <f t="shared" si="89"/>
        <v>7</v>
      </c>
      <c r="AA120" s="9">
        <f t="shared" si="90"/>
        <v>18</v>
      </c>
      <c r="AB120" s="9">
        <f t="shared" si="91"/>
        <v>8</v>
      </c>
      <c r="AC120" s="9">
        <f t="shared" si="92"/>
        <v>17</v>
      </c>
      <c r="AD120" s="9">
        <f t="shared" si="93"/>
        <v>9</v>
      </c>
      <c r="AE120" s="9">
        <f t="shared" si="94"/>
        <v>16</v>
      </c>
      <c r="AF120" s="9">
        <f t="shared" si="95"/>
        <v>10</v>
      </c>
      <c r="AG120" s="9">
        <f t="shared" si="96"/>
        <v>15</v>
      </c>
      <c r="AH120" s="13">
        <f t="shared" si="97"/>
        <v>11</v>
      </c>
    </row>
    <row r="121" spans="2:34" x14ac:dyDescent="0.25">
      <c r="B121" s="12">
        <f t="shared" si="65"/>
        <v>103</v>
      </c>
      <c r="C121" s="9">
        <f t="shared" si="66"/>
        <v>12</v>
      </c>
      <c r="D121" s="9">
        <f t="shared" si="67"/>
        <v>1</v>
      </c>
      <c r="E121" s="9">
        <f t="shared" si="68"/>
        <v>11</v>
      </c>
      <c r="F121" s="9">
        <f t="shared" si="69"/>
        <v>13</v>
      </c>
      <c r="G121" s="9">
        <f t="shared" si="70"/>
        <v>10</v>
      </c>
      <c r="H121" s="9">
        <f t="shared" si="71"/>
        <v>14</v>
      </c>
      <c r="I121" s="9">
        <f t="shared" si="72"/>
        <v>9</v>
      </c>
      <c r="J121" s="9">
        <f t="shared" si="73"/>
        <v>15</v>
      </c>
      <c r="K121" s="9">
        <f t="shared" si="74"/>
        <v>8</v>
      </c>
      <c r="L121" s="9">
        <f t="shared" si="75"/>
        <v>16</v>
      </c>
      <c r="M121" s="9">
        <f t="shared" si="76"/>
        <v>7</v>
      </c>
      <c r="N121" s="9">
        <f t="shared" si="77"/>
        <v>17</v>
      </c>
      <c r="O121" s="9">
        <f t="shared" si="78"/>
        <v>6</v>
      </c>
      <c r="P121" s="9">
        <f t="shared" si="79"/>
        <v>18</v>
      </c>
      <c r="Q121" s="9">
        <f t="shared" si="80"/>
        <v>5</v>
      </c>
      <c r="R121" s="9">
        <f t="shared" si="81"/>
        <v>2</v>
      </c>
      <c r="S121" s="9">
        <f t="shared" si="82"/>
        <v>4</v>
      </c>
      <c r="T121" s="9">
        <f t="shared" si="83"/>
        <v>3</v>
      </c>
      <c r="U121" s="9">
        <f t="shared" si="84"/>
        <v>3</v>
      </c>
      <c r="V121" s="9">
        <f t="shared" si="85"/>
        <v>4</v>
      </c>
      <c r="W121" s="9">
        <f t="shared" si="86"/>
        <v>2</v>
      </c>
      <c r="X121" s="9">
        <f t="shared" si="87"/>
        <v>5</v>
      </c>
      <c r="Y121" s="9">
        <f t="shared" si="88"/>
        <v>18</v>
      </c>
      <c r="Z121" s="9">
        <f t="shared" si="89"/>
        <v>6</v>
      </c>
      <c r="AA121" s="9">
        <f t="shared" si="90"/>
        <v>17</v>
      </c>
      <c r="AB121" s="9">
        <f t="shared" si="91"/>
        <v>7</v>
      </c>
      <c r="AC121" s="9">
        <f t="shared" si="92"/>
        <v>16</v>
      </c>
      <c r="AD121" s="9">
        <f t="shared" si="93"/>
        <v>8</v>
      </c>
      <c r="AE121" s="9">
        <f t="shared" si="94"/>
        <v>15</v>
      </c>
      <c r="AF121" s="9">
        <f t="shared" si="95"/>
        <v>9</v>
      </c>
      <c r="AG121" s="9">
        <f t="shared" si="96"/>
        <v>14</v>
      </c>
      <c r="AH121" s="13">
        <f t="shared" si="97"/>
        <v>10</v>
      </c>
    </row>
    <row r="122" spans="2:34" x14ac:dyDescent="0.25">
      <c r="B122" s="12">
        <f t="shared" si="65"/>
        <v>104</v>
      </c>
      <c r="C122" s="9">
        <f t="shared" si="66"/>
        <v>11</v>
      </c>
      <c r="D122" s="9">
        <f t="shared" si="67"/>
        <v>1</v>
      </c>
      <c r="E122" s="9">
        <f t="shared" si="68"/>
        <v>10</v>
      </c>
      <c r="F122" s="9">
        <f t="shared" si="69"/>
        <v>12</v>
      </c>
      <c r="G122" s="9">
        <f t="shared" si="70"/>
        <v>9</v>
      </c>
      <c r="H122" s="9">
        <f t="shared" si="71"/>
        <v>13</v>
      </c>
      <c r="I122" s="9">
        <f t="shared" si="72"/>
        <v>8</v>
      </c>
      <c r="J122" s="9">
        <f t="shared" si="73"/>
        <v>14</v>
      </c>
      <c r="K122" s="9">
        <f t="shared" si="74"/>
        <v>7</v>
      </c>
      <c r="L122" s="9">
        <f t="shared" si="75"/>
        <v>15</v>
      </c>
      <c r="M122" s="9">
        <f t="shared" si="76"/>
        <v>6</v>
      </c>
      <c r="N122" s="9">
        <f t="shared" si="77"/>
        <v>16</v>
      </c>
      <c r="O122" s="9">
        <f t="shared" si="78"/>
        <v>5</v>
      </c>
      <c r="P122" s="9">
        <f t="shared" si="79"/>
        <v>17</v>
      </c>
      <c r="Q122" s="9">
        <f t="shared" si="80"/>
        <v>4</v>
      </c>
      <c r="R122" s="9">
        <f t="shared" si="81"/>
        <v>18</v>
      </c>
      <c r="S122" s="9">
        <f t="shared" si="82"/>
        <v>3</v>
      </c>
      <c r="T122" s="9">
        <f t="shared" si="83"/>
        <v>2</v>
      </c>
      <c r="U122" s="9">
        <f t="shared" si="84"/>
        <v>2</v>
      </c>
      <c r="V122" s="9">
        <f t="shared" si="85"/>
        <v>3</v>
      </c>
      <c r="W122" s="9">
        <f t="shared" si="86"/>
        <v>18</v>
      </c>
      <c r="X122" s="9">
        <f t="shared" si="87"/>
        <v>4</v>
      </c>
      <c r="Y122" s="9">
        <f t="shared" si="88"/>
        <v>17</v>
      </c>
      <c r="Z122" s="9">
        <f t="shared" si="89"/>
        <v>5</v>
      </c>
      <c r="AA122" s="9">
        <f t="shared" si="90"/>
        <v>16</v>
      </c>
      <c r="AB122" s="9">
        <f t="shared" si="91"/>
        <v>6</v>
      </c>
      <c r="AC122" s="9">
        <f t="shared" si="92"/>
        <v>15</v>
      </c>
      <c r="AD122" s="9">
        <f t="shared" si="93"/>
        <v>7</v>
      </c>
      <c r="AE122" s="9">
        <f t="shared" si="94"/>
        <v>14</v>
      </c>
      <c r="AF122" s="9">
        <f t="shared" si="95"/>
        <v>8</v>
      </c>
      <c r="AG122" s="9">
        <f t="shared" si="96"/>
        <v>13</v>
      </c>
      <c r="AH122" s="13">
        <f t="shared" si="97"/>
        <v>9</v>
      </c>
    </row>
    <row r="123" spans="2:34" x14ac:dyDescent="0.25">
      <c r="B123" s="12">
        <f t="shared" si="65"/>
        <v>105</v>
      </c>
      <c r="C123" s="9">
        <f t="shared" si="66"/>
        <v>10</v>
      </c>
      <c r="D123" s="9">
        <f t="shared" si="67"/>
        <v>1</v>
      </c>
      <c r="E123" s="9">
        <f t="shared" si="68"/>
        <v>9</v>
      </c>
      <c r="F123" s="9">
        <f t="shared" si="69"/>
        <v>11</v>
      </c>
      <c r="G123" s="9">
        <f t="shared" si="70"/>
        <v>8</v>
      </c>
      <c r="H123" s="9">
        <f t="shared" si="71"/>
        <v>12</v>
      </c>
      <c r="I123" s="9">
        <f t="shared" si="72"/>
        <v>7</v>
      </c>
      <c r="J123" s="9">
        <f t="shared" si="73"/>
        <v>13</v>
      </c>
      <c r="K123" s="9">
        <f t="shared" si="74"/>
        <v>6</v>
      </c>
      <c r="L123" s="9">
        <f t="shared" si="75"/>
        <v>14</v>
      </c>
      <c r="M123" s="9">
        <f t="shared" si="76"/>
        <v>5</v>
      </c>
      <c r="N123" s="9">
        <f t="shared" si="77"/>
        <v>15</v>
      </c>
      <c r="O123" s="9">
        <f t="shared" si="78"/>
        <v>4</v>
      </c>
      <c r="P123" s="9">
        <f t="shared" si="79"/>
        <v>16</v>
      </c>
      <c r="Q123" s="9">
        <f t="shared" si="80"/>
        <v>3</v>
      </c>
      <c r="R123" s="9">
        <f t="shared" si="81"/>
        <v>17</v>
      </c>
      <c r="S123" s="9">
        <f t="shared" si="82"/>
        <v>2</v>
      </c>
      <c r="T123" s="9">
        <f t="shared" si="83"/>
        <v>18</v>
      </c>
      <c r="U123" s="9">
        <f t="shared" si="84"/>
        <v>18</v>
      </c>
      <c r="V123" s="9">
        <f t="shared" si="85"/>
        <v>2</v>
      </c>
      <c r="W123" s="9">
        <f t="shared" si="86"/>
        <v>17</v>
      </c>
      <c r="X123" s="9">
        <f t="shared" si="87"/>
        <v>3</v>
      </c>
      <c r="Y123" s="9">
        <f t="shared" si="88"/>
        <v>16</v>
      </c>
      <c r="Z123" s="9">
        <f t="shared" si="89"/>
        <v>4</v>
      </c>
      <c r="AA123" s="9">
        <f t="shared" si="90"/>
        <v>15</v>
      </c>
      <c r="AB123" s="9">
        <f t="shared" si="91"/>
        <v>5</v>
      </c>
      <c r="AC123" s="9">
        <f t="shared" si="92"/>
        <v>14</v>
      </c>
      <c r="AD123" s="9">
        <f t="shared" si="93"/>
        <v>6</v>
      </c>
      <c r="AE123" s="9">
        <f t="shared" si="94"/>
        <v>13</v>
      </c>
      <c r="AF123" s="9">
        <f t="shared" si="95"/>
        <v>7</v>
      </c>
      <c r="AG123" s="9">
        <f t="shared" si="96"/>
        <v>12</v>
      </c>
      <c r="AH123" s="13">
        <f t="shared" si="97"/>
        <v>8</v>
      </c>
    </row>
    <row r="124" spans="2:34" x14ac:dyDescent="0.25">
      <c r="B124" s="12">
        <f t="shared" si="65"/>
        <v>106</v>
      </c>
      <c r="C124" s="9">
        <f t="shared" si="66"/>
        <v>9</v>
      </c>
      <c r="D124" s="9">
        <f t="shared" si="67"/>
        <v>1</v>
      </c>
      <c r="E124" s="9">
        <f t="shared" si="68"/>
        <v>8</v>
      </c>
      <c r="F124" s="9">
        <f t="shared" si="69"/>
        <v>10</v>
      </c>
      <c r="G124" s="9">
        <f t="shared" si="70"/>
        <v>7</v>
      </c>
      <c r="H124" s="9">
        <f t="shared" si="71"/>
        <v>11</v>
      </c>
      <c r="I124" s="9">
        <f t="shared" si="72"/>
        <v>6</v>
      </c>
      <c r="J124" s="9">
        <f t="shared" si="73"/>
        <v>12</v>
      </c>
      <c r="K124" s="9">
        <f t="shared" si="74"/>
        <v>5</v>
      </c>
      <c r="L124" s="9">
        <f t="shared" si="75"/>
        <v>13</v>
      </c>
      <c r="M124" s="9">
        <f t="shared" si="76"/>
        <v>4</v>
      </c>
      <c r="N124" s="9">
        <f t="shared" si="77"/>
        <v>14</v>
      </c>
      <c r="O124" s="9">
        <f t="shared" si="78"/>
        <v>3</v>
      </c>
      <c r="P124" s="9">
        <f t="shared" si="79"/>
        <v>15</v>
      </c>
      <c r="Q124" s="9">
        <f t="shared" si="80"/>
        <v>2</v>
      </c>
      <c r="R124" s="9">
        <f t="shared" si="81"/>
        <v>16</v>
      </c>
      <c r="S124" s="9">
        <f t="shared" si="82"/>
        <v>18</v>
      </c>
      <c r="T124" s="9">
        <f t="shared" si="83"/>
        <v>17</v>
      </c>
      <c r="U124" s="9">
        <f t="shared" si="84"/>
        <v>17</v>
      </c>
      <c r="V124" s="9">
        <f t="shared" si="85"/>
        <v>18</v>
      </c>
      <c r="W124" s="9">
        <f t="shared" si="86"/>
        <v>16</v>
      </c>
      <c r="X124" s="9">
        <f t="shared" si="87"/>
        <v>2</v>
      </c>
      <c r="Y124" s="9">
        <f t="shared" si="88"/>
        <v>15</v>
      </c>
      <c r="Z124" s="9">
        <f t="shared" si="89"/>
        <v>3</v>
      </c>
      <c r="AA124" s="9">
        <f t="shared" si="90"/>
        <v>14</v>
      </c>
      <c r="AB124" s="9">
        <f t="shared" si="91"/>
        <v>4</v>
      </c>
      <c r="AC124" s="9">
        <f t="shared" si="92"/>
        <v>13</v>
      </c>
      <c r="AD124" s="9">
        <f t="shared" si="93"/>
        <v>5</v>
      </c>
      <c r="AE124" s="9">
        <f t="shared" si="94"/>
        <v>12</v>
      </c>
      <c r="AF124" s="9">
        <f t="shared" si="95"/>
        <v>6</v>
      </c>
      <c r="AG124" s="9">
        <f t="shared" si="96"/>
        <v>11</v>
      </c>
      <c r="AH124" s="13">
        <f t="shared" si="97"/>
        <v>7</v>
      </c>
    </row>
    <row r="125" spans="2:34" x14ac:dyDescent="0.25">
      <c r="B125" s="12">
        <f t="shared" si="65"/>
        <v>107</v>
      </c>
      <c r="C125" s="9">
        <f t="shared" si="66"/>
        <v>8</v>
      </c>
      <c r="D125" s="9">
        <f t="shared" si="67"/>
        <v>1</v>
      </c>
      <c r="E125" s="9">
        <f t="shared" si="68"/>
        <v>7</v>
      </c>
      <c r="F125" s="9">
        <f t="shared" si="69"/>
        <v>9</v>
      </c>
      <c r="G125" s="9">
        <f t="shared" si="70"/>
        <v>6</v>
      </c>
      <c r="H125" s="9">
        <f t="shared" si="71"/>
        <v>10</v>
      </c>
      <c r="I125" s="9">
        <f t="shared" si="72"/>
        <v>5</v>
      </c>
      <c r="J125" s="9">
        <f t="shared" si="73"/>
        <v>11</v>
      </c>
      <c r="K125" s="9">
        <f t="shared" si="74"/>
        <v>4</v>
      </c>
      <c r="L125" s="9">
        <f t="shared" si="75"/>
        <v>12</v>
      </c>
      <c r="M125" s="9">
        <f t="shared" si="76"/>
        <v>3</v>
      </c>
      <c r="N125" s="9">
        <f t="shared" si="77"/>
        <v>13</v>
      </c>
      <c r="O125" s="9">
        <f t="shared" si="78"/>
        <v>2</v>
      </c>
      <c r="P125" s="9">
        <f t="shared" si="79"/>
        <v>14</v>
      </c>
      <c r="Q125" s="9">
        <f t="shared" si="80"/>
        <v>18</v>
      </c>
      <c r="R125" s="9">
        <f t="shared" si="81"/>
        <v>15</v>
      </c>
      <c r="S125" s="9">
        <f t="shared" si="82"/>
        <v>17</v>
      </c>
      <c r="T125" s="9">
        <f t="shared" si="83"/>
        <v>16</v>
      </c>
      <c r="U125" s="9">
        <f t="shared" si="84"/>
        <v>16</v>
      </c>
      <c r="V125" s="9">
        <f t="shared" si="85"/>
        <v>17</v>
      </c>
      <c r="W125" s="9">
        <f t="shared" si="86"/>
        <v>15</v>
      </c>
      <c r="X125" s="9">
        <f t="shared" si="87"/>
        <v>18</v>
      </c>
      <c r="Y125" s="9">
        <f t="shared" si="88"/>
        <v>14</v>
      </c>
      <c r="Z125" s="9">
        <f t="shared" si="89"/>
        <v>2</v>
      </c>
      <c r="AA125" s="9">
        <f t="shared" si="90"/>
        <v>13</v>
      </c>
      <c r="AB125" s="9">
        <f t="shared" si="91"/>
        <v>3</v>
      </c>
      <c r="AC125" s="9">
        <f t="shared" si="92"/>
        <v>12</v>
      </c>
      <c r="AD125" s="9">
        <f t="shared" si="93"/>
        <v>4</v>
      </c>
      <c r="AE125" s="9">
        <f t="shared" si="94"/>
        <v>11</v>
      </c>
      <c r="AF125" s="9">
        <f t="shared" si="95"/>
        <v>5</v>
      </c>
      <c r="AG125" s="9">
        <f t="shared" si="96"/>
        <v>10</v>
      </c>
      <c r="AH125" s="13">
        <f t="shared" si="97"/>
        <v>6</v>
      </c>
    </row>
    <row r="126" spans="2:34" x14ac:dyDescent="0.25">
      <c r="B126" s="12">
        <f t="shared" si="65"/>
        <v>108</v>
      </c>
      <c r="C126" s="9">
        <f t="shared" si="66"/>
        <v>7</v>
      </c>
      <c r="D126" s="9">
        <f t="shared" si="67"/>
        <v>1</v>
      </c>
      <c r="E126" s="9">
        <f t="shared" si="68"/>
        <v>6</v>
      </c>
      <c r="F126" s="9">
        <f t="shared" si="69"/>
        <v>8</v>
      </c>
      <c r="G126" s="9">
        <f t="shared" si="70"/>
        <v>5</v>
      </c>
      <c r="H126" s="9">
        <f t="shared" si="71"/>
        <v>9</v>
      </c>
      <c r="I126" s="9">
        <f t="shared" si="72"/>
        <v>4</v>
      </c>
      <c r="J126" s="9">
        <f t="shared" si="73"/>
        <v>10</v>
      </c>
      <c r="K126" s="9">
        <f t="shared" si="74"/>
        <v>3</v>
      </c>
      <c r="L126" s="9">
        <f t="shared" si="75"/>
        <v>11</v>
      </c>
      <c r="M126" s="9">
        <f t="shared" si="76"/>
        <v>2</v>
      </c>
      <c r="N126" s="9">
        <f t="shared" si="77"/>
        <v>12</v>
      </c>
      <c r="O126" s="9">
        <f t="shared" si="78"/>
        <v>18</v>
      </c>
      <c r="P126" s="9">
        <f t="shared" si="79"/>
        <v>13</v>
      </c>
      <c r="Q126" s="9">
        <f t="shared" si="80"/>
        <v>17</v>
      </c>
      <c r="R126" s="9">
        <f t="shared" si="81"/>
        <v>14</v>
      </c>
      <c r="S126" s="9">
        <f t="shared" si="82"/>
        <v>16</v>
      </c>
      <c r="T126" s="9">
        <f t="shared" si="83"/>
        <v>15</v>
      </c>
      <c r="U126" s="9">
        <f t="shared" si="84"/>
        <v>15</v>
      </c>
      <c r="V126" s="9">
        <f t="shared" si="85"/>
        <v>16</v>
      </c>
      <c r="W126" s="9">
        <f t="shared" si="86"/>
        <v>14</v>
      </c>
      <c r="X126" s="9">
        <f t="shared" si="87"/>
        <v>17</v>
      </c>
      <c r="Y126" s="9">
        <f t="shared" si="88"/>
        <v>13</v>
      </c>
      <c r="Z126" s="9">
        <f t="shared" si="89"/>
        <v>18</v>
      </c>
      <c r="AA126" s="9">
        <f t="shared" si="90"/>
        <v>12</v>
      </c>
      <c r="AB126" s="9">
        <f t="shared" si="91"/>
        <v>2</v>
      </c>
      <c r="AC126" s="9">
        <f t="shared" si="92"/>
        <v>11</v>
      </c>
      <c r="AD126" s="9">
        <f t="shared" si="93"/>
        <v>3</v>
      </c>
      <c r="AE126" s="9">
        <f t="shared" si="94"/>
        <v>10</v>
      </c>
      <c r="AF126" s="9">
        <f t="shared" si="95"/>
        <v>4</v>
      </c>
      <c r="AG126" s="9">
        <f t="shared" si="96"/>
        <v>9</v>
      </c>
      <c r="AH126" s="13">
        <f t="shared" si="97"/>
        <v>5</v>
      </c>
    </row>
    <row r="127" spans="2:34" x14ac:dyDescent="0.25">
      <c r="B127" s="12">
        <f t="shared" si="65"/>
        <v>109</v>
      </c>
      <c r="C127" s="9">
        <f t="shared" si="66"/>
        <v>6</v>
      </c>
      <c r="D127" s="9">
        <f t="shared" si="67"/>
        <v>1</v>
      </c>
      <c r="E127" s="9">
        <f t="shared" si="68"/>
        <v>5</v>
      </c>
      <c r="F127" s="9">
        <f t="shared" si="69"/>
        <v>7</v>
      </c>
      <c r="G127" s="9">
        <f t="shared" si="70"/>
        <v>4</v>
      </c>
      <c r="H127" s="9">
        <f t="shared" si="71"/>
        <v>8</v>
      </c>
      <c r="I127" s="9">
        <f t="shared" si="72"/>
        <v>3</v>
      </c>
      <c r="J127" s="9">
        <f t="shared" si="73"/>
        <v>9</v>
      </c>
      <c r="K127" s="9">
        <f t="shared" si="74"/>
        <v>2</v>
      </c>
      <c r="L127" s="9">
        <f t="shared" si="75"/>
        <v>10</v>
      </c>
      <c r="M127" s="9">
        <f t="shared" si="76"/>
        <v>18</v>
      </c>
      <c r="N127" s="9">
        <f t="shared" si="77"/>
        <v>11</v>
      </c>
      <c r="O127" s="9">
        <f t="shared" si="78"/>
        <v>17</v>
      </c>
      <c r="P127" s="9">
        <f t="shared" si="79"/>
        <v>12</v>
      </c>
      <c r="Q127" s="9">
        <f t="shared" si="80"/>
        <v>16</v>
      </c>
      <c r="R127" s="9">
        <f t="shared" si="81"/>
        <v>13</v>
      </c>
      <c r="S127" s="9">
        <f t="shared" si="82"/>
        <v>15</v>
      </c>
      <c r="T127" s="9">
        <f t="shared" si="83"/>
        <v>14</v>
      </c>
      <c r="U127" s="9">
        <f t="shared" si="84"/>
        <v>14</v>
      </c>
      <c r="V127" s="9">
        <f t="shared" si="85"/>
        <v>15</v>
      </c>
      <c r="W127" s="9">
        <f t="shared" si="86"/>
        <v>13</v>
      </c>
      <c r="X127" s="9">
        <f t="shared" si="87"/>
        <v>16</v>
      </c>
      <c r="Y127" s="9">
        <f t="shared" si="88"/>
        <v>12</v>
      </c>
      <c r="Z127" s="9">
        <f t="shared" si="89"/>
        <v>17</v>
      </c>
      <c r="AA127" s="9">
        <f t="shared" si="90"/>
        <v>11</v>
      </c>
      <c r="AB127" s="9">
        <f t="shared" si="91"/>
        <v>18</v>
      </c>
      <c r="AC127" s="9">
        <f t="shared" si="92"/>
        <v>10</v>
      </c>
      <c r="AD127" s="9">
        <f t="shared" si="93"/>
        <v>2</v>
      </c>
      <c r="AE127" s="9">
        <f t="shared" si="94"/>
        <v>9</v>
      </c>
      <c r="AF127" s="9">
        <f t="shared" si="95"/>
        <v>3</v>
      </c>
      <c r="AG127" s="9">
        <f t="shared" si="96"/>
        <v>8</v>
      </c>
      <c r="AH127" s="13">
        <f t="shared" si="97"/>
        <v>4</v>
      </c>
    </row>
    <row r="128" spans="2:34" x14ac:dyDescent="0.25">
      <c r="B128" s="12">
        <f t="shared" si="65"/>
        <v>110</v>
      </c>
      <c r="C128" s="9">
        <f t="shared" si="66"/>
        <v>5</v>
      </c>
      <c r="D128" s="9">
        <f t="shared" si="67"/>
        <v>1</v>
      </c>
      <c r="E128" s="9">
        <f t="shared" si="68"/>
        <v>4</v>
      </c>
      <c r="F128" s="9">
        <f t="shared" si="69"/>
        <v>6</v>
      </c>
      <c r="G128" s="9">
        <f t="shared" si="70"/>
        <v>3</v>
      </c>
      <c r="H128" s="9">
        <f t="shared" si="71"/>
        <v>7</v>
      </c>
      <c r="I128" s="9">
        <f t="shared" si="72"/>
        <v>2</v>
      </c>
      <c r="J128" s="9">
        <f t="shared" si="73"/>
        <v>8</v>
      </c>
      <c r="K128" s="9">
        <f t="shared" si="74"/>
        <v>18</v>
      </c>
      <c r="L128" s="9">
        <f t="shared" si="75"/>
        <v>9</v>
      </c>
      <c r="M128" s="9">
        <f t="shared" si="76"/>
        <v>17</v>
      </c>
      <c r="N128" s="9">
        <f t="shared" si="77"/>
        <v>10</v>
      </c>
      <c r="O128" s="9">
        <f t="shared" si="78"/>
        <v>16</v>
      </c>
      <c r="P128" s="9">
        <f t="shared" si="79"/>
        <v>11</v>
      </c>
      <c r="Q128" s="9">
        <f t="shared" si="80"/>
        <v>15</v>
      </c>
      <c r="R128" s="9">
        <f t="shared" si="81"/>
        <v>12</v>
      </c>
      <c r="S128" s="9">
        <f t="shared" si="82"/>
        <v>14</v>
      </c>
      <c r="T128" s="9">
        <f t="shared" si="83"/>
        <v>13</v>
      </c>
      <c r="U128" s="9">
        <f t="shared" si="84"/>
        <v>13</v>
      </c>
      <c r="V128" s="9">
        <f t="shared" si="85"/>
        <v>14</v>
      </c>
      <c r="W128" s="9">
        <f t="shared" si="86"/>
        <v>12</v>
      </c>
      <c r="X128" s="9">
        <f t="shared" si="87"/>
        <v>15</v>
      </c>
      <c r="Y128" s="9">
        <f t="shared" si="88"/>
        <v>11</v>
      </c>
      <c r="Z128" s="9">
        <f t="shared" si="89"/>
        <v>16</v>
      </c>
      <c r="AA128" s="9">
        <f t="shared" si="90"/>
        <v>10</v>
      </c>
      <c r="AB128" s="9">
        <f t="shared" si="91"/>
        <v>17</v>
      </c>
      <c r="AC128" s="9">
        <f t="shared" si="92"/>
        <v>9</v>
      </c>
      <c r="AD128" s="9">
        <f t="shared" si="93"/>
        <v>18</v>
      </c>
      <c r="AE128" s="9">
        <f t="shared" si="94"/>
        <v>8</v>
      </c>
      <c r="AF128" s="9">
        <f t="shared" si="95"/>
        <v>2</v>
      </c>
      <c r="AG128" s="9">
        <f t="shared" si="96"/>
        <v>7</v>
      </c>
      <c r="AH128" s="13">
        <f t="shared" si="97"/>
        <v>3</v>
      </c>
    </row>
    <row r="129" spans="2:34" x14ac:dyDescent="0.25"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</row>
  </sheetData>
  <conditionalFormatting sqref="B5:AH199">
    <cfRule type="expression" dxfId="15" priority="4">
      <formula>$B5&gt;($C$3-1)*2</formula>
    </cfRule>
  </conditionalFormatting>
  <conditionalFormatting sqref="C4:AH128">
    <cfRule type="expression" dxfId="14" priority="3">
      <formula>ROUNDDOWN((COLUMN(C4)-COLUMN($A$4))/2,0)&gt;ROUNDUP($C$3/2,0)</formula>
    </cfRule>
  </conditionalFormatting>
  <dataValidations count="1">
    <dataValidation type="whole" allowBlank="1" showInputMessage="1" showErrorMessage="1" errorTitle="Value out of bounds" error="Works for 2 to 32 teams ..." prompt="3 to 32" sqref="C3" xr:uid="{6737E892-10F4-43D3-9B67-F3EFF625654D}">
      <formula1>3</formula1>
      <formula2>32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2F1B-0646-44D9-B225-224DD63DA6EF}">
  <sheetPr codeName="Sheet3"/>
  <dimension ref="B3:J6129"/>
  <sheetViews>
    <sheetView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3.7109375" style="1" customWidth="1"/>
    <col min="2" max="2" width="9.140625" style="1"/>
    <col min="3" max="3" width="12.7109375" style="3" bestFit="1" customWidth="1"/>
    <col min="4" max="6" width="11.7109375" style="3" customWidth="1"/>
    <col min="7" max="9" width="14.140625" style="3" customWidth="1"/>
    <col min="10" max="16384" width="9.140625" style="1"/>
  </cols>
  <sheetData>
    <row r="3" spans="2:10" ht="24.95" customHeight="1" x14ac:dyDescent="0.25">
      <c r="B3" s="18"/>
      <c r="C3" s="91" t="s">
        <v>87</v>
      </c>
      <c r="D3" s="92" t="s">
        <v>39</v>
      </c>
      <c r="E3" s="92" t="s">
        <v>40</v>
      </c>
      <c r="F3" s="93" t="s">
        <v>41</v>
      </c>
      <c r="G3" s="91" t="s">
        <v>60</v>
      </c>
      <c r="H3" s="92" t="s">
        <v>58</v>
      </c>
      <c r="I3" s="93" t="s">
        <v>59</v>
      </c>
      <c r="J3" s="18"/>
    </row>
    <row r="4" spans="2:10" x14ac:dyDescent="0.25">
      <c r="C4" s="28">
        <v>1</v>
      </c>
      <c r="D4" s="29">
        <v>1</v>
      </c>
      <c r="E4" s="9">
        <f>IF(C4="-","-",IF(D4=maxgameno+2,"blank row 2",IF(D4=maxgameno+1,"blank row 1",INDEX(FixtureCode!$B$4:$AH$128,MATCH($C4,FixtureCode!$B$4:$B$128,0),MATCH("G"&amp;D4&amp;"-T1",FixtureCode!$B$4:$AH$4,0)))))</f>
        <v>1</v>
      </c>
      <c r="F4" s="13">
        <f>IF(C4="-","-",IF(D4=maxgameno+2,"blank row 2",IF(D4=maxgameno+1,"blank row 1",INDEX(FixtureCode!$B$4:$AH$128,MATCH($C4,FixtureCode!$B$4:$B$128,0),MATCH("G"&amp;D4&amp;"-T2",FixtureCode!$B$4:$AH$4,0)))))</f>
        <v>18</v>
      </c>
      <c r="G4" s="12" t="str">
        <f>IF(C4="-","-",IF(AND(ISNUMBER(Fixture!G8),ISNUMBER(Fixture!I8),Fixture!F8&lt;&gt;"BYE",Fixture!J8&lt;&gt;"BYE"),"Yes","-"))</f>
        <v>Yes</v>
      </c>
      <c r="H4" s="9">
        <f>IF(G4="-","-",IF(Fixture!G8&gt;Fixture!I8,Settings!$G$7,IF(Fixture!G8=Fixture!I8,Settings!$G$8,IF(Fixture!G8&lt;Fixture!I8,Settings!$G$9,"-"))))</f>
        <v>3</v>
      </c>
      <c r="I4" s="13">
        <f>IF(G4="-","-",IF(Fixture!I8&gt;Fixture!G8,Settings!$G$7,IF(Fixture!I8=Fixture!G8,Settings!$G$8,IF(Fixture!I8&lt;Fixture!G8,Settings!$G$9,"-"))))</f>
        <v>0</v>
      </c>
    </row>
    <row r="5" spans="2:10" x14ac:dyDescent="0.25">
      <c r="C5" s="12">
        <f t="shared" ref="C5" si="0">IF(C4="-","-",IF(D4+1&lt;=maxgameno+2,C4,IF(C4+1&lt;=maxroundno,C4+1,"-")))</f>
        <v>1</v>
      </c>
      <c r="D5" s="9">
        <f t="shared" ref="D5" si="1">IF(C5="-","-",IF(D4+1&lt;=maxgameno+2,D4+1,1))</f>
        <v>2</v>
      </c>
      <c r="E5" s="9">
        <f>IF(C5="-","-",IF(D5=maxgameno+2,"blank row 2",IF(D5=maxgameno+1,"blank row 1",INDEX(FixtureCode!$B$4:$AH$128,MATCH($C5,FixtureCode!$B$4:$B$128,0),MATCH("G"&amp;D5&amp;"-T1",FixtureCode!$B$4:$AH$4,0)))))</f>
        <v>2</v>
      </c>
      <c r="F5" s="13">
        <f>IF(C5="-","-",IF(D5=maxgameno+2,"blank row 2",IF(D5=maxgameno+1,"blank row 1",INDEX(FixtureCode!$B$4:$AH$128,MATCH($C5,FixtureCode!$B$4:$B$128,0),MATCH("G"&amp;D5&amp;"-T2",FixtureCode!$B$4:$AH$4,0)))))</f>
        <v>17</v>
      </c>
      <c r="G5" s="12" t="str">
        <f>IF(C5="-","-",IF(AND(ISNUMBER(Fixture!G9),ISNUMBER(Fixture!I9),Fixture!F9&lt;&gt;"BYE",Fixture!J9&lt;&gt;"BYE"),"Yes","-"))</f>
        <v>Yes</v>
      </c>
      <c r="H5" s="9">
        <f>IF(G5="-","-",IF(Fixture!G9&gt;Fixture!I9,Settings!$G$7,IF(Fixture!G9=Fixture!I9,Settings!$G$8,IF(Fixture!G9&lt;Fixture!I9,Settings!$G$9,"-"))))</f>
        <v>1</v>
      </c>
      <c r="I5" s="13">
        <f>IF(G5="-","-",IF(Fixture!I9&gt;Fixture!G9,Settings!$G$7,IF(Fixture!I9=Fixture!G9,Settings!$G$8,IF(Fixture!I9&lt;Fixture!G9,Settings!$G$9,"-"))))</f>
        <v>1</v>
      </c>
    </row>
    <row r="6" spans="2:10" x14ac:dyDescent="0.25">
      <c r="C6" s="12">
        <f t="shared" ref="C6:C69" si="2">IF(C5="-","-",IF(D5+1&lt;=maxgameno+2,C5,IF(C5+1&lt;=maxroundno,C5+1,"-")))</f>
        <v>1</v>
      </c>
      <c r="D6" s="9">
        <f t="shared" ref="D6:D69" si="3">IF(C6="-","-",IF(D5+1&lt;=maxgameno+2,D5+1,1))</f>
        <v>3</v>
      </c>
      <c r="E6" s="9">
        <f>IF(C6="-","-",IF(D6=maxgameno+2,"blank row 2",IF(D6=maxgameno+1,"blank row 1",INDEX(FixtureCode!$B$4:$AH$128,MATCH($C6,FixtureCode!$B$4:$B$128,0),MATCH("G"&amp;D6&amp;"-T1",FixtureCode!$B$4:$AH$4,0)))))</f>
        <v>3</v>
      </c>
      <c r="F6" s="13">
        <f>IF(C6="-","-",IF(D6=maxgameno+2,"blank row 2",IF(D6=maxgameno+1,"blank row 1",INDEX(FixtureCode!$B$4:$AH$128,MATCH($C6,FixtureCode!$B$4:$B$128,0),MATCH("G"&amp;D6&amp;"-T2",FixtureCode!$B$4:$AH$4,0)))))</f>
        <v>16</v>
      </c>
      <c r="G6" s="12" t="str">
        <f>IF(C6="-","-",IF(AND(ISNUMBER(Fixture!G10),ISNUMBER(Fixture!I10),Fixture!F10&lt;&gt;"BYE",Fixture!J10&lt;&gt;"BYE"),"Yes","-"))</f>
        <v>Yes</v>
      </c>
      <c r="H6" s="9">
        <f>IF(G6="-","-",IF(Fixture!G10&gt;Fixture!I10,Settings!$G$7,IF(Fixture!G10=Fixture!I10,Settings!$G$8,IF(Fixture!G10&lt;Fixture!I10,Settings!$G$9,"-"))))</f>
        <v>0</v>
      </c>
      <c r="I6" s="13">
        <f>IF(G6="-","-",IF(Fixture!I10&gt;Fixture!G10,Settings!$G$7,IF(Fixture!I10=Fixture!G10,Settings!$G$8,IF(Fixture!I10&lt;Fixture!G10,Settings!$G$9,"-"))))</f>
        <v>3</v>
      </c>
    </row>
    <row r="7" spans="2:10" x14ac:dyDescent="0.25">
      <c r="C7" s="12">
        <f t="shared" si="2"/>
        <v>1</v>
      </c>
      <c r="D7" s="9">
        <f t="shared" si="3"/>
        <v>4</v>
      </c>
      <c r="E7" s="9">
        <f>IF(C7="-","-",IF(D7=maxgameno+2,"blank row 2",IF(D7=maxgameno+1,"blank row 1",INDEX(FixtureCode!$B$4:$AH$128,MATCH($C7,FixtureCode!$B$4:$B$128,0),MATCH("G"&amp;D7&amp;"-T1",FixtureCode!$B$4:$AH$4,0)))))</f>
        <v>4</v>
      </c>
      <c r="F7" s="13">
        <f>IF(C7="-","-",IF(D7=maxgameno+2,"blank row 2",IF(D7=maxgameno+1,"blank row 1",INDEX(FixtureCode!$B$4:$AH$128,MATCH($C7,FixtureCode!$B$4:$B$128,0),MATCH("G"&amp;D7&amp;"-T2",FixtureCode!$B$4:$AH$4,0)))))</f>
        <v>15</v>
      </c>
      <c r="G7" s="12" t="str">
        <f>IF(C7="-","-",IF(AND(ISNUMBER(Fixture!G11),ISNUMBER(Fixture!I11),Fixture!F11&lt;&gt;"BYE",Fixture!J11&lt;&gt;"BYE"),"Yes","-"))</f>
        <v>Yes</v>
      </c>
      <c r="H7" s="9">
        <f>IF(G7="-","-",IF(Fixture!G11&gt;Fixture!I11,Settings!$G$7,IF(Fixture!G11=Fixture!I11,Settings!$G$8,IF(Fixture!G11&lt;Fixture!I11,Settings!$G$9,"-"))))</f>
        <v>1</v>
      </c>
      <c r="I7" s="13">
        <f>IF(G7="-","-",IF(Fixture!I11&gt;Fixture!G11,Settings!$G$7,IF(Fixture!I11=Fixture!G11,Settings!$G$8,IF(Fixture!I11&lt;Fixture!G11,Settings!$G$9,"-"))))</f>
        <v>1</v>
      </c>
    </row>
    <row r="8" spans="2:10" x14ac:dyDescent="0.25">
      <c r="C8" s="12">
        <f t="shared" si="2"/>
        <v>1</v>
      </c>
      <c r="D8" s="9">
        <f t="shared" si="3"/>
        <v>5</v>
      </c>
      <c r="E8" s="9">
        <f>IF(C8="-","-",IF(D8=maxgameno+2,"blank row 2",IF(D8=maxgameno+1,"blank row 1",INDEX(FixtureCode!$B$4:$AH$128,MATCH($C8,FixtureCode!$B$4:$B$128,0),MATCH("G"&amp;D8&amp;"-T1",FixtureCode!$B$4:$AH$4,0)))))</f>
        <v>5</v>
      </c>
      <c r="F8" s="13">
        <f>IF(C8="-","-",IF(D8=maxgameno+2,"blank row 2",IF(D8=maxgameno+1,"blank row 1",INDEX(FixtureCode!$B$4:$AH$128,MATCH($C8,FixtureCode!$B$4:$B$128,0),MATCH("G"&amp;D8&amp;"-T2",FixtureCode!$B$4:$AH$4,0)))))</f>
        <v>14</v>
      </c>
      <c r="G8" s="12" t="str">
        <f>IF(C8="-","-",IF(AND(ISNUMBER(Fixture!G12),ISNUMBER(Fixture!I12),Fixture!F12&lt;&gt;"BYE",Fixture!J12&lt;&gt;"BYE"),"Yes","-"))</f>
        <v>Yes</v>
      </c>
      <c r="H8" s="9">
        <f>IF(G8="-","-",IF(Fixture!G12&gt;Fixture!I12,Settings!$G$7,IF(Fixture!G12=Fixture!I12,Settings!$G$8,IF(Fixture!G12&lt;Fixture!I12,Settings!$G$9,"-"))))</f>
        <v>3</v>
      </c>
      <c r="I8" s="13">
        <f>IF(G8="-","-",IF(Fixture!I12&gt;Fixture!G12,Settings!$G$7,IF(Fixture!I12=Fixture!G12,Settings!$G$8,IF(Fixture!I12&lt;Fixture!G12,Settings!$G$9,"-"))))</f>
        <v>0</v>
      </c>
    </row>
    <row r="9" spans="2:10" x14ac:dyDescent="0.25">
      <c r="C9" s="12">
        <f t="shared" si="2"/>
        <v>1</v>
      </c>
      <c r="D9" s="9">
        <f t="shared" si="3"/>
        <v>6</v>
      </c>
      <c r="E9" s="9">
        <f>IF(C9="-","-",IF(D9=maxgameno+2,"blank row 2",IF(D9=maxgameno+1,"blank row 1",INDEX(FixtureCode!$B$4:$AH$128,MATCH($C9,FixtureCode!$B$4:$B$128,0),MATCH("G"&amp;D9&amp;"-T1",FixtureCode!$B$4:$AH$4,0)))))</f>
        <v>6</v>
      </c>
      <c r="F9" s="13">
        <f>IF(C9="-","-",IF(D9=maxgameno+2,"blank row 2",IF(D9=maxgameno+1,"blank row 1",INDEX(FixtureCode!$B$4:$AH$128,MATCH($C9,FixtureCode!$B$4:$B$128,0),MATCH("G"&amp;D9&amp;"-T2",FixtureCode!$B$4:$AH$4,0)))))</f>
        <v>13</v>
      </c>
      <c r="G9" s="12" t="str">
        <f>IF(C9="-","-",IF(AND(ISNUMBER(Fixture!G13),ISNUMBER(Fixture!I13),Fixture!F13&lt;&gt;"BYE",Fixture!J13&lt;&gt;"BYE"),"Yes","-"))</f>
        <v>Yes</v>
      </c>
      <c r="H9" s="9">
        <f>IF(G9="-","-",IF(Fixture!G13&gt;Fixture!I13,Settings!$G$7,IF(Fixture!G13=Fixture!I13,Settings!$G$8,IF(Fixture!G13&lt;Fixture!I13,Settings!$G$9,"-"))))</f>
        <v>0</v>
      </c>
      <c r="I9" s="13">
        <f>IF(G9="-","-",IF(Fixture!I13&gt;Fixture!G13,Settings!$G$7,IF(Fixture!I13=Fixture!G13,Settings!$G$8,IF(Fixture!I13&lt;Fixture!G13,Settings!$G$9,"-"))))</f>
        <v>3</v>
      </c>
    </row>
    <row r="10" spans="2:10" x14ac:dyDescent="0.25">
      <c r="C10" s="12">
        <f t="shared" si="2"/>
        <v>1</v>
      </c>
      <c r="D10" s="9">
        <f t="shared" si="3"/>
        <v>7</v>
      </c>
      <c r="E10" s="9">
        <f>IF(C10="-","-",IF(D10=maxgameno+2,"blank row 2",IF(D10=maxgameno+1,"blank row 1",INDEX(FixtureCode!$B$4:$AH$128,MATCH($C10,FixtureCode!$B$4:$B$128,0),MATCH("G"&amp;D10&amp;"-T1",FixtureCode!$B$4:$AH$4,0)))))</f>
        <v>7</v>
      </c>
      <c r="F10" s="13">
        <f>IF(C10="-","-",IF(D10=maxgameno+2,"blank row 2",IF(D10=maxgameno+1,"blank row 1",INDEX(FixtureCode!$B$4:$AH$128,MATCH($C10,FixtureCode!$B$4:$B$128,0),MATCH("G"&amp;D10&amp;"-T2",FixtureCode!$B$4:$AH$4,0)))))</f>
        <v>12</v>
      </c>
      <c r="G10" s="12" t="str">
        <f>IF(C10="-","-",IF(AND(ISNUMBER(Fixture!G14),ISNUMBER(Fixture!I14),Fixture!F14&lt;&gt;"BYE",Fixture!J14&lt;&gt;"BYE"),"Yes","-"))</f>
        <v>Yes</v>
      </c>
      <c r="H10" s="9">
        <f>IF(G10="-","-",IF(Fixture!G14&gt;Fixture!I14,Settings!$G$7,IF(Fixture!G14=Fixture!I14,Settings!$G$8,IF(Fixture!G14&lt;Fixture!I14,Settings!$G$9,"-"))))</f>
        <v>3</v>
      </c>
      <c r="I10" s="13">
        <f>IF(G10="-","-",IF(Fixture!I14&gt;Fixture!G14,Settings!$G$7,IF(Fixture!I14=Fixture!G14,Settings!$G$8,IF(Fixture!I14&lt;Fixture!G14,Settings!$G$9,"-"))))</f>
        <v>0</v>
      </c>
    </row>
    <row r="11" spans="2:10" x14ac:dyDescent="0.25">
      <c r="C11" s="12">
        <f t="shared" si="2"/>
        <v>1</v>
      </c>
      <c r="D11" s="9">
        <f t="shared" si="3"/>
        <v>8</v>
      </c>
      <c r="E11" s="9">
        <f>IF(C11="-","-",IF(D11=maxgameno+2,"blank row 2",IF(D11=maxgameno+1,"blank row 1",INDEX(FixtureCode!$B$4:$AH$128,MATCH($C11,FixtureCode!$B$4:$B$128,0),MATCH("G"&amp;D11&amp;"-T1",FixtureCode!$B$4:$AH$4,0)))))</f>
        <v>8</v>
      </c>
      <c r="F11" s="13">
        <f>IF(C11="-","-",IF(D11=maxgameno+2,"blank row 2",IF(D11=maxgameno+1,"blank row 1",INDEX(FixtureCode!$B$4:$AH$128,MATCH($C11,FixtureCode!$B$4:$B$128,0),MATCH("G"&amp;D11&amp;"-T2",FixtureCode!$B$4:$AH$4,0)))))</f>
        <v>11</v>
      </c>
      <c r="G11" s="12" t="str">
        <f>IF(C11="-","-",IF(AND(ISNUMBER(Fixture!G15),ISNUMBER(Fixture!I15),Fixture!F15&lt;&gt;"BYE",Fixture!J15&lt;&gt;"BYE"),"Yes","-"))</f>
        <v>Yes</v>
      </c>
      <c r="H11" s="9">
        <f>IF(G11="-","-",IF(Fixture!G15&gt;Fixture!I15,Settings!$G$7,IF(Fixture!G15=Fixture!I15,Settings!$G$8,IF(Fixture!G15&lt;Fixture!I15,Settings!$G$9,"-"))))</f>
        <v>1</v>
      </c>
      <c r="I11" s="13">
        <f>IF(G11="-","-",IF(Fixture!I15&gt;Fixture!G15,Settings!$G$7,IF(Fixture!I15=Fixture!G15,Settings!$G$8,IF(Fixture!I15&lt;Fixture!G15,Settings!$G$9,"-"))))</f>
        <v>1</v>
      </c>
    </row>
    <row r="12" spans="2:10" x14ac:dyDescent="0.25">
      <c r="C12" s="12">
        <f t="shared" si="2"/>
        <v>1</v>
      </c>
      <c r="D12" s="9">
        <f t="shared" si="3"/>
        <v>9</v>
      </c>
      <c r="E12" s="9">
        <f>IF(C12="-","-",IF(D12=maxgameno+2,"blank row 2",IF(D12=maxgameno+1,"blank row 1",INDEX(FixtureCode!$B$4:$AH$128,MATCH($C12,FixtureCode!$B$4:$B$128,0),MATCH("G"&amp;D12&amp;"-T1",FixtureCode!$B$4:$AH$4,0)))))</f>
        <v>9</v>
      </c>
      <c r="F12" s="13">
        <f>IF(C12="-","-",IF(D12=maxgameno+2,"blank row 2",IF(D12=maxgameno+1,"blank row 1",INDEX(FixtureCode!$B$4:$AH$128,MATCH($C12,FixtureCode!$B$4:$B$128,0),MATCH("G"&amp;D12&amp;"-T2",FixtureCode!$B$4:$AH$4,0)))))</f>
        <v>10</v>
      </c>
      <c r="G12" s="12" t="str">
        <f>IF(C12="-","-",IF(AND(ISNUMBER(Fixture!G16),ISNUMBER(Fixture!I16),Fixture!F16&lt;&gt;"BYE",Fixture!J16&lt;&gt;"BYE"),"Yes","-"))</f>
        <v>Yes</v>
      </c>
      <c r="H12" s="9">
        <f>IF(G12="-","-",IF(Fixture!G16&gt;Fixture!I16,Settings!$G$7,IF(Fixture!G16=Fixture!I16,Settings!$G$8,IF(Fixture!G16&lt;Fixture!I16,Settings!$G$9,"-"))))</f>
        <v>1</v>
      </c>
      <c r="I12" s="13">
        <f>IF(G12="-","-",IF(Fixture!I16&gt;Fixture!G16,Settings!$G$7,IF(Fixture!I16=Fixture!G16,Settings!$G$8,IF(Fixture!I16&lt;Fixture!G16,Settings!$G$9,"-"))))</f>
        <v>1</v>
      </c>
    </row>
    <row r="13" spans="2:10" x14ac:dyDescent="0.25">
      <c r="C13" s="12">
        <f t="shared" si="2"/>
        <v>1</v>
      </c>
      <c r="D13" s="9">
        <f t="shared" si="3"/>
        <v>10</v>
      </c>
      <c r="E13" s="9" t="str">
        <f>IF(C13="-","-",IF(D13=maxgameno+2,"blank row 2",IF(D13=maxgameno+1,"blank row 1",INDEX(FixtureCode!$B$4:$AH$128,MATCH($C13,FixtureCode!$B$4:$B$128,0),MATCH("G"&amp;D13&amp;"-T1",FixtureCode!$B$4:$AH$4,0)))))</f>
        <v>blank row 1</v>
      </c>
      <c r="F13" s="13" t="str">
        <f>IF(C13="-","-",IF(D13=maxgameno+2,"blank row 2",IF(D13=maxgameno+1,"blank row 1",INDEX(FixtureCode!$B$4:$AH$128,MATCH($C13,FixtureCode!$B$4:$B$128,0),MATCH("G"&amp;D13&amp;"-T2",FixtureCode!$B$4:$AH$4,0)))))</f>
        <v>blank row 1</v>
      </c>
      <c r="G13" s="12" t="str">
        <f>IF(C13="-","-",IF(AND(ISNUMBER(Fixture!G17),ISNUMBER(Fixture!I17),Fixture!F17&lt;&gt;"BYE",Fixture!J17&lt;&gt;"BYE"),"Yes","-"))</f>
        <v>-</v>
      </c>
      <c r="H13" s="9" t="str">
        <f>IF(G13="-","-",IF(Fixture!G17&gt;Fixture!I17,Settings!$G$7,IF(Fixture!G17=Fixture!I17,Settings!$G$8,IF(Fixture!G17&lt;Fixture!I17,Settings!$G$9,"-"))))</f>
        <v>-</v>
      </c>
      <c r="I13" s="13" t="str">
        <f>IF(G13="-","-",IF(Fixture!I17&gt;Fixture!G17,Settings!$G$7,IF(Fixture!I17=Fixture!G17,Settings!$G$8,IF(Fixture!I17&lt;Fixture!G17,Settings!$G$9,"-"))))</f>
        <v>-</v>
      </c>
    </row>
    <row r="14" spans="2:10" x14ac:dyDescent="0.25">
      <c r="C14" s="12">
        <f t="shared" si="2"/>
        <v>1</v>
      </c>
      <c r="D14" s="9">
        <f t="shared" si="3"/>
        <v>11</v>
      </c>
      <c r="E14" s="9" t="str">
        <f>IF(C14="-","-",IF(D14=maxgameno+2,"blank row 2",IF(D14=maxgameno+1,"blank row 1",INDEX(FixtureCode!$B$4:$AH$128,MATCH($C14,FixtureCode!$B$4:$B$128,0),MATCH("G"&amp;D14&amp;"-T1",FixtureCode!$B$4:$AH$4,0)))))</f>
        <v>blank row 2</v>
      </c>
      <c r="F14" s="13" t="str">
        <f>IF(C14="-","-",IF(D14=maxgameno+2,"blank row 2",IF(D14=maxgameno+1,"blank row 1",INDEX(FixtureCode!$B$4:$AH$128,MATCH($C14,FixtureCode!$B$4:$B$128,0),MATCH("G"&amp;D14&amp;"-T2",FixtureCode!$B$4:$AH$4,0)))))</f>
        <v>blank row 2</v>
      </c>
      <c r="G14" s="12" t="str">
        <f>IF(C14="-","-",IF(AND(ISNUMBER(Fixture!G18),ISNUMBER(Fixture!I18),Fixture!F18&lt;&gt;"BYE",Fixture!J18&lt;&gt;"BYE"),"Yes","-"))</f>
        <v>-</v>
      </c>
      <c r="H14" s="9" t="str">
        <f>IF(G14="-","-",IF(Fixture!G18&gt;Fixture!I18,Settings!$G$7,IF(Fixture!G18=Fixture!I18,Settings!$G$8,IF(Fixture!G18&lt;Fixture!I18,Settings!$G$9,"-"))))</f>
        <v>-</v>
      </c>
      <c r="I14" s="13" t="str">
        <f>IF(G14="-","-",IF(Fixture!I18&gt;Fixture!G18,Settings!$G$7,IF(Fixture!I18=Fixture!G18,Settings!$G$8,IF(Fixture!I18&lt;Fixture!G18,Settings!$G$9,"-"))))</f>
        <v>-</v>
      </c>
    </row>
    <row r="15" spans="2:10" x14ac:dyDescent="0.25">
      <c r="C15" s="12">
        <f t="shared" si="2"/>
        <v>2</v>
      </c>
      <c r="D15" s="9">
        <f t="shared" si="3"/>
        <v>1</v>
      </c>
      <c r="E15" s="9">
        <f>IF(C15="-","-",IF(D15=maxgameno+2,"blank row 2",IF(D15=maxgameno+1,"blank row 1",INDEX(FixtureCode!$B$4:$AH$128,MATCH($C15,FixtureCode!$B$4:$B$128,0),MATCH("G"&amp;D15&amp;"-T1",FixtureCode!$B$4:$AH$4,0)))))</f>
        <v>1</v>
      </c>
      <c r="F15" s="13">
        <f>IF(C15="-","-",IF(D15=maxgameno+2,"blank row 2",IF(D15=maxgameno+1,"blank row 1",INDEX(FixtureCode!$B$4:$AH$128,MATCH($C15,FixtureCode!$B$4:$B$128,0),MATCH("G"&amp;D15&amp;"-T2",FixtureCode!$B$4:$AH$4,0)))))</f>
        <v>17</v>
      </c>
      <c r="G15" s="12" t="str">
        <f>IF(C15="-","-",IF(AND(ISNUMBER(Fixture!G19),ISNUMBER(Fixture!I19),Fixture!F19&lt;&gt;"BYE",Fixture!J19&lt;&gt;"BYE"),"Yes","-"))</f>
        <v>Yes</v>
      </c>
      <c r="H15" s="9">
        <f>IF(G15="-","-",IF(Fixture!G19&gt;Fixture!I19,Settings!$G$7,IF(Fixture!G19=Fixture!I19,Settings!$G$8,IF(Fixture!G19&lt;Fixture!I19,Settings!$G$9,"-"))))</f>
        <v>3</v>
      </c>
      <c r="I15" s="13">
        <f>IF(G15="-","-",IF(Fixture!I19&gt;Fixture!G19,Settings!$G$7,IF(Fixture!I19=Fixture!G19,Settings!$G$8,IF(Fixture!I19&lt;Fixture!G19,Settings!$G$9,"-"))))</f>
        <v>0</v>
      </c>
    </row>
    <row r="16" spans="2:10" x14ac:dyDescent="0.25">
      <c r="C16" s="12">
        <f t="shared" si="2"/>
        <v>2</v>
      </c>
      <c r="D16" s="9">
        <f t="shared" si="3"/>
        <v>2</v>
      </c>
      <c r="E16" s="9">
        <f>IF(C16="-","-",IF(D16=maxgameno+2,"blank row 2",IF(D16=maxgameno+1,"blank row 1",INDEX(FixtureCode!$B$4:$AH$128,MATCH($C16,FixtureCode!$B$4:$B$128,0),MATCH("G"&amp;D16&amp;"-T1",FixtureCode!$B$4:$AH$4,0)))))</f>
        <v>18</v>
      </c>
      <c r="F16" s="13">
        <f>IF(C16="-","-",IF(D16=maxgameno+2,"blank row 2",IF(D16=maxgameno+1,"blank row 1",INDEX(FixtureCode!$B$4:$AH$128,MATCH($C16,FixtureCode!$B$4:$B$128,0),MATCH("G"&amp;D16&amp;"-T2",FixtureCode!$B$4:$AH$4,0)))))</f>
        <v>16</v>
      </c>
      <c r="G16" s="12" t="str">
        <f>IF(C16="-","-",IF(AND(ISNUMBER(Fixture!G20),ISNUMBER(Fixture!I20),Fixture!F20&lt;&gt;"BYE",Fixture!J20&lt;&gt;"BYE"),"Yes","-"))</f>
        <v>Yes</v>
      </c>
      <c r="H16" s="9">
        <f>IF(G16="-","-",IF(Fixture!G20&gt;Fixture!I20,Settings!$G$7,IF(Fixture!G20=Fixture!I20,Settings!$G$8,IF(Fixture!G20&lt;Fixture!I20,Settings!$G$9,"-"))))</f>
        <v>0</v>
      </c>
      <c r="I16" s="13">
        <f>IF(G16="-","-",IF(Fixture!I20&gt;Fixture!G20,Settings!$G$7,IF(Fixture!I20=Fixture!G20,Settings!$G$8,IF(Fixture!I20&lt;Fixture!G20,Settings!$G$9,"-"))))</f>
        <v>3</v>
      </c>
    </row>
    <row r="17" spans="3:9" x14ac:dyDescent="0.25">
      <c r="C17" s="12">
        <f t="shared" si="2"/>
        <v>2</v>
      </c>
      <c r="D17" s="9">
        <f t="shared" si="3"/>
        <v>3</v>
      </c>
      <c r="E17" s="9">
        <f>IF(C17="-","-",IF(D17=maxgameno+2,"blank row 2",IF(D17=maxgameno+1,"blank row 1",INDEX(FixtureCode!$B$4:$AH$128,MATCH($C17,FixtureCode!$B$4:$B$128,0),MATCH("G"&amp;D17&amp;"-T1",FixtureCode!$B$4:$AH$4,0)))))</f>
        <v>2</v>
      </c>
      <c r="F17" s="13">
        <f>IF(C17="-","-",IF(D17=maxgameno+2,"blank row 2",IF(D17=maxgameno+1,"blank row 1",INDEX(FixtureCode!$B$4:$AH$128,MATCH($C17,FixtureCode!$B$4:$B$128,0),MATCH("G"&amp;D17&amp;"-T2",FixtureCode!$B$4:$AH$4,0)))))</f>
        <v>15</v>
      </c>
      <c r="G17" s="12" t="str">
        <f>IF(C17="-","-",IF(AND(ISNUMBER(Fixture!G21),ISNUMBER(Fixture!I21),Fixture!F21&lt;&gt;"BYE",Fixture!J21&lt;&gt;"BYE"),"Yes","-"))</f>
        <v>Yes</v>
      </c>
      <c r="H17" s="9">
        <f>IF(G17="-","-",IF(Fixture!G21&gt;Fixture!I21,Settings!$G$7,IF(Fixture!G21=Fixture!I21,Settings!$G$8,IF(Fixture!G21&lt;Fixture!I21,Settings!$G$9,"-"))))</f>
        <v>0</v>
      </c>
      <c r="I17" s="13">
        <f>IF(G17="-","-",IF(Fixture!I21&gt;Fixture!G21,Settings!$G$7,IF(Fixture!I21=Fixture!G21,Settings!$G$8,IF(Fixture!I21&lt;Fixture!G21,Settings!$G$9,"-"))))</f>
        <v>3</v>
      </c>
    </row>
    <row r="18" spans="3:9" x14ac:dyDescent="0.25">
      <c r="C18" s="12">
        <f t="shared" si="2"/>
        <v>2</v>
      </c>
      <c r="D18" s="9">
        <f t="shared" si="3"/>
        <v>4</v>
      </c>
      <c r="E18" s="9">
        <f>IF(C18="-","-",IF(D18=maxgameno+2,"blank row 2",IF(D18=maxgameno+1,"blank row 1",INDEX(FixtureCode!$B$4:$AH$128,MATCH($C18,FixtureCode!$B$4:$B$128,0),MATCH("G"&amp;D18&amp;"-T1",FixtureCode!$B$4:$AH$4,0)))))</f>
        <v>3</v>
      </c>
      <c r="F18" s="13">
        <f>IF(C18="-","-",IF(D18=maxgameno+2,"blank row 2",IF(D18=maxgameno+1,"blank row 1",INDEX(FixtureCode!$B$4:$AH$128,MATCH($C18,FixtureCode!$B$4:$B$128,0),MATCH("G"&amp;D18&amp;"-T2",FixtureCode!$B$4:$AH$4,0)))))</f>
        <v>14</v>
      </c>
      <c r="G18" s="12" t="str">
        <f>IF(C18="-","-",IF(AND(ISNUMBER(Fixture!G22),ISNUMBER(Fixture!I22),Fixture!F22&lt;&gt;"BYE",Fixture!J22&lt;&gt;"BYE"),"Yes","-"))</f>
        <v>Yes</v>
      </c>
      <c r="H18" s="9">
        <f>IF(G18="-","-",IF(Fixture!G22&gt;Fixture!I22,Settings!$G$7,IF(Fixture!G22=Fixture!I22,Settings!$G$8,IF(Fixture!G22&lt;Fixture!I22,Settings!$G$9,"-"))))</f>
        <v>1</v>
      </c>
      <c r="I18" s="13">
        <f>IF(G18="-","-",IF(Fixture!I22&gt;Fixture!G22,Settings!$G$7,IF(Fixture!I22=Fixture!G22,Settings!$G$8,IF(Fixture!I22&lt;Fixture!G22,Settings!$G$9,"-"))))</f>
        <v>1</v>
      </c>
    </row>
    <row r="19" spans="3:9" x14ac:dyDescent="0.25">
      <c r="C19" s="12">
        <f t="shared" si="2"/>
        <v>2</v>
      </c>
      <c r="D19" s="9">
        <f t="shared" si="3"/>
        <v>5</v>
      </c>
      <c r="E19" s="9">
        <f>IF(C19="-","-",IF(D19=maxgameno+2,"blank row 2",IF(D19=maxgameno+1,"blank row 1",INDEX(FixtureCode!$B$4:$AH$128,MATCH($C19,FixtureCode!$B$4:$B$128,0),MATCH("G"&amp;D19&amp;"-T1",FixtureCode!$B$4:$AH$4,0)))))</f>
        <v>4</v>
      </c>
      <c r="F19" s="13">
        <f>IF(C19="-","-",IF(D19=maxgameno+2,"blank row 2",IF(D19=maxgameno+1,"blank row 1",INDEX(FixtureCode!$B$4:$AH$128,MATCH($C19,FixtureCode!$B$4:$B$128,0),MATCH("G"&amp;D19&amp;"-T2",FixtureCode!$B$4:$AH$4,0)))))</f>
        <v>13</v>
      </c>
      <c r="G19" s="12" t="str">
        <f>IF(C19="-","-",IF(AND(ISNUMBER(Fixture!G23),ISNUMBER(Fixture!I23),Fixture!F23&lt;&gt;"BYE",Fixture!J23&lt;&gt;"BYE"),"Yes","-"))</f>
        <v>Yes</v>
      </c>
      <c r="H19" s="9">
        <f>IF(G19="-","-",IF(Fixture!G23&gt;Fixture!I23,Settings!$G$7,IF(Fixture!G23=Fixture!I23,Settings!$G$8,IF(Fixture!G23&lt;Fixture!I23,Settings!$G$9,"-"))))</f>
        <v>3</v>
      </c>
      <c r="I19" s="13">
        <f>IF(G19="-","-",IF(Fixture!I23&gt;Fixture!G23,Settings!$G$7,IF(Fixture!I23=Fixture!G23,Settings!$G$8,IF(Fixture!I23&lt;Fixture!G23,Settings!$G$9,"-"))))</f>
        <v>0</v>
      </c>
    </row>
    <row r="20" spans="3:9" x14ac:dyDescent="0.25">
      <c r="C20" s="12">
        <f t="shared" si="2"/>
        <v>2</v>
      </c>
      <c r="D20" s="9">
        <f t="shared" si="3"/>
        <v>6</v>
      </c>
      <c r="E20" s="9">
        <f>IF(C20="-","-",IF(D20=maxgameno+2,"blank row 2",IF(D20=maxgameno+1,"blank row 1",INDEX(FixtureCode!$B$4:$AH$128,MATCH($C20,FixtureCode!$B$4:$B$128,0),MATCH("G"&amp;D20&amp;"-T1",FixtureCode!$B$4:$AH$4,0)))))</f>
        <v>5</v>
      </c>
      <c r="F20" s="13">
        <f>IF(C20="-","-",IF(D20=maxgameno+2,"blank row 2",IF(D20=maxgameno+1,"blank row 1",INDEX(FixtureCode!$B$4:$AH$128,MATCH($C20,FixtureCode!$B$4:$B$128,0),MATCH("G"&amp;D20&amp;"-T2",FixtureCode!$B$4:$AH$4,0)))))</f>
        <v>12</v>
      </c>
      <c r="G20" s="12" t="str">
        <f>IF(C20="-","-",IF(AND(ISNUMBER(Fixture!G24),ISNUMBER(Fixture!I24),Fixture!F24&lt;&gt;"BYE",Fixture!J24&lt;&gt;"BYE"),"Yes","-"))</f>
        <v>Yes</v>
      </c>
      <c r="H20" s="9">
        <f>IF(G20="-","-",IF(Fixture!G24&gt;Fixture!I24,Settings!$G$7,IF(Fixture!G24=Fixture!I24,Settings!$G$8,IF(Fixture!G24&lt;Fixture!I24,Settings!$G$9,"-"))))</f>
        <v>0</v>
      </c>
      <c r="I20" s="13">
        <f>IF(G20="-","-",IF(Fixture!I24&gt;Fixture!G24,Settings!$G$7,IF(Fixture!I24=Fixture!G24,Settings!$G$8,IF(Fixture!I24&lt;Fixture!G24,Settings!$G$9,"-"))))</f>
        <v>3</v>
      </c>
    </row>
    <row r="21" spans="3:9" x14ac:dyDescent="0.25">
      <c r="C21" s="12">
        <f t="shared" si="2"/>
        <v>2</v>
      </c>
      <c r="D21" s="9">
        <f t="shared" si="3"/>
        <v>7</v>
      </c>
      <c r="E21" s="9">
        <f>IF(C21="-","-",IF(D21=maxgameno+2,"blank row 2",IF(D21=maxgameno+1,"blank row 1",INDEX(FixtureCode!$B$4:$AH$128,MATCH($C21,FixtureCode!$B$4:$B$128,0),MATCH("G"&amp;D21&amp;"-T1",FixtureCode!$B$4:$AH$4,0)))))</f>
        <v>6</v>
      </c>
      <c r="F21" s="13">
        <f>IF(C21="-","-",IF(D21=maxgameno+2,"blank row 2",IF(D21=maxgameno+1,"blank row 1",INDEX(FixtureCode!$B$4:$AH$128,MATCH($C21,FixtureCode!$B$4:$B$128,0),MATCH("G"&amp;D21&amp;"-T2",FixtureCode!$B$4:$AH$4,0)))))</f>
        <v>11</v>
      </c>
      <c r="G21" s="12" t="str">
        <f>IF(C21="-","-",IF(AND(ISNUMBER(Fixture!G25),ISNUMBER(Fixture!I25),Fixture!F25&lt;&gt;"BYE",Fixture!J25&lt;&gt;"BYE"),"Yes","-"))</f>
        <v>Yes</v>
      </c>
      <c r="H21" s="9">
        <f>IF(G21="-","-",IF(Fixture!G25&gt;Fixture!I25,Settings!$G$7,IF(Fixture!G25=Fixture!I25,Settings!$G$8,IF(Fixture!G25&lt;Fixture!I25,Settings!$G$9,"-"))))</f>
        <v>3</v>
      </c>
      <c r="I21" s="13">
        <f>IF(G21="-","-",IF(Fixture!I25&gt;Fixture!G25,Settings!$G$7,IF(Fixture!I25=Fixture!G25,Settings!$G$8,IF(Fixture!I25&lt;Fixture!G25,Settings!$G$9,"-"))))</f>
        <v>0</v>
      </c>
    </row>
    <row r="22" spans="3:9" x14ac:dyDescent="0.25">
      <c r="C22" s="12">
        <f t="shared" si="2"/>
        <v>2</v>
      </c>
      <c r="D22" s="9">
        <f t="shared" si="3"/>
        <v>8</v>
      </c>
      <c r="E22" s="9">
        <f>IF(C22="-","-",IF(D22=maxgameno+2,"blank row 2",IF(D22=maxgameno+1,"blank row 1",INDEX(FixtureCode!$B$4:$AH$128,MATCH($C22,FixtureCode!$B$4:$B$128,0),MATCH("G"&amp;D22&amp;"-T1",FixtureCode!$B$4:$AH$4,0)))))</f>
        <v>7</v>
      </c>
      <c r="F22" s="13">
        <f>IF(C22="-","-",IF(D22=maxgameno+2,"blank row 2",IF(D22=maxgameno+1,"blank row 1",INDEX(FixtureCode!$B$4:$AH$128,MATCH($C22,FixtureCode!$B$4:$B$128,0),MATCH("G"&amp;D22&amp;"-T2",FixtureCode!$B$4:$AH$4,0)))))</f>
        <v>10</v>
      </c>
      <c r="G22" s="12" t="str">
        <f>IF(C22="-","-",IF(AND(ISNUMBER(Fixture!G26),ISNUMBER(Fixture!I26),Fixture!F26&lt;&gt;"BYE",Fixture!J26&lt;&gt;"BYE"),"Yes","-"))</f>
        <v>Yes</v>
      </c>
      <c r="H22" s="9">
        <f>IF(G22="-","-",IF(Fixture!G26&gt;Fixture!I26,Settings!$G$7,IF(Fixture!G26=Fixture!I26,Settings!$G$8,IF(Fixture!G26&lt;Fixture!I26,Settings!$G$9,"-"))))</f>
        <v>1</v>
      </c>
      <c r="I22" s="13">
        <f>IF(G22="-","-",IF(Fixture!I26&gt;Fixture!G26,Settings!$G$7,IF(Fixture!I26=Fixture!G26,Settings!$G$8,IF(Fixture!I26&lt;Fixture!G26,Settings!$G$9,"-"))))</f>
        <v>1</v>
      </c>
    </row>
    <row r="23" spans="3:9" x14ac:dyDescent="0.25">
      <c r="C23" s="12">
        <f t="shared" si="2"/>
        <v>2</v>
      </c>
      <c r="D23" s="9">
        <f t="shared" si="3"/>
        <v>9</v>
      </c>
      <c r="E23" s="9">
        <f>IF(C23="-","-",IF(D23=maxgameno+2,"blank row 2",IF(D23=maxgameno+1,"blank row 1",INDEX(FixtureCode!$B$4:$AH$128,MATCH($C23,FixtureCode!$B$4:$B$128,0),MATCH("G"&amp;D23&amp;"-T1",FixtureCode!$B$4:$AH$4,0)))))</f>
        <v>8</v>
      </c>
      <c r="F23" s="13">
        <f>IF(C23="-","-",IF(D23=maxgameno+2,"blank row 2",IF(D23=maxgameno+1,"blank row 1",INDEX(FixtureCode!$B$4:$AH$128,MATCH($C23,FixtureCode!$B$4:$B$128,0),MATCH("G"&amp;D23&amp;"-T2",FixtureCode!$B$4:$AH$4,0)))))</f>
        <v>9</v>
      </c>
      <c r="G23" s="12" t="str">
        <f>IF(C23="-","-",IF(AND(ISNUMBER(Fixture!G27),ISNUMBER(Fixture!I27),Fixture!F27&lt;&gt;"BYE",Fixture!J27&lt;&gt;"BYE"),"Yes","-"))</f>
        <v>Yes</v>
      </c>
      <c r="H23" s="9">
        <f>IF(G23="-","-",IF(Fixture!G27&gt;Fixture!I27,Settings!$G$7,IF(Fixture!G27=Fixture!I27,Settings!$G$8,IF(Fixture!G27&lt;Fixture!I27,Settings!$G$9,"-"))))</f>
        <v>1</v>
      </c>
      <c r="I23" s="13">
        <f>IF(G23="-","-",IF(Fixture!I27&gt;Fixture!G27,Settings!$G$7,IF(Fixture!I27=Fixture!G27,Settings!$G$8,IF(Fixture!I27&lt;Fixture!G27,Settings!$G$9,"-"))))</f>
        <v>1</v>
      </c>
    </row>
    <row r="24" spans="3:9" x14ac:dyDescent="0.25">
      <c r="C24" s="12">
        <f t="shared" si="2"/>
        <v>2</v>
      </c>
      <c r="D24" s="9">
        <f t="shared" si="3"/>
        <v>10</v>
      </c>
      <c r="E24" s="9" t="str">
        <f>IF(C24="-","-",IF(D24=maxgameno+2,"blank row 2",IF(D24=maxgameno+1,"blank row 1",INDEX(FixtureCode!$B$4:$AH$128,MATCH($C24,FixtureCode!$B$4:$B$128,0),MATCH("G"&amp;D24&amp;"-T1",FixtureCode!$B$4:$AH$4,0)))))</f>
        <v>blank row 1</v>
      </c>
      <c r="F24" s="13" t="str">
        <f>IF(C24="-","-",IF(D24=maxgameno+2,"blank row 2",IF(D24=maxgameno+1,"blank row 1",INDEX(FixtureCode!$B$4:$AH$128,MATCH($C24,FixtureCode!$B$4:$B$128,0),MATCH("G"&amp;D24&amp;"-T2",FixtureCode!$B$4:$AH$4,0)))))</f>
        <v>blank row 1</v>
      </c>
      <c r="G24" s="12" t="str">
        <f>IF(C24="-","-",IF(AND(ISNUMBER(Fixture!G28),ISNUMBER(Fixture!I28),Fixture!F28&lt;&gt;"BYE",Fixture!J28&lt;&gt;"BYE"),"Yes","-"))</f>
        <v>-</v>
      </c>
      <c r="H24" s="9" t="str">
        <f>IF(G24="-","-",IF(Fixture!G28&gt;Fixture!I28,Settings!$G$7,IF(Fixture!G28=Fixture!I28,Settings!$G$8,IF(Fixture!G28&lt;Fixture!I28,Settings!$G$9,"-"))))</f>
        <v>-</v>
      </c>
      <c r="I24" s="13" t="str">
        <f>IF(G24="-","-",IF(Fixture!I28&gt;Fixture!G28,Settings!$G$7,IF(Fixture!I28=Fixture!G28,Settings!$G$8,IF(Fixture!I28&lt;Fixture!G28,Settings!$G$9,"-"))))</f>
        <v>-</v>
      </c>
    </row>
    <row r="25" spans="3:9" x14ac:dyDescent="0.25">
      <c r="C25" s="12">
        <f t="shared" si="2"/>
        <v>2</v>
      </c>
      <c r="D25" s="9">
        <f t="shared" si="3"/>
        <v>11</v>
      </c>
      <c r="E25" s="9" t="str">
        <f>IF(C25="-","-",IF(D25=maxgameno+2,"blank row 2",IF(D25=maxgameno+1,"blank row 1",INDEX(FixtureCode!$B$4:$AH$128,MATCH($C25,FixtureCode!$B$4:$B$128,0),MATCH("G"&amp;D25&amp;"-T1",FixtureCode!$B$4:$AH$4,0)))))</f>
        <v>blank row 2</v>
      </c>
      <c r="F25" s="13" t="str">
        <f>IF(C25="-","-",IF(D25=maxgameno+2,"blank row 2",IF(D25=maxgameno+1,"blank row 1",INDEX(FixtureCode!$B$4:$AH$128,MATCH($C25,FixtureCode!$B$4:$B$128,0),MATCH("G"&amp;D25&amp;"-T2",FixtureCode!$B$4:$AH$4,0)))))</f>
        <v>blank row 2</v>
      </c>
      <c r="G25" s="12" t="str">
        <f>IF(C25="-","-",IF(AND(ISNUMBER(Fixture!G29),ISNUMBER(Fixture!I29),Fixture!F29&lt;&gt;"BYE",Fixture!J29&lt;&gt;"BYE"),"Yes","-"))</f>
        <v>-</v>
      </c>
      <c r="H25" s="9" t="str">
        <f>IF(G25="-","-",IF(Fixture!G29&gt;Fixture!I29,Settings!$G$7,IF(Fixture!G29=Fixture!I29,Settings!$G$8,IF(Fixture!G29&lt;Fixture!I29,Settings!$G$9,"-"))))</f>
        <v>-</v>
      </c>
      <c r="I25" s="13" t="str">
        <f>IF(G25="-","-",IF(Fixture!I29&gt;Fixture!G29,Settings!$G$7,IF(Fixture!I29=Fixture!G29,Settings!$G$8,IF(Fixture!I29&lt;Fixture!G29,Settings!$G$9,"-"))))</f>
        <v>-</v>
      </c>
    </row>
    <row r="26" spans="3:9" x14ac:dyDescent="0.25">
      <c r="C26" s="12">
        <f t="shared" si="2"/>
        <v>3</v>
      </c>
      <c r="D26" s="9">
        <f t="shared" si="3"/>
        <v>1</v>
      </c>
      <c r="E26" s="9">
        <f>IF(C26="-","-",IF(D26=maxgameno+2,"blank row 2",IF(D26=maxgameno+1,"blank row 1",INDEX(FixtureCode!$B$4:$AH$128,MATCH($C26,FixtureCode!$B$4:$B$128,0),MATCH("G"&amp;D26&amp;"-T1",FixtureCode!$B$4:$AH$4,0)))))</f>
        <v>1</v>
      </c>
      <c r="F26" s="13">
        <f>IF(C26="-","-",IF(D26=maxgameno+2,"blank row 2",IF(D26=maxgameno+1,"blank row 1",INDEX(FixtureCode!$B$4:$AH$128,MATCH($C26,FixtureCode!$B$4:$B$128,0),MATCH("G"&amp;D26&amp;"-T2",FixtureCode!$B$4:$AH$4,0)))))</f>
        <v>16</v>
      </c>
      <c r="G26" s="12" t="str">
        <f>IF(C26="-","-",IF(AND(ISNUMBER(Fixture!G30),ISNUMBER(Fixture!I30),Fixture!F30&lt;&gt;"BYE",Fixture!J30&lt;&gt;"BYE"),"Yes","-"))</f>
        <v>Yes</v>
      </c>
      <c r="H26" s="9">
        <f>IF(G26="-","-",IF(Fixture!G30&gt;Fixture!I30,Settings!$G$7,IF(Fixture!G30=Fixture!I30,Settings!$G$8,IF(Fixture!G30&lt;Fixture!I30,Settings!$G$9,"-"))))</f>
        <v>0</v>
      </c>
      <c r="I26" s="13">
        <f>IF(G26="-","-",IF(Fixture!I30&gt;Fixture!G30,Settings!$G$7,IF(Fixture!I30=Fixture!G30,Settings!$G$8,IF(Fixture!I30&lt;Fixture!G30,Settings!$G$9,"-"))))</f>
        <v>3</v>
      </c>
    </row>
    <row r="27" spans="3:9" x14ac:dyDescent="0.25">
      <c r="C27" s="12">
        <f t="shared" si="2"/>
        <v>3</v>
      </c>
      <c r="D27" s="9">
        <f t="shared" si="3"/>
        <v>2</v>
      </c>
      <c r="E27" s="9">
        <f>IF(C27="-","-",IF(D27=maxgameno+2,"blank row 2",IF(D27=maxgameno+1,"blank row 1",INDEX(FixtureCode!$B$4:$AH$128,MATCH($C27,FixtureCode!$B$4:$B$128,0),MATCH("G"&amp;D27&amp;"-T1",FixtureCode!$B$4:$AH$4,0)))))</f>
        <v>17</v>
      </c>
      <c r="F27" s="13">
        <f>IF(C27="-","-",IF(D27=maxgameno+2,"blank row 2",IF(D27=maxgameno+1,"blank row 1",INDEX(FixtureCode!$B$4:$AH$128,MATCH($C27,FixtureCode!$B$4:$B$128,0),MATCH("G"&amp;D27&amp;"-T2",FixtureCode!$B$4:$AH$4,0)))))</f>
        <v>15</v>
      </c>
      <c r="G27" s="12" t="str">
        <f>IF(C27="-","-",IF(AND(ISNUMBER(Fixture!G31),ISNUMBER(Fixture!I31),Fixture!F31&lt;&gt;"BYE",Fixture!J31&lt;&gt;"BYE"),"Yes","-"))</f>
        <v>Yes</v>
      </c>
      <c r="H27" s="9">
        <f>IF(G27="-","-",IF(Fixture!G31&gt;Fixture!I31,Settings!$G$7,IF(Fixture!G31=Fixture!I31,Settings!$G$8,IF(Fixture!G31&lt;Fixture!I31,Settings!$G$9,"-"))))</f>
        <v>1</v>
      </c>
      <c r="I27" s="13">
        <f>IF(G27="-","-",IF(Fixture!I31&gt;Fixture!G31,Settings!$G$7,IF(Fixture!I31=Fixture!G31,Settings!$G$8,IF(Fixture!I31&lt;Fixture!G31,Settings!$G$9,"-"))))</f>
        <v>1</v>
      </c>
    </row>
    <row r="28" spans="3:9" x14ac:dyDescent="0.25">
      <c r="C28" s="12">
        <f t="shared" si="2"/>
        <v>3</v>
      </c>
      <c r="D28" s="9">
        <f t="shared" si="3"/>
        <v>3</v>
      </c>
      <c r="E28" s="9">
        <f>IF(C28="-","-",IF(D28=maxgameno+2,"blank row 2",IF(D28=maxgameno+1,"blank row 1",INDEX(FixtureCode!$B$4:$AH$128,MATCH($C28,FixtureCode!$B$4:$B$128,0),MATCH("G"&amp;D28&amp;"-T1",FixtureCode!$B$4:$AH$4,0)))))</f>
        <v>18</v>
      </c>
      <c r="F28" s="13">
        <f>IF(C28="-","-",IF(D28=maxgameno+2,"blank row 2",IF(D28=maxgameno+1,"blank row 1",INDEX(FixtureCode!$B$4:$AH$128,MATCH($C28,FixtureCode!$B$4:$B$128,0),MATCH("G"&amp;D28&amp;"-T2",FixtureCode!$B$4:$AH$4,0)))))</f>
        <v>14</v>
      </c>
      <c r="G28" s="12" t="str">
        <f>IF(C28="-","-",IF(AND(ISNUMBER(Fixture!G32),ISNUMBER(Fixture!I32),Fixture!F32&lt;&gt;"BYE",Fixture!J32&lt;&gt;"BYE"),"Yes","-"))</f>
        <v>Yes</v>
      </c>
      <c r="H28" s="9">
        <f>IF(G28="-","-",IF(Fixture!G32&gt;Fixture!I32,Settings!$G$7,IF(Fixture!G32=Fixture!I32,Settings!$G$8,IF(Fixture!G32&lt;Fixture!I32,Settings!$G$9,"-"))))</f>
        <v>0</v>
      </c>
      <c r="I28" s="13">
        <f>IF(G28="-","-",IF(Fixture!I32&gt;Fixture!G32,Settings!$G$7,IF(Fixture!I32=Fixture!G32,Settings!$G$8,IF(Fixture!I32&lt;Fixture!G32,Settings!$G$9,"-"))))</f>
        <v>3</v>
      </c>
    </row>
    <row r="29" spans="3:9" x14ac:dyDescent="0.25">
      <c r="C29" s="12">
        <f t="shared" si="2"/>
        <v>3</v>
      </c>
      <c r="D29" s="9">
        <f t="shared" si="3"/>
        <v>4</v>
      </c>
      <c r="E29" s="9">
        <f>IF(C29="-","-",IF(D29=maxgameno+2,"blank row 2",IF(D29=maxgameno+1,"blank row 1",INDEX(FixtureCode!$B$4:$AH$128,MATCH($C29,FixtureCode!$B$4:$B$128,0),MATCH("G"&amp;D29&amp;"-T1",FixtureCode!$B$4:$AH$4,0)))))</f>
        <v>2</v>
      </c>
      <c r="F29" s="13">
        <f>IF(C29="-","-",IF(D29=maxgameno+2,"blank row 2",IF(D29=maxgameno+1,"blank row 1",INDEX(FixtureCode!$B$4:$AH$128,MATCH($C29,FixtureCode!$B$4:$B$128,0),MATCH("G"&amp;D29&amp;"-T2",FixtureCode!$B$4:$AH$4,0)))))</f>
        <v>13</v>
      </c>
      <c r="G29" s="12" t="str">
        <f>IF(C29="-","-",IF(AND(ISNUMBER(Fixture!G33),ISNUMBER(Fixture!I33),Fixture!F33&lt;&gt;"BYE",Fixture!J33&lt;&gt;"BYE"),"Yes","-"))</f>
        <v>Yes</v>
      </c>
      <c r="H29" s="9">
        <f>IF(G29="-","-",IF(Fixture!G33&gt;Fixture!I33,Settings!$G$7,IF(Fixture!G33=Fixture!I33,Settings!$G$8,IF(Fixture!G33&lt;Fixture!I33,Settings!$G$9,"-"))))</f>
        <v>0</v>
      </c>
      <c r="I29" s="13">
        <f>IF(G29="-","-",IF(Fixture!I33&gt;Fixture!G33,Settings!$G$7,IF(Fixture!I33=Fixture!G33,Settings!$G$8,IF(Fixture!I33&lt;Fixture!G33,Settings!$G$9,"-"))))</f>
        <v>3</v>
      </c>
    </row>
    <row r="30" spans="3:9" x14ac:dyDescent="0.25">
      <c r="C30" s="12">
        <f t="shared" si="2"/>
        <v>3</v>
      </c>
      <c r="D30" s="9">
        <f t="shared" si="3"/>
        <v>5</v>
      </c>
      <c r="E30" s="9">
        <f>IF(C30="-","-",IF(D30=maxgameno+2,"blank row 2",IF(D30=maxgameno+1,"blank row 1",INDEX(FixtureCode!$B$4:$AH$128,MATCH($C30,FixtureCode!$B$4:$B$128,0),MATCH("G"&amp;D30&amp;"-T1",FixtureCode!$B$4:$AH$4,0)))))</f>
        <v>3</v>
      </c>
      <c r="F30" s="13">
        <f>IF(C30="-","-",IF(D30=maxgameno+2,"blank row 2",IF(D30=maxgameno+1,"blank row 1",INDEX(FixtureCode!$B$4:$AH$128,MATCH($C30,FixtureCode!$B$4:$B$128,0),MATCH("G"&amp;D30&amp;"-T2",FixtureCode!$B$4:$AH$4,0)))))</f>
        <v>12</v>
      </c>
      <c r="G30" s="12" t="str">
        <f>IF(C30="-","-",IF(AND(ISNUMBER(Fixture!G34),ISNUMBER(Fixture!I34),Fixture!F34&lt;&gt;"BYE",Fixture!J34&lt;&gt;"BYE"),"Yes","-"))</f>
        <v>Yes</v>
      </c>
      <c r="H30" s="9">
        <f>IF(G30="-","-",IF(Fixture!G34&gt;Fixture!I34,Settings!$G$7,IF(Fixture!G34=Fixture!I34,Settings!$G$8,IF(Fixture!G34&lt;Fixture!I34,Settings!$G$9,"-"))))</f>
        <v>1</v>
      </c>
      <c r="I30" s="13">
        <f>IF(G30="-","-",IF(Fixture!I34&gt;Fixture!G34,Settings!$G$7,IF(Fixture!I34=Fixture!G34,Settings!$G$8,IF(Fixture!I34&lt;Fixture!G34,Settings!$G$9,"-"))))</f>
        <v>1</v>
      </c>
    </row>
    <row r="31" spans="3:9" x14ac:dyDescent="0.25">
      <c r="C31" s="12">
        <f t="shared" si="2"/>
        <v>3</v>
      </c>
      <c r="D31" s="9">
        <f t="shared" si="3"/>
        <v>6</v>
      </c>
      <c r="E31" s="9">
        <f>IF(C31="-","-",IF(D31=maxgameno+2,"blank row 2",IF(D31=maxgameno+1,"blank row 1",INDEX(FixtureCode!$B$4:$AH$128,MATCH($C31,FixtureCode!$B$4:$B$128,0),MATCH("G"&amp;D31&amp;"-T1",FixtureCode!$B$4:$AH$4,0)))))</f>
        <v>4</v>
      </c>
      <c r="F31" s="13">
        <f>IF(C31="-","-",IF(D31=maxgameno+2,"blank row 2",IF(D31=maxgameno+1,"blank row 1",INDEX(FixtureCode!$B$4:$AH$128,MATCH($C31,FixtureCode!$B$4:$B$128,0),MATCH("G"&amp;D31&amp;"-T2",FixtureCode!$B$4:$AH$4,0)))))</f>
        <v>11</v>
      </c>
      <c r="G31" s="12" t="str">
        <f>IF(C31="-","-",IF(AND(ISNUMBER(Fixture!G35),ISNUMBER(Fixture!I35),Fixture!F35&lt;&gt;"BYE",Fixture!J35&lt;&gt;"BYE"),"Yes","-"))</f>
        <v>Yes</v>
      </c>
      <c r="H31" s="9">
        <f>IF(G31="-","-",IF(Fixture!G35&gt;Fixture!I35,Settings!$G$7,IF(Fixture!G35=Fixture!I35,Settings!$G$8,IF(Fixture!G35&lt;Fixture!I35,Settings!$G$9,"-"))))</f>
        <v>1</v>
      </c>
      <c r="I31" s="13">
        <f>IF(G31="-","-",IF(Fixture!I35&gt;Fixture!G35,Settings!$G$7,IF(Fixture!I35=Fixture!G35,Settings!$G$8,IF(Fixture!I35&lt;Fixture!G35,Settings!$G$9,"-"))))</f>
        <v>1</v>
      </c>
    </row>
    <row r="32" spans="3:9" x14ac:dyDescent="0.25">
      <c r="C32" s="12">
        <f t="shared" si="2"/>
        <v>3</v>
      </c>
      <c r="D32" s="9">
        <f t="shared" si="3"/>
        <v>7</v>
      </c>
      <c r="E32" s="9">
        <f>IF(C32="-","-",IF(D32=maxgameno+2,"blank row 2",IF(D32=maxgameno+1,"blank row 1",INDEX(FixtureCode!$B$4:$AH$128,MATCH($C32,FixtureCode!$B$4:$B$128,0),MATCH("G"&amp;D32&amp;"-T1",FixtureCode!$B$4:$AH$4,0)))))</f>
        <v>5</v>
      </c>
      <c r="F32" s="13">
        <f>IF(C32="-","-",IF(D32=maxgameno+2,"blank row 2",IF(D32=maxgameno+1,"blank row 1",INDEX(FixtureCode!$B$4:$AH$128,MATCH($C32,FixtureCode!$B$4:$B$128,0),MATCH("G"&amp;D32&amp;"-T2",FixtureCode!$B$4:$AH$4,0)))))</f>
        <v>10</v>
      </c>
      <c r="G32" s="12" t="str">
        <f>IF(C32="-","-",IF(AND(ISNUMBER(Fixture!G36),ISNUMBER(Fixture!I36),Fixture!F36&lt;&gt;"BYE",Fixture!J36&lt;&gt;"BYE"),"Yes","-"))</f>
        <v>Yes</v>
      </c>
      <c r="H32" s="9">
        <f>IF(G32="-","-",IF(Fixture!G36&gt;Fixture!I36,Settings!$G$7,IF(Fixture!G36=Fixture!I36,Settings!$G$8,IF(Fixture!G36&lt;Fixture!I36,Settings!$G$9,"-"))))</f>
        <v>0</v>
      </c>
      <c r="I32" s="13">
        <f>IF(G32="-","-",IF(Fixture!I36&gt;Fixture!G36,Settings!$G$7,IF(Fixture!I36=Fixture!G36,Settings!$G$8,IF(Fixture!I36&lt;Fixture!G36,Settings!$G$9,"-"))))</f>
        <v>3</v>
      </c>
    </row>
    <row r="33" spans="3:9" x14ac:dyDescent="0.25">
      <c r="C33" s="12">
        <f t="shared" si="2"/>
        <v>3</v>
      </c>
      <c r="D33" s="9">
        <f t="shared" si="3"/>
        <v>8</v>
      </c>
      <c r="E33" s="9">
        <f>IF(C33="-","-",IF(D33=maxgameno+2,"blank row 2",IF(D33=maxgameno+1,"blank row 1",INDEX(FixtureCode!$B$4:$AH$128,MATCH($C33,FixtureCode!$B$4:$B$128,0),MATCH("G"&amp;D33&amp;"-T1",FixtureCode!$B$4:$AH$4,0)))))</f>
        <v>6</v>
      </c>
      <c r="F33" s="13">
        <f>IF(C33="-","-",IF(D33=maxgameno+2,"blank row 2",IF(D33=maxgameno+1,"blank row 1",INDEX(FixtureCode!$B$4:$AH$128,MATCH($C33,FixtureCode!$B$4:$B$128,0),MATCH("G"&amp;D33&amp;"-T2",FixtureCode!$B$4:$AH$4,0)))))</f>
        <v>9</v>
      </c>
      <c r="G33" s="12" t="str">
        <f>IF(C33="-","-",IF(AND(ISNUMBER(Fixture!G37),ISNUMBER(Fixture!I37),Fixture!F37&lt;&gt;"BYE",Fixture!J37&lt;&gt;"BYE"),"Yes","-"))</f>
        <v>Yes</v>
      </c>
      <c r="H33" s="9">
        <f>IF(G33="-","-",IF(Fixture!G37&gt;Fixture!I37,Settings!$G$7,IF(Fixture!G37=Fixture!I37,Settings!$G$8,IF(Fixture!G37&lt;Fixture!I37,Settings!$G$9,"-"))))</f>
        <v>1</v>
      </c>
      <c r="I33" s="13">
        <f>IF(G33="-","-",IF(Fixture!I37&gt;Fixture!G37,Settings!$G$7,IF(Fixture!I37=Fixture!G37,Settings!$G$8,IF(Fixture!I37&lt;Fixture!G37,Settings!$G$9,"-"))))</f>
        <v>1</v>
      </c>
    </row>
    <row r="34" spans="3:9" x14ac:dyDescent="0.25">
      <c r="C34" s="12">
        <f t="shared" si="2"/>
        <v>3</v>
      </c>
      <c r="D34" s="9">
        <f t="shared" si="3"/>
        <v>9</v>
      </c>
      <c r="E34" s="9">
        <f>IF(C34="-","-",IF(D34=maxgameno+2,"blank row 2",IF(D34=maxgameno+1,"blank row 1",INDEX(FixtureCode!$B$4:$AH$128,MATCH($C34,FixtureCode!$B$4:$B$128,0),MATCH("G"&amp;D34&amp;"-T1",FixtureCode!$B$4:$AH$4,0)))))</f>
        <v>7</v>
      </c>
      <c r="F34" s="13">
        <f>IF(C34="-","-",IF(D34=maxgameno+2,"blank row 2",IF(D34=maxgameno+1,"blank row 1",INDEX(FixtureCode!$B$4:$AH$128,MATCH($C34,FixtureCode!$B$4:$B$128,0),MATCH("G"&amp;D34&amp;"-T2",FixtureCode!$B$4:$AH$4,0)))))</f>
        <v>8</v>
      </c>
      <c r="G34" s="12" t="str">
        <f>IF(C34="-","-",IF(AND(ISNUMBER(Fixture!G38),ISNUMBER(Fixture!I38),Fixture!F38&lt;&gt;"BYE",Fixture!J38&lt;&gt;"BYE"),"Yes","-"))</f>
        <v>Yes</v>
      </c>
      <c r="H34" s="9">
        <f>IF(G34="-","-",IF(Fixture!G38&gt;Fixture!I38,Settings!$G$7,IF(Fixture!G38=Fixture!I38,Settings!$G$8,IF(Fixture!G38&lt;Fixture!I38,Settings!$G$9,"-"))))</f>
        <v>3</v>
      </c>
      <c r="I34" s="13">
        <f>IF(G34="-","-",IF(Fixture!I38&gt;Fixture!G38,Settings!$G$7,IF(Fixture!I38=Fixture!G38,Settings!$G$8,IF(Fixture!I38&lt;Fixture!G38,Settings!$G$9,"-"))))</f>
        <v>0</v>
      </c>
    </row>
    <row r="35" spans="3:9" x14ac:dyDescent="0.25">
      <c r="C35" s="12">
        <f t="shared" si="2"/>
        <v>3</v>
      </c>
      <c r="D35" s="9">
        <f t="shared" si="3"/>
        <v>10</v>
      </c>
      <c r="E35" s="9" t="str">
        <f>IF(C35="-","-",IF(D35=maxgameno+2,"blank row 2",IF(D35=maxgameno+1,"blank row 1",INDEX(FixtureCode!$B$4:$AH$128,MATCH($C35,FixtureCode!$B$4:$B$128,0),MATCH("G"&amp;D35&amp;"-T1",FixtureCode!$B$4:$AH$4,0)))))</f>
        <v>blank row 1</v>
      </c>
      <c r="F35" s="13" t="str">
        <f>IF(C35="-","-",IF(D35=maxgameno+2,"blank row 2",IF(D35=maxgameno+1,"blank row 1",INDEX(FixtureCode!$B$4:$AH$128,MATCH($C35,FixtureCode!$B$4:$B$128,0),MATCH("G"&amp;D35&amp;"-T2",FixtureCode!$B$4:$AH$4,0)))))</f>
        <v>blank row 1</v>
      </c>
      <c r="G35" s="12" t="str">
        <f>IF(C35="-","-",IF(AND(ISNUMBER(Fixture!G39),ISNUMBER(Fixture!I39),Fixture!F39&lt;&gt;"BYE",Fixture!J39&lt;&gt;"BYE"),"Yes","-"))</f>
        <v>-</v>
      </c>
      <c r="H35" s="9" t="str">
        <f>IF(G35="-","-",IF(Fixture!G39&gt;Fixture!I39,Settings!$G$7,IF(Fixture!G39=Fixture!I39,Settings!$G$8,IF(Fixture!G39&lt;Fixture!I39,Settings!$G$9,"-"))))</f>
        <v>-</v>
      </c>
      <c r="I35" s="13" t="str">
        <f>IF(G35="-","-",IF(Fixture!I39&gt;Fixture!G39,Settings!$G$7,IF(Fixture!I39=Fixture!G39,Settings!$G$8,IF(Fixture!I39&lt;Fixture!G39,Settings!$G$9,"-"))))</f>
        <v>-</v>
      </c>
    </row>
    <row r="36" spans="3:9" x14ac:dyDescent="0.25">
      <c r="C36" s="12">
        <f t="shared" si="2"/>
        <v>3</v>
      </c>
      <c r="D36" s="9">
        <f t="shared" si="3"/>
        <v>11</v>
      </c>
      <c r="E36" s="9" t="str">
        <f>IF(C36="-","-",IF(D36=maxgameno+2,"blank row 2",IF(D36=maxgameno+1,"blank row 1",INDEX(FixtureCode!$B$4:$AH$128,MATCH($C36,FixtureCode!$B$4:$B$128,0),MATCH("G"&amp;D36&amp;"-T1",FixtureCode!$B$4:$AH$4,0)))))</f>
        <v>blank row 2</v>
      </c>
      <c r="F36" s="13" t="str">
        <f>IF(C36="-","-",IF(D36=maxgameno+2,"blank row 2",IF(D36=maxgameno+1,"blank row 1",INDEX(FixtureCode!$B$4:$AH$128,MATCH($C36,FixtureCode!$B$4:$B$128,0),MATCH("G"&amp;D36&amp;"-T2",FixtureCode!$B$4:$AH$4,0)))))</f>
        <v>blank row 2</v>
      </c>
      <c r="G36" s="12" t="str">
        <f>IF(C36="-","-",IF(AND(ISNUMBER(Fixture!G40),ISNUMBER(Fixture!I40),Fixture!F40&lt;&gt;"BYE",Fixture!J40&lt;&gt;"BYE"),"Yes","-"))</f>
        <v>-</v>
      </c>
      <c r="H36" s="9" t="str">
        <f>IF(G36="-","-",IF(Fixture!G40&gt;Fixture!I40,Settings!$G$7,IF(Fixture!G40=Fixture!I40,Settings!$G$8,IF(Fixture!G40&lt;Fixture!I40,Settings!$G$9,"-"))))</f>
        <v>-</v>
      </c>
      <c r="I36" s="13" t="str">
        <f>IF(G36="-","-",IF(Fixture!I40&gt;Fixture!G40,Settings!$G$7,IF(Fixture!I40=Fixture!G40,Settings!$G$8,IF(Fixture!I40&lt;Fixture!G40,Settings!$G$9,"-"))))</f>
        <v>-</v>
      </c>
    </row>
    <row r="37" spans="3:9" x14ac:dyDescent="0.25">
      <c r="C37" s="12">
        <f t="shared" si="2"/>
        <v>4</v>
      </c>
      <c r="D37" s="9">
        <f t="shared" si="3"/>
        <v>1</v>
      </c>
      <c r="E37" s="9">
        <f>IF(C37="-","-",IF(D37=maxgameno+2,"blank row 2",IF(D37=maxgameno+1,"blank row 1",INDEX(FixtureCode!$B$4:$AH$128,MATCH($C37,FixtureCode!$B$4:$B$128,0),MATCH("G"&amp;D37&amp;"-T1",FixtureCode!$B$4:$AH$4,0)))))</f>
        <v>1</v>
      </c>
      <c r="F37" s="13">
        <f>IF(C37="-","-",IF(D37=maxgameno+2,"blank row 2",IF(D37=maxgameno+1,"blank row 1",INDEX(FixtureCode!$B$4:$AH$128,MATCH($C37,FixtureCode!$B$4:$B$128,0),MATCH("G"&amp;D37&amp;"-T2",FixtureCode!$B$4:$AH$4,0)))))</f>
        <v>15</v>
      </c>
      <c r="G37" s="12" t="str">
        <f>IF(C37="-","-",IF(AND(ISNUMBER(Fixture!G41),ISNUMBER(Fixture!I41),Fixture!F41&lt;&gt;"BYE",Fixture!J41&lt;&gt;"BYE"),"Yes","-"))</f>
        <v>Yes</v>
      </c>
      <c r="H37" s="9">
        <f>IF(G37="-","-",IF(Fixture!G41&gt;Fixture!I41,Settings!$G$7,IF(Fixture!G41=Fixture!I41,Settings!$G$8,IF(Fixture!G41&lt;Fixture!I41,Settings!$G$9,"-"))))</f>
        <v>0</v>
      </c>
      <c r="I37" s="13">
        <f>IF(G37="-","-",IF(Fixture!I41&gt;Fixture!G41,Settings!$G$7,IF(Fixture!I41=Fixture!G41,Settings!$G$8,IF(Fixture!I41&lt;Fixture!G41,Settings!$G$9,"-"))))</f>
        <v>3</v>
      </c>
    </row>
    <row r="38" spans="3:9" x14ac:dyDescent="0.25">
      <c r="C38" s="12">
        <f t="shared" si="2"/>
        <v>4</v>
      </c>
      <c r="D38" s="9">
        <f t="shared" si="3"/>
        <v>2</v>
      </c>
      <c r="E38" s="9">
        <f>IF(C38="-","-",IF(D38=maxgameno+2,"blank row 2",IF(D38=maxgameno+1,"blank row 1",INDEX(FixtureCode!$B$4:$AH$128,MATCH($C38,FixtureCode!$B$4:$B$128,0),MATCH("G"&amp;D38&amp;"-T1",FixtureCode!$B$4:$AH$4,0)))))</f>
        <v>16</v>
      </c>
      <c r="F38" s="13">
        <f>IF(C38="-","-",IF(D38=maxgameno+2,"blank row 2",IF(D38=maxgameno+1,"blank row 1",INDEX(FixtureCode!$B$4:$AH$128,MATCH($C38,FixtureCode!$B$4:$B$128,0),MATCH("G"&amp;D38&amp;"-T2",FixtureCode!$B$4:$AH$4,0)))))</f>
        <v>14</v>
      </c>
      <c r="G38" s="12" t="str">
        <f>IF(C38="-","-",IF(AND(ISNUMBER(Fixture!G42),ISNUMBER(Fixture!I42),Fixture!F42&lt;&gt;"BYE",Fixture!J42&lt;&gt;"BYE"),"Yes","-"))</f>
        <v>Yes</v>
      </c>
      <c r="H38" s="9">
        <f>IF(G38="-","-",IF(Fixture!G42&gt;Fixture!I42,Settings!$G$7,IF(Fixture!G42=Fixture!I42,Settings!$G$8,IF(Fixture!G42&lt;Fixture!I42,Settings!$G$9,"-"))))</f>
        <v>3</v>
      </c>
      <c r="I38" s="13">
        <f>IF(G38="-","-",IF(Fixture!I42&gt;Fixture!G42,Settings!$G$7,IF(Fixture!I42=Fixture!G42,Settings!$G$8,IF(Fixture!I42&lt;Fixture!G42,Settings!$G$9,"-"))))</f>
        <v>0</v>
      </c>
    </row>
    <row r="39" spans="3:9" x14ac:dyDescent="0.25">
      <c r="C39" s="12">
        <f t="shared" si="2"/>
        <v>4</v>
      </c>
      <c r="D39" s="9">
        <f t="shared" si="3"/>
        <v>3</v>
      </c>
      <c r="E39" s="9">
        <f>IF(C39="-","-",IF(D39=maxgameno+2,"blank row 2",IF(D39=maxgameno+1,"blank row 1",INDEX(FixtureCode!$B$4:$AH$128,MATCH($C39,FixtureCode!$B$4:$B$128,0),MATCH("G"&amp;D39&amp;"-T1",FixtureCode!$B$4:$AH$4,0)))))</f>
        <v>17</v>
      </c>
      <c r="F39" s="13">
        <f>IF(C39="-","-",IF(D39=maxgameno+2,"blank row 2",IF(D39=maxgameno+1,"blank row 1",INDEX(FixtureCode!$B$4:$AH$128,MATCH($C39,FixtureCode!$B$4:$B$128,0),MATCH("G"&amp;D39&amp;"-T2",FixtureCode!$B$4:$AH$4,0)))))</f>
        <v>13</v>
      </c>
      <c r="G39" s="12" t="str">
        <f>IF(C39="-","-",IF(AND(ISNUMBER(Fixture!G43),ISNUMBER(Fixture!I43),Fixture!F43&lt;&gt;"BYE",Fixture!J43&lt;&gt;"BYE"),"Yes","-"))</f>
        <v>Yes</v>
      </c>
      <c r="H39" s="9">
        <f>IF(G39="-","-",IF(Fixture!G43&gt;Fixture!I43,Settings!$G$7,IF(Fixture!G43=Fixture!I43,Settings!$G$8,IF(Fixture!G43&lt;Fixture!I43,Settings!$G$9,"-"))))</f>
        <v>1</v>
      </c>
      <c r="I39" s="13">
        <f>IF(G39="-","-",IF(Fixture!I43&gt;Fixture!G43,Settings!$G$7,IF(Fixture!I43=Fixture!G43,Settings!$G$8,IF(Fixture!I43&lt;Fixture!G43,Settings!$G$9,"-"))))</f>
        <v>1</v>
      </c>
    </row>
    <row r="40" spans="3:9" x14ac:dyDescent="0.25">
      <c r="C40" s="12">
        <f t="shared" si="2"/>
        <v>4</v>
      </c>
      <c r="D40" s="9">
        <f t="shared" si="3"/>
        <v>4</v>
      </c>
      <c r="E40" s="9">
        <f>IF(C40="-","-",IF(D40=maxgameno+2,"blank row 2",IF(D40=maxgameno+1,"blank row 1",INDEX(FixtureCode!$B$4:$AH$128,MATCH($C40,FixtureCode!$B$4:$B$128,0),MATCH("G"&amp;D40&amp;"-T1",FixtureCode!$B$4:$AH$4,0)))))</f>
        <v>18</v>
      </c>
      <c r="F40" s="13">
        <f>IF(C40="-","-",IF(D40=maxgameno+2,"blank row 2",IF(D40=maxgameno+1,"blank row 1",INDEX(FixtureCode!$B$4:$AH$128,MATCH($C40,FixtureCode!$B$4:$B$128,0),MATCH("G"&amp;D40&amp;"-T2",FixtureCode!$B$4:$AH$4,0)))))</f>
        <v>12</v>
      </c>
      <c r="G40" s="12" t="str">
        <f>IF(C40="-","-",IF(AND(ISNUMBER(Fixture!G44),ISNUMBER(Fixture!I44),Fixture!F44&lt;&gt;"BYE",Fixture!J44&lt;&gt;"BYE"),"Yes","-"))</f>
        <v>Yes</v>
      </c>
      <c r="H40" s="9">
        <f>IF(G40="-","-",IF(Fixture!G44&gt;Fixture!I44,Settings!$G$7,IF(Fixture!G44=Fixture!I44,Settings!$G$8,IF(Fixture!G44&lt;Fixture!I44,Settings!$G$9,"-"))))</f>
        <v>3</v>
      </c>
      <c r="I40" s="13">
        <f>IF(G40="-","-",IF(Fixture!I44&gt;Fixture!G44,Settings!$G$7,IF(Fixture!I44=Fixture!G44,Settings!$G$8,IF(Fixture!I44&lt;Fixture!G44,Settings!$G$9,"-"))))</f>
        <v>0</v>
      </c>
    </row>
    <row r="41" spans="3:9" x14ac:dyDescent="0.25">
      <c r="C41" s="12">
        <f t="shared" si="2"/>
        <v>4</v>
      </c>
      <c r="D41" s="9">
        <f t="shared" si="3"/>
        <v>5</v>
      </c>
      <c r="E41" s="9">
        <f>IF(C41="-","-",IF(D41=maxgameno+2,"blank row 2",IF(D41=maxgameno+1,"blank row 1",INDEX(FixtureCode!$B$4:$AH$128,MATCH($C41,FixtureCode!$B$4:$B$128,0),MATCH("G"&amp;D41&amp;"-T1",FixtureCode!$B$4:$AH$4,0)))))</f>
        <v>2</v>
      </c>
      <c r="F41" s="13">
        <f>IF(C41="-","-",IF(D41=maxgameno+2,"blank row 2",IF(D41=maxgameno+1,"blank row 1",INDEX(FixtureCode!$B$4:$AH$128,MATCH($C41,FixtureCode!$B$4:$B$128,0),MATCH("G"&amp;D41&amp;"-T2",FixtureCode!$B$4:$AH$4,0)))))</f>
        <v>11</v>
      </c>
      <c r="G41" s="12" t="str">
        <f>IF(C41="-","-",IF(AND(ISNUMBER(Fixture!G45),ISNUMBER(Fixture!I45),Fixture!F45&lt;&gt;"BYE",Fixture!J45&lt;&gt;"BYE"),"Yes","-"))</f>
        <v>Yes</v>
      </c>
      <c r="H41" s="9">
        <f>IF(G41="-","-",IF(Fixture!G45&gt;Fixture!I45,Settings!$G$7,IF(Fixture!G45=Fixture!I45,Settings!$G$8,IF(Fixture!G45&lt;Fixture!I45,Settings!$G$9,"-"))))</f>
        <v>0</v>
      </c>
      <c r="I41" s="13">
        <f>IF(G41="-","-",IF(Fixture!I45&gt;Fixture!G45,Settings!$G$7,IF(Fixture!I45=Fixture!G45,Settings!$G$8,IF(Fixture!I45&lt;Fixture!G45,Settings!$G$9,"-"))))</f>
        <v>3</v>
      </c>
    </row>
    <row r="42" spans="3:9" x14ac:dyDescent="0.25">
      <c r="C42" s="12">
        <f t="shared" si="2"/>
        <v>4</v>
      </c>
      <c r="D42" s="9">
        <f t="shared" si="3"/>
        <v>6</v>
      </c>
      <c r="E42" s="9">
        <f>IF(C42="-","-",IF(D42=maxgameno+2,"blank row 2",IF(D42=maxgameno+1,"blank row 1",INDEX(FixtureCode!$B$4:$AH$128,MATCH($C42,FixtureCode!$B$4:$B$128,0),MATCH("G"&amp;D42&amp;"-T1",FixtureCode!$B$4:$AH$4,0)))))</f>
        <v>3</v>
      </c>
      <c r="F42" s="13">
        <f>IF(C42="-","-",IF(D42=maxgameno+2,"blank row 2",IF(D42=maxgameno+1,"blank row 1",INDEX(FixtureCode!$B$4:$AH$128,MATCH($C42,FixtureCode!$B$4:$B$128,0),MATCH("G"&amp;D42&amp;"-T2",FixtureCode!$B$4:$AH$4,0)))))</f>
        <v>10</v>
      </c>
      <c r="G42" s="12" t="str">
        <f>IF(C42="-","-",IF(AND(ISNUMBER(Fixture!G46),ISNUMBER(Fixture!I46),Fixture!F46&lt;&gt;"BYE",Fixture!J46&lt;&gt;"BYE"),"Yes","-"))</f>
        <v>Yes</v>
      </c>
      <c r="H42" s="9">
        <f>IF(G42="-","-",IF(Fixture!G46&gt;Fixture!I46,Settings!$G$7,IF(Fixture!G46=Fixture!I46,Settings!$G$8,IF(Fixture!G46&lt;Fixture!I46,Settings!$G$9,"-"))))</f>
        <v>3</v>
      </c>
      <c r="I42" s="13">
        <f>IF(G42="-","-",IF(Fixture!I46&gt;Fixture!G46,Settings!$G$7,IF(Fixture!I46=Fixture!G46,Settings!$G$8,IF(Fixture!I46&lt;Fixture!G46,Settings!$G$9,"-"))))</f>
        <v>0</v>
      </c>
    </row>
    <row r="43" spans="3:9" x14ac:dyDescent="0.25">
      <c r="C43" s="12">
        <f t="shared" si="2"/>
        <v>4</v>
      </c>
      <c r="D43" s="9">
        <f t="shared" si="3"/>
        <v>7</v>
      </c>
      <c r="E43" s="9">
        <f>IF(C43="-","-",IF(D43=maxgameno+2,"blank row 2",IF(D43=maxgameno+1,"blank row 1",INDEX(FixtureCode!$B$4:$AH$128,MATCH($C43,FixtureCode!$B$4:$B$128,0),MATCH("G"&amp;D43&amp;"-T1",FixtureCode!$B$4:$AH$4,0)))))</f>
        <v>4</v>
      </c>
      <c r="F43" s="13">
        <f>IF(C43="-","-",IF(D43=maxgameno+2,"blank row 2",IF(D43=maxgameno+1,"blank row 1",INDEX(FixtureCode!$B$4:$AH$128,MATCH($C43,FixtureCode!$B$4:$B$128,0),MATCH("G"&amp;D43&amp;"-T2",FixtureCode!$B$4:$AH$4,0)))))</f>
        <v>9</v>
      </c>
      <c r="G43" s="12" t="str">
        <f>IF(C43="-","-",IF(AND(ISNUMBER(Fixture!G47),ISNUMBER(Fixture!I47),Fixture!F47&lt;&gt;"BYE",Fixture!J47&lt;&gt;"BYE"),"Yes","-"))</f>
        <v>Yes</v>
      </c>
      <c r="H43" s="9">
        <f>IF(G43="-","-",IF(Fixture!G47&gt;Fixture!I47,Settings!$G$7,IF(Fixture!G47=Fixture!I47,Settings!$G$8,IF(Fixture!G47&lt;Fixture!I47,Settings!$G$9,"-"))))</f>
        <v>1</v>
      </c>
      <c r="I43" s="13">
        <f>IF(G43="-","-",IF(Fixture!I47&gt;Fixture!G47,Settings!$G$7,IF(Fixture!I47=Fixture!G47,Settings!$G$8,IF(Fixture!I47&lt;Fixture!G47,Settings!$G$9,"-"))))</f>
        <v>1</v>
      </c>
    </row>
    <row r="44" spans="3:9" x14ac:dyDescent="0.25">
      <c r="C44" s="12">
        <f t="shared" si="2"/>
        <v>4</v>
      </c>
      <c r="D44" s="9">
        <f t="shared" si="3"/>
        <v>8</v>
      </c>
      <c r="E44" s="9">
        <f>IF(C44="-","-",IF(D44=maxgameno+2,"blank row 2",IF(D44=maxgameno+1,"blank row 1",INDEX(FixtureCode!$B$4:$AH$128,MATCH($C44,FixtureCode!$B$4:$B$128,0),MATCH("G"&amp;D44&amp;"-T1",FixtureCode!$B$4:$AH$4,0)))))</f>
        <v>5</v>
      </c>
      <c r="F44" s="13">
        <f>IF(C44="-","-",IF(D44=maxgameno+2,"blank row 2",IF(D44=maxgameno+1,"blank row 1",INDEX(FixtureCode!$B$4:$AH$128,MATCH($C44,FixtureCode!$B$4:$B$128,0),MATCH("G"&amp;D44&amp;"-T2",FixtureCode!$B$4:$AH$4,0)))))</f>
        <v>8</v>
      </c>
      <c r="G44" s="12" t="str">
        <f>IF(C44="-","-",IF(AND(ISNUMBER(Fixture!G48),ISNUMBER(Fixture!I48),Fixture!F48&lt;&gt;"BYE",Fixture!J48&lt;&gt;"BYE"),"Yes","-"))</f>
        <v>Yes</v>
      </c>
      <c r="H44" s="9">
        <f>IF(G44="-","-",IF(Fixture!G48&gt;Fixture!I48,Settings!$G$7,IF(Fixture!G48=Fixture!I48,Settings!$G$8,IF(Fixture!G48&lt;Fixture!I48,Settings!$G$9,"-"))))</f>
        <v>3</v>
      </c>
      <c r="I44" s="13">
        <f>IF(G44="-","-",IF(Fixture!I48&gt;Fixture!G48,Settings!$G$7,IF(Fixture!I48=Fixture!G48,Settings!$G$8,IF(Fixture!I48&lt;Fixture!G48,Settings!$G$9,"-"))))</f>
        <v>0</v>
      </c>
    </row>
    <row r="45" spans="3:9" x14ac:dyDescent="0.25">
      <c r="C45" s="12">
        <f t="shared" si="2"/>
        <v>4</v>
      </c>
      <c r="D45" s="9">
        <f t="shared" si="3"/>
        <v>9</v>
      </c>
      <c r="E45" s="9">
        <f>IF(C45="-","-",IF(D45=maxgameno+2,"blank row 2",IF(D45=maxgameno+1,"blank row 1",INDEX(FixtureCode!$B$4:$AH$128,MATCH($C45,FixtureCode!$B$4:$B$128,0),MATCH("G"&amp;D45&amp;"-T1",FixtureCode!$B$4:$AH$4,0)))))</f>
        <v>6</v>
      </c>
      <c r="F45" s="13">
        <f>IF(C45="-","-",IF(D45=maxgameno+2,"blank row 2",IF(D45=maxgameno+1,"blank row 1",INDEX(FixtureCode!$B$4:$AH$128,MATCH($C45,FixtureCode!$B$4:$B$128,0),MATCH("G"&amp;D45&amp;"-T2",FixtureCode!$B$4:$AH$4,0)))))</f>
        <v>7</v>
      </c>
      <c r="G45" s="12" t="str">
        <f>IF(C45="-","-",IF(AND(ISNUMBER(Fixture!G49),ISNUMBER(Fixture!I49),Fixture!F49&lt;&gt;"BYE",Fixture!J49&lt;&gt;"BYE"),"Yes","-"))</f>
        <v>Yes</v>
      </c>
      <c r="H45" s="9">
        <f>IF(G45="-","-",IF(Fixture!G49&gt;Fixture!I49,Settings!$G$7,IF(Fixture!G49=Fixture!I49,Settings!$G$8,IF(Fixture!G49&lt;Fixture!I49,Settings!$G$9,"-"))))</f>
        <v>3</v>
      </c>
      <c r="I45" s="13">
        <f>IF(G45="-","-",IF(Fixture!I49&gt;Fixture!G49,Settings!$G$7,IF(Fixture!I49=Fixture!G49,Settings!$G$8,IF(Fixture!I49&lt;Fixture!G49,Settings!$G$9,"-"))))</f>
        <v>0</v>
      </c>
    </row>
    <row r="46" spans="3:9" x14ac:dyDescent="0.25">
      <c r="C46" s="12">
        <f t="shared" si="2"/>
        <v>4</v>
      </c>
      <c r="D46" s="9">
        <f t="shared" si="3"/>
        <v>10</v>
      </c>
      <c r="E46" s="9" t="str">
        <f>IF(C46="-","-",IF(D46=maxgameno+2,"blank row 2",IF(D46=maxgameno+1,"blank row 1",INDEX(FixtureCode!$B$4:$AH$128,MATCH($C46,FixtureCode!$B$4:$B$128,0),MATCH("G"&amp;D46&amp;"-T1",FixtureCode!$B$4:$AH$4,0)))))</f>
        <v>blank row 1</v>
      </c>
      <c r="F46" s="13" t="str">
        <f>IF(C46="-","-",IF(D46=maxgameno+2,"blank row 2",IF(D46=maxgameno+1,"blank row 1",INDEX(FixtureCode!$B$4:$AH$128,MATCH($C46,FixtureCode!$B$4:$B$128,0),MATCH("G"&amp;D46&amp;"-T2",FixtureCode!$B$4:$AH$4,0)))))</f>
        <v>blank row 1</v>
      </c>
      <c r="G46" s="12" t="str">
        <f>IF(C46="-","-",IF(AND(ISNUMBER(Fixture!G50),ISNUMBER(Fixture!I50),Fixture!F50&lt;&gt;"BYE",Fixture!J50&lt;&gt;"BYE"),"Yes","-"))</f>
        <v>-</v>
      </c>
      <c r="H46" s="9" t="str">
        <f>IF(G46="-","-",IF(Fixture!G50&gt;Fixture!I50,Settings!$G$7,IF(Fixture!G50=Fixture!I50,Settings!$G$8,IF(Fixture!G50&lt;Fixture!I50,Settings!$G$9,"-"))))</f>
        <v>-</v>
      </c>
      <c r="I46" s="13" t="str">
        <f>IF(G46="-","-",IF(Fixture!I50&gt;Fixture!G50,Settings!$G$7,IF(Fixture!I50=Fixture!G50,Settings!$G$8,IF(Fixture!I50&lt;Fixture!G50,Settings!$G$9,"-"))))</f>
        <v>-</v>
      </c>
    </row>
    <row r="47" spans="3:9" x14ac:dyDescent="0.25">
      <c r="C47" s="12">
        <f t="shared" si="2"/>
        <v>4</v>
      </c>
      <c r="D47" s="9">
        <f t="shared" si="3"/>
        <v>11</v>
      </c>
      <c r="E47" s="9" t="str">
        <f>IF(C47="-","-",IF(D47=maxgameno+2,"blank row 2",IF(D47=maxgameno+1,"blank row 1",INDEX(FixtureCode!$B$4:$AH$128,MATCH($C47,FixtureCode!$B$4:$B$128,0),MATCH("G"&amp;D47&amp;"-T1",FixtureCode!$B$4:$AH$4,0)))))</f>
        <v>blank row 2</v>
      </c>
      <c r="F47" s="13" t="str">
        <f>IF(C47="-","-",IF(D47=maxgameno+2,"blank row 2",IF(D47=maxgameno+1,"blank row 1",INDEX(FixtureCode!$B$4:$AH$128,MATCH($C47,FixtureCode!$B$4:$B$128,0),MATCH("G"&amp;D47&amp;"-T2",FixtureCode!$B$4:$AH$4,0)))))</f>
        <v>blank row 2</v>
      </c>
      <c r="G47" s="12" t="str">
        <f>IF(C47="-","-",IF(AND(ISNUMBER(Fixture!G51),ISNUMBER(Fixture!I51),Fixture!F51&lt;&gt;"BYE",Fixture!J51&lt;&gt;"BYE"),"Yes","-"))</f>
        <v>-</v>
      </c>
      <c r="H47" s="9" t="str">
        <f>IF(G47="-","-",IF(Fixture!G51&gt;Fixture!I51,Settings!$G$7,IF(Fixture!G51=Fixture!I51,Settings!$G$8,IF(Fixture!G51&lt;Fixture!I51,Settings!$G$9,"-"))))</f>
        <v>-</v>
      </c>
      <c r="I47" s="13" t="str">
        <f>IF(G47="-","-",IF(Fixture!I51&gt;Fixture!G51,Settings!$G$7,IF(Fixture!I51=Fixture!G51,Settings!$G$8,IF(Fixture!I51&lt;Fixture!G51,Settings!$G$9,"-"))))</f>
        <v>-</v>
      </c>
    </row>
    <row r="48" spans="3:9" x14ac:dyDescent="0.25">
      <c r="C48" s="12">
        <f t="shared" si="2"/>
        <v>5</v>
      </c>
      <c r="D48" s="9">
        <f t="shared" si="3"/>
        <v>1</v>
      </c>
      <c r="E48" s="9">
        <f>IF(C48="-","-",IF(D48=maxgameno+2,"blank row 2",IF(D48=maxgameno+1,"blank row 1",INDEX(FixtureCode!$B$4:$AH$128,MATCH($C48,FixtureCode!$B$4:$B$128,0),MATCH("G"&amp;D48&amp;"-T1",FixtureCode!$B$4:$AH$4,0)))))</f>
        <v>1</v>
      </c>
      <c r="F48" s="13">
        <f>IF(C48="-","-",IF(D48=maxgameno+2,"blank row 2",IF(D48=maxgameno+1,"blank row 1",INDEX(FixtureCode!$B$4:$AH$128,MATCH($C48,FixtureCode!$B$4:$B$128,0),MATCH("G"&amp;D48&amp;"-T2",FixtureCode!$B$4:$AH$4,0)))))</f>
        <v>14</v>
      </c>
      <c r="G48" s="12" t="str">
        <f>IF(C48="-","-",IF(AND(ISNUMBER(Fixture!G52),ISNUMBER(Fixture!I52),Fixture!F52&lt;&gt;"BYE",Fixture!J52&lt;&gt;"BYE"),"Yes","-"))</f>
        <v>Yes</v>
      </c>
      <c r="H48" s="9">
        <f>IF(G48="-","-",IF(Fixture!G52&gt;Fixture!I52,Settings!$G$7,IF(Fixture!G52=Fixture!I52,Settings!$G$8,IF(Fixture!G52&lt;Fixture!I52,Settings!$G$9,"-"))))</f>
        <v>1</v>
      </c>
      <c r="I48" s="13">
        <f>IF(G48="-","-",IF(Fixture!I52&gt;Fixture!G52,Settings!$G$7,IF(Fixture!I52=Fixture!G52,Settings!$G$8,IF(Fixture!I52&lt;Fixture!G52,Settings!$G$9,"-"))))</f>
        <v>1</v>
      </c>
    </row>
    <row r="49" spans="3:9" x14ac:dyDescent="0.25">
      <c r="C49" s="12">
        <f t="shared" si="2"/>
        <v>5</v>
      </c>
      <c r="D49" s="9">
        <f t="shared" si="3"/>
        <v>2</v>
      </c>
      <c r="E49" s="9">
        <f>IF(C49="-","-",IF(D49=maxgameno+2,"blank row 2",IF(D49=maxgameno+1,"blank row 1",INDEX(FixtureCode!$B$4:$AH$128,MATCH($C49,FixtureCode!$B$4:$B$128,0),MATCH("G"&amp;D49&amp;"-T1",FixtureCode!$B$4:$AH$4,0)))))</f>
        <v>15</v>
      </c>
      <c r="F49" s="13">
        <f>IF(C49="-","-",IF(D49=maxgameno+2,"blank row 2",IF(D49=maxgameno+1,"blank row 1",INDEX(FixtureCode!$B$4:$AH$128,MATCH($C49,FixtureCode!$B$4:$B$128,0),MATCH("G"&amp;D49&amp;"-T2",FixtureCode!$B$4:$AH$4,0)))))</f>
        <v>13</v>
      </c>
      <c r="G49" s="12" t="str">
        <f>IF(C49="-","-",IF(AND(ISNUMBER(Fixture!G53),ISNUMBER(Fixture!I53),Fixture!F53&lt;&gt;"BYE",Fixture!J53&lt;&gt;"BYE"),"Yes","-"))</f>
        <v>Yes</v>
      </c>
      <c r="H49" s="9">
        <f>IF(G49="-","-",IF(Fixture!G53&gt;Fixture!I53,Settings!$G$7,IF(Fixture!G53=Fixture!I53,Settings!$G$8,IF(Fixture!G53&lt;Fixture!I53,Settings!$G$9,"-"))))</f>
        <v>3</v>
      </c>
      <c r="I49" s="13">
        <f>IF(G49="-","-",IF(Fixture!I53&gt;Fixture!G53,Settings!$G$7,IF(Fixture!I53=Fixture!G53,Settings!$G$8,IF(Fixture!I53&lt;Fixture!G53,Settings!$G$9,"-"))))</f>
        <v>0</v>
      </c>
    </row>
    <row r="50" spans="3:9" x14ac:dyDescent="0.25">
      <c r="C50" s="12">
        <f t="shared" si="2"/>
        <v>5</v>
      </c>
      <c r="D50" s="9">
        <f t="shared" si="3"/>
        <v>3</v>
      </c>
      <c r="E50" s="9">
        <f>IF(C50="-","-",IF(D50=maxgameno+2,"blank row 2",IF(D50=maxgameno+1,"blank row 1",INDEX(FixtureCode!$B$4:$AH$128,MATCH($C50,FixtureCode!$B$4:$B$128,0),MATCH("G"&amp;D50&amp;"-T1",FixtureCode!$B$4:$AH$4,0)))))</f>
        <v>16</v>
      </c>
      <c r="F50" s="13">
        <f>IF(C50="-","-",IF(D50=maxgameno+2,"blank row 2",IF(D50=maxgameno+1,"blank row 1",INDEX(FixtureCode!$B$4:$AH$128,MATCH($C50,FixtureCode!$B$4:$B$128,0),MATCH("G"&amp;D50&amp;"-T2",FixtureCode!$B$4:$AH$4,0)))))</f>
        <v>12</v>
      </c>
      <c r="G50" s="12" t="str">
        <f>IF(C50="-","-",IF(AND(ISNUMBER(Fixture!G54),ISNUMBER(Fixture!I54),Fixture!F54&lt;&gt;"BYE",Fixture!J54&lt;&gt;"BYE"),"Yes","-"))</f>
        <v>Yes</v>
      </c>
      <c r="H50" s="9">
        <f>IF(G50="-","-",IF(Fixture!G54&gt;Fixture!I54,Settings!$G$7,IF(Fixture!G54=Fixture!I54,Settings!$G$8,IF(Fixture!G54&lt;Fixture!I54,Settings!$G$9,"-"))))</f>
        <v>3</v>
      </c>
      <c r="I50" s="13">
        <f>IF(G50="-","-",IF(Fixture!I54&gt;Fixture!G54,Settings!$G$7,IF(Fixture!I54=Fixture!G54,Settings!$G$8,IF(Fixture!I54&lt;Fixture!G54,Settings!$G$9,"-"))))</f>
        <v>0</v>
      </c>
    </row>
    <row r="51" spans="3:9" x14ac:dyDescent="0.25">
      <c r="C51" s="12">
        <f t="shared" si="2"/>
        <v>5</v>
      </c>
      <c r="D51" s="9">
        <f t="shared" si="3"/>
        <v>4</v>
      </c>
      <c r="E51" s="9">
        <f>IF(C51="-","-",IF(D51=maxgameno+2,"blank row 2",IF(D51=maxgameno+1,"blank row 1",INDEX(FixtureCode!$B$4:$AH$128,MATCH($C51,FixtureCode!$B$4:$B$128,0),MATCH("G"&amp;D51&amp;"-T1",FixtureCode!$B$4:$AH$4,0)))))</f>
        <v>17</v>
      </c>
      <c r="F51" s="13">
        <f>IF(C51="-","-",IF(D51=maxgameno+2,"blank row 2",IF(D51=maxgameno+1,"blank row 1",INDEX(FixtureCode!$B$4:$AH$128,MATCH($C51,FixtureCode!$B$4:$B$128,0),MATCH("G"&amp;D51&amp;"-T2",FixtureCode!$B$4:$AH$4,0)))))</f>
        <v>11</v>
      </c>
      <c r="G51" s="12" t="str">
        <f>IF(C51="-","-",IF(AND(ISNUMBER(Fixture!G55),ISNUMBER(Fixture!I55),Fixture!F55&lt;&gt;"BYE",Fixture!J55&lt;&gt;"BYE"),"Yes","-"))</f>
        <v>Yes</v>
      </c>
      <c r="H51" s="9">
        <f>IF(G51="-","-",IF(Fixture!G55&gt;Fixture!I55,Settings!$G$7,IF(Fixture!G55=Fixture!I55,Settings!$G$8,IF(Fixture!G55&lt;Fixture!I55,Settings!$G$9,"-"))))</f>
        <v>0</v>
      </c>
      <c r="I51" s="13">
        <f>IF(G51="-","-",IF(Fixture!I55&gt;Fixture!G55,Settings!$G$7,IF(Fixture!I55=Fixture!G55,Settings!$G$8,IF(Fixture!I55&lt;Fixture!G55,Settings!$G$9,"-"))))</f>
        <v>3</v>
      </c>
    </row>
    <row r="52" spans="3:9" x14ac:dyDescent="0.25">
      <c r="C52" s="12">
        <f t="shared" si="2"/>
        <v>5</v>
      </c>
      <c r="D52" s="9">
        <f t="shared" si="3"/>
        <v>5</v>
      </c>
      <c r="E52" s="9">
        <f>IF(C52="-","-",IF(D52=maxgameno+2,"blank row 2",IF(D52=maxgameno+1,"blank row 1",INDEX(FixtureCode!$B$4:$AH$128,MATCH($C52,FixtureCode!$B$4:$B$128,0),MATCH("G"&amp;D52&amp;"-T1",FixtureCode!$B$4:$AH$4,0)))))</f>
        <v>18</v>
      </c>
      <c r="F52" s="13">
        <f>IF(C52="-","-",IF(D52=maxgameno+2,"blank row 2",IF(D52=maxgameno+1,"blank row 1",INDEX(FixtureCode!$B$4:$AH$128,MATCH($C52,FixtureCode!$B$4:$B$128,0),MATCH("G"&amp;D52&amp;"-T2",FixtureCode!$B$4:$AH$4,0)))))</f>
        <v>10</v>
      </c>
      <c r="G52" s="12" t="str">
        <f>IF(C52="-","-",IF(AND(ISNUMBER(Fixture!G56),ISNUMBER(Fixture!I56),Fixture!F56&lt;&gt;"BYE",Fixture!J56&lt;&gt;"BYE"),"Yes","-"))</f>
        <v>Yes</v>
      </c>
      <c r="H52" s="9">
        <f>IF(G52="-","-",IF(Fixture!G56&gt;Fixture!I56,Settings!$G$7,IF(Fixture!G56=Fixture!I56,Settings!$G$8,IF(Fixture!G56&lt;Fixture!I56,Settings!$G$9,"-"))))</f>
        <v>0</v>
      </c>
      <c r="I52" s="13">
        <f>IF(G52="-","-",IF(Fixture!I56&gt;Fixture!G56,Settings!$G$7,IF(Fixture!I56=Fixture!G56,Settings!$G$8,IF(Fixture!I56&lt;Fixture!G56,Settings!$G$9,"-"))))</f>
        <v>3</v>
      </c>
    </row>
    <row r="53" spans="3:9" x14ac:dyDescent="0.25">
      <c r="C53" s="12">
        <f t="shared" si="2"/>
        <v>5</v>
      </c>
      <c r="D53" s="9">
        <f t="shared" si="3"/>
        <v>6</v>
      </c>
      <c r="E53" s="9">
        <f>IF(C53="-","-",IF(D53=maxgameno+2,"blank row 2",IF(D53=maxgameno+1,"blank row 1",INDEX(FixtureCode!$B$4:$AH$128,MATCH($C53,FixtureCode!$B$4:$B$128,0),MATCH("G"&amp;D53&amp;"-T1",FixtureCode!$B$4:$AH$4,0)))))</f>
        <v>2</v>
      </c>
      <c r="F53" s="13">
        <f>IF(C53="-","-",IF(D53=maxgameno+2,"blank row 2",IF(D53=maxgameno+1,"blank row 1",INDEX(FixtureCode!$B$4:$AH$128,MATCH($C53,FixtureCode!$B$4:$B$128,0),MATCH("G"&amp;D53&amp;"-T2",FixtureCode!$B$4:$AH$4,0)))))</f>
        <v>9</v>
      </c>
      <c r="G53" s="12" t="str">
        <f>IF(C53="-","-",IF(AND(ISNUMBER(Fixture!G57),ISNUMBER(Fixture!I57),Fixture!F57&lt;&gt;"BYE",Fixture!J57&lt;&gt;"BYE"),"Yes","-"))</f>
        <v>Yes</v>
      </c>
      <c r="H53" s="9">
        <f>IF(G53="-","-",IF(Fixture!G57&gt;Fixture!I57,Settings!$G$7,IF(Fixture!G57=Fixture!I57,Settings!$G$8,IF(Fixture!G57&lt;Fixture!I57,Settings!$G$9,"-"))))</f>
        <v>1</v>
      </c>
      <c r="I53" s="13">
        <f>IF(G53="-","-",IF(Fixture!I57&gt;Fixture!G57,Settings!$G$7,IF(Fixture!I57=Fixture!G57,Settings!$G$8,IF(Fixture!I57&lt;Fixture!G57,Settings!$G$9,"-"))))</f>
        <v>1</v>
      </c>
    </row>
    <row r="54" spans="3:9" x14ac:dyDescent="0.25">
      <c r="C54" s="12">
        <f t="shared" si="2"/>
        <v>5</v>
      </c>
      <c r="D54" s="9">
        <f t="shared" si="3"/>
        <v>7</v>
      </c>
      <c r="E54" s="9">
        <f>IF(C54="-","-",IF(D54=maxgameno+2,"blank row 2",IF(D54=maxgameno+1,"blank row 1",INDEX(FixtureCode!$B$4:$AH$128,MATCH($C54,FixtureCode!$B$4:$B$128,0),MATCH("G"&amp;D54&amp;"-T1",FixtureCode!$B$4:$AH$4,0)))))</f>
        <v>3</v>
      </c>
      <c r="F54" s="13">
        <f>IF(C54="-","-",IF(D54=maxgameno+2,"blank row 2",IF(D54=maxgameno+1,"blank row 1",INDEX(FixtureCode!$B$4:$AH$128,MATCH($C54,FixtureCode!$B$4:$B$128,0),MATCH("G"&amp;D54&amp;"-T2",FixtureCode!$B$4:$AH$4,0)))))</f>
        <v>8</v>
      </c>
      <c r="G54" s="12" t="str">
        <f>IF(C54="-","-",IF(AND(ISNUMBER(Fixture!G58),ISNUMBER(Fixture!I58),Fixture!F58&lt;&gt;"BYE",Fixture!J58&lt;&gt;"BYE"),"Yes","-"))</f>
        <v>Yes</v>
      </c>
      <c r="H54" s="9">
        <f>IF(G54="-","-",IF(Fixture!G58&gt;Fixture!I58,Settings!$G$7,IF(Fixture!G58=Fixture!I58,Settings!$G$8,IF(Fixture!G58&lt;Fixture!I58,Settings!$G$9,"-"))))</f>
        <v>3</v>
      </c>
      <c r="I54" s="13">
        <f>IF(G54="-","-",IF(Fixture!I58&gt;Fixture!G58,Settings!$G$7,IF(Fixture!I58=Fixture!G58,Settings!$G$8,IF(Fixture!I58&lt;Fixture!G58,Settings!$G$9,"-"))))</f>
        <v>0</v>
      </c>
    </row>
    <row r="55" spans="3:9" x14ac:dyDescent="0.25">
      <c r="C55" s="12">
        <f t="shared" si="2"/>
        <v>5</v>
      </c>
      <c r="D55" s="9">
        <f t="shared" si="3"/>
        <v>8</v>
      </c>
      <c r="E55" s="9">
        <f>IF(C55="-","-",IF(D55=maxgameno+2,"blank row 2",IF(D55=maxgameno+1,"blank row 1",INDEX(FixtureCode!$B$4:$AH$128,MATCH($C55,FixtureCode!$B$4:$B$128,0),MATCH("G"&amp;D55&amp;"-T1",FixtureCode!$B$4:$AH$4,0)))))</f>
        <v>4</v>
      </c>
      <c r="F55" s="13">
        <f>IF(C55="-","-",IF(D55=maxgameno+2,"blank row 2",IF(D55=maxgameno+1,"blank row 1",INDEX(FixtureCode!$B$4:$AH$128,MATCH($C55,FixtureCode!$B$4:$B$128,0),MATCH("G"&amp;D55&amp;"-T2",FixtureCode!$B$4:$AH$4,0)))))</f>
        <v>7</v>
      </c>
      <c r="G55" s="12" t="str">
        <f>IF(C55="-","-",IF(AND(ISNUMBER(Fixture!G59),ISNUMBER(Fixture!I59),Fixture!F59&lt;&gt;"BYE",Fixture!J59&lt;&gt;"BYE"),"Yes","-"))</f>
        <v>Yes</v>
      </c>
      <c r="H55" s="9">
        <f>IF(G55="-","-",IF(Fixture!G59&gt;Fixture!I59,Settings!$G$7,IF(Fixture!G59=Fixture!I59,Settings!$G$8,IF(Fixture!G59&lt;Fixture!I59,Settings!$G$9,"-"))))</f>
        <v>0</v>
      </c>
      <c r="I55" s="13">
        <f>IF(G55="-","-",IF(Fixture!I59&gt;Fixture!G59,Settings!$G$7,IF(Fixture!I59=Fixture!G59,Settings!$G$8,IF(Fixture!I59&lt;Fixture!G59,Settings!$G$9,"-"))))</f>
        <v>3</v>
      </c>
    </row>
    <row r="56" spans="3:9" x14ac:dyDescent="0.25">
      <c r="C56" s="12">
        <f t="shared" si="2"/>
        <v>5</v>
      </c>
      <c r="D56" s="9">
        <f t="shared" si="3"/>
        <v>9</v>
      </c>
      <c r="E56" s="9">
        <f>IF(C56="-","-",IF(D56=maxgameno+2,"blank row 2",IF(D56=maxgameno+1,"blank row 1",INDEX(FixtureCode!$B$4:$AH$128,MATCH($C56,FixtureCode!$B$4:$B$128,0),MATCH("G"&amp;D56&amp;"-T1",FixtureCode!$B$4:$AH$4,0)))))</f>
        <v>5</v>
      </c>
      <c r="F56" s="13">
        <f>IF(C56="-","-",IF(D56=maxgameno+2,"blank row 2",IF(D56=maxgameno+1,"blank row 1",INDEX(FixtureCode!$B$4:$AH$128,MATCH($C56,FixtureCode!$B$4:$B$128,0),MATCH("G"&amp;D56&amp;"-T2",FixtureCode!$B$4:$AH$4,0)))))</f>
        <v>6</v>
      </c>
      <c r="G56" s="12" t="str">
        <f>IF(C56="-","-",IF(AND(ISNUMBER(Fixture!G60),ISNUMBER(Fixture!I60),Fixture!F60&lt;&gt;"BYE",Fixture!J60&lt;&gt;"BYE"),"Yes","-"))</f>
        <v>Yes</v>
      </c>
      <c r="H56" s="9">
        <f>IF(G56="-","-",IF(Fixture!G60&gt;Fixture!I60,Settings!$G$7,IF(Fixture!G60=Fixture!I60,Settings!$G$8,IF(Fixture!G60&lt;Fixture!I60,Settings!$G$9,"-"))))</f>
        <v>0</v>
      </c>
      <c r="I56" s="13">
        <f>IF(G56="-","-",IF(Fixture!I60&gt;Fixture!G60,Settings!$G$7,IF(Fixture!I60=Fixture!G60,Settings!$G$8,IF(Fixture!I60&lt;Fixture!G60,Settings!$G$9,"-"))))</f>
        <v>3</v>
      </c>
    </row>
    <row r="57" spans="3:9" x14ac:dyDescent="0.25">
      <c r="C57" s="12">
        <f t="shared" si="2"/>
        <v>5</v>
      </c>
      <c r="D57" s="9">
        <f t="shared" si="3"/>
        <v>10</v>
      </c>
      <c r="E57" s="9" t="str">
        <f>IF(C57="-","-",IF(D57=maxgameno+2,"blank row 2",IF(D57=maxgameno+1,"blank row 1",INDEX(FixtureCode!$B$4:$AH$128,MATCH($C57,FixtureCode!$B$4:$B$128,0),MATCH("G"&amp;D57&amp;"-T1",FixtureCode!$B$4:$AH$4,0)))))</f>
        <v>blank row 1</v>
      </c>
      <c r="F57" s="13" t="str">
        <f>IF(C57="-","-",IF(D57=maxgameno+2,"blank row 2",IF(D57=maxgameno+1,"blank row 1",INDEX(FixtureCode!$B$4:$AH$128,MATCH($C57,FixtureCode!$B$4:$B$128,0),MATCH("G"&amp;D57&amp;"-T2",FixtureCode!$B$4:$AH$4,0)))))</f>
        <v>blank row 1</v>
      </c>
      <c r="G57" s="12" t="str">
        <f>IF(C57="-","-",IF(AND(ISNUMBER(Fixture!G61),ISNUMBER(Fixture!I61),Fixture!F61&lt;&gt;"BYE",Fixture!J61&lt;&gt;"BYE"),"Yes","-"))</f>
        <v>-</v>
      </c>
      <c r="H57" s="9" t="str">
        <f>IF(G57="-","-",IF(Fixture!G61&gt;Fixture!I61,Settings!$G$7,IF(Fixture!G61=Fixture!I61,Settings!$G$8,IF(Fixture!G61&lt;Fixture!I61,Settings!$G$9,"-"))))</f>
        <v>-</v>
      </c>
      <c r="I57" s="13" t="str">
        <f>IF(G57="-","-",IF(Fixture!I61&gt;Fixture!G61,Settings!$G$7,IF(Fixture!I61=Fixture!G61,Settings!$G$8,IF(Fixture!I61&lt;Fixture!G61,Settings!$G$9,"-"))))</f>
        <v>-</v>
      </c>
    </row>
    <row r="58" spans="3:9" x14ac:dyDescent="0.25">
      <c r="C58" s="12">
        <f t="shared" si="2"/>
        <v>5</v>
      </c>
      <c r="D58" s="9">
        <f t="shared" si="3"/>
        <v>11</v>
      </c>
      <c r="E58" s="9" t="str">
        <f>IF(C58="-","-",IF(D58=maxgameno+2,"blank row 2",IF(D58=maxgameno+1,"blank row 1",INDEX(FixtureCode!$B$4:$AH$128,MATCH($C58,FixtureCode!$B$4:$B$128,0),MATCH("G"&amp;D58&amp;"-T1",FixtureCode!$B$4:$AH$4,0)))))</f>
        <v>blank row 2</v>
      </c>
      <c r="F58" s="13" t="str">
        <f>IF(C58="-","-",IF(D58=maxgameno+2,"blank row 2",IF(D58=maxgameno+1,"blank row 1",INDEX(FixtureCode!$B$4:$AH$128,MATCH($C58,FixtureCode!$B$4:$B$128,0),MATCH("G"&amp;D58&amp;"-T2",FixtureCode!$B$4:$AH$4,0)))))</f>
        <v>blank row 2</v>
      </c>
      <c r="G58" s="12" t="str">
        <f>IF(C58="-","-",IF(AND(ISNUMBER(Fixture!G62),ISNUMBER(Fixture!I62),Fixture!F62&lt;&gt;"BYE",Fixture!J62&lt;&gt;"BYE"),"Yes","-"))</f>
        <v>-</v>
      </c>
      <c r="H58" s="9" t="str">
        <f>IF(G58="-","-",IF(Fixture!G62&gt;Fixture!I62,Settings!$G$7,IF(Fixture!G62=Fixture!I62,Settings!$G$8,IF(Fixture!G62&lt;Fixture!I62,Settings!$G$9,"-"))))</f>
        <v>-</v>
      </c>
      <c r="I58" s="13" t="str">
        <f>IF(G58="-","-",IF(Fixture!I62&gt;Fixture!G62,Settings!$G$7,IF(Fixture!I62=Fixture!G62,Settings!$G$8,IF(Fixture!I62&lt;Fixture!G62,Settings!$G$9,"-"))))</f>
        <v>-</v>
      </c>
    </row>
    <row r="59" spans="3:9" x14ac:dyDescent="0.25">
      <c r="C59" s="12">
        <f t="shared" si="2"/>
        <v>6</v>
      </c>
      <c r="D59" s="9">
        <f t="shared" si="3"/>
        <v>1</v>
      </c>
      <c r="E59" s="9">
        <f>IF(C59="-","-",IF(D59=maxgameno+2,"blank row 2",IF(D59=maxgameno+1,"blank row 1",INDEX(FixtureCode!$B$4:$AH$128,MATCH($C59,FixtureCode!$B$4:$B$128,0),MATCH("G"&amp;D59&amp;"-T1",FixtureCode!$B$4:$AH$4,0)))))</f>
        <v>1</v>
      </c>
      <c r="F59" s="13">
        <f>IF(C59="-","-",IF(D59=maxgameno+2,"blank row 2",IF(D59=maxgameno+1,"blank row 1",INDEX(FixtureCode!$B$4:$AH$128,MATCH($C59,FixtureCode!$B$4:$B$128,0),MATCH("G"&amp;D59&amp;"-T2",FixtureCode!$B$4:$AH$4,0)))))</f>
        <v>13</v>
      </c>
      <c r="G59" s="12" t="str">
        <f>IF(C59="-","-",IF(AND(ISNUMBER(Fixture!G63),ISNUMBER(Fixture!I63),Fixture!F63&lt;&gt;"BYE",Fixture!J63&lt;&gt;"BYE"),"Yes","-"))</f>
        <v>Yes</v>
      </c>
      <c r="H59" s="9">
        <f>IF(G59="-","-",IF(Fixture!G63&gt;Fixture!I63,Settings!$G$7,IF(Fixture!G63=Fixture!I63,Settings!$G$8,IF(Fixture!G63&lt;Fixture!I63,Settings!$G$9,"-"))))</f>
        <v>1</v>
      </c>
      <c r="I59" s="13">
        <f>IF(G59="-","-",IF(Fixture!I63&gt;Fixture!G63,Settings!$G$7,IF(Fixture!I63=Fixture!G63,Settings!$G$8,IF(Fixture!I63&lt;Fixture!G63,Settings!$G$9,"-"))))</f>
        <v>1</v>
      </c>
    </row>
    <row r="60" spans="3:9" x14ac:dyDescent="0.25">
      <c r="C60" s="12">
        <f t="shared" si="2"/>
        <v>6</v>
      </c>
      <c r="D60" s="9">
        <f t="shared" si="3"/>
        <v>2</v>
      </c>
      <c r="E60" s="9">
        <f>IF(C60="-","-",IF(D60=maxgameno+2,"blank row 2",IF(D60=maxgameno+1,"blank row 1",INDEX(FixtureCode!$B$4:$AH$128,MATCH($C60,FixtureCode!$B$4:$B$128,0),MATCH("G"&amp;D60&amp;"-T1",FixtureCode!$B$4:$AH$4,0)))))</f>
        <v>14</v>
      </c>
      <c r="F60" s="13">
        <f>IF(C60="-","-",IF(D60=maxgameno+2,"blank row 2",IF(D60=maxgameno+1,"blank row 1",INDEX(FixtureCode!$B$4:$AH$128,MATCH($C60,FixtureCode!$B$4:$B$128,0),MATCH("G"&amp;D60&amp;"-T2",FixtureCode!$B$4:$AH$4,0)))))</f>
        <v>12</v>
      </c>
      <c r="G60" s="12" t="str">
        <f>IF(C60="-","-",IF(AND(ISNUMBER(Fixture!G64),ISNUMBER(Fixture!I64),Fixture!F64&lt;&gt;"BYE",Fixture!J64&lt;&gt;"BYE"),"Yes","-"))</f>
        <v>Yes</v>
      </c>
      <c r="H60" s="9">
        <f>IF(G60="-","-",IF(Fixture!G64&gt;Fixture!I64,Settings!$G$7,IF(Fixture!G64=Fixture!I64,Settings!$G$8,IF(Fixture!G64&lt;Fixture!I64,Settings!$G$9,"-"))))</f>
        <v>3</v>
      </c>
      <c r="I60" s="13">
        <f>IF(G60="-","-",IF(Fixture!I64&gt;Fixture!G64,Settings!$G$7,IF(Fixture!I64=Fixture!G64,Settings!$G$8,IF(Fixture!I64&lt;Fixture!G64,Settings!$G$9,"-"))))</f>
        <v>0</v>
      </c>
    </row>
    <row r="61" spans="3:9" x14ac:dyDescent="0.25">
      <c r="C61" s="12">
        <f t="shared" si="2"/>
        <v>6</v>
      </c>
      <c r="D61" s="9">
        <f t="shared" si="3"/>
        <v>3</v>
      </c>
      <c r="E61" s="9">
        <f>IF(C61="-","-",IF(D61=maxgameno+2,"blank row 2",IF(D61=maxgameno+1,"blank row 1",INDEX(FixtureCode!$B$4:$AH$128,MATCH($C61,FixtureCode!$B$4:$B$128,0),MATCH("G"&amp;D61&amp;"-T1",FixtureCode!$B$4:$AH$4,0)))))</f>
        <v>15</v>
      </c>
      <c r="F61" s="13">
        <f>IF(C61="-","-",IF(D61=maxgameno+2,"blank row 2",IF(D61=maxgameno+1,"blank row 1",INDEX(FixtureCode!$B$4:$AH$128,MATCH($C61,FixtureCode!$B$4:$B$128,0),MATCH("G"&amp;D61&amp;"-T2",FixtureCode!$B$4:$AH$4,0)))))</f>
        <v>11</v>
      </c>
      <c r="G61" s="12" t="str">
        <f>IF(C61="-","-",IF(AND(ISNUMBER(Fixture!G65),ISNUMBER(Fixture!I65),Fixture!F65&lt;&gt;"BYE",Fixture!J65&lt;&gt;"BYE"),"Yes","-"))</f>
        <v>Yes</v>
      </c>
      <c r="H61" s="9">
        <f>IF(G61="-","-",IF(Fixture!G65&gt;Fixture!I65,Settings!$G$7,IF(Fixture!G65=Fixture!I65,Settings!$G$8,IF(Fixture!G65&lt;Fixture!I65,Settings!$G$9,"-"))))</f>
        <v>3</v>
      </c>
      <c r="I61" s="13">
        <f>IF(G61="-","-",IF(Fixture!I65&gt;Fixture!G65,Settings!$G$7,IF(Fixture!I65=Fixture!G65,Settings!$G$8,IF(Fixture!I65&lt;Fixture!G65,Settings!$G$9,"-"))))</f>
        <v>0</v>
      </c>
    </row>
    <row r="62" spans="3:9" x14ac:dyDescent="0.25">
      <c r="C62" s="12">
        <f t="shared" si="2"/>
        <v>6</v>
      </c>
      <c r="D62" s="9">
        <f t="shared" si="3"/>
        <v>4</v>
      </c>
      <c r="E62" s="9">
        <f>IF(C62="-","-",IF(D62=maxgameno+2,"blank row 2",IF(D62=maxgameno+1,"blank row 1",INDEX(FixtureCode!$B$4:$AH$128,MATCH($C62,FixtureCode!$B$4:$B$128,0),MATCH("G"&amp;D62&amp;"-T1",FixtureCode!$B$4:$AH$4,0)))))</f>
        <v>16</v>
      </c>
      <c r="F62" s="13">
        <f>IF(C62="-","-",IF(D62=maxgameno+2,"blank row 2",IF(D62=maxgameno+1,"blank row 1",INDEX(FixtureCode!$B$4:$AH$128,MATCH($C62,FixtureCode!$B$4:$B$128,0),MATCH("G"&amp;D62&amp;"-T2",FixtureCode!$B$4:$AH$4,0)))))</f>
        <v>10</v>
      </c>
      <c r="G62" s="12" t="str">
        <f>IF(C62="-","-",IF(AND(ISNUMBER(Fixture!G66),ISNUMBER(Fixture!I66),Fixture!F66&lt;&gt;"BYE",Fixture!J66&lt;&gt;"BYE"),"Yes","-"))</f>
        <v>Yes</v>
      </c>
      <c r="H62" s="9">
        <f>IF(G62="-","-",IF(Fixture!G66&gt;Fixture!I66,Settings!$G$7,IF(Fixture!G66=Fixture!I66,Settings!$G$8,IF(Fixture!G66&lt;Fixture!I66,Settings!$G$9,"-"))))</f>
        <v>3</v>
      </c>
      <c r="I62" s="13">
        <f>IF(G62="-","-",IF(Fixture!I66&gt;Fixture!G66,Settings!$G$7,IF(Fixture!I66=Fixture!G66,Settings!$G$8,IF(Fixture!I66&lt;Fixture!G66,Settings!$G$9,"-"))))</f>
        <v>0</v>
      </c>
    </row>
    <row r="63" spans="3:9" x14ac:dyDescent="0.25">
      <c r="C63" s="12">
        <f t="shared" si="2"/>
        <v>6</v>
      </c>
      <c r="D63" s="9">
        <f t="shared" si="3"/>
        <v>5</v>
      </c>
      <c r="E63" s="9">
        <f>IF(C63="-","-",IF(D63=maxgameno+2,"blank row 2",IF(D63=maxgameno+1,"blank row 1",INDEX(FixtureCode!$B$4:$AH$128,MATCH($C63,FixtureCode!$B$4:$B$128,0),MATCH("G"&amp;D63&amp;"-T1",FixtureCode!$B$4:$AH$4,0)))))</f>
        <v>17</v>
      </c>
      <c r="F63" s="13">
        <f>IF(C63="-","-",IF(D63=maxgameno+2,"blank row 2",IF(D63=maxgameno+1,"blank row 1",INDEX(FixtureCode!$B$4:$AH$128,MATCH($C63,FixtureCode!$B$4:$B$128,0),MATCH("G"&amp;D63&amp;"-T2",FixtureCode!$B$4:$AH$4,0)))))</f>
        <v>9</v>
      </c>
      <c r="G63" s="12" t="str">
        <f>IF(C63="-","-",IF(AND(ISNUMBER(Fixture!G67),ISNUMBER(Fixture!I67),Fixture!F67&lt;&gt;"BYE",Fixture!J67&lt;&gt;"BYE"),"Yes","-"))</f>
        <v>Yes</v>
      </c>
      <c r="H63" s="9">
        <f>IF(G63="-","-",IF(Fixture!G67&gt;Fixture!I67,Settings!$G$7,IF(Fixture!G67=Fixture!I67,Settings!$G$8,IF(Fixture!G67&lt;Fixture!I67,Settings!$G$9,"-"))))</f>
        <v>3</v>
      </c>
      <c r="I63" s="13">
        <f>IF(G63="-","-",IF(Fixture!I67&gt;Fixture!G67,Settings!$G$7,IF(Fixture!I67=Fixture!G67,Settings!$G$8,IF(Fixture!I67&lt;Fixture!G67,Settings!$G$9,"-"))))</f>
        <v>0</v>
      </c>
    </row>
    <row r="64" spans="3:9" x14ac:dyDescent="0.25">
      <c r="C64" s="12">
        <f t="shared" si="2"/>
        <v>6</v>
      </c>
      <c r="D64" s="9">
        <f t="shared" si="3"/>
        <v>6</v>
      </c>
      <c r="E64" s="9">
        <f>IF(C64="-","-",IF(D64=maxgameno+2,"blank row 2",IF(D64=maxgameno+1,"blank row 1",INDEX(FixtureCode!$B$4:$AH$128,MATCH($C64,FixtureCode!$B$4:$B$128,0),MATCH("G"&amp;D64&amp;"-T1",FixtureCode!$B$4:$AH$4,0)))))</f>
        <v>18</v>
      </c>
      <c r="F64" s="13">
        <f>IF(C64="-","-",IF(D64=maxgameno+2,"blank row 2",IF(D64=maxgameno+1,"blank row 1",INDEX(FixtureCode!$B$4:$AH$128,MATCH($C64,FixtureCode!$B$4:$B$128,0),MATCH("G"&amp;D64&amp;"-T2",FixtureCode!$B$4:$AH$4,0)))))</f>
        <v>8</v>
      </c>
      <c r="G64" s="12" t="str">
        <f>IF(C64="-","-",IF(AND(ISNUMBER(Fixture!G68),ISNUMBER(Fixture!I68),Fixture!F68&lt;&gt;"BYE",Fixture!J68&lt;&gt;"BYE"),"Yes","-"))</f>
        <v>Yes</v>
      </c>
      <c r="H64" s="9">
        <f>IF(G64="-","-",IF(Fixture!G68&gt;Fixture!I68,Settings!$G$7,IF(Fixture!G68=Fixture!I68,Settings!$G$8,IF(Fixture!G68&lt;Fixture!I68,Settings!$G$9,"-"))))</f>
        <v>0</v>
      </c>
      <c r="I64" s="13">
        <f>IF(G64="-","-",IF(Fixture!I68&gt;Fixture!G68,Settings!$G$7,IF(Fixture!I68=Fixture!G68,Settings!$G$8,IF(Fixture!I68&lt;Fixture!G68,Settings!$G$9,"-"))))</f>
        <v>3</v>
      </c>
    </row>
    <row r="65" spans="3:9" x14ac:dyDescent="0.25">
      <c r="C65" s="12">
        <f t="shared" si="2"/>
        <v>6</v>
      </c>
      <c r="D65" s="9">
        <f t="shared" si="3"/>
        <v>7</v>
      </c>
      <c r="E65" s="9">
        <f>IF(C65="-","-",IF(D65=maxgameno+2,"blank row 2",IF(D65=maxgameno+1,"blank row 1",INDEX(FixtureCode!$B$4:$AH$128,MATCH($C65,FixtureCode!$B$4:$B$128,0),MATCH("G"&amp;D65&amp;"-T1",FixtureCode!$B$4:$AH$4,0)))))</f>
        <v>2</v>
      </c>
      <c r="F65" s="13">
        <f>IF(C65="-","-",IF(D65=maxgameno+2,"blank row 2",IF(D65=maxgameno+1,"blank row 1",INDEX(FixtureCode!$B$4:$AH$128,MATCH($C65,FixtureCode!$B$4:$B$128,0),MATCH("G"&amp;D65&amp;"-T2",FixtureCode!$B$4:$AH$4,0)))))</f>
        <v>7</v>
      </c>
      <c r="G65" s="12" t="str">
        <f>IF(C65="-","-",IF(AND(ISNUMBER(Fixture!G69),ISNUMBER(Fixture!I69),Fixture!F69&lt;&gt;"BYE",Fixture!J69&lt;&gt;"BYE"),"Yes","-"))</f>
        <v>Yes</v>
      </c>
      <c r="H65" s="9">
        <f>IF(G65="-","-",IF(Fixture!G69&gt;Fixture!I69,Settings!$G$7,IF(Fixture!G69=Fixture!I69,Settings!$G$8,IF(Fixture!G69&lt;Fixture!I69,Settings!$G$9,"-"))))</f>
        <v>3</v>
      </c>
      <c r="I65" s="13">
        <f>IF(G65="-","-",IF(Fixture!I69&gt;Fixture!G69,Settings!$G$7,IF(Fixture!I69=Fixture!G69,Settings!$G$8,IF(Fixture!I69&lt;Fixture!G69,Settings!$G$9,"-"))))</f>
        <v>0</v>
      </c>
    </row>
    <row r="66" spans="3:9" x14ac:dyDescent="0.25">
      <c r="C66" s="12">
        <f t="shared" si="2"/>
        <v>6</v>
      </c>
      <c r="D66" s="9">
        <f t="shared" si="3"/>
        <v>8</v>
      </c>
      <c r="E66" s="9">
        <f>IF(C66="-","-",IF(D66=maxgameno+2,"blank row 2",IF(D66=maxgameno+1,"blank row 1",INDEX(FixtureCode!$B$4:$AH$128,MATCH($C66,FixtureCode!$B$4:$B$128,0),MATCH("G"&amp;D66&amp;"-T1",FixtureCode!$B$4:$AH$4,0)))))</f>
        <v>3</v>
      </c>
      <c r="F66" s="13">
        <f>IF(C66="-","-",IF(D66=maxgameno+2,"blank row 2",IF(D66=maxgameno+1,"blank row 1",INDEX(FixtureCode!$B$4:$AH$128,MATCH($C66,FixtureCode!$B$4:$B$128,0),MATCH("G"&amp;D66&amp;"-T2",FixtureCode!$B$4:$AH$4,0)))))</f>
        <v>6</v>
      </c>
      <c r="G66" s="12" t="str">
        <f>IF(C66="-","-",IF(AND(ISNUMBER(Fixture!G70),ISNUMBER(Fixture!I70),Fixture!F70&lt;&gt;"BYE",Fixture!J70&lt;&gt;"BYE"),"Yes","-"))</f>
        <v>Yes</v>
      </c>
      <c r="H66" s="9">
        <f>IF(G66="-","-",IF(Fixture!G70&gt;Fixture!I70,Settings!$G$7,IF(Fixture!G70=Fixture!I70,Settings!$G$8,IF(Fixture!G70&lt;Fixture!I70,Settings!$G$9,"-"))))</f>
        <v>1</v>
      </c>
      <c r="I66" s="13">
        <f>IF(G66="-","-",IF(Fixture!I70&gt;Fixture!G70,Settings!$G$7,IF(Fixture!I70=Fixture!G70,Settings!$G$8,IF(Fixture!I70&lt;Fixture!G70,Settings!$G$9,"-"))))</f>
        <v>1</v>
      </c>
    </row>
    <row r="67" spans="3:9" x14ac:dyDescent="0.25">
      <c r="C67" s="12">
        <f t="shared" si="2"/>
        <v>6</v>
      </c>
      <c r="D67" s="9">
        <f t="shared" si="3"/>
        <v>9</v>
      </c>
      <c r="E67" s="9">
        <f>IF(C67="-","-",IF(D67=maxgameno+2,"blank row 2",IF(D67=maxgameno+1,"blank row 1",INDEX(FixtureCode!$B$4:$AH$128,MATCH($C67,FixtureCode!$B$4:$B$128,0),MATCH("G"&amp;D67&amp;"-T1",FixtureCode!$B$4:$AH$4,0)))))</f>
        <v>4</v>
      </c>
      <c r="F67" s="13">
        <f>IF(C67="-","-",IF(D67=maxgameno+2,"blank row 2",IF(D67=maxgameno+1,"blank row 1",INDEX(FixtureCode!$B$4:$AH$128,MATCH($C67,FixtureCode!$B$4:$B$128,0),MATCH("G"&amp;D67&amp;"-T2",FixtureCode!$B$4:$AH$4,0)))))</f>
        <v>5</v>
      </c>
      <c r="G67" s="12" t="str">
        <f>IF(C67="-","-",IF(AND(ISNUMBER(Fixture!G71),ISNUMBER(Fixture!I71),Fixture!F71&lt;&gt;"BYE",Fixture!J71&lt;&gt;"BYE"),"Yes","-"))</f>
        <v>Yes</v>
      </c>
      <c r="H67" s="9">
        <f>IF(G67="-","-",IF(Fixture!G71&gt;Fixture!I71,Settings!$G$7,IF(Fixture!G71=Fixture!I71,Settings!$G$8,IF(Fixture!G71&lt;Fixture!I71,Settings!$G$9,"-"))))</f>
        <v>3</v>
      </c>
      <c r="I67" s="13">
        <f>IF(G67="-","-",IF(Fixture!I71&gt;Fixture!G71,Settings!$G$7,IF(Fixture!I71=Fixture!G71,Settings!$G$8,IF(Fixture!I71&lt;Fixture!G71,Settings!$G$9,"-"))))</f>
        <v>0</v>
      </c>
    </row>
    <row r="68" spans="3:9" x14ac:dyDescent="0.25">
      <c r="C68" s="12">
        <f t="shared" si="2"/>
        <v>6</v>
      </c>
      <c r="D68" s="9">
        <f t="shared" si="3"/>
        <v>10</v>
      </c>
      <c r="E68" s="9" t="str">
        <f>IF(C68="-","-",IF(D68=maxgameno+2,"blank row 2",IF(D68=maxgameno+1,"blank row 1",INDEX(FixtureCode!$B$4:$AH$128,MATCH($C68,FixtureCode!$B$4:$B$128,0),MATCH("G"&amp;D68&amp;"-T1",FixtureCode!$B$4:$AH$4,0)))))</f>
        <v>blank row 1</v>
      </c>
      <c r="F68" s="13" t="str">
        <f>IF(C68="-","-",IF(D68=maxgameno+2,"blank row 2",IF(D68=maxgameno+1,"blank row 1",INDEX(FixtureCode!$B$4:$AH$128,MATCH($C68,FixtureCode!$B$4:$B$128,0),MATCH("G"&amp;D68&amp;"-T2",FixtureCode!$B$4:$AH$4,0)))))</f>
        <v>blank row 1</v>
      </c>
      <c r="G68" s="12" t="str">
        <f>IF(C68="-","-",IF(AND(ISNUMBER(Fixture!G72),ISNUMBER(Fixture!I72),Fixture!F72&lt;&gt;"BYE",Fixture!J72&lt;&gt;"BYE"),"Yes","-"))</f>
        <v>-</v>
      </c>
      <c r="H68" s="9" t="str">
        <f>IF(G68="-","-",IF(Fixture!G72&gt;Fixture!I72,Settings!$G$7,IF(Fixture!G72=Fixture!I72,Settings!$G$8,IF(Fixture!G72&lt;Fixture!I72,Settings!$G$9,"-"))))</f>
        <v>-</v>
      </c>
      <c r="I68" s="13" t="str">
        <f>IF(G68="-","-",IF(Fixture!I72&gt;Fixture!G72,Settings!$G$7,IF(Fixture!I72=Fixture!G72,Settings!$G$8,IF(Fixture!I72&lt;Fixture!G72,Settings!$G$9,"-"))))</f>
        <v>-</v>
      </c>
    </row>
    <row r="69" spans="3:9" x14ac:dyDescent="0.25">
      <c r="C69" s="12">
        <f t="shared" si="2"/>
        <v>6</v>
      </c>
      <c r="D69" s="9">
        <f t="shared" si="3"/>
        <v>11</v>
      </c>
      <c r="E69" s="9" t="str">
        <f>IF(C69="-","-",IF(D69=maxgameno+2,"blank row 2",IF(D69=maxgameno+1,"blank row 1",INDEX(FixtureCode!$B$4:$AH$128,MATCH($C69,FixtureCode!$B$4:$B$128,0),MATCH("G"&amp;D69&amp;"-T1",FixtureCode!$B$4:$AH$4,0)))))</f>
        <v>blank row 2</v>
      </c>
      <c r="F69" s="13" t="str">
        <f>IF(C69="-","-",IF(D69=maxgameno+2,"blank row 2",IF(D69=maxgameno+1,"blank row 1",INDEX(FixtureCode!$B$4:$AH$128,MATCH($C69,FixtureCode!$B$4:$B$128,0),MATCH("G"&amp;D69&amp;"-T2",FixtureCode!$B$4:$AH$4,0)))))</f>
        <v>blank row 2</v>
      </c>
      <c r="G69" s="12" t="str">
        <f>IF(C69="-","-",IF(AND(ISNUMBER(Fixture!G73),ISNUMBER(Fixture!I73),Fixture!F73&lt;&gt;"BYE",Fixture!J73&lt;&gt;"BYE"),"Yes","-"))</f>
        <v>-</v>
      </c>
      <c r="H69" s="9" t="str">
        <f>IF(G69="-","-",IF(Fixture!G73&gt;Fixture!I73,Settings!$G$7,IF(Fixture!G73=Fixture!I73,Settings!$G$8,IF(Fixture!G73&lt;Fixture!I73,Settings!$G$9,"-"))))</f>
        <v>-</v>
      </c>
      <c r="I69" s="13" t="str">
        <f>IF(G69="-","-",IF(Fixture!I73&gt;Fixture!G73,Settings!$G$7,IF(Fixture!I73=Fixture!G73,Settings!$G$8,IF(Fixture!I73&lt;Fixture!G73,Settings!$G$9,"-"))))</f>
        <v>-</v>
      </c>
    </row>
    <row r="70" spans="3:9" x14ac:dyDescent="0.25">
      <c r="C70" s="12">
        <f t="shared" ref="C70:C133" si="4">IF(C69="-","-",IF(D69+1&lt;=maxgameno+2,C69,IF(C69+1&lt;=maxroundno,C69+1,"-")))</f>
        <v>7</v>
      </c>
      <c r="D70" s="9">
        <f t="shared" ref="D70:D133" si="5">IF(C70="-","-",IF(D69+1&lt;=maxgameno+2,D69+1,1))</f>
        <v>1</v>
      </c>
      <c r="E70" s="9">
        <f>IF(C70="-","-",IF(D70=maxgameno+2,"blank row 2",IF(D70=maxgameno+1,"blank row 1",INDEX(FixtureCode!$B$4:$AH$128,MATCH($C70,FixtureCode!$B$4:$B$128,0),MATCH("G"&amp;D70&amp;"-T1",FixtureCode!$B$4:$AH$4,0)))))</f>
        <v>1</v>
      </c>
      <c r="F70" s="13">
        <f>IF(C70="-","-",IF(D70=maxgameno+2,"blank row 2",IF(D70=maxgameno+1,"blank row 1",INDEX(FixtureCode!$B$4:$AH$128,MATCH($C70,FixtureCode!$B$4:$B$128,0),MATCH("G"&amp;D70&amp;"-T2",FixtureCode!$B$4:$AH$4,0)))))</f>
        <v>12</v>
      </c>
      <c r="G70" s="12" t="str">
        <f>IF(C70="-","-",IF(AND(ISNUMBER(Fixture!G74),ISNUMBER(Fixture!I74),Fixture!F74&lt;&gt;"BYE",Fixture!J74&lt;&gt;"BYE"),"Yes","-"))</f>
        <v>Yes</v>
      </c>
      <c r="H70" s="9">
        <f>IF(G70="-","-",IF(Fixture!G74&gt;Fixture!I74,Settings!$G$7,IF(Fixture!G74=Fixture!I74,Settings!$G$8,IF(Fixture!G74&lt;Fixture!I74,Settings!$G$9,"-"))))</f>
        <v>0</v>
      </c>
      <c r="I70" s="13">
        <f>IF(G70="-","-",IF(Fixture!I74&gt;Fixture!G74,Settings!$G$7,IF(Fixture!I74=Fixture!G74,Settings!$G$8,IF(Fixture!I74&lt;Fixture!G74,Settings!$G$9,"-"))))</f>
        <v>3</v>
      </c>
    </row>
    <row r="71" spans="3:9" x14ac:dyDescent="0.25">
      <c r="C71" s="12">
        <f t="shared" si="4"/>
        <v>7</v>
      </c>
      <c r="D71" s="9">
        <f t="shared" si="5"/>
        <v>2</v>
      </c>
      <c r="E71" s="9">
        <f>IF(C71="-","-",IF(D71=maxgameno+2,"blank row 2",IF(D71=maxgameno+1,"blank row 1",INDEX(FixtureCode!$B$4:$AH$128,MATCH($C71,FixtureCode!$B$4:$B$128,0),MATCH("G"&amp;D71&amp;"-T1",FixtureCode!$B$4:$AH$4,0)))))</f>
        <v>13</v>
      </c>
      <c r="F71" s="13">
        <f>IF(C71="-","-",IF(D71=maxgameno+2,"blank row 2",IF(D71=maxgameno+1,"blank row 1",INDEX(FixtureCode!$B$4:$AH$128,MATCH($C71,FixtureCode!$B$4:$B$128,0),MATCH("G"&amp;D71&amp;"-T2",FixtureCode!$B$4:$AH$4,0)))))</f>
        <v>11</v>
      </c>
      <c r="G71" s="12" t="str">
        <f>IF(C71="-","-",IF(AND(ISNUMBER(Fixture!G75),ISNUMBER(Fixture!I75),Fixture!F75&lt;&gt;"BYE",Fixture!J75&lt;&gt;"BYE"),"Yes","-"))</f>
        <v>Yes</v>
      </c>
      <c r="H71" s="9">
        <f>IF(G71="-","-",IF(Fixture!G75&gt;Fixture!I75,Settings!$G$7,IF(Fixture!G75=Fixture!I75,Settings!$G$8,IF(Fixture!G75&lt;Fixture!I75,Settings!$G$9,"-"))))</f>
        <v>0</v>
      </c>
      <c r="I71" s="13">
        <f>IF(G71="-","-",IF(Fixture!I75&gt;Fixture!G75,Settings!$G$7,IF(Fixture!I75=Fixture!G75,Settings!$G$8,IF(Fixture!I75&lt;Fixture!G75,Settings!$G$9,"-"))))</f>
        <v>3</v>
      </c>
    </row>
    <row r="72" spans="3:9" x14ac:dyDescent="0.25">
      <c r="C72" s="12">
        <f t="shared" si="4"/>
        <v>7</v>
      </c>
      <c r="D72" s="9">
        <f t="shared" si="5"/>
        <v>3</v>
      </c>
      <c r="E72" s="9">
        <f>IF(C72="-","-",IF(D72=maxgameno+2,"blank row 2",IF(D72=maxgameno+1,"blank row 1",INDEX(FixtureCode!$B$4:$AH$128,MATCH($C72,FixtureCode!$B$4:$B$128,0),MATCH("G"&amp;D72&amp;"-T1",FixtureCode!$B$4:$AH$4,0)))))</f>
        <v>14</v>
      </c>
      <c r="F72" s="13">
        <f>IF(C72="-","-",IF(D72=maxgameno+2,"blank row 2",IF(D72=maxgameno+1,"blank row 1",INDEX(FixtureCode!$B$4:$AH$128,MATCH($C72,FixtureCode!$B$4:$B$128,0),MATCH("G"&amp;D72&amp;"-T2",FixtureCode!$B$4:$AH$4,0)))))</f>
        <v>10</v>
      </c>
      <c r="G72" s="12" t="str">
        <f>IF(C72="-","-",IF(AND(ISNUMBER(Fixture!G76),ISNUMBER(Fixture!I76),Fixture!F76&lt;&gt;"BYE",Fixture!J76&lt;&gt;"BYE"),"Yes","-"))</f>
        <v>Yes</v>
      </c>
      <c r="H72" s="9">
        <f>IF(G72="-","-",IF(Fixture!G76&gt;Fixture!I76,Settings!$G$7,IF(Fixture!G76=Fixture!I76,Settings!$G$8,IF(Fixture!G76&lt;Fixture!I76,Settings!$G$9,"-"))))</f>
        <v>0</v>
      </c>
      <c r="I72" s="13">
        <f>IF(G72="-","-",IF(Fixture!I76&gt;Fixture!G76,Settings!$G$7,IF(Fixture!I76=Fixture!G76,Settings!$G$8,IF(Fixture!I76&lt;Fixture!G76,Settings!$G$9,"-"))))</f>
        <v>3</v>
      </c>
    </row>
    <row r="73" spans="3:9" x14ac:dyDescent="0.25">
      <c r="C73" s="12">
        <f t="shared" si="4"/>
        <v>7</v>
      </c>
      <c r="D73" s="9">
        <f t="shared" si="5"/>
        <v>4</v>
      </c>
      <c r="E73" s="9">
        <f>IF(C73="-","-",IF(D73=maxgameno+2,"blank row 2",IF(D73=maxgameno+1,"blank row 1",INDEX(FixtureCode!$B$4:$AH$128,MATCH($C73,FixtureCode!$B$4:$B$128,0),MATCH("G"&amp;D73&amp;"-T1",FixtureCode!$B$4:$AH$4,0)))))</f>
        <v>15</v>
      </c>
      <c r="F73" s="13">
        <f>IF(C73="-","-",IF(D73=maxgameno+2,"blank row 2",IF(D73=maxgameno+1,"blank row 1",INDEX(FixtureCode!$B$4:$AH$128,MATCH($C73,FixtureCode!$B$4:$B$128,0),MATCH("G"&amp;D73&amp;"-T2",FixtureCode!$B$4:$AH$4,0)))))</f>
        <v>9</v>
      </c>
      <c r="G73" s="12" t="str">
        <f>IF(C73="-","-",IF(AND(ISNUMBER(Fixture!G77),ISNUMBER(Fixture!I77),Fixture!F77&lt;&gt;"BYE",Fixture!J77&lt;&gt;"BYE"),"Yes","-"))</f>
        <v>Yes</v>
      </c>
      <c r="H73" s="9">
        <f>IF(G73="-","-",IF(Fixture!G77&gt;Fixture!I77,Settings!$G$7,IF(Fixture!G77=Fixture!I77,Settings!$G$8,IF(Fixture!G77&lt;Fixture!I77,Settings!$G$9,"-"))))</f>
        <v>3</v>
      </c>
      <c r="I73" s="13">
        <f>IF(G73="-","-",IF(Fixture!I77&gt;Fixture!G77,Settings!$G$7,IF(Fixture!I77=Fixture!G77,Settings!$G$8,IF(Fixture!I77&lt;Fixture!G77,Settings!$G$9,"-"))))</f>
        <v>0</v>
      </c>
    </row>
    <row r="74" spans="3:9" x14ac:dyDescent="0.25">
      <c r="C74" s="12">
        <f t="shared" si="4"/>
        <v>7</v>
      </c>
      <c r="D74" s="9">
        <f t="shared" si="5"/>
        <v>5</v>
      </c>
      <c r="E74" s="9">
        <f>IF(C74="-","-",IF(D74=maxgameno+2,"blank row 2",IF(D74=maxgameno+1,"blank row 1",INDEX(FixtureCode!$B$4:$AH$128,MATCH($C74,FixtureCode!$B$4:$B$128,0),MATCH("G"&amp;D74&amp;"-T1",FixtureCode!$B$4:$AH$4,0)))))</f>
        <v>16</v>
      </c>
      <c r="F74" s="13">
        <f>IF(C74="-","-",IF(D74=maxgameno+2,"blank row 2",IF(D74=maxgameno+1,"blank row 1",INDEX(FixtureCode!$B$4:$AH$128,MATCH($C74,FixtureCode!$B$4:$B$128,0),MATCH("G"&amp;D74&amp;"-T2",FixtureCode!$B$4:$AH$4,0)))))</f>
        <v>8</v>
      </c>
      <c r="G74" s="12" t="str">
        <f>IF(C74="-","-",IF(AND(ISNUMBER(Fixture!G78),ISNUMBER(Fixture!I78),Fixture!F78&lt;&gt;"BYE",Fixture!J78&lt;&gt;"BYE"),"Yes","-"))</f>
        <v>Yes</v>
      </c>
      <c r="H74" s="9">
        <f>IF(G74="-","-",IF(Fixture!G78&gt;Fixture!I78,Settings!$G$7,IF(Fixture!G78=Fixture!I78,Settings!$G$8,IF(Fixture!G78&lt;Fixture!I78,Settings!$G$9,"-"))))</f>
        <v>3</v>
      </c>
      <c r="I74" s="13">
        <f>IF(G74="-","-",IF(Fixture!I78&gt;Fixture!G78,Settings!$G$7,IF(Fixture!I78=Fixture!G78,Settings!$G$8,IF(Fixture!I78&lt;Fixture!G78,Settings!$G$9,"-"))))</f>
        <v>0</v>
      </c>
    </row>
    <row r="75" spans="3:9" x14ac:dyDescent="0.25">
      <c r="C75" s="12">
        <f t="shared" si="4"/>
        <v>7</v>
      </c>
      <c r="D75" s="9">
        <f t="shared" si="5"/>
        <v>6</v>
      </c>
      <c r="E75" s="9">
        <f>IF(C75="-","-",IF(D75=maxgameno+2,"blank row 2",IF(D75=maxgameno+1,"blank row 1",INDEX(FixtureCode!$B$4:$AH$128,MATCH($C75,FixtureCode!$B$4:$B$128,0),MATCH("G"&amp;D75&amp;"-T1",FixtureCode!$B$4:$AH$4,0)))))</f>
        <v>17</v>
      </c>
      <c r="F75" s="13">
        <f>IF(C75="-","-",IF(D75=maxgameno+2,"blank row 2",IF(D75=maxgameno+1,"blank row 1",INDEX(FixtureCode!$B$4:$AH$128,MATCH($C75,FixtureCode!$B$4:$B$128,0),MATCH("G"&amp;D75&amp;"-T2",FixtureCode!$B$4:$AH$4,0)))))</f>
        <v>7</v>
      </c>
      <c r="G75" s="12" t="str">
        <f>IF(C75="-","-",IF(AND(ISNUMBER(Fixture!G79),ISNUMBER(Fixture!I79),Fixture!F79&lt;&gt;"BYE",Fixture!J79&lt;&gt;"BYE"),"Yes","-"))</f>
        <v>Yes</v>
      </c>
      <c r="H75" s="9">
        <f>IF(G75="-","-",IF(Fixture!G79&gt;Fixture!I79,Settings!$G$7,IF(Fixture!G79=Fixture!I79,Settings!$G$8,IF(Fixture!G79&lt;Fixture!I79,Settings!$G$9,"-"))))</f>
        <v>3</v>
      </c>
      <c r="I75" s="13">
        <f>IF(G75="-","-",IF(Fixture!I79&gt;Fixture!G79,Settings!$G$7,IF(Fixture!I79=Fixture!G79,Settings!$G$8,IF(Fixture!I79&lt;Fixture!G79,Settings!$G$9,"-"))))</f>
        <v>0</v>
      </c>
    </row>
    <row r="76" spans="3:9" x14ac:dyDescent="0.25">
      <c r="C76" s="12">
        <f t="shared" si="4"/>
        <v>7</v>
      </c>
      <c r="D76" s="9">
        <f t="shared" si="5"/>
        <v>7</v>
      </c>
      <c r="E76" s="9">
        <f>IF(C76="-","-",IF(D76=maxgameno+2,"blank row 2",IF(D76=maxgameno+1,"blank row 1",INDEX(FixtureCode!$B$4:$AH$128,MATCH($C76,FixtureCode!$B$4:$B$128,0),MATCH("G"&amp;D76&amp;"-T1",FixtureCode!$B$4:$AH$4,0)))))</f>
        <v>18</v>
      </c>
      <c r="F76" s="13">
        <f>IF(C76="-","-",IF(D76=maxgameno+2,"blank row 2",IF(D76=maxgameno+1,"blank row 1",INDEX(FixtureCode!$B$4:$AH$128,MATCH($C76,FixtureCode!$B$4:$B$128,0),MATCH("G"&amp;D76&amp;"-T2",FixtureCode!$B$4:$AH$4,0)))))</f>
        <v>6</v>
      </c>
      <c r="G76" s="12" t="str">
        <f>IF(C76="-","-",IF(AND(ISNUMBER(Fixture!G80),ISNUMBER(Fixture!I80),Fixture!F80&lt;&gt;"BYE",Fixture!J80&lt;&gt;"BYE"),"Yes","-"))</f>
        <v>Yes</v>
      </c>
      <c r="H76" s="9">
        <f>IF(G76="-","-",IF(Fixture!G80&gt;Fixture!I80,Settings!$G$7,IF(Fixture!G80=Fixture!I80,Settings!$G$8,IF(Fixture!G80&lt;Fixture!I80,Settings!$G$9,"-"))))</f>
        <v>0</v>
      </c>
      <c r="I76" s="13">
        <f>IF(G76="-","-",IF(Fixture!I80&gt;Fixture!G80,Settings!$G$7,IF(Fixture!I80=Fixture!G80,Settings!$G$8,IF(Fixture!I80&lt;Fixture!G80,Settings!$G$9,"-"))))</f>
        <v>3</v>
      </c>
    </row>
    <row r="77" spans="3:9" x14ac:dyDescent="0.25">
      <c r="C77" s="12">
        <f t="shared" si="4"/>
        <v>7</v>
      </c>
      <c r="D77" s="9">
        <f t="shared" si="5"/>
        <v>8</v>
      </c>
      <c r="E77" s="9">
        <f>IF(C77="-","-",IF(D77=maxgameno+2,"blank row 2",IF(D77=maxgameno+1,"blank row 1",INDEX(FixtureCode!$B$4:$AH$128,MATCH($C77,FixtureCode!$B$4:$B$128,0),MATCH("G"&amp;D77&amp;"-T1",FixtureCode!$B$4:$AH$4,0)))))</f>
        <v>2</v>
      </c>
      <c r="F77" s="13">
        <f>IF(C77="-","-",IF(D77=maxgameno+2,"blank row 2",IF(D77=maxgameno+1,"blank row 1",INDEX(FixtureCode!$B$4:$AH$128,MATCH($C77,FixtureCode!$B$4:$B$128,0),MATCH("G"&amp;D77&amp;"-T2",FixtureCode!$B$4:$AH$4,0)))))</f>
        <v>5</v>
      </c>
      <c r="G77" s="12" t="str">
        <f>IF(C77="-","-",IF(AND(ISNUMBER(Fixture!G81),ISNUMBER(Fixture!I81),Fixture!F81&lt;&gt;"BYE",Fixture!J81&lt;&gt;"BYE"),"Yes","-"))</f>
        <v>Yes</v>
      </c>
      <c r="H77" s="9">
        <f>IF(G77="-","-",IF(Fixture!G81&gt;Fixture!I81,Settings!$G$7,IF(Fixture!G81=Fixture!I81,Settings!$G$8,IF(Fixture!G81&lt;Fixture!I81,Settings!$G$9,"-"))))</f>
        <v>3</v>
      </c>
      <c r="I77" s="13">
        <f>IF(G77="-","-",IF(Fixture!I81&gt;Fixture!G81,Settings!$G$7,IF(Fixture!I81=Fixture!G81,Settings!$G$8,IF(Fixture!I81&lt;Fixture!G81,Settings!$G$9,"-"))))</f>
        <v>0</v>
      </c>
    </row>
    <row r="78" spans="3:9" x14ac:dyDescent="0.25">
      <c r="C78" s="12">
        <f t="shared" si="4"/>
        <v>7</v>
      </c>
      <c r="D78" s="9">
        <f t="shared" si="5"/>
        <v>9</v>
      </c>
      <c r="E78" s="9">
        <f>IF(C78="-","-",IF(D78=maxgameno+2,"blank row 2",IF(D78=maxgameno+1,"blank row 1",INDEX(FixtureCode!$B$4:$AH$128,MATCH($C78,FixtureCode!$B$4:$B$128,0),MATCH("G"&amp;D78&amp;"-T1",FixtureCode!$B$4:$AH$4,0)))))</f>
        <v>3</v>
      </c>
      <c r="F78" s="13">
        <f>IF(C78="-","-",IF(D78=maxgameno+2,"blank row 2",IF(D78=maxgameno+1,"blank row 1",INDEX(FixtureCode!$B$4:$AH$128,MATCH($C78,FixtureCode!$B$4:$B$128,0),MATCH("G"&amp;D78&amp;"-T2",FixtureCode!$B$4:$AH$4,0)))))</f>
        <v>4</v>
      </c>
      <c r="G78" s="12" t="str">
        <f>IF(C78="-","-",IF(AND(ISNUMBER(Fixture!G82),ISNUMBER(Fixture!I82),Fixture!F82&lt;&gt;"BYE",Fixture!J82&lt;&gt;"BYE"),"Yes","-"))</f>
        <v>Yes</v>
      </c>
      <c r="H78" s="9">
        <f>IF(G78="-","-",IF(Fixture!G82&gt;Fixture!I82,Settings!$G$7,IF(Fixture!G82=Fixture!I82,Settings!$G$8,IF(Fixture!G82&lt;Fixture!I82,Settings!$G$9,"-"))))</f>
        <v>0</v>
      </c>
      <c r="I78" s="13">
        <f>IF(G78="-","-",IF(Fixture!I82&gt;Fixture!G82,Settings!$G$7,IF(Fixture!I82=Fixture!G82,Settings!$G$8,IF(Fixture!I82&lt;Fixture!G82,Settings!$G$9,"-"))))</f>
        <v>3</v>
      </c>
    </row>
    <row r="79" spans="3:9" x14ac:dyDescent="0.25">
      <c r="C79" s="12">
        <f t="shared" si="4"/>
        <v>7</v>
      </c>
      <c r="D79" s="9">
        <f t="shared" si="5"/>
        <v>10</v>
      </c>
      <c r="E79" s="9" t="str">
        <f>IF(C79="-","-",IF(D79=maxgameno+2,"blank row 2",IF(D79=maxgameno+1,"blank row 1",INDEX(FixtureCode!$B$4:$AH$128,MATCH($C79,FixtureCode!$B$4:$B$128,0),MATCH("G"&amp;D79&amp;"-T1",FixtureCode!$B$4:$AH$4,0)))))</f>
        <v>blank row 1</v>
      </c>
      <c r="F79" s="13" t="str">
        <f>IF(C79="-","-",IF(D79=maxgameno+2,"blank row 2",IF(D79=maxgameno+1,"blank row 1",INDEX(FixtureCode!$B$4:$AH$128,MATCH($C79,FixtureCode!$B$4:$B$128,0),MATCH("G"&amp;D79&amp;"-T2",FixtureCode!$B$4:$AH$4,0)))))</f>
        <v>blank row 1</v>
      </c>
      <c r="G79" s="12" t="str">
        <f>IF(C79="-","-",IF(AND(ISNUMBER(Fixture!G83),ISNUMBER(Fixture!I83),Fixture!F83&lt;&gt;"BYE",Fixture!J83&lt;&gt;"BYE"),"Yes","-"))</f>
        <v>-</v>
      </c>
      <c r="H79" s="9" t="str">
        <f>IF(G79="-","-",IF(Fixture!G83&gt;Fixture!I83,Settings!$G$7,IF(Fixture!G83=Fixture!I83,Settings!$G$8,IF(Fixture!G83&lt;Fixture!I83,Settings!$G$9,"-"))))</f>
        <v>-</v>
      </c>
      <c r="I79" s="13" t="str">
        <f>IF(G79="-","-",IF(Fixture!I83&gt;Fixture!G83,Settings!$G$7,IF(Fixture!I83=Fixture!G83,Settings!$G$8,IF(Fixture!I83&lt;Fixture!G83,Settings!$G$9,"-"))))</f>
        <v>-</v>
      </c>
    </row>
    <row r="80" spans="3:9" x14ac:dyDescent="0.25">
      <c r="C80" s="12">
        <f t="shared" si="4"/>
        <v>7</v>
      </c>
      <c r="D80" s="9">
        <f t="shared" si="5"/>
        <v>11</v>
      </c>
      <c r="E80" s="9" t="str">
        <f>IF(C80="-","-",IF(D80=maxgameno+2,"blank row 2",IF(D80=maxgameno+1,"blank row 1",INDEX(FixtureCode!$B$4:$AH$128,MATCH($C80,FixtureCode!$B$4:$B$128,0),MATCH("G"&amp;D80&amp;"-T1",FixtureCode!$B$4:$AH$4,0)))))</f>
        <v>blank row 2</v>
      </c>
      <c r="F80" s="13" t="str">
        <f>IF(C80="-","-",IF(D80=maxgameno+2,"blank row 2",IF(D80=maxgameno+1,"blank row 1",INDEX(FixtureCode!$B$4:$AH$128,MATCH($C80,FixtureCode!$B$4:$B$128,0),MATCH("G"&amp;D80&amp;"-T2",FixtureCode!$B$4:$AH$4,0)))))</f>
        <v>blank row 2</v>
      </c>
      <c r="G80" s="12" t="str">
        <f>IF(C80="-","-",IF(AND(ISNUMBER(Fixture!G84),ISNUMBER(Fixture!I84),Fixture!F84&lt;&gt;"BYE",Fixture!J84&lt;&gt;"BYE"),"Yes","-"))</f>
        <v>-</v>
      </c>
      <c r="H80" s="9" t="str">
        <f>IF(G80="-","-",IF(Fixture!G84&gt;Fixture!I84,Settings!$G$7,IF(Fixture!G84=Fixture!I84,Settings!$G$8,IF(Fixture!G84&lt;Fixture!I84,Settings!$G$9,"-"))))</f>
        <v>-</v>
      </c>
      <c r="I80" s="13" t="str">
        <f>IF(G80="-","-",IF(Fixture!I84&gt;Fixture!G84,Settings!$G$7,IF(Fixture!I84=Fixture!G84,Settings!$G$8,IF(Fixture!I84&lt;Fixture!G84,Settings!$G$9,"-"))))</f>
        <v>-</v>
      </c>
    </row>
    <row r="81" spans="3:9" x14ac:dyDescent="0.25">
      <c r="C81" s="12">
        <f t="shared" si="4"/>
        <v>8</v>
      </c>
      <c r="D81" s="9">
        <f t="shared" si="5"/>
        <v>1</v>
      </c>
      <c r="E81" s="9">
        <f>IF(C81="-","-",IF(D81=maxgameno+2,"blank row 2",IF(D81=maxgameno+1,"blank row 1",INDEX(FixtureCode!$B$4:$AH$128,MATCH($C81,FixtureCode!$B$4:$B$128,0),MATCH("G"&amp;D81&amp;"-T1",FixtureCode!$B$4:$AH$4,0)))))</f>
        <v>1</v>
      </c>
      <c r="F81" s="13">
        <f>IF(C81="-","-",IF(D81=maxgameno+2,"blank row 2",IF(D81=maxgameno+1,"blank row 1",INDEX(FixtureCode!$B$4:$AH$128,MATCH($C81,FixtureCode!$B$4:$B$128,0),MATCH("G"&amp;D81&amp;"-T2",FixtureCode!$B$4:$AH$4,0)))))</f>
        <v>11</v>
      </c>
      <c r="G81" s="12" t="str">
        <f>IF(C81="-","-",IF(AND(ISNUMBER(Fixture!G85),ISNUMBER(Fixture!I85),Fixture!F85&lt;&gt;"BYE",Fixture!J85&lt;&gt;"BYE"),"Yes","-"))</f>
        <v>Yes</v>
      </c>
      <c r="H81" s="9">
        <f>IF(G81="-","-",IF(Fixture!G85&gt;Fixture!I85,Settings!$G$7,IF(Fixture!G85=Fixture!I85,Settings!$G$8,IF(Fixture!G85&lt;Fixture!I85,Settings!$G$9,"-"))))</f>
        <v>1</v>
      </c>
      <c r="I81" s="13">
        <f>IF(G81="-","-",IF(Fixture!I85&gt;Fixture!G85,Settings!$G$7,IF(Fixture!I85=Fixture!G85,Settings!$G$8,IF(Fixture!I85&lt;Fixture!G85,Settings!$G$9,"-"))))</f>
        <v>1</v>
      </c>
    </row>
    <row r="82" spans="3:9" x14ac:dyDescent="0.25">
      <c r="C82" s="12">
        <f t="shared" si="4"/>
        <v>8</v>
      </c>
      <c r="D82" s="9">
        <f t="shared" si="5"/>
        <v>2</v>
      </c>
      <c r="E82" s="9">
        <f>IF(C82="-","-",IF(D82=maxgameno+2,"blank row 2",IF(D82=maxgameno+1,"blank row 1",INDEX(FixtureCode!$B$4:$AH$128,MATCH($C82,FixtureCode!$B$4:$B$128,0),MATCH("G"&amp;D82&amp;"-T1",FixtureCode!$B$4:$AH$4,0)))))</f>
        <v>12</v>
      </c>
      <c r="F82" s="13">
        <f>IF(C82="-","-",IF(D82=maxgameno+2,"blank row 2",IF(D82=maxgameno+1,"blank row 1",INDEX(FixtureCode!$B$4:$AH$128,MATCH($C82,FixtureCode!$B$4:$B$128,0),MATCH("G"&amp;D82&amp;"-T2",FixtureCode!$B$4:$AH$4,0)))))</f>
        <v>10</v>
      </c>
      <c r="G82" s="12" t="str">
        <f>IF(C82="-","-",IF(AND(ISNUMBER(Fixture!G86),ISNUMBER(Fixture!I86),Fixture!F86&lt;&gt;"BYE",Fixture!J86&lt;&gt;"BYE"),"Yes","-"))</f>
        <v>Yes</v>
      </c>
      <c r="H82" s="9">
        <f>IF(G82="-","-",IF(Fixture!G86&gt;Fixture!I86,Settings!$G$7,IF(Fixture!G86=Fixture!I86,Settings!$G$8,IF(Fixture!G86&lt;Fixture!I86,Settings!$G$9,"-"))))</f>
        <v>1</v>
      </c>
      <c r="I82" s="13">
        <f>IF(G82="-","-",IF(Fixture!I86&gt;Fixture!G86,Settings!$G$7,IF(Fixture!I86=Fixture!G86,Settings!$G$8,IF(Fixture!I86&lt;Fixture!G86,Settings!$G$9,"-"))))</f>
        <v>1</v>
      </c>
    </row>
    <row r="83" spans="3:9" x14ac:dyDescent="0.25">
      <c r="C83" s="12">
        <f t="shared" si="4"/>
        <v>8</v>
      </c>
      <c r="D83" s="9">
        <f t="shared" si="5"/>
        <v>3</v>
      </c>
      <c r="E83" s="9">
        <f>IF(C83="-","-",IF(D83=maxgameno+2,"blank row 2",IF(D83=maxgameno+1,"blank row 1",INDEX(FixtureCode!$B$4:$AH$128,MATCH($C83,FixtureCode!$B$4:$B$128,0),MATCH("G"&amp;D83&amp;"-T1",FixtureCode!$B$4:$AH$4,0)))))</f>
        <v>13</v>
      </c>
      <c r="F83" s="13">
        <f>IF(C83="-","-",IF(D83=maxgameno+2,"blank row 2",IF(D83=maxgameno+1,"blank row 1",INDEX(FixtureCode!$B$4:$AH$128,MATCH($C83,FixtureCode!$B$4:$B$128,0),MATCH("G"&amp;D83&amp;"-T2",FixtureCode!$B$4:$AH$4,0)))))</f>
        <v>9</v>
      </c>
      <c r="G83" s="12" t="str">
        <f>IF(C83="-","-",IF(AND(ISNUMBER(Fixture!G87),ISNUMBER(Fixture!I87),Fixture!F87&lt;&gt;"BYE",Fixture!J87&lt;&gt;"BYE"),"Yes","-"))</f>
        <v>Yes</v>
      </c>
      <c r="H83" s="9">
        <f>IF(G83="-","-",IF(Fixture!G87&gt;Fixture!I87,Settings!$G$7,IF(Fixture!G87=Fixture!I87,Settings!$G$8,IF(Fixture!G87&lt;Fixture!I87,Settings!$G$9,"-"))))</f>
        <v>3</v>
      </c>
      <c r="I83" s="13">
        <f>IF(G83="-","-",IF(Fixture!I87&gt;Fixture!G87,Settings!$G$7,IF(Fixture!I87=Fixture!G87,Settings!$G$8,IF(Fixture!I87&lt;Fixture!G87,Settings!$G$9,"-"))))</f>
        <v>0</v>
      </c>
    </row>
    <row r="84" spans="3:9" x14ac:dyDescent="0.25">
      <c r="C84" s="12">
        <f t="shared" si="4"/>
        <v>8</v>
      </c>
      <c r="D84" s="9">
        <f t="shared" si="5"/>
        <v>4</v>
      </c>
      <c r="E84" s="9">
        <f>IF(C84="-","-",IF(D84=maxgameno+2,"blank row 2",IF(D84=maxgameno+1,"blank row 1",INDEX(FixtureCode!$B$4:$AH$128,MATCH($C84,FixtureCode!$B$4:$B$128,0),MATCH("G"&amp;D84&amp;"-T1",FixtureCode!$B$4:$AH$4,0)))))</f>
        <v>14</v>
      </c>
      <c r="F84" s="13">
        <f>IF(C84="-","-",IF(D84=maxgameno+2,"blank row 2",IF(D84=maxgameno+1,"blank row 1",INDEX(FixtureCode!$B$4:$AH$128,MATCH($C84,FixtureCode!$B$4:$B$128,0),MATCH("G"&amp;D84&amp;"-T2",FixtureCode!$B$4:$AH$4,0)))))</f>
        <v>8</v>
      </c>
      <c r="G84" s="12" t="str">
        <f>IF(C84="-","-",IF(AND(ISNUMBER(Fixture!G88),ISNUMBER(Fixture!I88),Fixture!F88&lt;&gt;"BYE",Fixture!J88&lt;&gt;"BYE"),"Yes","-"))</f>
        <v>Yes</v>
      </c>
      <c r="H84" s="9">
        <f>IF(G84="-","-",IF(Fixture!G88&gt;Fixture!I88,Settings!$G$7,IF(Fixture!G88=Fixture!I88,Settings!$G$8,IF(Fixture!G88&lt;Fixture!I88,Settings!$G$9,"-"))))</f>
        <v>1</v>
      </c>
      <c r="I84" s="13">
        <f>IF(G84="-","-",IF(Fixture!I88&gt;Fixture!G88,Settings!$G$7,IF(Fixture!I88=Fixture!G88,Settings!$G$8,IF(Fixture!I88&lt;Fixture!G88,Settings!$G$9,"-"))))</f>
        <v>1</v>
      </c>
    </row>
    <row r="85" spans="3:9" x14ac:dyDescent="0.25">
      <c r="C85" s="12">
        <f t="shared" si="4"/>
        <v>8</v>
      </c>
      <c r="D85" s="9">
        <f t="shared" si="5"/>
        <v>5</v>
      </c>
      <c r="E85" s="9">
        <f>IF(C85="-","-",IF(D85=maxgameno+2,"blank row 2",IF(D85=maxgameno+1,"blank row 1",INDEX(FixtureCode!$B$4:$AH$128,MATCH($C85,FixtureCode!$B$4:$B$128,0),MATCH("G"&amp;D85&amp;"-T1",FixtureCode!$B$4:$AH$4,0)))))</f>
        <v>15</v>
      </c>
      <c r="F85" s="13">
        <f>IF(C85="-","-",IF(D85=maxgameno+2,"blank row 2",IF(D85=maxgameno+1,"blank row 1",INDEX(FixtureCode!$B$4:$AH$128,MATCH($C85,FixtureCode!$B$4:$B$128,0),MATCH("G"&amp;D85&amp;"-T2",FixtureCode!$B$4:$AH$4,0)))))</f>
        <v>7</v>
      </c>
      <c r="G85" s="12" t="str">
        <f>IF(C85="-","-",IF(AND(ISNUMBER(Fixture!G89),ISNUMBER(Fixture!I89),Fixture!F89&lt;&gt;"BYE",Fixture!J89&lt;&gt;"BYE"),"Yes","-"))</f>
        <v>Yes</v>
      </c>
      <c r="H85" s="9">
        <f>IF(G85="-","-",IF(Fixture!G89&gt;Fixture!I89,Settings!$G$7,IF(Fixture!G89=Fixture!I89,Settings!$G$8,IF(Fixture!G89&lt;Fixture!I89,Settings!$G$9,"-"))))</f>
        <v>3</v>
      </c>
      <c r="I85" s="13">
        <f>IF(G85="-","-",IF(Fixture!I89&gt;Fixture!G89,Settings!$G$7,IF(Fixture!I89=Fixture!G89,Settings!$G$8,IF(Fixture!I89&lt;Fixture!G89,Settings!$G$9,"-"))))</f>
        <v>0</v>
      </c>
    </row>
    <row r="86" spans="3:9" x14ac:dyDescent="0.25">
      <c r="C86" s="12">
        <f t="shared" si="4"/>
        <v>8</v>
      </c>
      <c r="D86" s="9">
        <f t="shared" si="5"/>
        <v>6</v>
      </c>
      <c r="E86" s="9">
        <f>IF(C86="-","-",IF(D86=maxgameno+2,"blank row 2",IF(D86=maxgameno+1,"blank row 1",INDEX(FixtureCode!$B$4:$AH$128,MATCH($C86,FixtureCode!$B$4:$B$128,0),MATCH("G"&amp;D86&amp;"-T1",FixtureCode!$B$4:$AH$4,0)))))</f>
        <v>16</v>
      </c>
      <c r="F86" s="13">
        <f>IF(C86="-","-",IF(D86=maxgameno+2,"blank row 2",IF(D86=maxgameno+1,"blank row 1",INDEX(FixtureCode!$B$4:$AH$128,MATCH($C86,FixtureCode!$B$4:$B$128,0),MATCH("G"&amp;D86&amp;"-T2",FixtureCode!$B$4:$AH$4,0)))))</f>
        <v>6</v>
      </c>
      <c r="G86" s="12" t="str">
        <f>IF(C86="-","-",IF(AND(ISNUMBER(Fixture!G90),ISNUMBER(Fixture!I90),Fixture!F90&lt;&gt;"BYE",Fixture!J90&lt;&gt;"BYE"),"Yes","-"))</f>
        <v>Yes</v>
      </c>
      <c r="H86" s="9">
        <f>IF(G86="-","-",IF(Fixture!G90&gt;Fixture!I90,Settings!$G$7,IF(Fixture!G90=Fixture!I90,Settings!$G$8,IF(Fixture!G90&lt;Fixture!I90,Settings!$G$9,"-"))))</f>
        <v>1</v>
      </c>
      <c r="I86" s="13">
        <f>IF(G86="-","-",IF(Fixture!I90&gt;Fixture!G90,Settings!$G$7,IF(Fixture!I90=Fixture!G90,Settings!$G$8,IF(Fixture!I90&lt;Fixture!G90,Settings!$G$9,"-"))))</f>
        <v>1</v>
      </c>
    </row>
    <row r="87" spans="3:9" x14ac:dyDescent="0.25">
      <c r="C87" s="12">
        <f t="shared" si="4"/>
        <v>8</v>
      </c>
      <c r="D87" s="9">
        <f t="shared" si="5"/>
        <v>7</v>
      </c>
      <c r="E87" s="9">
        <f>IF(C87="-","-",IF(D87=maxgameno+2,"blank row 2",IF(D87=maxgameno+1,"blank row 1",INDEX(FixtureCode!$B$4:$AH$128,MATCH($C87,FixtureCode!$B$4:$B$128,0),MATCH("G"&amp;D87&amp;"-T1",FixtureCode!$B$4:$AH$4,0)))))</f>
        <v>17</v>
      </c>
      <c r="F87" s="13">
        <f>IF(C87="-","-",IF(D87=maxgameno+2,"blank row 2",IF(D87=maxgameno+1,"blank row 1",INDEX(FixtureCode!$B$4:$AH$128,MATCH($C87,FixtureCode!$B$4:$B$128,0),MATCH("G"&amp;D87&amp;"-T2",FixtureCode!$B$4:$AH$4,0)))))</f>
        <v>5</v>
      </c>
      <c r="G87" s="12" t="str">
        <f>IF(C87="-","-",IF(AND(ISNUMBER(Fixture!G91),ISNUMBER(Fixture!I91),Fixture!F91&lt;&gt;"BYE",Fixture!J91&lt;&gt;"BYE"),"Yes","-"))</f>
        <v>Yes</v>
      </c>
      <c r="H87" s="9">
        <f>IF(G87="-","-",IF(Fixture!G91&gt;Fixture!I91,Settings!$G$7,IF(Fixture!G91=Fixture!I91,Settings!$G$8,IF(Fixture!G91&lt;Fixture!I91,Settings!$G$9,"-"))))</f>
        <v>0</v>
      </c>
      <c r="I87" s="13">
        <f>IF(G87="-","-",IF(Fixture!I91&gt;Fixture!G91,Settings!$G$7,IF(Fixture!I91=Fixture!G91,Settings!$G$8,IF(Fixture!I91&lt;Fixture!G91,Settings!$G$9,"-"))))</f>
        <v>3</v>
      </c>
    </row>
    <row r="88" spans="3:9" x14ac:dyDescent="0.25">
      <c r="C88" s="12">
        <f t="shared" si="4"/>
        <v>8</v>
      </c>
      <c r="D88" s="9">
        <f t="shared" si="5"/>
        <v>8</v>
      </c>
      <c r="E88" s="9">
        <f>IF(C88="-","-",IF(D88=maxgameno+2,"blank row 2",IF(D88=maxgameno+1,"blank row 1",INDEX(FixtureCode!$B$4:$AH$128,MATCH($C88,FixtureCode!$B$4:$B$128,0),MATCH("G"&amp;D88&amp;"-T1",FixtureCode!$B$4:$AH$4,0)))))</f>
        <v>18</v>
      </c>
      <c r="F88" s="13">
        <f>IF(C88="-","-",IF(D88=maxgameno+2,"blank row 2",IF(D88=maxgameno+1,"blank row 1",INDEX(FixtureCode!$B$4:$AH$128,MATCH($C88,FixtureCode!$B$4:$B$128,0),MATCH("G"&amp;D88&amp;"-T2",FixtureCode!$B$4:$AH$4,0)))))</f>
        <v>4</v>
      </c>
      <c r="G88" s="12" t="str">
        <f>IF(C88="-","-",IF(AND(ISNUMBER(Fixture!G92),ISNUMBER(Fixture!I92),Fixture!F92&lt;&gt;"BYE",Fixture!J92&lt;&gt;"BYE"),"Yes","-"))</f>
        <v>Yes</v>
      </c>
      <c r="H88" s="9">
        <f>IF(G88="-","-",IF(Fixture!G92&gt;Fixture!I92,Settings!$G$7,IF(Fixture!G92=Fixture!I92,Settings!$G$8,IF(Fixture!G92&lt;Fixture!I92,Settings!$G$9,"-"))))</f>
        <v>0</v>
      </c>
      <c r="I88" s="13">
        <f>IF(G88="-","-",IF(Fixture!I92&gt;Fixture!G92,Settings!$G$7,IF(Fixture!I92=Fixture!G92,Settings!$G$8,IF(Fixture!I92&lt;Fixture!G92,Settings!$G$9,"-"))))</f>
        <v>3</v>
      </c>
    </row>
    <row r="89" spans="3:9" x14ac:dyDescent="0.25">
      <c r="C89" s="12">
        <f t="shared" si="4"/>
        <v>8</v>
      </c>
      <c r="D89" s="9">
        <f t="shared" si="5"/>
        <v>9</v>
      </c>
      <c r="E89" s="9">
        <f>IF(C89="-","-",IF(D89=maxgameno+2,"blank row 2",IF(D89=maxgameno+1,"blank row 1",INDEX(FixtureCode!$B$4:$AH$128,MATCH($C89,FixtureCode!$B$4:$B$128,0),MATCH("G"&amp;D89&amp;"-T1",FixtureCode!$B$4:$AH$4,0)))))</f>
        <v>2</v>
      </c>
      <c r="F89" s="13">
        <f>IF(C89="-","-",IF(D89=maxgameno+2,"blank row 2",IF(D89=maxgameno+1,"blank row 1",INDEX(FixtureCode!$B$4:$AH$128,MATCH($C89,FixtureCode!$B$4:$B$128,0),MATCH("G"&amp;D89&amp;"-T2",FixtureCode!$B$4:$AH$4,0)))))</f>
        <v>3</v>
      </c>
      <c r="G89" s="12" t="str">
        <f>IF(C89="-","-",IF(AND(ISNUMBER(Fixture!G93),ISNUMBER(Fixture!I93),Fixture!F93&lt;&gt;"BYE",Fixture!J93&lt;&gt;"BYE"),"Yes","-"))</f>
        <v>Yes</v>
      </c>
      <c r="H89" s="9">
        <f>IF(G89="-","-",IF(Fixture!G93&gt;Fixture!I93,Settings!$G$7,IF(Fixture!G93=Fixture!I93,Settings!$G$8,IF(Fixture!G93&lt;Fixture!I93,Settings!$G$9,"-"))))</f>
        <v>3</v>
      </c>
      <c r="I89" s="13">
        <f>IF(G89="-","-",IF(Fixture!I93&gt;Fixture!G93,Settings!$G$7,IF(Fixture!I93=Fixture!G93,Settings!$G$8,IF(Fixture!I93&lt;Fixture!G93,Settings!$G$9,"-"))))</f>
        <v>0</v>
      </c>
    </row>
    <row r="90" spans="3:9" x14ac:dyDescent="0.25">
      <c r="C90" s="12">
        <f t="shared" si="4"/>
        <v>8</v>
      </c>
      <c r="D90" s="9">
        <f t="shared" si="5"/>
        <v>10</v>
      </c>
      <c r="E90" s="9" t="str">
        <f>IF(C90="-","-",IF(D90=maxgameno+2,"blank row 2",IF(D90=maxgameno+1,"blank row 1",INDEX(FixtureCode!$B$4:$AH$128,MATCH($C90,FixtureCode!$B$4:$B$128,0),MATCH("G"&amp;D90&amp;"-T1",FixtureCode!$B$4:$AH$4,0)))))</f>
        <v>blank row 1</v>
      </c>
      <c r="F90" s="13" t="str">
        <f>IF(C90="-","-",IF(D90=maxgameno+2,"blank row 2",IF(D90=maxgameno+1,"blank row 1",INDEX(FixtureCode!$B$4:$AH$128,MATCH($C90,FixtureCode!$B$4:$B$128,0),MATCH("G"&amp;D90&amp;"-T2",FixtureCode!$B$4:$AH$4,0)))))</f>
        <v>blank row 1</v>
      </c>
      <c r="G90" s="12" t="str">
        <f>IF(C90="-","-",IF(AND(ISNUMBER(Fixture!G94),ISNUMBER(Fixture!I94),Fixture!F94&lt;&gt;"BYE",Fixture!J94&lt;&gt;"BYE"),"Yes","-"))</f>
        <v>-</v>
      </c>
      <c r="H90" s="9" t="str">
        <f>IF(G90="-","-",IF(Fixture!G94&gt;Fixture!I94,Settings!$G$7,IF(Fixture!G94=Fixture!I94,Settings!$G$8,IF(Fixture!G94&lt;Fixture!I94,Settings!$G$9,"-"))))</f>
        <v>-</v>
      </c>
      <c r="I90" s="13" t="str">
        <f>IF(G90="-","-",IF(Fixture!I94&gt;Fixture!G94,Settings!$G$7,IF(Fixture!I94=Fixture!G94,Settings!$G$8,IF(Fixture!I94&lt;Fixture!G94,Settings!$G$9,"-"))))</f>
        <v>-</v>
      </c>
    </row>
    <row r="91" spans="3:9" x14ac:dyDescent="0.25">
      <c r="C91" s="12">
        <f t="shared" si="4"/>
        <v>8</v>
      </c>
      <c r="D91" s="9">
        <f t="shared" si="5"/>
        <v>11</v>
      </c>
      <c r="E91" s="9" t="str">
        <f>IF(C91="-","-",IF(D91=maxgameno+2,"blank row 2",IF(D91=maxgameno+1,"blank row 1",INDEX(FixtureCode!$B$4:$AH$128,MATCH($C91,FixtureCode!$B$4:$B$128,0),MATCH("G"&amp;D91&amp;"-T1",FixtureCode!$B$4:$AH$4,0)))))</f>
        <v>blank row 2</v>
      </c>
      <c r="F91" s="13" t="str">
        <f>IF(C91="-","-",IF(D91=maxgameno+2,"blank row 2",IF(D91=maxgameno+1,"blank row 1",INDEX(FixtureCode!$B$4:$AH$128,MATCH($C91,FixtureCode!$B$4:$B$128,0),MATCH("G"&amp;D91&amp;"-T2",FixtureCode!$B$4:$AH$4,0)))))</f>
        <v>blank row 2</v>
      </c>
      <c r="G91" s="12" t="str">
        <f>IF(C91="-","-",IF(AND(ISNUMBER(Fixture!G95),ISNUMBER(Fixture!I95),Fixture!F95&lt;&gt;"BYE",Fixture!J95&lt;&gt;"BYE"),"Yes","-"))</f>
        <v>-</v>
      </c>
      <c r="H91" s="9" t="str">
        <f>IF(G91="-","-",IF(Fixture!G95&gt;Fixture!I95,Settings!$G$7,IF(Fixture!G95=Fixture!I95,Settings!$G$8,IF(Fixture!G95&lt;Fixture!I95,Settings!$G$9,"-"))))</f>
        <v>-</v>
      </c>
      <c r="I91" s="13" t="str">
        <f>IF(G91="-","-",IF(Fixture!I95&gt;Fixture!G95,Settings!$G$7,IF(Fixture!I95=Fixture!G95,Settings!$G$8,IF(Fixture!I95&lt;Fixture!G95,Settings!$G$9,"-"))))</f>
        <v>-</v>
      </c>
    </row>
    <row r="92" spans="3:9" x14ac:dyDescent="0.25">
      <c r="C92" s="12">
        <f t="shared" si="4"/>
        <v>9</v>
      </c>
      <c r="D92" s="9">
        <f t="shared" si="5"/>
        <v>1</v>
      </c>
      <c r="E92" s="9">
        <f>IF(C92="-","-",IF(D92=maxgameno+2,"blank row 2",IF(D92=maxgameno+1,"blank row 1",INDEX(FixtureCode!$B$4:$AH$128,MATCH($C92,FixtureCode!$B$4:$B$128,0),MATCH("G"&amp;D92&amp;"-T1",FixtureCode!$B$4:$AH$4,0)))))</f>
        <v>1</v>
      </c>
      <c r="F92" s="13">
        <f>IF(C92="-","-",IF(D92=maxgameno+2,"blank row 2",IF(D92=maxgameno+1,"blank row 1",INDEX(FixtureCode!$B$4:$AH$128,MATCH($C92,FixtureCode!$B$4:$B$128,0),MATCH("G"&amp;D92&amp;"-T2",FixtureCode!$B$4:$AH$4,0)))))</f>
        <v>10</v>
      </c>
      <c r="G92" s="12" t="str">
        <f>IF(C92="-","-",IF(AND(ISNUMBER(Fixture!G96),ISNUMBER(Fixture!I96),Fixture!F96&lt;&gt;"BYE",Fixture!J96&lt;&gt;"BYE"),"Yes","-"))</f>
        <v>Yes</v>
      </c>
      <c r="H92" s="9">
        <f>IF(G92="-","-",IF(Fixture!G96&gt;Fixture!I96,Settings!$G$7,IF(Fixture!G96=Fixture!I96,Settings!$G$8,IF(Fixture!G96&lt;Fixture!I96,Settings!$G$9,"-"))))</f>
        <v>0</v>
      </c>
      <c r="I92" s="13">
        <f>IF(G92="-","-",IF(Fixture!I96&gt;Fixture!G96,Settings!$G$7,IF(Fixture!I96=Fixture!G96,Settings!$G$8,IF(Fixture!I96&lt;Fixture!G96,Settings!$G$9,"-"))))</f>
        <v>3</v>
      </c>
    </row>
    <row r="93" spans="3:9" x14ac:dyDescent="0.25">
      <c r="C93" s="12">
        <f t="shared" si="4"/>
        <v>9</v>
      </c>
      <c r="D93" s="9">
        <f t="shared" si="5"/>
        <v>2</v>
      </c>
      <c r="E93" s="9">
        <f>IF(C93="-","-",IF(D93=maxgameno+2,"blank row 2",IF(D93=maxgameno+1,"blank row 1",INDEX(FixtureCode!$B$4:$AH$128,MATCH($C93,FixtureCode!$B$4:$B$128,0),MATCH("G"&amp;D93&amp;"-T1",FixtureCode!$B$4:$AH$4,0)))))</f>
        <v>11</v>
      </c>
      <c r="F93" s="13">
        <f>IF(C93="-","-",IF(D93=maxgameno+2,"blank row 2",IF(D93=maxgameno+1,"blank row 1",INDEX(FixtureCode!$B$4:$AH$128,MATCH($C93,FixtureCode!$B$4:$B$128,0),MATCH("G"&amp;D93&amp;"-T2",FixtureCode!$B$4:$AH$4,0)))))</f>
        <v>9</v>
      </c>
      <c r="G93" s="12" t="str">
        <f>IF(C93="-","-",IF(AND(ISNUMBER(Fixture!G97),ISNUMBER(Fixture!I97),Fixture!F97&lt;&gt;"BYE",Fixture!J97&lt;&gt;"BYE"),"Yes","-"))</f>
        <v>Yes</v>
      </c>
      <c r="H93" s="9">
        <f>IF(G93="-","-",IF(Fixture!G97&gt;Fixture!I97,Settings!$G$7,IF(Fixture!G97=Fixture!I97,Settings!$G$8,IF(Fixture!G97&lt;Fixture!I97,Settings!$G$9,"-"))))</f>
        <v>1</v>
      </c>
      <c r="I93" s="13">
        <f>IF(G93="-","-",IF(Fixture!I97&gt;Fixture!G97,Settings!$G$7,IF(Fixture!I97=Fixture!G97,Settings!$G$8,IF(Fixture!I97&lt;Fixture!G97,Settings!$G$9,"-"))))</f>
        <v>1</v>
      </c>
    </row>
    <row r="94" spans="3:9" x14ac:dyDescent="0.25">
      <c r="C94" s="12">
        <f t="shared" si="4"/>
        <v>9</v>
      </c>
      <c r="D94" s="9">
        <f t="shared" si="5"/>
        <v>3</v>
      </c>
      <c r="E94" s="9">
        <f>IF(C94="-","-",IF(D94=maxgameno+2,"blank row 2",IF(D94=maxgameno+1,"blank row 1",INDEX(FixtureCode!$B$4:$AH$128,MATCH($C94,FixtureCode!$B$4:$B$128,0),MATCH("G"&amp;D94&amp;"-T1",FixtureCode!$B$4:$AH$4,0)))))</f>
        <v>12</v>
      </c>
      <c r="F94" s="13">
        <f>IF(C94="-","-",IF(D94=maxgameno+2,"blank row 2",IF(D94=maxgameno+1,"blank row 1",INDEX(FixtureCode!$B$4:$AH$128,MATCH($C94,FixtureCode!$B$4:$B$128,0),MATCH("G"&amp;D94&amp;"-T2",FixtureCode!$B$4:$AH$4,0)))))</f>
        <v>8</v>
      </c>
      <c r="G94" s="12" t="str">
        <f>IF(C94="-","-",IF(AND(ISNUMBER(Fixture!G98),ISNUMBER(Fixture!I98),Fixture!F98&lt;&gt;"BYE",Fixture!J98&lt;&gt;"BYE"),"Yes","-"))</f>
        <v>Yes</v>
      </c>
      <c r="H94" s="9">
        <f>IF(G94="-","-",IF(Fixture!G98&gt;Fixture!I98,Settings!$G$7,IF(Fixture!G98=Fixture!I98,Settings!$G$8,IF(Fixture!G98&lt;Fixture!I98,Settings!$G$9,"-"))))</f>
        <v>1</v>
      </c>
      <c r="I94" s="13">
        <f>IF(G94="-","-",IF(Fixture!I98&gt;Fixture!G98,Settings!$G$7,IF(Fixture!I98=Fixture!G98,Settings!$G$8,IF(Fixture!I98&lt;Fixture!G98,Settings!$G$9,"-"))))</f>
        <v>1</v>
      </c>
    </row>
    <row r="95" spans="3:9" x14ac:dyDescent="0.25">
      <c r="C95" s="12">
        <f t="shared" si="4"/>
        <v>9</v>
      </c>
      <c r="D95" s="9">
        <f t="shared" si="5"/>
        <v>4</v>
      </c>
      <c r="E95" s="9">
        <f>IF(C95="-","-",IF(D95=maxgameno+2,"blank row 2",IF(D95=maxgameno+1,"blank row 1",INDEX(FixtureCode!$B$4:$AH$128,MATCH($C95,FixtureCode!$B$4:$B$128,0),MATCH("G"&amp;D95&amp;"-T1",FixtureCode!$B$4:$AH$4,0)))))</f>
        <v>13</v>
      </c>
      <c r="F95" s="13">
        <f>IF(C95="-","-",IF(D95=maxgameno+2,"blank row 2",IF(D95=maxgameno+1,"blank row 1",INDEX(FixtureCode!$B$4:$AH$128,MATCH($C95,FixtureCode!$B$4:$B$128,0),MATCH("G"&amp;D95&amp;"-T2",FixtureCode!$B$4:$AH$4,0)))))</f>
        <v>7</v>
      </c>
      <c r="G95" s="12" t="str">
        <f>IF(C95="-","-",IF(AND(ISNUMBER(Fixture!G99),ISNUMBER(Fixture!I99),Fixture!F99&lt;&gt;"BYE",Fixture!J99&lt;&gt;"BYE"),"Yes","-"))</f>
        <v>Yes</v>
      </c>
      <c r="H95" s="9">
        <f>IF(G95="-","-",IF(Fixture!G99&gt;Fixture!I99,Settings!$G$7,IF(Fixture!G99=Fixture!I99,Settings!$G$8,IF(Fixture!G99&lt;Fixture!I99,Settings!$G$9,"-"))))</f>
        <v>1</v>
      </c>
      <c r="I95" s="13">
        <f>IF(G95="-","-",IF(Fixture!I99&gt;Fixture!G99,Settings!$G$7,IF(Fixture!I99=Fixture!G99,Settings!$G$8,IF(Fixture!I99&lt;Fixture!G99,Settings!$G$9,"-"))))</f>
        <v>1</v>
      </c>
    </row>
    <row r="96" spans="3:9" x14ac:dyDescent="0.25">
      <c r="C96" s="12">
        <f t="shared" si="4"/>
        <v>9</v>
      </c>
      <c r="D96" s="9">
        <f t="shared" si="5"/>
        <v>5</v>
      </c>
      <c r="E96" s="9">
        <f>IF(C96="-","-",IF(D96=maxgameno+2,"blank row 2",IF(D96=maxgameno+1,"blank row 1",INDEX(FixtureCode!$B$4:$AH$128,MATCH($C96,FixtureCode!$B$4:$B$128,0),MATCH("G"&amp;D96&amp;"-T1",FixtureCode!$B$4:$AH$4,0)))))</f>
        <v>14</v>
      </c>
      <c r="F96" s="13">
        <f>IF(C96="-","-",IF(D96=maxgameno+2,"blank row 2",IF(D96=maxgameno+1,"blank row 1",INDEX(FixtureCode!$B$4:$AH$128,MATCH($C96,FixtureCode!$B$4:$B$128,0),MATCH("G"&amp;D96&amp;"-T2",FixtureCode!$B$4:$AH$4,0)))))</f>
        <v>6</v>
      </c>
      <c r="G96" s="12" t="str">
        <f>IF(C96="-","-",IF(AND(ISNUMBER(Fixture!G100),ISNUMBER(Fixture!I100),Fixture!F100&lt;&gt;"BYE",Fixture!J100&lt;&gt;"BYE"),"Yes","-"))</f>
        <v>Yes</v>
      </c>
      <c r="H96" s="9">
        <f>IF(G96="-","-",IF(Fixture!G100&gt;Fixture!I100,Settings!$G$7,IF(Fixture!G100=Fixture!I100,Settings!$G$8,IF(Fixture!G100&lt;Fixture!I100,Settings!$G$9,"-"))))</f>
        <v>0</v>
      </c>
      <c r="I96" s="13">
        <f>IF(G96="-","-",IF(Fixture!I100&gt;Fixture!G100,Settings!$G$7,IF(Fixture!I100=Fixture!G100,Settings!$G$8,IF(Fixture!I100&lt;Fixture!G100,Settings!$G$9,"-"))))</f>
        <v>3</v>
      </c>
    </row>
    <row r="97" spans="3:9" x14ac:dyDescent="0.25">
      <c r="C97" s="12">
        <f t="shared" si="4"/>
        <v>9</v>
      </c>
      <c r="D97" s="9">
        <f t="shared" si="5"/>
        <v>6</v>
      </c>
      <c r="E97" s="9">
        <f>IF(C97="-","-",IF(D97=maxgameno+2,"blank row 2",IF(D97=maxgameno+1,"blank row 1",INDEX(FixtureCode!$B$4:$AH$128,MATCH($C97,FixtureCode!$B$4:$B$128,0),MATCH("G"&amp;D97&amp;"-T1",FixtureCode!$B$4:$AH$4,0)))))</f>
        <v>15</v>
      </c>
      <c r="F97" s="13">
        <f>IF(C97="-","-",IF(D97=maxgameno+2,"blank row 2",IF(D97=maxgameno+1,"blank row 1",INDEX(FixtureCode!$B$4:$AH$128,MATCH($C97,FixtureCode!$B$4:$B$128,0),MATCH("G"&amp;D97&amp;"-T2",FixtureCode!$B$4:$AH$4,0)))))</f>
        <v>5</v>
      </c>
      <c r="G97" s="12" t="str">
        <f>IF(C97="-","-",IF(AND(ISNUMBER(Fixture!G101),ISNUMBER(Fixture!I101),Fixture!F101&lt;&gt;"BYE",Fixture!J101&lt;&gt;"BYE"),"Yes","-"))</f>
        <v>Yes</v>
      </c>
      <c r="H97" s="9">
        <f>IF(G97="-","-",IF(Fixture!G101&gt;Fixture!I101,Settings!$G$7,IF(Fixture!G101=Fixture!I101,Settings!$G$8,IF(Fixture!G101&lt;Fixture!I101,Settings!$G$9,"-"))))</f>
        <v>1</v>
      </c>
      <c r="I97" s="13">
        <f>IF(G97="-","-",IF(Fixture!I101&gt;Fixture!G101,Settings!$G$7,IF(Fixture!I101=Fixture!G101,Settings!$G$8,IF(Fixture!I101&lt;Fixture!G101,Settings!$G$9,"-"))))</f>
        <v>1</v>
      </c>
    </row>
    <row r="98" spans="3:9" x14ac:dyDescent="0.25">
      <c r="C98" s="12">
        <f t="shared" si="4"/>
        <v>9</v>
      </c>
      <c r="D98" s="9">
        <f t="shared" si="5"/>
        <v>7</v>
      </c>
      <c r="E98" s="9">
        <f>IF(C98="-","-",IF(D98=maxgameno+2,"blank row 2",IF(D98=maxgameno+1,"blank row 1",INDEX(FixtureCode!$B$4:$AH$128,MATCH($C98,FixtureCode!$B$4:$B$128,0),MATCH("G"&amp;D98&amp;"-T1",FixtureCode!$B$4:$AH$4,0)))))</f>
        <v>16</v>
      </c>
      <c r="F98" s="13">
        <f>IF(C98="-","-",IF(D98=maxgameno+2,"blank row 2",IF(D98=maxgameno+1,"blank row 1",INDEX(FixtureCode!$B$4:$AH$128,MATCH($C98,FixtureCode!$B$4:$B$128,0),MATCH("G"&amp;D98&amp;"-T2",FixtureCode!$B$4:$AH$4,0)))))</f>
        <v>4</v>
      </c>
      <c r="G98" s="12" t="str">
        <f>IF(C98="-","-",IF(AND(ISNUMBER(Fixture!G102),ISNUMBER(Fixture!I102),Fixture!F102&lt;&gt;"BYE",Fixture!J102&lt;&gt;"BYE"),"Yes","-"))</f>
        <v>Yes</v>
      </c>
      <c r="H98" s="9">
        <f>IF(G98="-","-",IF(Fixture!G102&gt;Fixture!I102,Settings!$G$7,IF(Fixture!G102=Fixture!I102,Settings!$G$8,IF(Fixture!G102&lt;Fixture!I102,Settings!$G$9,"-"))))</f>
        <v>0</v>
      </c>
      <c r="I98" s="13">
        <f>IF(G98="-","-",IF(Fixture!I102&gt;Fixture!G102,Settings!$G$7,IF(Fixture!I102=Fixture!G102,Settings!$G$8,IF(Fixture!I102&lt;Fixture!G102,Settings!$G$9,"-"))))</f>
        <v>3</v>
      </c>
    </row>
    <row r="99" spans="3:9" x14ac:dyDescent="0.25">
      <c r="C99" s="12">
        <f t="shared" si="4"/>
        <v>9</v>
      </c>
      <c r="D99" s="9">
        <f t="shared" si="5"/>
        <v>8</v>
      </c>
      <c r="E99" s="9">
        <f>IF(C99="-","-",IF(D99=maxgameno+2,"blank row 2",IF(D99=maxgameno+1,"blank row 1",INDEX(FixtureCode!$B$4:$AH$128,MATCH($C99,FixtureCode!$B$4:$B$128,0),MATCH("G"&amp;D99&amp;"-T1",FixtureCode!$B$4:$AH$4,0)))))</f>
        <v>17</v>
      </c>
      <c r="F99" s="13">
        <f>IF(C99="-","-",IF(D99=maxgameno+2,"blank row 2",IF(D99=maxgameno+1,"blank row 1",INDEX(FixtureCode!$B$4:$AH$128,MATCH($C99,FixtureCode!$B$4:$B$128,0),MATCH("G"&amp;D99&amp;"-T2",FixtureCode!$B$4:$AH$4,0)))))</f>
        <v>3</v>
      </c>
      <c r="G99" s="12" t="str">
        <f>IF(C99="-","-",IF(AND(ISNUMBER(Fixture!G103),ISNUMBER(Fixture!I103),Fixture!F103&lt;&gt;"BYE",Fixture!J103&lt;&gt;"BYE"),"Yes","-"))</f>
        <v>Yes</v>
      </c>
      <c r="H99" s="9">
        <f>IF(G99="-","-",IF(Fixture!G103&gt;Fixture!I103,Settings!$G$7,IF(Fixture!G103=Fixture!I103,Settings!$G$8,IF(Fixture!G103&lt;Fixture!I103,Settings!$G$9,"-"))))</f>
        <v>0</v>
      </c>
      <c r="I99" s="13">
        <f>IF(G99="-","-",IF(Fixture!I103&gt;Fixture!G103,Settings!$G$7,IF(Fixture!I103=Fixture!G103,Settings!$G$8,IF(Fixture!I103&lt;Fixture!G103,Settings!$G$9,"-"))))</f>
        <v>3</v>
      </c>
    </row>
    <row r="100" spans="3:9" x14ac:dyDescent="0.25">
      <c r="C100" s="12">
        <f t="shared" si="4"/>
        <v>9</v>
      </c>
      <c r="D100" s="9">
        <f t="shared" si="5"/>
        <v>9</v>
      </c>
      <c r="E100" s="9">
        <f>IF(C100="-","-",IF(D100=maxgameno+2,"blank row 2",IF(D100=maxgameno+1,"blank row 1",INDEX(FixtureCode!$B$4:$AH$128,MATCH($C100,FixtureCode!$B$4:$B$128,0),MATCH("G"&amp;D100&amp;"-T1",FixtureCode!$B$4:$AH$4,0)))))</f>
        <v>18</v>
      </c>
      <c r="F100" s="13">
        <f>IF(C100="-","-",IF(D100=maxgameno+2,"blank row 2",IF(D100=maxgameno+1,"blank row 1",INDEX(FixtureCode!$B$4:$AH$128,MATCH($C100,FixtureCode!$B$4:$B$128,0),MATCH("G"&amp;D100&amp;"-T2",FixtureCode!$B$4:$AH$4,0)))))</f>
        <v>2</v>
      </c>
      <c r="G100" s="12" t="str">
        <f>IF(C100="-","-",IF(AND(ISNUMBER(Fixture!G104),ISNUMBER(Fixture!I104),Fixture!F104&lt;&gt;"BYE",Fixture!J104&lt;&gt;"BYE"),"Yes","-"))</f>
        <v>Yes</v>
      </c>
      <c r="H100" s="9">
        <f>IF(G100="-","-",IF(Fixture!G104&gt;Fixture!I104,Settings!$G$7,IF(Fixture!G104=Fixture!I104,Settings!$G$8,IF(Fixture!G104&lt;Fixture!I104,Settings!$G$9,"-"))))</f>
        <v>1</v>
      </c>
      <c r="I100" s="13">
        <f>IF(G100="-","-",IF(Fixture!I104&gt;Fixture!G104,Settings!$G$7,IF(Fixture!I104=Fixture!G104,Settings!$G$8,IF(Fixture!I104&lt;Fixture!G104,Settings!$G$9,"-"))))</f>
        <v>1</v>
      </c>
    </row>
    <row r="101" spans="3:9" x14ac:dyDescent="0.25">
      <c r="C101" s="12">
        <f t="shared" si="4"/>
        <v>9</v>
      </c>
      <c r="D101" s="9">
        <f t="shared" si="5"/>
        <v>10</v>
      </c>
      <c r="E101" s="9" t="str">
        <f>IF(C101="-","-",IF(D101=maxgameno+2,"blank row 2",IF(D101=maxgameno+1,"blank row 1",INDEX(FixtureCode!$B$4:$AH$128,MATCH($C101,FixtureCode!$B$4:$B$128,0),MATCH("G"&amp;D101&amp;"-T1",FixtureCode!$B$4:$AH$4,0)))))</f>
        <v>blank row 1</v>
      </c>
      <c r="F101" s="13" t="str">
        <f>IF(C101="-","-",IF(D101=maxgameno+2,"blank row 2",IF(D101=maxgameno+1,"blank row 1",INDEX(FixtureCode!$B$4:$AH$128,MATCH($C101,FixtureCode!$B$4:$B$128,0),MATCH("G"&amp;D101&amp;"-T2",FixtureCode!$B$4:$AH$4,0)))))</f>
        <v>blank row 1</v>
      </c>
      <c r="G101" s="12" t="str">
        <f>IF(C101="-","-",IF(AND(ISNUMBER(Fixture!G105),ISNUMBER(Fixture!I105),Fixture!F105&lt;&gt;"BYE",Fixture!J105&lt;&gt;"BYE"),"Yes","-"))</f>
        <v>-</v>
      </c>
      <c r="H101" s="9" t="str">
        <f>IF(G101="-","-",IF(Fixture!G105&gt;Fixture!I105,Settings!$G$7,IF(Fixture!G105=Fixture!I105,Settings!$G$8,IF(Fixture!G105&lt;Fixture!I105,Settings!$G$9,"-"))))</f>
        <v>-</v>
      </c>
      <c r="I101" s="13" t="str">
        <f>IF(G101="-","-",IF(Fixture!I105&gt;Fixture!G105,Settings!$G$7,IF(Fixture!I105=Fixture!G105,Settings!$G$8,IF(Fixture!I105&lt;Fixture!G105,Settings!$G$9,"-"))))</f>
        <v>-</v>
      </c>
    </row>
    <row r="102" spans="3:9" x14ac:dyDescent="0.25">
      <c r="C102" s="12">
        <f t="shared" si="4"/>
        <v>9</v>
      </c>
      <c r="D102" s="9">
        <f t="shared" si="5"/>
        <v>11</v>
      </c>
      <c r="E102" s="9" t="str">
        <f>IF(C102="-","-",IF(D102=maxgameno+2,"blank row 2",IF(D102=maxgameno+1,"blank row 1",INDEX(FixtureCode!$B$4:$AH$128,MATCH($C102,FixtureCode!$B$4:$B$128,0),MATCH("G"&amp;D102&amp;"-T1",FixtureCode!$B$4:$AH$4,0)))))</f>
        <v>blank row 2</v>
      </c>
      <c r="F102" s="13" t="str">
        <f>IF(C102="-","-",IF(D102=maxgameno+2,"blank row 2",IF(D102=maxgameno+1,"blank row 1",INDEX(FixtureCode!$B$4:$AH$128,MATCH($C102,FixtureCode!$B$4:$B$128,0),MATCH("G"&amp;D102&amp;"-T2",FixtureCode!$B$4:$AH$4,0)))))</f>
        <v>blank row 2</v>
      </c>
      <c r="G102" s="12" t="str">
        <f>IF(C102="-","-",IF(AND(ISNUMBER(Fixture!G106),ISNUMBER(Fixture!I106),Fixture!F106&lt;&gt;"BYE",Fixture!J106&lt;&gt;"BYE"),"Yes","-"))</f>
        <v>-</v>
      </c>
      <c r="H102" s="9" t="str">
        <f>IF(G102="-","-",IF(Fixture!G106&gt;Fixture!I106,Settings!$G$7,IF(Fixture!G106=Fixture!I106,Settings!$G$8,IF(Fixture!G106&lt;Fixture!I106,Settings!$G$9,"-"))))</f>
        <v>-</v>
      </c>
      <c r="I102" s="13" t="str">
        <f>IF(G102="-","-",IF(Fixture!I106&gt;Fixture!G106,Settings!$G$7,IF(Fixture!I106=Fixture!G106,Settings!$G$8,IF(Fixture!I106&lt;Fixture!G106,Settings!$G$9,"-"))))</f>
        <v>-</v>
      </c>
    </row>
    <row r="103" spans="3:9" x14ac:dyDescent="0.25">
      <c r="C103" s="12">
        <f t="shared" si="4"/>
        <v>10</v>
      </c>
      <c r="D103" s="9">
        <f t="shared" si="5"/>
        <v>1</v>
      </c>
      <c r="E103" s="9">
        <f>IF(C103="-","-",IF(D103=maxgameno+2,"blank row 2",IF(D103=maxgameno+1,"blank row 1",INDEX(FixtureCode!$B$4:$AH$128,MATCH($C103,FixtureCode!$B$4:$B$128,0),MATCH("G"&amp;D103&amp;"-T1",FixtureCode!$B$4:$AH$4,0)))))</f>
        <v>1</v>
      </c>
      <c r="F103" s="13">
        <f>IF(C103="-","-",IF(D103=maxgameno+2,"blank row 2",IF(D103=maxgameno+1,"blank row 1",INDEX(FixtureCode!$B$4:$AH$128,MATCH($C103,FixtureCode!$B$4:$B$128,0),MATCH("G"&amp;D103&amp;"-T2",FixtureCode!$B$4:$AH$4,0)))))</f>
        <v>9</v>
      </c>
      <c r="G103" s="12" t="str">
        <f>IF(C103="-","-",IF(AND(ISNUMBER(Fixture!G107),ISNUMBER(Fixture!I107),Fixture!F107&lt;&gt;"BYE",Fixture!J107&lt;&gt;"BYE"),"Yes","-"))</f>
        <v>Yes</v>
      </c>
      <c r="H103" s="9">
        <f>IF(G103="-","-",IF(Fixture!G107&gt;Fixture!I107,Settings!$G$7,IF(Fixture!G107=Fixture!I107,Settings!$G$8,IF(Fixture!G107&lt;Fixture!I107,Settings!$G$9,"-"))))</f>
        <v>1</v>
      </c>
      <c r="I103" s="13">
        <f>IF(G103="-","-",IF(Fixture!I107&gt;Fixture!G107,Settings!$G$7,IF(Fixture!I107=Fixture!G107,Settings!$G$8,IF(Fixture!I107&lt;Fixture!G107,Settings!$G$9,"-"))))</f>
        <v>1</v>
      </c>
    </row>
    <row r="104" spans="3:9" x14ac:dyDescent="0.25">
      <c r="C104" s="12">
        <f t="shared" si="4"/>
        <v>10</v>
      </c>
      <c r="D104" s="9">
        <f t="shared" si="5"/>
        <v>2</v>
      </c>
      <c r="E104" s="9">
        <f>IF(C104="-","-",IF(D104=maxgameno+2,"blank row 2",IF(D104=maxgameno+1,"blank row 1",INDEX(FixtureCode!$B$4:$AH$128,MATCH($C104,FixtureCode!$B$4:$B$128,0),MATCH("G"&amp;D104&amp;"-T1",FixtureCode!$B$4:$AH$4,0)))))</f>
        <v>10</v>
      </c>
      <c r="F104" s="13">
        <f>IF(C104="-","-",IF(D104=maxgameno+2,"blank row 2",IF(D104=maxgameno+1,"blank row 1",INDEX(FixtureCode!$B$4:$AH$128,MATCH($C104,FixtureCode!$B$4:$B$128,0),MATCH("G"&amp;D104&amp;"-T2",FixtureCode!$B$4:$AH$4,0)))))</f>
        <v>8</v>
      </c>
      <c r="G104" s="12" t="str">
        <f>IF(C104="-","-",IF(AND(ISNUMBER(Fixture!G108),ISNUMBER(Fixture!I108),Fixture!F108&lt;&gt;"BYE",Fixture!J108&lt;&gt;"BYE"),"Yes","-"))</f>
        <v>Yes</v>
      </c>
      <c r="H104" s="9">
        <f>IF(G104="-","-",IF(Fixture!G108&gt;Fixture!I108,Settings!$G$7,IF(Fixture!G108=Fixture!I108,Settings!$G$8,IF(Fixture!G108&lt;Fixture!I108,Settings!$G$9,"-"))))</f>
        <v>0</v>
      </c>
      <c r="I104" s="13">
        <f>IF(G104="-","-",IF(Fixture!I108&gt;Fixture!G108,Settings!$G$7,IF(Fixture!I108=Fixture!G108,Settings!$G$8,IF(Fixture!I108&lt;Fixture!G108,Settings!$G$9,"-"))))</f>
        <v>3</v>
      </c>
    </row>
    <row r="105" spans="3:9" x14ac:dyDescent="0.25">
      <c r="C105" s="12">
        <f t="shared" si="4"/>
        <v>10</v>
      </c>
      <c r="D105" s="9">
        <f t="shared" si="5"/>
        <v>3</v>
      </c>
      <c r="E105" s="9">
        <f>IF(C105="-","-",IF(D105=maxgameno+2,"blank row 2",IF(D105=maxgameno+1,"blank row 1",INDEX(FixtureCode!$B$4:$AH$128,MATCH($C105,FixtureCode!$B$4:$B$128,0),MATCH("G"&amp;D105&amp;"-T1",FixtureCode!$B$4:$AH$4,0)))))</f>
        <v>11</v>
      </c>
      <c r="F105" s="13">
        <f>IF(C105="-","-",IF(D105=maxgameno+2,"blank row 2",IF(D105=maxgameno+1,"blank row 1",INDEX(FixtureCode!$B$4:$AH$128,MATCH($C105,FixtureCode!$B$4:$B$128,0),MATCH("G"&amp;D105&amp;"-T2",FixtureCode!$B$4:$AH$4,0)))))</f>
        <v>7</v>
      </c>
      <c r="G105" s="12" t="str">
        <f>IF(C105="-","-",IF(AND(ISNUMBER(Fixture!G109),ISNUMBER(Fixture!I109),Fixture!F109&lt;&gt;"BYE",Fixture!J109&lt;&gt;"BYE"),"Yes","-"))</f>
        <v>Yes</v>
      </c>
      <c r="H105" s="9">
        <f>IF(G105="-","-",IF(Fixture!G109&gt;Fixture!I109,Settings!$G$7,IF(Fixture!G109=Fixture!I109,Settings!$G$8,IF(Fixture!G109&lt;Fixture!I109,Settings!$G$9,"-"))))</f>
        <v>0</v>
      </c>
      <c r="I105" s="13">
        <f>IF(G105="-","-",IF(Fixture!I109&gt;Fixture!G109,Settings!$G$7,IF(Fixture!I109=Fixture!G109,Settings!$G$8,IF(Fixture!I109&lt;Fixture!G109,Settings!$G$9,"-"))))</f>
        <v>3</v>
      </c>
    </row>
    <row r="106" spans="3:9" x14ac:dyDescent="0.25">
      <c r="C106" s="12">
        <f t="shared" si="4"/>
        <v>10</v>
      </c>
      <c r="D106" s="9">
        <f t="shared" si="5"/>
        <v>4</v>
      </c>
      <c r="E106" s="9">
        <f>IF(C106="-","-",IF(D106=maxgameno+2,"blank row 2",IF(D106=maxgameno+1,"blank row 1",INDEX(FixtureCode!$B$4:$AH$128,MATCH($C106,FixtureCode!$B$4:$B$128,0),MATCH("G"&amp;D106&amp;"-T1",FixtureCode!$B$4:$AH$4,0)))))</f>
        <v>12</v>
      </c>
      <c r="F106" s="13">
        <f>IF(C106="-","-",IF(D106=maxgameno+2,"blank row 2",IF(D106=maxgameno+1,"blank row 1",INDEX(FixtureCode!$B$4:$AH$128,MATCH($C106,FixtureCode!$B$4:$B$128,0),MATCH("G"&amp;D106&amp;"-T2",FixtureCode!$B$4:$AH$4,0)))))</f>
        <v>6</v>
      </c>
      <c r="G106" s="12" t="str">
        <f>IF(C106="-","-",IF(AND(ISNUMBER(Fixture!G110),ISNUMBER(Fixture!I110),Fixture!F110&lt;&gt;"BYE",Fixture!J110&lt;&gt;"BYE"),"Yes","-"))</f>
        <v>Yes</v>
      </c>
      <c r="H106" s="9">
        <f>IF(G106="-","-",IF(Fixture!G110&gt;Fixture!I110,Settings!$G$7,IF(Fixture!G110=Fixture!I110,Settings!$G$8,IF(Fixture!G110&lt;Fixture!I110,Settings!$G$9,"-"))))</f>
        <v>1</v>
      </c>
      <c r="I106" s="13">
        <f>IF(G106="-","-",IF(Fixture!I110&gt;Fixture!G110,Settings!$G$7,IF(Fixture!I110=Fixture!G110,Settings!$G$8,IF(Fixture!I110&lt;Fixture!G110,Settings!$G$9,"-"))))</f>
        <v>1</v>
      </c>
    </row>
    <row r="107" spans="3:9" x14ac:dyDescent="0.25">
      <c r="C107" s="12">
        <f t="shared" si="4"/>
        <v>10</v>
      </c>
      <c r="D107" s="9">
        <f t="shared" si="5"/>
        <v>5</v>
      </c>
      <c r="E107" s="9">
        <f>IF(C107="-","-",IF(D107=maxgameno+2,"blank row 2",IF(D107=maxgameno+1,"blank row 1",INDEX(FixtureCode!$B$4:$AH$128,MATCH($C107,FixtureCode!$B$4:$B$128,0),MATCH("G"&amp;D107&amp;"-T1",FixtureCode!$B$4:$AH$4,0)))))</f>
        <v>13</v>
      </c>
      <c r="F107" s="13">
        <f>IF(C107="-","-",IF(D107=maxgameno+2,"blank row 2",IF(D107=maxgameno+1,"blank row 1",INDEX(FixtureCode!$B$4:$AH$128,MATCH($C107,FixtureCode!$B$4:$B$128,0),MATCH("G"&amp;D107&amp;"-T2",FixtureCode!$B$4:$AH$4,0)))))</f>
        <v>5</v>
      </c>
      <c r="G107" s="12" t="str">
        <f>IF(C107="-","-",IF(AND(ISNUMBER(Fixture!G111),ISNUMBER(Fixture!I111),Fixture!F111&lt;&gt;"BYE",Fixture!J111&lt;&gt;"BYE"),"Yes","-"))</f>
        <v>Yes</v>
      </c>
      <c r="H107" s="9">
        <f>IF(G107="-","-",IF(Fixture!G111&gt;Fixture!I111,Settings!$G$7,IF(Fixture!G111=Fixture!I111,Settings!$G$8,IF(Fixture!G111&lt;Fixture!I111,Settings!$G$9,"-"))))</f>
        <v>3</v>
      </c>
      <c r="I107" s="13">
        <f>IF(G107="-","-",IF(Fixture!I111&gt;Fixture!G111,Settings!$G$7,IF(Fixture!I111=Fixture!G111,Settings!$G$8,IF(Fixture!I111&lt;Fixture!G111,Settings!$G$9,"-"))))</f>
        <v>0</v>
      </c>
    </row>
    <row r="108" spans="3:9" x14ac:dyDescent="0.25">
      <c r="C108" s="12">
        <f t="shared" si="4"/>
        <v>10</v>
      </c>
      <c r="D108" s="9">
        <f t="shared" si="5"/>
        <v>6</v>
      </c>
      <c r="E108" s="9">
        <f>IF(C108="-","-",IF(D108=maxgameno+2,"blank row 2",IF(D108=maxgameno+1,"blank row 1",INDEX(FixtureCode!$B$4:$AH$128,MATCH($C108,FixtureCode!$B$4:$B$128,0),MATCH("G"&amp;D108&amp;"-T1",FixtureCode!$B$4:$AH$4,0)))))</f>
        <v>14</v>
      </c>
      <c r="F108" s="13">
        <f>IF(C108="-","-",IF(D108=maxgameno+2,"blank row 2",IF(D108=maxgameno+1,"blank row 1",INDEX(FixtureCode!$B$4:$AH$128,MATCH($C108,FixtureCode!$B$4:$B$128,0),MATCH("G"&amp;D108&amp;"-T2",FixtureCode!$B$4:$AH$4,0)))))</f>
        <v>4</v>
      </c>
      <c r="G108" s="12" t="str">
        <f>IF(C108="-","-",IF(AND(ISNUMBER(Fixture!G112),ISNUMBER(Fixture!I112),Fixture!F112&lt;&gt;"BYE",Fixture!J112&lt;&gt;"BYE"),"Yes","-"))</f>
        <v>Yes</v>
      </c>
      <c r="H108" s="9">
        <f>IF(G108="-","-",IF(Fixture!G112&gt;Fixture!I112,Settings!$G$7,IF(Fixture!G112=Fixture!I112,Settings!$G$8,IF(Fixture!G112&lt;Fixture!I112,Settings!$G$9,"-"))))</f>
        <v>0</v>
      </c>
      <c r="I108" s="13">
        <f>IF(G108="-","-",IF(Fixture!I112&gt;Fixture!G112,Settings!$G$7,IF(Fixture!I112=Fixture!G112,Settings!$G$8,IF(Fixture!I112&lt;Fixture!G112,Settings!$G$9,"-"))))</f>
        <v>3</v>
      </c>
    </row>
    <row r="109" spans="3:9" x14ac:dyDescent="0.25">
      <c r="C109" s="12">
        <f t="shared" si="4"/>
        <v>10</v>
      </c>
      <c r="D109" s="9">
        <f t="shared" si="5"/>
        <v>7</v>
      </c>
      <c r="E109" s="9">
        <f>IF(C109="-","-",IF(D109=maxgameno+2,"blank row 2",IF(D109=maxgameno+1,"blank row 1",INDEX(FixtureCode!$B$4:$AH$128,MATCH($C109,FixtureCode!$B$4:$B$128,0),MATCH("G"&amp;D109&amp;"-T1",FixtureCode!$B$4:$AH$4,0)))))</f>
        <v>15</v>
      </c>
      <c r="F109" s="13">
        <f>IF(C109="-","-",IF(D109=maxgameno+2,"blank row 2",IF(D109=maxgameno+1,"blank row 1",INDEX(FixtureCode!$B$4:$AH$128,MATCH($C109,FixtureCode!$B$4:$B$128,0),MATCH("G"&amp;D109&amp;"-T2",FixtureCode!$B$4:$AH$4,0)))))</f>
        <v>3</v>
      </c>
      <c r="G109" s="12" t="str">
        <f>IF(C109="-","-",IF(AND(ISNUMBER(Fixture!G113),ISNUMBER(Fixture!I113),Fixture!F113&lt;&gt;"BYE",Fixture!J113&lt;&gt;"BYE"),"Yes","-"))</f>
        <v>Yes</v>
      </c>
      <c r="H109" s="9">
        <f>IF(G109="-","-",IF(Fixture!G113&gt;Fixture!I113,Settings!$G$7,IF(Fixture!G113=Fixture!I113,Settings!$G$8,IF(Fixture!G113&lt;Fixture!I113,Settings!$G$9,"-"))))</f>
        <v>1</v>
      </c>
      <c r="I109" s="13">
        <f>IF(G109="-","-",IF(Fixture!I113&gt;Fixture!G113,Settings!$G$7,IF(Fixture!I113=Fixture!G113,Settings!$G$8,IF(Fixture!I113&lt;Fixture!G113,Settings!$G$9,"-"))))</f>
        <v>1</v>
      </c>
    </row>
    <row r="110" spans="3:9" x14ac:dyDescent="0.25">
      <c r="C110" s="12">
        <f t="shared" si="4"/>
        <v>10</v>
      </c>
      <c r="D110" s="9">
        <f t="shared" si="5"/>
        <v>8</v>
      </c>
      <c r="E110" s="9">
        <f>IF(C110="-","-",IF(D110=maxgameno+2,"blank row 2",IF(D110=maxgameno+1,"blank row 1",INDEX(FixtureCode!$B$4:$AH$128,MATCH($C110,FixtureCode!$B$4:$B$128,0),MATCH("G"&amp;D110&amp;"-T1",FixtureCode!$B$4:$AH$4,0)))))</f>
        <v>16</v>
      </c>
      <c r="F110" s="13">
        <f>IF(C110="-","-",IF(D110=maxgameno+2,"blank row 2",IF(D110=maxgameno+1,"blank row 1",INDEX(FixtureCode!$B$4:$AH$128,MATCH($C110,FixtureCode!$B$4:$B$128,0),MATCH("G"&amp;D110&amp;"-T2",FixtureCode!$B$4:$AH$4,0)))))</f>
        <v>2</v>
      </c>
      <c r="G110" s="12" t="str">
        <f>IF(C110="-","-",IF(AND(ISNUMBER(Fixture!G114),ISNUMBER(Fixture!I114),Fixture!F114&lt;&gt;"BYE",Fixture!J114&lt;&gt;"BYE"),"Yes","-"))</f>
        <v>Yes</v>
      </c>
      <c r="H110" s="9">
        <f>IF(G110="-","-",IF(Fixture!G114&gt;Fixture!I114,Settings!$G$7,IF(Fixture!G114=Fixture!I114,Settings!$G$8,IF(Fixture!G114&lt;Fixture!I114,Settings!$G$9,"-"))))</f>
        <v>0</v>
      </c>
      <c r="I110" s="13">
        <f>IF(G110="-","-",IF(Fixture!I114&gt;Fixture!G114,Settings!$G$7,IF(Fixture!I114=Fixture!G114,Settings!$G$8,IF(Fixture!I114&lt;Fixture!G114,Settings!$G$9,"-"))))</f>
        <v>3</v>
      </c>
    </row>
    <row r="111" spans="3:9" x14ac:dyDescent="0.25">
      <c r="C111" s="12">
        <f t="shared" si="4"/>
        <v>10</v>
      </c>
      <c r="D111" s="9">
        <f t="shared" si="5"/>
        <v>9</v>
      </c>
      <c r="E111" s="9">
        <f>IF(C111="-","-",IF(D111=maxgameno+2,"blank row 2",IF(D111=maxgameno+1,"blank row 1",INDEX(FixtureCode!$B$4:$AH$128,MATCH($C111,FixtureCode!$B$4:$B$128,0),MATCH("G"&amp;D111&amp;"-T1",FixtureCode!$B$4:$AH$4,0)))))</f>
        <v>17</v>
      </c>
      <c r="F111" s="13">
        <f>IF(C111="-","-",IF(D111=maxgameno+2,"blank row 2",IF(D111=maxgameno+1,"blank row 1",INDEX(FixtureCode!$B$4:$AH$128,MATCH($C111,FixtureCode!$B$4:$B$128,0),MATCH("G"&amp;D111&amp;"-T2",FixtureCode!$B$4:$AH$4,0)))))</f>
        <v>18</v>
      </c>
      <c r="G111" s="12" t="str">
        <f>IF(C111="-","-",IF(AND(ISNUMBER(Fixture!G115),ISNUMBER(Fixture!I115),Fixture!F115&lt;&gt;"BYE",Fixture!J115&lt;&gt;"BYE"),"Yes","-"))</f>
        <v>Yes</v>
      </c>
      <c r="H111" s="9">
        <f>IF(G111="-","-",IF(Fixture!G115&gt;Fixture!I115,Settings!$G$7,IF(Fixture!G115=Fixture!I115,Settings!$G$8,IF(Fixture!G115&lt;Fixture!I115,Settings!$G$9,"-"))))</f>
        <v>3</v>
      </c>
      <c r="I111" s="13">
        <f>IF(G111="-","-",IF(Fixture!I115&gt;Fixture!G115,Settings!$G$7,IF(Fixture!I115=Fixture!G115,Settings!$G$8,IF(Fixture!I115&lt;Fixture!G115,Settings!$G$9,"-"))))</f>
        <v>0</v>
      </c>
    </row>
    <row r="112" spans="3:9" x14ac:dyDescent="0.25">
      <c r="C112" s="12">
        <f t="shared" si="4"/>
        <v>10</v>
      </c>
      <c r="D112" s="9">
        <f t="shared" si="5"/>
        <v>10</v>
      </c>
      <c r="E112" s="9" t="str">
        <f>IF(C112="-","-",IF(D112=maxgameno+2,"blank row 2",IF(D112=maxgameno+1,"blank row 1",INDEX(FixtureCode!$B$4:$AH$128,MATCH($C112,FixtureCode!$B$4:$B$128,0),MATCH("G"&amp;D112&amp;"-T1",FixtureCode!$B$4:$AH$4,0)))))</f>
        <v>blank row 1</v>
      </c>
      <c r="F112" s="13" t="str">
        <f>IF(C112="-","-",IF(D112=maxgameno+2,"blank row 2",IF(D112=maxgameno+1,"blank row 1",INDEX(FixtureCode!$B$4:$AH$128,MATCH($C112,FixtureCode!$B$4:$B$128,0),MATCH("G"&amp;D112&amp;"-T2",FixtureCode!$B$4:$AH$4,0)))))</f>
        <v>blank row 1</v>
      </c>
      <c r="G112" s="12" t="str">
        <f>IF(C112="-","-",IF(AND(ISNUMBER(Fixture!G116),ISNUMBER(Fixture!I116),Fixture!F116&lt;&gt;"BYE",Fixture!J116&lt;&gt;"BYE"),"Yes","-"))</f>
        <v>-</v>
      </c>
      <c r="H112" s="9" t="str">
        <f>IF(G112="-","-",IF(Fixture!G116&gt;Fixture!I116,Settings!$G$7,IF(Fixture!G116=Fixture!I116,Settings!$G$8,IF(Fixture!G116&lt;Fixture!I116,Settings!$G$9,"-"))))</f>
        <v>-</v>
      </c>
      <c r="I112" s="13" t="str">
        <f>IF(G112="-","-",IF(Fixture!I116&gt;Fixture!G116,Settings!$G$7,IF(Fixture!I116=Fixture!G116,Settings!$G$8,IF(Fixture!I116&lt;Fixture!G116,Settings!$G$9,"-"))))</f>
        <v>-</v>
      </c>
    </row>
    <row r="113" spans="3:9" x14ac:dyDescent="0.25">
      <c r="C113" s="12">
        <f t="shared" si="4"/>
        <v>10</v>
      </c>
      <c r="D113" s="9">
        <f t="shared" si="5"/>
        <v>11</v>
      </c>
      <c r="E113" s="9" t="str">
        <f>IF(C113="-","-",IF(D113=maxgameno+2,"blank row 2",IF(D113=maxgameno+1,"blank row 1",INDEX(FixtureCode!$B$4:$AH$128,MATCH($C113,FixtureCode!$B$4:$B$128,0),MATCH("G"&amp;D113&amp;"-T1",FixtureCode!$B$4:$AH$4,0)))))</f>
        <v>blank row 2</v>
      </c>
      <c r="F113" s="13" t="str">
        <f>IF(C113="-","-",IF(D113=maxgameno+2,"blank row 2",IF(D113=maxgameno+1,"blank row 1",INDEX(FixtureCode!$B$4:$AH$128,MATCH($C113,FixtureCode!$B$4:$B$128,0),MATCH("G"&amp;D113&amp;"-T2",FixtureCode!$B$4:$AH$4,0)))))</f>
        <v>blank row 2</v>
      </c>
      <c r="G113" s="12" t="str">
        <f>IF(C113="-","-",IF(AND(ISNUMBER(Fixture!G117),ISNUMBER(Fixture!I117),Fixture!F117&lt;&gt;"BYE",Fixture!J117&lt;&gt;"BYE"),"Yes","-"))</f>
        <v>-</v>
      </c>
      <c r="H113" s="9" t="str">
        <f>IF(G113="-","-",IF(Fixture!G117&gt;Fixture!I117,Settings!$G$7,IF(Fixture!G117=Fixture!I117,Settings!$G$8,IF(Fixture!G117&lt;Fixture!I117,Settings!$G$9,"-"))))</f>
        <v>-</v>
      </c>
      <c r="I113" s="13" t="str">
        <f>IF(G113="-","-",IF(Fixture!I117&gt;Fixture!G117,Settings!$G$7,IF(Fixture!I117=Fixture!G117,Settings!$G$8,IF(Fixture!I117&lt;Fixture!G117,Settings!$G$9,"-"))))</f>
        <v>-</v>
      </c>
    </row>
    <row r="114" spans="3:9" x14ac:dyDescent="0.25">
      <c r="C114" s="12">
        <f t="shared" si="4"/>
        <v>11</v>
      </c>
      <c r="D114" s="9">
        <f t="shared" si="5"/>
        <v>1</v>
      </c>
      <c r="E114" s="9">
        <f>IF(C114="-","-",IF(D114=maxgameno+2,"blank row 2",IF(D114=maxgameno+1,"blank row 1",INDEX(FixtureCode!$B$4:$AH$128,MATCH($C114,FixtureCode!$B$4:$B$128,0),MATCH("G"&amp;D114&amp;"-T1",FixtureCode!$B$4:$AH$4,0)))))</f>
        <v>1</v>
      </c>
      <c r="F114" s="13">
        <f>IF(C114="-","-",IF(D114=maxgameno+2,"blank row 2",IF(D114=maxgameno+1,"blank row 1",INDEX(FixtureCode!$B$4:$AH$128,MATCH($C114,FixtureCode!$B$4:$B$128,0),MATCH("G"&amp;D114&amp;"-T2",FixtureCode!$B$4:$AH$4,0)))))</f>
        <v>8</v>
      </c>
      <c r="G114" s="12" t="str">
        <f>IF(C114="-","-",IF(AND(ISNUMBER(Fixture!G118),ISNUMBER(Fixture!I118),Fixture!F118&lt;&gt;"BYE",Fixture!J118&lt;&gt;"BYE"),"Yes","-"))</f>
        <v>Yes</v>
      </c>
      <c r="H114" s="9">
        <f>IF(G114="-","-",IF(Fixture!G118&gt;Fixture!I118,Settings!$G$7,IF(Fixture!G118=Fixture!I118,Settings!$G$8,IF(Fixture!G118&lt;Fixture!I118,Settings!$G$9,"-"))))</f>
        <v>3</v>
      </c>
      <c r="I114" s="13">
        <f>IF(G114="-","-",IF(Fixture!I118&gt;Fixture!G118,Settings!$G$7,IF(Fixture!I118=Fixture!G118,Settings!$G$8,IF(Fixture!I118&lt;Fixture!G118,Settings!$G$9,"-"))))</f>
        <v>0</v>
      </c>
    </row>
    <row r="115" spans="3:9" x14ac:dyDescent="0.25">
      <c r="C115" s="12">
        <f t="shared" si="4"/>
        <v>11</v>
      </c>
      <c r="D115" s="9">
        <f t="shared" si="5"/>
        <v>2</v>
      </c>
      <c r="E115" s="9">
        <f>IF(C115="-","-",IF(D115=maxgameno+2,"blank row 2",IF(D115=maxgameno+1,"blank row 1",INDEX(FixtureCode!$B$4:$AH$128,MATCH($C115,FixtureCode!$B$4:$B$128,0),MATCH("G"&amp;D115&amp;"-T1",FixtureCode!$B$4:$AH$4,0)))))</f>
        <v>9</v>
      </c>
      <c r="F115" s="13">
        <f>IF(C115="-","-",IF(D115=maxgameno+2,"blank row 2",IF(D115=maxgameno+1,"blank row 1",INDEX(FixtureCode!$B$4:$AH$128,MATCH($C115,FixtureCode!$B$4:$B$128,0),MATCH("G"&amp;D115&amp;"-T2",FixtureCode!$B$4:$AH$4,0)))))</f>
        <v>7</v>
      </c>
      <c r="G115" s="12" t="str">
        <f>IF(C115="-","-",IF(AND(ISNUMBER(Fixture!G119),ISNUMBER(Fixture!I119),Fixture!F119&lt;&gt;"BYE",Fixture!J119&lt;&gt;"BYE"),"Yes","-"))</f>
        <v>Yes</v>
      </c>
      <c r="H115" s="9">
        <f>IF(G115="-","-",IF(Fixture!G119&gt;Fixture!I119,Settings!$G$7,IF(Fixture!G119=Fixture!I119,Settings!$G$8,IF(Fixture!G119&lt;Fixture!I119,Settings!$G$9,"-"))))</f>
        <v>0</v>
      </c>
      <c r="I115" s="13">
        <f>IF(G115="-","-",IF(Fixture!I119&gt;Fixture!G119,Settings!$G$7,IF(Fixture!I119=Fixture!G119,Settings!$G$8,IF(Fixture!I119&lt;Fixture!G119,Settings!$G$9,"-"))))</f>
        <v>3</v>
      </c>
    </row>
    <row r="116" spans="3:9" x14ac:dyDescent="0.25">
      <c r="C116" s="12">
        <f t="shared" si="4"/>
        <v>11</v>
      </c>
      <c r="D116" s="9">
        <f t="shared" si="5"/>
        <v>3</v>
      </c>
      <c r="E116" s="9">
        <f>IF(C116="-","-",IF(D116=maxgameno+2,"blank row 2",IF(D116=maxgameno+1,"blank row 1",INDEX(FixtureCode!$B$4:$AH$128,MATCH($C116,FixtureCode!$B$4:$B$128,0),MATCH("G"&amp;D116&amp;"-T1",FixtureCode!$B$4:$AH$4,0)))))</f>
        <v>10</v>
      </c>
      <c r="F116" s="13">
        <f>IF(C116="-","-",IF(D116=maxgameno+2,"blank row 2",IF(D116=maxgameno+1,"blank row 1",INDEX(FixtureCode!$B$4:$AH$128,MATCH($C116,FixtureCode!$B$4:$B$128,0),MATCH("G"&amp;D116&amp;"-T2",FixtureCode!$B$4:$AH$4,0)))))</f>
        <v>6</v>
      </c>
      <c r="G116" s="12" t="str">
        <f>IF(C116="-","-",IF(AND(ISNUMBER(Fixture!G120),ISNUMBER(Fixture!I120),Fixture!F120&lt;&gt;"BYE",Fixture!J120&lt;&gt;"BYE"),"Yes","-"))</f>
        <v>Yes</v>
      </c>
      <c r="H116" s="9">
        <f>IF(G116="-","-",IF(Fixture!G120&gt;Fixture!I120,Settings!$G$7,IF(Fixture!G120=Fixture!I120,Settings!$G$8,IF(Fixture!G120&lt;Fixture!I120,Settings!$G$9,"-"))))</f>
        <v>1</v>
      </c>
      <c r="I116" s="13">
        <f>IF(G116="-","-",IF(Fixture!I120&gt;Fixture!G120,Settings!$G$7,IF(Fixture!I120=Fixture!G120,Settings!$G$8,IF(Fixture!I120&lt;Fixture!G120,Settings!$G$9,"-"))))</f>
        <v>1</v>
      </c>
    </row>
    <row r="117" spans="3:9" x14ac:dyDescent="0.25">
      <c r="C117" s="12">
        <f t="shared" si="4"/>
        <v>11</v>
      </c>
      <c r="D117" s="9">
        <f t="shared" si="5"/>
        <v>4</v>
      </c>
      <c r="E117" s="9">
        <f>IF(C117="-","-",IF(D117=maxgameno+2,"blank row 2",IF(D117=maxgameno+1,"blank row 1",INDEX(FixtureCode!$B$4:$AH$128,MATCH($C117,FixtureCode!$B$4:$B$128,0),MATCH("G"&amp;D117&amp;"-T1",FixtureCode!$B$4:$AH$4,0)))))</f>
        <v>11</v>
      </c>
      <c r="F117" s="13">
        <f>IF(C117="-","-",IF(D117=maxgameno+2,"blank row 2",IF(D117=maxgameno+1,"blank row 1",INDEX(FixtureCode!$B$4:$AH$128,MATCH($C117,FixtureCode!$B$4:$B$128,0),MATCH("G"&amp;D117&amp;"-T2",FixtureCode!$B$4:$AH$4,0)))))</f>
        <v>5</v>
      </c>
      <c r="G117" s="12" t="str">
        <f>IF(C117="-","-",IF(AND(ISNUMBER(Fixture!G121),ISNUMBER(Fixture!I121),Fixture!F121&lt;&gt;"BYE",Fixture!J121&lt;&gt;"BYE"),"Yes","-"))</f>
        <v>Yes</v>
      </c>
      <c r="H117" s="9">
        <f>IF(G117="-","-",IF(Fixture!G121&gt;Fixture!I121,Settings!$G$7,IF(Fixture!G121=Fixture!I121,Settings!$G$8,IF(Fixture!G121&lt;Fixture!I121,Settings!$G$9,"-"))))</f>
        <v>3</v>
      </c>
      <c r="I117" s="13">
        <f>IF(G117="-","-",IF(Fixture!I121&gt;Fixture!G121,Settings!$G$7,IF(Fixture!I121=Fixture!G121,Settings!$G$8,IF(Fixture!I121&lt;Fixture!G121,Settings!$G$9,"-"))))</f>
        <v>0</v>
      </c>
    </row>
    <row r="118" spans="3:9" x14ac:dyDescent="0.25">
      <c r="C118" s="12">
        <f t="shared" si="4"/>
        <v>11</v>
      </c>
      <c r="D118" s="9">
        <f t="shared" si="5"/>
        <v>5</v>
      </c>
      <c r="E118" s="9">
        <f>IF(C118="-","-",IF(D118=maxgameno+2,"blank row 2",IF(D118=maxgameno+1,"blank row 1",INDEX(FixtureCode!$B$4:$AH$128,MATCH($C118,FixtureCode!$B$4:$B$128,0),MATCH("G"&amp;D118&amp;"-T1",FixtureCode!$B$4:$AH$4,0)))))</f>
        <v>12</v>
      </c>
      <c r="F118" s="13">
        <f>IF(C118="-","-",IF(D118=maxgameno+2,"blank row 2",IF(D118=maxgameno+1,"blank row 1",INDEX(FixtureCode!$B$4:$AH$128,MATCH($C118,FixtureCode!$B$4:$B$128,0),MATCH("G"&amp;D118&amp;"-T2",FixtureCode!$B$4:$AH$4,0)))))</f>
        <v>4</v>
      </c>
      <c r="G118" s="12" t="str">
        <f>IF(C118="-","-",IF(AND(ISNUMBER(Fixture!G122),ISNUMBER(Fixture!I122),Fixture!F122&lt;&gt;"BYE",Fixture!J122&lt;&gt;"BYE"),"Yes","-"))</f>
        <v>Yes</v>
      </c>
      <c r="H118" s="9">
        <f>IF(G118="-","-",IF(Fixture!G122&gt;Fixture!I122,Settings!$G$7,IF(Fixture!G122=Fixture!I122,Settings!$G$8,IF(Fixture!G122&lt;Fixture!I122,Settings!$G$9,"-"))))</f>
        <v>0</v>
      </c>
      <c r="I118" s="13">
        <f>IF(G118="-","-",IF(Fixture!I122&gt;Fixture!G122,Settings!$G$7,IF(Fixture!I122=Fixture!G122,Settings!$G$8,IF(Fixture!I122&lt;Fixture!G122,Settings!$G$9,"-"))))</f>
        <v>3</v>
      </c>
    </row>
    <row r="119" spans="3:9" x14ac:dyDescent="0.25">
      <c r="C119" s="12">
        <f t="shared" si="4"/>
        <v>11</v>
      </c>
      <c r="D119" s="9">
        <f t="shared" si="5"/>
        <v>6</v>
      </c>
      <c r="E119" s="9">
        <f>IF(C119="-","-",IF(D119=maxgameno+2,"blank row 2",IF(D119=maxgameno+1,"blank row 1",INDEX(FixtureCode!$B$4:$AH$128,MATCH($C119,FixtureCode!$B$4:$B$128,0),MATCH("G"&amp;D119&amp;"-T1",FixtureCode!$B$4:$AH$4,0)))))</f>
        <v>13</v>
      </c>
      <c r="F119" s="13">
        <f>IF(C119="-","-",IF(D119=maxgameno+2,"blank row 2",IF(D119=maxgameno+1,"blank row 1",INDEX(FixtureCode!$B$4:$AH$128,MATCH($C119,FixtureCode!$B$4:$B$128,0),MATCH("G"&amp;D119&amp;"-T2",FixtureCode!$B$4:$AH$4,0)))))</f>
        <v>3</v>
      </c>
      <c r="G119" s="12" t="str">
        <f>IF(C119="-","-",IF(AND(ISNUMBER(Fixture!G123),ISNUMBER(Fixture!I123),Fixture!F123&lt;&gt;"BYE",Fixture!J123&lt;&gt;"BYE"),"Yes","-"))</f>
        <v>Yes</v>
      </c>
      <c r="H119" s="9">
        <f>IF(G119="-","-",IF(Fixture!G123&gt;Fixture!I123,Settings!$G$7,IF(Fixture!G123=Fixture!I123,Settings!$G$8,IF(Fixture!G123&lt;Fixture!I123,Settings!$G$9,"-"))))</f>
        <v>0</v>
      </c>
      <c r="I119" s="13">
        <f>IF(G119="-","-",IF(Fixture!I123&gt;Fixture!G123,Settings!$G$7,IF(Fixture!I123=Fixture!G123,Settings!$G$8,IF(Fixture!I123&lt;Fixture!G123,Settings!$G$9,"-"))))</f>
        <v>3</v>
      </c>
    </row>
    <row r="120" spans="3:9" x14ac:dyDescent="0.25">
      <c r="C120" s="12">
        <f t="shared" si="4"/>
        <v>11</v>
      </c>
      <c r="D120" s="9">
        <f t="shared" si="5"/>
        <v>7</v>
      </c>
      <c r="E120" s="9">
        <f>IF(C120="-","-",IF(D120=maxgameno+2,"blank row 2",IF(D120=maxgameno+1,"blank row 1",INDEX(FixtureCode!$B$4:$AH$128,MATCH($C120,FixtureCode!$B$4:$B$128,0),MATCH("G"&amp;D120&amp;"-T1",FixtureCode!$B$4:$AH$4,0)))))</f>
        <v>14</v>
      </c>
      <c r="F120" s="13">
        <f>IF(C120="-","-",IF(D120=maxgameno+2,"blank row 2",IF(D120=maxgameno+1,"blank row 1",INDEX(FixtureCode!$B$4:$AH$128,MATCH($C120,FixtureCode!$B$4:$B$128,0),MATCH("G"&amp;D120&amp;"-T2",FixtureCode!$B$4:$AH$4,0)))))</f>
        <v>2</v>
      </c>
      <c r="G120" s="12" t="str">
        <f>IF(C120="-","-",IF(AND(ISNUMBER(Fixture!G124),ISNUMBER(Fixture!I124),Fixture!F124&lt;&gt;"BYE",Fixture!J124&lt;&gt;"BYE"),"Yes","-"))</f>
        <v>Yes</v>
      </c>
      <c r="H120" s="9">
        <f>IF(G120="-","-",IF(Fixture!G124&gt;Fixture!I124,Settings!$G$7,IF(Fixture!G124=Fixture!I124,Settings!$G$8,IF(Fixture!G124&lt;Fixture!I124,Settings!$G$9,"-"))))</f>
        <v>1</v>
      </c>
      <c r="I120" s="13">
        <f>IF(G120="-","-",IF(Fixture!I124&gt;Fixture!G124,Settings!$G$7,IF(Fixture!I124=Fixture!G124,Settings!$G$8,IF(Fixture!I124&lt;Fixture!G124,Settings!$G$9,"-"))))</f>
        <v>1</v>
      </c>
    </row>
    <row r="121" spans="3:9" x14ac:dyDescent="0.25">
      <c r="C121" s="12">
        <f t="shared" si="4"/>
        <v>11</v>
      </c>
      <c r="D121" s="9">
        <f t="shared" si="5"/>
        <v>8</v>
      </c>
      <c r="E121" s="9">
        <f>IF(C121="-","-",IF(D121=maxgameno+2,"blank row 2",IF(D121=maxgameno+1,"blank row 1",INDEX(FixtureCode!$B$4:$AH$128,MATCH($C121,FixtureCode!$B$4:$B$128,0),MATCH("G"&amp;D121&amp;"-T1",FixtureCode!$B$4:$AH$4,0)))))</f>
        <v>15</v>
      </c>
      <c r="F121" s="13">
        <f>IF(C121="-","-",IF(D121=maxgameno+2,"blank row 2",IF(D121=maxgameno+1,"blank row 1",INDEX(FixtureCode!$B$4:$AH$128,MATCH($C121,FixtureCode!$B$4:$B$128,0),MATCH("G"&amp;D121&amp;"-T2",FixtureCode!$B$4:$AH$4,0)))))</f>
        <v>18</v>
      </c>
      <c r="G121" s="12" t="str">
        <f>IF(C121="-","-",IF(AND(ISNUMBER(Fixture!G125),ISNUMBER(Fixture!I125),Fixture!F125&lt;&gt;"BYE",Fixture!J125&lt;&gt;"BYE"),"Yes","-"))</f>
        <v>Yes</v>
      </c>
      <c r="H121" s="9">
        <f>IF(G121="-","-",IF(Fixture!G125&gt;Fixture!I125,Settings!$G$7,IF(Fixture!G125=Fixture!I125,Settings!$G$8,IF(Fixture!G125&lt;Fixture!I125,Settings!$G$9,"-"))))</f>
        <v>3</v>
      </c>
      <c r="I121" s="13">
        <f>IF(G121="-","-",IF(Fixture!I125&gt;Fixture!G125,Settings!$G$7,IF(Fixture!I125=Fixture!G125,Settings!$G$8,IF(Fixture!I125&lt;Fixture!G125,Settings!$G$9,"-"))))</f>
        <v>0</v>
      </c>
    </row>
    <row r="122" spans="3:9" x14ac:dyDescent="0.25">
      <c r="C122" s="12">
        <f t="shared" si="4"/>
        <v>11</v>
      </c>
      <c r="D122" s="9">
        <f t="shared" si="5"/>
        <v>9</v>
      </c>
      <c r="E122" s="9">
        <f>IF(C122="-","-",IF(D122=maxgameno+2,"blank row 2",IF(D122=maxgameno+1,"blank row 1",INDEX(FixtureCode!$B$4:$AH$128,MATCH($C122,FixtureCode!$B$4:$B$128,0),MATCH("G"&amp;D122&amp;"-T1",FixtureCode!$B$4:$AH$4,0)))))</f>
        <v>16</v>
      </c>
      <c r="F122" s="13">
        <f>IF(C122="-","-",IF(D122=maxgameno+2,"blank row 2",IF(D122=maxgameno+1,"blank row 1",INDEX(FixtureCode!$B$4:$AH$128,MATCH($C122,FixtureCode!$B$4:$B$128,0),MATCH("G"&amp;D122&amp;"-T2",FixtureCode!$B$4:$AH$4,0)))))</f>
        <v>17</v>
      </c>
      <c r="G122" s="12" t="str">
        <f>IF(C122="-","-",IF(AND(ISNUMBER(Fixture!G126),ISNUMBER(Fixture!I126),Fixture!F126&lt;&gt;"BYE",Fixture!J126&lt;&gt;"BYE"),"Yes","-"))</f>
        <v>Yes</v>
      </c>
      <c r="H122" s="9">
        <f>IF(G122="-","-",IF(Fixture!G126&gt;Fixture!I126,Settings!$G$7,IF(Fixture!G126=Fixture!I126,Settings!$G$8,IF(Fixture!G126&lt;Fixture!I126,Settings!$G$9,"-"))))</f>
        <v>0</v>
      </c>
      <c r="I122" s="13">
        <f>IF(G122="-","-",IF(Fixture!I126&gt;Fixture!G126,Settings!$G$7,IF(Fixture!I126=Fixture!G126,Settings!$G$8,IF(Fixture!I126&lt;Fixture!G126,Settings!$G$9,"-"))))</f>
        <v>3</v>
      </c>
    </row>
    <row r="123" spans="3:9" x14ac:dyDescent="0.25">
      <c r="C123" s="12">
        <f t="shared" si="4"/>
        <v>11</v>
      </c>
      <c r="D123" s="9">
        <f t="shared" si="5"/>
        <v>10</v>
      </c>
      <c r="E123" s="9" t="str">
        <f>IF(C123="-","-",IF(D123=maxgameno+2,"blank row 2",IF(D123=maxgameno+1,"blank row 1",INDEX(FixtureCode!$B$4:$AH$128,MATCH($C123,FixtureCode!$B$4:$B$128,0),MATCH("G"&amp;D123&amp;"-T1",FixtureCode!$B$4:$AH$4,0)))))</f>
        <v>blank row 1</v>
      </c>
      <c r="F123" s="13" t="str">
        <f>IF(C123="-","-",IF(D123=maxgameno+2,"blank row 2",IF(D123=maxgameno+1,"blank row 1",INDEX(FixtureCode!$B$4:$AH$128,MATCH($C123,FixtureCode!$B$4:$B$128,0),MATCH("G"&amp;D123&amp;"-T2",FixtureCode!$B$4:$AH$4,0)))))</f>
        <v>blank row 1</v>
      </c>
      <c r="G123" s="12" t="str">
        <f>IF(C123="-","-",IF(AND(ISNUMBER(Fixture!G127),ISNUMBER(Fixture!I127),Fixture!F127&lt;&gt;"BYE",Fixture!J127&lt;&gt;"BYE"),"Yes","-"))</f>
        <v>-</v>
      </c>
      <c r="H123" s="9" t="str">
        <f>IF(G123="-","-",IF(Fixture!G127&gt;Fixture!I127,Settings!$G$7,IF(Fixture!G127=Fixture!I127,Settings!$G$8,IF(Fixture!G127&lt;Fixture!I127,Settings!$G$9,"-"))))</f>
        <v>-</v>
      </c>
      <c r="I123" s="13" t="str">
        <f>IF(G123="-","-",IF(Fixture!I127&gt;Fixture!G127,Settings!$G$7,IF(Fixture!I127=Fixture!G127,Settings!$G$8,IF(Fixture!I127&lt;Fixture!G127,Settings!$G$9,"-"))))</f>
        <v>-</v>
      </c>
    </row>
    <row r="124" spans="3:9" x14ac:dyDescent="0.25">
      <c r="C124" s="12">
        <f t="shared" si="4"/>
        <v>11</v>
      </c>
      <c r="D124" s="9">
        <f t="shared" si="5"/>
        <v>11</v>
      </c>
      <c r="E124" s="9" t="str">
        <f>IF(C124="-","-",IF(D124=maxgameno+2,"blank row 2",IF(D124=maxgameno+1,"blank row 1",INDEX(FixtureCode!$B$4:$AH$128,MATCH($C124,FixtureCode!$B$4:$B$128,0),MATCH("G"&amp;D124&amp;"-T1",FixtureCode!$B$4:$AH$4,0)))))</f>
        <v>blank row 2</v>
      </c>
      <c r="F124" s="13" t="str">
        <f>IF(C124="-","-",IF(D124=maxgameno+2,"blank row 2",IF(D124=maxgameno+1,"blank row 1",INDEX(FixtureCode!$B$4:$AH$128,MATCH($C124,FixtureCode!$B$4:$B$128,0),MATCH("G"&amp;D124&amp;"-T2",FixtureCode!$B$4:$AH$4,0)))))</f>
        <v>blank row 2</v>
      </c>
      <c r="G124" s="12" t="str">
        <f>IF(C124="-","-",IF(AND(ISNUMBER(Fixture!G128),ISNUMBER(Fixture!I128),Fixture!F128&lt;&gt;"BYE",Fixture!J128&lt;&gt;"BYE"),"Yes","-"))</f>
        <v>-</v>
      </c>
      <c r="H124" s="9" t="str">
        <f>IF(G124="-","-",IF(Fixture!G128&gt;Fixture!I128,Settings!$G$7,IF(Fixture!G128=Fixture!I128,Settings!$G$8,IF(Fixture!G128&lt;Fixture!I128,Settings!$G$9,"-"))))</f>
        <v>-</v>
      </c>
      <c r="I124" s="13" t="str">
        <f>IF(G124="-","-",IF(Fixture!I128&gt;Fixture!G128,Settings!$G$7,IF(Fixture!I128=Fixture!G128,Settings!$G$8,IF(Fixture!I128&lt;Fixture!G128,Settings!$G$9,"-"))))</f>
        <v>-</v>
      </c>
    </row>
    <row r="125" spans="3:9" x14ac:dyDescent="0.25">
      <c r="C125" s="12">
        <f t="shared" si="4"/>
        <v>12</v>
      </c>
      <c r="D125" s="9">
        <f t="shared" si="5"/>
        <v>1</v>
      </c>
      <c r="E125" s="9">
        <f>IF(C125="-","-",IF(D125=maxgameno+2,"blank row 2",IF(D125=maxgameno+1,"blank row 1",INDEX(FixtureCode!$B$4:$AH$128,MATCH($C125,FixtureCode!$B$4:$B$128,0),MATCH("G"&amp;D125&amp;"-T1",FixtureCode!$B$4:$AH$4,0)))))</f>
        <v>1</v>
      </c>
      <c r="F125" s="13">
        <f>IF(C125="-","-",IF(D125=maxgameno+2,"blank row 2",IF(D125=maxgameno+1,"blank row 1",INDEX(FixtureCode!$B$4:$AH$128,MATCH($C125,FixtureCode!$B$4:$B$128,0),MATCH("G"&amp;D125&amp;"-T2",FixtureCode!$B$4:$AH$4,0)))))</f>
        <v>7</v>
      </c>
      <c r="G125" s="12" t="str">
        <f>IF(C125="-","-",IF(AND(ISNUMBER(Fixture!G129),ISNUMBER(Fixture!I129),Fixture!F129&lt;&gt;"BYE",Fixture!J129&lt;&gt;"BYE"),"Yes","-"))</f>
        <v>Yes</v>
      </c>
      <c r="H125" s="9">
        <f>IF(G125="-","-",IF(Fixture!G129&gt;Fixture!I129,Settings!$G$7,IF(Fixture!G129=Fixture!I129,Settings!$G$8,IF(Fixture!G129&lt;Fixture!I129,Settings!$G$9,"-"))))</f>
        <v>1</v>
      </c>
      <c r="I125" s="13">
        <f>IF(G125="-","-",IF(Fixture!I129&gt;Fixture!G129,Settings!$G$7,IF(Fixture!I129=Fixture!G129,Settings!$G$8,IF(Fixture!I129&lt;Fixture!G129,Settings!$G$9,"-"))))</f>
        <v>1</v>
      </c>
    </row>
    <row r="126" spans="3:9" x14ac:dyDescent="0.25">
      <c r="C126" s="12">
        <f t="shared" si="4"/>
        <v>12</v>
      </c>
      <c r="D126" s="9">
        <f t="shared" si="5"/>
        <v>2</v>
      </c>
      <c r="E126" s="9">
        <f>IF(C126="-","-",IF(D126=maxgameno+2,"blank row 2",IF(D126=maxgameno+1,"blank row 1",INDEX(FixtureCode!$B$4:$AH$128,MATCH($C126,FixtureCode!$B$4:$B$128,0),MATCH("G"&amp;D126&amp;"-T1",FixtureCode!$B$4:$AH$4,0)))))</f>
        <v>8</v>
      </c>
      <c r="F126" s="13">
        <f>IF(C126="-","-",IF(D126=maxgameno+2,"blank row 2",IF(D126=maxgameno+1,"blank row 1",INDEX(FixtureCode!$B$4:$AH$128,MATCH($C126,FixtureCode!$B$4:$B$128,0),MATCH("G"&amp;D126&amp;"-T2",FixtureCode!$B$4:$AH$4,0)))))</f>
        <v>6</v>
      </c>
      <c r="G126" s="12" t="str">
        <f>IF(C126="-","-",IF(AND(ISNUMBER(Fixture!G130),ISNUMBER(Fixture!I130),Fixture!F130&lt;&gt;"BYE",Fixture!J130&lt;&gt;"BYE"),"Yes","-"))</f>
        <v>Yes</v>
      </c>
      <c r="H126" s="9">
        <f>IF(G126="-","-",IF(Fixture!G130&gt;Fixture!I130,Settings!$G$7,IF(Fixture!G130=Fixture!I130,Settings!$G$8,IF(Fixture!G130&lt;Fixture!I130,Settings!$G$9,"-"))))</f>
        <v>0</v>
      </c>
      <c r="I126" s="13">
        <f>IF(G126="-","-",IF(Fixture!I130&gt;Fixture!G130,Settings!$G$7,IF(Fixture!I130=Fixture!G130,Settings!$G$8,IF(Fixture!I130&lt;Fixture!G130,Settings!$G$9,"-"))))</f>
        <v>3</v>
      </c>
    </row>
    <row r="127" spans="3:9" x14ac:dyDescent="0.25">
      <c r="C127" s="12">
        <f t="shared" si="4"/>
        <v>12</v>
      </c>
      <c r="D127" s="9">
        <f t="shared" si="5"/>
        <v>3</v>
      </c>
      <c r="E127" s="9">
        <f>IF(C127="-","-",IF(D127=maxgameno+2,"blank row 2",IF(D127=maxgameno+1,"blank row 1",INDEX(FixtureCode!$B$4:$AH$128,MATCH($C127,FixtureCode!$B$4:$B$128,0),MATCH("G"&amp;D127&amp;"-T1",FixtureCode!$B$4:$AH$4,0)))))</f>
        <v>9</v>
      </c>
      <c r="F127" s="13">
        <f>IF(C127="-","-",IF(D127=maxgameno+2,"blank row 2",IF(D127=maxgameno+1,"blank row 1",INDEX(FixtureCode!$B$4:$AH$128,MATCH($C127,FixtureCode!$B$4:$B$128,0),MATCH("G"&amp;D127&amp;"-T2",FixtureCode!$B$4:$AH$4,0)))))</f>
        <v>5</v>
      </c>
      <c r="G127" s="12" t="str">
        <f>IF(C127="-","-",IF(AND(ISNUMBER(Fixture!G131),ISNUMBER(Fixture!I131),Fixture!F131&lt;&gt;"BYE",Fixture!J131&lt;&gt;"BYE"),"Yes","-"))</f>
        <v>Yes</v>
      </c>
      <c r="H127" s="9">
        <f>IF(G127="-","-",IF(Fixture!G131&gt;Fixture!I131,Settings!$G$7,IF(Fixture!G131=Fixture!I131,Settings!$G$8,IF(Fixture!G131&lt;Fixture!I131,Settings!$G$9,"-"))))</f>
        <v>0</v>
      </c>
      <c r="I127" s="13">
        <f>IF(G127="-","-",IF(Fixture!I131&gt;Fixture!G131,Settings!$G$7,IF(Fixture!I131=Fixture!G131,Settings!$G$8,IF(Fixture!I131&lt;Fixture!G131,Settings!$G$9,"-"))))</f>
        <v>3</v>
      </c>
    </row>
    <row r="128" spans="3:9" x14ac:dyDescent="0.25">
      <c r="C128" s="12">
        <f t="shared" si="4"/>
        <v>12</v>
      </c>
      <c r="D128" s="9">
        <f t="shared" si="5"/>
        <v>4</v>
      </c>
      <c r="E128" s="9">
        <f>IF(C128="-","-",IF(D128=maxgameno+2,"blank row 2",IF(D128=maxgameno+1,"blank row 1",INDEX(FixtureCode!$B$4:$AH$128,MATCH($C128,FixtureCode!$B$4:$B$128,0),MATCH("G"&amp;D128&amp;"-T1",FixtureCode!$B$4:$AH$4,0)))))</f>
        <v>10</v>
      </c>
      <c r="F128" s="13">
        <f>IF(C128="-","-",IF(D128=maxgameno+2,"blank row 2",IF(D128=maxgameno+1,"blank row 1",INDEX(FixtureCode!$B$4:$AH$128,MATCH($C128,FixtureCode!$B$4:$B$128,0),MATCH("G"&amp;D128&amp;"-T2",FixtureCode!$B$4:$AH$4,0)))))</f>
        <v>4</v>
      </c>
      <c r="G128" s="12" t="str">
        <f>IF(C128="-","-",IF(AND(ISNUMBER(Fixture!G132),ISNUMBER(Fixture!I132),Fixture!F132&lt;&gt;"BYE",Fixture!J132&lt;&gt;"BYE"),"Yes","-"))</f>
        <v>Yes</v>
      </c>
      <c r="H128" s="9">
        <f>IF(G128="-","-",IF(Fixture!G132&gt;Fixture!I132,Settings!$G$7,IF(Fixture!G132=Fixture!I132,Settings!$G$8,IF(Fixture!G132&lt;Fixture!I132,Settings!$G$9,"-"))))</f>
        <v>0</v>
      </c>
      <c r="I128" s="13">
        <f>IF(G128="-","-",IF(Fixture!I132&gt;Fixture!G132,Settings!$G$7,IF(Fixture!I132=Fixture!G132,Settings!$G$8,IF(Fixture!I132&lt;Fixture!G132,Settings!$G$9,"-"))))</f>
        <v>3</v>
      </c>
    </row>
    <row r="129" spans="3:9" x14ac:dyDescent="0.25">
      <c r="C129" s="12">
        <f t="shared" si="4"/>
        <v>12</v>
      </c>
      <c r="D129" s="9">
        <f t="shared" si="5"/>
        <v>5</v>
      </c>
      <c r="E129" s="9">
        <f>IF(C129="-","-",IF(D129=maxgameno+2,"blank row 2",IF(D129=maxgameno+1,"blank row 1",INDEX(FixtureCode!$B$4:$AH$128,MATCH($C129,FixtureCode!$B$4:$B$128,0),MATCH("G"&amp;D129&amp;"-T1",FixtureCode!$B$4:$AH$4,0)))))</f>
        <v>11</v>
      </c>
      <c r="F129" s="13">
        <f>IF(C129="-","-",IF(D129=maxgameno+2,"blank row 2",IF(D129=maxgameno+1,"blank row 1",INDEX(FixtureCode!$B$4:$AH$128,MATCH($C129,FixtureCode!$B$4:$B$128,0),MATCH("G"&amp;D129&amp;"-T2",FixtureCode!$B$4:$AH$4,0)))))</f>
        <v>3</v>
      </c>
      <c r="G129" s="12" t="str">
        <f>IF(C129="-","-",IF(AND(ISNUMBER(Fixture!G133),ISNUMBER(Fixture!I133),Fixture!F133&lt;&gt;"BYE",Fixture!J133&lt;&gt;"BYE"),"Yes","-"))</f>
        <v>Yes</v>
      </c>
      <c r="H129" s="9">
        <f>IF(G129="-","-",IF(Fixture!G133&gt;Fixture!I133,Settings!$G$7,IF(Fixture!G133=Fixture!I133,Settings!$G$8,IF(Fixture!G133&lt;Fixture!I133,Settings!$G$9,"-"))))</f>
        <v>3</v>
      </c>
      <c r="I129" s="13">
        <f>IF(G129="-","-",IF(Fixture!I133&gt;Fixture!G133,Settings!$G$7,IF(Fixture!I133=Fixture!G133,Settings!$G$8,IF(Fixture!I133&lt;Fixture!G133,Settings!$G$9,"-"))))</f>
        <v>0</v>
      </c>
    </row>
    <row r="130" spans="3:9" x14ac:dyDescent="0.25">
      <c r="C130" s="12">
        <f t="shared" si="4"/>
        <v>12</v>
      </c>
      <c r="D130" s="9">
        <f t="shared" si="5"/>
        <v>6</v>
      </c>
      <c r="E130" s="9">
        <f>IF(C130="-","-",IF(D130=maxgameno+2,"blank row 2",IF(D130=maxgameno+1,"blank row 1",INDEX(FixtureCode!$B$4:$AH$128,MATCH($C130,FixtureCode!$B$4:$B$128,0),MATCH("G"&amp;D130&amp;"-T1",FixtureCode!$B$4:$AH$4,0)))))</f>
        <v>12</v>
      </c>
      <c r="F130" s="13">
        <f>IF(C130="-","-",IF(D130=maxgameno+2,"blank row 2",IF(D130=maxgameno+1,"blank row 1",INDEX(FixtureCode!$B$4:$AH$128,MATCH($C130,FixtureCode!$B$4:$B$128,0),MATCH("G"&amp;D130&amp;"-T2",FixtureCode!$B$4:$AH$4,0)))))</f>
        <v>2</v>
      </c>
      <c r="G130" s="12" t="str">
        <f>IF(C130="-","-",IF(AND(ISNUMBER(Fixture!G134),ISNUMBER(Fixture!I134),Fixture!F134&lt;&gt;"BYE",Fixture!J134&lt;&gt;"BYE"),"Yes","-"))</f>
        <v>Yes</v>
      </c>
      <c r="H130" s="9">
        <f>IF(G130="-","-",IF(Fixture!G134&gt;Fixture!I134,Settings!$G$7,IF(Fixture!G134=Fixture!I134,Settings!$G$8,IF(Fixture!G134&lt;Fixture!I134,Settings!$G$9,"-"))))</f>
        <v>0</v>
      </c>
      <c r="I130" s="13">
        <f>IF(G130="-","-",IF(Fixture!I134&gt;Fixture!G134,Settings!$G$7,IF(Fixture!I134=Fixture!G134,Settings!$G$8,IF(Fixture!I134&lt;Fixture!G134,Settings!$G$9,"-"))))</f>
        <v>3</v>
      </c>
    </row>
    <row r="131" spans="3:9" x14ac:dyDescent="0.25">
      <c r="C131" s="12">
        <f t="shared" si="4"/>
        <v>12</v>
      </c>
      <c r="D131" s="9">
        <f t="shared" si="5"/>
        <v>7</v>
      </c>
      <c r="E131" s="9">
        <f>IF(C131="-","-",IF(D131=maxgameno+2,"blank row 2",IF(D131=maxgameno+1,"blank row 1",INDEX(FixtureCode!$B$4:$AH$128,MATCH($C131,FixtureCode!$B$4:$B$128,0),MATCH("G"&amp;D131&amp;"-T1",FixtureCode!$B$4:$AH$4,0)))))</f>
        <v>13</v>
      </c>
      <c r="F131" s="13">
        <f>IF(C131="-","-",IF(D131=maxgameno+2,"blank row 2",IF(D131=maxgameno+1,"blank row 1",INDEX(FixtureCode!$B$4:$AH$128,MATCH($C131,FixtureCode!$B$4:$B$128,0),MATCH("G"&amp;D131&amp;"-T2",FixtureCode!$B$4:$AH$4,0)))))</f>
        <v>18</v>
      </c>
      <c r="G131" s="12" t="str">
        <f>IF(C131="-","-",IF(AND(ISNUMBER(Fixture!G135),ISNUMBER(Fixture!I135),Fixture!F135&lt;&gt;"BYE",Fixture!J135&lt;&gt;"BYE"),"Yes","-"))</f>
        <v>Yes</v>
      </c>
      <c r="H131" s="9">
        <f>IF(G131="-","-",IF(Fixture!G135&gt;Fixture!I135,Settings!$G$7,IF(Fixture!G135=Fixture!I135,Settings!$G$8,IF(Fixture!G135&lt;Fixture!I135,Settings!$G$9,"-"))))</f>
        <v>0</v>
      </c>
      <c r="I131" s="13">
        <f>IF(G131="-","-",IF(Fixture!I135&gt;Fixture!G135,Settings!$G$7,IF(Fixture!I135=Fixture!G135,Settings!$G$8,IF(Fixture!I135&lt;Fixture!G135,Settings!$G$9,"-"))))</f>
        <v>3</v>
      </c>
    </row>
    <row r="132" spans="3:9" x14ac:dyDescent="0.25">
      <c r="C132" s="12">
        <f t="shared" si="4"/>
        <v>12</v>
      </c>
      <c r="D132" s="9">
        <f t="shared" si="5"/>
        <v>8</v>
      </c>
      <c r="E132" s="9">
        <f>IF(C132="-","-",IF(D132=maxgameno+2,"blank row 2",IF(D132=maxgameno+1,"blank row 1",INDEX(FixtureCode!$B$4:$AH$128,MATCH($C132,FixtureCode!$B$4:$B$128,0),MATCH("G"&amp;D132&amp;"-T1",FixtureCode!$B$4:$AH$4,0)))))</f>
        <v>14</v>
      </c>
      <c r="F132" s="13">
        <f>IF(C132="-","-",IF(D132=maxgameno+2,"blank row 2",IF(D132=maxgameno+1,"blank row 1",INDEX(FixtureCode!$B$4:$AH$128,MATCH($C132,FixtureCode!$B$4:$B$128,0),MATCH("G"&amp;D132&amp;"-T2",FixtureCode!$B$4:$AH$4,0)))))</f>
        <v>17</v>
      </c>
      <c r="G132" s="12" t="str">
        <f>IF(C132="-","-",IF(AND(ISNUMBER(Fixture!G136),ISNUMBER(Fixture!I136),Fixture!F136&lt;&gt;"BYE",Fixture!J136&lt;&gt;"BYE"),"Yes","-"))</f>
        <v>Yes</v>
      </c>
      <c r="H132" s="9">
        <f>IF(G132="-","-",IF(Fixture!G136&gt;Fixture!I136,Settings!$G$7,IF(Fixture!G136=Fixture!I136,Settings!$G$8,IF(Fixture!G136&lt;Fixture!I136,Settings!$G$9,"-"))))</f>
        <v>3</v>
      </c>
      <c r="I132" s="13">
        <f>IF(G132="-","-",IF(Fixture!I136&gt;Fixture!G136,Settings!$G$7,IF(Fixture!I136=Fixture!G136,Settings!$G$8,IF(Fixture!I136&lt;Fixture!G136,Settings!$G$9,"-"))))</f>
        <v>0</v>
      </c>
    </row>
    <row r="133" spans="3:9" x14ac:dyDescent="0.25">
      <c r="C133" s="12">
        <f t="shared" si="4"/>
        <v>12</v>
      </c>
      <c r="D133" s="9">
        <f t="shared" si="5"/>
        <v>9</v>
      </c>
      <c r="E133" s="9">
        <f>IF(C133="-","-",IF(D133=maxgameno+2,"blank row 2",IF(D133=maxgameno+1,"blank row 1",INDEX(FixtureCode!$B$4:$AH$128,MATCH($C133,FixtureCode!$B$4:$B$128,0),MATCH("G"&amp;D133&amp;"-T1",FixtureCode!$B$4:$AH$4,0)))))</f>
        <v>15</v>
      </c>
      <c r="F133" s="13">
        <f>IF(C133="-","-",IF(D133=maxgameno+2,"blank row 2",IF(D133=maxgameno+1,"blank row 1",INDEX(FixtureCode!$B$4:$AH$128,MATCH($C133,FixtureCode!$B$4:$B$128,0),MATCH("G"&amp;D133&amp;"-T2",FixtureCode!$B$4:$AH$4,0)))))</f>
        <v>16</v>
      </c>
      <c r="G133" s="12" t="str">
        <f>IF(C133="-","-",IF(AND(ISNUMBER(Fixture!G137),ISNUMBER(Fixture!I137),Fixture!F137&lt;&gt;"BYE",Fixture!J137&lt;&gt;"BYE"),"Yes","-"))</f>
        <v>Yes</v>
      </c>
      <c r="H133" s="9">
        <f>IF(G133="-","-",IF(Fixture!G137&gt;Fixture!I137,Settings!$G$7,IF(Fixture!G137=Fixture!I137,Settings!$G$8,IF(Fixture!G137&lt;Fixture!I137,Settings!$G$9,"-"))))</f>
        <v>3</v>
      </c>
      <c r="I133" s="13">
        <f>IF(G133="-","-",IF(Fixture!I137&gt;Fixture!G137,Settings!$G$7,IF(Fixture!I137=Fixture!G137,Settings!$G$8,IF(Fixture!I137&lt;Fixture!G137,Settings!$G$9,"-"))))</f>
        <v>0</v>
      </c>
    </row>
    <row r="134" spans="3:9" x14ac:dyDescent="0.25">
      <c r="C134" s="12">
        <f t="shared" ref="C134:C197" si="6">IF(C133="-","-",IF(D133+1&lt;=maxgameno+2,C133,IF(C133+1&lt;=maxroundno,C133+1,"-")))</f>
        <v>12</v>
      </c>
      <c r="D134" s="9">
        <f t="shared" ref="D134:D197" si="7">IF(C134="-","-",IF(D133+1&lt;=maxgameno+2,D133+1,1))</f>
        <v>10</v>
      </c>
      <c r="E134" s="9" t="str">
        <f>IF(C134="-","-",IF(D134=maxgameno+2,"blank row 2",IF(D134=maxgameno+1,"blank row 1",INDEX(FixtureCode!$B$4:$AH$128,MATCH($C134,FixtureCode!$B$4:$B$128,0),MATCH("G"&amp;D134&amp;"-T1",FixtureCode!$B$4:$AH$4,0)))))</f>
        <v>blank row 1</v>
      </c>
      <c r="F134" s="13" t="str">
        <f>IF(C134="-","-",IF(D134=maxgameno+2,"blank row 2",IF(D134=maxgameno+1,"blank row 1",INDEX(FixtureCode!$B$4:$AH$128,MATCH($C134,FixtureCode!$B$4:$B$128,0),MATCH("G"&amp;D134&amp;"-T2",FixtureCode!$B$4:$AH$4,0)))))</f>
        <v>blank row 1</v>
      </c>
      <c r="G134" s="12" t="str">
        <f>IF(C134="-","-",IF(AND(ISNUMBER(Fixture!G138),ISNUMBER(Fixture!I138),Fixture!F138&lt;&gt;"BYE",Fixture!J138&lt;&gt;"BYE"),"Yes","-"))</f>
        <v>-</v>
      </c>
      <c r="H134" s="9" t="str">
        <f>IF(G134="-","-",IF(Fixture!G138&gt;Fixture!I138,Settings!$G$7,IF(Fixture!G138=Fixture!I138,Settings!$G$8,IF(Fixture!G138&lt;Fixture!I138,Settings!$G$9,"-"))))</f>
        <v>-</v>
      </c>
      <c r="I134" s="13" t="str">
        <f>IF(G134="-","-",IF(Fixture!I138&gt;Fixture!G138,Settings!$G$7,IF(Fixture!I138=Fixture!G138,Settings!$G$8,IF(Fixture!I138&lt;Fixture!G138,Settings!$G$9,"-"))))</f>
        <v>-</v>
      </c>
    </row>
    <row r="135" spans="3:9" x14ac:dyDescent="0.25">
      <c r="C135" s="12">
        <f t="shared" si="6"/>
        <v>12</v>
      </c>
      <c r="D135" s="9">
        <f t="shared" si="7"/>
        <v>11</v>
      </c>
      <c r="E135" s="9" t="str">
        <f>IF(C135="-","-",IF(D135=maxgameno+2,"blank row 2",IF(D135=maxgameno+1,"blank row 1",INDEX(FixtureCode!$B$4:$AH$128,MATCH($C135,FixtureCode!$B$4:$B$128,0),MATCH("G"&amp;D135&amp;"-T1",FixtureCode!$B$4:$AH$4,0)))))</f>
        <v>blank row 2</v>
      </c>
      <c r="F135" s="13" t="str">
        <f>IF(C135="-","-",IF(D135=maxgameno+2,"blank row 2",IF(D135=maxgameno+1,"blank row 1",INDEX(FixtureCode!$B$4:$AH$128,MATCH($C135,FixtureCode!$B$4:$B$128,0),MATCH("G"&amp;D135&amp;"-T2",FixtureCode!$B$4:$AH$4,0)))))</f>
        <v>blank row 2</v>
      </c>
      <c r="G135" s="12" t="str">
        <f>IF(C135="-","-",IF(AND(ISNUMBER(Fixture!G139),ISNUMBER(Fixture!I139),Fixture!F139&lt;&gt;"BYE",Fixture!J139&lt;&gt;"BYE"),"Yes","-"))</f>
        <v>-</v>
      </c>
      <c r="H135" s="9" t="str">
        <f>IF(G135="-","-",IF(Fixture!G139&gt;Fixture!I139,Settings!$G$7,IF(Fixture!G139=Fixture!I139,Settings!$G$8,IF(Fixture!G139&lt;Fixture!I139,Settings!$G$9,"-"))))</f>
        <v>-</v>
      </c>
      <c r="I135" s="13" t="str">
        <f>IF(G135="-","-",IF(Fixture!I139&gt;Fixture!G139,Settings!$G$7,IF(Fixture!I139=Fixture!G139,Settings!$G$8,IF(Fixture!I139&lt;Fixture!G139,Settings!$G$9,"-"))))</f>
        <v>-</v>
      </c>
    </row>
    <row r="136" spans="3:9" x14ac:dyDescent="0.25">
      <c r="C136" s="12">
        <f t="shared" si="6"/>
        <v>13</v>
      </c>
      <c r="D136" s="9">
        <f t="shared" si="7"/>
        <v>1</v>
      </c>
      <c r="E136" s="9">
        <f>IF(C136="-","-",IF(D136=maxgameno+2,"blank row 2",IF(D136=maxgameno+1,"blank row 1",INDEX(FixtureCode!$B$4:$AH$128,MATCH($C136,FixtureCode!$B$4:$B$128,0),MATCH("G"&amp;D136&amp;"-T1",FixtureCode!$B$4:$AH$4,0)))))</f>
        <v>1</v>
      </c>
      <c r="F136" s="13">
        <f>IF(C136="-","-",IF(D136=maxgameno+2,"blank row 2",IF(D136=maxgameno+1,"blank row 1",INDEX(FixtureCode!$B$4:$AH$128,MATCH($C136,FixtureCode!$B$4:$B$128,0),MATCH("G"&amp;D136&amp;"-T2",FixtureCode!$B$4:$AH$4,0)))))</f>
        <v>6</v>
      </c>
      <c r="G136" s="12" t="str">
        <f>IF(C136="-","-",IF(AND(ISNUMBER(Fixture!G140),ISNUMBER(Fixture!I140),Fixture!F140&lt;&gt;"BYE",Fixture!J140&lt;&gt;"BYE"),"Yes","-"))</f>
        <v>Yes</v>
      </c>
      <c r="H136" s="9">
        <f>IF(G136="-","-",IF(Fixture!G140&gt;Fixture!I140,Settings!$G$7,IF(Fixture!G140=Fixture!I140,Settings!$G$8,IF(Fixture!G140&lt;Fixture!I140,Settings!$G$9,"-"))))</f>
        <v>0</v>
      </c>
      <c r="I136" s="13">
        <f>IF(G136="-","-",IF(Fixture!I140&gt;Fixture!G140,Settings!$G$7,IF(Fixture!I140=Fixture!G140,Settings!$G$8,IF(Fixture!I140&lt;Fixture!G140,Settings!$G$9,"-"))))</f>
        <v>3</v>
      </c>
    </row>
    <row r="137" spans="3:9" x14ac:dyDescent="0.25">
      <c r="C137" s="12">
        <f t="shared" si="6"/>
        <v>13</v>
      </c>
      <c r="D137" s="9">
        <f t="shared" si="7"/>
        <v>2</v>
      </c>
      <c r="E137" s="9">
        <f>IF(C137="-","-",IF(D137=maxgameno+2,"blank row 2",IF(D137=maxgameno+1,"blank row 1",INDEX(FixtureCode!$B$4:$AH$128,MATCH($C137,FixtureCode!$B$4:$B$128,0),MATCH("G"&amp;D137&amp;"-T1",FixtureCode!$B$4:$AH$4,0)))))</f>
        <v>7</v>
      </c>
      <c r="F137" s="13">
        <f>IF(C137="-","-",IF(D137=maxgameno+2,"blank row 2",IF(D137=maxgameno+1,"blank row 1",INDEX(FixtureCode!$B$4:$AH$128,MATCH($C137,FixtureCode!$B$4:$B$128,0),MATCH("G"&amp;D137&amp;"-T2",FixtureCode!$B$4:$AH$4,0)))))</f>
        <v>5</v>
      </c>
      <c r="G137" s="12" t="str">
        <f>IF(C137="-","-",IF(AND(ISNUMBER(Fixture!G141),ISNUMBER(Fixture!I141),Fixture!F141&lt;&gt;"BYE",Fixture!J141&lt;&gt;"BYE"),"Yes","-"))</f>
        <v>Yes</v>
      </c>
      <c r="H137" s="9">
        <f>IF(G137="-","-",IF(Fixture!G141&gt;Fixture!I141,Settings!$G$7,IF(Fixture!G141=Fixture!I141,Settings!$G$8,IF(Fixture!G141&lt;Fixture!I141,Settings!$G$9,"-"))))</f>
        <v>3</v>
      </c>
      <c r="I137" s="13">
        <f>IF(G137="-","-",IF(Fixture!I141&gt;Fixture!G141,Settings!$G$7,IF(Fixture!I141=Fixture!G141,Settings!$G$8,IF(Fixture!I141&lt;Fixture!G141,Settings!$G$9,"-"))))</f>
        <v>0</v>
      </c>
    </row>
    <row r="138" spans="3:9" x14ac:dyDescent="0.25">
      <c r="C138" s="12">
        <f t="shared" si="6"/>
        <v>13</v>
      </c>
      <c r="D138" s="9">
        <f t="shared" si="7"/>
        <v>3</v>
      </c>
      <c r="E138" s="9">
        <f>IF(C138="-","-",IF(D138=maxgameno+2,"blank row 2",IF(D138=maxgameno+1,"blank row 1",INDEX(FixtureCode!$B$4:$AH$128,MATCH($C138,FixtureCode!$B$4:$B$128,0),MATCH("G"&amp;D138&amp;"-T1",FixtureCode!$B$4:$AH$4,0)))))</f>
        <v>8</v>
      </c>
      <c r="F138" s="13">
        <f>IF(C138="-","-",IF(D138=maxgameno+2,"blank row 2",IF(D138=maxgameno+1,"blank row 1",INDEX(FixtureCode!$B$4:$AH$128,MATCH($C138,FixtureCode!$B$4:$B$128,0),MATCH("G"&amp;D138&amp;"-T2",FixtureCode!$B$4:$AH$4,0)))))</f>
        <v>4</v>
      </c>
      <c r="G138" s="12" t="str">
        <f>IF(C138="-","-",IF(AND(ISNUMBER(Fixture!G142),ISNUMBER(Fixture!I142),Fixture!F142&lt;&gt;"BYE",Fixture!J142&lt;&gt;"BYE"),"Yes","-"))</f>
        <v>Yes</v>
      </c>
      <c r="H138" s="9">
        <f>IF(G138="-","-",IF(Fixture!G142&gt;Fixture!I142,Settings!$G$7,IF(Fixture!G142=Fixture!I142,Settings!$G$8,IF(Fixture!G142&lt;Fixture!I142,Settings!$G$9,"-"))))</f>
        <v>0</v>
      </c>
      <c r="I138" s="13">
        <f>IF(G138="-","-",IF(Fixture!I142&gt;Fixture!G142,Settings!$G$7,IF(Fixture!I142=Fixture!G142,Settings!$G$8,IF(Fixture!I142&lt;Fixture!G142,Settings!$G$9,"-"))))</f>
        <v>3</v>
      </c>
    </row>
    <row r="139" spans="3:9" x14ac:dyDescent="0.25">
      <c r="C139" s="12">
        <f t="shared" si="6"/>
        <v>13</v>
      </c>
      <c r="D139" s="9">
        <f t="shared" si="7"/>
        <v>4</v>
      </c>
      <c r="E139" s="9">
        <f>IF(C139="-","-",IF(D139=maxgameno+2,"blank row 2",IF(D139=maxgameno+1,"blank row 1",INDEX(FixtureCode!$B$4:$AH$128,MATCH($C139,FixtureCode!$B$4:$B$128,0),MATCH("G"&amp;D139&amp;"-T1",FixtureCode!$B$4:$AH$4,0)))))</f>
        <v>9</v>
      </c>
      <c r="F139" s="13">
        <f>IF(C139="-","-",IF(D139=maxgameno+2,"blank row 2",IF(D139=maxgameno+1,"blank row 1",INDEX(FixtureCode!$B$4:$AH$128,MATCH($C139,FixtureCode!$B$4:$B$128,0),MATCH("G"&amp;D139&amp;"-T2",FixtureCode!$B$4:$AH$4,0)))))</f>
        <v>3</v>
      </c>
      <c r="G139" s="12" t="str">
        <f>IF(C139="-","-",IF(AND(ISNUMBER(Fixture!G143),ISNUMBER(Fixture!I143),Fixture!F143&lt;&gt;"BYE",Fixture!J143&lt;&gt;"BYE"),"Yes","-"))</f>
        <v>Yes</v>
      </c>
      <c r="H139" s="9">
        <f>IF(G139="-","-",IF(Fixture!G143&gt;Fixture!I143,Settings!$G$7,IF(Fixture!G143=Fixture!I143,Settings!$G$8,IF(Fixture!G143&lt;Fixture!I143,Settings!$G$9,"-"))))</f>
        <v>3</v>
      </c>
      <c r="I139" s="13">
        <f>IF(G139="-","-",IF(Fixture!I143&gt;Fixture!G143,Settings!$G$7,IF(Fixture!I143=Fixture!G143,Settings!$G$8,IF(Fixture!I143&lt;Fixture!G143,Settings!$G$9,"-"))))</f>
        <v>0</v>
      </c>
    </row>
    <row r="140" spans="3:9" x14ac:dyDescent="0.25">
      <c r="C140" s="12">
        <f t="shared" si="6"/>
        <v>13</v>
      </c>
      <c r="D140" s="9">
        <f t="shared" si="7"/>
        <v>5</v>
      </c>
      <c r="E140" s="9">
        <f>IF(C140="-","-",IF(D140=maxgameno+2,"blank row 2",IF(D140=maxgameno+1,"blank row 1",INDEX(FixtureCode!$B$4:$AH$128,MATCH($C140,FixtureCode!$B$4:$B$128,0),MATCH("G"&amp;D140&amp;"-T1",FixtureCode!$B$4:$AH$4,0)))))</f>
        <v>10</v>
      </c>
      <c r="F140" s="13">
        <f>IF(C140="-","-",IF(D140=maxgameno+2,"blank row 2",IF(D140=maxgameno+1,"blank row 1",INDEX(FixtureCode!$B$4:$AH$128,MATCH($C140,FixtureCode!$B$4:$B$128,0),MATCH("G"&amp;D140&amp;"-T2",FixtureCode!$B$4:$AH$4,0)))))</f>
        <v>2</v>
      </c>
      <c r="G140" s="12" t="str">
        <f>IF(C140="-","-",IF(AND(ISNUMBER(Fixture!G144),ISNUMBER(Fixture!I144),Fixture!F144&lt;&gt;"BYE",Fixture!J144&lt;&gt;"BYE"),"Yes","-"))</f>
        <v>Yes</v>
      </c>
      <c r="H140" s="9">
        <f>IF(G140="-","-",IF(Fixture!G144&gt;Fixture!I144,Settings!$G$7,IF(Fixture!G144=Fixture!I144,Settings!$G$8,IF(Fixture!G144&lt;Fixture!I144,Settings!$G$9,"-"))))</f>
        <v>0</v>
      </c>
      <c r="I140" s="13">
        <f>IF(G140="-","-",IF(Fixture!I144&gt;Fixture!G144,Settings!$G$7,IF(Fixture!I144=Fixture!G144,Settings!$G$8,IF(Fixture!I144&lt;Fixture!G144,Settings!$G$9,"-"))))</f>
        <v>3</v>
      </c>
    </row>
    <row r="141" spans="3:9" x14ac:dyDescent="0.25">
      <c r="C141" s="12">
        <f t="shared" si="6"/>
        <v>13</v>
      </c>
      <c r="D141" s="9">
        <f t="shared" si="7"/>
        <v>6</v>
      </c>
      <c r="E141" s="9">
        <f>IF(C141="-","-",IF(D141=maxgameno+2,"blank row 2",IF(D141=maxgameno+1,"blank row 1",INDEX(FixtureCode!$B$4:$AH$128,MATCH($C141,FixtureCode!$B$4:$B$128,0),MATCH("G"&amp;D141&amp;"-T1",FixtureCode!$B$4:$AH$4,0)))))</f>
        <v>11</v>
      </c>
      <c r="F141" s="13">
        <f>IF(C141="-","-",IF(D141=maxgameno+2,"blank row 2",IF(D141=maxgameno+1,"blank row 1",INDEX(FixtureCode!$B$4:$AH$128,MATCH($C141,FixtureCode!$B$4:$B$128,0),MATCH("G"&amp;D141&amp;"-T2",FixtureCode!$B$4:$AH$4,0)))))</f>
        <v>18</v>
      </c>
      <c r="G141" s="12" t="str">
        <f>IF(C141="-","-",IF(AND(ISNUMBER(Fixture!G145),ISNUMBER(Fixture!I145),Fixture!F145&lt;&gt;"BYE",Fixture!J145&lt;&gt;"BYE"),"Yes","-"))</f>
        <v>Yes</v>
      </c>
      <c r="H141" s="9">
        <f>IF(G141="-","-",IF(Fixture!G145&gt;Fixture!I145,Settings!$G$7,IF(Fixture!G145=Fixture!I145,Settings!$G$8,IF(Fixture!G145&lt;Fixture!I145,Settings!$G$9,"-"))))</f>
        <v>3</v>
      </c>
      <c r="I141" s="13">
        <f>IF(G141="-","-",IF(Fixture!I145&gt;Fixture!G145,Settings!$G$7,IF(Fixture!I145=Fixture!G145,Settings!$G$8,IF(Fixture!I145&lt;Fixture!G145,Settings!$G$9,"-"))))</f>
        <v>0</v>
      </c>
    </row>
    <row r="142" spans="3:9" x14ac:dyDescent="0.25">
      <c r="C142" s="12">
        <f t="shared" si="6"/>
        <v>13</v>
      </c>
      <c r="D142" s="9">
        <f t="shared" si="7"/>
        <v>7</v>
      </c>
      <c r="E142" s="9">
        <f>IF(C142="-","-",IF(D142=maxgameno+2,"blank row 2",IF(D142=maxgameno+1,"blank row 1",INDEX(FixtureCode!$B$4:$AH$128,MATCH($C142,FixtureCode!$B$4:$B$128,0),MATCH("G"&amp;D142&amp;"-T1",FixtureCode!$B$4:$AH$4,0)))))</f>
        <v>12</v>
      </c>
      <c r="F142" s="13">
        <f>IF(C142="-","-",IF(D142=maxgameno+2,"blank row 2",IF(D142=maxgameno+1,"blank row 1",INDEX(FixtureCode!$B$4:$AH$128,MATCH($C142,FixtureCode!$B$4:$B$128,0),MATCH("G"&amp;D142&amp;"-T2",FixtureCode!$B$4:$AH$4,0)))))</f>
        <v>17</v>
      </c>
      <c r="G142" s="12" t="str">
        <f>IF(C142="-","-",IF(AND(ISNUMBER(Fixture!G146),ISNUMBER(Fixture!I146),Fixture!F146&lt;&gt;"BYE",Fixture!J146&lt;&gt;"BYE"),"Yes","-"))</f>
        <v>Yes</v>
      </c>
      <c r="H142" s="9">
        <f>IF(G142="-","-",IF(Fixture!G146&gt;Fixture!I146,Settings!$G$7,IF(Fixture!G146=Fixture!I146,Settings!$G$8,IF(Fixture!G146&lt;Fixture!I146,Settings!$G$9,"-"))))</f>
        <v>3</v>
      </c>
      <c r="I142" s="13">
        <f>IF(G142="-","-",IF(Fixture!I146&gt;Fixture!G146,Settings!$G$7,IF(Fixture!I146=Fixture!G146,Settings!$G$8,IF(Fixture!I146&lt;Fixture!G146,Settings!$G$9,"-"))))</f>
        <v>0</v>
      </c>
    </row>
    <row r="143" spans="3:9" x14ac:dyDescent="0.25">
      <c r="C143" s="12">
        <f t="shared" si="6"/>
        <v>13</v>
      </c>
      <c r="D143" s="9">
        <f t="shared" si="7"/>
        <v>8</v>
      </c>
      <c r="E143" s="9">
        <f>IF(C143="-","-",IF(D143=maxgameno+2,"blank row 2",IF(D143=maxgameno+1,"blank row 1",INDEX(FixtureCode!$B$4:$AH$128,MATCH($C143,FixtureCode!$B$4:$B$128,0),MATCH("G"&amp;D143&amp;"-T1",FixtureCode!$B$4:$AH$4,0)))))</f>
        <v>13</v>
      </c>
      <c r="F143" s="13">
        <f>IF(C143="-","-",IF(D143=maxgameno+2,"blank row 2",IF(D143=maxgameno+1,"blank row 1",INDEX(FixtureCode!$B$4:$AH$128,MATCH($C143,FixtureCode!$B$4:$B$128,0),MATCH("G"&amp;D143&amp;"-T2",FixtureCode!$B$4:$AH$4,0)))))</f>
        <v>16</v>
      </c>
      <c r="G143" s="12" t="str">
        <f>IF(C143="-","-",IF(AND(ISNUMBER(Fixture!G147),ISNUMBER(Fixture!I147),Fixture!F147&lt;&gt;"BYE",Fixture!J147&lt;&gt;"BYE"),"Yes","-"))</f>
        <v>Yes</v>
      </c>
      <c r="H143" s="9">
        <f>IF(G143="-","-",IF(Fixture!G147&gt;Fixture!I147,Settings!$G$7,IF(Fixture!G147=Fixture!I147,Settings!$G$8,IF(Fixture!G147&lt;Fixture!I147,Settings!$G$9,"-"))))</f>
        <v>3</v>
      </c>
      <c r="I143" s="13">
        <f>IF(G143="-","-",IF(Fixture!I147&gt;Fixture!G147,Settings!$G$7,IF(Fixture!I147=Fixture!G147,Settings!$G$8,IF(Fixture!I147&lt;Fixture!G147,Settings!$G$9,"-"))))</f>
        <v>0</v>
      </c>
    </row>
    <row r="144" spans="3:9" x14ac:dyDescent="0.25">
      <c r="C144" s="12">
        <f t="shared" si="6"/>
        <v>13</v>
      </c>
      <c r="D144" s="9">
        <f t="shared" si="7"/>
        <v>9</v>
      </c>
      <c r="E144" s="9">
        <f>IF(C144="-","-",IF(D144=maxgameno+2,"blank row 2",IF(D144=maxgameno+1,"blank row 1",INDEX(FixtureCode!$B$4:$AH$128,MATCH($C144,FixtureCode!$B$4:$B$128,0),MATCH("G"&amp;D144&amp;"-T1",FixtureCode!$B$4:$AH$4,0)))))</f>
        <v>14</v>
      </c>
      <c r="F144" s="13">
        <f>IF(C144="-","-",IF(D144=maxgameno+2,"blank row 2",IF(D144=maxgameno+1,"blank row 1",INDEX(FixtureCode!$B$4:$AH$128,MATCH($C144,FixtureCode!$B$4:$B$128,0),MATCH("G"&amp;D144&amp;"-T2",FixtureCode!$B$4:$AH$4,0)))))</f>
        <v>15</v>
      </c>
      <c r="G144" s="12" t="str">
        <f>IF(C144="-","-",IF(AND(ISNUMBER(Fixture!G148),ISNUMBER(Fixture!I148),Fixture!F148&lt;&gt;"BYE",Fixture!J148&lt;&gt;"BYE"),"Yes","-"))</f>
        <v>Yes</v>
      </c>
      <c r="H144" s="9">
        <f>IF(G144="-","-",IF(Fixture!G148&gt;Fixture!I148,Settings!$G$7,IF(Fixture!G148=Fixture!I148,Settings!$G$8,IF(Fixture!G148&lt;Fixture!I148,Settings!$G$9,"-"))))</f>
        <v>1</v>
      </c>
      <c r="I144" s="13">
        <f>IF(G144="-","-",IF(Fixture!I148&gt;Fixture!G148,Settings!$G$7,IF(Fixture!I148=Fixture!G148,Settings!$G$8,IF(Fixture!I148&lt;Fixture!G148,Settings!$G$9,"-"))))</f>
        <v>1</v>
      </c>
    </row>
    <row r="145" spans="3:9" x14ac:dyDescent="0.25">
      <c r="C145" s="12">
        <f t="shared" si="6"/>
        <v>13</v>
      </c>
      <c r="D145" s="9">
        <f t="shared" si="7"/>
        <v>10</v>
      </c>
      <c r="E145" s="9" t="str">
        <f>IF(C145="-","-",IF(D145=maxgameno+2,"blank row 2",IF(D145=maxgameno+1,"blank row 1",INDEX(FixtureCode!$B$4:$AH$128,MATCH($C145,FixtureCode!$B$4:$B$128,0),MATCH("G"&amp;D145&amp;"-T1",FixtureCode!$B$4:$AH$4,0)))))</f>
        <v>blank row 1</v>
      </c>
      <c r="F145" s="13" t="str">
        <f>IF(C145="-","-",IF(D145=maxgameno+2,"blank row 2",IF(D145=maxgameno+1,"blank row 1",INDEX(FixtureCode!$B$4:$AH$128,MATCH($C145,FixtureCode!$B$4:$B$128,0),MATCH("G"&amp;D145&amp;"-T2",FixtureCode!$B$4:$AH$4,0)))))</f>
        <v>blank row 1</v>
      </c>
      <c r="G145" s="12" t="str">
        <f>IF(C145="-","-",IF(AND(ISNUMBER(Fixture!G149),ISNUMBER(Fixture!I149),Fixture!F149&lt;&gt;"BYE",Fixture!J149&lt;&gt;"BYE"),"Yes","-"))</f>
        <v>-</v>
      </c>
      <c r="H145" s="9" t="str">
        <f>IF(G145="-","-",IF(Fixture!G149&gt;Fixture!I149,Settings!$G$7,IF(Fixture!G149=Fixture!I149,Settings!$G$8,IF(Fixture!G149&lt;Fixture!I149,Settings!$G$9,"-"))))</f>
        <v>-</v>
      </c>
      <c r="I145" s="13" t="str">
        <f>IF(G145="-","-",IF(Fixture!I149&gt;Fixture!G149,Settings!$G$7,IF(Fixture!I149=Fixture!G149,Settings!$G$8,IF(Fixture!I149&lt;Fixture!G149,Settings!$G$9,"-"))))</f>
        <v>-</v>
      </c>
    </row>
    <row r="146" spans="3:9" x14ac:dyDescent="0.25">
      <c r="C146" s="12">
        <f t="shared" si="6"/>
        <v>13</v>
      </c>
      <c r="D146" s="9">
        <f t="shared" si="7"/>
        <v>11</v>
      </c>
      <c r="E146" s="9" t="str">
        <f>IF(C146="-","-",IF(D146=maxgameno+2,"blank row 2",IF(D146=maxgameno+1,"blank row 1",INDEX(FixtureCode!$B$4:$AH$128,MATCH($C146,FixtureCode!$B$4:$B$128,0),MATCH("G"&amp;D146&amp;"-T1",FixtureCode!$B$4:$AH$4,0)))))</f>
        <v>blank row 2</v>
      </c>
      <c r="F146" s="13" t="str">
        <f>IF(C146="-","-",IF(D146=maxgameno+2,"blank row 2",IF(D146=maxgameno+1,"blank row 1",INDEX(FixtureCode!$B$4:$AH$128,MATCH($C146,FixtureCode!$B$4:$B$128,0),MATCH("G"&amp;D146&amp;"-T2",FixtureCode!$B$4:$AH$4,0)))))</f>
        <v>blank row 2</v>
      </c>
      <c r="G146" s="12" t="str">
        <f>IF(C146="-","-",IF(AND(ISNUMBER(Fixture!G150),ISNUMBER(Fixture!I150),Fixture!F150&lt;&gt;"BYE",Fixture!J150&lt;&gt;"BYE"),"Yes","-"))</f>
        <v>-</v>
      </c>
      <c r="H146" s="9" t="str">
        <f>IF(G146="-","-",IF(Fixture!G150&gt;Fixture!I150,Settings!$G$7,IF(Fixture!G150=Fixture!I150,Settings!$G$8,IF(Fixture!G150&lt;Fixture!I150,Settings!$G$9,"-"))))</f>
        <v>-</v>
      </c>
      <c r="I146" s="13" t="str">
        <f>IF(G146="-","-",IF(Fixture!I150&gt;Fixture!G150,Settings!$G$7,IF(Fixture!I150=Fixture!G150,Settings!$G$8,IF(Fixture!I150&lt;Fixture!G150,Settings!$G$9,"-"))))</f>
        <v>-</v>
      </c>
    </row>
    <row r="147" spans="3:9" x14ac:dyDescent="0.25">
      <c r="C147" s="12">
        <f t="shared" si="6"/>
        <v>14</v>
      </c>
      <c r="D147" s="9">
        <f t="shared" si="7"/>
        <v>1</v>
      </c>
      <c r="E147" s="9">
        <f>IF(C147="-","-",IF(D147=maxgameno+2,"blank row 2",IF(D147=maxgameno+1,"blank row 1",INDEX(FixtureCode!$B$4:$AH$128,MATCH($C147,FixtureCode!$B$4:$B$128,0),MATCH("G"&amp;D147&amp;"-T1",FixtureCode!$B$4:$AH$4,0)))))</f>
        <v>1</v>
      </c>
      <c r="F147" s="13">
        <f>IF(C147="-","-",IF(D147=maxgameno+2,"blank row 2",IF(D147=maxgameno+1,"blank row 1",INDEX(FixtureCode!$B$4:$AH$128,MATCH($C147,FixtureCode!$B$4:$B$128,0),MATCH("G"&amp;D147&amp;"-T2",FixtureCode!$B$4:$AH$4,0)))))</f>
        <v>5</v>
      </c>
      <c r="G147" s="12" t="str">
        <f>IF(C147="-","-",IF(AND(ISNUMBER(Fixture!G151),ISNUMBER(Fixture!I151),Fixture!F151&lt;&gt;"BYE",Fixture!J151&lt;&gt;"BYE"),"Yes","-"))</f>
        <v>Yes</v>
      </c>
      <c r="H147" s="9">
        <f>IF(G147="-","-",IF(Fixture!G151&gt;Fixture!I151,Settings!$G$7,IF(Fixture!G151=Fixture!I151,Settings!$G$8,IF(Fixture!G151&lt;Fixture!I151,Settings!$G$9,"-"))))</f>
        <v>1</v>
      </c>
      <c r="I147" s="13">
        <f>IF(G147="-","-",IF(Fixture!I151&gt;Fixture!G151,Settings!$G$7,IF(Fixture!I151=Fixture!G151,Settings!$G$8,IF(Fixture!I151&lt;Fixture!G151,Settings!$G$9,"-"))))</f>
        <v>1</v>
      </c>
    </row>
    <row r="148" spans="3:9" x14ac:dyDescent="0.25">
      <c r="C148" s="12">
        <f t="shared" si="6"/>
        <v>14</v>
      </c>
      <c r="D148" s="9">
        <f t="shared" si="7"/>
        <v>2</v>
      </c>
      <c r="E148" s="9">
        <f>IF(C148="-","-",IF(D148=maxgameno+2,"blank row 2",IF(D148=maxgameno+1,"blank row 1",INDEX(FixtureCode!$B$4:$AH$128,MATCH($C148,FixtureCode!$B$4:$B$128,0),MATCH("G"&amp;D148&amp;"-T1",FixtureCode!$B$4:$AH$4,0)))))</f>
        <v>6</v>
      </c>
      <c r="F148" s="13">
        <f>IF(C148="-","-",IF(D148=maxgameno+2,"blank row 2",IF(D148=maxgameno+1,"blank row 1",INDEX(FixtureCode!$B$4:$AH$128,MATCH($C148,FixtureCode!$B$4:$B$128,0),MATCH("G"&amp;D148&amp;"-T2",FixtureCode!$B$4:$AH$4,0)))))</f>
        <v>4</v>
      </c>
      <c r="G148" s="12" t="str">
        <f>IF(C148="-","-",IF(AND(ISNUMBER(Fixture!G152),ISNUMBER(Fixture!I152),Fixture!F152&lt;&gt;"BYE",Fixture!J152&lt;&gt;"BYE"),"Yes","-"))</f>
        <v>Yes</v>
      </c>
      <c r="H148" s="9">
        <f>IF(G148="-","-",IF(Fixture!G152&gt;Fixture!I152,Settings!$G$7,IF(Fixture!G152=Fixture!I152,Settings!$G$8,IF(Fixture!G152&lt;Fixture!I152,Settings!$G$9,"-"))))</f>
        <v>0</v>
      </c>
      <c r="I148" s="13">
        <f>IF(G148="-","-",IF(Fixture!I152&gt;Fixture!G152,Settings!$G$7,IF(Fixture!I152=Fixture!G152,Settings!$G$8,IF(Fixture!I152&lt;Fixture!G152,Settings!$G$9,"-"))))</f>
        <v>3</v>
      </c>
    </row>
    <row r="149" spans="3:9" x14ac:dyDescent="0.25">
      <c r="C149" s="12">
        <f t="shared" si="6"/>
        <v>14</v>
      </c>
      <c r="D149" s="9">
        <f t="shared" si="7"/>
        <v>3</v>
      </c>
      <c r="E149" s="9">
        <f>IF(C149="-","-",IF(D149=maxgameno+2,"blank row 2",IF(D149=maxgameno+1,"blank row 1",INDEX(FixtureCode!$B$4:$AH$128,MATCH($C149,FixtureCode!$B$4:$B$128,0),MATCH("G"&amp;D149&amp;"-T1",FixtureCode!$B$4:$AH$4,0)))))</f>
        <v>7</v>
      </c>
      <c r="F149" s="13">
        <f>IF(C149="-","-",IF(D149=maxgameno+2,"blank row 2",IF(D149=maxgameno+1,"blank row 1",INDEX(FixtureCode!$B$4:$AH$128,MATCH($C149,FixtureCode!$B$4:$B$128,0),MATCH("G"&amp;D149&amp;"-T2",FixtureCode!$B$4:$AH$4,0)))))</f>
        <v>3</v>
      </c>
      <c r="G149" s="12" t="str">
        <f>IF(C149="-","-",IF(AND(ISNUMBER(Fixture!G153),ISNUMBER(Fixture!I153),Fixture!F153&lt;&gt;"BYE",Fixture!J153&lt;&gt;"BYE"),"Yes","-"))</f>
        <v>Yes</v>
      </c>
      <c r="H149" s="9">
        <f>IF(G149="-","-",IF(Fixture!G153&gt;Fixture!I153,Settings!$G$7,IF(Fixture!G153=Fixture!I153,Settings!$G$8,IF(Fixture!G153&lt;Fixture!I153,Settings!$G$9,"-"))))</f>
        <v>0</v>
      </c>
      <c r="I149" s="13">
        <f>IF(G149="-","-",IF(Fixture!I153&gt;Fixture!G153,Settings!$G$7,IF(Fixture!I153=Fixture!G153,Settings!$G$8,IF(Fixture!I153&lt;Fixture!G153,Settings!$G$9,"-"))))</f>
        <v>3</v>
      </c>
    </row>
    <row r="150" spans="3:9" x14ac:dyDescent="0.25">
      <c r="C150" s="12">
        <f t="shared" si="6"/>
        <v>14</v>
      </c>
      <c r="D150" s="9">
        <f t="shared" si="7"/>
        <v>4</v>
      </c>
      <c r="E150" s="9">
        <f>IF(C150="-","-",IF(D150=maxgameno+2,"blank row 2",IF(D150=maxgameno+1,"blank row 1",INDEX(FixtureCode!$B$4:$AH$128,MATCH($C150,FixtureCode!$B$4:$B$128,0),MATCH("G"&amp;D150&amp;"-T1",FixtureCode!$B$4:$AH$4,0)))))</f>
        <v>8</v>
      </c>
      <c r="F150" s="13">
        <f>IF(C150="-","-",IF(D150=maxgameno+2,"blank row 2",IF(D150=maxgameno+1,"blank row 1",INDEX(FixtureCode!$B$4:$AH$128,MATCH($C150,FixtureCode!$B$4:$B$128,0),MATCH("G"&amp;D150&amp;"-T2",FixtureCode!$B$4:$AH$4,0)))))</f>
        <v>2</v>
      </c>
      <c r="G150" s="12" t="str">
        <f>IF(C150="-","-",IF(AND(ISNUMBER(Fixture!G154),ISNUMBER(Fixture!I154),Fixture!F154&lt;&gt;"BYE",Fixture!J154&lt;&gt;"BYE"),"Yes","-"))</f>
        <v>Yes</v>
      </c>
      <c r="H150" s="9">
        <f>IF(G150="-","-",IF(Fixture!G154&gt;Fixture!I154,Settings!$G$7,IF(Fixture!G154=Fixture!I154,Settings!$G$8,IF(Fixture!G154&lt;Fixture!I154,Settings!$G$9,"-"))))</f>
        <v>0</v>
      </c>
      <c r="I150" s="13">
        <f>IF(G150="-","-",IF(Fixture!I154&gt;Fixture!G154,Settings!$G$7,IF(Fixture!I154=Fixture!G154,Settings!$G$8,IF(Fixture!I154&lt;Fixture!G154,Settings!$G$9,"-"))))</f>
        <v>3</v>
      </c>
    </row>
    <row r="151" spans="3:9" x14ac:dyDescent="0.25">
      <c r="C151" s="12">
        <f t="shared" si="6"/>
        <v>14</v>
      </c>
      <c r="D151" s="9">
        <f t="shared" si="7"/>
        <v>5</v>
      </c>
      <c r="E151" s="9">
        <f>IF(C151="-","-",IF(D151=maxgameno+2,"blank row 2",IF(D151=maxgameno+1,"blank row 1",INDEX(FixtureCode!$B$4:$AH$128,MATCH($C151,FixtureCode!$B$4:$B$128,0),MATCH("G"&amp;D151&amp;"-T1",FixtureCode!$B$4:$AH$4,0)))))</f>
        <v>9</v>
      </c>
      <c r="F151" s="13">
        <f>IF(C151="-","-",IF(D151=maxgameno+2,"blank row 2",IF(D151=maxgameno+1,"blank row 1",INDEX(FixtureCode!$B$4:$AH$128,MATCH($C151,FixtureCode!$B$4:$B$128,0),MATCH("G"&amp;D151&amp;"-T2",FixtureCode!$B$4:$AH$4,0)))))</f>
        <v>18</v>
      </c>
      <c r="G151" s="12" t="str">
        <f>IF(C151="-","-",IF(AND(ISNUMBER(Fixture!G155),ISNUMBER(Fixture!I155),Fixture!F155&lt;&gt;"BYE",Fixture!J155&lt;&gt;"BYE"),"Yes","-"))</f>
        <v>Yes</v>
      </c>
      <c r="H151" s="9">
        <f>IF(G151="-","-",IF(Fixture!G155&gt;Fixture!I155,Settings!$G$7,IF(Fixture!G155=Fixture!I155,Settings!$G$8,IF(Fixture!G155&lt;Fixture!I155,Settings!$G$9,"-"))))</f>
        <v>0</v>
      </c>
      <c r="I151" s="13">
        <f>IF(G151="-","-",IF(Fixture!I155&gt;Fixture!G155,Settings!$G$7,IF(Fixture!I155=Fixture!G155,Settings!$G$8,IF(Fixture!I155&lt;Fixture!G155,Settings!$G$9,"-"))))</f>
        <v>3</v>
      </c>
    </row>
    <row r="152" spans="3:9" x14ac:dyDescent="0.25">
      <c r="C152" s="12">
        <f t="shared" si="6"/>
        <v>14</v>
      </c>
      <c r="D152" s="9">
        <f t="shared" si="7"/>
        <v>6</v>
      </c>
      <c r="E152" s="9">
        <f>IF(C152="-","-",IF(D152=maxgameno+2,"blank row 2",IF(D152=maxgameno+1,"blank row 1",INDEX(FixtureCode!$B$4:$AH$128,MATCH($C152,FixtureCode!$B$4:$B$128,0),MATCH("G"&amp;D152&amp;"-T1",FixtureCode!$B$4:$AH$4,0)))))</f>
        <v>10</v>
      </c>
      <c r="F152" s="13">
        <f>IF(C152="-","-",IF(D152=maxgameno+2,"blank row 2",IF(D152=maxgameno+1,"blank row 1",INDEX(FixtureCode!$B$4:$AH$128,MATCH($C152,FixtureCode!$B$4:$B$128,0),MATCH("G"&amp;D152&amp;"-T2",FixtureCode!$B$4:$AH$4,0)))))</f>
        <v>17</v>
      </c>
      <c r="G152" s="12" t="str">
        <f>IF(C152="-","-",IF(AND(ISNUMBER(Fixture!G156),ISNUMBER(Fixture!I156),Fixture!F156&lt;&gt;"BYE",Fixture!J156&lt;&gt;"BYE"),"Yes","-"))</f>
        <v>Yes</v>
      </c>
      <c r="H152" s="9">
        <f>IF(G152="-","-",IF(Fixture!G156&gt;Fixture!I156,Settings!$G$7,IF(Fixture!G156=Fixture!I156,Settings!$G$8,IF(Fixture!G156&lt;Fixture!I156,Settings!$G$9,"-"))))</f>
        <v>3</v>
      </c>
      <c r="I152" s="13">
        <f>IF(G152="-","-",IF(Fixture!I156&gt;Fixture!G156,Settings!$G$7,IF(Fixture!I156=Fixture!G156,Settings!$G$8,IF(Fixture!I156&lt;Fixture!G156,Settings!$G$9,"-"))))</f>
        <v>0</v>
      </c>
    </row>
    <row r="153" spans="3:9" x14ac:dyDescent="0.25">
      <c r="C153" s="12">
        <f t="shared" si="6"/>
        <v>14</v>
      </c>
      <c r="D153" s="9">
        <f t="shared" si="7"/>
        <v>7</v>
      </c>
      <c r="E153" s="9">
        <f>IF(C153="-","-",IF(D153=maxgameno+2,"blank row 2",IF(D153=maxgameno+1,"blank row 1",INDEX(FixtureCode!$B$4:$AH$128,MATCH($C153,FixtureCode!$B$4:$B$128,0),MATCH("G"&amp;D153&amp;"-T1",FixtureCode!$B$4:$AH$4,0)))))</f>
        <v>11</v>
      </c>
      <c r="F153" s="13">
        <f>IF(C153="-","-",IF(D153=maxgameno+2,"blank row 2",IF(D153=maxgameno+1,"blank row 1",INDEX(FixtureCode!$B$4:$AH$128,MATCH($C153,FixtureCode!$B$4:$B$128,0),MATCH("G"&amp;D153&amp;"-T2",FixtureCode!$B$4:$AH$4,0)))))</f>
        <v>16</v>
      </c>
      <c r="G153" s="12" t="str">
        <f>IF(C153="-","-",IF(AND(ISNUMBER(Fixture!G157),ISNUMBER(Fixture!I157),Fixture!F157&lt;&gt;"BYE",Fixture!J157&lt;&gt;"BYE"),"Yes","-"))</f>
        <v>Yes</v>
      </c>
      <c r="H153" s="9">
        <f>IF(G153="-","-",IF(Fixture!G157&gt;Fixture!I157,Settings!$G$7,IF(Fixture!G157=Fixture!I157,Settings!$G$8,IF(Fixture!G157&lt;Fixture!I157,Settings!$G$9,"-"))))</f>
        <v>3</v>
      </c>
      <c r="I153" s="13">
        <f>IF(G153="-","-",IF(Fixture!I157&gt;Fixture!G157,Settings!$G$7,IF(Fixture!I157=Fixture!G157,Settings!$G$8,IF(Fixture!I157&lt;Fixture!G157,Settings!$G$9,"-"))))</f>
        <v>0</v>
      </c>
    </row>
    <row r="154" spans="3:9" x14ac:dyDescent="0.25">
      <c r="C154" s="12">
        <f t="shared" si="6"/>
        <v>14</v>
      </c>
      <c r="D154" s="9">
        <f t="shared" si="7"/>
        <v>8</v>
      </c>
      <c r="E154" s="9">
        <f>IF(C154="-","-",IF(D154=maxgameno+2,"blank row 2",IF(D154=maxgameno+1,"blank row 1",INDEX(FixtureCode!$B$4:$AH$128,MATCH($C154,FixtureCode!$B$4:$B$128,0),MATCH("G"&amp;D154&amp;"-T1",FixtureCode!$B$4:$AH$4,0)))))</f>
        <v>12</v>
      </c>
      <c r="F154" s="13">
        <f>IF(C154="-","-",IF(D154=maxgameno+2,"blank row 2",IF(D154=maxgameno+1,"blank row 1",INDEX(FixtureCode!$B$4:$AH$128,MATCH($C154,FixtureCode!$B$4:$B$128,0),MATCH("G"&amp;D154&amp;"-T2",FixtureCode!$B$4:$AH$4,0)))))</f>
        <v>15</v>
      </c>
      <c r="G154" s="12" t="str">
        <f>IF(C154="-","-",IF(AND(ISNUMBER(Fixture!G158),ISNUMBER(Fixture!I158),Fixture!F158&lt;&gt;"BYE",Fixture!J158&lt;&gt;"BYE"),"Yes","-"))</f>
        <v>Yes</v>
      </c>
      <c r="H154" s="9">
        <f>IF(G154="-","-",IF(Fixture!G158&gt;Fixture!I158,Settings!$G$7,IF(Fixture!G158=Fixture!I158,Settings!$G$8,IF(Fixture!G158&lt;Fixture!I158,Settings!$G$9,"-"))))</f>
        <v>0</v>
      </c>
      <c r="I154" s="13">
        <f>IF(G154="-","-",IF(Fixture!I158&gt;Fixture!G158,Settings!$G$7,IF(Fixture!I158=Fixture!G158,Settings!$G$8,IF(Fixture!I158&lt;Fixture!G158,Settings!$G$9,"-"))))</f>
        <v>3</v>
      </c>
    </row>
    <row r="155" spans="3:9" x14ac:dyDescent="0.25">
      <c r="C155" s="12">
        <f t="shared" si="6"/>
        <v>14</v>
      </c>
      <c r="D155" s="9">
        <f t="shared" si="7"/>
        <v>9</v>
      </c>
      <c r="E155" s="9">
        <f>IF(C155="-","-",IF(D155=maxgameno+2,"blank row 2",IF(D155=maxgameno+1,"blank row 1",INDEX(FixtureCode!$B$4:$AH$128,MATCH($C155,FixtureCode!$B$4:$B$128,0),MATCH("G"&amp;D155&amp;"-T1",FixtureCode!$B$4:$AH$4,0)))))</f>
        <v>13</v>
      </c>
      <c r="F155" s="13">
        <f>IF(C155="-","-",IF(D155=maxgameno+2,"blank row 2",IF(D155=maxgameno+1,"blank row 1",INDEX(FixtureCode!$B$4:$AH$128,MATCH($C155,FixtureCode!$B$4:$B$128,0),MATCH("G"&amp;D155&amp;"-T2",FixtureCode!$B$4:$AH$4,0)))))</f>
        <v>14</v>
      </c>
      <c r="G155" s="12" t="str">
        <f>IF(C155="-","-",IF(AND(ISNUMBER(Fixture!G159),ISNUMBER(Fixture!I159),Fixture!F159&lt;&gt;"BYE",Fixture!J159&lt;&gt;"BYE"),"Yes","-"))</f>
        <v>Yes</v>
      </c>
      <c r="H155" s="9">
        <f>IF(G155="-","-",IF(Fixture!G159&gt;Fixture!I159,Settings!$G$7,IF(Fixture!G159=Fixture!I159,Settings!$G$8,IF(Fixture!G159&lt;Fixture!I159,Settings!$G$9,"-"))))</f>
        <v>0</v>
      </c>
      <c r="I155" s="13">
        <f>IF(G155="-","-",IF(Fixture!I159&gt;Fixture!G159,Settings!$G$7,IF(Fixture!I159=Fixture!G159,Settings!$G$8,IF(Fixture!I159&lt;Fixture!G159,Settings!$G$9,"-"))))</f>
        <v>3</v>
      </c>
    </row>
    <row r="156" spans="3:9" x14ac:dyDescent="0.25">
      <c r="C156" s="12">
        <f t="shared" si="6"/>
        <v>14</v>
      </c>
      <c r="D156" s="9">
        <f t="shared" si="7"/>
        <v>10</v>
      </c>
      <c r="E156" s="9" t="str">
        <f>IF(C156="-","-",IF(D156=maxgameno+2,"blank row 2",IF(D156=maxgameno+1,"blank row 1",INDEX(FixtureCode!$B$4:$AH$128,MATCH($C156,FixtureCode!$B$4:$B$128,0),MATCH("G"&amp;D156&amp;"-T1",FixtureCode!$B$4:$AH$4,0)))))</f>
        <v>blank row 1</v>
      </c>
      <c r="F156" s="13" t="str">
        <f>IF(C156="-","-",IF(D156=maxgameno+2,"blank row 2",IF(D156=maxgameno+1,"blank row 1",INDEX(FixtureCode!$B$4:$AH$128,MATCH($C156,FixtureCode!$B$4:$B$128,0),MATCH("G"&amp;D156&amp;"-T2",FixtureCode!$B$4:$AH$4,0)))))</f>
        <v>blank row 1</v>
      </c>
      <c r="G156" s="12" t="str">
        <f>IF(C156="-","-",IF(AND(ISNUMBER(Fixture!G160),ISNUMBER(Fixture!I160),Fixture!F160&lt;&gt;"BYE",Fixture!J160&lt;&gt;"BYE"),"Yes","-"))</f>
        <v>-</v>
      </c>
      <c r="H156" s="9" t="str">
        <f>IF(G156="-","-",IF(Fixture!G160&gt;Fixture!I160,Settings!$G$7,IF(Fixture!G160=Fixture!I160,Settings!$G$8,IF(Fixture!G160&lt;Fixture!I160,Settings!$G$9,"-"))))</f>
        <v>-</v>
      </c>
      <c r="I156" s="13" t="str">
        <f>IF(G156="-","-",IF(Fixture!I160&gt;Fixture!G160,Settings!$G$7,IF(Fixture!I160=Fixture!G160,Settings!$G$8,IF(Fixture!I160&lt;Fixture!G160,Settings!$G$9,"-"))))</f>
        <v>-</v>
      </c>
    </row>
    <row r="157" spans="3:9" x14ac:dyDescent="0.25">
      <c r="C157" s="12">
        <f t="shared" si="6"/>
        <v>14</v>
      </c>
      <c r="D157" s="9">
        <f t="shared" si="7"/>
        <v>11</v>
      </c>
      <c r="E157" s="9" t="str">
        <f>IF(C157="-","-",IF(D157=maxgameno+2,"blank row 2",IF(D157=maxgameno+1,"blank row 1",INDEX(FixtureCode!$B$4:$AH$128,MATCH($C157,FixtureCode!$B$4:$B$128,0),MATCH("G"&amp;D157&amp;"-T1",FixtureCode!$B$4:$AH$4,0)))))</f>
        <v>blank row 2</v>
      </c>
      <c r="F157" s="13" t="str">
        <f>IF(C157="-","-",IF(D157=maxgameno+2,"blank row 2",IF(D157=maxgameno+1,"blank row 1",INDEX(FixtureCode!$B$4:$AH$128,MATCH($C157,FixtureCode!$B$4:$B$128,0),MATCH("G"&amp;D157&amp;"-T2",FixtureCode!$B$4:$AH$4,0)))))</f>
        <v>blank row 2</v>
      </c>
      <c r="G157" s="12" t="str">
        <f>IF(C157="-","-",IF(AND(ISNUMBER(Fixture!G161),ISNUMBER(Fixture!I161),Fixture!F161&lt;&gt;"BYE",Fixture!J161&lt;&gt;"BYE"),"Yes","-"))</f>
        <v>-</v>
      </c>
      <c r="H157" s="9" t="str">
        <f>IF(G157="-","-",IF(Fixture!G161&gt;Fixture!I161,Settings!$G$7,IF(Fixture!G161=Fixture!I161,Settings!$G$8,IF(Fixture!G161&lt;Fixture!I161,Settings!$G$9,"-"))))</f>
        <v>-</v>
      </c>
      <c r="I157" s="13" t="str">
        <f>IF(G157="-","-",IF(Fixture!I161&gt;Fixture!G161,Settings!$G$7,IF(Fixture!I161=Fixture!G161,Settings!$G$8,IF(Fixture!I161&lt;Fixture!G161,Settings!$G$9,"-"))))</f>
        <v>-</v>
      </c>
    </row>
    <row r="158" spans="3:9" x14ac:dyDescent="0.25">
      <c r="C158" s="12">
        <f t="shared" si="6"/>
        <v>15</v>
      </c>
      <c r="D158" s="9">
        <f t="shared" si="7"/>
        <v>1</v>
      </c>
      <c r="E158" s="9">
        <f>IF(C158="-","-",IF(D158=maxgameno+2,"blank row 2",IF(D158=maxgameno+1,"blank row 1",INDEX(FixtureCode!$B$4:$AH$128,MATCH($C158,FixtureCode!$B$4:$B$128,0),MATCH("G"&amp;D158&amp;"-T1",FixtureCode!$B$4:$AH$4,0)))))</f>
        <v>1</v>
      </c>
      <c r="F158" s="13">
        <f>IF(C158="-","-",IF(D158=maxgameno+2,"blank row 2",IF(D158=maxgameno+1,"blank row 1",INDEX(FixtureCode!$B$4:$AH$128,MATCH($C158,FixtureCode!$B$4:$B$128,0),MATCH("G"&amp;D158&amp;"-T2",FixtureCode!$B$4:$AH$4,0)))))</f>
        <v>4</v>
      </c>
      <c r="G158" s="12" t="str">
        <f>IF(C158="-","-",IF(AND(ISNUMBER(Fixture!G162),ISNUMBER(Fixture!I162),Fixture!F162&lt;&gt;"BYE",Fixture!J162&lt;&gt;"BYE"),"Yes","-"))</f>
        <v>Yes</v>
      </c>
      <c r="H158" s="9">
        <f>IF(G158="-","-",IF(Fixture!G162&gt;Fixture!I162,Settings!$G$7,IF(Fixture!G162=Fixture!I162,Settings!$G$8,IF(Fixture!G162&lt;Fixture!I162,Settings!$G$9,"-"))))</f>
        <v>0</v>
      </c>
      <c r="I158" s="13">
        <f>IF(G158="-","-",IF(Fixture!I162&gt;Fixture!G162,Settings!$G$7,IF(Fixture!I162=Fixture!G162,Settings!$G$8,IF(Fixture!I162&lt;Fixture!G162,Settings!$G$9,"-"))))</f>
        <v>3</v>
      </c>
    </row>
    <row r="159" spans="3:9" x14ac:dyDescent="0.25">
      <c r="C159" s="12">
        <f t="shared" si="6"/>
        <v>15</v>
      </c>
      <c r="D159" s="9">
        <f t="shared" si="7"/>
        <v>2</v>
      </c>
      <c r="E159" s="9">
        <f>IF(C159="-","-",IF(D159=maxgameno+2,"blank row 2",IF(D159=maxgameno+1,"blank row 1",INDEX(FixtureCode!$B$4:$AH$128,MATCH($C159,FixtureCode!$B$4:$B$128,0),MATCH("G"&amp;D159&amp;"-T1",FixtureCode!$B$4:$AH$4,0)))))</f>
        <v>5</v>
      </c>
      <c r="F159" s="13">
        <f>IF(C159="-","-",IF(D159=maxgameno+2,"blank row 2",IF(D159=maxgameno+1,"blank row 1",INDEX(FixtureCode!$B$4:$AH$128,MATCH($C159,FixtureCode!$B$4:$B$128,0),MATCH("G"&amp;D159&amp;"-T2",FixtureCode!$B$4:$AH$4,0)))))</f>
        <v>3</v>
      </c>
      <c r="G159" s="12" t="str">
        <f>IF(C159="-","-",IF(AND(ISNUMBER(Fixture!G163),ISNUMBER(Fixture!I163),Fixture!F163&lt;&gt;"BYE",Fixture!J163&lt;&gt;"BYE"),"Yes","-"))</f>
        <v>Yes</v>
      </c>
      <c r="H159" s="9">
        <f>IF(G159="-","-",IF(Fixture!G163&gt;Fixture!I163,Settings!$G$7,IF(Fixture!G163=Fixture!I163,Settings!$G$8,IF(Fixture!G163&lt;Fixture!I163,Settings!$G$9,"-"))))</f>
        <v>0</v>
      </c>
      <c r="I159" s="13">
        <f>IF(G159="-","-",IF(Fixture!I163&gt;Fixture!G163,Settings!$G$7,IF(Fixture!I163=Fixture!G163,Settings!$G$8,IF(Fixture!I163&lt;Fixture!G163,Settings!$G$9,"-"))))</f>
        <v>3</v>
      </c>
    </row>
    <row r="160" spans="3:9" x14ac:dyDescent="0.25">
      <c r="C160" s="12">
        <f t="shared" si="6"/>
        <v>15</v>
      </c>
      <c r="D160" s="9">
        <f t="shared" si="7"/>
        <v>3</v>
      </c>
      <c r="E160" s="9">
        <f>IF(C160="-","-",IF(D160=maxgameno+2,"blank row 2",IF(D160=maxgameno+1,"blank row 1",INDEX(FixtureCode!$B$4:$AH$128,MATCH($C160,FixtureCode!$B$4:$B$128,0),MATCH("G"&amp;D160&amp;"-T1",FixtureCode!$B$4:$AH$4,0)))))</f>
        <v>6</v>
      </c>
      <c r="F160" s="13">
        <f>IF(C160="-","-",IF(D160=maxgameno+2,"blank row 2",IF(D160=maxgameno+1,"blank row 1",INDEX(FixtureCode!$B$4:$AH$128,MATCH($C160,FixtureCode!$B$4:$B$128,0),MATCH("G"&amp;D160&amp;"-T2",FixtureCode!$B$4:$AH$4,0)))))</f>
        <v>2</v>
      </c>
      <c r="G160" s="12" t="str">
        <f>IF(C160="-","-",IF(AND(ISNUMBER(Fixture!G164),ISNUMBER(Fixture!I164),Fixture!F164&lt;&gt;"BYE",Fixture!J164&lt;&gt;"BYE"),"Yes","-"))</f>
        <v>Yes</v>
      </c>
      <c r="H160" s="9">
        <f>IF(G160="-","-",IF(Fixture!G164&gt;Fixture!I164,Settings!$G$7,IF(Fixture!G164=Fixture!I164,Settings!$G$8,IF(Fixture!G164&lt;Fixture!I164,Settings!$G$9,"-"))))</f>
        <v>3</v>
      </c>
      <c r="I160" s="13">
        <f>IF(G160="-","-",IF(Fixture!I164&gt;Fixture!G164,Settings!$G$7,IF(Fixture!I164=Fixture!G164,Settings!$G$8,IF(Fixture!I164&lt;Fixture!G164,Settings!$G$9,"-"))))</f>
        <v>0</v>
      </c>
    </row>
    <row r="161" spans="3:9" x14ac:dyDescent="0.25">
      <c r="C161" s="12">
        <f t="shared" si="6"/>
        <v>15</v>
      </c>
      <c r="D161" s="9">
        <f t="shared" si="7"/>
        <v>4</v>
      </c>
      <c r="E161" s="9">
        <f>IF(C161="-","-",IF(D161=maxgameno+2,"blank row 2",IF(D161=maxgameno+1,"blank row 1",INDEX(FixtureCode!$B$4:$AH$128,MATCH($C161,FixtureCode!$B$4:$B$128,0),MATCH("G"&amp;D161&amp;"-T1",FixtureCode!$B$4:$AH$4,0)))))</f>
        <v>7</v>
      </c>
      <c r="F161" s="13">
        <f>IF(C161="-","-",IF(D161=maxgameno+2,"blank row 2",IF(D161=maxgameno+1,"blank row 1",INDEX(FixtureCode!$B$4:$AH$128,MATCH($C161,FixtureCode!$B$4:$B$128,0),MATCH("G"&amp;D161&amp;"-T2",FixtureCode!$B$4:$AH$4,0)))))</f>
        <v>18</v>
      </c>
      <c r="G161" s="12" t="str">
        <f>IF(C161="-","-",IF(AND(ISNUMBER(Fixture!G165),ISNUMBER(Fixture!I165),Fixture!F165&lt;&gt;"BYE",Fixture!J165&lt;&gt;"BYE"),"Yes","-"))</f>
        <v>Yes</v>
      </c>
      <c r="H161" s="9">
        <f>IF(G161="-","-",IF(Fixture!G165&gt;Fixture!I165,Settings!$G$7,IF(Fixture!G165=Fixture!I165,Settings!$G$8,IF(Fixture!G165&lt;Fixture!I165,Settings!$G$9,"-"))))</f>
        <v>0</v>
      </c>
      <c r="I161" s="13">
        <f>IF(G161="-","-",IF(Fixture!I165&gt;Fixture!G165,Settings!$G$7,IF(Fixture!I165=Fixture!G165,Settings!$G$8,IF(Fixture!I165&lt;Fixture!G165,Settings!$G$9,"-"))))</f>
        <v>3</v>
      </c>
    </row>
    <row r="162" spans="3:9" x14ac:dyDescent="0.25">
      <c r="C162" s="12">
        <f t="shared" si="6"/>
        <v>15</v>
      </c>
      <c r="D162" s="9">
        <f t="shared" si="7"/>
        <v>5</v>
      </c>
      <c r="E162" s="9">
        <f>IF(C162="-","-",IF(D162=maxgameno+2,"blank row 2",IF(D162=maxgameno+1,"blank row 1",INDEX(FixtureCode!$B$4:$AH$128,MATCH($C162,FixtureCode!$B$4:$B$128,0),MATCH("G"&amp;D162&amp;"-T1",FixtureCode!$B$4:$AH$4,0)))))</f>
        <v>8</v>
      </c>
      <c r="F162" s="13">
        <f>IF(C162="-","-",IF(D162=maxgameno+2,"blank row 2",IF(D162=maxgameno+1,"blank row 1",INDEX(FixtureCode!$B$4:$AH$128,MATCH($C162,FixtureCode!$B$4:$B$128,0),MATCH("G"&amp;D162&amp;"-T2",FixtureCode!$B$4:$AH$4,0)))))</f>
        <v>17</v>
      </c>
      <c r="G162" s="12" t="str">
        <f>IF(C162="-","-",IF(AND(ISNUMBER(Fixture!G166),ISNUMBER(Fixture!I166),Fixture!F166&lt;&gt;"BYE",Fixture!J166&lt;&gt;"BYE"),"Yes","-"))</f>
        <v>Yes</v>
      </c>
      <c r="H162" s="9">
        <f>IF(G162="-","-",IF(Fixture!G166&gt;Fixture!I166,Settings!$G$7,IF(Fixture!G166=Fixture!I166,Settings!$G$8,IF(Fixture!G166&lt;Fixture!I166,Settings!$G$9,"-"))))</f>
        <v>3</v>
      </c>
      <c r="I162" s="13">
        <f>IF(G162="-","-",IF(Fixture!I166&gt;Fixture!G166,Settings!$G$7,IF(Fixture!I166=Fixture!G166,Settings!$G$8,IF(Fixture!I166&lt;Fixture!G166,Settings!$G$9,"-"))))</f>
        <v>0</v>
      </c>
    </row>
    <row r="163" spans="3:9" x14ac:dyDescent="0.25">
      <c r="C163" s="12">
        <f t="shared" si="6"/>
        <v>15</v>
      </c>
      <c r="D163" s="9">
        <f t="shared" si="7"/>
        <v>6</v>
      </c>
      <c r="E163" s="9">
        <f>IF(C163="-","-",IF(D163=maxgameno+2,"blank row 2",IF(D163=maxgameno+1,"blank row 1",INDEX(FixtureCode!$B$4:$AH$128,MATCH($C163,FixtureCode!$B$4:$B$128,0),MATCH("G"&amp;D163&amp;"-T1",FixtureCode!$B$4:$AH$4,0)))))</f>
        <v>9</v>
      </c>
      <c r="F163" s="13">
        <f>IF(C163="-","-",IF(D163=maxgameno+2,"blank row 2",IF(D163=maxgameno+1,"blank row 1",INDEX(FixtureCode!$B$4:$AH$128,MATCH($C163,FixtureCode!$B$4:$B$128,0),MATCH("G"&amp;D163&amp;"-T2",FixtureCode!$B$4:$AH$4,0)))))</f>
        <v>16</v>
      </c>
      <c r="G163" s="12" t="str">
        <f>IF(C163="-","-",IF(AND(ISNUMBER(Fixture!G167),ISNUMBER(Fixture!I167),Fixture!F167&lt;&gt;"BYE",Fixture!J167&lt;&gt;"BYE"),"Yes","-"))</f>
        <v>Yes</v>
      </c>
      <c r="H163" s="9">
        <f>IF(G163="-","-",IF(Fixture!G167&gt;Fixture!I167,Settings!$G$7,IF(Fixture!G167=Fixture!I167,Settings!$G$8,IF(Fixture!G167&lt;Fixture!I167,Settings!$G$9,"-"))))</f>
        <v>1</v>
      </c>
      <c r="I163" s="13">
        <f>IF(G163="-","-",IF(Fixture!I167&gt;Fixture!G167,Settings!$G$7,IF(Fixture!I167=Fixture!G167,Settings!$G$8,IF(Fixture!I167&lt;Fixture!G167,Settings!$G$9,"-"))))</f>
        <v>1</v>
      </c>
    </row>
    <row r="164" spans="3:9" x14ac:dyDescent="0.25">
      <c r="C164" s="12">
        <f t="shared" si="6"/>
        <v>15</v>
      </c>
      <c r="D164" s="9">
        <f t="shared" si="7"/>
        <v>7</v>
      </c>
      <c r="E164" s="9">
        <f>IF(C164="-","-",IF(D164=maxgameno+2,"blank row 2",IF(D164=maxgameno+1,"blank row 1",INDEX(FixtureCode!$B$4:$AH$128,MATCH($C164,FixtureCode!$B$4:$B$128,0),MATCH("G"&amp;D164&amp;"-T1",FixtureCode!$B$4:$AH$4,0)))))</f>
        <v>10</v>
      </c>
      <c r="F164" s="13">
        <f>IF(C164="-","-",IF(D164=maxgameno+2,"blank row 2",IF(D164=maxgameno+1,"blank row 1",INDEX(FixtureCode!$B$4:$AH$128,MATCH($C164,FixtureCode!$B$4:$B$128,0),MATCH("G"&amp;D164&amp;"-T2",FixtureCode!$B$4:$AH$4,0)))))</f>
        <v>15</v>
      </c>
      <c r="G164" s="12" t="str">
        <f>IF(C164="-","-",IF(AND(ISNUMBER(Fixture!G168),ISNUMBER(Fixture!I168),Fixture!F168&lt;&gt;"BYE",Fixture!J168&lt;&gt;"BYE"),"Yes","-"))</f>
        <v>Yes</v>
      </c>
      <c r="H164" s="9">
        <f>IF(G164="-","-",IF(Fixture!G168&gt;Fixture!I168,Settings!$G$7,IF(Fixture!G168=Fixture!I168,Settings!$G$8,IF(Fixture!G168&lt;Fixture!I168,Settings!$G$9,"-"))))</f>
        <v>0</v>
      </c>
      <c r="I164" s="13">
        <f>IF(G164="-","-",IF(Fixture!I168&gt;Fixture!G168,Settings!$G$7,IF(Fixture!I168=Fixture!G168,Settings!$G$8,IF(Fixture!I168&lt;Fixture!G168,Settings!$G$9,"-"))))</f>
        <v>3</v>
      </c>
    </row>
    <row r="165" spans="3:9" x14ac:dyDescent="0.25">
      <c r="C165" s="12">
        <f t="shared" si="6"/>
        <v>15</v>
      </c>
      <c r="D165" s="9">
        <f t="shared" si="7"/>
        <v>8</v>
      </c>
      <c r="E165" s="9">
        <f>IF(C165="-","-",IF(D165=maxgameno+2,"blank row 2",IF(D165=maxgameno+1,"blank row 1",INDEX(FixtureCode!$B$4:$AH$128,MATCH($C165,FixtureCode!$B$4:$B$128,0),MATCH("G"&amp;D165&amp;"-T1",FixtureCode!$B$4:$AH$4,0)))))</f>
        <v>11</v>
      </c>
      <c r="F165" s="13">
        <f>IF(C165="-","-",IF(D165=maxgameno+2,"blank row 2",IF(D165=maxgameno+1,"blank row 1",INDEX(FixtureCode!$B$4:$AH$128,MATCH($C165,FixtureCode!$B$4:$B$128,0),MATCH("G"&amp;D165&amp;"-T2",FixtureCode!$B$4:$AH$4,0)))))</f>
        <v>14</v>
      </c>
      <c r="G165" s="12" t="str">
        <f>IF(C165="-","-",IF(AND(ISNUMBER(Fixture!G169),ISNUMBER(Fixture!I169),Fixture!F169&lt;&gt;"BYE",Fixture!J169&lt;&gt;"BYE"),"Yes","-"))</f>
        <v>Yes</v>
      </c>
      <c r="H165" s="9">
        <f>IF(G165="-","-",IF(Fixture!G169&gt;Fixture!I169,Settings!$G$7,IF(Fixture!G169=Fixture!I169,Settings!$G$8,IF(Fixture!G169&lt;Fixture!I169,Settings!$G$9,"-"))))</f>
        <v>3</v>
      </c>
      <c r="I165" s="13">
        <f>IF(G165="-","-",IF(Fixture!I169&gt;Fixture!G169,Settings!$G$7,IF(Fixture!I169=Fixture!G169,Settings!$G$8,IF(Fixture!I169&lt;Fixture!G169,Settings!$G$9,"-"))))</f>
        <v>0</v>
      </c>
    </row>
    <row r="166" spans="3:9" x14ac:dyDescent="0.25">
      <c r="C166" s="12">
        <f t="shared" si="6"/>
        <v>15</v>
      </c>
      <c r="D166" s="9">
        <f t="shared" si="7"/>
        <v>9</v>
      </c>
      <c r="E166" s="9">
        <f>IF(C166="-","-",IF(D166=maxgameno+2,"blank row 2",IF(D166=maxgameno+1,"blank row 1",INDEX(FixtureCode!$B$4:$AH$128,MATCH($C166,FixtureCode!$B$4:$B$128,0),MATCH("G"&amp;D166&amp;"-T1",FixtureCode!$B$4:$AH$4,0)))))</f>
        <v>12</v>
      </c>
      <c r="F166" s="13">
        <f>IF(C166="-","-",IF(D166=maxgameno+2,"blank row 2",IF(D166=maxgameno+1,"blank row 1",INDEX(FixtureCode!$B$4:$AH$128,MATCH($C166,FixtureCode!$B$4:$B$128,0),MATCH("G"&amp;D166&amp;"-T2",FixtureCode!$B$4:$AH$4,0)))))</f>
        <v>13</v>
      </c>
      <c r="G166" s="12" t="str">
        <f>IF(C166="-","-",IF(AND(ISNUMBER(Fixture!G170),ISNUMBER(Fixture!I170),Fixture!F170&lt;&gt;"BYE",Fixture!J170&lt;&gt;"BYE"),"Yes","-"))</f>
        <v>Yes</v>
      </c>
      <c r="H166" s="9">
        <f>IF(G166="-","-",IF(Fixture!G170&gt;Fixture!I170,Settings!$G$7,IF(Fixture!G170=Fixture!I170,Settings!$G$8,IF(Fixture!G170&lt;Fixture!I170,Settings!$G$9,"-"))))</f>
        <v>0</v>
      </c>
      <c r="I166" s="13">
        <f>IF(G166="-","-",IF(Fixture!I170&gt;Fixture!G170,Settings!$G$7,IF(Fixture!I170=Fixture!G170,Settings!$G$8,IF(Fixture!I170&lt;Fixture!G170,Settings!$G$9,"-"))))</f>
        <v>3</v>
      </c>
    </row>
    <row r="167" spans="3:9" x14ac:dyDescent="0.25">
      <c r="C167" s="12">
        <f t="shared" si="6"/>
        <v>15</v>
      </c>
      <c r="D167" s="9">
        <f t="shared" si="7"/>
        <v>10</v>
      </c>
      <c r="E167" s="9" t="str">
        <f>IF(C167="-","-",IF(D167=maxgameno+2,"blank row 2",IF(D167=maxgameno+1,"blank row 1",INDEX(FixtureCode!$B$4:$AH$128,MATCH($C167,FixtureCode!$B$4:$B$128,0),MATCH("G"&amp;D167&amp;"-T1",FixtureCode!$B$4:$AH$4,0)))))</f>
        <v>blank row 1</v>
      </c>
      <c r="F167" s="13" t="str">
        <f>IF(C167="-","-",IF(D167=maxgameno+2,"blank row 2",IF(D167=maxgameno+1,"blank row 1",INDEX(FixtureCode!$B$4:$AH$128,MATCH($C167,FixtureCode!$B$4:$B$128,0),MATCH("G"&amp;D167&amp;"-T2",FixtureCode!$B$4:$AH$4,0)))))</f>
        <v>blank row 1</v>
      </c>
      <c r="G167" s="12" t="str">
        <f>IF(C167="-","-",IF(AND(ISNUMBER(Fixture!G171),ISNUMBER(Fixture!I171),Fixture!F171&lt;&gt;"BYE",Fixture!J171&lt;&gt;"BYE"),"Yes","-"))</f>
        <v>-</v>
      </c>
      <c r="H167" s="9" t="str">
        <f>IF(G167="-","-",IF(Fixture!G171&gt;Fixture!I171,Settings!$G$7,IF(Fixture!G171=Fixture!I171,Settings!$G$8,IF(Fixture!G171&lt;Fixture!I171,Settings!$G$9,"-"))))</f>
        <v>-</v>
      </c>
      <c r="I167" s="13" t="str">
        <f>IF(G167="-","-",IF(Fixture!I171&gt;Fixture!G171,Settings!$G$7,IF(Fixture!I171=Fixture!G171,Settings!$G$8,IF(Fixture!I171&lt;Fixture!G171,Settings!$G$9,"-"))))</f>
        <v>-</v>
      </c>
    </row>
    <row r="168" spans="3:9" x14ac:dyDescent="0.25">
      <c r="C168" s="12">
        <f t="shared" si="6"/>
        <v>15</v>
      </c>
      <c r="D168" s="9">
        <f t="shared" si="7"/>
        <v>11</v>
      </c>
      <c r="E168" s="9" t="str">
        <f>IF(C168="-","-",IF(D168=maxgameno+2,"blank row 2",IF(D168=maxgameno+1,"blank row 1",INDEX(FixtureCode!$B$4:$AH$128,MATCH($C168,FixtureCode!$B$4:$B$128,0),MATCH("G"&amp;D168&amp;"-T1",FixtureCode!$B$4:$AH$4,0)))))</f>
        <v>blank row 2</v>
      </c>
      <c r="F168" s="13" t="str">
        <f>IF(C168="-","-",IF(D168=maxgameno+2,"blank row 2",IF(D168=maxgameno+1,"blank row 1",INDEX(FixtureCode!$B$4:$AH$128,MATCH($C168,FixtureCode!$B$4:$B$128,0),MATCH("G"&amp;D168&amp;"-T2",FixtureCode!$B$4:$AH$4,0)))))</f>
        <v>blank row 2</v>
      </c>
      <c r="G168" s="12" t="str">
        <f>IF(C168="-","-",IF(AND(ISNUMBER(Fixture!G172),ISNUMBER(Fixture!I172),Fixture!F172&lt;&gt;"BYE",Fixture!J172&lt;&gt;"BYE"),"Yes","-"))</f>
        <v>-</v>
      </c>
      <c r="H168" s="9" t="str">
        <f>IF(G168="-","-",IF(Fixture!G172&gt;Fixture!I172,Settings!$G$7,IF(Fixture!G172=Fixture!I172,Settings!$G$8,IF(Fixture!G172&lt;Fixture!I172,Settings!$G$9,"-"))))</f>
        <v>-</v>
      </c>
      <c r="I168" s="13" t="str">
        <f>IF(G168="-","-",IF(Fixture!I172&gt;Fixture!G172,Settings!$G$7,IF(Fixture!I172=Fixture!G172,Settings!$G$8,IF(Fixture!I172&lt;Fixture!G172,Settings!$G$9,"-"))))</f>
        <v>-</v>
      </c>
    </row>
    <row r="169" spans="3:9" x14ac:dyDescent="0.25">
      <c r="C169" s="12">
        <f t="shared" si="6"/>
        <v>16</v>
      </c>
      <c r="D169" s="9">
        <f t="shared" si="7"/>
        <v>1</v>
      </c>
      <c r="E169" s="9">
        <f>IF(C169="-","-",IF(D169=maxgameno+2,"blank row 2",IF(D169=maxgameno+1,"blank row 1",INDEX(FixtureCode!$B$4:$AH$128,MATCH($C169,FixtureCode!$B$4:$B$128,0),MATCH("G"&amp;D169&amp;"-T1",FixtureCode!$B$4:$AH$4,0)))))</f>
        <v>1</v>
      </c>
      <c r="F169" s="13">
        <f>IF(C169="-","-",IF(D169=maxgameno+2,"blank row 2",IF(D169=maxgameno+1,"blank row 1",INDEX(FixtureCode!$B$4:$AH$128,MATCH($C169,FixtureCode!$B$4:$B$128,0),MATCH("G"&amp;D169&amp;"-T2",FixtureCode!$B$4:$AH$4,0)))))</f>
        <v>3</v>
      </c>
      <c r="G169" s="12" t="str">
        <f>IF(C169="-","-",IF(AND(ISNUMBER(Fixture!G173),ISNUMBER(Fixture!I173),Fixture!F173&lt;&gt;"BYE",Fixture!J173&lt;&gt;"BYE"),"Yes","-"))</f>
        <v>Yes</v>
      </c>
      <c r="H169" s="9">
        <f>IF(G169="-","-",IF(Fixture!G173&gt;Fixture!I173,Settings!$G$7,IF(Fixture!G173=Fixture!I173,Settings!$G$8,IF(Fixture!G173&lt;Fixture!I173,Settings!$G$9,"-"))))</f>
        <v>0</v>
      </c>
      <c r="I169" s="13">
        <f>IF(G169="-","-",IF(Fixture!I173&gt;Fixture!G173,Settings!$G$7,IF(Fixture!I173=Fixture!G173,Settings!$G$8,IF(Fixture!I173&lt;Fixture!G173,Settings!$G$9,"-"))))</f>
        <v>3</v>
      </c>
    </row>
    <row r="170" spans="3:9" x14ac:dyDescent="0.25">
      <c r="C170" s="12">
        <f t="shared" si="6"/>
        <v>16</v>
      </c>
      <c r="D170" s="9">
        <f t="shared" si="7"/>
        <v>2</v>
      </c>
      <c r="E170" s="9">
        <f>IF(C170="-","-",IF(D170=maxgameno+2,"blank row 2",IF(D170=maxgameno+1,"blank row 1",INDEX(FixtureCode!$B$4:$AH$128,MATCH($C170,FixtureCode!$B$4:$B$128,0),MATCH("G"&amp;D170&amp;"-T1",FixtureCode!$B$4:$AH$4,0)))))</f>
        <v>4</v>
      </c>
      <c r="F170" s="13">
        <f>IF(C170="-","-",IF(D170=maxgameno+2,"blank row 2",IF(D170=maxgameno+1,"blank row 1",INDEX(FixtureCode!$B$4:$AH$128,MATCH($C170,FixtureCode!$B$4:$B$128,0),MATCH("G"&amp;D170&amp;"-T2",FixtureCode!$B$4:$AH$4,0)))))</f>
        <v>2</v>
      </c>
      <c r="G170" s="12" t="str">
        <f>IF(C170="-","-",IF(AND(ISNUMBER(Fixture!G174),ISNUMBER(Fixture!I174),Fixture!F174&lt;&gt;"BYE",Fixture!J174&lt;&gt;"BYE"),"Yes","-"))</f>
        <v>Yes</v>
      </c>
      <c r="H170" s="9">
        <f>IF(G170="-","-",IF(Fixture!G174&gt;Fixture!I174,Settings!$G$7,IF(Fixture!G174=Fixture!I174,Settings!$G$8,IF(Fixture!G174&lt;Fixture!I174,Settings!$G$9,"-"))))</f>
        <v>3</v>
      </c>
      <c r="I170" s="13">
        <f>IF(G170="-","-",IF(Fixture!I174&gt;Fixture!G174,Settings!$G$7,IF(Fixture!I174=Fixture!G174,Settings!$G$8,IF(Fixture!I174&lt;Fixture!G174,Settings!$G$9,"-"))))</f>
        <v>0</v>
      </c>
    </row>
    <row r="171" spans="3:9" x14ac:dyDescent="0.25">
      <c r="C171" s="12">
        <f t="shared" si="6"/>
        <v>16</v>
      </c>
      <c r="D171" s="9">
        <f t="shared" si="7"/>
        <v>3</v>
      </c>
      <c r="E171" s="9">
        <f>IF(C171="-","-",IF(D171=maxgameno+2,"blank row 2",IF(D171=maxgameno+1,"blank row 1",INDEX(FixtureCode!$B$4:$AH$128,MATCH($C171,FixtureCode!$B$4:$B$128,0),MATCH("G"&amp;D171&amp;"-T1",FixtureCode!$B$4:$AH$4,0)))))</f>
        <v>5</v>
      </c>
      <c r="F171" s="13">
        <f>IF(C171="-","-",IF(D171=maxgameno+2,"blank row 2",IF(D171=maxgameno+1,"blank row 1",INDEX(FixtureCode!$B$4:$AH$128,MATCH($C171,FixtureCode!$B$4:$B$128,0),MATCH("G"&amp;D171&amp;"-T2",FixtureCode!$B$4:$AH$4,0)))))</f>
        <v>18</v>
      </c>
      <c r="G171" s="12" t="str">
        <f>IF(C171="-","-",IF(AND(ISNUMBER(Fixture!G175),ISNUMBER(Fixture!I175),Fixture!F175&lt;&gt;"BYE",Fixture!J175&lt;&gt;"BYE"),"Yes","-"))</f>
        <v>Yes</v>
      </c>
      <c r="H171" s="9">
        <f>IF(G171="-","-",IF(Fixture!G175&gt;Fixture!I175,Settings!$G$7,IF(Fixture!G175=Fixture!I175,Settings!$G$8,IF(Fixture!G175&lt;Fixture!I175,Settings!$G$9,"-"))))</f>
        <v>0</v>
      </c>
      <c r="I171" s="13">
        <f>IF(G171="-","-",IF(Fixture!I175&gt;Fixture!G175,Settings!$G$7,IF(Fixture!I175=Fixture!G175,Settings!$G$8,IF(Fixture!I175&lt;Fixture!G175,Settings!$G$9,"-"))))</f>
        <v>3</v>
      </c>
    </row>
    <row r="172" spans="3:9" x14ac:dyDescent="0.25">
      <c r="C172" s="12">
        <f t="shared" si="6"/>
        <v>16</v>
      </c>
      <c r="D172" s="9">
        <f t="shared" si="7"/>
        <v>4</v>
      </c>
      <c r="E172" s="9">
        <f>IF(C172="-","-",IF(D172=maxgameno+2,"blank row 2",IF(D172=maxgameno+1,"blank row 1",INDEX(FixtureCode!$B$4:$AH$128,MATCH($C172,FixtureCode!$B$4:$B$128,0),MATCH("G"&amp;D172&amp;"-T1",FixtureCode!$B$4:$AH$4,0)))))</f>
        <v>6</v>
      </c>
      <c r="F172" s="13">
        <f>IF(C172="-","-",IF(D172=maxgameno+2,"blank row 2",IF(D172=maxgameno+1,"blank row 1",INDEX(FixtureCode!$B$4:$AH$128,MATCH($C172,FixtureCode!$B$4:$B$128,0),MATCH("G"&amp;D172&amp;"-T2",FixtureCode!$B$4:$AH$4,0)))))</f>
        <v>17</v>
      </c>
      <c r="G172" s="12" t="str">
        <f>IF(C172="-","-",IF(AND(ISNUMBER(Fixture!G176),ISNUMBER(Fixture!I176),Fixture!F176&lt;&gt;"BYE",Fixture!J176&lt;&gt;"BYE"),"Yes","-"))</f>
        <v>Yes</v>
      </c>
      <c r="H172" s="9">
        <f>IF(G172="-","-",IF(Fixture!G176&gt;Fixture!I176,Settings!$G$7,IF(Fixture!G176=Fixture!I176,Settings!$G$8,IF(Fixture!G176&lt;Fixture!I176,Settings!$G$9,"-"))))</f>
        <v>0</v>
      </c>
      <c r="I172" s="13">
        <f>IF(G172="-","-",IF(Fixture!I176&gt;Fixture!G176,Settings!$G$7,IF(Fixture!I176=Fixture!G176,Settings!$G$8,IF(Fixture!I176&lt;Fixture!G176,Settings!$G$9,"-"))))</f>
        <v>3</v>
      </c>
    </row>
    <row r="173" spans="3:9" x14ac:dyDescent="0.25">
      <c r="C173" s="12">
        <f t="shared" si="6"/>
        <v>16</v>
      </c>
      <c r="D173" s="9">
        <f t="shared" si="7"/>
        <v>5</v>
      </c>
      <c r="E173" s="9">
        <f>IF(C173="-","-",IF(D173=maxgameno+2,"blank row 2",IF(D173=maxgameno+1,"blank row 1",INDEX(FixtureCode!$B$4:$AH$128,MATCH($C173,FixtureCode!$B$4:$B$128,0),MATCH("G"&amp;D173&amp;"-T1",FixtureCode!$B$4:$AH$4,0)))))</f>
        <v>7</v>
      </c>
      <c r="F173" s="13">
        <f>IF(C173="-","-",IF(D173=maxgameno+2,"blank row 2",IF(D173=maxgameno+1,"blank row 1",INDEX(FixtureCode!$B$4:$AH$128,MATCH($C173,FixtureCode!$B$4:$B$128,0),MATCH("G"&amp;D173&amp;"-T2",FixtureCode!$B$4:$AH$4,0)))))</f>
        <v>16</v>
      </c>
      <c r="G173" s="12" t="str">
        <f>IF(C173="-","-",IF(AND(ISNUMBER(Fixture!G177),ISNUMBER(Fixture!I177),Fixture!F177&lt;&gt;"BYE",Fixture!J177&lt;&gt;"BYE"),"Yes","-"))</f>
        <v>Yes</v>
      </c>
      <c r="H173" s="9">
        <f>IF(G173="-","-",IF(Fixture!G177&gt;Fixture!I177,Settings!$G$7,IF(Fixture!G177=Fixture!I177,Settings!$G$8,IF(Fixture!G177&lt;Fixture!I177,Settings!$G$9,"-"))))</f>
        <v>3</v>
      </c>
      <c r="I173" s="13">
        <f>IF(G173="-","-",IF(Fixture!I177&gt;Fixture!G177,Settings!$G$7,IF(Fixture!I177=Fixture!G177,Settings!$G$8,IF(Fixture!I177&lt;Fixture!G177,Settings!$G$9,"-"))))</f>
        <v>0</v>
      </c>
    </row>
    <row r="174" spans="3:9" x14ac:dyDescent="0.25">
      <c r="C174" s="12">
        <f t="shared" si="6"/>
        <v>16</v>
      </c>
      <c r="D174" s="9">
        <f t="shared" si="7"/>
        <v>6</v>
      </c>
      <c r="E174" s="9">
        <f>IF(C174="-","-",IF(D174=maxgameno+2,"blank row 2",IF(D174=maxgameno+1,"blank row 1",INDEX(FixtureCode!$B$4:$AH$128,MATCH($C174,FixtureCode!$B$4:$B$128,0),MATCH("G"&amp;D174&amp;"-T1",FixtureCode!$B$4:$AH$4,0)))))</f>
        <v>8</v>
      </c>
      <c r="F174" s="13">
        <f>IF(C174="-","-",IF(D174=maxgameno+2,"blank row 2",IF(D174=maxgameno+1,"blank row 1",INDEX(FixtureCode!$B$4:$AH$128,MATCH($C174,FixtureCode!$B$4:$B$128,0),MATCH("G"&amp;D174&amp;"-T2",FixtureCode!$B$4:$AH$4,0)))))</f>
        <v>15</v>
      </c>
      <c r="G174" s="12" t="str">
        <f>IF(C174="-","-",IF(AND(ISNUMBER(Fixture!G178),ISNUMBER(Fixture!I178),Fixture!F178&lt;&gt;"BYE",Fixture!J178&lt;&gt;"BYE"),"Yes","-"))</f>
        <v>Yes</v>
      </c>
      <c r="H174" s="9">
        <f>IF(G174="-","-",IF(Fixture!G178&gt;Fixture!I178,Settings!$G$7,IF(Fixture!G178=Fixture!I178,Settings!$G$8,IF(Fixture!G178&lt;Fixture!I178,Settings!$G$9,"-"))))</f>
        <v>0</v>
      </c>
      <c r="I174" s="13">
        <f>IF(G174="-","-",IF(Fixture!I178&gt;Fixture!G178,Settings!$G$7,IF(Fixture!I178=Fixture!G178,Settings!$G$8,IF(Fixture!I178&lt;Fixture!G178,Settings!$G$9,"-"))))</f>
        <v>3</v>
      </c>
    </row>
    <row r="175" spans="3:9" x14ac:dyDescent="0.25">
      <c r="C175" s="12">
        <f t="shared" si="6"/>
        <v>16</v>
      </c>
      <c r="D175" s="9">
        <f t="shared" si="7"/>
        <v>7</v>
      </c>
      <c r="E175" s="9">
        <f>IF(C175="-","-",IF(D175=maxgameno+2,"blank row 2",IF(D175=maxgameno+1,"blank row 1",INDEX(FixtureCode!$B$4:$AH$128,MATCH($C175,FixtureCode!$B$4:$B$128,0),MATCH("G"&amp;D175&amp;"-T1",FixtureCode!$B$4:$AH$4,0)))))</f>
        <v>9</v>
      </c>
      <c r="F175" s="13">
        <f>IF(C175="-","-",IF(D175=maxgameno+2,"blank row 2",IF(D175=maxgameno+1,"blank row 1",INDEX(FixtureCode!$B$4:$AH$128,MATCH($C175,FixtureCode!$B$4:$B$128,0),MATCH("G"&amp;D175&amp;"-T2",FixtureCode!$B$4:$AH$4,0)))))</f>
        <v>14</v>
      </c>
      <c r="G175" s="12" t="str">
        <f>IF(C175="-","-",IF(AND(ISNUMBER(Fixture!G179),ISNUMBER(Fixture!I179),Fixture!F179&lt;&gt;"BYE",Fixture!J179&lt;&gt;"BYE"),"Yes","-"))</f>
        <v>Yes</v>
      </c>
      <c r="H175" s="9">
        <f>IF(G175="-","-",IF(Fixture!G179&gt;Fixture!I179,Settings!$G$7,IF(Fixture!G179=Fixture!I179,Settings!$G$8,IF(Fixture!G179&lt;Fixture!I179,Settings!$G$9,"-"))))</f>
        <v>3</v>
      </c>
      <c r="I175" s="13">
        <f>IF(G175="-","-",IF(Fixture!I179&gt;Fixture!G179,Settings!$G$7,IF(Fixture!I179=Fixture!G179,Settings!$G$8,IF(Fixture!I179&lt;Fixture!G179,Settings!$G$9,"-"))))</f>
        <v>0</v>
      </c>
    </row>
    <row r="176" spans="3:9" x14ac:dyDescent="0.25">
      <c r="C176" s="12">
        <f t="shared" si="6"/>
        <v>16</v>
      </c>
      <c r="D176" s="9">
        <f t="shared" si="7"/>
        <v>8</v>
      </c>
      <c r="E176" s="9">
        <f>IF(C176="-","-",IF(D176=maxgameno+2,"blank row 2",IF(D176=maxgameno+1,"blank row 1",INDEX(FixtureCode!$B$4:$AH$128,MATCH($C176,FixtureCode!$B$4:$B$128,0),MATCH("G"&amp;D176&amp;"-T1",FixtureCode!$B$4:$AH$4,0)))))</f>
        <v>10</v>
      </c>
      <c r="F176" s="13">
        <f>IF(C176="-","-",IF(D176=maxgameno+2,"blank row 2",IF(D176=maxgameno+1,"blank row 1",INDEX(FixtureCode!$B$4:$AH$128,MATCH($C176,FixtureCode!$B$4:$B$128,0),MATCH("G"&amp;D176&amp;"-T2",FixtureCode!$B$4:$AH$4,0)))))</f>
        <v>13</v>
      </c>
      <c r="G176" s="12" t="str">
        <f>IF(C176="-","-",IF(AND(ISNUMBER(Fixture!G180),ISNUMBER(Fixture!I180),Fixture!F180&lt;&gt;"BYE",Fixture!J180&lt;&gt;"BYE"),"Yes","-"))</f>
        <v>Yes</v>
      </c>
      <c r="H176" s="9">
        <f>IF(G176="-","-",IF(Fixture!G180&gt;Fixture!I180,Settings!$G$7,IF(Fixture!G180=Fixture!I180,Settings!$G$8,IF(Fixture!G180&lt;Fixture!I180,Settings!$G$9,"-"))))</f>
        <v>0</v>
      </c>
      <c r="I176" s="13">
        <f>IF(G176="-","-",IF(Fixture!I180&gt;Fixture!G180,Settings!$G$7,IF(Fixture!I180=Fixture!G180,Settings!$G$8,IF(Fixture!I180&lt;Fixture!G180,Settings!$G$9,"-"))))</f>
        <v>3</v>
      </c>
    </row>
    <row r="177" spans="3:9" x14ac:dyDescent="0.25">
      <c r="C177" s="12">
        <f t="shared" si="6"/>
        <v>16</v>
      </c>
      <c r="D177" s="9">
        <f t="shared" si="7"/>
        <v>9</v>
      </c>
      <c r="E177" s="9">
        <f>IF(C177="-","-",IF(D177=maxgameno+2,"blank row 2",IF(D177=maxgameno+1,"blank row 1",INDEX(FixtureCode!$B$4:$AH$128,MATCH($C177,FixtureCode!$B$4:$B$128,0),MATCH("G"&amp;D177&amp;"-T1",FixtureCode!$B$4:$AH$4,0)))))</f>
        <v>11</v>
      </c>
      <c r="F177" s="13">
        <f>IF(C177="-","-",IF(D177=maxgameno+2,"blank row 2",IF(D177=maxgameno+1,"blank row 1",INDEX(FixtureCode!$B$4:$AH$128,MATCH($C177,FixtureCode!$B$4:$B$128,0),MATCH("G"&amp;D177&amp;"-T2",FixtureCode!$B$4:$AH$4,0)))))</f>
        <v>12</v>
      </c>
      <c r="G177" s="12" t="str">
        <f>IF(C177="-","-",IF(AND(ISNUMBER(Fixture!G181),ISNUMBER(Fixture!I181),Fixture!F181&lt;&gt;"BYE",Fixture!J181&lt;&gt;"BYE"),"Yes","-"))</f>
        <v>Yes</v>
      </c>
      <c r="H177" s="9">
        <f>IF(G177="-","-",IF(Fixture!G181&gt;Fixture!I181,Settings!$G$7,IF(Fixture!G181=Fixture!I181,Settings!$G$8,IF(Fixture!G181&lt;Fixture!I181,Settings!$G$9,"-"))))</f>
        <v>3</v>
      </c>
      <c r="I177" s="13">
        <f>IF(G177="-","-",IF(Fixture!I181&gt;Fixture!G181,Settings!$G$7,IF(Fixture!I181=Fixture!G181,Settings!$G$8,IF(Fixture!I181&lt;Fixture!G181,Settings!$G$9,"-"))))</f>
        <v>0</v>
      </c>
    </row>
    <row r="178" spans="3:9" x14ac:dyDescent="0.25">
      <c r="C178" s="12">
        <f t="shared" si="6"/>
        <v>16</v>
      </c>
      <c r="D178" s="9">
        <f t="shared" si="7"/>
        <v>10</v>
      </c>
      <c r="E178" s="9" t="str">
        <f>IF(C178="-","-",IF(D178=maxgameno+2,"blank row 2",IF(D178=maxgameno+1,"blank row 1",INDEX(FixtureCode!$B$4:$AH$128,MATCH($C178,FixtureCode!$B$4:$B$128,0),MATCH("G"&amp;D178&amp;"-T1",FixtureCode!$B$4:$AH$4,0)))))</f>
        <v>blank row 1</v>
      </c>
      <c r="F178" s="13" t="str">
        <f>IF(C178="-","-",IF(D178=maxgameno+2,"blank row 2",IF(D178=maxgameno+1,"blank row 1",INDEX(FixtureCode!$B$4:$AH$128,MATCH($C178,FixtureCode!$B$4:$B$128,0),MATCH("G"&amp;D178&amp;"-T2",FixtureCode!$B$4:$AH$4,0)))))</f>
        <v>blank row 1</v>
      </c>
      <c r="G178" s="12" t="str">
        <f>IF(C178="-","-",IF(AND(ISNUMBER(Fixture!G182),ISNUMBER(Fixture!I182),Fixture!F182&lt;&gt;"BYE",Fixture!J182&lt;&gt;"BYE"),"Yes","-"))</f>
        <v>-</v>
      </c>
      <c r="H178" s="9" t="str">
        <f>IF(G178="-","-",IF(Fixture!G182&gt;Fixture!I182,Settings!$G$7,IF(Fixture!G182=Fixture!I182,Settings!$G$8,IF(Fixture!G182&lt;Fixture!I182,Settings!$G$9,"-"))))</f>
        <v>-</v>
      </c>
      <c r="I178" s="13" t="str">
        <f>IF(G178="-","-",IF(Fixture!I182&gt;Fixture!G182,Settings!$G$7,IF(Fixture!I182=Fixture!G182,Settings!$G$8,IF(Fixture!I182&lt;Fixture!G182,Settings!$G$9,"-"))))</f>
        <v>-</v>
      </c>
    </row>
    <row r="179" spans="3:9" x14ac:dyDescent="0.25">
      <c r="C179" s="12">
        <f t="shared" si="6"/>
        <v>16</v>
      </c>
      <c r="D179" s="9">
        <f t="shared" si="7"/>
        <v>11</v>
      </c>
      <c r="E179" s="9" t="str">
        <f>IF(C179="-","-",IF(D179=maxgameno+2,"blank row 2",IF(D179=maxgameno+1,"blank row 1",INDEX(FixtureCode!$B$4:$AH$128,MATCH($C179,FixtureCode!$B$4:$B$128,0),MATCH("G"&amp;D179&amp;"-T1",FixtureCode!$B$4:$AH$4,0)))))</f>
        <v>blank row 2</v>
      </c>
      <c r="F179" s="13" t="str">
        <f>IF(C179="-","-",IF(D179=maxgameno+2,"blank row 2",IF(D179=maxgameno+1,"blank row 1",INDEX(FixtureCode!$B$4:$AH$128,MATCH($C179,FixtureCode!$B$4:$B$128,0),MATCH("G"&amp;D179&amp;"-T2",FixtureCode!$B$4:$AH$4,0)))))</f>
        <v>blank row 2</v>
      </c>
      <c r="G179" s="12" t="str">
        <f>IF(C179="-","-",IF(AND(ISNUMBER(Fixture!G183),ISNUMBER(Fixture!I183),Fixture!F183&lt;&gt;"BYE",Fixture!J183&lt;&gt;"BYE"),"Yes","-"))</f>
        <v>-</v>
      </c>
      <c r="H179" s="9" t="str">
        <f>IF(G179="-","-",IF(Fixture!G183&gt;Fixture!I183,Settings!$G$7,IF(Fixture!G183=Fixture!I183,Settings!$G$8,IF(Fixture!G183&lt;Fixture!I183,Settings!$G$9,"-"))))</f>
        <v>-</v>
      </c>
      <c r="I179" s="13" t="str">
        <f>IF(G179="-","-",IF(Fixture!I183&gt;Fixture!G183,Settings!$G$7,IF(Fixture!I183=Fixture!G183,Settings!$G$8,IF(Fixture!I183&lt;Fixture!G183,Settings!$G$9,"-"))))</f>
        <v>-</v>
      </c>
    </row>
    <row r="180" spans="3:9" x14ac:dyDescent="0.25">
      <c r="C180" s="12">
        <f t="shared" si="6"/>
        <v>17</v>
      </c>
      <c r="D180" s="9">
        <f t="shared" si="7"/>
        <v>1</v>
      </c>
      <c r="E180" s="9">
        <f>IF(C180="-","-",IF(D180=maxgameno+2,"blank row 2",IF(D180=maxgameno+1,"blank row 1",INDEX(FixtureCode!$B$4:$AH$128,MATCH($C180,FixtureCode!$B$4:$B$128,0),MATCH("G"&amp;D180&amp;"-T1",FixtureCode!$B$4:$AH$4,0)))))</f>
        <v>1</v>
      </c>
      <c r="F180" s="13">
        <f>IF(C180="-","-",IF(D180=maxgameno+2,"blank row 2",IF(D180=maxgameno+1,"blank row 1",INDEX(FixtureCode!$B$4:$AH$128,MATCH($C180,FixtureCode!$B$4:$B$128,0),MATCH("G"&amp;D180&amp;"-T2",FixtureCode!$B$4:$AH$4,0)))))</f>
        <v>2</v>
      </c>
      <c r="G180" s="12" t="str">
        <f>IF(C180="-","-",IF(AND(ISNUMBER(Fixture!G184),ISNUMBER(Fixture!I184),Fixture!F184&lt;&gt;"BYE",Fixture!J184&lt;&gt;"BYE"),"Yes","-"))</f>
        <v>Yes</v>
      </c>
      <c r="H180" s="9">
        <f>IF(G180="-","-",IF(Fixture!G184&gt;Fixture!I184,Settings!$G$7,IF(Fixture!G184=Fixture!I184,Settings!$G$8,IF(Fixture!G184&lt;Fixture!I184,Settings!$G$9,"-"))))</f>
        <v>3</v>
      </c>
      <c r="I180" s="13">
        <f>IF(G180="-","-",IF(Fixture!I184&gt;Fixture!G184,Settings!$G$7,IF(Fixture!I184=Fixture!G184,Settings!$G$8,IF(Fixture!I184&lt;Fixture!G184,Settings!$G$9,"-"))))</f>
        <v>0</v>
      </c>
    </row>
    <row r="181" spans="3:9" x14ac:dyDescent="0.25">
      <c r="C181" s="12">
        <f t="shared" si="6"/>
        <v>17</v>
      </c>
      <c r="D181" s="9">
        <f t="shared" si="7"/>
        <v>2</v>
      </c>
      <c r="E181" s="9">
        <f>IF(C181="-","-",IF(D181=maxgameno+2,"blank row 2",IF(D181=maxgameno+1,"blank row 1",INDEX(FixtureCode!$B$4:$AH$128,MATCH($C181,FixtureCode!$B$4:$B$128,0),MATCH("G"&amp;D181&amp;"-T1",FixtureCode!$B$4:$AH$4,0)))))</f>
        <v>3</v>
      </c>
      <c r="F181" s="13">
        <f>IF(C181="-","-",IF(D181=maxgameno+2,"blank row 2",IF(D181=maxgameno+1,"blank row 1",INDEX(FixtureCode!$B$4:$AH$128,MATCH($C181,FixtureCode!$B$4:$B$128,0),MATCH("G"&amp;D181&amp;"-T2",FixtureCode!$B$4:$AH$4,0)))))</f>
        <v>18</v>
      </c>
      <c r="G181" s="12" t="str">
        <f>IF(C181="-","-",IF(AND(ISNUMBER(Fixture!G185),ISNUMBER(Fixture!I185),Fixture!F185&lt;&gt;"BYE",Fixture!J185&lt;&gt;"BYE"),"Yes","-"))</f>
        <v>Yes</v>
      </c>
      <c r="H181" s="9">
        <f>IF(G181="-","-",IF(Fixture!G185&gt;Fixture!I185,Settings!$G$7,IF(Fixture!G185=Fixture!I185,Settings!$G$8,IF(Fixture!G185&lt;Fixture!I185,Settings!$G$9,"-"))))</f>
        <v>3</v>
      </c>
      <c r="I181" s="13">
        <f>IF(G181="-","-",IF(Fixture!I185&gt;Fixture!G185,Settings!$G$7,IF(Fixture!I185=Fixture!G185,Settings!$G$8,IF(Fixture!I185&lt;Fixture!G185,Settings!$G$9,"-"))))</f>
        <v>0</v>
      </c>
    </row>
    <row r="182" spans="3:9" x14ac:dyDescent="0.25">
      <c r="C182" s="12">
        <f t="shared" si="6"/>
        <v>17</v>
      </c>
      <c r="D182" s="9">
        <f t="shared" si="7"/>
        <v>3</v>
      </c>
      <c r="E182" s="9">
        <f>IF(C182="-","-",IF(D182=maxgameno+2,"blank row 2",IF(D182=maxgameno+1,"blank row 1",INDEX(FixtureCode!$B$4:$AH$128,MATCH($C182,FixtureCode!$B$4:$B$128,0),MATCH("G"&amp;D182&amp;"-T1",FixtureCode!$B$4:$AH$4,0)))))</f>
        <v>4</v>
      </c>
      <c r="F182" s="13">
        <f>IF(C182="-","-",IF(D182=maxgameno+2,"blank row 2",IF(D182=maxgameno+1,"blank row 1",INDEX(FixtureCode!$B$4:$AH$128,MATCH($C182,FixtureCode!$B$4:$B$128,0),MATCH("G"&amp;D182&amp;"-T2",FixtureCode!$B$4:$AH$4,0)))))</f>
        <v>17</v>
      </c>
      <c r="G182" s="12" t="str">
        <f>IF(C182="-","-",IF(AND(ISNUMBER(Fixture!G186),ISNUMBER(Fixture!I186),Fixture!F186&lt;&gt;"BYE",Fixture!J186&lt;&gt;"BYE"),"Yes","-"))</f>
        <v>Yes</v>
      </c>
      <c r="H182" s="9">
        <f>IF(G182="-","-",IF(Fixture!G186&gt;Fixture!I186,Settings!$G$7,IF(Fixture!G186=Fixture!I186,Settings!$G$8,IF(Fixture!G186&lt;Fixture!I186,Settings!$G$9,"-"))))</f>
        <v>1</v>
      </c>
      <c r="I182" s="13">
        <f>IF(G182="-","-",IF(Fixture!I186&gt;Fixture!G186,Settings!$G$7,IF(Fixture!I186=Fixture!G186,Settings!$G$8,IF(Fixture!I186&lt;Fixture!G186,Settings!$G$9,"-"))))</f>
        <v>1</v>
      </c>
    </row>
    <row r="183" spans="3:9" x14ac:dyDescent="0.25">
      <c r="C183" s="12">
        <f t="shared" si="6"/>
        <v>17</v>
      </c>
      <c r="D183" s="9">
        <f t="shared" si="7"/>
        <v>4</v>
      </c>
      <c r="E183" s="9">
        <f>IF(C183="-","-",IF(D183=maxgameno+2,"blank row 2",IF(D183=maxgameno+1,"blank row 1",INDEX(FixtureCode!$B$4:$AH$128,MATCH($C183,FixtureCode!$B$4:$B$128,0),MATCH("G"&amp;D183&amp;"-T1",FixtureCode!$B$4:$AH$4,0)))))</f>
        <v>5</v>
      </c>
      <c r="F183" s="13">
        <f>IF(C183="-","-",IF(D183=maxgameno+2,"blank row 2",IF(D183=maxgameno+1,"blank row 1",INDEX(FixtureCode!$B$4:$AH$128,MATCH($C183,FixtureCode!$B$4:$B$128,0),MATCH("G"&amp;D183&amp;"-T2",FixtureCode!$B$4:$AH$4,0)))))</f>
        <v>16</v>
      </c>
      <c r="G183" s="12" t="str">
        <f>IF(C183="-","-",IF(AND(ISNUMBER(Fixture!G187),ISNUMBER(Fixture!I187),Fixture!F187&lt;&gt;"BYE",Fixture!J187&lt;&gt;"BYE"),"Yes","-"))</f>
        <v>Yes</v>
      </c>
      <c r="H183" s="9">
        <f>IF(G183="-","-",IF(Fixture!G187&gt;Fixture!I187,Settings!$G$7,IF(Fixture!G187=Fixture!I187,Settings!$G$8,IF(Fixture!G187&lt;Fixture!I187,Settings!$G$9,"-"))))</f>
        <v>3</v>
      </c>
      <c r="I183" s="13">
        <f>IF(G183="-","-",IF(Fixture!I187&gt;Fixture!G187,Settings!$G$7,IF(Fixture!I187=Fixture!G187,Settings!$G$8,IF(Fixture!I187&lt;Fixture!G187,Settings!$G$9,"-"))))</f>
        <v>0</v>
      </c>
    </row>
    <row r="184" spans="3:9" x14ac:dyDescent="0.25">
      <c r="C184" s="12">
        <f t="shared" si="6"/>
        <v>17</v>
      </c>
      <c r="D184" s="9">
        <f t="shared" si="7"/>
        <v>5</v>
      </c>
      <c r="E184" s="9">
        <f>IF(C184="-","-",IF(D184=maxgameno+2,"blank row 2",IF(D184=maxgameno+1,"blank row 1",INDEX(FixtureCode!$B$4:$AH$128,MATCH($C184,FixtureCode!$B$4:$B$128,0),MATCH("G"&amp;D184&amp;"-T1",FixtureCode!$B$4:$AH$4,0)))))</f>
        <v>6</v>
      </c>
      <c r="F184" s="13">
        <f>IF(C184="-","-",IF(D184=maxgameno+2,"blank row 2",IF(D184=maxgameno+1,"blank row 1",INDEX(FixtureCode!$B$4:$AH$128,MATCH($C184,FixtureCode!$B$4:$B$128,0),MATCH("G"&amp;D184&amp;"-T2",FixtureCode!$B$4:$AH$4,0)))))</f>
        <v>15</v>
      </c>
      <c r="G184" s="12" t="str">
        <f>IF(C184="-","-",IF(AND(ISNUMBER(Fixture!G188),ISNUMBER(Fixture!I188),Fixture!F188&lt;&gt;"BYE",Fixture!J188&lt;&gt;"BYE"),"Yes","-"))</f>
        <v>Yes</v>
      </c>
      <c r="H184" s="9">
        <f>IF(G184="-","-",IF(Fixture!G188&gt;Fixture!I188,Settings!$G$7,IF(Fixture!G188=Fixture!I188,Settings!$G$8,IF(Fixture!G188&lt;Fixture!I188,Settings!$G$9,"-"))))</f>
        <v>0</v>
      </c>
      <c r="I184" s="13">
        <f>IF(G184="-","-",IF(Fixture!I188&gt;Fixture!G188,Settings!$G$7,IF(Fixture!I188=Fixture!G188,Settings!$G$8,IF(Fixture!I188&lt;Fixture!G188,Settings!$G$9,"-"))))</f>
        <v>3</v>
      </c>
    </row>
    <row r="185" spans="3:9" x14ac:dyDescent="0.25">
      <c r="C185" s="12">
        <f t="shared" si="6"/>
        <v>17</v>
      </c>
      <c r="D185" s="9">
        <f t="shared" si="7"/>
        <v>6</v>
      </c>
      <c r="E185" s="9">
        <f>IF(C185="-","-",IF(D185=maxgameno+2,"blank row 2",IF(D185=maxgameno+1,"blank row 1",INDEX(FixtureCode!$B$4:$AH$128,MATCH($C185,FixtureCode!$B$4:$B$128,0),MATCH("G"&amp;D185&amp;"-T1",FixtureCode!$B$4:$AH$4,0)))))</f>
        <v>7</v>
      </c>
      <c r="F185" s="13">
        <f>IF(C185="-","-",IF(D185=maxgameno+2,"blank row 2",IF(D185=maxgameno+1,"blank row 1",INDEX(FixtureCode!$B$4:$AH$128,MATCH($C185,FixtureCode!$B$4:$B$128,0),MATCH("G"&amp;D185&amp;"-T2",FixtureCode!$B$4:$AH$4,0)))))</f>
        <v>14</v>
      </c>
      <c r="G185" s="12" t="str">
        <f>IF(C185="-","-",IF(AND(ISNUMBER(Fixture!G189),ISNUMBER(Fixture!I189),Fixture!F189&lt;&gt;"BYE",Fixture!J189&lt;&gt;"BYE"),"Yes","-"))</f>
        <v>Yes</v>
      </c>
      <c r="H185" s="9">
        <f>IF(G185="-","-",IF(Fixture!G189&gt;Fixture!I189,Settings!$G$7,IF(Fixture!G189=Fixture!I189,Settings!$G$8,IF(Fixture!G189&lt;Fixture!I189,Settings!$G$9,"-"))))</f>
        <v>3</v>
      </c>
      <c r="I185" s="13">
        <f>IF(G185="-","-",IF(Fixture!I189&gt;Fixture!G189,Settings!$G$7,IF(Fixture!I189=Fixture!G189,Settings!$G$8,IF(Fixture!I189&lt;Fixture!G189,Settings!$G$9,"-"))))</f>
        <v>0</v>
      </c>
    </row>
    <row r="186" spans="3:9" x14ac:dyDescent="0.25">
      <c r="C186" s="12">
        <f t="shared" si="6"/>
        <v>17</v>
      </c>
      <c r="D186" s="9">
        <f t="shared" si="7"/>
        <v>7</v>
      </c>
      <c r="E186" s="9">
        <f>IF(C186="-","-",IF(D186=maxgameno+2,"blank row 2",IF(D186=maxgameno+1,"blank row 1",INDEX(FixtureCode!$B$4:$AH$128,MATCH($C186,FixtureCode!$B$4:$B$128,0),MATCH("G"&amp;D186&amp;"-T1",FixtureCode!$B$4:$AH$4,0)))))</f>
        <v>8</v>
      </c>
      <c r="F186" s="13">
        <f>IF(C186="-","-",IF(D186=maxgameno+2,"blank row 2",IF(D186=maxgameno+1,"blank row 1",INDEX(FixtureCode!$B$4:$AH$128,MATCH($C186,FixtureCode!$B$4:$B$128,0),MATCH("G"&amp;D186&amp;"-T2",FixtureCode!$B$4:$AH$4,0)))))</f>
        <v>13</v>
      </c>
      <c r="G186" s="12" t="str">
        <f>IF(C186="-","-",IF(AND(ISNUMBER(Fixture!G190),ISNUMBER(Fixture!I190),Fixture!F190&lt;&gt;"BYE",Fixture!J190&lt;&gt;"BYE"),"Yes","-"))</f>
        <v>Yes</v>
      </c>
      <c r="H186" s="9">
        <f>IF(G186="-","-",IF(Fixture!G190&gt;Fixture!I190,Settings!$G$7,IF(Fixture!G190=Fixture!I190,Settings!$G$8,IF(Fixture!G190&lt;Fixture!I190,Settings!$G$9,"-"))))</f>
        <v>3</v>
      </c>
      <c r="I186" s="13">
        <f>IF(G186="-","-",IF(Fixture!I190&gt;Fixture!G190,Settings!$G$7,IF(Fixture!I190=Fixture!G190,Settings!$G$8,IF(Fixture!I190&lt;Fixture!G190,Settings!$G$9,"-"))))</f>
        <v>0</v>
      </c>
    </row>
    <row r="187" spans="3:9" x14ac:dyDescent="0.25">
      <c r="C187" s="12">
        <f t="shared" si="6"/>
        <v>17</v>
      </c>
      <c r="D187" s="9">
        <f t="shared" si="7"/>
        <v>8</v>
      </c>
      <c r="E187" s="9">
        <f>IF(C187="-","-",IF(D187=maxgameno+2,"blank row 2",IF(D187=maxgameno+1,"blank row 1",INDEX(FixtureCode!$B$4:$AH$128,MATCH($C187,FixtureCode!$B$4:$B$128,0),MATCH("G"&amp;D187&amp;"-T1",FixtureCode!$B$4:$AH$4,0)))))</f>
        <v>9</v>
      </c>
      <c r="F187" s="13">
        <f>IF(C187="-","-",IF(D187=maxgameno+2,"blank row 2",IF(D187=maxgameno+1,"blank row 1",INDEX(FixtureCode!$B$4:$AH$128,MATCH($C187,FixtureCode!$B$4:$B$128,0),MATCH("G"&amp;D187&amp;"-T2",FixtureCode!$B$4:$AH$4,0)))))</f>
        <v>12</v>
      </c>
      <c r="G187" s="12" t="str">
        <f>IF(C187="-","-",IF(AND(ISNUMBER(Fixture!G191),ISNUMBER(Fixture!I191),Fixture!F191&lt;&gt;"BYE",Fixture!J191&lt;&gt;"BYE"),"Yes","-"))</f>
        <v>Yes</v>
      </c>
      <c r="H187" s="9">
        <f>IF(G187="-","-",IF(Fixture!G191&gt;Fixture!I191,Settings!$G$7,IF(Fixture!G191=Fixture!I191,Settings!$G$8,IF(Fixture!G191&lt;Fixture!I191,Settings!$G$9,"-"))))</f>
        <v>1</v>
      </c>
      <c r="I187" s="13">
        <f>IF(G187="-","-",IF(Fixture!I191&gt;Fixture!G191,Settings!$G$7,IF(Fixture!I191=Fixture!G191,Settings!$G$8,IF(Fixture!I191&lt;Fixture!G191,Settings!$G$9,"-"))))</f>
        <v>1</v>
      </c>
    </row>
    <row r="188" spans="3:9" x14ac:dyDescent="0.25">
      <c r="C188" s="12">
        <f t="shared" si="6"/>
        <v>17</v>
      </c>
      <c r="D188" s="9">
        <f t="shared" si="7"/>
        <v>9</v>
      </c>
      <c r="E188" s="9">
        <f>IF(C188="-","-",IF(D188=maxgameno+2,"blank row 2",IF(D188=maxgameno+1,"blank row 1",INDEX(FixtureCode!$B$4:$AH$128,MATCH($C188,FixtureCode!$B$4:$B$128,0),MATCH("G"&amp;D188&amp;"-T1",FixtureCode!$B$4:$AH$4,0)))))</f>
        <v>10</v>
      </c>
      <c r="F188" s="13">
        <f>IF(C188="-","-",IF(D188=maxgameno+2,"blank row 2",IF(D188=maxgameno+1,"blank row 1",INDEX(FixtureCode!$B$4:$AH$128,MATCH($C188,FixtureCode!$B$4:$B$128,0),MATCH("G"&amp;D188&amp;"-T2",FixtureCode!$B$4:$AH$4,0)))))</f>
        <v>11</v>
      </c>
      <c r="G188" s="12" t="str">
        <f>IF(C188="-","-",IF(AND(ISNUMBER(Fixture!G192),ISNUMBER(Fixture!I192),Fixture!F192&lt;&gt;"BYE",Fixture!J192&lt;&gt;"BYE"),"Yes","-"))</f>
        <v>Yes</v>
      </c>
      <c r="H188" s="9">
        <f>IF(G188="-","-",IF(Fixture!G192&gt;Fixture!I192,Settings!$G$7,IF(Fixture!G192=Fixture!I192,Settings!$G$8,IF(Fixture!G192&lt;Fixture!I192,Settings!$G$9,"-"))))</f>
        <v>0</v>
      </c>
      <c r="I188" s="13">
        <f>IF(G188="-","-",IF(Fixture!I192&gt;Fixture!G192,Settings!$G$7,IF(Fixture!I192=Fixture!G192,Settings!$G$8,IF(Fixture!I192&lt;Fixture!G192,Settings!$G$9,"-"))))</f>
        <v>3</v>
      </c>
    </row>
    <row r="189" spans="3:9" x14ac:dyDescent="0.25">
      <c r="C189" s="12">
        <f t="shared" si="6"/>
        <v>17</v>
      </c>
      <c r="D189" s="9">
        <f t="shared" si="7"/>
        <v>10</v>
      </c>
      <c r="E189" s="9" t="str">
        <f>IF(C189="-","-",IF(D189=maxgameno+2,"blank row 2",IF(D189=maxgameno+1,"blank row 1",INDEX(FixtureCode!$B$4:$AH$128,MATCH($C189,FixtureCode!$B$4:$B$128,0),MATCH("G"&amp;D189&amp;"-T1",FixtureCode!$B$4:$AH$4,0)))))</f>
        <v>blank row 1</v>
      </c>
      <c r="F189" s="13" t="str">
        <f>IF(C189="-","-",IF(D189=maxgameno+2,"blank row 2",IF(D189=maxgameno+1,"blank row 1",INDEX(FixtureCode!$B$4:$AH$128,MATCH($C189,FixtureCode!$B$4:$B$128,0),MATCH("G"&amp;D189&amp;"-T2",FixtureCode!$B$4:$AH$4,0)))))</f>
        <v>blank row 1</v>
      </c>
      <c r="G189" s="12" t="str">
        <f>IF(C189="-","-",IF(AND(ISNUMBER(Fixture!G193),ISNUMBER(Fixture!I193),Fixture!F193&lt;&gt;"BYE",Fixture!J193&lt;&gt;"BYE"),"Yes","-"))</f>
        <v>-</v>
      </c>
      <c r="H189" s="9" t="str">
        <f>IF(G189="-","-",IF(Fixture!G193&gt;Fixture!I193,Settings!$G$7,IF(Fixture!G193=Fixture!I193,Settings!$G$8,IF(Fixture!G193&lt;Fixture!I193,Settings!$G$9,"-"))))</f>
        <v>-</v>
      </c>
      <c r="I189" s="13" t="str">
        <f>IF(G189="-","-",IF(Fixture!I193&gt;Fixture!G193,Settings!$G$7,IF(Fixture!I193=Fixture!G193,Settings!$G$8,IF(Fixture!I193&lt;Fixture!G193,Settings!$G$9,"-"))))</f>
        <v>-</v>
      </c>
    </row>
    <row r="190" spans="3:9" x14ac:dyDescent="0.25">
      <c r="C190" s="12">
        <f t="shared" si="6"/>
        <v>17</v>
      </c>
      <c r="D190" s="9">
        <f t="shared" si="7"/>
        <v>11</v>
      </c>
      <c r="E190" s="9" t="str">
        <f>IF(C190="-","-",IF(D190=maxgameno+2,"blank row 2",IF(D190=maxgameno+1,"blank row 1",INDEX(FixtureCode!$B$4:$AH$128,MATCH($C190,FixtureCode!$B$4:$B$128,0),MATCH("G"&amp;D190&amp;"-T1",FixtureCode!$B$4:$AH$4,0)))))</f>
        <v>blank row 2</v>
      </c>
      <c r="F190" s="13" t="str">
        <f>IF(C190="-","-",IF(D190=maxgameno+2,"blank row 2",IF(D190=maxgameno+1,"blank row 1",INDEX(FixtureCode!$B$4:$AH$128,MATCH($C190,FixtureCode!$B$4:$B$128,0),MATCH("G"&amp;D190&amp;"-T2",FixtureCode!$B$4:$AH$4,0)))))</f>
        <v>blank row 2</v>
      </c>
      <c r="G190" s="12" t="str">
        <f>IF(C190="-","-",IF(AND(ISNUMBER(Fixture!G194),ISNUMBER(Fixture!I194),Fixture!F194&lt;&gt;"BYE",Fixture!J194&lt;&gt;"BYE"),"Yes","-"))</f>
        <v>-</v>
      </c>
      <c r="H190" s="9" t="str">
        <f>IF(G190="-","-",IF(Fixture!G194&gt;Fixture!I194,Settings!$G$7,IF(Fixture!G194=Fixture!I194,Settings!$G$8,IF(Fixture!G194&lt;Fixture!I194,Settings!$G$9,"-"))))</f>
        <v>-</v>
      </c>
      <c r="I190" s="13" t="str">
        <f>IF(G190="-","-",IF(Fixture!I194&gt;Fixture!G194,Settings!$G$7,IF(Fixture!I194=Fixture!G194,Settings!$G$8,IF(Fixture!I194&lt;Fixture!G194,Settings!$G$9,"-"))))</f>
        <v>-</v>
      </c>
    </row>
    <row r="191" spans="3:9" x14ac:dyDescent="0.25">
      <c r="C191" s="12" t="str">
        <f t="shared" si="6"/>
        <v>-</v>
      </c>
      <c r="D191" s="9" t="str">
        <f t="shared" si="7"/>
        <v>-</v>
      </c>
      <c r="E191" s="9" t="str">
        <f>IF(C191="-","-",IF(D191=maxgameno+2,"blank row 2",IF(D191=maxgameno+1,"blank row 1",INDEX(FixtureCode!$B$4:$AH$128,MATCH($C191,FixtureCode!$B$4:$B$128,0),MATCH("G"&amp;D191&amp;"-T1",FixtureCode!$B$4:$AH$4,0)))))</f>
        <v>-</v>
      </c>
      <c r="F191" s="13" t="str">
        <f>IF(C191="-","-",IF(D191=maxgameno+2,"blank row 2",IF(D191=maxgameno+1,"blank row 1",INDEX(FixtureCode!$B$4:$AH$128,MATCH($C191,FixtureCode!$B$4:$B$128,0),MATCH("G"&amp;D191&amp;"-T2",FixtureCode!$B$4:$AH$4,0)))))</f>
        <v>-</v>
      </c>
      <c r="G191" s="12" t="str">
        <f>IF(C191="-","-",IF(AND(ISNUMBER(Fixture!G195),ISNUMBER(Fixture!I195),Fixture!F195&lt;&gt;"BYE",Fixture!J195&lt;&gt;"BYE"),"Yes","-"))</f>
        <v>-</v>
      </c>
      <c r="H191" s="9" t="str">
        <f>IF(G191="-","-",IF(Fixture!G195&gt;Fixture!I195,Settings!$G$7,IF(Fixture!G195=Fixture!I195,Settings!$G$8,IF(Fixture!G195&lt;Fixture!I195,Settings!$G$9,"-"))))</f>
        <v>-</v>
      </c>
      <c r="I191" s="13" t="str">
        <f>IF(G191="-","-",IF(Fixture!I195&gt;Fixture!G195,Settings!$G$7,IF(Fixture!I195=Fixture!G195,Settings!$G$8,IF(Fixture!I195&lt;Fixture!G195,Settings!$G$9,"-"))))</f>
        <v>-</v>
      </c>
    </row>
    <row r="192" spans="3:9" x14ac:dyDescent="0.25">
      <c r="C192" s="12" t="str">
        <f t="shared" si="6"/>
        <v>-</v>
      </c>
      <c r="D192" s="9" t="str">
        <f t="shared" si="7"/>
        <v>-</v>
      </c>
      <c r="E192" s="9" t="str">
        <f>IF(C192="-","-",IF(D192=maxgameno+2,"blank row 2",IF(D192=maxgameno+1,"blank row 1",INDEX(FixtureCode!$B$4:$AH$128,MATCH($C192,FixtureCode!$B$4:$B$128,0),MATCH("G"&amp;D192&amp;"-T1",FixtureCode!$B$4:$AH$4,0)))))</f>
        <v>-</v>
      </c>
      <c r="F192" s="13" t="str">
        <f>IF(C192="-","-",IF(D192=maxgameno+2,"blank row 2",IF(D192=maxgameno+1,"blank row 1",INDEX(FixtureCode!$B$4:$AH$128,MATCH($C192,FixtureCode!$B$4:$B$128,0),MATCH("G"&amp;D192&amp;"-T2",FixtureCode!$B$4:$AH$4,0)))))</f>
        <v>-</v>
      </c>
      <c r="G192" s="12" t="str">
        <f>IF(C192="-","-",IF(AND(ISNUMBER(Fixture!G196),ISNUMBER(Fixture!I196),Fixture!F196&lt;&gt;"BYE",Fixture!J196&lt;&gt;"BYE"),"Yes","-"))</f>
        <v>-</v>
      </c>
      <c r="H192" s="9" t="str">
        <f>IF(G192="-","-",IF(Fixture!G196&gt;Fixture!I196,Settings!$G$7,IF(Fixture!G196=Fixture!I196,Settings!$G$8,IF(Fixture!G196&lt;Fixture!I196,Settings!$G$9,"-"))))</f>
        <v>-</v>
      </c>
      <c r="I192" s="13" t="str">
        <f>IF(G192="-","-",IF(Fixture!I196&gt;Fixture!G196,Settings!$G$7,IF(Fixture!I196=Fixture!G196,Settings!$G$8,IF(Fixture!I196&lt;Fixture!G196,Settings!$G$9,"-"))))</f>
        <v>-</v>
      </c>
    </row>
    <row r="193" spans="3:9" x14ac:dyDescent="0.25">
      <c r="C193" s="12" t="str">
        <f t="shared" si="6"/>
        <v>-</v>
      </c>
      <c r="D193" s="9" t="str">
        <f t="shared" si="7"/>
        <v>-</v>
      </c>
      <c r="E193" s="9" t="str">
        <f>IF(C193="-","-",IF(D193=maxgameno+2,"blank row 2",IF(D193=maxgameno+1,"blank row 1",INDEX(FixtureCode!$B$4:$AH$128,MATCH($C193,FixtureCode!$B$4:$B$128,0),MATCH("G"&amp;D193&amp;"-T1",FixtureCode!$B$4:$AH$4,0)))))</f>
        <v>-</v>
      </c>
      <c r="F193" s="13" t="str">
        <f>IF(C193="-","-",IF(D193=maxgameno+2,"blank row 2",IF(D193=maxgameno+1,"blank row 1",INDEX(FixtureCode!$B$4:$AH$128,MATCH($C193,FixtureCode!$B$4:$B$128,0),MATCH("G"&amp;D193&amp;"-T2",FixtureCode!$B$4:$AH$4,0)))))</f>
        <v>-</v>
      </c>
      <c r="G193" s="12" t="str">
        <f>IF(C193="-","-",IF(AND(ISNUMBER(Fixture!G197),ISNUMBER(Fixture!I197),Fixture!F197&lt;&gt;"BYE",Fixture!J197&lt;&gt;"BYE"),"Yes","-"))</f>
        <v>-</v>
      </c>
      <c r="H193" s="9" t="str">
        <f>IF(G193="-","-",IF(Fixture!G197&gt;Fixture!I197,Settings!$G$7,IF(Fixture!G197=Fixture!I197,Settings!$G$8,IF(Fixture!G197&lt;Fixture!I197,Settings!$G$9,"-"))))</f>
        <v>-</v>
      </c>
      <c r="I193" s="13" t="str">
        <f>IF(G193="-","-",IF(Fixture!I197&gt;Fixture!G197,Settings!$G$7,IF(Fixture!I197=Fixture!G197,Settings!$G$8,IF(Fixture!I197&lt;Fixture!G197,Settings!$G$9,"-"))))</f>
        <v>-</v>
      </c>
    </row>
    <row r="194" spans="3:9" x14ac:dyDescent="0.25">
      <c r="C194" s="12" t="str">
        <f t="shared" si="6"/>
        <v>-</v>
      </c>
      <c r="D194" s="9" t="str">
        <f t="shared" si="7"/>
        <v>-</v>
      </c>
      <c r="E194" s="9" t="str">
        <f>IF(C194="-","-",IF(D194=maxgameno+2,"blank row 2",IF(D194=maxgameno+1,"blank row 1",INDEX(FixtureCode!$B$4:$AH$128,MATCH($C194,FixtureCode!$B$4:$B$128,0),MATCH("G"&amp;D194&amp;"-T1",FixtureCode!$B$4:$AH$4,0)))))</f>
        <v>-</v>
      </c>
      <c r="F194" s="13" t="str">
        <f>IF(C194="-","-",IF(D194=maxgameno+2,"blank row 2",IF(D194=maxgameno+1,"blank row 1",INDEX(FixtureCode!$B$4:$AH$128,MATCH($C194,FixtureCode!$B$4:$B$128,0),MATCH("G"&amp;D194&amp;"-T2",FixtureCode!$B$4:$AH$4,0)))))</f>
        <v>-</v>
      </c>
      <c r="G194" s="12" t="str">
        <f>IF(C194="-","-",IF(AND(ISNUMBER(Fixture!G198),ISNUMBER(Fixture!I198),Fixture!F198&lt;&gt;"BYE",Fixture!J198&lt;&gt;"BYE"),"Yes","-"))</f>
        <v>-</v>
      </c>
      <c r="H194" s="9" t="str">
        <f>IF(G194="-","-",IF(Fixture!G198&gt;Fixture!I198,Settings!$G$7,IF(Fixture!G198=Fixture!I198,Settings!$G$8,IF(Fixture!G198&lt;Fixture!I198,Settings!$G$9,"-"))))</f>
        <v>-</v>
      </c>
      <c r="I194" s="13" t="str">
        <f>IF(G194="-","-",IF(Fixture!I198&gt;Fixture!G198,Settings!$G$7,IF(Fixture!I198=Fixture!G198,Settings!$G$8,IF(Fixture!I198&lt;Fixture!G198,Settings!$G$9,"-"))))</f>
        <v>-</v>
      </c>
    </row>
    <row r="195" spans="3:9" x14ac:dyDescent="0.25">
      <c r="C195" s="12" t="str">
        <f t="shared" si="6"/>
        <v>-</v>
      </c>
      <c r="D195" s="9" t="str">
        <f t="shared" si="7"/>
        <v>-</v>
      </c>
      <c r="E195" s="9" t="str">
        <f>IF(C195="-","-",IF(D195=maxgameno+2,"blank row 2",IF(D195=maxgameno+1,"blank row 1",INDEX(FixtureCode!$B$4:$AH$128,MATCH($C195,FixtureCode!$B$4:$B$128,0),MATCH("G"&amp;D195&amp;"-T1",FixtureCode!$B$4:$AH$4,0)))))</f>
        <v>-</v>
      </c>
      <c r="F195" s="13" t="str">
        <f>IF(C195="-","-",IF(D195=maxgameno+2,"blank row 2",IF(D195=maxgameno+1,"blank row 1",INDEX(FixtureCode!$B$4:$AH$128,MATCH($C195,FixtureCode!$B$4:$B$128,0),MATCH("G"&amp;D195&amp;"-T2",FixtureCode!$B$4:$AH$4,0)))))</f>
        <v>-</v>
      </c>
      <c r="G195" s="12" t="str">
        <f>IF(C195="-","-",IF(AND(ISNUMBER(Fixture!G199),ISNUMBER(Fixture!I199),Fixture!F199&lt;&gt;"BYE",Fixture!J199&lt;&gt;"BYE"),"Yes","-"))</f>
        <v>-</v>
      </c>
      <c r="H195" s="9" t="str">
        <f>IF(G195="-","-",IF(Fixture!G199&gt;Fixture!I199,Settings!$G$7,IF(Fixture!G199=Fixture!I199,Settings!$G$8,IF(Fixture!G199&lt;Fixture!I199,Settings!$G$9,"-"))))</f>
        <v>-</v>
      </c>
      <c r="I195" s="13" t="str">
        <f>IF(G195="-","-",IF(Fixture!I199&gt;Fixture!G199,Settings!$G$7,IF(Fixture!I199=Fixture!G199,Settings!$G$8,IF(Fixture!I199&lt;Fixture!G199,Settings!$G$9,"-"))))</f>
        <v>-</v>
      </c>
    </row>
    <row r="196" spans="3:9" x14ac:dyDescent="0.25">
      <c r="C196" s="12" t="str">
        <f t="shared" si="6"/>
        <v>-</v>
      </c>
      <c r="D196" s="9" t="str">
        <f t="shared" si="7"/>
        <v>-</v>
      </c>
      <c r="E196" s="9" t="str">
        <f>IF(C196="-","-",IF(D196=maxgameno+2,"blank row 2",IF(D196=maxgameno+1,"blank row 1",INDEX(FixtureCode!$B$4:$AH$128,MATCH($C196,FixtureCode!$B$4:$B$128,0),MATCH("G"&amp;D196&amp;"-T1",FixtureCode!$B$4:$AH$4,0)))))</f>
        <v>-</v>
      </c>
      <c r="F196" s="13" t="str">
        <f>IF(C196="-","-",IF(D196=maxgameno+2,"blank row 2",IF(D196=maxgameno+1,"blank row 1",INDEX(FixtureCode!$B$4:$AH$128,MATCH($C196,FixtureCode!$B$4:$B$128,0),MATCH("G"&amp;D196&amp;"-T2",FixtureCode!$B$4:$AH$4,0)))))</f>
        <v>-</v>
      </c>
      <c r="G196" s="12" t="str">
        <f>IF(C196="-","-",IF(AND(ISNUMBER(Fixture!G200),ISNUMBER(Fixture!I200),Fixture!F200&lt;&gt;"BYE",Fixture!J200&lt;&gt;"BYE"),"Yes","-"))</f>
        <v>-</v>
      </c>
      <c r="H196" s="9" t="str">
        <f>IF(G196="-","-",IF(Fixture!G200&gt;Fixture!I200,Settings!$G$7,IF(Fixture!G200=Fixture!I200,Settings!$G$8,IF(Fixture!G200&lt;Fixture!I200,Settings!$G$9,"-"))))</f>
        <v>-</v>
      </c>
      <c r="I196" s="13" t="str">
        <f>IF(G196="-","-",IF(Fixture!I200&gt;Fixture!G200,Settings!$G$7,IF(Fixture!I200=Fixture!G200,Settings!$G$8,IF(Fixture!I200&lt;Fixture!G200,Settings!$G$9,"-"))))</f>
        <v>-</v>
      </c>
    </row>
    <row r="197" spans="3:9" x14ac:dyDescent="0.25">
      <c r="C197" s="12" t="str">
        <f t="shared" si="6"/>
        <v>-</v>
      </c>
      <c r="D197" s="9" t="str">
        <f t="shared" si="7"/>
        <v>-</v>
      </c>
      <c r="E197" s="9" t="str">
        <f>IF(C197="-","-",IF(D197=maxgameno+2,"blank row 2",IF(D197=maxgameno+1,"blank row 1",INDEX(FixtureCode!$B$4:$AH$128,MATCH($C197,FixtureCode!$B$4:$B$128,0),MATCH("G"&amp;D197&amp;"-T1",FixtureCode!$B$4:$AH$4,0)))))</f>
        <v>-</v>
      </c>
      <c r="F197" s="13" t="str">
        <f>IF(C197="-","-",IF(D197=maxgameno+2,"blank row 2",IF(D197=maxgameno+1,"blank row 1",INDEX(FixtureCode!$B$4:$AH$128,MATCH($C197,FixtureCode!$B$4:$B$128,0),MATCH("G"&amp;D197&amp;"-T2",FixtureCode!$B$4:$AH$4,0)))))</f>
        <v>-</v>
      </c>
      <c r="G197" s="12" t="str">
        <f>IF(C197="-","-",IF(AND(ISNUMBER(Fixture!G201),ISNUMBER(Fixture!I201),Fixture!F201&lt;&gt;"BYE",Fixture!J201&lt;&gt;"BYE"),"Yes","-"))</f>
        <v>-</v>
      </c>
      <c r="H197" s="9" t="str">
        <f>IF(G197="-","-",IF(Fixture!G201&gt;Fixture!I201,Settings!$G$7,IF(Fixture!G201=Fixture!I201,Settings!$G$8,IF(Fixture!G201&lt;Fixture!I201,Settings!$G$9,"-"))))</f>
        <v>-</v>
      </c>
      <c r="I197" s="13" t="str">
        <f>IF(G197="-","-",IF(Fixture!I201&gt;Fixture!G201,Settings!$G$7,IF(Fixture!I201=Fixture!G201,Settings!$G$8,IF(Fixture!I201&lt;Fixture!G201,Settings!$G$9,"-"))))</f>
        <v>-</v>
      </c>
    </row>
    <row r="198" spans="3:9" x14ac:dyDescent="0.25">
      <c r="C198" s="12" t="str">
        <f t="shared" ref="C198:C261" si="8">IF(C197="-","-",IF(D197+1&lt;=maxgameno+2,C197,IF(C197+1&lt;=maxroundno,C197+1,"-")))</f>
        <v>-</v>
      </c>
      <c r="D198" s="9" t="str">
        <f t="shared" ref="D198:D261" si="9">IF(C198="-","-",IF(D197+1&lt;=maxgameno+2,D197+1,1))</f>
        <v>-</v>
      </c>
      <c r="E198" s="9" t="str">
        <f>IF(C198="-","-",IF(D198=maxgameno+2,"blank row 2",IF(D198=maxgameno+1,"blank row 1",INDEX(FixtureCode!$B$4:$AH$128,MATCH($C198,FixtureCode!$B$4:$B$128,0),MATCH("G"&amp;D198&amp;"-T1",FixtureCode!$B$4:$AH$4,0)))))</f>
        <v>-</v>
      </c>
      <c r="F198" s="13" t="str">
        <f>IF(C198="-","-",IF(D198=maxgameno+2,"blank row 2",IF(D198=maxgameno+1,"blank row 1",INDEX(FixtureCode!$B$4:$AH$128,MATCH($C198,FixtureCode!$B$4:$B$128,0),MATCH("G"&amp;D198&amp;"-T2",FixtureCode!$B$4:$AH$4,0)))))</f>
        <v>-</v>
      </c>
      <c r="G198" s="12" t="str">
        <f>IF(C198="-","-",IF(AND(ISNUMBER(Fixture!G202),ISNUMBER(Fixture!I202),Fixture!F202&lt;&gt;"BYE",Fixture!J202&lt;&gt;"BYE"),"Yes","-"))</f>
        <v>-</v>
      </c>
      <c r="H198" s="9" t="str">
        <f>IF(G198="-","-",IF(Fixture!G202&gt;Fixture!I202,Settings!$G$7,IF(Fixture!G202=Fixture!I202,Settings!$G$8,IF(Fixture!G202&lt;Fixture!I202,Settings!$G$9,"-"))))</f>
        <v>-</v>
      </c>
      <c r="I198" s="13" t="str">
        <f>IF(G198="-","-",IF(Fixture!I202&gt;Fixture!G202,Settings!$G$7,IF(Fixture!I202=Fixture!G202,Settings!$G$8,IF(Fixture!I202&lt;Fixture!G202,Settings!$G$9,"-"))))</f>
        <v>-</v>
      </c>
    </row>
    <row r="199" spans="3:9" x14ac:dyDescent="0.25">
      <c r="C199" s="12" t="str">
        <f t="shared" si="8"/>
        <v>-</v>
      </c>
      <c r="D199" s="9" t="str">
        <f t="shared" si="9"/>
        <v>-</v>
      </c>
      <c r="E199" s="9" t="str">
        <f>IF(C199="-","-",IF(D199=maxgameno+2,"blank row 2",IF(D199=maxgameno+1,"blank row 1",INDEX(FixtureCode!$B$4:$AH$128,MATCH($C199,FixtureCode!$B$4:$B$128,0),MATCH("G"&amp;D199&amp;"-T1",FixtureCode!$B$4:$AH$4,0)))))</f>
        <v>-</v>
      </c>
      <c r="F199" s="13" t="str">
        <f>IF(C199="-","-",IF(D199=maxgameno+2,"blank row 2",IF(D199=maxgameno+1,"blank row 1",INDEX(FixtureCode!$B$4:$AH$128,MATCH($C199,FixtureCode!$B$4:$B$128,0),MATCH("G"&amp;D199&amp;"-T2",FixtureCode!$B$4:$AH$4,0)))))</f>
        <v>-</v>
      </c>
      <c r="G199" s="12" t="str">
        <f>IF(C199="-","-",IF(AND(ISNUMBER(Fixture!G203),ISNUMBER(Fixture!I203),Fixture!F203&lt;&gt;"BYE",Fixture!J203&lt;&gt;"BYE"),"Yes","-"))</f>
        <v>-</v>
      </c>
      <c r="H199" s="9" t="str">
        <f>IF(G199="-","-",IF(Fixture!G203&gt;Fixture!I203,Settings!$G$7,IF(Fixture!G203=Fixture!I203,Settings!$G$8,IF(Fixture!G203&lt;Fixture!I203,Settings!$G$9,"-"))))</f>
        <v>-</v>
      </c>
      <c r="I199" s="13" t="str">
        <f>IF(G199="-","-",IF(Fixture!I203&gt;Fixture!G203,Settings!$G$7,IF(Fixture!I203=Fixture!G203,Settings!$G$8,IF(Fixture!I203&lt;Fixture!G203,Settings!$G$9,"-"))))</f>
        <v>-</v>
      </c>
    </row>
    <row r="200" spans="3:9" x14ac:dyDescent="0.25">
      <c r="C200" s="12" t="str">
        <f t="shared" si="8"/>
        <v>-</v>
      </c>
      <c r="D200" s="9" t="str">
        <f t="shared" si="9"/>
        <v>-</v>
      </c>
      <c r="E200" s="9" t="str">
        <f>IF(C200="-","-",IF(D200=maxgameno+2,"blank row 2",IF(D200=maxgameno+1,"blank row 1",INDEX(FixtureCode!$B$4:$AH$128,MATCH($C200,FixtureCode!$B$4:$B$128,0),MATCH("G"&amp;D200&amp;"-T1",FixtureCode!$B$4:$AH$4,0)))))</f>
        <v>-</v>
      </c>
      <c r="F200" s="13" t="str">
        <f>IF(C200="-","-",IF(D200=maxgameno+2,"blank row 2",IF(D200=maxgameno+1,"blank row 1",INDEX(FixtureCode!$B$4:$AH$128,MATCH($C200,FixtureCode!$B$4:$B$128,0),MATCH("G"&amp;D200&amp;"-T2",FixtureCode!$B$4:$AH$4,0)))))</f>
        <v>-</v>
      </c>
      <c r="G200" s="12" t="str">
        <f>IF(C200="-","-",IF(AND(ISNUMBER(Fixture!G204),ISNUMBER(Fixture!I204),Fixture!F204&lt;&gt;"BYE",Fixture!J204&lt;&gt;"BYE"),"Yes","-"))</f>
        <v>-</v>
      </c>
      <c r="H200" s="9" t="str">
        <f>IF(G200="-","-",IF(Fixture!G204&gt;Fixture!I204,Settings!$G$7,IF(Fixture!G204=Fixture!I204,Settings!$G$8,IF(Fixture!G204&lt;Fixture!I204,Settings!$G$9,"-"))))</f>
        <v>-</v>
      </c>
      <c r="I200" s="13" t="str">
        <f>IF(G200="-","-",IF(Fixture!I204&gt;Fixture!G204,Settings!$G$7,IF(Fixture!I204=Fixture!G204,Settings!$G$8,IF(Fixture!I204&lt;Fixture!G204,Settings!$G$9,"-"))))</f>
        <v>-</v>
      </c>
    </row>
    <row r="201" spans="3:9" x14ac:dyDescent="0.25">
      <c r="C201" s="12" t="str">
        <f t="shared" si="8"/>
        <v>-</v>
      </c>
      <c r="D201" s="9" t="str">
        <f t="shared" si="9"/>
        <v>-</v>
      </c>
      <c r="E201" s="9" t="str">
        <f>IF(C201="-","-",IF(D201=maxgameno+2,"blank row 2",IF(D201=maxgameno+1,"blank row 1",INDEX(FixtureCode!$B$4:$AH$128,MATCH($C201,FixtureCode!$B$4:$B$128,0),MATCH("G"&amp;D201&amp;"-T1",FixtureCode!$B$4:$AH$4,0)))))</f>
        <v>-</v>
      </c>
      <c r="F201" s="13" t="str">
        <f>IF(C201="-","-",IF(D201=maxgameno+2,"blank row 2",IF(D201=maxgameno+1,"blank row 1",INDEX(FixtureCode!$B$4:$AH$128,MATCH($C201,FixtureCode!$B$4:$B$128,0),MATCH("G"&amp;D201&amp;"-T2",FixtureCode!$B$4:$AH$4,0)))))</f>
        <v>-</v>
      </c>
      <c r="G201" s="12" t="str">
        <f>IF(C201="-","-",IF(AND(ISNUMBER(Fixture!G205),ISNUMBER(Fixture!I205),Fixture!F205&lt;&gt;"BYE",Fixture!J205&lt;&gt;"BYE"),"Yes","-"))</f>
        <v>-</v>
      </c>
      <c r="H201" s="9" t="str">
        <f>IF(G201="-","-",IF(Fixture!G205&gt;Fixture!I205,Settings!$G$7,IF(Fixture!G205=Fixture!I205,Settings!$G$8,IF(Fixture!G205&lt;Fixture!I205,Settings!$G$9,"-"))))</f>
        <v>-</v>
      </c>
      <c r="I201" s="13" t="str">
        <f>IF(G201="-","-",IF(Fixture!I205&gt;Fixture!G205,Settings!$G$7,IF(Fixture!I205=Fixture!G205,Settings!$G$8,IF(Fixture!I205&lt;Fixture!G205,Settings!$G$9,"-"))))</f>
        <v>-</v>
      </c>
    </row>
    <row r="202" spans="3:9" x14ac:dyDescent="0.25">
      <c r="C202" s="12" t="str">
        <f t="shared" si="8"/>
        <v>-</v>
      </c>
      <c r="D202" s="9" t="str">
        <f t="shared" si="9"/>
        <v>-</v>
      </c>
      <c r="E202" s="9" t="str">
        <f>IF(C202="-","-",IF(D202=maxgameno+2,"blank row 2",IF(D202=maxgameno+1,"blank row 1",INDEX(FixtureCode!$B$4:$AH$128,MATCH($C202,FixtureCode!$B$4:$B$128,0),MATCH("G"&amp;D202&amp;"-T1",FixtureCode!$B$4:$AH$4,0)))))</f>
        <v>-</v>
      </c>
      <c r="F202" s="13" t="str">
        <f>IF(C202="-","-",IF(D202=maxgameno+2,"blank row 2",IF(D202=maxgameno+1,"blank row 1",INDEX(FixtureCode!$B$4:$AH$128,MATCH($C202,FixtureCode!$B$4:$B$128,0),MATCH("G"&amp;D202&amp;"-T2",FixtureCode!$B$4:$AH$4,0)))))</f>
        <v>-</v>
      </c>
      <c r="G202" s="12" t="str">
        <f>IF(C202="-","-",IF(AND(ISNUMBER(Fixture!G206),ISNUMBER(Fixture!I206),Fixture!F206&lt;&gt;"BYE",Fixture!J206&lt;&gt;"BYE"),"Yes","-"))</f>
        <v>-</v>
      </c>
      <c r="H202" s="9" t="str">
        <f>IF(G202="-","-",IF(Fixture!G206&gt;Fixture!I206,Settings!$G$7,IF(Fixture!G206=Fixture!I206,Settings!$G$8,IF(Fixture!G206&lt;Fixture!I206,Settings!$G$9,"-"))))</f>
        <v>-</v>
      </c>
      <c r="I202" s="13" t="str">
        <f>IF(G202="-","-",IF(Fixture!I206&gt;Fixture!G206,Settings!$G$7,IF(Fixture!I206=Fixture!G206,Settings!$G$8,IF(Fixture!I206&lt;Fixture!G206,Settings!$G$9,"-"))))</f>
        <v>-</v>
      </c>
    </row>
    <row r="203" spans="3:9" x14ac:dyDescent="0.25">
      <c r="C203" s="12" t="str">
        <f t="shared" si="8"/>
        <v>-</v>
      </c>
      <c r="D203" s="9" t="str">
        <f t="shared" si="9"/>
        <v>-</v>
      </c>
      <c r="E203" s="9" t="str">
        <f>IF(C203="-","-",IF(D203=maxgameno+2,"blank row 2",IF(D203=maxgameno+1,"blank row 1",INDEX(FixtureCode!$B$4:$AH$128,MATCH($C203,FixtureCode!$B$4:$B$128,0),MATCH("G"&amp;D203&amp;"-T1",FixtureCode!$B$4:$AH$4,0)))))</f>
        <v>-</v>
      </c>
      <c r="F203" s="13" t="str">
        <f>IF(C203="-","-",IF(D203=maxgameno+2,"blank row 2",IF(D203=maxgameno+1,"blank row 1",INDEX(FixtureCode!$B$4:$AH$128,MATCH($C203,FixtureCode!$B$4:$B$128,0),MATCH("G"&amp;D203&amp;"-T2",FixtureCode!$B$4:$AH$4,0)))))</f>
        <v>-</v>
      </c>
      <c r="G203" s="12" t="str">
        <f>IF(C203="-","-",IF(AND(ISNUMBER(Fixture!G207),ISNUMBER(Fixture!I207),Fixture!F207&lt;&gt;"BYE",Fixture!J207&lt;&gt;"BYE"),"Yes","-"))</f>
        <v>-</v>
      </c>
      <c r="H203" s="9" t="str">
        <f>IF(G203="-","-",IF(Fixture!G207&gt;Fixture!I207,Settings!$G$7,IF(Fixture!G207=Fixture!I207,Settings!$G$8,IF(Fixture!G207&lt;Fixture!I207,Settings!$G$9,"-"))))</f>
        <v>-</v>
      </c>
      <c r="I203" s="13" t="str">
        <f>IF(G203="-","-",IF(Fixture!I207&gt;Fixture!G207,Settings!$G$7,IF(Fixture!I207=Fixture!G207,Settings!$G$8,IF(Fixture!I207&lt;Fixture!G207,Settings!$G$9,"-"))))</f>
        <v>-</v>
      </c>
    </row>
    <row r="204" spans="3:9" x14ac:dyDescent="0.25">
      <c r="C204" s="12" t="str">
        <f t="shared" si="8"/>
        <v>-</v>
      </c>
      <c r="D204" s="9" t="str">
        <f t="shared" si="9"/>
        <v>-</v>
      </c>
      <c r="E204" s="9" t="str">
        <f>IF(C204="-","-",IF(D204=maxgameno+2,"blank row 2",IF(D204=maxgameno+1,"blank row 1",INDEX(FixtureCode!$B$4:$AH$128,MATCH($C204,FixtureCode!$B$4:$B$128,0),MATCH("G"&amp;D204&amp;"-T1",FixtureCode!$B$4:$AH$4,0)))))</f>
        <v>-</v>
      </c>
      <c r="F204" s="13" t="str">
        <f>IF(C204="-","-",IF(D204=maxgameno+2,"blank row 2",IF(D204=maxgameno+1,"blank row 1",INDEX(FixtureCode!$B$4:$AH$128,MATCH($C204,FixtureCode!$B$4:$B$128,0),MATCH("G"&amp;D204&amp;"-T2",FixtureCode!$B$4:$AH$4,0)))))</f>
        <v>-</v>
      </c>
      <c r="G204" s="12" t="str">
        <f>IF(C204="-","-",IF(AND(ISNUMBER(Fixture!G208),ISNUMBER(Fixture!I208),Fixture!F208&lt;&gt;"BYE",Fixture!J208&lt;&gt;"BYE"),"Yes","-"))</f>
        <v>-</v>
      </c>
      <c r="H204" s="9" t="str">
        <f>IF(G204="-","-",IF(Fixture!G208&gt;Fixture!I208,Settings!$G$7,IF(Fixture!G208=Fixture!I208,Settings!$G$8,IF(Fixture!G208&lt;Fixture!I208,Settings!$G$9,"-"))))</f>
        <v>-</v>
      </c>
      <c r="I204" s="13" t="str">
        <f>IF(G204="-","-",IF(Fixture!I208&gt;Fixture!G208,Settings!$G$7,IF(Fixture!I208=Fixture!G208,Settings!$G$8,IF(Fixture!I208&lt;Fixture!G208,Settings!$G$9,"-"))))</f>
        <v>-</v>
      </c>
    </row>
    <row r="205" spans="3:9" x14ac:dyDescent="0.25">
      <c r="C205" s="12" t="str">
        <f t="shared" si="8"/>
        <v>-</v>
      </c>
      <c r="D205" s="9" t="str">
        <f t="shared" si="9"/>
        <v>-</v>
      </c>
      <c r="E205" s="9" t="str">
        <f>IF(C205="-","-",IF(D205=maxgameno+2,"blank row 2",IF(D205=maxgameno+1,"blank row 1",INDEX(FixtureCode!$B$4:$AH$128,MATCH($C205,FixtureCode!$B$4:$B$128,0),MATCH("G"&amp;D205&amp;"-T1",FixtureCode!$B$4:$AH$4,0)))))</f>
        <v>-</v>
      </c>
      <c r="F205" s="13" t="str">
        <f>IF(C205="-","-",IF(D205=maxgameno+2,"blank row 2",IF(D205=maxgameno+1,"blank row 1",INDEX(FixtureCode!$B$4:$AH$128,MATCH($C205,FixtureCode!$B$4:$B$128,0),MATCH("G"&amp;D205&amp;"-T2",FixtureCode!$B$4:$AH$4,0)))))</f>
        <v>-</v>
      </c>
      <c r="G205" s="12" t="str">
        <f>IF(C205="-","-",IF(AND(ISNUMBER(Fixture!G209),ISNUMBER(Fixture!I209),Fixture!F209&lt;&gt;"BYE",Fixture!J209&lt;&gt;"BYE"),"Yes","-"))</f>
        <v>-</v>
      </c>
      <c r="H205" s="9" t="str">
        <f>IF(G205="-","-",IF(Fixture!G209&gt;Fixture!I209,Settings!$G$7,IF(Fixture!G209=Fixture!I209,Settings!$G$8,IF(Fixture!G209&lt;Fixture!I209,Settings!$G$9,"-"))))</f>
        <v>-</v>
      </c>
      <c r="I205" s="13" t="str">
        <f>IF(G205="-","-",IF(Fixture!I209&gt;Fixture!G209,Settings!$G$7,IF(Fixture!I209=Fixture!G209,Settings!$G$8,IF(Fixture!I209&lt;Fixture!G209,Settings!$G$9,"-"))))</f>
        <v>-</v>
      </c>
    </row>
    <row r="206" spans="3:9" x14ac:dyDescent="0.25">
      <c r="C206" s="12" t="str">
        <f t="shared" si="8"/>
        <v>-</v>
      </c>
      <c r="D206" s="9" t="str">
        <f t="shared" si="9"/>
        <v>-</v>
      </c>
      <c r="E206" s="9" t="str">
        <f>IF(C206="-","-",IF(D206=maxgameno+2,"blank row 2",IF(D206=maxgameno+1,"blank row 1",INDEX(FixtureCode!$B$4:$AH$128,MATCH($C206,FixtureCode!$B$4:$B$128,0),MATCH("G"&amp;D206&amp;"-T1",FixtureCode!$B$4:$AH$4,0)))))</f>
        <v>-</v>
      </c>
      <c r="F206" s="13" t="str">
        <f>IF(C206="-","-",IF(D206=maxgameno+2,"blank row 2",IF(D206=maxgameno+1,"blank row 1",INDEX(FixtureCode!$B$4:$AH$128,MATCH($C206,FixtureCode!$B$4:$B$128,0),MATCH("G"&amp;D206&amp;"-T2",FixtureCode!$B$4:$AH$4,0)))))</f>
        <v>-</v>
      </c>
      <c r="G206" s="12" t="str">
        <f>IF(C206="-","-",IF(AND(ISNUMBER(Fixture!G210),ISNUMBER(Fixture!I210),Fixture!F210&lt;&gt;"BYE",Fixture!J210&lt;&gt;"BYE"),"Yes","-"))</f>
        <v>-</v>
      </c>
      <c r="H206" s="9" t="str">
        <f>IF(G206="-","-",IF(Fixture!G210&gt;Fixture!I210,Settings!$G$7,IF(Fixture!G210=Fixture!I210,Settings!$G$8,IF(Fixture!G210&lt;Fixture!I210,Settings!$G$9,"-"))))</f>
        <v>-</v>
      </c>
      <c r="I206" s="13" t="str">
        <f>IF(G206="-","-",IF(Fixture!I210&gt;Fixture!G210,Settings!$G$7,IF(Fixture!I210=Fixture!G210,Settings!$G$8,IF(Fixture!I210&lt;Fixture!G210,Settings!$G$9,"-"))))</f>
        <v>-</v>
      </c>
    </row>
    <row r="207" spans="3:9" x14ac:dyDescent="0.25">
      <c r="C207" s="12" t="str">
        <f t="shared" si="8"/>
        <v>-</v>
      </c>
      <c r="D207" s="9" t="str">
        <f t="shared" si="9"/>
        <v>-</v>
      </c>
      <c r="E207" s="9" t="str">
        <f>IF(C207="-","-",IF(D207=maxgameno+2,"blank row 2",IF(D207=maxgameno+1,"blank row 1",INDEX(FixtureCode!$B$4:$AH$128,MATCH($C207,FixtureCode!$B$4:$B$128,0),MATCH("G"&amp;D207&amp;"-T1",FixtureCode!$B$4:$AH$4,0)))))</f>
        <v>-</v>
      </c>
      <c r="F207" s="13" t="str">
        <f>IF(C207="-","-",IF(D207=maxgameno+2,"blank row 2",IF(D207=maxgameno+1,"blank row 1",INDEX(FixtureCode!$B$4:$AH$128,MATCH($C207,FixtureCode!$B$4:$B$128,0),MATCH("G"&amp;D207&amp;"-T2",FixtureCode!$B$4:$AH$4,0)))))</f>
        <v>-</v>
      </c>
      <c r="G207" s="12" t="str">
        <f>IF(C207="-","-",IF(AND(ISNUMBER(Fixture!G211),ISNUMBER(Fixture!I211),Fixture!F211&lt;&gt;"BYE",Fixture!J211&lt;&gt;"BYE"),"Yes","-"))</f>
        <v>-</v>
      </c>
      <c r="H207" s="9" t="str">
        <f>IF(G207="-","-",IF(Fixture!G211&gt;Fixture!I211,Settings!$G$7,IF(Fixture!G211=Fixture!I211,Settings!$G$8,IF(Fixture!G211&lt;Fixture!I211,Settings!$G$9,"-"))))</f>
        <v>-</v>
      </c>
      <c r="I207" s="13" t="str">
        <f>IF(G207="-","-",IF(Fixture!I211&gt;Fixture!G211,Settings!$G$7,IF(Fixture!I211=Fixture!G211,Settings!$G$8,IF(Fixture!I211&lt;Fixture!G211,Settings!$G$9,"-"))))</f>
        <v>-</v>
      </c>
    </row>
    <row r="208" spans="3:9" x14ac:dyDescent="0.25">
      <c r="C208" s="12" t="str">
        <f t="shared" si="8"/>
        <v>-</v>
      </c>
      <c r="D208" s="9" t="str">
        <f t="shared" si="9"/>
        <v>-</v>
      </c>
      <c r="E208" s="9" t="str">
        <f>IF(C208="-","-",IF(D208=maxgameno+2,"blank row 2",IF(D208=maxgameno+1,"blank row 1",INDEX(FixtureCode!$B$4:$AH$128,MATCH($C208,FixtureCode!$B$4:$B$128,0),MATCH("G"&amp;D208&amp;"-T1",FixtureCode!$B$4:$AH$4,0)))))</f>
        <v>-</v>
      </c>
      <c r="F208" s="13" t="str">
        <f>IF(C208="-","-",IF(D208=maxgameno+2,"blank row 2",IF(D208=maxgameno+1,"blank row 1",INDEX(FixtureCode!$B$4:$AH$128,MATCH($C208,FixtureCode!$B$4:$B$128,0),MATCH("G"&amp;D208&amp;"-T2",FixtureCode!$B$4:$AH$4,0)))))</f>
        <v>-</v>
      </c>
      <c r="G208" s="12" t="str">
        <f>IF(C208="-","-",IF(AND(ISNUMBER(Fixture!G212),ISNUMBER(Fixture!I212),Fixture!F212&lt;&gt;"BYE",Fixture!J212&lt;&gt;"BYE"),"Yes","-"))</f>
        <v>-</v>
      </c>
      <c r="H208" s="9" t="str">
        <f>IF(G208="-","-",IF(Fixture!G212&gt;Fixture!I212,Settings!$G$7,IF(Fixture!G212=Fixture!I212,Settings!$G$8,IF(Fixture!G212&lt;Fixture!I212,Settings!$G$9,"-"))))</f>
        <v>-</v>
      </c>
      <c r="I208" s="13" t="str">
        <f>IF(G208="-","-",IF(Fixture!I212&gt;Fixture!G212,Settings!$G$7,IF(Fixture!I212=Fixture!G212,Settings!$G$8,IF(Fixture!I212&lt;Fixture!G212,Settings!$G$9,"-"))))</f>
        <v>-</v>
      </c>
    </row>
    <row r="209" spans="3:9" x14ac:dyDescent="0.25">
      <c r="C209" s="12" t="str">
        <f t="shared" si="8"/>
        <v>-</v>
      </c>
      <c r="D209" s="9" t="str">
        <f t="shared" si="9"/>
        <v>-</v>
      </c>
      <c r="E209" s="9" t="str">
        <f>IF(C209="-","-",IF(D209=maxgameno+2,"blank row 2",IF(D209=maxgameno+1,"blank row 1",INDEX(FixtureCode!$B$4:$AH$128,MATCH($C209,FixtureCode!$B$4:$B$128,0),MATCH("G"&amp;D209&amp;"-T1",FixtureCode!$B$4:$AH$4,0)))))</f>
        <v>-</v>
      </c>
      <c r="F209" s="13" t="str">
        <f>IF(C209="-","-",IF(D209=maxgameno+2,"blank row 2",IF(D209=maxgameno+1,"blank row 1",INDEX(FixtureCode!$B$4:$AH$128,MATCH($C209,FixtureCode!$B$4:$B$128,0),MATCH("G"&amp;D209&amp;"-T2",FixtureCode!$B$4:$AH$4,0)))))</f>
        <v>-</v>
      </c>
      <c r="G209" s="12" t="str">
        <f>IF(C209="-","-",IF(AND(ISNUMBER(Fixture!G213),ISNUMBER(Fixture!I213),Fixture!F213&lt;&gt;"BYE",Fixture!J213&lt;&gt;"BYE"),"Yes","-"))</f>
        <v>-</v>
      </c>
      <c r="H209" s="9" t="str">
        <f>IF(G209="-","-",IF(Fixture!G213&gt;Fixture!I213,Settings!$G$7,IF(Fixture!G213=Fixture!I213,Settings!$G$8,IF(Fixture!G213&lt;Fixture!I213,Settings!$G$9,"-"))))</f>
        <v>-</v>
      </c>
      <c r="I209" s="13" t="str">
        <f>IF(G209="-","-",IF(Fixture!I213&gt;Fixture!G213,Settings!$G$7,IF(Fixture!I213=Fixture!G213,Settings!$G$8,IF(Fixture!I213&lt;Fixture!G213,Settings!$G$9,"-"))))</f>
        <v>-</v>
      </c>
    </row>
    <row r="210" spans="3:9" x14ac:dyDescent="0.25">
      <c r="C210" s="12" t="str">
        <f t="shared" si="8"/>
        <v>-</v>
      </c>
      <c r="D210" s="9" t="str">
        <f t="shared" si="9"/>
        <v>-</v>
      </c>
      <c r="E210" s="9" t="str">
        <f>IF(C210="-","-",IF(D210=maxgameno+2,"blank row 2",IF(D210=maxgameno+1,"blank row 1",INDEX(FixtureCode!$B$4:$AH$128,MATCH($C210,FixtureCode!$B$4:$B$128,0),MATCH("G"&amp;D210&amp;"-T1",FixtureCode!$B$4:$AH$4,0)))))</f>
        <v>-</v>
      </c>
      <c r="F210" s="13" t="str">
        <f>IF(C210="-","-",IF(D210=maxgameno+2,"blank row 2",IF(D210=maxgameno+1,"blank row 1",INDEX(FixtureCode!$B$4:$AH$128,MATCH($C210,FixtureCode!$B$4:$B$128,0),MATCH("G"&amp;D210&amp;"-T2",FixtureCode!$B$4:$AH$4,0)))))</f>
        <v>-</v>
      </c>
      <c r="G210" s="12" t="str">
        <f>IF(C210="-","-",IF(AND(ISNUMBER(Fixture!G214),ISNUMBER(Fixture!I214),Fixture!F214&lt;&gt;"BYE",Fixture!J214&lt;&gt;"BYE"),"Yes","-"))</f>
        <v>-</v>
      </c>
      <c r="H210" s="9" t="str">
        <f>IF(G210="-","-",IF(Fixture!G214&gt;Fixture!I214,Settings!$G$7,IF(Fixture!G214=Fixture!I214,Settings!$G$8,IF(Fixture!G214&lt;Fixture!I214,Settings!$G$9,"-"))))</f>
        <v>-</v>
      </c>
      <c r="I210" s="13" t="str">
        <f>IF(G210="-","-",IF(Fixture!I214&gt;Fixture!G214,Settings!$G$7,IF(Fixture!I214=Fixture!G214,Settings!$G$8,IF(Fixture!I214&lt;Fixture!G214,Settings!$G$9,"-"))))</f>
        <v>-</v>
      </c>
    </row>
    <row r="211" spans="3:9" x14ac:dyDescent="0.25">
      <c r="C211" s="12" t="str">
        <f t="shared" si="8"/>
        <v>-</v>
      </c>
      <c r="D211" s="9" t="str">
        <f t="shared" si="9"/>
        <v>-</v>
      </c>
      <c r="E211" s="9" t="str">
        <f>IF(C211="-","-",IF(D211=maxgameno+2,"blank row 2",IF(D211=maxgameno+1,"blank row 1",INDEX(FixtureCode!$B$4:$AH$128,MATCH($C211,FixtureCode!$B$4:$B$128,0),MATCH("G"&amp;D211&amp;"-T1",FixtureCode!$B$4:$AH$4,0)))))</f>
        <v>-</v>
      </c>
      <c r="F211" s="13" t="str">
        <f>IF(C211="-","-",IF(D211=maxgameno+2,"blank row 2",IF(D211=maxgameno+1,"blank row 1",INDEX(FixtureCode!$B$4:$AH$128,MATCH($C211,FixtureCode!$B$4:$B$128,0),MATCH("G"&amp;D211&amp;"-T2",FixtureCode!$B$4:$AH$4,0)))))</f>
        <v>-</v>
      </c>
      <c r="G211" s="12" t="str">
        <f>IF(C211="-","-",IF(AND(ISNUMBER(Fixture!G215),ISNUMBER(Fixture!I215),Fixture!F215&lt;&gt;"BYE",Fixture!J215&lt;&gt;"BYE"),"Yes","-"))</f>
        <v>-</v>
      </c>
      <c r="H211" s="9" t="str">
        <f>IF(G211="-","-",IF(Fixture!G215&gt;Fixture!I215,Settings!$G$7,IF(Fixture!G215=Fixture!I215,Settings!$G$8,IF(Fixture!G215&lt;Fixture!I215,Settings!$G$9,"-"))))</f>
        <v>-</v>
      </c>
      <c r="I211" s="13" t="str">
        <f>IF(G211="-","-",IF(Fixture!I215&gt;Fixture!G215,Settings!$G$7,IF(Fixture!I215=Fixture!G215,Settings!$G$8,IF(Fixture!I215&lt;Fixture!G215,Settings!$G$9,"-"))))</f>
        <v>-</v>
      </c>
    </row>
    <row r="212" spans="3:9" x14ac:dyDescent="0.25">
      <c r="C212" s="12" t="str">
        <f t="shared" si="8"/>
        <v>-</v>
      </c>
      <c r="D212" s="9" t="str">
        <f t="shared" si="9"/>
        <v>-</v>
      </c>
      <c r="E212" s="9" t="str">
        <f>IF(C212="-","-",IF(D212=maxgameno+2,"blank row 2",IF(D212=maxgameno+1,"blank row 1",INDEX(FixtureCode!$B$4:$AH$128,MATCH($C212,FixtureCode!$B$4:$B$128,0),MATCH("G"&amp;D212&amp;"-T1",FixtureCode!$B$4:$AH$4,0)))))</f>
        <v>-</v>
      </c>
      <c r="F212" s="13" t="str">
        <f>IF(C212="-","-",IF(D212=maxgameno+2,"blank row 2",IF(D212=maxgameno+1,"blank row 1",INDEX(FixtureCode!$B$4:$AH$128,MATCH($C212,FixtureCode!$B$4:$B$128,0),MATCH("G"&amp;D212&amp;"-T2",FixtureCode!$B$4:$AH$4,0)))))</f>
        <v>-</v>
      </c>
      <c r="G212" s="12" t="str">
        <f>IF(C212="-","-",IF(AND(ISNUMBER(Fixture!G216),ISNUMBER(Fixture!I216),Fixture!F216&lt;&gt;"BYE",Fixture!J216&lt;&gt;"BYE"),"Yes","-"))</f>
        <v>-</v>
      </c>
      <c r="H212" s="9" t="str">
        <f>IF(G212="-","-",IF(Fixture!G216&gt;Fixture!I216,Settings!$G$7,IF(Fixture!G216=Fixture!I216,Settings!$G$8,IF(Fixture!G216&lt;Fixture!I216,Settings!$G$9,"-"))))</f>
        <v>-</v>
      </c>
      <c r="I212" s="13" t="str">
        <f>IF(G212="-","-",IF(Fixture!I216&gt;Fixture!G216,Settings!$G$7,IF(Fixture!I216=Fixture!G216,Settings!$G$8,IF(Fixture!I216&lt;Fixture!G216,Settings!$G$9,"-"))))</f>
        <v>-</v>
      </c>
    </row>
    <row r="213" spans="3:9" x14ac:dyDescent="0.25">
      <c r="C213" s="12" t="str">
        <f t="shared" si="8"/>
        <v>-</v>
      </c>
      <c r="D213" s="9" t="str">
        <f t="shared" si="9"/>
        <v>-</v>
      </c>
      <c r="E213" s="9" t="str">
        <f>IF(C213="-","-",IF(D213=maxgameno+2,"blank row 2",IF(D213=maxgameno+1,"blank row 1",INDEX(FixtureCode!$B$4:$AH$128,MATCH($C213,FixtureCode!$B$4:$B$128,0),MATCH("G"&amp;D213&amp;"-T1",FixtureCode!$B$4:$AH$4,0)))))</f>
        <v>-</v>
      </c>
      <c r="F213" s="13" t="str">
        <f>IF(C213="-","-",IF(D213=maxgameno+2,"blank row 2",IF(D213=maxgameno+1,"blank row 1",INDEX(FixtureCode!$B$4:$AH$128,MATCH($C213,FixtureCode!$B$4:$B$128,0),MATCH("G"&amp;D213&amp;"-T2",FixtureCode!$B$4:$AH$4,0)))))</f>
        <v>-</v>
      </c>
      <c r="G213" s="12" t="str">
        <f>IF(C213="-","-",IF(AND(ISNUMBER(Fixture!G217),ISNUMBER(Fixture!I217),Fixture!F217&lt;&gt;"BYE",Fixture!J217&lt;&gt;"BYE"),"Yes","-"))</f>
        <v>-</v>
      </c>
      <c r="H213" s="9" t="str">
        <f>IF(G213="-","-",IF(Fixture!G217&gt;Fixture!I217,Settings!$G$7,IF(Fixture!G217=Fixture!I217,Settings!$G$8,IF(Fixture!G217&lt;Fixture!I217,Settings!$G$9,"-"))))</f>
        <v>-</v>
      </c>
      <c r="I213" s="13" t="str">
        <f>IF(G213="-","-",IF(Fixture!I217&gt;Fixture!G217,Settings!$G$7,IF(Fixture!I217=Fixture!G217,Settings!$G$8,IF(Fixture!I217&lt;Fixture!G217,Settings!$G$9,"-"))))</f>
        <v>-</v>
      </c>
    </row>
    <row r="214" spans="3:9" x14ac:dyDescent="0.25">
      <c r="C214" s="12" t="str">
        <f t="shared" si="8"/>
        <v>-</v>
      </c>
      <c r="D214" s="9" t="str">
        <f t="shared" si="9"/>
        <v>-</v>
      </c>
      <c r="E214" s="9" t="str">
        <f>IF(C214="-","-",IF(D214=maxgameno+2,"blank row 2",IF(D214=maxgameno+1,"blank row 1",INDEX(FixtureCode!$B$4:$AH$128,MATCH($C214,FixtureCode!$B$4:$B$128,0),MATCH("G"&amp;D214&amp;"-T1",FixtureCode!$B$4:$AH$4,0)))))</f>
        <v>-</v>
      </c>
      <c r="F214" s="13" t="str">
        <f>IF(C214="-","-",IF(D214=maxgameno+2,"blank row 2",IF(D214=maxgameno+1,"blank row 1",INDEX(FixtureCode!$B$4:$AH$128,MATCH($C214,FixtureCode!$B$4:$B$128,0),MATCH("G"&amp;D214&amp;"-T2",FixtureCode!$B$4:$AH$4,0)))))</f>
        <v>-</v>
      </c>
      <c r="G214" s="12" t="str">
        <f>IF(C214="-","-",IF(AND(ISNUMBER(Fixture!G218),ISNUMBER(Fixture!I218),Fixture!F218&lt;&gt;"BYE",Fixture!J218&lt;&gt;"BYE"),"Yes","-"))</f>
        <v>-</v>
      </c>
      <c r="H214" s="9" t="str">
        <f>IF(G214="-","-",IF(Fixture!G218&gt;Fixture!I218,Settings!$G$7,IF(Fixture!G218=Fixture!I218,Settings!$G$8,IF(Fixture!G218&lt;Fixture!I218,Settings!$G$9,"-"))))</f>
        <v>-</v>
      </c>
      <c r="I214" s="13" t="str">
        <f>IF(G214="-","-",IF(Fixture!I218&gt;Fixture!G218,Settings!$G$7,IF(Fixture!I218=Fixture!G218,Settings!$G$8,IF(Fixture!I218&lt;Fixture!G218,Settings!$G$9,"-"))))</f>
        <v>-</v>
      </c>
    </row>
    <row r="215" spans="3:9" x14ac:dyDescent="0.25">
      <c r="C215" s="12" t="str">
        <f t="shared" si="8"/>
        <v>-</v>
      </c>
      <c r="D215" s="9" t="str">
        <f t="shared" si="9"/>
        <v>-</v>
      </c>
      <c r="E215" s="9" t="str">
        <f>IF(C215="-","-",IF(D215=maxgameno+2,"blank row 2",IF(D215=maxgameno+1,"blank row 1",INDEX(FixtureCode!$B$4:$AH$128,MATCH($C215,FixtureCode!$B$4:$B$128,0),MATCH("G"&amp;D215&amp;"-T1",FixtureCode!$B$4:$AH$4,0)))))</f>
        <v>-</v>
      </c>
      <c r="F215" s="13" t="str">
        <f>IF(C215="-","-",IF(D215=maxgameno+2,"blank row 2",IF(D215=maxgameno+1,"blank row 1",INDEX(FixtureCode!$B$4:$AH$128,MATCH($C215,FixtureCode!$B$4:$B$128,0),MATCH("G"&amp;D215&amp;"-T2",FixtureCode!$B$4:$AH$4,0)))))</f>
        <v>-</v>
      </c>
      <c r="G215" s="12" t="str">
        <f>IF(C215="-","-",IF(AND(ISNUMBER(Fixture!G219),ISNUMBER(Fixture!I219),Fixture!F219&lt;&gt;"BYE",Fixture!J219&lt;&gt;"BYE"),"Yes","-"))</f>
        <v>-</v>
      </c>
      <c r="H215" s="9" t="str">
        <f>IF(G215="-","-",IF(Fixture!G219&gt;Fixture!I219,Settings!$G$7,IF(Fixture!G219=Fixture!I219,Settings!$G$8,IF(Fixture!G219&lt;Fixture!I219,Settings!$G$9,"-"))))</f>
        <v>-</v>
      </c>
      <c r="I215" s="13" t="str">
        <f>IF(G215="-","-",IF(Fixture!I219&gt;Fixture!G219,Settings!$G$7,IF(Fixture!I219=Fixture!G219,Settings!$G$8,IF(Fixture!I219&lt;Fixture!G219,Settings!$G$9,"-"))))</f>
        <v>-</v>
      </c>
    </row>
    <row r="216" spans="3:9" x14ac:dyDescent="0.25">
      <c r="C216" s="12" t="str">
        <f t="shared" si="8"/>
        <v>-</v>
      </c>
      <c r="D216" s="9" t="str">
        <f t="shared" si="9"/>
        <v>-</v>
      </c>
      <c r="E216" s="9" t="str">
        <f>IF(C216="-","-",IF(D216=maxgameno+2,"blank row 2",IF(D216=maxgameno+1,"blank row 1",INDEX(FixtureCode!$B$4:$AH$128,MATCH($C216,FixtureCode!$B$4:$B$128,0),MATCH("G"&amp;D216&amp;"-T1",FixtureCode!$B$4:$AH$4,0)))))</f>
        <v>-</v>
      </c>
      <c r="F216" s="13" t="str">
        <f>IF(C216="-","-",IF(D216=maxgameno+2,"blank row 2",IF(D216=maxgameno+1,"blank row 1",INDEX(FixtureCode!$B$4:$AH$128,MATCH($C216,FixtureCode!$B$4:$B$128,0),MATCH("G"&amp;D216&amp;"-T2",FixtureCode!$B$4:$AH$4,0)))))</f>
        <v>-</v>
      </c>
      <c r="G216" s="12" t="str">
        <f>IF(C216="-","-",IF(AND(ISNUMBER(Fixture!G220),ISNUMBER(Fixture!I220),Fixture!F220&lt;&gt;"BYE",Fixture!J220&lt;&gt;"BYE"),"Yes","-"))</f>
        <v>-</v>
      </c>
      <c r="H216" s="9" t="str">
        <f>IF(G216="-","-",IF(Fixture!G220&gt;Fixture!I220,Settings!$G$7,IF(Fixture!G220=Fixture!I220,Settings!$G$8,IF(Fixture!G220&lt;Fixture!I220,Settings!$G$9,"-"))))</f>
        <v>-</v>
      </c>
      <c r="I216" s="13" t="str">
        <f>IF(G216="-","-",IF(Fixture!I220&gt;Fixture!G220,Settings!$G$7,IF(Fixture!I220=Fixture!G220,Settings!$G$8,IF(Fixture!I220&lt;Fixture!G220,Settings!$G$9,"-"))))</f>
        <v>-</v>
      </c>
    </row>
    <row r="217" spans="3:9" x14ac:dyDescent="0.25">
      <c r="C217" s="12" t="str">
        <f t="shared" si="8"/>
        <v>-</v>
      </c>
      <c r="D217" s="9" t="str">
        <f t="shared" si="9"/>
        <v>-</v>
      </c>
      <c r="E217" s="9" t="str">
        <f>IF(C217="-","-",IF(D217=maxgameno+2,"blank row 2",IF(D217=maxgameno+1,"blank row 1",INDEX(FixtureCode!$B$4:$AH$128,MATCH($C217,FixtureCode!$B$4:$B$128,0),MATCH("G"&amp;D217&amp;"-T1",FixtureCode!$B$4:$AH$4,0)))))</f>
        <v>-</v>
      </c>
      <c r="F217" s="13" t="str">
        <f>IF(C217="-","-",IF(D217=maxgameno+2,"blank row 2",IF(D217=maxgameno+1,"blank row 1",INDEX(FixtureCode!$B$4:$AH$128,MATCH($C217,FixtureCode!$B$4:$B$128,0),MATCH("G"&amp;D217&amp;"-T2",FixtureCode!$B$4:$AH$4,0)))))</f>
        <v>-</v>
      </c>
      <c r="G217" s="12" t="str">
        <f>IF(C217="-","-",IF(AND(ISNUMBER(Fixture!G221),ISNUMBER(Fixture!I221),Fixture!F221&lt;&gt;"BYE",Fixture!J221&lt;&gt;"BYE"),"Yes","-"))</f>
        <v>-</v>
      </c>
      <c r="H217" s="9" t="str">
        <f>IF(G217="-","-",IF(Fixture!G221&gt;Fixture!I221,Settings!$G$7,IF(Fixture!G221=Fixture!I221,Settings!$G$8,IF(Fixture!G221&lt;Fixture!I221,Settings!$G$9,"-"))))</f>
        <v>-</v>
      </c>
      <c r="I217" s="13" t="str">
        <f>IF(G217="-","-",IF(Fixture!I221&gt;Fixture!G221,Settings!$G$7,IF(Fixture!I221=Fixture!G221,Settings!$G$8,IF(Fixture!I221&lt;Fixture!G221,Settings!$G$9,"-"))))</f>
        <v>-</v>
      </c>
    </row>
    <row r="218" spans="3:9" x14ac:dyDescent="0.25">
      <c r="C218" s="12" t="str">
        <f t="shared" si="8"/>
        <v>-</v>
      </c>
      <c r="D218" s="9" t="str">
        <f t="shared" si="9"/>
        <v>-</v>
      </c>
      <c r="E218" s="9" t="str">
        <f>IF(C218="-","-",IF(D218=maxgameno+2,"blank row 2",IF(D218=maxgameno+1,"blank row 1",INDEX(FixtureCode!$B$4:$AH$128,MATCH($C218,FixtureCode!$B$4:$B$128,0),MATCH("G"&amp;D218&amp;"-T1",FixtureCode!$B$4:$AH$4,0)))))</f>
        <v>-</v>
      </c>
      <c r="F218" s="13" t="str">
        <f>IF(C218="-","-",IF(D218=maxgameno+2,"blank row 2",IF(D218=maxgameno+1,"blank row 1",INDEX(FixtureCode!$B$4:$AH$128,MATCH($C218,FixtureCode!$B$4:$B$128,0),MATCH("G"&amp;D218&amp;"-T2",FixtureCode!$B$4:$AH$4,0)))))</f>
        <v>-</v>
      </c>
      <c r="G218" s="12" t="str">
        <f>IF(C218="-","-",IF(AND(ISNUMBER(Fixture!G222),ISNUMBER(Fixture!I222),Fixture!F222&lt;&gt;"BYE",Fixture!J222&lt;&gt;"BYE"),"Yes","-"))</f>
        <v>-</v>
      </c>
      <c r="H218" s="9" t="str">
        <f>IF(G218="-","-",IF(Fixture!G222&gt;Fixture!I222,Settings!$G$7,IF(Fixture!G222=Fixture!I222,Settings!$G$8,IF(Fixture!G222&lt;Fixture!I222,Settings!$G$9,"-"))))</f>
        <v>-</v>
      </c>
      <c r="I218" s="13" t="str">
        <f>IF(G218="-","-",IF(Fixture!I222&gt;Fixture!G222,Settings!$G$7,IF(Fixture!I222=Fixture!G222,Settings!$G$8,IF(Fixture!I222&lt;Fixture!G222,Settings!$G$9,"-"))))</f>
        <v>-</v>
      </c>
    </row>
    <row r="219" spans="3:9" x14ac:dyDescent="0.25">
      <c r="C219" s="12" t="str">
        <f t="shared" si="8"/>
        <v>-</v>
      </c>
      <c r="D219" s="9" t="str">
        <f t="shared" si="9"/>
        <v>-</v>
      </c>
      <c r="E219" s="9" t="str">
        <f>IF(C219="-","-",IF(D219=maxgameno+2,"blank row 2",IF(D219=maxgameno+1,"blank row 1",INDEX(FixtureCode!$B$4:$AH$128,MATCH($C219,FixtureCode!$B$4:$B$128,0),MATCH("G"&amp;D219&amp;"-T1",FixtureCode!$B$4:$AH$4,0)))))</f>
        <v>-</v>
      </c>
      <c r="F219" s="13" t="str">
        <f>IF(C219="-","-",IF(D219=maxgameno+2,"blank row 2",IF(D219=maxgameno+1,"blank row 1",INDEX(FixtureCode!$B$4:$AH$128,MATCH($C219,FixtureCode!$B$4:$B$128,0),MATCH("G"&amp;D219&amp;"-T2",FixtureCode!$B$4:$AH$4,0)))))</f>
        <v>-</v>
      </c>
      <c r="G219" s="12" t="str">
        <f>IF(C219="-","-",IF(AND(ISNUMBER(Fixture!G223),ISNUMBER(Fixture!I223),Fixture!F223&lt;&gt;"BYE",Fixture!J223&lt;&gt;"BYE"),"Yes","-"))</f>
        <v>-</v>
      </c>
      <c r="H219" s="9" t="str">
        <f>IF(G219="-","-",IF(Fixture!G223&gt;Fixture!I223,Settings!$G$7,IF(Fixture!G223=Fixture!I223,Settings!$G$8,IF(Fixture!G223&lt;Fixture!I223,Settings!$G$9,"-"))))</f>
        <v>-</v>
      </c>
      <c r="I219" s="13" t="str">
        <f>IF(G219="-","-",IF(Fixture!I223&gt;Fixture!G223,Settings!$G$7,IF(Fixture!I223=Fixture!G223,Settings!$G$8,IF(Fixture!I223&lt;Fixture!G223,Settings!$G$9,"-"))))</f>
        <v>-</v>
      </c>
    </row>
    <row r="220" spans="3:9" x14ac:dyDescent="0.25">
      <c r="C220" s="12" t="str">
        <f t="shared" si="8"/>
        <v>-</v>
      </c>
      <c r="D220" s="9" t="str">
        <f t="shared" si="9"/>
        <v>-</v>
      </c>
      <c r="E220" s="9" t="str">
        <f>IF(C220="-","-",IF(D220=maxgameno+2,"blank row 2",IF(D220=maxgameno+1,"blank row 1",INDEX(FixtureCode!$B$4:$AH$128,MATCH($C220,FixtureCode!$B$4:$B$128,0),MATCH("G"&amp;D220&amp;"-T1",FixtureCode!$B$4:$AH$4,0)))))</f>
        <v>-</v>
      </c>
      <c r="F220" s="13" t="str">
        <f>IF(C220="-","-",IF(D220=maxgameno+2,"blank row 2",IF(D220=maxgameno+1,"blank row 1",INDEX(FixtureCode!$B$4:$AH$128,MATCH($C220,FixtureCode!$B$4:$B$128,0),MATCH("G"&amp;D220&amp;"-T2",FixtureCode!$B$4:$AH$4,0)))))</f>
        <v>-</v>
      </c>
      <c r="G220" s="12" t="str">
        <f>IF(C220="-","-",IF(AND(ISNUMBER(Fixture!G224),ISNUMBER(Fixture!I224),Fixture!F224&lt;&gt;"BYE",Fixture!J224&lt;&gt;"BYE"),"Yes","-"))</f>
        <v>-</v>
      </c>
      <c r="H220" s="9" t="str">
        <f>IF(G220="-","-",IF(Fixture!G224&gt;Fixture!I224,Settings!$G$7,IF(Fixture!G224=Fixture!I224,Settings!$G$8,IF(Fixture!G224&lt;Fixture!I224,Settings!$G$9,"-"))))</f>
        <v>-</v>
      </c>
      <c r="I220" s="13" t="str">
        <f>IF(G220="-","-",IF(Fixture!I224&gt;Fixture!G224,Settings!$G$7,IF(Fixture!I224=Fixture!G224,Settings!$G$8,IF(Fixture!I224&lt;Fixture!G224,Settings!$G$9,"-"))))</f>
        <v>-</v>
      </c>
    </row>
    <row r="221" spans="3:9" x14ac:dyDescent="0.25">
      <c r="C221" s="12" t="str">
        <f t="shared" si="8"/>
        <v>-</v>
      </c>
      <c r="D221" s="9" t="str">
        <f t="shared" si="9"/>
        <v>-</v>
      </c>
      <c r="E221" s="9" t="str">
        <f>IF(C221="-","-",IF(D221=maxgameno+2,"blank row 2",IF(D221=maxgameno+1,"blank row 1",INDEX(FixtureCode!$B$4:$AH$128,MATCH($C221,FixtureCode!$B$4:$B$128,0),MATCH("G"&amp;D221&amp;"-T1",FixtureCode!$B$4:$AH$4,0)))))</f>
        <v>-</v>
      </c>
      <c r="F221" s="13" t="str">
        <f>IF(C221="-","-",IF(D221=maxgameno+2,"blank row 2",IF(D221=maxgameno+1,"blank row 1",INDEX(FixtureCode!$B$4:$AH$128,MATCH($C221,FixtureCode!$B$4:$B$128,0),MATCH("G"&amp;D221&amp;"-T2",FixtureCode!$B$4:$AH$4,0)))))</f>
        <v>-</v>
      </c>
      <c r="G221" s="12" t="str">
        <f>IF(C221="-","-",IF(AND(ISNUMBER(Fixture!G225),ISNUMBER(Fixture!I225),Fixture!F225&lt;&gt;"BYE",Fixture!J225&lt;&gt;"BYE"),"Yes","-"))</f>
        <v>-</v>
      </c>
      <c r="H221" s="9" t="str">
        <f>IF(G221="-","-",IF(Fixture!G225&gt;Fixture!I225,Settings!$G$7,IF(Fixture!G225=Fixture!I225,Settings!$G$8,IF(Fixture!G225&lt;Fixture!I225,Settings!$G$9,"-"))))</f>
        <v>-</v>
      </c>
      <c r="I221" s="13" t="str">
        <f>IF(G221="-","-",IF(Fixture!I225&gt;Fixture!G225,Settings!$G$7,IF(Fixture!I225=Fixture!G225,Settings!$G$8,IF(Fixture!I225&lt;Fixture!G225,Settings!$G$9,"-"))))</f>
        <v>-</v>
      </c>
    </row>
    <row r="222" spans="3:9" x14ac:dyDescent="0.25">
      <c r="C222" s="12" t="str">
        <f t="shared" si="8"/>
        <v>-</v>
      </c>
      <c r="D222" s="9" t="str">
        <f t="shared" si="9"/>
        <v>-</v>
      </c>
      <c r="E222" s="9" t="str">
        <f>IF(C222="-","-",IF(D222=maxgameno+2,"blank row 2",IF(D222=maxgameno+1,"blank row 1",INDEX(FixtureCode!$B$4:$AH$128,MATCH($C222,FixtureCode!$B$4:$B$128,0),MATCH("G"&amp;D222&amp;"-T1",FixtureCode!$B$4:$AH$4,0)))))</f>
        <v>-</v>
      </c>
      <c r="F222" s="13" t="str">
        <f>IF(C222="-","-",IF(D222=maxgameno+2,"blank row 2",IF(D222=maxgameno+1,"blank row 1",INDEX(FixtureCode!$B$4:$AH$128,MATCH($C222,FixtureCode!$B$4:$B$128,0),MATCH("G"&amp;D222&amp;"-T2",FixtureCode!$B$4:$AH$4,0)))))</f>
        <v>-</v>
      </c>
      <c r="G222" s="12" t="str">
        <f>IF(C222="-","-",IF(AND(ISNUMBER(Fixture!G226),ISNUMBER(Fixture!I226),Fixture!F226&lt;&gt;"BYE",Fixture!J226&lt;&gt;"BYE"),"Yes","-"))</f>
        <v>-</v>
      </c>
      <c r="H222" s="9" t="str">
        <f>IF(G222="-","-",IF(Fixture!G226&gt;Fixture!I226,Settings!$G$7,IF(Fixture!G226=Fixture!I226,Settings!$G$8,IF(Fixture!G226&lt;Fixture!I226,Settings!$G$9,"-"))))</f>
        <v>-</v>
      </c>
      <c r="I222" s="13" t="str">
        <f>IF(G222="-","-",IF(Fixture!I226&gt;Fixture!G226,Settings!$G$7,IF(Fixture!I226=Fixture!G226,Settings!$G$8,IF(Fixture!I226&lt;Fixture!G226,Settings!$G$9,"-"))))</f>
        <v>-</v>
      </c>
    </row>
    <row r="223" spans="3:9" x14ac:dyDescent="0.25">
      <c r="C223" s="12" t="str">
        <f t="shared" si="8"/>
        <v>-</v>
      </c>
      <c r="D223" s="9" t="str">
        <f t="shared" si="9"/>
        <v>-</v>
      </c>
      <c r="E223" s="9" t="str">
        <f>IF(C223="-","-",IF(D223=maxgameno+2,"blank row 2",IF(D223=maxgameno+1,"blank row 1",INDEX(FixtureCode!$B$4:$AH$128,MATCH($C223,FixtureCode!$B$4:$B$128,0),MATCH("G"&amp;D223&amp;"-T1",FixtureCode!$B$4:$AH$4,0)))))</f>
        <v>-</v>
      </c>
      <c r="F223" s="13" t="str">
        <f>IF(C223="-","-",IF(D223=maxgameno+2,"blank row 2",IF(D223=maxgameno+1,"blank row 1",INDEX(FixtureCode!$B$4:$AH$128,MATCH($C223,FixtureCode!$B$4:$B$128,0),MATCH("G"&amp;D223&amp;"-T2",FixtureCode!$B$4:$AH$4,0)))))</f>
        <v>-</v>
      </c>
      <c r="G223" s="12" t="str">
        <f>IF(C223="-","-",IF(AND(ISNUMBER(Fixture!G227),ISNUMBER(Fixture!I227),Fixture!F227&lt;&gt;"BYE",Fixture!J227&lt;&gt;"BYE"),"Yes","-"))</f>
        <v>-</v>
      </c>
      <c r="H223" s="9" t="str">
        <f>IF(G223="-","-",IF(Fixture!G227&gt;Fixture!I227,Settings!$G$7,IF(Fixture!G227=Fixture!I227,Settings!$G$8,IF(Fixture!G227&lt;Fixture!I227,Settings!$G$9,"-"))))</f>
        <v>-</v>
      </c>
      <c r="I223" s="13" t="str">
        <f>IF(G223="-","-",IF(Fixture!I227&gt;Fixture!G227,Settings!$G$7,IF(Fixture!I227=Fixture!G227,Settings!$G$8,IF(Fixture!I227&lt;Fixture!G227,Settings!$G$9,"-"))))</f>
        <v>-</v>
      </c>
    </row>
    <row r="224" spans="3:9" x14ac:dyDescent="0.25">
      <c r="C224" s="12" t="str">
        <f t="shared" si="8"/>
        <v>-</v>
      </c>
      <c r="D224" s="9" t="str">
        <f t="shared" si="9"/>
        <v>-</v>
      </c>
      <c r="E224" s="9" t="str">
        <f>IF(C224="-","-",IF(D224=maxgameno+2,"blank row 2",IF(D224=maxgameno+1,"blank row 1",INDEX(FixtureCode!$B$4:$AH$128,MATCH($C224,FixtureCode!$B$4:$B$128,0),MATCH("G"&amp;D224&amp;"-T1",FixtureCode!$B$4:$AH$4,0)))))</f>
        <v>-</v>
      </c>
      <c r="F224" s="13" t="str">
        <f>IF(C224="-","-",IF(D224=maxgameno+2,"blank row 2",IF(D224=maxgameno+1,"blank row 1",INDEX(FixtureCode!$B$4:$AH$128,MATCH($C224,FixtureCode!$B$4:$B$128,0),MATCH("G"&amp;D224&amp;"-T2",FixtureCode!$B$4:$AH$4,0)))))</f>
        <v>-</v>
      </c>
      <c r="G224" s="12" t="str">
        <f>IF(C224="-","-",IF(AND(ISNUMBER(Fixture!G228),ISNUMBER(Fixture!I228),Fixture!F228&lt;&gt;"BYE",Fixture!J228&lt;&gt;"BYE"),"Yes","-"))</f>
        <v>-</v>
      </c>
      <c r="H224" s="9" t="str">
        <f>IF(G224="-","-",IF(Fixture!G228&gt;Fixture!I228,Settings!$G$7,IF(Fixture!G228=Fixture!I228,Settings!$G$8,IF(Fixture!G228&lt;Fixture!I228,Settings!$G$9,"-"))))</f>
        <v>-</v>
      </c>
      <c r="I224" s="13" t="str">
        <f>IF(G224="-","-",IF(Fixture!I228&gt;Fixture!G228,Settings!$G$7,IF(Fixture!I228=Fixture!G228,Settings!$G$8,IF(Fixture!I228&lt;Fixture!G228,Settings!$G$9,"-"))))</f>
        <v>-</v>
      </c>
    </row>
    <row r="225" spans="3:9" x14ac:dyDescent="0.25">
      <c r="C225" s="12" t="str">
        <f t="shared" si="8"/>
        <v>-</v>
      </c>
      <c r="D225" s="9" t="str">
        <f t="shared" si="9"/>
        <v>-</v>
      </c>
      <c r="E225" s="9" t="str">
        <f>IF(C225="-","-",IF(D225=maxgameno+2,"blank row 2",IF(D225=maxgameno+1,"blank row 1",INDEX(FixtureCode!$B$4:$AH$128,MATCH($C225,FixtureCode!$B$4:$B$128,0),MATCH("G"&amp;D225&amp;"-T1",FixtureCode!$B$4:$AH$4,0)))))</f>
        <v>-</v>
      </c>
      <c r="F225" s="13" t="str">
        <f>IF(C225="-","-",IF(D225=maxgameno+2,"blank row 2",IF(D225=maxgameno+1,"blank row 1",INDEX(FixtureCode!$B$4:$AH$128,MATCH($C225,FixtureCode!$B$4:$B$128,0),MATCH("G"&amp;D225&amp;"-T2",FixtureCode!$B$4:$AH$4,0)))))</f>
        <v>-</v>
      </c>
      <c r="G225" s="12" t="str">
        <f>IF(C225="-","-",IF(AND(ISNUMBER(Fixture!G229),ISNUMBER(Fixture!I229),Fixture!F229&lt;&gt;"BYE",Fixture!J229&lt;&gt;"BYE"),"Yes","-"))</f>
        <v>-</v>
      </c>
      <c r="H225" s="9" t="str">
        <f>IF(G225="-","-",IF(Fixture!G229&gt;Fixture!I229,Settings!$G$7,IF(Fixture!G229=Fixture!I229,Settings!$G$8,IF(Fixture!G229&lt;Fixture!I229,Settings!$G$9,"-"))))</f>
        <v>-</v>
      </c>
      <c r="I225" s="13" t="str">
        <f>IF(G225="-","-",IF(Fixture!I229&gt;Fixture!G229,Settings!$G$7,IF(Fixture!I229=Fixture!G229,Settings!$G$8,IF(Fixture!I229&lt;Fixture!G229,Settings!$G$9,"-"))))</f>
        <v>-</v>
      </c>
    </row>
    <row r="226" spans="3:9" x14ac:dyDescent="0.25">
      <c r="C226" s="12" t="str">
        <f t="shared" si="8"/>
        <v>-</v>
      </c>
      <c r="D226" s="9" t="str">
        <f t="shared" si="9"/>
        <v>-</v>
      </c>
      <c r="E226" s="9" t="str">
        <f>IF(C226="-","-",IF(D226=maxgameno+2,"blank row 2",IF(D226=maxgameno+1,"blank row 1",INDEX(FixtureCode!$B$4:$AH$128,MATCH($C226,FixtureCode!$B$4:$B$128,0),MATCH("G"&amp;D226&amp;"-T1",FixtureCode!$B$4:$AH$4,0)))))</f>
        <v>-</v>
      </c>
      <c r="F226" s="13" t="str">
        <f>IF(C226="-","-",IF(D226=maxgameno+2,"blank row 2",IF(D226=maxgameno+1,"blank row 1",INDEX(FixtureCode!$B$4:$AH$128,MATCH($C226,FixtureCode!$B$4:$B$128,0),MATCH("G"&amp;D226&amp;"-T2",FixtureCode!$B$4:$AH$4,0)))))</f>
        <v>-</v>
      </c>
      <c r="G226" s="12" t="str">
        <f>IF(C226="-","-",IF(AND(ISNUMBER(Fixture!G230),ISNUMBER(Fixture!I230),Fixture!F230&lt;&gt;"BYE",Fixture!J230&lt;&gt;"BYE"),"Yes","-"))</f>
        <v>-</v>
      </c>
      <c r="H226" s="9" t="str">
        <f>IF(G226="-","-",IF(Fixture!G230&gt;Fixture!I230,Settings!$G$7,IF(Fixture!G230=Fixture!I230,Settings!$G$8,IF(Fixture!G230&lt;Fixture!I230,Settings!$G$9,"-"))))</f>
        <v>-</v>
      </c>
      <c r="I226" s="13" t="str">
        <f>IF(G226="-","-",IF(Fixture!I230&gt;Fixture!G230,Settings!$G$7,IF(Fixture!I230=Fixture!G230,Settings!$G$8,IF(Fixture!I230&lt;Fixture!G230,Settings!$G$9,"-"))))</f>
        <v>-</v>
      </c>
    </row>
    <row r="227" spans="3:9" x14ac:dyDescent="0.25">
      <c r="C227" s="12" t="str">
        <f t="shared" si="8"/>
        <v>-</v>
      </c>
      <c r="D227" s="9" t="str">
        <f t="shared" si="9"/>
        <v>-</v>
      </c>
      <c r="E227" s="9" t="str">
        <f>IF(C227="-","-",IF(D227=maxgameno+2,"blank row 2",IF(D227=maxgameno+1,"blank row 1",INDEX(FixtureCode!$B$4:$AH$128,MATCH($C227,FixtureCode!$B$4:$B$128,0),MATCH("G"&amp;D227&amp;"-T1",FixtureCode!$B$4:$AH$4,0)))))</f>
        <v>-</v>
      </c>
      <c r="F227" s="13" t="str">
        <f>IF(C227="-","-",IF(D227=maxgameno+2,"blank row 2",IF(D227=maxgameno+1,"blank row 1",INDEX(FixtureCode!$B$4:$AH$128,MATCH($C227,FixtureCode!$B$4:$B$128,0),MATCH("G"&amp;D227&amp;"-T2",FixtureCode!$B$4:$AH$4,0)))))</f>
        <v>-</v>
      </c>
      <c r="G227" s="12" t="str">
        <f>IF(C227="-","-",IF(AND(ISNUMBER(Fixture!G231),ISNUMBER(Fixture!I231),Fixture!F231&lt;&gt;"BYE",Fixture!J231&lt;&gt;"BYE"),"Yes","-"))</f>
        <v>-</v>
      </c>
      <c r="H227" s="9" t="str">
        <f>IF(G227="-","-",IF(Fixture!G231&gt;Fixture!I231,Settings!$G$7,IF(Fixture!G231=Fixture!I231,Settings!$G$8,IF(Fixture!G231&lt;Fixture!I231,Settings!$G$9,"-"))))</f>
        <v>-</v>
      </c>
      <c r="I227" s="13" t="str">
        <f>IF(G227="-","-",IF(Fixture!I231&gt;Fixture!G231,Settings!$G$7,IF(Fixture!I231=Fixture!G231,Settings!$G$8,IF(Fixture!I231&lt;Fixture!G231,Settings!$G$9,"-"))))</f>
        <v>-</v>
      </c>
    </row>
    <row r="228" spans="3:9" x14ac:dyDescent="0.25">
      <c r="C228" s="12" t="str">
        <f t="shared" si="8"/>
        <v>-</v>
      </c>
      <c r="D228" s="9" t="str">
        <f t="shared" si="9"/>
        <v>-</v>
      </c>
      <c r="E228" s="9" t="str">
        <f>IF(C228="-","-",IF(D228=maxgameno+2,"blank row 2",IF(D228=maxgameno+1,"blank row 1",INDEX(FixtureCode!$B$4:$AH$128,MATCH($C228,FixtureCode!$B$4:$B$128,0),MATCH("G"&amp;D228&amp;"-T1",FixtureCode!$B$4:$AH$4,0)))))</f>
        <v>-</v>
      </c>
      <c r="F228" s="13" t="str">
        <f>IF(C228="-","-",IF(D228=maxgameno+2,"blank row 2",IF(D228=maxgameno+1,"blank row 1",INDEX(FixtureCode!$B$4:$AH$128,MATCH($C228,FixtureCode!$B$4:$B$128,0),MATCH("G"&amp;D228&amp;"-T2",FixtureCode!$B$4:$AH$4,0)))))</f>
        <v>-</v>
      </c>
      <c r="G228" s="12" t="str">
        <f>IF(C228="-","-",IF(AND(ISNUMBER(Fixture!G232),ISNUMBER(Fixture!I232),Fixture!F232&lt;&gt;"BYE",Fixture!J232&lt;&gt;"BYE"),"Yes","-"))</f>
        <v>-</v>
      </c>
      <c r="H228" s="9" t="str">
        <f>IF(G228="-","-",IF(Fixture!G232&gt;Fixture!I232,Settings!$G$7,IF(Fixture!G232=Fixture!I232,Settings!$G$8,IF(Fixture!G232&lt;Fixture!I232,Settings!$G$9,"-"))))</f>
        <v>-</v>
      </c>
      <c r="I228" s="13" t="str">
        <f>IF(G228="-","-",IF(Fixture!I232&gt;Fixture!G232,Settings!$G$7,IF(Fixture!I232=Fixture!G232,Settings!$G$8,IF(Fixture!I232&lt;Fixture!G232,Settings!$G$9,"-"))))</f>
        <v>-</v>
      </c>
    </row>
    <row r="229" spans="3:9" x14ac:dyDescent="0.25">
      <c r="C229" s="12" t="str">
        <f t="shared" si="8"/>
        <v>-</v>
      </c>
      <c r="D229" s="9" t="str">
        <f t="shared" si="9"/>
        <v>-</v>
      </c>
      <c r="E229" s="9" t="str">
        <f>IF(C229="-","-",IF(D229=maxgameno+2,"blank row 2",IF(D229=maxgameno+1,"blank row 1",INDEX(FixtureCode!$B$4:$AH$128,MATCH($C229,FixtureCode!$B$4:$B$128,0),MATCH("G"&amp;D229&amp;"-T1",FixtureCode!$B$4:$AH$4,0)))))</f>
        <v>-</v>
      </c>
      <c r="F229" s="13" t="str">
        <f>IF(C229="-","-",IF(D229=maxgameno+2,"blank row 2",IF(D229=maxgameno+1,"blank row 1",INDEX(FixtureCode!$B$4:$AH$128,MATCH($C229,FixtureCode!$B$4:$B$128,0),MATCH("G"&amp;D229&amp;"-T2",FixtureCode!$B$4:$AH$4,0)))))</f>
        <v>-</v>
      </c>
      <c r="G229" s="12" t="str">
        <f>IF(C229="-","-",IF(AND(ISNUMBER(Fixture!G233),ISNUMBER(Fixture!I233),Fixture!F233&lt;&gt;"BYE",Fixture!J233&lt;&gt;"BYE"),"Yes","-"))</f>
        <v>-</v>
      </c>
      <c r="H229" s="9" t="str">
        <f>IF(G229="-","-",IF(Fixture!G233&gt;Fixture!I233,Settings!$G$7,IF(Fixture!G233=Fixture!I233,Settings!$G$8,IF(Fixture!G233&lt;Fixture!I233,Settings!$G$9,"-"))))</f>
        <v>-</v>
      </c>
      <c r="I229" s="13" t="str">
        <f>IF(G229="-","-",IF(Fixture!I233&gt;Fixture!G233,Settings!$G$7,IF(Fixture!I233=Fixture!G233,Settings!$G$8,IF(Fixture!I233&lt;Fixture!G233,Settings!$G$9,"-"))))</f>
        <v>-</v>
      </c>
    </row>
    <row r="230" spans="3:9" x14ac:dyDescent="0.25">
      <c r="C230" s="12" t="str">
        <f t="shared" si="8"/>
        <v>-</v>
      </c>
      <c r="D230" s="9" t="str">
        <f t="shared" si="9"/>
        <v>-</v>
      </c>
      <c r="E230" s="9" t="str">
        <f>IF(C230="-","-",IF(D230=maxgameno+2,"blank row 2",IF(D230=maxgameno+1,"blank row 1",INDEX(FixtureCode!$B$4:$AH$128,MATCH($C230,FixtureCode!$B$4:$B$128,0),MATCH("G"&amp;D230&amp;"-T1",FixtureCode!$B$4:$AH$4,0)))))</f>
        <v>-</v>
      </c>
      <c r="F230" s="13" t="str">
        <f>IF(C230="-","-",IF(D230=maxgameno+2,"blank row 2",IF(D230=maxgameno+1,"blank row 1",INDEX(FixtureCode!$B$4:$AH$128,MATCH($C230,FixtureCode!$B$4:$B$128,0),MATCH("G"&amp;D230&amp;"-T2",FixtureCode!$B$4:$AH$4,0)))))</f>
        <v>-</v>
      </c>
      <c r="G230" s="12" t="str">
        <f>IF(C230="-","-",IF(AND(ISNUMBER(Fixture!G234),ISNUMBER(Fixture!I234),Fixture!F234&lt;&gt;"BYE",Fixture!J234&lt;&gt;"BYE"),"Yes","-"))</f>
        <v>-</v>
      </c>
      <c r="H230" s="9" t="str">
        <f>IF(G230="-","-",IF(Fixture!G234&gt;Fixture!I234,Settings!$G$7,IF(Fixture!G234=Fixture!I234,Settings!$G$8,IF(Fixture!G234&lt;Fixture!I234,Settings!$G$9,"-"))))</f>
        <v>-</v>
      </c>
      <c r="I230" s="13" t="str">
        <f>IF(G230="-","-",IF(Fixture!I234&gt;Fixture!G234,Settings!$G$7,IF(Fixture!I234=Fixture!G234,Settings!$G$8,IF(Fixture!I234&lt;Fixture!G234,Settings!$G$9,"-"))))</f>
        <v>-</v>
      </c>
    </row>
    <row r="231" spans="3:9" x14ac:dyDescent="0.25">
      <c r="C231" s="12" t="str">
        <f t="shared" si="8"/>
        <v>-</v>
      </c>
      <c r="D231" s="9" t="str">
        <f t="shared" si="9"/>
        <v>-</v>
      </c>
      <c r="E231" s="9" t="str">
        <f>IF(C231="-","-",IF(D231=maxgameno+2,"blank row 2",IF(D231=maxgameno+1,"blank row 1",INDEX(FixtureCode!$B$4:$AH$128,MATCH($C231,FixtureCode!$B$4:$B$128,0),MATCH("G"&amp;D231&amp;"-T1",FixtureCode!$B$4:$AH$4,0)))))</f>
        <v>-</v>
      </c>
      <c r="F231" s="13" t="str">
        <f>IF(C231="-","-",IF(D231=maxgameno+2,"blank row 2",IF(D231=maxgameno+1,"blank row 1",INDEX(FixtureCode!$B$4:$AH$128,MATCH($C231,FixtureCode!$B$4:$B$128,0),MATCH("G"&amp;D231&amp;"-T2",FixtureCode!$B$4:$AH$4,0)))))</f>
        <v>-</v>
      </c>
      <c r="G231" s="12" t="str">
        <f>IF(C231="-","-",IF(AND(ISNUMBER(Fixture!G235),ISNUMBER(Fixture!I235),Fixture!F235&lt;&gt;"BYE",Fixture!J235&lt;&gt;"BYE"),"Yes","-"))</f>
        <v>-</v>
      </c>
      <c r="H231" s="9" t="str">
        <f>IF(G231="-","-",IF(Fixture!G235&gt;Fixture!I235,Settings!$G$7,IF(Fixture!G235=Fixture!I235,Settings!$G$8,IF(Fixture!G235&lt;Fixture!I235,Settings!$G$9,"-"))))</f>
        <v>-</v>
      </c>
      <c r="I231" s="13" t="str">
        <f>IF(G231="-","-",IF(Fixture!I235&gt;Fixture!G235,Settings!$G$7,IF(Fixture!I235=Fixture!G235,Settings!$G$8,IF(Fixture!I235&lt;Fixture!G235,Settings!$G$9,"-"))))</f>
        <v>-</v>
      </c>
    </row>
    <row r="232" spans="3:9" x14ac:dyDescent="0.25">
      <c r="C232" s="12" t="str">
        <f t="shared" si="8"/>
        <v>-</v>
      </c>
      <c r="D232" s="9" t="str">
        <f t="shared" si="9"/>
        <v>-</v>
      </c>
      <c r="E232" s="9" t="str">
        <f>IF(C232="-","-",IF(D232=maxgameno+2,"blank row 2",IF(D232=maxgameno+1,"blank row 1",INDEX(FixtureCode!$B$4:$AH$128,MATCH($C232,FixtureCode!$B$4:$B$128,0),MATCH("G"&amp;D232&amp;"-T1",FixtureCode!$B$4:$AH$4,0)))))</f>
        <v>-</v>
      </c>
      <c r="F232" s="13" t="str">
        <f>IF(C232="-","-",IF(D232=maxgameno+2,"blank row 2",IF(D232=maxgameno+1,"blank row 1",INDEX(FixtureCode!$B$4:$AH$128,MATCH($C232,FixtureCode!$B$4:$B$128,0),MATCH("G"&amp;D232&amp;"-T2",FixtureCode!$B$4:$AH$4,0)))))</f>
        <v>-</v>
      </c>
      <c r="G232" s="12" t="str">
        <f>IF(C232="-","-",IF(AND(ISNUMBER(Fixture!G236),ISNUMBER(Fixture!I236),Fixture!F236&lt;&gt;"BYE",Fixture!J236&lt;&gt;"BYE"),"Yes","-"))</f>
        <v>-</v>
      </c>
      <c r="H232" s="9" t="str">
        <f>IF(G232="-","-",IF(Fixture!G236&gt;Fixture!I236,Settings!$G$7,IF(Fixture!G236=Fixture!I236,Settings!$G$8,IF(Fixture!G236&lt;Fixture!I236,Settings!$G$9,"-"))))</f>
        <v>-</v>
      </c>
      <c r="I232" s="13" t="str">
        <f>IF(G232="-","-",IF(Fixture!I236&gt;Fixture!G236,Settings!$G$7,IF(Fixture!I236=Fixture!G236,Settings!$G$8,IF(Fixture!I236&lt;Fixture!G236,Settings!$G$9,"-"))))</f>
        <v>-</v>
      </c>
    </row>
    <row r="233" spans="3:9" x14ac:dyDescent="0.25">
      <c r="C233" s="12" t="str">
        <f t="shared" si="8"/>
        <v>-</v>
      </c>
      <c r="D233" s="9" t="str">
        <f t="shared" si="9"/>
        <v>-</v>
      </c>
      <c r="E233" s="9" t="str">
        <f>IF(C233="-","-",IF(D233=maxgameno+2,"blank row 2",IF(D233=maxgameno+1,"blank row 1",INDEX(FixtureCode!$B$4:$AH$128,MATCH($C233,FixtureCode!$B$4:$B$128,0),MATCH("G"&amp;D233&amp;"-T1",FixtureCode!$B$4:$AH$4,0)))))</f>
        <v>-</v>
      </c>
      <c r="F233" s="13" t="str">
        <f>IF(C233="-","-",IF(D233=maxgameno+2,"blank row 2",IF(D233=maxgameno+1,"blank row 1",INDEX(FixtureCode!$B$4:$AH$128,MATCH($C233,FixtureCode!$B$4:$B$128,0),MATCH("G"&amp;D233&amp;"-T2",FixtureCode!$B$4:$AH$4,0)))))</f>
        <v>-</v>
      </c>
      <c r="G233" s="12" t="str">
        <f>IF(C233="-","-",IF(AND(ISNUMBER(Fixture!G237),ISNUMBER(Fixture!I237),Fixture!F237&lt;&gt;"BYE",Fixture!J237&lt;&gt;"BYE"),"Yes","-"))</f>
        <v>-</v>
      </c>
      <c r="H233" s="9" t="str">
        <f>IF(G233="-","-",IF(Fixture!G237&gt;Fixture!I237,Settings!$G$7,IF(Fixture!G237=Fixture!I237,Settings!$G$8,IF(Fixture!G237&lt;Fixture!I237,Settings!$G$9,"-"))))</f>
        <v>-</v>
      </c>
      <c r="I233" s="13" t="str">
        <f>IF(G233="-","-",IF(Fixture!I237&gt;Fixture!G237,Settings!$G$7,IF(Fixture!I237=Fixture!G237,Settings!$G$8,IF(Fixture!I237&lt;Fixture!G237,Settings!$G$9,"-"))))</f>
        <v>-</v>
      </c>
    </row>
    <row r="234" spans="3:9" x14ac:dyDescent="0.25">
      <c r="C234" s="12" t="str">
        <f t="shared" si="8"/>
        <v>-</v>
      </c>
      <c r="D234" s="9" t="str">
        <f t="shared" si="9"/>
        <v>-</v>
      </c>
      <c r="E234" s="9" t="str">
        <f>IF(C234="-","-",IF(D234=maxgameno+2,"blank row 2",IF(D234=maxgameno+1,"blank row 1",INDEX(FixtureCode!$B$4:$AH$128,MATCH($C234,FixtureCode!$B$4:$B$128,0),MATCH("G"&amp;D234&amp;"-T1",FixtureCode!$B$4:$AH$4,0)))))</f>
        <v>-</v>
      </c>
      <c r="F234" s="13" t="str">
        <f>IF(C234="-","-",IF(D234=maxgameno+2,"blank row 2",IF(D234=maxgameno+1,"blank row 1",INDEX(FixtureCode!$B$4:$AH$128,MATCH($C234,FixtureCode!$B$4:$B$128,0),MATCH("G"&amp;D234&amp;"-T2",FixtureCode!$B$4:$AH$4,0)))))</f>
        <v>-</v>
      </c>
      <c r="G234" s="12" t="str">
        <f>IF(C234="-","-",IF(AND(ISNUMBER(Fixture!G238),ISNUMBER(Fixture!I238),Fixture!F238&lt;&gt;"BYE",Fixture!J238&lt;&gt;"BYE"),"Yes","-"))</f>
        <v>-</v>
      </c>
      <c r="H234" s="9" t="str">
        <f>IF(G234="-","-",IF(Fixture!G238&gt;Fixture!I238,Settings!$G$7,IF(Fixture!G238=Fixture!I238,Settings!$G$8,IF(Fixture!G238&lt;Fixture!I238,Settings!$G$9,"-"))))</f>
        <v>-</v>
      </c>
      <c r="I234" s="13" t="str">
        <f>IF(G234="-","-",IF(Fixture!I238&gt;Fixture!G238,Settings!$G$7,IF(Fixture!I238=Fixture!G238,Settings!$G$8,IF(Fixture!I238&lt;Fixture!G238,Settings!$G$9,"-"))))</f>
        <v>-</v>
      </c>
    </row>
    <row r="235" spans="3:9" x14ac:dyDescent="0.25">
      <c r="C235" s="12" t="str">
        <f t="shared" si="8"/>
        <v>-</v>
      </c>
      <c r="D235" s="9" t="str">
        <f t="shared" si="9"/>
        <v>-</v>
      </c>
      <c r="E235" s="9" t="str">
        <f>IF(C235="-","-",IF(D235=maxgameno+2,"blank row 2",IF(D235=maxgameno+1,"blank row 1",INDEX(FixtureCode!$B$4:$AH$128,MATCH($C235,FixtureCode!$B$4:$B$128,0),MATCH("G"&amp;D235&amp;"-T1",FixtureCode!$B$4:$AH$4,0)))))</f>
        <v>-</v>
      </c>
      <c r="F235" s="13" t="str">
        <f>IF(C235="-","-",IF(D235=maxgameno+2,"blank row 2",IF(D235=maxgameno+1,"blank row 1",INDEX(FixtureCode!$B$4:$AH$128,MATCH($C235,FixtureCode!$B$4:$B$128,0),MATCH("G"&amp;D235&amp;"-T2",FixtureCode!$B$4:$AH$4,0)))))</f>
        <v>-</v>
      </c>
      <c r="G235" s="12" t="str">
        <f>IF(C235="-","-",IF(AND(ISNUMBER(Fixture!G239),ISNUMBER(Fixture!I239),Fixture!F239&lt;&gt;"BYE",Fixture!J239&lt;&gt;"BYE"),"Yes","-"))</f>
        <v>-</v>
      </c>
      <c r="H235" s="9" t="str">
        <f>IF(G235="-","-",IF(Fixture!G239&gt;Fixture!I239,Settings!$G$7,IF(Fixture!G239=Fixture!I239,Settings!$G$8,IF(Fixture!G239&lt;Fixture!I239,Settings!$G$9,"-"))))</f>
        <v>-</v>
      </c>
      <c r="I235" s="13" t="str">
        <f>IF(G235="-","-",IF(Fixture!I239&gt;Fixture!G239,Settings!$G$7,IF(Fixture!I239=Fixture!G239,Settings!$G$8,IF(Fixture!I239&lt;Fixture!G239,Settings!$G$9,"-"))))</f>
        <v>-</v>
      </c>
    </row>
    <row r="236" spans="3:9" x14ac:dyDescent="0.25">
      <c r="C236" s="12" t="str">
        <f t="shared" si="8"/>
        <v>-</v>
      </c>
      <c r="D236" s="9" t="str">
        <f t="shared" si="9"/>
        <v>-</v>
      </c>
      <c r="E236" s="9" t="str">
        <f>IF(C236="-","-",IF(D236=maxgameno+2,"blank row 2",IF(D236=maxgameno+1,"blank row 1",INDEX(FixtureCode!$B$4:$AH$128,MATCH($C236,FixtureCode!$B$4:$B$128,0),MATCH("G"&amp;D236&amp;"-T1",FixtureCode!$B$4:$AH$4,0)))))</f>
        <v>-</v>
      </c>
      <c r="F236" s="13" t="str">
        <f>IF(C236="-","-",IF(D236=maxgameno+2,"blank row 2",IF(D236=maxgameno+1,"blank row 1",INDEX(FixtureCode!$B$4:$AH$128,MATCH($C236,FixtureCode!$B$4:$B$128,0),MATCH("G"&amp;D236&amp;"-T2",FixtureCode!$B$4:$AH$4,0)))))</f>
        <v>-</v>
      </c>
      <c r="G236" s="12" t="str">
        <f>IF(C236="-","-",IF(AND(ISNUMBER(Fixture!G240),ISNUMBER(Fixture!I240),Fixture!F240&lt;&gt;"BYE",Fixture!J240&lt;&gt;"BYE"),"Yes","-"))</f>
        <v>-</v>
      </c>
      <c r="H236" s="9" t="str">
        <f>IF(G236="-","-",IF(Fixture!G240&gt;Fixture!I240,Settings!$G$7,IF(Fixture!G240=Fixture!I240,Settings!$G$8,IF(Fixture!G240&lt;Fixture!I240,Settings!$G$9,"-"))))</f>
        <v>-</v>
      </c>
      <c r="I236" s="13" t="str">
        <f>IF(G236="-","-",IF(Fixture!I240&gt;Fixture!G240,Settings!$G$7,IF(Fixture!I240=Fixture!G240,Settings!$G$8,IF(Fixture!I240&lt;Fixture!G240,Settings!$G$9,"-"))))</f>
        <v>-</v>
      </c>
    </row>
    <row r="237" spans="3:9" x14ac:dyDescent="0.25">
      <c r="C237" s="12" t="str">
        <f t="shared" si="8"/>
        <v>-</v>
      </c>
      <c r="D237" s="9" t="str">
        <f t="shared" si="9"/>
        <v>-</v>
      </c>
      <c r="E237" s="9" t="str">
        <f>IF(C237="-","-",IF(D237=maxgameno+2,"blank row 2",IF(D237=maxgameno+1,"blank row 1",INDEX(FixtureCode!$B$4:$AH$128,MATCH($C237,FixtureCode!$B$4:$B$128,0),MATCH("G"&amp;D237&amp;"-T1",FixtureCode!$B$4:$AH$4,0)))))</f>
        <v>-</v>
      </c>
      <c r="F237" s="13" t="str">
        <f>IF(C237="-","-",IF(D237=maxgameno+2,"blank row 2",IF(D237=maxgameno+1,"blank row 1",INDEX(FixtureCode!$B$4:$AH$128,MATCH($C237,FixtureCode!$B$4:$B$128,0),MATCH("G"&amp;D237&amp;"-T2",FixtureCode!$B$4:$AH$4,0)))))</f>
        <v>-</v>
      </c>
      <c r="G237" s="12" t="str">
        <f>IF(C237="-","-",IF(AND(ISNUMBER(Fixture!G241),ISNUMBER(Fixture!I241),Fixture!F241&lt;&gt;"BYE",Fixture!J241&lt;&gt;"BYE"),"Yes","-"))</f>
        <v>-</v>
      </c>
      <c r="H237" s="9" t="str">
        <f>IF(G237="-","-",IF(Fixture!G241&gt;Fixture!I241,Settings!$G$7,IF(Fixture!G241=Fixture!I241,Settings!$G$8,IF(Fixture!G241&lt;Fixture!I241,Settings!$G$9,"-"))))</f>
        <v>-</v>
      </c>
      <c r="I237" s="13" t="str">
        <f>IF(G237="-","-",IF(Fixture!I241&gt;Fixture!G241,Settings!$G$7,IF(Fixture!I241=Fixture!G241,Settings!$G$8,IF(Fixture!I241&lt;Fixture!G241,Settings!$G$9,"-"))))</f>
        <v>-</v>
      </c>
    </row>
    <row r="238" spans="3:9" x14ac:dyDescent="0.25">
      <c r="C238" s="12" t="str">
        <f t="shared" si="8"/>
        <v>-</v>
      </c>
      <c r="D238" s="9" t="str">
        <f t="shared" si="9"/>
        <v>-</v>
      </c>
      <c r="E238" s="9" t="str">
        <f>IF(C238="-","-",IF(D238=maxgameno+2,"blank row 2",IF(D238=maxgameno+1,"blank row 1",INDEX(FixtureCode!$B$4:$AH$128,MATCH($C238,FixtureCode!$B$4:$B$128,0),MATCH("G"&amp;D238&amp;"-T1",FixtureCode!$B$4:$AH$4,0)))))</f>
        <v>-</v>
      </c>
      <c r="F238" s="13" t="str">
        <f>IF(C238="-","-",IF(D238=maxgameno+2,"blank row 2",IF(D238=maxgameno+1,"blank row 1",INDEX(FixtureCode!$B$4:$AH$128,MATCH($C238,FixtureCode!$B$4:$B$128,0),MATCH("G"&amp;D238&amp;"-T2",FixtureCode!$B$4:$AH$4,0)))))</f>
        <v>-</v>
      </c>
      <c r="G238" s="12" t="str">
        <f>IF(C238="-","-",IF(AND(ISNUMBER(Fixture!G242),ISNUMBER(Fixture!I242),Fixture!F242&lt;&gt;"BYE",Fixture!J242&lt;&gt;"BYE"),"Yes","-"))</f>
        <v>-</v>
      </c>
      <c r="H238" s="9" t="str">
        <f>IF(G238="-","-",IF(Fixture!G242&gt;Fixture!I242,Settings!$G$7,IF(Fixture!G242=Fixture!I242,Settings!$G$8,IF(Fixture!G242&lt;Fixture!I242,Settings!$G$9,"-"))))</f>
        <v>-</v>
      </c>
      <c r="I238" s="13" t="str">
        <f>IF(G238="-","-",IF(Fixture!I242&gt;Fixture!G242,Settings!$G$7,IF(Fixture!I242=Fixture!G242,Settings!$G$8,IF(Fixture!I242&lt;Fixture!G242,Settings!$G$9,"-"))))</f>
        <v>-</v>
      </c>
    </row>
    <row r="239" spans="3:9" x14ac:dyDescent="0.25">
      <c r="C239" s="12" t="str">
        <f t="shared" si="8"/>
        <v>-</v>
      </c>
      <c r="D239" s="9" t="str">
        <f t="shared" si="9"/>
        <v>-</v>
      </c>
      <c r="E239" s="9" t="str">
        <f>IF(C239="-","-",IF(D239=maxgameno+2,"blank row 2",IF(D239=maxgameno+1,"blank row 1",INDEX(FixtureCode!$B$4:$AH$128,MATCH($C239,FixtureCode!$B$4:$B$128,0),MATCH("G"&amp;D239&amp;"-T1",FixtureCode!$B$4:$AH$4,0)))))</f>
        <v>-</v>
      </c>
      <c r="F239" s="13" t="str">
        <f>IF(C239="-","-",IF(D239=maxgameno+2,"blank row 2",IF(D239=maxgameno+1,"blank row 1",INDEX(FixtureCode!$B$4:$AH$128,MATCH($C239,FixtureCode!$B$4:$B$128,0),MATCH("G"&amp;D239&amp;"-T2",FixtureCode!$B$4:$AH$4,0)))))</f>
        <v>-</v>
      </c>
      <c r="G239" s="12" t="str">
        <f>IF(C239="-","-",IF(AND(ISNUMBER(Fixture!G243),ISNUMBER(Fixture!I243),Fixture!F243&lt;&gt;"BYE",Fixture!J243&lt;&gt;"BYE"),"Yes","-"))</f>
        <v>-</v>
      </c>
      <c r="H239" s="9" t="str">
        <f>IF(G239="-","-",IF(Fixture!G243&gt;Fixture!I243,Settings!$G$7,IF(Fixture!G243=Fixture!I243,Settings!$G$8,IF(Fixture!G243&lt;Fixture!I243,Settings!$G$9,"-"))))</f>
        <v>-</v>
      </c>
      <c r="I239" s="13" t="str">
        <f>IF(G239="-","-",IF(Fixture!I243&gt;Fixture!G243,Settings!$G$7,IF(Fixture!I243=Fixture!G243,Settings!$G$8,IF(Fixture!I243&lt;Fixture!G243,Settings!$G$9,"-"))))</f>
        <v>-</v>
      </c>
    </row>
    <row r="240" spans="3:9" x14ac:dyDescent="0.25">
      <c r="C240" s="12" t="str">
        <f t="shared" si="8"/>
        <v>-</v>
      </c>
      <c r="D240" s="9" t="str">
        <f t="shared" si="9"/>
        <v>-</v>
      </c>
      <c r="E240" s="9" t="str">
        <f>IF(C240="-","-",IF(D240=maxgameno+2,"blank row 2",IF(D240=maxgameno+1,"blank row 1",INDEX(FixtureCode!$B$4:$AH$128,MATCH($C240,FixtureCode!$B$4:$B$128,0),MATCH("G"&amp;D240&amp;"-T1",FixtureCode!$B$4:$AH$4,0)))))</f>
        <v>-</v>
      </c>
      <c r="F240" s="13" t="str">
        <f>IF(C240="-","-",IF(D240=maxgameno+2,"blank row 2",IF(D240=maxgameno+1,"blank row 1",INDEX(FixtureCode!$B$4:$AH$128,MATCH($C240,FixtureCode!$B$4:$B$128,0),MATCH("G"&amp;D240&amp;"-T2",FixtureCode!$B$4:$AH$4,0)))))</f>
        <v>-</v>
      </c>
      <c r="G240" s="12" t="str">
        <f>IF(C240="-","-",IF(AND(ISNUMBER(Fixture!G244),ISNUMBER(Fixture!I244),Fixture!F244&lt;&gt;"BYE",Fixture!J244&lt;&gt;"BYE"),"Yes","-"))</f>
        <v>-</v>
      </c>
      <c r="H240" s="9" t="str">
        <f>IF(G240="-","-",IF(Fixture!G244&gt;Fixture!I244,Settings!$G$7,IF(Fixture!G244=Fixture!I244,Settings!$G$8,IF(Fixture!G244&lt;Fixture!I244,Settings!$G$9,"-"))))</f>
        <v>-</v>
      </c>
      <c r="I240" s="13" t="str">
        <f>IF(G240="-","-",IF(Fixture!I244&gt;Fixture!G244,Settings!$G$7,IF(Fixture!I244=Fixture!G244,Settings!$G$8,IF(Fixture!I244&lt;Fixture!G244,Settings!$G$9,"-"))))</f>
        <v>-</v>
      </c>
    </row>
    <row r="241" spans="3:9" x14ac:dyDescent="0.25">
      <c r="C241" s="12" t="str">
        <f t="shared" si="8"/>
        <v>-</v>
      </c>
      <c r="D241" s="9" t="str">
        <f t="shared" si="9"/>
        <v>-</v>
      </c>
      <c r="E241" s="9" t="str">
        <f>IF(C241="-","-",IF(D241=maxgameno+2,"blank row 2",IF(D241=maxgameno+1,"blank row 1",INDEX(FixtureCode!$B$4:$AH$128,MATCH($C241,FixtureCode!$B$4:$B$128,0),MATCH("G"&amp;D241&amp;"-T1",FixtureCode!$B$4:$AH$4,0)))))</f>
        <v>-</v>
      </c>
      <c r="F241" s="13" t="str">
        <f>IF(C241="-","-",IF(D241=maxgameno+2,"blank row 2",IF(D241=maxgameno+1,"blank row 1",INDEX(FixtureCode!$B$4:$AH$128,MATCH($C241,FixtureCode!$B$4:$B$128,0),MATCH("G"&amp;D241&amp;"-T2",FixtureCode!$B$4:$AH$4,0)))))</f>
        <v>-</v>
      </c>
      <c r="G241" s="12" t="str">
        <f>IF(C241="-","-",IF(AND(ISNUMBER(Fixture!G245),ISNUMBER(Fixture!I245),Fixture!F245&lt;&gt;"BYE",Fixture!J245&lt;&gt;"BYE"),"Yes","-"))</f>
        <v>-</v>
      </c>
      <c r="H241" s="9" t="str">
        <f>IF(G241="-","-",IF(Fixture!G245&gt;Fixture!I245,Settings!$G$7,IF(Fixture!G245=Fixture!I245,Settings!$G$8,IF(Fixture!G245&lt;Fixture!I245,Settings!$G$9,"-"))))</f>
        <v>-</v>
      </c>
      <c r="I241" s="13" t="str">
        <f>IF(G241="-","-",IF(Fixture!I245&gt;Fixture!G245,Settings!$G$7,IF(Fixture!I245=Fixture!G245,Settings!$G$8,IF(Fixture!I245&lt;Fixture!G245,Settings!$G$9,"-"))))</f>
        <v>-</v>
      </c>
    </row>
    <row r="242" spans="3:9" x14ac:dyDescent="0.25">
      <c r="C242" s="12" t="str">
        <f t="shared" si="8"/>
        <v>-</v>
      </c>
      <c r="D242" s="9" t="str">
        <f t="shared" si="9"/>
        <v>-</v>
      </c>
      <c r="E242" s="9" t="str">
        <f>IF(C242="-","-",IF(D242=maxgameno+2,"blank row 2",IF(D242=maxgameno+1,"blank row 1",INDEX(FixtureCode!$B$4:$AH$128,MATCH($C242,FixtureCode!$B$4:$B$128,0),MATCH("G"&amp;D242&amp;"-T1",FixtureCode!$B$4:$AH$4,0)))))</f>
        <v>-</v>
      </c>
      <c r="F242" s="13" t="str">
        <f>IF(C242="-","-",IF(D242=maxgameno+2,"blank row 2",IF(D242=maxgameno+1,"blank row 1",INDEX(FixtureCode!$B$4:$AH$128,MATCH($C242,FixtureCode!$B$4:$B$128,0),MATCH("G"&amp;D242&amp;"-T2",FixtureCode!$B$4:$AH$4,0)))))</f>
        <v>-</v>
      </c>
      <c r="G242" s="12" t="str">
        <f>IF(C242="-","-",IF(AND(ISNUMBER(Fixture!G246),ISNUMBER(Fixture!I246),Fixture!F246&lt;&gt;"BYE",Fixture!J246&lt;&gt;"BYE"),"Yes","-"))</f>
        <v>-</v>
      </c>
      <c r="H242" s="9" t="str">
        <f>IF(G242="-","-",IF(Fixture!G246&gt;Fixture!I246,Settings!$G$7,IF(Fixture!G246=Fixture!I246,Settings!$G$8,IF(Fixture!G246&lt;Fixture!I246,Settings!$G$9,"-"))))</f>
        <v>-</v>
      </c>
      <c r="I242" s="13" t="str">
        <f>IF(G242="-","-",IF(Fixture!I246&gt;Fixture!G246,Settings!$G$7,IF(Fixture!I246=Fixture!G246,Settings!$G$8,IF(Fixture!I246&lt;Fixture!G246,Settings!$G$9,"-"))))</f>
        <v>-</v>
      </c>
    </row>
    <row r="243" spans="3:9" x14ac:dyDescent="0.25">
      <c r="C243" s="12" t="str">
        <f t="shared" si="8"/>
        <v>-</v>
      </c>
      <c r="D243" s="9" t="str">
        <f t="shared" si="9"/>
        <v>-</v>
      </c>
      <c r="E243" s="9" t="str">
        <f>IF(C243="-","-",IF(D243=maxgameno+2,"blank row 2",IF(D243=maxgameno+1,"blank row 1",INDEX(FixtureCode!$B$4:$AH$128,MATCH($C243,FixtureCode!$B$4:$B$128,0),MATCH("G"&amp;D243&amp;"-T1",FixtureCode!$B$4:$AH$4,0)))))</f>
        <v>-</v>
      </c>
      <c r="F243" s="13" t="str">
        <f>IF(C243="-","-",IF(D243=maxgameno+2,"blank row 2",IF(D243=maxgameno+1,"blank row 1",INDEX(FixtureCode!$B$4:$AH$128,MATCH($C243,FixtureCode!$B$4:$B$128,0),MATCH("G"&amp;D243&amp;"-T2",FixtureCode!$B$4:$AH$4,0)))))</f>
        <v>-</v>
      </c>
      <c r="G243" s="12" t="str">
        <f>IF(C243="-","-",IF(AND(ISNUMBER(Fixture!G247),ISNUMBER(Fixture!I247),Fixture!F247&lt;&gt;"BYE",Fixture!J247&lt;&gt;"BYE"),"Yes","-"))</f>
        <v>-</v>
      </c>
      <c r="H243" s="9" t="str">
        <f>IF(G243="-","-",IF(Fixture!G247&gt;Fixture!I247,Settings!$G$7,IF(Fixture!G247=Fixture!I247,Settings!$G$8,IF(Fixture!G247&lt;Fixture!I247,Settings!$G$9,"-"))))</f>
        <v>-</v>
      </c>
      <c r="I243" s="13" t="str">
        <f>IF(G243="-","-",IF(Fixture!I247&gt;Fixture!G247,Settings!$G$7,IF(Fixture!I247=Fixture!G247,Settings!$G$8,IF(Fixture!I247&lt;Fixture!G247,Settings!$G$9,"-"))))</f>
        <v>-</v>
      </c>
    </row>
    <row r="244" spans="3:9" x14ac:dyDescent="0.25">
      <c r="C244" s="12" t="str">
        <f t="shared" si="8"/>
        <v>-</v>
      </c>
      <c r="D244" s="9" t="str">
        <f t="shared" si="9"/>
        <v>-</v>
      </c>
      <c r="E244" s="9" t="str">
        <f>IF(C244="-","-",IF(D244=maxgameno+2,"blank row 2",IF(D244=maxgameno+1,"blank row 1",INDEX(FixtureCode!$B$4:$AH$128,MATCH($C244,FixtureCode!$B$4:$B$128,0),MATCH("G"&amp;D244&amp;"-T1",FixtureCode!$B$4:$AH$4,0)))))</f>
        <v>-</v>
      </c>
      <c r="F244" s="13" t="str">
        <f>IF(C244="-","-",IF(D244=maxgameno+2,"blank row 2",IF(D244=maxgameno+1,"blank row 1",INDEX(FixtureCode!$B$4:$AH$128,MATCH($C244,FixtureCode!$B$4:$B$128,0),MATCH("G"&amp;D244&amp;"-T2",FixtureCode!$B$4:$AH$4,0)))))</f>
        <v>-</v>
      </c>
      <c r="G244" s="12" t="str">
        <f>IF(C244="-","-",IF(AND(ISNUMBER(Fixture!G248),ISNUMBER(Fixture!I248),Fixture!F248&lt;&gt;"BYE",Fixture!J248&lt;&gt;"BYE"),"Yes","-"))</f>
        <v>-</v>
      </c>
      <c r="H244" s="9" t="str">
        <f>IF(G244="-","-",IF(Fixture!G248&gt;Fixture!I248,Settings!$G$7,IF(Fixture!G248=Fixture!I248,Settings!$G$8,IF(Fixture!G248&lt;Fixture!I248,Settings!$G$9,"-"))))</f>
        <v>-</v>
      </c>
      <c r="I244" s="13" t="str">
        <f>IF(G244="-","-",IF(Fixture!I248&gt;Fixture!G248,Settings!$G$7,IF(Fixture!I248=Fixture!G248,Settings!$G$8,IF(Fixture!I248&lt;Fixture!G248,Settings!$G$9,"-"))))</f>
        <v>-</v>
      </c>
    </row>
    <row r="245" spans="3:9" x14ac:dyDescent="0.25">
      <c r="C245" s="12" t="str">
        <f t="shared" si="8"/>
        <v>-</v>
      </c>
      <c r="D245" s="9" t="str">
        <f t="shared" si="9"/>
        <v>-</v>
      </c>
      <c r="E245" s="9" t="str">
        <f>IF(C245="-","-",IF(D245=maxgameno+2,"blank row 2",IF(D245=maxgameno+1,"blank row 1",INDEX(FixtureCode!$B$4:$AH$128,MATCH($C245,FixtureCode!$B$4:$B$128,0),MATCH("G"&amp;D245&amp;"-T1",FixtureCode!$B$4:$AH$4,0)))))</f>
        <v>-</v>
      </c>
      <c r="F245" s="13" t="str">
        <f>IF(C245="-","-",IF(D245=maxgameno+2,"blank row 2",IF(D245=maxgameno+1,"blank row 1",INDEX(FixtureCode!$B$4:$AH$128,MATCH($C245,FixtureCode!$B$4:$B$128,0),MATCH("G"&amp;D245&amp;"-T2",FixtureCode!$B$4:$AH$4,0)))))</f>
        <v>-</v>
      </c>
      <c r="G245" s="12" t="str">
        <f>IF(C245="-","-",IF(AND(ISNUMBER(Fixture!G249),ISNUMBER(Fixture!I249),Fixture!F249&lt;&gt;"BYE",Fixture!J249&lt;&gt;"BYE"),"Yes","-"))</f>
        <v>-</v>
      </c>
      <c r="H245" s="9" t="str">
        <f>IF(G245="-","-",IF(Fixture!G249&gt;Fixture!I249,Settings!$G$7,IF(Fixture!G249=Fixture!I249,Settings!$G$8,IF(Fixture!G249&lt;Fixture!I249,Settings!$G$9,"-"))))</f>
        <v>-</v>
      </c>
      <c r="I245" s="13" t="str">
        <f>IF(G245="-","-",IF(Fixture!I249&gt;Fixture!G249,Settings!$G$7,IF(Fixture!I249=Fixture!G249,Settings!$G$8,IF(Fixture!I249&lt;Fixture!G249,Settings!$G$9,"-"))))</f>
        <v>-</v>
      </c>
    </row>
    <row r="246" spans="3:9" x14ac:dyDescent="0.25">
      <c r="C246" s="12" t="str">
        <f t="shared" si="8"/>
        <v>-</v>
      </c>
      <c r="D246" s="9" t="str">
        <f t="shared" si="9"/>
        <v>-</v>
      </c>
      <c r="E246" s="9" t="str">
        <f>IF(C246="-","-",IF(D246=maxgameno+2,"blank row 2",IF(D246=maxgameno+1,"blank row 1",INDEX(FixtureCode!$B$4:$AH$128,MATCH($C246,FixtureCode!$B$4:$B$128,0),MATCH("G"&amp;D246&amp;"-T1",FixtureCode!$B$4:$AH$4,0)))))</f>
        <v>-</v>
      </c>
      <c r="F246" s="13" t="str">
        <f>IF(C246="-","-",IF(D246=maxgameno+2,"blank row 2",IF(D246=maxgameno+1,"blank row 1",INDEX(FixtureCode!$B$4:$AH$128,MATCH($C246,FixtureCode!$B$4:$B$128,0),MATCH("G"&amp;D246&amp;"-T2",FixtureCode!$B$4:$AH$4,0)))))</f>
        <v>-</v>
      </c>
      <c r="G246" s="12" t="str">
        <f>IF(C246="-","-",IF(AND(ISNUMBER(Fixture!G250),ISNUMBER(Fixture!I250),Fixture!F250&lt;&gt;"BYE",Fixture!J250&lt;&gt;"BYE"),"Yes","-"))</f>
        <v>-</v>
      </c>
      <c r="H246" s="9" t="str">
        <f>IF(G246="-","-",IF(Fixture!G250&gt;Fixture!I250,Settings!$G$7,IF(Fixture!G250=Fixture!I250,Settings!$G$8,IF(Fixture!G250&lt;Fixture!I250,Settings!$G$9,"-"))))</f>
        <v>-</v>
      </c>
      <c r="I246" s="13" t="str">
        <f>IF(G246="-","-",IF(Fixture!I250&gt;Fixture!G250,Settings!$G$7,IF(Fixture!I250=Fixture!G250,Settings!$G$8,IF(Fixture!I250&lt;Fixture!G250,Settings!$G$9,"-"))))</f>
        <v>-</v>
      </c>
    </row>
    <row r="247" spans="3:9" x14ac:dyDescent="0.25">
      <c r="C247" s="12" t="str">
        <f t="shared" si="8"/>
        <v>-</v>
      </c>
      <c r="D247" s="9" t="str">
        <f t="shared" si="9"/>
        <v>-</v>
      </c>
      <c r="E247" s="9" t="str">
        <f>IF(C247="-","-",IF(D247=maxgameno+2,"blank row 2",IF(D247=maxgameno+1,"blank row 1",INDEX(FixtureCode!$B$4:$AH$128,MATCH($C247,FixtureCode!$B$4:$B$128,0),MATCH("G"&amp;D247&amp;"-T1",FixtureCode!$B$4:$AH$4,0)))))</f>
        <v>-</v>
      </c>
      <c r="F247" s="13" t="str">
        <f>IF(C247="-","-",IF(D247=maxgameno+2,"blank row 2",IF(D247=maxgameno+1,"blank row 1",INDEX(FixtureCode!$B$4:$AH$128,MATCH($C247,FixtureCode!$B$4:$B$128,0),MATCH("G"&amp;D247&amp;"-T2",FixtureCode!$B$4:$AH$4,0)))))</f>
        <v>-</v>
      </c>
      <c r="G247" s="12" t="str">
        <f>IF(C247="-","-",IF(AND(ISNUMBER(Fixture!G251),ISNUMBER(Fixture!I251),Fixture!F251&lt;&gt;"BYE",Fixture!J251&lt;&gt;"BYE"),"Yes","-"))</f>
        <v>-</v>
      </c>
      <c r="H247" s="9" t="str">
        <f>IF(G247="-","-",IF(Fixture!G251&gt;Fixture!I251,Settings!$G$7,IF(Fixture!G251=Fixture!I251,Settings!$G$8,IF(Fixture!G251&lt;Fixture!I251,Settings!$G$9,"-"))))</f>
        <v>-</v>
      </c>
      <c r="I247" s="13" t="str">
        <f>IF(G247="-","-",IF(Fixture!I251&gt;Fixture!G251,Settings!$G$7,IF(Fixture!I251=Fixture!G251,Settings!$G$8,IF(Fixture!I251&lt;Fixture!G251,Settings!$G$9,"-"))))</f>
        <v>-</v>
      </c>
    </row>
    <row r="248" spans="3:9" x14ac:dyDescent="0.25">
      <c r="C248" s="12" t="str">
        <f t="shared" si="8"/>
        <v>-</v>
      </c>
      <c r="D248" s="9" t="str">
        <f t="shared" si="9"/>
        <v>-</v>
      </c>
      <c r="E248" s="9" t="str">
        <f>IF(C248="-","-",IF(D248=maxgameno+2,"blank row 2",IF(D248=maxgameno+1,"blank row 1",INDEX(FixtureCode!$B$4:$AH$128,MATCH($C248,FixtureCode!$B$4:$B$128,0),MATCH("G"&amp;D248&amp;"-T1",FixtureCode!$B$4:$AH$4,0)))))</f>
        <v>-</v>
      </c>
      <c r="F248" s="13" t="str">
        <f>IF(C248="-","-",IF(D248=maxgameno+2,"blank row 2",IF(D248=maxgameno+1,"blank row 1",INDEX(FixtureCode!$B$4:$AH$128,MATCH($C248,FixtureCode!$B$4:$B$128,0),MATCH("G"&amp;D248&amp;"-T2",FixtureCode!$B$4:$AH$4,0)))))</f>
        <v>-</v>
      </c>
      <c r="G248" s="12" t="str">
        <f>IF(C248="-","-",IF(AND(ISNUMBER(Fixture!G252),ISNUMBER(Fixture!I252),Fixture!F252&lt;&gt;"BYE",Fixture!J252&lt;&gt;"BYE"),"Yes","-"))</f>
        <v>-</v>
      </c>
      <c r="H248" s="9" t="str">
        <f>IF(G248="-","-",IF(Fixture!G252&gt;Fixture!I252,Settings!$G$7,IF(Fixture!G252=Fixture!I252,Settings!$G$8,IF(Fixture!G252&lt;Fixture!I252,Settings!$G$9,"-"))))</f>
        <v>-</v>
      </c>
      <c r="I248" s="13" t="str">
        <f>IF(G248="-","-",IF(Fixture!I252&gt;Fixture!G252,Settings!$G$7,IF(Fixture!I252=Fixture!G252,Settings!$G$8,IF(Fixture!I252&lt;Fixture!G252,Settings!$G$9,"-"))))</f>
        <v>-</v>
      </c>
    </row>
    <row r="249" spans="3:9" x14ac:dyDescent="0.25">
      <c r="C249" s="12" t="str">
        <f t="shared" si="8"/>
        <v>-</v>
      </c>
      <c r="D249" s="9" t="str">
        <f t="shared" si="9"/>
        <v>-</v>
      </c>
      <c r="E249" s="9" t="str">
        <f>IF(C249="-","-",IF(D249=maxgameno+2,"blank row 2",IF(D249=maxgameno+1,"blank row 1",INDEX(FixtureCode!$B$4:$AH$128,MATCH($C249,FixtureCode!$B$4:$B$128,0),MATCH("G"&amp;D249&amp;"-T1",FixtureCode!$B$4:$AH$4,0)))))</f>
        <v>-</v>
      </c>
      <c r="F249" s="13" t="str">
        <f>IF(C249="-","-",IF(D249=maxgameno+2,"blank row 2",IF(D249=maxgameno+1,"blank row 1",INDEX(FixtureCode!$B$4:$AH$128,MATCH($C249,FixtureCode!$B$4:$B$128,0),MATCH("G"&amp;D249&amp;"-T2",FixtureCode!$B$4:$AH$4,0)))))</f>
        <v>-</v>
      </c>
      <c r="G249" s="12" t="str">
        <f>IF(C249="-","-",IF(AND(ISNUMBER(Fixture!G253),ISNUMBER(Fixture!I253),Fixture!F253&lt;&gt;"BYE",Fixture!J253&lt;&gt;"BYE"),"Yes","-"))</f>
        <v>-</v>
      </c>
      <c r="H249" s="9" t="str">
        <f>IF(G249="-","-",IF(Fixture!G253&gt;Fixture!I253,Settings!$G$7,IF(Fixture!G253=Fixture!I253,Settings!$G$8,IF(Fixture!G253&lt;Fixture!I253,Settings!$G$9,"-"))))</f>
        <v>-</v>
      </c>
      <c r="I249" s="13" t="str">
        <f>IF(G249="-","-",IF(Fixture!I253&gt;Fixture!G253,Settings!$G$7,IF(Fixture!I253=Fixture!G253,Settings!$G$8,IF(Fixture!I253&lt;Fixture!G253,Settings!$G$9,"-"))))</f>
        <v>-</v>
      </c>
    </row>
    <row r="250" spans="3:9" x14ac:dyDescent="0.25">
      <c r="C250" s="12" t="str">
        <f t="shared" si="8"/>
        <v>-</v>
      </c>
      <c r="D250" s="9" t="str">
        <f t="shared" si="9"/>
        <v>-</v>
      </c>
      <c r="E250" s="9" t="str">
        <f>IF(C250="-","-",IF(D250=maxgameno+2,"blank row 2",IF(D250=maxgameno+1,"blank row 1",INDEX(FixtureCode!$B$4:$AH$128,MATCH($C250,FixtureCode!$B$4:$B$128,0),MATCH("G"&amp;D250&amp;"-T1",FixtureCode!$B$4:$AH$4,0)))))</f>
        <v>-</v>
      </c>
      <c r="F250" s="13" t="str">
        <f>IF(C250="-","-",IF(D250=maxgameno+2,"blank row 2",IF(D250=maxgameno+1,"blank row 1",INDEX(FixtureCode!$B$4:$AH$128,MATCH($C250,FixtureCode!$B$4:$B$128,0),MATCH("G"&amp;D250&amp;"-T2",FixtureCode!$B$4:$AH$4,0)))))</f>
        <v>-</v>
      </c>
      <c r="G250" s="12" t="str">
        <f>IF(C250="-","-",IF(AND(ISNUMBER(Fixture!G254),ISNUMBER(Fixture!I254),Fixture!F254&lt;&gt;"BYE",Fixture!J254&lt;&gt;"BYE"),"Yes","-"))</f>
        <v>-</v>
      </c>
      <c r="H250" s="9" t="str">
        <f>IF(G250="-","-",IF(Fixture!G254&gt;Fixture!I254,Settings!$G$7,IF(Fixture!G254=Fixture!I254,Settings!$G$8,IF(Fixture!G254&lt;Fixture!I254,Settings!$G$9,"-"))))</f>
        <v>-</v>
      </c>
      <c r="I250" s="13" t="str">
        <f>IF(G250="-","-",IF(Fixture!I254&gt;Fixture!G254,Settings!$G$7,IF(Fixture!I254=Fixture!G254,Settings!$G$8,IF(Fixture!I254&lt;Fixture!G254,Settings!$G$9,"-"))))</f>
        <v>-</v>
      </c>
    </row>
    <row r="251" spans="3:9" x14ac:dyDescent="0.25">
      <c r="C251" s="12" t="str">
        <f t="shared" si="8"/>
        <v>-</v>
      </c>
      <c r="D251" s="9" t="str">
        <f t="shared" si="9"/>
        <v>-</v>
      </c>
      <c r="E251" s="9" t="str">
        <f>IF(C251="-","-",IF(D251=maxgameno+2,"blank row 2",IF(D251=maxgameno+1,"blank row 1",INDEX(FixtureCode!$B$4:$AH$128,MATCH($C251,FixtureCode!$B$4:$B$128,0),MATCH("G"&amp;D251&amp;"-T1",FixtureCode!$B$4:$AH$4,0)))))</f>
        <v>-</v>
      </c>
      <c r="F251" s="13" t="str">
        <f>IF(C251="-","-",IF(D251=maxgameno+2,"blank row 2",IF(D251=maxgameno+1,"blank row 1",INDEX(FixtureCode!$B$4:$AH$128,MATCH($C251,FixtureCode!$B$4:$B$128,0),MATCH("G"&amp;D251&amp;"-T2",FixtureCode!$B$4:$AH$4,0)))))</f>
        <v>-</v>
      </c>
      <c r="G251" s="12" t="str">
        <f>IF(C251="-","-",IF(AND(ISNUMBER(Fixture!G255),ISNUMBER(Fixture!I255),Fixture!F255&lt;&gt;"BYE",Fixture!J255&lt;&gt;"BYE"),"Yes","-"))</f>
        <v>-</v>
      </c>
      <c r="H251" s="9" t="str">
        <f>IF(G251="-","-",IF(Fixture!G255&gt;Fixture!I255,Settings!$G$7,IF(Fixture!G255=Fixture!I255,Settings!$G$8,IF(Fixture!G255&lt;Fixture!I255,Settings!$G$9,"-"))))</f>
        <v>-</v>
      </c>
      <c r="I251" s="13" t="str">
        <f>IF(G251="-","-",IF(Fixture!I255&gt;Fixture!G255,Settings!$G$7,IF(Fixture!I255=Fixture!G255,Settings!$G$8,IF(Fixture!I255&lt;Fixture!G255,Settings!$G$9,"-"))))</f>
        <v>-</v>
      </c>
    </row>
    <row r="252" spans="3:9" x14ac:dyDescent="0.25">
      <c r="C252" s="12" t="str">
        <f t="shared" si="8"/>
        <v>-</v>
      </c>
      <c r="D252" s="9" t="str">
        <f t="shared" si="9"/>
        <v>-</v>
      </c>
      <c r="E252" s="9" t="str">
        <f>IF(C252="-","-",IF(D252=maxgameno+2,"blank row 2",IF(D252=maxgameno+1,"blank row 1",INDEX(FixtureCode!$B$4:$AH$128,MATCH($C252,FixtureCode!$B$4:$B$128,0),MATCH("G"&amp;D252&amp;"-T1",FixtureCode!$B$4:$AH$4,0)))))</f>
        <v>-</v>
      </c>
      <c r="F252" s="13" t="str">
        <f>IF(C252="-","-",IF(D252=maxgameno+2,"blank row 2",IF(D252=maxgameno+1,"blank row 1",INDEX(FixtureCode!$B$4:$AH$128,MATCH($C252,FixtureCode!$B$4:$B$128,0),MATCH("G"&amp;D252&amp;"-T2",FixtureCode!$B$4:$AH$4,0)))))</f>
        <v>-</v>
      </c>
      <c r="G252" s="12" t="str">
        <f>IF(C252="-","-",IF(AND(ISNUMBER(Fixture!G256),ISNUMBER(Fixture!I256),Fixture!F256&lt;&gt;"BYE",Fixture!J256&lt;&gt;"BYE"),"Yes","-"))</f>
        <v>-</v>
      </c>
      <c r="H252" s="9" t="str">
        <f>IF(G252="-","-",IF(Fixture!G256&gt;Fixture!I256,Settings!$G$7,IF(Fixture!G256=Fixture!I256,Settings!$G$8,IF(Fixture!G256&lt;Fixture!I256,Settings!$G$9,"-"))))</f>
        <v>-</v>
      </c>
      <c r="I252" s="13" t="str">
        <f>IF(G252="-","-",IF(Fixture!I256&gt;Fixture!G256,Settings!$G$7,IF(Fixture!I256=Fixture!G256,Settings!$G$8,IF(Fixture!I256&lt;Fixture!G256,Settings!$G$9,"-"))))</f>
        <v>-</v>
      </c>
    </row>
    <row r="253" spans="3:9" x14ac:dyDescent="0.25">
      <c r="C253" s="12" t="str">
        <f t="shared" si="8"/>
        <v>-</v>
      </c>
      <c r="D253" s="9" t="str">
        <f t="shared" si="9"/>
        <v>-</v>
      </c>
      <c r="E253" s="9" t="str">
        <f>IF(C253="-","-",IF(D253=maxgameno+2,"blank row 2",IF(D253=maxgameno+1,"blank row 1",INDEX(FixtureCode!$B$4:$AH$128,MATCH($C253,FixtureCode!$B$4:$B$128,0),MATCH("G"&amp;D253&amp;"-T1",FixtureCode!$B$4:$AH$4,0)))))</f>
        <v>-</v>
      </c>
      <c r="F253" s="13" t="str">
        <f>IF(C253="-","-",IF(D253=maxgameno+2,"blank row 2",IF(D253=maxgameno+1,"blank row 1",INDEX(FixtureCode!$B$4:$AH$128,MATCH($C253,FixtureCode!$B$4:$B$128,0),MATCH("G"&amp;D253&amp;"-T2",FixtureCode!$B$4:$AH$4,0)))))</f>
        <v>-</v>
      </c>
      <c r="G253" s="12" t="str">
        <f>IF(C253="-","-",IF(AND(ISNUMBER(Fixture!G257),ISNUMBER(Fixture!I257),Fixture!F257&lt;&gt;"BYE",Fixture!J257&lt;&gt;"BYE"),"Yes","-"))</f>
        <v>-</v>
      </c>
      <c r="H253" s="9" t="str">
        <f>IF(G253="-","-",IF(Fixture!G257&gt;Fixture!I257,Settings!$G$7,IF(Fixture!G257=Fixture!I257,Settings!$G$8,IF(Fixture!G257&lt;Fixture!I257,Settings!$G$9,"-"))))</f>
        <v>-</v>
      </c>
      <c r="I253" s="13" t="str">
        <f>IF(G253="-","-",IF(Fixture!I257&gt;Fixture!G257,Settings!$G$7,IF(Fixture!I257=Fixture!G257,Settings!$G$8,IF(Fixture!I257&lt;Fixture!G257,Settings!$G$9,"-"))))</f>
        <v>-</v>
      </c>
    </row>
    <row r="254" spans="3:9" x14ac:dyDescent="0.25">
      <c r="C254" s="12" t="str">
        <f t="shared" si="8"/>
        <v>-</v>
      </c>
      <c r="D254" s="9" t="str">
        <f t="shared" si="9"/>
        <v>-</v>
      </c>
      <c r="E254" s="9" t="str">
        <f>IF(C254="-","-",IF(D254=maxgameno+2,"blank row 2",IF(D254=maxgameno+1,"blank row 1",INDEX(FixtureCode!$B$4:$AH$128,MATCH($C254,FixtureCode!$B$4:$B$128,0),MATCH("G"&amp;D254&amp;"-T1",FixtureCode!$B$4:$AH$4,0)))))</f>
        <v>-</v>
      </c>
      <c r="F254" s="13" t="str">
        <f>IF(C254="-","-",IF(D254=maxgameno+2,"blank row 2",IF(D254=maxgameno+1,"blank row 1",INDEX(FixtureCode!$B$4:$AH$128,MATCH($C254,FixtureCode!$B$4:$B$128,0),MATCH("G"&amp;D254&amp;"-T2",FixtureCode!$B$4:$AH$4,0)))))</f>
        <v>-</v>
      </c>
      <c r="G254" s="12" t="str">
        <f>IF(C254="-","-",IF(AND(ISNUMBER(Fixture!G258),ISNUMBER(Fixture!I258),Fixture!F258&lt;&gt;"BYE",Fixture!J258&lt;&gt;"BYE"),"Yes","-"))</f>
        <v>-</v>
      </c>
      <c r="H254" s="9" t="str">
        <f>IF(G254="-","-",IF(Fixture!G258&gt;Fixture!I258,Settings!$G$7,IF(Fixture!G258=Fixture!I258,Settings!$G$8,IF(Fixture!G258&lt;Fixture!I258,Settings!$G$9,"-"))))</f>
        <v>-</v>
      </c>
      <c r="I254" s="13" t="str">
        <f>IF(G254="-","-",IF(Fixture!I258&gt;Fixture!G258,Settings!$G$7,IF(Fixture!I258=Fixture!G258,Settings!$G$8,IF(Fixture!I258&lt;Fixture!G258,Settings!$G$9,"-"))))</f>
        <v>-</v>
      </c>
    </row>
    <row r="255" spans="3:9" x14ac:dyDescent="0.25">
      <c r="C255" s="12" t="str">
        <f t="shared" si="8"/>
        <v>-</v>
      </c>
      <c r="D255" s="9" t="str">
        <f t="shared" si="9"/>
        <v>-</v>
      </c>
      <c r="E255" s="9" t="str">
        <f>IF(C255="-","-",IF(D255=maxgameno+2,"blank row 2",IF(D255=maxgameno+1,"blank row 1",INDEX(FixtureCode!$B$4:$AH$128,MATCH($C255,FixtureCode!$B$4:$B$128,0),MATCH("G"&amp;D255&amp;"-T1",FixtureCode!$B$4:$AH$4,0)))))</f>
        <v>-</v>
      </c>
      <c r="F255" s="13" t="str">
        <f>IF(C255="-","-",IF(D255=maxgameno+2,"blank row 2",IF(D255=maxgameno+1,"blank row 1",INDEX(FixtureCode!$B$4:$AH$128,MATCH($C255,FixtureCode!$B$4:$B$128,0),MATCH("G"&amp;D255&amp;"-T2",FixtureCode!$B$4:$AH$4,0)))))</f>
        <v>-</v>
      </c>
      <c r="G255" s="12" t="str">
        <f>IF(C255="-","-",IF(AND(ISNUMBER(Fixture!G259),ISNUMBER(Fixture!I259),Fixture!F259&lt;&gt;"BYE",Fixture!J259&lt;&gt;"BYE"),"Yes","-"))</f>
        <v>-</v>
      </c>
      <c r="H255" s="9" t="str">
        <f>IF(G255="-","-",IF(Fixture!G259&gt;Fixture!I259,Settings!$G$7,IF(Fixture!G259=Fixture!I259,Settings!$G$8,IF(Fixture!G259&lt;Fixture!I259,Settings!$G$9,"-"))))</f>
        <v>-</v>
      </c>
      <c r="I255" s="13" t="str">
        <f>IF(G255="-","-",IF(Fixture!I259&gt;Fixture!G259,Settings!$G$7,IF(Fixture!I259=Fixture!G259,Settings!$G$8,IF(Fixture!I259&lt;Fixture!G259,Settings!$G$9,"-"))))</f>
        <v>-</v>
      </c>
    </row>
    <row r="256" spans="3:9" x14ac:dyDescent="0.25">
      <c r="C256" s="12" t="str">
        <f t="shared" si="8"/>
        <v>-</v>
      </c>
      <c r="D256" s="9" t="str">
        <f t="shared" si="9"/>
        <v>-</v>
      </c>
      <c r="E256" s="9" t="str">
        <f>IF(C256="-","-",IF(D256=maxgameno+2,"blank row 2",IF(D256=maxgameno+1,"blank row 1",INDEX(FixtureCode!$B$4:$AH$128,MATCH($C256,FixtureCode!$B$4:$B$128,0),MATCH("G"&amp;D256&amp;"-T1",FixtureCode!$B$4:$AH$4,0)))))</f>
        <v>-</v>
      </c>
      <c r="F256" s="13" t="str">
        <f>IF(C256="-","-",IF(D256=maxgameno+2,"blank row 2",IF(D256=maxgameno+1,"blank row 1",INDEX(FixtureCode!$B$4:$AH$128,MATCH($C256,FixtureCode!$B$4:$B$128,0),MATCH("G"&amp;D256&amp;"-T2",FixtureCode!$B$4:$AH$4,0)))))</f>
        <v>-</v>
      </c>
      <c r="G256" s="12" t="str">
        <f>IF(C256="-","-",IF(AND(ISNUMBER(Fixture!G260),ISNUMBER(Fixture!I260),Fixture!F260&lt;&gt;"BYE",Fixture!J260&lt;&gt;"BYE"),"Yes","-"))</f>
        <v>-</v>
      </c>
      <c r="H256" s="9" t="str">
        <f>IF(G256="-","-",IF(Fixture!G260&gt;Fixture!I260,Settings!$G$7,IF(Fixture!G260=Fixture!I260,Settings!$G$8,IF(Fixture!G260&lt;Fixture!I260,Settings!$G$9,"-"))))</f>
        <v>-</v>
      </c>
      <c r="I256" s="13" t="str">
        <f>IF(G256="-","-",IF(Fixture!I260&gt;Fixture!G260,Settings!$G$7,IF(Fixture!I260=Fixture!G260,Settings!$G$8,IF(Fixture!I260&lt;Fixture!G260,Settings!$G$9,"-"))))</f>
        <v>-</v>
      </c>
    </row>
    <row r="257" spans="3:9" x14ac:dyDescent="0.25">
      <c r="C257" s="12" t="str">
        <f t="shared" si="8"/>
        <v>-</v>
      </c>
      <c r="D257" s="9" t="str">
        <f t="shared" si="9"/>
        <v>-</v>
      </c>
      <c r="E257" s="9" t="str">
        <f>IF(C257="-","-",IF(D257=maxgameno+2,"blank row 2",IF(D257=maxgameno+1,"blank row 1",INDEX(FixtureCode!$B$4:$AH$128,MATCH($C257,FixtureCode!$B$4:$B$128,0),MATCH("G"&amp;D257&amp;"-T1",FixtureCode!$B$4:$AH$4,0)))))</f>
        <v>-</v>
      </c>
      <c r="F257" s="13" t="str">
        <f>IF(C257="-","-",IF(D257=maxgameno+2,"blank row 2",IF(D257=maxgameno+1,"blank row 1",INDEX(FixtureCode!$B$4:$AH$128,MATCH($C257,FixtureCode!$B$4:$B$128,0),MATCH("G"&amp;D257&amp;"-T2",FixtureCode!$B$4:$AH$4,0)))))</f>
        <v>-</v>
      </c>
      <c r="G257" s="12" t="str">
        <f>IF(C257="-","-",IF(AND(ISNUMBER(Fixture!G261),ISNUMBER(Fixture!I261),Fixture!F261&lt;&gt;"BYE",Fixture!J261&lt;&gt;"BYE"),"Yes","-"))</f>
        <v>-</v>
      </c>
      <c r="H257" s="9" t="str">
        <f>IF(G257="-","-",IF(Fixture!G261&gt;Fixture!I261,Settings!$G$7,IF(Fixture!G261=Fixture!I261,Settings!$G$8,IF(Fixture!G261&lt;Fixture!I261,Settings!$G$9,"-"))))</f>
        <v>-</v>
      </c>
      <c r="I257" s="13" t="str">
        <f>IF(G257="-","-",IF(Fixture!I261&gt;Fixture!G261,Settings!$G$7,IF(Fixture!I261=Fixture!G261,Settings!$G$8,IF(Fixture!I261&lt;Fixture!G261,Settings!$G$9,"-"))))</f>
        <v>-</v>
      </c>
    </row>
    <row r="258" spans="3:9" x14ac:dyDescent="0.25">
      <c r="C258" s="12" t="str">
        <f t="shared" si="8"/>
        <v>-</v>
      </c>
      <c r="D258" s="9" t="str">
        <f t="shared" si="9"/>
        <v>-</v>
      </c>
      <c r="E258" s="9" t="str">
        <f>IF(C258="-","-",IF(D258=maxgameno+2,"blank row 2",IF(D258=maxgameno+1,"blank row 1",INDEX(FixtureCode!$B$4:$AH$128,MATCH($C258,FixtureCode!$B$4:$B$128,0),MATCH("G"&amp;D258&amp;"-T1",FixtureCode!$B$4:$AH$4,0)))))</f>
        <v>-</v>
      </c>
      <c r="F258" s="13" t="str">
        <f>IF(C258="-","-",IF(D258=maxgameno+2,"blank row 2",IF(D258=maxgameno+1,"blank row 1",INDEX(FixtureCode!$B$4:$AH$128,MATCH($C258,FixtureCode!$B$4:$B$128,0),MATCH("G"&amp;D258&amp;"-T2",FixtureCode!$B$4:$AH$4,0)))))</f>
        <v>-</v>
      </c>
      <c r="G258" s="12" t="str">
        <f>IF(C258="-","-",IF(AND(ISNUMBER(Fixture!G262),ISNUMBER(Fixture!I262),Fixture!F262&lt;&gt;"BYE",Fixture!J262&lt;&gt;"BYE"),"Yes","-"))</f>
        <v>-</v>
      </c>
      <c r="H258" s="9" t="str">
        <f>IF(G258="-","-",IF(Fixture!G262&gt;Fixture!I262,Settings!$G$7,IF(Fixture!G262=Fixture!I262,Settings!$G$8,IF(Fixture!G262&lt;Fixture!I262,Settings!$G$9,"-"))))</f>
        <v>-</v>
      </c>
      <c r="I258" s="13" t="str">
        <f>IF(G258="-","-",IF(Fixture!I262&gt;Fixture!G262,Settings!$G$7,IF(Fixture!I262=Fixture!G262,Settings!$G$8,IF(Fixture!I262&lt;Fixture!G262,Settings!$G$9,"-"))))</f>
        <v>-</v>
      </c>
    </row>
    <row r="259" spans="3:9" x14ac:dyDescent="0.25">
      <c r="C259" s="12" t="str">
        <f t="shared" si="8"/>
        <v>-</v>
      </c>
      <c r="D259" s="9" t="str">
        <f t="shared" si="9"/>
        <v>-</v>
      </c>
      <c r="E259" s="9" t="str">
        <f>IF(C259="-","-",IF(D259=maxgameno+2,"blank row 2",IF(D259=maxgameno+1,"blank row 1",INDEX(FixtureCode!$B$4:$AH$128,MATCH($C259,FixtureCode!$B$4:$B$128,0),MATCH("G"&amp;D259&amp;"-T1",FixtureCode!$B$4:$AH$4,0)))))</f>
        <v>-</v>
      </c>
      <c r="F259" s="13" t="str">
        <f>IF(C259="-","-",IF(D259=maxgameno+2,"blank row 2",IF(D259=maxgameno+1,"blank row 1",INDEX(FixtureCode!$B$4:$AH$128,MATCH($C259,FixtureCode!$B$4:$B$128,0),MATCH("G"&amp;D259&amp;"-T2",FixtureCode!$B$4:$AH$4,0)))))</f>
        <v>-</v>
      </c>
      <c r="G259" s="12" t="str">
        <f>IF(C259="-","-",IF(AND(ISNUMBER(Fixture!G263),ISNUMBER(Fixture!I263),Fixture!F263&lt;&gt;"BYE",Fixture!J263&lt;&gt;"BYE"),"Yes","-"))</f>
        <v>-</v>
      </c>
      <c r="H259" s="9" t="str">
        <f>IF(G259="-","-",IF(Fixture!G263&gt;Fixture!I263,Settings!$G$7,IF(Fixture!G263=Fixture!I263,Settings!$G$8,IF(Fixture!G263&lt;Fixture!I263,Settings!$G$9,"-"))))</f>
        <v>-</v>
      </c>
      <c r="I259" s="13" t="str">
        <f>IF(G259="-","-",IF(Fixture!I263&gt;Fixture!G263,Settings!$G$7,IF(Fixture!I263=Fixture!G263,Settings!$G$8,IF(Fixture!I263&lt;Fixture!G263,Settings!$G$9,"-"))))</f>
        <v>-</v>
      </c>
    </row>
    <row r="260" spans="3:9" x14ac:dyDescent="0.25">
      <c r="C260" s="12" t="str">
        <f t="shared" si="8"/>
        <v>-</v>
      </c>
      <c r="D260" s="9" t="str">
        <f t="shared" si="9"/>
        <v>-</v>
      </c>
      <c r="E260" s="9" t="str">
        <f>IF(C260="-","-",IF(D260=maxgameno+2,"blank row 2",IF(D260=maxgameno+1,"blank row 1",INDEX(FixtureCode!$B$4:$AH$128,MATCH($C260,FixtureCode!$B$4:$B$128,0),MATCH("G"&amp;D260&amp;"-T1",FixtureCode!$B$4:$AH$4,0)))))</f>
        <v>-</v>
      </c>
      <c r="F260" s="13" t="str">
        <f>IF(C260="-","-",IF(D260=maxgameno+2,"blank row 2",IF(D260=maxgameno+1,"blank row 1",INDEX(FixtureCode!$B$4:$AH$128,MATCH($C260,FixtureCode!$B$4:$B$128,0),MATCH("G"&amp;D260&amp;"-T2",FixtureCode!$B$4:$AH$4,0)))))</f>
        <v>-</v>
      </c>
      <c r="G260" s="12" t="str">
        <f>IF(C260="-","-",IF(AND(ISNUMBER(Fixture!G264),ISNUMBER(Fixture!I264),Fixture!F264&lt;&gt;"BYE",Fixture!J264&lt;&gt;"BYE"),"Yes","-"))</f>
        <v>-</v>
      </c>
      <c r="H260" s="9" t="str">
        <f>IF(G260="-","-",IF(Fixture!G264&gt;Fixture!I264,Settings!$G$7,IF(Fixture!G264=Fixture!I264,Settings!$G$8,IF(Fixture!G264&lt;Fixture!I264,Settings!$G$9,"-"))))</f>
        <v>-</v>
      </c>
      <c r="I260" s="13" t="str">
        <f>IF(G260="-","-",IF(Fixture!I264&gt;Fixture!G264,Settings!$G$7,IF(Fixture!I264=Fixture!G264,Settings!$G$8,IF(Fixture!I264&lt;Fixture!G264,Settings!$G$9,"-"))))</f>
        <v>-</v>
      </c>
    </row>
    <row r="261" spans="3:9" x14ac:dyDescent="0.25">
      <c r="C261" s="12" t="str">
        <f t="shared" si="8"/>
        <v>-</v>
      </c>
      <c r="D261" s="9" t="str">
        <f t="shared" si="9"/>
        <v>-</v>
      </c>
      <c r="E261" s="9" t="str">
        <f>IF(C261="-","-",IF(D261=maxgameno+2,"blank row 2",IF(D261=maxgameno+1,"blank row 1",INDEX(FixtureCode!$B$4:$AH$128,MATCH($C261,FixtureCode!$B$4:$B$128,0),MATCH("G"&amp;D261&amp;"-T1",FixtureCode!$B$4:$AH$4,0)))))</f>
        <v>-</v>
      </c>
      <c r="F261" s="13" t="str">
        <f>IF(C261="-","-",IF(D261=maxgameno+2,"blank row 2",IF(D261=maxgameno+1,"blank row 1",INDEX(FixtureCode!$B$4:$AH$128,MATCH($C261,FixtureCode!$B$4:$B$128,0),MATCH("G"&amp;D261&amp;"-T2",FixtureCode!$B$4:$AH$4,0)))))</f>
        <v>-</v>
      </c>
      <c r="G261" s="12" t="str">
        <f>IF(C261="-","-",IF(AND(ISNUMBER(Fixture!G265),ISNUMBER(Fixture!I265),Fixture!F265&lt;&gt;"BYE",Fixture!J265&lt;&gt;"BYE"),"Yes","-"))</f>
        <v>-</v>
      </c>
      <c r="H261" s="9" t="str">
        <f>IF(G261="-","-",IF(Fixture!G265&gt;Fixture!I265,Settings!$G$7,IF(Fixture!G265=Fixture!I265,Settings!$G$8,IF(Fixture!G265&lt;Fixture!I265,Settings!$G$9,"-"))))</f>
        <v>-</v>
      </c>
      <c r="I261" s="13" t="str">
        <f>IF(G261="-","-",IF(Fixture!I265&gt;Fixture!G265,Settings!$G$7,IF(Fixture!I265=Fixture!G265,Settings!$G$8,IF(Fixture!I265&lt;Fixture!G265,Settings!$G$9,"-"))))</f>
        <v>-</v>
      </c>
    </row>
    <row r="262" spans="3:9" x14ac:dyDescent="0.25">
      <c r="C262" s="12" t="str">
        <f t="shared" ref="C262:C325" si="10">IF(C261="-","-",IF(D261+1&lt;=maxgameno+2,C261,IF(C261+1&lt;=maxroundno,C261+1,"-")))</f>
        <v>-</v>
      </c>
      <c r="D262" s="9" t="str">
        <f t="shared" ref="D262:D325" si="11">IF(C262="-","-",IF(D261+1&lt;=maxgameno+2,D261+1,1))</f>
        <v>-</v>
      </c>
      <c r="E262" s="9" t="str">
        <f>IF(C262="-","-",IF(D262=maxgameno+2,"blank row 2",IF(D262=maxgameno+1,"blank row 1",INDEX(FixtureCode!$B$4:$AH$128,MATCH($C262,FixtureCode!$B$4:$B$128,0),MATCH("G"&amp;D262&amp;"-T1",FixtureCode!$B$4:$AH$4,0)))))</f>
        <v>-</v>
      </c>
      <c r="F262" s="13" t="str">
        <f>IF(C262="-","-",IF(D262=maxgameno+2,"blank row 2",IF(D262=maxgameno+1,"blank row 1",INDEX(FixtureCode!$B$4:$AH$128,MATCH($C262,FixtureCode!$B$4:$B$128,0),MATCH("G"&amp;D262&amp;"-T2",FixtureCode!$B$4:$AH$4,0)))))</f>
        <v>-</v>
      </c>
      <c r="G262" s="12" t="str">
        <f>IF(C262="-","-",IF(AND(ISNUMBER(Fixture!G266),ISNUMBER(Fixture!I266),Fixture!F266&lt;&gt;"BYE",Fixture!J266&lt;&gt;"BYE"),"Yes","-"))</f>
        <v>-</v>
      </c>
      <c r="H262" s="9" t="str">
        <f>IF(G262="-","-",IF(Fixture!G266&gt;Fixture!I266,Settings!$G$7,IF(Fixture!G266=Fixture!I266,Settings!$G$8,IF(Fixture!G266&lt;Fixture!I266,Settings!$G$9,"-"))))</f>
        <v>-</v>
      </c>
      <c r="I262" s="13" t="str">
        <f>IF(G262="-","-",IF(Fixture!I266&gt;Fixture!G266,Settings!$G$7,IF(Fixture!I266=Fixture!G266,Settings!$G$8,IF(Fixture!I266&lt;Fixture!G266,Settings!$G$9,"-"))))</f>
        <v>-</v>
      </c>
    </row>
    <row r="263" spans="3:9" x14ac:dyDescent="0.25">
      <c r="C263" s="12" t="str">
        <f t="shared" si="10"/>
        <v>-</v>
      </c>
      <c r="D263" s="9" t="str">
        <f t="shared" si="11"/>
        <v>-</v>
      </c>
      <c r="E263" s="9" t="str">
        <f>IF(C263="-","-",IF(D263=maxgameno+2,"blank row 2",IF(D263=maxgameno+1,"blank row 1",INDEX(FixtureCode!$B$4:$AH$128,MATCH($C263,FixtureCode!$B$4:$B$128,0),MATCH("G"&amp;D263&amp;"-T1",FixtureCode!$B$4:$AH$4,0)))))</f>
        <v>-</v>
      </c>
      <c r="F263" s="13" t="str">
        <f>IF(C263="-","-",IF(D263=maxgameno+2,"blank row 2",IF(D263=maxgameno+1,"blank row 1",INDEX(FixtureCode!$B$4:$AH$128,MATCH($C263,FixtureCode!$B$4:$B$128,0),MATCH("G"&amp;D263&amp;"-T2",FixtureCode!$B$4:$AH$4,0)))))</f>
        <v>-</v>
      </c>
      <c r="G263" s="12" t="str">
        <f>IF(C263="-","-",IF(AND(ISNUMBER(Fixture!G267),ISNUMBER(Fixture!I267),Fixture!F267&lt;&gt;"BYE",Fixture!J267&lt;&gt;"BYE"),"Yes","-"))</f>
        <v>-</v>
      </c>
      <c r="H263" s="9" t="str">
        <f>IF(G263="-","-",IF(Fixture!G267&gt;Fixture!I267,Settings!$G$7,IF(Fixture!G267=Fixture!I267,Settings!$G$8,IF(Fixture!G267&lt;Fixture!I267,Settings!$G$9,"-"))))</f>
        <v>-</v>
      </c>
      <c r="I263" s="13" t="str">
        <f>IF(G263="-","-",IF(Fixture!I267&gt;Fixture!G267,Settings!$G$7,IF(Fixture!I267=Fixture!G267,Settings!$G$8,IF(Fixture!I267&lt;Fixture!G267,Settings!$G$9,"-"))))</f>
        <v>-</v>
      </c>
    </row>
    <row r="264" spans="3:9" x14ac:dyDescent="0.25">
      <c r="C264" s="12" t="str">
        <f t="shared" si="10"/>
        <v>-</v>
      </c>
      <c r="D264" s="9" t="str">
        <f t="shared" si="11"/>
        <v>-</v>
      </c>
      <c r="E264" s="9" t="str">
        <f>IF(C264="-","-",IF(D264=maxgameno+2,"blank row 2",IF(D264=maxgameno+1,"blank row 1",INDEX(FixtureCode!$B$4:$AH$128,MATCH($C264,FixtureCode!$B$4:$B$128,0),MATCH("G"&amp;D264&amp;"-T1",FixtureCode!$B$4:$AH$4,0)))))</f>
        <v>-</v>
      </c>
      <c r="F264" s="13" t="str">
        <f>IF(C264="-","-",IF(D264=maxgameno+2,"blank row 2",IF(D264=maxgameno+1,"blank row 1",INDEX(FixtureCode!$B$4:$AH$128,MATCH($C264,FixtureCode!$B$4:$B$128,0),MATCH("G"&amp;D264&amp;"-T2",FixtureCode!$B$4:$AH$4,0)))))</f>
        <v>-</v>
      </c>
      <c r="G264" s="12" t="str">
        <f>IF(C264="-","-",IF(AND(ISNUMBER(Fixture!G268),ISNUMBER(Fixture!I268),Fixture!F268&lt;&gt;"BYE",Fixture!J268&lt;&gt;"BYE"),"Yes","-"))</f>
        <v>-</v>
      </c>
      <c r="H264" s="9" t="str">
        <f>IF(G264="-","-",IF(Fixture!G268&gt;Fixture!I268,Settings!$G$7,IF(Fixture!G268=Fixture!I268,Settings!$G$8,IF(Fixture!G268&lt;Fixture!I268,Settings!$G$9,"-"))))</f>
        <v>-</v>
      </c>
      <c r="I264" s="13" t="str">
        <f>IF(G264="-","-",IF(Fixture!I268&gt;Fixture!G268,Settings!$G$7,IF(Fixture!I268=Fixture!G268,Settings!$G$8,IF(Fixture!I268&lt;Fixture!G268,Settings!$G$9,"-"))))</f>
        <v>-</v>
      </c>
    </row>
    <row r="265" spans="3:9" x14ac:dyDescent="0.25">
      <c r="C265" s="12" t="str">
        <f t="shared" si="10"/>
        <v>-</v>
      </c>
      <c r="D265" s="9" t="str">
        <f t="shared" si="11"/>
        <v>-</v>
      </c>
      <c r="E265" s="9" t="str">
        <f>IF(C265="-","-",IF(D265=maxgameno+2,"blank row 2",IF(D265=maxgameno+1,"blank row 1",INDEX(FixtureCode!$B$4:$AH$128,MATCH($C265,FixtureCode!$B$4:$B$128,0),MATCH("G"&amp;D265&amp;"-T1",FixtureCode!$B$4:$AH$4,0)))))</f>
        <v>-</v>
      </c>
      <c r="F265" s="13" t="str">
        <f>IF(C265="-","-",IF(D265=maxgameno+2,"blank row 2",IF(D265=maxgameno+1,"blank row 1",INDEX(FixtureCode!$B$4:$AH$128,MATCH($C265,FixtureCode!$B$4:$B$128,0),MATCH("G"&amp;D265&amp;"-T2",FixtureCode!$B$4:$AH$4,0)))))</f>
        <v>-</v>
      </c>
      <c r="G265" s="12" t="str">
        <f>IF(C265="-","-",IF(AND(ISNUMBER(Fixture!G269),ISNUMBER(Fixture!I269),Fixture!F269&lt;&gt;"BYE",Fixture!J269&lt;&gt;"BYE"),"Yes","-"))</f>
        <v>-</v>
      </c>
      <c r="H265" s="9" t="str">
        <f>IF(G265="-","-",IF(Fixture!G269&gt;Fixture!I269,Settings!$G$7,IF(Fixture!G269=Fixture!I269,Settings!$G$8,IF(Fixture!G269&lt;Fixture!I269,Settings!$G$9,"-"))))</f>
        <v>-</v>
      </c>
      <c r="I265" s="13" t="str">
        <f>IF(G265="-","-",IF(Fixture!I269&gt;Fixture!G269,Settings!$G$7,IF(Fixture!I269=Fixture!G269,Settings!$G$8,IF(Fixture!I269&lt;Fixture!G269,Settings!$G$9,"-"))))</f>
        <v>-</v>
      </c>
    </row>
    <row r="266" spans="3:9" x14ac:dyDescent="0.25">
      <c r="C266" s="12" t="str">
        <f t="shared" si="10"/>
        <v>-</v>
      </c>
      <c r="D266" s="9" t="str">
        <f t="shared" si="11"/>
        <v>-</v>
      </c>
      <c r="E266" s="9" t="str">
        <f>IF(C266="-","-",IF(D266=maxgameno+2,"blank row 2",IF(D266=maxgameno+1,"blank row 1",INDEX(FixtureCode!$B$4:$AH$128,MATCH($C266,FixtureCode!$B$4:$B$128,0),MATCH("G"&amp;D266&amp;"-T1",FixtureCode!$B$4:$AH$4,0)))))</f>
        <v>-</v>
      </c>
      <c r="F266" s="13" t="str">
        <f>IF(C266="-","-",IF(D266=maxgameno+2,"blank row 2",IF(D266=maxgameno+1,"blank row 1",INDEX(FixtureCode!$B$4:$AH$128,MATCH($C266,FixtureCode!$B$4:$B$128,0),MATCH("G"&amp;D266&amp;"-T2",FixtureCode!$B$4:$AH$4,0)))))</f>
        <v>-</v>
      </c>
      <c r="G266" s="12" t="str">
        <f>IF(C266="-","-",IF(AND(ISNUMBER(Fixture!G270),ISNUMBER(Fixture!I270),Fixture!F270&lt;&gt;"BYE",Fixture!J270&lt;&gt;"BYE"),"Yes","-"))</f>
        <v>-</v>
      </c>
      <c r="H266" s="9" t="str">
        <f>IF(G266="-","-",IF(Fixture!G270&gt;Fixture!I270,Settings!$G$7,IF(Fixture!G270=Fixture!I270,Settings!$G$8,IF(Fixture!G270&lt;Fixture!I270,Settings!$G$9,"-"))))</f>
        <v>-</v>
      </c>
      <c r="I266" s="13" t="str">
        <f>IF(G266="-","-",IF(Fixture!I270&gt;Fixture!G270,Settings!$G$7,IF(Fixture!I270=Fixture!G270,Settings!$G$8,IF(Fixture!I270&lt;Fixture!G270,Settings!$G$9,"-"))))</f>
        <v>-</v>
      </c>
    </row>
    <row r="267" spans="3:9" x14ac:dyDescent="0.25">
      <c r="C267" s="12" t="str">
        <f t="shared" si="10"/>
        <v>-</v>
      </c>
      <c r="D267" s="9" t="str">
        <f t="shared" si="11"/>
        <v>-</v>
      </c>
      <c r="E267" s="9" t="str">
        <f>IF(C267="-","-",IF(D267=maxgameno+2,"blank row 2",IF(D267=maxgameno+1,"blank row 1",INDEX(FixtureCode!$B$4:$AH$128,MATCH($C267,FixtureCode!$B$4:$B$128,0),MATCH("G"&amp;D267&amp;"-T1",FixtureCode!$B$4:$AH$4,0)))))</f>
        <v>-</v>
      </c>
      <c r="F267" s="13" t="str">
        <f>IF(C267="-","-",IF(D267=maxgameno+2,"blank row 2",IF(D267=maxgameno+1,"blank row 1",INDEX(FixtureCode!$B$4:$AH$128,MATCH($C267,FixtureCode!$B$4:$B$128,0),MATCH("G"&amp;D267&amp;"-T2",FixtureCode!$B$4:$AH$4,0)))))</f>
        <v>-</v>
      </c>
      <c r="G267" s="12" t="str">
        <f>IF(C267="-","-",IF(AND(ISNUMBER(Fixture!G271),ISNUMBER(Fixture!I271),Fixture!F271&lt;&gt;"BYE",Fixture!J271&lt;&gt;"BYE"),"Yes","-"))</f>
        <v>-</v>
      </c>
      <c r="H267" s="9" t="str">
        <f>IF(G267="-","-",IF(Fixture!G271&gt;Fixture!I271,Settings!$G$7,IF(Fixture!G271=Fixture!I271,Settings!$G$8,IF(Fixture!G271&lt;Fixture!I271,Settings!$G$9,"-"))))</f>
        <v>-</v>
      </c>
      <c r="I267" s="13" t="str">
        <f>IF(G267="-","-",IF(Fixture!I271&gt;Fixture!G271,Settings!$G$7,IF(Fixture!I271=Fixture!G271,Settings!$G$8,IF(Fixture!I271&lt;Fixture!G271,Settings!$G$9,"-"))))</f>
        <v>-</v>
      </c>
    </row>
    <row r="268" spans="3:9" x14ac:dyDescent="0.25">
      <c r="C268" s="12" t="str">
        <f t="shared" si="10"/>
        <v>-</v>
      </c>
      <c r="D268" s="9" t="str">
        <f t="shared" si="11"/>
        <v>-</v>
      </c>
      <c r="E268" s="9" t="str">
        <f>IF(C268="-","-",IF(D268=maxgameno+2,"blank row 2",IF(D268=maxgameno+1,"blank row 1",INDEX(FixtureCode!$B$4:$AH$128,MATCH($C268,FixtureCode!$B$4:$B$128,0),MATCH("G"&amp;D268&amp;"-T1",FixtureCode!$B$4:$AH$4,0)))))</f>
        <v>-</v>
      </c>
      <c r="F268" s="13" t="str">
        <f>IF(C268="-","-",IF(D268=maxgameno+2,"blank row 2",IF(D268=maxgameno+1,"blank row 1",INDEX(FixtureCode!$B$4:$AH$128,MATCH($C268,FixtureCode!$B$4:$B$128,0),MATCH("G"&amp;D268&amp;"-T2",FixtureCode!$B$4:$AH$4,0)))))</f>
        <v>-</v>
      </c>
      <c r="G268" s="12" t="str">
        <f>IF(C268="-","-",IF(AND(ISNUMBER(Fixture!G272),ISNUMBER(Fixture!I272),Fixture!F272&lt;&gt;"BYE",Fixture!J272&lt;&gt;"BYE"),"Yes","-"))</f>
        <v>-</v>
      </c>
      <c r="H268" s="9" t="str">
        <f>IF(G268="-","-",IF(Fixture!G272&gt;Fixture!I272,Settings!$G$7,IF(Fixture!G272=Fixture!I272,Settings!$G$8,IF(Fixture!G272&lt;Fixture!I272,Settings!$G$9,"-"))))</f>
        <v>-</v>
      </c>
      <c r="I268" s="13" t="str">
        <f>IF(G268="-","-",IF(Fixture!I272&gt;Fixture!G272,Settings!$G$7,IF(Fixture!I272=Fixture!G272,Settings!$G$8,IF(Fixture!I272&lt;Fixture!G272,Settings!$G$9,"-"))))</f>
        <v>-</v>
      </c>
    </row>
    <row r="269" spans="3:9" x14ac:dyDescent="0.25">
      <c r="C269" s="12" t="str">
        <f t="shared" si="10"/>
        <v>-</v>
      </c>
      <c r="D269" s="9" t="str">
        <f t="shared" si="11"/>
        <v>-</v>
      </c>
      <c r="E269" s="9" t="str">
        <f>IF(C269="-","-",IF(D269=maxgameno+2,"blank row 2",IF(D269=maxgameno+1,"blank row 1",INDEX(FixtureCode!$B$4:$AH$128,MATCH($C269,FixtureCode!$B$4:$B$128,0),MATCH("G"&amp;D269&amp;"-T1",FixtureCode!$B$4:$AH$4,0)))))</f>
        <v>-</v>
      </c>
      <c r="F269" s="13" t="str">
        <f>IF(C269="-","-",IF(D269=maxgameno+2,"blank row 2",IF(D269=maxgameno+1,"blank row 1",INDEX(FixtureCode!$B$4:$AH$128,MATCH($C269,FixtureCode!$B$4:$B$128,0),MATCH("G"&amp;D269&amp;"-T2",FixtureCode!$B$4:$AH$4,0)))))</f>
        <v>-</v>
      </c>
      <c r="G269" s="12" t="str">
        <f>IF(C269="-","-",IF(AND(ISNUMBER(Fixture!G273),ISNUMBER(Fixture!I273),Fixture!F273&lt;&gt;"BYE",Fixture!J273&lt;&gt;"BYE"),"Yes","-"))</f>
        <v>-</v>
      </c>
      <c r="H269" s="9" t="str">
        <f>IF(G269="-","-",IF(Fixture!G273&gt;Fixture!I273,Settings!$G$7,IF(Fixture!G273=Fixture!I273,Settings!$G$8,IF(Fixture!G273&lt;Fixture!I273,Settings!$G$9,"-"))))</f>
        <v>-</v>
      </c>
      <c r="I269" s="13" t="str">
        <f>IF(G269="-","-",IF(Fixture!I273&gt;Fixture!G273,Settings!$G$7,IF(Fixture!I273=Fixture!G273,Settings!$G$8,IF(Fixture!I273&lt;Fixture!G273,Settings!$G$9,"-"))))</f>
        <v>-</v>
      </c>
    </row>
    <row r="270" spans="3:9" x14ac:dyDescent="0.25">
      <c r="C270" s="12" t="str">
        <f t="shared" si="10"/>
        <v>-</v>
      </c>
      <c r="D270" s="9" t="str">
        <f t="shared" si="11"/>
        <v>-</v>
      </c>
      <c r="E270" s="9" t="str">
        <f>IF(C270="-","-",IF(D270=maxgameno+2,"blank row 2",IF(D270=maxgameno+1,"blank row 1",INDEX(FixtureCode!$B$4:$AH$128,MATCH($C270,FixtureCode!$B$4:$B$128,0),MATCH("G"&amp;D270&amp;"-T1",FixtureCode!$B$4:$AH$4,0)))))</f>
        <v>-</v>
      </c>
      <c r="F270" s="13" t="str">
        <f>IF(C270="-","-",IF(D270=maxgameno+2,"blank row 2",IF(D270=maxgameno+1,"blank row 1",INDEX(FixtureCode!$B$4:$AH$128,MATCH($C270,FixtureCode!$B$4:$B$128,0),MATCH("G"&amp;D270&amp;"-T2",FixtureCode!$B$4:$AH$4,0)))))</f>
        <v>-</v>
      </c>
      <c r="G270" s="12" t="str">
        <f>IF(C270="-","-",IF(AND(ISNUMBER(Fixture!G274),ISNUMBER(Fixture!I274),Fixture!F274&lt;&gt;"BYE",Fixture!J274&lt;&gt;"BYE"),"Yes","-"))</f>
        <v>-</v>
      </c>
      <c r="H270" s="9" t="str">
        <f>IF(G270="-","-",IF(Fixture!G274&gt;Fixture!I274,Settings!$G$7,IF(Fixture!G274=Fixture!I274,Settings!$G$8,IF(Fixture!G274&lt;Fixture!I274,Settings!$G$9,"-"))))</f>
        <v>-</v>
      </c>
      <c r="I270" s="13" t="str">
        <f>IF(G270="-","-",IF(Fixture!I274&gt;Fixture!G274,Settings!$G$7,IF(Fixture!I274=Fixture!G274,Settings!$G$8,IF(Fixture!I274&lt;Fixture!G274,Settings!$G$9,"-"))))</f>
        <v>-</v>
      </c>
    </row>
    <row r="271" spans="3:9" x14ac:dyDescent="0.25">
      <c r="C271" s="12" t="str">
        <f t="shared" si="10"/>
        <v>-</v>
      </c>
      <c r="D271" s="9" t="str">
        <f t="shared" si="11"/>
        <v>-</v>
      </c>
      <c r="E271" s="9" t="str">
        <f>IF(C271="-","-",IF(D271=maxgameno+2,"blank row 2",IF(D271=maxgameno+1,"blank row 1",INDEX(FixtureCode!$B$4:$AH$128,MATCH($C271,FixtureCode!$B$4:$B$128,0),MATCH("G"&amp;D271&amp;"-T1",FixtureCode!$B$4:$AH$4,0)))))</f>
        <v>-</v>
      </c>
      <c r="F271" s="13" t="str">
        <f>IF(C271="-","-",IF(D271=maxgameno+2,"blank row 2",IF(D271=maxgameno+1,"blank row 1",INDEX(FixtureCode!$B$4:$AH$128,MATCH($C271,FixtureCode!$B$4:$B$128,0),MATCH("G"&amp;D271&amp;"-T2",FixtureCode!$B$4:$AH$4,0)))))</f>
        <v>-</v>
      </c>
      <c r="G271" s="12" t="str">
        <f>IF(C271="-","-",IF(AND(ISNUMBER(Fixture!G275),ISNUMBER(Fixture!I275),Fixture!F275&lt;&gt;"BYE",Fixture!J275&lt;&gt;"BYE"),"Yes","-"))</f>
        <v>-</v>
      </c>
      <c r="H271" s="9" t="str">
        <f>IF(G271="-","-",IF(Fixture!G275&gt;Fixture!I275,Settings!$G$7,IF(Fixture!G275=Fixture!I275,Settings!$G$8,IF(Fixture!G275&lt;Fixture!I275,Settings!$G$9,"-"))))</f>
        <v>-</v>
      </c>
      <c r="I271" s="13" t="str">
        <f>IF(G271="-","-",IF(Fixture!I275&gt;Fixture!G275,Settings!$G$7,IF(Fixture!I275=Fixture!G275,Settings!$G$8,IF(Fixture!I275&lt;Fixture!G275,Settings!$G$9,"-"))))</f>
        <v>-</v>
      </c>
    </row>
    <row r="272" spans="3:9" x14ac:dyDescent="0.25">
      <c r="C272" s="12" t="str">
        <f t="shared" si="10"/>
        <v>-</v>
      </c>
      <c r="D272" s="9" t="str">
        <f t="shared" si="11"/>
        <v>-</v>
      </c>
      <c r="E272" s="9" t="str">
        <f>IF(C272="-","-",IF(D272=maxgameno+2,"blank row 2",IF(D272=maxgameno+1,"blank row 1",INDEX(FixtureCode!$B$4:$AH$128,MATCH($C272,FixtureCode!$B$4:$B$128,0),MATCH("G"&amp;D272&amp;"-T1",FixtureCode!$B$4:$AH$4,0)))))</f>
        <v>-</v>
      </c>
      <c r="F272" s="13" t="str">
        <f>IF(C272="-","-",IF(D272=maxgameno+2,"blank row 2",IF(D272=maxgameno+1,"blank row 1",INDEX(FixtureCode!$B$4:$AH$128,MATCH($C272,FixtureCode!$B$4:$B$128,0),MATCH("G"&amp;D272&amp;"-T2",FixtureCode!$B$4:$AH$4,0)))))</f>
        <v>-</v>
      </c>
      <c r="G272" s="12" t="str">
        <f>IF(C272="-","-",IF(AND(ISNUMBER(Fixture!G276),ISNUMBER(Fixture!I276),Fixture!F276&lt;&gt;"BYE",Fixture!J276&lt;&gt;"BYE"),"Yes","-"))</f>
        <v>-</v>
      </c>
      <c r="H272" s="9" t="str">
        <f>IF(G272="-","-",IF(Fixture!G276&gt;Fixture!I276,Settings!$G$7,IF(Fixture!G276=Fixture!I276,Settings!$G$8,IF(Fixture!G276&lt;Fixture!I276,Settings!$G$9,"-"))))</f>
        <v>-</v>
      </c>
      <c r="I272" s="13" t="str">
        <f>IF(G272="-","-",IF(Fixture!I276&gt;Fixture!G276,Settings!$G$7,IF(Fixture!I276=Fixture!G276,Settings!$G$8,IF(Fixture!I276&lt;Fixture!G276,Settings!$G$9,"-"))))</f>
        <v>-</v>
      </c>
    </row>
    <row r="273" spans="3:9" x14ac:dyDescent="0.25">
      <c r="C273" s="12" t="str">
        <f t="shared" si="10"/>
        <v>-</v>
      </c>
      <c r="D273" s="9" t="str">
        <f t="shared" si="11"/>
        <v>-</v>
      </c>
      <c r="E273" s="9" t="str">
        <f>IF(C273="-","-",IF(D273=maxgameno+2,"blank row 2",IF(D273=maxgameno+1,"blank row 1",INDEX(FixtureCode!$B$4:$AH$128,MATCH($C273,FixtureCode!$B$4:$B$128,0),MATCH("G"&amp;D273&amp;"-T1",FixtureCode!$B$4:$AH$4,0)))))</f>
        <v>-</v>
      </c>
      <c r="F273" s="13" t="str">
        <f>IF(C273="-","-",IF(D273=maxgameno+2,"blank row 2",IF(D273=maxgameno+1,"blank row 1",INDEX(FixtureCode!$B$4:$AH$128,MATCH($C273,FixtureCode!$B$4:$B$128,0),MATCH("G"&amp;D273&amp;"-T2",FixtureCode!$B$4:$AH$4,0)))))</f>
        <v>-</v>
      </c>
      <c r="G273" s="12" t="str">
        <f>IF(C273="-","-",IF(AND(ISNUMBER(Fixture!G277),ISNUMBER(Fixture!I277),Fixture!F277&lt;&gt;"BYE",Fixture!J277&lt;&gt;"BYE"),"Yes","-"))</f>
        <v>-</v>
      </c>
      <c r="H273" s="9" t="str">
        <f>IF(G273="-","-",IF(Fixture!G277&gt;Fixture!I277,Settings!$G$7,IF(Fixture!G277=Fixture!I277,Settings!$G$8,IF(Fixture!G277&lt;Fixture!I277,Settings!$G$9,"-"))))</f>
        <v>-</v>
      </c>
      <c r="I273" s="13" t="str">
        <f>IF(G273="-","-",IF(Fixture!I277&gt;Fixture!G277,Settings!$G$7,IF(Fixture!I277=Fixture!G277,Settings!$G$8,IF(Fixture!I277&lt;Fixture!G277,Settings!$G$9,"-"))))</f>
        <v>-</v>
      </c>
    </row>
    <row r="274" spans="3:9" x14ac:dyDescent="0.25">
      <c r="C274" s="12" t="str">
        <f t="shared" si="10"/>
        <v>-</v>
      </c>
      <c r="D274" s="9" t="str">
        <f t="shared" si="11"/>
        <v>-</v>
      </c>
      <c r="E274" s="9" t="str">
        <f>IF(C274="-","-",IF(D274=maxgameno+2,"blank row 2",IF(D274=maxgameno+1,"blank row 1",INDEX(FixtureCode!$B$4:$AH$128,MATCH($C274,FixtureCode!$B$4:$B$128,0),MATCH("G"&amp;D274&amp;"-T1",FixtureCode!$B$4:$AH$4,0)))))</f>
        <v>-</v>
      </c>
      <c r="F274" s="13" t="str">
        <f>IF(C274="-","-",IF(D274=maxgameno+2,"blank row 2",IF(D274=maxgameno+1,"blank row 1",INDEX(FixtureCode!$B$4:$AH$128,MATCH($C274,FixtureCode!$B$4:$B$128,0),MATCH("G"&amp;D274&amp;"-T2",FixtureCode!$B$4:$AH$4,0)))))</f>
        <v>-</v>
      </c>
      <c r="G274" s="12" t="str">
        <f>IF(C274="-","-",IF(AND(ISNUMBER(Fixture!G278),ISNUMBER(Fixture!I278),Fixture!F278&lt;&gt;"BYE",Fixture!J278&lt;&gt;"BYE"),"Yes","-"))</f>
        <v>-</v>
      </c>
      <c r="H274" s="9" t="str">
        <f>IF(G274="-","-",IF(Fixture!G278&gt;Fixture!I278,Settings!$G$7,IF(Fixture!G278=Fixture!I278,Settings!$G$8,IF(Fixture!G278&lt;Fixture!I278,Settings!$G$9,"-"))))</f>
        <v>-</v>
      </c>
      <c r="I274" s="13" t="str">
        <f>IF(G274="-","-",IF(Fixture!I278&gt;Fixture!G278,Settings!$G$7,IF(Fixture!I278=Fixture!G278,Settings!$G$8,IF(Fixture!I278&lt;Fixture!G278,Settings!$G$9,"-"))))</f>
        <v>-</v>
      </c>
    </row>
    <row r="275" spans="3:9" x14ac:dyDescent="0.25">
      <c r="C275" s="12" t="str">
        <f t="shared" si="10"/>
        <v>-</v>
      </c>
      <c r="D275" s="9" t="str">
        <f t="shared" si="11"/>
        <v>-</v>
      </c>
      <c r="E275" s="9" t="str">
        <f>IF(C275="-","-",IF(D275=maxgameno+2,"blank row 2",IF(D275=maxgameno+1,"blank row 1",INDEX(FixtureCode!$B$4:$AH$128,MATCH($C275,FixtureCode!$B$4:$B$128,0),MATCH("G"&amp;D275&amp;"-T1",FixtureCode!$B$4:$AH$4,0)))))</f>
        <v>-</v>
      </c>
      <c r="F275" s="13" t="str">
        <f>IF(C275="-","-",IF(D275=maxgameno+2,"blank row 2",IF(D275=maxgameno+1,"blank row 1",INDEX(FixtureCode!$B$4:$AH$128,MATCH($C275,FixtureCode!$B$4:$B$128,0),MATCH("G"&amp;D275&amp;"-T2",FixtureCode!$B$4:$AH$4,0)))))</f>
        <v>-</v>
      </c>
      <c r="G275" s="12" t="str">
        <f>IF(C275="-","-",IF(AND(ISNUMBER(Fixture!G279),ISNUMBER(Fixture!I279),Fixture!F279&lt;&gt;"BYE",Fixture!J279&lt;&gt;"BYE"),"Yes","-"))</f>
        <v>-</v>
      </c>
      <c r="H275" s="9" t="str">
        <f>IF(G275="-","-",IF(Fixture!G279&gt;Fixture!I279,Settings!$G$7,IF(Fixture!G279=Fixture!I279,Settings!$G$8,IF(Fixture!G279&lt;Fixture!I279,Settings!$G$9,"-"))))</f>
        <v>-</v>
      </c>
      <c r="I275" s="13" t="str">
        <f>IF(G275="-","-",IF(Fixture!I279&gt;Fixture!G279,Settings!$G$7,IF(Fixture!I279=Fixture!G279,Settings!$G$8,IF(Fixture!I279&lt;Fixture!G279,Settings!$G$9,"-"))))</f>
        <v>-</v>
      </c>
    </row>
    <row r="276" spans="3:9" x14ac:dyDescent="0.25">
      <c r="C276" s="12" t="str">
        <f t="shared" si="10"/>
        <v>-</v>
      </c>
      <c r="D276" s="9" t="str">
        <f t="shared" si="11"/>
        <v>-</v>
      </c>
      <c r="E276" s="9" t="str">
        <f>IF(C276="-","-",IF(D276=maxgameno+2,"blank row 2",IF(D276=maxgameno+1,"blank row 1",INDEX(FixtureCode!$B$4:$AH$128,MATCH($C276,FixtureCode!$B$4:$B$128,0),MATCH("G"&amp;D276&amp;"-T1",FixtureCode!$B$4:$AH$4,0)))))</f>
        <v>-</v>
      </c>
      <c r="F276" s="13" t="str">
        <f>IF(C276="-","-",IF(D276=maxgameno+2,"blank row 2",IF(D276=maxgameno+1,"blank row 1",INDEX(FixtureCode!$B$4:$AH$128,MATCH($C276,FixtureCode!$B$4:$B$128,0),MATCH("G"&amp;D276&amp;"-T2",FixtureCode!$B$4:$AH$4,0)))))</f>
        <v>-</v>
      </c>
      <c r="G276" s="12" t="str">
        <f>IF(C276="-","-",IF(AND(ISNUMBER(Fixture!G280),ISNUMBER(Fixture!I280),Fixture!F280&lt;&gt;"BYE",Fixture!J280&lt;&gt;"BYE"),"Yes","-"))</f>
        <v>-</v>
      </c>
      <c r="H276" s="9" t="str">
        <f>IF(G276="-","-",IF(Fixture!G280&gt;Fixture!I280,Settings!$G$7,IF(Fixture!G280=Fixture!I280,Settings!$G$8,IF(Fixture!G280&lt;Fixture!I280,Settings!$G$9,"-"))))</f>
        <v>-</v>
      </c>
      <c r="I276" s="13" t="str">
        <f>IF(G276="-","-",IF(Fixture!I280&gt;Fixture!G280,Settings!$G$7,IF(Fixture!I280=Fixture!G280,Settings!$G$8,IF(Fixture!I280&lt;Fixture!G280,Settings!$G$9,"-"))))</f>
        <v>-</v>
      </c>
    </row>
    <row r="277" spans="3:9" x14ac:dyDescent="0.25">
      <c r="C277" s="12" t="str">
        <f t="shared" si="10"/>
        <v>-</v>
      </c>
      <c r="D277" s="9" t="str">
        <f t="shared" si="11"/>
        <v>-</v>
      </c>
      <c r="E277" s="9" t="str">
        <f>IF(C277="-","-",IF(D277=maxgameno+2,"blank row 2",IF(D277=maxgameno+1,"blank row 1",INDEX(FixtureCode!$B$4:$AH$128,MATCH($C277,FixtureCode!$B$4:$B$128,0),MATCH("G"&amp;D277&amp;"-T1",FixtureCode!$B$4:$AH$4,0)))))</f>
        <v>-</v>
      </c>
      <c r="F277" s="13" t="str">
        <f>IF(C277="-","-",IF(D277=maxgameno+2,"blank row 2",IF(D277=maxgameno+1,"blank row 1",INDEX(FixtureCode!$B$4:$AH$128,MATCH($C277,FixtureCode!$B$4:$B$128,0),MATCH("G"&amp;D277&amp;"-T2",FixtureCode!$B$4:$AH$4,0)))))</f>
        <v>-</v>
      </c>
      <c r="G277" s="12" t="str">
        <f>IF(C277="-","-",IF(AND(ISNUMBER(Fixture!G281),ISNUMBER(Fixture!I281),Fixture!F281&lt;&gt;"BYE",Fixture!J281&lt;&gt;"BYE"),"Yes","-"))</f>
        <v>-</v>
      </c>
      <c r="H277" s="9" t="str">
        <f>IF(G277="-","-",IF(Fixture!G281&gt;Fixture!I281,Settings!$G$7,IF(Fixture!G281=Fixture!I281,Settings!$G$8,IF(Fixture!G281&lt;Fixture!I281,Settings!$G$9,"-"))))</f>
        <v>-</v>
      </c>
      <c r="I277" s="13" t="str">
        <f>IF(G277="-","-",IF(Fixture!I281&gt;Fixture!G281,Settings!$G$7,IF(Fixture!I281=Fixture!G281,Settings!$G$8,IF(Fixture!I281&lt;Fixture!G281,Settings!$G$9,"-"))))</f>
        <v>-</v>
      </c>
    </row>
    <row r="278" spans="3:9" x14ac:dyDescent="0.25">
      <c r="C278" s="12" t="str">
        <f t="shared" si="10"/>
        <v>-</v>
      </c>
      <c r="D278" s="9" t="str">
        <f t="shared" si="11"/>
        <v>-</v>
      </c>
      <c r="E278" s="9" t="str">
        <f>IF(C278="-","-",IF(D278=maxgameno+2,"blank row 2",IF(D278=maxgameno+1,"blank row 1",INDEX(FixtureCode!$B$4:$AH$128,MATCH($C278,FixtureCode!$B$4:$B$128,0),MATCH("G"&amp;D278&amp;"-T1",FixtureCode!$B$4:$AH$4,0)))))</f>
        <v>-</v>
      </c>
      <c r="F278" s="13" t="str">
        <f>IF(C278="-","-",IF(D278=maxgameno+2,"blank row 2",IF(D278=maxgameno+1,"blank row 1",INDEX(FixtureCode!$B$4:$AH$128,MATCH($C278,FixtureCode!$B$4:$B$128,0),MATCH("G"&amp;D278&amp;"-T2",FixtureCode!$B$4:$AH$4,0)))))</f>
        <v>-</v>
      </c>
      <c r="G278" s="12" t="str">
        <f>IF(C278="-","-",IF(AND(ISNUMBER(Fixture!G282),ISNUMBER(Fixture!I282),Fixture!F282&lt;&gt;"BYE",Fixture!J282&lt;&gt;"BYE"),"Yes","-"))</f>
        <v>-</v>
      </c>
      <c r="H278" s="9" t="str">
        <f>IF(G278="-","-",IF(Fixture!G282&gt;Fixture!I282,Settings!$G$7,IF(Fixture!G282=Fixture!I282,Settings!$G$8,IF(Fixture!G282&lt;Fixture!I282,Settings!$G$9,"-"))))</f>
        <v>-</v>
      </c>
      <c r="I278" s="13" t="str">
        <f>IF(G278="-","-",IF(Fixture!I282&gt;Fixture!G282,Settings!$G$7,IF(Fixture!I282=Fixture!G282,Settings!$G$8,IF(Fixture!I282&lt;Fixture!G282,Settings!$G$9,"-"))))</f>
        <v>-</v>
      </c>
    </row>
    <row r="279" spans="3:9" x14ac:dyDescent="0.25">
      <c r="C279" s="12" t="str">
        <f t="shared" si="10"/>
        <v>-</v>
      </c>
      <c r="D279" s="9" t="str">
        <f t="shared" si="11"/>
        <v>-</v>
      </c>
      <c r="E279" s="9" t="str">
        <f>IF(C279="-","-",IF(D279=maxgameno+2,"blank row 2",IF(D279=maxgameno+1,"blank row 1",INDEX(FixtureCode!$B$4:$AH$128,MATCH($C279,FixtureCode!$B$4:$B$128,0),MATCH("G"&amp;D279&amp;"-T1",FixtureCode!$B$4:$AH$4,0)))))</f>
        <v>-</v>
      </c>
      <c r="F279" s="13" t="str">
        <f>IF(C279="-","-",IF(D279=maxgameno+2,"blank row 2",IF(D279=maxgameno+1,"blank row 1",INDEX(FixtureCode!$B$4:$AH$128,MATCH($C279,FixtureCode!$B$4:$B$128,0),MATCH("G"&amp;D279&amp;"-T2",FixtureCode!$B$4:$AH$4,0)))))</f>
        <v>-</v>
      </c>
      <c r="G279" s="12" t="str">
        <f>IF(C279="-","-",IF(AND(ISNUMBER(Fixture!G283),ISNUMBER(Fixture!I283),Fixture!F283&lt;&gt;"BYE",Fixture!J283&lt;&gt;"BYE"),"Yes","-"))</f>
        <v>-</v>
      </c>
      <c r="H279" s="9" t="str">
        <f>IF(G279="-","-",IF(Fixture!G283&gt;Fixture!I283,Settings!$G$7,IF(Fixture!G283=Fixture!I283,Settings!$G$8,IF(Fixture!G283&lt;Fixture!I283,Settings!$G$9,"-"))))</f>
        <v>-</v>
      </c>
      <c r="I279" s="13" t="str">
        <f>IF(G279="-","-",IF(Fixture!I283&gt;Fixture!G283,Settings!$G$7,IF(Fixture!I283=Fixture!G283,Settings!$G$8,IF(Fixture!I283&lt;Fixture!G283,Settings!$G$9,"-"))))</f>
        <v>-</v>
      </c>
    </row>
    <row r="280" spans="3:9" x14ac:dyDescent="0.25">
      <c r="C280" s="12" t="str">
        <f t="shared" si="10"/>
        <v>-</v>
      </c>
      <c r="D280" s="9" t="str">
        <f t="shared" si="11"/>
        <v>-</v>
      </c>
      <c r="E280" s="9" t="str">
        <f>IF(C280="-","-",IF(D280=maxgameno+2,"blank row 2",IF(D280=maxgameno+1,"blank row 1",INDEX(FixtureCode!$B$4:$AH$128,MATCH($C280,FixtureCode!$B$4:$B$128,0),MATCH("G"&amp;D280&amp;"-T1",FixtureCode!$B$4:$AH$4,0)))))</f>
        <v>-</v>
      </c>
      <c r="F280" s="13" t="str">
        <f>IF(C280="-","-",IF(D280=maxgameno+2,"blank row 2",IF(D280=maxgameno+1,"blank row 1",INDEX(FixtureCode!$B$4:$AH$128,MATCH($C280,FixtureCode!$B$4:$B$128,0),MATCH("G"&amp;D280&amp;"-T2",FixtureCode!$B$4:$AH$4,0)))))</f>
        <v>-</v>
      </c>
      <c r="G280" s="12" t="str">
        <f>IF(C280="-","-",IF(AND(ISNUMBER(Fixture!G284),ISNUMBER(Fixture!I284),Fixture!F284&lt;&gt;"BYE",Fixture!J284&lt;&gt;"BYE"),"Yes","-"))</f>
        <v>-</v>
      </c>
      <c r="H280" s="9" t="str">
        <f>IF(G280="-","-",IF(Fixture!G284&gt;Fixture!I284,Settings!$G$7,IF(Fixture!G284=Fixture!I284,Settings!$G$8,IF(Fixture!G284&lt;Fixture!I284,Settings!$G$9,"-"))))</f>
        <v>-</v>
      </c>
      <c r="I280" s="13" t="str">
        <f>IF(G280="-","-",IF(Fixture!I284&gt;Fixture!G284,Settings!$G$7,IF(Fixture!I284=Fixture!G284,Settings!$G$8,IF(Fixture!I284&lt;Fixture!G284,Settings!$G$9,"-"))))</f>
        <v>-</v>
      </c>
    </row>
    <row r="281" spans="3:9" x14ac:dyDescent="0.25">
      <c r="C281" s="12" t="str">
        <f t="shared" si="10"/>
        <v>-</v>
      </c>
      <c r="D281" s="9" t="str">
        <f t="shared" si="11"/>
        <v>-</v>
      </c>
      <c r="E281" s="9" t="str">
        <f>IF(C281="-","-",IF(D281=maxgameno+2,"blank row 2",IF(D281=maxgameno+1,"blank row 1",INDEX(FixtureCode!$B$4:$AH$128,MATCH($C281,FixtureCode!$B$4:$B$128,0),MATCH("G"&amp;D281&amp;"-T1",FixtureCode!$B$4:$AH$4,0)))))</f>
        <v>-</v>
      </c>
      <c r="F281" s="13" t="str">
        <f>IF(C281="-","-",IF(D281=maxgameno+2,"blank row 2",IF(D281=maxgameno+1,"blank row 1",INDEX(FixtureCode!$B$4:$AH$128,MATCH($C281,FixtureCode!$B$4:$B$128,0),MATCH("G"&amp;D281&amp;"-T2",FixtureCode!$B$4:$AH$4,0)))))</f>
        <v>-</v>
      </c>
      <c r="G281" s="12" t="str">
        <f>IF(C281="-","-",IF(AND(ISNUMBER(Fixture!G285),ISNUMBER(Fixture!I285),Fixture!F285&lt;&gt;"BYE",Fixture!J285&lt;&gt;"BYE"),"Yes","-"))</f>
        <v>-</v>
      </c>
      <c r="H281" s="9" t="str">
        <f>IF(G281="-","-",IF(Fixture!G285&gt;Fixture!I285,Settings!$G$7,IF(Fixture!G285=Fixture!I285,Settings!$G$8,IF(Fixture!G285&lt;Fixture!I285,Settings!$G$9,"-"))))</f>
        <v>-</v>
      </c>
      <c r="I281" s="13" t="str">
        <f>IF(G281="-","-",IF(Fixture!I285&gt;Fixture!G285,Settings!$G$7,IF(Fixture!I285=Fixture!G285,Settings!$G$8,IF(Fixture!I285&lt;Fixture!G285,Settings!$G$9,"-"))))</f>
        <v>-</v>
      </c>
    </row>
    <row r="282" spans="3:9" x14ac:dyDescent="0.25">
      <c r="C282" s="12" t="str">
        <f t="shared" si="10"/>
        <v>-</v>
      </c>
      <c r="D282" s="9" t="str">
        <f t="shared" si="11"/>
        <v>-</v>
      </c>
      <c r="E282" s="9" t="str">
        <f>IF(C282="-","-",IF(D282=maxgameno+2,"blank row 2",IF(D282=maxgameno+1,"blank row 1",INDEX(FixtureCode!$B$4:$AH$128,MATCH($C282,FixtureCode!$B$4:$B$128,0),MATCH("G"&amp;D282&amp;"-T1",FixtureCode!$B$4:$AH$4,0)))))</f>
        <v>-</v>
      </c>
      <c r="F282" s="13" t="str">
        <f>IF(C282="-","-",IF(D282=maxgameno+2,"blank row 2",IF(D282=maxgameno+1,"blank row 1",INDEX(FixtureCode!$B$4:$AH$128,MATCH($C282,FixtureCode!$B$4:$B$128,0),MATCH("G"&amp;D282&amp;"-T2",FixtureCode!$B$4:$AH$4,0)))))</f>
        <v>-</v>
      </c>
      <c r="G282" s="12" t="str">
        <f>IF(C282="-","-",IF(AND(ISNUMBER(Fixture!G286),ISNUMBER(Fixture!I286),Fixture!F286&lt;&gt;"BYE",Fixture!J286&lt;&gt;"BYE"),"Yes","-"))</f>
        <v>-</v>
      </c>
      <c r="H282" s="9" t="str">
        <f>IF(G282="-","-",IF(Fixture!G286&gt;Fixture!I286,Settings!$G$7,IF(Fixture!G286=Fixture!I286,Settings!$G$8,IF(Fixture!G286&lt;Fixture!I286,Settings!$G$9,"-"))))</f>
        <v>-</v>
      </c>
      <c r="I282" s="13" t="str">
        <f>IF(G282="-","-",IF(Fixture!I286&gt;Fixture!G286,Settings!$G$7,IF(Fixture!I286=Fixture!G286,Settings!$G$8,IF(Fixture!I286&lt;Fixture!G286,Settings!$G$9,"-"))))</f>
        <v>-</v>
      </c>
    </row>
    <row r="283" spans="3:9" x14ac:dyDescent="0.25">
      <c r="C283" s="12" t="str">
        <f t="shared" si="10"/>
        <v>-</v>
      </c>
      <c r="D283" s="9" t="str">
        <f t="shared" si="11"/>
        <v>-</v>
      </c>
      <c r="E283" s="9" t="str">
        <f>IF(C283="-","-",IF(D283=maxgameno+2,"blank row 2",IF(D283=maxgameno+1,"blank row 1",INDEX(FixtureCode!$B$4:$AH$128,MATCH($C283,FixtureCode!$B$4:$B$128,0),MATCH("G"&amp;D283&amp;"-T1",FixtureCode!$B$4:$AH$4,0)))))</f>
        <v>-</v>
      </c>
      <c r="F283" s="13" t="str">
        <f>IF(C283="-","-",IF(D283=maxgameno+2,"blank row 2",IF(D283=maxgameno+1,"blank row 1",INDEX(FixtureCode!$B$4:$AH$128,MATCH($C283,FixtureCode!$B$4:$B$128,0),MATCH("G"&amp;D283&amp;"-T2",FixtureCode!$B$4:$AH$4,0)))))</f>
        <v>-</v>
      </c>
      <c r="G283" s="12" t="str">
        <f>IF(C283="-","-",IF(AND(ISNUMBER(Fixture!G287),ISNUMBER(Fixture!I287),Fixture!F287&lt;&gt;"BYE",Fixture!J287&lt;&gt;"BYE"),"Yes","-"))</f>
        <v>-</v>
      </c>
      <c r="H283" s="9" t="str">
        <f>IF(G283="-","-",IF(Fixture!G287&gt;Fixture!I287,Settings!$G$7,IF(Fixture!G287=Fixture!I287,Settings!$G$8,IF(Fixture!G287&lt;Fixture!I287,Settings!$G$9,"-"))))</f>
        <v>-</v>
      </c>
      <c r="I283" s="13" t="str">
        <f>IF(G283="-","-",IF(Fixture!I287&gt;Fixture!G287,Settings!$G$7,IF(Fixture!I287=Fixture!G287,Settings!$G$8,IF(Fixture!I287&lt;Fixture!G287,Settings!$G$9,"-"))))</f>
        <v>-</v>
      </c>
    </row>
    <row r="284" spans="3:9" x14ac:dyDescent="0.25">
      <c r="C284" s="12" t="str">
        <f t="shared" si="10"/>
        <v>-</v>
      </c>
      <c r="D284" s="9" t="str">
        <f t="shared" si="11"/>
        <v>-</v>
      </c>
      <c r="E284" s="9" t="str">
        <f>IF(C284="-","-",IF(D284=maxgameno+2,"blank row 2",IF(D284=maxgameno+1,"blank row 1",INDEX(FixtureCode!$B$4:$AH$128,MATCH($C284,FixtureCode!$B$4:$B$128,0),MATCH("G"&amp;D284&amp;"-T1",FixtureCode!$B$4:$AH$4,0)))))</f>
        <v>-</v>
      </c>
      <c r="F284" s="13" t="str">
        <f>IF(C284="-","-",IF(D284=maxgameno+2,"blank row 2",IF(D284=maxgameno+1,"blank row 1",INDEX(FixtureCode!$B$4:$AH$128,MATCH($C284,FixtureCode!$B$4:$B$128,0),MATCH("G"&amp;D284&amp;"-T2",FixtureCode!$B$4:$AH$4,0)))))</f>
        <v>-</v>
      </c>
      <c r="G284" s="12" t="str">
        <f>IF(C284="-","-",IF(AND(ISNUMBER(Fixture!G288),ISNUMBER(Fixture!I288),Fixture!F288&lt;&gt;"BYE",Fixture!J288&lt;&gt;"BYE"),"Yes","-"))</f>
        <v>-</v>
      </c>
      <c r="H284" s="9" t="str">
        <f>IF(G284="-","-",IF(Fixture!G288&gt;Fixture!I288,Settings!$G$7,IF(Fixture!G288=Fixture!I288,Settings!$G$8,IF(Fixture!G288&lt;Fixture!I288,Settings!$G$9,"-"))))</f>
        <v>-</v>
      </c>
      <c r="I284" s="13" t="str">
        <f>IF(G284="-","-",IF(Fixture!I288&gt;Fixture!G288,Settings!$G$7,IF(Fixture!I288=Fixture!G288,Settings!$G$8,IF(Fixture!I288&lt;Fixture!G288,Settings!$G$9,"-"))))</f>
        <v>-</v>
      </c>
    </row>
    <row r="285" spans="3:9" x14ac:dyDescent="0.25">
      <c r="C285" s="12" t="str">
        <f t="shared" si="10"/>
        <v>-</v>
      </c>
      <c r="D285" s="9" t="str">
        <f t="shared" si="11"/>
        <v>-</v>
      </c>
      <c r="E285" s="9" t="str">
        <f>IF(C285="-","-",IF(D285=maxgameno+2,"blank row 2",IF(D285=maxgameno+1,"blank row 1",INDEX(FixtureCode!$B$4:$AH$128,MATCH($C285,FixtureCode!$B$4:$B$128,0),MATCH("G"&amp;D285&amp;"-T1",FixtureCode!$B$4:$AH$4,0)))))</f>
        <v>-</v>
      </c>
      <c r="F285" s="13" t="str">
        <f>IF(C285="-","-",IF(D285=maxgameno+2,"blank row 2",IF(D285=maxgameno+1,"blank row 1",INDEX(FixtureCode!$B$4:$AH$128,MATCH($C285,FixtureCode!$B$4:$B$128,0),MATCH("G"&amp;D285&amp;"-T2",FixtureCode!$B$4:$AH$4,0)))))</f>
        <v>-</v>
      </c>
      <c r="G285" s="12" t="str">
        <f>IF(C285="-","-",IF(AND(ISNUMBER(Fixture!G289),ISNUMBER(Fixture!I289),Fixture!F289&lt;&gt;"BYE",Fixture!J289&lt;&gt;"BYE"),"Yes","-"))</f>
        <v>-</v>
      </c>
      <c r="H285" s="9" t="str">
        <f>IF(G285="-","-",IF(Fixture!G289&gt;Fixture!I289,Settings!$G$7,IF(Fixture!G289=Fixture!I289,Settings!$G$8,IF(Fixture!G289&lt;Fixture!I289,Settings!$G$9,"-"))))</f>
        <v>-</v>
      </c>
      <c r="I285" s="13" t="str">
        <f>IF(G285="-","-",IF(Fixture!I289&gt;Fixture!G289,Settings!$G$7,IF(Fixture!I289=Fixture!G289,Settings!$G$8,IF(Fixture!I289&lt;Fixture!G289,Settings!$G$9,"-"))))</f>
        <v>-</v>
      </c>
    </row>
    <row r="286" spans="3:9" x14ac:dyDescent="0.25">
      <c r="C286" s="12" t="str">
        <f t="shared" si="10"/>
        <v>-</v>
      </c>
      <c r="D286" s="9" t="str">
        <f t="shared" si="11"/>
        <v>-</v>
      </c>
      <c r="E286" s="9" t="str">
        <f>IF(C286="-","-",IF(D286=maxgameno+2,"blank row 2",IF(D286=maxgameno+1,"blank row 1",INDEX(FixtureCode!$B$4:$AH$128,MATCH($C286,FixtureCode!$B$4:$B$128,0),MATCH("G"&amp;D286&amp;"-T1",FixtureCode!$B$4:$AH$4,0)))))</f>
        <v>-</v>
      </c>
      <c r="F286" s="13" t="str">
        <f>IF(C286="-","-",IF(D286=maxgameno+2,"blank row 2",IF(D286=maxgameno+1,"blank row 1",INDEX(FixtureCode!$B$4:$AH$128,MATCH($C286,FixtureCode!$B$4:$B$128,0),MATCH("G"&amp;D286&amp;"-T2",FixtureCode!$B$4:$AH$4,0)))))</f>
        <v>-</v>
      </c>
      <c r="G286" s="12" t="str">
        <f>IF(C286="-","-",IF(AND(ISNUMBER(Fixture!G290),ISNUMBER(Fixture!I290),Fixture!F290&lt;&gt;"BYE",Fixture!J290&lt;&gt;"BYE"),"Yes","-"))</f>
        <v>-</v>
      </c>
      <c r="H286" s="9" t="str">
        <f>IF(G286="-","-",IF(Fixture!G290&gt;Fixture!I290,Settings!$G$7,IF(Fixture!G290=Fixture!I290,Settings!$G$8,IF(Fixture!G290&lt;Fixture!I290,Settings!$G$9,"-"))))</f>
        <v>-</v>
      </c>
      <c r="I286" s="13" t="str">
        <f>IF(G286="-","-",IF(Fixture!I290&gt;Fixture!G290,Settings!$G$7,IF(Fixture!I290=Fixture!G290,Settings!$G$8,IF(Fixture!I290&lt;Fixture!G290,Settings!$G$9,"-"))))</f>
        <v>-</v>
      </c>
    </row>
    <row r="287" spans="3:9" x14ac:dyDescent="0.25">
      <c r="C287" s="12" t="str">
        <f t="shared" si="10"/>
        <v>-</v>
      </c>
      <c r="D287" s="9" t="str">
        <f t="shared" si="11"/>
        <v>-</v>
      </c>
      <c r="E287" s="9" t="str">
        <f>IF(C287="-","-",IF(D287=maxgameno+2,"blank row 2",IF(D287=maxgameno+1,"blank row 1",INDEX(FixtureCode!$B$4:$AH$128,MATCH($C287,FixtureCode!$B$4:$B$128,0),MATCH("G"&amp;D287&amp;"-T1",FixtureCode!$B$4:$AH$4,0)))))</f>
        <v>-</v>
      </c>
      <c r="F287" s="13" t="str">
        <f>IF(C287="-","-",IF(D287=maxgameno+2,"blank row 2",IF(D287=maxgameno+1,"blank row 1",INDEX(FixtureCode!$B$4:$AH$128,MATCH($C287,FixtureCode!$B$4:$B$128,0),MATCH("G"&amp;D287&amp;"-T2",FixtureCode!$B$4:$AH$4,0)))))</f>
        <v>-</v>
      </c>
      <c r="G287" s="12" t="str">
        <f>IF(C287="-","-",IF(AND(ISNUMBER(Fixture!G291),ISNUMBER(Fixture!I291),Fixture!F291&lt;&gt;"BYE",Fixture!J291&lt;&gt;"BYE"),"Yes","-"))</f>
        <v>-</v>
      </c>
      <c r="H287" s="9" t="str">
        <f>IF(G287="-","-",IF(Fixture!G291&gt;Fixture!I291,Settings!$G$7,IF(Fixture!G291=Fixture!I291,Settings!$G$8,IF(Fixture!G291&lt;Fixture!I291,Settings!$G$9,"-"))))</f>
        <v>-</v>
      </c>
      <c r="I287" s="13" t="str">
        <f>IF(G287="-","-",IF(Fixture!I291&gt;Fixture!G291,Settings!$G$7,IF(Fixture!I291=Fixture!G291,Settings!$G$8,IF(Fixture!I291&lt;Fixture!G291,Settings!$G$9,"-"))))</f>
        <v>-</v>
      </c>
    </row>
    <row r="288" spans="3:9" x14ac:dyDescent="0.25">
      <c r="C288" s="12" t="str">
        <f t="shared" si="10"/>
        <v>-</v>
      </c>
      <c r="D288" s="9" t="str">
        <f t="shared" si="11"/>
        <v>-</v>
      </c>
      <c r="E288" s="9" t="str">
        <f>IF(C288="-","-",IF(D288=maxgameno+2,"blank row 2",IF(D288=maxgameno+1,"blank row 1",INDEX(FixtureCode!$B$4:$AH$128,MATCH($C288,FixtureCode!$B$4:$B$128,0),MATCH("G"&amp;D288&amp;"-T1",FixtureCode!$B$4:$AH$4,0)))))</f>
        <v>-</v>
      </c>
      <c r="F288" s="13" t="str">
        <f>IF(C288="-","-",IF(D288=maxgameno+2,"blank row 2",IF(D288=maxgameno+1,"blank row 1",INDEX(FixtureCode!$B$4:$AH$128,MATCH($C288,FixtureCode!$B$4:$B$128,0),MATCH("G"&amp;D288&amp;"-T2",FixtureCode!$B$4:$AH$4,0)))))</f>
        <v>-</v>
      </c>
      <c r="G288" s="12" t="str">
        <f>IF(C288="-","-",IF(AND(ISNUMBER(Fixture!G292),ISNUMBER(Fixture!I292),Fixture!F292&lt;&gt;"BYE",Fixture!J292&lt;&gt;"BYE"),"Yes","-"))</f>
        <v>-</v>
      </c>
      <c r="H288" s="9" t="str">
        <f>IF(G288="-","-",IF(Fixture!G292&gt;Fixture!I292,Settings!$G$7,IF(Fixture!G292=Fixture!I292,Settings!$G$8,IF(Fixture!G292&lt;Fixture!I292,Settings!$G$9,"-"))))</f>
        <v>-</v>
      </c>
      <c r="I288" s="13" t="str">
        <f>IF(G288="-","-",IF(Fixture!I292&gt;Fixture!G292,Settings!$G$7,IF(Fixture!I292=Fixture!G292,Settings!$G$8,IF(Fixture!I292&lt;Fixture!G292,Settings!$G$9,"-"))))</f>
        <v>-</v>
      </c>
    </row>
    <row r="289" spans="3:9" x14ac:dyDescent="0.25">
      <c r="C289" s="12" t="str">
        <f t="shared" si="10"/>
        <v>-</v>
      </c>
      <c r="D289" s="9" t="str">
        <f t="shared" si="11"/>
        <v>-</v>
      </c>
      <c r="E289" s="9" t="str">
        <f>IF(C289="-","-",IF(D289=maxgameno+2,"blank row 2",IF(D289=maxgameno+1,"blank row 1",INDEX(FixtureCode!$B$4:$AH$128,MATCH($C289,FixtureCode!$B$4:$B$128,0),MATCH("G"&amp;D289&amp;"-T1",FixtureCode!$B$4:$AH$4,0)))))</f>
        <v>-</v>
      </c>
      <c r="F289" s="13" t="str">
        <f>IF(C289="-","-",IF(D289=maxgameno+2,"blank row 2",IF(D289=maxgameno+1,"blank row 1",INDEX(FixtureCode!$B$4:$AH$128,MATCH($C289,FixtureCode!$B$4:$B$128,0),MATCH("G"&amp;D289&amp;"-T2",FixtureCode!$B$4:$AH$4,0)))))</f>
        <v>-</v>
      </c>
      <c r="G289" s="12" t="str">
        <f>IF(C289="-","-",IF(AND(ISNUMBER(Fixture!G293),ISNUMBER(Fixture!I293),Fixture!F293&lt;&gt;"BYE",Fixture!J293&lt;&gt;"BYE"),"Yes","-"))</f>
        <v>-</v>
      </c>
      <c r="H289" s="9" t="str">
        <f>IF(G289="-","-",IF(Fixture!G293&gt;Fixture!I293,Settings!$G$7,IF(Fixture!G293=Fixture!I293,Settings!$G$8,IF(Fixture!G293&lt;Fixture!I293,Settings!$G$9,"-"))))</f>
        <v>-</v>
      </c>
      <c r="I289" s="13" t="str">
        <f>IF(G289="-","-",IF(Fixture!I293&gt;Fixture!G293,Settings!$G$7,IF(Fixture!I293=Fixture!G293,Settings!$G$8,IF(Fixture!I293&lt;Fixture!G293,Settings!$G$9,"-"))))</f>
        <v>-</v>
      </c>
    </row>
    <row r="290" spans="3:9" x14ac:dyDescent="0.25">
      <c r="C290" s="12" t="str">
        <f t="shared" si="10"/>
        <v>-</v>
      </c>
      <c r="D290" s="9" t="str">
        <f t="shared" si="11"/>
        <v>-</v>
      </c>
      <c r="E290" s="9" t="str">
        <f>IF(C290="-","-",IF(D290=maxgameno+2,"blank row 2",IF(D290=maxgameno+1,"blank row 1",INDEX(FixtureCode!$B$4:$AH$128,MATCH($C290,FixtureCode!$B$4:$B$128,0),MATCH("G"&amp;D290&amp;"-T1",FixtureCode!$B$4:$AH$4,0)))))</f>
        <v>-</v>
      </c>
      <c r="F290" s="13" t="str">
        <f>IF(C290="-","-",IF(D290=maxgameno+2,"blank row 2",IF(D290=maxgameno+1,"blank row 1",INDEX(FixtureCode!$B$4:$AH$128,MATCH($C290,FixtureCode!$B$4:$B$128,0),MATCH("G"&amp;D290&amp;"-T2",FixtureCode!$B$4:$AH$4,0)))))</f>
        <v>-</v>
      </c>
      <c r="G290" s="12" t="str">
        <f>IF(C290="-","-",IF(AND(ISNUMBER(Fixture!G294),ISNUMBER(Fixture!I294),Fixture!F294&lt;&gt;"BYE",Fixture!J294&lt;&gt;"BYE"),"Yes","-"))</f>
        <v>-</v>
      </c>
      <c r="H290" s="9" t="str">
        <f>IF(G290="-","-",IF(Fixture!G294&gt;Fixture!I294,Settings!$G$7,IF(Fixture!G294=Fixture!I294,Settings!$G$8,IF(Fixture!G294&lt;Fixture!I294,Settings!$G$9,"-"))))</f>
        <v>-</v>
      </c>
      <c r="I290" s="13" t="str">
        <f>IF(G290="-","-",IF(Fixture!I294&gt;Fixture!G294,Settings!$G$7,IF(Fixture!I294=Fixture!G294,Settings!$G$8,IF(Fixture!I294&lt;Fixture!G294,Settings!$G$9,"-"))))</f>
        <v>-</v>
      </c>
    </row>
    <row r="291" spans="3:9" x14ac:dyDescent="0.25">
      <c r="C291" s="12" t="str">
        <f t="shared" si="10"/>
        <v>-</v>
      </c>
      <c r="D291" s="9" t="str">
        <f t="shared" si="11"/>
        <v>-</v>
      </c>
      <c r="E291" s="9" t="str">
        <f>IF(C291="-","-",IF(D291=maxgameno+2,"blank row 2",IF(D291=maxgameno+1,"blank row 1",INDEX(FixtureCode!$B$4:$AH$128,MATCH($C291,FixtureCode!$B$4:$B$128,0),MATCH("G"&amp;D291&amp;"-T1",FixtureCode!$B$4:$AH$4,0)))))</f>
        <v>-</v>
      </c>
      <c r="F291" s="13" t="str">
        <f>IF(C291="-","-",IF(D291=maxgameno+2,"blank row 2",IF(D291=maxgameno+1,"blank row 1",INDEX(FixtureCode!$B$4:$AH$128,MATCH($C291,FixtureCode!$B$4:$B$128,0),MATCH("G"&amp;D291&amp;"-T2",FixtureCode!$B$4:$AH$4,0)))))</f>
        <v>-</v>
      </c>
      <c r="G291" s="12" t="str">
        <f>IF(C291="-","-",IF(AND(ISNUMBER(Fixture!G295),ISNUMBER(Fixture!I295),Fixture!F295&lt;&gt;"BYE",Fixture!J295&lt;&gt;"BYE"),"Yes","-"))</f>
        <v>-</v>
      </c>
      <c r="H291" s="9" t="str">
        <f>IF(G291="-","-",IF(Fixture!G295&gt;Fixture!I295,Settings!$G$7,IF(Fixture!G295=Fixture!I295,Settings!$G$8,IF(Fixture!G295&lt;Fixture!I295,Settings!$G$9,"-"))))</f>
        <v>-</v>
      </c>
      <c r="I291" s="13" t="str">
        <f>IF(G291="-","-",IF(Fixture!I295&gt;Fixture!G295,Settings!$G$7,IF(Fixture!I295=Fixture!G295,Settings!$G$8,IF(Fixture!I295&lt;Fixture!G295,Settings!$G$9,"-"))))</f>
        <v>-</v>
      </c>
    </row>
    <row r="292" spans="3:9" x14ac:dyDescent="0.25">
      <c r="C292" s="12" t="str">
        <f t="shared" si="10"/>
        <v>-</v>
      </c>
      <c r="D292" s="9" t="str">
        <f t="shared" si="11"/>
        <v>-</v>
      </c>
      <c r="E292" s="9" t="str">
        <f>IF(C292="-","-",IF(D292=maxgameno+2,"blank row 2",IF(D292=maxgameno+1,"blank row 1",INDEX(FixtureCode!$B$4:$AH$128,MATCH($C292,FixtureCode!$B$4:$B$128,0),MATCH("G"&amp;D292&amp;"-T1",FixtureCode!$B$4:$AH$4,0)))))</f>
        <v>-</v>
      </c>
      <c r="F292" s="13" t="str">
        <f>IF(C292="-","-",IF(D292=maxgameno+2,"blank row 2",IF(D292=maxgameno+1,"blank row 1",INDEX(FixtureCode!$B$4:$AH$128,MATCH($C292,FixtureCode!$B$4:$B$128,0),MATCH("G"&amp;D292&amp;"-T2",FixtureCode!$B$4:$AH$4,0)))))</f>
        <v>-</v>
      </c>
      <c r="G292" s="12" t="str">
        <f>IF(C292="-","-",IF(AND(ISNUMBER(Fixture!G296),ISNUMBER(Fixture!I296),Fixture!F296&lt;&gt;"BYE",Fixture!J296&lt;&gt;"BYE"),"Yes","-"))</f>
        <v>-</v>
      </c>
      <c r="H292" s="9" t="str">
        <f>IF(G292="-","-",IF(Fixture!G296&gt;Fixture!I296,Settings!$G$7,IF(Fixture!G296=Fixture!I296,Settings!$G$8,IF(Fixture!G296&lt;Fixture!I296,Settings!$G$9,"-"))))</f>
        <v>-</v>
      </c>
      <c r="I292" s="13" t="str">
        <f>IF(G292="-","-",IF(Fixture!I296&gt;Fixture!G296,Settings!$G$7,IF(Fixture!I296=Fixture!G296,Settings!$G$8,IF(Fixture!I296&lt;Fixture!G296,Settings!$G$9,"-"))))</f>
        <v>-</v>
      </c>
    </row>
    <row r="293" spans="3:9" x14ac:dyDescent="0.25">
      <c r="C293" s="12" t="str">
        <f t="shared" si="10"/>
        <v>-</v>
      </c>
      <c r="D293" s="9" t="str">
        <f t="shared" si="11"/>
        <v>-</v>
      </c>
      <c r="E293" s="9" t="str">
        <f>IF(C293="-","-",IF(D293=maxgameno+2,"blank row 2",IF(D293=maxgameno+1,"blank row 1",INDEX(FixtureCode!$B$4:$AH$128,MATCH($C293,FixtureCode!$B$4:$B$128,0),MATCH("G"&amp;D293&amp;"-T1",FixtureCode!$B$4:$AH$4,0)))))</f>
        <v>-</v>
      </c>
      <c r="F293" s="13" t="str">
        <f>IF(C293="-","-",IF(D293=maxgameno+2,"blank row 2",IF(D293=maxgameno+1,"blank row 1",INDEX(FixtureCode!$B$4:$AH$128,MATCH($C293,FixtureCode!$B$4:$B$128,0),MATCH("G"&amp;D293&amp;"-T2",FixtureCode!$B$4:$AH$4,0)))))</f>
        <v>-</v>
      </c>
      <c r="G293" s="12" t="str">
        <f>IF(C293="-","-",IF(AND(ISNUMBER(Fixture!G297),ISNUMBER(Fixture!I297),Fixture!F297&lt;&gt;"BYE",Fixture!J297&lt;&gt;"BYE"),"Yes","-"))</f>
        <v>-</v>
      </c>
      <c r="H293" s="9" t="str">
        <f>IF(G293="-","-",IF(Fixture!G297&gt;Fixture!I297,Settings!$G$7,IF(Fixture!G297=Fixture!I297,Settings!$G$8,IF(Fixture!G297&lt;Fixture!I297,Settings!$G$9,"-"))))</f>
        <v>-</v>
      </c>
      <c r="I293" s="13" t="str">
        <f>IF(G293="-","-",IF(Fixture!I297&gt;Fixture!G297,Settings!$G$7,IF(Fixture!I297=Fixture!G297,Settings!$G$8,IF(Fixture!I297&lt;Fixture!G297,Settings!$G$9,"-"))))</f>
        <v>-</v>
      </c>
    </row>
    <row r="294" spans="3:9" x14ac:dyDescent="0.25">
      <c r="C294" s="12" t="str">
        <f t="shared" si="10"/>
        <v>-</v>
      </c>
      <c r="D294" s="9" t="str">
        <f t="shared" si="11"/>
        <v>-</v>
      </c>
      <c r="E294" s="9" t="str">
        <f>IF(C294="-","-",IF(D294=maxgameno+2,"blank row 2",IF(D294=maxgameno+1,"blank row 1",INDEX(FixtureCode!$B$4:$AH$128,MATCH($C294,FixtureCode!$B$4:$B$128,0),MATCH("G"&amp;D294&amp;"-T1",FixtureCode!$B$4:$AH$4,0)))))</f>
        <v>-</v>
      </c>
      <c r="F294" s="13" t="str">
        <f>IF(C294="-","-",IF(D294=maxgameno+2,"blank row 2",IF(D294=maxgameno+1,"blank row 1",INDEX(FixtureCode!$B$4:$AH$128,MATCH($C294,FixtureCode!$B$4:$B$128,0),MATCH("G"&amp;D294&amp;"-T2",FixtureCode!$B$4:$AH$4,0)))))</f>
        <v>-</v>
      </c>
      <c r="G294" s="12" t="str">
        <f>IF(C294="-","-",IF(AND(ISNUMBER(Fixture!G298),ISNUMBER(Fixture!I298),Fixture!F298&lt;&gt;"BYE",Fixture!J298&lt;&gt;"BYE"),"Yes","-"))</f>
        <v>-</v>
      </c>
      <c r="H294" s="9" t="str">
        <f>IF(G294="-","-",IF(Fixture!G298&gt;Fixture!I298,Settings!$G$7,IF(Fixture!G298=Fixture!I298,Settings!$G$8,IF(Fixture!G298&lt;Fixture!I298,Settings!$G$9,"-"))))</f>
        <v>-</v>
      </c>
      <c r="I294" s="13" t="str">
        <f>IF(G294="-","-",IF(Fixture!I298&gt;Fixture!G298,Settings!$G$7,IF(Fixture!I298=Fixture!G298,Settings!$G$8,IF(Fixture!I298&lt;Fixture!G298,Settings!$G$9,"-"))))</f>
        <v>-</v>
      </c>
    </row>
    <row r="295" spans="3:9" x14ac:dyDescent="0.25">
      <c r="C295" s="12" t="str">
        <f t="shared" si="10"/>
        <v>-</v>
      </c>
      <c r="D295" s="9" t="str">
        <f t="shared" si="11"/>
        <v>-</v>
      </c>
      <c r="E295" s="9" t="str">
        <f>IF(C295="-","-",IF(D295=maxgameno+2,"blank row 2",IF(D295=maxgameno+1,"blank row 1",INDEX(FixtureCode!$B$4:$AH$128,MATCH($C295,FixtureCode!$B$4:$B$128,0),MATCH("G"&amp;D295&amp;"-T1",FixtureCode!$B$4:$AH$4,0)))))</f>
        <v>-</v>
      </c>
      <c r="F295" s="13" t="str">
        <f>IF(C295="-","-",IF(D295=maxgameno+2,"blank row 2",IF(D295=maxgameno+1,"blank row 1",INDEX(FixtureCode!$B$4:$AH$128,MATCH($C295,FixtureCode!$B$4:$B$128,0),MATCH("G"&amp;D295&amp;"-T2",FixtureCode!$B$4:$AH$4,0)))))</f>
        <v>-</v>
      </c>
      <c r="G295" s="12" t="str">
        <f>IF(C295="-","-",IF(AND(ISNUMBER(Fixture!G299),ISNUMBER(Fixture!I299),Fixture!F299&lt;&gt;"BYE",Fixture!J299&lt;&gt;"BYE"),"Yes","-"))</f>
        <v>-</v>
      </c>
      <c r="H295" s="9" t="str">
        <f>IF(G295="-","-",IF(Fixture!G299&gt;Fixture!I299,Settings!$G$7,IF(Fixture!G299=Fixture!I299,Settings!$G$8,IF(Fixture!G299&lt;Fixture!I299,Settings!$G$9,"-"))))</f>
        <v>-</v>
      </c>
      <c r="I295" s="13" t="str">
        <f>IF(G295="-","-",IF(Fixture!I299&gt;Fixture!G299,Settings!$G$7,IF(Fixture!I299=Fixture!G299,Settings!$G$8,IF(Fixture!I299&lt;Fixture!G299,Settings!$G$9,"-"))))</f>
        <v>-</v>
      </c>
    </row>
    <row r="296" spans="3:9" x14ac:dyDescent="0.25">
      <c r="C296" s="12" t="str">
        <f t="shared" si="10"/>
        <v>-</v>
      </c>
      <c r="D296" s="9" t="str">
        <f t="shared" si="11"/>
        <v>-</v>
      </c>
      <c r="E296" s="9" t="str">
        <f>IF(C296="-","-",IF(D296=maxgameno+2,"blank row 2",IF(D296=maxgameno+1,"blank row 1",INDEX(FixtureCode!$B$4:$AH$128,MATCH($C296,FixtureCode!$B$4:$B$128,0),MATCH("G"&amp;D296&amp;"-T1",FixtureCode!$B$4:$AH$4,0)))))</f>
        <v>-</v>
      </c>
      <c r="F296" s="13" t="str">
        <f>IF(C296="-","-",IF(D296=maxgameno+2,"blank row 2",IF(D296=maxgameno+1,"blank row 1",INDEX(FixtureCode!$B$4:$AH$128,MATCH($C296,FixtureCode!$B$4:$B$128,0),MATCH("G"&amp;D296&amp;"-T2",FixtureCode!$B$4:$AH$4,0)))))</f>
        <v>-</v>
      </c>
      <c r="G296" s="12" t="str">
        <f>IF(C296="-","-",IF(AND(ISNUMBER(Fixture!G300),ISNUMBER(Fixture!I300),Fixture!F300&lt;&gt;"BYE",Fixture!J300&lt;&gt;"BYE"),"Yes","-"))</f>
        <v>-</v>
      </c>
      <c r="H296" s="9" t="str">
        <f>IF(G296="-","-",IF(Fixture!G300&gt;Fixture!I300,Settings!$G$7,IF(Fixture!G300=Fixture!I300,Settings!$G$8,IF(Fixture!G300&lt;Fixture!I300,Settings!$G$9,"-"))))</f>
        <v>-</v>
      </c>
      <c r="I296" s="13" t="str">
        <f>IF(G296="-","-",IF(Fixture!I300&gt;Fixture!G300,Settings!$G$7,IF(Fixture!I300=Fixture!G300,Settings!$G$8,IF(Fixture!I300&lt;Fixture!G300,Settings!$G$9,"-"))))</f>
        <v>-</v>
      </c>
    </row>
    <row r="297" spans="3:9" x14ac:dyDescent="0.25">
      <c r="C297" s="12" t="str">
        <f t="shared" si="10"/>
        <v>-</v>
      </c>
      <c r="D297" s="9" t="str">
        <f t="shared" si="11"/>
        <v>-</v>
      </c>
      <c r="E297" s="9" t="str">
        <f>IF(C297="-","-",IF(D297=maxgameno+2,"blank row 2",IF(D297=maxgameno+1,"blank row 1",INDEX(FixtureCode!$B$4:$AH$128,MATCH($C297,FixtureCode!$B$4:$B$128,0),MATCH("G"&amp;D297&amp;"-T1",FixtureCode!$B$4:$AH$4,0)))))</f>
        <v>-</v>
      </c>
      <c r="F297" s="13" t="str">
        <f>IF(C297="-","-",IF(D297=maxgameno+2,"blank row 2",IF(D297=maxgameno+1,"blank row 1",INDEX(FixtureCode!$B$4:$AH$128,MATCH($C297,FixtureCode!$B$4:$B$128,0),MATCH("G"&amp;D297&amp;"-T2",FixtureCode!$B$4:$AH$4,0)))))</f>
        <v>-</v>
      </c>
      <c r="G297" s="12" t="str">
        <f>IF(C297="-","-",IF(AND(ISNUMBER(Fixture!G301),ISNUMBER(Fixture!I301),Fixture!F301&lt;&gt;"BYE",Fixture!J301&lt;&gt;"BYE"),"Yes","-"))</f>
        <v>-</v>
      </c>
      <c r="H297" s="9" t="str">
        <f>IF(G297="-","-",IF(Fixture!G301&gt;Fixture!I301,Settings!$G$7,IF(Fixture!G301=Fixture!I301,Settings!$G$8,IF(Fixture!G301&lt;Fixture!I301,Settings!$G$9,"-"))))</f>
        <v>-</v>
      </c>
      <c r="I297" s="13" t="str">
        <f>IF(G297="-","-",IF(Fixture!I301&gt;Fixture!G301,Settings!$G$7,IF(Fixture!I301=Fixture!G301,Settings!$G$8,IF(Fixture!I301&lt;Fixture!G301,Settings!$G$9,"-"))))</f>
        <v>-</v>
      </c>
    </row>
    <row r="298" spans="3:9" x14ac:dyDescent="0.25">
      <c r="C298" s="12" t="str">
        <f t="shared" si="10"/>
        <v>-</v>
      </c>
      <c r="D298" s="9" t="str">
        <f t="shared" si="11"/>
        <v>-</v>
      </c>
      <c r="E298" s="9" t="str">
        <f>IF(C298="-","-",IF(D298=maxgameno+2,"blank row 2",IF(D298=maxgameno+1,"blank row 1",INDEX(FixtureCode!$B$4:$AH$128,MATCH($C298,FixtureCode!$B$4:$B$128,0),MATCH("G"&amp;D298&amp;"-T1",FixtureCode!$B$4:$AH$4,0)))))</f>
        <v>-</v>
      </c>
      <c r="F298" s="13" t="str">
        <f>IF(C298="-","-",IF(D298=maxgameno+2,"blank row 2",IF(D298=maxgameno+1,"blank row 1",INDEX(FixtureCode!$B$4:$AH$128,MATCH($C298,FixtureCode!$B$4:$B$128,0),MATCH("G"&amp;D298&amp;"-T2",FixtureCode!$B$4:$AH$4,0)))))</f>
        <v>-</v>
      </c>
      <c r="G298" s="12" t="str">
        <f>IF(C298="-","-",IF(AND(ISNUMBER(Fixture!G302),ISNUMBER(Fixture!I302),Fixture!F302&lt;&gt;"BYE",Fixture!J302&lt;&gt;"BYE"),"Yes","-"))</f>
        <v>-</v>
      </c>
      <c r="H298" s="9" t="str">
        <f>IF(G298="-","-",IF(Fixture!G302&gt;Fixture!I302,Settings!$G$7,IF(Fixture!G302=Fixture!I302,Settings!$G$8,IF(Fixture!G302&lt;Fixture!I302,Settings!$G$9,"-"))))</f>
        <v>-</v>
      </c>
      <c r="I298" s="13" t="str">
        <f>IF(G298="-","-",IF(Fixture!I302&gt;Fixture!G302,Settings!$G$7,IF(Fixture!I302=Fixture!G302,Settings!$G$8,IF(Fixture!I302&lt;Fixture!G302,Settings!$G$9,"-"))))</f>
        <v>-</v>
      </c>
    </row>
    <row r="299" spans="3:9" x14ac:dyDescent="0.25">
      <c r="C299" s="12" t="str">
        <f t="shared" si="10"/>
        <v>-</v>
      </c>
      <c r="D299" s="9" t="str">
        <f t="shared" si="11"/>
        <v>-</v>
      </c>
      <c r="E299" s="9" t="str">
        <f>IF(C299="-","-",IF(D299=maxgameno+2,"blank row 2",IF(D299=maxgameno+1,"blank row 1",INDEX(FixtureCode!$B$4:$AH$128,MATCH($C299,FixtureCode!$B$4:$B$128,0),MATCH("G"&amp;D299&amp;"-T1",FixtureCode!$B$4:$AH$4,0)))))</f>
        <v>-</v>
      </c>
      <c r="F299" s="13" t="str">
        <f>IF(C299="-","-",IF(D299=maxgameno+2,"blank row 2",IF(D299=maxgameno+1,"blank row 1",INDEX(FixtureCode!$B$4:$AH$128,MATCH($C299,FixtureCode!$B$4:$B$128,0),MATCH("G"&amp;D299&amp;"-T2",FixtureCode!$B$4:$AH$4,0)))))</f>
        <v>-</v>
      </c>
      <c r="G299" s="12" t="str">
        <f>IF(C299="-","-",IF(AND(ISNUMBER(Fixture!G303),ISNUMBER(Fixture!I303),Fixture!F303&lt;&gt;"BYE",Fixture!J303&lt;&gt;"BYE"),"Yes","-"))</f>
        <v>-</v>
      </c>
      <c r="H299" s="9" t="str">
        <f>IF(G299="-","-",IF(Fixture!G303&gt;Fixture!I303,Settings!$G$7,IF(Fixture!G303=Fixture!I303,Settings!$G$8,IF(Fixture!G303&lt;Fixture!I303,Settings!$G$9,"-"))))</f>
        <v>-</v>
      </c>
      <c r="I299" s="13" t="str">
        <f>IF(G299="-","-",IF(Fixture!I303&gt;Fixture!G303,Settings!$G$7,IF(Fixture!I303=Fixture!G303,Settings!$G$8,IF(Fixture!I303&lt;Fixture!G303,Settings!$G$9,"-"))))</f>
        <v>-</v>
      </c>
    </row>
    <row r="300" spans="3:9" x14ac:dyDescent="0.25">
      <c r="C300" s="12" t="str">
        <f t="shared" si="10"/>
        <v>-</v>
      </c>
      <c r="D300" s="9" t="str">
        <f t="shared" si="11"/>
        <v>-</v>
      </c>
      <c r="E300" s="9" t="str">
        <f>IF(C300="-","-",IF(D300=maxgameno+2,"blank row 2",IF(D300=maxgameno+1,"blank row 1",INDEX(FixtureCode!$B$4:$AH$128,MATCH($C300,FixtureCode!$B$4:$B$128,0),MATCH("G"&amp;D300&amp;"-T1",FixtureCode!$B$4:$AH$4,0)))))</f>
        <v>-</v>
      </c>
      <c r="F300" s="13" t="str">
        <f>IF(C300="-","-",IF(D300=maxgameno+2,"blank row 2",IF(D300=maxgameno+1,"blank row 1",INDEX(FixtureCode!$B$4:$AH$128,MATCH($C300,FixtureCode!$B$4:$B$128,0),MATCH("G"&amp;D300&amp;"-T2",FixtureCode!$B$4:$AH$4,0)))))</f>
        <v>-</v>
      </c>
      <c r="G300" s="12" t="str">
        <f>IF(C300="-","-",IF(AND(ISNUMBER(Fixture!G304),ISNUMBER(Fixture!I304),Fixture!F304&lt;&gt;"BYE",Fixture!J304&lt;&gt;"BYE"),"Yes","-"))</f>
        <v>-</v>
      </c>
      <c r="H300" s="9" t="str">
        <f>IF(G300="-","-",IF(Fixture!G304&gt;Fixture!I304,Settings!$G$7,IF(Fixture!G304=Fixture!I304,Settings!$G$8,IF(Fixture!G304&lt;Fixture!I304,Settings!$G$9,"-"))))</f>
        <v>-</v>
      </c>
      <c r="I300" s="13" t="str">
        <f>IF(G300="-","-",IF(Fixture!I304&gt;Fixture!G304,Settings!$G$7,IF(Fixture!I304=Fixture!G304,Settings!$G$8,IF(Fixture!I304&lt;Fixture!G304,Settings!$G$9,"-"))))</f>
        <v>-</v>
      </c>
    </row>
    <row r="301" spans="3:9" x14ac:dyDescent="0.25">
      <c r="C301" s="12" t="str">
        <f t="shared" si="10"/>
        <v>-</v>
      </c>
      <c r="D301" s="9" t="str">
        <f t="shared" si="11"/>
        <v>-</v>
      </c>
      <c r="E301" s="9" t="str">
        <f>IF(C301="-","-",IF(D301=maxgameno+2,"blank row 2",IF(D301=maxgameno+1,"blank row 1",INDEX(FixtureCode!$B$4:$AH$128,MATCH($C301,FixtureCode!$B$4:$B$128,0),MATCH("G"&amp;D301&amp;"-T1",FixtureCode!$B$4:$AH$4,0)))))</f>
        <v>-</v>
      </c>
      <c r="F301" s="13" t="str">
        <f>IF(C301="-","-",IF(D301=maxgameno+2,"blank row 2",IF(D301=maxgameno+1,"blank row 1",INDEX(FixtureCode!$B$4:$AH$128,MATCH($C301,FixtureCode!$B$4:$B$128,0),MATCH("G"&amp;D301&amp;"-T2",FixtureCode!$B$4:$AH$4,0)))))</f>
        <v>-</v>
      </c>
      <c r="G301" s="12" t="str">
        <f>IF(C301="-","-",IF(AND(ISNUMBER(Fixture!G305),ISNUMBER(Fixture!I305),Fixture!F305&lt;&gt;"BYE",Fixture!J305&lt;&gt;"BYE"),"Yes","-"))</f>
        <v>-</v>
      </c>
      <c r="H301" s="9" t="str">
        <f>IF(G301="-","-",IF(Fixture!G305&gt;Fixture!I305,Settings!$G$7,IF(Fixture!G305=Fixture!I305,Settings!$G$8,IF(Fixture!G305&lt;Fixture!I305,Settings!$G$9,"-"))))</f>
        <v>-</v>
      </c>
      <c r="I301" s="13" t="str">
        <f>IF(G301="-","-",IF(Fixture!I305&gt;Fixture!G305,Settings!$G$7,IF(Fixture!I305=Fixture!G305,Settings!$G$8,IF(Fixture!I305&lt;Fixture!G305,Settings!$G$9,"-"))))</f>
        <v>-</v>
      </c>
    </row>
    <row r="302" spans="3:9" x14ac:dyDescent="0.25">
      <c r="C302" s="12" t="str">
        <f t="shared" si="10"/>
        <v>-</v>
      </c>
      <c r="D302" s="9" t="str">
        <f t="shared" si="11"/>
        <v>-</v>
      </c>
      <c r="E302" s="9" t="str">
        <f>IF(C302="-","-",IF(D302=maxgameno+2,"blank row 2",IF(D302=maxgameno+1,"blank row 1",INDEX(FixtureCode!$B$4:$AH$128,MATCH($C302,FixtureCode!$B$4:$B$128,0),MATCH("G"&amp;D302&amp;"-T1",FixtureCode!$B$4:$AH$4,0)))))</f>
        <v>-</v>
      </c>
      <c r="F302" s="13" t="str">
        <f>IF(C302="-","-",IF(D302=maxgameno+2,"blank row 2",IF(D302=maxgameno+1,"blank row 1",INDEX(FixtureCode!$B$4:$AH$128,MATCH($C302,FixtureCode!$B$4:$B$128,0),MATCH("G"&amp;D302&amp;"-T2",FixtureCode!$B$4:$AH$4,0)))))</f>
        <v>-</v>
      </c>
      <c r="G302" s="12" t="str">
        <f>IF(C302="-","-",IF(AND(ISNUMBER(Fixture!G306),ISNUMBER(Fixture!I306),Fixture!F306&lt;&gt;"BYE",Fixture!J306&lt;&gt;"BYE"),"Yes","-"))</f>
        <v>-</v>
      </c>
      <c r="H302" s="9" t="str">
        <f>IF(G302="-","-",IF(Fixture!G306&gt;Fixture!I306,Settings!$G$7,IF(Fixture!G306=Fixture!I306,Settings!$G$8,IF(Fixture!G306&lt;Fixture!I306,Settings!$G$9,"-"))))</f>
        <v>-</v>
      </c>
      <c r="I302" s="13" t="str">
        <f>IF(G302="-","-",IF(Fixture!I306&gt;Fixture!G306,Settings!$G$7,IF(Fixture!I306=Fixture!G306,Settings!$G$8,IF(Fixture!I306&lt;Fixture!G306,Settings!$G$9,"-"))))</f>
        <v>-</v>
      </c>
    </row>
    <row r="303" spans="3:9" x14ac:dyDescent="0.25">
      <c r="C303" s="12" t="str">
        <f t="shared" si="10"/>
        <v>-</v>
      </c>
      <c r="D303" s="9" t="str">
        <f t="shared" si="11"/>
        <v>-</v>
      </c>
      <c r="E303" s="9" t="str">
        <f>IF(C303="-","-",IF(D303=maxgameno+2,"blank row 2",IF(D303=maxgameno+1,"blank row 1",INDEX(FixtureCode!$B$4:$AH$128,MATCH($C303,FixtureCode!$B$4:$B$128,0),MATCH("G"&amp;D303&amp;"-T1",FixtureCode!$B$4:$AH$4,0)))))</f>
        <v>-</v>
      </c>
      <c r="F303" s="13" t="str">
        <f>IF(C303="-","-",IF(D303=maxgameno+2,"blank row 2",IF(D303=maxgameno+1,"blank row 1",INDEX(FixtureCode!$B$4:$AH$128,MATCH($C303,FixtureCode!$B$4:$B$128,0),MATCH("G"&amp;D303&amp;"-T2",FixtureCode!$B$4:$AH$4,0)))))</f>
        <v>-</v>
      </c>
      <c r="G303" s="12" t="str">
        <f>IF(C303="-","-",IF(AND(ISNUMBER(Fixture!G307),ISNUMBER(Fixture!I307),Fixture!F307&lt;&gt;"BYE",Fixture!J307&lt;&gt;"BYE"),"Yes","-"))</f>
        <v>-</v>
      </c>
      <c r="H303" s="9" t="str">
        <f>IF(G303="-","-",IF(Fixture!G307&gt;Fixture!I307,Settings!$G$7,IF(Fixture!G307=Fixture!I307,Settings!$G$8,IF(Fixture!G307&lt;Fixture!I307,Settings!$G$9,"-"))))</f>
        <v>-</v>
      </c>
      <c r="I303" s="13" t="str">
        <f>IF(G303="-","-",IF(Fixture!I307&gt;Fixture!G307,Settings!$G$7,IF(Fixture!I307=Fixture!G307,Settings!$G$8,IF(Fixture!I307&lt;Fixture!G307,Settings!$G$9,"-"))))</f>
        <v>-</v>
      </c>
    </row>
    <row r="304" spans="3:9" x14ac:dyDescent="0.25">
      <c r="C304" s="12" t="str">
        <f t="shared" si="10"/>
        <v>-</v>
      </c>
      <c r="D304" s="9" t="str">
        <f t="shared" si="11"/>
        <v>-</v>
      </c>
      <c r="E304" s="9" t="str">
        <f>IF(C304="-","-",IF(D304=maxgameno+2,"blank row 2",IF(D304=maxgameno+1,"blank row 1",INDEX(FixtureCode!$B$4:$AH$128,MATCH($C304,FixtureCode!$B$4:$B$128,0),MATCH("G"&amp;D304&amp;"-T1",FixtureCode!$B$4:$AH$4,0)))))</f>
        <v>-</v>
      </c>
      <c r="F304" s="13" t="str">
        <f>IF(C304="-","-",IF(D304=maxgameno+2,"blank row 2",IF(D304=maxgameno+1,"blank row 1",INDEX(FixtureCode!$B$4:$AH$128,MATCH($C304,FixtureCode!$B$4:$B$128,0),MATCH("G"&amp;D304&amp;"-T2",FixtureCode!$B$4:$AH$4,0)))))</f>
        <v>-</v>
      </c>
      <c r="G304" s="12" t="str">
        <f>IF(C304="-","-",IF(AND(ISNUMBER(Fixture!G308),ISNUMBER(Fixture!I308),Fixture!F308&lt;&gt;"BYE",Fixture!J308&lt;&gt;"BYE"),"Yes","-"))</f>
        <v>-</v>
      </c>
      <c r="H304" s="9" t="str">
        <f>IF(G304="-","-",IF(Fixture!G308&gt;Fixture!I308,Settings!$G$7,IF(Fixture!G308=Fixture!I308,Settings!$G$8,IF(Fixture!G308&lt;Fixture!I308,Settings!$G$9,"-"))))</f>
        <v>-</v>
      </c>
      <c r="I304" s="13" t="str">
        <f>IF(G304="-","-",IF(Fixture!I308&gt;Fixture!G308,Settings!$G$7,IF(Fixture!I308=Fixture!G308,Settings!$G$8,IF(Fixture!I308&lt;Fixture!G308,Settings!$G$9,"-"))))</f>
        <v>-</v>
      </c>
    </row>
    <row r="305" spans="3:9" x14ac:dyDescent="0.25">
      <c r="C305" s="12" t="str">
        <f t="shared" si="10"/>
        <v>-</v>
      </c>
      <c r="D305" s="9" t="str">
        <f t="shared" si="11"/>
        <v>-</v>
      </c>
      <c r="E305" s="9" t="str">
        <f>IF(C305="-","-",IF(D305=maxgameno+2,"blank row 2",IF(D305=maxgameno+1,"blank row 1",INDEX(FixtureCode!$B$4:$AH$128,MATCH($C305,FixtureCode!$B$4:$B$128,0),MATCH("G"&amp;D305&amp;"-T1",FixtureCode!$B$4:$AH$4,0)))))</f>
        <v>-</v>
      </c>
      <c r="F305" s="13" t="str">
        <f>IF(C305="-","-",IF(D305=maxgameno+2,"blank row 2",IF(D305=maxgameno+1,"blank row 1",INDEX(FixtureCode!$B$4:$AH$128,MATCH($C305,FixtureCode!$B$4:$B$128,0),MATCH("G"&amp;D305&amp;"-T2",FixtureCode!$B$4:$AH$4,0)))))</f>
        <v>-</v>
      </c>
      <c r="G305" s="12" t="str">
        <f>IF(C305="-","-",IF(AND(ISNUMBER(Fixture!G309),ISNUMBER(Fixture!I309),Fixture!F309&lt;&gt;"BYE",Fixture!J309&lt;&gt;"BYE"),"Yes","-"))</f>
        <v>-</v>
      </c>
      <c r="H305" s="9" t="str">
        <f>IF(G305="-","-",IF(Fixture!G309&gt;Fixture!I309,Settings!$G$7,IF(Fixture!G309=Fixture!I309,Settings!$G$8,IF(Fixture!G309&lt;Fixture!I309,Settings!$G$9,"-"))))</f>
        <v>-</v>
      </c>
      <c r="I305" s="13" t="str">
        <f>IF(G305="-","-",IF(Fixture!I309&gt;Fixture!G309,Settings!$G$7,IF(Fixture!I309=Fixture!G309,Settings!$G$8,IF(Fixture!I309&lt;Fixture!G309,Settings!$G$9,"-"))))</f>
        <v>-</v>
      </c>
    </row>
    <row r="306" spans="3:9" x14ac:dyDescent="0.25">
      <c r="C306" s="12" t="str">
        <f t="shared" si="10"/>
        <v>-</v>
      </c>
      <c r="D306" s="9" t="str">
        <f t="shared" si="11"/>
        <v>-</v>
      </c>
      <c r="E306" s="9" t="str">
        <f>IF(C306="-","-",IF(D306=maxgameno+2,"blank row 2",IF(D306=maxgameno+1,"blank row 1",INDEX(FixtureCode!$B$4:$AH$128,MATCH($C306,FixtureCode!$B$4:$B$128,0),MATCH("G"&amp;D306&amp;"-T1",FixtureCode!$B$4:$AH$4,0)))))</f>
        <v>-</v>
      </c>
      <c r="F306" s="13" t="str">
        <f>IF(C306="-","-",IF(D306=maxgameno+2,"blank row 2",IF(D306=maxgameno+1,"blank row 1",INDEX(FixtureCode!$B$4:$AH$128,MATCH($C306,FixtureCode!$B$4:$B$128,0),MATCH("G"&amp;D306&amp;"-T2",FixtureCode!$B$4:$AH$4,0)))))</f>
        <v>-</v>
      </c>
      <c r="G306" s="12" t="str">
        <f>IF(C306="-","-",IF(AND(ISNUMBER(Fixture!G310),ISNUMBER(Fixture!I310),Fixture!F310&lt;&gt;"BYE",Fixture!J310&lt;&gt;"BYE"),"Yes","-"))</f>
        <v>-</v>
      </c>
      <c r="H306" s="9" t="str">
        <f>IF(G306="-","-",IF(Fixture!G310&gt;Fixture!I310,Settings!$G$7,IF(Fixture!G310=Fixture!I310,Settings!$G$8,IF(Fixture!G310&lt;Fixture!I310,Settings!$G$9,"-"))))</f>
        <v>-</v>
      </c>
      <c r="I306" s="13" t="str">
        <f>IF(G306="-","-",IF(Fixture!I310&gt;Fixture!G310,Settings!$G$7,IF(Fixture!I310=Fixture!G310,Settings!$G$8,IF(Fixture!I310&lt;Fixture!G310,Settings!$G$9,"-"))))</f>
        <v>-</v>
      </c>
    </row>
    <row r="307" spans="3:9" x14ac:dyDescent="0.25">
      <c r="C307" s="12" t="str">
        <f t="shared" si="10"/>
        <v>-</v>
      </c>
      <c r="D307" s="9" t="str">
        <f t="shared" si="11"/>
        <v>-</v>
      </c>
      <c r="E307" s="9" t="str">
        <f>IF(C307="-","-",IF(D307=maxgameno+2,"blank row 2",IF(D307=maxgameno+1,"blank row 1",INDEX(FixtureCode!$B$4:$AH$128,MATCH($C307,FixtureCode!$B$4:$B$128,0),MATCH("G"&amp;D307&amp;"-T1",FixtureCode!$B$4:$AH$4,0)))))</f>
        <v>-</v>
      </c>
      <c r="F307" s="13" t="str">
        <f>IF(C307="-","-",IF(D307=maxgameno+2,"blank row 2",IF(D307=maxgameno+1,"blank row 1",INDEX(FixtureCode!$B$4:$AH$128,MATCH($C307,FixtureCode!$B$4:$B$128,0),MATCH("G"&amp;D307&amp;"-T2",FixtureCode!$B$4:$AH$4,0)))))</f>
        <v>-</v>
      </c>
      <c r="G307" s="12" t="str">
        <f>IF(C307="-","-",IF(AND(ISNUMBER(Fixture!G311),ISNUMBER(Fixture!I311),Fixture!F311&lt;&gt;"BYE",Fixture!J311&lt;&gt;"BYE"),"Yes","-"))</f>
        <v>-</v>
      </c>
      <c r="H307" s="9" t="str">
        <f>IF(G307="-","-",IF(Fixture!G311&gt;Fixture!I311,Settings!$G$7,IF(Fixture!G311=Fixture!I311,Settings!$G$8,IF(Fixture!G311&lt;Fixture!I311,Settings!$G$9,"-"))))</f>
        <v>-</v>
      </c>
      <c r="I307" s="13" t="str">
        <f>IF(G307="-","-",IF(Fixture!I311&gt;Fixture!G311,Settings!$G$7,IF(Fixture!I311=Fixture!G311,Settings!$G$8,IF(Fixture!I311&lt;Fixture!G311,Settings!$G$9,"-"))))</f>
        <v>-</v>
      </c>
    </row>
    <row r="308" spans="3:9" x14ac:dyDescent="0.25">
      <c r="C308" s="12" t="str">
        <f t="shared" si="10"/>
        <v>-</v>
      </c>
      <c r="D308" s="9" t="str">
        <f t="shared" si="11"/>
        <v>-</v>
      </c>
      <c r="E308" s="9" t="str">
        <f>IF(C308="-","-",IF(D308=maxgameno+2,"blank row 2",IF(D308=maxgameno+1,"blank row 1",INDEX(FixtureCode!$B$4:$AH$128,MATCH($C308,FixtureCode!$B$4:$B$128,0),MATCH("G"&amp;D308&amp;"-T1",FixtureCode!$B$4:$AH$4,0)))))</f>
        <v>-</v>
      </c>
      <c r="F308" s="13" t="str">
        <f>IF(C308="-","-",IF(D308=maxgameno+2,"blank row 2",IF(D308=maxgameno+1,"blank row 1",INDEX(FixtureCode!$B$4:$AH$128,MATCH($C308,FixtureCode!$B$4:$B$128,0),MATCH("G"&amp;D308&amp;"-T2",FixtureCode!$B$4:$AH$4,0)))))</f>
        <v>-</v>
      </c>
      <c r="G308" s="12" t="str">
        <f>IF(C308="-","-",IF(AND(ISNUMBER(Fixture!G312),ISNUMBER(Fixture!I312),Fixture!F312&lt;&gt;"BYE",Fixture!J312&lt;&gt;"BYE"),"Yes","-"))</f>
        <v>-</v>
      </c>
      <c r="H308" s="9" t="str">
        <f>IF(G308="-","-",IF(Fixture!G312&gt;Fixture!I312,Settings!$G$7,IF(Fixture!G312=Fixture!I312,Settings!$G$8,IF(Fixture!G312&lt;Fixture!I312,Settings!$G$9,"-"))))</f>
        <v>-</v>
      </c>
      <c r="I308" s="13" t="str">
        <f>IF(G308="-","-",IF(Fixture!I312&gt;Fixture!G312,Settings!$G$7,IF(Fixture!I312=Fixture!G312,Settings!$G$8,IF(Fixture!I312&lt;Fixture!G312,Settings!$G$9,"-"))))</f>
        <v>-</v>
      </c>
    </row>
    <row r="309" spans="3:9" x14ac:dyDescent="0.25">
      <c r="C309" s="12" t="str">
        <f t="shared" si="10"/>
        <v>-</v>
      </c>
      <c r="D309" s="9" t="str">
        <f t="shared" si="11"/>
        <v>-</v>
      </c>
      <c r="E309" s="9" t="str">
        <f>IF(C309="-","-",IF(D309=maxgameno+2,"blank row 2",IF(D309=maxgameno+1,"blank row 1",INDEX(FixtureCode!$B$4:$AH$128,MATCH($C309,FixtureCode!$B$4:$B$128,0),MATCH("G"&amp;D309&amp;"-T1",FixtureCode!$B$4:$AH$4,0)))))</f>
        <v>-</v>
      </c>
      <c r="F309" s="13" t="str">
        <f>IF(C309="-","-",IF(D309=maxgameno+2,"blank row 2",IF(D309=maxgameno+1,"blank row 1",INDEX(FixtureCode!$B$4:$AH$128,MATCH($C309,FixtureCode!$B$4:$B$128,0),MATCH("G"&amp;D309&amp;"-T2",FixtureCode!$B$4:$AH$4,0)))))</f>
        <v>-</v>
      </c>
      <c r="G309" s="12" t="str">
        <f>IF(C309="-","-",IF(AND(ISNUMBER(Fixture!G313),ISNUMBER(Fixture!I313),Fixture!F313&lt;&gt;"BYE",Fixture!J313&lt;&gt;"BYE"),"Yes","-"))</f>
        <v>-</v>
      </c>
      <c r="H309" s="9" t="str">
        <f>IF(G309="-","-",IF(Fixture!G313&gt;Fixture!I313,Settings!$G$7,IF(Fixture!G313=Fixture!I313,Settings!$G$8,IF(Fixture!G313&lt;Fixture!I313,Settings!$G$9,"-"))))</f>
        <v>-</v>
      </c>
      <c r="I309" s="13" t="str">
        <f>IF(G309="-","-",IF(Fixture!I313&gt;Fixture!G313,Settings!$G$7,IF(Fixture!I313=Fixture!G313,Settings!$G$8,IF(Fixture!I313&lt;Fixture!G313,Settings!$G$9,"-"))))</f>
        <v>-</v>
      </c>
    </row>
    <row r="310" spans="3:9" x14ac:dyDescent="0.25">
      <c r="C310" s="12" t="str">
        <f t="shared" si="10"/>
        <v>-</v>
      </c>
      <c r="D310" s="9" t="str">
        <f t="shared" si="11"/>
        <v>-</v>
      </c>
      <c r="E310" s="9" t="str">
        <f>IF(C310="-","-",IF(D310=maxgameno+2,"blank row 2",IF(D310=maxgameno+1,"blank row 1",INDEX(FixtureCode!$B$4:$AH$128,MATCH($C310,FixtureCode!$B$4:$B$128,0),MATCH("G"&amp;D310&amp;"-T1",FixtureCode!$B$4:$AH$4,0)))))</f>
        <v>-</v>
      </c>
      <c r="F310" s="13" t="str">
        <f>IF(C310="-","-",IF(D310=maxgameno+2,"blank row 2",IF(D310=maxgameno+1,"blank row 1",INDEX(FixtureCode!$B$4:$AH$128,MATCH($C310,FixtureCode!$B$4:$B$128,0),MATCH("G"&amp;D310&amp;"-T2",FixtureCode!$B$4:$AH$4,0)))))</f>
        <v>-</v>
      </c>
      <c r="G310" s="12" t="str">
        <f>IF(C310="-","-",IF(AND(ISNUMBER(Fixture!G314),ISNUMBER(Fixture!I314),Fixture!F314&lt;&gt;"BYE",Fixture!J314&lt;&gt;"BYE"),"Yes","-"))</f>
        <v>-</v>
      </c>
      <c r="H310" s="9" t="str">
        <f>IF(G310="-","-",IF(Fixture!G314&gt;Fixture!I314,Settings!$G$7,IF(Fixture!G314=Fixture!I314,Settings!$G$8,IF(Fixture!G314&lt;Fixture!I314,Settings!$G$9,"-"))))</f>
        <v>-</v>
      </c>
      <c r="I310" s="13" t="str">
        <f>IF(G310="-","-",IF(Fixture!I314&gt;Fixture!G314,Settings!$G$7,IF(Fixture!I314=Fixture!G314,Settings!$G$8,IF(Fixture!I314&lt;Fixture!G314,Settings!$G$9,"-"))))</f>
        <v>-</v>
      </c>
    </row>
    <row r="311" spans="3:9" x14ac:dyDescent="0.25">
      <c r="C311" s="12" t="str">
        <f t="shared" si="10"/>
        <v>-</v>
      </c>
      <c r="D311" s="9" t="str">
        <f t="shared" si="11"/>
        <v>-</v>
      </c>
      <c r="E311" s="9" t="str">
        <f>IF(C311="-","-",IF(D311=maxgameno+2,"blank row 2",IF(D311=maxgameno+1,"blank row 1",INDEX(FixtureCode!$B$4:$AH$128,MATCH($C311,FixtureCode!$B$4:$B$128,0),MATCH("G"&amp;D311&amp;"-T1",FixtureCode!$B$4:$AH$4,0)))))</f>
        <v>-</v>
      </c>
      <c r="F311" s="13" t="str">
        <f>IF(C311="-","-",IF(D311=maxgameno+2,"blank row 2",IF(D311=maxgameno+1,"blank row 1",INDEX(FixtureCode!$B$4:$AH$128,MATCH($C311,FixtureCode!$B$4:$B$128,0),MATCH("G"&amp;D311&amp;"-T2",FixtureCode!$B$4:$AH$4,0)))))</f>
        <v>-</v>
      </c>
      <c r="G311" s="12" t="str">
        <f>IF(C311="-","-",IF(AND(ISNUMBER(Fixture!G315),ISNUMBER(Fixture!I315),Fixture!F315&lt;&gt;"BYE",Fixture!J315&lt;&gt;"BYE"),"Yes","-"))</f>
        <v>-</v>
      </c>
      <c r="H311" s="9" t="str">
        <f>IF(G311="-","-",IF(Fixture!G315&gt;Fixture!I315,Settings!$G$7,IF(Fixture!G315=Fixture!I315,Settings!$G$8,IF(Fixture!G315&lt;Fixture!I315,Settings!$G$9,"-"))))</f>
        <v>-</v>
      </c>
      <c r="I311" s="13" t="str">
        <f>IF(G311="-","-",IF(Fixture!I315&gt;Fixture!G315,Settings!$G$7,IF(Fixture!I315=Fixture!G315,Settings!$G$8,IF(Fixture!I315&lt;Fixture!G315,Settings!$G$9,"-"))))</f>
        <v>-</v>
      </c>
    </row>
    <row r="312" spans="3:9" x14ac:dyDescent="0.25">
      <c r="C312" s="12" t="str">
        <f t="shared" si="10"/>
        <v>-</v>
      </c>
      <c r="D312" s="9" t="str">
        <f t="shared" si="11"/>
        <v>-</v>
      </c>
      <c r="E312" s="9" t="str">
        <f>IF(C312="-","-",IF(D312=maxgameno+2,"blank row 2",IF(D312=maxgameno+1,"blank row 1",INDEX(FixtureCode!$B$4:$AH$128,MATCH($C312,FixtureCode!$B$4:$B$128,0),MATCH("G"&amp;D312&amp;"-T1",FixtureCode!$B$4:$AH$4,0)))))</f>
        <v>-</v>
      </c>
      <c r="F312" s="13" t="str">
        <f>IF(C312="-","-",IF(D312=maxgameno+2,"blank row 2",IF(D312=maxgameno+1,"blank row 1",INDEX(FixtureCode!$B$4:$AH$128,MATCH($C312,FixtureCode!$B$4:$B$128,0),MATCH("G"&amp;D312&amp;"-T2",FixtureCode!$B$4:$AH$4,0)))))</f>
        <v>-</v>
      </c>
      <c r="G312" s="12" t="str">
        <f>IF(C312="-","-",IF(AND(ISNUMBER(Fixture!G316),ISNUMBER(Fixture!I316),Fixture!F316&lt;&gt;"BYE",Fixture!J316&lt;&gt;"BYE"),"Yes","-"))</f>
        <v>-</v>
      </c>
      <c r="H312" s="9" t="str">
        <f>IF(G312="-","-",IF(Fixture!G316&gt;Fixture!I316,Settings!$G$7,IF(Fixture!G316=Fixture!I316,Settings!$G$8,IF(Fixture!G316&lt;Fixture!I316,Settings!$G$9,"-"))))</f>
        <v>-</v>
      </c>
      <c r="I312" s="13" t="str">
        <f>IF(G312="-","-",IF(Fixture!I316&gt;Fixture!G316,Settings!$G$7,IF(Fixture!I316=Fixture!G316,Settings!$G$8,IF(Fixture!I316&lt;Fixture!G316,Settings!$G$9,"-"))))</f>
        <v>-</v>
      </c>
    </row>
    <row r="313" spans="3:9" x14ac:dyDescent="0.25">
      <c r="C313" s="12" t="str">
        <f t="shared" si="10"/>
        <v>-</v>
      </c>
      <c r="D313" s="9" t="str">
        <f t="shared" si="11"/>
        <v>-</v>
      </c>
      <c r="E313" s="9" t="str">
        <f>IF(C313="-","-",IF(D313=maxgameno+2,"blank row 2",IF(D313=maxgameno+1,"blank row 1",INDEX(FixtureCode!$B$4:$AH$128,MATCH($C313,FixtureCode!$B$4:$B$128,0),MATCH("G"&amp;D313&amp;"-T1",FixtureCode!$B$4:$AH$4,0)))))</f>
        <v>-</v>
      </c>
      <c r="F313" s="13" t="str">
        <f>IF(C313="-","-",IF(D313=maxgameno+2,"blank row 2",IF(D313=maxgameno+1,"blank row 1",INDEX(FixtureCode!$B$4:$AH$128,MATCH($C313,FixtureCode!$B$4:$B$128,0),MATCH("G"&amp;D313&amp;"-T2",FixtureCode!$B$4:$AH$4,0)))))</f>
        <v>-</v>
      </c>
      <c r="G313" s="12" t="str">
        <f>IF(C313="-","-",IF(AND(ISNUMBER(Fixture!G317),ISNUMBER(Fixture!I317),Fixture!F317&lt;&gt;"BYE",Fixture!J317&lt;&gt;"BYE"),"Yes","-"))</f>
        <v>-</v>
      </c>
      <c r="H313" s="9" t="str">
        <f>IF(G313="-","-",IF(Fixture!G317&gt;Fixture!I317,Settings!$G$7,IF(Fixture!G317=Fixture!I317,Settings!$G$8,IF(Fixture!G317&lt;Fixture!I317,Settings!$G$9,"-"))))</f>
        <v>-</v>
      </c>
      <c r="I313" s="13" t="str">
        <f>IF(G313="-","-",IF(Fixture!I317&gt;Fixture!G317,Settings!$G$7,IF(Fixture!I317=Fixture!G317,Settings!$G$8,IF(Fixture!I317&lt;Fixture!G317,Settings!$G$9,"-"))))</f>
        <v>-</v>
      </c>
    </row>
    <row r="314" spans="3:9" x14ac:dyDescent="0.25">
      <c r="C314" s="12" t="str">
        <f t="shared" si="10"/>
        <v>-</v>
      </c>
      <c r="D314" s="9" t="str">
        <f t="shared" si="11"/>
        <v>-</v>
      </c>
      <c r="E314" s="9" t="str">
        <f>IF(C314="-","-",IF(D314=maxgameno+2,"blank row 2",IF(D314=maxgameno+1,"blank row 1",INDEX(FixtureCode!$B$4:$AH$128,MATCH($C314,FixtureCode!$B$4:$B$128,0),MATCH("G"&amp;D314&amp;"-T1",FixtureCode!$B$4:$AH$4,0)))))</f>
        <v>-</v>
      </c>
      <c r="F314" s="13" t="str">
        <f>IF(C314="-","-",IF(D314=maxgameno+2,"blank row 2",IF(D314=maxgameno+1,"blank row 1",INDEX(FixtureCode!$B$4:$AH$128,MATCH($C314,FixtureCode!$B$4:$B$128,0),MATCH("G"&amp;D314&amp;"-T2",FixtureCode!$B$4:$AH$4,0)))))</f>
        <v>-</v>
      </c>
      <c r="G314" s="12" t="str">
        <f>IF(C314="-","-",IF(AND(ISNUMBER(Fixture!G318),ISNUMBER(Fixture!I318),Fixture!F318&lt;&gt;"BYE",Fixture!J318&lt;&gt;"BYE"),"Yes","-"))</f>
        <v>-</v>
      </c>
      <c r="H314" s="9" t="str">
        <f>IF(G314="-","-",IF(Fixture!G318&gt;Fixture!I318,Settings!$G$7,IF(Fixture!G318=Fixture!I318,Settings!$G$8,IF(Fixture!G318&lt;Fixture!I318,Settings!$G$9,"-"))))</f>
        <v>-</v>
      </c>
      <c r="I314" s="13" t="str">
        <f>IF(G314="-","-",IF(Fixture!I318&gt;Fixture!G318,Settings!$G$7,IF(Fixture!I318=Fixture!G318,Settings!$G$8,IF(Fixture!I318&lt;Fixture!G318,Settings!$G$9,"-"))))</f>
        <v>-</v>
      </c>
    </row>
    <row r="315" spans="3:9" x14ac:dyDescent="0.25">
      <c r="C315" s="12" t="str">
        <f t="shared" si="10"/>
        <v>-</v>
      </c>
      <c r="D315" s="9" t="str">
        <f t="shared" si="11"/>
        <v>-</v>
      </c>
      <c r="E315" s="9" t="str">
        <f>IF(C315="-","-",IF(D315=maxgameno+2,"blank row 2",IF(D315=maxgameno+1,"blank row 1",INDEX(FixtureCode!$B$4:$AH$128,MATCH($C315,FixtureCode!$B$4:$B$128,0),MATCH("G"&amp;D315&amp;"-T1",FixtureCode!$B$4:$AH$4,0)))))</f>
        <v>-</v>
      </c>
      <c r="F315" s="13" t="str">
        <f>IF(C315="-","-",IF(D315=maxgameno+2,"blank row 2",IF(D315=maxgameno+1,"blank row 1",INDEX(FixtureCode!$B$4:$AH$128,MATCH($C315,FixtureCode!$B$4:$B$128,0),MATCH("G"&amp;D315&amp;"-T2",FixtureCode!$B$4:$AH$4,0)))))</f>
        <v>-</v>
      </c>
      <c r="G315" s="12" t="str">
        <f>IF(C315="-","-",IF(AND(ISNUMBER(Fixture!G319),ISNUMBER(Fixture!I319),Fixture!F319&lt;&gt;"BYE",Fixture!J319&lt;&gt;"BYE"),"Yes","-"))</f>
        <v>-</v>
      </c>
      <c r="H315" s="9" t="str">
        <f>IF(G315="-","-",IF(Fixture!G319&gt;Fixture!I319,Settings!$G$7,IF(Fixture!G319=Fixture!I319,Settings!$G$8,IF(Fixture!G319&lt;Fixture!I319,Settings!$G$9,"-"))))</f>
        <v>-</v>
      </c>
      <c r="I315" s="13" t="str">
        <f>IF(G315="-","-",IF(Fixture!I319&gt;Fixture!G319,Settings!$G$7,IF(Fixture!I319=Fixture!G319,Settings!$G$8,IF(Fixture!I319&lt;Fixture!G319,Settings!$G$9,"-"))))</f>
        <v>-</v>
      </c>
    </row>
    <row r="316" spans="3:9" x14ac:dyDescent="0.25">
      <c r="C316" s="12" t="str">
        <f t="shared" si="10"/>
        <v>-</v>
      </c>
      <c r="D316" s="9" t="str">
        <f t="shared" si="11"/>
        <v>-</v>
      </c>
      <c r="E316" s="9" t="str">
        <f>IF(C316="-","-",IF(D316=maxgameno+2,"blank row 2",IF(D316=maxgameno+1,"blank row 1",INDEX(FixtureCode!$B$4:$AH$128,MATCH($C316,FixtureCode!$B$4:$B$128,0),MATCH("G"&amp;D316&amp;"-T1",FixtureCode!$B$4:$AH$4,0)))))</f>
        <v>-</v>
      </c>
      <c r="F316" s="13" t="str">
        <f>IF(C316="-","-",IF(D316=maxgameno+2,"blank row 2",IF(D316=maxgameno+1,"blank row 1",INDEX(FixtureCode!$B$4:$AH$128,MATCH($C316,FixtureCode!$B$4:$B$128,0),MATCH("G"&amp;D316&amp;"-T2",FixtureCode!$B$4:$AH$4,0)))))</f>
        <v>-</v>
      </c>
      <c r="G316" s="12" t="str">
        <f>IF(C316="-","-",IF(AND(ISNUMBER(Fixture!G320),ISNUMBER(Fixture!I320),Fixture!F320&lt;&gt;"BYE",Fixture!J320&lt;&gt;"BYE"),"Yes","-"))</f>
        <v>-</v>
      </c>
      <c r="H316" s="9" t="str">
        <f>IF(G316="-","-",IF(Fixture!G320&gt;Fixture!I320,Settings!$G$7,IF(Fixture!G320=Fixture!I320,Settings!$G$8,IF(Fixture!G320&lt;Fixture!I320,Settings!$G$9,"-"))))</f>
        <v>-</v>
      </c>
      <c r="I316" s="13" t="str">
        <f>IF(G316="-","-",IF(Fixture!I320&gt;Fixture!G320,Settings!$G$7,IF(Fixture!I320=Fixture!G320,Settings!$G$8,IF(Fixture!I320&lt;Fixture!G320,Settings!$G$9,"-"))))</f>
        <v>-</v>
      </c>
    </row>
    <row r="317" spans="3:9" x14ac:dyDescent="0.25">
      <c r="C317" s="12" t="str">
        <f t="shared" si="10"/>
        <v>-</v>
      </c>
      <c r="D317" s="9" t="str">
        <f t="shared" si="11"/>
        <v>-</v>
      </c>
      <c r="E317" s="9" t="str">
        <f>IF(C317="-","-",IF(D317=maxgameno+2,"blank row 2",IF(D317=maxgameno+1,"blank row 1",INDEX(FixtureCode!$B$4:$AH$128,MATCH($C317,FixtureCode!$B$4:$B$128,0),MATCH("G"&amp;D317&amp;"-T1",FixtureCode!$B$4:$AH$4,0)))))</f>
        <v>-</v>
      </c>
      <c r="F317" s="13" t="str">
        <f>IF(C317="-","-",IF(D317=maxgameno+2,"blank row 2",IF(D317=maxgameno+1,"blank row 1",INDEX(FixtureCode!$B$4:$AH$128,MATCH($C317,FixtureCode!$B$4:$B$128,0),MATCH("G"&amp;D317&amp;"-T2",FixtureCode!$B$4:$AH$4,0)))))</f>
        <v>-</v>
      </c>
      <c r="G317" s="12" t="str">
        <f>IF(C317="-","-",IF(AND(ISNUMBER(Fixture!G321),ISNUMBER(Fixture!I321),Fixture!F321&lt;&gt;"BYE",Fixture!J321&lt;&gt;"BYE"),"Yes","-"))</f>
        <v>-</v>
      </c>
      <c r="H317" s="9" t="str">
        <f>IF(G317="-","-",IF(Fixture!G321&gt;Fixture!I321,Settings!$G$7,IF(Fixture!G321=Fixture!I321,Settings!$G$8,IF(Fixture!G321&lt;Fixture!I321,Settings!$G$9,"-"))))</f>
        <v>-</v>
      </c>
      <c r="I317" s="13" t="str">
        <f>IF(G317="-","-",IF(Fixture!I321&gt;Fixture!G321,Settings!$G$7,IF(Fixture!I321=Fixture!G321,Settings!$G$8,IF(Fixture!I321&lt;Fixture!G321,Settings!$G$9,"-"))))</f>
        <v>-</v>
      </c>
    </row>
    <row r="318" spans="3:9" x14ac:dyDescent="0.25">
      <c r="C318" s="12" t="str">
        <f t="shared" si="10"/>
        <v>-</v>
      </c>
      <c r="D318" s="9" t="str">
        <f t="shared" si="11"/>
        <v>-</v>
      </c>
      <c r="E318" s="9" t="str">
        <f>IF(C318="-","-",IF(D318=maxgameno+2,"blank row 2",IF(D318=maxgameno+1,"blank row 1",INDEX(FixtureCode!$B$4:$AH$128,MATCH($C318,FixtureCode!$B$4:$B$128,0),MATCH("G"&amp;D318&amp;"-T1",FixtureCode!$B$4:$AH$4,0)))))</f>
        <v>-</v>
      </c>
      <c r="F318" s="13" t="str">
        <f>IF(C318="-","-",IF(D318=maxgameno+2,"blank row 2",IF(D318=maxgameno+1,"blank row 1",INDEX(FixtureCode!$B$4:$AH$128,MATCH($C318,FixtureCode!$B$4:$B$128,0),MATCH("G"&amp;D318&amp;"-T2",FixtureCode!$B$4:$AH$4,0)))))</f>
        <v>-</v>
      </c>
      <c r="G318" s="12" t="str">
        <f>IF(C318="-","-",IF(AND(ISNUMBER(Fixture!G322),ISNUMBER(Fixture!I322),Fixture!F322&lt;&gt;"BYE",Fixture!J322&lt;&gt;"BYE"),"Yes","-"))</f>
        <v>-</v>
      </c>
      <c r="H318" s="9" t="str">
        <f>IF(G318="-","-",IF(Fixture!G322&gt;Fixture!I322,Settings!$G$7,IF(Fixture!G322=Fixture!I322,Settings!$G$8,IF(Fixture!G322&lt;Fixture!I322,Settings!$G$9,"-"))))</f>
        <v>-</v>
      </c>
      <c r="I318" s="13" t="str">
        <f>IF(G318="-","-",IF(Fixture!I322&gt;Fixture!G322,Settings!$G$7,IF(Fixture!I322=Fixture!G322,Settings!$G$8,IF(Fixture!I322&lt;Fixture!G322,Settings!$G$9,"-"))))</f>
        <v>-</v>
      </c>
    </row>
    <row r="319" spans="3:9" x14ac:dyDescent="0.25">
      <c r="C319" s="12" t="str">
        <f t="shared" si="10"/>
        <v>-</v>
      </c>
      <c r="D319" s="9" t="str">
        <f t="shared" si="11"/>
        <v>-</v>
      </c>
      <c r="E319" s="9" t="str">
        <f>IF(C319="-","-",IF(D319=maxgameno+2,"blank row 2",IF(D319=maxgameno+1,"blank row 1",INDEX(FixtureCode!$B$4:$AH$128,MATCH($C319,FixtureCode!$B$4:$B$128,0),MATCH("G"&amp;D319&amp;"-T1",FixtureCode!$B$4:$AH$4,0)))))</f>
        <v>-</v>
      </c>
      <c r="F319" s="13" t="str">
        <f>IF(C319="-","-",IF(D319=maxgameno+2,"blank row 2",IF(D319=maxgameno+1,"blank row 1",INDEX(FixtureCode!$B$4:$AH$128,MATCH($C319,FixtureCode!$B$4:$B$128,0),MATCH("G"&amp;D319&amp;"-T2",FixtureCode!$B$4:$AH$4,0)))))</f>
        <v>-</v>
      </c>
      <c r="G319" s="12" t="str">
        <f>IF(C319="-","-",IF(AND(ISNUMBER(Fixture!G323),ISNUMBER(Fixture!I323),Fixture!F323&lt;&gt;"BYE",Fixture!J323&lt;&gt;"BYE"),"Yes","-"))</f>
        <v>-</v>
      </c>
      <c r="H319" s="9" t="str">
        <f>IF(G319="-","-",IF(Fixture!G323&gt;Fixture!I323,Settings!$G$7,IF(Fixture!G323=Fixture!I323,Settings!$G$8,IF(Fixture!G323&lt;Fixture!I323,Settings!$G$9,"-"))))</f>
        <v>-</v>
      </c>
      <c r="I319" s="13" t="str">
        <f>IF(G319="-","-",IF(Fixture!I323&gt;Fixture!G323,Settings!$G$7,IF(Fixture!I323=Fixture!G323,Settings!$G$8,IF(Fixture!I323&lt;Fixture!G323,Settings!$G$9,"-"))))</f>
        <v>-</v>
      </c>
    </row>
    <row r="320" spans="3:9" x14ac:dyDescent="0.25">
      <c r="C320" s="12" t="str">
        <f t="shared" si="10"/>
        <v>-</v>
      </c>
      <c r="D320" s="9" t="str">
        <f t="shared" si="11"/>
        <v>-</v>
      </c>
      <c r="E320" s="9" t="str">
        <f>IF(C320="-","-",IF(D320=maxgameno+2,"blank row 2",IF(D320=maxgameno+1,"blank row 1",INDEX(FixtureCode!$B$4:$AH$128,MATCH($C320,FixtureCode!$B$4:$B$128,0),MATCH("G"&amp;D320&amp;"-T1",FixtureCode!$B$4:$AH$4,0)))))</f>
        <v>-</v>
      </c>
      <c r="F320" s="13" t="str">
        <f>IF(C320="-","-",IF(D320=maxgameno+2,"blank row 2",IF(D320=maxgameno+1,"blank row 1",INDEX(FixtureCode!$B$4:$AH$128,MATCH($C320,FixtureCode!$B$4:$B$128,0),MATCH("G"&amp;D320&amp;"-T2",FixtureCode!$B$4:$AH$4,0)))))</f>
        <v>-</v>
      </c>
      <c r="G320" s="12" t="str">
        <f>IF(C320="-","-",IF(AND(ISNUMBER(Fixture!G324),ISNUMBER(Fixture!I324),Fixture!F324&lt;&gt;"BYE",Fixture!J324&lt;&gt;"BYE"),"Yes","-"))</f>
        <v>-</v>
      </c>
      <c r="H320" s="9" t="str">
        <f>IF(G320="-","-",IF(Fixture!G324&gt;Fixture!I324,Settings!$G$7,IF(Fixture!G324=Fixture!I324,Settings!$G$8,IF(Fixture!G324&lt;Fixture!I324,Settings!$G$9,"-"))))</f>
        <v>-</v>
      </c>
      <c r="I320" s="13" t="str">
        <f>IF(G320="-","-",IF(Fixture!I324&gt;Fixture!G324,Settings!$G$7,IF(Fixture!I324=Fixture!G324,Settings!$G$8,IF(Fixture!I324&lt;Fixture!G324,Settings!$G$9,"-"))))</f>
        <v>-</v>
      </c>
    </row>
    <row r="321" spans="3:9" x14ac:dyDescent="0.25">
      <c r="C321" s="12" t="str">
        <f t="shared" si="10"/>
        <v>-</v>
      </c>
      <c r="D321" s="9" t="str">
        <f t="shared" si="11"/>
        <v>-</v>
      </c>
      <c r="E321" s="9" t="str">
        <f>IF(C321="-","-",IF(D321=maxgameno+2,"blank row 2",IF(D321=maxgameno+1,"blank row 1",INDEX(FixtureCode!$B$4:$AH$128,MATCH($C321,FixtureCode!$B$4:$B$128,0),MATCH("G"&amp;D321&amp;"-T1",FixtureCode!$B$4:$AH$4,0)))))</f>
        <v>-</v>
      </c>
      <c r="F321" s="13" t="str">
        <f>IF(C321="-","-",IF(D321=maxgameno+2,"blank row 2",IF(D321=maxgameno+1,"blank row 1",INDEX(FixtureCode!$B$4:$AH$128,MATCH($C321,FixtureCode!$B$4:$B$128,0),MATCH("G"&amp;D321&amp;"-T2",FixtureCode!$B$4:$AH$4,0)))))</f>
        <v>-</v>
      </c>
      <c r="G321" s="12" t="str">
        <f>IF(C321="-","-",IF(AND(ISNUMBER(Fixture!G325),ISNUMBER(Fixture!I325),Fixture!F325&lt;&gt;"BYE",Fixture!J325&lt;&gt;"BYE"),"Yes","-"))</f>
        <v>-</v>
      </c>
      <c r="H321" s="9" t="str">
        <f>IF(G321="-","-",IF(Fixture!G325&gt;Fixture!I325,Settings!$G$7,IF(Fixture!G325=Fixture!I325,Settings!$G$8,IF(Fixture!G325&lt;Fixture!I325,Settings!$G$9,"-"))))</f>
        <v>-</v>
      </c>
      <c r="I321" s="13" t="str">
        <f>IF(G321="-","-",IF(Fixture!I325&gt;Fixture!G325,Settings!$G$7,IF(Fixture!I325=Fixture!G325,Settings!$G$8,IF(Fixture!I325&lt;Fixture!G325,Settings!$G$9,"-"))))</f>
        <v>-</v>
      </c>
    </row>
    <row r="322" spans="3:9" x14ac:dyDescent="0.25">
      <c r="C322" s="12" t="str">
        <f t="shared" si="10"/>
        <v>-</v>
      </c>
      <c r="D322" s="9" t="str">
        <f t="shared" si="11"/>
        <v>-</v>
      </c>
      <c r="E322" s="9" t="str">
        <f>IF(C322="-","-",IF(D322=maxgameno+2,"blank row 2",IF(D322=maxgameno+1,"blank row 1",INDEX(FixtureCode!$B$4:$AH$128,MATCH($C322,FixtureCode!$B$4:$B$128,0),MATCH("G"&amp;D322&amp;"-T1",FixtureCode!$B$4:$AH$4,0)))))</f>
        <v>-</v>
      </c>
      <c r="F322" s="13" t="str">
        <f>IF(C322="-","-",IF(D322=maxgameno+2,"blank row 2",IF(D322=maxgameno+1,"blank row 1",INDEX(FixtureCode!$B$4:$AH$128,MATCH($C322,FixtureCode!$B$4:$B$128,0),MATCH("G"&amp;D322&amp;"-T2",FixtureCode!$B$4:$AH$4,0)))))</f>
        <v>-</v>
      </c>
      <c r="G322" s="12" t="str">
        <f>IF(C322="-","-",IF(AND(ISNUMBER(Fixture!G326),ISNUMBER(Fixture!I326),Fixture!F326&lt;&gt;"BYE",Fixture!J326&lt;&gt;"BYE"),"Yes","-"))</f>
        <v>-</v>
      </c>
      <c r="H322" s="9" t="str">
        <f>IF(G322="-","-",IF(Fixture!G326&gt;Fixture!I326,Settings!$G$7,IF(Fixture!G326=Fixture!I326,Settings!$G$8,IF(Fixture!G326&lt;Fixture!I326,Settings!$G$9,"-"))))</f>
        <v>-</v>
      </c>
      <c r="I322" s="13" t="str">
        <f>IF(G322="-","-",IF(Fixture!I326&gt;Fixture!G326,Settings!$G$7,IF(Fixture!I326=Fixture!G326,Settings!$G$8,IF(Fixture!I326&lt;Fixture!G326,Settings!$G$9,"-"))))</f>
        <v>-</v>
      </c>
    </row>
    <row r="323" spans="3:9" x14ac:dyDescent="0.25">
      <c r="C323" s="12" t="str">
        <f t="shared" si="10"/>
        <v>-</v>
      </c>
      <c r="D323" s="9" t="str">
        <f t="shared" si="11"/>
        <v>-</v>
      </c>
      <c r="E323" s="9" t="str">
        <f>IF(C323="-","-",IF(D323=maxgameno+2,"blank row 2",IF(D323=maxgameno+1,"blank row 1",INDEX(FixtureCode!$B$4:$AH$128,MATCH($C323,FixtureCode!$B$4:$B$128,0),MATCH("G"&amp;D323&amp;"-T1",FixtureCode!$B$4:$AH$4,0)))))</f>
        <v>-</v>
      </c>
      <c r="F323" s="13" t="str">
        <f>IF(C323="-","-",IF(D323=maxgameno+2,"blank row 2",IF(D323=maxgameno+1,"blank row 1",INDEX(FixtureCode!$B$4:$AH$128,MATCH($C323,FixtureCode!$B$4:$B$128,0),MATCH("G"&amp;D323&amp;"-T2",FixtureCode!$B$4:$AH$4,0)))))</f>
        <v>-</v>
      </c>
      <c r="G323" s="12" t="str">
        <f>IF(C323="-","-",IF(AND(ISNUMBER(Fixture!G327),ISNUMBER(Fixture!I327),Fixture!F327&lt;&gt;"BYE",Fixture!J327&lt;&gt;"BYE"),"Yes","-"))</f>
        <v>-</v>
      </c>
      <c r="H323" s="9" t="str">
        <f>IF(G323="-","-",IF(Fixture!G327&gt;Fixture!I327,Settings!$G$7,IF(Fixture!G327=Fixture!I327,Settings!$G$8,IF(Fixture!G327&lt;Fixture!I327,Settings!$G$9,"-"))))</f>
        <v>-</v>
      </c>
      <c r="I323" s="13" t="str">
        <f>IF(G323="-","-",IF(Fixture!I327&gt;Fixture!G327,Settings!$G$7,IF(Fixture!I327=Fixture!G327,Settings!$G$8,IF(Fixture!I327&lt;Fixture!G327,Settings!$G$9,"-"))))</f>
        <v>-</v>
      </c>
    </row>
    <row r="324" spans="3:9" x14ac:dyDescent="0.25">
      <c r="C324" s="12" t="str">
        <f t="shared" si="10"/>
        <v>-</v>
      </c>
      <c r="D324" s="9" t="str">
        <f t="shared" si="11"/>
        <v>-</v>
      </c>
      <c r="E324" s="9" t="str">
        <f>IF(C324="-","-",IF(D324=maxgameno+2,"blank row 2",IF(D324=maxgameno+1,"blank row 1",INDEX(FixtureCode!$B$4:$AH$128,MATCH($C324,FixtureCode!$B$4:$B$128,0),MATCH("G"&amp;D324&amp;"-T1",FixtureCode!$B$4:$AH$4,0)))))</f>
        <v>-</v>
      </c>
      <c r="F324" s="13" t="str">
        <f>IF(C324="-","-",IF(D324=maxgameno+2,"blank row 2",IF(D324=maxgameno+1,"blank row 1",INDEX(FixtureCode!$B$4:$AH$128,MATCH($C324,FixtureCode!$B$4:$B$128,0),MATCH("G"&amp;D324&amp;"-T2",FixtureCode!$B$4:$AH$4,0)))))</f>
        <v>-</v>
      </c>
      <c r="G324" s="12" t="str">
        <f>IF(C324="-","-",IF(AND(ISNUMBER(Fixture!G328),ISNUMBER(Fixture!I328),Fixture!F328&lt;&gt;"BYE",Fixture!J328&lt;&gt;"BYE"),"Yes","-"))</f>
        <v>-</v>
      </c>
      <c r="H324" s="9" t="str">
        <f>IF(G324="-","-",IF(Fixture!G328&gt;Fixture!I328,Settings!$G$7,IF(Fixture!G328=Fixture!I328,Settings!$G$8,IF(Fixture!G328&lt;Fixture!I328,Settings!$G$9,"-"))))</f>
        <v>-</v>
      </c>
      <c r="I324" s="13" t="str">
        <f>IF(G324="-","-",IF(Fixture!I328&gt;Fixture!G328,Settings!$G$7,IF(Fixture!I328=Fixture!G328,Settings!$G$8,IF(Fixture!I328&lt;Fixture!G328,Settings!$G$9,"-"))))</f>
        <v>-</v>
      </c>
    </row>
    <row r="325" spans="3:9" x14ac:dyDescent="0.25">
      <c r="C325" s="12" t="str">
        <f t="shared" si="10"/>
        <v>-</v>
      </c>
      <c r="D325" s="9" t="str">
        <f t="shared" si="11"/>
        <v>-</v>
      </c>
      <c r="E325" s="9" t="str">
        <f>IF(C325="-","-",IF(D325=maxgameno+2,"blank row 2",IF(D325=maxgameno+1,"blank row 1",INDEX(FixtureCode!$B$4:$AH$128,MATCH($C325,FixtureCode!$B$4:$B$128,0),MATCH("G"&amp;D325&amp;"-T1",FixtureCode!$B$4:$AH$4,0)))))</f>
        <v>-</v>
      </c>
      <c r="F325" s="13" t="str">
        <f>IF(C325="-","-",IF(D325=maxgameno+2,"blank row 2",IF(D325=maxgameno+1,"blank row 1",INDEX(FixtureCode!$B$4:$AH$128,MATCH($C325,FixtureCode!$B$4:$B$128,0),MATCH("G"&amp;D325&amp;"-T2",FixtureCode!$B$4:$AH$4,0)))))</f>
        <v>-</v>
      </c>
      <c r="G325" s="12" t="str">
        <f>IF(C325="-","-",IF(AND(ISNUMBER(Fixture!G329),ISNUMBER(Fixture!I329),Fixture!F329&lt;&gt;"BYE",Fixture!J329&lt;&gt;"BYE"),"Yes","-"))</f>
        <v>-</v>
      </c>
      <c r="H325" s="9" t="str">
        <f>IF(G325="-","-",IF(Fixture!G329&gt;Fixture!I329,Settings!$G$7,IF(Fixture!G329=Fixture!I329,Settings!$G$8,IF(Fixture!G329&lt;Fixture!I329,Settings!$G$9,"-"))))</f>
        <v>-</v>
      </c>
      <c r="I325" s="13" t="str">
        <f>IF(G325="-","-",IF(Fixture!I329&gt;Fixture!G329,Settings!$G$7,IF(Fixture!I329=Fixture!G329,Settings!$G$8,IF(Fixture!I329&lt;Fixture!G329,Settings!$G$9,"-"))))</f>
        <v>-</v>
      </c>
    </row>
    <row r="326" spans="3:9" x14ac:dyDescent="0.25">
      <c r="C326" s="12" t="str">
        <f t="shared" ref="C326:C389" si="12">IF(C325="-","-",IF(D325+1&lt;=maxgameno+2,C325,IF(C325+1&lt;=maxroundno,C325+1,"-")))</f>
        <v>-</v>
      </c>
      <c r="D326" s="9" t="str">
        <f t="shared" ref="D326:D389" si="13">IF(C326="-","-",IF(D325+1&lt;=maxgameno+2,D325+1,1))</f>
        <v>-</v>
      </c>
      <c r="E326" s="9" t="str">
        <f>IF(C326="-","-",IF(D326=maxgameno+2,"blank row 2",IF(D326=maxgameno+1,"blank row 1",INDEX(FixtureCode!$B$4:$AH$128,MATCH($C326,FixtureCode!$B$4:$B$128,0),MATCH("G"&amp;D326&amp;"-T1",FixtureCode!$B$4:$AH$4,0)))))</f>
        <v>-</v>
      </c>
      <c r="F326" s="13" t="str">
        <f>IF(C326="-","-",IF(D326=maxgameno+2,"blank row 2",IF(D326=maxgameno+1,"blank row 1",INDEX(FixtureCode!$B$4:$AH$128,MATCH($C326,FixtureCode!$B$4:$B$128,0),MATCH("G"&amp;D326&amp;"-T2",FixtureCode!$B$4:$AH$4,0)))))</f>
        <v>-</v>
      </c>
      <c r="G326" s="12" t="str">
        <f>IF(C326="-","-",IF(AND(ISNUMBER(Fixture!G330),ISNUMBER(Fixture!I330),Fixture!F330&lt;&gt;"BYE",Fixture!J330&lt;&gt;"BYE"),"Yes","-"))</f>
        <v>-</v>
      </c>
      <c r="H326" s="9" t="str">
        <f>IF(G326="-","-",IF(Fixture!G330&gt;Fixture!I330,Settings!$G$7,IF(Fixture!G330=Fixture!I330,Settings!$G$8,IF(Fixture!G330&lt;Fixture!I330,Settings!$G$9,"-"))))</f>
        <v>-</v>
      </c>
      <c r="I326" s="13" t="str">
        <f>IF(G326="-","-",IF(Fixture!I330&gt;Fixture!G330,Settings!$G$7,IF(Fixture!I330=Fixture!G330,Settings!$G$8,IF(Fixture!I330&lt;Fixture!G330,Settings!$G$9,"-"))))</f>
        <v>-</v>
      </c>
    </row>
    <row r="327" spans="3:9" x14ac:dyDescent="0.25">
      <c r="C327" s="12" t="str">
        <f t="shared" si="12"/>
        <v>-</v>
      </c>
      <c r="D327" s="9" t="str">
        <f t="shared" si="13"/>
        <v>-</v>
      </c>
      <c r="E327" s="9" t="str">
        <f>IF(C327="-","-",IF(D327=maxgameno+2,"blank row 2",IF(D327=maxgameno+1,"blank row 1",INDEX(FixtureCode!$B$4:$AH$128,MATCH($C327,FixtureCode!$B$4:$B$128,0),MATCH("G"&amp;D327&amp;"-T1",FixtureCode!$B$4:$AH$4,0)))))</f>
        <v>-</v>
      </c>
      <c r="F327" s="13" t="str">
        <f>IF(C327="-","-",IF(D327=maxgameno+2,"blank row 2",IF(D327=maxgameno+1,"blank row 1",INDEX(FixtureCode!$B$4:$AH$128,MATCH($C327,FixtureCode!$B$4:$B$128,0),MATCH("G"&amp;D327&amp;"-T2",FixtureCode!$B$4:$AH$4,0)))))</f>
        <v>-</v>
      </c>
      <c r="G327" s="12" t="str">
        <f>IF(C327="-","-",IF(AND(ISNUMBER(Fixture!G331),ISNUMBER(Fixture!I331),Fixture!F331&lt;&gt;"BYE",Fixture!J331&lt;&gt;"BYE"),"Yes","-"))</f>
        <v>-</v>
      </c>
      <c r="H327" s="9" t="str">
        <f>IF(G327="-","-",IF(Fixture!G331&gt;Fixture!I331,Settings!$G$7,IF(Fixture!G331=Fixture!I331,Settings!$G$8,IF(Fixture!G331&lt;Fixture!I331,Settings!$G$9,"-"))))</f>
        <v>-</v>
      </c>
      <c r="I327" s="13" t="str">
        <f>IF(G327="-","-",IF(Fixture!I331&gt;Fixture!G331,Settings!$G$7,IF(Fixture!I331=Fixture!G331,Settings!$G$8,IF(Fixture!I331&lt;Fixture!G331,Settings!$G$9,"-"))))</f>
        <v>-</v>
      </c>
    </row>
    <row r="328" spans="3:9" x14ac:dyDescent="0.25">
      <c r="C328" s="12" t="str">
        <f t="shared" si="12"/>
        <v>-</v>
      </c>
      <c r="D328" s="9" t="str">
        <f t="shared" si="13"/>
        <v>-</v>
      </c>
      <c r="E328" s="9" t="str">
        <f>IF(C328="-","-",IF(D328=maxgameno+2,"blank row 2",IF(D328=maxgameno+1,"blank row 1",INDEX(FixtureCode!$B$4:$AH$128,MATCH($C328,FixtureCode!$B$4:$B$128,0),MATCH("G"&amp;D328&amp;"-T1",FixtureCode!$B$4:$AH$4,0)))))</f>
        <v>-</v>
      </c>
      <c r="F328" s="13" t="str">
        <f>IF(C328="-","-",IF(D328=maxgameno+2,"blank row 2",IF(D328=maxgameno+1,"blank row 1",INDEX(FixtureCode!$B$4:$AH$128,MATCH($C328,FixtureCode!$B$4:$B$128,0),MATCH("G"&amp;D328&amp;"-T2",FixtureCode!$B$4:$AH$4,0)))))</f>
        <v>-</v>
      </c>
      <c r="G328" s="12" t="str">
        <f>IF(C328="-","-",IF(AND(ISNUMBER(Fixture!G332),ISNUMBER(Fixture!I332),Fixture!F332&lt;&gt;"BYE",Fixture!J332&lt;&gt;"BYE"),"Yes","-"))</f>
        <v>-</v>
      </c>
      <c r="H328" s="9" t="str">
        <f>IF(G328="-","-",IF(Fixture!G332&gt;Fixture!I332,Settings!$G$7,IF(Fixture!G332=Fixture!I332,Settings!$G$8,IF(Fixture!G332&lt;Fixture!I332,Settings!$G$9,"-"))))</f>
        <v>-</v>
      </c>
      <c r="I328" s="13" t="str">
        <f>IF(G328="-","-",IF(Fixture!I332&gt;Fixture!G332,Settings!$G$7,IF(Fixture!I332=Fixture!G332,Settings!$G$8,IF(Fixture!I332&lt;Fixture!G332,Settings!$G$9,"-"))))</f>
        <v>-</v>
      </c>
    </row>
    <row r="329" spans="3:9" x14ac:dyDescent="0.25">
      <c r="C329" s="12" t="str">
        <f t="shared" si="12"/>
        <v>-</v>
      </c>
      <c r="D329" s="9" t="str">
        <f t="shared" si="13"/>
        <v>-</v>
      </c>
      <c r="E329" s="9" t="str">
        <f>IF(C329="-","-",IF(D329=maxgameno+2,"blank row 2",IF(D329=maxgameno+1,"blank row 1",INDEX(FixtureCode!$B$4:$AH$128,MATCH($C329,FixtureCode!$B$4:$B$128,0),MATCH("G"&amp;D329&amp;"-T1",FixtureCode!$B$4:$AH$4,0)))))</f>
        <v>-</v>
      </c>
      <c r="F329" s="13" t="str">
        <f>IF(C329="-","-",IF(D329=maxgameno+2,"blank row 2",IF(D329=maxgameno+1,"blank row 1",INDEX(FixtureCode!$B$4:$AH$128,MATCH($C329,FixtureCode!$B$4:$B$128,0),MATCH("G"&amp;D329&amp;"-T2",FixtureCode!$B$4:$AH$4,0)))))</f>
        <v>-</v>
      </c>
      <c r="G329" s="12" t="str">
        <f>IF(C329="-","-",IF(AND(ISNUMBER(Fixture!G333),ISNUMBER(Fixture!I333),Fixture!F333&lt;&gt;"BYE",Fixture!J333&lt;&gt;"BYE"),"Yes","-"))</f>
        <v>-</v>
      </c>
      <c r="H329" s="9" t="str">
        <f>IF(G329="-","-",IF(Fixture!G333&gt;Fixture!I333,Settings!$G$7,IF(Fixture!G333=Fixture!I333,Settings!$G$8,IF(Fixture!G333&lt;Fixture!I333,Settings!$G$9,"-"))))</f>
        <v>-</v>
      </c>
      <c r="I329" s="13" t="str">
        <f>IF(G329="-","-",IF(Fixture!I333&gt;Fixture!G333,Settings!$G$7,IF(Fixture!I333=Fixture!G333,Settings!$G$8,IF(Fixture!I333&lt;Fixture!G333,Settings!$G$9,"-"))))</f>
        <v>-</v>
      </c>
    </row>
    <row r="330" spans="3:9" x14ac:dyDescent="0.25">
      <c r="C330" s="12" t="str">
        <f t="shared" si="12"/>
        <v>-</v>
      </c>
      <c r="D330" s="9" t="str">
        <f t="shared" si="13"/>
        <v>-</v>
      </c>
      <c r="E330" s="9" t="str">
        <f>IF(C330="-","-",IF(D330=maxgameno+2,"blank row 2",IF(D330=maxgameno+1,"blank row 1",INDEX(FixtureCode!$B$4:$AH$128,MATCH($C330,FixtureCode!$B$4:$B$128,0),MATCH("G"&amp;D330&amp;"-T1",FixtureCode!$B$4:$AH$4,0)))))</f>
        <v>-</v>
      </c>
      <c r="F330" s="13" t="str">
        <f>IF(C330="-","-",IF(D330=maxgameno+2,"blank row 2",IF(D330=maxgameno+1,"blank row 1",INDEX(FixtureCode!$B$4:$AH$128,MATCH($C330,FixtureCode!$B$4:$B$128,0),MATCH("G"&amp;D330&amp;"-T2",FixtureCode!$B$4:$AH$4,0)))))</f>
        <v>-</v>
      </c>
      <c r="G330" s="12" t="str">
        <f>IF(C330="-","-",IF(AND(ISNUMBER(Fixture!G334),ISNUMBER(Fixture!I334),Fixture!F334&lt;&gt;"BYE",Fixture!J334&lt;&gt;"BYE"),"Yes","-"))</f>
        <v>-</v>
      </c>
      <c r="H330" s="9" t="str">
        <f>IF(G330="-","-",IF(Fixture!G334&gt;Fixture!I334,Settings!$G$7,IF(Fixture!G334=Fixture!I334,Settings!$G$8,IF(Fixture!G334&lt;Fixture!I334,Settings!$G$9,"-"))))</f>
        <v>-</v>
      </c>
      <c r="I330" s="13" t="str">
        <f>IF(G330="-","-",IF(Fixture!I334&gt;Fixture!G334,Settings!$G$7,IF(Fixture!I334=Fixture!G334,Settings!$G$8,IF(Fixture!I334&lt;Fixture!G334,Settings!$G$9,"-"))))</f>
        <v>-</v>
      </c>
    </row>
    <row r="331" spans="3:9" x14ac:dyDescent="0.25">
      <c r="C331" s="12" t="str">
        <f t="shared" si="12"/>
        <v>-</v>
      </c>
      <c r="D331" s="9" t="str">
        <f t="shared" si="13"/>
        <v>-</v>
      </c>
      <c r="E331" s="9" t="str">
        <f>IF(C331="-","-",IF(D331=maxgameno+2,"blank row 2",IF(D331=maxgameno+1,"blank row 1",INDEX(FixtureCode!$B$4:$AH$128,MATCH($C331,FixtureCode!$B$4:$B$128,0),MATCH("G"&amp;D331&amp;"-T1",FixtureCode!$B$4:$AH$4,0)))))</f>
        <v>-</v>
      </c>
      <c r="F331" s="13" t="str">
        <f>IF(C331="-","-",IF(D331=maxgameno+2,"blank row 2",IF(D331=maxgameno+1,"blank row 1",INDEX(FixtureCode!$B$4:$AH$128,MATCH($C331,FixtureCode!$B$4:$B$128,0),MATCH("G"&amp;D331&amp;"-T2",FixtureCode!$B$4:$AH$4,0)))))</f>
        <v>-</v>
      </c>
      <c r="G331" s="12" t="str">
        <f>IF(C331="-","-",IF(AND(ISNUMBER(Fixture!G335),ISNUMBER(Fixture!I335),Fixture!F335&lt;&gt;"BYE",Fixture!J335&lt;&gt;"BYE"),"Yes","-"))</f>
        <v>-</v>
      </c>
      <c r="H331" s="9" t="str">
        <f>IF(G331="-","-",IF(Fixture!G335&gt;Fixture!I335,Settings!$G$7,IF(Fixture!G335=Fixture!I335,Settings!$G$8,IF(Fixture!G335&lt;Fixture!I335,Settings!$G$9,"-"))))</f>
        <v>-</v>
      </c>
      <c r="I331" s="13" t="str">
        <f>IF(G331="-","-",IF(Fixture!I335&gt;Fixture!G335,Settings!$G$7,IF(Fixture!I335=Fixture!G335,Settings!$G$8,IF(Fixture!I335&lt;Fixture!G335,Settings!$G$9,"-"))))</f>
        <v>-</v>
      </c>
    </row>
    <row r="332" spans="3:9" x14ac:dyDescent="0.25">
      <c r="C332" s="12" t="str">
        <f t="shared" si="12"/>
        <v>-</v>
      </c>
      <c r="D332" s="9" t="str">
        <f t="shared" si="13"/>
        <v>-</v>
      </c>
      <c r="E332" s="9" t="str">
        <f>IF(C332="-","-",IF(D332=maxgameno+2,"blank row 2",IF(D332=maxgameno+1,"blank row 1",INDEX(FixtureCode!$B$4:$AH$128,MATCH($C332,FixtureCode!$B$4:$B$128,0),MATCH("G"&amp;D332&amp;"-T1",FixtureCode!$B$4:$AH$4,0)))))</f>
        <v>-</v>
      </c>
      <c r="F332" s="13" t="str">
        <f>IF(C332="-","-",IF(D332=maxgameno+2,"blank row 2",IF(D332=maxgameno+1,"blank row 1",INDEX(FixtureCode!$B$4:$AH$128,MATCH($C332,FixtureCode!$B$4:$B$128,0),MATCH("G"&amp;D332&amp;"-T2",FixtureCode!$B$4:$AH$4,0)))))</f>
        <v>-</v>
      </c>
      <c r="G332" s="12" t="str">
        <f>IF(C332="-","-",IF(AND(ISNUMBER(Fixture!G336),ISNUMBER(Fixture!I336),Fixture!F336&lt;&gt;"BYE",Fixture!J336&lt;&gt;"BYE"),"Yes","-"))</f>
        <v>-</v>
      </c>
      <c r="H332" s="9" t="str">
        <f>IF(G332="-","-",IF(Fixture!G336&gt;Fixture!I336,Settings!$G$7,IF(Fixture!G336=Fixture!I336,Settings!$G$8,IF(Fixture!G336&lt;Fixture!I336,Settings!$G$9,"-"))))</f>
        <v>-</v>
      </c>
      <c r="I332" s="13" t="str">
        <f>IF(G332="-","-",IF(Fixture!I336&gt;Fixture!G336,Settings!$G$7,IF(Fixture!I336=Fixture!G336,Settings!$G$8,IF(Fixture!I336&lt;Fixture!G336,Settings!$G$9,"-"))))</f>
        <v>-</v>
      </c>
    </row>
    <row r="333" spans="3:9" x14ac:dyDescent="0.25">
      <c r="C333" s="12" t="str">
        <f t="shared" si="12"/>
        <v>-</v>
      </c>
      <c r="D333" s="9" t="str">
        <f t="shared" si="13"/>
        <v>-</v>
      </c>
      <c r="E333" s="9" t="str">
        <f>IF(C333="-","-",IF(D333=maxgameno+2,"blank row 2",IF(D333=maxgameno+1,"blank row 1",INDEX(FixtureCode!$B$4:$AH$128,MATCH($C333,FixtureCode!$B$4:$B$128,0),MATCH("G"&amp;D333&amp;"-T1",FixtureCode!$B$4:$AH$4,0)))))</f>
        <v>-</v>
      </c>
      <c r="F333" s="13" t="str">
        <f>IF(C333="-","-",IF(D333=maxgameno+2,"blank row 2",IF(D333=maxgameno+1,"blank row 1",INDEX(FixtureCode!$B$4:$AH$128,MATCH($C333,FixtureCode!$B$4:$B$128,0),MATCH("G"&amp;D333&amp;"-T2",FixtureCode!$B$4:$AH$4,0)))))</f>
        <v>-</v>
      </c>
      <c r="G333" s="12" t="str">
        <f>IF(C333="-","-",IF(AND(ISNUMBER(Fixture!G337),ISNUMBER(Fixture!I337),Fixture!F337&lt;&gt;"BYE",Fixture!J337&lt;&gt;"BYE"),"Yes","-"))</f>
        <v>-</v>
      </c>
      <c r="H333" s="9" t="str">
        <f>IF(G333="-","-",IF(Fixture!G337&gt;Fixture!I337,Settings!$G$7,IF(Fixture!G337=Fixture!I337,Settings!$G$8,IF(Fixture!G337&lt;Fixture!I337,Settings!$G$9,"-"))))</f>
        <v>-</v>
      </c>
      <c r="I333" s="13" t="str">
        <f>IF(G333="-","-",IF(Fixture!I337&gt;Fixture!G337,Settings!$G$7,IF(Fixture!I337=Fixture!G337,Settings!$G$8,IF(Fixture!I337&lt;Fixture!G337,Settings!$G$9,"-"))))</f>
        <v>-</v>
      </c>
    </row>
    <row r="334" spans="3:9" x14ac:dyDescent="0.25">
      <c r="C334" s="12" t="str">
        <f t="shared" si="12"/>
        <v>-</v>
      </c>
      <c r="D334" s="9" t="str">
        <f t="shared" si="13"/>
        <v>-</v>
      </c>
      <c r="E334" s="9" t="str">
        <f>IF(C334="-","-",IF(D334=maxgameno+2,"blank row 2",IF(D334=maxgameno+1,"blank row 1",INDEX(FixtureCode!$B$4:$AH$128,MATCH($C334,FixtureCode!$B$4:$B$128,0),MATCH("G"&amp;D334&amp;"-T1",FixtureCode!$B$4:$AH$4,0)))))</f>
        <v>-</v>
      </c>
      <c r="F334" s="13" t="str">
        <f>IF(C334="-","-",IF(D334=maxgameno+2,"blank row 2",IF(D334=maxgameno+1,"blank row 1",INDEX(FixtureCode!$B$4:$AH$128,MATCH($C334,FixtureCode!$B$4:$B$128,0),MATCH("G"&amp;D334&amp;"-T2",FixtureCode!$B$4:$AH$4,0)))))</f>
        <v>-</v>
      </c>
      <c r="G334" s="12" t="str">
        <f>IF(C334="-","-",IF(AND(ISNUMBER(Fixture!G338),ISNUMBER(Fixture!I338),Fixture!F338&lt;&gt;"BYE",Fixture!J338&lt;&gt;"BYE"),"Yes","-"))</f>
        <v>-</v>
      </c>
      <c r="H334" s="9" t="str">
        <f>IF(G334="-","-",IF(Fixture!G338&gt;Fixture!I338,Settings!$G$7,IF(Fixture!G338=Fixture!I338,Settings!$G$8,IF(Fixture!G338&lt;Fixture!I338,Settings!$G$9,"-"))))</f>
        <v>-</v>
      </c>
      <c r="I334" s="13" t="str">
        <f>IF(G334="-","-",IF(Fixture!I338&gt;Fixture!G338,Settings!$G$7,IF(Fixture!I338=Fixture!G338,Settings!$G$8,IF(Fixture!I338&lt;Fixture!G338,Settings!$G$9,"-"))))</f>
        <v>-</v>
      </c>
    </row>
    <row r="335" spans="3:9" x14ac:dyDescent="0.25">
      <c r="C335" s="12" t="str">
        <f t="shared" si="12"/>
        <v>-</v>
      </c>
      <c r="D335" s="9" t="str">
        <f t="shared" si="13"/>
        <v>-</v>
      </c>
      <c r="E335" s="9" t="str">
        <f>IF(C335="-","-",IF(D335=maxgameno+2,"blank row 2",IF(D335=maxgameno+1,"blank row 1",INDEX(FixtureCode!$B$4:$AH$128,MATCH($C335,FixtureCode!$B$4:$B$128,0),MATCH("G"&amp;D335&amp;"-T1",FixtureCode!$B$4:$AH$4,0)))))</f>
        <v>-</v>
      </c>
      <c r="F335" s="13" t="str">
        <f>IF(C335="-","-",IF(D335=maxgameno+2,"blank row 2",IF(D335=maxgameno+1,"blank row 1",INDEX(FixtureCode!$B$4:$AH$128,MATCH($C335,FixtureCode!$B$4:$B$128,0),MATCH("G"&amp;D335&amp;"-T2",FixtureCode!$B$4:$AH$4,0)))))</f>
        <v>-</v>
      </c>
      <c r="G335" s="12" t="str">
        <f>IF(C335="-","-",IF(AND(ISNUMBER(Fixture!G339),ISNUMBER(Fixture!I339),Fixture!F339&lt;&gt;"BYE",Fixture!J339&lt;&gt;"BYE"),"Yes","-"))</f>
        <v>-</v>
      </c>
      <c r="H335" s="9" t="str">
        <f>IF(G335="-","-",IF(Fixture!G339&gt;Fixture!I339,Settings!$G$7,IF(Fixture!G339=Fixture!I339,Settings!$G$8,IF(Fixture!G339&lt;Fixture!I339,Settings!$G$9,"-"))))</f>
        <v>-</v>
      </c>
      <c r="I335" s="13" t="str">
        <f>IF(G335="-","-",IF(Fixture!I339&gt;Fixture!G339,Settings!$G$7,IF(Fixture!I339=Fixture!G339,Settings!$G$8,IF(Fixture!I339&lt;Fixture!G339,Settings!$G$9,"-"))))</f>
        <v>-</v>
      </c>
    </row>
    <row r="336" spans="3:9" x14ac:dyDescent="0.25">
      <c r="C336" s="12" t="str">
        <f t="shared" si="12"/>
        <v>-</v>
      </c>
      <c r="D336" s="9" t="str">
        <f t="shared" si="13"/>
        <v>-</v>
      </c>
      <c r="E336" s="9" t="str">
        <f>IF(C336="-","-",IF(D336=maxgameno+2,"blank row 2",IF(D336=maxgameno+1,"blank row 1",INDEX(FixtureCode!$B$4:$AH$128,MATCH($C336,FixtureCode!$B$4:$B$128,0),MATCH("G"&amp;D336&amp;"-T1",FixtureCode!$B$4:$AH$4,0)))))</f>
        <v>-</v>
      </c>
      <c r="F336" s="13" t="str">
        <f>IF(C336="-","-",IF(D336=maxgameno+2,"blank row 2",IF(D336=maxgameno+1,"blank row 1",INDEX(FixtureCode!$B$4:$AH$128,MATCH($C336,FixtureCode!$B$4:$B$128,0),MATCH("G"&amp;D336&amp;"-T2",FixtureCode!$B$4:$AH$4,0)))))</f>
        <v>-</v>
      </c>
      <c r="G336" s="12" t="str">
        <f>IF(C336="-","-",IF(AND(ISNUMBER(Fixture!G340),ISNUMBER(Fixture!I340),Fixture!F340&lt;&gt;"BYE",Fixture!J340&lt;&gt;"BYE"),"Yes","-"))</f>
        <v>-</v>
      </c>
      <c r="H336" s="9" t="str">
        <f>IF(G336="-","-",IF(Fixture!G340&gt;Fixture!I340,Settings!$G$7,IF(Fixture!G340=Fixture!I340,Settings!$G$8,IF(Fixture!G340&lt;Fixture!I340,Settings!$G$9,"-"))))</f>
        <v>-</v>
      </c>
      <c r="I336" s="13" t="str">
        <f>IF(G336="-","-",IF(Fixture!I340&gt;Fixture!G340,Settings!$G$7,IF(Fixture!I340=Fixture!G340,Settings!$G$8,IF(Fixture!I340&lt;Fixture!G340,Settings!$G$9,"-"))))</f>
        <v>-</v>
      </c>
    </row>
    <row r="337" spans="3:9" x14ac:dyDescent="0.25">
      <c r="C337" s="12" t="str">
        <f t="shared" si="12"/>
        <v>-</v>
      </c>
      <c r="D337" s="9" t="str">
        <f t="shared" si="13"/>
        <v>-</v>
      </c>
      <c r="E337" s="9" t="str">
        <f>IF(C337="-","-",IF(D337=maxgameno+2,"blank row 2",IF(D337=maxgameno+1,"blank row 1",INDEX(FixtureCode!$B$4:$AH$128,MATCH($C337,FixtureCode!$B$4:$B$128,0),MATCH("G"&amp;D337&amp;"-T1",FixtureCode!$B$4:$AH$4,0)))))</f>
        <v>-</v>
      </c>
      <c r="F337" s="13" t="str">
        <f>IF(C337="-","-",IF(D337=maxgameno+2,"blank row 2",IF(D337=maxgameno+1,"blank row 1",INDEX(FixtureCode!$B$4:$AH$128,MATCH($C337,FixtureCode!$B$4:$B$128,0),MATCH("G"&amp;D337&amp;"-T2",FixtureCode!$B$4:$AH$4,0)))))</f>
        <v>-</v>
      </c>
      <c r="G337" s="12" t="str">
        <f>IF(C337="-","-",IF(AND(ISNUMBER(Fixture!G341),ISNUMBER(Fixture!I341),Fixture!F341&lt;&gt;"BYE",Fixture!J341&lt;&gt;"BYE"),"Yes","-"))</f>
        <v>-</v>
      </c>
      <c r="H337" s="9" t="str">
        <f>IF(G337="-","-",IF(Fixture!G341&gt;Fixture!I341,Settings!$G$7,IF(Fixture!G341=Fixture!I341,Settings!$G$8,IF(Fixture!G341&lt;Fixture!I341,Settings!$G$9,"-"))))</f>
        <v>-</v>
      </c>
      <c r="I337" s="13" t="str">
        <f>IF(G337="-","-",IF(Fixture!I341&gt;Fixture!G341,Settings!$G$7,IF(Fixture!I341=Fixture!G341,Settings!$G$8,IF(Fixture!I341&lt;Fixture!G341,Settings!$G$9,"-"))))</f>
        <v>-</v>
      </c>
    </row>
    <row r="338" spans="3:9" x14ac:dyDescent="0.25">
      <c r="C338" s="12" t="str">
        <f t="shared" si="12"/>
        <v>-</v>
      </c>
      <c r="D338" s="9" t="str">
        <f t="shared" si="13"/>
        <v>-</v>
      </c>
      <c r="E338" s="9" t="str">
        <f>IF(C338="-","-",IF(D338=maxgameno+2,"blank row 2",IF(D338=maxgameno+1,"blank row 1",INDEX(FixtureCode!$B$4:$AH$128,MATCH($C338,FixtureCode!$B$4:$B$128,0),MATCH("G"&amp;D338&amp;"-T1",FixtureCode!$B$4:$AH$4,0)))))</f>
        <v>-</v>
      </c>
      <c r="F338" s="13" t="str">
        <f>IF(C338="-","-",IF(D338=maxgameno+2,"blank row 2",IF(D338=maxgameno+1,"blank row 1",INDEX(FixtureCode!$B$4:$AH$128,MATCH($C338,FixtureCode!$B$4:$B$128,0),MATCH("G"&amp;D338&amp;"-T2",FixtureCode!$B$4:$AH$4,0)))))</f>
        <v>-</v>
      </c>
      <c r="G338" s="12" t="str">
        <f>IF(C338="-","-",IF(AND(ISNUMBER(Fixture!G342),ISNUMBER(Fixture!I342),Fixture!F342&lt;&gt;"BYE",Fixture!J342&lt;&gt;"BYE"),"Yes","-"))</f>
        <v>-</v>
      </c>
      <c r="H338" s="9" t="str">
        <f>IF(G338="-","-",IF(Fixture!G342&gt;Fixture!I342,Settings!$G$7,IF(Fixture!G342=Fixture!I342,Settings!$G$8,IF(Fixture!G342&lt;Fixture!I342,Settings!$G$9,"-"))))</f>
        <v>-</v>
      </c>
      <c r="I338" s="13" t="str">
        <f>IF(G338="-","-",IF(Fixture!I342&gt;Fixture!G342,Settings!$G$7,IF(Fixture!I342=Fixture!G342,Settings!$G$8,IF(Fixture!I342&lt;Fixture!G342,Settings!$G$9,"-"))))</f>
        <v>-</v>
      </c>
    </row>
    <row r="339" spans="3:9" x14ac:dyDescent="0.25">
      <c r="C339" s="12" t="str">
        <f t="shared" si="12"/>
        <v>-</v>
      </c>
      <c r="D339" s="9" t="str">
        <f t="shared" si="13"/>
        <v>-</v>
      </c>
      <c r="E339" s="9" t="str">
        <f>IF(C339="-","-",IF(D339=maxgameno+2,"blank row 2",IF(D339=maxgameno+1,"blank row 1",INDEX(FixtureCode!$B$4:$AH$128,MATCH($C339,FixtureCode!$B$4:$B$128,0),MATCH("G"&amp;D339&amp;"-T1",FixtureCode!$B$4:$AH$4,0)))))</f>
        <v>-</v>
      </c>
      <c r="F339" s="13" t="str">
        <f>IF(C339="-","-",IF(D339=maxgameno+2,"blank row 2",IF(D339=maxgameno+1,"blank row 1",INDEX(FixtureCode!$B$4:$AH$128,MATCH($C339,FixtureCode!$B$4:$B$128,0),MATCH("G"&amp;D339&amp;"-T2",FixtureCode!$B$4:$AH$4,0)))))</f>
        <v>-</v>
      </c>
      <c r="G339" s="12" t="str">
        <f>IF(C339="-","-",IF(AND(ISNUMBER(Fixture!G343),ISNUMBER(Fixture!I343),Fixture!F343&lt;&gt;"BYE",Fixture!J343&lt;&gt;"BYE"),"Yes","-"))</f>
        <v>-</v>
      </c>
      <c r="H339" s="9" t="str">
        <f>IF(G339="-","-",IF(Fixture!G343&gt;Fixture!I343,Settings!$G$7,IF(Fixture!G343=Fixture!I343,Settings!$G$8,IF(Fixture!G343&lt;Fixture!I343,Settings!$G$9,"-"))))</f>
        <v>-</v>
      </c>
      <c r="I339" s="13" t="str">
        <f>IF(G339="-","-",IF(Fixture!I343&gt;Fixture!G343,Settings!$G$7,IF(Fixture!I343=Fixture!G343,Settings!$G$8,IF(Fixture!I343&lt;Fixture!G343,Settings!$G$9,"-"))))</f>
        <v>-</v>
      </c>
    </row>
    <row r="340" spans="3:9" x14ac:dyDescent="0.25">
      <c r="C340" s="12" t="str">
        <f t="shared" si="12"/>
        <v>-</v>
      </c>
      <c r="D340" s="9" t="str">
        <f t="shared" si="13"/>
        <v>-</v>
      </c>
      <c r="E340" s="9" t="str">
        <f>IF(C340="-","-",IF(D340=maxgameno+2,"blank row 2",IF(D340=maxgameno+1,"blank row 1",INDEX(FixtureCode!$B$4:$AH$128,MATCH($C340,FixtureCode!$B$4:$B$128,0),MATCH("G"&amp;D340&amp;"-T1",FixtureCode!$B$4:$AH$4,0)))))</f>
        <v>-</v>
      </c>
      <c r="F340" s="13" t="str">
        <f>IF(C340="-","-",IF(D340=maxgameno+2,"blank row 2",IF(D340=maxgameno+1,"blank row 1",INDEX(FixtureCode!$B$4:$AH$128,MATCH($C340,FixtureCode!$B$4:$B$128,0),MATCH("G"&amp;D340&amp;"-T2",FixtureCode!$B$4:$AH$4,0)))))</f>
        <v>-</v>
      </c>
      <c r="G340" s="12" t="str">
        <f>IF(C340="-","-",IF(AND(ISNUMBER(Fixture!G344),ISNUMBER(Fixture!I344),Fixture!F344&lt;&gt;"BYE",Fixture!J344&lt;&gt;"BYE"),"Yes","-"))</f>
        <v>-</v>
      </c>
      <c r="H340" s="9" t="str">
        <f>IF(G340="-","-",IF(Fixture!G344&gt;Fixture!I344,Settings!$G$7,IF(Fixture!G344=Fixture!I344,Settings!$G$8,IF(Fixture!G344&lt;Fixture!I344,Settings!$G$9,"-"))))</f>
        <v>-</v>
      </c>
      <c r="I340" s="13" t="str">
        <f>IF(G340="-","-",IF(Fixture!I344&gt;Fixture!G344,Settings!$G$7,IF(Fixture!I344=Fixture!G344,Settings!$G$8,IF(Fixture!I344&lt;Fixture!G344,Settings!$G$9,"-"))))</f>
        <v>-</v>
      </c>
    </row>
    <row r="341" spans="3:9" x14ac:dyDescent="0.25">
      <c r="C341" s="12" t="str">
        <f t="shared" si="12"/>
        <v>-</v>
      </c>
      <c r="D341" s="9" t="str">
        <f t="shared" si="13"/>
        <v>-</v>
      </c>
      <c r="E341" s="9" t="str">
        <f>IF(C341="-","-",IF(D341=maxgameno+2,"blank row 2",IF(D341=maxgameno+1,"blank row 1",INDEX(FixtureCode!$B$4:$AH$128,MATCH($C341,FixtureCode!$B$4:$B$128,0),MATCH("G"&amp;D341&amp;"-T1",FixtureCode!$B$4:$AH$4,0)))))</f>
        <v>-</v>
      </c>
      <c r="F341" s="13" t="str">
        <f>IF(C341="-","-",IF(D341=maxgameno+2,"blank row 2",IF(D341=maxgameno+1,"blank row 1",INDEX(FixtureCode!$B$4:$AH$128,MATCH($C341,FixtureCode!$B$4:$B$128,0),MATCH("G"&amp;D341&amp;"-T2",FixtureCode!$B$4:$AH$4,0)))))</f>
        <v>-</v>
      </c>
      <c r="G341" s="12" t="str">
        <f>IF(C341="-","-",IF(AND(ISNUMBER(Fixture!G345),ISNUMBER(Fixture!I345),Fixture!F345&lt;&gt;"BYE",Fixture!J345&lt;&gt;"BYE"),"Yes","-"))</f>
        <v>-</v>
      </c>
      <c r="H341" s="9" t="str">
        <f>IF(G341="-","-",IF(Fixture!G345&gt;Fixture!I345,Settings!$G$7,IF(Fixture!G345=Fixture!I345,Settings!$G$8,IF(Fixture!G345&lt;Fixture!I345,Settings!$G$9,"-"))))</f>
        <v>-</v>
      </c>
      <c r="I341" s="13" t="str">
        <f>IF(G341="-","-",IF(Fixture!I345&gt;Fixture!G345,Settings!$G$7,IF(Fixture!I345=Fixture!G345,Settings!$G$8,IF(Fixture!I345&lt;Fixture!G345,Settings!$G$9,"-"))))</f>
        <v>-</v>
      </c>
    </row>
    <row r="342" spans="3:9" x14ac:dyDescent="0.25">
      <c r="C342" s="12" t="str">
        <f t="shared" si="12"/>
        <v>-</v>
      </c>
      <c r="D342" s="9" t="str">
        <f t="shared" si="13"/>
        <v>-</v>
      </c>
      <c r="E342" s="9" t="str">
        <f>IF(C342="-","-",IF(D342=maxgameno+2,"blank row 2",IF(D342=maxgameno+1,"blank row 1",INDEX(FixtureCode!$B$4:$AH$128,MATCH($C342,FixtureCode!$B$4:$B$128,0),MATCH("G"&amp;D342&amp;"-T1",FixtureCode!$B$4:$AH$4,0)))))</f>
        <v>-</v>
      </c>
      <c r="F342" s="13" t="str">
        <f>IF(C342="-","-",IF(D342=maxgameno+2,"blank row 2",IF(D342=maxgameno+1,"blank row 1",INDEX(FixtureCode!$B$4:$AH$128,MATCH($C342,FixtureCode!$B$4:$B$128,0),MATCH("G"&amp;D342&amp;"-T2",FixtureCode!$B$4:$AH$4,0)))))</f>
        <v>-</v>
      </c>
      <c r="G342" s="12" t="str">
        <f>IF(C342="-","-",IF(AND(ISNUMBER(Fixture!G346),ISNUMBER(Fixture!I346),Fixture!F346&lt;&gt;"BYE",Fixture!J346&lt;&gt;"BYE"),"Yes","-"))</f>
        <v>-</v>
      </c>
      <c r="H342" s="9" t="str">
        <f>IF(G342="-","-",IF(Fixture!G346&gt;Fixture!I346,Settings!$G$7,IF(Fixture!G346=Fixture!I346,Settings!$G$8,IF(Fixture!G346&lt;Fixture!I346,Settings!$G$9,"-"))))</f>
        <v>-</v>
      </c>
      <c r="I342" s="13" t="str">
        <f>IF(G342="-","-",IF(Fixture!I346&gt;Fixture!G346,Settings!$G$7,IF(Fixture!I346=Fixture!G346,Settings!$G$8,IF(Fixture!I346&lt;Fixture!G346,Settings!$G$9,"-"))))</f>
        <v>-</v>
      </c>
    </row>
    <row r="343" spans="3:9" x14ac:dyDescent="0.25">
      <c r="C343" s="12" t="str">
        <f t="shared" si="12"/>
        <v>-</v>
      </c>
      <c r="D343" s="9" t="str">
        <f t="shared" si="13"/>
        <v>-</v>
      </c>
      <c r="E343" s="9" t="str">
        <f>IF(C343="-","-",IF(D343=maxgameno+2,"blank row 2",IF(D343=maxgameno+1,"blank row 1",INDEX(FixtureCode!$B$4:$AH$128,MATCH($C343,FixtureCode!$B$4:$B$128,0),MATCH("G"&amp;D343&amp;"-T1",FixtureCode!$B$4:$AH$4,0)))))</f>
        <v>-</v>
      </c>
      <c r="F343" s="13" t="str">
        <f>IF(C343="-","-",IF(D343=maxgameno+2,"blank row 2",IF(D343=maxgameno+1,"blank row 1",INDEX(FixtureCode!$B$4:$AH$128,MATCH($C343,FixtureCode!$B$4:$B$128,0),MATCH("G"&amp;D343&amp;"-T2",FixtureCode!$B$4:$AH$4,0)))))</f>
        <v>-</v>
      </c>
      <c r="G343" s="12" t="str">
        <f>IF(C343="-","-",IF(AND(ISNUMBER(Fixture!G347),ISNUMBER(Fixture!I347),Fixture!F347&lt;&gt;"BYE",Fixture!J347&lt;&gt;"BYE"),"Yes","-"))</f>
        <v>-</v>
      </c>
      <c r="H343" s="9" t="str">
        <f>IF(G343="-","-",IF(Fixture!G347&gt;Fixture!I347,Settings!$G$7,IF(Fixture!G347=Fixture!I347,Settings!$G$8,IF(Fixture!G347&lt;Fixture!I347,Settings!$G$9,"-"))))</f>
        <v>-</v>
      </c>
      <c r="I343" s="13" t="str">
        <f>IF(G343="-","-",IF(Fixture!I347&gt;Fixture!G347,Settings!$G$7,IF(Fixture!I347=Fixture!G347,Settings!$G$8,IF(Fixture!I347&lt;Fixture!G347,Settings!$G$9,"-"))))</f>
        <v>-</v>
      </c>
    </row>
    <row r="344" spans="3:9" x14ac:dyDescent="0.25">
      <c r="C344" s="12" t="str">
        <f t="shared" si="12"/>
        <v>-</v>
      </c>
      <c r="D344" s="9" t="str">
        <f t="shared" si="13"/>
        <v>-</v>
      </c>
      <c r="E344" s="9" t="str">
        <f>IF(C344="-","-",IF(D344=maxgameno+2,"blank row 2",IF(D344=maxgameno+1,"blank row 1",INDEX(FixtureCode!$B$4:$AH$128,MATCH($C344,FixtureCode!$B$4:$B$128,0),MATCH("G"&amp;D344&amp;"-T1",FixtureCode!$B$4:$AH$4,0)))))</f>
        <v>-</v>
      </c>
      <c r="F344" s="13" t="str">
        <f>IF(C344="-","-",IF(D344=maxgameno+2,"blank row 2",IF(D344=maxgameno+1,"blank row 1",INDEX(FixtureCode!$B$4:$AH$128,MATCH($C344,FixtureCode!$B$4:$B$128,0),MATCH("G"&amp;D344&amp;"-T2",FixtureCode!$B$4:$AH$4,0)))))</f>
        <v>-</v>
      </c>
      <c r="G344" s="12" t="str">
        <f>IF(C344="-","-",IF(AND(ISNUMBER(Fixture!G348),ISNUMBER(Fixture!I348),Fixture!F348&lt;&gt;"BYE",Fixture!J348&lt;&gt;"BYE"),"Yes","-"))</f>
        <v>-</v>
      </c>
      <c r="H344" s="9" t="str">
        <f>IF(G344="-","-",IF(Fixture!G348&gt;Fixture!I348,Settings!$G$7,IF(Fixture!G348=Fixture!I348,Settings!$G$8,IF(Fixture!G348&lt;Fixture!I348,Settings!$G$9,"-"))))</f>
        <v>-</v>
      </c>
      <c r="I344" s="13" t="str">
        <f>IF(G344="-","-",IF(Fixture!I348&gt;Fixture!G348,Settings!$G$7,IF(Fixture!I348=Fixture!G348,Settings!$G$8,IF(Fixture!I348&lt;Fixture!G348,Settings!$G$9,"-"))))</f>
        <v>-</v>
      </c>
    </row>
    <row r="345" spans="3:9" x14ac:dyDescent="0.25">
      <c r="C345" s="12" t="str">
        <f t="shared" si="12"/>
        <v>-</v>
      </c>
      <c r="D345" s="9" t="str">
        <f t="shared" si="13"/>
        <v>-</v>
      </c>
      <c r="E345" s="9" t="str">
        <f>IF(C345="-","-",IF(D345=maxgameno+2,"blank row 2",IF(D345=maxgameno+1,"blank row 1",INDEX(FixtureCode!$B$4:$AH$128,MATCH($C345,FixtureCode!$B$4:$B$128,0),MATCH("G"&amp;D345&amp;"-T1",FixtureCode!$B$4:$AH$4,0)))))</f>
        <v>-</v>
      </c>
      <c r="F345" s="13" t="str">
        <f>IF(C345="-","-",IF(D345=maxgameno+2,"blank row 2",IF(D345=maxgameno+1,"blank row 1",INDEX(FixtureCode!$B$4:$AH$128,MATCH($C345,FixtureCode!$B$4:$B$128,0),MATCH("G"&amp;D345&amp;"-T2",FixtureCode!$B$4:$AH$4,0)))))</f>
        <v>-</v>
      </c>
      <c r="G345" s="12" t="str">
        <f>IF(C345="-","-",IF(AND(ISNUMBER(Fixture!G349),ISNUMBER(Fixture!I349),Fixture!F349&lt;&gt;"BYE",Fixture!J349&lt;&gt;"BYE"),"Yes","-"))</f>
        <v>-</v>
      </c>
      <c r="H345" s="9" t="str">
        <f>IF(G345="-","-",IF(Fixture!G349&gt;Fixture!I349,Settings!$G$7,IF(Fixture!G349=Fixture!I349,Settings!$G$8,IF(Fixture!G349&lt;Fixture!I349,Settings!$G$9,"-"))))</f>
        <v>-</v>
      </c>
      <c r="I345" s="13" t="str">
        <f>IF(G345="-","-",IF(Fixture!I349&gt;Fixture!G349,Settings!$G$7,IF(Fixture!I349=Fixture!G349,Settings!$G$8,IF(Fixture!I349&lt;Fixture!G349,Settings!$G$9,"-"))))</f>
        <v>-</v>
      </c>
    </row>
    <row r="346" spans="3:9" x14ac:dyDescent="0.25">
      <c r="C346" s="12" t="str">
        <f t="shared" si="12"/>
        <v>-</v>
      </c>
      <c r="D346" s="9" t="str">
        <f t="shared" si="13"/>
        <v>-</v>
      </c>
      <c r="E346" s="9" t="str">
        <f>IF(C346="-","-",IF(D346=maxgameno+2,"blank row 2",IF(D346=maxgameno+1,"blank row 1",INDEX(FixtureCode!$B$4:$AH$128,MATCH($C346,FixtureCode!$B$4:$B$128,0),MATCH("G"&amp;D346&amp;"-T1",FixtureCode!$B$4:$AH$4,0)))))</f>
        <v>-</v>
      </c>
      <c r="F346" s="13" t="str">
        <f>IF(C346="-","-",IF(D346=maxgameno+2,"blank row 2",IF(D346=maxgameno+1,"blank row 1",INDEX(FixtureCode!$B$4:$AH$128,MATCH($C346,FixtureCode!$B$4:$B$128,0),MATCH("G"&amp;D346&amp;"-T2",FixtureCode!$B$4:$AH$4,0)))))</f>
        <v>-</v>
      </c>
      <c r="G346" s="12" t="str">
        <f>IF(C346="-","-",IF(AND(ISNUMBER(Fixture!G350),ISNUMBER(Fixture!I350),Fixture!F350&lt;&gt;"BYE",Fixture!J350&lt;&gt;"BYE"),"Yes","-"))</f>
        <v>-</v>
      </c>
      <c r="H346" s="9" t="str">
        <f>IF(G346="-","-",IF(Fixture!G350&gt;Fixture!I350,Settings!$G$7,IF(Fixture!G350=Fixture!I350,Settings!$G$8,IF(Fixture!G350&lt;Fixture!I350,Settings!$G$9,"-"))))</f>
        <v>-</v>
      </c>
      <c r="I346" s="13" t="str">
        <f>IF(G346="-","-",IF(Fixture!I350&gt;Fixture!G350,Settings!$G$7,IF(Fixture!I350=Fixture!G350,Settings!$G$8,IF(Fixture!I350&lt;Fixture!G350,Settings!$G$9,"-"))))</f>
        <v>-</v>
      </c>
    </row>
    <row r="347" spans="3:9" x14ac:dyDescent="0.25">
      <c r="C347" s="12" t="str">
        <f t="shared" si="12"/>
        <v>-</v>
      </c>
      <c r="D347" s="9" t="str">
        <f t="shared" si="13"/>
        <v>-</v>
      </c>
      <c r="E347" s="9" t="str">
        <f>IF(C347="-","-",IF(D347=maxgameno+2,"blank row 2",IF(D347=maxgameno+1,"blank row 1",INDEX(FixtureCode!$B$4:$AH$128,MATCH($C347,FixtureCode!$B$4:$B$128,0),MATCH("G"&amp;D347&amp;"-T1",FixtureCode!$B$4:$AH$4,0)))))</f>
        <v>-</v>
      </c>
      <c r="F347" s="13" t="str">
        <f>IF(C347="-","-",IF(D347=maxgameno+2,"blank row 2",IF(D347=maxgameno+1,"blank row 1",INDEX(FixtureCode!$B$4:$AH$128,MATCH($C347,FixtureCode!$B$4:$B$128,0),MATCH("G"&amp;D347&amp;"-T2",FixtureCode!$B$4:$AH$4,0)))))</f>
        <v>-</v>
      </c>
      <c r="G347" s="12" t="str">
        <f>IF(C347="-","-",IF(AND(ISNUMBER(Fixture!G351),ISNUMBER(Fixture!I351),Fixture!F351&lt;&gt;"BYE",Fixture!J351&lt;&gt;"BYE"),"Yes","-"))</f>
        <v>-</v>
      </c>
      <c r="H347" s="9" t="str">
        <f>IF(G347="-","-",IF(Fixture!G351&gt;Fixture!I351,Settings!$G$7,IF(Fixture!G351=Fixture!I351,Settings!$G$8,IF(Fixture!G351&lt;Fixture!I351,Settings!$G$9,"-"))))</f>
        <v>-</v>
      </c>
      <c r="I347" s="13" t="str">
        <f>IF(G347="-","-",IF(Fixture!I351&gt;Fixture!G351,Settings!$G$7,IF(Fixture!I351=Fixture!G351,Settings!$G$8,IF(Fixture!I351&lt;Fixture!G351,Settings!$G$9,"-"))))</f>
        <v>-</v>
      </c>
    </row>
    <row r="348" spans="3:9" x14ac:dyDescent="0.25">
      <c r="C348" s="12" t="str">
        <f t="shared" si="12"/>
        <v>-</v>
      </c>
      <c r="D348" s="9" t="str">
        <f t="shared" si="13"/>
        <v>-</v>
      </c>
      <c r="E348" s="9" t="str">
        <f>IF(C348="-","-",IF(D348=maxgameno+2,"blank row 2",IF(D348=maxgameno+1,"blank row 1",INDEX(FixtureCode!$B$4:$AH$128,MATCH($C348,FixtureCode!$B$4:$B$128,0),MATCH("G"&amp;D348&amp;"-T1",FixtureCode!$B$4:$AH$4,0)))))</f>
        <v>-</v>
      </c>
      <c r="F348" s="13" t="str">
        <f>IF(C348="-","-",IF(D348=maxgameno+2,"blank row 2",IF(D348=maxgameno+1,"blank row 1",INDEX(FixtureCode!$B$4:$AH$128,MATCH($C348,FixtureCode!$B$4:$B$128,0),MATCH("G"&amp;D348&amp;"-T2",FixtureCode!$B$4:$AH$4,0)))))</f>
        <v>-</v>
      </c>
      <c r="G348" s="12" t="str">
        <f>IF(C348="-","-",IF(AND(ISNUMBER(Fixture!G352),ISNUMBER(Fixture!I352),Fixture!F352&lt;&gt;"BYE",Fixture!J352&lt;&gt;"BYE"),"Yes","-"))</f>
        <v>-</v>
      </c>
      <c r="H348" s="9" t="str">
        <f>IF(G348="-","-",IF(Fixture!G352&gt;Fixture!I352,Settings!$G$7,IF(Fixture!G352=Fixture!I352,Settings!$G$8,IF(Fixture!G352&lt;Fixture!I352,Settings!$G$9,"-"))))</f>
        <v>-</v>
      </c>
      <c r="I348" s="13" t="str">
        <f>IF(G348="-","-",IF(Fixture!I352&gt;Fixture!G352,Settings!$G$7,IF(Fixture!I352=Fixture!G352,Settings!$G$8,IF(Fixture!I352&lt;Fixture!G352,Settings!$G$9,"-"))))</f>
        <v>-</v>
      </c>
    </row>
    <row r="349" spans="3:9" x14ac:dyDescent="0.25">
      <c r="C349" s="12" t="str">
        <f t="shared" si="12"/>
        <v>-</v>
      </c>
      <c r="D349" s="9" t="str">
        <f t="shared" si="13"/>
        <v>-</v>
      </c>
      <c r="E349" s="9" t="str">
        <f>IF(C349="-","-",IF(D349=maxgameno+2,"blank row 2",IF(D349=maxgameno+1,"blank row 1",INDEX(FixtureCode!$B$4:$AH$128,MATCH($C349,FixtureCode!$B$4:$B$128,0),MATCH("G"&amp;D349&amp;"-T1",FixtureCode!$B$4:$AH$4,0)))))</f>
        <v>-</v>
      </c>
      <c r="F349" s="13" t="str">
        <f>IF(C349="-","-",IF(D349=maxgameno+2,"blank row 2",IF(D349=maxgameno+1,"blank row 1",INDEX(FixtureCode!$B$4:$AH$128,MATCH($C349,FixtureCode!$B$4:$B$128,0),MATCH("G"&amp;D349&amp;"-T2",FixtureCode!$B$4:$AH$4,0)))))</f>
        <v>-</v>
      </c>
      <c r="G349" s="12" t="str">
        <f>IF(C349="-","-",IF(AND(ISNUMBER(Fixture!G353),ISNUMBER(Fixture!I353),Fixture!F353&lt;&gt;"BYE",Fixture!J353&lt;&gt;"BYE"),"Yes","-"))</f>
        <v>-</v>
      </c>
      <c r="H349" s="9" t="str">
        <f>IF(G349="-","-",IF(Fixture!G353&gt;Fixture!I353,Settings!$G$7,IF(Fixture!G353=Fixture!I353,Settings!$G$8,IF(Fixture!G353&lt;Fixture!I353,Settings!$G$9,"-"))))</f>
        <v>-</v>
      </c>
      <c r="I349" s="13" t="str">
        <f>IF(G349="-","-",IF(Fixture!I353&gt;Fixture!G353,Settings!$G$7,IF(Fixture!I353=Fixture!G353,Settings!$G$8,IF(Fixture!I353&lt;Fixture!G353,Settings!$G$9,"-"))))</f>
        <v>-</v>
      </c>
    </row>
    <row r="350" spans="3:9" x14ac:dyDescent="0.25">
      <c r="C350" s="12" t="str">
        <f t="shared" si="12"/>
        <v>-</v>
      </c>
      <c r="D350" s="9" t="str">
        <f t="shared" si="13"/>
        <v>-</v>
      </c>
      <c r="E350" s="9" t="str">
        <f>IF(C350="-","-",IF(D350=maxgameno+2,"blank row 2",IF(D350=maxgameno+1,"blank row 1",INDEX(FixtureCode!$B$4:$AH$128,MATCH($C350,FixtureCode!$B$4:$B$128,0),MATCH("G"&amp;D350&amp;"-T1",FixtureCode!$B$4:$AH$4,0)))))</f>
        <v>-</v>
      </c>
      <c r="F350" s="13" t="str">
        <f>IF(C350="-","-",IF(D350=maxgameno+2,"blank row 2",IF(D350=maxgameno+1,"blank row 1",INDEX(FixtureCode!$B$4:$AH$128,MATCH($C350,FixtureCode!$B$4:$B$128,0),MATCH("G"&amp;D350&amp;"-T2",FixtureCode!$B$4:$AH$4,0)))))</f>
        <v>-</v>
      </c>
      <c r="G350" s="12" t="str">
        <f>IF(C350="-","-",IF(AND(ISNUMBER(Fixture!G354),ISNUMBER(Fixture!I354),Fixture!F354&lt;&gt;"BYE",Fixture!J354&lt;&gt;"BYE"),"Yes","-"))</f>
        <v>-</v>
      </c>
      <c r="H350" s="9" t="str">
        <f>IF(G350="-","-",IF(Fixture!G354&gt;Fixture!I354,Settings!$G$7,IF(Fixture!G354=Fixture!I354,Settings!$G$8,IF(Fixture!G354&lt;Fixture!I354,Settings!$G$9,"-"))))</f>
        <v>-</v>
      </c>
      <c r="I350" s="13" t="str">
        <f>IF(G350="-","-",IF(Fixture!I354&gt;Fixture!G354,Settings!$G$7,IF(Fixture!I354=Fixture!G354,Settings!$G$8,IF(Fixture!I354&lt;Fixture!G354,Settings!$G$9,"-"))))</f>
        <v>-</v>
      </c>
    </row>
    <row r="351" spans="3:9" x14ac:dyDescent="0.25">
      <c r="C351" s="12" t="str">
        <f t="shared" si="12"/>
        <v>-</v>
      </c>
      <c r="D351" s="9" t="str">
        <f t="shared" si="13"/>
        <v>-</v>
      </c>
      <c r="E351" s="9" t="str">
        <f>IF(C351="-","-",IF(D351=maxgameno+2,"blank row 2",IF(D351=maxgameno+1,"blank row 1",INDEX(FixtureCode!$B$4:$AH$128,MATCH($C351,FixtureCode!$B$4:$B$128,0),MATCH("G"&amp;D351&amp;"-T1",FixtureCode!$B$4:$AH$4,0)))))</f>
        <v>-</v>
      </c>
      <c r="F351" s="13" t="str">
        <f>IF(C351="-","-",IF(D351=maxgameno+2,"blank row 2",IF(D351=maxgameno+1,"blank row 1",INDEX(FixtureCode!$B$4:$AH$128,MATCH($C351,FixtureCode!$B$4:$B$128,0),MATCH("G"&amp;D351&amp;"-T2",FixtureCode!$B$4:$AH$4,0)))))</f>
        <v>-</v>
      </c>
      <c r="G351" s="12" t="str">
        <f>IF(C351="-","-",IF(AND(ISNUMBER(Fixture!G355),ISNUMBER(Fixture!I355),Fixture!F355&lt;&gt;"BYE",Fixture!J355&lt;&gt;"BYE"),"Yes","-"))</f>
        <v>-</v>
      </c>
      <c r="H351" s="9" t="str">
        <f>IF(G351="-","-",IF(Fixture!G355&gt;Fixture!I355,Settings!$G$7,IF(Fixture!G355=Fixture!I355,Settings!$G$8,IF(Fixture!G355&lt;Fixture!I355,Settings!$G$9,"-"))))</f>
        <v>-</v>
      </c>
      <c r="I351" s="13" t="str">
        <f>IF(G351="-","-",IF(Fixture!I355&gt;Fixture!G355,Settings!$G$7,IF(Fixture!I355=Fixture!G355,Settings!$G$8,IF(Fixture!I355&lt;Fixture!G355,Settings!$G$9,"-"))))</f>
        <v>-</v>
      </c>
    </row>
    <row r="352" spans="3:9" x14ac:dyDescent="0.25">
      <c r="C352" s="12" t="str">
        <f t="shared" si="12"/>
        <v>-</v>
      </c>
      <c r="D352" s="9" t="str">
        <f t="shared" si="13"/>
        <v>-</v>
      </c>
      <c r="E352" s="9" t="str">
        <f>IF(C352="-","-",IF(D352=maxgameno+2,"blank row 2",IF(D352=maxgameno+1,"blank row 1",INDEX(FixtureCode!$B$4:$AH$128,MATCH($C352,FixtureCode!$B$4:$B$128,0),MATCH("G"&amp;D352&amp;"-T1",FixtureCode!$B$4:$AH$4,0)))))</f>
        <v>-</v>
      </c>
      <c r="F352" s="13" t="str">
        <f>IF(C352="-","-",IF(D352=maxgameno+2,"blank row 2",IF(D352=maxgameno+1,"blank row 1",INDEX(FixtureCode!$B$4:$AH$128,MATCH($C352,FixtureCode!$B$4:$B$128,0),MATCH("G"&amp;D352&amp;"-T2",FixtureCode!$B$4:$AH$4,0)))))</f>
        <v>-</v>
      </c>
      <c r="G352" s="12" t="str">
        <f>IF(C352="-","-",IF(AND(ISNUMBER(Fixture!G356),ISNUMBER(Fixture!I356),Fixture!F356&lt;&gt;"BYE",Fixture!J356&lt;&gt;"BYE"),"Yes","-"))</f>
        <v>-</v>
      </c>
      <c r="H352" s="9" t="str">
        <f>IF(G352="-","-",IF(Fixture!G356&gt;Fixture!I356,Settings!$G$7,IF(Fixture!G356=Fixture!I356,Settings!$G$8,IF(Fixture!G356&lt;Fixture!I356,Settings!$G$9,"-"))))</f>
        <v>-</v>
      </c>
      <c r="I352" s="13" t="str">
        <f>IF(G352="-","-",IF(Fixture!I356&gt;Fixture!G356,Settings!$G$7,IF(Fixture!I356=Fixture!G356,Settings!$G$8,IF(Fixture!I356&lt;Fixture!G356,Settings!$G$9,"-"))))</f>
        <v>-</v>
      </c>
    </row>
    <row r="353" spans="3:9" x14ac:dyDescent="0.25">
      <c r="C353" s="12" t="str">
        <f t="shared" si="12"/>
        <v>-</v>
      </c>
      <c r="D353" s="9" t="str">
        <f t="shared" si="13"/>
        <v>-</v>
      </c>
      <c r="E353" s="9" t="str">
        <f>IF(C353="-","-",IF(D353=maxgameno+2,"blank row 2",IF(D353=maxgameno+1,"blank row 1",INDEX(FixtureCode!$B$4:$AH$128,MATCH($C353,FixtureCode!$B$4:$B$128,0),MATCH("G"&amp;D353&amp;"-T1",FixtureCode!$B$4:$AH$4,0)))))</f>
        <v>-</v>
      </c>
      <c r="F353" s="13" t="str">
        <f>IF(C353="-","-",IF(D353=maxgameno+2,"blank row 2",IF(D353=maxgameno+1,"blank row 1",INDEX(FixtureCode!$B$4:$AH$128,MATCH($C353,FixtureCode!$B$4:$B$128,0),MATCH("G"&amp;D353&amp;"-T2",FixtureCode!$B$4:$AH$4,0)))))</f>
        <v>-</v>
      </c>
      <c r="G353" s="12" t="str">
        <f>IF(C353="-","-",IF(AND(ISNUMBER(Fixture!G357),ISNUMBER(Fixture!I357),Fixture!F357&lt;&gt;"BYE",Fixture!J357&lt;&gt;"BYE"),"Yes","-"))</f>
        <v>-</v>
      </c>
      <c r="H353" s="9" t="str">
        <f>IF(G353="-","-",IF(Fixture!G357&gt;Fixture!I357,Settings!$G$7,IF(Fixture!G357=Fixture!I357,Settings!$G$8,IF(Fixture!G357&lt;Fixture!I357,Settings!$G$9,"-"))))</f>
        <v>-</v>
      </c>
      <c r="I353" s="13" t="str">
        <f>IF(G353="-","-",IF(Fixture!I357&gt;Fixture!G357,Settings!$G$7,IF(Fixture!I357=Fixture!G357,Settings!$G$8,IF(Fixture!I357&lt;Fixture!G357,Settings!$G$9,"-"))))</f>
        <v>-</v>
      </c>
    </row>
    <row r="354" spans="3:9" x14ac:dyDescent="0.25">
      <c r="C354" s="12" t="str">
        <f t="shared" si="12"/>
        <v>-</v>
      </c>
      <c r="D354" s="9" t="str">
        <f t="shared" si="13"/>
        <v>-</v>
      </c>
      <c r="E354" s="9" t="str">
        <f>IF(C354="-","-",IF(D354=maxgameno+2,"blank row 2",IF(D354=maxgameno+1,"blank row 1",INDEX(FixtureCode!$B$4:$AH$128,MATCH($C354,FixtureCode!$B$4:$B$128,0),MATCH("G"&amp;D354&amp;"-T1",FixtureCode!$B$4:$AH$4,0)))))</f>
        <v>-</v>
      </c>
      <c r="F354" s="13" t="str">
        <f>IF(C354="-","-",IF(D354=maxgameno+2,"blank row 2",IF(D354=maxgameno+1,"blank row 1",INDEX(FixtureCode!$B$4:$AH$128,MATCH($C354,FixtureCode!$B$4:$B$128,0),MATCH("G"&amp;D354&amp;"-T2",FixtureCode!$B$4:$AH$4,0)))))</f>
        <v>-</v>
      </c>
      <c r="G354" s="12" t="str">
        <f>IF(C354="-","-",IF(AND(ISNUMBER(Fixture!G358),ISNUMBER(Fixture!I358),Fixture!F358&lt;&gt;"BYE",Fixture!J358&lt;&gt;"BYE"),"Yes","-"))</f>
        <v>-</v>
      </c>
      <c r="H354" s="9" t="str">
        <f>IF(G354="-","-",IF(Fixture!G358&gt;Fixture!I358,Settings!$G$7,IF(Fixture!G358=Fixture!I358,Settings!$G$8,IF(Fixture!G358&lt;Fixture!I358,Settings!$G$9,"-"))))</f>
        <v>-</v>
      </c>
      <c r="I354" s="13" t="str">
        <f>IF(G354="-","-",IF(Fixture!I358&gt;Fixture!G358,Settings!$G$7,IF(Fixture!I358=Fixture!G358,Settings!$G$8,IF(Fixture!I358&lt;Fixture!G358,Settings!$G$9,"-"))))</f>
        <v>-</v>
      </c>
    </row>
    <row r="355" spans="3:9" x14ac:dyDescent="0.25">
      <c r="C355" s="12" t="str">
        <f t="shared" si="12"/>
        <v>-</v>
      </c>
      <c r="D355" s="9" t="str">
        <f t="shared" si="13"/>
        <v>-</v>
      </c>
      <c r="E355" s="9" t="str">
        <f>IF(C355="-","-",IF(D355=maxgameno+2,"blank row 2",IF(D355=maxgameno+1,"blank row 1",INDEX(FixtureCode!$B$4:$AH$128,MATCH($C355,FixtureCode!$B$4:$B$128,0),MATCH("G"&amp;D355&amp;"-T1",FixtureCode!$B$4:$AH$4,0)))))</f>
        <v>-</v>
      </c>
      <c r="F355" s="13" t="str">
        <f>IF(C355="-","-",IF(D355=maxgameno+2,"blank row 2",IF(D355=maxgameno+1,"blank row 1",INDEX(FixtureCode!$B$4:$AH$128,MATCH($C355,FixtureCode!$B$4:$B$128,0),MATCH("G"&amp;D355&amp;"-T2",FixtureCode!$B$4:$AH$4,0)))))</f>
        <v>-</v>
      </c>
      <c r="G355" s="12" t="str">
        <f>IF(C355="-","-",IF(AND(ISNUMBER(Fixture!G359),ISNUMBER(Fixture!I359),Fixture!F359&lt;&gt;"BYE",Fixture!J359&lt;&gt;"BYE"),"Yes","-"))</f>
        <v>-</v>
      </c>
      <c r="H355" s="9" t="str">
        <f>IF(G355="-","-",IF(Fixture!G359&gt;Fixture!I359,Settings!$G$7,IF(Fixture!G359=Fixture!I359,Settings!$G$8,IF(Fixture!G359&lt;Fixture!I359,Settings!$G$9,"-"))))</f>
        <v>-</v>
      </c>
      <c r="I355" s="13" t="str">
        <f>IF(G355="-","-",IF(Fixture!I359&gt;Fixture!G359,Settings!$G$7,IF(Fixture!I359=Fixture!G359,Settings!$G$8,IF(Fixture!I359&lt;Fixture!G359,Settings!$G$9,"-"))))</f>
        <v>-</v>
      </c>
    </row>
    <row r="356" spans="3:9" x14ac:dyDescent="0.25">
      <c r="C356" s="12" t="str">
        <f t="shared" si="12"/>
        <v>-</v>
      </c>
      <c r="D356" s="9" t="str">
        <f t="shared" si="13"/>
        <v>-</v>
      </c>
      <c r="E356" s="9" t="str">
        <f>IF(C356="-","-",IF(D356=maxgameno+2,"blank row 2",IF(D356=maxgameno+1,"blank row 1",INDEX(FixtureCode!$B$4:$AH$128,MATCH($C356,FixtureCode!$B$4:$B$128,0),MATCH("G"&amp;D356&amp;"-T1",FixtureCode!$B$4:$AH$4,0)))))</f>
        <v>-</v>
      </c>
      <c r="F356" s="13" t="str">
        <f>IF(C356="-","-",IF(D356=maxgameno+2,"blank row 2",IF(D356=maxgameno+1,"blank row 1",INDEX(FixtureCode!$B$4:$AH$128,MATCH($C356,FixtureCode!$B$4:$B$128,0),MATCH("G"&amp;D356&amp;"-T2",FixtureCode!$B$4:$AH$4,0)))))</f>
        <v>-</v>
      </c>
      <c r="G356" s="12" t="str">
        <f>IF(C356="-","-",IF(AND(ISNUMBER(Fixture!G360),ISNUMBER(Fixture!I360),Fixture!F360&lt;&gt;"BYE",Fixture!J360&lt;&gt;"BYE"),"Yes","-"))</f>
        <v>-</v>
      </c>
      <c r="H356" s="9" t="str">
        <f>IF(G356="-","-",IF(Fixture!G360&gt;Fixture!I360,Settings!$G$7,IF(Fixture!G360=Fixture!I360,Settings!$G$8,IF(Fixture!G360&lt;Fixture!I360,Settings!$G$9,"-"))))</f>
        <v>-</v>
      </c>
      <c r="I356" s="13" t="str">
        <f>IF(G356="-","-",IF(Fixture!I360&gt;Fixture!G360,Settings!$G$7,IF(Fixture!I360=Fixture!G360,Settings!$G$8,IF(Fixture!I360&lt;Fixture!G360,Settings!$G$9,"-"))))</f>
        <v>-</v>
      </c>
    </row>
    <row r="357" spans="3:9" x14ac:dyDescent="0.25">
      <c r="C357" s="12" t="str">
        <f t="shared" si="12"/>
        <v>-</v>
      </c>
      <c r="D357" s="9" t="str">
        <f t="shared" si="13"/>
        <v>-</v>
      </c>
      <c r="E357" s="9" t="str">
        <f>IF(C357="-","-",IF(D357=maxgameno+2,"blank row 2",IF(D357=maxgameno+1,"blank row 1",INDEX(FixtureCode!$B$4:$AH$128,MATCH($C357,FixtureCode!$B$4:$B$128,0),MATCH("G"&amp;D357&amp;"-T1",FixtureCode!$B$4:$AH$4,0)))))</f>
        <v>-</v>
      </c>
      <c r="F357" s="13" t="str">
        <f>IF(C357="-","-",IF(D357=maxgameno+2,"blank row 2",IF(D357=maxgameno+1,"blank row 1",INDEX(FixtureCode!$B$4:$AH$128,MATCH($C357,FixtureCode!$B$4:$B$128,0),MATCH("G"&amp;D357&amp;"-T2",FixtureCode!$B$4:$AH$4,0)))))</f>
        <v>-</v>
      </c>
      <c r="G357" s="12" t="str">
        <f>IF(C357="-","-",IF(AND(ISNUMBER(Fixture!G361),ISNUMBER(Fixture!I361),Fixture!F361&lt;&gt;"BYE",Fixture!J361&lt;&gt;"BYE"),"Yes","-"))</f>
        <v>-</v>
      </c>
      <c r="H357" s="9" t="str">
        <f>IF(G357="-","-",IF(Fixture!G361&gt;Fixture!I361,Settings!$G$7,IF(Fixture!G361=Fixture!I361,Settings!$G$8,IF(Fixture!G361&lt;Fixture!I361,Settings!$G$9,"-"))))</f>
        <v>-</v>
      </c>
      <c r="I357" s="13" t="str">
        <f>IF(G357="-","-",IF(Fixture!I361&gt;Fixture!G361,Settings!$G$7,IF(Fixture!I361=Fixture!G361,Settings!$G$8,IF(Fixture!I361&lt;Fixture!G361,Settings!$G$9,"-"))))</f>
        <v>-</v>
      </c>
    </row>
    <row r="358" spans="3:9" x14ac:dyDescent="0.25">
      <c r="C358" s="12" t="str">
        <f t="shared" si="12"/>
        <v>-</v>
      </c>
      <c r="D358" s="9" t="str">
        <f t="shared" si="13"/>
        <v>-</v>
      </c>
      <c r="E358" s="9" t="str">
        <f>IF(C358="-","-",IF(D358=maxgameno+2,"blank row 2",IF(D358=maxgameno+1,"blank row 1",INDEX(FixtureCode!$B$4:$AH$128,MATCH($C358,FixtureCode!$B$4:$B$128,0),MATCH("G"&amp;D358&amp;"-T1",FixtureCode!$B$4:$AH$4,0)))))</f>
        <v>-</v>
      </c>
      <c r="F358" s="13" t="str">
        <f>IF(C358="-","-",IF(D358=maxgameno+2,"blank row 2",IF(D358=maxgameno+1,"blank row 1",INDEX(FixtureCode!$B$4:$AH$128,MATCH($C358,FixtureCode!$B$4:$B$128,0),MATCH("G"&amp;D358&amp;"-T2",FixtureCode!$B$4:$AH$4,0)))))</f>
        <v>-</v>
      </c>
      <c r="G358" s="12" t="str">
        <f>IF(C358="-","-",IF(AND(ISNUMBER(Fixture!G362),ISNUMBER(Fixture!I362),Fixture!F362&lt;&gt;"BYE",Fixture!J362&lt;&gt;"BYE"),"Yes","-"))</f>
        <v>-</v>
      </c>
      <c r="H358" s="9" t="str">
        <f>IF(G358="-","-",IF(Fixture!G362&gt;Fixture!I362,Settings!$G$7,IF(Fixture!G362=Fixture!I362,Settings!$G$8,IF(Fixture!G362&lt;Fixture!I362,Settings!$G$9,"-"))))</f>
        <v>-</v>
      </c>
      <c r="I358" s="13" t="str">
        <f>IF(G358="-","-",IF(Fixture!I362&gt;Fixture!G362,Settings!$G$7,IF(Fixture!I362=Fixture!G362,Settings!$G$8,IF(Fixture!I362&lt;Fixture!G362,Settings!$G$9,"-"))))</f>
        <v>-</v>
      </c>
    </row>
    <row r="359" spans="3:9" x14ac:dyDescent="0.25">
      <c r="C359" s="12" t="str">
        <f t="shared" si="12"/>
        <v>-</v>
      </c>
      <c r="D359" s="9" t="str">
        <f t="shared" si="13"/>
        <v>-</v>
      </c>
      <c r="E359" s="9" t="str">
        <f>IF(C359="-","-",IF(D359=maxgameno+2,"blank row 2",IF(D359=maxgameno+1,"blank row 1",INDEX(FixtureCode!$B$4:$AH$128,MATCH($C359,FixtureCode!$B$4:$B$128,0),MATCH("G"&amp;D359&amp;"-T1",FixtureCode!$B$4:$AH$4,0)))))</f>
        <v>-</v>
      </c>
      <c r="F359" s="13" t="str">
        <f>IF(C359="-","-",IF(D359=maxgameno+2,"blank row 2",IF(D359=maxgameno+1,"blank row 1",INDEX(FixtureCode!$B$4:$AH$128,MATCH($C359,FixtureCode!$B$4:$B$128,0),MATCH("G"&amp;D359&amp;"-T2",FixtureCode!$B$4:$AH$4,0)))))</f>
        <v>-</v>
      </c>
      <c r="G359" s="12" t="str">
        <f>IF(C359="-","-",IF(AND(ISNUMBER(Fixture!G363),ISNUMBER(Fixture!I363),Fixture!F363&lt;&gt;"BYE",Fixture!J363&lt;&gt;"BYE"),"Yes","-"))</f>
        <v>-</v>
      </c>
      <c r="H359" s="9" t="str">
        <f>IF(G359="-","-",IF(Fixture!G363&gt;Fixture!I363,Settings!$G$7,IF(Fixture!G363=Fixture!I363,Settings!$G$8,IF(Fixture!G363&lt;Fixture!I363,Settings!$G$9,"-"))))</f>
        <v>-</v>
      </c>
      <c r="I359" s="13" t="str">
        <f>IF(G359="-","-",IF(Fixture!I363&gt;Fixture!G363,Settings!$G$7,IF(Fixture!I363=Fixture!G363,Settings!$G$8,IF(Fixture!I363&lt;Fixture!G363,Settings!$G$9,"-"))))</f>
        <v>-</v>
      </c>
    </row>
    <row r="360" spans="3:9" x14ac:dyDescent="0.25">
      <c r="C360" s="12" t="str">
        <f t="shared" si="12"/>
        <v>-</v>
      </c>
      <c r="D360" s="9" t="str">
        <f t="shared" si="13"/>
        <v>-</v>
      </c>
      <c r="E360" s="9" t="str">
        <f>IF(C360="-","-",IF(D360=maxgameno+2,"blank row 2",IF(D360=maxgameno+1,"blank row 1",INDEX(FixtureCode!$B$4:$AH$128,MATCH($C360,FixtureCode!$B$4:$B$128,0),MATCH("G"&amp;D360&amp;"-T1",FixtureCode!$B$4:$AH$4,0)))))</f>
        <v>-</v>
      </c>
      <c r="F360" s="13" t="str">
        <f>IF(C360="-","-",IF(D360=maxgameno+2,"blank row 2",IF(D360=maxgameno+1,"blank row 1",INDEX(FixtureCode!$B$4:$AH$128,MATCH($C360,FixtureCode!$B$4:$B$128,0),MATCH("G"&amp;D360&amp;"-T2",FixtureCode!$B$4:$AH$4,0)))))</f>
        <v>-</v>
      </c>
      <c r="G360" s="12" t="str">
        <f>IF(C360="-","-",IF(AND(ISNUMBER(Fixture!G364),ISNUMBER(Fixture!I364),Fixture!F364&lt;&gt;"BYE",Fixture!J364&lt;&gt;"BYE"),"Yes","-"))</f>
        <v>-</v>
      </c>
      <c r="H360" s="9" t="str">
        <f>IF(G360="-","-",IF(Fixture!G364&gt;Fixture!I364,Settings!$G$7,IF(Fixture!G364=Fixture!I364,Settings!$G$8,IF(Fixture!G364&lt;Fixture!I364,Settings!$G$9,"-"))))</f>
        <v>-</v>
      </c>
      <c r="I360" s="13" t="str">
        <f>IF(G360="-","-",IF(Fixture!I364&gt;Fixture!G364,Settings!$G$7,IF(Fixture!I364=Fixture!G364,Settings!$G$8,IF(Fixture!I364&lt;Fixture!G364,Settings!$G$9,"-"))))</f>
        <v>-</v>
      </c>
    </row>
    <row r="361" spans="3:9" x14ac:dyDescent="0.25">
      <c r="C361" s="12" t="str">
        <f t="shared" si="12"/>
        <v>-</v>
      </c>
      <c r="D361" s="9" t="str">
        <f t="shared" si="13"/>
        <v>-</v>
      </c>
      <c r="E361" s="9" t="str">
        <f>IF(C361="-","-",IF(D361=maxgameno+2,"blank row 2",IF(D361=maxgameno+1,"blank row 1",INDEX(FixtureCode!$B$4:$AH$128,MATCH($C361,FixtureCode!$B$4:$B$128,0),MATCH("G"&amp;D361&amp;"-T1",FixtureCode!$B$4:$AH$4,0)))))</f>
        <v>-</v>
      </c>
      <c r="F361" s="13" t="str">
        <f>IF(C361="-","-",IF(D361=maxgameno+2,"blank row 2",IF(D361=maxgameno+1,"blank row 1",INDEX(FixtureCode!$B$4:$AH$128,MATCH($C361,FixtureCode!$B$4:$B$128,0),MATCH("G"&amp;D361&amp;"-T2",FixtureCode!$B$4:$AH$4,0)))))</f>
        <v>-</v>
      </c>
      <c r="G361" s="12" t="str">
        <f>IF(C361="-","-",IF(AND(ISNUMBER(Fixture!G365),ISNUMBER(Fixture!I365),Fixture!F365&lt;&gt;"BYE",Fixture!J365&lt;&gt;"BYE"),"Yes","-"))</f>
        <v>-</v>
      </c>
      <c r="H361" s="9" t="str">
        <f>IF(G361="-","-",IF(Fixture!G365&gt;Fixture!I365,Settings!$G$7,IF(Fixture!G365=Fixture!I365,Settings!$G$8,IF(Fixture!G365&lt;Fixture!I365,Settings!$G$9,"-"))))</f>
        <v>-</v>
      </c>
      <c r="I361" s="13" t="str">
        <f>IF(G361="-","-",IF(Fixture!I365&gt;Fixture!G365,Settings!$G$7,IF(Fixture!I365=Fixture!G365,Settings!$G$8,IF(Fixture!I365&lt;Fixture!G365,Settings!$G$9,"-"))))</f>
        <v>-</v>
      </c>
    </row>
    <row r="362" spans="3:9" x14ac:dyDescent="0.25">
      <c r="C362" s="12" t="str">
        <f t="shared" si="12"/>
        <v>-</v>
      </c>
      <c r="D362" s="9" t="str">
        <f t="shared" si="13"/>
        <v>-</v>
      </c>
      <c r="E362" s="9" t="str">
        <f>IF(C362="-","-",IF(D362=maxgameno+2,"blank row 2",IF(D362=maxgameno+1,"blank row 1",INDEX(FixtureCode!$B$4:$AH$128,MATCH($C362,FixtureCode!$B$4:$B$128,0),MATCH("G"&amp;D362&amp;"-T1",FixtureCode!$B$4:$AH$4,0)))))</f>
        <v>-</v>
      </c>
      <c r="F362" s="13" t="str">
        <f>IF(C362="-","-",IF(D362=maxgameno+2,"blank row 2",IF(D362=maxgameno+1,"blank row 1",INDEX(FixtureCode!$B$4:$AH$128,MATCH($C362,FixtureCode!$B$4:$B$128,0),MATCH("G"&amp;D362&amp;"-T2",FixtureCode!$B$4:$AH$4,0)))))</f>
        <v>-</v>
      </c>
      <c r="G362" s="12" t="str">
        <f>IF(C362="-","-",IF(AND(ISNUMBER(Fixture!G366),ISNUMBER(Fixture!I366),Fixture!F366&lt;&gt;"BYE",Fixture!J366&lt;&gt;"BYE"),"Yes","-"))</f>
        <v>-</v>
      </c>
      <c r="H362" s="9" t="str">
        <f>IF(G362="-","-",IF(Fixture!G366&gt;Fixture!I366,Settings!$G$7,IF(Fixture!G366=Fixture!I366,Settings!$G$8,IF(Fixture!G366&lt;Fixture!I366,Settings!$G$9,"-"))))</f>
        <v>-</v>
      </c>
      <c r="I362" s="13" t="str">
        <f>IF(G362="-","-",IF(Fixture!I366&gt;Fixture!G366,Settings!$G$7,IF(Fixture!I366=Fixture!G366,Settings!$G$8,IF(Fixture!I366&lt;Fixture!G366,Settings!$G$9,"-"))))</f>
        <v>-</v>
      </c>
    </row>
    <row r="363" spans="3:9" x14ac:dyDescent="0.25">
      <c r="C363" s="12" t="str">
        <f t="shared" si="12"/>
        <v>-</v>
      </c>
      <c r="D363" s="9" t="str">
        <f t="shared" si="13"/>
        <v>-</v>
      </c>
      <c r="E363" s="9" t="str">
        <f>IF(C363="-","-",IF(D363=maxgameno+2,"blank row 2",IF(D363=maxgameno+1,"blank row 1",INDEX(FixtureCode!$B$4:$AH$128,MATCH($C363,FixtureCode!$B$4:$B$128,0),MATCH("G"&amp;D363&amp;"-T1",FixtureCode!$B$4:$AH$4,0)))))</f>
        <v>-</v>
      </c>
      <c r="F363" s="13" t="str">
        <f>IF(C363="-","-",IF(D363=maxgameno+2,"blank row 2",IF(D363=maxgameno+1,"blank row 1",INDEX(FixtureCode!$B$4:$AH$128,MATCH($C363,FixtureCode!$B$4:$B$128,0),MATCH("G"&amp;D363&amp;"-T2",FixtureCode!$B$4:$AH$4,0)))))</f>
        <v>-</v>
      </c>
      <c r="G363" s="12" t="str">
        <f>IF(C363="-","-",IF(AND(ISNUMBER(Fixture!G367),ISNUMBER(Fixture!I367),Fixture!F367&lt;&gt;"BYE",Fixture!J367&lt;&gt;"BYE"),"Yes","-"))</f>
        <v>-</v>
      </c>
      <c r="H363" s="9" t="str">
        <f>IF(G363="-","-",IF(Fixture!G367&gt;Fixture!I367,Settings!$G$7,IF(Fixture!G367=Fixture!I367,Settings!$G$8,IF(Fixture!G367&lt;Fixture!I367,Settings!$G$9,"-"))))</f>
        <v>-</v>
      </c>
      <c r="I363" s="13" t="str">
        <f>IF(G363="-","-",IF(Fixture!I367&gt;Fixture!G367,Settings!$G$7,IF(Fixture!I367=Fixture!G367,Settings!$G$8,IF(Fixture!I367&lt;Fixture!G367,Settings!$G$9,"-"))))</f>
        <v>-</v>
      </c>
    </row>
    <row r="364" spans="3:9" x14ac:dyDescent="0.25">
      <c r="C364" s="12" t="str">
        <f t="shared" si="12"/>
        <v>-</v>
      </c>
      <c r="D364" s="9" t="str">
        <f t="shared" si="13"/>
        <v>-</v>
      </c>
      <c r="E364" s="9" t="str">
        <f>IF(C364="-","-",IF(D364=maxgameno+2,"blank row 2",IF(D364=maxgameno+1,"blank row 1",INDEX(FixtureCode!$B$4:$AH$128,MATCH($C364,FixtureCode!$B$4:$B$128,0),MATCH("G"&amp;D364&amp;"-T1",FixtureCode!$B$4:$AH$4,0)))))</f>
        <v>-</v>
      </c>
      <c r="F364" s="13" t="str">
        <f>IF(C364="-","-",IF(D364=maxgameno+2,"blank row 2",IF(D364=maxgameno+1,"blank row 1",INDEX(FixtureCode!$B$4:$AH$128,MATCH($C364,FixtureCode!$B$4:$B$128,0),MATCH("G"&amp;D364&amp;"-T2",FixtureCode!$B$4:$AH$4,0)))))</f>
        <v>-</v>
      </c>
      <c r="G364" s="12" t="str">
        <f>IF(C364="-","-",IF(AND(ISNUMBER(Fixture!G368),ISNUMBER(Fixture!I368),Fixture!F368&lt;&gt;"BYE",Fixture!J368&lt;&gt;"BYE"),"Yes","-"))</f>
        <v>-</v>
      </c>
      <c r="H364" s="9" t="str">
        <f>IF(G364="-","-",IF(Fixture!G368&gt;Fixture!I368,Settings!$G$7,IF(Fixture!G368=Fixture!I368,Settings!$G$8,IF(Fixture!G368&lt;Fixture!I368,Settings!$G$9,"-"))))</f>
        <v>-</v>
      </c>
      <c r="I364" s="13" t="str">
        <f>IF(G364="-","-",IF(Fixture!I368&gt;Fixture!G368,Settings!$G$7,IF(Fixture!I368=Fixture!G368,Settings!$G$8,IF(Fixture!I368&lt;Fixture!G368,Settings!$G$9,"-"))))</f>
        <v>-</v>
      </c>
    </row>
    <row r="365" spans="3:9" x14ac:dyDescent="0.25">
      <c r="C365" s="12" t="str">
        <f t="shared" si="12"/>
        <v>-</v>
      </c>
      <c r="D365" s="9" t="str">
        <f t="shared" si="13"/>
        <v>-</v>
      </c>
      <c r="E365" s="9" t="str">
        <f>IF(C365="-","-",IF(D365=maxgameno+2,"blank row 2",IF(D365=maxgameno+1,"blank row 1",INDEX(FixtureCode!$B$4:$AH$128,MATCH($C365,FixtureCode!$B$4:$B$128,0),MATCH("G"&amp;D365&amp;"-T1",FixtureCode!$B$4:$AH$4,0)))))</f>
        <v>-</v>
      </c>
      <c r="F365" s="13" t="str">
        <f>IF(C365="-","-",IF(D365=maxgameno+2,"blank row 2",IF(D365=maxgameno+1,"blank row 1",INDEX(FixtureCode!$B$4:$AH$128,MATCH($C365,FixtureCode!$B$4:$B$128,0),MATCH("G"&amp;D365&amp;"-T2",FixtureCode!$B$4:$AH$4,0)))))</f>
        <v>-</v>
      </c>
      <c r="G365" s="12" t="str">
        <f>IF(C365="-","-",IF(AND(ISNUMBER(Fixture!G369),ISNUMBER(Fixture!I369),Fixture!F369&lt;&gt;"BYE",Fixture!J369&lt;&gt;"BYE"),"Yes","-"))</f>
        <v>-</v>
      </c>
      <c r="H365" s="9" t="str">
        <f>IF(G365="-","-",IF(Fixture!G369&gt;Fixture!I369,Settings!$G$7,IF(Fixture!G369=Fixture!I369,Settings!$G$8,IF(Fixture!G369&lt;Fixture!I369,Settings!$G$9,"-"))))</f>
        <v>-</v>
      </c>
      <c r="I365" s="13" t="str">
        <f>IF(G365="-","-",IF(Fixture!I369&gt;Fixture!G369,Settings!$G$7,IF(Fixture!I369=Fixture!G369,Settings!$G$8,IF(Fixture!I369&lt;Fixture!G369,Settings!$G$9,"-"))))</f>
        <v>-</v>
      </c>
    </row>
    <row r="366" spans="3:9" x14ac:dyDescent="0.25">
      <c r="C366" s="12" t="str">
        <f t="shared" si="12"/>
        <v>-</v>
      </c>
      <c r="D366" s="9" t="str">
        <f t="shared" si="13"/>
        <v>-</v>
      </c>
      <c r="E366" s="9" t="str">
        <f>IF(C366="-","-",IF(D366=maxgameno+2,"blank row 2",IF(D366=maxgameno+1,"blank row 1",INDEX(FixtureCode!$B$4:$AH$128,MATCH($C366,FixtureCode!$B$4:$B$128,0),MATCH("G"&amp;D366&amp;"-T1",FixtureCode!$B$4:$AH$4,0)))))</f>
        <v>-</v>
      </c>
      <c r="F366" s="13" t="str">
        <f>IF(C366="-","-",IF(D366=maxgameno+2,"blank row 2",IF(D366=maxgameno+1,"blank row 1",INDEX(FixtureCode!$B$4:$AH$128,MATCH($C366,FixtureCode!$B$4:$B$128,0),MATCH("G"&amp;D366&amp;"-T2",FixtureCode!$B$4:$AH$4,0)))))</f>
        <v>-</v>
      </c>
      <c r="G366" s="12" t="str">
        <f>IF(C366="-","-",IF(AND(ISNUMBER(Fixture!G370),ISNUMBER(Fixture!I370),Fixture!F370&lt;&gt;"BYE",Fixture!J370&lt;&gt;"BYE"),"Yes","-"))</f>
        <v>-</v>
      </c>
      <c r="H366" s="9" t="str">
        <f>IF(G366="-","-",IF(Fixture!G370&gt;Fixture!I370,Settings!$G$7,IF(Fixture!G370=Fixture!I370,Settings!$G$8,IF(Fixture!G370&lt;Fixture!I370,Settings!$G$9,"-"))))</f>
        <v>-</v>
      </c>
      <c r="I366" s="13" t="str">
        <f>IF(G366="-","-",IF(Fixture!I370&gt;Fixture!G370,Settings!$G$7,IF(Fixture!I370=Fixture!G370,Settings!$G$8,IF(Fixture!I370&lt;Fixture!G370,Settings!$G$9,"-"))))</f>
        <v>-</v>
      </c>
    </row>
    <row r="367" spans="3:9" x14ac:dyDescent="0.25">
      <c r="C367" s="12" t="str">
        <f t="shared" si="12"/>
        <v>-</v>
      </c>
      <c r="D367" s="9" t="str">
        <f t="shared" si="13"/>
        <v>-</v>
      </c>
      <c r="E367" s="9" t="str">
        <f>IF(C367="-","-",IF(D367=maxgameno+2,"blank row 2",IF(D367=maxgameno+1,"blank row 1",INDEX(FixtureCode!$B$4:$AH$128,MATCH($C367,FixtureCode!$B$4:$B$128,0),MATCH("G"&amp;D367&amp;"-T1",FixtureCode!$B$4:$AH$4,0)))))</f>
        <v>-</v>
      </c>
      <c r="F367" s="13" t="str">
        <f>IF(C367="-","-",IF(D367=maxgameno+2,"blank row 2",IF(D367=maxgameno+1,"blank row 1",INDEX(FixtureCode!$B$4:$AH$128,MATCH($C367,FixtureCode!$B$4:$B$128,0),MATCH("G"&amp;D367&amp;"-T2",FixtureCode!$B$4:$AH$4,0)))))</f>
        <v>-</v>
      </c>
      <c r="G367" s="12" t="str">
        <f>IF(C367="-","-",IF(AND(ISNUMBER(Fixture!G371),ISNUMBER(Fixture!I371),Fixture!F371&lt;&gt;"BYE",Fixture!J371&lt;&gt;"BYE"),"Yes","-"))</f>
        <v>-</v>
      </c>
      <c r="H367" s="9" t="str">
        <f>IF(G367="-","-",IF(Fixture!G371&gt;Fixture!I371,Settings!$G$7,IF(Fixture!G371=Fixture!I371,Settings!$G$8,IF(Fixture!G371&lt;Fixture!I371,Settings!$G$9,"-"))))</f>
        <v>-</v>
      </c>
      <c r="I367" s="13" t="str">
        <f>IF(G367="-","-",IF(Fixture!I371&gt;Fixture!G371,Settings!$G$7,IF(Fixture!I371=Fixture!G371,Settings!$G$8,IF(Fixture!I371&lt;Fixture!G371,Settings!$G$9,"-"))))</f>
        <v>-</v>
      </c>
    </row>
    <row r="368" spans="3:9" x14ac:dyDescent="0.25">
      <c r="C368" s="12" t="str">
        <f t="shared" si="12"/>
        <v>-</v>
      </c>
      <c r="D368" s="9" t="str">
        <f t="shared" si="13"/>
        <v>-</v>
      </c>
      <c r="E368" s="9" t="str">
        <f>IF(C368="-","-",IF(D368=maxgameno+2,"blank row 2",IF(D368=maxgameno+1,"blank row 1",INDEX(FixtureCode!$B$4:$AH$128,MATCH($C368,FixtureCode!$B$4:$B$128,0),MATCH("G"&amp;D368&amp;"-T1",FixtureCode!$B$4:$AH$4,0)))))</f>
        <v>-</v>
      </c>
      <c r="F368" s="13" t="str">
        <f>IF(C368="-","-",IF(D368=maxgameno+2,"blank row 2",IF(D368=maxgameno+1,"blank row 1",INDEX(FixtureCode!$B$4:$AH$128,MATCH($C368,FixtureCode!$B$4:$B$128,0),MATCH("G"&amp;D368&amp;"-T2",FixtureCode!$B$4:$AH$4,0)))))</f>
        <v>-</v>
      </c>
      <c r="G368" s="12" t="str">
        <f>IF(C368="-","-",IF(AND(ISNUMBER(Fixture!G372),ISNUMBER(Fixture!I372),Fixture!F372&lt;&gt;"BYE",Fixture!J372&lt;&gt;"BYE"),"Yes","-"))</f>
        <v>-</v>
      </c>
      <c r="H368" s="9" t="str">
        <f>IF(G368="-","-",IF(Fixture!G372&gt;Fixture!I372,Settings!$G$7,IF(Fixture!G372=Fixture!I372,Settings!$G$8,IF(Fixture!G372&lt;Fixture!I372,Settings!$G$9,"-"))))</f>
        <v>-</v>
      </c>
      <c r="I368" s="13" t="str">
        <f>IF(G368="-","-",IF(Fixture!I372&gt;Fixture!G372,Settings!$G$7,IF(Fixture!I372=Fixture!G372,Settings!$G$8,IF(Fixture!I372&lt;Fixture!G372,Settings!$G$9,"-"))))</f>
        <v>-</v>
      </c>
    </row>
    <row r="369" spans="3:9" x14ac:dyDescent="0.25">
      <c r="C369" s="12" t="str">
        <f t="shared" si="12"/>
        <v>-</v>
      </c>
      <c r="D369" s="9" t="str">
        <f t="shared" si="13"/>
        <v>-</v>
      </c>
      <c r="E369" s="9" t="str">
        <f>IF(C369="-","-",IF(D369=maxgameno+2,"blank row 2",IF(D369=maxgameno+1,"blank row 1",INDEX(FixtureCode!$B$4:$AH$128,MATCH($C369,FixtureCode!$B$4:$B$128,0),MATCH("G"&amp;D369&amp;"-T1",FixtureCode!$B$4:$AH$4,0)))))</f>
        <v>-</v>
      </c>
      <c r="F369" s="13" t="str">
        <f>IF(C369="-","-",IF(D369=maxgameno+2,"blank row 2",IF(D369=maxgameno+1,"blank row 1",INDEX(FixtureCode!$B$4:$AH$128,MATCH($C369,FixtureCode!$B$4:$B$128,0),MATCH("G"&amp;D369&amp;"-T2",FixtureCode!$B$4:$AH$4,0)))))</f>
        <v>-</v>
      </c>
      <c r="G369" s="12" t="str">
        <f>IF(C369="-","-",IF(AND(ISNUMBER(Fixture!G373),ISNUMBER(Fixture!I373),Fixture!F373&lt;&gt;"BYE",Fixture!J373&lt;&gt;"BYE"),"Yes","-"))</f>
        <v>-</v>
      </c>
      <c r="H369" s="9" t="str">
        <f>IF(G369="-","-",IF(Fixture!G373&gt;Fixture!I373,Settings!$G$7,IF(Fixture!G373=Fixture!I373,Settings!$G$8,IF(Fixture!G373&lt;Fixture!I373,Settings!$G$9,"-"))))</f>
        <v>-</v>
      </c>
      <c r="I369" s="13" t="str">
        <f>IF(G369="-","-",IF(Fixture!I373&gt;Fixture!G373,Settings!$G$7,IF(Fixture!I373=Fixture!G373,Settings!$G$8,IF(Fixture!I373&lt;Fixture!G373,Settings!$G$9,"-"))))</f>
        <v>-</v>
      </c>
    </row>
    <row r="370" spans="3:9" x14ac:dyDescent="0.25">
      <c r="C370" s="12" t="str">
        <f t="shared" si="12"/>
        <v>-</v>
      </c>
      <c r="D370" s="9" t="str">
        <f t="shared" si="13"/>
        <v>-</v>
      </c>
      <c r="E370" s="9" t="str">
        <f>IF(C370="-","-",IF(D370=maxgameno+2,"blank row 2",IF(D370=maxgameno+1,"blank row 1",INDEX(FixtureCode!$B$4:$AH$128,MATCH($C370,FixtureCode!$B$4:$B$128,0),MATCH("G"&amp;D370&amp;"-T1",FixtureCode!$B$4:$AH$4,0)))))</f>
        <v>-</v>
      </c>
      <c r="F370" s="13" t="str">
        <f>IF(C370="-","-",IF(D370=maxgameno+2,"blank row 2",IF(D370=maxgameno+1,"blank row 1",INDEX(FixtureCode!$B$4:$AH$128,MATCH($C370,FixtureCode!$B$4:$B$128,0),MATCH("G"&amp;D370&amp;"-T2",FixtureCode!$B$4:$AH$4,0)))))</f>
        <v>-</v>
      </c>
      <c r="G370" s="12" t="str">
        <f>IF(C370="-","-",IF(AND(ISNUMBER(Fixture!G374),ISNUMBER(Fixture!I374),Fixture!F374&lt;&gt;"BYE",Fixture!J374&lt;&gt;"BYE"),"Yes","-"))</f>
        <v>-</v>
      </c>
      <c r="H370" s="9" t="str">
        <f>IF(G370="-","-",IF(Fixture!G374&gt;Fixture!I374,Settings!$G$7,IF(Fixture!G374=Fixture!I374,Settings!$G$8,IF(Fixture!G374&lt;Fixture!I374,Settings!$G$9,"-"))))</f>
        <v>-</v>
      </c>
      <c r="I370" s="13" t="str">
        <f>IF(G370="-","-",IF(Fixture!I374&gt;Fixture!G374,Settings!$G$7,IF(Fixture!I374=Fixture!G374,Settings!$G$8,IF(Fixture!I374&lt;Fixture!G374,Settings!$G$9,"-"))))</f>
        <v>-</v>
      </c>
    </row>
    <row r="371" spans="3:9" x14ac:dyDescent="0.25">
      <c r="C371" s="12" t="str">
        <f t="shared" si="12"/>
        <v>-</v>
      </c>
      <c r="D371" s="9" t="str">
        <f t="shared" si="13"/>
        <v>-</v>
      </c>
      <c r="E371" s="9" t="str">
        <f>IF(C371="-","-",IF(D371=maxgameno+2,"blank row 2",IF(D371=maxgameno+1,"blank row 1",INDEX(FixtureCode!$B$4:$AH$128,MATCH($C371,FixtureCode!$B$4:$B$128,0),MATCH("G"&amp;D371&amp;"-T1",FixtureCode!$B$4:$AH$4,0)))))</f>
        <v>-</v>
      </c>
      <c r="F371" s="13" t="str">
        <f>IF(C371="-","-",IF(D371=maxgameno+2,"blank row 2",IF(D371=maxgameno+1,"blank row 1",INDEX(FixtureCode!$B$4:$AH$128,MATCH($C371,FixtureCode!$B$4:$B$128,0),MATCH("G"&amp;D371&amp;"-T2",FixtureCode!$B$4:$AH$4,0)))))</f>
        <v>-</v>
      </c>
      <c r="G371" s="12" t="str">
        <f>IF(C371="-","-",IF(AND(ISNUMBER(Fixture!G375),ISNUMBER(Fixture!I375),Fixture!F375&lt;&gt;"BYE",Fixture!J375&lt;&gt;"BYE"),"Yes","-"))</f>
        <v>-</v>
      </c>
      <c r="H371" s="9" t="str">
        <f>IF(G371="-","-",IF(Fixture!G375&gt;Fixture!I375,Settings!$G$7,IF(Fixture!G375=Fixture!I375,Settings!$G$8,IF(Fixture!G375&lt;Fixture!I375,Settings!$G$9,"-"))))</f>
        <v>-</v>
      </c>
      <c r="I371" s="13" t="str">
        <f>IF(G371="-","-",IF(Fixture!I375&gt;Fixture!G375,Settings!$G$7,IF(Fixture!I375=Fixture!G375,Settings!$G$8,IF(Fixture!I375&lt;Fixture!G375,Settings!$G$9,"-"))))</f>
        <v>-</v>
      </c>
    </row>
    <row r="372" spans="3:9" x14ac:dyDescent="0.25">
      <c r="C372" s="12" t="str">
        <f t="shared" si="12"/>
        <v>-</v>
      </c>
      <c r="D372" s="9" t="str">
        <f t="shared" si="13"/>
        <v>-</v>
      </c>
      <c r="E372" s="9" t="str">
        <f>IF(C372="-","-",IF(D372=maxgameno+2,"blank row 2",IF(D372=maxgameno+1,"blank row 1",INDEX(FixtureCode!$B$4:$AH$128,MATCH($C372,FixtureCode!$B$4:$B$128,0),MATCH("G"&amp;D372&amp;"-T1",FixtureCode!$B$4:$AH$4,0)))))</f>
        <v>-</v>
      </c>
      <c r="F372" s="13" t="str">
        <f>IF(C372="-","-",IF(D372=maxgameno+2,"blank row 2",IF(D372=maxgameno+1,"blank row 1",INDEX(FixtureCode!$B$4:$AH$128,MATCH($C372,FixtureCode!$B$4:$B$128,0),MATCH("G"&amp;D372&amp;"-T2",FixtureCode!$B$4:$AH$4,0)))))</f>
        <v>-</v>
      </c>
      <c r="G372" s="12" t="str">
        <f>IF(C372="-","-",IF(AND(ISNUMBER(Fixture!G376),ISNUMBER(Fixture!I376),Fixture!F376&lt;&gt;"BYE",Fixture!J376&lt;&gt;"BYE"),"Yes","-"))</f>
        <v>-</v>
      </c>
      <c r="H372" s="9" t="str">
        <f>IF(G372="-","-",IF(Fixture!G376&gt;Fixture!I376,Settings!$G$7,IF(Fixture!G376=Fixture!I376,Settings!$G$8,IF(Fixture!G376&lt;Fixture!I376,Settings!$G$9,"-"))))</f>
        <v>-</v>
      </c>
      <c r="I372" s="13" t="str">
        <f>IF(G372="-","-",IF(Fixture!I376&gt;Fixture!G376,Settings!$G$7,IF(Fixture!I376=Fixture!G376,Settings!$G$8,IF(Fixture!I376&lt;Fixture!G376,Settings!$G$9,"-"))))</f>
        <v>-</v>
      </c>
    </row>
    <row r="373" spans="3:9" x14ac:dyDescent="0.25">
      <c r="C373" s="12" t="str">
        <f t="shared" si="12"/>
        <v>-</v>
      </c>
      <c r="D373" s="9" t="str">
        <f t="shared" si="13"/>
        <v>-</v>
      </c>
      <c r="E373" s="9" t="str">
        <f>IF(C373="-","-",IF(D373=maxgameno+2,"blank row 2",IF(D373=maxgameno+1,"blank row 1",INDEX(FixtureCode!$B$4:$AH$128,MATCH($C373,FixtureCode!$B$4:$B$128,0),MATCH("G"&amp;D373&amp;"-T1",FixtureCode!$B$4:$AH$4,0)))))</f>
        <v>-</v>
      </c>
      <c r="F373" s="13" t="str">
        <f>IF(C373="-","-",IF(D373=maxgameno+2,"blank row 2",IF(D373=maxgameno+1,"blank row 1",INDEX(FixtureCode!$B$4:$AH$128,MATCH($C373,FixtureCode!$B$4:$B$128,0),MATCH("G"&amp;D373&amp;"-T2",FixtureCode!$B$4:$AH$4,0)))))</f>
        <v>-</v>
      </c>
      <c r="G373" s="12" t="str">
        <f>IF(C373="-","-",IF(AND(ISNUMBER(Fixture!G377),ISNUMBER(Fixture!I377),Fixture!F377&lt;&gt;"BYE",Fixture!J377&lt;&gt;"BYE"),"Yes","-"))</f>
        <v>-</v>
      </c>
      <c r="H373" s="9" t="str">
        <f>IF(G373="-","-",IF(Fixture!G377&gt;Fixture!I377,Settings!$G$7,IF(Fixture!G377=Fixture!I377,Settings!$G$8,IF(Fixture!G377&lt;Fixture!I377,Settings!$G$9,"-"))))</f>
        <v>-</v>
      </c>
      <c r="I373" s="13" t="str">
        <f>IF(G373="-","-",IF(Fixture!I377&gt;Fixture!G377,Settings!$G$7,IF(Fixture!I377=Fixture!G377,Settings!$G$8,IF(Fixture!I377&lt;Fixture!G377,Settings!$G$9,"-"))))</f>
        <v>-</v>
      </c>
    </row>
    <row r="374" spans="3:9" x14ac:dyDescent="0.25">
      <c r="C374" s="12" t="str">
        <f t="shared" si="12"/>
        <v>-</v>
      </c>
      <c r="D374" s="9" t="str">
        <f t="shared" si="13"/>
        <v>-</v>
      </c>
      <c r="E374" s="9" t="str">
        <f>IF(C374="-","-",IF(D374=maxgameno+2,"blank row 2",IF(D374=maxgameno+1,"blank row 1",INDEX(FixtureCode!$B$4:$AH$128,MATCH($C374,FixtureCode!$B$4:$B$128,0),MATCH("G"&amp;D374&amp;"-T1",FixtureCode!$B$4:$AH$4,0)))))</f>
        <v>-</v>
      </c>
      <c r="F374" s="13" t="str">
        <f>IF(C374="-","-",IF(D374=maxgameno+2,"blank row 2",IF(D374=maxgameno+1,"blank row 1",INDEX(FixtureCode!$B$4:$AH$128,MATCH($C374,FixtureCode!$B$4:$B$128,0),MATCH("G"&amp;D374&amp;"-T2",FixtureCode!$B$4:$AH$4,0)))))</f>
        <v>-</v>
      </c>
      <c r="G374" s="12" t="str">
        <f>IF(C374="-","-",IF(AND(ISNUMBER(Fixture!G378),ISNUMBER(Fixture!I378),Fixture!F378&lt;&gt;"BYE",Fixture!J378&lt;&gt;"BYE"),"Yes","-"))</f>
        <v>-</v>
      </c>
      <c r="H374" s="9" t="str">
        <f>IF(G374="-","-",IF(Fixture!G378&gt;Fixture!I378,Settings!$G$7,IF(Fixture!G378=Fixture!I378,Settings!$G$8,IF(Fixture!G378&lt;Fixture!I378,Settings!$G$9,"-"))))</f>
        <v>-</v>
      </c>
      <c r="I374" s="13" t="str">
        <f>IF(G374="-","-",IF(Fixture!I378&gt;Fixture!G378,Settings!$G$7,IF(Fixture!I378=Fixture!G378,Settings!$G$8,IF(Fixture!I378&lt;Fixture!G378,Settings!$G$9,"-"))))</f>
        <v>-</v>
      </c>
    </row>
    <row r="375" spans="3:9" x14ac:dyDescent="0.25">
      <c r="C375" s="12" t="str">
        <f t="shared" si="12"/>
        <v>-</v>
      </c>
      <c r="D375" s="9" t="str">
        <f t="shared" si="13"/>
        <v>-</v>
      </c>
      <c r="E375" s="9" t="str">
        <f>IF(C375="-","-",IF(D375=maxgameno+2,"blank row 2",IF(D375=maxgameno+1,"blank row 1",INDEX(FixtureCode!$B$4:$AH$128,MATCH($C375,FixtureCode!$B$4:$B$128,0),MATCH("G"&amp;D375&amp;"-T1",FixtureCode!$B$4:$AH$4,0)))))</f>
        <v>-</v>
      </c>
      <c r="F375" s="13" t="str">
        <f>IF(C375="-","-",IF(D375=maxgameno+2,"blank row 2",IF(D375=maxgameno+1,"blank row 1",INDEX(FixtureCode!$B$4:$AH$128,MATCH($C375,FixtureCode!$B$4:$B$128,0),MATCH("G"&amp;D375&amp;"-T2",FixtureCode!$B$4:$AH$4,0)))))</f>
        <v>-</v>
      </c>
      <c r="G375" s="12" t="str">
        <f>IF(C375="-","-",IF(AND(ISNUMBER(Fixture!G379),ISNUMBER(Fixture!I379),Fixture!F379&lt;&gt;"BYE",Fixture!J379&lt;&gt;"BYE"),"Yes","-"))</f>
        <v>-</v>
      </c>
      <c r="H375" s="9" t="str">
        <f>IF(G375="-","-",IF(Fixture!G379&gt;Fixture!I379,Settings!$G$7,IF(Fixture!G379=Fixture!I379,Settings!$G$8,IF(Fixture!G379&lt;Fixture!I379,Settings!$G$9,"-"))))</f>
        <v>-</v>
      </c>
      <c r="I375" s="13" t="str">
        <f>IF(G375="-","-",IF(Fixture!I379&gt;Fixture!G379,Settings!$G$7,IF(Fixture!I379=Fixture!G379,Settings!$G$8,IF(Fixture!I379&lt;Fixture!G379,Settings!$G$9,"-"))))</f>
        <v>-</v>
      </c>
    </row>
    <row r="376" spans="3:9" x14ac:dyDescent="0.25">
      <c r="C376" s="12" t="str">
        <f t="shared" si="12"/>
        <v>-</v>
      </c>
      <c r="D376" s="9" t="str">
        <f t="shared" si="13"/>
        <v>-</v>
      </c>
      <c r="E376" s="9" t="str">
        <f>IF(C376="-","-",IF(D376=maxgameno+2,"blank row 2",IF(D376=maxgameno+1,"blank row 1",INDEX(FixtureCode!$B$4:$AH$128,MATCH($C376,FixtureCode!$B$4:$B$128,0),MATCH("G"&amp;D376&amp;"-T1",FixtureCode!$B$4:$AH$4,0)))))</f>
        <v>-</v>
      </c>
      <c r="F376" s="13" t="str">
        <f>IF(C376="-","-",IF(D376=maxgameno+2,"blank row 2",IF(D376=maxgameno+1,"blank row 1",INDEX(FixtureCode!$B$4:$AH$128,MATCH($C376,FixtureCode!$B$4:$B$128,0),MATCH("G"&amp;D376&amp;"-T2",FixtureCode!$B$4:$AH$4,0)))))</f>
        <v>-</v>
      </c>
      <c r="G376" s="12" t="str">
        <f>IF(C376="-","-",IF(AND(ISNUMBER(Fixture!G380),ISNUMBER(Fixture!I380),Fixture!F380&lt;&gt;"BYE",Fixture!J380&lt;&gt;"BYE"),"Yes","-"))</f>
        <v>-</v>
      </c>
      <c r="H376" s="9" t="str">
        <f>IF(G376="-","-",IF(Fixture!G380&gt;Fixture!I380,Settings!$G$7,IF(Fixture!G380=Fixture!I380,Settings!$G$8,IF(Fixture!G380&lt;Fixture!I380,Settings!$G$9,"-"))))</f>
        <v>-</v>
      </c>
      <c r="I376" s="13" t="str">
        <f>IF(G376="-","-",IF(Fixture!I380&gt;Fixture!G380,Settings!$G$7,IF(Fixture!I380=Fixture!G380,Settings!$G$8,IF(Fixture!I380&lt;Fixture!G380,Settings!$G$9,"-"))))</f>
        <v>-</v>
      </c>
    </row>
    <row r="377" spans="3:9" x14ac:dyDescent="0.25">
      <c r="C377" s="12" t="str">
        <f t="shared" si="12"/>
        <v>-</v>
      </c>
      <c r="D377" s="9" t="str">
        <f t="shared" si="13"/>
        <v>-</v>
      </c>
      <c r="E377" s="9" t="str">
        <f>IF(C377="-","-",IF(D377=maxgameno+2,"blank row 2",IF(D377=maxgameno+1,"blank row 1",INDEX(FixtureCode!$B$4:$AH$128,MATCH($C377,FixtureCode!$B$4:$B$128,0),MATCH("G"&amp;D377&amp;"-T1",FixtureCode!$B$4:$AH$4,0)))))</f>
        <v>-</v>
      </c>
      <c r="F377" s="13" t="str">
        <f>IF(C377="-","-",IF(D377=maxgameno+2,"blank row 2",IF(D377=maxgameno+1,"blank row 1",INDEX(FixtureCode!$B$4:$AH$128,MATCH($C377,FixtureCode!$B$4:$B$128,0),MATCH("G"&amp;D377&amp;"-T2",FixtureCode!$B$4:$AH$4,0)))))</f>
        <v>-</v>
      </c>
      <c r="G377" s="12" t="str">
        <f>IF(C377="-","-",IF(AND(ISNUMBER(Fixture!G381),ISNUMBER(Fixture!I381),Fixture!F381&lt;&gt;"BYE",Fixture!J381&lt;&gt;"BYE"),"Yes","-"))</f>
        <v>-</v>
      </c>
      <c r="H377" s="9" t="str">
        <f>IF(G377="-","-",IF(Fixture!G381&gt;Fixture!I381,Settings!$G$7,IF(Fixture!G381=Fixture!I381,Settings!$G$8,IF(Fixture!G381&lt;Fixture!I381,Settings!$G$9,"-"))))</f>
        <v>-</v>
      </c>
      <c r="I377" s="13" t="str">
        <f>IF(G377="-","-",IF(Fixture!I381&gt;Fixture!G381,Settings!$G$7,IF(Fixture!I381=Fixture!G381,Settings!$G$8,IF(Fixture!I381&lt;Fixture!G381,Settings!$G$9,"-"))))</f>
        <v>-</v>
      </c>
    </row>
    <row r="378" spans="3:9" x14ac:dyDescent="0.25">
      <c r="C378" s="12" t="str">
        <f t="shared" si="12"/>
        <v>-</v>
      </c>
      <c r="D378" s="9" t="str">
        <f t="shared" si="13"/>
        <v>-</v>
      </c>
      <c r="E378" s="9" t="str">
        <f>IF(C378="-","-",IF(D378=maxgameno+2,"blank row 2",IF(D378=maxgameno+1,"blank row 1",INDEX(FixtureCode!$B$4:$AH$128,MATCH($C378,FixtureCode!$B$4:$B$128,0),MATCH("G"&amp;D378&amp;"-T1",FixtureCode!$B$4:$AH$4,0)))))</f>
        <v>-</v>
      </c>
      <c r="F378" s="13" t="str">
        <f>IF(C378="-","-",IF(D378=maxgameno+2,"blank row 2",IF(D378=maxgameno+1,"blank row 1",INDEX(FixtureCode!$B$4:$AH$128,MATCH($C378,FixtureCode!$B$4:$B$128,0),MATCH("G"&amp;D378&amp;"-T2",FixtureCode!$B$4:$AH$4,0)))))</f>
        <v>-</v>
      </c>
      <c r="G378" s="12" t="str">
        <f>IF(C378="-","-",IF(AND(ISNUMBER(Fixture!G382),ISNUMBER(Fixture!I382),Fixture!F382&lt;&gt;"BYE",Fixture!J382&lt;&gt;"BYE"),"Yes","-"))</f>
        <v>-</v>
      </c>
      <c r="H378" s="9" t="str">
        <f>IF(G378="-","-",IF(Fixture!G382&gt;Fixture!I382,Settings!$G$7,IF(Fixture!G382=Fixture!I382,Settings!$G$8,IF(Fixture!G382&lt;Fixture!I382,Settings!$G$9,"-"))))</f>
        <v>-</v>
      </c>
      <c r="I378" s="13" t="str">
        <f>IF(G378="-","-",IF(Fixture!I382&gt;Fixture!G382,Settings!$G$7,IF(Fixture!I382=Fixture!G382,Settings!$G$8,IF(Fixture!I382&lt;Fixture!G382,Settings!$G$9,"-"))))</f>
        <v>-</v>
      </c>
    </row>
    <row r="379" spans="3:9" x14ac:dyDescent="0.25">
      <c r="C379" s="12" t="str">
        <f t="shared" si="12"/>
        <v>-</v>
      </c>
      <c r="D379" s="9" t="str">
        <f t="shared" si="13"/>
        <v>-</v>
      </c>
      <c r="E379" s="9" t="str">
        <f>IF(C379="-","-",IF(D379=maxgameno+2,"blank row 2",IF(D379=maxgameno+1,"blank row 1",INDEX(FixtureCode!$B$4:$AH$128,MATCH($C379,FixtureCode!$B$4:$B$128,0),MATCH("G"&amp;D379&amp;"-T1",FixtureCode!$B$4:$AH$4,0)))))</f>
        <v>-</v>
      </c>
      <c r="F379" s="13" t="str">
        <f>IF(C379="-","-",IF(D379=maxgameno+2,"blank row 2",IF(D379=maxgameno+1,"blank row 1",INDEX(FixtureCode!$B$4:$AH$128,MATCH($C379,FixtureCode!$B$4:$B$128,0),MATCH("G"&amp;D379&amp;"-T2",FixtureCode!$B$4:$AH$4,0)))))</f>
        <v>-</v>
      </c>
      <c r="G379" s="12" t="str">
        <f>IF(C379="-","-",IF(AND(ISNUMBER(Fixture!G383),ISNUMBER(Fixture!I383),Fixture!F383&lt;&gt;"BYE",Fixture!J383&lt;&gt;"BYE"),"Yes","-"))</f>
        <v>-</v>
      </c>
      <c r="H379" s="9" t="str">
        <f>IF(G379="-","-",IF(Fixture!G383&gt;Fixture!I383,Settings!$G$7,IF(Fixture!G383=Fixture!I383,Settings!$G$8,IF(Fixture!G383&lt;Fixture!I383,Settings!$G$9,"-"))))</f>
        <v>-</v>
      </c>
      <c r="I379" s="13" t="str">
        <f>IF(G379="-","-",IF(Fixture!I383&gt;Fixture!G383,Settings!$G$7,IF(Fixture!I383=Fixture!G383,Settings!$G$8,IF(Fixture!I383&lt;Fixture!G383,Settings!$G$9,"-"))))</f>
        <v>-</v>
      </c>
    </row>
    <row r="380" spans="3:9" x14ac:dyDescent="0.25">
      <c r="C380" s="12" t="str">
        <f t="shared" si="12"/>
        <v>-</v>
      </c>
      <c r="D380" s="9" t="str">
        <f t="shared" si="13"/>
        <v>-</v>
      </c>
      <c r="E380" s="9" t="str">
        <f>IF(C380="-","-",IF(D380=maxgameno+2,"blank row 2",IF(D380=maxgameno+1,"blank row 1",INDEX(FixtureCode!$B$4:$AH$128,MATCH($C380,FixtureCode!$B$4:$B$128,0),MATCH("G"&amp;D380&amp;"-T1",FixtureCode!$B$4:$AH$4,0)))))</f>
        <v>-</v>
      </c>
      <c r="F380" s="13" t="str">
        <f>IF(C380="-","-",IF(D380=maxgameno+2,"blank row 2",IF(D380=maxgameno+1,"blank row 1",INDEX(FixtureCode!$B$4:$AH$128,MATCH($C380,FixtureCode!$B$4:$B$128,0),MATCH("G"&amp;D380&amp;"-T2",FixtureCode!$B$4:$AH$4,0)))))</f>
        <v>-</v>
      </c>
      <c r="G380" s="12" t="str">
        <f>IF(C380="-","-",IF(AND(ISNUMBER(Fixture!G384),ISNUMBER(Fixture!I384),Fixture!F384&lt;&gt;"BYE",Fixture!J384&lt;&gt;"BYE"),"Yes","-"))</f>
        <v>-</v>
      </c>
      <c r="H380" s="9" t="str">
        <f>IF(G380="-","-",IF(Fixture!G384&gt;Fixture!I384,Settings!$G$7,IF(Fixture!G384=Fixture!I384,Settings!$G$8,IF(Fixture!G384&lt;Fixture!I384,Settings!$G$9,"-"))))</f>
        <v>-</v>
      </c>
      <c r="I380" s="13" t="str">
        <f>IF(G380="-","-",IF(Fixture!I384&gt;Fixture!G384,Settings!$G$7,IF(Fixture!I384=Fixture!G384,Settings!$G$8,IF(Fixture!I384&lt;Fixture!G384,Settings!$G$9,"-"))))</f>
        <v>-</v>
      </c>
    </row>
    <row r="381" spans="3:9" x14ac:dyDescent="0.25">
      <c r="C381" s="12" t="str">
        <f t="shared" si="12"/>
        <v>-</v>
      </c>
      <c r="D381" s="9" t="str">
        <f t="shared" si="13"/>
        <v>-</v>
      </c>
      <c r="E381" s="9" t="str">
        <f>IF(C381="-","-",IF(D381=maxgameno+2,"blank row 2",IF(D381=maxgameno+1,"blank row 1",INDEX(FixtureCode!$B$4:$AH$128,MATCH($C381,FixtureCode!$B$4:$B$128,0),MATCH("G"&amp;D381&amp;"-T1",FixtureCode!$B$4:$AH$4,0)))))</f>
        <v>-</v>
      </c>
      <c r="F381" s="13" t="str">
        <f>IF(C381="-","-",IF(D381=maxgameno+2,"blank row 2",IF(D381=maxgameno+1,"blank row 1",INDEX(FixtureCode!$B$4:$AH$128,MATCH($C381,FixtureCode!$B$4:$B$128,0),MATCH("G"&amp;D381&amp;"-T2",FixtureCode!$B$4:$AH$4,0)))))</f>
        <v>-</v>
      </c>
      <c r="G381" s="12" t="str">
        <f>IF(C381="-","-",IF(AND(ISNUMBER(Fixture!G385),ISNUMBER(Fixture!I385),Fixture!F385&lt;&gt;"BYE",Fixture!J385&lt;&gt;"BYE"),"Yes","-"))</f>
        <v>-</v>
      </c>
      <c r="H381" s="9" t="str">
        <f>IF(G381="-","-",IF(Fixture!G385&gt;Fixture!I385,Settings!$G$7,IF(Fixture!G385=Fixture!I385,Settings!$G$8,IF(Fixture!G385&lt;Fixture!I385,Settings!$G$9,"-"))))</f>
        <v>-</v>
      </c>
      <c r="I381" s="13" t="str">
        <f>IF(G381="-","-",IF(Fixture!I385&gt;Fixture!G385,Settings!$G$7,IF(Fixture!I385=Fixture!G385,Settings!$G$8,IF(Fixture!I385&lt;Fixture!G385,Settings!$G$9,"-"))))</f>
        <v>-</v>
      </c>
    </row>
    <row r="382" spans="3:9" x14ac:dyDescent="0.25">
      <c r="C382" s="12" t="str">
        <f t="shared" si="12"/>
        <v>-</v>
      </c>
      <c r="D382" s="9" t="str">
        <f t="shared" si="13"/>
        <v>-</v>
      </c>
      <c r="E382" s="9" t="str">
        <f>IF(C382="-","-",IF(D382=maxgameno+2,"blank row 2",IF(D382=maxgameno+1,"blank row 1",INDEX(FixtureCode!$B$4:$AH$128,MATCH($C382,FixtureCode!$B$4:$B$128,0),MATCH("G"&amp;D382&amp;"-T1",FixtureCode!$B$4:$AH$4,0)))))</f>
        <v>-</v>
      </c>
      <c r="F382" s="13" t="str">
        <f>IF(C382="-","-",IF(D382=maxgameno+2,"blank row 2",IF(D382=maxgameno+1,"blank row 1",INDEX(FixtureCode!$B$4:$AH$128,MATCH($C382,FixtureCode!$B$4:$B$128,0),MATCH("G"&amp;D382&amp;"-T2",FixtureCode!$B$4:$AH$4,0)))))</f>
        <v>-</v>
      </c>
      <c r="G382" s="12" t="str">
        <f>IF(C382="-","-",IF(AND(ISNUMBER(Fixture!G386),ISNUMBER(Fixture!I386),Fixture!F386&lt;&gt;"BYE",Fixture!J386&lt;&gt;"BYE"),"Yes","-"))</f>
        <v>-</v>
      </c>
      <c r="H382" s="9" t="str">
        <f>IF(G382="-","-",IF(Fixture!G386&gt;Fixture!I386,Settings!$G$7,IF(Fixture!G386=Fixture!I386,Settings!$G$8,IF(Fixture!G386&lt;Fixture!I386,Settings!$G$9,"-"))))</f>
        <v>-</v>
      </c>
      <c r="I382" s="13" t="str">
        <f>IF(G382="-","-",IF(Fixture!I386&gt;Fixture!G386,Settings!$G$7,IF(Fixture!I386=Fixture!G386,Settings!$G$8,IF(Fixture!I386&lt;Fixture!G386,Settings!$G$9,"-"))))</f>
        <v>-</v>
      </c>
    </row>
    <row r="383" spans="3:9" x14ac:dyDescent="0.25">
      <c r="C383" s="12" t="str">
        <f t="shared" si="12"/>
        <v>-</v>
      </c>
      <c r="D383" s="9" t="str">
        <f t="shared" si="13"/>
        <v>-</v>
      </c>
      <c r="E383" s="9" t="str">
        <f>IF(C383="-","-",IF(D383=maxgameno+2,"blank row 2",IF(D383=maxgameno+1,"blank row 1",INDEX(FixtureCode!$B$4:$AH$128,MATCH($C383,FixtureCode!$B$4:$B$128,0),MATCH("G"&amp;D383&amp;"-T1",FixtureCode!$B$4:$AH$4,0)))))</f>
        <v>-</v>
      </c>
      <c r="F383" s="13" t="str">
        <f>IF(C383="-","-",IF(D383=maxgameno+2,"blank row 2",IF(D383=maxgameno+1,"blank row 1",INDEX(FixtureCode!$B$4:$AH$128,MATCH($C383,FixtureCode!$B$4:$B$128,0),MATCH("G"&amp;D383&amp;"-T2",FixtureCode!$B$4:$AH$4,0)))))</f>
        <v>-</v>
      </c>
      <c r="G383" s="12" t="str">
        <f>IF(C383="-","-",IF(AND(ISNUMBER(Fixture!G387),ISNUMBER(Fixture!I387),Fixture!F387&lt;&gt;"BYE",Fixture!J387&lt;&gt;"BYE"),"Yes","-"))</f>
        <v>-</v>
      </c>
      <c r="H383" s="9" t="str">
        <f>IF(G383="-","-",IF(Fixture!G387&gt;Fixture!I387,Settings!$G$7,IF(Fixture!G387=Fixture!I387,Settings!$G$8,IF(Fixture!G387&lt;Fixture!I387,Settings!$G$9,"-"))))</f>
        <v>-</v>
      </c>
      <c r="I383" s="13" t="str">
        <f>IF(G383="-","-",IF(Fixture!I387&gt;Fixture!G387,Settings!$G$7,IF(Fixture!I387=Fixture!G387,Settings!$G$8,IF(Fixture!I387&lt;Fixture!G387,Settings!$G$9,"-"))))</f>
        <v>-</v>
      </c>
    </row>
    <row r="384" spans="3:9" x14ac:dyDescent="0.25">
      <c r="C384" s="12" t="str">
        <f t="shared" si="12"/>
        <v>-</v>
      </c>
      <c r="D384" s="9" t="str">
        <f t="shared" si="13"/>
        <v>-</v>
      </c>
      <c r="E384" s="9" t="str">
        <f>IF(C384="-","-",IF(D384=maxgameno+2,"blank row 2",IF(D384=maxgameno+1,"blank row 1",INDEX(FixtureCode!$B$4:$AH$128,MATCH($C384,FixtureCode!$B$4:$B$128,0),MATCH("G"&amp;D384&amp;"-T1",FixtureCode!$B$4:$AH$4,0)))))</f>
        <v>-</v>
      </c>
      <c r="F384" s="13" t="str">
        <f>IF(C384="-","-",IF(D384=maxgameno+2,"blank row 2",IF(D384=maxgameno+1,"blank row 1",INDEX(FixtureCode!$B$4:$AH$128,MATCH($C384,FixtureCode!$B$4:$B$128,0),MATCH("G"&amp;D384&amp;"-T2",FixtureCode!$B$4:$AH$4,0)))))</f>
        <v>-</v>
      </c>
      <c r="G384" s="12" t="str">
        <f>IF(C384="-","-",IF(AND(ISNUMBER(Fixture!G388),ISNUMBER(Fixture!I388),Fixture!F388&lt;&gt;"BYE",Fixture!J388&lt;&gt;"BYE"),"Yes","-"))</f>
        <v>-</v>
      </c>
      <c r="H384" s="9" t="str">
        <f>IF(G384="-","-",IF(Fixture!G388&gt;Fixture!I388,Settings!$G$7,IF(Fixture!G388=Fixture!I388,Settings!$G$8,IF(Fixture!G388&lt;Fixture!I388,Settings!$G$9,"-"))))</f>
        <v>-</v>
      </c>
      <c r="I384" s="13" t="str">
        <f>IF(G384="-","-",IF(Fixture!I388&gt;Fixture!G388,Settings!$G$7,IF(Fixture!I388=Fixture!G388,Settings!$G$8,IF(Fixture!I388&lt;Fixture!G388,Settings!$G$9,"-"))))</f>
        <v>-</v>
      </c>
    </row>
    <row r="385" spans="3:9" x14ac:dyDescent="0.25">
      <c r="C385" s="12" t="str">
        <f t="shared" si="12"/>
        <v>-</v>
      </c>
      <c r="D385" s="9" t="str">
        <f t="shared" si="13"/>
        <v>-</v>
      </c>
      <c r="E385" s="9" t="str">
        <f>IF(C385="-","-",IF(D385=maxgameno+2,"blank row 2",IF(D385=maxgameno+1,"blank row 1",INDEX(FixtureCode!$B$4:$AH$128,MATCH($C385,FixtureCode!$B$4:$B$128,0),MATCH("G"&amp;D385&amp;"-T1",FixtureCode!$B$4:$AH$4,0)))))</f>
        <v>-</v>
      </c>
      <c r="F385" s="13" t="str">
        <f>IF(C385="-","-",IF(D385=maxgameno+2,"blank row 2",IF(D385=maxgameno+1,"blank row 1",INDEX(FixtureCode!$B$4:$AH$128,MATCH($C385,FixtureCode!$B$4:$B$128,0),MATCH("G"&amp;D385&amp;"-T2",FixtureCode!$B$4:$AH$4,0)))))</f>
        <v>-</v>
      </c>
      <c r="G385" s="12" t="str">
        <f>IF(C385="-","-",IF(AND(ISNUMBER(Fixture!G389),ISNUMBER(Fixture!I389),Fixture!F389&lt;&gt;"BYE",Fixture!J389&lt;&gt;"BYE"),"Yes","-"))</f>
        <v>-</v>
      </c>
      <c r="H385" s="9" t="str">
        <f>IF(G385="-","-",IF(Fixture!G389&gt;Fixture!I389,Settings!$G$7,IF(Fixture!G389=Fixture!I389,Settings!$G$8,IF(Fixture!G389&lt;Fixture!I389,Settings!$G$9,"-"))))</f>
        <v>-</v>
      </c>
      <c r="I385" s="13" t="str">
        <f>IF(G385="-","-",IF(Fixture!I389&gt;Fixture!G389,Settings!$G$7,IF(Fixture!I389=Fixture!G389,Settings!$G$8,IF(Fixture!I389&lt;Fixture!G389,Settings!$G$9,"-"))))</f>
        <v>-</v>
      </c>
    </row>
    <row r="386" spans="3:9" x14ac:dyDescent="0.25">
      <c r="C386" s="12" t="str">
        <f t="shared" si="12"/>
        <v>-</v>
      </c>
      <c r="D386" s="9" t="str">
        <f t="shared" si="13"/>
        <v>-</v>
      </c>
      <c r="E386" s="9" t="str">
        <f>IF(C386="-","-",IF(D386=maxgameno+2,"blank row 2",IF(D386=maxgameno+1,"blank row 1",INDEX(FixtureCode!$B$4:$AH$128,MATCH($C386,FixtureCode!$B$4:$B$128,0),MATCH("G"&amp;D386&amp;"-T1",FixtureCode!$B$4:$AH$4,0)))))</f>
        <v>-</v>
      </c>
      <c r="F386" s="13" t="str">
        <f>IF(C386="-","-",IF(D386=maxgameno+2,"blank row 2",IF(D386=maxgameno+1,"blank row 1",INDEX(FixtureCode!$B$4:$AH$128,MATCH($C386,FixtureCode!$B$4:$B$128,0),MATCH("G"&amp;D386&amp;"-T2",FixtureCode!$B$4:$AH$4,0)))))</f>
        <v>-</v>
      </c>
      <c r="G386" s="12" t="str">
        <f>IF(C386="-","-",IF(AND(ISNUMBER(Fixture!G390),ISNUMBER(Fixture!I390),Fixture!F390&lt;&gt;"BYE",Fixture!J390&lt;&gt;"BYE"),"Yes","-"))</f>
        <v>-</v>
      </c>
      <c r="H386" s="9" t="str">
        <f>IF(G386="-","-",IF(Fixture!G390&gt;Fixture!I390,Settings!$G$7,IF(Fixture!G390=Fixture!I390,Settings!$G$8,IF(Fixture!G390&lt;Fixture!I390,Settings!$G$9,"-"))))</f>
        <v>-</v>
      </c>
      <c r="I386" s="13" t="str">
        <f>IF(G386="-","-",IF(Fixture!I390&gt;Fixture!G390,Settings!$G$7,IF(Fixture!I390=Fixture!G390,Settings!$G$8,IF(Fixture!I390&lt;Fixture!G390,Settings!$G$9,"-"))))</f>
        <v>-</v>
      </c>
    </row>
    <row r="387" spans="3:9" x14ac:dyDescent="0.25">
      <c r="C387" s="12" t="str">
        <f t="shared" si="12"/>
        <v>-</v>
      </c>
      <c r="D387" s="9" t="str">
        <f t="shared" si="13"/>
        <v>-</v>
      </c>
      <c r="E387" s="9" t="str">
        <f>IF(C387="-","-",IF(D387=maxgameno+2,"blank row 2",IF(D387=maxgameno+1,"blank row 1",INDEX(FixtureCode!$B$4:$AH$128,MATCH($C387,FixtureCode!$B$4:$B$128,0),MATCH("G"&amp;D387&amp;"-T1",FixtureCode!$B$4:$AH$4,0)))))</f>
        <v>-</v>
      </c>
      <c r="F387" s="13" t="str">
        <f>IF(C387="-","-",IF(D387=maxgameno+2,"blank row 2",IF(D387=maxgameno+1,"blank row 1",INDEX(FixtureCode!$B$4:$AH$128,MATCH($C387,FixtureCode!$B$4:$B$128,0),MATCH("G"&amp;D387&amp;"-T2",FixtureCode!$B$4:$AH$4,0)))))</f>
        <v>-</v>
      </c>
      <c r="G387" s="12" t="str">
        <f>IF(C387="-","-",IF(AND(ISNUMBER(Fixture!G391),ISNUMBER(Fixture!I391),Fixture!F391&lt;&gt;"BYE",Fixture!J391&lt;&gt;"BYE"),"Yes","-"))</f>
        <v>-</v>
      </c>
      <c r="H387" s="9" t="str">
        <f>IF(G387="-","-",IF(Fixture!G391&gt;Fixture!I391,Settings!$G$7,IF(Fixture!G391=Fixture!I391,Settings!$G$8,IF(Fixture!G391&lt;Fixture!I391,Settings!$G$9,"-"))))</f>
        <v>-</v>
      </c>
      <c r="I387" s="13" t="str">
        <f>IF(G387="-","-",IF(Fixture!I391&gt;Fixture!G391,Settings!$G$7,IF(Fixture!I391=Fixture!G391,Settings!$G$8,IF(Fixture!I391&lt;Fixture!G391,Settings!$G$9,"-"))))</f>
        <v>-</v>
      </c>
    </row>
    <row r="388" spans="3:9" x14ac:dyDescent="0.25">
      <c r="C388" s="12" t="str">
        <f t="shared" si="12"/>
        <v>-</v>
      </c>
      <c r="D388" s="9" t="str">
        <f t="shared" si="13"/>
        <v>-</v>
      </c>
      <c r="E388" s="9" t="str">
        <f>IF(C388="-","-",IF(D388=maxgameno+2,"blank row 2",IF(D388=maxgameno+1,"blank row 1",INDEX(FixtureCode!$B$4:$AH$128,MATCH($C388,FixtureCode!$B$4:$B$128,0),MATCH("G"&amp;D388&amp;"-T1",FixtureCode!$B$4:$AH$4,0)))))</f>
        <v>-</v>
      </c>
      <c r="F388" s="13" t="str">
        <f>IF(C388="-","-",IF(D388=maxgameno+2,"blank row 2",IF(D388=maxgameno+1,"blank row 1",INDEX(FixtureCode!$B$4:$AH$128,MATCH($C388,FixtureCode!$B$4:$B$128,0),MATCH("G"&amp;D388&amp;"-T2",FixtureCode!$B$4:$AH$4,0)))))</f>
        <v>-</v>
      </c>
      <c r="G388" s="12" t="str">
        <f>IF(C388="-","-",IF(AND(ISNUMBER(Fixture!G392),ISNUMBER(Fixture!I392),Fixture!F392&lt;&gt;"BYE",Fixture!J392&lt;&gt;"BYE"),"Yes","-"))</f>
        <v>-</v>
      </c>
      <c r="H388" s="9" t="str">
        <f>IF(G388="-","-",IF(Fixture!G392&gt;Fixture!I392,Settings!$G$7,IF(Fixture!G392=Fixture!I392,Settings!$G$8,IF(Fixture!G392&lt;Fixture!I392,Settings!$G$9,"-"))))</f>
        <v>-</v>
      </c>
      <c r="I388" s="13" t="str">
        <f>IF(G388="-","-",IF(Fixture!I392&gt;Fixture!G392,Settings!$G$7,IF(Fixture!I392=Fixture!G392,Settings!$G$8,IF(Fixture!I392&lt;Fixture!G392,Settings!$G$9,"-"))))</f>
        <v>-</v>
      </c>
    </row>
    <row r="389" spans="3:9" x14ac:dyDescent="0.25">
      <c r="C389" s="12" t="str">
        <f t="shared" si="12"/>
        <v>-</v>
      </c>
      <c r="D389" s="9" t="str">
        <f t="shared" si="13"/>
        <v>-</v>
      </c>
      <c r="E389" s="9" t="str">
        <f>IF(C389="-","-",IF(D389=maxgameno+2,"blank row 2",IF(D389=maxgameno+1,"blank row 1",INDEX(FixtureCode!$B$4:$AH$128,MATCH($C389,FixtureCode!$B$4:$B$128,0),MATCH("G"&amp;D389&amp;"-T1",FixtureCode!$B$4:$AH$4,0)))))</f>
        <v>-</v>
      </c>
      <c r="F389" s="13" t="str">
        <f>IF(C389="-","-",IF(D389=maxgameno+2,"blank row 2",IF(D389=maxgameno+1,"blank row 1",INDEX(FixtureCode!$B$4:$AH$128,MATCH($C389,FixtureCode!$B$4:$B$128,0),MATCH("G"&amp;D389&amp;"-T2",FixtureCode!$B$4:$AH$4,0)))))</f>
        <v>-</v>
      </c>
      <c r="G389" s="12" t="str">
        <f>IF(C389="-","-",IF(AND(ISNUMBER(Fixture!G393),ISNUMBER(Fixture!I393),Fixture!F393&lt;&gt;"BYE",Fixture!J393&lt;&gt;"BYE"),"Yes","-"))</f>
        <v>-</v>
      </c>
      <c r="H389" s="9" t="str">
        <f>IF(G389="-","-",IF(Fixture!G393&gt;Fixture!I393,Settings!$G$7,IF(Fixture!G393=Fixture!I393,Settings!$G$8,IF(Fixture!G393&lt;Fixture!I393,Settings!$G$9,"-"))))</f>
        <v>-</v>
      </c>
      <c r="I389" s="13" t="str">
        <f>IF(G389="-","-",IF(Fixture!I393&gt;Fixture!G393,Settings!$G$7,IF(Fixture!I393=Fixture!G393,Settings!$G$8,IF(Fixture!I393&lt;Fixture!G393,Settings!$G$9,"-"))))</f>
        <v>-</v>
      </c>
    </row>
    <row r="390" spans="3:9" x14ac:dyDescent="0.25">
      <c r="C390" s="12" t="str">
        <f t="shared" ref="C390:C453" si="14">IF(C389="-","-",IF(D389+1&lt;=maxgameno+2,C389,IF(C389+1&lt;=maxroundno,C389+1,"-")))</f>
        <v>-</v>
      </c>
      <c r="D390" s="9" t="str">
        <f t="shared" ref="D390:D453" si="15">IF(C390="-","-",IF(D389+1&lt;=maxgameno+2,D389+1,1))</f>
        <v>-</v>
      </c>
      <c r="E390" s="9" t="str">
        <f>IF(C390="-","-",IF(D390=maxgameno+2,"blank row 2",IF(D390=maxgameno+1,"blank row 1",INDEX(FixtureCode!$B$4:$AH$128,MATCH($C390,FixtureCode!$B$4:$B$128,0),MATCH("G"&amp;D390&amp;"-T1",FixtureCode!$B$4:$AH$4,0)))))</f>
        <v>-</v>
      </c>
      <c r="F390" s="13" t="str">
        <f>IF(C390="-","-",IF(D390=maxgameno+2,"blank row 2",IF(D390=maxgameno+1,"blank row 1",INDEX(FixtureCode!$B$4:$AH$128,MATCH($C390,FixtureCode!$B$4:$B$128,0),MATCH("G"&amp;D390&amp;"-T2",FixtureCode!$B$4:$AH$4,0)))))</f>
        <v>-</v>
      </c>
      <c r="G390" s="12" t="str">
        <f>IF(C390="-","-",IF(AND(ISNUMBER(Fixture!G394),ISNUMBER(Fixture!I394),Fixture!F394&lt;&gt;"BYE",Fixture!J394&lt;&gt;"BYE"),"Yes","-"))</f>
        <v>-</v>
      </c>
      <c r="H390" s="9" t="str">
        <f>IF(G390="-","-",IF(Fixture!G394&gt;Fixture!I394,Settings!$G$7,IF(Fixture!G394=Fixture!I394,Settings!$G$8,IF(Fixture!G394&lt;Fixture!I394,Settings!$G$9,"-"))))</f>
        <v>-</v>
      </c>
      <c r="I390" s="13" t="str">
        <f>IF(G390="-","-",IF(Fixture!I394&gt;Fixture!G394,Settings!$G$7,IF(Fixture!I394=Fixture!G394,Settings!$G$8,IF(Fixture!I394&lt;Fixture!G394,Settings!$G$9,"-"))))</f>
        <v>-</v>
      </c>
    </row>
    <row r="391" spans="3:9" x14ac:dyDescent="0.25">
      <c r="C391" s="12" t="str">
        <f t="shared" si="14"/>
        <v>-</v>
      </c>
      <c r="D391" s="9" t="str">
        <f t="shared" si="15"/>
        <v>-</v>
      </c>
      <c r="E391" s="9" t="str">
        <f>IF(C391="-","-",IF(D391=maxgameno+2,"blank row 2",IF(D391=maxgameno+1,"blank row 1",INDEX(FixtureCode!$B$4:$AH$128,MATCH($C391,FixtureCode!$B$4:$B$128,0),MATCH("G"&amp;D391&amp;"-T1",FixtureCode!$B$4:$AH$4,0)))))</f>
        <v>-</v>
      </c>
      <c r="F391" s="13" t="str">
        <f>IF(C391="-","-",IF(D391=maxgameno+2,"blank row 2",IF(D391=maxgameno+1,"blank row 1",INDEX(FixtureCode!$B$4:$AH$128,MATCH($C391,FixtureCode!$B$4:$B$128,0),MATCH("G"&amp;D391&amp;"-T2",FixtureCode!$B$4:$AH$4,0)))))</f>
        <v>-</v>
      </c>
      <c r="G391" s="12" t="str">
        <f>IF(C391="-","-",IF(AND(ISNUMBER(Fixture!G395),ISNUMBER(Fixture!I395),Fixture!F395&lt;&gt;"BYE",Fixture!J395&lt;&gt;"BYE"),"Yes","-"))</f>
        <v>-</v>
      </c>
      <c r="H391" s="9" t="str">
        <f>IF(G391="-","-",IF(Fixture!G395&gt;Fixture!I395,Settings!$G$7,IF(Fixture!G395=Fixture!I395,Settings!$G$8,IF(Fixture!G395&lt;Fixture!I395,Settings!$G$9,"-"))))</f>
        <v>-</v>
      </c>
      <c r="I391" s="13" t="str">
        <f>IF(G391="-","-",IF(Fixture!I395&gt;Fixture!G395,Settings!$G$7,IF(Fixture!I395=Fixture!G395,Settings!$G$8,IF(Fixture!I395&lt;Fixture!G395,Settings!$G$9,"-"))))</f>
        <v>-</v>
      </c>
    </row>
    <row r="392" spans="3:9" x14ac:dyDescent="0.25">
      <c r="C392" s="12" t="str">
        <f t="shared" si="14"/>
        <v>-</v>
      </c>
      <c r="D392" s="9" t="str">
        <f t="shared" si="15"/>
        <v>-</v>
      </c>
      <c r="E392" s="9" t="str">
        <f>IF(C392="-","-",IF(D392=maxgameno+2,"blank row 2",IF(D392=maxgameno+1,"blank row 1",INDEX(FixtureCode!$B$4:$AH$128,MATCH($C392,FixtureCode!$B$4:$B$128,0),MATCH("G"&amp;D392&amp;"-T1",FixtureCode!$B$4:$AH$4,0)))))</f>
        <v>-</v>
      </c>
      <c r="F392" s="13" t="str">
        <f>IF(C392="-","-",IF(D392=maxgameno+2,"blank row 2",IF(D392=maxgameno+1,"blank row 1",INDEX(FixtureCode!$B$4:$AH$128,MATCH($C392,FixtureCode!$B$4:$B$128,0),MATCH("G"&amp;D392&amp;"-T2",FixtureCode!$B$4:$AH$4,0)))))</f>
        <v>-</v>
      </c>
      <c r="G392" s="12" t="str">
        <f>IF(C392="-","-",IF(AND(ISNUMBER(Fixture!G396),ISNUMBER(Fixture!I396),Fixture!F396&lt;&gt;"BYE",Fixture!J396&lt;&gt;"BYE"),"Yes","-"))</f>
        <v>-</v>
      </c>
      <c r="H392" s="9" t="str">
        <f>IF(G392="-","-",IF(Fixture!G396&gt;Fixture!I396,Settings!$G$7,IF(Fixture!G396=Fixture!I396,Settings!$G$8,IF(Fixture!G396&lt;Fixture!I396,Settings!$G$9,"-"))))</f>
        <v>-</v>
      </c>
      <c r="I392" s="13" t="str">
        <f>IF(G392="-","-",IF(Fixture!I396&gt;Fixture!G396,Settings!$G$7,IF(Fixture!I396=Fixture!G396,Settings!$G$8,IF(Fixture!I396&lt;Fixture!G396,Settings!$G$9,"-"))))</f>
        <v>-</v>
      </c>
    </row>
    <row r="393" spans="3:9" x14ac:dyDescent="0.25">
      <c r="C393" s="12" t="str">
        <f t="shared" si="14"/>
        <v>-</v>
      </c>
      <c r="D393" s="9" t="str">
        <f t="shared" si="15"/>
        <v>-</v>
      </c>
      <c r="E393" s="9" t="str">
        <f>IF(C393="-","-",IF(D393=maxgameno+2,"blank row 2",IF(D393=maxgameno+1,"blank row 1",INDEX(FixtureCode!$B$4:$AH$128,MATCH($C393,FixtureCode!$B$4:$B$128,0),MATCH("G"&amp;D393&amp;"-T1",FixtureCode!$B$4:$AH$4,0)))))</f>
        <v>-</v>
      </c>
      <c r="F393" s="13" t="str">
        <f>IF(C393="-","-",IF(D393=maxgameno+2,"blank row 2",IF(D393=maxgameno+1,"blank row 1",INDEX(FixtureCode!$B$4:$AH$128,MATCH($C393,FixtureCode!$B$4:$B$128,0),MATCH("G"&amp;D393&amp;"-T2",FixtureCode!$B$4:$AH$4,0)))))</f>
        <v>-</v>
      </c>
      <c r="G393" s="12" t="str">
        <f>IF(C393="-","-",IF(AND(ISNUMBER(Fixture!G397),ISNUMBER(Fixture!I397),Fixture!F397&lt;&gt;"BYE",Fixture!J397&lt;&gt;"BYE"),"Yes","-"))</f>
        <v>-</v>
      </c>
      <c r="H393" s="9" t="str">
        <f>IF(G393="-","-",IF(Fixture!G397&gt;Fixture!I397,Settings!$G$7,IF(Fixture!G397=Fixture!I397,Settings!$G$8,IF(Fixture!G397&lt;Fixture!I397,Settings!$G$9,"-"))))</f>
        <v>-</v>
      </c>
      <c r="I393" s="13" t="str">
        <f>IF(G393="-","-",IF(Fixture!I397&gt;Fixture!G397,Settings!$G$7,IF(Fixture!I397=Fixture!G397,Settings!$G$8,IF(Fixture!I397&lt;Fixture!G397,Settings!$G$9,"-"))))</f>
        <v>-</v>
      </c>
    </row>
    <row r="394" spans="3:9" x14ac:dyDescent="0.25">
      <c r="C394" s="12" t="str">
        <f t="shared" si="14"/>
        <v>-</v>
      </c>
      <c r="D394" s="9" t="str">
        <f t="shared" si="15"/>
        <v>-</v>
      </c>
      <c r="E394" s="9" t="str">
        <f>IF(C394="-","-",IF(D394=maxgameno+2,"blank row 2",IF(D394=maxgameno+1,"blank row 1",INDEX(FixtureCode!$B$4:$AH$128,MATCH($C394,FixtureCode!$B$4:$B$128,0),MATCH("G"&amp;D394&amp;"-T1",FixtureCode!$B$4:$AH$4,0)))))</f>
        <v>-</v>
      </c>
      <c r="F394" s="13" t="str">
        <f>IF(C394="-","-",IF(D394=maxgameno+2,"blank row 2",IF(D394=maxgameno+1,"blank row 1",INDEX(FixtureCode!$B$4:$AH$128,MATCH($C394,FixtureCode!$B$4:$B$128,0),MATCH("G"&amp;D394&amp;"-T2",FixtureCode!$B$4:$AH$4,0)))))</f>
        <v>-</v>
      </c>
      <c r="G394" s="12" t="str">
        <f>IF(C394="-","-",IF(AND(ISNUMBER(Fixture!G398),ISNUMBER(Fixture!I398),Fixture!F398&lt;&gt;"BYE",Fixture!J398&lt;&gt;"BYE"),"Yes","-"))</f>
        <v>-</v>
      </c>
      <c r="H394" s="9" t="str">
        <f>IF(G394="-","-",IF(Fixture!G398&gt;Fixture!I398,Settings!$G$7,IF(Fixture!G398=Fixture!I398,Settings!$G$8,IF(Fixture!G398&lt;Fixture!I398,Settings!$G$9,"-"))))</f>
        <v>-</v>
      </c>
      <c r="I394" s="13" t="str">
        <f>IF(G394="-","-",IF(Fixture!I398&gt;Fixture!G398,Settings!$G$7,IF(Fixture!I398=Fixture!G398,Settings!$G$8,IF(Fixture!I398&lt;Fixture!G398,Settings!$G$9,"-"))))</f>
        <v>-</v>
      </c>
    </row>
    <row r="395" spans="3:9" x14ac:dyDescent="0.25">
      <c r="C395" s="12" t="str">
        <f t="shared" si="14"/>
        <v>-</v>
      </c>
      <c r="D395" s="9" t="str">
        <f t="shared" si="15"/>
        <v>-</v>
      </c>
      <c r="E395" s="9" t="str">
        <f>IF(C395="-","-",IF(D395=maxgameno+2,"blank row 2",IF(D395=maxgameno+1,"blank row 1",INDEX(FixtureCode!$B$4:$AH$128,MATCH($C395,FixtureCode!$B$4:$B$128,0),MATCH("G"&amp;D395&amp;"-T1",FixtureCode!$B$4:$AH$4,0)))))</f>
        <v>-</v>
      </c>
      <c r="F395" s="13" t="str">
        <f>IF(C395="-","-",IF(D395=maxgameno+2,"blank row 2",IF(D395=maxgameno+1,"blank row 1",INDEX(FixtureCode!$B$4:$AH$128,MATCH($C395,FixtureCode!$B$4:$B$128,0),MATCH("G"&amp;D395&amp;"-T2",FixtureCode!$B$4:$AH$4,0)))))</f>
        <v>-</v>
      </c>
      <c r="G395" s="12" t="str">
        <f>IF(C395="-","-",IF(AND(ISNUMBER(Fixture!G399),ISNUMBER(Fixture!I399),Fixture!F399&lt;&gt;"BYE",Fixture!J399&lt;&gt;"BYE"),"Yes","-"))</f>
        <v>-</v>
      </c>
      <c r="H395" s="9" t="str">
        <f>IF(G395="-","-",IF(Fixture!G399&gt;Fixture!I399,Settings!$G$7,IF(Fixture!G399=Fixture!I399,Settings!$G$8,IF(Fixture!G399&lt;Fixture!I399,Settings!$G$9,"-"))))</f>
        <v>-</v>
      </c>
      <c r="I395" s="13" t="str">
        <f>IF(G395="-","-",IF(Fixture!I399&gt;Fixture!G399,Settings!$G$7,IF(Fixture!I399=Fixture!G399,Settings!$G$8,IF(Fixture!I399&lt;Fixture!G399,Settings!$G$9,"-"))))</f>
        <v>-</v>
      </c>
    </row>
    <row r="396" spans="3:9" x14ac:dyDescent="0.25">
      <c r="C396" s="12" t="str">
        <f t="shared" si="14"/>
        <v>-</v>
      </c>
      <c r="D396" s="9" t="str">
        <f t="shared" si="15"/>
        <v>-</v>
      </c>
      <c r="E396" s="9" t="str">
        <f>IF(C396="-","-",IF(D396=maxgameno+2,"blank row 2",IF(D396=maxgameno+1,"blank row 1",INDEX(FixtureCode!$B$4:$AH$128,MATCH($C396,FixtureCode!$B$4:$B$128,0),MATCH("G"&amp;D396&amp;"-T1",FixtureCode!$B$4:$AH$4,0)))))</f>
        <v>-</v>
      </c>
      <c r="F396" s="13" t="str">
        <f>IF(C396="-","-",IF(D396=maxgameno+2,"blank row 2",IF(D396=maxgameno+1,"blank row 1",INDEX(FixtureCode!$B$4:$AH$128,MATCH($C396,FixtureCode!$B$4:$B$128,0),MATCH("G"&amp;D396&amp;"-T2",FixtureCode!$B$4:$AH$4,0)))))</f>
        <v>-</v>
      </c>
      <c r="G396" s="12" t="str">
        <f>IF(C396="-","-",IF(AND(ISNUMBER(Fixture!G400),ISNUMBER(Fixture!I400),Fixture!F400&lt;&gt;"BYE",Fixture!J400&lt;&gt;"BYE"),"Yes","-"))</f>
        <v>-</v>
      </c>
      <c r="H396" s="9" t="str">
        <f>IF(G396="-","-",IF(Fixture!G400&gt;Fixture!I400,Settings!$G$7,IF(Fixture!G400=Fixture!I400,Settings!$G$8,IF(Fixture!G400&lt;Fixture!I400,Settings!$G$9,"-"))))</f>
        <v>-</v>
      </c>
      <c r="I396" s="13" t="str">
        <f>IF(G396="-","-",IF(Fixture!I400&gt;Fixture!G400,Settings!$G$7,IF(Fixture!I400=Fixture!G400,Settings!$G$8,IF(Fixture!I400&lt;Fixture!G400,Settings!$G$9,"-"))))</f>
        <v>-</v>
      </c>
    </row>
    <row r="397" spans="3:9" x14ac:dyDescent="0.25">
      <c r="C397" s="12" t="str">
        <f t="shared" si="14"/>
        <v>-</v>
      </c>
      <c r="D397" s="9" t="str">
        <f t="shared" si="15"/>
        <v>-</v>
      </c>
      <c r="E397" s="9" t="str">
        <f>IF(C397="-","-",IF(D397=maxgameno+2,"blank row 2",IF(D397=maxgameno+1,"blank row 1",INDEX(FixtureCode!$B$4:$AH$128,MATCH($C397,FixtureCode!$B$4:$B$128,0),MATCH("G"&amp;D397&amp;"-T1",FixtureCode!$B$4:$AH$4,0)))))</f>
        <v>-</v>
      </c>
      <c r="F397" s="13" t="str">
        <f>IF(C397="-","-",IF(D397=maxgameno+2,"blank row 2",IF(D397=maxgameno+1,"blank row 1",INDEX(FixtureCode!$B$4:$AH$128,MATCH($C397,FixtureCode!$B$4:$B$128,0),MATCH("G"&amp;D397&amp;"-T2",FixtureCode!$B$4:$AH$4,0)))))</f>
        <v>-</v>
      </c>
      <c r="G397" s="12" t="str">
        <f>IF(C397="-","-",IF(AND(ISNUMBER(Fixture!G401),ISNUMBER(Fixture!I401),Fixture!F401&lt;&gt;"BYE",Fixture!J401&lt;&gt;"BYE"),"Yes","-"))</f>
        <v>-</v>
      </c>
      <c r="H397" s="9" t="str">
        <f>IF(G397="-","-",IF(Fixture!G401&gt;Fixture!I401,Settings!$G$7,IF(Fixture!G401=Fixture!I401,Settings!$G$8,IF(Fixture!G401&lt;Fixture!I401,Settings!$G$9,"-"))))</f>
        <v>-</v>
      </c>
      <c r="I397" s="13" t="str">
        <f>IF(G397="-","-",IF(Fixture!I401&gt;Fixture!G401,Settings!$G$7,IF(Fixture!I401=Fixture!G401,Settings!$G$8,IF(Fixture!I401&lt;Fixture!G401,Settings!$G$9,"-"))))</f>
        <v>-</v>
      </c>
    </row>
    <row r="398" spans="3:9" x14ac:dyDescent="0.25">
      <c r="C398" s="12" t="str">
        <f t="shared" si="14"/>
        <v>-</v>
      </c>
      <c r="D398" s="9" t="str">
        <f t="shared" si="15"/>
        <v>-</v>
      </c>
      <c r="E398" s="9" t="str">
        <f>IF(C398="-","-",IF(D398=maxgameno+2,"blank row 2",IF(D398=maxgameno+1,"blank row 1",INDEX(FixtureCode!$B$4:$AH$128,MATCH($C398,FixtureCode!$B$4:$B$128,0),MATCH("G"&amp;D398&amp;"-T1",FixtureCode!$B$4:$AH$4,0)))))</f>
        <v>-</v>
      </c>
      <c r="F398" s="13" t="str">
        <f>IF(C398="-","-",IF(D398=maxgameno+2,"blank row 2",IF(D398=maxgameno+1,"blank row 1",INDEX(FixtureCode!$B$4:$AH$128,MATCH($C398,FixtureCode!$B$4:$B$128,0),MATCH("G"&amp;D398&amp;"-T2",FixtureCode!$B$4:$AH$4,0)))))</f>
        <v>-</v>
      </c>
      <c r="G398" s="12" t="str">
        <f>IF(C398="-","-",IF(AND(ISNUMBER(Fixture!G402),ISNUMBER(Fixture!I402),Fixture!F402&lt;&gt;"BYE",Fixture!J402&lt;&gt;"BYE"),"Yes","-"))</f>
        <v>-</v>
      </c>
      <c r="H398" s="9" t="str">
        <f>IF(G398="-","-",IF(Fixture!G402&gt;Fixture!I402,Settings!$G$7,IF(Fixture!G402=Fixture!I402,Settings!$G$8,IF(Fixture!G402&lt;Fixture!I402,Settings!$G$9,"-"))))</f>
        <v>-</v>
      </c>
      <c r="I398" s="13" t="str">
        <f>IF(G398="-","-",IF(Fixture!I402&gt;Fixture!G402,Settings!$G$7,IF(Fixture!I402=Fixture!G402,Settings!$G$8,IF(Fixture!I402&lt;Fixture!G402,Settings!$G$9,"-"))))</f>
        <v>-</v>
      </c>
    </row>
    <row r="399" spans="3:9" x14ac:dyDescent="0.25">
      <c r="C399" s="12" t="str">
        <f t="shared" si="14"/>
        <v>-</v>
      </c>
      <c r="D399" s="9" t="str">
        <f t="shared" si="15"/>
        <v>-</v>
      </c>
      <c r="E399" s="9" t="str">
        <f>IF(C399="-","-",IF(D399=maxgameno+2,"blank row 2",IF(D399=maxgameno+1,"blank row 1",INDEX(FixtureCode!$B$4:$AH$128,MATCH($C399,FixtureCode!$B$4:$B$128,0),MATCH("G"&amp;D399&amp;"-T1",FixtureCode!$B$4:$AH$4,0)))))</f>
        <v>-</v>
      </c>
      <c r="F399" s="13" t="str">
        <f>IF(C399="-","-",IF(D399=maxgameno+2,"blank row 2",IF(D399=maxgameno+1,"blank row 1",INDEX(FixtureCode!$B$4:$AH$128,MATCH($C399,FixtureCode!$B$4:$B$128,0),MATCH("G"&amp;D399&amp;"-T2",FixtureCode!$B$4:$AH$4,0)))))</f>
        <v>-</v>
      </c>
      <c r="G399" s="12" t="str">
        <f>IF(C399="-","-",IF(AND(ISNUMBER(Fixture!G403),ISNUMBER(Fixture!I403),Fixture!F403&lt;&gt;"BYE",Fixture!J403&lt;&gt;"BYE"),"Yes","-"))</f>
        <v>-</v>
      </c>
      <c r="H399" s="9" t="str">
        <f>IF(G399="-","-",IF(Fixture!G403&gt;Fixture!I403,Settings!$G$7,IF(Fixture!G403=Fixture!I403,Settings!$G$8,IF(Fixture!G403&lt;Fixture!I403,Settings!$G$9,"-"))))</f>
        <v>-</v>
      </c>
      <c r="I399" s="13" t="str">
        <f>IF(G399="-","-",IF(Fixture!I403&gt;Fixture!G403,Settings!$G$7,IF(Fixture!I403=Fixture!G403,Settings!$G$8,IF(Fixture!I403&lt;Fixture!G403,Settings!$G$9,"-"))))</f>
        <v>-</v>
      </c>
    </row>
    <row r="400" spans="3:9" x14ac:dyDescent="0.25">
      <c r="C400" s="12" t="str">
        <f t="shared" si="14"/>
        <v>-</v>
      </c>
      <c r="D400" s="9" t="str">
        <f t="shared" si="15"/>
        <v>-</v>
      </c>
      <c r="E400" s="9" t="str">
        <f>IF(C400="-","-",IF(D400=maxgameno+2,"blank row 2",IF(D400=maxgameno+1,"blank row 1",INDEX(FixtureCode!$B$4:$AH$128,MATCH($C400,FixtureCode!$B$4:$B$128,0),MATCH("G"&amp;D400&amp;"-T1",FixtureCode!$B$4:$AH$4,0)))))</f>
        <v>-</v>
      </c>
      <c r="F400" s="13" t="str">
        <f>IF(C400="-","-",IF(D400=maxgameno+2,"blank row 2",IF(D400=maxgameno+1,"blank row 1",INDEX(FixtureCode!$B$4:$AH$128,MATCH($C400,FixtureCode!$B$4:$B$128,0),MATCH("G"&amp;D400&amp;"-T2",FixtureCode!$B$4:$AH$4,0)))))</f>
        <v>-</v>
      </c>
      <c r="G400" s="12" t="str">
        <f>IF(C400="-","-",IF(AND(ISNUMBER(Fixture!G404),ISNUMBER(Fixture!I404),Fixture!F404&lt;&gt;"BYE",Fixture!J404&lt;&gt;"BYE"),"Yes","-"))</f>
        <v>-</v>
      </c>
      <c r="H400" s="9" t="str">
        <f>IF(G400="-","-",IF(Fixture!G404&gt;Fixture!I404,Settings!$G$7,IF(Fixture!G404=Fixture!I404,Settings!$G$8,IF(Fixture!G404&lt;Fixture!I404,Settings!$G$9,"-"))))</f>
        <v>-</v>
      </c>
      <c r="I400" s="13" t="str">
        <f>IF(G400="-","-",IF(Fixture!I404&gt;Fixture!G404,Settings!$G$7,IF(Fixture!I404=Fixture!G404,Settings!$G$8,IF(Fixture!I404&lt;Fixture!G404,Settings!$G$9,"-"))))</f>
        <v>-</v>
      </c>
    </row>
    <row r="401" spans="3:9" x14ac:dyDescent="0.25">
      <c r="C401" s="12" t="str">
        <f t="shared" si="14"/>
        <v>-</v>
      </c>
      <c r="D401" s="9" t="str">
        <f t="shared" si="15"/>
        <v>-</v>
      </c>
      <c r="E401" s="9" t="str">
        <f>IF(C401="-","-",IF(D401=maxgameno+2,"blank row 2",IF(D401=maxgameno+1,"blank row 1",INDEX(FixtureCode!$B$4:$AH$128,MATCH($C401,FixtureCode!$B$4:$B$128,0),MATCH("G"&amp;D401&amp;"-T1",FixtureCode!$B$4:$AH$4,0)))))</f>
        <v>-</v>
      </c>
      <c r="F401" s="13" t="str">
        <f>IF(C401="-","-",IF(D401=maxgameno+2,"blank row 2",IF(D401=maxgameno+1,"blank row 1",INDEX(FixtureCode!$B$4:$AH$128,MATCH($C401,FixtureCode!$B$4:$B$128,0),MATCH("G"&amp;D401&amp;"-T2",FixtureCode!$B$4:$AH$4,0)))))</f>
        <v>-</v>
      </c>
      <c r="G401" s="12" t="str">
        <f>IF(C401="-","-",IF(AND(ISNUMBER(Fixture!G405),ISNUMBER(Fixture!I405),Fixture!F405&lt;&gt;"BYE",Fixture!J405&lt;&gt;"BYE"),"Yes","-"))</f>
        <v>-</v>
      </c>
      <c r="H401" s="9" t="str">
        <f>IF(G401="-","-",IF(Fixture!G405&gt;Fixture!I405,Settings!$G$7,IF(Fixture!G405=Fixture!I405,Settings!$G$8,IF(Fixture!G405&lt;Fixture!I405,Settings!$G$9,"-"))))</f>
        <v>-</v>
      </c>
      <c r="I401" s="13" t="str">
        <f>IF(G401="-","-",IF(Fixture!I405&gt;Fixture!G405,Settings!$G$7,IF(Fixture!I405=Fixture!G405,Settings!$G$8,IF(Fixture!I405&lt;Fixture!G405,Settings!$G$9,"-"))))</f>
        <v>-</v>
      </c>
    </row>
    <row r="402" spans="3:9" x14ac:dyDescent="0.25">
      <c r="C402" s="12" t="str">
        <f t="shared" si="14"/>
        <v>-</v>
      </c>
      <c r="D402" s="9" t="str">
        <f t="shared" si="15"/>
        <v>-</v>
      </c>
      <c r="E402" s="9" t="str">
        <f>IF(C402="-","-",IF(D402=maxgameno+2,"blank row 2",IF(D402=maxgameno+1,"blank row 1",INDEX(FixtureCode!$B$4:$AH$128,MATCH($C402,FixtureCode!$B$4:$B$128,0),MATCH("G"&amp;D402&amp;"-T1",FixtureCode!$B$4:$AH$4,0)))))</f>
        <v>-</v>
      </c>
      <c r="F402" s="13" t="str">
        <f>IF(C402="-","-",IF(D402=maxgameno+2,"blank row 2",IF(D402=maxgameno+1,"blank row 1",INDEX(FixtureCode!$B$4:$AH$128,MATCH($C402,FixtureCode!$B$4:$B$128,0),MATCH("G"&amp;D402&amp;"-T2",FixtureCode!$B$4:$AH$4,0)))))</f>
        <v>-</v>
      </c>
      <c r="G402" s="12" t="str">
        <f>IF(C402="-","-",IF(AND(ISNUMBER(Fixture!G406),ISNUMBER(Fixture!I406),Fixture!F406&lt;&gt;"BYE",Fixture!J406&lt;&gt;"BYE"),"Yes","-"))</f>
        <v>-</v>
      </c>
      <c r="H402" s="9" t="str">
        <f>IF(G402="-","-",IF(Fixture!G406&gt;Fixture!I406,Settings!$G$7,IF(Fixture!G406=Fixture!I406,Settings!$G$8,IF(Fixture!G406&lt;Fixture!I406,Settings!$G$9,"-"))))</f>
        <v>-</v>
      </c>
      <c r="I402" s="13" t="str">
        <f>IF(G402="-","-",IF(Fixture!I406&gt;Fixture!G406,Settings!$G$7,IF(Fixture!I406=Fixture!G406,Settings!$G$8,IF(Fixture!I406&lt;Fixture!G406,Settings!$G$9,"-"))))</f>
        <v>-</v>
      </c>
    </row>
    <row r="403" spans="3:9" x14ac:dyDescent="0.25">
      <c r="C403" s="12" t="str">
        <f t="shared" si="14"/>
        <v>-</v>
      </c>
      <c r="D403" s="9" t="str">
        <f t="shared" si="15"/>
        <v>-</v>
      </c>
      <c r="E403" s="9" t="str">
        <f>IF(C403="-","-",IF(D403=maxgameno+2,"blank row 2",IF(D403=maxgameno+1,"blank row 1",INDEX(FixtureCode!$B$4:$AH$128,MATCH($C403,FixtureCode!$B$4:$B$128,0),MATCH("G"&amp;D403&amp;"-T1",FixtureCode!$B$4:$AH$4,0)))))</f>
        <v>-</v>
      </c>
      <c r="F403" s="13" t="str">
        <f>IF(C403="-","-",IF(D403=maxgameno+2,"blank row 2",IF(D403=maxgameno+1,"blank row 1",INDEX(FixtureCode!$B$4:$AH$128,MATCH($C403,FixtureCode!$B$4:$B$128,0),MATCH("G"&amp;D403&amp;"-T2",FixtureCode!$B$4:$AH$4,0)))))</f>
        <v>-</v>
      </c>
      <c r="G403" s="12" t="str">
        <f>IF(C403="-","-",IF(AND(ISNUMBER(Fixture!G407),ISNUMBER(Fixture!I407),Fixture!F407&lt;&gt;"BYE",Fixture!J407&lt;&gt;"BYE"),"Yes","-"))</f>
        <v>-</v>
      </c>
      <c r="H403" s="9" t="str">
        <f>IF(G403="-","-",IF(Fixture!G407&gt;Fixture!I407,Settings!$G$7,IF(Fixture!G407=Fixture!I407,Settings!$G$8,IF(Fixture!G407&lt;Fixture!I407,Settings!$G$9,"-"))))</f>
        <v>-</v>
      </c>
      <c r="I403" s="13" t="str">
        <f>IF(G403="-","-",IF(Fixture!I407&gt;Fixture!G407,Settings!$G$7,IF(Fixture!I407=Fixture!G407,Settings!$G$8,IF(Fixture!I407&lt;Fixture!G407,Settings!$G$9,"-"))))</f>
        <v>-</v>
      </c>
    </row>
    <row r="404" spans="3:9" x14ac:dyDescent="0.25">
      <c r="C404" s="12" t="str">
        <f t="shared" si="14"/>
        <v>-</v>
      </c>
      <c r="D404" s="9" t="str">
        <f t="shared" si="15"/>
        <v>-</v>
      </c>
      <c r="E404" s="9" t="str">
        <f>IF(C404="-","-",IF(D404=maxgameno+2,"blank row 2",IF(D404=maxgameno+1,"blank row 1",INDEX(FixtureCode!$B$4:$AH$128,MATCH($C404,FixtureCode!$B$4:$B$128,0),MATCH("G"&amp;D404&amp;"-T1",FixtureCode!$B$4:$AH$4,0)))))</f>
        <v>-</v>
      </c>
      <c r="F404" s="13" t="str">
        <f>IF(C404="-","-",IF(D404=maxgameno+2,"blank row 2",IF(D404=maxgameno+1,"blank row 1",INDEX(FixtureCode!$B$4:$AH$128,MATCH($C404,FixtureCode!$B$4:$B$128,0),MATCH("G"&amp;D404&amp;"-T2",FixtureCode!$B$4:$AH$4,0)))))</f>
        <v>-</v>
      </c>
      <c r="G404" s="12" t="str">
        <f>IF(C404="-","-",IF(AND(ISNUMBER(Fixture!G408),ISNUMBER(Fixture!I408),Fixture!F408&lt;&gt;"BYE",Fixture!J408&lt;&gt;"BYE"),"Yes","-"))</f>
        <v>-</v>
      </c>
      <c r="H404" s="9" t="str">
        <f>IF(G404="-","-",IF(Fixture!G408&gt;Fixture!I408,Settings!$G$7,IF(Fixture!G408=Fixture!I408,Settings!$G$8,IF(Fixture!G408&lt;Fixture!I408,Settings!$G$9,"-"))))</f>
        <v>-</v>
      </c>
      <c r="I404" s="13" t="str">
        <f>IF(G404="-","-",IF(Fixture!I408&gt;Fixture!G408,Settings!$G$7,IF(Fixture!I408=Fixture!G408,Settings!$G$8,IF(Fixture!I408&lt;Fixture!G408,Settings!$G$9,"-"))))</f>
        <v>-</v>
      </c>
    </row>
    <row r="405" spans="3:9" x14ac:dyDescent="0.25">
      <c r="C405" s="12" t="str">
        <f t="shared" si="14"/>
        <v>-</v>
      </c>
      <c r="D405" s="9" t="str">
        <f t="shared" si="15"/>
        <v>-</v>
      </c>
      <c r="E405" s="9" t="str">
        <f>IF(C405="-","-",IF(D405=maxgameno+2,"blank row 2",IF(D405=maxgameno+1,"blank row 1",INDEX(FixtureCode!$B$4:$AH$128,MATCH($C405,FixtureCode!$B$4:$B$128,0),MATCH("G"&amp;D405&amp;"-T1",FixtureCode!$B$4:$AH$4,0)))))</f>
        <v>-</v>
      </c>
      <c r="F405" s="13" t="str">
        <f>IF(C405="-","-",IF(D405=maxgameno+2,"blank row 2",IF(D405=maxgameno+1,"blank row 1",INDEX(FixtureCode!$B$4:$AH$128,MATCH($C405,FixtureCode!$B$4:$B$128,0),MATCH("G"&amp;D405&amp;"-T2",FixtureCode!$B$4:$AH$4,0)))))</f>
        <v>-</v>
      </c>
      <c r="G405" s="12" t="str">
        <f>IF(C405="-","-",IF(AND(ISNUMBER(Fixture!G409),ISNUMBER(Fixture!I409),Fixture!F409&lt;&gt;"BYE",Fixture!J409&lt;&gt;"BYE"),"Yes","-"))</f>
        <v>-</v>
      </c>
      <c r="H405" s="9" t="str">
        <f>IF(G405="-","-",IF(Fixture!G409&gt;Fixture!I409,Settings!$G$7,IF(Fixture!G409=Fixture!I409,Settings!$G$8,IF(Fixture!G409&lt;Fixture!I409,Settings!$G$9,"-"))))</f>
        <v>-</v>
      </c>
      <c r="I405" s="13" t="str">
        <f>IF(G405="-","-",IF(Fixture!I409&gt;Fixture!G409,Settings!$G$7,IF(Fixture!I409=Fixture!G409,Settings!$G$8,IF(Fixture!I409&lt;Fixture!G409,Settings!$G$9,"-"))))</f>
        <v>-</v>
      </c>
    </row>
    <row r="406" spans="3:9" x14ac:dyDescent="0.25">
      <c r="C406" s="12" t="str">
        <f t="shared" si="14"/>
        <v>-</v>
      </c>
      <c r="D406" s="9" t="str">
        <f t="shared" si="15"/>
        <v>-</v>
      </c>
      <c r="E406" s="9" t="str">
        <f>IF(C406="-","-",IF(D406=maxgameno+2,"blank row 2",IF(D406=maxgameno+1,"blank row 1",INDEX(FixtureCode!$B$4:$AH$128,MATCH($C406,FixtureCode!$B$4:$B$128,0),MATCH("G"&amp;D406&amp;"-T1",FixtureCode!$B$4:$AH$4,0)))))</f>
        <v>-</v>
      </c>
      <c r="F406" s="13" t="str">
        <f>IF(C406="-","-",IF(D406=maxgameno+2,"blank row 2",IF(D406=maxgameno+1,"blank row 1",INDEX(FixtureCode!$B$4:$AH$128,MATCH($C406,FixtureCode!$B$4:$B$128,0),MATCH("G"&amp;D406&amp;"-T2",FixtureCode!$B$4:$AH$4,0)))))</f>
        <v>-</v>
      </c>
      <c r="G406" s="12" t="str">
        <f>IF(C406="-","-",IF(AND(ISNUMBER(Fixture!G410),ISNUMBER(Fixture!I410),Fixture!F410&lt;&gt;"BYE",Fixture!J410&lt;&gt;"BYE"),"Yes","-"))</f>
        <v>-</v>
      </c>
      <c r="H406" s="9" t="str">
        <f>IF(G406="-","-",IF(Fixture!G410&gt;Fixture!I410,Settings!$G$7,IF(Fixture!G410=Fixture!I410,Settings!$G$8,IF(Fixture!G410&lt;Fixture!I410,Settings!$G$9,"-"))))</f>
        <v>-</v>
      </c>
      <c r="I406" s="13" t="str">
        <f>IF(G406="-","-",IF(Fixture!I410&gt;Fixture!G410,Settings!$G$7,IF(Fixture!I410=Fixture!G410,Settings!$G$8,IF(Fixture!I410&lt;Fixture!G410,Settings!$G$9,"-"))))</f>
        <v>-</v>
      </c>
    </row>
    <row r="407" spans="3:9" x14ac:dyDescent="0.25">
      <c r="C407" s="12" t="str">
        <f t="shared" si="14"/>
        <v>-</v>
      </c>
      <c r="D407" s="9" t="str">
        <f t="shared" si="15"/>
        <v>-</v>
      </c>
      <c r="E407" s="9" t="str">
        <f>IF(C407="-","-",IF(D407=maxgameno+2,"blank row 2",IF(D407=maxgameno+1,"blank row 1",INDEX(FixtureCode!$B$4:$AH$128,MATCH($C407,FixtureCode!$B$4:$B$128,0),MATCH("G"&amp;D407&amp;"-T1",FixtureCode!$B$4:$AH$4,0)))))</f>
        <v>-</v>
      </c>
      <c r="F407" s="13" t="str">
        <f>IF(C407="-","-",IF(D407=maxgameno+2,"blank row 2",IF(D407=maxgameno+1,"blank row 1",INDEX(FixtureCode!$B$4:$AH$128,MATCH($C407,FixtureCode!$B$4:$B$128,0),MATCH("G"&amp;D407&amp;"-T2",FixtureCode!$B$4:$AH$4,0)))))</f>
        <v>-</v>
      </c>
      <c r="G407" s="12" t="str">
        <f>IF(C407="-","-",IF(AND(ISNUMBER(Fixture!G411),ISNUMBER(Fixture!I411),Fixture!F411&lt;&gt;"BYE",Fixture!J411&lt;&gt;"BYE"),"Yes","-"))</f>
        <v>-</v>
      </c>
      <c r="H407" s="9" t="str">
        <f>IF(G407="-","-",IF(Fixture!G411&gt;Fixture!I411,Settings!$G$7,IF(Fixture!G411=Fixture!I411,Settings!$G$8,IF(Fixture!G411&lt;Fixture!I411,Settings!$G$9,"-"))))</f>
        <v>-</v>
      </c>
      <c r="I407" s="13" t="str">
        <f>IF(G407="-","-",IF(Fixture!I411&gt;Fixture!G411,Settings!$G$7,IF(Fixture!I411=Fixture!G411,Settings!$G$8,IF(Fixture!I411&lt;Fixture!G411,Settings!$G$9,"-"))))</f>
        <v>-</v>
      </c>
    </row>
    <row r="408" spans="3:9" x14ac:dyDescent="0.25">
      <c r="C408" s="12" t="str">
        <f t="shared" si="14"/>
        <v>-</v>
      </c>
      <c r="D408" s="9" t="str">
        <f t="shared" si="15"/>
        <v>-</v>
      </c>
      <c r="E408" s="9" t="str">
        <f>IF(C408="-","-",IF(D408=maxgameno+2,"blank row 2",IF(D408=maxgameno+1,"blank row 1",INDEX(FixtureCode!$B$4:$AH$128,MATCH($C408,FixtureCode!$B$4:$B$128,0),MATCH("G"&amp;D408&amp;"-T1",FixtureCode!$B$4:$AH$4,0)))))</f>
        <v>-</v>
      </c>
      <c r="F408" s="13" t="str">
        <f>IF(C408="-","-",IF(D408=maxgameno+2,"blank row 2",IF(D408=maxgameno+1,"blank row 1",INDEX(FixtureCode!$B$4:$AH$128,MATCH($C408,FixtureCode!$B$4:$B$128,0),MATCH("G"&amp;D408&amp;"-T2",FixtureCode!$B$4:$AH$4,0)))))</f>
        <v>-</v>
      </c>
      <c r="G408" s="12" t="str">
        <f>IF(C408="-","-",IF(AND(ISNUMBER(Fixture!G412),ISNUMBER(Fixture!I412),Fixture!F412&lt;&gt;"BYE",Fixture!J412&lt;&gt;"BYE"),"Yes","-"))</f>
        <v>-</v>
      </c>
      <c r="H408" s="9" t="str">
        <f>IF(G408="-","-",IF(Fixture!G412&gt;Fixture!I412,Settings!$G$7,IF(Fixture!G412=Fixture!I412,Settings!$G$8,IF(Fixture!G412&lt;Fixture!I412,Settings!$G$9,"-"))))</f>
        <v>-</v>
      </c>
      <c r="I408" s="13" t="str">
        <f>IF(G408="-","-",IF(Fixture!I412&gt;Fixture!G412,Settings!$G$7,IF(Fixture!I412=Fixture!G412,Settings!$G$8,IF(Fixture!I412&lt;Fixture!G412,Settings!$G$9,"-"))))</f>
        <v>-</v>
      </c>
    </row>
    <row r="409" spans="3:9" x14ac:dyDescent="0.25">
      <c r="C409" s="12" t="str">
        <f t="shared" si="14"/>
        <v>-</v>
      </c>
      <c r="D409" s="9" t="str">
        <f t="shared" si="15"/>
        <v>-</v>
      </c>
      <c r="E409" s="9" t="str">
        <f>IF(C409="-","-",IF(D409=maxgameno+2,"blank row 2",IF(D409=maxgameno+1,"blank row 1",INDEX(FixtureCode!$B$4:$AH$128,MATCH($C409,FixtureCode!$B$4:$B$128,0),MATCH("G"&amp;D409&amp;"-T1",FixtureCode!$B$4:$AH$4,0)))))</f>
        <v>-</v>
      </c>
      <c r="F409" s="13" t="str">
        <f>IF(C409="-","-",IF(D409=maxgameno+2,"blank row 2",IF(D409=maxgameno+1,"blank row 1",INDEX(FixtureCode!$B$4:$AH$128,MATCH($C409,FixtureCode!$B$4:$B$128,0),MATCH("G"&amp;D409&amp;"-T2",FixtureCode!$B$4:$AH$4,0)))))</f>
        <v>-</v>
      </c>
      <c r="G409" s="12" t="str">
        <f>IF(C409="-","-",IF(AND(ISNUMBER(Fixture!G413),ISNUMBER(Fixture!I413),Fixture!F413&lt;&gt;"BYE",Fixture!J413&lt;&gt;"BYE"),"Yes","-"))</f>
        <v>-</v>
      </c>
      <c r="H409" s="9" t="str">
        <f>IF(G409="-","-",IF(Fixture!G413&gt;Fixture!I413,Settings!$G$7,IF(Fixture!G413=Fixture!I413,Settings!$G$8,IF(Fixture!G413&lt;Fixture!I413,Settings!$G$9,"-"))))</f>
        <v>-</v>
      </c>
      <c r="I409" s="13" t="str">
        <f>IF(G409="-","-",IF(Fixture!I413&gt;Fixture!G413,Settings!$G$7,IF(Fixture!I413=Fixture!G413,Settings!$G$8,IF(Fixture!I413&lt;Fixture!G413,Settings!$G$9,"-"))))</f>
        <v>-</v>
      </c>
    </row>
    <row r="410" spans="3:9" x14ac:dyDescent="0.25">
      <c r="C410" s="12" t="str">
        <f t="shared" si="14"/>
        <v>-</v>
      </c>
      <c r="D410" s="9" t="str">
        <f t="shared" si="15"/>
        <v>-</v>
      </c>
      <c r="E410" s="9" t="str">
        <f>IF(C410="-","-",IF(D410=maxgameno+2,"blank row 2",IF(D410=maxgameno+1,"blank row 1",INDEX(FixtureCode!$B$4:$AH$128,MATCH($C410,FixtureCode!$B$4:$B$128,0),MATCH("G"&amp;D410&amp;"-T1",FixtureCode!$B$4:$AH$4,0)))))</f>
        <v>-</v>
      </c>
      <c r="F410" s="13" t="str">
        <f>IF(C410="-","-",IF(D410=maxgameno+2,"blank row 2",IF(D410=maxgameno+1,"blank row 1",INDEX(FixtureCode!$B$4:$AH$128,MATCH($C410,FixtureCode!$B$4:$B$128,0),MATCH("G"&amp;D410&amp;"-T2",FixtureCode!$B$4:$AH$4,0)))))</f>
        <v>-</v>
      </c>
      <c r="G410" s="12" t="str">
        <f>IF(C410="-","-",IF(AND(ISNUMBER(Fixture!G414),ISNUMBER(Fixture!I414),Fixture!F414&lt;&gt;"BYE",Fixture!J414&lt;&gt;"BYE"),"Yes","-"))</f>
        <v>-</v>
      </c>
      <c r="H410" s="9" t="str">
        <f>IF(G410="-","-",IF(Fixture!G414&gt;Fixture!I414,Settings!$G$7,IF(Fixture!G414=Fixture!I414,Settings!$G$8,IF(Fixture!G414&lt;Fixture!I414,Settings!$G$9,"-"))))</f>
        <v>-</v>
      </c>
      <c r="I410" s="13" t="str">
        <f>IF(G410="-","-",IF(Fixture!I414&gt;Fixture!G414,Settings!$G$7,IF(Fixture!I414=Fixture!G414,Settings!$G$8,IF(Fixture!I414&lt;Fixture!G414,Settings!$G$9,"-"))))</f>
        <v>-</v>
      </c>
    </row>
    <row r="411" spans="3:9" x14ac:dyDescent="0.25">
      <c r="C411" s="12" t="str">
        <f t="shared" si="14"/>
        <v>-</v>
      </c>
      <c r="D411" s="9" t="str">
        <f t="shared" si="15"/>
        <v>-</v>
      </c>
      <c r="E411" s="9" t="str">
        <f>IF(C411="-","-",IF(D411=maxgameno+2,"blank row 2",IF(D411=maxgameno+1,"blank row 1",INDEX(FixtureCode!$B$4:$AH$128,MATCH($C411,FixtureCode!$B$4:$B$128,0),MATCH("G"&amp;D411&amp;"-T1",FixtureCode!$B$4:$AH$4,0)))))</f>
        <v>-</v>
      </c>
      <c r="F411" s="13" t="str">
        <f>IF(C411="-","-",IF(D411=maxgameno+2,"blank row 2",IF(D411=maxgameno+1,"blank row 1",INDEX(FixtureCode!$B$4:$AH$128,MATCH($C411,FixtureCode!$B$4:$B$128,0),MATCH("G"&amp;D411&amp;"-T2",FixtureCode!$B$4:$AH$4,0)))))</f>
        <v>-</v>
      </c>
      <c r="G411" s="12" t="str">
        <f>IF(C411="-","-",IF(AND(ISNUMBER(Fixture!G415),ISNUMBER(Fixture!I415),Fixture!F415&lt;&gt;"BYE",Fixture!J415&lt;&gt;"BYE"),"Yes","-"))</f>
        <v>-</v>
      </c>
      <c r="H411" s="9" t="str">
        <f>IF(G411="-","-",IF(Fixture!G415&gt;Fixture!I415,Settings!$G$7,IF(Fixture!G415=Fixture!I415,Settings!$G$8,IF(Fixture!G415&lt;Fixture!I415,Settings!$G$9,"-"))))</f>
        <v>-</v>
      </c>
      <c r="I411" s="13" t="str">
        <f>IF(G411="-","-",IF(Fixture!I415&gt;Fixture!G415,Settings!$G$7,IF(Fixture!I415=Fixture!G415,Settings!$G$8,IF(Fixture!I415&lt;Fixture!G415,Settings!$G$9,"-"))))</f>
        <v>-</v>
      </c>
    </row>
    <row r="412" spans="3:9" x14ac:dyDescent="0.25">
      <c r="C412" s="12" t="str">
        <f t="shared" si="14"/>
        <v>-</v>
      </c>
      <c r="D412" s="9" t="str">
        <f t="shared" si="15"/>
        <v>-</v>
      </c>
      <c r="E412" s="9" t="str">
        <f>IF(C412="-","-",IF(D412=maxgameno+2,"blank row 2",IF(D412=maxgameno+1,"blank row 1",INDEX(FixtureCode!$B$4:$AH$128,MATCH($C412,FixtureCode!$B$4:$B$128,0),MATCH("G"&amp;D412&amp;"-T1",FixtureCode!$B$4:$AH$4,0)))))</f>
        <v>-</v>
      </c>
      <c r="F412" s="13" t="str">
        <f>IF(C412="-","-",IF(D412=maxgameno+2,"blank row 2",IF(D412=maxgameno+1,"blank row 1",INDEX(FixtureCode!$B$4:$AH$128,MATCH($C412,FixtureCode!$B$4:$B$128,0),MATCH("G"&amp;D412&amp;"-T2",FixtureCode!$B$4:$AH$4,0)))))</f>
        <v>-</v>
      </c>
      <c r="G412" s="12" t="str">
        <f>IF(C412="-","-",IF(AND(ISNUMBER(Fixture!G416),ISNUMBER(Fixture!I416),Fixture!F416&lt;&gt;"BYE",Fixture!J416&lt;&gt;"BYE"),"Yes","-"))</f>
        <v>-</v>
      </c>
      <c r="H412" s="9" t="str">
        <f>IF(G412="-","-",IF(Fixture!G416&gt;Fixture!I416,Settings!$G$7,IF(Fixture!G416=Fixture!I416,Settings!$G$8,IF(Fixture!G416&lt;Fixture!I416,Settings!$G$9,"-"))))</f>
        <v>-</v>
      </c>
      <c r="I412" s="13" t="str">
        <f>IF(G412="-","-",IF(Fixture!I416&gt;Fixture!G416,Settings!$G$7,IF(Fixture!I416=Fixture!G416,Settings!$G$8,IF(Fixture!I416&lt;Fixture!G416,Settings!$G$9,"-"))))</f>
        <v>-</v>
      </c>
    </row>
    <row r="413" spans="3:9" x14ac:dyDescent="0.25">
      <c r="C413" s="12" t="str">
        <f t="shared" si="14"/>
        <v>-</v>
      </c>
      <c r="D413" s="9" t="str">
        <f t="shared" si="15"/>
        <v>-</v>
      </c>
      <c r="E413" s="9" t="str">
        <f>IF(C413="-","-",IF(D413=maxgameno+2,"blank row 2",IF(D413=maxgameno+1,"blank row 1",INDEX(FixtureCode!$B$4:$AH$128,MATCH($C413,FixtureCode!$B$4:$B$128,0),MATCH("G"&amp;D413&amp;"-T1",FixtureCode!$B$4:$AH$4,0)))))</f>
        <v>-</v>
      </c>
      <c r="F413" s="13" t="str">
        <f>IF(C413="-","-",IF(D413=maxgameno+2,"blank row 2",IF(D413=maxgameno+1,"blank row 1",INDEX(FixtureCode!$B$4:$AH$128,MATCH($C413,FixtureCode!$B$4:$B$128,0),MATCH("G"&amp;D413&amp;"-T2",FixtureCode!$B$4:$AH$4,0)))))</f>
        <v>-</v>
      </c>
      <c r="G413" s="12" t="str">
        <f>IF(C413="-","-",IF(AND(ISNUMBER(Fixture!G417),ISNUMBER(Fixture!I417),Fixture!F417&lt;&gt;"BYE",Fixture!J417&lt;&gt;"BYE"),"Yes","-"))</f>
        <v>-</v>
      </c>
      <c r="H413" s="9" t="str">
        <f>IF(G413="-","-",IF(Fixture!G417&gt;Fixture!I417,Settings!$G$7,IF(Fixture!G417=Fixture!I417,Settings!$G$8,IF(Fixture!G417&lt;Fixture!I417,Settings!$G$9,"-"))))</f>
        <v>-</v>
      </c>
      <c r="I413" s="13" t="str">
        <f>IF(G413="-","-",IF(Fixture!I417&gt;Fixture!G417,Settings!$G$7,IF(Fixture!I417=Fixture!G417,Settings!$G$8,IF(Fixture!I417&lt;Fixture!G417,Settings!$G$9,"-"))))</f>
        <v>-</v>
      </c>
    </row>
    <row r="414" spans="3:9" x14ac:dyDescent="0.25">
      <c r="C414" s="12" t="str">
        <f t="shared" si="14"/>
        <v>-</v>
      </c>
      <c r="D414" s="9" t="str">
        <f t="shared" si="15"/>
        <v>-</v>
      </c>
      <c r="E414" s="9" t="str">
        <f>IF(C414="-","-",IF(D414=maxgameno+2,"blank row 2",IF(D414=maxgameno+1,"blank row 1",INDEX(FixtureCode!$B$4:$AH$128,MATCH($C414,FixtureCode!$B$4:$B$128,0),MATCH("G"&amp;D414&amp;"-T1",FixtureCode!$B$4:$AH$4,0)))))</f>
        <v>-</v>
      </c>
      <c r="F414" s="13" t="str">
        <f>IF(C414="-","-",IF(D414=maxgameno+2,"blank row 2",IF(D414=maxgameno+1,"blank row 1",INDEX(FixtureCode!$B$4:$AH$128,MATCH($C414,FixtureCode!$B$4:$B$128,0),MATCH("G"&amp;D414&amp;"-T2",FixtureCode!$B$4:$AH$4,0)))))</f>
        <v>-</v>
      </c>
      <c r="G414" s="12" t="str">
        <f>IF(C414="-","-",IF(AND(ISNUMBER(Fixture!G418),ISNUMBER(Fixture!I418),Fixture!F418&lt;&gt;"BYE",Fixture!J418&lt;&gt;"BYE"),"Yes","-"))</f>
        <v>-</v>
      </c>
      <c r="H414" s="9" t="str">
        <f>IF(G414="-","-",IF(Fixture!G418&gt;Fixture!I418,Settings!$G$7,IF(Fixture!G418=Fixture!I418,Settings!$G$8,IF(Fixture!G418&lt;Fixture!I418,Settings!$G$9,"-"))))</f>
        <v>-</v>
      </c>
      <c r="I414" s="13" t="str">
        <f>IF(G414="-","-",IF(Fixture!I418&gt;Fixture!G418,Settings!$G$7,IF(Fixture!I418=Fixture!G418,Settings!$G$8,IF(Fixture!I418&lt;Fixture!G418,Settings!$G$9,"-"))))</f>
        <v>-</v>
      </c>
    </row>
    <row r="415" spans="3:9" x14ac:dyDescent="0.25">
      <c r="C415" s="12" t="str">
        <f t="shared" si="14"/>
        <v>-</v>
      </c>
      <c r="D415" s="9" t="str">
        <f t="shared" si="15"/>
        <v>-</v>
      </c>
      <c r="E415" s="9" t="str">
        <f>IF(C415="-","-",IF(D415=maxgameno+2,"blank row 2",IF(D415=maxgameno+1,"blank row 1",INDEX(FixtureCode!$B$4:$AH$128,MATCH($C415,FixtureCode!$B$4:$B$128,0),MATCH("G"&amp;D415&amp;"-T1",FixtureCode!$B$4:$AH$4,0)))))</f>
        <v>-</v>
      </c>
      <c r="F415" s="13" t="str">
        <f>IF(C415="-","-",IF(D415=maxgameno+2,"blank row 2",IF(D415=maxgameno+1,"blank row 1",INDEX(FixtureCode!$B$4:$AH$128,MATCH($C415,FixtureCode!$B$4:$B$128,0),MATCH("G"&amp;D415&amp;"-T2",FixtureCode!$B$4:$AH$4,0)))))</f>
        <v>-</v>
      </c>
      <c r="G415" s="12" t="str">
        <f>IF(C415="-","-",IF(AND(ISNUMBER(Fixture!G419),ISNUMBER(Fixture!I419),Fixture!F419&lt;&gt;"BYE",Fixture!J419&lt;&gt;"BYE"),"Yes","-"))</f>
        <v>-</v>
      </c>
      <c r="H415" s="9" t="str">
        <f>IF(G415="-","-",IF(Fixture!G419&gt;Fixture!I419,Settings!$G$7,IF(Fixture!G419=Fixture!I419,Settings!$G$8,IF(Fixture!G419&lt;Fixture!I419,Settings!$G$9,"-"))))</f>
        <v>-</v>
      </c>
      <c r="I415" s="13" t="str">
        <f>IF(G415="-","-",IF(Fixture!I419&gt;Fixture!G419,Settings!$G$7,IF(Fixture!I419=Fixture!G419,Settings!$G$8,IF(Fixture!I419&lt;Fixture!G419,Settings!$G$9,"-"))))</f>
        <v>-</v>
      </c>
    </row>
    <row r="416" spans="3:9" x14ac:dyDescent="0.25">
      <c r="C416" s="12" t="str">
        <f t="shared" si="14"/>
        <v>-</v>
      </c>
      <c r="D416" s="9" t="str">
        <f t="shared" si="15"/>
        <v>-</v>
      </c>
      <c r="E416" s="9" t="str">
        <f>IF(C416="-","-",IF(D416=maxgameno+2,"blank row 2",IF(D416=maxgameno+1,"blank row 1",INDEX(FixtureCode!$B$4:$AH$128,MATCH($C416,FixtureCode!$B$4:$B$128,0),MATCH("G"&amp;D416&amp;"-T1",FixtureCode!$B$4:$AH$4,0)))))</f>
        <v>-</v>
      </c>
      <c r="F416" s="13" t="str">
        <f>IF(C416="-","-",IF(D416=maxgameno+2,"blank row 2",IF(D416=maxgameno+1,"blank row 1",INDEX(FixtureCode!$B$4:$AH$128,MATCH($C416,FixtureCode!$B$4:$B$128,0),MATCH("G"&amp;D416&amp;"-T2",FixtureCode!$B$4:$AH$4,0)))))</f>
        <v>-</v>
      </c>
      <c r="G416" s="12" t="str">
        <f>IF(C416="-","-",IF(AND(ISNUMBER(Fixture!G420),ISNUMBER(Fixture!I420),Fixture!F420&lt;&gt;"BYE",Fixture!J420&lt;&gt;"BYE"),"Yes","-"))</f>
        <v>-</v>
      </c>
      <c r="H416" s="9" t="str">
        <f>IF(G416="-","-",IF(Fixture!G420&gt;Fixture!I420,Settings!$G$7,IF(Fixture!G420=Fixture!I420,Settings!$G$8,IF(Fixture!G420&lt;Fixture!I420,Settings!$G$9,"-"))))</f>
        <v>-</v>
      </c>
      <c r="I416" s="13" t="str">
        <f>IF(G416="-","-",IF(Fixture!I420&gt;Fixture!G420,Settings!$G$7,IF(Fixture!I420=Fixture!G420,Settings!$G$8,IF(Fixture!I420&lt;Fixture!G420,Settings!$G$9,"-"))))</f>
        <v>-</v>
      </c>
    </row>
    <row r="417" spans="3:9" x14ac:dyDescent="0.25">
      <c r="C417" s="12" t="str">
        <f t="shared" si="14"/>
        <v>-</v>
      </c>
      <c r="D417" s="9" t="str">
        <f t="shared" si="15"/>
        <v>-</v>
      </c>
      <c r="E417" s="9" t="str">
        <f>IF(C417="-","-",IF(D417=maxgameno+2,"blank row 2",IF(D417=maxgameno+1,"blank row 1",INDEX(FixtureCode!$B$4:$AH$128,MATCH($C417,FixtureCode!$B$4:$B$128,0),MATCH("G"&amp;D417&amp;"-T1",FixtureCode!$B$4:$AH$4,0)))))</f>
        <v>-</v>
      </c>
      <c r="F417" s="13" t="str">
        <f>IF(C417="-","-",IF(D417=maxgameno+2,"blank row 2",IF(D417=maxgameno+1,"blank row 1",INDEX(FixtureCode!$B$4:$AH$128,MATCH($C417,FixtureCode!$B$4:$B$128,0),MATCH("G"&amp;D417&amp;"-T2",FixtureCode!$B$4:$AH$4,0)))))</f>
        <v>-</v>
      </c>
      <c r="G417" s="12" t="str">
        <f>IF(C417="-","-",IF(AND(ISNUMBER(Fixture!G421),ISNUMBER(Fixture!I421),Fixture!F421&lt;&gt;"BYE",Fixture!J421&lt;&gt;"BYE"),"Yes","-"))</f>
        <v>-</v>
      </c>
      <c r="H417" s="9" t="str">
        <f>IF(G417="-","-",IF(Fixture!G421&gt;Fixture!I421,Settings!$G$7,IF(Fixture!G421=Fixture!I421,Settings!$G$8,IF(Fixture!G421&lt;Fixture!I421,Settings!$G$9,"-"))))</f>
        <v>-</v>
      </c>
      <c r="I417" s="13" t="str">
        <f>IF(G417="-","-",IF(Fixture!I421&gt;Fixture!G421,Settings!$G$7,IF(Fixture!I421=Fixture!G421,Settings!$G$8,IF(Fixture!I421&lt;Fixture!G421,Settings!$G$9,"-"))))</f>
        <v>-</v>
      </c>
    </row>
    <row r="418" spans="3:9" x14ac:dyDescent="0.25">
      <c r="C418" s="12" t="str">
        <f t="shared" si="14"/>
        <v>-</v>
      </c>
      <c r="D418" s="9" t="str">
        <f t="shared" si="15"/>
        <v>-</v>
      </c>
      <c r="E418" s="9" t="str">
        <f>IF(C418="-","-",IF(D418=maxgameno+2,"blank row 2",IF(D418=maxgameno+1,"blank row 1",INDEX(FixtureCode!$B$4:$AH$128,MATCH($C418,FixtureCode!$B$4:$B$128,0),MATCH("G"&amp;D418&amp;"-T1",FixtureCode!$B$4:$AH$4,0)))))</f>
        <v>-</v>
      </c>
      <c r="F418" s="13" t="str">
        <f>IF(C418="-","-",IF(D418=maxgameno+2,"blank row 2",IF(D418=maxgameno+1,"blank row 1",INDEX(FixtureCode!$B$4:$AH$128,MATCH($C418,FixtureCode!$B$4:$B$128,0),MATCH("G"&amp;D418&amp;"-T2",FixtureCode!$B$4:$AH$4,0)))))</f>
        <v>-</v>
      </c>
      <c r="G418" s="12" t="str">
        <f>IF(C418="-","-",IF(AND(ISNUMBER(Fixture!G422),ISNUMBER(Fixture!I422),Fixture!F422&lt;&gt;"BYE",Fixture!J422&lt;&gt;"BYE"),"Yes","-"))</f>
        <v>-</v>
      </c>
      <c r="H418" s="9" t="str">
        <f>IF(G418="-","-",IF(Fixture!G422&gt;Fixture!I422,Settings!$G$7,IF(Fixture!G422=Fixture!I422,Settings!$G$8,IF(Fixture!G422&lt;Fixture!I422,Settings!$G$9,"-"))))</f>
        <v>-</v>
      </c>
      <c r="I418" s="13" t="str">
        <f>IF(G418="-","-",IF(Fixture!I422&gt;Fixture!G422,Settings!$G$7,IF(Fixture!I422=Fixture!G422,Settings!$G$8,IF(Fixture!I422&lt;Fixture!G422,Settings!$G$9,"-"))))</f>
        <v>-</v>
      </c>
    </row>
    <row r="419" spans="3:9" x14ac:dyDescent="0.25">
      <c r="C419" s="12" t="str">
        <f t="shared" si="14"/>
        <v>-</v>
      </c>
      <c r="D419" s="9" t="str">
        <f t="shared" si="15"/>
        <v>-</v>
      </c>
      <c r="E419" s="9" t="str">
        <f>IF(C419="-","-",IF(D419=maxgameno+2,"blank row 2",IF(D419=maxgameno+1,"blank row 1",INDEX(FixtureCode!$B$4:$AH$128,MATCH($C419,FixtureCode!$B$4:$B$128,0),MATCH("G"&amp;D419&amp;"-T1",FixtureCode!$B$4:$AH$4,0)))))</f>
        <v>-</v>
      </c>
      <c r="F419" s="13" t="str">
        <f>IF(C419="-","-",IF(D419=maxgameno+2,"blank row 2",IF(D419=maxgameno+1,"blank row 1",INDEX(FixtureCode!$B$4:$AH$128,MATCH($C419,FixtureCode!$B$4:$B$128,0),MATCH("G"&amp;D419&amp;"-T2",FixtureCode!$B$4:$AH$4,0)))))</f>
        <v>-</v>
      </c>
      <c r="G419" s="12" t="str">
        <f>IF(C419="-","-",IF(AND(ISNUMBER(Fixture!G423),ISNUMBER(Fixture!I423),Fixture!F423&lt;&gt;"BYE",Fixture!J423&lt;&gt;"BYE"),"Yes","-"))</f>
        <v>-</v>
      </c>
      <c r="H419" s="9" t="str">
        <f>IF(G419="-","-",IF(Fixture!G423&gt;Fixture!I423,Settings!$G$7,IF(Fixture!G423=Fixture!I423,Settings!$G$8,IF(Fixture!G423&lt;Fixture!I423,Settings!$G$9,"-"))))</f>
        <v>-</v>
      </c>
      <c r="I419" s="13" t="str">
        <f>IF(G419="-","-",IF(Fixture!I423&gt;Fixture!G423,Settings!$G$7,IF(Fixture!I423=Fixture!G423,Settings!$G$8,IF(Fixture!I423&lt;Fixture!G423,Settings!$G$9,"-"))))</f>
        <v>-</v>
      </c>
    </row>
    <row r="420" spans="3:9" x14ac:dyDescent="0.25">
      <c r="C420" s="12" t="str">
        <f t="shared" si="14"/>
        <v>-</v>
      </c>
      <c r="D420" s="9" t="str">
        <f t="shared" si="15"/>
        <v>-</v>
      </c>
      <c r="E420" s="9" t="str">
        <f>IF(C420="-","-",IF(D420=maxgameno+2,"blank row 2",IF(D420=maxgameno+1,"blank row 1",INDEX(FixtureCode!$B$4:$AH$128,MATCH($C420,FixtureCode!$B$4:$B$128,0),MATCH("G"&amp;D420&amp;"-T1",FixtureCode!$B$4:$AH$4,0)))))</f>
        <v>-</v>
      </c>
      <c r="F420" s="13" t="str">
        <f>IF(C420="-","-",IF(D420=maxgameno+2,"blank row 2",IF(D420=maxgameno+1,"blank row 1",INDEX(FixtureCode!$B$4:$AH$128,MATCH($C420,FixtureCode!$B$4:$B$128,0),MATCH("G"&amp;D420&amp;"-T2",FixtureCode!$B$4:$AH$4,0)))))</f>
        <v>-</v>
      </c>
      <c r="G420" s="12" t="str">
        <f>IF(C420="-","-",IF(AND(ISNUMBER(Fixture!G424),ISNUMBER(Fixture!I424),Fixture!F424&lt;&gt;"BYE",Fixture!J424&lt;&gt;"BYE"),"Yes","-"))</f>
        <v>-</v>
      </c>
      <c r="H420" s="9" t="str">
        <f>IF(G420="-","-",IF(Fixture!G424&gt;Fixture!I424,Settings!$G$7,IF(Fixture!G424=Fixture!I424,Settings!$G$8,IF(Fixture!G424&lt;Fixture!I424,Settings!$G$9,"-"))))</f>
        <v>-</v>
      </c>
      <c r="I420" s="13" t="str">
        <f>IF(G420="-","-",IF(Fixture!I424&gt;Fixture!G424,Settings!$G$7,IF(Fixture!I424=Fixture!G424,Settings!$G$8,IF(Fixture!I424&lt;Fixture!G424,Settings!$G$9,"-"))))</f>
        <v>-</v>
      </c>
    </row>
    <row r="421" spans="3:9" x14ac:dyDescent="0.25">
      <c r="C421" s="12" t="str">
        <f t="shared" si="14"/>
        <v>-</v>
      </c>
      <c r="D421" s="9" t="str">
        <f t="shared" si="15"/>
        <v>-</v>
      </c>
      <c r="E421" s="9" t="str">
        <f>IF(C421="-","-",IF(D421=maxgameno+2,"blank row 2",IF(D421=maxgameno+1,"blank row 1",INDEX(FixtureCode!$B$4:$AH$128,MATCH($C421,FixtureCode!$B$4:$B$128,0),MATCH("G"&amp;D421&amp;"-T1",FixtureCode!$B$4:$AH$4,0)))))</f>
        <v>-</v>
      </c>
      <c r="F421" s="13" t="str">
        <f>IF(C421="-","-",IF(D421=maxgameno+2,"blank row 2",IF(D421=maxgameno+1,"blank row 1",INDEX(FixtureCode!$B$4:$AH$128,MATCH($C421,FixtureCode!$B$4:$B$128,0),MATCH("G"&amp;D421&amp;"-T2",FixtureCode!$B$4:$AH$4,0)))))</f>
        <v>-</v>
      </c>
      <c r="G421" s="12" t="str">
        <f>IF(C421="-","-",IF(AND(ISNUMBER(Fixture!G425),ISNUMBER(Fixture!I425),Fixture!F425&lt;&gt;"BYE",Fixture!J425&lt;&gt;"BYE"),"Yes","-"))</f>
        <v>-</v>
      </c>
      <c r="H421" s="9" t="str">
        <f>IF(G421="-","-",IF(Fixture!G425&gt;Fixture!I425,Settings!$G$7,IF(Fixture!G425=Fixture!I425,Settings!$G$8,IF(Fixture!G425&lt;Fixture!I425,Settings!$G$9,"-"))))</f>
        <v>-</v>
      </c>
      <c r="I421" s="13" t="str">
        <f>IF(G421="-","-",IF(Fixture!I425&gt;Fixture!G425,Settings!$G$7,IF(Fixture!I425=Fixture!G425,Settings!$G$8,IF(Fixture!I425&lt;Fixture!G425,Settings!$G$9,"-"))))</f>
        <v>-</v>
      </c>
    </row>
    <row r="422" spans="3:9" x14ac:dyDescent="0.25">
      <c r="C422" s="12" t="str">
        <f t="shared" si="14"/>
        <v>-</v>
      </c>
      <c r="D422" s="9" t="str">
        <f t="shared" si="15"/>
        <v>-</v>
      </c>
      <c r="E422" s="9" t="str">
        <f>IF(C422="-","-",IF(D422=maxgameno+2,"blank row 2",IF(D422=maxgameno+1,"blank row 1",INDEX(FixtureCode!$B$4:$AH$128,MATCH($C422,FixtureCode!$B$4:$B$128,0),MATCH("G"&amp;D422&amp;"-T1",FixtureCode!$B$4:$AH$4,0)))))</f>
        <v>-</v>
      </c>
      <c r="F422" s="13" t="str">
        <f>IF(C422="-","-",IF(D422=maxgameno+2,"blank row 2",IF(D422=maxgameno+1,"blank row 1",INDEX(FixtureCode!$B$4:$AH$128,MATCH($C422,FixtureCode!$B$4:$B$128,0),MATCH("G"&amp;D422&amp;"-T2",FixtureCode!$B$4:$AH$4,0)))))</f>
        <v>-</v>
      </c>
      <c r="G422" s="12" t="str">
        <f>IF(C422="-","-",IF(AND(ISNUMBER(Fixture!G426),ISNUMBER(Fixture!I426),Fixture!F426&lt;&gt;"BYE",Fixture!J426&lt;&gt;"BYE"),"Yes","-"))</f>
        <v>-</v>
      </c>
      <c r="H422" s="9" t="str">
        <f>IF(G422="-","-",IF(Fixture!G426&gt;Fixture!I426,Settings!$G$7,IF(Fixture!G426=Fixture!I426,Settings!$G$8,IF(Fixture!G426&lt;Fixture!I426,Settings!$G$9,"-"))))</f>
        <v>-</v>
      </c>
      <c r="I422" s="13" t="str">
        <f>IF(G422="-","-",IF(Fixture!I426&gt;Fixture!G426,Settings!$G$7,IF(Fixture!I426=Fixture!G426,Settings!$G$8,IF(Fixture!I426&lt;Fixture!G426,Settings!$G$9,"-"))))</f>
        <v>-</v>
      </c>
    </row>
    <row r="423" spans="3:9" x14ac:dyDescent="0.25">
      <c r="C423" s="12" t="str">
        <f t="shared" si="14"/>
        <v>-</v>
      </c>
      <c r="D423" s="9" t="str">
        <f t="shared" si="15"/>
        <v>-</v>
      </c>
      <c r="E423" s="9" t="str">
        <f>IF(C423="-","-",IF(D423=maxgameno+2,"blank row 2",IF(D423=maxgameno+1,"blank row 1",INDEX(FixtureCode!$B$4:$AH$128,MATCH($C423,FixtureCode!$B$4:$B$128,0),MATCH("G"&amp;D423&amp;"-T1",FixtureCode!$B$4:$AH$4,0)))))</f>
        <v>-</v>
      </c>
      <c r="F423" s="13" t="str">
        <f>IF(C423="-","-",IF(D423=maxgameno+2,"blank row 2",IF(D423=maxgameno+1,"blank row 1",INDEX(FixtureCode!$B$4:$AH$128,MATCH($C423,FixtureCode!$B$4:$B$128,0),MATCH("G"&amp;D423&amp;"-T2",FixtureCode!$B$4:$AH$4,0)))))</f>
        <v>-</v>
      </c>
      <c r="G423" s="12" t="str">
        <f>IF(C423="-","-",IF(AND(ISNUMBER(Fixture!G427),ISNUMBER(Fixture!I427),Fixture!F427&lt;&gt;"BYE",Fixture!J427&lt;&gt;"BYE"),"Yes","-"))</f>
        <v>-</v>
      </c>
      <c r="H423" s="9" t="str">
        <f>IF(G423="-","-",IF(Fixture!G427&gt;Fixture!I427,Settings!$G$7,IF(Fixture!G427=Fixture!I427,Settings!$G$8,IF(Fixture!G427&lt;Fixture!I427,Settings!$G$9,"-"))))</f>
        <v>-</v>
      </c>
      <c r="I423" s="13" t="str">
        <f>IF(G423="-","-",IF(Fixture!I427&gt;Fixture!G427,Settings!$G$7,IF(Fixture!I427=Fixture!G427,Settings!$G$8,IF(Fixture!I427&lt;Fixture!G427,Settings!$G$9,"-"))))</f>
        <v>-</v>
      </c>
    </row>
    <row r="424" spans="3:9" x14ac:dyDescent="0.25">
      <c r="C424" s="12" t="str">
        <f t="shared" si="14"/>
        <v>-</v>
      </c>
      <c r="D424" s="9" t="str">
        <f t="shared" si="15"/>
        <v>-</v>
      </c>
      <c r="E424" s="9" t="str">
        <f>IF(C424="-","-",IF(D424=maxgameno+2,"blank row 2",IF(D424=maxgameno+1,"blank row 1",INDEX(FixtureCode!$B$4:$AH$128,MATCH($C424,FixtureCode!$B$4:$B$128,0),MATCH("G"&amp;D424&amp;"-T1",FixtureCode!$B$4:$AH$4,0)))))</f>
        <v>-</v>
      </c>
      <c r="F424" s="13" t="str">
        <f>IF(C424="-","-",IF(D424=maxgameno+2,"blank row 2",IF(D424=maxgameno+1,"blank row 1",INDEX(FixtureCode!$B$4:$AH$128,MATCH($C424,FixtureCode!$B$4:$B$128,0),MATCH("G"&amp;D424&amp;"-T2",FixtureCode!$B$4:$AH$4,0)))))</f>
        <v>-</v>
      </c>
      <c r="G424" s="12" t="str">
        <f>IF(C424="-","-",IF(AND(ISNUMBER(Fixture!G428),ISNUMBER(Fixture!I428),Fixture!F428&lt;&gt;"BYE",Fixture!J428&lt;&gt;"BYE"),"Yes","-"))</f>
        <v>-</v>
      </c>
      <c r="H424" s="9" t="str">
        <f>IF(G424="-","-",IF(Fixture!G428&gt;Fixture!I428,Settings!$G$7,IF(Fixture!G428=Fixture!I428,Settings!$G$8,IF(Fixture!G428&lt;Fixture!I428,Settings!$G$9,"-"))))</f>
        <v>-</v>
      </c>
      <c r="I424" s="13" t="str">
        <f>IF(G424="-","-",IF(Fixture!I428&gt;Fixture!G428,Settings!$G$7,IF(Fixture!I428=Fixture!G428,Settings!$G$8,IF(Fixture!I428&lt;Fixture!G428,Settings!$G$9,"-"))))</f>
        <v>-</v>
      </c>
    </row>
    <row r="425" spans="3:9" x14ac:dyDescent="0.25">
      <c r="C425" s="12" t="str">
        <f t="shared" si="14"/>
        <v>-</v>
      </c>
      <c r="D425" s="9" t="str">
        <f t="shared" si="15"/>
        <v>-</v>
      </c>
      <c r="E425" s="9" t="str">
        <f>IF(C425="-","-",IF(D425=maxgameno+2,"blank row 2",IF(D425=maxgameno+1,"blank row 1",INDEX(FixtureCode!$B$4:$AH$128,MATCH($C425,FixtureCode!$B$4:$B$128,0),MATCH("G"&amp;D425&amp;"-T1",FixtureCode!$B$4:$AH$4,0)))))</f>
        <v>-</v>
      </c>
      <c r="F425" s="13" t="str">
        <f>IF(C425="-","-",IF(D425=maxgameno+2,"blank row 2",IF(D425=maxgameno+1,"blank row 1",INDEX(FixtureCode!$B$4:$AH$128,MATCH($C425,FixtureCode!$B$4:$B$128,0),MATCH("G"&amp;D425&amp;"-T2",FixtureCode!$B$4:$AH$4,0)))))</f>
        <v>-</v>
      </c>
      <c r="G425" s="12" t="str">
        <f>IF(C425="-","-",IF(AND(ISNUMBER(Fixture!G429),ISNUMBER(Fixture!I429),Fixture!F429&lt;&gt;"BYE",Fixture!J429&lt;&gt;"BYE"),"Yes","-"))</f>
        <v>-</v>
      </c>
      <c r="H425" s="9" t="str">
        <f>IF(G425="-","-",IF(Fixture!G429&gt;Fixture!I429,Settings!$G$7,IF(Fixture!G429=Fixture!I429,Settings!$G$8,IF(Fixture!G429&lt;Fixture!I429,Settings!$G$9,"-"))))</f>
        <v>-</v>
      </c>
      <c r="I425" s="13" t="str">
        <f>IF(G425="-","-",IF(Fixture!I429&gt;Fixture!G429,Settings!$G$7,IF(Fixture!I429=Fixture!G429,Settings!$G$8,IF(Fixture!I429&lt;Fixture!G429,Settings!$G$9,"-"))))</f>
        <v>-</v>
      </c>
    </row>
    <row r="426" spans="3:9" x14ac:dyDescent="0.25">
      <c r="C426" s="12" t="str">
        <f t="shared" si="14"/>
        <v>-</v>
      </c>
      <c r="D426" s="9" t="str">
        <f t="shared" si="15"/>
        <v>-</v>
      </c>
      <c r="E426" s="9" t="str">
        <f>IF(C426="-","-",IF(D426=maxgameno+2,"blank row 2",IF(D426=maxgameno+1,"blank row 1",INDEX(FixtureCode!$B$4:$AH$128,MATCH($C426,FixtureCode!$B$4:$B$128,0),MATCH("G"&amp;D426&amp;"-T1",FixtureCode!$B$4:$AH$4,0)))))</f>
        <v>-</v>
      </c>
      <c r="F426" s="13" t="str">
        <f>IF(C426="-","-",IF(D426=maxgameno+2,"blank row 2",IF(D426=maxgameno+1,"blank row 1",INDEX(FixtureCode!$B$4:$AH$128,MATCH($C426,FixtureCode!$B$4:$B$128,0),MATCH("G"&amp;D426&amp;"-T2",FixtureCode!$B$4:$AH$4,0)))))</f>
        <v>-</v>
      </c>
      <c r="G426" s="12" t="str">
        <f>IF(C426="-","-",IF(AND(ISNUMBER(Fixture!G430),ISNUMBER(Fixture!I430),Fixture!F430&lt;&gt;"BYE",Fixture!J430&lt;&gt;"BYE"),"Yes","-"))</f>
        <v>-</v>
      </c>
      <c r="H426" s="9" t="str">
        <f>IF(G426="-","-",IF(Fixture!G430&gt;Fixture!I430,Settings!$G$7,IF(Fixture!G430=Fixture!I430,Settings!$G$8,IF(Fixture!G430&lt;Fixture!I430,Settings!$G$9,"-"))))</f>
        <v>-</v>
      </c>
      <c r="I426" s="13" t="str">
        <f>IF(G426="-","-",IF(Fixture!I430&gt;Fixture!G430,Settings!$G$7,IF(Fixture!I430=Fixture!G430,Settings!$G$8,IF(Fixture!I430&lt;Fixture!G430,Settings!$G$9,"-"))))</f>
        <v>-</v>
      </c>
    </row>
    <row r="427" spans="3:9" x14ac:dyDescent="0.25">
      <c r="C427" s="12" t="str">
        <f t="shared" si="14"/>
        <v>-</v>
      </c>
      <c r="D427" s="9" t="str">
        <f t="shared" si="15"/>
        <v>-</v>
      </c>
      <c r="E427" s="9" t="str">
        <f>IF(C427="-","-",IF(D427=maxgameno+2,"blank row 2",IF(D427=maxgameno+1,"blank row 1",INDEX(FixtureCode!$B$4:$AH$128,MATCH($C427,FixtureCode!$B$4:$B$128,0),MATCH("G"&amp;D427&amp;"-T1",FixtureCode!$B$4:$AH$4,0)))))</f>
        <v>-</v>
      </c>
      <c r="F427" s="13" t="str">
        <f>IF(C427="-","-",IF(D427=maxgameno+2,"blank row 2",IF(D427=maxgameno+1,"blank row 1",INDEX(FixtureCode!$B$4:$AH$128,MATCH($C427,FixtureCode!$B$4:$B$128,0),MATCH("G"&amp;D427&amp;"-T2",FixtureCode!$B$4:$AH$4,0)))))</f>
        <v>-</v>
      </c>
      <c r="G427" s="12" t="str">
        <f>IF(C427="-","-",IF(AND(ISNUMBER(Fixture!G431),ISNUMBER(Fixture!I431),Fixture!F431&lt;&gt;"BYE",Fixture!J431&lt;&gt;"BYE"),"Yes","-"))</f>
        <v>-</v>
      </c>
      <c r="H427" s="9" t="str">
        <f>IF(G427="-","-",IF(Fixture!G431&gt;Fixture!I431,Settings!$G$7,IF(Fixture!G431=Fixture!I431,Settings!$G$8,IF(Fixture!G431&lt;Fixture!I431,Settings!$G$9,"-"))))</f>
        <v>-</v>
      </c>
      <c r="I427" s="13" t="str">
        <f>IF(G427="-","-",IF(Fixture!I431&gt;Fixture!G431,Settings!$G$7,IF(Fixture!I431=Fixture!G431,Settings!$G$8,IF(Fixture!I431&lt;Fixture!G431,Settings!$G$9,"-"))))</f>
        <v>-</v>
      </c>
    </row>
    <row r="428" spans="3:9" x14ac:dyDescent="0.25">
      <c r="C428" s="12" t="str">
        <f t="shared" si="14"/>
        <v>-</v>
      </c>
      <c r="D428" s="9" t="str">
        <f t="shared" si="15"/>
        <v>-</v>
      </c>
      <c r="E428" s="9" t="str">
        <f>IF(C428="-","-",IF(D428=maxgameno+2,"blank row 2",IF(D428=maxgameno+1,"blank row 1",INDEX(FixtureCode!$B$4:$AH$128,MATCH($C428,FixtureCode!$B$4:$B$128,0),MATCH("G"&amp;D428&amp;"-T1",FixtureCode!$B$4:$AH$4,0)))))</f>
        <v>-</v>
      </c>
      <c r="F428" s="13" t="str">
        <f>IF(C428="-","-",IF(D428=maxgameno+2,"blank row 2",IF(D428=maxgameno+1,"blank row 1",INDEX(FixtureCode!$B$4:$AH$128,MATCH($C428,FixtureCode!$B$4:$B$128,0),MATCH("G"&amp;D428&amp;"-T2",FixtureCode!$B$4:$AH$4,0)))))</f>
        <v>-</v>
      </c>
      <c r="G428" s="12" t="str">
        <f>IF(C428="-","-",IF(AND(ISNUMBER(Fixture!G432),ISNUMBER(Fixture!I432),Fixture!F432&lt;&gt;"BYE",Fixture!J432&lt;&gt;"BYE"),"Yes","-"))</f>
        <v>-</v>
      </c>
      <c r="H428" s="9" t="str">
        <f>IF(G428="-","-",IF(Fixture!G432&gt;Fixture!I432,Settings!$G$7,IF(Fixture!G432=Fixture!I432,Settings!$G$8,IF(Fixture!G432&lt;Fixture!I432,Settings!$G$9,"-"))))</f>
        <v>-</v>
      </c>
      <c r="I428" s="13" t="str">
        <f>IF(G428="-","-",IF(Fixture!I432&gt;Fixture!G432,Settings!$G$7,IF(Fixture!I432=Fixture!G432,Settings!$G$8,IF(Fixture!I432&lt;Fixture!G432,Settings!$G$9,"-"))))</f>
        <v>-</v>
      </c>
    </row>
    <row r="429" spans="3:9" x14ac:dyDescent="0.25">
      <c r="C429" s="12" t="str">
        <f t="shared" si="14"/>
        <v>-</v>
      </c>
      <c r="D429" s="9" t="str">
        <f t="shared" si="15"/>
        <v>-</v>
      </c>
      <c r="E429" s="9" t="str">
        <f>IF(C429="-","-",IF(D429=maxgameno+2,"blank row 2",IF(D429=maxgameno+1,"blank row 1",INDEX(FixtureCode!$B$4:$AH$128,MATCH($C429,FixtureCode!$B$4:$B$128,0),MATCH("G"&amp;D429&amp;"-T1",FixtureCode!$B$4:$AH$4,0)))))</f>
        <v>-</v>
      </c>
      <c r="F429" s="13" t="str">
        <f>IF(C429="-","-",IF(D429=maxgameno+2,"blank row 2",IF(D429=maxgameno+1,"blank row 1",INDEX(FixtureCode!$B$4:$AH$128,MATCH($C429,FixtureCode!$B$4:$B$128,0),MATCH("G"&amp;D429&amp;"-T2",FixtureCode!$B$4:$AH$4,0)))))</f>
        <v>-</v>
      </c>
      <c r="G429" s="12" t="str">
        <f>IF(C429="-","-",IF(AND(ISNUMBER(Fixture!G433),ISNUMBER(Fixture!I433),Fixture!F433&lt;&gt;"BYE",Fixture!J433&lt;&gt;"BYE"),"Yes","-"))</f>
        <v>-</v>
      </c>
      <c r="H429" s="9" t="str">
        <f>IF(G429="-","-",IF(Fixture!G433&gt;Fixture!I433,Settings!$G$7,IF(Fixture!G433=Fixture!I433,Settings!$G$8,IF(Fixture!G433&lt;Fixture!I433,Settings!$G$9,"-"))))</f>
        <v>-</v>
      </c>
      <c r="I429" s="13" t="str">
        <f>IF(G429="-","-",IF(Fixture!I433&gt;Fixture!G433,Settings!$G$7,IF(Fixture!I433=Fixture!G433,Settings!$G$8,IF(Fixture!I433&lt;Fixture!G433,Settings!$G$9,"-"))))</f>
        <v>-</v>
      </c>
    </row>
    <row r="430" spans="3:9" x14ac:dyDescent="0.25">
      <c r="C430" s="12" t="str">
        <f t="shared" si="14"/>
        <v>-</v>
      </c>
      <c r="D430" s="9" t="str">
        <f t="shared" si="15"/>
        <v>-</v>
      </c>
      <c r="E430" s="9" t="str">
        <f>IF(C430="-","-",IF(D430=maxgameno+2,"blank row 2",IF(D430=maxgameno+1,"blank row 1",INDEX(FixtureCode!$B$4:$AH$128,MATCH($C430,FixtureCode!$B$4:$B$128,0),MATCH("G"&amp;D430&amp;"-T1",FixtureCode!$B$4:$AH$4,0)))))</f>
        <v>-</v>
      </c>
      <c r="F430" s="13" t="str">
        <f>IF(C430="-","-",IF(D430=maxgameno+2,"blank row 2",IF(D430=maxgameno+1,"blank row 1",INDEX(FixtureCode!$B$4:$AH$128,MATCH($C430,FixtureCode!$B$4:$B$128,0),MATCH("G"&amp;D430&amp;"-T2",FixtureCode!$B$4:$AH$4,0)))))</f>
        <v>-</v>
      </c>
      <c r="G430" s="12" t="str">
        <f>IF(C430="-","-",IF(AND(ISNUMBER(Fixture!G434),ISNUMBER(Fixture!I434),Fixture!F434&lt;&gt;"BYE",Fixture!J434&lt;&gt;"BYE"),"Yes","-"))</f>
        <v>-</v>
      </c>
      <c r="H430" s="9" t="str">
        <f>IF(G430="-","-",IF(Fixture!G434&gt;Fixture!I434,Settings!$G$7,IF(Fixture!G434=Fixture!I434,Settings!$G$8,IF(Fixture!G434&lt;Fixture!I434,Settings!$G$9,"-"))))</f>
        <v>-</v>
      </c>
      <c r="I430" s="13" t="str">
        <f>IF(G430="-","-",IF(Fixture!I434&gt;Fixture!G434,Settings!$G$7,IF(Fixture!I434=Fixture!G434,Settings!$G$8,IF(Fixture!I434&lt;Fixture!G434,Settings!$G$9,"-"))))</f>
        <v>-</v>
      </c>
    </row>
    <row r="431" spans="3:9" x14ac:dyDescent="0.25">
      <c r="C431" s="12" t="str">
        <f t="shared" si="14"/>
        <v>-</v>
      </c>
      <c r="D431" s="9" t="str">
        <f t="shared" si="15"/>
        <v>-</v>
      </c>
      <c r="E431" s="9" t="str">
        <f>IF(C431="-","-",IF(D431=maxgameno+2,"blank row 2",IF(D431=maxgameno+1,"blank row 1",INDEX(FixtureCode!$B$4:$AH$128,MATCH($C431,FixtureCode!$B$4:$B$128,0),MATCH("G"&amp;D431&amp;"-T1",FixtureCode!$B$4:$AH$4,0)))))</f>
        <v>-</v>
      </c>
      <c r="F431" s="13" t="str">
        <f>IF(C431="-","-",IF(D431=maxgameno+2,"blank row 2",IF(D431=maxgameno+1,"blank row 1",INDEX(FixtureCode!$B$4:$AH$128,MATCH($C431,FixtureCode!$B$4:$B$128,0),MATCH("G"&amp;D431&amp;"-T2",FixtureCode!$B$4:$AH$4,0)))))</f>
        <v>-</v>
      </c>
      <c r="G431" s="12" t="str">
        <f>IF(C431="-","-",IF(AND(ISNUMBER(Fixture!G435),ISNUMBER(Fixture!I435),Fixture!F435&lt;&gt;"BYE",Fixture!J435&lt;&gt;"BYE"),"Yes","-"))</f>
        <v>-</v>
      </c>
      <c r="H431" s="9" t="str">
        <f>IF(G431="-","-",IF(Fixture!G435&gt;Fixture!I435,Settings!$G$7,IF(Fixture!G435=Fixture!I435,Settings!$G$8,IF(Fixture!G435&lt;Fixture!I435,Settings!$G$9,"-"))))</f>
        <v>-</v>
      </c>
      <c r="I431" s="13" t="str">
        <f>IF(G431="-","-",IF(Fixture!I435&gt;Fixture!G435,Settings!$G$7,IF(Fixture!I435=Fixture!G435,Settings!$G$8,IF(Fixture!I435&lt;Fixture!G435,Settings!$G$9,"-"))))</f>
        <v>-</v>
      </c>
    </row>
    <row r="432" spans="3:9" x14ac:dyDescent="0.25">
      <c r="C432" s="12" t="str">
        <f t="shared" si="14"/>
        <v>-</v>
      </c>
      <c r="D432" s="9" t="str">
        <f t="shared" si="15"/>
        <v>-</v>
      </c>
      <c r="E432" s="9" t="str">
        <f>IF(C432="-","-",IF(D432=maxgameno+2,"blank row 2",IF(D432=maxgameno+1,"blank row 1",INDEX(FixtureCode!$B$4:$AH$128,MATCH($C432,FixtureCode!$B$4:$B$128,0),MATCH("G"&amp;D432&amp;"-T1",FixtureCode!$B$4:$AH$4,0)))))</f>
        <v>-</v>
      </c>
      <c r="F432" s="13" t="str">
        <f>IF(C432="-","-",IF(D432=maxgameno+2,"blank row 2",IF(D432=maxgameno+1,"blank row 1",INDEX(FixtureCode!$B$4:$AH$128,MATCH($C432,FixtureCode!$B$4:$B$128,0),MATCH("G"&amp;D432&amp;"-T2",FixtureCode!$B$4:$AH$4,0)))))</f>
        <v>-</v>
      </c>
      <c r="G432" s="12" t="str">
        <f>IF(C432="-","-",IF(AND(ISNUMBER(Fixture!G436),ISNUMBER(Fixture!I436),Fixture!F436&lt;&gt;"BYE",Fixture!J436&lt;&gt;"BYE"),"Yes","-"))</f>
        <v>-</v>
      </c>
      <c r="H432" s="9" t="str">
        <f>IF(G432="-","-",IF(Fixture!G436&gt;Fixture!I436,Settings!$G$7,IF(Fixture!G436=Fixture!I436,Settings!$G$8,IF(Fixture!G436&lt;Fixture!I436,Settings!$G$9,"-"))))</f>
        <v>-</v>
      </c>
      <c r="I432" s="13" t="str">
        <f>IF(G432="-","-",IF(Fixture!I436&gt;Fixture!G436,Settings!$G$7,IF(Fixture!I436=Fixture!G436,Settings!$G$8,IF(Fixture!I436&lt;Fixture!G436,Settings!$G$9,"-"))))</f>
        <v>-</v>
      </c>
    </row>
    <row r="433" spans="3:9" x14ac:dyDescent="0.25">
      <c r="C433" s="12" t="str">
        <f t="shared" si="14"/>
        <v>-</v>
      </c>
      <c r="D433" s="9" t="str">
        <f t="shared" si="15"/>
        <v>-</v>
      </c>
      <c r="E433" s="9" t="str">
        <f>IF(C433="-","-",IF(D433=maxgameno+2,"blank row 2",IF(D433=maxgameno+1,"blank row 1",INDEX(FixtureCode!$B$4:$AH$128,MATCH($C433,FixtureCode!$B$4:$B$128,0),MATCH("G"&amp;D433&amp;"-T1",FixtureCode!$B$4:$AH$4,0)))))</f>
        <v>-</v>
      </c>
      <c r="F433" s="13" t="str">
        <f>IF(C433="-","-",IF(D433=maxgameno+2,"blank row 2",IF(D433=maxgameno+1,"blank row 1",INDEX(FixtureCode!$B$4:$AH$128,MATCH($C433,FixtureCode!$B$4:$B$128,0),MATCH("G"&amp;D433&amp;"-T2",FixtureCode!$B$4:$AH$4,0)))))</f>
        <v>-</v>
      </c>
      <c r="G433" s="12" t="str">
        <f>IF(C433="-","-",IF(AND(ISNUMBER(Fixture!G437),ISNUMBER(Fixture!I437),Fixture!F437&lt;&gt;"BYE",Fixture!J437&lt;&gt;"BYE"),"Yes","-"))</f>
        <v>-</v>
      </c>
      <c r="H433" s="9" t="str">
        <f>IF(G433="-","-",IF(Fixture!G437&gt;Fixture!I437,Settings!$G$7,IF(Fixture!G437=Fixture!I437,Settings!$G$8,IF(Fixture!G437&lt;Fixture!I437,Settings!$G$9,"-"))))</f>
        <v>-</v>
      </c>
      <c r="I433" s="13" t="str">
        <f>IF(G433="-","-",IF(Fixture!I437&gt;Fixture!G437,Settings!$G$7,IF(Fixture!I437=Fixture!G437,Settings!$G$8,IF(Fixture!I437&lt;Fixture!G437,Settings!$G$9,"-"))))</f>
        <v>-</v>
      </c>
    </row>
    <row r="434" spans="3:9" x14ac:dyDescent="0.25">
      <c r="C434" s="12" t="str">
        <f t="shared" si="14"/>
        <v>-</v>
      </c>
      <c r="D434" s="9" t="str">
        <f t="shared" si="15"/>
        <v>-</v>
      </c>
      <c r="E434" s="9" t="str">
        <f>IF(C434="-","-",IF(D434=maxgameno+2,"blank row 2",IF(D434=maxgameno+1,"blank row 1",INDEX(FixtureCode!$B$4:$AH$128,MATCH($C434,FixtureCode!$B$4:$B$128,0),MATCH("G"&amp;D434&amp;"-T1",FixtureCode!$B$4:$AH$4,0)))))</f>
        <v>-</v>
      </c>
      <c r="F434" s="13" t="str">
        <f>IF(C434="-","-",IF(D434=maxgameno+2,"blank row 2",IF(D434=maxgameno+1,"blank row 1",INDEX(FixtureCode!$B$4:$AH$128,MATCH($C434,FixtureCode!$B$4:$B$128,0),MATCH("G"&amp;D434&amp;"-T2",FixtureCode!$B$4:$AH$4,0)))))</f>
        <v>-</v>
      </c>
      <c r="G434" s="12" t="str">
        <f>IF(C434="-","-",IF(AND(ISNUMBER(Fixture!G438),ISNUMBER(Fixture!I438),Fixture!F438&lt;&gt;"BYE",Fixture!J438&lt;&gt;"BYE"),"Yes","-"))</f>
        <v>-</v>
      </c>
      <c r="H434" s="9" t="str">
        <f>IF(G434="-","-",IF(Fixture!G438&gt;Fixture!I438,Settings!$G$7,IF(Fixture!G438=Fixture!I438,Settings!$G$8,IF(Fixture!G438&lt;Fixture!I438,Settings!$G$9,"-"))))</f>
        <v>-</v>
      </c>
      <c r="I434" s="13" t="str">
        <f>IF(G434="-","-",IF(Fixture!I438&gt;Fixture!G438,Settings!$G$7,IF(Fixture!I438=Fixture!G438,Settings!$G$8,IF(Fixture!I438&lt;Fixture!G438,Settings!$G$9,"-"))))</f>
        <v>-</v>
      </c>
    </row>
    <row r="435" spans="3:9" x14ac:dyDescent="0.25">
      <c r="C435" s="12" t="str">
        <f t="shared" si="14"/>
        <v>-</v>
      </c>
      <c r="D435" s="9" t="str">
        <f t="shared" si="15"/>
        <v>-</v>
      </c>
      <c r="E435" s="9" t="str">
        <f>IF(C435="-","-",IF(D435=maxgameno+2,"blank row 2",IF(D435=maxgameno+1,"blank row 1",INDEX(FixtureCode!$B$4:$AH$128,MATCH($C435,FixtureCode!$B$4:$B$128,0),MATCH("G"&amp;D435&amp;"-T1",FixtureCode!$B$4:$AH$4,0)))))</f>
        <v>-</v>
      </c>
      <c r="F435" s="13" t="str">
        <f>IF(C435="-","-",IF(D435=maxgameno+2,"blank row 2",IF(D435=maxgameno+1,"blank row 1",INDEX(FixtureCode!$B$4:$AH$128,MATCH($C435,FixtureCode!$B$4:$B$128,0),MATCH("G"&amp;D435&amp;"-T2",FixtureCode!$B$4:$AH$4,0)))))</f>
        <v>-</v>
      </c>
      <c r="G435" s="12" t="str">
        <f>IF(C435="-","-",IF(AND(ISNUMBER(Fixture!G439),ISNUMBER(Fixture!I439),Fixture!F439&lt;&gt;"BYE",Fixture!J439&lt;&gt;"BYE"),"Yes","-"))</f>
        <v>-</v>
      </c>
      <c r="H435" s="9" t="str">
        <f>IF(G435="-","-",IF(Fixture!G439&gt;Fixture!I439,Settings!$G$7,IF(Fixture!G439=Fixture!I439,Settings!$G$8,IF(Fixture!G439&lt;Fixture!I439,Settings!$G$9,"-"))))</f>
        <v>-</v>
      </c>
      <c r="I435" s="13" t="str">
        <f>IF(G435="-","-",IF(Fixture!I439&gt;Fixture!G439,Settings!$G$7,IF(Fixture!I439=Fixture!G439,Settings!$G$8,IF(Fixture!I439&lt;Fixture!G439,Settings!$G$9,"-"))))</f>
        <v>-</v>
      </c>
    </row>
    <row r="436" spans="3:9" x14ac:dyDescent="0.25">
      <c r="C436" s="12" t="str">
        <f t="shared" si="14"/>
        <v>-</v>
      </c>
      <c r="D436" s="9" t="str">
        <f t="shared" si="15"/>
        <v>-</v>
      </c>
      <c r="E436" s="9" t="str">
        <f>IF(C436="-","-",IF(D436=maxgameno+2,"blank row 2",IF(D436=maxgameno+1,"blank row 1",INDEX(FixtureCode!$B$4:$AH$128,MATCH($C436,FixtureCode!$B$4:$B$128,0),MATCH("G"&amp;D436&amp;"-T1",FixtureCode!$B$4:$AH$4,0)))))</f>
        <v>-</v>
      </c>
      <c r="F436" s="13" t="str">
        <f>IF(C436="-","-",IF(D436=maxgameno+2,"blank row 2",IF(D436=maxgameno+1,"blank row 1",INDEX(FixtureCode!$B$4:$AH$128,MATCH($C436,FixtureCode!$B$4:$B$128,0),MATCH("G"&amp;D436&amp;"-T2",FixtureCode!$B$4:$AH$4,0)))))</f>
        <v>-</v>
      </c>
      <c r="G436" s="12" t="str">
        <f>IF(C436="-","-",IF(AND(ISNUMBER(Fixture!G440),ISNUMBER(Fixture!I440),Fixture!F440&lt;&gt;"BYE",Fixture!J440&lt;&gt;"BYE"),"Yes","-"))</f>
        <v>-</v>
      </c>
      <c r="H436" s="9" t="str">
        <f>IF(G436="-","-",IF(Fixture!G440&gt;Fixture!I440,Settings!$G$7,IF(Fixture!G440=Fixture!I440,Settings!$G$8,IF(Fixture!G440&lt;Fixture!I440,Settings!$G$9,"-"))))</f>
        <v>-</v>
      </c>
      <c r="I436" s="13" t="str">
        <f>IF(G436="-","-",IF(Fixture!I440&gt;Fixture!G440,Settings!$G$7,IF(Fixture!I440=Fixture!G440,Settings!$G$8,IF(Fixture!I440&lt;Fixture!G440,Settings!$G$9,"-"))))</f>
        <v>-</v>
      </c>
    </row>
    <row r="437" spans="3:9" x14ac:dyDescent="0.25">
      <c r="C437" s="12" t="str">
        <f t="shared" si="14"/>
        <v>-</v>
      </c>
      <c r="D437" s="9" t="str">
        <f t="shared" si="15"/>
        <v>-</v>
      </c>
      <c r="E437" s="9" t="str">
        <f>IF(C437="-","-",IF(D437=maxgameno+2,"blank row 2",IF(D437=maxgameno+1,"blank row 1",INDEX(FixtureCode!$B$4:$AH$128,MATCH($C437,FixtureCode!$B$4:$B$128,0),MATCH("G"&amp;D437&amp;"-T1",FixtureCode!$B$4:$AH$4,0)))))</f>
        <v>-</v>
      </c>
      <c r="F437" s="13" t="str">
        <f>IF(C437="-","-",IF(D437=maxgameno+2,"blank row 2",IF(D437=maxgameno+1,"blank row 1",INDEX(FixtureCode!$B$4:$AH$128,MATCH($C437,FixtureCode!$B$4:$B$128,0),MATCH("G"&amp;D437&amp;"-T2",FixtureCode!$B$4:$AH$4,0)))))</f>
        <v>-</v>
      </c>
      <c r="G437" s="12" t="str">
        <f>IF(C437="-","-",IF(AND(ISNUMBER(Fixture!G441),ISNUMBER(Fixture!I441),Fixture!F441&lt;&gt;"BYE",Fixture!J441&lt;&gt;"BYE"),"Yes","-"))</f>
        <v>-</v>
      </c>
      <c r="H437" s="9" t="str">
        <f>IF(G437="-","-",IF(Fixture!G441&gt;Fixture!I441,Settings!$G$7,IF(Fixture!G441=Fixture!I441,Settings!$G$8,IF(Fixture!G441&lt;Fixture!I441,Settings!$G$9,"-"))))</f>
        <v>-</v>
      </c>
      <c r="I437" s="13" t="str">
        <f>IF(G437="-","-",IF(Fixture!I441&gt;Fixture!G441,Settings!$G$7,IF(Fixture!I441=Fixture!G441,Settings!$G$8,IF(Fixture!I441&lt;Fixture!G441,Settings!$G$9,"-"))))</f>
        <v>-</v>
      </c>
    </row>
    <row r="438" spans="3:9" x14ac:dyDescent="0.25">
      <c r="C438" s="12" t="str">
        <f t="shared" si="14"/>
        <v>-</v>
      </c>
      <c r="D438" s="9" t="str">
        <f t="shared" si="15"/>
        <v>-</v>
      </c>
      <c r="E438" s="9" t="str">
        <f>IF(C438="-","-",IF(D438=maxgameno+2,"blank row 2",IF(D438=maxgameno+1,"blank row 1",INDEX(FixtureCode!$B$4:$AH$128,MATCH($C438,FixtureCode!$B$4:$B$128,0),MATCH("G"&amp;D438&amp;"-T1",FixtureCode!$B$4:$AH$4,0)))))</f>
        <v>-</v>
      </c>
      <c r="F438" s="13" t="str">
        <f>IF(C438="-","-",IF(D438=maxgameno+2,"blank row 2",IF(D438=maxgameno+1,"blank row 1",INDEX(FixtureCode!$B$4:$AH$128,MATCH($C438,FixtureCode!$B$4:$B$128,0),MATCH("G"&amp;D438&amp;"-T2",FixtureCode!$B$4:$AH$4,0)))))</f>
        <v>-</v>
      </c>
      <c r="G438" s="12" t="str">
        <f>IF(C438="-","-",IF(AND(ISNUMBER(Fixture!G442),ISNUMBER(Fixture!I442),Fixture!F442&lt;&gt;"BYE",Fixture!J442&lt;&gt;"BYE"),"Yes","-"))</f>
        <v>-</v>
      </c>
      <c r="H438" s="9" t="str">
        <f>IF(G438="-","-",IF(Fixture!G442&gt;Fixture!I442,Settings!$G$7,IF(Fixture!G442=Fixture!I442,Settings!$G$8,IF(Fixture!G442&lt;Fixture!I442,Settings!$G$9,"-"))))</f>
        <v>-</v>
      </c>
      <c r="I438" s="13" t="str">
        <f>IF(G438="-","-",IF(Fixture!I442&gt;Fixture!G442,Settings!$G$7,IF(Fixture!I442=Fixture!G442,Settings!$G$8,IF(Fixture!I442&lt;Fixture!G442,Settings!$G$9,"-"))))</f>
        <v>-</v>
      </c>
    </row>
    <row r="439" spans="3:9" x14ac:dyDescent="0.25">
      <c r="C439" s="12" t="str">
        <f t="shared" si="14"/>
        <v>-</v>
      </c>
      <c r="D439" s="9" t="str">
        <f t="shared" si="15"/>
        <v>-</v>
      </c>
      <c r="E439" s="9" t="str">
        <f>IF(C439="-","-",IF(D439=maxgameno+2,"blank row 2",IF(D439=maxgameno+1,"blank row 1",INDEX(FixtureCode!$B$4:$AH$128,MATCH($C439,FixtureCode!$B$4:$B$128,0),MATCH("G"&amp;D439&amp;"-T1",FixtureCode!$B$4:$AH$4,0)))))</f>
        <v>-</v>
      </c>
      <c r="F439" s="13" t="str">
        <f>IF(C439="-","-",IF(D439=maxgameno+2,"blank row 2",IF(D439=maxgameno+1,"blank row 1",INDEX(FixtureCode!$B$4:$AH$128,MATCH($C439,FixtureCode!$B$4:$B$128,0),MATCH("G"&amp;D439&amp;"-T2",FixtureCode!$B$4:$AH$4,0)))))</f>
        <v>-</v>
      </c>
      <c r="G439" s="12" t="str">
        <f>IF(C439="-","-",IF(AND(ISNUMBER(Fixture!G443),ISNUMBER(Fixture!I443),Fixture!F443&lt;&gt;"BYE",Fixture!J443&lt;&gt;"BYE"),"Yes","-"))</f>
        <v>-</v>
      </c>
      <c r="H439" s="9" t="str">
        <f>IF(G439="-","-",IF(Fixture!G443&gt;Fixture!I443,Settings!$G$7,IF(Fixture!G443=Fixture!I443,Settings!$G$8,IF(Fixture!G443&lt;Fixture!I443,Settings!$G$9,"-"))))</f>
        <v>-</v>
      </c>
      <c r="I439" s="13" t="str">
        <f>IF(G439="-","-",IF(Fixture!I443&gt;Fixture!G443,Settings!$G$7,IF(Fixture!I443=Fixture!G443,Settings!$G$8,IF(Fixture!I443&lt;Fixture!G443,Settings!$G$9,"-"))))</f>
        <v>-</v>
      </c>
    </row>
    <row r="440" spans="3:9" x14ac:dyDescent="0.25">
      <c r="C440" s="12" t="str">
        <f t="shared" si="14"/>
        <v>-</v>
      </c>
      <c r="D440" s="9" t="str">
        <f t="shared" si="15"/>
        <v>-</v>
      </c>
      <c r="E440" s="9" t="str">
        <f>IF(C440="-","-",IF(D440=maxgameno+2,"blank row 2",IF(D440=maxgameno+1,"blank row 1",INDEX(FixtureCode!$B$4:$AH$128,MATCH($C440,FixtureCode!$B$4:$B$128,0),MATCH("G"&amp;D440&amp;"-T1",FixtureCode!$B$4:$AH$4,0)))))</f>
        <v>-</v>
      </c>
      <c r="F440" s="13" t="str">
        <f>IF(C440="-","-",IF(D440=maxgameno+2,"blank row 2",IF(D440=maxgameno+1,"blank row 1",INDEX(FixtureCode!$B$4:$AH$128,MATCH($C440,FixtureCode!$B$4:$B$128,0),MATCH("G"&amp;D440&amp;"-T2",FixtureCode!$B$4:$AH$4,0)))))</f>
        <v>-</v>
      </c>
      <c r="G440" s="12" t="str">
        <f>IF(C440="-","-",IF(AND(ISNUMBER(Fixture!G444),ISNUMBER(Fixture!I444),Fixture!F444&lt;&gt;"BYE",Fixture!J444&lt;&gt;"BYE"),"Yes","-"))</f>
        <v>-</v>
      </c>
      <c r="H440" s="9" t="str">
        <f>IF(G440="-","-",IF(Fixture!G444&gt;Fixture!I444,Settings!$G$7,IF(Fixture!G444=Fixture!I444,Settings!$G$8,IF(Fixture!G444&lt;Fixture!I444,Settings!$G$9,"-"))))</f>
        <v>-</v>
      </c>
      <c r="I440" s="13" t="str">
        <f>IF(G440="-","-",IF(Fixture!I444&gt;Fixture!G444,Settings!$G$7,IF(Fixture!I444=Fixture!G444,Settings!$G$8,IF(Fixture!I444&lt;Fixture!G444,Settings!$G$9,"-"))))</f>
        <v>-</v>
      </c>
    </row>
    <row r="441" spans="3:9" x14ac:dyDescent="0.25">
      <c r="C441" s="12" t="str">
        <f t="shared" si="14"/>
        <v>-</v>
      </c>
      <c r="D441" s="9" t="str">
        <f t="shared" si="15"/>
        <v>-</v>
      </c>
      <c r="E441" s="9" t="str">
        <f>IF(C441="-","-",IF(D441=maxgameno+2,"blank row 2",IF(D441=maxgameno+1,"blank row 1",INDEX(FixtureCode!$B$4:$AH$128,MATCH($C441,FixtureCode!$B$4:$B$128,0),MATCH("G"&amp;D441&amp;"-T1",FixtureCode!$B$4:$AH$4,0)))))</f>
        <v>-</v>
      </c>
      <c r="F441" s="13" t="str">
        <f>IF(C441="-","-",IF(D441=maxgameno+2,"blank row 2",IF(D441=maxgameno+1,"blank row 1",INDEX(FixtureCode!$B$4:$AH$128,MATCH($C441,FixtureCode!$B$4:$B$128,0),MATCH("G"&amp;D441&amp;"-T2",FixtureCode!$B$4:$AH$4,0)))))</f>
        <v>-</v>
      </c>
      <c r="G441" s="12" t="str">
        <f>IF(C441="-","-",IF(AND(ISNUMBER(Fixture!G445),ISNUMBER(Fixture!I445),Fixture!F445&lt;&gt;"BYE",Fixture!J445&lt;&gt;"BYE"),"Yes","-"))</f>
        <v>-</v>
      </c>
      <c r="H441" s="9" t="str">
        <f>IF(G441="-","-",IF(Fixture!G445&gt;Fixture!I445,Settings!$G$7,IF(Fixture!G445=Fixture!I445,Settings!$G$8,IF(Fixture!G445&lt;Fixture!I445,Settings!$G$9,"-"))))</f>
        <v>-</v>
      </c>
      <c r="I441" s="13" t="str">
        <f>IF(G441="-","-",IF(Fixture!I445&gt;Fixture!G445,Settings!$G$7,IF(Fixture!I445=Fixture!G445,Settings!$G$8,IF(Fixture!I445&lt;Fixture!G445,Settings!$G$9,"-"))))</f>
        <v>-</v>
      </c>
    </row>
    <row r="442" spans="3:9" x14ac:dyDescent="0.25">
      <c r="C442" s="12" t="str">
        <f t="shared" si="14"/>
        <v>-</v>
      </c>
      <c r="D442" s="9" t="str">
        <f t="shared" si="15"/>
        <v>-</v>
      </c>
      <c r="E442" s="9" t="str">
        <f>IF(C442="-","-",IF(D442=maxgameno+2,"blank row 2",IF(D442=maxgameno+1,"blank row 1",INDEX(FixtureCode!$B$4:$AH$128,MATCH($C442,FixtureCode!$B$4:$B$128,0),MATCH("G"&amp;D442&amp;"-T1",FixtureCode!$B$4:$AH$4,0)))))</f>
        <v>-</v>
      </c>
      <c r="F442" s="13" t="str">
        <f>IF(C442="-","-",IF(D442=maxgameno+2,"blank row 2",IF(D442=maxgameno+1,"blank row 1",INDEX(FixtureCode!$B$4:$AH$128,MATCH($C442,FixtureCode!$B$4:$B$128,0),MATCH("G"&amp;D442&amp;"-T2",FixtureCode!$B$4:$AH$4,0)))))</f>
        <v>-</v>
      </c>
      <c r="G442" s="12" t="str">
        <f>IF(C442="-","-",IF(AND(ISNUMBER(Fixture!G446),ISNUMBER(Fixture!I446),Fixture!F446&lt;&gt;"BYE",Fixture!J446&lt;&gt;"BYE"),"Yes","-"))</f>
        <v>-</v>
      </c>
      <c r="H442" s="9" t="str">
        <f>IF(G442="-","-",IF(Fixture!G446&gt;Fixture!I446,Settings!$G$7,IF(Fixture!G446=Fixture!I446,Settings!$G$8,IF(Fixture!G446&lt;Fixture!I446,Settings!$G$9,"-"))))</f>
        <v>-</v>
      </c>
      <c r="I442" s="13" t="str">
        <f>IF(G442="-","-",IF(Fixture!I446&gt;Fixture!G446,Settings!$G$7,IF(Fixture!I446=Fixture!G446,Settings!$G$8,IF(Fixture!I446&lt;Fixture!G446,Settings!$G$9,"-"))))</f>
        <v>-</v>
      </c>
    </row>
    <row r="443" spans="3:9" x14ac:dyDescent="0.25">
      <c r="C443" s="12" t="str">
        <f t="shared" si="14"/>
        <v>-</v>
      </c>
      <c r="D443" s="9" t="str">
        <f t="shared" si="15"/>
        <v>-</v>
      </c>
      <c r="E443" s="9" t="str">
        <f>IF(C443="-","-",IF(D443=maxgameno+2,"blank row 2",IF(D443=maxgameno+1,"blank row 1",INDEX(FixtureCode!$B$4:$AH$128,MATCH($C443,FixtureCode!$B$4:$B$128,0),MATCH("G"&amp;D443&amp;"-T1",FixtureCode!$B$4:$AH$4,0)))))</f>
        <v>-</v>
      </c>
      <c r="F443" s="13" t="str">
        <f>IF(C443="-","-",IF(D443=maxgameno+2,"blank row 2",IF(D443=maxgameno+1,"blank row 1",INDEX(FixtureCode!$B$4:$AH$128,MATCH($C443,FixtureCode!$B$4:$B$128,0),MATCH("G"&amp;D443&amp;"-T2",FixtureCode!$B$4:$AH$4,0)))))</f>
        <v>-</v>
      </c>
      <c r="G443" s="12" t="str">
        <f>IF(C443="-","-",IF(AND(ISNUMBER(Fixture!G447),ISNUMBER(Fixture!I447),Fixture!F447&lt;&gt;"BYE",Fixture!J447&lt;&gt;"BYE"),"Yes","-"))</f>
        <v>-</v>
      </c>
      <c r="H443" s="9" t="str">
        <f>IF(G443="-","-",IF(Fixture!G447&gt;Fixture!I447,Settings!$G$7,IF(Fixture!G447=Fixture!I447,Settings!$G$8,IF(Fixture!G447&lt;Fixture!I447,Settings!$G$9,"-"))))</f>
        <v>-</v>
      </c>
      <c r="I443" s="13" t="str">
        <f>IF(G443="-","-",IF(Fixture!I447&gt;Fixture!G447,Settings!$G$7,IF(Fixture!I447=Fixture!G447,Settings!$G$8,IF(Fixture!I447&lt;Fixture!G447,Settings!$G$9,"-"))))</f>
        <v>-</v>
      </c>
    </row>
    <row r="444" spans="3:9" x14ac:dyDescent="0.25">
      <c r="C444" s="12" t="str">
        <f t="shared" si="14"/>
        <v>-</v>
      </c>
      <c r="D444" s="9" t="str">
        <f t="shared" si="15"/>
        <v>-</v>
      </c>
      <c r="E444" s="9" t="str">
        <f>IF(C444="-","-",IF(D444=maxgameno+2,"blank row 2",IF(D444=maxgameno+1,"blank row 1",INDEX(FixtureCode!$B$4:$AH$128,MATCH($C444,FixtureCode!$B$4:$B$128,0),MATCH("G"&amp;D444&amp;"-T1",FixtureCode!$B$4:$AH$4,0)))))</f>
        <v>-</v>
      </c>
      <c r="F444" s="13" t="str">
        <f>IF(C444="-","-",IF(D444=maxgameno+2,"blank row 2",IF(D444=maxgameno+1,"blank row 1",INDEX(FixtureCode!$B$4:$AH$128,MATCH($C444,FixtureCode!$B$4:$B$128,0),MATCH("G"&amp;D444&amp;"-T2",FixtureCode!$B$4:$AH$4,0)))))</f>
        <v>-</v>
      </c>
      <c r="G444" s="12" t="str">
        <f>IF(C444="-","-",IF(AND(ISNUMBER(Fixture!G448),ISNUMBER(Fixture!I448),Fixture!F448&lt;&gt;"BYE",Fixture!J448&lt;&gt;"BYE"),"Yes","-"))</f>
        <v>-</v>
      </c>
      <c r="H444" s="9" t="str">
        <f>IF(G444="-","-",IF(Fixture!G448&gt;Fixture!I448,Settings!$G$7,IF(Fixture!G448=Fixture!I448,Settings!$G$8,IF(Fixture!G448&lt;Fixture!I448,Settings!$G$9,"-"))))</f>
        <v>-</v>
      </c>
      <c r="I444" s="13" t="str">
        <f>IF(G444="-","-",IF(Fixture!I448&gt;Fixture!G448,Settings!$G$7,IF(Fixture!I448=Fixture!G448,Settings!$G$8,IF(Fixture!I448&lt;Fixture!G448,Settings!$G$9,"-"))))</f>
        <v>-</v>
      </c>
    </row>
    <row r="445" spans="3:9" x14ac:dyDescent="0.25">
      <c r="C445" s="12" t="str">
        <f t="shared" si="14"/>
        <v>-</v>
      </c>
      <c r="D445" s="9" t="str">
        <f t="shared" si="15"/>
        <v>-</v>
      </c>
      <c r="E445" s="9" t="str">
        <f>IF(C445="-","-",IF(D445=maxgameno+2,"blank row 2",IF(D445=maxgameno+1,"blank row 1",INDEX(FixtureCode!$B$4:$AH$128,MATCH($C445,FixtureCode!$B$4:$B$128,0),MATCH("G"&amp;D445&amp;"-T1",FixtureCode!$B$4:$AH$4,0)))))</f>
        <v>-</v>
      </c>
      <c r="F445" s="13" t="str">
        <f>IF(C445="-","-",IF(D445=maxgameno+2,"blank row 2",IF(D445=maxgameno+1,"blank row 1",INDEX(FixtureCode!$B$4:$AH$128,MATCH($C445,FixtureCode!$B$4:$B$128,0),MATCH("G"&amp;D445&amp;"-T2",FixtureCode!$B$4:$AH$4,0)))))</f>
        <v>-</v>
      </c>
      <c r="G445" s="12" t="str">
        <f>IF(C445="-","-",IF(AND(ISNUMBER(Fixture!G449),ISNUMBER(Fixture!I449),Fixture!F449&lt;&gt;"BYE",Fixture!J449&lt;&gt;"BYE"),"Yes","-"))</f>
        <v>-</v>
      </c>
      <c r="H445" s="9" t="str">
        <f>IF(G445="-","-",IF(Fixture!G449&gt;Fixture!I449,Settings!$G$7,IF(Fixture!G449=Fixture!I449,Settings!$G$8,IF(Fixture!G449&lt;Fixture!I449,Settings!$G$9,"-"))))</f>
        <v>-</v>
      </c>
      <c r="I445" s="13" t="str">
        <f>IF(G445="-","-",IF(Fixture!I449&gt;Fixture!G449,Settings!$G$7,IF(Fixture!I449=Fixture!G449,Settings!$G$8,IF(Fixture!I449&lt;Fixture!G449,Settings!$G$9,"-"))))</f>
        <v>-</v>
      </c>
    </row>
    <row r="446" spans="3:9" x14ac:dyDescent="0.25">
      <c r="C446" s="12" t="str">
        <f t="shared" si="14"/>
        <v>-</v>
      </c>
      <c r="D446" s="9" t="str">
        <f t="shared" si="15"/>
        <v>-</v>
      </c>
      <c r="E446" s="9" t="str">
        <f>IF(C446="-","-",IF(D446=maxgameno+2,"blank row 2",IF(D446=maxgameno+1,"blank row 1",INDEX(FixtureCode!$B$4:$AH$128,MATCH($C446,FixtureCode!$B$4:$B$128,0),MATCH("G"&amp;D446&amp;"-T1",FixtureCode!$B$4:$AH$4,0)))))</f>
        <v>-</v>
      </c>
      <c r="F446" s="13" t="str">
        <f>IF(C446="-","-",IF(D446=maxgameno+2,"blank row 2",IF(D446=maxgameno+1,"blank row 1",INDEX(FixtureCode!$B$4:$AH$128,MATCH($C446,FixtureCode!$B$4:$B$128,0),MATCH("G"&amp;D446&amp;"-T2",FixtureCode!$B$4:$AH$4,0)))))</f>
        <v>-</v>
      </c>
      <c r="G446" s="12" t="str">
        <f>IF(C446="-","-",IF(AND(ISNUMBER(Fixture!G450),ISNUMBER(Fixture!I450),Fixture!F450&lt;&gt;"BYE",Fixture!J450&lt;&gt;"BYE"),"Yes","-"))</f>
        <v>-</v>
      </c>
      <c r="H446" s="9" t="str">
        <f>IF(G446="-","-",IF(Fixture!G450&gt;Fixture!I450,Settings!$G$7,IF(Fixture!G450=Fixture!I450,Settings!$G$8,IF(Fixture!G450&lt;Fixture!I450,Settings!$G$9,"-"))))</f>
        <v>-</v>
      </c>
      <c r="I446" s="13" t="str">
        <f>IF(G446="-","-",IF(Fixture!I450&gt;Fixture!G450,Settings!$G$7,IF(Fixture!I450=Fixture!G450,Settings!$G$8,IF(Fixture!I450&lt;Fixture!G450,Settings!$G$9,"-"))))</f>
        <v>-</v>
      </c>
    </row>
    <row r="447" spans="3:9" x14ac:dyDescent="0.25">
      <c r="C447" s="12" t="str">
        <f t="shared" si="14"/>
        <v>-</v>
      </c>
      <c r="D447" s="9" t="str">
        <f t="shared" si="15"/>
        <v>-</v>
      </c>
      <c r="E447" s="9" t="str">
        <f>IF(C447="-","-",IF(D447=maxgameno+2,"blank row 2",IF(D447=maxgameno+1,"blank row 1",INDEX(FixtureCode!$B$4:$AH$128,MATCH($C447,FixtureCode!$B$4:$B$128,0),MATCH("G"&amp;D447&amp;"-T1",FixtureCode!$B$4:$AH$4,0)))))</f>
        <v>-</v>
      </c>
      <c r="F447" s="13" t="str">
        <f>IF(C447="-","-",IF(D447=maxgameno+2,"blank row 2",IF(D447=maxgameno+1,"blank row 1",INDEX(FixtureCode!$B$4:$AH$128,MATCH($C447,FixtureCode!$B$4:$B$128,0),MATCH("G"&amp;D447&amp;"-T2",FixtureCode!$B$4:$AH$4,0)))))</f>
        <v>-</v>
      </c>
      <c r="G447" s="12" t="str">
        <f>IF(C447="-","-",IF(AND(ISNUMBER(Fixture!G451),ISNUMBER(Fixture!I451),Fixture!F451&lt;&gt;"BYE",Fixture!J451&lt;&gt;"BYE"),"Yes","-"))</f>
        <v>-</v>
      </c>
      <c r="H447" s="9" t="str">
        <f>IF(G447="-","-",IF(Fixture!G451&gt;Fixture!I451,Settings!$G$7,IF(Fixture!G451=Fixture!I451,Settings!$G$8,IF(Fixture!G451&lt;Fixture!I451,Settings!$G$9,"-"))))</f>
        <v>-</v>
      </c>
      <c r="I447" s="13" t="str">
        <f>IF(G447="-","-",IF(Fixture!I451&gt;Fixture!G451,Settings!$G$7,IF(Fixture!I451=Fixture!G451,Settings!$G$8,IF(Fixture!I451&lt;Fixture!G451,Settings!$G$9,"-"))))</f>
        <v>-</v>
      </c>
    </row>
    <row r="448" spans="3:9" x14ac:dyDescent="0.25">
      <c r="C448" s="12" t="str">
        <f t="shared" si="14"/>
        <v>-</v>
      </c>
      <c r="D448" s="9" t="str">
        <f t="shared" si="15"/>
        <v>-</v>
      </c>
      <c r="E448" s="9" t="str">
        <f>IF(C448="-","-",IF(D448=maxgameno+2,"blank row 2",IF(D448=maxgameno+1,"blank row 1",INDEX(FixtureCode!$B$4:$AH$128,MATCH($C448,FixtureCode!$B$4:$B$128,0),MATCH("G"&amp;D448&amp;"-T1",FixtureCode!$B$4:$AH$4,0)))))</f>
        <v>-</v>
      </c>
      <c r="F448" s="13" t="str">
        <f>IF(C448="-","-",IF(D448=maxgameno+2,"blank row 2",IF(D448=maxgameno+1,"blank row 1",INDEX(FixtureCode!$B$4:$AH$128,MATCH($C448,FixtureCode!$B$4:$B$128,0),MATCH("G"&amp;D448&amp;"-T2",FixtureCode!$B$4:$AH$4,0)))))</f>
        <v>-</v>
      </c>
      <c r="G448" s="12" t="str">
        <f>IF(C448="-","-",IF(AND(ISNUMBER(Fixture!G452),ISNUMBER(Fixture!I452),Fixture!F452&lt;&gt;"BYE",Fixture!J452&lt;&gt;"BYE"),"Yes","-"))</f>
        <v>-</v>
      </c>
      <c r="H448" s="9" t="str">
        <f>IF(G448="-","-",IF(Fixture!G452&gt;Fixture!I452,Settings!$G$7,IF(Fixture!G452=Fixture!I452,Settings!$G$8,IF(Fixture!G452&lt;Fixture!I452,Settings!$G$9,"-"))))</f>
        <v>-</v>
      </c>
      <c r="I448" s="13" t="str">
        <f>IF(G448="-","-",IF(Fixture!I452&gt;Fixture!G452,Settings!$G$7,IF(Fixture!I452=Fixture!G452,Settings!$G$8,IF(Fixture!I452&lt;Fixture!G452,Settings!$G$9,"-"))))</f>
        <v>-</v>
      </c>
    </row>
    <row r="449" spans="3:9" x14ac:dyDescent="0.25">
      <c r="C449" s="12" t="str">
        <f t="shared" si="14"/>
        <v>-</v>
      </c>
      <c r="D449" s="9" t="str">
        <f t="shared" si="15"/>
        <v>-</v>
      </c>
      <c r="E449" s="9" t="str">
        <f>IF(C449="-","-",IF(D449=maxgameno+2,"blank row 2",IF(D449=maxgameno+1,"blank row 1",INDEX(FixtureCode!$B$4:$AH$128,MATCH($C449,FixtureCode!$B$4:$B$128,0),MATCH("G"&amp;D449&amp;"-T1",FixtureCode!$B$4:$AH$4,0)))))</f>
        <v>-</v>
      </c>
      <c r="F449" s="13" t="str">
        <f>IF(C449="-","-",IF(D449=maxgameno+2,"blank row 2",IF(D449=maxgameno+1,"blank row 1",INDEX(FixtureCode!$B$4:$AH$128,MATCH($C449,FixtureCode!$B$4:$B$128,0),MATCH("G"&amp;D449&amp;"-T2",FixtureCode!$B$4:$AH$4,0)))))</f>
        <v>-</v>
      </c>
      <c r="G449" s="12" t="str">
        <f>IF(C449="-","-",IF(AND(ISNUMBER(Fixture!G453),ISNUMBER(Fixture!I453),Fixture!F453&lt;&gt;"BYE",Fixture!J453&lt;&gt;"BYE"),"Yes","-"))</f>
        <v>-</v>
      </c>
      <c r="H449" s="9" t="str">
        <f>IF(G449="-","-",IF(Fixture!G453&gt;Fixture!I453,Settings!$G$7,IF(Fixture!G453=Fixture!I453,Settings!$G$8,IF(Fixture!G453&lt;Fixture!I453,Settings!$G$9,"-"))))</f>
        <v>-</v>
      </c>
      <c r="I449" s="13" t="str">
        <f>IF(G449="-","-",IF(Fixture!I453&gt;Fixture!G453,Settings!$G$7,IF(Fixture!I453=Fixture!G453,Settings!$G$8,IF(Fixture!I453&lt;Fixture!G453,Settings!$G$9,"-"))))</f>
        <v>-</v>
      </c>
    </row>
    <row r="450" spans="3:9" x14ac:dyDescent="0.25">
      <c r="C450" s="12" t="str">
        <f t="shared" si="14"/>
        <v>-</v>
      </c>
      <c r="D450" s="9" t="str">
        <f t="shared" si="15"/>
        <v>-</v>
      </c>
      <c r="E450" s="9" t="str">
        <f>IF(C450="-","-",IF(D450=maxgameno+2,"blank row 2",IF(D450=maxgameno+1,"blank row 1",INDEX(FixtureCode!$B$4:$AH$128,MATCH($C450,FixtureCode!$B$4:$B$128,0),MATCH("G"&amp;D450&amp;"-T1",FixtureCode!$B$4:$AH$4,0)))))</f>
        <v>-</v>
      </c>
      <c r="F450" s="13" t="str">
        <f>IF(C450="-","-",IF(D450=maxgameno+2,"blank row 2",IF(D450=maxgameno+1,"blank row 1",INDEX(FixtureCode!$B$4:$AH$128,MATCH($C450,FixtureCode!$B$4:$B$128,0),MATCH("G"&amp;D450&amp;"-T2",FixtureCode!$B$4:$AH$4,0)))))</f>
        <v>-</v>
      </c>
      <c r="G450" s="12" t="str">
        <f>IF(C450="-","-",IF(AND(ISNUMBER(Fixture!G454),ISNUMBER(Fixture!I454),Fixture!F454&lt;&gt;"BYE",Fixture!J454&lt;&gt;"BYE"),"Yes","-"))</f>
        <v>-</v>
      </c>
      <c r="H450" s="9" t="str">
        <f>IF(G450="-","-",IF(Fixture!G454&gt;Fixture!I454,Settings!$G$7,IF(Fixture!G454=Fixture!I454,Settings!$G$8,IF(Fixture!G454&lt;Fixture!I454,Settings!$G$9,"-"))))</f>
        <v>-</v>
      </c>
      <c r="I450" s="13" t="str">
        <f>IF(G450="-","-",IF(Fixture!I454&gt;Fixture!G454,Settings!$G$7,IF(Fixture!I454=Fixture!G454,Settings!$G$8,IF(Fixture!I454&lt;Fixture!G454,Settings!$G$9,"-"))))</f>
        <v>-</v>
      </c>
    </row>
    <row r="451" spans="3:9" x14ac:dyDescent="0.25">
      <c r="C451" s="12" t="str">
        <f t="shared" si="14"/>
        <v>-</v>
      </c>
      <c r="D451" s="9" t="str">
        <f t="shared" si="15"/>
        <v>-</v>
      </c>
      <c r="E451" s="9" t="str">
        <f>IF(C451="-","-",IF(D451=maxgameno+2,"blank row 2",IF(D451=maxgameno+1,"blank row 1",INDEX(FixtureCode!$B$4:$AH$128,MATCH($C451,FixtureCode!$B$4:$B$128,0),MATCH("G"&amp;D451&amp;"-T1",FixtureCode!$B$4:$AH$4,0)))))</f>
        <v>-</v>
      </c>
      <c r="F451" s="13" t="str">
        <f>IF(C451="-","-",IF(D451=maxgameno+2,"blank row 2",IF(D451=maxgameno+1,"blank row 1",INDEX(FixtureCode!$B$4:$AH$128,MATCH($C451,FixtureCode!$B$4:$B$128,0),MATCH("G"&amp;D451&amp;"-T2",FixtureCode!$B$4:$AH$4,0)))))</f>
        <v>-</v>
      </c>
      <c r="G451" s="12" t="str">
        <f>IF(C451="-","-",IF(AND(ISNUMBER(Fixture!G455),ISNUMBER(Fixture!I455),Fixture!F455&lt;&gt;"BYE",Fixture!J455&lt;&gt;"BYE"),"Yes","-"))</f>
        <v>-</v>
      </c>
      <c r="H451" s="9" t="str">
        <f>IF(G451="-","-",IF(Fixture!G455&gt;Fixture!I455,Settings!$G$7,IF(Fixture!G455=Fixture!I455,Settings!$G$8,IF(Fixture!G455&lt;Fixture!I455,Settings!$G$9,"-"))))</f>
        <v>-</v>
      </c>
      <c r="I451" s="13" t="str">
        <f>IF(G451="-","-",IF(Fixture!I455&gt;Fixture!G455,Settings!$G$7,IF(Fixture!I455=Fixture!G455,Settings!$G$8,IF(Fixture!I455&lt;Fixture!G455,Settings!$G$9,"-"))))</f>
        <v>-</v>
      </c>
    </row>
    <row r="452" spans="3:9" x14ac:dyDescent="0.25">
      <c r="C452" s="12" t="str">
        <f t="shared" si="14"/>
        <v>-</v>
      </c>
      <c r="D452" s="9" t="str">
        <f t="shared" si="15"/>
        <v>-</v>
      </c>
      <c r="E452" s="9" t="str">
        <f>IF(C452="-","-",IF(D452=maxgameno+2,"blank row 2",IF(D452=maxgameno+1,"blank row 1",INDEX(FixtureCode!$B$4:$AH$128,MATCH($C452,FixtureCode!$B$4:$B$128,0),MATCH("G"&amp;D452&amp;"-T1",FixtureCode!$B$4:$AH$4,0)))))</f>
        <v>-</v>
      </c>
      <c r="F452" s="13" t="str">
        <f>IF(C452="-","-",IF(D452=maxgameno+2,"blank row 2",IF(D452=maxgameno+1,"blank row 1",INDEX(FixtureCode!$B$4:$AH$128,MATCH($C452,FixtureCode!$B$4:$B$128,0),MATCH("G"&amp;D452&amp;"-T2",FixtureCode!$B$4:$AH$4,0)))))</f>
        <v>-</v>
      </c>
      <c r="G452" s="12" t="str">
        <f>IF(C452="-","-",IF(AND(ISNUMBER(Fixture!G456),ISNUMBER(Fixture!I456),Fixture!F456&lt;&gt;"BYE",Fixture!J456&lt;&gt;"BYE"),"Yes","-"))</f>
        <v>-</v>
      </c>
      <c r="H452" s="9" t="str">
        <f>IF(G452="-","-",IF(Fixture!G456&gt;Fixture!I456,Settings!$G$7,IF(Fixture!G456=Fixture!I456,Settings!$G$8,IF(Fixture!G456&lt;Fixture!I456,Settings!$G$9,"-"))))</f>
        <v>-</v>
      </c>
      <c r="I452" s="13" t="str">
        <f>IF(G452="-","-",IF(Fixture!I456&gt;Fixture!G456,Settings!$G$7,IF(Fixture!I456=Fixture!G456,Settings!$G$8,IF(Fixture!I456&lt;Fixture!G456,Settings!$G$9,"-"))))</f>
        <v>-</v>
      </c>
    </row>
    <row r="453" spans="3:9" x14ac:dyDescent="0.25">
      <c r="C453" s="12" t="str">
        <f t="shared" si="14"/>
        <v>-</v>
      </c>
      <c r="D453" s="9" t="str">
        <f t="shared" si="15"/>
        <v>-</v>
      </c>
      <c r="E453" s="9" t="str">
        <f>IF(C453="-","-",IF(D453=maxgameno+2,"blank row 2",IF(D453=maxgameno+1,"blank row 1",INDEX(FixtureCode!$B$4:$AH$128,MATCH($C453,FixtureCode!$B$4:$B$128,0),MATCH("G"&amp;D453&amp;"-T1",FixtureCode!$B$4:$AH$4,0)))))</f>
        <v>-</v>
      </c>
      <c r="F453" s="13" t="str">
        <f>IF(C453="-","-",IF(D453=maxgameno+2,"blank row 2",IF(D453=maxgameno+1,"blank row 1",INDEX(FixtureCode!$B$4:$AH$128,MATCH($C453,FixtureCode!$B$4:$B$128,0),MATCH("G"&amp;D453&amp;"-T2",FixtureCode!$B$4:$AH$4,0)))))</f>
        <v>-</v>
      </c>
      <c r="G453" s="12" t="str">
        <f>IF(C453="-","-",IF(AND(ISNUMBER(Fixture!G457),ISNUMBER(Fixture!I457),Fixture!F457&lt;&gt;"BYE",Fixture!J457&lt;&gt;"BYE"),"Yes","-"))</f>
        <v>-</v>
      </c>
      <c r="H453" s="9" t="str">
        <f>IF(G453="-","-",IF(Fixture!G457&gt;Fixture!I457,Settings!$G$7,IF(Fixture!G457=Fixture!I457,Settings!$G$8,IF(Fixture!G457&lt;Fixture!I457,Settings!$G$9,"-"))))</f>
        <v>-</v>
      </c>
      <c r="I453" s="13" t="str">
        <f>IF(G453="-","-",IF(Fixture!I457&gt;Fixture!G457,Settings!$G$7,IF(Fixture!I457=Fixture!G457,Settings!$G$8,IF(Fixture!I457&lt;Fixture!G457,Settings!$G$9,"-"))))</f>
        <v>-</v>
      </c>
    </row>
    <row r="454" spans="3:9" x14ac:dyDescent="0.25">
      <c r="C454" s="12" t="str">
        <f t="shared" ref="C454:C517" si="16">IF(C453="-","-",IF(D453+1&lt;=maxgameno+2,C453,IF(C453+1&lt;=maxroundno,C453+1,"-")))</f>
        <v>-</v>
      </c>
      <c r="D454" s="9" t="str">
        <f t="shared" ref="D454:D517" si="17">IF(C454="-","-",IF(D453+1&lt;=maxgameno+2,D453+1,1))</f>
        <v>-</v>
      </c>
      <c r="E454" s="9" t="str">
        <f>IF(C454="-","-",IF(D454=maxgameno+2,"blank row 2",IF(D454=maxgameno+1,"blank row 1",INDEX(FixtureCode!$B$4:$AH$128,MATCH($C454,FixtureCode!$B$4:$B$128,0),MATCH("G"&amp;D454&amp;"-T1",FixtureCode!$B$4:$AH$4,0)))))</f>
        <v>-</v>
      </c>
      <c r="F454" s="13" t="str">
        <f>IF(C454="-","-",IF(D454=maxgameno+2,"blank row 2",IF(D454=maxgameno+1,"blank row 1",INDEX(FixtureCode!$B$4:$AH$128,MATCH($C454,FixtureCode!$B$4:$B$128,0),MATCH("G"&amp;D454&amp;"-T2",FixtureCode!$B$4:$AH$4,0)))))</f>
        <v>-</v>
      </c>
      <c r="G454" s="12" t="str">
        <f>IF(C454="-","-",IF(AND(ISNUMBER(Fixture!G458),ISNUMBER(Fixture!I458),Fixture!F458&lt;&gt;"BYE",Fixture!J458&lt;&gt;"BYE"),"Yes","-"))</f>
        <v>-</v>
      </c>
      <c r="H454" s="9" t="str">
        <f>IF(G454="-","-",IF(Fixture!G458&gt;Fixture!I458,Settings!$G$7,IF(Fixture!G458=Fixture!I458,Settings!$G$8,IF(Fixture!G458&lt;Fixture!I458,Settings!$G$9,"-"))))</f>
        <v>-</v>
      </c>
      <c r="I454" s="13" t="str">
        <f>IF(G454="-","-",IF(Fixture!I458&gt;Fixture!G458,Settings!$G$7,IF(Fixture!I458=Fixture!G458,Settings!$G$8,IF(Fixture!I458&lt;Fixture!G458,Settings!$G$9,"-"))))</f>
        <v>-</v>
      </c>
    </row>
    <row r="455" spans="3:9" x14ac:dyDescent="0.25">
      <c r="C455" s="12" t="str">
        <f t="shared" si="16"/>
        <v>-</v>
      </c>
      <c r="D455" s="9" t="str">
        <f t="shared" si="17"/>
        <v>-</v>
      </c>
      <c r="E455" s="9" t="str">
        <f>IF(C455="-","-",IF(D455=maxgameno+2,"blank row 2",IF(D455=maxgameno+1,"blank row 1",INDEX(FixtureCode!$B$4:$AH$128,MATCH($C455,FixtureCode!$B$4:$B$128,0),MATCH("G"&amp;D455&amp;"-T1",FixtureCode!$B$4:$AH$4,0)))))</f>
        <v>-</v>
      </c>
      <c r="F455" s="13" t="str">
        <f>IF(C455="-","-",IF(D455=maxgameno+2,"blank row 2",IF(D455=maxgameno+1,"blank row 1",INDEX(FixtureCode!$B$4:$AH$128,MATCH($C455,FixtureCode!$B$4:$B$128,0),MATCH("G"&amp;D455&amp;"-T2",FixtureCode!$B$4:$AH$4,0)))))</f>
        <v>-</v>
      </c>
      <c r="G455" s="12" t="str">
        <f>IF(C455="-","-",IF(AND(ISNUMBER(Fixture!G459),ISNUMBER(Fixture!I459),Fixture!F459&lt;&gt;"BYE",Fixture!J459&lt;&gt;"BYE"),"Yes","-"))</f>
        <v>-</v>
      </c>
      <c r="H455" s="9" t="str">
        <f>IF(G455="-","-",IF(Fixture!G459&gt;Fixture!I459,Settings!$G$7,IF(Fixture!G459=Fixture!I459,Settings!$G$8,IF(Fixture!G459&lt;Fixture!I459,Settings!$G$9,"-"))))</f>
        <v>-</v>
      </c>
      <c r="I455" s="13" t="str">
        <f>IF(G455="-","-",IF(Fixture!I459&gt;Fixture!G459,Settings!$G$7,IF(Fixture!I459=Fixture!G459,Settings!$G$8,IF(Fixture!I459&lt;Fixture!G459,Settings!$G$9,"-"))))</f>
        <v>-</v>
      </c>
    </row>
    <row r="456" spans="3:9" x14ac:dyDescent="0.25">
      <c r="C456" s="12" t="str">
        <f t="shared" si="16"/>
        <v>-</v>
      </c>
      <c r="D456" s="9" t="str">
        <f t="shared" si="17"/>
        <v>-</v>
      </c>
      <c r="E456" s="9" t="str">
        <f>IF(C456="-","-",IF(D456=maxgameno+2,"blank row 2",IF(D456=maxgameno+1,"blank row 1",INDEX(FixtureCode!$B$4:$AH$128,MATCH($C456,FixtureCode!$B$4:$B$128,0),MATCH("G"&amp;D456&amp;"-T1",FixtureCode!$B$4:$AH$4,0)))))</f>
        <v>-</v>
      </c>
      <c r="F456" s="13" t="str">
        <f>IF(C456="-","-",IF(D456=maxgameno+2,"blank row 2",IF(D456=maxgameno+1,"blank row 1",INDEX(FixtureCode!$B$4:$AH$128,MATCH($C456,FixtureCode!$B$4:$B$128,0),MATCH("G"&amp;D456&amp;"-T2",FixtureCode!$B$4:$AH$4,0)))))</f>
        <v>-</v>
      </c>
      <c r="G456" s="12" t="str">
        <f>IF(C456="-","-",IF(AND(ISNUMBER(Fixture!G460),ISNUMBER(Fixture!I460),Fixture!F460&lt;&gt;"BYE",Fixture!J460&lt;&gt;"BYE"),"Yes","-"))</f>
        <v>-</v>
      </c>
      <c r="H456" s="9" t="str">
        <f>IF(G456="-","-",IF(Fixture!G460&gt;Fixture!I460,Settings!$G$7,IF(Fixture!G460=Fixture!I460,Settings!$G$8,IF(Fixture!G460&lt;Fixture!I460,Settings!$G$9,"-"))))</f>
        <v>-</v>
      </c>
      <c r="I456" s="13" t="str">
        <f>IF(G456="-","-",IF(Fixture!I460&gt;Fixture!G460,Settings!$G$7,IF(Fixture!I460=Fixture!G460,Settings!$G$8,IF(Fixture!I460&lt;Fixture!G460,Settings!$G$9,"-"))))</f>
        <v>-</v>
      </c>
    </row>
    <row r="457" spans="3:9" x14ac:dyDescent="0.25">
      <c r="C457" s="12" t="str">
        <f t="shared" si="16"/>
        <v>-</v>
      </c>
      <c r="D457" s="9" t="str">
        <f t="shared" si="17"/>
        <v>-</v>
      </c>
      <c r="E457" s="9" t="str">
        <f>IF(C457="-","-",IF(D457=maxgameno+2,"blank row 2",IF(D457=maxgameno+1,"blank row 1",INDEX(FixtureCode!$B$4:$AH$128,MATCH($C457,FixtureCode!$B$4:$B$128,0),MATCH("G"&amp;D457&amp;"-T1",FixtureCode!$B$4:$AH$4,0)))))</f>
        <v>-</v>
      </c>
      <c r="F457" s="13" t="str">
        <f>IF(C457="-","-",IF(D457=maxgameno+2,"blank row 2",IF(D457=maxgameno+1,"blank row 1",INDEX(FixtureCode!$B$4:$AH$128,MATCH($C457,FixtureCode!$B$4:$B$128,0),MATCH("G"&amp;D457&amp;"-T2",FixtureCode!$B$4:$AH$4,0)))))</f>
        <v>-</v>
      </c>
      <c r="G457" s="12" t="str">
        <f>IF(C457="-","-",IF(AND(ISNUMBER(Fixture!G461),ISNUMBER(Fixture!I461),Fixture!F461&lt;&gt;"BYE",Fixture!J461&lt;&gt;"BYE"),"Yes","-"))</f>
        <v>-</v>
      </c>
      <c r="H457" s="9" t="str">
        <f>IF(G457="-","-",IF(Fixture!G461&gt;Fixture!I461,Settings!$G$7,IF(Fixture!G461=Fixture!I461,Settings!$G$8,IF(Fixture!G461&lt;Fixture!I461,Settings!$G$9,"-"))))</f>
        <v>-</v>
      </c>
      <c r="I457" s="13" t="str">
        <f>IF(G457="-","-",IF(Fixture!I461&gt;Fixture!G461,Settings!$G$7,IF(Fixture!I461=Fixture!G461,Settings!$G$8,IF(Fixture!I461&lt;Fixture!G461,Settings!$G$9,"-"))))</f>
        <v>-</v>
      </c>
    </row>
    <row r="458" spans="3:9" x14ac:dyDescent="0.25">
      <c r="C458" s="12" t="str">
        <f t="shared" si="16"/>
        <v>-</v>
      </c>
      <c r="D458" s="9" t="str">
        <f t="shared" si="17"/>
        <v>-</v>
      </c>
      <c r="E458" s="9" t="str">
        <f>IF(C458="-","-",IF(D458=maxgameno+2,"blank row 2",IF(D458=maxgameno+1,"blank row 1",INDEX(FixtureCode!$B$4:$AH$128,MATCH($C458,FixtureCode!$B$4:$B$128,0),MATCH("G"&amp;D458&amp;"-T1",FixtureCode!$B$4:$AH$4,0)))))</f>
        <v>-</v>
      </c>
      <c r="F458" s="13" t="str">
        <f>IF(C458="-","-",IF(D458=maxgameno+2,"blank row 2",IF(D458=maxgameno+1,"blank row 1",INDEX(FixtureCode!$B$4:$AH$128,MATCH($C458,FixtureCode!$B$4:$B$128,0),MATCH("G"&amp;D458&amp;"-T2",FixtureCode!$B$4:$AH$4,0)))))</f>
        <v>-</v>
      </c>
      <c r="G458" s="12" t="str">
        <f>IF(C458="-","-",IF(AND(ISNUMBER(Fixture!G462),ISNUMBER(Fixture!I462),Fixture!F462&lt;&gt;"BYE",Fixture!J462&lt;&gt;"BYE"),"Yes","-"))</f>
        <v>-</v>
      </c>
      <c r="H458" s="9" t="str">
        <f>IF(G458="-","-",IF(Fixture!G462&gt;Fixture!I462,Settings!$G$7,IF(Fixture!G462=Fixture!I462,Settings!$G$8,IF(Fixture!G462&lt;Fixture!I462,Settings!$G$9,"-"))))</f>
        <v>-</v>
      </c>
      <c r="I458" s="13" t="str">
        <f>IF(G458="-","-",IF(Fixture!I462&gt;Fixture!G462,Settings!$G$7,IF(Fixture!I462=Fixture!G462,Settings!$G$8,IF(Fixture!I462&lt;Fixture!G462,Settings!$G$9,"-"))))</f>
        <v>-</v>
      </c>
    </row>
    <row r="459" spans="3:9" x14ac:dyDescent="0.25">
      <c r="C459" s="12" t="str">
        <f t="shared" si="16"/>
        <v>-</v>
      </c>
      <c r="D459" s="9" t="str">
        <f t="shared" si="17"/>
        <v>-</v>
      </c>
      <c r="E459" s="9" t="str">
        <f>IF(C459="-","-",IF(D459=maxgameno+2,"blank row 2",IF(D459=maxgameno+1,"blank row 1",INDEX(FixtureCode!$B$4:$AH$128,MATCH($C459,FixtureCode!$B$4:$B$128,0),MATCH("G"&amp;D459&amp;"-T1",FixtureCode!$B$4:$AH$4,0)))))</f>
        <v>-</v>
      </c>
      <c r="F459" s="13" t="str">
        <f>IF(C459="-","-",IF(D459=maxgameno+2,"blank row 2",IF(D459=maxgameno+1,"blank row 1",INDEX(FixtureCode!$B$4:$AH$128,MATCH($C459,FixtureCode!$B$4:$B$128,0),MATCH("G"&amp;D459&amp;"-T2",FixtureCode!$B$4:$AH$4,0)))))</f>
        <v>-</v>
      </c>
      <c r="G459" s="12" t="str">
        <f>IF(C459="-","-",IF(AND(ISNUMBER(Fixture!G463),ISNUMBER(Fixture!I463),Fixture!F463&lt;&gt;"BYE",Fixture!J463&lt;&gt;"BYE"),"Yes","-"))</f>
        <v>-</v>
      </c>
      <c r="H459" s="9" t="str">
        <f>IF(G459="-","-",IF(Fixture!G463&gt;Fixture!I463,Settings!$G$7,IF(Fixture!G463=Fixture!I463,Settings!$G$8,IF(Fixture!G463&lt;Fixture!I463,Settings!$G$9,"-"))))</f>
        <v>-</v>
      </c>
      <c r="I459" s="13" t="str">
        <f>IF(G459="-","-",IF(Fixture!I463&gt;Fixture!G463,Settings!$G$7,IF(Fixture!I463=Fixture!G463,Settings!$G$8,IF(Fixture!I463&lt;Fixture!G463,Settings!$G$9,"-"))))</f>
        <v>-</v>
      </c>
    </row>
    <row r="460" spans="3:9" x14ac:dyDescent="0.25">
      <c r="C460" s="12" t="str">
        <f t="shared" si="16"/>
        <v>-</v>
      </c>
      <c r="D460" s="9" t="str">
        <f t="shared" si="17"/>
        <v>-</v>
      </c>
      <c r="E460" s="9" t="str">
        <f>IF(C460="-","-",IF(D460=maxgameno+2,"blank row 2",IF(D460=maxgameno+1,"blank row 1",INDEX(FixtureCode!$B$4:$AH$128,MATCH($C460,FixtureCode!$B$4:$B$128,0),MATCH("G"&amp;D460&amp;"-T1",FixtureCode!$B$4:$AH$4,0)))))</f>
        <v>-</v>
      </c>
      <c r="F460" s="13" t="str">
        <f>IF(C460="-","-",IF(D460=maxgameno+2,"blank row 2",IF(D460=maxgameno+1,"blank row 1",INDEX(FixtureCode!$B$4:$AH$128,MATCH($C460,FixtureCode!$B$4:$B$128,0),MATCH("G"&amp;D460&amp;"-T2",FixtureCode!$B$4:$AH$4,0)))))</f>
        <v>-</v>
      </c>
      <c r="G460" s="12" t="str">
        <f>IF(C460="-","-",IF(AND(ISNUMBER(Fixture!G464),ISNUMBER(Fixture!I464),Fixture!F464&lt;&gt;"BYE",Fixture!J464&lt;&gt;"BYE"),"Yes","-"))</f>
        <v>-</v>
      </c>
      <c r="H460" s="9" t="str">
        <f>IF(G460="-","-",IF(Fixture!G464&gt;Fixture!I464,Settings!$G$7,IF(Fixture!G464=Fixture!I464,Settings!$G$8,IF(Fixture!G464&lt;Fixture!I464,Settings!$G$9,"-"))))</f>
        <v>-</v>
      </c>
      <c r="I460" s="13" t="str">
        <f>IF(G460="-","-",IF(Fixture!I464&gt;Fixture!G464,Settings!$G$7,IF(Fixture!I464=Fixture!G464,Settings!$G$8,IF(Fixture!I464&lt;Fixture!G464,Settings!$G$9,"-"))))</f>
        <v>-</v>
      </c>
    </row>
    <row r="461" spans="3:9" x14ac:dyDescent="0.25">
      <c r="C461" s="12" t="str">
        <f t="shared" si="16"/>
        <v>-</v>
      </c>
      <c r="D461" s="9" t="str">
        <f t="shared" si="17"/>
        <v>-</v>
      </c>
      <c r="E461" s="9" t="str">
        <f>IF(C461="-","-",IF(D461=maxgameno+2,"blank row 2",IF(D461=maxgameno+1,"blank row 1",INDEX(FixtureCode!$B$4:$AH$128,MATCH($C461,FixtureCode!$B$4:$B$128,0),MATCH("G"&amp;D461&amp;"-T1",FixtureCode!$B$4:$AH$4,0)))))</f>
        <v>-</v>
      </c>
      <c r="F461" s="13" t="str">
        <f>IF(C461="-","-",IF(D461=maxgameno+2,"blank row 2",IF(D461=maxgameno+1,"blank row 1",INDEX(FixtureCode!$B$4:$AH$128,MATCH($C461,FixtureCode!$B$4:$B$128,0),MATCH("G"&amp;D461&amp;"-T2",FixtureCode!$B$4:$AH$4,0)))))</f>
        <v>-</v>
      </c>
      <c r="G461" s="12" t="str">
        <f>IF(C461="-","-",IF(AND(ISNUMBER(Fixture!G465),ISNUMBER(Fixture!I465),Fixture!F465&lt;&gt;"BYE",Fixture!J465&lt;&gt;"BYE"),"Yes","-"))</f>
        <v>-</v>
      </c>
      <c r="H461" s="9" t="str">
        <f>IF(G461="-","-",IF(Fixture!G465&gt;Fixture!I465,Settings!$G$7,IF(Fixture!G465=Fixture!I465,Settings!$G$8,IF(Fixture!G465&lt;Fixture!I465,Settings!$G$9,"-"))))</f>
        <v>-</v>
      </c>
      <c r="I461" s="13" t="str">
        <f>IF(G461="-","-",IF(Fixture!I465&gt;Fixture!G465,Settings!$G$7,IF(Fixture!I465=Fixture!G465,Settings!$G$8,IF(Fixture!I465&lt;Fixture!G465,Settings!$G$9,"-"))))</f>
        <v>-</v>
      </c>
    </row>
    <row r="462" spans="3:9" x14ac:dyDescent="0.25">
      <c r="C462" s="12" t="str">
        <f t="shared" si="16"/>
        <v>-</v>
      </c>
      <c r="D462" s="9" t="str">
        <f t="shared" si="17"/>
        <v>-</v>
      </c>
      <c r="E462" s="9" t="str">
        <f>IF(C462="-","-",IF(D462=maxgameno+2,"blank row 2",IF(D462=maxgameno+1,"blank row 1",INDEX(FixtureCode!$B$4:$AH$128,MATCH($C462,FixtureCode!$B$4:$B$128,0),MATCH("G"&amp;D462&amp;"-T1",FixtureCode!$B$4:$AH$4,0)))))</f>
        <v>-</v>
      </c>
      <c r="F462" s="13" t="str">
        <f>IF(C462="-","-",IF(D462=maxgameno+2,"blank row 2",IF(D462=maxgameno+1,"blank row 1",INDEX(FixtureCode!$B$4:$AH$128,MATCH($C462,FixtureCode!$B$4:$B$128,0),MATCH("G"&amp;D462&amp;"-T2",FixtureCode!$B$4:$AH$4,0)))))</f>
        <v>-</v>
      </c>
      <c r="G462" s="12" t="str">
        <f>IF(C462="-","-",IF(AND(ISNUMBER(Fixture!G466),ISNUMBER(Fixture!I466),Fixture!F466&lt;&gt;"BYE",Fixture!J466&lt;&gt;"BYE"),"Yes","-"))</f>
        <v>-</v>
      </c>
      <c r="H462" s="9" t="str">
        <f>IF(G462="-","-",IF(Fixture!G466&gt;Fixture!I466,Settings!$G$7,IF(Fixture!G466=Fixture!I466,Settings!$G$8,IF(Fixture!G466&lt;Fixture!I466,Settings!$G$9,"-"))))</f>
        <v>-</v>
      </c>
      <c r="I462" s="13" t="str">
        <f>IF(G462="-","-",IF(Fixture!I466&gt;Fixture!G466,Settings!$G$7,IF(Fixture!I466=Fixture!G466,Settings!$G$8,IF(Fixture!I466&lt;Fixture!G466,Settings!$G$9,"-"))))</f>
        <v>-</v>
      </c>
    </row>
    <row r="463" spans="3:9" x14ac:dyDescent="0.25">
      <c r="C463" s="12" t="str">
        <f t="shared" si="16"/>
        <v>-</v>
      </c>
      <c r="D463" s="9" t="str">
        <f t="shared" si="17"/>
        <v>-</v>
      </c>
      <c r="E463" s="9" t="str">
        <f>IF(C463="-","-",IF(D463=maxgameno+2,"blank row 2",IF(D463=maxgameno+1,"blank row 1",INDEX(FixtureCode!$B$4:$AH$128,MATCH($C463,FixtureCode!$B$4:$B$128,0),MATCH("G"&amp;D463&amp;"-T1",FixtureCode!$B$4:$AH$4,0)))))</f>
        <v>-</v>
      </c>
      <c r="F463" s="13" t="str">
        <f>IF(C463="-","-",IF(D463=maxgameno+2,"blank row 2",IF(D463=maxgameno+1,"blank row 1",INDEX(FixtureCode!$B$4:$AH$128,MATCH($C463,FixtureCode!$B$4:$B$128,0),MATCH("G"&amp;D463&amp;"-T2",FixtureCode!$B$4:$AH$4,0)))))</f>
        <v>-</v>
      </c>
      <c r="G463" s="12" t="str">
        <f>IF(C463="-","-",IF(AND(ISNUMBER(Fixture!G467),ISNUMBER(Fixture!I467),Fixture!F467&lt;&gt;"BYE",Fixture!J467&lt;&gt;"BYE"),"Yes","-"))</f>
        <v>-</v>
      </c>
      <c r="H463" s="9" t="str">
        <f>IF(G463="-","-",IF(Fixture!G467&gt;Fixture!I467,Settings!$G$7,IF(Fixture!G467=Fixture!I467,Settings!$G$8,IF(Fixture!G467&lt;Fixture!I467,Settings!$G$9,"-"))))</f>
        <v>-</v>
      </c>
      <c r="I463" s="13" t="str">
        <f>IF(G463="-","-",IF(Fixture!I467&gt;Fixture!G467,Settings!$G$7,IF(Fixture!I467=Fixture!G467,Settings!$G$8,IF(Fixture!I467&lt;Fixture!G467,Settings!$G$9,"-"))))</f>
        <v>-</v>
      </c>
    </row>
    <row r="464" spans="3:9" x14ac:dyDescent="0.25">
      <c r="C464" s="12" t="str">
        <f t="shared" si="16"/>
        <v>-</v>
      </c>
      <c r="D464" s="9" t="str">
        <f t="shared" si="17"/>
        <v>-</v>
      </c>
      <c r="E464" s="9" t="str">
        <f>IF(C464="-","-",IF(D464=maxgameno+2,"blank row 2",IF(D464=maxgameno+1,"blank row 1",INDEX(FixtureCode!$B$4:$AH$128,MATCH($C464,FixtureCode!$B$4:$B$128,0),MATCH("G"&amp;D464&amp;"-T1",FixtureCode!$B$4:$AH$4,0)))))</f>
        <v>-</v>
      </c>
      <c r="F464" s="13" t="str">
        <f>IF(C464="-","-",IF(D464=maxgameno+2,"blank row 2",IF(D464=maxgameno+1,"blank row 1",INDEX(FixtureCode!$B$4:$AH$128,MATCH($C464,FixtureCode!$B$4:$B$128,0),MATCH("G"&amp;D464&amp;"-T2",FixtureCode!$B$4:$AH$4,0)))))</f>
        <v>-</v>
      </c>
      <c r="G464" s="12" t="str">
        <f>IF(C464="-","-",IF(AND(ISNUMBER(Fixture!G468),ISNUMBER(Fixture!I468),Fixture!F468&lt;&gt;"BYE",Fixture!J468&lt;&gt;"BYE"),"Yes","-"))</f>
        <v>-</v>
      </c>
      <c r="H464" s="9" t="str">
        <f>IF(G464="-","-",IF(Fixture!G468&gt;Fixture!I468,Settings!$G$7,IF(Fixture!G468=Fixture!I468,Settings!$G$8,IF(Fixture!G468&lt;Fixture!I468,Settings!$G$9,"-"))))</f>
        <v>-</v>
      </c>
      <c r="I464" s="13" t="str">
        <f>IF(G464="-","-",IF(Fixture!I468&gt;Fixture!G468,Settings!$G$7,IF(Fixture!I468=Fixture!G468,Settings!$G$8,IF(Fixture!I468&lt;Fixture!G468,Settings!$G$9,"-"))))</f>
        <v>-</v>
      </c>
    </row>
    <row r="465" spans="3:9" x14ac:dyDescent="0.25">
      <c r="C465" s="12" t="str">
        <f t="shared" si="16"/>
        <v>-</v>
      </c>
      <c r="D465" s="9" t="str">
        <f t="shared" si="17"/>
        <v>-</v>
      </c>
      <c r="E465" s="9" t="str">
        <f>IF(C465="-","-",IF(D465=maxgameno+2,"blank row 2",IF(D465=maxgameno+1,"blank row 1",INDEX(FixtureCode!$B$4:$AH$128,MATCH($C465,FixtureCode!$B$4:$B$128,0),MATCH("G"&amp;D465&amp;"-T1",FixtureCode!$B$4:$AH$4,0)))))</f>
        <v>-</v>
      </c>
      <c r="F465" s="13" t="str">
        <f>IF(C465="-","-",IF(D465=maxgameno+2,"blank row 2",IF(D465=maxgameno+1,"blank row 1",INDEX(FixtureCode!$B$4:$AH$128,MATCH($C465,FixtureCode!$B$4:$B$128,0),MATCH("G"&amp;D465&amp;"-T2",FixtureCode!$B$4:$AH$4,0)))))</f>
        <v>-</v>
      </c>
      <c r="G465" s="12" t="str">
        <f>IF(C465="-","-",IF(AND(ISNUMBER(Fixture!G469),ISNUMBER(Fixture!I469),Fixture!F469&lt;&gt;"BYE",Fixture!J469&lt;&gt;"BYE"),"Yes","-"))</f>
        <v>-</v>
      </c>
      <c r="H465" s="9" t="str">
        <f>IF(G465="-","-",IF(Fixture!G469&gt;Fixture!I469,Settings!$G$7,IF(Fixture!G469=Fixture!I469,Settings!$G$8,IF(Fixture!G469&lt;Fixture!I469,Settings!$G$9,"-"))))</f>
        <v>-</v>
      </c>
      <c r="I465" s="13" t="str">
        <f>IF(G465="-","-",IF(Fixture!I469&gt;Fixture!G469,Settings!$G$7,IF(Fixture!I469=Fixture!G469,Settings!$G$8,IF(Fixture!I469&lt;Fixture!G469,Settings!$G$9,"-"))))</f>
        <v>-</v>
      </c>
    </row>
    <row r="466" spans="3:9" x14ac:dyDescent="0.25">
      <c r="C466" s="12" t="str">
        <f t="shared" si="16"/>
        <v>-</v>
      </c>
      <c r="D466" s="9" t="str">
        <f t="shared" si="17"/>
        <v>-</v>
      </c>
      <c r="E466" s="9" t="str">
        <f>IF(C466="-","-",IF(D466=maxgameno+2,"blank row 2",IF(D466=maxgameno+1,"blank row 1",INDEX(FixtureCode!$B$4:$AH$128,MATCH($C466,FixtureCode!$B$4:$B$128,0),MATCH("G"&amp;D466&amp;"-T1",FixtureCode!$B$4:$AH$4,0)))))</f>
        <v>-</v>
      </c>
      <c r="F466" s="13" t="str">
        <f>IF(C466="-","-",IF(D466=maxgameno+2,"blank row 2",IF(D466=maxgameno+1,"blank row 1",INDEX(FixtureCode!$B$4:$AH$128,MATCH($C466,FixtureCode!$B$4:$B$128,0),MATCH("G"&amp;D466&amp;"-T2",FixtureCode!$B$4:$AH$4,0)))))</f>
        <v>-</v>
      </c>
      <c r="G466" s="12" t="str">
        <f>IF(C466="-","-",IF(AND(ISNUMBER(Fixture!G470),ISNUMBER(Fixture!I470),Fixture!F470&lt;&gt;"BYE",Fixture!J470&lt;&gt;"BYE"),"Yes","-"))</f>
        <v>-</v>
      </c>
      <c r="H466" s="9" t="str">
        <f>IF(G466="-","-",IF(Fixture!G470&gt;Fixture!I470,Settings!$G$7,IF(Fixture!G470=Fixture!I470,Settings!$G$8,IF(Fixture!G470&lt;Fixture!I470,Settings!$G$9,"-"))))</f>
        <v>-</v>
      </c>
      <c r="I466" s="13" t="str">
        <f>IF(G466="-","-",IF(Fixture!I470&gt;Fixture!G470,Settings!$G$7,IF(Fixture!I470=Fixture!G470,Settings!$G$8,IF(Fixture!I470&lt;Fixture!G470,Settings!$G$9,"-"))))</f>
        <v>-</v>
      </c>
    </row>
    <row r="467" spans="3:9" x14ac:dyDescent="0.25">
      <c r="C467" s="12" t="str">
        <f t="shared" si="16"/>
        <v>-</v>
      </c>
      <c r="D467" s="9" t="str">
        <f t="shared" si="17"/>
        <v>-</v>
      </c>
      <c r="E467" s="9" t="str">
        <f>IF(C467="-","-",IF(D467=maxgameno+2,"blank row 2",IF(D467=maxgameno+1,"blank row 1",INDEX(FixtureCode!$B$4:$AH$128,MATCH($C467,FixtureCode!$B$4:$B$128,0),MATCH("G"&amp;D467&amp;"-T1",FixtureCode!$B$4:$AH$4,0)))))</f>
        <v>-</v>
      </c>
      <c r="F467" s="13" t="str">
        <f>IF(C467="-","-",IF(D467=maxgameno+2,"blank row 2",IF(D467=maxgameno+1,"blank row 1",INDEX(FixtureCode!$B$4:$AH$128,MATCH($C467,FixtureCode!$B$4:$B$128,0),MATCH("G"&amp;D467&amp;"-T2",FixtureCode!$B$4:$AH$4,0)))))</f>
        <v>-</v>
      </c>
      <c r="G467" s="12" t="str">
        <f>IF(C467="-","-",IF(AND(ISNUMBER(Fixture!G471),ISNUMBER(Fixture!I471),Fixture!F471&lt;&gt;"BYE",Fixture!J471&lt;&gt;"BYE"),"Yes","-"))</f>
        <v>-</v>
      </c>
      <c r="H467" s="9" t="str">
        <f>IF(G467="-","-",IF(Fixture!G471&gt;Fixture!I471,Settings!$G$7,IF(Fixture!G471=Fixture!I471,Settings!$G$8,IF(Fixture!G471&lt;Fixture!I471,Settings!$G$9,"-"))))</f>
        <v>-</v>
      </c>
      <c r="I467" s="13" t="str">
        <f>IF(G467="-","-",IF(Fixture!I471&gt;Fixture!G471,Settings!$G$7,IF(Fixture!I471=Fixture!G471,Settings!$G$8,IF(Fixture!I471&lt;Fixture!G471,Settings!$G$9,"-"))))</f>
        <v>-</v>
      </c>
    </row>
    <row r="468" spans="3:9" x14ac:dyDescent="0.25">
      <c r="C468" s="12" t="str">
        <f t="shared" si="16"/>
        <v>-</v>
      </c>
      <c r="D468" s="9" t="str">
        <f t="shared" si="17"/>
        <v>-</v>
      </c>
      <c r="E468" s="9" t="str">
        <f>IF(C468="-","-",IF(D468=maxgameno+2,"blank row 2",IF(D468=maxgameno+1,"blank row 1",INDEX(FixtureCode!$B$4:$AH$128,MATCH($C468,FixtureCode!$B$4:$B$128,0),MATCH("G"&amp;D468&amp;"-T1",FixtureCode!$B$4:$AH$4,0)))))</f>
        <v>-</v>
      </c>
      <c r="F468" s="13" t="str">
        <f>IF(C468="-","-",IF(D468=maxgameno+2,"blank row 2",IF(D468=maxgameno+1,"blank row 1",INDEX(FixtureCode!$B$4:$AH$128,MATCH($C468,FixtureCode!$B$4:$B$128,0),MATCH("G"&amp;D468&amp;"-T2",FixtureCode!$B$4:$AH$4,0)))))</f>
        <v>-</v>
      </c>
      <c r="G468" s="12" t="str">
        <f>IF(C468="-","-",IF(AND(ISNUMBER(Fixture!G472),ISNUMBER(Fixture!I472),Fixture!F472&lt;&gt;"BYE",Fixture!J472&lt;&gt;"BYE"),"Yes","-"))</f>
        <v>-</v>
      </c>
      <c r="H468" s="9" t="str">
        <f>IF(G468="-","-",IF(Fixture!G472&gt;Fixture!I472,Settings!$G$7,IF(Fixture!G472=Fixture!I472,Settings!$G$8,IF(Fixture!G472&lt;Fixture!I472,Settings!$G$9,"-"))))</f>
        <v>-</v>
      </c>
      <c r="I468" s="13" t="str">
        <f>IF(G468="-","-",IF(Fixture!I472&gt;Fixture!G472,Settings!$G$7,IF(Fixture!I472=Fixture!G472,Settings!$G$8,IF(Fixture!I472&lt;Fixture!G472,Settings!$G$9,"-"))))</f>
        <v>-</v>
      </c>
    </row>
    <row r="469" spans="3:9" x14ac:dyDescent="0.25">
      <c r="C469" s="12" t="str">
        <f t="shared" si="16"/>
        <v>-</v>
      </c>
      <c r="D469" s="9" t="str">
        <f t="shared" si="17"/>
        <v>-</v>
      </c>
      <c r="E469" s="9" t="str">
        <f>IF(C469="-","-",IF(D469=maxgameno+2,"blank row 2",IF(D469=maxgameno+1,"blank row 1",INDEX(FixtureCode!$B$4:$AH$128,MATCH($C469,FixtureCode!$B$4:$B$128,0),MATCH("G"&amp;D469&amp;"-T1",FixtureCode!$B$4:$AH$4,0)))))</f>
        <v>-</v>
      </c>
      <c r="F469" s="13" t="str">
        <f>IF(C469="-","-",IF(D469=maxgameno+2,"blank row 2",IF(D469=maxgameno+1,"blank row 1",INDEX(FixtureCode!$B$4:$AH$128,MATCH($C469,FixtureCode!$B$4:$B$128,0),MATCH("G"&amp;D469&amp;"-T2",FixtureCode!$B$4:$AH$4,0)))))</f>
        <v>-</v>
      </c>
      <c r="G469" s="12" t="str">
        <f>IF(C469="-","-",IF(AND(ISNUMBER(Fixture!G473),ISNUMBER(Fixture!I473),Fixture!F473&lt;&gt;"BYE",Fixture!J473&lt;&gt;"BYE"),"Yes","-"))</f>
        <v>-</v>
      </c>
      <c r="H469" s="9" t="str">
        <f>IF(G469="-","-",IF(Fixture!G473&gt;Fixture!I473,Settings!$G$7,IF(Fixture!G473=Fixture!I473,Settings!$G$8,IF(Fixture!G473&lt;Fixture!I473,Settings!$G$9,"-"))))</f>
        <v>-</v>
      </c>
      <c r="I469" s="13" t="str">
        <f>IF(G469="-","-",IF(Fixture!I473&gt;Fixture!G473,Settings!$G$7,IF(Fixture!I473=Fixture!G473,Settings!$G$8,IF(Fixture!I473&lt;Fixture!G473,Settings!$G$9,"-"))))</f>
        <v>-</v>
      </c>
    </row>
    <row r="470" spans="3:9" x14ac:dyDescent="0.25">
      <c r="C470" s="12" t="str">
        <f t="shared" si="16"/>
        <v>-</v>
      </c>
      <c r="D470" s="9" t="str">
        <f t="shared" si="17"/>
        <v>-</v>
      </c>
      <c r="E470" s="9" t="str">
        <f>IF(C470="-","-",IF(D470=maxgameno+2,"blank row 2",IF(D470=maxgameno+1,"blank row 1",INDEX(FixtureCode!$B$4:$AH$128,MATCH($C470,FixtureCode!$B$4:$B$128,0),MATCH("G"&amp;D470&amp;"-T1",FixtureCode!$B$4:$AH$4,0)))))</f>
        <v>-</v>
      </c>
      <c r="F470" s="13" t="str">
        <f>IF(C470="-","-",IF(D470=maxgameno+2,"blank row 2",IF(D470=maxgameno+1,"blank row 1",INDEX(FixtureCode!$B$4:$AH$128,MATCH($C470,FixtureCode!$B$4:$B$128,0),MATCH("G"&amp;D470&amp;"-T2",FixtureCode!$B$4:$AH$4,0)))))</f>
        <v>-</v>
      </c>
      <c r="G470" s="12" t="str">
        <f>IF(C470="-","-",IF(AND(ISNUMBER(Fixture!G474),ISNUMBER(Fixture!I474),Fixture!F474&lt;&gt;"BYE",Fixture!J474&lt;&gt;"BYE"),"Yes","-"))</f>
        <v>-</v>
      </c>
      <c r="H470" s="9" t="str">
        <f>IF(G470="-","-",IF(Fixture!G474&gt;Fixture!I474,Settings!$G$7,IF(Fixture!G474=Fixture!I474,Settings!$G$8,IF(Fixture!G474&lt;Fixture!I474,Settings!$G$9,"-"))))</f>
        <v>-</v>
      </c>
      <c r="I470" s="13" t="str">
        <f>IF(G470="-","-",IF(Fixture!I474&gt;Fixture!G474,Settings!$G$7,IF(Fixture!I474=Fixture!G474,Settings!$G$8,IF(Fixture!I474&lt;Fixture!G474,Settings!$G$9,"-"))))</f>
        <v>-</v>
      </c>
    </row>
    <row r="471" spans="3:9" x14ac:dyDescent="0.25">
      <c r="C471" s="12" t="str">
        <f t="shared" si="16"/>
        <v>-</v>
      </c>
      <c r="D471" s="9" t="str">
        <f t="shared" si="17"/>
        <v>-</v>
      </c>
      <c r="E471" s="9" t="str">
        <f>IF(C471="-","-",IF(D471=maxgameno+2,"blank row 2",IF(D471=maxgameno+1,"blank row 1",INDEX(FixtureCode!$B$4:$AH$128,MATCH($C471,FixtureCode!$B$4:$B$128,0),MATCH("G"&amp;D471&amp;"-T1",FixtureCode!$B$4:$AH$4,0)))))</f>
        <v>-</v>
      </c>
      <c r="F471" s="13" t="str">
        <f>IF(C471="-","-",IF(D471=maxgameno+2,"blank row 2",IF(D471=maxgameno+1,"blank row 1",INDEX(FixtureCode!$B$4:$AH$128,MATCH($C471,FixtureCode!$B$4:$B$128,0),MATCH("G"&amp;D471&amp;"-T2",FixtureCode!$B$4:$AH$4,0)))))</f>
        <v>-</v>
      </c>
      <c r="G471" s="12" t="str">
        <f>IF(C471="-","-",IF(AND(ISNUMBER(Fixture!G475),ISNUMBER(Fixture!I475),Fixture!F475&lt;&gt;"BYE",Fixture!J475&lt;&gt;"BYE"),"Yes","-"))</f>
        <v>-</v>
      </c>
      <c r="H471" s="9" t="str">
        <f>IF(G471="-","-",IF(Fixture!G475&gt;Fixture!I475,Settings!$G$7,IF(Fixture!G475=Fixture!I475,Settings!$G$8,IF(Fixture!G475&lt;Fixture!I475,Settings!$G$9,"-"))))</f>
        <v>-</v>
      </c>
      <c r="I471" s="13" t="str">
        <f>IF(G471="-","-",IF(Fixture!I475&gt;Fixture!G475,Settings!$G$7,IF(Fixture!I475=Fixture!G475,Settings!$G$8,IF(Fixture!I475&lt;Fixture!G475,Settings!$G$9,"-"))))</f>
        <v>-</v>
      </c>
    </row>
    <row r="472" spans="3:9" x14ac:dyDescent="0.25">
      <c r="C472" s="12" t="str">
        <f t="shared" si="16"/>
        <v>-</v>
      </c>
      <c r="D472" s="9" t="str">
        <f t="shared" si="17"/>
        <v>-</v>
      </c>
      <c r="E472" s="9" t="str">
        <f>IF(C472="-","-",IF(D472=maxgameno+2,"blank row 2",IF(D472=maxgameno+1,"blank row 1",INDEX(FixtureCode!$B$4:$AH$128,MATCH($C472,FixtureCode!$B$4:$B$128,0),MATCH("G"&amp;D472&amp;"-T1",FixtureCode!$B$4:$AH$4,0)))))</f>
        <v>-</v>
      </c>
      <c r="F472" s="13" t="str">
        <f>IF(C472="-","-",IF(D472=maxgameno+2,"blank row 2",IF(D472=maxgameno+1,"blank row 1",INDEX(FixtureCode!$B$4:$AH$128,MATCH($C472,FixtureCode!$B$4:$B$128,0),MATCH("G"&amp;D472&amp;"-T2",FixtureCode!$B$4:$AH$4,0)))))</f>
        <v>-</v>
      </c>
      <c r="G472" s="12" t="str">
        <f>IF(C472="-","-",IF(AND(ISNUMBER(Fixture!G476),ISNUMBER(Fixture!I476),Fixture!F476&lt;&gt;"BYE",Fixture!J476&lt;&gt;"BYE"),"Yes","-"))</f>
        <v>-</v>
      </c>
      <c r="H472" s="9" t="str">
        <f>IF(G472="-","-",IF(Fixture!G476&gt;Fixture!I476,Settings!$G$7,IF(Fixture!G476=Fixture!I476,Settings!$G$8,IF(Fixture!G476&lt;Fixture!I476,Settings!$G$9,"-"))))</f>
        <v>-</v>
      </c>
      <c r="I472" s="13" t="str">
        <f>IF(G472="-","-",IF(Fixture!I476&gt;Fixture!G476,Settings!$G$7,IF(Fixture!I476=Fixture!G476,Settings!$G$8,IF(Fixture!I476&lt;Fixture!G476,Settings!$G$9,"-"))))</f>
        <v>-</v>
      </c>
    </row>
    <row r="473" spans="3:9" x14ac:dyDescent="0.25">
      <c r="C473" s="12" t="str">
        <f t="shared" si="16"/>
        <v>-</v>
      </c>
      <c r="D473" s="9" t="str">
        <f t="shared" si="17"/>
        <v>-</v>
      </c>
      <c r="E473" s="9" t="str">
        <f>IF(C473="-","-",IF(D473=maxgameno+2,"blank row 2",IF(D473=maxgameno+1,"blank row 1",INDEX(FixtureCode!$B$4:$AH$128,MATCH($C473,FixtureCode!$B$4:$B$128,0),MATCH("G"&amp;D473&amp;"-T1",FixtureCode!$B$4:$AH$4,0)))))</f>
        <v>-</v>
      </c>
      <c r="F473" s="13" t="str">
        <f>IF(C473="-","-",IF(D473=maxgameno+2,"blank row 2",IF(D473=maxgameno+1,"blank row 1",INDEX(FixtureCode!$B$4:$AH$128,MATCH($C473,FixtureCode!$B$4:$B$128,0),MATCH("G"&amp;D473&amp;"-T2",FixtureCode!$B$4:$AH$4,0)))))</f>
        <v>-</v>
      </c>
      <c r="G473" s="12" t="str">
        <f>IF(C473="-","-",IF(AND(ISNUMBER(Fixture!G477),ISNUMBER(Fixture!I477),Fixture!F477&lt;&gt;"BYE",Fixture!J477&lt;&gt;"BYE"),"Yes","-"))</f>
        <v>-</v>
      </c>
      <c r="H473" s="9" t="str">
        <f>IF(G473="-","-",IF(Fixture!G477&gt;Fixture!I477,Settings!$G$7,IF(Fixture!G477=Fixture!I477,Settings!$G$8,IF(Fixture!G477&lt;Fixture!I477,Settings!$G$9,"-"))))</f>
        <v>-</v>
      </c>
      <c r="I473" s="13" t="str">
        <f>IF(G473="-","-",IF(Fixture!I477&gt;Fixture!G477,Settings!$G$7,IF(Fixture!I477=Fixture!G477,Settings!$G$8,IF(Fixture!I477&lt;Fixture!G477,Settings!$G$9,"-"))))</f>
        <v>-</v>
      </c>
    </row>
    <row r="474" spans="3:9" x14ac:dyDescent="0.25">
      <c r="C474" s="12" t="str">
        <f t="shared" si="16"/>
        <v>-</v>
      </c>
      <c r="D474" s="9" t="str">
        <f t="shared" si="17"/>
        <v>-</v>
      </c>
      <c r="E474" s="9" t="str">
        <f>IF(C474="-","-",IF(D474=maxgameno+2,"blank row 2",IF(D474=maxgameno+1,"blank row 1",INDEX(FixtureCode!$B$4:$AH$128,MATCH($C474,FixtureCode!$B$4:$B$128,0),MATCH("G"&amp;D474&amp;"-T1",FixtureCode!$B$4:$AH$4,0)))))</f>
        <v>-</v>
      </c>
      <c r="F474" s="13" t="str">
        <f>IF(C474="-","-",IF(D474=maxgameno+2,"blank row 2",IF(D474=maxgameno+1,"blank row 1",INDEX(FixtureCode!$B$4:$AH$128,MATCH($C474,FixtureCode!$B$4:$B$128,0),MATCH("G"&amp;D474&amp;"-T2",FixtureCode!$B$4:$AH$4,0)))))</f>
        <v>-</v>
      </c>
      <c r="G474" s="12" t="str">
        <f>IF(C474="-","-",IF(AND(ISNUMBER(Fixture!G478),ISNUMBER(Fixture!I478),Fixture!F478&lt;&gt;"BYE",Fixture!J478&lt;&gt;"BYE"),"Yes","-"))</f>
        <v>-</v>
      </c>
      <c r="H474" s="9" t="str">
        <f>IF(G474="-","-",IF(Fixture!G478&gt;Fixture!I478,Settings!$G$7,IF(Fixture!G478=Fixture!I478,Settings!$G$8,IF(Fixture!G478&lt;Fixture!I478,Settings!$G$9,"-"))))</f>
        <v>-</v>
      </c>
      <c r="I474" s="13" t="str">
        <f>IF(G474="-","-",IF(Fixture!I478&gt;Fixture!G478,Settings!$G$7,IF(Fixture!I478=Fixture!G478,Settings!$G$8,IF(Fixture!I478&lt;Fixture!G478,Settings!$G$9,"-"))))</f>
        <v>-</v>
      </c>
    </row>
    <row r="475" spans="3:9" x14ac:dyDescent="0.25">
      <c r="C475" s="12" t="str">
        <f t="shared" si="16"/>
        <v>-</v>
      </c>
      <c r="D475" s="9" t="str">
        <f t="shared" si="17"/>
        <v>-</v>
      </c>
      <c r="E475" s="9" t="str">
        <f>IF(C475="-","-",IF(D475=maxgameno+2,"blank row 2",IF(D475=maxgameno+1,"blank row 1",INDEX(FixtureCode!$B$4:$AH$128,MATCH($C475,FixtureCode!$B$4:$B$128,0),MATCH("G"&amp;D475&amp;"-T1",FixtureCode!$B$4:$AH$4,0)))))</f>
        <v>-</v>
      </c>
      <c r="F475" s="13" t="str">
        <f>IF(C475="-","-",IF(D475=maxgameno+2,"blank row 2",IF(D475=maxgameno+1,"blank row 1",INDEX(FixtureCode!$B$4:$AH$128,MATCH($C475,FixtureCode!$B$4:$B$128,0),MATCH("G"&amp;D475&amp;"-T2",FixtureCode!$B$4:$AH$4,0)))))</f>
        <v>-</v>
      </c>
      <c r="G475" s="12" t="str">
        <f>IF(C475="-","-",IF(AND(ISNUMBER(Fixture!G479),ISNUMBER(Fixture!I479),Fixture!F479&lt;&gt;"BYE",Fixture!J479&lt;&gt;"BYE"),"Yes","-"))</f>
        <v>-</v>
      </c>
      <c r="H475" s="9" t="str">
        <f>IF(G475="-","-",IF(Fixture!G479&gt;Fixture!I479,Settings!$G$7,IF(Fixture!G479=Fixture!I479,Settings!$G$8,IF(Fixture!G479&lt;Fixture!I479,Settings!$G$9,"-"))))</f>
        <v>-</v>
      </c>
      <c r="I475" s="13" t="str">
        <f>IF(G475="-","-",IF(Fixture!I479&gt;Fixture!G479,Settings!$G$7,IF(Fixture!I479=Fixture!G479,Settings!$G$8,IF(Fixture!I479&lt;Fixture!G479,Settings!$G$9,"-"))))</f>
        <v>-</v>
      </c>
    </row>
    <row r="476" spans="3:9" x14ac:dyDescent="0.25">
      <c r="C476" s="12" t="str">
        <f t="shared" si="16"/>
        <v>-</v>
      </c>
      <c r="D476" s="9" t="str">
        <f t="shared" si="17"/>
        <v>-</v>
      </c>
      <c r="E476" s="9" t="str">
        <f>IF(C476="-","-",IF(D476=maxgameno+2,"blank row 2",IF(D476=maxgameno+1,"blank row 1",INDEX(FixtureCode!$B$4:$AH$128,MATCH($C476,FixtureCode!$B$4:$B$128,0),MATCH("G"&amp;D476&amp;"-T1",FixtureCode!$B$4:$AH$4,0)))))</f>
        <v>-</v>
      </c>
      <c r="F476" s="13" t="str">
        <f>IF(C476="-","-",IF(D476=maxgameno+2,"blank row 2",IF(D476=maxgameno+1,"blank row 1",INDEX(FixtureCode!$B$4:$AH$128,MATCH($C476,FixtureCode!$B$4:$B$128,0),MATCH("G"&amp;D476&amp;"-T2",FixtureCode!$B$4:$AH$4,0)))))</f>
        <v>-</v>
      </c>
      <c r="G476" s="12" t="str">
        <f>IF(C476="-","-",IF(AND(ISNUMBER(Fixture!G480),ISNUMBER(Fixture!I480),Fixture!F480&lt;&gt;"BYE",Fixture!J480&lt;&gt;"BYE"),"Yes","-"))</f>
        <v>-</v>
      </c>
      <c r="H476" s="9" t="str">
        <f>IF(G476="-","-",IF(Fixture!G480&gt;Fixture!I480,Settings!$G$7,IF(Fixture!G480=Fixture!I480,Settings!$G$8,IF(Fixture!G480&lt;Fixture!I480,Settings!$G$9,"-"))))</f>
        <v>-</v>
      </c>
      <c r="I476" s="13" t="str">
        <f>IF(G476="-","-",IF(Fixture!I480&gt;Fixture!G480,Settings!$G$7,IF(Fixture!I480=Fixture!G480,Settings!$G$8,IF(Fixture!I480&lt;Fixture!G480,Settings!$G$9,"-"))))</f>
        <v>-</v>
      </c>
    </row>
    <row r="477" spans="3:9" x14ac:dyDescent="0.25">
      <c r="C477" s="12" t="str">
        <f t="shared" si="16"/>
        <v>-</v>
      </c>
      <c r="D477" s="9" t="str">
        <f t="shared" si="17"/>
        <v>-</v>
      </c>
      <c r="E477" s="9" t="str">
        <f>IF(C477="-","-",IF(D477=maxgameno+2,"blank row 2",IF(D477=maxgameno+1,"blank row 1",INDEX(FixtureCode!$B$4:$AH$128,MATCH($C477,FixtureCode!$B$4:$B$128,0),MATCH("G"&amp;D477&amp;"-T1",FixtureCode!$B$4:$AH$4,0)))))</f>
        <v>-</v>
      </c>
      <c r="F477" s="13" t="str">
        <f>IF(C477="-","-",IF(D477=maxgameno+2,"blank row 2",IF(D477=maxgameno+1,"blank row 1",INDEX(FixtureCode!$B$4:$AH$128,MATCH($C477,FixtureCode!$B$4:$B$128,0),MATCH("G"&amp;D477&amp;"-T2",FixtureCode!$B$4:$AH$4,0)))))</f>
        <v>-</v>
      </c>
      <c r="G477" s="12" t="str">
        <f>IF(C477="-","-",IF(AND(ISNUMBER(Fixture!G481),ISNUMBER(Fixture!I481),Fixture!F481&lt;&gt;"BYE",Fixture!J481&lt;&gt;"BYE"),"Yes","-"))</f>
        <v>-</v>
      </c>
      <c r="H477" s="9" t="str">
        <f>IF(G477="-","-",IF(Fixture!G481&gt;Fixture!I481,Settings!$G$7,IF(Fixture!G481=Fixture!I481,Settings!$G$8,IF(Fixture!G481&lt;Fixture!I481,Settings!$G$9,"-"))))</f>
        <v>-</v>
      </c>
      <c r="I477" s="13" t="str">
        <f>IF(G477="-","-",IF(Fixture!I481&gt;Fixture!G481,Settings!$G$7,IF(Fixture!I481=Fixture!G481,Settings!$G$8,IF(Fixture!I481&lt;Fixture!G481,Settings!$G$9,"-"))))</f>
        <v>-</v>
      </c>
    </row>
    <row r="478" spans="3:9" x14ac:dyDescent="0.25">
      <c r="C478" s="12" t="str">
        <f t="shared" si="16"/>
        <v>-</v>
      </c>
      <c r="D478" s="9" t="str">
        <f t="shared" si="17"/>
        <v>-</v>
      </c>
      <c r="E478" s="9" t="str">
        <f>IF(C478="-","-",IF(D478=maxgameno+2,"blank row 2",IF(D478=maxgameno+1,"blank row 1",INDEX(FixtureCode!$B$4:$AH$128,MATCH($C478,FixtureCode!$B$4:$B$128,0),MATCH("G"&amp;D478&amp;"-T1",FixtureCode!$B$4:$AH$4,0)))))</f>
        <v>-</v>
      </c>
      <c r="F478" s="13" t="str">
        <f>IF(C478="-","-",IF(D478=maxgameno+2,"blank row 2",IF(D478=maxgameno+1,"blank row 1",INDEX(FixtureCode!$B$4:$AH$128,MATCH($C478,FixtureCode!$B$4:$B$128,0),MATCH("G"&amp;D478&amp;"-T2",FixtureCode!$B$4:$AH$4,0)))))</f>
        <v>-</v>
      </c>
      <c r="G478" s="12" t="str">
        <f>IF(C478="-","-",IF(AND(ISNUMBER(Fixture!G482),ISNUMBER(Fixture!I482),Fixture!F482&lt;&gt;"BYE",Fixture!J482&lt;&gt;"BYE"),"Yes","-"))</f>
        <v>-</v>
      </c>
      <c r="H478" s="9" t="str">
        <f>IF(G478="-","-",IF(Fixture!G482&gt;Fixture!I482,Settings!$G$7,IF(Fixture!G482=Fixture!I482,Settings!$G$8,IF(Fixture!G482&lt;Fixture!I482,Settings!$G$9,"-"))))</f>
        <v>-</v>
      </c>
      <c r="I478" s="13" t="str">
        <f>IF(G478="-","-",IF(Fixture!I482&gt;Fixture!G482,Settings!$G$7,IF(Fixture!I482=Fixture!G482,Settings!$G$8,IF(Fixture!I482&lt;Fixture!G482,Settings!$G$9,"-"))))</f>
        <v>-</v>
      </c>
    </row>
    <row r="479" spans="3:9" x14ac:dyDescent="0.25">
      <c r="C479" s="12" t="str">
        <f t="shared" si="16"/>
        <v>-</v>
      </c>
      <c r="D479" s="9" t="str">
        <f t="shared" si="17"/>
        <v>-</v>
      </c>
      <c r="E479" s="9" t="str">
        <f>IF(C479="-","-",IF(D479=maxgameno+2,"blank row 2",IF(D479=maxgameno+1,"blank row 1",INDEX(FixtureCode!$B$4:$AH$128,MATCH($C479,FixtureCode!$B$4:$B$128,0),MATCH("G"&amp;D479&amp;"-T1",FixtureCode!$B$4:$AH$4,0)))))</f>
        <v>-</v>
      </c>
      <c r="F479" s="13" t="str">
        <f>IF(C479="-","-",IF(D479=maxgameno+2,"blank row 2",IF(D479=maxgameno+1,"blank row 1",INDEX(FixtureCode!$B$4:$AH$128,MATCH($C479,FixtureCode!$B$4:$B$128,0),MATCH("G"&amp;D479&amp;"-T2",FixtureCode!$B$4:$AH$4,0)))))</f>
        <v>-</v>
      </c>
      <c r="G479" s="12" t="str">
        <f>IF(C479="-","-",IF(AND(ISNUMBER(Fixture!G483),ISNUMBER(Fixture!I483),Fixture!F483&lt;&gt;"BYE",Fixture!J483&lt;&gt;"BYE"),"Yes","-"))</f>
        <v>-</v>
      </c>
      <c r="H479" s="9" t="str">
        <f>IF(G479="-","-",IF(Fixture!G483&gt;Fixture!I483,Settings!$G$7,IF(Fixture!G483=Fixture!I483,Settings!$G$8,IF(Fixture!G483&lt;Fixture!I483,Settings!$G$9,"-"))))</f>
        <v>-</v>
      </c>
      <c r="I479" s="13" t="str">
        <f>IF(G479="-","-",IF(Fixture!I483&gt;Fixture!G483,Settings!$G$7,IF(Fixture!I483=Fixture!G483,Settings!$G$8,IF(Fixture!I483&lt;Fixture!G483,Settings!$G$9,"-"))))</f>
        <v>-</v>
      </c>
    </row>
    <row r="480" spans="3:9" x14ac:dyDescent="0.25">
      <c r="C480" s="12" t="str">
        <f t="shared" si="16"/>
        <v>-</v>
      </c>
      <c r="D480" s="9" t="str">
        <f t="shared" si="17"/>
        <v>-</v>
      </c>
      <c r="E480" s="9" t="str">
        <f>IF(C480="-","-",IF(D480=maxgameno+2,"blank row 2",IF(D480=maxgameno+1,"blank row 1",INDEX(FixtureCode!$B$4:$AH$128,MATCH($C480,FixtureCode!$B$4:$B$128,0),MATCH("G"&amp;D480&amp;"-T1",FixtureCode!$B$4:$AH$4,0)))))</f>
        <v>-</v>
      </c>
      <c r="F480" s="13" t="str">
        <f>IF(C480="-","-",IF(D480=maxgameno+2,"blank row 2",IF(D480=maxgameno+1,"blank row 1",INDEX(FixtureCode!$B$4:$AH$128,MATCH($C480,FixtureCode!$B$4:$B$128,0),MATCH("G"&amp;D480&amp;"-T2",FixtureCode!$B$4:$AH$4,0)))))</f>
        <v>-</v>
      </c>
      <c r="G480" s="12" t="str">
        <f>IF(C480="-","-",IF(AND(ISNUMBER(Fixture!G484),ISNUMBER(Fixture!I484),Fixture!F484&lt;&gt;"BYE",Fixture!J484&lt;&gt;"BYE"),"Yes","-"))</f>
        <v>-</v>
      </c>
      <c r="H480" s="9" t="str">
        <f>IF(G480="-","-",IF(Fixture!G484&gt;Fixture!I484,Settings!$G$7,IF(Fixture!G484=Fixture!I484,Settings!$G$8,IF(Fixture!G484&lt;Fixture!I484,Settings!$G$9,"-"))))</f>
        <v>-</v>
      </c>
      <c r="I480" s="13" t="str">
        <f>IF(G480="-","-",IF(Fixture!I484&gt;Fixture!G484,Settings!$G$7,IF(Fixture!I484=Fixture!G484,Settings!$G$8,IF(Fixture!I484&lt;Fixture!G484,Settings!$G$9,"-"))))</f>
        <v>-</v>
      </c>
    </row>
    <row r="481" spans="3:9" x14ac:dyDescent="0.25">
      <c r="C481" s="12" t="str">
        <f t="shared" si="16"/>
        <v>-</v>
      </c>
      <c r="D481" s="9" t="str">
        <f t="shared" si="17"/>
        <v>-</v>
      </c>
      <c r="E481" s="9" t="str">
        <f>IF(C481="-","-",IF(D481=maxgameno+2,"blank row 2",IF(D481=maxgameno+1,"blank row 1",INDEX(FixtureCode!$B$4:$AH$128,MATCH($C481,FixtureCode!$B$4:$B$128,0),MATCH("G"&amp;D481&amp;"-T1",FixtureCode!$B$4:$AH$4,0)))))</f>
        <v>-</v>
      </c>
      <c r="F481" s="13" t="str">
        <f>IF(C481="-","-",IF(D481=maxgameno+2,"blank row 2",IF(D481=maxgameno+1,"blank row 1",INDEX(FixtureCode!$B$4:$AH$128,MATCH($C481,FixtureCode!$B$4:$B$128,0),MATCH("G"&amp;D481&amp;"-T2",FixtureCode!$B$4:$AH$4,0)))))</f>
        <v>-</v>
      </c>
      <c r="G481" s="12" t="str">
        <f>IF(C481="-","-",IF(AND(ISNUMBER(Fixture!G485),ISNUMBER(Fixture!I485),Fixture!F485&lt;&gt;"BYE",Fixture!J485&lt;&gt;"BYE"),"Yes","-"))</f>
        <v>-</v>
      </c>
      <c r="H481" s="9" t="str">
        <f>IF(G481="-","-",IF(Fixture!G485&gt;Fixture!I485,Settings!$G$7,IF(Fixture!G485=Fixture!I485,Settings!$G$8,IF(Fixture!G485&lt;Fixture!I485,Settings!$G$9,"-"))))</f>
        <v>-</v>
      </c>
      <c r="I481" s="13" t="str">
        <f>IF(G481="-","-",IF(Fixture!I485&gt;Fixture!G485,Settings!$G$7,IF(Fixture!I485=Fixture!G485,Settings!$G$8,IF(Fixture!I485&lt;Fixture!G485,Settings!$G$9,"-"))))</f>
        <v>-</v>
      </c>
    </row>
    <row r="482" spans="3:9" x14ac:dyDescent="0.25">
      <c r="C482" s="12" t="str">
        <f t="shared" si="16"/>
        <v>-</v>
      </c>
      <c r="D482" s="9" t="str">
        <f t="shared" si="17"/>
        <v>-</v>
      </c>
      <c r="E482" s="9" t="str">
        <f>IF(C482="-","-",IF(D482=maxgameno+2,"blank row 2",IF(D482=maxgameno+1,"blank row 1",INDEX(FixtureCode!$B$4:$AH$128,MATCH($C482,FixtureCode!$B$4:$B$128,0),MATCH("G"&amp;D482&amp;"-T1",FixtureCode!$B$4:$AH$4,0)))))</f>
        <v>-</v>
      </c>
      <c r="F482" s="13" t="str">
        <f>IF(C482="-","-",IF(D482=maxgameno+2,"blank row 2",IF(D482=maxgameno+1,"blank row 1",INDEX(FixtureCode!$B$4:$AH$128,MATCH($C482,FixtureCode!$B$4:$B$128,0),MATCH("G"&amp;D482&amp;"-T2",FixtureCode!$B$4:$AH$4,0)))))</f>
        <v>-</v>
      </c>
      <c r="G482" s="12" t="str">
        <f>IF(C482="-","-",IF(AND(ISNUMBER(Fixture!G486),ISNUMBER(Fixture!I486),Fixture!F486&lt;&gt;"BYE",Fixture!J486&lt;&gt;"BYE"),"Yes","-"))</f>
        <v>-</v>
      </c>
      <c r="H482" s="9" t="str">
        <f>IF(G482="-","-",IF(Fixture!G486&gt;Fixture!I486,Settings!$G$7,IF(Fixture!G486=Fixture!I486,Settings!$G$8,IF(Fixture!G486&lt;Fixture!I486,Settings!$G$9,"-"))))</f>
        <v>-</v>
      </c>
      <c r="I482" s="13" t="str">
        <f>IF(G482="-","-",IF(Fixture!I486&gt;Fixture!G486,Settings!$G$7,IF(Fixture!I486=Fixture!G486,Settings!$G$8,IF(Fixture!I486&lt;Fixture!G486,Settings!$G$9,"-"))))</f>
        <v>-</v>
      </c>
    </row>
    <row r="483" spans="3:9" x14ac:dyDescent="0.25">
      <c r="C483" s="12" t="str">
        <f t="shared" si="16"/>
        <v>-</v>
      </c>
      <c r="D483" s="9" t="str">
        <f t="shared" si="17"/>
        <v>-</v>
      </c>
      <c r="E483" s="9" t="str">
        <f>IF(C483="-","-",IF(D483=maxgameno+2,"blank row 2",IF(D483=maxgameno+1,"blank row 1",INDEX(FixtureCode!$B$4:$AH$128,MATCH($C483,FixtureCode!$B$4:$B$128,0),MATCH("G"&amp;D483&amp;"-T1",FixtureCode!$B$4:$AH$4,0)))))</f>
        <v>-</v>
      </c>
      <c r="F483" s="13" t="str">
        <f>IF(C483="-","-",IF(D483=maxgameno+2,"blank row 2",IF(D483=maxgameno+1,"blank row 1",INDEX(FixtureCode!$B$4:$AH$128,MATCH($C483,FixtureCode!$B$4:$B$128,0),MATCH("G"&amp;D483&amp;"-T2",FixtureCode!$B$4:$AH$4,0)))))</f>
        <v>-</v>
      </c>
      <c r="G483" s="12" t="str">
        <f>IF(C483="-","-",IF(AND(ISNUMBER(Fixture!G487),ISNUMBER(Fixture!I487),Fixture!F487&lt;&gt;"BYE",Fixture!J487&lt;&gt;"BYE"),"Yes","-"))</f>
        <v>-</v>
      </c>
      <c r="H483" s="9" t="str">
        <f>IF(G483="-","-",IF(Fixture!G487&gt;Fixture!I487,Settings!$G$7,IF(Fixture!G487=Fixture!I487,Settings!$G$8,IF(Fixture!G487&lt;Fixture!I487,Settings!$G$9,"-"))))</f>
        <v>-</v>
      </c>
      <c r="I483" s="13" t="str">
        <f>IF(G483="-","-",IF(Fixture!I487&gt;Fixture!G487,Settings!$G$7,IF(Fixture!I487=Fixture!G487,Settings!$G$8,IF(Fixture!I487&lt;Fixture!G487,Settings!$G$9,"-"))))</f>
        <v>-</v>
      </c>
    </row>
    <row r="484" spans="3:9" x14ac:dyDescent="0.25">
      <c r="C484" s="12" t="str">
        <f t="shared" si="16"/>
        <v>-</v>
      </c>
      <c r="D484" s="9" t="str">
        <f t="shared" si="17"/>
        <v>-</v>
      </c>
      <c r="E484" s="9" t="str">
        <f>IF(C484="-","-",IF(D484=maxgameno+2,"blank row 2",IF(D484=maxgameno+1,"blank row 1",INDEX(FixtureCode!$B$4:$AH$128,MATCH($C484,FixtureCode!$B$4:$B$128,0),MATCH("G"&amp;D484&amp;"-T1",FixtureCode!$B$4:$AH$4,0)))))</f>
        <v>-</v>
      </c>
      <c r="F484" s="13" t="str">
        <f>IF(C484="-","-",IF(D484=maxgameno+2,"blank row 2",IF(D484=maxgameno+1,"blank row 1",INDEX(FixtureCode!$B$4:$AH$128,MATCH($C484,FixtureCode!$B$4:$B$128,0),MATCH("G"&amp;D484&amp;"-T2",FixtureCode!$B$4:$AH$4,0)))))</f>
        <v>-</v>
      </c>
      <c r="G484" s="12" t="str">
        <f>IF(C484="-","-",IF(AND(ISNUMBER(Fixture!G488),ISNUMBER(Fixture!I488),Fixture!F488&lt;&gt;"BYE",Fixture!J488&lt;&gt;"BYE"),"Yes","-"))</f>
        <v>-</v>
      </c>
      <c r="H484" s="9" t="str">
        <f>IF(G484="-","-",IF(Fixture!G488&gt;Fixture!I488,Settings!$G$7,IF(Fixture!G488=Fixture!I488,Settings!$G$8,IF(Fixture!G488&lt;Fixture!I488,Settings!$G$9,"-"))))</f>
        <v>-</v>
      </c>
      <c r="I484" s="13" t="str">
        <f>IF(G484="-","-",IF(Fixture!I488&gt;Fixture!G488,Settings!$G$7,IF(Fixture!I488=Fixture!G488,Settings!$G$8,IF(Fixture!I488&lt;Fixture!G488,Settings!$G$9,"-"))))</f>
        <v>-</v>
      </c>
    </row>
    <row r="485" spans="3:9" x14ac:dyDescent="0.25">
      <c r="C485" s="12" t="str">
        <f t="shared" si="16"/>
        <v>-</v>
      </c>
      <c r="D485" s="9" t="str">
        <f t="shared" si="17"/>
        <v>-</v>
      </c>
      <c r="E485" s="9" t="str">
        <f>IF(C485="-","-",IF(D485=maxgameno+2,"blank row 2",IF(D485=maxgameno+1,"blank row 1",INDEX(FixtureCode!$B$4:$AH$128,MATCH($C485,FixtureCode!$B$4:$B$128,0),MATCH("G"&amp;D485&amp;"-T1",FixtureCode!$B$4:$AH$4,0)))))</f>
        <v>-</v>
      </c>
      <c r="F485" s="13" t="str">
        <f>IF(C485="-","-",IF(D485=maxgameno+2,"blank row 2",IF(D485=maxgameno+1,"blank row 1",INDEX(FixtureCode!$B$4:$AH$128,MATCH($C485,FixtureCode!$B$4:$B$128,0),MATCH("G"&amp;D485&amp;"-T2",FixtureCode!$B$4:$AH$4,0)))))</f>
        <v>-</v>
      </c>
      <c r="G485" s="12" t="str">
        <f>IF(C485="-","-",IF(AND(ISNUMBER(Fixture!G489),ISNUMBER(Fixture!I489),Fixture!F489&lt;&gt;"BYE",Fixture!J489&lt;&gt;"BYE"),"Yes","-"))</f>
        <v>-</v>
      </c>
      <c r="H485" s="9" t="str">
        <f>IF(G485="-","-",IF(Fixture!G489&gt;Fixture!I489,Settings!$G$7,IF(Fixture!G489=Fixture!I489,Settings!$G$8,IF(Fixture!G489&lt;Fixture!I489,Settings!$G$9,"-"))))</f>
        <v>-</v>
      </c>
      <c r="I485" s="13" t="str">
        <f>IF(G485="-","-",IF(Fixture!I489&gt;Fixture!G489,Settings!$G$7,IF(Fixture!I489=Fixture!G489,Settings!$G$8,IF(Fixture!I489&lt;Fixture!G489,Settings!$G$9,"-"))))</f>
        <v>-</v>
      </c>
    </row>
    <row r="486" spans="3:9" x14ac:dyDescent="0.25">
      <c r="C486" s="12" t="str">
        <f t="shared" si="16"/>
        <v>-</v>
      </c>
      <c r="D486" s="9" t="str">
        <f t="shared" si="17"/>
        <v>-</v>
      </c>
      <c r="E486" s="9" t="str">
        <f>IF(C486="-","-",IF(D486=maxgameno+2,"blank row 2",IF(D486=maxgameno+1,"blank row 1",INDEX(FixtureCode!$B$4:$AH$128,MATCH($C486,FixtureCode!$B$4:$B$128,0),MATCH("G"&amp;D486&amp;"-T1",FixtureCode!$B$4:$AH$4,0)))))</f>
        <v>-</v>
      </c>
      <c r="F486" s="13" t="str">
        <f>IF(C486="-","-",IF(D486=maxgameno+2,"blank row 2",IF(D486=maxgameno+1,"blank row 1",INDEX(FixtureCode!$B$4:$AH$128,MATCH($C486,FixtureCode!$B$4:$B$128,0),MATCH("G"&amp;D486&amp;"-T2",FixtureCode!$B$4:$AH$4,0)))))</f>
        <v>-</v>
      </c>
      <c r="G486" s="12" t="str">
        <f>IF(C486="-","-",IF(AND(ISNUMBER(Fixture!G490),ISNUMBER(Fixture!I490),Fixture!F490&lt;&gt;"BYE",Fixture!J490&lt;&gt;"BYE"),"Yes","-"))</f>
        <v>-</v>
      </c>
      <c r="H486" s="9" t="str">
        <f>IF(G486="-","-",IF(Fixture!G490&gt;Fixture!I490,Settings!$G$7,IF(Fixture!G490=Fixture!I490,Settings!$G$8,IF(Fixture!G490&lt;Fixture!I490,Settings!$G$9,"-"))))</f>
        <v>-</v>
      </c>
      <c r="I486" s="13" t="str">
        <f>IF(G486="-","-",IF(Fixture!I490&gt;Fixture!G490,Settings!$G$7,IF(Fixture!I490=Fixture!G490,Settings!$G$8,IF(Fixture!I490&lt;Fixture!G490,Settings!$G$9,"-"))))</f>
        <v>-</v>
      </c>
    </row>
    <row r="487" spans="3:9" x14ac:dyDescent="0.25">
      <c r="C487" s="12" t="str">
        <f t="shared" si="16"/>
        <v>-</v>
      </c>
      <c r="D487" s="9" t="str">
        <f t="shared" si="17"/>
        <v>-</v>
      </c>
      <c r="E487" s="9" t="str">
        <f>IF(C487="-","-",IF(D487=maxgameno+2,"blank row 2",IF(D487=maxgameno+1,"blank row 1",INDEX(FixtureCode!$B$4:$AH$128,MATCH($C487,FixtureCode!$B$4:$B$128,0),MATCH("G"&amp;D487&amp;"-T1",FixtureCode!$B$4:$AH$4,0)))))</f>
        <v>-</v>
      </c>
      <c r="F487" s="13" t="str">
        <f>IF(C487="-","-",IF(D487=maxgameno+2,"blank row 2",IF(D487=maxgameno+1,"blank row 1",INDEX(FixtureCode!$B$4:$AH$128,MATCH($C487,FixtureCode!$B$4:$B$128,0),MATCH("G"&amp;D487&amp;"-T2",FixtureCode!$B$4:$AH$4,0)))))</f>
        <v>-</v>
      </c>
      <c r="G487" s="12" t="str">
        <f>IF(C487="-","-",IF(AND(ISNUMBER(Fixture!G491),ISNUMBER(Fixture!I491),Fixture!F491&lt;&gt;"BYE",Fixture!J491&lt;&gt;"BYE"),"Yes","-"))</f>
        <v>-</v>
      </c>
      <c r="H487" s="9" t="str">
        <f>IF(G487="-","-",IF(Fixture!G491&gt;Fixture!I491,Settings!$G$7,IF(Fixture!G491=Fixture!I491,Settings!$G$8,IF(Fixture!G491&lt;Fixture!I491,Settings!$G$9,"-"))))</f>
        <v>-</v>
      </c>
      <c r="I487" s="13" t="str">
        <f>IF(G487="-","-",IF(Fixture!I491&gt;Fixture!G491,Settings!$G$7,IF(Fixture!I491=Fixture!G491,Settings!$G$8,IF(Fixture!I491&lt;Fixture!G491,Settings!$G$9,"-"))))</f>
        <v>-</v>
      </c>
    </row>
    <row r="488" spans="3:9" x14ac:dyDescent="0.25">
      <c r="C488" s="12" t="str">
        <f t="shared" si="16"/>
        <v>-</v>
      </c>
      <c r="D488" s="9" t="str">
        <f t="shared" si="17"/>
        <v>-</v>
      </c>
      <c r="E488" s="9" t="str">
        <f>IF(C488="-","-",IF(D488=maxgameno+2,"blank row 2",IF(D488=maxgameno+1,"blank row 1",INDEX(FixtureCode!$B$4:$AH$128,MATCH($C488,FixtureCode!$B$4:$B$128,0),MATCH("G"&amp;D488&amp;"-T1",FixtureCode!$B$4:$AH$4,0)))))</f>
        <v>-</v>
      </c>
      <c r="F488" s="13" t="str">
        <f>IF(C488="-","-",IF(D488=maxgameno+2,"blank row 2",IF(D488=maxgameno+1,"blank row 1",INDEX(FixtureCode!$B$4:$AH$128,MATCH($C488,FixtureCode!$B$4:$B$128,0),MATCH("G"&amp;D488&amp;"-T2",FixtureCode!$B$4:$AH$4,0)))))</f>
        <v>-</v>
      </c>
      <c r="G488" s="12" t="str">
        <f>IF(C488="-","-",IF(AND(ISNUMBER(Fixture!G492),ISNUMBER(Fixture!I492),Fixture!F492&lt;&gt;"BYE",Fixture!J492&lt;&gt;"BYE"),"Yes","-"))</f>
        <v>-</v>
      </c>
      <c r="H488" s="9" t="str">
        <f>IF(G488="-","-",IF(Fixture!G492&gt;Fixture!I492,Settings!$G$7,IF(Fixture!G492=Fixture!I492,Settings!$G$8,IF(Fixture!G492&lt;Fixture!I492,Settings!$G$9,"-"))))</f>
        <v>-</v>
      </c>
      <c r="I488" s="13" t="str">
        <f>IF(G488="-","-",IF(Fixture!I492&gt;Fixture!G492,Settings!$G$7,IF(Fixture!I492=Fixture!G492,Settings!$G$8,IF(Fixture!I492&lt;Fixture!G492,Settings!$G$9,"-"))))</f>
        <v>-</v>
      </c>
    </row>
    <row r="489" spans="3:9" x14ac:dyDescent="0.25">
      <c r="C489" s="12" t="str">
        <f t="shared" si="16"/>
        <v>-</v>
      </c>
      <c r="D489" s="9" t="str">
        <f t="shared" si="17"/>
        <v>-</v>
      </c>
      <c r="E489" s="9" t="str">
        <f>IF(C489="-","-",IF(D489=maxgameno+2,"blank row 2",IF(D489=maxgameno+1,"blank row 1",INDEX(FixtureCode!$B$4:$AH$128,MATCH($C489,FixtureCode!$B$4:$B$128,0),MATCH("G"&amp;D489&amp;"-T1",FixtureCode!$B$4:$AH$4,0)))))</f>
        <v>-</v>
      </c>
      <c r="F489" s="13" t="str">
        <f>IF(C489="-","-",IF(D489=maxgameno+2,"blank row 2",IF(D489=maxgameno+1,"blank row 1",INDEX(FixtureCode!$B$4:$AH$128,MATCH($C489,FixtureCode!$B$4:$B$128,0),MATCH("G"&amp;D489&amp;"-T2",FixtureCode!$B$4:$AH$4,0)))))</f>
        <v>-</v>
      </c>
      <c r="G489" s="12" t="str">
        <f>IF(C489="-","-",IF(AND(ISNUMBER(Fixture!G493),ISNUMBER(Fixture!I493),Fixture!F493&lt;&gt;"BYE",Fixture!J493&lt;&gt;"BYE"),"Yes","-"))</f>
        <v>-</v>
      </c>
      <c r="H489" s="9" t="str">
        <f>IF(G489="-","-",IF(Fixture!G493&gt;Fixture!I493,Settings!$G$7,IF(Fixture!G493=Fixture!I493,Settings!$G$8,IF(Fixture!G493&lt;Fixture!I493,Settings!$G$9,"-"))))</f>
        <v>-</v>
      </c>
      <c r="I489" s="13" t="str">
        <f>IF(G489="-","-",IF(Fixture!I493&gt;Fixture!G493,Settings!$G$7,IF(Fixture!I493=Fixture!G493,Settings!$G$8,IF(Fixture!I493&lt;Fixture!G493,Settings!$G$9,"-"))))</f>
        <v>-</v>
      </c>
    </row>
    <row r="490" spans="3:9" x14ac:dyDescent="0.25">
      <c r="C490" s="12" t="str">
        <f t="shared" si="16"/>
        <v>-</v>
      </c>
      <c r="D490" s="9" t="str">
        <f t="shared" si="17"/>
        <v>-</v>
      </c>
      <c r="E490" s="9" t="str">
        <f>IF(C490="-","-",IF(D490=maxgameno+2,"blank row 2",IF(D490=maxgameno+1,"blank row 1",INDEX(FixtureCode!$B$4:$AH$128,MATCH($C490,FixtureCode!$B$4:$B$128,0),MATCH("G"&amp;D490&amp;"-T1",FixtureCode!$B$4:$AH$4,0)))))</f>
        <v>-</v>
      </c>
      <c r="F490" s="13" t="str">
        <f>IF(C490="-","-",IF(D490=maxgameno+2,"blank row 2",IF(D490=maxgameno+1,"blank row 1",INDEX(FixtureCode!$B$4:$AH$128,MATCH($C490,FixtureCode!$B$4:$B$128,0),MATCH("G"&amp;D490&amp;"-T2",FixtureCode!$B$4:$AH$4,0)))))</f>
        <v>-</v>
      </c>
      <c r="G490" s="12" t="str">
        <f>IF(C490="-","-",IF(AND(ISNUMBER(Fixture!G494),ISNUMBER(Fixture!I494),Fixture!F494&lt;&gt;"BYE",Fixture!J494&lt;&gt;"BYE"),"Yes","-"))</f>
        <v>-</v>
      </c>
      <c r="H490" s="9" t="str">
        <f>IF(G490="-","-",IF(Fixture!G494&gt;Fixture!I494,Settings!$G$7,IF(Fixture!G494=Fixture!I494,Settings!$G$8,IF(Fixture!G494&lt;Fixture!I494,Settings!$G$9,"-"))))</f>
        <v>-</v>
      </c>
      <c r="I490" s="13" t="str">
        <f>IF(G490="-","-",IF(Fixture!I494&gt;Fixture!G494,Settings!$G$7,IF(Fixture!I494=Fixture!G494,Settings!$G$8,IF(Fixture!I494&lt;Fixture!G494,Settings!$G$9,"-"))))</f>
        <v>-</v>
      </c>
    </row>
    <row r="491" spans="3:9" x14ac:dyDescent="0.25">
      <c r="C491" s="12" t="str">
        <f t="shared" si="16"/>
        <v>-</v>
      </c>
      <c r="D491" s="9" t="str">
        <f t="shared" si="17"/>
        <v>-</v>
      </c>
      <c r="E491" s="9" t="str">
        <f>IF(C491="-","-",IF(D491=maxgameno+2,"blank row 2",IF(D491=maxgameno+1,"blank row 1",INDEX(FixtureCode!$B$4:$AH$128,MATCH($C491,FixtureCode!$B$4:$B$128,0),MATCH("G"&amp;D491&amp;"-T1",FixtureCode!$B$4:$AH$4,0)))))</f>
        <v>-</v>
      </c>
      <c r="F491" s="13" t="str">
        <f>IF(C491="-","-",IF(D491=maxgameno+2,"blank row 2",IF(D491=maxgameno+1,"blank row 1",INDEX(FixtureCode!$B$4:$AH$128,MATCH($C491,FixtureCode!$B$4:$B$128,0),MATCH("G"&amp;D491&amp;"-T2",FixtureCode!$B$4:$AH$4,0)))))</f>
        <v>-</v>
      </c>
      <c r="G491" s="12" t="str">
        <f>IF(C491="-","-",IF(AND(ISNUMBER(Fixture!G495),ISNUMBER(Fixture!I495),Fixture!F495&lt;&gt;"BYE",Fixture!J495&lt;&gt;"BYE"),"Yes","-"))</f>
        <v>-</v>
      </c>
      <c r="H491" s="9" t="str">
        <f>IF(G491="-","-",IF(Fixture!G495&gt;Fixture!I495,Settings!$G$7,IF(Fixture!G495=Fixture!I495,Settings!$G$8,IF(Fixture!G495&lt;Fixture!I495,Settings!$G$9,"-"))))</f>
        <v>-</v>
      </c>
      <c r="I491" s="13" t="str">
        <f>IF(G491="-","-",IF(Fixture!I495&gt;Fixture!G495,Settings!$G$7,IF(Fixture!I495=Fixture!G495,Settings!$G$8,IF(Fixture!I495&lt;Fixture!G495,Settings!$G$9,"-"))))</f>
        <v>-</v>
      </c>
    </row>
    <row r="492" spans="3:9" x14ac:dyDescent="0.25">
      <c r="C492" s="12" t="str">
        <f t="shared" si="16"/>
        <v>-</v>
      </c>
      <c r="D492" s="9" t="str">
        <f t="shared" si="17"/>
        <v>-</v>
      </c>
      <c r="E492" s="9" t="str">
        <f>IF(C492="-","-",IF(D492=maxgameno+2,"blank row 2",IF(D492=maxgameno+1,"blank row 1",INDEX(FixtureCode!$B$4:$AH$128,MATCH($C492,FixtureCode!$B$4:$B$128,0),MATCH("G"&amp;D492&amp;"-T1",FixtureCode!$B$4:$AH$4,0)))))</f>
        <v>-</v>
      </c>
      <c r="F492" s="13" t="str">
        <f>IF(C492="-","-",IF(D492=maxgameno+2,"blank row 2",IF(D492=maxgameno+1,"blank row 1",INDEX(FixtureCode!$B$4:$AH$128,MATCH($C492,FixtureCode!$B$4:$B$128,0),MATCH("G"&amp;D492&amp;"-T2",FixtureCode!$B$4:$AH$4,0)))))</f>
        <v>-</v>
      </c>
      <c r="G492" s="12" t="str">
        <f>IF(C492="-","-",IF(AND(ISNUMBER(Fixture!G496),ISNUMBER(Fixture!I496),Fixture!F496&lt;&gt;"BYE",Fixture!J496&lt;&gt;"BYE"),"Yes","-"))</f>
        <v>-</v>
      </c>
      <c r="H492" s="9" t="str">
        <f>IF(G492="-","-",IF(Fixture!G496&gt;Fixture!I496,Settings!$G$7,IF(Fixture!G496=Fixture!I496,Settings!$G$8,IF(Fixture!G496&lt;Fixture!I496,Settings!$G$9,"-"))))</f>
        <v>-</v>
      </c>
      <c r="I492" s="13" t="str">
        <f>IF(G492="-","-",IF(Fixture!I496&gt;Fixture!G496,Settings!$G$7,IF(Fixture!I496=Fixture!G496,Settings!$G$8,IF(Fixture!I496&lt;Fixture!G496,Settings!$G$9,"-"))))</f>
        <v>-</v>
      </c>
    </row>
    <row r="493" spans="3:9" x14ac:dyDescent="0.25">
      <c r="C493" s="12" t="str">
        <f t="shared" si="16"/>
        <v>-</v>
      </c>
      <c r="D493" s="9" t="str">
        <f t="shared" si="17"/>
        <v>-</v>
      </c>
      <c r="E493" s="9" t="str">
        <f>IF(C493="-","-",IF(D493=maxgameno+2,"blank row 2",IF(D493=maxgameno+1,"blank row 1",INDEX(FixtureCode!$B$4:$AH$128,MATCH($C493,FixtureCode!$B$4:$B$128,0),MATCH("G"&amp;D493&amp;"-T1",FixtureCode!$B$4:$AH$4,0)))))</f>
        <v>-</v>
      </c>
      <c r="F493" s="13" t="str">
        <f>IF(C493="-","-",IF(D493=maxgameno+2,"blank row 2",IF(D493=maxgameno+1,"blank row 1",INDEX(FixtureCode!$B$4:$AH$128,MATCH($C493,FixtureCode!$B$4:$B$128,0),MATCH("G"&amp;D493&amp;"-T2",FixtureCode!$B$4:$AH$4,0)))))</f>
        <v>-</v>
      </c>
      <c r="G493" s="12" t="str">
        <f>IF(C493="-","-",IF(AND(ISNUMBER(Fixture!G497),ISNUMBER(Fixture!I497),Fixture!F497&lt;&gt;"BYE",Fixture!J497&lt;&gt;"BYE"),"Yes","-"))</f>
        <v>-</v>
      </c>
      <c r="H493" s="9" t="str">
        <f>IF(G493="-","-",IF(Fixture!G497&gt;Fixture!I497,Settings!$G$7,IF(Fixture!G497=Fixture!I497,Settings!$G$8,IF(Fixture!G497&lt;Fixture!I497,Settings!$G$9,"-"))))</f>
        <v>-</v>
      </c>
      <c r="I493" s="13" t="str">
        <f>IF(G493="-","-",IF(Fixture!I497&gt;Fixture!G497,Settings!$G$7,IF(Fixture!I497=Fixture!G497,Settings!$G$8,IF(Fixture!I497&lt;Fixture!G497,Settings!$G$9,"-"))))</f>
        <v>-</v>
      </c>
    </row>
    <row r="494" spans="3:9" x14ac:dyDescent="0.25">
      <c r="C494" s="12" t="str">
        <f t="shared" si="16"/>
        <v>-</v>
      </c>
      <c r="D494" s="9" t="str">
        <f t="shared" si="17"/>
        <v>-</v>
      </c>
      <c r="E494" s="9" t="str">
        <f>IF(C494="-","-",IF(D494=maxgameno+2,"blank row 2",IF(D494=maxgameno+1,"blank row 1",INDEX(FixtureCode!$B$4:$AH$128,MATCH($C494,FixtureCode!$B$4:$B$128,0),MATCH("G"&amp;D494&amp;"-T1",FixtureCode!$B$4:$AH$4,0)))))</f>
        <v>-</v>
      </c>
      <c r="F494" s="13" t="str">
        <f>IF(C494="-","-",IF(D494=maxgameno+2,"blank row 2",IF(D494=maxgameno+1,"blank row 1",INDEX(FixtureCode!$B$4:$AH$128,MATCH($C494,FixtureCode!$B$4:$B$128,0),MATCH("G"&amp;D494&amp;"-T2",FixtureCode!$B$4:$AH$4,0)))))</f>
        <v>-</v>
      </c>
      <c r="G494" s="12" t="str">
        <f>IF(C494="-","-",IF(AND(ISNUMBER(Fixture!G498),ISNUMBER(Fixture!I498),Fixture!F498&lt;&gt;"BYE",Fixture!J498&lt;&gt;"BYE"),"Yes","-"))</f>
        <v>-</v>
      </c>
      <c r="H494" s="9" t="str">
        <f>IF(G494="-","-",IF(Fixture!G498&gt;Fixture!I498,Settings!$G$7,IF(Fixture!G498=Fixture!I498,Settings!$G$8,IF(Fixture!G498&lt;Fixture!I498,Settings!$G$9,"-"))))</f>
        <v>-</v>
      </c>
      <c r="I494" s="13" t="str">
        <f>IF(G494="-","-",IF(Fixture!I498&gt;Fixture!G498,Settings!$G$7,IF(Fixture!I498=Fixture!G498,Settings!$G$8,IF(Fixture!I498&lt;Fixture!G498,Settings!$G$9,"-"))))</f>
        <v>-</v>
      </c>
    </row>
    <row r="495" spans="3:9" x14ac:dyDescent="0.25">
      <c r="C495" s="12" t="str">
        <f t="shared" si="16"/>
        <v>-</v>
      </c>
      <c r="D495" s="9" t="str">
        <f t="shared" si="17"/>
        <v>-</v>
      </c>
      <c r="E495" s="9" t="str">
        <f>IF(C495="-","-",IF(D495=maxgameno+2,"blank row 2",IF(D495=maxgameno+1,"blank row 1",INDEX(FixtureCode!$B$4:$AH$128,MATCH($C495,FixtureCode!$B$4:$B$128,0),MATCH("G"&amp;D495&amp;"-T1",FixtureCode!$B$4:$AH$4,0)))))</f>
        <v>-</v>
      </c>
      <c r="F495" s="13" t="str">
        <f>IF(C495="-","-",IF(D495=maxgameno+2,"blank row 2",IF(D495=maxgameno+1,"blank row 1",INDEX(FixtureCode!$B$4:$AH$128,MATCH($C495,FixtureCode!$B$4:$B$128,0),MATCH("G"&amp;D495&amp;"-T2",FixtureCode!$B$4:$AH$4,0)))))</f>
        <v>-</v>
      </c>
      <c r="G495" s="12" t="str">
        <f>IF(C495="-","-",IF(AND(ISNUMBER(Fixture!G499),ISNUMBER(Fixture!I499),Fixture!F499&lt;&gt;"BYE",Fixture!J499&lt;&gt;"BYE"),"Yes","-"))</f>
        <v>-</v>
      </c>
      <c r="H495" s="9" t="str">
        <f>IF(G495="-","-",IF(Fixture!G499&gt;Fixture!I499,Settings!$G$7,IF(Fixture!G499=Fixture!I499,Settings!$G$8,IF(Fixture!G499&lt;Fixture!I499,Settings!$G$9,"-"))))</f>
        <v>-</v>
      </c>
      <c r="I495" s="13" t="str">
        <f>IF(G495="-","-",IF(Fixture!I499&gt;Fixture!G499,Settings!$G$7,IF(Fixture!I499=Fixture!G499,Settings!$G$8,IF(Fixture!I499&lt;Fixture!G499,Settings!$G$9,"-"))))</f>
        <v>-</v>
      </c>
    </row>
    <row r="496" spans="3:9" x14ac:dyDescent="0.25">
      <c r="C496" s="12" t="str">
        <f t="shared" si="16"/>
        <v>-</v>
      </c>
      <c r="D496" s="9" t="str">
        <f t="shared" si="17"/>
        <v>-</v>
      </c>
      <c r="E496" s="9" t="str">
        <f>IF(C496="-","-",IF(D496=maxgameno+2,"blank row 2",IF(D496=maxgameno+1,"blank row 1",INDEX(FixtureCode!$B$4:$AH$128,MATCH($C496,FixtureCode!$B$4:$B$128,0),MATCH("G"&amp;D496&amp;"-T1",FixtureCode!$B$4:$AH$4,0)))))</f>
        <v>-</v>
      </c>
      <c r="F496" s="13" t="str">
        <f>IF(C496="-","-",IF(D496=maxgameno+2,"blank row 2",IF(D496=maxgameno+1,"blank row 1",INDEX(FixtureCode!$B$4:$AH$128,MATCH($C496,FixtureCode!$B$4:$B$128,0),MATCH("G"&amp;D496&amp;"-T2",FixtureCode!$B$4:$AH$4,0)))))</f>
        <v>-</v>
      </c>
      <c r="G496" s="12" t="str">
        <f>IF(C496="-","-",IF(AND(ISNUMBER(Fixture!G500),ISNUMBER(Fixture!I500),Fixture!F500&lt;&gt;"BYE",Fixture!J500&lt;&gt;"BYE"),"Yes","-"))</f>
        <v>-</v>
      </c>
      <c r="H496" s="9" t="str">
        <f>IF(G496="-","-",IF(Fixture!G500&gt;Fixture!I500,Settings!$G$7,IF(Fixture!G500=Fixture!I500,Settings!$G$8,IF(Fixture!G500&lt;Fixture!I500,Settings!$G$9,"-"))))</f>
        <v>-</v>
      </c>
      <c r="I496" s="13" t="str">
        <f>IF(G496="-","-",IF(Fixture!I500&gt;Fixture!G500,Settings!$G$7,IF(Fixture!I500=Fixture!G500,Settings!$G$8,IF(Fixture!I500&lt;Fixture!G500,Settings!$G$9,"-"))))</f>
        <v>-</v>
      </c>
    </row>
    <row r="497" spans="3:9" x14ac:dyDescent="0.25">
      <c r="C497" s="12" t="str">
        <f t="shared" si="16"/>
        <v>-</v>
      </c>
      <c r="D497" s="9" t="str">
        <f t="shared" si="17"/>
        <v>-</v>
      </c>
      <c r="E497" s="9" t="str">
        <f>IF(C497="-","-",IF(D497=maxgameno+2,"blank row 2",IF(D497=maxgameno+1,"blank row 1",INDEX(FixtureCode!$B$4:$AH$128,MATCH($C497,FixtureCode!$B$4:$B$128,0),MATCH("G"&amp;D497&amp;"-T1",FixtureCode!$B$4:$AH$4,0)))))</f>
        <v>-</v>
      </c>
      <c r="F497" s="13" t="str">
        <f>IF(C497="-","-",IF(D497=maxgameno+2,"blank row 2",IF(D497=maxgameno+1,"blank row 1",INDEX(FixtureCode!$B$4:$AH$128,MATCH($C497,FixtureCode!$B$4:$B$128,0),MATCH("G"&amp;D497&amp;"-T2",FixtureCode!$B$4:$AH$4,0)))))</f>
        <v>-</v>
      </c>
      <c r="G497" s="12" t="str">
        <f>IF(C497="-","-",IF(AND(ISNUMBER(Fixture!G501),ISNUMBER(Fixture!I501),Fixture!F501&lt;&gt;"BYE",Fixture!J501&lt;&gt;"BYE"),"Yes","-"))</f>
        <v>-</v>
      </c>
      <c r="H497" s="9" t="str">
        <f>IF(G497="-","-",IF(Fixture!G501&gt;Fixture!I501,Settings!$G$7,IF(Fixture!G501=Fixture!I501,Settings!$G$8,IF(Fixture!G501&lt;Fixture!I501,Settings!$G$9,"-"))))</f>
        <v>-</v>
      </c>
      <c r="I497" s="13" t="str">
        <f>IF(G497="-","-",IF(Fixture!I501&gt;Fixture!G501,Settings!$G$7,IF(Fixture!I501=Fixture!G501,Settings!$G$8,IF(Fixture!I501&lt;Fixture!G501,Settings!$G$9,"-"))))</f>
        <v>-</v>
      </c>
    </row>
    <row r="498" spans="3:9" x14ac:dyDescent="0.25">
      <c r="C498" s="12" t="str">
        <f t="shared" si="16"/>
        <v>-</v>
      </c>
      <c r="D498" s="9" t="str">
        <f t="shared" si="17"/>
        <v>-</v>
      </c>
      <c r="E498" s="9" t="str">
        <f>IF(C498="-","-",IF(D498=maxgameno+2,"blank row 2",IF(D498=maxgameno+1,"blank row 1",INDEX(FixtureCode!$B$4:$AH$128,MATCH($C498,FixtureCode!$B$4:$B$128,0),MATCH("G"&amp;D498&amp;"-T1",FixtureCode!$B$4:$AH$4,0)))))</f>
        <v>-</v>
      </c>
      <c r="F498" s="13" t="str">
        <f>IF(C498="-","-",IF(D498=maxgameno+2,"blank row 2",IF(D498=maxgameno+1,"blank row 1",INDEX(FixtureCode!$B$4:$AH$128,MATCH($C498,FixtureCode!$B$4:$B$128,0),MATCH("G"&amp;D498&amp;"-T2",FixtureCode!$B$4:$AH$4,0)))))</f>
        <v>-</v>
      </c>
      <c r="G498" s="12" t="str">
        <f>IF(C498="-","-",IF(AND(ISNUMBER(Fixture!G502),ISNUMBER(Fixture!I502),Fixture!F502&lt;&gt;"BYE",Fixture!J502&lt;&gt;"BYE"),"Yes","-"))</f>
        <v>-</v>
      </c>
      <c r="H498" s="9" t="str">
        <f>IF(G498="-","-",IF(Fixture!G502&gt;Fixture!I502,Settings!$G$7,IF(Fixture!G502=Fixture!I502,Settings!$G$8,IF(Fixture!G502&lt;Fixture!I502,Settings!$G$9,"-"))))</f>
        <v>-</v>
      </c>
      <c r="I498" s="13" t="str">
        <f>IF(G498="-","-",IF(Fixture!I502&gt;Fixture!G502,Settings!$G$7,IF(Fixture!I502=Fixture!G502,Settings!$G$8,IF(Fixture!I502&lt;Fixture!G502,Settings!$G$9,"-"))))</f>
        <v>-</v>
      </c>
    </row>
    <row r="499" spans="3:9" x14ac:dyDescent="0.25">
      <c r="C499" s="12" t="str">
        <f t="shared" si="16"/>
        <v>-</v>
      </c>
      <c r="D499" s="9" t="str">
        <f t="shared" si="17"/>
        <v>-</v>
      </c>
      <c r="E499" s="9" t="str">
        <f>IF(C499="-","-",IF(D499=maxgameno+2,"blank row 2",IF(D499=maxgameno+1,"blank row 1",INDEX(FixtureCode!$B$4:$AH$128,MATCH($C499,FixtureCode!$B$4:$B$128,0),MATCH("G"&amp;D499&amp;"-T1",FixtureCode!$B$4:$AH$4,0)))))</f>
        <v>-</v>
      </c>
      <c r="F499" s="13" t="str">
        <f>IF(C499="-","-",IF(D499=maxgameno+2,"blank row 2",IF(D499=maxgameno+1,"blank row 1",INDEX(FixtureCode!$B$4:$AH$128,MATCH($C499,FixtureCode!$B$4:$B$128,0),MATCH("G"&amp;D499&amp;"-T2",FixtureCode!$B$4:$AH$4,0)))))</f>
        <v>-</v>
      </c>
      <c r="G499" s="12" t="str">
        <f>IF(C499="-","-",IF(AND(ISNUMBER(Fixture!G503),ISNUMBER(Fixture!I503),Fixture!F503&lt;&gt;"BYE",Fixture!J503&lt;&gt;"BYE"),"Yes","-"))</f>
        <v>-</v>
      </c>
      <c r="H499" s="9" t="str">
        <f>IF(G499="-","-",IF(Fixture!G503&gt;Fixture!I503,Settings!$G$7,IF(Fixture!G503=Fixture!I503,Settings!$G$8,IF(Fixture!G503&lt;Fixture!I503,Settings!$G$9,"-"))))</f>
        <v>-</v>
      </c>
      <c r="I499" s="13" t="str">
        <f>IF(G499="-","-",IF(Fixture!I503&gt;Fixture!G503,Settings!$G$7,IF(Fixture!I503=Fixture!G503,Settings!$G$8,IF(Fixture!I503&lt;Fixture!G503,Settings!$G$9,"-"))))</f>
        <v>-</v>
      </c>
    </row>
    <row r="500" spans="3:9" x14ac:dyDescent="0.25">
      <c r="C500" s="12" t="str">
        <f t="shared" si="16"/>
        <v>-</v>
      </c>
      <c r="D500" s="9" t="str">
        <f t="shared" si="17"/>
        <v>-</v>
      </c>
      <c r="E500" s="9" t="str">
        <f>IF(C500="-","-",IF(D500=maxgameno+2,"blank row 2",IF(D500=maxgameno+1,"blank row 1",INDEX(FixtureCode!$B$4:$AH$128,MATCH($C500,FixtureCode!$B$4:$B$128,0),MATCH("G"&amp;D500&amp;"-T1",FixtureCode!$B$4:$AH$4,0)))))</f>
        <v>-</v>
      </c>
      <c r="F500" s="13" t="str">
        <f>IF(C500="-","-",IF(D500=maxgameno+2,"blank row 2",IF(D500=maxgameno+1,"blank row 1",INDEX(FixtureCode!$B$4:$AH$128,MATCH($C500,FixtureCode!$B$4:$B$128,0),MATCH("G"&amp;D500&amp;"-T2",FixtureCode!$B$4:$AH$4,0)))))</f>
        <v>-</v>
      </c>
      <c r="G500" s="12" t="str">
        <f>IF(C500="-","-",IF(AND(ISNUMBER(Fixture!G504),ISNUMBER(Fixture!I504),Fixture!F504&lt;&gt;"BYE",Fixture!J504&lt;&gt;"BYE"),"Yes","-"))</f>
        <v>-</v>
      </c>
      <c r="H500" s="9" t="str">
        <f>IF(G500="-","-",IF(Fixture!G504&gt;Fixture!I504,Settings!$G$7,IF(Fixture!G504=Fixture!I504,Settings!$G$8,IF(Fixture!G504&lt;Fixture!I504,Settings!$G$9,"-"))))</f>
        <v>-</v>
      </c>
      <c r="I500" s="13" t="str">
        <f>IF(G500="-","-",IF(Fixture!I504&gt;Fixture!G504,Settings!$G$7,IF(Fixture!I504=Fixture!G504,Settings!$G$8,IF(Fixture!I504&lt;Fixture!G504,Settings!$G$9,"-"))))</f>
        <v>-</v>
      </c>
    </row>
    <row r="501" spans="3:9" x14ac:dyDescent="0.25">
      <c r="C501" s="12" t="str">
        <f t="shared" si="16"/>
        <v>-</v>
      </c>
      <c r="D501" s="9" t="str">
        <f t="shared" si="17"/>
        <v>-</v>
      </c>
      <c r="E501" s="9" t="str">
        <f>IF(C501="-","-",IF(D501=maxgameno+2,"blank row 2",IF(D501=maxgameno+1,"blank row 1",INDEX(FixtureCode!$B$4:$AH$128,MATCH($C501,FixtureCode!$B$4:$B$128,0),MATCH("G"&amp;D501&amp;"-T1",FixtureCode!$B$4:$AH$4,0)))))</f>
        <v>-</v>
      </c>
      <c r="F501" s="13" t="str">
        <f>IF(C501="-","-",IF(D501=maxgameno+2,"blank row 2",IF(D501=maxgameno+1,"blank row 1",INDEX(FixtureCode!$B$4:$AH$128,MATCH($C501,FixtureCode!$B$4:$B$128,0),MATCH("G"&amp;D501&amp;"-T2",FixtureCode!$B$4:$AH$4,0)))))</f>
        <v>-</v>
      </c>
      <c r="G501" s="12" t="str">
        <f>IF(C501="-","-",IF(AND(ISNUMBER(Fixture!G505),ISNUMBER(Fixture!I505),Fixture!F505&lt;&gt;"BYE",Fixture!J505&lt;&gt;"BYE"),"Yes","-"))</f>
        <v>-</v>
      </c>
      <c r="H501" s="9" t="str">
        <f>IF(G501="-","-",IF(Fixture!G505&gt;Fixture!I505,Settings!$G$7,IF(Fixture!G505=Fixture!I505,Settings!$G$8,IF(Fixture!G505&lt;Fixture!I505,Settings!$G$9,"-"))))</f>
        <v>-</v>
      </c>
      <c r="I501" s="13" t="str">
        <f>IF(G501="-","-",IF(Fixture!I505&gt;Fixture!G505,Settings!$G$7,IF(Fixture!I505=Fixture!G505,Settings!$G$8,IF(Fixture!I505&lt;Fixture!G505,Settings!$G$9,"-"))))</f>
        <v>-</v>
      </c>
    </row>
    <row r="502" spans="3:9" x14ac:dyDescent="0.25">
      <c r="C502" s="12" t="str">
        <f t="shared" si="16"/>
        <v>-</v>
      </c>
      <c r="D502" s="9" t="str">
        <f t="shared" si="17"/>
        <v>-</v>
      </c>
      <c r="E502" s="9" t="str">
        <f>IF(C502="-","-",IF(D502=maxgameno+2,"blank row 2",IF(D502=maxgameno+1,"blank row 1",INDEX(FixtureCode!$B$4:$AH$128,MATCH($C502,FixtureCode!$B$4:$B$128,0),MATCH("G"&amp;D502&amp;"-T1",FixtureCode!$B$4:$AH$4,0)))))</f>
        <v>-</v>
      </c>
      <c r="F502" s="13" t="str">
        <f>IF(C502="-","-",IF(D502=maxgameno+2,"blank row 2",IF(D502=maxgameno+1,"blank row 1",INDEX(FixtureCode!$B$4:$AH$128,MATCH($C502,FixtureCode!$B$4:$B$128,0),MATCH("G"&amp;D502&amp;"-T2",FixtureCode!$B$4:$AH$4,0)))))</f>
        <v>-</v>
      </c>
      <c r="G502" s="12" t="str">
        <f>IF(C502="-","-",IF(AND(ISNUMBER(Fixture!G506),ISNUMBER(Fixture!I506),Fixture!F506&lt;&gt;"BYE",Fixture!J506&lt;&gt;"BYE"),"Yes","-"))</f>
        <v>-</v>
      </c>
      <c r="H502" s="9" t="str">
        <f>IF(G502="-","-",IF(Fixture!G506&gt;Fixture!I506,Settings!$G$7,IF(Fixture!G506=Fixture!I506,Settings!$G$8,IF(Fixture!G506&lt;Fixture!I506,Settings!$G$9,"-"))))</f>
        <v>-</v>
      </c>
      <c r="I502" s="13" t="str">
        <f>IF(G502="-","-",IF(Fixture!I506&gt;Fixture!G506,Settings!$G$7,IF(Fixture!I506=Fixture!G506,Settings!$G$8,IF(Fixture!I506&lt;Fixture!G506,Settings!$G$9,"-"))))</f>
        <v>-</v>
      </c>
    </row>
    <row r="503" spans="3:9" x14ac:dyDescent="0.25">
      <c r="C503" s="12" t="str">
        <f t="shared" si="16"/>
        <v>-</v>
      </c>
      <c r="D503" s="9" t="str">
        <f t="shared" si="17"/>
        <v>-</v>
      </c>
      <c r="E503" s="9" t="str">
        <f>IF(C503="-","-",IF(D503=maxgameno+2,"blank row 2",IF(D503=maxgameno+1,"blank row 1",INDEX(FixtureCode!$B$4:$AH$128,MATCH($C503,FixtureCode!$B$4:$B$128,0),MATCH("G"&amp;D503&amp;"-T1",FixtureCode!$B$4:$AH$4,0)))))</f>
        <v>-</v>
      </c>
      <c r="F503" s="13" t="str">
        <f>IF(C503="-","-",IF(D503=maxgameno+2,"blank row 2",IF(D503=maxgameno+1,"blank row 1",INDEX(FixtureCode!$B$4:$AH$128,MATCH($C503,FixtureCode!$B$4:$B$128,0),MATCH("G"&amp;D503&amp;"-T2",FixtureCode!$B$4:$AH$4,0)))))</f>
        <v>-</v>
      </c>
      <c r="G503" s="12" t="str">
        <f>IF(C503="-","-",IF(AND(ISNUMBER(Fixture!G507),ISNUMBER(Fixture!I507),Fixture!F507&lt;&gt;"BYE",Fixture!J507&lt;&gt;"BYE"),"Yes","-"))</f>
        <v>-</v>
      </c>
      <c r="H503" s="9" t="str">
        <f>IF(G503="-","-",IF(Fixture!G507&gt;Fixture!I507,Settings!$G$7,IF(Fixture!G507=Fixture!I507,Settings!$G$8,IF(Fixture!G507&lt;Fixture!I507,Settings!$G$9,"-"))))</f>
        <v>-</v>
      </c>
      <c r="I503" s="13" t="str">
        <f>IF(G503="-","-",IF(Fixture!I507&gt;Fixture!G507,Settings!$G$7,IF(Fixture!I507=Fixture!G507,Settings!$G$8,IF(Fixture!I507&lt;Fixture!G507,Settings!$G$9,"-"))))</f>
        <v>-</v>
      </c>
    </row>
    <row r="504" spans="3:9" x14ac:dyDescent="0.25">
      <c r="C504" s="12" t="str">
        <f t="shared" si="16"/>
        <v>-</v>
      </c>
      <c r="D504" s="9" t="str">
        <f t="shared" si="17"/>
        <v>-</v>
      </c>
      <c r="E504" s="9" t="str">
        <f>IF(C504="-","-",IF(D504=maxgameno+2,"blank row 2",IF(D504=maxgameno+1,"blank row 1",INDEX(FixtureCode!$B$4:$AH$128,MATCH($C504,FixtureCode!$B$4:$B$128,0),MATCH("G"&amp;D504&amp;"-T1",FixtureCode!$B$4:$AH$4,0)))))</f>
        <v>-</v>
      </c>
      <c r="F504" s="13" t="str">
        <f>IF(C504="-","-",IF(D504=maxgameno+2,"blank row 2",IF(D504=maxgameno+1,"blank row 1",INDEX(FixtureCode!$B$4:$AH$128,MATCH($C504,FixtureCode!$B$4:$B$128,0),MATCH("G"&amp;D504&amp;"-T2",FixtureCode!$B$4:$AH$4,0)))))</f>
        <v>-</v>
      </c>
      <c r="G504" s="12" t="str">
        <f>IF(C504="-","-",IF(AND(ISNUMBER(Fixture!G508),ISNUMBER(Fixture!I508),Fixture!F508&lt;&gt;"BYE",Fixture!J508&lt;&gt;"BYE"),"Yes","-"))</f>
        <v>-</v>
      </c>
      <c r="H504" s="9" t="str">
        <f>IF(G504="-","-",IF(Fixture!G508&gt;Fixture!I508,Settings!$G$7,IF(Fixture!G508=Fixture!I508,Settings!$G$8,IF(Fixture!G508&lt;Fixture!I508,Settings!$G$9,"-"))))</f>
        <v>-</v>
      </c>
      <c r="I504" s="13" t="str">
        <f>IF(G504="-","-",IF(Fixture!I508&gt;Fixture!G508,Settings!$G$7,IF(Fixture!I508=Fixture!G508,Settings!$G$8,IF(Fixture!I508&lt;Fixture!G508,Settings!$G$9,"-"))))</f>
        <v>-</v>
      </c>
    </row>
    <row r="505" spans="3:9" x14ac:dyDescent="0.25">
      <c r="C505" s="12" t="str">
        <f t="shared" si="16"/>
        <v>-</v>
      </c>
      <c r="D505" s="9" t="str">
        <f t="shared" si="17"/>
        <v>-</v>
      </c>
      <c r="E505" s="9" t="str">
        <f>IF(C505="-","-",IF(D505=maxgameno+2,"blank row 2",IF(D505=maxgameno+1,"blank row 1",INDEX(FixtureCode!$B$4:$AH$128,MATCH($C505,FixtureCode!$B$4:$B$128,0),MATCH("G"&amp;D505&amp;"-T1",FixtureCode!$B$4:$AH$4,0)))))</f>
        <v>-</v>
      </c>
      <c r="F505" s="13" t="str">
        <f>IF(C505="-","-",IF(D505=maxgameno+2,"blank row 2",IF(D505=maxgameno+1,"blank row 1",INDEX(FixtureCode!$B$4:$AH$128,MATCH($C505,FixtureCode!$B$4:$B$128,0),MATCH("G"&amp;D505&amp;"-T2",FixtureCode!$B$4:$AH$4,0)))))</f>
        <v>-</v>
      </c>
      <c r="G505" s="12" t="str">
        <f>IF(C505="-","-",IF(AND(ISNUMBER(Fixture!G509),ISNUMBER(Fixture!I509),Fixture!F509&lt;&gt;"BYE",Fixture!J509&lt;&gt;"BYE"),"Yes","-"))</f>
        <v>-</v>
      </c>
      <c r="H505" s="9" t="str">
        <f>IF(G505="-","-",IF(Fixture!G509&gt;Fixture!I509,Settings!$G$7,IF(Fixture!G509=Fixture!I509,Settings!$G$8,IF(Fixture!G509&lt;Fixture!I509,Settings!$G$9,"-"))))</f>
        <v>-</v>
      </c>
      <c r="I505" s="13" t="str">
        <f>IF(G505="-","-",IF(Fixture!I509&gt;Fixture!G509,Settings!$G$7,IF(Fixture!I509=Fixture!G509,Settings!$G$8,IF(Fixture!I509&lt;Fixture!G509,Settings!$G$9,"-"))))</f>
        <v>-</v>
      </c>
    </row>
    <row r="506" spans="3:9" x14ac:dyDescent="0.25">
      <c r="C506" s="12" t="str">
        <f t="shared" si="16"/>
        <v>-</v>
      </c>
      <c r="D506" s="9" t="str">
        <f t="shared" si="17"/>
        <v>-</v>
      </c>
      <c r="E506" s="9" t="str">
        <f>IF(C506="-","-",IF(D506=maxgameno+2,"blank row 2",IF(D506=maxgameno+1,"blank row 1",INDEX(FixtureCode!$B$4:$AH$128,MATCH($C506,FixtureCode!$B$4:$B$128,0),MATCH("G"&amp;D506&amp;"-T1",FixtureCode!$B$4:$AH$4,0)))))</f>
        <v>-</v>
      </c>
      <c r="F506" s="13" t="str">
        <f>IF(C506="-","-",IF(D506=maxgameno+2,"blank row 2",IF(D506=maxgameno+1,"blank row 1",INDEX(FixtureCode!$B$4:$AH$128,MATCH($C506,FixtureCode!$B$4:$B$128,0),MATCH("G"&amp;D506&amp;"-T2",FixtureCode!$B$4:$AH$4,0)))))</f>
        <v>-</v>
      </c>
      <c r="G506" s="12" t="str">
        <f>IF(C506="-","-",IF(AND(ISNUMBER(Fixture!G510),ISNUMBER(Fixture!I510),Fixture!F510&lt;&gt;"BYE",Fixture!J510&lt;&gt;"BYE"),"Yes","-"))</f>
        <v>-</v>
      </c>
      <c r="H506" s="9" t="str">
        <f>IF(G506="-","-",IF(Fixture!G510&gt;Fixture!I510,Settings!$G$7,IF(Fixture!G510=Fixture!I510,Settings!$G$8,IF(Fixture!G510&lt;Fixture!I510,Settings!$G$9,"-"))))</f>
        <v>-</v>
      </c>
      <c r="I506" s="13" t="str">
        <f>IF(G506="-","-",IF(Fixture!I510&gt;Fixture!G510,Settings!$G$7,IF(Fixture!I510=Fixture!G510,Settings!$G$8,IF(Fixture!I510&lt;Fixture!G510,Settings!$G$9,"-"))))</f>
        <v>-</v>
      </c>
    </row>
    <row r="507" spans="3:9" x14ac:dyDescent="0.25">
      <c r="C507" s="12" t="str">
        <f t="shared" si="16"/>
        <v>-</v>
      </c>
      <c r="D507" s="9" t="str">
        <f t="shared" si="17"/>
        <v>-</v>
      </c>
      <c r="E507" s="9" t="str">
        <f>IF(C507="-","-",IF(D507=maxgameno+2,"blank row 2",IF(D507=maxgameno+1,"blank row 1",INDEX(FixtureCode!$B$4:$AH$128,MATCH($C507,FixtureCode!$B$4:$B$128,0),MATCH("G"&amp;D507&amp;"-T1",FixtureCode!$B$4:$AH$4,0)))))</f>
        <v>-</v>
      </c>
      <c r="F507" s="13" t="str">
        <f>IF(C507="-","-",IF(D507=maxgameno+2,"blank row 2",IF(D507=maxgameno+1,"blank row 1",INDEX(FixtureCode!$B$4:$AH$128,MATCH($C507,FixtureCode!$B$4:$B$128,0),MATCH("G"&amp;D507&amp;"-T2",FixtureCode!$B$4:$AH$4,0)))))</f>
        <v>-</v>
      </c>
      <c r="G507" s="12" t="str">
        <f>IF(C507="-","-",IF(AND(ISNUMBER(Fixture!G511),ISNUMBER(Fixture!I511),Fixture!F511&lt;&gt;"BYE",Fixture!J511&lt;&gt;"BYE"),"Yes","-"))</f>
        <v>-</v>
      </c>
      <c r="H507" s="9" t="str">
        <f>IF(G507="-","-",IF(Fixture!G511&gt;Fixture!I511,Settings!$G$7,IF(Fixture!G511=Fixture!I511,Settings!$G$8,IF(Fixture!G511&lt;Fixture!I511,Settings!$G$9,"-"))))</f>
        <v>-</v>
      </c>
      <c r="I507" s="13" t="str">
        <f>IF(G507="-","-",IF(Fixture!I511&gt;Fixture!G511,Settings!$G$7,IF(Fixture!I511=Fixture!G511,Settings!$G$8,IF(Fixture!I511&lt;Fixture!G511,Settings!$G$9,"-"))))</f>
        <v>-</v>
      </c>
    </row>
    <row r="508" spans="3:9" x14ac:dyDescent="0.25">
      <c r="C508" s="12" t="str">
        <f t="shared" si="16"/>
        <v>-</v>
      </c>
      <c r="D508" s="9" t="str">
        <f t="shared" si="17"/>
        <v>-</v>
      </c>
      <c r="E508" s="9" t="str">
        <f>IF(C508="-","-",IF(D508=maxgameno+2,"blank row 2",IF(D508=maxgameno+1,"blank row 1",INDEX(FixtureCode!$B$4:$AH$128,MATCH($C508,FixtureCode!$B$4:$B$128,0),MATCH("G"&amp;D508&amp;"-T1",FixtureCode!$B$4:$AH$4,0)))))</f>
        <v>-</v>
      </c>
      <c r="F508" s="13" t="str">
        <f>IF(C508="-","-",IF(D508=maxgameno+2,"blank row 2",IF(D508=maxgameno+1,"blank row 1",INDEX(FixtureCode!$B$4:$AH$128,MATCH($C508,FixtureCode!$B$4:$B$128,0),MATCH("G"&amp;D508&amp;"-T2",FixtureCode!$B$4:$AH$4,0)))))</f>
        <v>-</v>
      </c>
      <c r="G508" s="12" t="str">
        <f>IF(C508="-","-",IF(AND(ISNUMBER(Fixture!G512),ISNUMBER(Fixture!I512),Fixture!F512&lt;&gt;"BYE",Fixture!J512&lt;&gt;"BYE"),"Yes","-"))</f>
        <v>-</v>
      </c>
      <c r="H508" s="9" t="str">
        <f>IF(G508="-","-",IF(Fixture!G512&gt;Fixture!I512,Settings!$G$7,IF(Fixture!G512=Fixture!I512,Settings!$G$8,IF(Fixture!G512&lt;Fixture!I512,Settings!$G$9,"-"))))</f>
        <v>-</v>
      </c>
      <c r="I508" s="13" t="str">
        <f>IF(G508="-","-",IF(Fixture!I512&gt;Fixture!G512,Settings!$G$7,IF(Fixture!I512=Fixture!G512,Settings!$G$8,IF(Fixture!I512&lt;Fixture!G512,Settings!$G$9,"-"))))</f>
        <v>-</v>
      </c>
    </row>
    <row r="509" spans="3:9" x14ac:dyDescent="0.25">
      <c r="C509" s="12" t="str">
        <f t="shared" si="16"/>
        <v>-</v>
      </c>
      <c r="D509" s="9" t="str">
        <f t="shared" si="17"/>
        <v>-</v>
      </c>
      <c r="E509" s="9" t="str">
        <f>IF(C509="-","-",IF(D509=maxgameno+2,"blank row 2",IF(D509=maxgameno+1,"blank row 1",INDEX(FixtureCode!$B$4:$AH$128,MATCH($C509,FixtureCode!$B$4:$B$128,0),MATCH("G"&amp;D509&amp;"-T1",FixtureCode!$B$4:$AH$4,0)))))</f>
        <v>-</v>
      </c>
      <c r="F509" s="13" t="str">
        <f>IF(C509="-","-",IF(D509=maxgameno+2,"blank row 2",IF(D509=maxgameno+1,"blank row 1",INDEX(FixtureCode!$B$4:$AH$128,MATCH($C509,FixtureCode!$B$4:$B$128,0),MATCH("G"&amp;D509&amp;"-T2",FixtureCode!$B$4:$AH$4,0)))))</f>
        <v>-</v>
      </c>
      <c r="G509" s="12" t="str">
        <f>IF(C509="-","-",IF(AND(ISNUMBER(Fixture!G513),ISNUMBER(Fixture!I513),Fixture!F513&lt;&gt;"BYE",Fixture!J513&lt;&gt;"BYE"),"Yes","-"))</f>
        <v>-</v>
      </c>
      <c r="H509" s="9" t="str">
        <f>IF(G509="-","-",IF(Fixture!G513&gt;Fixture!I513,Settings!$G$7,IF(Fixture!G513=Fixture!I513,Settings!$G$8,IF(Fixture!G513&lt;Fixture!I513,Settings!$G$9,"-"))))</f>
        <v>-</v>
      </c>
      <c r="I509" s="13" t="str">
        <f>IF(G509="-","-",IF(Fixture!I513&gt;Fixture!G513,Settings!$G$7,IF(Fixture!I513=Fixture!G513,Settings!$G$8,IF(Fixture!I513&lt;Fixture!G513,Settings!$G$9,"-"))))</f>
        <v>-</v>
      </c>
    </row>
    <row r="510" spans="3:9" x14ac:dyDescent="0.25">
      <c r="C510" s="12" t="str">
        <f t="shared" si="16"/>
        <v>-</v>
      </c>
      <c r="D510" s="9" t="str">
        <f t="shared" si="17"/>
        <v>-</v>
      </c>
      <c r="E510" s="9" t="str">
        <f>IF(C510="-","-",IF(D510=maxgameno+2,"blank row 2",IF(D510=maxgameno+1,"blank row 1",INDEX(FixtureCode!$B$4:$AH$128,MATCH($C510,FixtureCode!$B$4:$B$128,0),MATCH("G"&amp;D510&amp;"-T1",FixtureCode!$B$4:$AH$4,0)))))</f>
        <v>-</v>
      </c>
      <c r="F510" s="13" t="str">
        <f>IF(C510="-","-",IF(D510=maxgameno+2,"blank row 2",IF(D510=maxgameno+1,"blank row 1",INDEX(FixtureCode!$B$4:$AH$128,MATCH($C510,FixtureCode!$B$4:$B$128,0),MATCH("G"&amp;D510&amp;"-T2",FixtureCode!$B$4:$AH$4,0)))))</f>
        <v>-</v>
      </c>
      <c r="G510" s="12" t="str">
        <f>IF(C510="-","-",IF(AND(ISNUMBER(Fixture!G514),ISNUMBER(Fixture!I514),Fixture!F514&lt;&gt;"BYE",Fixture!J514&lt;&gt;"BYE"),"Yes","-"))</f>
        <v>-</v>
      </c>
      <c r="H510" s="9" t="str">
        <f>IF(G510="-","-",IF(Fixture!G514&gt;Fixture!I514,Settings!$G$7,IF(Fixture!G514=Fixture!I514,Settings!$G$8,IF(Fixture!G514&lt;Fixture!I514,Settings!$G$9,"-"))))</f>
        <v>-</v>
      </c>
      <c r="I510" s="13" t="str">
        <f>IF(G510="-","-",IF(Fixture!I514&gt;Fixture!G514,Settings!$G$7,IF(Fixture!I514=Fixture!G514,Settings!$G$8,IF(Fixture!I514&lt;Fixture!G514,Settings!$G$9,"-"))))</f>
        <v>-</v>
      </c>
    </row>
    <row r="511" spans="3:9" x14ac:dyDescent="0.25">
      <c r="C511" s="12" t="str">
        <f t="shared" si="16"/>
        <v>-</v>
      </c>
      <c r="D511" s="9" t="str">
        <f t="shared" si="17"/>
        <v>-</v>
      </c>
      <c r="E511" s="9" t="str">
        <f>IF(C511="-","-",IF(D511=maxgameno+2,"blank row 2",IF(D511=maxgameno+1,"blank row 1",INDEX(FixtureCode!$B$4:$AH$128,MATCH($C511,FixtureCode!$B$4:$B$128,0),MATCH("G"&amp;D511&amp;"-T1",FixtureCode!$B$4:$AH$4,0)))))</f>
        <v>-</v>
      </c>
      <c r="F511" s="13" t="str">
        <f>IF(C511="-","-",IF(D511=maxgameno+2,"blank row 2",IF(D511=maxgameno+1,"blank row 1",INDEX(FixtureCode!$B$4:$AH$128,MATCH($C511,FixtureCode!$B$4:$B$128,0),MATCH("G"&amp;D511&amp;"-T2",FixtureCode!$B$4:$AH$4,0)))))</f>
        <v>-</v>
      </c>
      <c r="G511" s="12" t="str">
        <f>IF(C511="-","-",IF(AND(ISNUMBER(Fixture!G515),ISNUMBER(Fixture!I515),Fixture!F515&lt;&gt;"BYE",Fixture!J515&lt;&gt;"BYE"),"Yes","-"))</f>
        <v>-</v>
      </c>
      <c r="H511" s="9" t="str">
        <f>IF(G511="-","-",IF(Fixture!G515&gt;Fixture!I515,Settings!$G$7,IF(Fixture!G515=Fixture!I515,Settings!$G$8,IF(Fixture!G515&lt;Fixture!I515,Settings!$G$9,"-"))))</f>
        <v>-</v>
      </c>
      <c r="I511" s="13" t="str">
        <f>IF(G511="-","-",IF(Fixture!I515&gt;Fixture!G515,Settings!$G$7,IF(Fixture!I515=Fixture!G515,Settings!$G$8,IF(Fixture!I515&lt;Fixture!G515,Settings!$G$9,"-"))))</f>
        <v>-</v>
      </c>
    </row>
    <row r="512" spans="3:9" x14ac:dyDescent="0.25">
      <c r="C512" s="12" t="str">
        <f t="shared" si="16"/>
        <v>-</v>
      </c>
      <c r="D512" s="9" t="str">
        <f t="shared" si="17"/>
        <v>-</v>
      </c>
      <c r="E512" s="9" t="str">
        <f>IF(C512="-","-",IF(D512=maxgameno+2,"blank row 2",IF(D512=maxgameno+1,"blank row 1",INDEX(FixtureCode!$B$4:$AH$128,MATCH($C512,FixtureCode!$B$4:$B$128,0),MATCH("G"&amp;D512&amp;"-T1",FixtureCode!$B$4:$AH$4,0)))))</f>
        <v>-</v>
      </c>
      <c r="F512" s="13" t="str">
        <f>IF(C512="-","-",IF(D512=maxgameno+2,"blank row 2",IF(D512=maxgameno+1,"blank row 1",INDEX(FixtureCode!$B$4:$AH$128,MATCH($C512,FixtureCode!$B$4:$B$128,0),MATCH("G"&amp;D512&amp;"-T2",FixtureCode!$B$4:$AH$4,0)))))</f>
        <v>-</v>
      </c>
      <c r="G512" s="12" t="str">
        <f>IF(C512="-","-",IF(AND(ISNUMBER(Fixture!G516),ISNUMBER(Fixture!I516),Fixture!F516&lt;&gt;"BYE",Fixture!J516&lt;&gt;"BYE"),"Yes","-"))</f>
        <v>-</v>
      </c>
      <c r="H512" s="9" t="str">
        <f>IF(G512="-","-",IF(Fixture!G516&gt;Fixture!I516,Settings!$G$7,IF(Fixture!G516=Fixture!I516,Settings!$G$8,IF(Fixture!G516&lt;Fixture!I516,Settings!$G$9,"-"))))</f>
        <v>-</v>
      </c>
      <c r="I512" s="13" t="str">
        <f>IF(G512="-","-",IF(Fixture!I516&gt;Fixture!G516,Settings!$G$7,IF(Fixture!I516=Fixture!G516,Settings!$G$8,IF(Fixture!I516&lt;Fixture!G516,Settings!$G$9,"-"))))</f>
        <v>-</v>
      </c>
    </row>
    <row r="513" spans="3:9" x14ac:dyDescent="0.25">
      <c r="C513" s="12" t="str">
        <f t="shared" si="16"/>
        <v>-</v>
      </c>
      <c r="D513" s="9" t="str">
        <f t="shared" si="17"/>
        <v>-</v>
      </c>
      <c r="E513" s="9" t="str">
        <f>IF(C513="-","-",IF(D513=maxgameno+2,"blank row 2",IF(D513=maxgameno+1,"blank row 1",INDEX(FixtureCode!$B$4:$AH$128,MATCH($C513,FixtureCode!$B$4:$B$128,0),MATCH("G"&amp;D513&amp;"-T1",FixtureCode!$B$4:$AH$4,0)))))</f>
        <v>-</v>
      </c>
      <c r="F513" s="13" t="str">
        <f>IF(C513="-","-",IF(D513=maxgameno+2,"blank row 2",IF(D513=maxgameno+1,"blank row 1",INDEX(FixtureCode!$B$4:$AH$128,MATCH($C513,FixtureCode!$B$4:$B$128,0),MATCH("G"&amp;D513&amp;"-T2",FixtureCode!$B$4:$AH$4,0)))))</f>
        <v>-</v>
      </c>
      <c r="G513" s="12" t="str">
        <f>IF(C513="-","-",IF(AND(ISNUMBER(Fixture!G517),ISNUMBER(Fixture!I517),Fixture!F517&lt;&gt;"BYE",Fixture!J517&lt;&gt;"BYE"),"Yes","-"))</f>
        <v>-</v>
      </c>
      <c r="H513" s="9" t="str">
        <f>IF(G513="-","-",IF(Fixture!G517&gt;Fixture!I517,Settings!$G$7,IF(Fixture!G517=Fixture!I517,Settings!$G$8,IF(Fixture!G517&lt;Fixture!I517,Settings!$G$9,"-"))))</f>
        <v>-</v>
      </c>
      <c r="I513" s="13" t="str">
        <f>IF(G513="-","-",IF(Fixture!I517&gt;Fixture!G517,Settings!$G$7,IF(Fixture!I517=Fixture!G517,Settings!$G$8,IF(Fixture!I517&lt;Fixture!G517,Settings!$G$9,"-"))))</f>
        <v>-</v>
      </c>
    </row>
    <row r="514" spans="3:9" x14ac:dyDescent="0.25">
      <c r="C514" s="12" t="str">
        <f t="shared" si="16"/>
        <v>-</v>
      </c>
      <c r="D514" s="9" t="str">
        <f t="shared" si="17"/>
        <v>-</v>
      </c>
      <c r="E514" s="9" t="str">
        <f>IF(C514="-","-",IF(D514=maxgameno+2,"blank row 2",IF(D514=maxgameno+1,"blank row 1",INDEX(FixtureCode!$B$4:$AH$128,MATCH($C514,FixtureCode!$B$4:$B$128,0),MATCH("G"&amp;D514&amp;"-T1",FixtureCode!$B$4:$AH$4,0)))))</f>
        <v>-</v>
      </c>
      <c r="F514" s="13" t="str">
        <f>IF(C514="-","-",IF(D514=maxgameno+2,"blank row 2",IF(D514=maxgameno+1,"blank row 1",INDEX(FixtureCode!$B$4:$AH$128,MATCH($C514,FixtureCode!$B$4:$B$128,0),MATCH("G"&amp;D514&amp;"-T2",FixtureCode!$B$4:$AH$4,0)))))</f>
        <v>-</v>
      </c>
      <c r="G514" s="12" t="str">
        <f>IF(C514="-","-",IF(AND(ISNUMBER(Fixture!G518),ISNUMBER(Fixture!I518),Fixture!F518&lt;&gt;"BYE",Fixture!J518&lt;&gt;"BYE"),"Yes","-"))</f>
        <v>-</v>
      </c>
      <c r="H514" s="9" t="str">
        <f>IF(G514="-","-",IF(Fixture!G518&gt;Fixture!I518,Settings!$G$7,IF(Fixture!G518=Fixture!I518,Settings!$G$8,IF(Fixture!G518&lt;Fixture!I518,Settings!$G$9,"-"))))</f>
        <v>-</v>
      </c>
      <c r="I514" s="13" t="str">
        <f>IF(G514="-","-",IF(Fixture!I518&gt;Fixture!G518,Settings!$G$7,IF(Fixture!I518=Fixture!G518,Settings!$G$8,IF(Fixture!I518&lt;Fixture!G518,Settings!$G$9,"-"))))</f>
        <v>-</v>
      </c>
    </row>
    <row r="515" spans="3:9" x14ac:dyDescent="0.25">
      <c r="C515" s="12" t="str">
        <f t="shared" si="16"/>
        <v>-</v>
      </c>
      <c r="D515" s="9" t="str">
        <f t="shared" si="17"/>
        <v>-</v>
      </c>
      <c r="E515" s="9" t="str">
        <f>IF(C515="-","-",IF(D515=maxgameno+2,"blank row 2",IF(D515=maxgameno+1,"blank row 1",INDEX(FixtureCode!$B$4:$AH$128,MATCH($C515,FixtureCode!$B$4:$B$128,0),MATCH("G"&amp;D515&amp;"-T1",FixtureCode!$B$4:$AH$4,0)))))</f>
        <v>-</v>
      </c>
      <c r="F515" s="13" t="str">
        <f>IF(C515="-","-",IF(D515=maxgameno+2,"blank row 2",IF(D515=maxgameno+1,"blank row 1",INDEX(FixtureCode!$B$4:$AH$128,MATCH($C515,FixtureCode!$B$4:$B$128,0),MATCH("G"&amp;D515&amp;"-T2",FixtureCode!$B$4:$AH$4,0)))))</f>
        <v>-</v>
      </c>
      <c r="G515" s="12" t="str">
        <f>IF(C515="-","-",IF(AND(ISNUMBER(Fixture!G519),ISNUMBER(Fixture!I519),Fixture!F519&lt;&gt;"BYE",Fixture!J519&lt;&gt;"BYE"),"Yes","-"))</f>
        <v>-</v>
      </c>
      <c r="H515" s="9" t="str">
        <f>IF(G515="-","-",IF(Fixture!G519&gt;Fixture!I519,Settings!$G$7,IF(Fixture!G519=Fixture!I519,Settings!$G$8,IF(Fixture!G519&lt;Fixture!I519,Settings!$G$9,"-"))))</f>
        <v>-</v>
      </c>
      <c r="I515" s="13" t="str">
        <f>IF(G515="-","-",IF(Fixture!I519&gt;Fixture!G519,Settings!$G$7,IF(Fixture!I519=Fixture!G519,Settings!$G$8,IF(Fixture!I519&lt;Fixture!G519,Settings!$G$9,"-"))))</f>
        <v>-</v>
      </c>
    </row>
    <row r="516" spans="3:9" x14ac:dyDescent="0.25">
      <c r="C516" s="12" t="str">
        <f t="shared" si="16"/>
        <v>-</v>
      </c>
      <c r="D516" s="9" t="str">
        <f t="shared" si="17"/>
        <v>-</v>
      </c>
      <c r="E516" s="9" t="str">
        <f>IF(C516="-","-",IF(D516=maxgameno+2,"blank row 2",IF(D516=maxgameno+1,"blank row 1",INDEX(FixtureCode!$B$4:$AH$128,MATCH($C516,FixtureCode!$B$4:$B$128,0),MATCH("G"&amp;D516&amp;"-T1",FixtureCode!$B$4:$AH$4,0)))))</f>
        <v>-</v>
      </c>
      <c r="F516" s="13" t="str">
        <f>IF(C516="-","-",IF(D516=maxgameno+2,"blank row 2",IF(D516=maxgameno+1,"blank row 1",INDEX(FixtureCode!$B$4:$AH$128,MATCH($C516,FixtureCode!$B$4:$B$128,0),MATCH("G"&amp;D516&amp;"-T2",FixtureCode!$B$4:$AH$4,0)))))</f>
        <v>-</v>
      </c>
      <c r="G516" s="12" t="str">
        <f>IF(C516="-","-",IF(AND(ISNUMBER(Fixture!G520),ISNUMBER(Fixture!I520),Fixture!F520&lt;&gt;"BYE",Fixture!J520&lt;&gt;"BYE"),"Yes","-"))</f>
        <v>-</v>
      </c>
      <c r="H516" s="9" t="str">
        <f>IF(G516="-","-",IF(Fixture!G520&gt;Fixture!I520,Settings!$G$7,IF(Fixture!G520=Fixture!I520,Settings!$G$8,IF(Fixture!G520&lt;Fixture!I520,Settings!$G$9,"-"))))</f>
        <v>-</v>
      </c>
      <c r="I516" s="13" t="str">
        <f>IF(G516="-","-",IF(Fixture!I520&gt;Fixture!G520,Settings!$G$7,IF(Fixture!I520=Fixture!G520,Settings!$G$8,IF(Fixture!I520&lt;Fixture!G520,Settings!$G$9,"-"))))</f>
        <v>-</v>
      </c>
    </row>
    <row r="517" spans="3:9" x14ac:dyDescent="0.25">
      <c r="C517" s="12" t="str">
        <f t="shared" si="16"/>
        <v>-</v>
      </c>
      <c r="D517" s="9" t="str">
        <f t="shared" si="17"/>
        <v>-</v>
      </c>
      <c r="E517" s="9" t="str">
        <f>IF(C517="-","-",IF(D517=maxgameno+2,"blank row 2",IF(D517=maxgameno+1,"blank row 1",INDEX(FixtureCode!$B$4:$AH$128,MATCH($C517,FixtureCode!$B$4:$B$128,0),MATCH("G"&amp;D517&amp;"-T1",FixtureCode!$B$4:$AH$4,0)))))</f>
        <v>-</v>
      </c>
      <c r="F517" s="13" t="str">
        <f>IF(C517="-","-",IF(D517=maxgameno+2,"blank row 2",IF(D517=maxgameno+1,"blank row 1",INDEX(FixtureCode!$B$4:$AH$128,MATCH($C517,FixtureCode!$B$4:$B$128,0),MATCH("G"&amp;D517&amp;"-T2",FixtureCode!$B$4:$AH$4,0)))))</f>
        <v>-</v>
      </c>
      <c r="G517" s="12" t="str">
        <f>IF(C517="-","-",IF(AND(ISNUMBER(Fixture!G521),ISNUMBER(Fixture!I521),Fixture!F521&lt;&gt;"BYE",Fixture!J521&lt;&gt;"BYE"),"Yes","-"))</f>
        <v>-</v>
      </c>
      <c r="H517" s="9" t="str">
        <f>IF(G517="-","-",IF(Fixture!G521&gt;Fixture!I521,Settings!$G$7,IF(Fixture!G521=Fixture!I521,Settings!$G$8,IF(Fixture!G521&lt;Fixture!I521,Settings!$G$9,"-"))))</f>
        <v>-</v>
      </c>
      <c r="I517" s="13" t="str">
        <f>IF(G517="-","-",IF(Fixture!I521&gt;Fixture!G521,Settings!$G$7,IF(Fixture!I521=Fixture!G521,Settings!$G$8,IF(Fixture!I521&lt;Fixture!G521,Settings!$G$9,"-"))))</f>
        <v>-</v>
      </c>
    </row>
    <row r="518" spans="3:9" x14ac:dyDescent="0.25">
      <c r="C518" s="12" t="str">
        <f t="shared" ref="C518:C581" si="18">IF(C517="-","-",IF(D517+1&lt;=maxgameno+2,C517,IF(C517+1&lt;=maxroundno,C517+1,"-")))</f>
        <v>-</v>
      </c>
      <c r="D518" s="9" t="str">
        <f t="shared" ref="D518:D581" si="19">IF(C518="-","-",IF(D517+1&lt;=maxgameno+2,D517+1,1))</f>
        <v>-</v>
      </c>
      <c r="E518" s="9" t="str">
        <f>IF(C518="-","-",IF(D518=maxgameno+2,"blank row 2",IF(D518=maxgameno+1,"blank row 1",INDEX(FixtureCode!$B$4:$AH$128,MATCH($C518,FixtureCode!$B$4:$B$128,0),MATCH("G"&amp;D518&amp;"-T1",FixtureCode!$B$4:$AH$4,0)))))</f>
        <v>-</v>
      </c>
      <c r="F518" s="13" t="str">
        <f>IF(C518="-","-",IF(D518=maxgameno+2,"blank row 2",IF(D518=maxgameno+1,"blank row 1",INDEX(FixtureCode!$B$4:$AH$128,MATCH($C518,FixtureCode!$B$4:$B$128,0),MATCH("G"&amp;D518&amp;"-T2",FixtureCode!$B$4:$AH$4,0)))))</f>
        <v>-</v>
      </c>
      <c r="G518" s="12" t="str">
        <f>IF(C518="-","-",IF(AND(ISNUMBER(Fixture!G522),ISNUMBER(Fixture!I522),Fixture!F522&lt;&gt;"BYE",Fixture!J522&lt;&gt;"BYE"),"Yes","-"))</f>
        <v>-</v>
      </c>
      <c r="H518" s="9" t="str">
        <f>IF(G518="-","-",IF(Fixture!G522&gt;Fixture!I522,Settings!$G$7,IF(Fixture!G522=Fixture!I522,Settings!$G$8,IF(Fixture!G522&lt;Fixture!I522,Settings!$G$9,"-"))))</f>
        <v>-</v>
      </c>
      <c r="I518" s="13" t="str">
        <f>IF(G518="-","-",IF(Fixture!I522&gt;Fixture!G522,Settings!$G$7,IF(Fixture!I522=Fixture!G522,Settings!$G$8,IF(Fixture!I522&lt;Fixture!G522,Settings!$G$9,"-"))))</f>
        <v>-</v>
      </c>
    </row>
    <row r="519" spans="3:9" x14ac:dyDescent="0.25">
      <c r="C519" s="12" t="str">
        <f t="shared" si="18"/>
        <v>-</v>
      </c>
      <c r="D519" s="9" t="str">
        <f t="shared" si="19"/>
        <v>-</v>
      </c>
      <c r="E519" s="9" t="str">
        <f>IF(C519="-","-",IF(D519=maxgameno+2,"blank row 2",IF(D519=maxgameno+1,"blank row 1",INDEX(FixtureCode!$B$4:$AH$128,MATCH($C519,FixtureCode!$B$4:$B$128,0),MATCH("G"&amp;D519&amp;"-T1",FixtureCode!$B$4:$AH$4,0)))))</f>
        <v>-</v>
      </c>
      <c r="F519" s="13" t="str">
        <f>IF(C519="-","-",IF(D519=maxgameno+2,"blank row 2",IF(D519=maxgameno+1,"blank row 1",INDEX(FixtureCode!$B$4:$AH$128,MATCH($C519,FixtureCode!$B$4:$B$128,0),MATCH("G"&amp;D519&amp;"-T2",FixtureCode!$B$4:$AH$4,0)))))</f>
        <v>-</v>
      </c>
      <c r="G519" s="12" t="str">
        <f>IF(C519="-","-",IF(AND(ISNUMBER(Fixture!G523),ISNUMBER(Fixture!I523),Fixture!F523&lt;&gt;"BYE",Fixture!J523&lt;&gt;"BYE"),"Yes","-"))</f>
        <v>-</v>
      </c>
      <c r="H519" s="9" t="str">
        <f>IF(G519="-","-",IF(Fixture!G523&gt;Fixture!I523,Settings!$G$7,IF(Fixture!G523=Fixture!I523,Settings!$G$8,IF(Fixture!G523&lt;Fixture!I523,Settings!$G$9,"-"))))</f>
        <v>-</v>
      </c>
      <c r="I519" s="13" t="str">
        <f>IF(G519="-","-",IF(Fixture!I523&gt;Fixture!G523,Settings!$G$7,IF(Fixture!I523=Fixture!G523,Settings!$G$8,IF(Fixture!I523&lt;Fixture!G523,Settings!$G$9,"-"))))</f>
        <v>-</v>
      </c>
    </row>
    <row r="520" spans="3:9" x14ac:dyDescent="0.25">
      <c r="C520" s="12" t="str">
        <f t="shared" si="18"/>
        <v>-</v>
      </c>
      <c r="D520" s="9" t="str">
        <f t="shared" si="19"/>
        <v>-</v>
      </c>
      <c r="E520" s="9" t="str">
        <f>IF(C520="-","-",IF(D520=maxgameno+2,"blank row 2",IF(D520=maxgameno+1,"blank row 1",INDEX(FixtureCode!$B$4:$AH$128,MATCH($C520,FixtureCode!$B$4:$B$128,0),MATCH("G"&amp;D520&amp;"-T1",FixtureCode!$B$4:$AH$4,0)))))</f>
        <v>-</v>
      </c>
      <c r="F520" s="13" t="str">
        <f>IF(C520="-","-",IF(D520=maxgameno+2,"blank row 2",IF(D520=maxgameno+1,"blank row 1",INDEX(FixtureCode!$B$4:$AH$128,MATCH($C520,FixtureCode!$B$4:$B$128,0),MATCH("G"&amp;D520&amp;"-T2",FixtureCode!$B$4:$AH$4,0)))))</f>
        <v>-</v>
      </c>
      <c r="G520" s="12" t="str">
        <f>IF(C520="-","-",IF(AND(ISNUMBER(Fixture!G524),ISNUMBER(Fixture!I524),Fixture!F524&lt;&gt;"BYE",Fixture!J524&lt;&gt;"BYE"),"Yes","-"))</f>
        <v>-</v>
      </c>
      <c r="H520" s="9" t="str">
        <f>IF(G520="-","-",IF(Fixture!G524&gt;Fixture!I524,Settings!$G$7,IF(Fixture!G524=Fixture!I524,Settings!$G$8,IF(Fixture!G524&lt;Fixture!I524,Settings!$G$9,"-"))))</f>
        <v>-</v>
      </c>
      <c r="I520" s="13" t="str">
        <f>IF(G520="-","-",IF(Fixture!I524&gt;Fixture!G524,Settings!$G$7,IF(Fixture!I524=Fixture!G524,Settings!$G$8,IF(Fixture!I524&lt;Fixture!G524,Settings!$G$9,"-"))))</f>
        <v>-</v>
      </c>
    </row>
    <row r="521" spans="3:9" x14ac:dyDescent="0.25">
      <c r="C521" s="12" t="str">
        <f t="shared" si="18"/>
        <v>-</v>
      </c>
      <c r="D521" s="9" t="str">
        <f t="shared" si="19"/>
        <v>-</v>
      </c>
      <c r="E521" s="9" t="str">
        <f>IF(C521="-","-",IF(D521=maxgameno+2,"blank row 2",IF(D521=maxgameno+1,"blank row 1",INDEX(FixtureCode!$B$4:$AH$128,MATCH($C521,FixtureCode!$B$4:$B$128,0),MATCH("G"&amp;D521&amp;"-T1",FixtureCode!$B$4:$AH$4,0)))))</f>
        <v>-</v>
      </c>
      <c r="F521" s="13" t="str">
        <f>IF(C521="-","-",IF(D521=maxgameno+2,"blank row 2",IF(D521=maxgameno+1,"blank row 1",INDEX(FixtureCode!$B$4:$AH$128,MATCH($C521,FixtureCode!$B$4:$B$128,0),MATCH("G"&amp;D521&amp;"-T2",FixtureCode!$B$4:$AH$4,0)))))</f>
        <v>-</v>
      </c>
      <c r="G521" s="12" t="str">
        <f>IF(C521="-","-",IF(AND(ISNUMBER(Fixture!G525),ISNUMBER(Fixture!I525),Fixture!F525&lt;&gt;"BYE",Fixture!J525&lt;&gt;"BYE"),"Yes","-"))</f>
        <v>-</v>
      </c>
      <c r="H521" s="9" t="str">
        <f>IF(G521="-","-",IF(Fixture!G525&gt;Fixture!I525,Settings!$G$7,IF(Fixture!G525=Fixture!I525,Settings!$G$8,IF(Fixture!G525&lt;Fixture!I525,Settings!$G$9,"-"))))</f>
        <v>-</v>
      </c>
      <c r="I521" s="13" t="str">
        <f>IF(G521="-","-",IF(Fixture!I525&gt;Fixture!G525,Settings!$G$7,IF(Fixture!I525=Fixture!G525,Settings!$G$8,IF(Fixture!I525&lt;Fixture!G525,Settings!$G$9,"-"))))</f>
        <v>-</v>
      </c>
    </row>
    <row r="522" spans="3:9" x14ac:dyDescent="0.25">
      <c r="C522" s="12" t="str">
        <f t="shared" si="18"/>
        <v>-</v>
      </c>
      <c r="D522" s="9" t="str">
        <f t="shared" si="19"/>
        <v>-</v>
      </c>
      <c r="E522" s="9" t="str">
        <f>IF(C522="-","-",IF(D522=maxgameno+2,"blank row 2",IF(D522=maxgameno+1,"blank row 1",INDEX(FixtureCode!$B$4:$AH$128,MATCH($C522,FixtureCode!$B$4:$B$128,0),MATCH("G"&amp;D522&amp;"-T1",FixtureCode!$B$4:$AH$4,0)))))</f>
        <v>-</v>
      </c>
      <c r="F522" s="13" t="str">
        <f>IF(C522="-","-",IF(D522=maxgameno+2,"blank row 2",IF(D522=maxgameno+1,"blank row 1",INDEX(FixtureCode!$B$4:$AH$128,MATCH($C522,FixtureCode!$B$4:$B$128,0),MATCH("G"&amp;D522&amp;"-T2",FixtureCode!$B$4:$AH$4,0)))))</f>
        <v>-</v>
      </c>
      <c r="G522" s="12" t="str">
        <f>IF(C522="-","-",IF(AND(ISNUMBER(Fixture!G526),ISNUMBER(Fixture!I526),Fixture!F526&lt;&gt;"BYE",Fixture!J526&lt;&gt;"BYE"),"Yes","-"))</f>
        <v>-</v>
      </c>
      <c r="H522" s="9" t="str">
        <f>IF(G522="-","-",IF(Fixture!G526&gt;Fixture!I526,Settings!$G$7,IF(Fixture!G526=Fixture!I526,Settings!$G$8,IF(Fixture!G526&lt;Fixture!I526,Settings!$G$9,"-"))))</f>
        <v>-</v>
      </c>
      <c r="I522" s="13" t="str">
        <f>IF(G522="-","-",IF(Fixture!I526&gt;Fixture!G526,Settings!$G$7,IF(Fixture!I526=Fixture!G526,Settings!$G$8,IF(Fixture!I526&lt;Fixture!G526,Settings!$G$9,"-"))))</f>
        <v>-</v>
      </c>
    </row>
    <row r="523" spans="3:9" x14ac:dyDescent="0.25">
      <c r="C523" s="12" t="str">
        <f t="shared" si="18"/>
        <v>-</v>
      </c>
      <c r="D523" s="9" t="str">
        <f t="shared" si="19"/>
        <v>-</v>
      </c>
      <c r="E523" s="9" t="str">
        <f>IF(C523="-","-",IF(D523=maxgameno+2,"blank row 2",IF(D523=maxgameno+1,"blank row 1",INDEX(FixtureCode!$B$4:$AH$128,MATCH($C523,FixtureCode!$B$4:$B$128,0),MATCH("G"&amp;D523&amp;"-T1",FixtureCode!$B$4:$AH$4,0)))))</f>
        <v>-</v>
      </c>
      <c r="F523" s="13" t="str">
        <f>IF(C523="-","-",IF(D523=maxgameno+2,"blank row 2",IF(D523=maxgameno+1,"blank row 1",INDEX(FixtureCode!$B$4:$AH$128,MATCH($C523,FixtureCode!$B$4:$B$128,0),MATCH("G"&amp;D523&amp;"-T2",FixtureCode!$B$4:$AH$4,0)))))</f>
        <v>-</v>
      </c>
      <c r="G523" s="12" t="str">
        <f>IF(C523="-","-",IF(AND(ISNUMBER(Fixture!G527),ISNUMBER(Fixture!I527),Fixture!F527&lt;&gt;"BYE",Fixture!J527&lt;&gt;"BYE"),"Yes","-"))</f>
        <v>-</v>
      </c>
      <c r="H523" s="9" t="str">
        <f>IF(G523="-","-",IF(Fixture!G527&gt;Fixture!I527,Settings!$G$7,IF(Fixture!G527=Fixture!I527,Settings!$G$8,IF(Fixture!G527&lt;Fixture!I527,Settings!$G$9,"-"))))</f>
        <v>-</v>
      </c>
      <c r="I523" s="13" t="str">
        <f>IF(G523="-","-",IF(Fixture!I527&gt;Fixture!G527,Settings!$G$7,IF(Fixture!I527=Fixture!G527,Settings!$G$8,IF(Fixture!I527&lt;Fixture!G527,Settings!$G$9,"-"))))</f>
        <v>-</v>
      </c>
    </row>
    <row r="524" spans="3:9" x14ac:dyDescent="0.25">
      <c r="C524" s="12" t="str">
        <f t="shared" si="18"/>
        <v>-</v>
      </c>
      <c r="D524" s="9" t="str">
        <f t="shared" si="19"/>
        <v>-</v>
      </c>
      <c r="E524" s="9" t="str">
        <f>IF(C524="-","-",IF(D524=maxgameno+2,"blank row 2",IF(D524=maxgameno+1,"blank row 1",INDEX(FixtureCode!$B$4:$AH$128,MATCH($C524,FixtureCode!$B$4:$B$128,0),MATCH("G"&amp;D524&amp;"-T1",FixtureCode!$B$4:$AH$4,0)))))</f>
        <v>-</v>
      </c>
      <c r="F524" s="13" t="str">
        <f>IF(C524="-","-",IF(D524=maxgameno+2,"blank row 2",IF(D524=maxgameno+1,"blank row 1",INDEX(FixtureCode!$B$4:$AH$128,MATCH($C524,FixtureCode!$B$4:$B$128,0),MATCH("G"&amp;D524&amp;"-T2",FixtureCode!$B$4:$AH$4,0)))))</f>
        <v>-</v>
      </c>
      <c r="G524" s="12" t="str">
        <f>IF(C524="-","-",IF(AND(ISNUMBER(Fixture!G528),ISNUMBER(Fixture!I528),Fixture!F528&lt;&gt;"BYE",Fixture!J528&lt;&gt;"BYE"),"Yes","-"))</f>
        <v>-</v>
      </c>
      <c r="H524" s="9" t="str">
        <f>IF(G524="-","-",IF(Fixture!G528&gt;Fixture!I528,Settings!$G$7,IF(Fixture!G528=Fixture!I528,Settings!$G$8,IF(Fixture!G528&lt;Fixture!I528,Settings!$G$9,"-"))))</f>
        <v>-</v>
      </c>
      <c r="I524" s="13" t="str">
        <f>IF(G524="-","-",IF(Fixture!I528&gt;Fixture!G528,Settings!$G$7,IF(Fixture!I528=Fixture!G528,Settings!$G$8,IF(Fixture!I528&lt;Fixture!G528,Settings!$G$9,"-"))))</f>
        <v>-</v>
      </c>
    </row>
    <row r="525" spans="3:9" x14ac:dyDescent="0.25">
      <c r="C525" s="12" t="str">
        <f t="shared" si="18"/>
        <v>-</v>
      </c>
      <c r="D525" s="9" t="str">
        <f t="shared" si="19"/>
        <v>-</v>
      </c>
      <c r="E525" s="9" t="str">
        <f>IF(C525="-","-",IF(D525=maxgameno+2,"blank row 2",IF(D525=maxgameno+1,"blank row 1",INDEX(FixtureCode!$B$4:$AH$128,MATCH($C525,FixtureCode!$B$4:$B$128,0),MATCH("G"&amp;D525&amp;"-T1",FixtureCode!$B$4:$AH$4,0)))))</f>
        <v>-</v>
      </c>
      <c r="F525" s="13" t="str">
        <f>IF(C525="-","-",IF(D525=maxgameno+2,"blank row 2",IF(D525=maxgameno+1,"blank row 1",INDEX(FixtureCode!$B$4:$AH$128,MATCH($C525,FixtureCode!$B$4:$B$128,0),MATCH("G"&amp;D525&amp;"-T2",FixtureCode!$B$4:$AH$4,0)))))</f>
        <v>-</v>
      </c>
      <c r="G525" s="12" t="str">
        <f>IF(C525="-","-",IF(AND(ISNUMBER(Fixture!G529),ISNUMBER(Fixture!I529),Fixture!F529&lt;&gt;"BYE",Fixture!J529&lt;&gt;"BYE"),"Yes","-"))</f>
        <v>-</v>
      </c>
      <c r="H525" s="9" t="str">
        <f>IF(G525="-","-",IF(Fixture!G529&gt;Fixture!I529,Settings!$G$7,IF(Fixture!G529=Fixture!I529,Settings!$G$8,IF(Fixture!G529&lt;Fixture!I529,Settings!$G$9,"-"))))</f>
        <v>-</v>
      </c>
      <c r="I525" s="13" t="str">
        <f>IF(G525="-","-",IF(Fixture!I529&gt;Fixture!G529,Settings!$G$7,IF(Fixture!I529=Fixture!G529,Settings!$G$8,IF(Fixture!I529&lt;Fixture!G529,Settings!$G$9,"-"))))</f>
        <v>-</v>
      </c>
    </row>
    <row r="526" spans="3:9" x14ac:dyDescent="0.25">
      <c r="C526" s="12" t="str">
        <f t="shared" si="18"/>
        <v>-</v>
      </c>
      <c r="D526" s="9" t="str">
        <f t="shared" si="19"/>
        <v>-</v>
      </c>
      <c r="E526" s="9" t="str">
        <f>IF(C526="-","-",IF(D526=maxgameno+2,"blank row 2",IF(D526=maxgameno+1,"blank row 1",INDEX(FixtureCode!$B$4:$AH$128,MATCH($C526,FixtureCode!$B$4:$B$128,0),MATCH("G"&amp;D526&amp;"-T1",FixtureCode!$B$4:$AH$4,0)))))</f>
        <v>-</v>
      </c>
      <c r="F526" s="13" t="str">
        <f>IF(C526="-","-",IF(D526=maxgameno+2,"blank row 2",IF(D526=maxgameno+1,"blank row 1",INDEX(FixtureCode!$B$4:$AH$128,MATCH($C526,FixtureCode!$B$4:$B$128,0),MATCH("G"&amp;D526&amp;"-T2",FixtureCode!$B$4:$AH$4,0)))))</f>
        <v>-</v>
      </c>
      <c r="G526" s="12" t="str">
        <f>IF(C526="-","-",IF(AND(ISNUMBER(Fixture!G530),ISNUMBER(Fixture!I530),Fixture!F530&lt;&gt;"BYE",Fixture!J530&lt;&gt;"BYE"),"Yes","-"))</f>
        <v>-</v>
      </c>
      <c r="H526" s="9" t="str">
        <f>IF(G526="-","-",IF(Fixture!G530&gt;Fixture!I530,Settings!$G$7,IF(Fixture!G530=Fixture!I530,Settings!$G$8,IF(Fixture!G530&lt;Fixture!I530,Settings!$G$9,"-"))))</f>
        <v>-</v>
      </c>
      <c r="I526" s="13" t="str">
        <f>IF(G526="-","-",IF(Fixture!I530&gt;Fixture!G530,Settings!$G$7,IF(Fixture!I530=Fixture!G530,Settings!$G$8,IF(Fixture!I530&lt;Fixture!G530,Settings!$G$9,"-"))))</f>
        <v>-</v>
      </c>
    </row>
    <row r="527" spans="3:9" x14ac:dyDescent="0.25">
      <c r="C527" s="12" t="str">
        <f t="shared" si="18"/>
        <v>-</v>
      </c>
      <c r="D527" s="9" t="str">
        <f t="shared" si="19"/>
        <v>-</v>
      </c>
      <c r="E527" s="9" t="str">
        <f>IF(C527="-","-",IF(D527=maxgameno+2,"blank row 2",IF(D527=maxgameno+1,"blank row 1",INDEX(FixtureCode!$B$4:$AH$128,MATCH($C527,FixtureCode!$B$4:$B$128,0),MATCH("G"&amp;D527&amp;"-T1",FixtureCode!$B$4:$AH$4,0)))))</f>
        <v>-</v>
      </c>
      <c r="F527" s="13" t="str">
        <f>IF(C527="-","-",IF(D527=maxgameno+2,"blank row 2",IF(D527=maxgameno+1,"blank row 1",INDEX(FixtureCode!$B$4:$AH$128,MATCH($C527,FixtureCode!$B$4:$B$128,0),MATCH("G"&amp;D527&amp;"-T2",FixtureCode!$B$4:$AH$4,0)))))</f>
        <v>-</v>
      </c>
      <c r="G527" s="12" t="str">
        <f>IF(C527="-","-",IF(AND(ISNUMBER(Fixture!G531),ISNUMBER(Fixture!I531),Fixture!F531&lt;&gt;"BYE",Fixture!J531&lt;&gt;"BYE"),"Yes","-"))</f>
        <v>-</v>
      </c>
      <c r="H527" s="9" t="str">
        <f>IF(G527="-","-",IF(Fixture!G531&gt;Fixture!I531,Settings!$G$7,IF(Fixture!G531=Fixture!I531,Settings!$G$8,IF(Fixture!G531&lt;Fixture!I531,Settings!$G$9,"-"))))</f>
        <v>-</v>
      </c>
      <c r="I527" s="13" t="str">
        <f>IF(G527="-","-",IF(Fixture!I531&gt;Fixture!G531,Settings!$G$7,IF(Fixture!I531=Fixture!G531,Settings!$G$8,IF(Fixture!I531&lt;Fixture!G531,Settings!$G$9,"-"))))</f>
        <v>-</v>
      </c>
    </row>
    <row r="528" spans="3:9" x14ac:dyDescent="0.25">
      <c r="C528" s="12" t="str">
        <f t="shared" si="18"/>
        <v>-</v>
      </c>
      <c r="D528" s="9" t="str">
        <f t="shared" si="19"/>
        <v>-</v>
      </c>
      <c r="E528" s="9" t="str">
        <f>IF(C528="-","-",IF(D528=maxgameno+2,"blank row 2",IF(D528=maxgameno+1,"blank row 1",INDEX(FixtureCode!$B$4:$AH$128,MATCH($C528,FixtureCode!$B$4:$B$128,0),MATCH("G"&amp;D528&amp;"-T1",FixtureCode!$B$4:$AH$4,0)))))</f>
        <v>-</v>
      </c>
      <c r="F528" s="13" t="str">
        <f>IF(C528="-","-",IF(D528=maxgameno+2,"blank row 2",IF(D528=maxgameno+1,"blank row 1",INDEX(FixtureCode!$B$4:$AH$128,MATCH($C528,FixtureCode!$B$4:$B$128,0),MATCH("G"&amp;D528&amp;"-T2",FixtureCode!$B$4:$AH$4,0)))))</f>
        <v>-</v>
      </c>
      <c r="G528" s="12" t="str">
        <f>IF(C528="-","-",IF(AND(ISNUMBER(Fixture!G532),ISNUMBER(Fixture!I532),Fixture!F532&lt;&gt;"BYE",Fixture!J532&lt;&gt;"BYE"),"Yes","-"))</f>
        <v>-</v>
      </c>
      <c r="H528" s="9" t="str">
        <f>IF(G528="-","-",IF(Fixture!G532&gt;Fixture!I532,Settings!$G$7,IF(Fixture!G532=Fixture!I532,Settings!$G$8,IF(Fixture!G532&lt;Fixture!I532,Settings!$G$9,"-"))))</f>
        <v>-</v>
      </c>
      <c r="I528" s="13" t="str">
        <f>IF(G528="-","-",IF(Fixture!I532&gt;Fixture!G532,Settings!$G$7,IF(Fixture!I532=Fixture!G532,Settings!$G$8,IF(Fixture!I532&lt;Fixture!G532,Settings!$G$9,"-"))))</f>
        <v>-</v>
      </c>
    </row>
    <row r="529" spans="3:9" x14ac:dyDescent="0.25">
      <c r="C529" s="12" t="str">
        <f t="shared" si="18"/>
        <v>-</v>
      </c>
      <c r="D529" s="9" t="str">
        <f t="shared" si="19"/>
        <v>-</v>
      </c>
      <c r="E529" s="9" t="str">
        <f>IF(C529="-","-",IF(D529=maxgameno+2,"blank row 2",IF(D529=maxgameno+1,"blank row 1",INDEX(FixtureCode!$B$4:$AH$128,MATCH($C529,FixtureCode!$B$4:$B$128,0),MATCH("G"&amp;D529&amp;"-T1",FixtureCode!$B$4:$AH$4,0)))))</f>
        <v>-</v>
      </c>
      <c r="F529" s="13" t="str">
        <f>IF(C529="-","-",IF(D529=maxgameno+2,"blank row 2",IF(D529=maxgameno+1,"blank row 1",INDEX(FixtureCode!$B$4:$AH$128,MATCH($C529,FixtureCode!$B$4:$B$128,0),MATCH("G"&amp;D529&amp;"-T2",FixtureCode!$B$4:$AH$4,0)))))</f>
        <v>-</v>
      </c>
      <c r="G529" s="12" t="str">
        <f>IF(C529="-","-",IF(AND(ISNUMBER(Fixture!G533),ISNUMBER(Fixture!I533),Fixture!F533&lt;&gt;"BYE",Fixture!J533&lt;&gt;"BYE"),"Yes","-"))</f>
        <v>-</v>
      </c>
      <c r="H529" s="9" t="str">
        <f>IF(G529="-","-",IF(Fixture!G533&gt;Fixture!I533,Settings!$G$7,IF(Fixture!G533=Fixture!I533,Settings!$G$8,IF(Fixture!G533&lt;Fixture!I533,Settings!$G$9,"-"))))</f>
        <v>-</v>
      </c>
      <c r="I529" s="13" t="str">
        <f>IF(G529="-","-",IF(Fixture!I533&gt;Fixture!G533,Settings!$G$7,IF(Fixture!I533=Fixture!G533,Settings!$G$8,IF(Fixture!I533&lt;Fixture!G533,Settings!$G$9,"-"))))</f>
        <v>-</v>
      </c>
    </row>
    <row r="530" spans="3:9" x14ac:dyDescent="0.25">
      <c r="C530" s="12" t="str">
        <f t="shared" si="18"/>
        <v>-</v>
      </c>
      <c r="D530" s="9" t="str">
        <f t="shared" si="19"/>
        <v>-</v>
      </c>
      <c r="E530" s="9" t="str">
        <f>IF(C530="-","-",IF(D530=maxgameno+2,"blank row 2",IF(D530=maxgameno+1,"blank row 1",INDEX(FixtureCode!$B$4:$AH$128,MATCH($C530,FixtureCode!$B$4:$B$128,0),MATCH("G"&amp;D530&amp;"-T1",FixtureCode!$B$4:$AH$4,0)))))</f>
        <v>-</v>
      </c>
      <c r="F530" s="13" t="str">
        <f>IF(C530="-","-",IF(D530=maxgameno+2,"blank row 2",IF(D530=maxgameno+1,"blank row 1",INDEX(FixtureCode!$B$4:$AH$128,MATCH($C530,FixtureCode!$B$4:$B$128,0),MATCH("G"&amp;D530&amp;"-T2",FixtureCode!$B$4:$AH$4,0)))))</f>
        <v>-</v>
      </c>
      <c r="G530" s="12" t="str">
        <f>IF(C530="-","-",IF(AND(ISNUMBER(Fixture!G534),ISNUMBER(Fixture!I534),Fixture!F534&lt;&gt;"BYE",Fixture!J534&lt;&gt;"BYE"),"Yes","-"))</f>
        <v>-</v>
      </c>
      <c r="H530" s="9" t="str">
        <f>IF(G530="-","-",IF(Fixture!G534&gt;Fixture!I534,Settings!$G$7,IF(Fixture!G534=Fixture!I534,Settings!$G$8,IF(Fixture!G534&lt;Fixture!I534,Settings!$G$9,"-"))))</f>
        <v>-</v>
      </c>
      <c r="I530" s="13" t="str">
        <f>IF(G530="-","-",IF(Fixture!I534&gt;Fixture!G534,Settings!$G$7,IF(Fixture!I534=Fixture!G534,Settings!$G$8,IF(Fixture!I534&lt;Fixture!G534,Settings!$G$9,"-"))))</f>
        <v>-</v>
      </c>
    </row>
    <row r="531" spans="3:9" x14ac:dyDescent="0.25">
      <c r="C531" s="12" t="str">
        <f t="shared" si="18"/>
        <v>-</v>
      </c>
      <c r="D531" s="9" t="str">
        <f t="shared" si="19"/>
        <v>-</v>
      </c>
      <c r="E531" s="9" t="str">
        <f>IF(C531="-","-",IF(D531=maxgameno+2,"blank row 2",IF(D531=maxgameno+1,"blank row 1",INDEX(FixtureCode!$B$4:$AH$128,MATCH($C531,FixtureCode!$B$4:$B$128,0),MATCH("G"&amp;D531&amp;"-T1",FixtureCode!$B$4:$AH$4,0)))))</f>
        <v>-</v>
      </c>
      <c r="F531" s="13" t="str">
        <f>IF(C531="-","-",IF(D531=maxgameno+2,"blank row 2",IF(D531=maxgameno+1,"blank row 1",INDEX(FixtureCode!$B$4:$AH$128,MATCH($C531,FixtureCode!$B$4:$B$128,0),MATCH("G"&amp;D531&amp;"-T2",FixtureCode!$B$4:$AH$4,0)))))</f>
        <v>-</v>
      </c>
      <c r="G531" s="12" t="str">
        <f>IF(C531="-","-",IF(AND(ISNUMBER(Fixture!G535),ISNUMBER(Fixture!I535),Fixture!F535&lt;&gt;"BYE",Fixture!J535&lt;&gt;"BYE"),"Yes","-"))</f>
        <v>-</v>
      </c>
      <c r="H531" s="9" t="str">
        <f>IF(G531="-","-",IF(Fixture!G535&gt;Fixture!I535,Settings!$G$7,IF(Fixture!G535=Fixture!I535,Settings!$G$8,IF(Fixture!G535&lt;Fixture!I535,Settings!$G$9,"-"))))</f>
        <v>-</v>
      </c>
      <c r="I531" s="13" t="str">
        <f>IF(G531="-","-",IF(Fixture!I535&gt;Fixture!G535,Settings!$G$7,IF(Fixture!I535=Fixture!G535,Settings!$G$8,IF(Fixture!I535&lt;Fixture!G535,Settings!$G$9,"-"))))</f>
        <v>-</v>
      </c>
    </row>
    <row r="532" spans="3:9" x14ac:dyDescent="0.25">
      <c r="C532" s="12" t="str">
        <f t="shared" si="18"/>
        <v>-</v>
      </c>
      <c r="D532" s="9" t="str">
        <f t="shared" si="19"/>
        <v>-</v>
      </c>
      <c r="E532" s="9" t="str">
        <f>IF(C532="-","-",IF(D532=maxgameno+2,"blank row 2",IF(D532=maxgameno+1,"blank row 1",INDEX(FixtureCode!$B$4:$AH$128,MATCH($C532,FixtureCode!$B$4:$B$128,0),MATCH("G"&amp;D532&amp;"-T1",FixtureCode!$B$4:$AH$4,0)))))</f>
        <v>-</v>
      </c>
      <c r="F532" s="13" t="str">
        <f>IF(C532="-","-",IF(D532=maxgameno+2,"blank row 2",IF(D532=maxgameno+1,"blank row 1",INDEX(FixtureCode!$B$4:$AH$128,MATCH($C532,FixtureCode!$B$4:$B$128,0),MATCH("G"&amp;D532&amp;"-T2",FixtureCode!$B$4:$AH$4,0)))))</f>
        <v>-</v>
      </c>
      <c r="G532" s="12" t="str">
        <f>IF(C532="-","-",IF(AND(ISNUMBER(Fixture!G536),ISNUMBER(Fixture!I536),Fixture!F536&lt;&gt;"BYE",Fixture!J536&lt;&gt;"BYE"),"Yes","-"))</f>
        <v>-</v>
      </c>
      <c r="H532" s="9" t="str">
        <f>IF(G532="-","-",IF(Fixture!G536&gt;Fixture!I536,Settings!$G$7,IF(Fixture!G536=Fixture!I536,Settings!$G$8,IF(Fixture!G536&lt;Fixture!I536,Settings!$G$9,"-"))))</f>
        <v>-</v>
      </c>
      <c r="I532" s="13" t="str">
        <f>IF(G532="-","-",IF(Fixture!I536&gt;Fixture!G536,Settings!$G$7,IF(Fixture!I536=Fixture!G536,Settings!$G$8,IF(Fixture!I536&lt;Fixture!G536,Settings!$G$9,"-"))))</f>
        <v>-</v>
      </c>
    </row>
    <row r="533" spans="3:9" x14ac:dyDescent="0.25">
      <c r="C533" s="12" t="str">
        <f t="shared" si="18"/>
        <v>-</v>
      </c>
      <c r="D533" s="9" t="str">
        <f t="shared" si="19"/>
        <v>-</v>
      </c>
      <c r="E533" s="9" t="str">
        <f>IF(C533="-","-",IF(D533=maxgameno+2,"blank row 2",IF(D533=maxgameno+1,"blank row 1",INDEX(FixtureCode!$B$4:$AH$128,MATCH($C533,FixtureCode!$B$4:$B$128,0),MATCH("G"&amp;D533&amp;"-T1",FixtureCode!$B$4:$AH$4,0)))))</f>
        <v>-</v>
      </c>
      <c r="F533" s="13" t="str">
        <f>IF(C533="-","-",IF(D533=maxgameno+2,"blank row 2",IF(D533=maxgameno+1,"blank row 1",INDEX(FixtureCode!$B$4:$AH$128,MATCH($C533,FixtureCode!$B$4:$B$128,0),MATCH("G"&amp;D533&amp;"-T2",FixtureCode!$B$4:$AH$4,0)))))</f>
        <v>-</v>
      </c>
      <c r="G533" s="12" t="str">
        <f>IF(C533="-","-",IF(AND(ISNUMBER(Fixture!G537),ISNUMBER(Fixture!I537),Fixture!F537&lt;&gt;"BYE",Fixture!J537&lt;&gt;"BYE"),"Yes","-"))</f>
        <v>-</v>
      </c>
      <c r="H533" s="9" t="str">
        <f>IF(G533="-","-",IF(Fixture!G537&gt;Fixture!I537,Settings!$G$7,IF(Fixture!G537=Fixture!I537,Settings!$G$8,IF(Fixture!G537&lt;Fixture!I537,Settings!$G$9,"-"))))</f>
        <v>-</v>
      </c>
      <c r="I533" s="13" t="str">
        <f>IF(G533="-","-",IF(Fixture!I537&gt;Fixture!G537,Settings!$G$7,IF(Fixture!I537=Fixture!G537,Settings!$G$8,IF(Fixture!I537&lt;Fixture!G537,Settings!$G$9,"-"))))</f>
        <v>-</v>
      </c>
    </row>
    <row r="534" spans="3:9" x14ac:dyDescent="0.25">
      <c r="C534" s="12" t="str">
        <f t="shared" si="18"/>
        <v>-</v>
      </c>
      <c r="D534" s="9" t="str">
        <f t="shared" si="19"/>
        <v>-</v>
      </c>
      <c r="E534" s="9" t="str">
        <f>IF(C534="-","-",IF(D534=maxgameno+2,"blank row 2",IF(D534=maxgameno+1,"blank row 1",INDEX(FixtureCode!$B$4:$AH$128,MATCH($C534,FixtureCode!$B$4:$B$128,0),MATCH("G"&amp;D534&amp;"-T1",FixtureCode!$B$4:$AH$4,0)))))</f>
        <v>-</v>
      </c>
      <c r="F534" s="13" t="str">
        <f>IF(C534="-","-",IF(D534=maxgameno+2,"blank row 2",IF(D534=maxgameno+1,"blank row 1",INDEX(FixtureCode!$B$4:$AH$128,MATCH($C534,FixtureCode!$B$4:$B$128,0),MATCH("G"&amp;D534&amp;"-T2",FixtureCode!$B$4:$AH$4,0)))))</f>
        <v>-</v>
      </c>
      <c r="G534" s="12" t="str">
        <f>IF(C534="-","-",IF(AND(ISNUMBER(Fixture!G538),ISNUMBER(Fixture!I538),Fixture!F538&lt;&gt;"BYE",Fixture!J538&lt;&gt;"BYE"),"Yes","-"))</f>
        <v>-</v>
      </c>
      <c r="H534" s="9" t="str">
        <f>IF(G534="-","-",IF(Fixture!G538&gt;Fixture!I538,Settings!$G$7,IF(Fixture!G538=Fixture!I538,Settings!$G$8,IF(Fixture!G538&lt;Fixture!I538,Settings!$G$9,"-"))))</f>
        <v>-</v>
      </c>
      <c r="I534" s="13" t="str">
        <f>IF(G534="-","-",IF(Fixture!I538&gt;Fixture!G538,Settings!$G$7,IF(Fixture!I538=Fixture!G538,Settings!$G$8,IF(Fixture!I538&lt;Fixture!G538,Settings!$G$9,"-"))))</f>
        <v>-</v>
      </c>
    </row>
    <row r="535" spans="3:9" x14ac:dyDescent="0.25">
      <c r="C535" s="12" t="str">
        <f t="shared" si="18"/>
        <v>-</v>
      </c>
      <c r="D535" s="9" t="str">
        <f t="shared" si="19"/>
        <v>-</v>
      </c>
      <c r="E535" s="9" t="str">
        <f>IF(C535="-","-",IF(D535=maxgameno+2,"blank row 2",IF(D535=maxgameno+1,"blank row 1",INDEX(FixtureCode!$B$4:$AH$128,MATCH($C535,FixtureCode!$B$4:$B$128,0),MATCH("G"&amp;D535&amp;"-T1",FixtureCode!$B$4:$AH$4,0)))))</f>
        <v>-</v>
      </c>
      <c r="F535" s="13" t="str">
        <f>IF(C535="-","-",IF(D535=maxgameno+2,"blank row 2",IF(D535=maxgameno+1,"blank row 1",INDEX(FixtureCode!$B$4:$AH$128,MATCH($C535,FixtureCode!$B$4:$B$128,0),MATCH("G"&amp;D535&amp;"-T2",FixtureCode!$B$4:$AH$4,0)))))</f>
        <v>-</v>
      </c>
      <c r="G535" s="12" t="str">
        <f>IF(C535="-","-",IF(AND(ISNUMBER(Fixture!G539),ISNUMBER(Fixture!I539),Fixture!F539&lt;&gt;"BYE",Fixture!J539&lt;&gt;"BYE"),"Yes","-"))</f>
        <v>-</v>
      </c>
      <c r="H535" s="9" t="str">
        <f>IF(G535="-","-",IF(Fixture!G539&gt;Fixture!I539,Settings!$G$7,IF(Fixture!G539=Fixture!I539,Settings!$G$8,IF(Fixture!G539&lt;Fixture!I539,Settings!$G$9,"-"))))</f>
        <v>-</v>
      </c>
      <c r="I535" s="13" t="str">
        <f>IF(G535="-","-",IF(Fixture!I539&gt;Fixture!G539,Settings!$G$7,IF(Fixture!I539=Fixture!G539,Settings!$G$8,IF(Fixture!I539&lt;Fixture!G539,Settings!$G$9,"-"))))</f>
        <v>-</v>
      </c>
    </row>
    <row r="536" spans="3:9" x14ac:dyDescent="0.25">
      <c r="C536" s="12" t="str">
        <f t="shared" si="18"/>
        <v>-</v>
      </c>
      <c r="D536" s="9" t="str">
        <f t="shared" si="19"/>
        <v>-</v>
      </c>
      <c r="E536" s="9" t="str">
        <f>IF(C536="-","-",IF(D536=maxgameno+2,"blank row 2",IF(D536=maxgameno+1,"blank row 1",INDEX(FixtureCode!$B$4:$AH$128,MATCH($C536,FixtureCode!$B$4:$B$128,0),MATCH("G"&amp;D536&amp;"-T1",FixtureCode!$B$4:$AH$4,0)))))</f>
        <v>-</v>
      </c>
      <c r="F536" s="13" t="str">
        <f>IF(C536="-","-",IF(D536=maxgameno+2,"blank row 2",IF(D536=maxgameno+1,"blank row 1",INDEX(FixtureCode!$B$4:$AH$128,MATCH($C536,FixtureCode!$B$4:$B$128,0),MATCH("G"&amp;D536&amp;"-T2",FixtureCode!$B$4:$AH$4,0)))))</f>
        <v>-</v>
      </c>
      <c r="G536" s="12" t="str">
        <f>IF(C536="-","-",IF(AND(ISNUMBER(Fixture!G540),ISNUMBER(Fixture!I540),Fixture!F540&lt;&gt;"BYE",Fixture!J540&lt;&gt;"BYE"),"Yes","-"))</f>
        <v>-</v>
      </c>
      <c r="H536" s="9" t="str">
        <f>IF(G536="-","-",IF(Fixture!G540&gt;Fixture!I540,Settings!$G$7,IF(Fixture!G540=Fixture!I540,Settings!$G$8,IF(Fixture!G540&lt;Fixture!I540,Settings!$G$9,"-"))))</f>
        <v>-</v>
      </c>
      <c r="I536" s="13" t="str">
        <f>IF(G536="-","-",IF(Fixture!I540&gt;Fixture!G540,Settings!$G$7,IF(Fixture!I540=Fixture!G540,Settings!$G$8,IF(Fixture!I540&lt;Fixture!G540,Settings!$G$9,"-"))))</f>
        <v>-</v>
      </c>
    </row>
    <row r="537" spans="3:9" x14ac:dyDescent="0.25">
      <c r="C537" s="12" t="str">
        <f t="shared" si="18"/>
        <v>-</v>
      </c>
      <c r="D537" s="9" t="str">
        <f t="shared" si="19"/>
        <v>-</v>
      </c>
      <c r="E537" s="9" t="str">
        <f>IF(C537="-","-",IF(D537=maxgameno+2,"blank row 2",IF(D537=maxgameno+1,"blank row 1",INDEX(FixtureCode!$B$4:$AH$128,MATCH($C537,FixtureCode!$B$4:$B$128,0),MATCH("G"&amp;D537&amp;"-T1",FixtureCode!$B$4:$AH$4,0)))))</f>
        <v>-</v>
      </c>
      <c r="F537" s="13" t="str">
        <f>IF(C537="-","-",IF(D537=maxgameno+2,"blank row 2",IF(D537=maxgameno+1,"blank row 1",INDEX(FixtureCode!$B$4:$AH$128,MATCH($C537,FixtureCode!$B$4:$B$128,0),MATCH("G"&amp;D537&amp;"-T2",FixtureCode!$B$4:$AH$4,0)))))</f>
        <v>-</v>
      </c>
      <c r="G537" s="12" t="str">
        <f>IF(C537="-","-",IF(AND(ISNUMBER(Fixture!G541),ISNUMBER(Fixture!I541),Fixture!F541&lt;&gt;"BYE",Fixture!J541&lt;&gt;"BYE"),"Yes","-"))</f>
        <v>-</v>
      </c>
      <c r="H537" s="9" t="str">
        <f>IF(G537="-","-",IF(Fixture!G541&gt;Fixture!I541,Settings!$G$7,IF(Fixture!G541=Fixture!I541,Settings!$G$8,IF(Fixture!G541&lt;Fixture!I541,Settings!$G$9,"-"))))</f>
        <v>-</v>
      </c>
      <c r="I537" s="13" t="str">
        <f>IF(G537="-","-",IF(Fixture!I541&gt;Fixture!G541,Settings!$G$7,IF(Fixture!I541=Fixture!G541,Settings!$G$8,IF(Fixture!I541&lt;Fixture!G541,Settings!$G$9,"-"))))</f>
        <v>-</v>
      </c>
    </row>
    <row r="538" spans="3:9" x14ac:dyDescent="0.25">
      <c r="C538" s="12" t="str">
        <f t="shared" si="18"/>
        <v>-</v>
      </c>
      <c r="D538" s="9" t="str">
        <f t="shared" si="19"/>
        <v>-</v>
      </c>
      <c r="E538" s="9" t="str">
        <f>IF(C538="-","-",IF(D538=maxgameno+2,"blank row 2",IF(D538=maxgameno+1,"blank row 1",INDEX(FixtureCode!$B$4:$AH$128,MATCH($C538,FixtureCode!$B$4:$B$128,0),MATCH("G"&amp;D538&amp;"-T1",FixtureCode!$B$4:$AH$4,0)))))</f>
        <v>-</v>
      </c>
      <c r="F538" s="13" t="str">
        <f>IF(C538="-","-",IF(D538=maxgameno+2,"blank row 2",IF(D538=maxgameno+1,"blank row 1",INDEX(FixtureCode!$B$4:$AH$128,MATCH($C538,FixtureCode!$B$4:$B$128,0),MATCH("G"&amp;D538&amp;"-T2",FixtureCode!$B$4:$AH$4,0)))))</f>
        <v>-</v>
      </c>
      <c r="G538" s="12" t="str">
        <f>IF(C538="-","-",IF(AND(ISNUMBER(Fixture!G542),ISNUMBER(Fixture!I542),Fixture!F542&lt;&gt;"BYE",Fixture!J542&lt;&gt;"BYE"),"Yes","-"))</f>
        <v>-</v>
      </c>
      <c r="H538" s="9" t="str">
        <f>IF(G538="-","-",IF(Fixture!G542&gt;Fixture!I542,Settings!$G$7,IF(Fixture!G542=Fixture!I542,Settings!$G$8,IF(Fixture!G542&lt;Fixture!I542,Settings!$G$9,"-"))))</f>
        <v>-</v>
      </c>
      <c r="I538" s="13" t="str">
        <f>IF(G538="-","-",IF(Fixture!I542&gt;Fixture!G542,Settings!$G$7,IF(Fixture!I542=Fixture!G542,Settings!$G$8,IF(Fixture!I542&lt;Fixture!G542,Settings!$G$9,"-"))))</f>
        <v>-</v>
      </c>
    </row>
    <row r="539" spans="3:9" x14ac:dyDescent="0.25">
      <c r="C539" s="12" t="str">
        <f t="shared" si="18"/>
        <v>-</v>
      </c>
      <c r="D539" s="9" t="str">
        <f t="shared" si="19"/>
        <v>-</v>
      </c>
      <c r="E539" s="9" t="str">
        <f>IF(C539="-","-",IF(D539=maxgameno+2,"blank row 2",IF(D539=maxgameno+1,"blank row 1",INDEX(FixtureCode!$B$4:$AH$128,MATCH($C539,FixtureCode!$B$4:$B$128,0),MATCH("G"&amp;D539&amp;"-T1",FixtureCode!$B$4:$AH$4,0)))))</f>
        <v>-</v>
      </c>
      <c r="F539" s="13" t="str">
        <f>IF(C539="-","-",IF(D539=maxgameno+2,"blank row 2",IF(D539=maxgameno+1,"blank row 1",INDEX(FixtureCode!$B$4:$AH$128,MATCH($C539,FixtureCode!$B$4:$B$128,0),MATCH("G"&amp;D539&amp;"-T2",FixtureCode!$B$4:$AH$4,0)))))</f>
        <v>-</v>
      </c>
      <c r="G539" s="12" t="str">
        <f>IF(C539="-","-",IF(AND(ISNUMBER(Fixture!G543),ISNUMBER(Fixture!I543),Fixture!F543&lt;&gt;"BYE",Fixture!J543&lt;&gt;"BYE"),"Yes","-"))</f>
        <v>-</v>
      </c>
      <c r="H539" s="9" t="str">
        <f>IF(G539="-","-",IF(Fixture!G543&gt;Fixture!I543,Settings!$G$7,IF(Fixture!G543=Fixture!I543,Settings!$G$8,IF(Fixture!G543&lt;Fixture!I543,Settings!$G$9,"-"))))</f>
        <v>-</v>
      </c>
      <c r="I539" s="13" t="str">
        <f>IF(G539="-","-",IF(Fixture!I543&gt;Fixture!G543,Settings!$G$7,IF(Fixture!I543=Fixture!G543,Settings!$G$8,IF(Fixture!I543&lt;Fixture!G543,Settings!$G$9,"-"))))</f>
        <v>-</v>
      </c>
    </row>
    <row r="540" spans="3:9" x14ac:dyDescent="0.25">
      <c r="C540" s="12" t="str">
        <f t="shared" si="18"/>
        <v>-</v>
      </c>
      <c r="D540" s="9" t="str">
        <f t="shared" si="19"/>
        <v>-</v>
      </c>
      <c r="E540" s="9" t="str">
        <f>IF(C540="-","-",IF(D540=maxgameno+2,"blank row 2",IF(D540=maxgameno+1,"blank row 1",INDEX(FixtureCode!$B$4:$AH$128,MATCH($C540,FixtureCode!$B$4:$B$128,0),MATCH("G"&amp;D540&amp;"-T1",FixtureCode!$B$4:$AH$4,0)))))</f>
        <v>-</v>
      </c>
      <c r="F540" s="13" t="str">
        <f>IF(C540="-","-",IF(D540=maxgameno+2,"blank row 2",IF(D540=maxgameno+1,"blank row 1",INDEX(FixtureCode!$B$4:$AH$128,MATCH($C540,FixtureCode!$B$4:$B$128,0),MATCH("G"&amp;D540&amp;"-T2",FixtureCode!$B$4:$AH$4,0)))))</f>
        <v>-</v>
      </c>
      <c r="G540" s="12" t="str">
        <f>IF(C540="-","-",IF(AND(ISNUMBER(Fixture!G544),ISNUMBER(Fixture!I544),Fixture!F544&lt;&gt;"BYE",Fixture!J544&lt;&gt;"BYE"),"Yes","-"))</f>
        <v>-</v>
      </c>
      <c r="H540" s="9" t="str">
        <f>IF(G540="-","-",IF(Fixture!G544&gt;Fixture!I544,Settings!$G$7,IF(Fixture!G544=Fixture!I544,Settings!$G$8,IF(Fixture!G544&lt;Fixture!I544,Settings!$G$9,"-"))))</f>
        <v>-</v>
      </c>
      <c r="I540" s="13" t="str">
        <f>IF(G540="-","-",IF(Fixture!I544&gt;Fixture!G544,Settings!$G$7,IF(Fixture!I544=Fixture!G544,Settings!$G$8,IF(Fixture!I544&lt;Fixture!G544,Settings!$G$9,"-"))))</f>
        <v>-</v>
      </c>
    </row>
    <row r="541" spans="3:9" x14ac:dyDescent="0.25">
      <c r="C541" s="12" t="str">
        <f t="shared" si="18"/>
        <v>-</v>
      </c>
      <c r="D541" s="9" t="str">
        <f t="shared" si="19"/>
        <v>-</v>
      </c>
      <c r="E541" s="9" t="str">
        <f>IF(C541="-","-",IF(D541=maxgameno+2,"blank row 2",IF(D541=maxgameno+1,"blank row 1",INDEX(FixtureCode!$B$4:$AH$128,MATCH($C541,FixtureCode!$B$4:$B$128,0),MATCH("G"&amp;D541&amp;"-T1",FixtureCode!$B$4:$AH$4,0)))))</f>
        <v>-</v>
      </c>
      <c r="F541" s="13" t="str">
        <f>IF(C541="-","-",IF(D541=maxgameno+2,"blank row 2",IF(D541=maxgameno+1,"blank row 1",INDEX(FixtureCode!$B$4:$AH$128,MATCH($C541,FixtureCode!$B$4:$B$128,0),MATCH("G"&amp;D541&amp;"-T2",FixtureCode!$B$4:$AH$4,0)))))</f>
        <v>-</v>
      </c>
      <c r="G541" s="12" t="str">
        <f>IF(C541="-","-",IF(AND(ISNUMBER(Fixture!G545),ISNUMBER(Fixture!I545),Fixture!F545&lt;&gt;"BYE",Fixture!J545&lt;&gt;"BYE"),"Yes","-"))</f>
        <v>-</v>
      </c>
      <c r="H541" s="9" t="str">
        <f>IF(G541="-","-",IF(Fixture!G545&gt;Fixture!I545,Settings!$G$7,IF(Fixture!G545=Fixture!I545,Settings!$G$8,IF(Fixture!G545&lt;Fixture!I545,Settings!$G$9,"-"))))</f>
        <v>-</v>
      </c>
      <c r="I541" s="13" t="str">
        <f>IF(G541="-","-",IF(Fixture!I545&gt;Fixture!G545,Settings!$G$7,IF(Fixture!I545=Fixture!G545,Settings!$G$8,IF(Fixture!I545&lt;Fixture!G545,Settings!$G$9,"-"))))</f>
        <v>-</v>
      </c>
    </row>
    <row r="542" spans="3:9" x14ac:dyDescent="0.25">
      <c r="C542" s="12" t="str">
        <f t="shared" si="18"/>
        <v>-</v>
      </c>
      <c r="D542" s="9" t="str">
        <f t="shared" si="19"/>
        <v>-</v>
      </c>
      <c r="E542" s="9" t="str">
        <f>IF(C542="-","-",IF(D542=maxgameno+2,"blank row 2",IF(D542=maxgameno+1,"blank row 1",INDEX(FixtureCode!$B$4:$AH$128,MATCH($C542,FixtureCode!$B$4:$B$128,0),MATCH("G"&amp;D542&amp;"-T1",FixtureCode!$B$4:$AH$4,0)))))</f>
        <v>-</v>
      </c>
      <c r="F542" s="13" t="str">
        <f>IF(C542="-","-",IF(D542=maxgameno+2,"blank row 2",IF(D542=maxgameno+1,"blank row 1",INDEX(FixtureCode!$B$4:$AH$128,MATCH($C542,FixtureCode!$B$4:$B$128,0),MATCH("G"&amp;D542&amp;"-T2",FixtureCode!$B$4:$AH$4,0)))))</f>
        <v>-</v>
      </c>
      <c r="G542" s="12" t="str">
        <f>IF(C542="-","-",IF(AND(ISNUMBER(Fixture!G546),ISNUMBER(Fixture!I546),Fixture!F546&lt;&gt;"BYE",Fixture!J546&lt;&gt;"BYE"),"Yes","-"))</f>
        <v>-</v>
      </c>
      <c r="H542" s="9" t="str">
        <f>IF(G542="-","-",IF(Fixture!G546&gt;Fixture!I546,Settings!$G$7,IF(Fixture!G546=Fixture!I546,Settings!$G$8,IF(Fixture!G546&lt;Fixture!I546,Settings!$G$9,"-"))))</f>
        <v>-</v>
      </c>
      <c r="I542" s="13" t="str">
        <f>IF(G542="-","-",IF(Fixture!I546&gt;Fixture!G546,Settings!$G$7,IF(Fixture!I546=Fixture!G546,Settings!$G$8,IF(Fixture!I546&lt;Fixture!G546,Settings!$G$9,"-"))))</f>
        <v>-</v>
      </c>
    </row>
    <row r="543" spans="3:9" x14ac:dyDescent="0.25">
      <c r="C543" s="12" t="str">
        <f t="shared" si="18"/>
        <v>-</v>
      </c>
      <c r="D543" s="9" t="str">
        <f t="shared" si="19"/>
        <v>-</v>
      </c>
      <c r="E543" s="9" t="str">
        <f>IF(C543="-","-",IF(D543=maxgameno+2,"blank row 2",IF(D543=maxgameno+1,"blank row 1",INDEX(FixtureCode!$B$4:$AH$128,MATCH($C543,FixtureCode!$B$4:$B$128,0),MATCH("G"&amp;D543&amp;"-T1",FixtureCode!$B$4:$AH$4,0)))))</f>
        <v>-</v>
      </c>
      <c r="F543" s="13" t="str">
        <f>IF(C543="-","-",IF(D543=maxgameno+2,"blank row 2",IF(D543=maxgameno+1,"blank row 1",INDEX(FixtureCode!$B$4:$AH$128,MATCH($C543,FixtureCode!$B$4:$B$128,0),MATCH("G"&amp;D543&amp;"-T2",FixtureCode!$B$4:$AH$4,0)))))</f>
        <v>-</v>
      </c>
      <c r="G543" s="12" t="str">
        <f>IF(C543="-","-",IF(AND(ISNUMBER(Fixture!G547),ISNUMBER(Fixture!I547),Fixture!F547&lt;&gt;"BYE",Fixture!J547&lt;&gt;"BYE"),"Yes","-"))</f>
        <v>-</v>
      </c>
      <c r="H543" s="9" t="str">
        <f>IF(G543="-","-",IF(Fixture!G547&gt;Fixture!I547,Settings!$G$7,IF(Fixture!G547=Fixture!I547,Settings!$G$8,IF(Fixture!G547&lt;Fixture!I547,Settings!$G$9,"-"))))</f>
        <v>-</v>
      </c>
      <c r="I543" s="13" t="str">
        <f>IF(G543="-","-",IF(Fixture!I547&gt;Fixture!G547,Settings!$G$7,IF(Fixture!I547=Fixture!G547,Settings!$G$8,IF(Fixture!I547&lt;Fixture!G547,Settings!$G$9,"-"))))</f>
        <v>-</v>
      </c>
    </row>
    <row r="544" spans="3:9" x14ac:dyDescent="0.25">
      <c r="C544" s="12" t="str">
        <f t="shared" si="18"/>
        <v>-</v>
      </c>
      <c r="D544" s="9" t="str">
        <f t="shared" si="19"/>
        <v>-</v>
      </c>
      <c r="E544" s="9" t="str">
        <f>IF(C544="-","-",IF(D544=maxgameno+2,"blank row 2",IF(D544=maxgameno+1,"blank row 1",INDEX(FixtureCode!$B$4:$AH$128,MATCH($C544,FixtureCode!$B$4:$B$128,0),MATCH("G"&amp;D544&amp;"-T1",FixtureCode!$B$4:$AH$4,0)))))</f>
        <v>-</v>
      </c>
      <c r="F544" s="13" t="str">
        <f>IF(C544="-","-",IF(D544=maxgameno+2,"blank row 2",IF(D544=maxgameno+1,"blank row 1",INDEX(FixtureCode!$B$4:$AH$128,MATCH($C544,FixtureCode!$B$4:$B$128,0),MATCH("G"&amp;D544&amp;"-T2",FixtureCode!$B$4:$AH$4,0)))))</f>
        <v>-</v>
      </c>
      <c r="G544" s="12" t="str">
        <f>IF(C544="-","-",IF(AND(ISNUMBER(Fixture!G548),ISNUMBER(Fixture!I548),Fixture!F548&lt;&gt;"BYE",Fixture!J548&lt;&gt;"BYE"),"Yes","-"))</f>
        <v>-</v>
      </c>
      <c r="H544" s="9" t="str">
        <f>IF(G544="-","-",IF(Fixture!G548&gt;Fixture!I548,Settings!$G$7,IF(Fixture!G548=Fixture!I548,Settings!$G$8,IF(Fixture!G548&lt;Fixture!I548,Settings!$G$9,"-"))))</f>
        <v>-</v>
      </c>
      <c r="I544" s="13" t="str">
        <f>IF(G544="-","-",IF(Fixture!I548&gt;Fixture!G548,Settings!$G$7,IF(Fixture!I548=Fixture!G548,Settings!$G$8,IF(Fixture!I548&lt;Fixture!G548,Settings!$G$9,"-"))))</f>
        <v>-</v>
      </c>
    </row>
    <row r="545" spans="3:9" x14ac:dyDescent="0.25">
      <c r="C545" s="12" t="str">
        <f t="shared" si="18"/>
        <v>-</v>
      </c>
      <c r="D545" s="9" t="str">
        <f t="shared" si="19"/>
        <v>-</v>
      </c>
      <c r="E545" s="9" t="str">
        <f>IF(C545="-","-",IF(D545=maxgameno+2,"blank row 2",IF(D545=maxgameno+1,"blank row 1",INDEX(FixtureCode!$B$4:$AH$128,MATCH($C545,FixtureCode!$B$4:$B$128,0),MATCH("G"&amp;D545&amp;"-T1",FixtureCode!$B$4:$AH$4,0)))))</f>
        <v>-</v>
      </c>
      <c r="F545" s="13" t="str">
        <f>IF(C545="-","-",IF(D545=maxgameno+2,"blank row 2",IF(D545=maxgameno+1,"blank row 1",INDEX(FixtureCode!$B$4:$AH$128,MATCH($C545,FixtureCode!$B$4:$B$128,0),MATCH("G"&amp;D545&amp;"-T2",FixtureCode!$B$4:$AH$4,0)))))</f>
        <v>-</v>
      </c>
      <c r="G545" s="12" t="str">
        <f>IF(C545="-","-",IF(AND(ISNUMBER(Fixture!G549),ISNUMBER(Fixture!I549),Fixture!F549&lt;&gt;"BYE",Fixture!J549&lt;&gt;"BYE"),"Yes","-"))</f>
        <v>-</v>
      </c>
      <c r="H545" s="9" t="str">
        <f>IF(G545="-","-",IF(Fixture!G549&gt;Fixture!I549,Settings!$G$7,IF(Fixture!G549=Fixture!I549,Settings!$G$8,IF(Fixture!G549&lt;Fixture!I549,Settings!$G$9,"-"))))</f>
        <v>-</v>
      </c>
      <c r="I545" s="13" t="str">
        <f>IF(G545="-","-",IF(Fixture!I549&gt;Fixture!G549,Settings!$G$7,IF(Fixture!I549=Fixture!G549,Settings!$G$8,IF(Fixture!I549&lt;Fixture!G549,Settings!$G$9,"-"))))</f>
        <v>-</v>
      </c>
    </row>
    <row r="546" spans="3:9" x14ac:dyDescent="0.25">
      <c r="C546" s="12" t="str">
        <f t="shared" si="18"/>
        <v>-</v>
      </c>
      <c r="D546" s="9" t="str">
        <f t="shared" si="19"/>
        <v>-</v>
      </c>
      <c r="E546" s="9" t="str">
        <f>IF(C546="-","-",IF(D546=maxgameno+2,"blank row 2",IF(D546=maxgameno+1,"blank row 1",INDEX(FixtureCode!$B$4:$AH$128,MATCH($C546,FixtureCode!$B$4:$B$128,0),MATCH("G"&amp;D546&amp;"-T1",FixtureCode!$B$4:$AH$4,0)))))</f>
        <v>-</v>
      </c>
      <c r="F546" s="13" t="str">
        <f>IF(C546="-","-",IF(D546=maxgameno+2,"blank row 2",IF(D546=maxgameno+1,"blank row 1",INDEX(FixtureCode!$B$4:$AH$128,MATCH($C546,FixtureCode!$B$4:$B$128,0),MATCH("G"&amp;D546&amp;"-T2",FixtureCode!$B$4:$AH$4,0)))))</f>
        <v>-</v>
      </c>
      <c r="G546" s="12" t="str">
        <f>IF(C546="-","-",IF(AND(ISNUMBER(Fixture!G550),ISNUMBER(Fixture!I550),Fixture!F550&lt;&gt;"BYE",Fixture!J550&lt;&gt;"BYE"),"Yes","-"))</f>
        <v>-</v>
      </c>
      <c r="H546" s="9" t="str">
        <f>IF(G546="-","-",IF(Fixture!G550&gt;Fixture!I550,Settings!$G$7,IF(Fixture!G550=Fixture!I550,Settings!$G$8,IF(Fixture!G550&lt;Fixture!I550,Settings!$G$9,"-"))))</f>
        <v>-</v>
      </c>
      <c r="I546" s="13" t="str">
        <f>IF(G546="-","-",IF(Fixture!I550&gt;Fixture!G550,Settings!$G$7,IF(Fixture!I550=Fixture!G550,Settings!$G$8,IF(Fixture!I550&lt;Fixture!G550,Settings!$G$9,"-"))))</f>
        <v>-</v>
      </c>
    </row>
    <row r="547" spans="3:9" x14ac:dyDescent="0.25">
      <c r="C547" s="12" t="str">
        <f t="shared" si="18"/>
        <v>-</v>
      </c>
      <c r="D547" s="9" t="str">
        <f t="shared" si="19"/>
        <v>-</v>
      </c>
      <c r="E547" s="9" t="str">
        <f>IF(C547="-","-",IF(D547=maxgameno+2,"blank row 2",IF(D547=maxgameno+1,"blank row 1",INDEX(FixtureCode!$B$4:$AH$128,MATCH($C547,FixtureCode!$B$4:$B$128,0),MATCH("G"&amp;D547&amp;"-T1",FixtureCode!$B$4:$AH$4,0)))))</f>
        <v>-</v>
      </c>
      <c r="F547" s="13" t="str">
        <f>IF(C547="-","-",IF(D547=maxgameno+2,"blank row 2",IF(D547=maxgameno+1,"blank row 1",INDEX(FixtureCode!$B$4:$AH$128,MATCH($C547,FixtureCode!$B$4:$B$128,0),MATCH("G"&amp;D547&amp;"-T2",FixtureCode!$B$4:$AH$4,0)))))</f>
        <v>-</v>
      </c>
      <c r="G547" s="12" t="str">
        <f>IF(C547="-","-",IF(AND(ISNUMBER(Fixture!G551),ISNUMBER(Fixture!I551),Fixture!F551&lt;&gt;"BYE",Fixture!J551&lt;&gt;"BYE"),"Yes","-"))</f>
        <v>-</v>
      </c>
      <c r="H547" s="9" t="str">
        <f>IF(G547="-","-",IF(Fixture!G551&gt;Fixture!I551,Settings!$G$7,IF(Fixture!G551=Fixture!I551,Settings!$G$8,IF(Fixture!G551&lt;Fixture!I551,Settings!$G$9,"-"))))</f>
        <v>-</v>
      </c>
      <c r="I547" s="13" t="str">
        <f>IF(G547="-","-",IF(Fixture!I551&gt;Fixture!G551,Settings!$G$7,IF(Fixture!I551=Fixture!G551,Settings!$G$8,IF(Fixture!I551&lt;Fixture!G551,Settings!$G$9,"-"))))</f>
        <v>-</v>
      </c>
    </row>
    <row r="548" spans="3:9" x14ac:dyDescent="0.25">
      <c r="C548" s="12" t="str">
        <f t="shared" si="18"/>
        <v>-</v>
      </c>
      <c r="D548" s="9" t="str">
        <f t="shared" si="19"/>
        <v>-</v>
      </c>
      <c r="E548" s="9" t="str">
        <f>IF(C548="-","-",IF(D548=maxgameno+2,"blank row 2",IF(D548=maxgameno+1,"blank row 1",INDEX(FixtureCode!$B$4:$AH$128,MATCH($C548,FixtureCode!$B$4:$B$128,0),MATCH("G"&amp;D548&amp;"-T1",FixtureCode!$B$4:$AH$4,0)))))</f>
        <v>-</v>
      </c>
      <c r="F548" s="13" t="str">
        <f>IF(C548="-","-",IF(D548=maxgameno+2,"blank row 2",IF(D548=maxgameno+1,"blank row 1",INDEX(FixtureCode!$B$4:$AH$128,MATCH($C548,FixtureCode!$B$4:$B$128,0),MATCH("G"&amp;D548&amp;"-T2",FixtureCode!$B$4:$AH$4,0)))))</f>
        <v>-</v>
      </c>
      <c r="G548" s="12" t="str">
        <f>IF(C548="-","-",IF(AND(ISNUMBER(Fixture!G552),ISNUMBER(Fixture!I552),Fixture!F552&lt;&gt;"BYE",Fixture!J552&lt;&gt;"BYE"),"Yes","-"))</f>
        <v>-</v>
      </c>
      <c r="H548" s="9" t="str">
        <f>IF(G548="-","-",IF(Fixture!G552&gt;Fixture!I552,Settings!$G$7,IF(Fixture!G552=Fixture!I552,Settings!$G$8,IF(Fixture!G552&lt;Fixture!I552,Settings!$G$9,"-"))))</f>
        <v>-</v>
      </c>
      <c r="I548" s="13" t="str">
        <f>IF(G548="-","-",IF(Fixture!I552&gt;Fixture!G552,Settings!$G$7,IF(Fixture!I552=Fixture!G552,Settings!$G$8,IF(Fixture!I552&lt;Fixture!G552,Settings!$G$9,"-"))))</f>
        <v>-</v>
      </c>
    </row>
    <row r="549" spans="3:9" x14ac:dyDescent="0.25">
      <c r="C549" s="12" t="str">
        <f t="shared" si="18"/>
        <v>-</v>
      </c>
      <c r="D549" s="9" t="str">
        <f t="shared" si="19"/>
        <v>-</v>
      </c>
      <c r="E549" s="9" t="str">
        <f>IF(C549="-","-",IF(D549=maxgameno+2,"blank row 2",IF(D549=maxgameno+1,"blank row 1",INDEX(FixtureCode!$B$4:$AH$128,MATCH($C549,FixtureCode!$B$4:$B$128,0),MATCH("G"&amp;D549&amp;"-T1",FixtureCode!$B$4:$AH$4,0)))))</f>
        <v>-</v>
      </c>
      <c r="F549" s="13" t="str">
        <f>IF(C549="-","-",IF(D549=maxgameno+2,"blank row 2",IF(D549=maxgameno+1,"blank row 1",INDEX(FixtureCode!$B$4:$AH$128,MATCH($C549,FixtureCode!$B$4:$B$128,0),MATCH("G"&amp;D549&amp;"-T2",FixtureCode!$B$4:$AH$4,0)))))</f>
        <v>-</v>
      </c>
      <c r="G549" s="12" t="str">
        <f>IF(C549="-","-",IF(AND(ISNUMBER(Fixture!G553),ISNUMBER(Fixture!I553),Fixture!F553&lt;&gt;"BYE",Fixture!J553&lt;&gt;"BYE"),"Yes","-"))</f>
        <v>-</v>
      </c>
      <c r="H549" s="9" t="str">
        <f>IF(G549="-","-",IF(Fixture!G553&gt;Fixture!I553,Settings!$G$7,IF(Fixture!G553=Fixture!I553,Settings!$G$8,IF(Fixture!G553&lt;Fixture!I553,Settings!$G$9,"-"))))</f>
        <v>-</v>
      </c>
      <c r="I549" s="13" t="str">
        <f>IF(G549="-","-",IF(Fixture!I553&gt;Fixture!G553,Settings!$G$7,IF(Fixture!I553=Fixture!G553,Settings!$G$8,IF(Fixture!I553&lt;Fixture!G553,Settings!$G$9,"-"))))</f>
        <v>-</v>
      </c>
    </row>
    <row r="550" spans="3:9" x14ac:dyDescent="0.25">
      <c r="C550" s="12" t="str">
        <f t="shared" si="18"/>
        <v>-</v>
      </c>
      <c r="D550" s="9" t="str">
        <f t="shared" si="19"/>
        <v>-</v>
      </c>
      <c r="E550" s="9" t="str">
        <f>IF(C550="-","-",IF(D550=maxgameno+2,"blank row 2",IF(D550=maxgameno+1,"blank row 1",INDEX(FixtureCode!$B$4:$AH$128,MATCH($C550,FixtureCode!$B$4:$B$128,0),MATCH("G"&amp;D550&amp;"-T1",FixtureCode!$B$4:$AH$4,0)))))</f>
        <v>-</v>
      </c>
      <c r="F550" s="13" t="str">
        <f>IF(C550="-","-",IF(D550=maxgameno+2,"blank row 2",IF(D550=maxgameno+1,"blank row 1",INDEX(FixtureCode!$B$4:$AH$128,MATCH($C550,FixtureCode!$B$4:$B$128,0),MATCH("G"&amp;D550&amp;"-T2",FixtureCode!$B$4:$AH$4,0)))))</f>
        <v>-</v>
      </c>
      <c r="G550" s="12" t="str">
        <f>IF(C550="-","-",IF(AND(ISNUMBER(Fixture!G554),ISNUMBER(Fixture!I554),Fixture!F554&lt;&gt;"BYE",Fixture!J554&lt;&gt;"BYE"),"Yes","-"))</f>
        <v>-</v>
      </c>
      <c r="H550" s="9" t="str">
        <f>IF(G550="-","-",IF(Fixture!G554&gt;Fixture!I554,Settings!$G$7,IF(Fixture!G554=Fixture!I554,Settings!$G$8,IF(Fixture!G554&lt;Fixture!I554,Settings!$G$9,"-"))))</f>
        <v>-</v>
      </c>
      <c r="I550" s="13" t="str">
        <f>IF(G550="-","-",IF(Fixture!I554&gt;Fixture!G554,Settings!$G$7,IF(Fixture!I554=Fixture!G554,Settings!$G$8,IF(Fixture!I554&lt;Fixture!G554,Settings!$G$9,"-"))))</f>
        <v>-</v>
      </c>
    </row>
    <row r="551" spans="3:9" x14ac:dyDescent="0.25">
      <c r="C551" s="12" t="str">
        <f t="shared" si="18"/>
        <v>-</v>
      </c>
      <c r="D551" s="9" t="str">
        <f t="shared" si="19"/>
        <v>-</v>
      </c>
      <c r="E551" s="9" t="str">
        <f>IF(C551="-","-",IF(D551=maxgameno+2,"blank row 2",IF(D551=maxgameno+1,"blank row 1",INDEX(FixtureCode!$B$4:$AH$128,MATCH($C551,FixtureCode!$B$4:$B$128,0),MATCH("G"&amp;D551&amp;"-T1",FixtureCode!$B$4:$AH$4,0)))))</f>
        <v>-</v>
      </c>
      <c r="F551" s="13" t="str">
        <f>IF(C551="-","-",IF(D551=maxgameno+2,"blank row 2",IF(D551=maxgameno+1,"blank row 1",INDEX(FixtureCode!$B$4:$AH$128,MATCH($C551,FixtureCode!$B$4:$B$128,0),MATCH("G"&amp;D551&amp;"-T2",FixtureCode!$B$4:$AH$4,0)))))</f>
        <v>-</v>
      </c>
      <c r="G551" s="12" t="str">
        <f>IF(C551="-","-",IF(AND(ISNUMBER(Fixture!G555),ISNUMBER(Fixture!I555),Fixture!F555&lt;&gt;"BYE",Fixture!J555&lt;&gt;"BYE"),"Yes","-"))</f>
        <v>-</v>
      </c>
      <c r="H551" s="9" t="str">
        <f>IF(G551="-","-",IF(Fixture!G555&gt;Fixture!I555,Settings!$G$7,IF(Fixture!G555=Fixture!I555,Settings!$G$8,IF(Fixture!G555&lt;Fixture!I555,Settings!$G$9,"-"))))</f>
        <v>-</v>
      </c>
      <c r="I551" s="13" t="str">
        <f>IF(G551="-","-",IF(Fixture!I555&gt;Fixture!G555,Settings!$G$7,IF(Fixture!I555=Fixture!G555,Settings!$G$8,IF(Fixture!I555&lt;Fixture!G555,Settings!$G$9,"-"))))</f>
        <v>-</v>
      </c>
    </row>
    <row r="552" spans="3:9" x14ac:dyDescent="0.25">
      <c r="C552" s="12" t="str">
        <f t="shared" si="18"/>
        <v>-</v>
      </c>
      <c r="D552" s="9" t="str">
        <f t="shared" si="19"/>
        <v>-</v>
      </c>
      <c r="E552" s="9" t="str">
        <f>IF(C552="-","-",IF(D552=maxgameno+2,"blank row 2",IF(D552=maxgameno+1,"blank row 1",INDEX(FixtureCode!$B$4:$AH$128,MATCH($C552,FixtureCode!$B$4:$B$128,0),MATCH("G"&amp;D552&amp;"-T1",FixtureCode!$B$4:$AH$4,0)))))</f>
        <v>-</v>
      </c>
      <c r="F552" s="13" t="str">
        <f>IF(C552="-","-",IF(D552=maxgameno+2,"blank row 2",IF(D552=maxgameno+1,"blank row 1",INDEX(FixtureCode!$B$4:$AH$128,MATCH($C552,FixtureCode!$B$4:$B$128,0),MATCH("G"&amp;D552&amp;"-T2",FixtureCode!$B$4:$AH$4,0)))))</f>
        <v>-</v>
      </c>
      <c r="G552" s="12" t="str">
        <f>IF(C552="-","-",IF(AND(ISNUMBER(Fixture!G556),ISNUMBER(Fixture!I556),Fixture!F556&lt;&gt;"BYE",Fixture!J556&lt;&gt;"BYE"),"Yes","-"))</f>
        <v>-</v>
      </c>
      <c r="H552" s="9" t="str">
        <f>IF(G552="-","-",IF(Fixture!G556&gt;Fixture!I556,Settings!$G$7,IF(Fixture!G556=Fixture!I556,Settings!$G$8,IF(Fixture!G556&lt;Fixture!I556,Settings!$G$9,"-"))))</f>
        <v>-</v>
      </c>
      <c r="I552" s="13" t="str">
        <f>IF(G552="-","-",IF(Fixture!I556&gt;Fixture!G556,Settings!$G$7,IF(Fixture!I556=Fixture!G556,Settings!$G$8,IF(Fixture!I556&lt;Fixture!G556,Settings!$G$9,"-"))))</f>
        <v>-</v>
      </c>
    </row>
    <row r="553" spans="3:9" x14ac:dyDescent="0.25">
      <c r="C553" s="12" t="str">
        <f t="shared" si="18"/>
        <v>-</v>
      </c>
      <c r="D553" s="9" t="str">
        <f t="shared" si="19"/>
        <v>-</v>
      </c>
      <c r="E553" s="9" t="str">
        <f>IF(C553="-","-",IF(D553=maxgameno+2,"blank row 2",IF(D553=maxgameno+1,"blank row 1",INDEX(FixtureCode!$B$4:$AH$128,MATCH($C553,FixtureCode!$B$4:$B$128,0),MATCH("G"&amp;D553&amp;"-T1",FixtureCode!$B$4:$AH$4,0)))))</f>
        <v>-</v>
      </c>
      <c r="F553" s="13" t="str">
        <f>IF(C553="-","-",IF(D553=maxgameno+2,"blank row 2",IF(D553=maxgameno+1,"blank row 1",INDEX(FixtureCode!$B$4:$AH$128,MATCH($C553,FixtureCode!$B$4:$B$128,0),MATCH("G"&amp;D553&amp;"-T2",FixtureCode!$B$4:$AH$4,0)))))</f>
        <v>-</v>
      </c>
      <c r="G553" s="12" t="str">
        <f>IF(C553="-","-",IF(AND(ISNUMBER(Fixture!G557),ISNUMBER(Fixture!I557),Fixture!F557&lt;&gt;"BYE",Fixture!J557&lt;&gt;"BYE"),"Yes","-"))</f>
        <v>-</v>
      </c>
      <c r="H553" s="9" t="str">
        <f>IF(G553="-","-",IF(Fixture!G557&gt;Fixture!I557,Settings!$G$7,IF(Fixture!G557=Fixture!I557,Settings!$G$8,IF(Fixture!G557&lt;Fixture!I557,Settings!$G$9,"-"))))</f>
        <v>-</v>
      </c>
      <c r="I553" s="13" t="str">
        <f>IF(G553="-","-",IF(Fixture!I557&gt;Fixture!G557,Settings!$G$7,IF(Fixture!I557=Fixture!G557,Settings!$G$8,IF(Fixture!I557&lt;Fixture!G557,Settings!$G$9,"-"))))</f>
        <v>-</v>
      </c>
    </row>
    <row r="554" spans="3:9" x14ac:dyDescent="0.25">
      <c r="C554" s="12" t="str">
        <f t="shared" si="18"/>
        <v>-</v>
      </c>
      <c r="D554" s="9" t="str">
        <f t="shared" si="19"/>
        <v>-</v>
      </c>
      <c r="E554" s="9" t="str">
        <f>IF(C554="-","-",IF(D554=maxgameno+2,"blank row 2",IF(D554=maxgameno+1,"blank row 1",INDEX(FixtureCode!$B$4:$AH$128,MATCH($C554,FixtureCode!$B$4:$B$128,0),MATCH("G"&amp;D554&amp;"-T1",FixtureCode!$B$4:$AH$4,0)))))</f>
        <v>-</v>
      </c>
      <c r="F554" s="13" t="str">
        <f>IF(C554="-","-",IF(D554=maxgameno+2,"blank row 2",IF(D554=maxgameno+1,"blank row 1",INDEX(FixtureCode!$B$4:$AH$128,MATCH($C554,FixtureCode!$B$4:$B$128,0),MATCH("G"&amp;D554&amp;"-T2",FixtureCode!$B$4:$AH$4,0)))))</f>
        <v>-</v>
      </c>
      <c r="G554" s="12" t="str">
        <f>IF(C554="-","-",IF(AND(ISNUMBER(Fixture!G558),ISNUMBER(Fixture!I558),Fixture!F558&lt;&gt;"BYE",Fixture!J558&lt;&gt;"BYE"),"Yes","-"))</f>
        <v>-</v>
      </c>
      <c r="H554" s="9" t="str">
        <f>IF(G554="-","-",IF(Fixture!G558&gt;Fixture!I558,Settings!$G$7,IF(Fixture!G558=Fixture!I558,Settings!$G$8,IF(Fixture!G558&lt;Fixture!I558,Settings!$G$9,"-"))))</f>
        <v>-</v>
      </c>
      <c r="I554" s="13" t="str">
        <f>IF(G554="-","-",IF(Fixture!I558&gt;Fixture!G558,Settings!$G$7,IF(Fixture!I558=Fixture!G558,Settings!$G$8,IF(Fixture!I558&lt;Fixture!G558,Settings!$G$9,"-"))))</f>
        <v>-</v>
      </c>
    </row>
    <row r="555" spans="3:9" x14ac:dyDescent="0.25">
      <c r="C555" s="12" t="str">
        <f t="shared" si="18"/>
        <v>-</v>
      </c>
      <c r="D555" s="9" t="str">
        <f t="shared" si="19"/>
        <v>-</v>
      </c>
      <c r="E555" s="9" t="str">
        <f>IF(C555="-","-",IF(D555=maxgameno+2,"blank row 2",IF(D555=maxgameno+1,"blank row 1",INDEX(FixtureCode!$B$4:$AH$128,MATCH($C555,FixtureCode!$B$4:$B$128,0),MATCH("G"&amp;D555&amp;"-T1",FixtureCode!$B$4:$AH$4,0)))))</f>
        <v>-</v>
      </c>
      <c r="F555" s="13" t="str">
        <f>IF(C555="-","-",IF(D555=maxgameno+2,"blank row 2",IF(D555=maxgameno+1,"blank row 1",INDEX(FixtureCode!$B$4:$AH$128,MATCH($C555,FixtureCode!$B$4:$B$128,0),MATCH("G"&amp;D555&amp;"-T2",FixtureCode!$B$4:$AH$4,0)))))</f>
        <v>-</v>
      </c>
      <c r="G555" s="12" t="str">
        <f>IF(C555="-","-",IF(AND(ISNUMBER(Fixture!G559),ISNUMBER(Fixture!I559),Fixture!F559&lt;&gt;"BYE",Fixture!J559&lt;&gt;"BYE"),"Yes","-"))</f>
        <v>-</v>
      </c>
      <c r="H555" s="9" t="str">
        <f>IF(G555="-","-",IF(Fixture!G559&gt;Fixture!I559,Settings!$G$7,IF(Fixture!G559=Fixture!I559,Settings!$G$8,IF(Fixture!G559&lt;Fixture!I559,Settings!$G$9,"-"))))</f>
        <v>-</v>
      </c>
      <c r="I555" s="13" t="str">
        <f>IF(G555="-","-",IF(Fixture!I559&gt;Fixture!G559,Settings!$G$7,IF(Fixture!I559=Fixture!G559,Settings!$G$8,IF(Fixture!I559&lt;Fixture!G559,Settings!$G$9,"-"))))</f>
        <v>-</v>
      </c>
    </row>
    <row r="556" spans="3:9" x14ac:dyDescent="0.25">
      <c r="C556" s="12" t="str">
        <f t="shared" si="18"/>
        <v>-</v>
      </c>
      <c r="D556" s="9" t="str">
        <f t="shared" si="19"/>
        <v>-</v>
      </c>
      <c r="E556" s="9" t="str">
        <f>IF(C556="-","-",IF(D556=maxgameno+2,"blank row 2",IF(D556=maxgameno+1,"blank row 1",INDEX(FixtureCode!$B$4:$AH$128,MATCH($C556,FixtureCode!$B$4:$B$128,0),MATCH("G"&amp;D556&amp;"-T1",FixtureCode!$B$4:$AH$4,0)))))</f>
        <v>-</v>
      </c>
      <c r="F556" s="13" t="str">
        <f>IF(C556="-","-",IF(D556=maxgameno+2,"blank row 2",IF(D556=maxgameno+1,"blank row 1",INDEX(FixtureCode!$B$4:$AH$128,MATCH($C556,FixtureCode!$B$4:$B$128,0),MATCH("G"&amp;D556&amp;"-T2",FixtureCode!$B$4:$AH$4,0)))))</f>
        <v>-</v>
      </c>
      <c r="G556" s="12" t="str">
        <f>IF(C556="-","-",IF(AND(ISNUMBER(Fixture!G560),ISNUMBER(Fixture!I560),Fixture!F560&lt;&gt;"BYE",Fixture!J560&lt;&gt;"BYE"),"Yes","-"))</f>
        <v>-</v>
      </c>
      <c r="H556" s="9" t="str">
        <f>IF(G556="-","-",IF(Fixture!G560&gt;Fixture!I560,Settings!$G$7,IF(Fixture!G560=Fixture!I560,Settings!$G$8,IF(Fixture!G560&lt;Fixture!I560,Settings!$G$9,"-"))))</f>
        <v>-</v>
      </c>
      <c r="I556" s="13" t="str">
        <f>IF(G556="-","-",IF(Fixture!I560&gt;Fixture!G560,Settings!$G$7,IF(Fixture!I560=Fixture!G560,Settings!$G$8,IF(Fixture!I560&lt;Fixture!G560,Settings!$G$9,"-"))))</f>
        <v>-</v>
      </c>
    </row>
    <row r="557" spans="3:9" x14ac:dyDescent="0.25">
      <c r="C557" s="12" t="str">
        <f t="shared" si="18"/>
        <v>-</v>
      </c>
      <c r="D557" s="9" t="str">
        <f t="shared" si="19"/>
        <v>-</v>
      </c>
      <c r="E557" s="9" t="str">
        <f>IF(C557="-","-",IF(D557=maxgameno+2,"blank row 2",IF(D557=maxgameno+1,"blank row 1",INDEX(FixtureCode!$B$4:$AH$128,MATCH($C557,FixtureCode!$B$4:$B$128,0),MATCH("G"&amp;D557&amp;"-T1",FixtureCode!$B$4:$AH$4,0)))))</f>
        <v>-</v>
      </c>
      <c r="F557" s="13" t="str">
        <f>IF(C557="-","-",IF(D557=maxgameno+2,"blank row 2",IF(D557=maxgameno+1,"blank row 1",INDEX(FixtureCode!$B$4:$AH$128,MATCH($C557,FixtureCode!$B$4:$B$128,0),MATCH("G"&amp;D557&amp;"-T2",FixtureCode!$B$4:$AH$4,0)))))</f>
        <v>-</v>
      </c>
      <c r="G557" s="12" t="str">
        <f>IF(C557="-","-",IF(AND(ISNUMBER(Fixture!G561),ISNUMBER(Fixture!I561),Fixture!F561&lt;&gt;"BYE",Fixture!J561&lt;&gt;"BYE"),"Yes","-"))</f>
        <v>-</v>
      </c>
      <c r="H557" s="9" t="str">
        <f>IF(G557="-","-",IF(Fixture!G561&gt;Fixture!I561,Settings!$G$7,IF(Fixture!G561=Fixture!I561,Settings!$G$8,IF(Fixture!G561&lt;Fixture!I561,Settings!$G$9,"-"))))</f>
        <v>-</v>
      </c>
      <c r="I557" s="13" t="str">
        <f>IF(G557="-","-",IF(Fixture!I561&gt;Fixture!G561,Settings!$G$7,IF(Fixture!I561=Fixture!G561,Settings!$G$8,IF(Fixture!I561&lt;Fixture!G561,Settings!$G$9,"-"))))</f>
        <v>-</v>
      </c>
    </row>
    <row r="558" spans="3:9" x14ac:dyDescent="0.25">
      <c r="C558" s="12" t="str">
        <f t="shared" si="18"/>
        <v>-</v>
      </c>
      <c r="D558" s="9" t="str">
        <f t="shared" si="19"/>
        <v>-</v>
      </c>
      <c r="E558" s="9" t="str">
        <f>IF(C558="-","-",IF(D558=maxgameno+2,"blank row 2",IF(D558=maxgameno+1,"blank row 1",INDEX(FixtureCode!$B$4:$AH$128,MATCH($C558,FixtureCode!$B$4:$B$128,0),MATCH("G"&amp;D558&amp;"-T1",FixtureCode!$B$4:$AH$4,0)))))</f>
        <v>-</v>
      </c>
      <c r="F558" s="13" t="str">
        <f>IF(C558="-","-",IF(D558=maxgameno+2,"blank row 2",IF(D558=maxgameno+1,"blank row 1",INDEX(FixtureCode!$B$4:$AH$128,MATCH($C558,FixtureCode!$B$4:$B$128,0),MATCH("G"&amp;D558&amp;"-T2",FixtureCode!$B$4:$AH$4,0)))))</f>
        <v>-</v>
      </c>
      <c r="G558" s="12" t="str">
        <f>IF(C558="-","-",IF(AND(ISNUMBER(Fixture!G562),ISNUMBER(Fixture!I562),Fixture!F562&lt;&gt;"BYE",Fixture!J562&lt;&gt;"BYE"),"Yes","-"))</f>
        <v>-</v>
      </c>
      <c r="H558" s="9" t="str">
        <f>IF(G558="-","-",IF(Fixture!G562&gt;Fixture!I562,Settings!$G$7,IF(Fixture!G562=Fixture!I562,Settings!$G$8,IF(Fixture!G562&lt;Fixture!I562,Settings!$G$9,"-"))))</f>
        <v>-</v>
      </c>
      <c r="I558" s="13" t="str">
        <f>IF(G558="-","-",IF(Fixture!I562&gt;Fixture!G562,Settings!$G$7,IF(Fixture!I562=Fixture!G562,Settings!$G$8,IF(Fixture!I562&lt;Fixture!G562,Settings!$G$9,"-"))))</f>
        <v>-</v>
      </c>
    </row>
    <row r="559" spans="3:9" x14ac:dyDescent="0.25">
      <c r="C559" s="12" t="str">
        <f t="shared" si="18"/>
        <v>-</v>
      </c>
      <c r="D559" s="9" t="str">
        <f t="shared" si="19"/>
        <v>-</v>
      </c>
      <c r="E559" s="9" t="str">
        <f>IF(C559="-","-",IF(D559=maxgameno+2,"blank row 2",IF(D559=maxgameno+1,"blank row 1",INDEX(FixtureCode!$B$4:$AH$128,MATCH($C559,FixtureCode!$B$4:$B$128,0),MATCH("G"&amp;D559&amp;"-T1",FixtureCode!$B$4:$AH$4,0)))))</f>
        <v>-</v>
      </c>
      <c r="F559" s="13" t="str">
        <f>IF(C559="-","-",IF(D559=maxgameno+2,"blank row 2",IF(D559=maxgameno+1,"blank row 1",INDEX(FixtureCode!$B$4:$AH$128,MATCH($C559,FixtureCode!$B$4:$B$128,0),MATCH("G"&amp;D559&amp;"-T2",FixtureCode!$B$4:$AH$4,0)))))</f>
        <v>-</v>
      </c>
      <c r="G559" s="12" t="str">
        <f>IF(C559="-","-",IF(AND(ISNUMBER(Fixture!G563),ISNUMBER(Fixture!I563),Fixture!F563&lt;&gt;"BYE",Fixture!J563&lt;&gt;"BYE"),"Yes","-"))</f>
        <v>-</v>
      </c>
      <c r="H559" s="9" t="str">
        <f>IF(G559="-","-",IF(Fixture!G563&gt;Fixture!I563,Settings!$G$7,IF(Fixture!G563=Fixture!I563,Settings!$G$8,IF(Fixture!G563&lt;Fixture!I563,Settings!$G$9,"-"))))</f>
        <v>-</v>
      </c>
      <c r="I559" s="13" t="str">
        <f>IF(G559="-","-",IF(Fixture!I563&gt;Fixture!G563,Settings!$G$7,IF(Fixture!I563=Fixture!G563,Settings!$G$8,IF(Fixture!I563&lt;Fixture!G563,Settings!$G$9,"-"))))</f>
        <v>-</v>
      </c>
    </row>
    <row r="560" spans="3:9" x14ac:dyDescent="0.25">
      <c r="C560" s="12" t="str">
        <f t="shared" si="18"/>
        <v>-</v>
      </c>
      <c r="D560" s="9" t="str">
        <f t="shared" si="19"/>
        <v>-</v>
      </c>
      <c r="E560" s="9" t="str">
        <f>IF(C560="-","-",IF(D560=maxgameno+2,"blank row 2",IF(D560=maxgameno+1,"blank row 1",INDEX(FixtureCode!$B$4:$AH$128,MATCH($C560,FixtureCode!$B$4:$B$128,0),MATCH("G"&amp;D560&amp;"-T1",FixtureCode!$B$4:$AH$4,0)))))</f>
        <v>-</v>
      </c>
      <c r="F560" s="13" t="str">
        <f>IF(C560="-","-",IF(D560=maxgameno+2,"blank row 2",IF(D560=maxgameno+1,"blank row 1",INDEX(FixtureCode!$B$4:$AH$128,MATCH($C560,FixtureCode!$B$4:$B$128,0),MATCH("G"&amp;D560&amp;"-T2",FixtureCode!$B$4:$AH$4,0)))))</f>
        <v>-</v>
      </c>
      <c r="G560" s="12" t="str">
        <f>IF(C560="-","-",IF(AND(ISNUMBER(Fixture!G564),ISNUMBER(Fixture!I564),Fixture!F564&lt;&gt;"BYE",Fixture!J564&lt;&gt;"BYE"),"Yes","-"))</f>
        <v>-</v>
      </c>
      <c r="H560" s="9" t="str">
        <f>IF(G560="-","-",IF(Fixture!G564&gt;Fixture!I564,Settings!$G$7,IF(Fixture!G564=Fixture!I564,Settings!$G$8,IF(Fixture!G564&lt;Fixture!I564,Settings!$G$9,"-"))))</f>
        <v>-</v>
      </c>
      <c r="I560" s="13" t="str">
        <f>IF(G560="-","-",IF(Fixture!I564&gt;Fixture!G564,Settings!$G$7,IF(Fixture!I564=Fixture!G564,Settings!$G$8,IF(Fixture!I564&lt;Fixture!G564,Settings!$G$9,"-"))))</f>
        <v>-</v>
      </c>
    </row>
    <row r="561" spans="3:9" x14ac:dyDescent="0.25">
      <c r="C561" s="12" t="str">
        <f t="shared" si="18"/>
        <v>-</v>
      </c>
      <c r="D561" s="9" t="str">
        <f t="shared" si="19"/>
        <v>-</v>
      </c>
      <c r="E561" s="9" t="str">
        <f>IF(C561="-","-",IF(D561=maxgameno+2,"blank row 2",IF(D561=maxgameno+1,"blank row 1",INDEX(FixtureCode!$B$4:$AH$128,MATCH($C561,FixtureCode!$B$4:$B$128,0),MATCH("G"&amp;D561&amp;"-T1",FixtureCode!$B$4:$AH$4,0)))))</f>
        <v>-</v>
      </c>
      <c r="F561" s="13" t="str">
        <f>IF(C561="-","-",IF(D561=maxgameno+2,"blank row 2",IF(D561=maxgameno+1,"blank row 1",INDEX(FixtureCode!$B$4:$AH$128,MATCH($C561,FixtureCode!$B$4:$B$128,0),MATCH("G"&amp;D561&amp;"-T2",FixtureCode!$B$4:$AH$4,0)))))</f>
        <v>-</v>
      </c>
      <c r="G561" s="12" t="str">
        <f>IF(C561="-","-",IF(AND(ISNUMBER(Fixture!G565),ISNUMBER(Fixture!I565),Fixture!F565&lt;&gt;"BYE",Fixture!J565&lt;&gt;"BYE"),"Yes","-"))</f>
        <v>-</v>
      </c>
      <c r="H561" s="9" t="str">
        <f>IF(G561="-","-",IF(Fixture!G565&gt;Fixture!I565,Settings!$G$7,IF(Fixture!G565=Fixture!I565,Settings!$G$8,IF(Fixture!G565&lt;Fixture!I565,Settings!$G$9,"-"))))</f>
        <v>-</v>
      </c>
      <c r="I561" s="13" t="str">
        <f>IF(G561="-","-",IF(Fixture!I565&gt;Fixture!G565,Settings!$G$7,IF(Fixture!I565=Fixture!G565,Settings!$G$8,IF(Fixture!I565&lt;Fixture!G565,Settings!$G$9,"-"))))</f>
        <v>-</v>
      </c>
    </row>
    <row r="562" spans="3:9" x14ac:dyDescent="0.25">
      <c r="C562" s="12" t="str">
        <f t="shared" si="18"/>
        <v>-</v>
      </c>
      <c r="D562" s="9" t="str">
        <f t="shared" si="19"/>
        <v>-</v>
      </c>
      <c r="E562" s="9" t="str">
        <f>IF(C562="-","-",IF(D562=maxgameno+2,"blank row 2",IF(D562=maxgameno+1,"blank row 1",INDEX(FixtureCode!$B$4:$AH$128,MATCH($C562,FixtureCode!$B$4:$B$128,0),MATCH("G"&amp;D562&amp;"-T1",FixtureCode!$B$4:$AH$4,0)))))</f>
        <v>-</v>
      </c>
      <c r="F562" s="13" t="str">
        <f>IF(C562="-","-",IF(D562=maxgameno+2,"blank row 2",IF(D562=maxgameno+1,"blank row 1",INDEX(FixtureCode!$B$4:$AH$128,MATCH($C562,FixtureCode!$B$4:$B$128,0),MATCH("G"&amp;D562&amp;"-T2",FixtureCode!$B$4:$AH$4,0)))))</f>
        <v>-</v>
      </c>
      <c r="G562" s="12" t="str">
        <f>IF(C562="-","-",IF(AND(ISNUMBER(Fixture!G566),ISNUMBER(Fixture!I566),Fixture!F566&lt;&gt;"BYE",Fixture!J566&lt;&gt;"BYE"),"Yes","-"))</f>
        <v>-</v>
      </c>
      <c r="H562" s="9" t="str">
        <f>IF(G562="-","-",IF(Fixture!G566&gt;Fixture!I566,Settings!$G$7,IF(Fixture!G566=Fixture!I566,Settings!$G$8,IF(Fixture!G566&lt;Fixture!I566,Settings!$G$9,"-"))))</f>
        <v>-</v>
      </c>
      <c r="I562" s="13" t="str">
        <f>IF(G562="-","-",IF(Fixture!I566&gt;Fixture!G566,Settings!$G$7,IF(Fixture!I566=Fixture!G566,Settings!$G$8,IF(Fixture!I566&lt;Fixture!G566,Settings!$G$9,"-"))))</f>
        <v>-</v>
      </c>
    </row>
    <row r="563" spans="3:9" x14ac:dyDescent="0.25">
      <c r="C563" s="12" t="str">
        <f t="shared" si="18"/>
        <v>-</v>
      </c>
      <c r="D563" s="9" t="str">
        <f t="shared" si="19"/>
        <v>-</v>
      </c>
      <c r="E563" s="9" t="str">
        <f>IF(C563="-","-",IF(D563=maxgameno+2,"blank row 2",IF(D563=maxgameno+1,"blank row 1",INDEX(FixtureCode!$B$4:$AH$128,MATCH($C563,FixtureCode!$B$4:$B$128,0),MATCH("G"&amp;D563&amp;"-T1",FixtureCode!$B$4:$AH$4,0)))))</f>
        <v>-</v>
      </c>
      <c r="F563" s="13" t="str">
        <f>IF(C563="-","-",IF(D563=maxgameno+2,"blank row 2",IF(D563=maxgameno+1,"blank row 1",INDEX(FixtureCode!$B$4:$AH$128,MATCH($C563,FixtureCode!$B$4:$B$128,0),MATCH("G"&amp;D563&amp;"-T2",FixtureCode!$B$4:$AH$4,0)))))</f>
        <v>-</v>
      </c>
      <c r="G563" s="12" t="str">
        <f>IF(C563="-","-",IF(AND(ISNUMBER(Fixture!G567),ISNUMBER(Fixture!I567),Fixture!F567&lt;&gt;"BYE",Fixture!J567&lt;&gt;"BYE"),"Yes","-"))</f>
        <v>-</v>
      </c>
      <c r="H563" s="9" t="str">
        <f>IF(G563="-","-",IF(Fixture!G567&gt;Fixture!I567,Settings!$G$7,IF(Fixture!G567=Fixture!I567,Settings!$G$8,IF(Fixture!G567&lt;Fixture!I567,Settings!$G$9,"-"))))</f>
        <v>-</v>
      </c>
      <c r="I563" s="13" t="str">
        <f>IF(G563="-","-",IF(Fixture!I567&gt;Fixture!G567,Settings!$G$7,IF(Fixture!I567=Fixture!G567,Settings!$G$8,IF(Fixture!I567&lt;Fixture!G567,Settings!$G$9,"-"))))</f>
        <v>-</v>
      </c>
    </row>
    <row r="564" spans="3:9" x14ac:dyDescent="0.25">
      <c r="C564" s="12" t="str">
        <f t="shared" si="18"/>
        <v>-</v>
      </c>
      <c r="D564" s="9" t="str">
        <f t="shared" si="19"/>
        <v>-</v>
      </c>
      <c r="E564" s="9" t="str">
        <f>IF(C564="-","-",IF(D564=maxgameno+2,"blank row 2",IF(D564=maxgameno+1,"blank row 1",INDEX(FixtureCode!$B$4:$AH$128,MATCH($C564,FixtureCode!$B$4:$B$128,0),MATCH("G"&amp;D564&amp;"-T1",FixtureCode!$B$4:$AH$4,0)))))</f>
        <v>-</v>
      </c>
      <c r="F564" s="13" t="str">
        <f>IF(C564="-","-",IF(D564=maxgameno+2,"blank row 2",IF(D564=maxgameno+1,"blank row 1",INDEX(FixtureCode!$B$4:$AH$128,MATCH($C564,FixtureCode!$B$4:$B$128,0),MATCH("G"&amp;D564&amp;"-T2",FixtureCode!$B$4:$AH$4,0)))))</f>
        <v>-</v>
      </c>
      <c r="G564" s="12" t="str">
        <f>IF(C564="-","-",IF(AND(ISNUMBER(Fixture!G568),ISNUMBER(Fixture!I568),Fixture!F568&lt;&gt;"BYE",Fixture!J568&lt;&gt;"BYE"),"Yes","-"))</f>
        <v>-</v>
      </c>
      <c r="H564" s="9" t="str">
        <f>IF(G564="-","-",IF(Fixture!G568&gt;Fixture!I568,Settings!$G$7,IF(Fixture!G568=Fixture!I568,Settings!$G$8,IF(Fixture!G568&lt;Fixture!I568,Settings!$G$9,"-"))))</f>
        <v>-</v>
      </c>
      <c r="I564" s="13" t="str">
        <f>IF(G564="-","-",IF(Fixture!I568&gt;Fixture!G568,Settings!$G$7,IF(Fixture!I568=Fixture!G568,Settings!$G$8,IF(Fixture!I568&lt;Fixture!G568,Settings!$G$9,"-"))))</f>
        <v>-</v>
      </c>
    </row>
    <row r="565" spans="3:9" x14ac:dyDescent="0.25">
      <c r="C565" s="12" t="str">
        <f t="shared" si="18"/>
        <v>-</v>
      </c>
      <c r="D565" s="9" t="str">
        <f t="shared" si="19"/>
        <v>-</v>
      </c>
      <c r="E565" s="9" t="str">
        <f>IF(C565="-","-",IF(D565=maxgameno+2,"blank row 2",IF(D565=maxgameno+1,"blank row 1",INDEX(FixtureCode!$B$4:$AH$128,MATCH($C565,FixtureCode!$B$4:$B$128,0),MATCH("G"&amp;D565&amp;"-T1",FixtureCode!$B$4:$AH$4,0)))))</f>
        <v>-</v>
      </c>
      <c r="F565" s="13" t="str">
        <f>IF(C565="-","-",IF(D565=maxgameno+2,"blank row 2",IF(D565=maxgameno+1,"blank row 1",INDEX(FixtureCode!$B$4:$AH$128,MATCH($C565,FixtureCode!$B$4:$B$128,0),MATCH("G"&amp;D565&amp;"-T2",FixtureCode!$B$4:$AH$4,0)))))</f>
        <v>-</v>
      </c>
      <c r="G565" s="12" t="str">
        <f>IF(C565="-","-",IF(AND(ISNUMBER(Fixture!G569),ISNUMBER(Fixture!I569),Fixture!F569&lt;&gt;"BYE",Fixture!J569&lt;&gt;"BYE"),"Yes","-"))</f>
        <v>-</v>
      </c>
      <c r="H565" s="9" t="str">
        <f>IF(G565="-","-",IF(Fixture!G569&gt;Fixture!I569,Settings!$G$7,IF(Fixture!G569=Fixture!I569,Settings!$G$8,IF(Fixture!G569&lt;Fixture!I569,Settings!$G$9,"-"))))</f>
        <v>-</v>
      </c>
      <c r="I565" s="13" t="str">
        <f>IF(G565="-","-",IF(Fixture!I569&gt;Fixture!G569,Settings!$G$7,IF(Fixture!I569=Fixture!G569,Settings!$G$8,IF(Fixture!I569&lt;Fixture!G569,Settings!$G$9,"-"))))</f>
        <v>-</v>
      </c>
    </row>
    <row r="566" spans="3:9" x14ac:dyDescent="0.25">
      <c r="C566" s="12" t="str">
        <f t="shared" si="18"/>
        <v>-</v>
      </c>
      <c r="D566" s="9" t="str">
        <f t="shared" si="19"/>
        <v>-</v>
      </c>
      <c r="E566" s="9" t="str">
        <f>IF(C566="-","-",IF(D566=maxgameno+2,"blank row 2",IF(D566=maxgameno+1,"blank row 1",INDEX(FixtureCode!$B$4:$AH$128,MATCH($C566,FixtureCode!$B$4:$B$128,0),MATCH("G"&amp;D566&amp;"-T1",FixtureCode!$B$4:$AH$4,0)))))</f>
        <v>-</v>
      </c>
      <c r="F566" s="13" t="str">
        <f>IF(C566="-","-",IF(D566=maxgameno+2,"blank row 2",IF(D566=maxgameno+1,"blank row 1",INDEX(FixtureCode!$B$4:$AH$128,MATCH($C566,FixtureCode!$B$4:$B$128,0),MATCH("G"&amp;D566&amp;"-T2",FixtureCode!$B$4:$AH$4,0)))))</f>
        <v>-</v>
      </c>
      <c r="G566" s="12" t="str">
        <f>IF(C566="-","-",IF(AND(ISNUMBER(Fixture!G570),ISNUMBER(Fixture!I570),Fixture!F570&lt;&gt;"BYE",Fixture!J570&lt;&gt;"BYE"),"Yes","-"))</f>
        <v>-</v>
      </c>
      <c r="H566" s="9" t="str">
        <f>IF(G566="-","-",IF(Fixture!G570&gt;Fixture!I570,Settings!$G$7,IF(Fixture!G570=Fixture!I570,Settings!$G$8,IF(Fixture!G570&lt;Fixture!I570,Settings!$G$9,"-"))))</f>
        <v>-</v>
      </c>
      <c r="I566" s="13" t="str">
        <f>IF(G566="-","-",IF(Fixture!I570&gt;Fixture!G570,Settings!$G$7,IF(Fixture!I570=Fixture!G570,Settings!$G$8,IF(Fixture!I570&lt;Fixture!G570,Settings!$G$9,"-"))))</f>
        <v>-</v>
      </c>
    </row>
    <row r="567" spans="3:9" x14ac:dyDescent="0.25">
      <c r="C567" s="12" t="str">
        <f t="shared" si="18"/>
        <v>-</v>
      </c>
      <c r="D567" s="9" t="str">
        <f t="shared" si="19"/>
        <v>-</v>
      </c>
      <c r="E567" s="9" t="str">
        <f>IF(C567="-","-",IF(D567=maxgameno+2,"blank row 2",IF(D567=maxgameno+1,"blank row 1",INDEX(FixtureCode!$B$4:$AH$128,MATCH($C567,FixtureCode!$B$4:$B$128,0),MATCH("G"&amp;D567&amp;"-T1",FixtureCode!$B$4:$AH$4,0)))))</f>
        <v>-</v>
      </c>
      <c r="F567" s="13" t="str">
        <f>IF(C567="-","-",IF(D567=maxgameno+2,"blank row 2",IF(D567=maxgameno+1,"blank row 1",INDEX(FixtureCode!$B$4:$AH$128,MATCH($C567,FixtureCode!$B$4:$B$128,0),MATCH("G"&amp;D567&amp;"-T2",FixtureCode!$B$4:$AH$4,0)))))</f>
        <v>-</v>
      </c>
      <c r="G567" s="12" t="str">
        <f>IF(C567="-","-",IF(AND(ISNUMBER(Fixture!G571),ISNUMBER(Fixture!I571),Fixture!F571&lt;&gt;"BYE",Fixture!J571&lt;&gt;"BYE"),"Yes","-"))</f>
        <v>-</v>
      </c>
      <c r="H567" s="9" t="str">
        <f>IF(G567="-","-",IF(Fixture!G571&gt;Fixture!I571,Settings!$G$7,IF(Fixture!G571=Fixture!I571,Settings!$G$8,IF(Fixture!G571&lt;Fixture!I571,Settings!$G$9,"-"))))</f>
        <v>-</v>
      </c>
      <c r="I567" s="13" t="str">
        <f>IF(G567="-","-",IF(Fixture!I571&gt;Fixture!G571,Settings!$G$7,IF(Fixture!I571=Fixture!G571,Settings!$G$8,IF(Fixture!I571&lt;Fixture!G571,Settings!$G$9,"-"))))</f>
        <v>-</v>
      </c>
    </row>
    <row r="568" spans="3:9" x14ac:dyDescent="0.25">
      <c r="C568" s="12" t="str">
        <f t="shared" si="18"/>
        <v>-</v>
      </c>
      <c r="D568" s="9" t="str">
        <f t="shared" si="19"/>
        <v>-</v>
      </c>
      <c r="E568" s="9" t="str">
        <f>IF(C568="-","-",IF(D568=maxgameno+2,"blank row 2",IF(D568=maxgameno+1,"blank row 1",INDEX(FixtureCode!$B$4:$AH$128,MATCH($C568,FixtureCode!$B$4:$B$128,0),MATCH("G"&amp;D568&amp;"-T1",FixtureCode!$B$4:$AH$4,0)))))</f>
        <v>-</v>
      </c>
      <c r="F568" s="13" t="str">
        <f>IF(C568="-","-",IF(D568=maxgameno+2,"blank row 2",IF(D568=maxgameno+1,"blank row 1",INDEX(FixtureCode!$B$4:$AH$128,MATCH($C568,FixtureCode!$B$4:$B$128,0),MATCH("G"&amp;D568&amp;"-T2",FixtureCode!$B$4:$AH$4,0)))))</f>
        <v>-</v>
      </c>
      <c r="G568" s="12" t="str">
        <f>IF(C568="-","-",IF(AND(ISNUMBER(Fixture!G572),ISNUMBER(Fixture!I572),Fixture!F572&lt;&gt;"BYE",Fixture!J572&lt;&gt;"BYE"),"Yes","-"))</f>
        <v>-</v>
      </c>
      <c r="H568" s="9" t="str">
        <f>IF(G568="-","-",IF(Fixture!G572&gt;Fixture!I572,Settings!$G$7,IF(Fixture!G572=Fixture!I572,Settings!$G$8,IF(Fixture!G572&lt;Fixture!I572,Settings!$G$9,"-"))))</f>
        <v>-</v>
      </c>
      <c r="I568" s="13" t="str">
        <f>IF(G568="-","-",IF(Fixture!I572&gt;Fixture!G572,Settings!$G$7,IF(Fixture!I572=Fixture!G572,Settings!$G$8,IF(Fixture!I572&lt;Fixture!G572,Settings!$G$9,"-"))))</f>
        <v>-</v>
      </c>
    </row>
    <row r="569" spans="3:9" x14ac:dyDescent="0.25">
      <c r="C569" s="12" t="str">
        <f t="shared" si="18"/>
        <v>-</v>
      </c>
      <c r="D569" s="9" t="str">
        <f t="shared" si="19"/>
        <v>-</v>
      </c>
      <c r="E569" s="9" t="str">
        <f>IF(C569="-","-",IF(D569=maxgameno+2,"blank row 2",IF(D569=maxgameno+1,"blank row 1",INDEX(FixtureCode!$B$4:$AH$128,MATCH($C569,FixtureCode!$B$4:$B$128,0),MATCH("G"&amp;D569&amp;"-T1",FixtureCode!$B$4:$AH$4,0)))))</f>
        <v>-</v>
      </c>
      <c r="F569" s="13" t="str">
        <f>IF(C569="-","-",IF(D569=maxgameno+2,"blank row 2",IF(D569=maxgameno+1,"blank row 1",INDEX(FixtureCode!$B$4:$AH$128,MATCH($C569,FixtureCode!$B$4:$B$128,0),MATCH("G"&amp;D569&amp;"-T2",FixtureCode!$B$4:$AH$4,0)))))</f>
        <v>-</v>
      </c>
      <c r="G569" s="12" t="str">
        <f>IF(C569="-","-",IF(AND(ISNUMBER(Fixture!G573),ISNUMBER(Fixture!I573),Fixture!F573&lt;&gt;"BYE",Fixture!J573&lt;&gt;"BYE"),"Yes","-"))</f>
        <v>-</v>
      </c>
      <c r="H569" s="9" t="str">
        <f>IF(G569="-","-",IF(Fixture!G573&gt;Fixture!I573,Settings!$G$7,IF(Fixture!G573=Fixture!I573,Settings!$G$8,IF(Fixture!G573&lt;Fixture!I573,Settings!$G$9,"-"))))</f>
        <v>-</v>
      </c>
      <c r="I569" s="13" t="str">
        <f>IF(G569="-","-",IF(Fixture!I573&gt;Fixture!G573,Settings!$G$7,IF(Fixture!I573=Fixture!G573,Settings!$G$8,IF(Fixture!I573&lt;Fixture!G573,Settings!$G$9,"-"))))</f>
        <v>-</v>
      </c>
    </row>
    <row r="570" spans="3:9" x14ac:dyDescent="0.25">
      <c r="C570" s="12" t="str">
        <f t="shared" si="18"/>
        <v>-</v>
      </c>
      <c r="D570" s="9" t="str">
        <f t="shared" si="19"/>
        <v>-</v>
      </c>
      <c r="E570" s="9" t="str">
        <f>IF(C570="-","-",IF(D570=maxgameno+2,"blank row 2",IF(D570=maxgameno+1,"blank row 1",INDEX(FixtureCode!$B$4:$AH$128,MATCH($C570,FixtureCode!$B$4:$B$128,0),MATCH("G"&amp;D570&amp;"-T1",FixtureCode!$B$4:$AH$4,0)))))</f>
        <v>-</v>
      </c>
      <c r="F570" s="13" t="str">
        <f>IF(C570="-","-",IF(D570=maxgameno+2,"blank row 2",IF(D570=maxgameno+1,"blank row 1",INDEX(FixtureCode!$B$4:$AH$128,MATCH($C570,FixtureCode!$B$4:$B$128,0),MATCH("G"&amp;D570&amp;"-T2",FixtureCode!$B$4:$AH$4,0)))))</f>
        <v>-</v>
      </c>
      <c r="G570" s="12" t="str">
        <f>IF(C570="-","-",IF(AND(ISNUMBER(Fixture!G574),ISNUMBER(Fixture!I574),Fixture!F574&lt;&gt;"BYE",Fixture!J574&lt;&gt;"BYE"),"Yes","-"))</f>
        <v>-</v>
      </c>
      <c r="H570" s="9" t="str">
        <f>IF(G570="-","-",IF(Fixture!G574&gt;Fixture!I574,Settings!$G$7,IF(Fixture!G574=Fixture!I574,Settings!$G$8,IF(Fixture!G574&lt;Fixture!I574,Settings!$G$9,"-"))))</f>
        <v>-</v>
      </c>
      <c r="I570" s="13" t="str">
        <f>IF(G570="-","-",IF(Fixture!I574&gt;Fixture!G574,Settings!$G$7,IF(Fixture!I574=Fixture!G574,Settings!$G$8,IF(Fixture!I574&lt;Fixture!G574,Settings!$G$9,"-"))))</f>
        <v>-</v>
      </c>
    </row>
    <row r="571" spans="3:9" x14ac:dyDescent="0.25">
      <c r="C571" s="12" t="str">
        <f t="shared" si="18"/>
        <v>-</v>
      </c>
      <c r="D571" s="9" t="str">
        <f t="shared" si="19"/>
        <v>-</v>
      </c>
      <c r="E571" s="9" t="str">
        <f>IF(C571="-","-",IF(D571=maxgameno+2,"blank row 2",IF(D571=maxgameno+1,"blank row 1",INDEX(FixtureCode!$B$4:$AH$128,MATCH($C571,FixtureCode!$B$4:$B$128,0),MATCH("G"&amp;D571&amp;"-T1",FixtureCode!$B$4:$AH$4,0)))))</f>
        <v>-</v>
      </c>
      <c r="F571" s="13" t="str">
        <f>IF(C571="-","-",IF(D571=maxgameno+2,"blank row 2",IF(D571=maxgameno+1,"blank row 1",INDEX(FixtureCode!$B$4:$AH$128,MATCH($C571,FixtureCode!$B$4:$B$128,0),MATCH("G"&amp;D571&amp;"-T2",FixtureCode!$B$4:$AH$4,0)))))</f>
        <v>-</v>
      </c>
      <c r="G571" s="12" t="str">
        <f>IF(C571="-","-",IF(AND(ISNUMBER(Fixture!G575),ISNUMBER(Fixture!I575),Fixture!F575&lt;&gt;"BYE",Fixture!J575&lt;&gt;"BYE"),"Yes","-"))</f>
        <v>-</v>
      </c>
      <c r="H571" s="9" t="str">
        <f>IF(G571="-","-",IF(Fixture!G575&gt;Fixture!I575,Settings!$G$7,IF(Fixture!G575=Fixture!I575,Settings!$G$8,IF(Fixture!G575&lt;Fixture!I575,Settings!$G$9,"-"))))</f>
        <v>-</v>
      </c>
      <c r="I571" s="13" t="str">
        <f>IF(G571="-","-",IF(Fixture!I575&gt;Fixture!G575,Settings!$G$7,IF(Fixture!I575=Fixture!G575,Settings!$G$8,IF(Fixture!I575&lt;Fixture!G575,Settings!$G$9,"-"))))</f>
        <v>-</v>
      </c>
    </row>
    <row r="572" spans="3:9" x14ac:dyDescent="0.25">
      <c r="C572" s="12" t="str">
        <f t="shared" si="18"/>
        <v>-</v>
      </c>
      <c r="D572" s="9" t="str">
        <f t="shared" si="19"/>
        <v>-</v>
      </c>
      <c r="E572" s="9" t="str">
        <f>IF(C572="-","-",IF(D572=maxgameno+2,"blank row 2",IF(D572=maxgameno+1,"blank row 1",INDEX(FixtureCode!$B$4:$AH$128,MATCH($C572,FixtureCode!$B$4:$B$128,0),MATCH("G"&amp;D572&amp;"-T1",FixtureCode!$B$4:$AH$4,0)))))</f>
        <v>-</v>
      </c>
      <c r="F572" s="13" t="str">
        <f>IF(C572="-","-",IF(D572=maxgameno+2,"blank row 2",IF(D572=maxgameno+1,"blank row 1",INDEX(FixtureCode!$B$4:$AH$128,MATCH($C572,FixtureCode!$B$4:$B$128,0),MATCH("G"&amp;D572&amp;"-T2",FixtureCode!$B$4:$AH$4,0)))))</f>
        <v>-</v>
      </c>
      <c r="G572" s="12" t="str">
        <f>IF(C572="-","-",IF(AND(ISNUMBER(Fixture!G576),ISNUMBER(Fixture!I576),Fixture!F576&lt;&gt;"BYE",Fixture!J576&lt;&gt;"BYE"),"Yes","-"))</f>
        <v>-</v>
      </c>
      <c r="H572" s="9" t="str">
        <f>IF(G572="-","-",IF(Fixture!G576&gt;Fixture!I576,Settings!$G$7,IF(Fixture!G576=Fixture!I576,Settings!$G$8,IF(Fixture!G576&lt;Fixture!I576,Settings!$G$9,"-"))))</f>
        <v>-</v>
      </c>
      <c r="I572" s="13" t="str">
        <f>IF(G572="-","-",IF(Fixture!I576&gt;Fixture!G576,Settings!$G$7,IF(Fixture!I576=Fixture!G576,Settings!$G$8,IF(Fixture!I576&lt;Fixture!G576,Settings!$G$9,"-"))))</f>
        <v>-</v>
      </c>
    </row>
    <row r="573" spans="3:9" x14ac:dyDescent="0.25">
      <c r="C573" s="12" t="str">
        <f t="shared" si="18"/>
        <v>-</v>
      </c>
      <c r="D573" s="9" t="str">
        <f t="shared" si="19"/>
        <v>-</v>
      </c>
      <c r="E573" s="9" t="str">
        <f>IF(C573="-","-",IF(D573=maxgameno+2,"blank row 2",IF(D573=maxgameno+1,"blank row 1",INDEX(FixtureCode!$B$4:$AH$128,MATCH($C573,FixtureCode!$B$4:$B$128,0),MATCH("G"&amp;D573&amp;"-T1",FixtureCode!$B$4:$AH$4,0)))))</f>
        <v>-</v>
      </c>
      <c r="F573" s="13" t="str">
        <f>IF(C573="-","-",IF(D573=maxgameno+2,"blank row 2",IF(D573=maxgameno+1,"blank row 1",INDEX(FixtureCode!$B$4:$AH$128,MATCH($C573,FixtureCode!$B$4:$B$128,0),MATCH("G"&amp;D573&amp;"-T2",FixtureCode!$B$4:$AH$4,0)))))</f>
        <v>-</v>
      </c>
      <c r="G573" s="12" t="str">
        <f>IF(C573="-","-",IF(AND(ISNUMBER(Fixture!G577),ISNUMBER(Fixture!I577),Fixture!F577&lt;&gt;"BYE",Fixture!J577&lt;&gt;"BYE"),"Yes","-"))</f>
        <v>-</v>
      </c>
      <c r="H573" s="9" t="str">
        <f>IF(G573="-","-",IF(Fixture!G577&gt;Fixture!I577,Settings!$G$7,IF(Fixture!G577=Fixture!I577,Settings!$G$8,IF(Fixture!G577&lt;Fixture!I577,Settings!$G$9,"-"))))</f>
        <v>-</v>
      </c>
      <c r="I573" s="13" t="str">
        <f>IF(G573="-","-",IF(Fixture!I577&gt;Fixture!G577,Settings!$G$7,IF(Fixture!I577=Fixture!G577,Settings!$G$8,IF(Fixture!I577&lt;Fixture!G577,Settings!$G$9,"-"))))</f>
        <v>-</v>
      </c>
    </row>
    <row r="574" spans="3:9" x14ac:dyDescent="0.25">
      <c r="C574" s="12" t="str">
        <f t="shared" si="18"/>
        <v>-</v>
      </c>
      <c r="D574" s="9" t="str">
        <f t="shared" si="19"/>
        <v>-</v>
      </c>
      <c r="E574" s="9" t="str">
        <f>IF(C574="-","-",IF(D574=maxgameno+2,"blank row 2",IF(D574=maxgameno+1,"blank row 1",INDEX(FixtureCode!$B$4:$AH$128,MATCH($C574,FixtureCode!$B$4:$B$128,0),MATCH("G"&amp;D574&amp;"-T1",FixtureCode!$B$4:$AH$4,0)))))</f>
        <v>-</v>
      </c>
      <c r="F574" s="13" t="str">
        <f>IF(C574="-","-",IF(D574=maxgameno+2,"blank row 2",IF(D574=maxgameno+1,"blank row 1",INDEX(FixtureCode!$B$4:$AH$128,MATCH($C574,FixtureCode!$B$4:$B$128,0),MATCH("G"&amp;D574&amp;"-T2",FixtureCode!$B$4:$AH$4,0)))))</f>
        <v>-</v>
      </c>
      <c r="G574" s="12" t="str">
        <f>IF(C574="-","-",IF(AND(ISNUMBER(Fixture!G578),ISNUMBER(Fixture!I578),Fixture!F578&lt;&gt;"BYE",Fixture!J578&lt;&gt;"BYE"),"Yes","-"))</f>
        <v>-</v>
      </c>
      <c r="H574" s="9" t="str">
        <f>IF(G574="-","-",IF(Fixture!G578&gt;Fixture!I578,Settings!$G$7,IF(Fixture!G578=Fixture!I578,Settings!$G$8,IF(Fixture!G578&lt;Fixture!I578,Settings!$G$9,"-"))))</f>
        <v>-</v>
      </c>
      <c r="I574" s="13" t="str">
        <f>IF(G574="-","-",IF(Fixture!I578&gt;Fixture!G578,Settings!$G$7,IF(Fixture!I578=Fixture!G578,Settings!$G$8,IF(Fixture!I578&lt;Fixture!G578,Settings!$G$9,"-"))))</f>
        <v>-</v>
      </c>
    </row>
    <row r="575" spans="3:9" x14ac:dyDescent="0.25">
      <c r="C575" s="12" t="str">
        <f t="shared" si="18"/>
        <v>-</v>
      </c>
      <c r="D575" s="9" t="str">
        <f t="shared" si="19"/>
        <v>-</v>
      </c>
      <c r="E575" s="9" t="str">
        <f>IF(C575="-","-",IF(D575=maxgameno+2,"blank row 2",IF(D575=maxgameno+1,"blank row 1",INDEX(FixtureCode!$B$4:$AH$128,MATCH($C575,FixtureCode!$B$4:$B$128,0),MATCH("G"&amp;D575&amp;"-T1",FixtureCode!$B$4:$AH$4,0)))))</f>
        <v>-</v>
      </c>
      <c r="F575" s="13" t="str">
        <f>IF(C575="-","-",IF(D575=maxgameno+2,"blank row 2",IF(D575=maxgameno+1,"blank row 1",INDEX(FixtureCode!$B$4:$AH$128,MATCH($C575,FixtureCode!$B$4:$B$128,0),MATCH("G"&amp;D575&amp;"-T2",FixtureCode!$B$4:$AH$4,0)))))</f>
        <v>-</v>
      </c>
      <c r="G575" s="12" t="str">
        <f>IF(C575="-","-",IF(AND(ISNUMBER(Fixture!G579),ISNUMBER(Fixture!I579),Fixture!F579&lt;&gt;"BYE",Fixture!J579&lt;&gt;"BYE"),"Yes","-"))</f>
        <v>-</v>
      </c>
      <c r="H575" s="9" t="str">
        <f>IF(G575="-","-",IF(Fixture!G579&gt;Fixture!I579,Settings!$G$7,IF(Fixture!G579=Fixture!I579,Settings!$G$8,IF(Fixture!G579&lt;Fixture!I579,Settings!$G$9,"-"))))</f>
        <v>-</v>
      </c>
      <c r="I575" s="13" t="str">
        <f>IF(G575="-","-",IF(Fixture!I579&gt;Fixture!G579,Settings!$G$7,IF(Fixture!I579=Fixture!G579,Settings!$G$8,IF(Fixture!I579&lt;Fixture!G579,Settings!$G$9,"-"))))</f>
        <v>-</v>
      </c>
    </row>
    <row r="576" spans="3:9" x14ac:dyDescent="0.25">
      <c r="C576" s="12" t="str">
        <f t="shared" si="18"/>
        <v>-</v>
      </c>
      <c r="D576" s="9" t="str">
        <f t="shared" si="19"/>
        <v>-</v>
      </c>
      <c r="E576" s="9" t="str">
        <f>IF(C576="-","-",IF(D576=maxgameno+2,"blank row 2",IF(D576=maxgameno+1,"blank row 1",INDEX(FixtureCode!$B$4:$AH$128,MATCH($C576,FixtureCode!$B$4:$B$128,0),MATCH("G"&amp;D576&amp;"-T1",FixtureCode!$B$4:$AH$4,0)))))</f>
        <v>-</v>
      </c>
      <c r="F576" s="13" t="str">
        <f>IF(C576="-","-",IF(D576=maxgameno+2,"blank row 2",IF(D576=maxgameno+1,"blank row 1",INDEX(FixtureCode!$B$4:$AH$128,MATCH($C576,FixtureCode!$B$4:$B$128,0),MATCH("G"&amp;D576&amp;"-T2",FixtureCode!$B$4:$AH$4,0)))))</f>
        <v>-</v>
      </c>
      <c r="G576" s="12" t="str">
        <f>IF(C576="-","-",IF(AND(ISNUMBER(Fixture!G580),ISNUMBER(Fixture!I580),Fixture!F580&lt;&gt;"BYE",Fixture!J580&lt;&gt;"BYE"),"Yes","-"))</f>
        <v>-</v>
      </c>
      <c r="H576" s="9" t="str">
        <f>IF(G576="-","-",IF(Fixture!G580&gt;Fixture!I580,Settings!$G$7,IF(Fixture!G580=Fixture!I580,Settings!$G$8,IF(Fixture!G580&lt;Fixture!I580,Settings!$G$9,"-"))))</f>
        <v>-</v>
      </c>
      <c r="I576" s="13" t="str">
        <f>IF(G576="-","-",IF(Fixture!I580&gt;Fixture!G580,Settings!$G$7,IF(Fixture!I580=Fixture!G580,Settings!$G$8,IF(Fixture!I580&lt;Fixture!G580,Settings!$G$9,"-"))))</f>
        <v>-</v>
      </c>
    </row>
    <row r="577" spans="3:9" x14ac:dyDescent="0.25">
      <c r="C577" s="12" t="str">
        <f t="shared" si="18"/>
        <v>-</v>
      </c>
      <c r="D577" s="9" t="str">
        <f t="shared" si="19"/>
        <v>-</v>
      </c>
      <c r="E577" s="9" t="str">
        <f>IF(C577="-","-",IF(D577=maxgameno+2,"blank row 2",IF(D577=maxgameno+1,"blank row 1",INDEX(FixtureCode!$B$4:$AH$128,MATCH($C577,FixtureCode!$B$4:$B$128,0),MATCH("G"&amp;D577&amp;"-T1",FixtureCode!$B$4:$AH$4,0)))))</f>
        <v>-</v>
      </c>
      <c r="F577" s="13" t="str">
        <f>IF(C577="-","-",IF(D577=maxgameno+2,"blank row 2",IF(D577=maxgameno+1,"blank row 1",INDEX(FixtureCode!$B$4:$AH$128,MATCH($C577,FixtureCode!$B$4:$B$128,0),MATCH("G"&amp;D577&amp;"-T2",FixtureCode!$B$4:$AH$4,0)))))</f>
        <v>-</v>
      </c>
      <c r="G577" s="12" t="str">
        <f>IF(C577="-","-",IF(AND(ISNUMBER(Fixture!G581),ISNUMBER(Fixture!I581),Fixture!F581&lt;&gt;"BYE",Fixture!J581&lt;&gt;"BYE"),"Yes","-"))</f>
        <v>-</v>
      </c>
      <c r="H577" s="9" t="str">
        <f>IF(G577="-","-",IF(Fixture!G581&gt;Fixture!I581,Settings!$G$7,IF(Fixture!G581=Fixture!I581,Settings!$G$8,IF(Fixture!G581&lt;Fixture!I581,Settings!$G$9,"-"))))</f>
        <v>-</v>
      </c>
      <c r="I577" s="13" t="str">
        <f>IF(G577="-","-",IF(Fixture!I581&gt;Fixture!G581,Settings!$G$7,IF(Fixture!I581=Fixture!G581,Settings!$G$8,IF(Fixture!I581&lt;Fixture!G581,Settings!$G$9,"-"))))</f>
        <v>-</v>
      </c>
    </row>
    <row r="578" spans="3:9" x14ac:dyDescent="0.25">
      <c r="C578" s="12" t="str">
        <f t="shared" si="18"/>
        <v>-</v>
      </c>
      <c r="D578" s="9" t="str">
        <f t="shared" si="19"/>
        <v>-</v>
      </c>
      <c r="E578" s="9" t="str">
        <f>IF(C578="-","-",IF(D578=maxgameno+2,"blank row 2",IF(D578=maxgameno+1,"blank row 1",INDEX(FixtureCode!$B$4:$AH$128,MATCH($C578,FixtureCode!$B$4:$B$128,0),MATCH("G"&amp;D578&amp;"-T1",FixtureCode!$B$4:$AH$4,0)))))</f>
        <v>-</v>
      </c>
      <c r="F578" s="13" t="str">
        <f>IF(C578="-","-",IF(D578=maxgameno+2,"blank row 2",IF(D578=maxgameno+1,"blank row 1",INDEX(FixtureCode!$B$4:$AH$128,MATCH($C578,FixtureCode!$B$4:$B$128,0),MATCH("G"&amp;D578&amp;"-T2",FixtureCode!$B$4:$AH$4,0)))))</f>
        <v>-</v>
      </c>
      <c r="G578" s="12" t="str">
        <f>IF(C578="-","-",IF(AND(ISNUMBER(Fixture!G582),ISNUMBER(Fixture!I582),Fixture!F582&lt;&gt;"BYE",Fixture!J582&lt;&gt;"BYE"),"Yes","-"))</f>
        <v>-</v>
      </c>
      <c r="H578" s="9" t="str">
        <f>IF(G578="-","-",IF(Fixture!G582&gt;Fixture!I582,Settings!$G$7,IF(Fixture!G582=Fixture!I582,Settings!$G$8,IF(Fixture!G582&lt;Fixture!I582,Settings!$G$9,"-"))))</f>
        <v>-</v>
      </c>
      <c r="I578" s="13" t="str">
        <f>IF(G578="-","-",IF(Fixture!I582&gt;Fixture!G582,Settings!$G$7,IF(Fixture!I582=Fixture!G582,Settings!$G$8,IF(Fixture!I582&lt;Fixture!G582,Settings!$G$9,"-"))))</f>
        <v>-</v>
      </c>
    </row>
    <row r="579" spans="3:9" x14ac:dyDescent="0.25">
      <c r="C579" s="12" t="str">
        <f t="shared" si="18"/>
        <v>-</v>
      </c>
      <c r="D579" s="9" t="str">
        <f t="shared" si="19"/>
        <v>-</v>
      </c>
      <c r="E579" s="9" t="str">
        <f>IF(C579="-","-",IF(D579=maxgameno+2,"blank row 2",IF(D579=maxgameno+1,"blank row 1",INDEX(FixtureCode!$B$4:$AH$128,MATCH($C579,FixtureCode!$B$4:$B$128,0),MATCH("G"&amp;D579&amp;"-T1",FixtureCode!$B$4:$AH$4,0)))))</f>
        <v>-</v>
      </c>
      <c r="F579" s="13" t="str">
        <f>IF(C579="-","-",IF(D579=maxgameno+2,"blank row 2",IF(D579=maxgameno+1,"blank row 1",INDEX(FixtureCode!$B$4:$AH$128,MATCH($C579,FixtureCode!$B$4:$B$128,0),MATCH("G"&amp;D579&amp;"-T2",FixtureCode!$B$4:$AH$4,0)))))</f>
        <v>-</v>
      </c>
      <c r="G579" s="12" t="str">
        <f>IF(C579="-","-",IF(AND(ISNUMBER(Fixture!G583),ISNUMBER(Fixture!I583),Fixture!F583&lt;&gt;"BYE",Fixture!J583&lt;&gt;"BYE"),"Yes","-"))</f>
        <v>-</v>
      </c>
      <c r="H579" s="9" t="str">
        <f>IF(G579="-","-",IF(Fixture!G583&gt;Fixture!I583,Settings!$G$7,IF(Fixture!G583=Fixture!I583,Settings!$G$8,IF(Fixture!G583&lt;Fixture!I583,Settings!$G$9,"-"))))</f>
        <v>-</v>
      </c>
      <c r="I579" s="13" t="str">
        <f>IF(G579="-","-",IF(Fixture!I583&gt;Fixture!G583,Settings!$G$7,IF(Fixture!I583=Fixture!G583,Settings!$G$8,IF(Fixture!I583&lt;Fixture!G583,Settings!$G$9,"-"))))</f>
        <v>-</v>
      </c>
    </row>
    <row r="580" spans="3:9" x14ac:dyDescent="0.25">
      <c r="C580" s="12" t="str">
        <f t="shared" si="18"/>
        <v>-</v>
      </c>
      <c r="D580" s="9" t="str">
        <f t="shared" si="19"/>
        <v>-</v>
      </c>
      <c r="E580" s="9" t="str">
        <f>IF(C580="-","-",IF(D580=maxgameno+2,"blank row 2",IF(D580=maxgameno+1,"blank row 1",INDEX(FixtureCode!$B$4:$AH$128,MATCH($C580,FixtureCode!$B$4:$B$128,0),MATCH("G"&amp;D580&amp;"-T1",FixtureCode!$B$4:$AH$4,0)))))</f>
        <v>-</v>
      </c>
      <c r="F580" s="13" t="str">
        <f>IF(C580="-","-",IF(D580=maxgameno+2,"blank row 2",IF(D580=maxgameno+1,"blank row 1",INDEX(FixtureCode!$B$4:$AH$128,MATCH($C580,FixtureCode!$B$4:$B$128,0),MATCH("G"&amp;D580&amp;"-T2",FixtureCode!$B$4:$AH$4,0)))))</f>
        <v>-</v>
      </c>
      <c r="G580" s="12" t="str">
        <f>IF(C580="-","-",IF(AND(ISNUMBER(Fixture!G584),ISNUMBER(Fixture!I584),Fixture!F584&lt;&gt;"BYE",Fixture!J584&lt;&gt;"BYE"),"Yes","-"))</f>
        <v>-</v>
      </c>
      <c r="H580" s="9" t="str">
        <f>IF(G580="-","-",IF(Fixture!G584&gt;Fixture!I584,Settings!$G$7,IF(Fixture!G584=Fixture!I584,Settings!$G$8,IF(Fixture!G584&lt;Fixture!I584,Settings!$G$9,"-"))))</f>
        <v>-</v>
      </c>
      <c r="I580" s="13" t="str">
        <f>IF(G580="-","-",IF(Fixture!I584&gt;Fixture!G584,Settings!$G$7,IF(Fixture!I584=Fixture!G584,Settings!$G$8,IF(Fixture!I584&lt;Fixture!G584,Settings!$G$9,"-"))))</f>
        <v>-</v>
      </c>
    </row>
    <row r="581" spans="3:9" x14ac:dyDescent="0.25">
      <c r="C581" s="12" t="str">
        <f t="shared" si="18"/>
        <v>-</v>
      </c>
      <c r="D581" s="9" t="str">
        <f t="shared" si="19"/>
        <v>-</v>
      </c>
      <c r="E581" s="9" t="str">
        <f>IF(C581="-","-",IF(D581=maxgameno+2,"blank row 2",IF(D581=maxgameno+1,"blank row 1",INDEX(FixtureCode!$B$4:$AH$128,MATCH($C581,FixtureCode!$B$4:$B$128,0),MATCH("G"&amp;D581&amp;"-T1",FixtureCode!$B$4:$AH$4,0)))))</f>
        <v>-</v>
      </c>
      <c r="F581" s="13" t="str">
        <f>IF(C581="-","-",IF(D581=maxgameno+2,"blank row 2",IF(D581=maxgameno+1,"blank row 1",INDEX(FixtureCode!$B$4:$AH$128,MATCH($C581,FixtureCode!$B$4:$B$128,0),MATCH("G"&amp;D581&amp;"-T2",FixtureCode!$B$4:$AH$4,0)))))</f>
        <v>-</v>
      </c>
      <c r="G581" s="12" t="str">
        <f>IF(C581="-","-",IF(AND(ISNUMBER(Fixture!G585),ISNUMBER(Fixture!I585),Fixture!F585&lt;&gt;"BYE",Fixture!J585&lt;&gt;"BYE"),"Yes","-"))</f>
        <v>-</v>
      </c>
      <c r="H581" s="9" t="str">
        <f>IF(G581="-","-",IF(Fixture!G585&gt;Fixture!I585,Settings!$G$7,IF(Fixture!G585=Fixture!I585,Settings!$G$8,IF(Fixture!G585&lt;Fixture!I585,Settings!$G$9,"-"))))</f>
        <v>-</v>
      </c>
      <c r="I581" s="13" t="str">
        <f>IF(G581="-","-",IF(Fixture!I585&gt;Fixture!G585,Settings!$G$7,IF(Fixture!I585=Fixture!G585,Settings!$G$8,IF(Fixture!I585&lt;Fixture!G585,Settings!$G$9,"-"))))</f>
        <v>-</v>
      </c>
    </row>
    <row r="582" spans="3:9" x14ac:dyDescent="0.25">
      <c r="C582" s="12" t="str">
        <f t="shared" ref="C582:C645" si="20">IF(C581="-","-",IF(D581+1&lt;=maxgameno+2,C581,IF(C581+1&lt;=maxroundno,C581+1,"-")))</f>
        <v>-</v>
      </c>
      <c r="D582" s="9" t="str">
        <f t="shared" ref="D582:D645" si="21">IF(C582="-","-",IF(D581+1&lt;=maxgameno+2,D581+1,1))</f>
        <v>-</v>
      </c>
      <c r="E582" s="9" t="str">
        <f>IF(C582="-","-",IF(D582=maxgameno+2,"blank row 2",IF(D582=maxgameno+1,"blank row 1",INDEX(FixtureCode!$B$4:$AH$128,MATCH($C582,FixtureCode!$B$4:$B$128,0),MATCH("G"&amp;D582&amp;"-T1",FixtureCode!$B$4:$AH$4,0)))))</f>
        <v>-</v>
      </c>
      <c r="F582" s="13" t="str">
        <f>IF(C582="-","-",IF(D582=maxgameno+2,"blank row 2",IF(D582=maxgameno+1,"blank row 1",INDEX(FixtureCode!$B$4:$AH$128,MATCH($C582,FixtureCode!$B$4:$B$128,0),MATCH("G"&amp;D582&amp;"-T2",FixtureCode!$B$4:$AH$4,0)))))</f>
        <v>-</v>
      </c>
      <c r="G582" s="12" t="str">
        <f>IF(C582="-","-",IF(AND(ISNUMBER(Fixture!G586),ISNUMBER(Fixture!I586),Fixture!F586&lt;&gt;"BYE",Fixture!J586&lt;&gt;"BYE"),"Yes","-"))</f>
        <v>-</v>
      </c>
      <c r="H582" s="9" t="str">
        <f>IF(G582="-","-",IF(Fixture!G586&gt;Fixture!I586,Settings!$G$7,IF(Fixture!G586=Fixture!I586,Settings!$G$8,IF(Fixture!G586&lt;Fixture!I586,Settings!$G$9,"-"))))</f>
        <v>-</v>
      </c>
      <c r="I582" s="13" t="str">
        <f>IF(G582="-","-",IF(Fixture!I586&gt;Fixture!G586,Settings!$G$7,IF(Fixture!I586=Fixture!G586,Settings!$G$8,IF(Fixture!I586&lt;Fixture!G586,Settings!$G$9,"-"))))</f>
        <v>-</v>
      </c>
    </row>
    <row r="583" spans="3:9" x14ac:dyDescent="0.25">
      <c r="C583" s="12" t="str">
        <f t="shared" si="20"/>
        <v>-</v>
      </c>
      <c r="D583" s="9" t="str">
        <f t="shared" si="21"/>
        <v>-</v>
      </c>
      <c r="E583" s="9" t="str">
        <f>IF(C583="-","-",IF(D583=maxgameno+2,"blank row 2",IF(D583=maxgameno+1,"blank row 1",INDEX(FixtureCode!$B$4:$AH$128,MATCH($C583,FixtureCode!$B$4:$B$128,0),MATCH("G"&amp;D583&amp;"-T1",FixtureCode!$B$4:$AH$4,0)))))</f>
        <v>-</v>
      </c>
      <c r="F583" s="13" t="str">
        <f>IF(C583="-","-",IF(D583=maxgameno+2,"blank row 2",IF(D583=maxgameno+1,"blank row 1",INDEX(FixtureCode!$B$4:$AH$128,MATCH($C583,FixtureCode!$B$4:$B$128,0),MATCH("G"&amp;D583&amp;"-T2",FixtureCode!$B$4:$AH$4,0)))))</f>
        <v>-</v>
      </c>
      <c r="G583" s="12" t="str">
        <f>IF(C583="-","-",IF(AND(ISNUMBER(Fixture!G587),ISNUMBER(Fixture!I587),Fixture!F587&lt;&gt;"BYE",Fixture!J587&lt;&gt;"BYE"),"Yes","-"))</f>
        <v>-</v>
      </c>
      <c r="H583" s="9" t="str">
        <f>IF(G583="-","-",IF(Fixture!G587&gt;Fixture!I587,Settings!$G$7,IF(Fixture!G587=Fixture!I587,Settings!$G$8,IF(Fixture!G587&lt;Fixture!I587,Settings!$G$9,"-"))))</f>
        <v>-</v>
      </c>
      <c r="I583" s="13" t="str">
        <f>IF(G583="-","-",IF(Fixture!I587&gt;Fixture!G587,Settings!$G$7,IF(Fixture!I587=Fixture!G587,Settings!$G$8,IF(Fixture!I587&lt;Fixture!G587,Settings!$G$9,"-"))))</f>
        <v>-</v>
      </c>
    </row>
    <row r="584" spans="3:9" x14ac:dyDescent="0.25">
      <c r="C584" s="12" t="str">
        <f t="shared" si="20"/>
        <v>-</v>
      </c>
      <c r="D584" s="9" t="str">
        <f t="shared" si="21"/>
        <v>-</v>
      </c>
      <c r="E584" s="9" t="str">
        <f>IF(C584="-","-",IF(D584=maxgameno+2,"blank row 2",IF(D584=maxgameno+1,"blank row 1",INDEX(FixtureCode!$B$4:$AH$128,MATCH($C584,FixtureCode!$B$4:$B$128,0),MATCH("G"&amp;D584&amp;"-T1",FixtureCode!$B$4:$AH$4,0)))))</f>
        <v>-</v>
      </c>
      <c r="F584" s="13" t="str">
        <f>IF(C584="-","-",IF(D584=maxgameno+2,"blank row 2",IF(D584=maxgameno+1,"blank row 1",INDEX(FixtureCode!$B$4:$AH$128,MATCH($C584,FixtureCode!$B$4:$B$128,0),MATCH("G"&amp;D584&amp;"-T2",FixtureCode!$B$4:$AH$4,0)))))</f>
        <v>-</v>
      </c>
      <c r="G584" s="12" t="str">
        <f>IF(C584="-","-",IF(AND(ISNUMBER(Fixture!G588),ISNUMBER(Fixture!I588),Fixture!F588&lt;&gt;"BYE",Fixture!J588&lt;&gt;"BYE"),"Yes","-"))</f>
        <v>-</v>
      </c>
      <c r="H584" s="9" t="str">
        <f>IF(G584="-","-",IF(Fixture!G588&gt;Fixture!I588,Settings!$G$7,IF(Fixture!G588=Fixture!I588,Settings!$G$8,IF(Fixture!G588&lt;Fixture!I588,Settings!$G$9,"-"))))</f>
        <v>-</v>
      </c>
      <c r="I584" s="13" t="str">
        <f>IF(G584="-","-",IF(Fixture!I588&gt;Fixture!G588,Settings!$G$7,IF(Fixture!I588=Fixture!G588,Settings!$G$8,IF(Fixture!I588&lt;Fixture!G588,Settings!$G$9,"-"))))</f>
        <v>-</v>
      </c>
    </row>
    <row r="585" spans="3:9" x14ac:dyDescent="0.25">
      <c r="C585" s="12" t="str">
        <f t="shared" si="20"/>
        <v>-</v>
      </c>
      <c r="D585" s="9" t="str">
        <f t="shared" si="21"/>
        <v>-</v>
      </c>
      <c r="E585" s="9" t="str">
        <f>IF(C585="-","-",IF(D585=maxgameno+2,"blank row 2",IF(D585=maxgameno+1,"blank row 1",INDEX(FixtureCode!$B$4:$AH$128,MATCH($C585,FixtureCode!$B$4:$B$128,0),MATCH("G"&amp;D585&amp;"-T1",FixtureCode!$B$4:$AH$4,0)))))</f>
        <v>-</v>
      </c>
      <c r="F585" s="13" t="str">
        <f>IF(C585="-","-",IF(D585=maxgameno+2,"blank row 2",IF(D585=maxgameno+1,"blank row 1",INDEX(FixtureCode!$B$4:$AH$128,MATCH($C585,FixtureCode!$B$4:$B$128,0),MATCH("G"&amp;D585&amp;"-T2",FixtureCode!$B$4:$AH$4,0)))))</f>
        <v>-</v>
      </c>
      <c r="G585" s="12" t="str">
        <f>IF(C585="-","-",IF(AND(ISNUMBER(Fixture!G589),ISNUMBER(Fixture!I589),Fixture!F589&lt;&gt;"BYE",Fixture!J589&lt;&gt;"BYE"),"Yes","-"))</f>
        <v>-</v>
      </c>
      <c r="H585" s="9" t="str">
        <f>IF(G585="-","-",IF(Fixture!G589&gt;Fixture!I589,Settings!$G$7,IF(Fixture!G589=Fixture!I589,Settings!$G$8,IF(Fixture!G589&lt;Fixture!I589,Settings!$G$9,"-"))))</f>
        <v>-</v>
      </c>
      <c r="I585" s="13" t="str">
        <f>IF(G585="-","-",IF(Fixture!I589&gt;Fixture!G589,Settings!$G$7,IF(Fixture!I589=Fixture!G589,Settings!$G$8,IF(Fixture!I589&lt;Fixture!G589,Settings!$G$9,"-"))))</f>
        <v>-</v>
      </c>
    </row>
    <row r="586" spans="3:9" x14ac:dyDescent="0.25">
      <c r="C586" s="12" t="str">
        <f t="shared" si="20"/>
        <v>-</v>
      </c>
      <c r="D586" s="9" t="str">
        <f t="shared" si="21"/>
        <v>-</v>
      </c>
      <c r="E586" s="9" t="str">
        <f>IF(C586="-","-",IF(D586=maxgameno+2,"blank row 2",IF(D586=maxgameno+1,"blank row 1",INDEX(FixtureCode!$B$4:$AH$128,MATCH($C586,FixtureCode!$B$4:$B$128,0),MATCH("G"&amp;D586&amp;"-T1",FixtureCode!$B$4:$AH$4,0)))))</f>
        <v>-</v>
      </c>
      <c r="F586" s="13" t="str">
        <f>IF(C586="-","-",IF(D586=maxgameno+2,"blank row 2",IF(D586=maxgameno+1,"blank row 1",INDEX(FixtureCode!$B$4:$AH$128,MATCH($C586,FixtureCode!$B$4:$B$128,0),MATCH("G"&amp;D586&amp;"-T2",FixtureCode!$B$4:$AH$4,0)))))</f>
        <v>-</v>
      </c>
      <c r="G586" s="12" t="str">
        <f>IF(C586="-","-",IF(AND(ISNUMBER(Fixture!G590),ISNUMBER(Fixture!I590),Fixture!F590&lt;&gt;"BYE",Fixture!J590&lt;&gt;"BYE"),"Yes","-"))</f>
        <v>-</v>
      </c>
      <c r="H586" s="9" t="str">
        <f>IF(G586="-","-",IF(Fixture!G590&gt;Fixture!I590,Settings!$G$7,IF(Fixture!G590=Fixture!I590,Settings!$G$8,IF(Fixture!G590&lt;Fixture!I590,Settings!$G$9,"-"))))</f>
        <v>-</v>
      </c>
      <c r="I586" s="13" t="str">
        <f>IF(G586="-","-",IF(Fixture!I590&gt;Fixture!G590,Settings!$G$7,IF(Fixture!I590=Fixture!G590,Settings!$G$8,IF(Fixture!I590&lt;Fixture!G590,Settings!$G$9,"-"))))</f>
        <v>-</v>
      </c>
    </row>
    <row r="587" spans="3:9" x14ac:dyDescent="0.25">
      <c r="C587" s="12" t="str">
        <f t="shared" si="20"/>
        <v>-</v>
      </c>
      <c r="D587" s="9" t="str">
        <f t="shared" si="21"/>
        <v>-</v>
      </c>
      <c r="E587" s="9" t="str">
        <f>IF(C587="-","-",IF(D587=maxgameno+2,"blank row 2",IF(D587=maxgameno+1,"blank row 1",INDEX(FixtureCode!$B$4:$AH$128,MATCH($C587,FixtureCode!$B$4:$B$128,0),MATCH("G"&amp;D587&amp;"-T1",FixtureCode!$B$4:$AH$4,0)))))</f>
        <v>-</v>
      </c>
      <c r="F587" s="13" t="str">
        <f>IF(C587="-","-",IF(D587=maxgameno+2,"blank row 2",IF(D587=maxgameno+1,"blank row 1",INDEX(FixtureCode!$B$4:$AH$128,MATCH($C587,FixtureCode!$B$4:$B$128,0),MATCH("G"&amp;D587&amp;"-T2",FixtureCode!$B$4:$AH$4,0)))))</f>
        <v>-</v>
      </c>
      <c r="G587" s="12" t="str">
        <f>IF(C587="-","-",IF(AND(ISNUMBER(Fixture!G591),ISNUMBER(Fixture!I591),Fixture!F591&lt;&gt;"BYE",Fixture!J591&lt;&gt;"BYE"),"Yes","-"))</f>
        <v>-</v>
      </c>
      <c r="H587" s="9" t="str">
        <f>IF(G587="-","-",IF(Fixture!G591&gt;Fixture!I591,Settings!$G$7,IF(Fixture!G591=Fixture!I591,Settings!$G$8,IF(Fixture!G591&lt;Fixture!I591,Settings!$G$9,"-"))))</f>
        <v>-</v>
      </c>
      <c r="I587" s="13" t="str">
        <f>IF(G587="-","-",IF(Fixture!I591&gt;Fixture!G591,Settings!$G$7,IF(Fixture!I591=Fixture!G591,Settings!$G$8,IF(Fixture!I591&lt;Fixture!G591,Settings!$G$9,"-"))))</f>
        <v>-</v>
      </c>
    </row>
    <row r="588" spans="3:9" x14ac:dyDescent="0.25">
      <c r="C588" s="12" t="str">
        <f t="shared" si="20"/>
        <v>-</v>
      </c>
      <c r="D588" s="9" t="str">
        <f t="shared" si="21"/>
        <v>-</v>
      </c>
      <c r="E588" s="9" t="str">
        <f>IF(C588="-","-",IF(D588=maxgameno+2,"blank row 2",IF(D588=maxgameno+1,"blank row 1",INDEX(FixtureCode!$B$4:$AH$128,MATCH($C588,FixtureCode!$B$4:$B$128,0),MATCH("G"&amp;D588&amp;"-T1",FixtureCode!$B$4:$AH$4,0)))))</f>
        <v>-</v>
      </c>
      <c r="F588" s="13" t="str">
        <f>IF(C588="-","-",IF(D588=maxgameno+2,"blank row 2",IF(D588=maxgameno+1,"blank row 1",INDEX(FixtureCode!$B$4:$AH$128,MATCH($C588,FixtureCode!$B$4:$B$128,0),MATCH("G"&amp;D588&amp;"-T2",FixtureCode!$B$4:$AH$4,0)))))</f>
        <v>-</v>
      </c>
      <c r="G588" s="12" t="str">
        <f>IF(C588="-","-",IF(AND(ISNUMBER(Fixture!G592),ISNUMBER(Fixture!I592),Fixture!F592&lt;&gt;"BYE",Fixture!J592&lt;&gt;"BYE"),"Yes","-"))</f>
        <v>-</v>
      </c>
      <c r="H588" s="9" t="str">
        <f>IF(G588="-","-",IF(Fixture!G592&gt;Fixture!I592,Settings!$G$7,IF(Fixture!G592=Fixture!I592,Settings!$G$8,IF(Fixture!G592&lt;Fixture!I592,Settings!$G$9,"-"))))</f>
        <v>-</v>
      </c>
      <c r="I588" s="13" t="str">
        <f>IF(G588="-","-",IF(Fixture!I592&gt;Fixture!G592,Settings!$G$7,IF(Fixture!I592=Fixture!G592,Settings!$G$8,IF(Fixture!I592&lt;Fixture!G592,Settings!$G$9,"-"))))</f>
        <v>-</v>
      </c>
    </row>
    <row r="589" spans="3:9" x14ac:dyDescent="0.25">
      <c r="C589" s="12" t="str">
        <f t="shared" si="20"/>
        <v>-</v>
      </c>
      <c r="D589" s="9" t="str">
        <f t="shared" si="21"/>
        <v>-</v>
      </c>
      <c r="E589" s="9" t="str">
        <f>IF(C589="-","-",IF(D589=maxgameno+2,"blank row 2",IF(D589=maxgameno+1,"blank row 1",INDEX(FixtureCode!$B$4:$AH$128,MATCH($C589,FixtureCode!$B$4:$B$128,0),MATCH("G"&amp;D589&amp;"-T1",FixtureCode!$B$4:$AH$4,0)))))</f>
        <v>-</v>
      </c>
      <c r="F589" s="13" t="str">
        <f>IF(C589="-","-",IF(D589=maxgameno+2,"blank row 2",IF(D589=maxgameno+1,"blank row 1",INDEX(FixtureCode!$B$4:$AH$128,MATCH($C589,FixtureCode!$B$4:$B$128,0),MATCH("G"&amp;D589&amp;"-T2",FixtureCode!$B$4:$AH$4,0)))))</f>
        <v>-</v>
      </c>
      <c r="G589" s="12" t="str">
        <f>IF(C589="-","-",IF(AND(ISNUMBER(Fixture!G593),ISNUMBER(Fixture!I593),Fixture!F593&lt;&gt;"BYE",Fixture!J593&lt;&gt;"BYE"),"Yes","-"))</f>
        <v>-</v>
      </c>
      <c r="H589" s="9" t="str">
        <f>IF(G589="-","-",IF(Fixture!G593&gt;Fixture!I593,Settings!$G$7,IF(Fixture!G593=Fixture!I593,Settings!$G$8,IF(Fixture!G593&lt;Fixture!I593,Settings!$G$9,"-"))))</f>
        <v>-</v>
      </c>
      <c r="I589" s="13" t="str">
        <f>IF(G589="-","-",IF(Fixture!I593&gt;Fixture!G593,Settings!$G$7,IF(Fixture!I593=Fixture!G593,Settings!$G$8,IF(Fixture!I593&lt;Fixture!G593,Settings!$G$9,"-"))))</f>
        <v>-</v>
      </c>
    </row>
    <row r="590" spans="3:9" x14ac:dyDescent="0.25">
      <c r="C590" s="12" t="str">
        <f t="shared" si="20"/>
        <v>-</v>
      </c>
      <c r="D590" s="9" t="str">
        <f t="shared" si="21"/>
        <v>-</v>
      </c>
      <c r="E590" s="9" t="str">
        <f>IF(C590="-","-",IF(D590=maxgameno+2,"blank row 2",IF(D590=maxgameno+1,"blank row 1",INDEX(FixtureCode!$B$4:$AH$128,MATCH($C590,FixtureCode!$B$4:$B$128,0),MATCH("G"&amp;D590&amp;"-T1",FixtureCode!$B$4:$AH$4,0)))))</f>
        <v>-</v>
      </c>
      <c r="F590" s="13" t="str">
        <f>IF(C590="-","-",IF(D590=maxgameno+2,"blank row 2",IF(D590=maxgameno+1,"blank row 1",INDEX(FixtureCode!$B$4:$AH$128,MATCH($C590,FixtureCode!$B$4:$B$128,0),MATCH("G"&amp;D590&amp;"-T2",FixtureCode!$B$4:$AH$4,0)))))</f>
        <v>-</v>
      </c>
      <c r="G590" s="12" t="str">
        <f>IF(C590="-","-",IF(AND(ISNUMBER(Fixture!G594),ISNUMBER(Fixture!I594),Fixture!F594&lt;&gt;"BYE",Fixture!J594&lt;&gt;"BYE"),"Yes","-"))</f>
        <v>-</v>
      </c>
      <c r="H590" s="9" t="str">
        <f>IF(G590="-","-",IF(Fixture!G594&gt;Fixture!I594,Settings!$G$7,IF(Fixture!G594=Fixture!I594,Settings!$G$8,IF(Fixture!G594&lt;Fixture!I594,Settings!$G$9,"-"))))</f>
        <v>-</v>
      </c>
      <c r="I590" s="13" t="str">
        <f>IF(G590="-","-",IF(Fixture!I594&gt;Fixture!G594,Settings!$G$7,IF(Fixture!I594=Fixture!G594,Settings!$G$8,IF(Fixture!I594&lt;Fixture!G594,Settings!$G$9,"-"))))</f>
        <v>-</v>
      </c>
    </row>
    <row r="591" spans="3:9" x14ac:dyDescent="0.25">
      <c r="C591" s="12" t="str">
        <f t="shared" si="20"/>
        <v>-</v>
      </c>
      <c r="D591" s="9" t="str">
        <f t="shared" si="21"/>
        <v>-</v>
      </c>
      <c r="E591" s="9" t="str">
        <f>IF(C591="-","-",IF(D591=maxgameno+2,"blank row 2",IF(D591=maxgameno+1,"blank row 1",INDEX(FixtureCode!$B$4:$AH$128,MATCH($C591,FixtureCode!$B$4:$B$128,0),MATCH("G"&amp;D591&amp;"-T1",FixtureCode!$B$4:$AH$4,0)))))</f>
        <v>-</v>
      </c>
      <c r="F591" s="13" t="str">
        <f>IF(C591="-","-",IF(D591=maxgameno+2,"blank row 2",IF(D591=maxgameno+1,"blank row 1",INDEX(FixtureCode!$B$4:$AH$128,MATCH($C591,FixtureCode!$B$4:$B$128,0),MATCH("G"&amp;D591&amp;"-T2",FixtureCode!$B$4:$AH$4,0)))))</f>
        <v>-</v>
      </c>
      <c r="G591" s="12" t="str">
        <f>IF(C591="-","-",IF(AND(ISNUMBER(Fixture!G595),ISNUMBER(Fixture!I595),Fixture!F595&lt;&gt;"BYE",Fixture!J595&lt;&gt;"BYE"),"Yes","-"))</f>
        <v>-</v>
      </c>
      <c r="H591" s="9" t="str">
        <f>IF(G591="-","-",IF(Fixture!G595&gt;Fixture!I595,Settings!$G$7,IF(Fixture!G595=Fixture!I595,Settings!$G$8,IF(Fixture!G595&lt;Fixture!I595,Settings!$G$9,"-"))))</f>
        <v>-</v>
      </c>
      <c r="I591" s="13" t="str">
        <f>IF(G591="-","-",IF(Fixture!I595&gt;Fixture!G595,Settings!$G$7,IF(Fixture!I595=Fixture!G595,Settings!$G$8,IF(Fixture!I595&lt;Fixture!G595,Settings!$G$9,"-"))))</f>
        <v>-</v>
      </c>
    </row>
    <row r="592" spans="3:9" x14ac:dyDescent="0.25">
      <c r="C592" s="12" t="str">
        <f t="shared" si="20"/>
        <v>-</v>
      </c>
      <c r="D592" s="9" t="str">
        <f t="shared" si="21"/>
        <v>-</v>
      </c>
      <c r="E592" s="9" t="str">
        <f>IF(C592="-","-",IF(D592=maxgameno+2,"blank row 2",IF(D592=maxgameno+1,"blank row 1",INDEX(FixtureCode!$B$4:$AH$128,MATCH($C592,FixtureCode!$B$4:$B$128,0),MATCH("G"&amp;D592&amp;"-T1",FixtureCode!$B$4:$AH$4,0)))))</f>
        <v>-</v>
      </c>
      <c r="F592" s="13" t="str">
        <f>IF(C592="-","-",IF(D592=maxgameno+2,"blank row 2",IF(D592=maxgameno+1,"blank row 1",INDEX(FixtureCode!$B$4:$AH$128,MATCH($C592,FixtureCode!$B$4:$B$128,0),MATCH("G"&amp;D592&amp;"-T2",FixtureCode!$B$4:$AH$4,0)))))</f>
        <v>-</v>
      </c>
      <c r="G592" s="12" t="str">
        <f>IF(C592="-","-",IF(AND(ISNUMBER(Fixture!G596),ISNUMBER(Fixture!I596),Fixture!F596&lt;&gt;"BYE",Fixture!J596&lt;&gt;"BYE"),"Yes","-"))</f>
        <v>-</v>
      </c>
      <c r="H592" s="9" t="str">
        <f>IF(G592="-","-",IF(Fixture!G596&gt;Fixture!I596,Settings!$G$7,IF(Fixture!G596=Fixture!I596,Settings!$G$8,IF(Fixture!G596&lt;Fixture!I596,Settings!$G$9,"-"))))</f>
        <v>-</v>
      </c>
      <c r="I592" s="13" t="str">
        <f>IF(G592="-","-",IF(Fixture!I596&gt;Fixture!G596,Settings!$G$7,IF(Fixture!I596=Fixture!G596,Settings!$G$8,IF(Fixture!I596&lt;Fixture!G596,Settings!$G$9,"-"))))</f>
        <v>-</v>
      </c>
    </row>
    <row r="593" spans="3:9" x14ac:dyDescent="0.25">
      <c r="C593" s="12" t="str">
        <f t="shared" si="20"/>
        <v>-</v>
      </c>
      <c r="D593" s="9" t="str">
        <f t="shared" si="21"/>
        <v>-</v>
      </c>
      <c r="E593" s="9" t="str">
        <f>IF(C593="-","-",IF(D593=maxgameno+2,"blank row 2",IF(D593=maxgameno+1,"blank row 1",INDEX(FixtureCode!$B$4:$AH$128,MATCH($C593,FixtureCode!$B$4:$B$128,0),MATCH("G"&amp;D593&amp;"-T1",FixtureCode!$B$4:$AH$4,0)))))</f>
        <v>-</v>
      </c>
      <c r="F593" s="13" t="str">
        <f>IF(C593="-","-",IF(D593=maxgameno+2,"blank row 2",IF(D593=maxgameno+1,"blank row 1",INDEX(FixtureCode!$B$4:$AH$128,MATCH($C593,FixtureCode!$B$4:$B$128,0),MATCH("G"&amp;D593&amp;"-T2",FixtureCode!$B$4:$AH$4,0)))))</f>
        <v>-</v>
      </c>
      <c r="G593" s="12" t="str">
        <f>IF(C593="-","-",IF(AND(ISNUMBER(Fixture!G597),ISNUMBER(Fixture!I597),Fixture!F597&lt;&gt;"BYE",Fixture!J597&lt;&gt;"BYE"),"Yes","-"))</f>
        <v>-</v>
      </c>
      <c r="H593" s="9" t="str">
        <f>IF(G593="-","-",IF(Fixture!G597&gt;Fixture!I597,Settings!$G$7,IF(Fixture!G597=Fixture!I597,Settings!$G$8,IF(Fixture!G597&lt;Fixture!I597,Settings!$G$9,"-"))))</f>
        <v>-</v>
      </c>
      <c r="I593" s="13" t="str">
        <f>IF(G593="-","-",IF(Fixture!I597&gt;Fixture!G597,Settings!$G$7,IF(Fixture!I597=Fixture!G597,Settings!$G$8,IF(Fixture!I597&lt;Fixture!G597,Settings!$G$9,"-"))))</f>
        <v>-</v>
      </c>
    </row>
    <row r="594" spans="3:9" x14ac:dyDescent="0.25">
      <c r="C594" s="12" t="str">
        <f t="shared" si="20"/>
        <v>-</v>
      </c>
      <c r="D594" s="9" t="str">
        <f t="shared" si="21"/>
        <v>-</v>
      </c>
      <c r="E594" s="9" t="str">
        <f>IF(C594="-","-",IF(D594=maxgameno+2,"blank row 2",IF(D594=maxgameno+1,"blank row 1",INDEX(FixtureCode!$B$4:$AH$128,MATCH($C594,FixtureCode!$B$4:$B$128,0),MATCH("G"&amp;D594&amp;"-T1",FixtureCode!$B$4:$AH$4,0)))))</f>
        <v>-</v>
      </c>
      <c r="F594" s="13" t="str">
        <f>IF(C594="-","-",IF(D594=maxgameno+2,"blank row 2",IF(D594=maxgameno+1,"blank row 1",INDEX(FixtureCode!$B$4:$AH$128,MATCH($C594,FixtureCode!$B$4:$B$128,0),MATCH("G"&amp;D594&amp;"-T2",FixtureCode!$B$4:$AH$4,0)))))</f>
        <v>-</v>
      </c>
      <c r="G594" s="12" t="str">
        <f>IF(C594="-","-",IF(AND(ISNUMBER(Fixture!G598),ISNUMBER(Fixture!I598),Fixture!F598&lt;&gt;"BYE",Fixture!J598&lt;&gt;"BYE"),"Yes","-"))</f>
        <v>-</v>
      </c>
      <c r="H594" s="9" t="str">
        <f>IF(G594="-","-",IF(Fixture!G598&gt;Fixture!I598,Settings!$G$7,IF(Fixture!G598=Fixture!I598,Settings!$G$8,IF(Fixture!G598&lt;Fixture!I598,Settings!$G$9,"-"))))</f>
        <v>-</v>
      </c>
      <c r="I594" s="13" t="str">
        <f>IF(G594="-","-",IF(Fixture!I598&gt;Fixture!G598,Settings!$G$7,IF(Fixture!I598=Fixture!G598,Settings!$G$8,IF(Fixture!I598&lt;Fixture!G598,Settings!$G$9,"-"))))</f>
        <v>-</v>
      </c>
    </row>
    <row r="595" spans="3:9" x14ac:dyDescent="0.25">
      <c r="C595" s="12" t="str">
        <f t="shared" si="20"/>
        <v>-</v>
      </c>
      <c r="D595" s="9" t="str">
        <f t="shared" si="21"/>
        <v>-</v>
      </c>
      <c r="E595" s="9" t="str">
        <f>IF(C595="-","-",IF(D595=maxgameno+2,"blank row 2",IF(D595=maxgameno+1,"blank row 1",INDEX(FixtureCode!$B$4:$AH$128,MATCH($C595,FixtureCode!$B$4:$B$128,0),MATCH("G"&amp;D595&amp;"-T1",FixtureCode!$B$4:$AH$4,0)))))</f>
        <v>-</v>
      </c>
      <c r="F595" s="13" t="str">
        <f>IF(C595="-","-",IF(D595=maxgameno+2,"blank row 2",IF(D595=maxgameno+1,"blank row 1",INDEX(FixtureCode!$B$4:$AH$128,MATCH($C595,FixtureCode!$B$4:$B$128,0),MATCH("G"&amp;D595&amp;"-T2",FixtureCode!$B$4:$AH$4,0)))))</f>
        <v>-</v>
      </c>
      <c r="G595" s="12" t="str">
        <f>IF(C595="-","-",IF(AND(ISNUMBER(Fixture!G599),ISNUMBER(Fixture!I599),Fixture!F599&lt;&gt;"BYE",Fixture!J599&lt;&gt;"BYE"),"Yes","-"))</f>
        <v>-</v>
      </c>
      <c r="H595" s="9" t="str">
        <f>IF(G595="-","-",IF(Fixture!G599&gt;Fixture!I599,Settings!$G$7,IF(Fixture!G599=Fixture!I599,Settings!$G$8,IF(Fixture!G599&lt;Fixture!I599,Settings!$G$9,"-"))))</f>
        <v>-</v>
      </c>
      <c r="I595" s="13" t="str">
        <f>IF(G595="-","-",IF(Fixture!I599&gt;Fixture!G599,Settings!$G$7,IF(Fixture!I599=Fixture!G599,Settings!$G$8,IF(Fixture!I599&lt;Fixture!G599,Settings!$G$9,"-"))))</f>
        <v>-</v>
      </c>
    </row>
    <row r="596" spans="3:9" x14ac:dyDescent="0.25">
      <c r="C596" s="12" t="str">
        <f t="shared" si="20"/>
        <v>-</v>
      </c>
      <c r="D596" s="9" t="str">
        <f t="shared" si="21"/>
        <v>-</v>
      </c>
      <c r="E596" s="9" t="str">
        <f>IF(C596="-","-",IF(D596=maxgameno+2,"blank row 2",IF(D596=maxgameno+1,"blank row 1",INDEX(FixtureCode!$B$4:$AH$128,MATCH($C596,FixtureCode!$B$4:$B$128,0),MATCH("G"&amp;D596&amp;"-T1",FixtureCode!$B$4:$AH$4,0)))))</f>
        <v>-</v>
      </c>
      <c r="F596" s="13" t="str">
        <f>IF(C596="-","-",IF(D596=maxgameno+2,"blank row 2",IF(D596=maxgameno+1,"blank row 1",INDEX(FixtureCode!$B$4:$AH$128,MATCH($C596,FixtureCode!$B$4:$B$128,0),MATCH("G"&amp;D596&amp;"-T2",FixtureCode!$B$4:$AH$4,0)))))</f>
        <v>-</v>
      </c>
      <c r="G596" s="12" t="str">
        <f>IF(C596="-","-",IF(AND(ISNUMBER(Fixture!G600),ISNUMBER(Fixture!I600),Fixture!F600&lt;&gt;"BYE",Fixture!J600&lt;&gt;"BYE"),"Yes","-"))</f>
        <v>-</v>
      </c>
      <c r="H596" s="9" t="str">
        <f>IF(G596="-","-",IF(Fixture!G600&gt;Fixture!I600,Settings!$G$7,IF(Fixture!G600=Fixture!I600,Settings!$G$8,IF(Fixture!G600&lt;Fixture!I600,Settings!$G$9,"-"))))</f>
        <v>-</v>
      </c>
      <c r="I596" s="13" t="str">
        <f>IF(G596="-","-",IF(Fixture!I600&gt;Fixture!G600,Settings!$G$7,IF(Fixture!I600=Fixture!G600,Settings!$G$8,IF(Fixture!I600&lt;Fixture!G600,Settings!$G$9,"-"))))</f>
        <v>-</v>
      </c>
    </row>
    <row r="597" spans="3:9" x14ac:dyDescent="0.25">
      <c r="C597" s="12" t="str">
        <f t="shared" si="20"/>
        <v>-</v>
      </c>
      <c r="D597" s="9" t="str">
        <f t="shared" si="21"/>
        <v>-</v>
      </c>
      <c r="E597" s="9" t="str">
        <f>IF(C597="-","-",IF(D597=maxgameno+2,"blank row 2",IF(D597=maxgameno+1,"blank row 1",INDEX(FixtureCode!$B$4:$AH$128,MATCH($C597,FixtureCode!$B$4:$B$128,0),MATCH("G"&amp;D597&amp;"-T1",FixtureCode!$B$4:$AH$4,0)))))</f>
        <v>-</v>
      </c>
      <c r="F597" s="13" t="str">
        <f>IF(C597="-","-",IF(D597=maxgameno+2,"blank row 2",IF(D597=maxgameno+1,"blank row 1",INDEX(FixtureCode!$B$4:$AH$128,MATCH($C597,FixtureCode!$B$4:$B$128,0),MATCH("G"&amp;D597&amp;"-T2",FixtureCode!$B$4:$AH$4,0)))))</f>
        <v>-</v>
      </c>
      <c r="G597" s="12" t="str">
        <f>IF(C597="-","-",IF(AND(ISNUMBER(Fixture!G601),ISNUMBER(Fixture!I601),Fixture!F601&lt;&gt;"BYE",Fixture!J601&lt;&gt;"BYE"),"Yes","-"))</f>
        <v>-</v>
      </c>
      <c r="H597" s="9" t="str">
        <f>IF(G597="-","-",IF(Fixture!G601&gt;Fixture!I601,Settings!$G$7,IF(Fixture!G601=Fixture!I601,Settings!$G$8,IF(Fixture!G601&lt;Fixture!I601,Settings!$G$9,"-"))))</f>
        <v>-</v>
      </c>
      <c r="I597" s="13" t="str">
        <f>IF(G597="-","-",IF(Fixture!I601&gt;Fixture!G601,Settings!$G$7,IF(Fixture!I601=Fixture!G601,Settings!$G$8,IF(Fixture!I601&lt;Fixture!G601,Settings!$G$9,"-"))))</f>
        <v>-</v>
      </c>
    </row>
    <row r="598" spans="3:9" x14ac:dyDescent="0.25">
      <c r="C598" s="12" t="str">
        <f t="shared" si="20"/>
        <v>-</v>
      </c>
      <c r="D598" s="9" t="str">
        <f t="shared" si="21"/>
        <v>-</v>
      </c>
      <c r="E598" s="9" t="str">
        <f>IF(C598="-","-",IF(D598=maxgameno+2,"blank row 2",IF(D598=maxgameno+1,"blank row 1",INDEX(FixtureCode!$B$4:$AH$128,MATCH($C598,FixtureCode!$B$4:$B$128,0),MATCH("G"&amp;D598&amp;"-T1",FixtureCode!$B$4:$AH$4,0)))))</f>
        <v>-</v>
      </c>
      <c r="F598" s="13" t="str">
        <f>IF(C598="-","-",IF(D598=maxgameno+2,"blank row 2",IF(D598=maxgameno+1,"blank row 1",INDEX(FixtureCode!$B$4:$AH$128,MATCH($C598,FixtureCode!$B$4:$B$128,0),MATCH("G"&amp;D598&amp;"-T2",FixtureCode!$B$4:$AH$4,0)))))</f>
        <v>-</v>
      </c>
      <c r="G598" s="12" t="str">
        <f>IF(C598="-","-",IF(AND(ISNUMBER(Fixture!G602),ISNUMBER(Fixture!I602),Fixture!F602&lt;&gt;"BYE",Fixture!J602&lt;&gt;"BYE"),"Yes","-"))</f>
        <v>-</v>
      </c>
      <c r="H598" s="9" t="str">
        <f>IF(G598="-","-",IF(Fixture!G602&gt;Fixture!I602,Settings!$G$7,IF(Fixture!G602=Fixture!I602,Settings!$G$8,IF(Fixture!G602&lt;Fixture!I602,Settings!$G$9,"-"))))</f>
        <v>-</v>
      </c>
      <c r="I598" s="13" t="str">
        <f>IF(G598="-","-",IF(Fixture!I602&gt;Fixture!G602,Settings!$G$7,IF(Fixture!I602=Fixture!G602,Settings!$G$8,IF(Fixture!I602&lt;Fixture!G602,Settings!$G$9,"-"))))</f>
        <v>-</v>
      </c>
    </row>
    <row r="599" spans="3:9" x14ac:dyDescent="0.25">
      <c r="C599" s="12" t="str">
        <f t="shared" si="20"/>
        <v>-</v>
      </c>
      <c r="D599" s="9" t="str">
        <f t="shared" si="21"/>
        <v>-</v>
      </c>
      <c r="E599" s="9" t="str">
        <f>IF(C599="-","-",IF(D599=maxgameno+2,"blank row 2",IF(D599=maxgameno+1,"blank row 1",INDEX(FixtureCode!$B$4:$AH$128,MATCH($C599,FixtureCode!$B$4:$B$128,0),MATCH("G"&amp;D599&amp;"-T1",FixtureCode!$B$4:$AH$4,0)))))</f>
        <v>-</v>
      </c>
      <c r="F599" s="13" t="str">
        <f>IF(C599="-","-",IF(D599=maxgameno+2,"blank row 2",IF(D599=maxgameno+1,"blank row 1",INDEX(FixtureCode!$B$4:$AH$128,MATCH($C599,FixtureCode!$B$4:$B$128,0),MATCH("G"&amp;D599&amp;"-T2",FixtureCode!$B$4:$AH$4,0)))))</f>
        <v>-</v>
      </c>
      <c r="G599" s="12" t="str">
        <f>IF(C599="-","-",IF(AND(ISNUMBER(Fixture!G603),ISNUMBER(Fixture!I603),Fixture!F603&lt;&gt;"BYE",Fixture!J603&lt;&gt;"BYE"),"Yes","-"))</f>
        <v>-</v>
      </c>
      <c r="H599" s="9" t="str">
        <f>IF(G599="-","-",IF(Fixture!G603&gt;Fixture!I603,Settings!$G$7,IF(Fixture!G603=Fixture!I603,Settings!$G$8,IF(Fixture!G603&lt;Fixture!I603,Settings!$G$9,"-"))))</f>
        <v>-</v>
      </c>
      <c r="I599" s="13" t="str">
        <f>IF(G599="-","-",IF(Fixture!I603&gt;Fixture!G603,Settings!$G$7,IF(Fixture!I603=Fixture!G603,Settings!$G$8,IF(Fixture!I603&lt;Fixture!G603,Settings!$G$9,"-"))))</f>
        <v>-</v>
      </c>
    </row>
    <row r="600" spans="3:9" x14ac:dyDescent="0.25">
      <c r="C600" s="12" t="str">
        <f t="shared" si="20"/>
        <v>-</v>
      </c>
      <c r="D600" s="9" t="str">
        <f t="shared" si="21"/>
        <v>-</v>
      </c>
      <c r="E600" s="9" t="str">
        <f>IF(C600="-","-",IF(D600=maxgameno+2,"blank row 2",IF(D600=maxgameno+1,"blank row 1",INDEX(FixtureCode!$B$4:$AH$128,MATCH($C600,FixtureCode!$B$4:$B$128,0),MATCH("G"&amp;D600&amp;"-T1",FixtureCode!$B$4:$AH$4,0)))))</f>
        <v>-</v>
      </c>
      <c r="F600" s="13" t="str">
        <f>IF(C600="-","-",IF(D600=maxgameno+2,"blank row 2",IF(D600=maxgameno+1,"blank row 1",INDEX(FixtureCode!$B$4:$AH$128,MATCH($C600,FixtureCode!$B$4:$B$128,0),MATCH("G"&amp;D600&amp;"-T2",FixtureCode!$B$4:$AH$4,0)))))</f>
        <v>-</v>
      </c>
      <c r="G600" s="12" t="str">
        <f>IF(C600="-","-",IF(AND(ISNUMBER(Fixture!G604),ISNUMBER(Fixture!I604),Fixture!F604&lt;&gt;"BYE",Fixture!J604&lt;&gt;"BYE"),"Yes","-"))</f>
        <v>-</v>
      </c>
      <c r="H600" s="9" t="str">
        <f>IF(G600="-","-",IF(Fixture!G604&gt;Fixture!I604,Settings!$G$7,IF(Fixture!G604=Fixture!I604,Settings!$G$8,IF(Fixture!G604&lt;Fixture!I604,Settings!$G$9,"-"))))</f>
        <v>-</v>
      </c>
      <c r="I600" s="13" t="str">
        <f>IF(G600="-","-",IF(Fixture!I604&gt;Fixture!G604,Settings!$G$7,IF(Fixture!I604=Fixture!G604,Settings!$G$8,IF(Fixture!I604&lt;Fixture!G604,Settings!$G$9,"-"))))</f>
        <v>-</v>
      </c>
    </row>
    <row r="601" spans="3:9" x14ac:dyDescent="0.25">
      <c r="C601" s="12" t="str">
        <f t="shared" si="20"/>
        <v>-</v>
      </c>
      <c r="D601" s="9" t="str">
        <f t="shared" si="21"/>
        <v>-</v>
      </c>
      <c r="E601" s="9" t="str">
        <f>IF(C601="-","-",IF(D601=maxgameno+2,"blank row 2",IF(D601=maxgameno+1,"blank row 1",INDEX(FixtureCode!$B$4:$AH$128,MATCH($C601,FixtureCode!$B$4:$B$128,0),MATCH("G"&amp;D601&amp;"-T1",FixtureCode!$B$4:$AH$4,0)))))</f>
        <v>-</v>
      </c>
      <c r="F601" s="13" t="str">
        <f>IF(C601="-","-",IF(D601=maxgameno+2,"blank row 2",IF(D601=maxgameno+1,"blank row 1",INDEX(FixtureCode!$B$4:$AH$128,MATCH($C601,FixtureCode!$B$4:$B$128,0),MATCH("G"&amp;D601&amp;"-T2",FixtureCode!$B$4:$AH$4,0)))))</f>
        <v>-</v>
      </c>
      <c r="G601" s="12" t="str">
        <f>IF(C601="-","-",IF(AND(ISNUMBER(Fixture!G605),ISNUMBER(Fixture!I605),Fixture!F605&lt;&gt;"BYE",Fixture!J605&lt;&gt;"BYE"),"Yes","-"))</f>
        <v>-</v>
      </c>
      <c r="H601" s="9" t="str">
        <f>IF(G601="-","-",IF(Fixture!G605&gt;Fixture!I605,Settings!$G$7,IF(Fixture!G605=Fixture!I605,Settings!$G$8,IF(Fixture!G605&lt;Fixture!I605,Settings!$G$9,"-"))))</f>
        <v>-</v>
      </c>
      <c r="I601" s="13" t="str">
        <f>IF(G601="-","-",IF(Fixture!I605&gt;Fixture!G605,Settings!$G$7,IF(Fixture!I605=Fixture!G605,Settings!$G$8,IF(Fixture!I605&lt;Fixture!G605,Settings!$G$9,"-"))))</f>
        <v>-</v>
      </c>
    </row>
    <row r="602" spans="3:9" x14ac:dyDescent="0.25">
      <c r="C602" s="12" t="str">
        <f t="shared" si="20"/>
        <v>-</v>
      </c>
      <c r="D602" s="9" t="str">
        <f t="shared" si="21"/>
        <v>-</v>
      </c>
      <c r="E602" s="9" t="str">
        <f>IF(C602="-","-",IF(D602=maxgameno+2,"blank row 2",IF(D602=maxgameno+1,"blank row 1",INDEX(FixtureCode!$B$4:$AH$128,MATCH($C602,FixtureCode!$B$4:$B$128,0),MATCH("G"&amp;D602&amp;"-T1",FixtureCode!$B$4:$AH$4,0)))))</f>
        <v>-</v>
      </c>
      <c r="F602" s="13" t="str">
        <f>IF(C602="-","-",IF(D602=maxgameno+2,"blank row 2",IF(D602=maxgameno+1,"blank row 1",INDEX(FixtureCode!$B$4:$AH$128,MATCH($C602,FixtureCode!$B$4:$B$128,0),MATCH("G"&amp;D602&amp;"-T2",FixtureCode!$B$4:$AH$4,0)))))</f>
        <v>-</v>
      </c>
      <c r="G602" s="12" t="str">
        <f>IF(C602="-","-",IF(AND(ISNUMBER(Fixture!G606),ISNUMBER(Fixture!I606),Fixture!F606&lt;&gt;"BYE",Fixture!J606&lt;&gt;"BYE"),"Yes","-"))</f>
        <v>-</v>
      </c>
      <c r="H602" s="9" t="str">
        <f>IF(G602="-","-",IF(Fixture!G606&gt;Fixture!I606,Settings!$G$7,IF(Fixture!G606=Fixture!I606,Settings!$G$8,IF(Fixture!G606&lt;Fixture!I606,Settings!$G$9,"-"))))</f>
        <v>-</v>
      </c>
      <c r="I602" s="13" t="str">
        <f>IF(G602="-","-",IF(Fixture!I606&gt;Fixture!G606,Settings!$G$7,IF(Fixture!I606=Fixture!G606,Settings!$G$8,IF(Fixture!I606&lt;Fixture!G606,Settings!$G$9,"-"))))</f>
        <v>-</v>
      </c>
    </row>
    <row r="603" spans="3:9" x14ac:dyDescent="0.25">
      <c r="C603" s="12" t="str">
        <f t="shared" si="20"/>
        <v>-</v>
      </c>
      <c r="D603" s="9" t="str">
        <f t="shared" si="21"/>
        <v>-</v>
      </c>
      <c r="E603" s="9" t="str">
        <f>IF(C603="-","-",IF(D603=maxgameno+2,"blank row 2",IF(D603=maxgameno+1,"blank row 1",INDEX(FixtureCode!$B$4:$AH$128,MATCH($C603,FixtureCode!$B$4:$B$128,0),MATCH("G"&amp;D603&amp;"-T1",FixtureCode!$B$4:$AH$4,0)))))</f>
        <v>-</v>
      </c>
      <c r="F603" s="13" t="str">
        <f>IF(C603="-","-",IF(D603=maxgameno+2,"blank row 2",IF(D603=maxgameno+1,"blank row 1",INDEX(FixtureCode!$B$4:$AH$128,MATCH($C603,FixtureCode!$B$4:$B$128,0),MATCH("G"&amp;D603&amp;"-T2",FixtureCode!$B$4:$AH$4,0)))))</f>
        <v>-</v>
      </c>
      <c r="G603" s="12" t="str">
        <f>IF(C603="-","-",IF(AND(ISNUMBER(Fixture!G607),ISNUMBER(Fixture!I607),Fixture!F607&lt;&gt;"BYE",Fixture!J607&lt;&gt;"BYE"),"Yes","-"))</f>
        <v>-</v>
      </c>
      <c r="H603" s="9" t="str">
        <f>IF(G603="-","-",IF(Fixture!G607&gt;Fixture!I607,Settings!$G$7,IF(Fixture!G607=Fixture!I607,Settings!$G$8,IF(Fixture!G607&lt;Fixture!I607,Settings!$G$9,"-"))))</f>
        <v>-</v>
      </c>
      <c r="I603" s="13" t="str">
        <f>IF(G603="-","-",IF(Fixture!I607&gt;Fixture!G607,Settings!$G$7,IF(Fixture!I607=Fixture!G607,Settings!$G$8,IF(Fixture!I607&lt;Fixture!G607,Settings!$G$9,"-"))))</f>
        <v>-</v>
      </c>
    </row>
    <row r="604" spans="3:9" x14ac:dyDescent="0.25">
      <c r="C604" s="12" t="str">
        <f t="shared" si="20"/>
        <v>-</v>
      </c>
      <c r="D604" s="9" t="str">
        <f t="shared" si="21"/>
        <v>-</v>
      </c>
      <c r="E604" s="9" t="str">
        <f>IF(C604="-","-",IF(D604=maxgameno+2,"blank row 2",IF(D604=maxgameno+1,"blank row 1",INDEX(FixtureCode!$B$4:$AH$128,MATCH($C604,FixtureCode!$B$4:$B$128,0),MATCH("G"&amp;D604&amp;"-T1",FixtureCode!$B$4:$AH$4,0)))))</f>
        <v>-</v>
      </c>
      <c r="F604" s="13" t="str">
        <f>IF(C604="-","-",IF(D604=maxgameno+2,"blank row 2",IF(D604=maxgameno+1,"blank row 1",INDEX(FixtureCode!$B$4:$AH$128,MATCH($C604,FixtureCode!$B$4:$B$128,0),MATCH("G"&amp;D604&amp;"-T2",FixtureCode!$B$4:$AH$4,0)))))</f>
        <v>-</v>
      </c>
      <c r="G604" s="12" t="str">
        <f>IF(C604="-","-",IF(AND(ISNUMBER(Fixture!G608),ISNUMBER(Fixture!I608),Fixture!F608&lt;&gt;"BYE",Fixture!J608&lt;&gt;"BYE"),"Yes","-"))</f>
        <v>-</v>
      </c>
      <c r="H604" s="9" t="str">
        <f>IF(G604="-","-",IF(Fixture!G608&gt;Fixture!I608,Settings!$G$7,IF(Fixture!G608=Fixture!I608,Settings!$G$8,IF(Fixture!G608&lt;Fixture!I608,Settings!$G$9,"-"))))</f>
        <v>-</v>
      </c>
      <c r="I604" s="13" t="str">
        <f>IF(G604="-","-",IF(Fixture!I608&gt;Fixture!G608,Settings!$G$7,IF(Fixture!I608=Fixture!G608,Settings!$G$8,IF(Fixture!I608&lt;Fixture!G608,Settings!$G$9,"-"))))</f>
        <v>-</v>
      </c>
    </row>
    <row r="605" spans="3:9" x14ac:dyDescent="0.25">
      <c r="C605" s="12" t="str">
        <f t="shared" si="20"/>
        <v>-</v>
      </c>
      <c r="D605" s="9" t="str">
        <f t="shared" si="21"/>
        <v>-</v>
      </c>
      <c r="E605" s="9" t="str">
        <f>IF(C605="-","-",IF(D605=maxgameno+2,"blank row 2",IF(D605=maxgameno+1,"blank row 1",INDEX(FixtureCode!$B$4:$AH$128,MATCH($C605,FixtureCode!$B$4:$B$128,0),MATCH("G"&amp;D605&amp;"-T1",FixtureCode!$B$4:$AH$4,0)))))</f>
        <v>-</v>
      </c>
      <c r="F605" s="13" t="str">
        <f>IF(C605="-","-",IF(D605=maxgameno+2,"blank row 2",IF(D605=maxgameno+1,"blank row 1",INDEX(FixtureCode!$B$4:$AH$128,MATCH($C605,FixtureCode!$B$4:$B$128,0),MATCH("G"&amp;D605&amp;"-T2",FixtureCode!$B$4:$AH$4,0)))))</f>
        <v>-</v>
      </c>
      <c r="G605" s="12" t="str">
        <f>IF(C605="-","-",IF(AND(ISNUMBER(Fixture!G609),ISNUMBER(Fixture!I609),Fixture!F609&lt;&gt;"BYE",Fixture!J609&lt;&gt;"BYE"),"Yes","-"))</f>
        <v>-</v>
      </c>
      <c r="H605" s="9" t="str">
        <f>IF(G605="-","-",IF(Fixture!G609&gt;Fixture!I609,Settings!$G$7,IF(Fixture!G609=Fixture!I609,Settings!$G$8,IF(Fixture!G609&lt;Fixture!I609,Settings!$G$9,"-"))))</f>
        <v>-</v>
      </c>
      <c r="I605" s="13" t="str">
        <f>IF(G605="-","-",IF(Fixture!I609&gt;Fixture!G609,Settings!$G$7,IF(Fixture!I609=Fixture!G609,Settings!$G$8,IF(Fixture!I609&lt;Fixture!G609,Settings!$G$9,"-"))))</f>
        <v>-</v>
      </c>
    </row>
    <row r="606" spans="3:9" x14ac:dyDescent="0.25">
      <c r="C606" s="12" t="str">
        <f t="shared" si="20"/>
        <v>-</v>
      </c>
      <c r="D606" s="9" t="str">
        <f t="shared" si="21"/>
        <v>-</v>
      </c>
      <c r="E606" s="9" t="str">
        <f>IF(C606="-","-",IF(D606=maxgameno+2,"blank row 2",IF(D606=maxgameno+1,"blank row 1",INDEX(FixtureCode!$B$4:$AH$128,MATCH($C606,FixtureCode!$B$4:$B$128,0),MATCH("G"&amp;D606&amp;"-T1",FixtureCode!$B$4:$AH$4,0)))))</f>
        <v>-</v>
      </c>
      <c r="F606" s="13" t="str">
        <f>IF(C606="-","-",IF(D606=maxgameno+2,"blank row 2",IF(D606=maxgameno+1,"blank row 1",INDEX(FixtureCode!$B$4:$AH$128,MATCH($C606,FixtureCode!$B$4:$B$128,0),MATCH("G"&amp;D606&amp;"-T2",FixtureCode!$B$4:$AH$4,0)))))</f>
        <v>-</v>
      </c>
      <c r="G606" s="12" t="str">
        <f>IF(C606="-","-",IF(AND(ISNUMBER(Fixture!G610),ISNUMBER(Fixture!I610),Fixture!F610&lt;&gt;"BYE",Fixture!J610&lt;&gt;"BYE"),"Yes","-"))</f>
        <v>-</v>
      </c>
      <c r="H606" s="9" t="str">
        <f>IF(G606="-","-",IF(Fixture!G610&gt;Fixture!I610,Settings!$G$7,IF(Fixture!G610=Fixture!I610,Settings!$G$8,IF(Fixture!G610&lt;Fixture!I610,Settings!$G$9,"-"))))</f>
        <v>-</v>
      </c>
      <c r="I606" s="13" t="str">
        <f>IF(G606="-","-",IF(Fixture!I610&gt;Fixture!G610,Settings!$G$7,IF(Fixture!I610=Fixture!G610,Settings!$G$8,IF(Fixture!I610&lt;Fixture!G610,Settings!$G$9,"-"))))</f>
        <v>-</v>
      </c>
    </row>
    <row r="607" spans="3:9" x14ac:dyDescent="0.25">
      <c r="C607" s="12" t="str">
        <f t="shared" si="20"/>
        <v>-</v>
      </c>
      <c r="D607" s="9" t="str">
        <f t="shared" si="21"/>
        <v>-</v>
      </c>
      <c r="E607" s="9" t="str">
        <f>IF(C607="-","-",IF(D607=maxgameno+2,"blank row 2",IF(D607=maxgameno+1,"blank row 1",INDEX(FixtureCode!$B$4:$AH$128,MATCH($C607,FixtureCode!$B$4:$B$128,0),MATCH("G"&amp;D607&amp;"-T1",FixtureCode!$B$4:$AH$4,0)))))</f>
        <v>-</v>
      </c>
      <c r="F607" s="13" t="str">
        <f>IF(C607="-","-",IF(D607=maxgameno+2,"blank row 2",IF(D607=maxgameno+1,"blank row 1",INDEX(FixtureCode!$B$4:$AH$128,MATCH($C607,FixtureCode!$B$4:$B$128,0),MATCH("G"&amp;D607&amp;"-T2",FixtureCode!$B$4:$AH$4,0)))))</f>
        <v>-</v>
      </c>
      <c r="G607" s="12" t="str">
        <f>IF(C607="-","-",IF(AND(ISNUMBER(Fixture!G611),ISNUMBER(Fixture!I611),Fixture!F611&lt;&gt;"BYE",Fixture!J611&lt;&gt;"BYE"),"Yes","-"))</f>
        <v>-</v>
      </c>
      <c r="H607" s="9" t="str">
        <f>IF(G607="-","-",IF(Fixture!G611&gt;Fixture!I611,Settings!$G$7,IF(Fixture!G611=Fixture!I611,Settings!$G$8,IF(Fixture!G611&lt;Fixture!I611,Settings!$G$9,"-"))))</f>
        <v>-</v>
      </c>
      <c r="I607" s="13" t="str">
        <f>IF(G607="-","-",IF(Fixture!I611&gt;Fixture!G611,Settings!$G$7,IF(Fixture!I611=Fixture!G611,Settings!$G$8,IF(Fixture!I611&lt;Fixture!G611,Settings!$G$9,"-"))))</f>
        <v>-</v>
      </c>
    </row>
    <row r="608" spans="3:9" x14ac:dyDescent="0.25">
      <c r="C608" s="12" t="str">
        <f t="shared" si="20"/>
        <v>-</v>
      </c>
      <c r="D608" s="9" t="str">
        <f t="shared" si="21"/>
        <v>-</v>
      </c>
      <c r="E608" s="9" t="str">
        <f>IF(C608="-","-",IF(D608=maxgameno+2,"blank row 2",IF(D608=maxgameno+1,"blank row 1",INDEX(FixtureCode!$B$4:$AH$128,MATCH($C608,FixtureCode!$B$4:$B$128,0),MATCH("G"&amp;D608&amp;"-T1",FixtureCode!$B$4:$AH$4,0)))))</f>
        <v>-</v>
      </c>
      <c r="F608" s="13" t="str">
        <f>IF(C608="-","-",IF(D608=maxgameno+2,"blank row 2",IF(D608=maxgameno+1,"blank row 1",INDEX(FixtureCode!$B$4:$AH$128,MATCH($C608,FixtureCode!$B$4:$B$128,0),MATCH("G"&amp;D608&amp;"-T2",FixtureCode!$B$4:$AH$4,0)))))</f>
        <v>-</v>
      </c>
      <c r="G608" s="12" t="str">
        <f>IF(C608="-","-",IF(AND(ISNUMBER(Fixture!G612),ISNUMBER(Fixture!I612),Fixture!F612&lt;&gt;"BYE",Fixture!J612&lt;&gt;"BYE"),"Yes","-"))</f>
        <v>-</v>
      </c>
      <c r="H608" s="9" t="str">
        <f>IF(G608="-","-",IF(Fixture!G612&gt;Fixture!I612,Settings!$G$7,IF(Fixture!G612=Fixture!I612,Settings!$G$8,IF(Fixture!G612&lt;Fixture!I612,Settings!$G$9,"-"))))</f>
        <v>-</v>
      </c>
      <c r="I608" s="13" t="str">
        <f>IF(G608="-","-",IF(Fixture!I612&gt;Fixture!G612,Settings!$G$7,IF(Fixture!I612=Fixture!G612,Settings!$G$8,IF(Fixture!I612&lt;Fixture!G612,Settings!$G$9,"-"))))</f>
        <v>-</v>
      </c>
    </row>
    <row r="609" spans="3:9" x14ac:dyDescent="0.25">
      <c r="C609" s="12" t="str">
        <f t="shared" si="20"/>
        <v>-</v>
      </c>
      <c r="D609" s="9" t="str">
        <f t="shared" si="21"/>
        <v>-</v>
      </c>
      <c r="E609" s="9" t="str">
        <f>IF(C609="-","-",IF(D609=maxgameno+2,"blank row 2",IF(D609=maxgameno+1,"blank row 1",INDEX(FixtureCode!$B$4:$AH$128,MATCH($C609,FixtureCode!$B$4:$B$128,0),MATCH("G"&amp;D609&amp;"-T1",FixtureCode!$B$4:$AH$4,0)))))</f>
        <v>-</v>
      </c>
      <c r="F609" s="13" t="str">
        <f>IF(C609="-","-",IF(D609=maxgameno+2,"blank row 2",IF(D609=maxgameno+1,"blank row 1",INDEX(FixtureCode!$B$4:$AH$128,MATCH($C609,FixtureCode!$B$4:$B$128,0),MATCH("G"&amp;D609&amp;"-T2",FixtureCode!$B$4:$AH$4,0)))))</f>
        <v>-</v>
      </c>
      <c r="G609" s="12" t="str">
        <f>IF(C609="-","-",IF(AND(ISNUMBER(Fixture!G613),ISNUMBER(Fixture!I613),Fixture!F613&lt;&gt;"BYE",Fixture!J613&lt;&gt;"BYE"),"Yes","-"))</f>
        <v>-</v>
      </c>
      <c r="H609" s="9" t="str">
        <f>IF(G609="-","-",IF(Fixture!G613&gt;Fixture!I613,Settings!$G$7,IF(Fixture!G613=Fixture!I613,Settings!$G$8,IF(Fixture!G613&lt;Fixture!I613,Settings!$G$9,"-"))))</f>
        <v>-</v>
      </c>
      <c r="I609" s="13" t="str">
        <f>IF(G609="-","-",IF(Fixture!I613&gt;Fixture!G613,Settings!$G$7,IF(Fixture!I613=Fixture!G613,Settings!$G$8,IF(Fixture!I613&lt;Fixture!G613,Settings!$G$9,"-"))))</f>
        <v>-</v>
      </c>
    </row>
    <row r="610" spans="3:9" x14ac:dyDescent="0.25">
      <c r="C610" s="12" t="str">
        <f t="shared" si="20"/>
        <v>-</v>
      </c>
      <c r="D610" s="9" t="str">
        <f t="shared" si="21"/>
        <v>-</v>
      </c>
      <c r="E610" s="9" t="str">
        <f>IF(C610="-","-",IF(D610=maxgameno+2,"blank row 2",IF(D610=maxgameno+1,"blank row 1",INDEX(FixtureCode!$B$4:$AH$128,MATCH($C610,FixtureCode!$B$4:$B$128,0),MATCH("G"&amp;D610&amp;"-T1",FixtureCode!$B$4:$AH$4,0)))))</f>
        <v>-</v>
      </c>
      <c r="F610" s="13" t="str">
        <f>IF(C610="-","-",IF(D610=maxgameno+2,"blank row 2",IF(D610=maxgameno+1,"blank row 1",INDEX(FixtureCode!$B$4:$AH$128,MATCH($C610,FixtureCode!$B$4:$B$128,0),MATCH("G"&amp;D610&amp;"-T2",FixtureCode!$B$4:$AH$4,0)))))</f>
        <v>-</v>
      </c>
      <c r="G610" s="12" t="str">
        <f>IF(C610="-","-",IF(AND(ISNUMBER(Fixture!G614),ISNUMBER(Fixture!I614),Fixture!F614&lt;&gt;"BYE",Fixture!J614&lt;&gt;"BYE"),"Yes","-"))</f>
        <v>-</v>
      </c>
      <c r="H610" s="9" t="str">
        <f>IF(G610="-","-",IF(Fixture!G614&gt;Fixture!I614,Settings!$G$7,IF(Fixture!G614=Fixture!I614,Settings!$G$8,IF(Fixture!G614&lt;Fixture!I614,Settings!$G$9,"-"))))</f>
        <v>-</v>
      </c>
      <c r="I610" s="13" t="str">
        <f>IF(G610="-","-",IF(Fixture!I614&gt;Fixture!G614,Settings!$G$7,IF(Fixture!I614=Fixture!G614,Settings!$G$8,IF(Fixture!I614&lt;Fixture!G614,Settings!$G$9,"-"))))</f>
        <v>-</v>
      </c>
    </row>
    <row r="611" spans="3:9" x14ac:dyDescent="0.25">
      <c r="C611" s="12" t="str">
        <f t="shared" si="20"/>
        <v>-</v>
      </c>
      <c r="D611" s="9" t="str">
        <f t="shared" si="21"/>
        <v>-</v>
      </c>
      <c r="E611" s="9" t="str">
        <f>IF(C611="-","-",IF(D611=maxgameno+2,"blank row 2",IF(D611=maxgameno+1,"blank row 1",INDEX(FixtureCode!$B$4:$AH$128,MATCH($C611,FixtureCode!$B$4:$B$128,0),MATCH("G"&amp;D611&amp;"-T1",FixtureCode!$B$4:$AH$4,0)))))</f>
        <v>-</v>
      </c>
      <c r="F611" s="13" t="str">
        <f>IF(C611="-","-",IF(D611=maxgameno+2,"blank row 2",IF(D611=maxgameno+1,"blank row 1",INDEX(FixtureCode!$B$4:$AH$128,MATCH($C611,FixtureCode!$B$4:$B$128,0),MATCH("G"&amp;D611&amp;"-T2",FixtureCode!$B$4:$AH$4,0)))))</f>
        <v>-</v>
      </c>
      <c r="G611" s="12" t="str">
        <f>IF(C611="-","-",IF(AND(ISNUMBER(Fixture!G615),ISNUMBER(Fixture!I615),Fixture!F615&lt;&gt;"BYE",Fixture!J615&lt;&gt;"BYE"),"Yes","-"))</f>
        <v>-</v>
      </c>
      <c r="H611" s="9" t="str">
        <f>IF(G611="-","-",IF(Fixture!G615&gt;Fixture!I615,Settings!$G$7,IF(Fixture!G615=Fixture!I615,Settings!$G$8,IF(Fixture!G615&lt;Fixture!I615,Settings!$G$9,"-"))))</f>
        <v>-</v>
      </c>
      <c r="I611" s="13" t="str">
        <f>IF(G611="-","-",IF(Fixture!I615&gt;Fixture!G615,Settings!$G$7,IF(Fixture!I615=Fixture!G615,Settings!$G$8,IF(Fixture!I615&lt;Fixture!G615,Settings!$G$9,"-"))))</f>
        <v>-</v>
      </c>
    </row>
    <row r="612" spans="3:9" x14ac:dyDescent="0.25">
      <c r="C612" s="12" t="str">
        <f t="shared" si="20"/>
        <v>-</v>
      </c>
      <c r="D612" s="9" t="str">
        <f t="shared" si="21"/>
        <v>-</v>
      </c>
      <c r="E612" s="9" t="str">
        <f>IF(C612="-","-",IF(D612=maxgameno+2,"blank row 2",IF(D612=maxgameno+1,"blank row 1",INDEX(FixtureCode!$B$4:$AH$128,MATCH($C612,FixtureCode!$B$4:$B$128,0),MATCH("G"&amp;D612&amp;"-T1",FixtureCode!$B$4:$AH$4,0)))))</f>
        <v>-</v>
      </c>
      <c r="F612" s="13" t="str">
        <f>IF(C612="-","-",IF(D612=maxgameno+2,"blank row 2",IF(D612=maxgameno+1,"blank row 1",INDEX(FixtureCode!$B$4:$AH$128,MATCH($C612,FixtureCode!$B$4:$B$128,0),MATCH("G"&amp;D612&amp;"-T2",FixtureCode!$B$4:$AH$4,0)))))</f>
        <v>-</v>
      </c>
      <c r="G612" s="12" t="str">
        <f>IF(C612="-","-",IF(AND(ISNUMBER(Fixture!G616),ISNUMBER(Fixture!I616),Fixture!F616&lt;&gt;"BYE",Fixture!J616&lt;&gt;"BYE"),"Yes","-"))</f>
        <v>-</v>
      </c>
      <c r="H612" s="9" t="str">
        <f>IF(G612="-","-",IF(Fixture!G616&gt;Fixture!I616,Settings!$G$7,IF(Fixture!G616=Fixture!I616,Settings!$G$8,IF(Fixture!G616&lt;Fixture!I616,Settings!$G$9,"-"))))</f>
        <v>-</v>
      </c>
      <c r="I612" s="13" t="str">
        <f>IF(G612="-","-",IF(Fixture!I616&gt;Fixture!G616,Settings!$G$7,IF(Fixture!I616=Fixture!G616,Settings!$G$8,IF(Fixture!I616&lt;Fixture!G616,Settings!$G$9,"-"))))</f>
        <v>-</v>
      </c>
    </row>
    <row r="613" spans="3:9" x14ac:dyDescent="0.25">
      <c r="C613" s="12" t="str">
        <f t="shared" si="20"/>
        <v>-</v>
      </c>
      <c r="D613" s="9" t="str">
        <f t="shared" si="21"/>
        <v>-</v>
      </c>
      <c r="E613" s="9" t="str">
        <f>IF(C613="-","-",IF(D613=maxgameno+2,"blank row 2",IF(D613=maxgameno+1,"blank row 1",INDEX(FixtureCode!$B$4:$AH$128,MATCH($C613,FixtureCode!$B$4:$B$128,0),MATCH("G"&amp;D613&amp;"-T1",FixtureCode!$B$4:$AH$4,0)))))</f>
        <v>-</v>
      </c>
      <c r="F613" s="13" t="str">
        <f>IF(C613="-","-",IF(D613=maxgameno+2,"blank row 2",IF(D613=maxgameno+1,"blank row 1",INDEX(FixtureCode!$B$4:$AH$128,MATCH($C613,FixtureCode!$B$4:$B$128,0),MATCH("G"&amp;D613&amp;"-T2",FixtureCode!$B$4:$AH$4,0)))))</f>
        <v>-</v>
      </c>
      <c r="G613" s="12" t="str">
        <f>IF(C613="-","-",IF(AND(ISNUMBER(Fixture!G617),ISNUMBER(Fixture!I617),Fixture!F617&lt;&gt;"BYE",Fixture!J617&lt;&gt;"BYE"),"Yes","-"))</f>
        <v>-</v>
      </c>
      <c r="H613" s="9" t="str">
        <f>IF(G613="-","-",IF(Fixture!G617&gt;Fixture!I617,Settings!$G$7,IF(Fixture!G617=Fixture!I617,Settings!$G$8,IF(Fixture!G617&lt;Fixture!I617,Settings!$G$9,"-"))))</f>
        <v>-</v>
      </c>
      <c r="I613" s="13" t="str">
        <f>IF(G613="-","-",IF(Fixture!I617&gt;Fixture!G617,Settings!$G$7,IF(Fixture!I617=Fixture!G617,Settings!$G$8,IF(Fixture!I617&lt;Fixture!G617,Settings!$G$9,"-"))))</f>
        <v>-</v>
      </c>
    </row>
    <row r="614" spans="3:9" x14ac:dyDescent="0.25">
      <c r="C614" s="12" t="str">
        <f t="shared" si="20"/>
        <v>-</v>
      </c>
      <c r="D614" s="9" t="str">
        <f t="shared" si="21"/>
        <v>-</v>
      </c>
      <c r="E614" s="9" t="str">
        <f>IF(C614="-","-",IF(D614=maxgameno+2,"blank row 2",IF(D614=maxgameno+1,"blank row 1",INDEX(FixtureCode!$B$4:$AH$128,MATCH($C614,FixtureCode!$B$4:$B$128,0),MATCH("G"&amp;D614&amp;"-T1",FixtureCode!$B$4:$AH$4,0)))))</f>
        <v>-</v>
      </c>
      <c r="F614" s="13" t="str">
        <f>IF(C614="-","-",IF(D614=maxgameno+2,"blank row 2",IF(D614=maxgameno+1,"blank row 1",INDEX(FixtureCode!$B$4:$AH$128,MATCH($C614,FixtureCode!$B$4:$B$128,0),MATCH("G"&amp;D614&amp;"-T2",FixtureCode!$B$4:$AH$4,0)))))</f>
        <v>-</v>
      </c>
      <c r="G614" s="12" t="str">
        <f>IF(C614="-","-",IF(AND(ISNUMBER(Fixture!G618),ISNUMBER(Fixture!I618),Fixture!F618&lt;&gt;"BYE",Fixture!J618&lt;&gt;"BYE"),"Yes","-"))</f>
        <v>-</v>
      </c>
      <c r="H614" s="9" t="str">
        <f>IF(G614="-","-",IF(Fixture!G618&gt;Fixture!I618,Settings!$G$7,IF(Fixture!G618=Fixture!I618,Settings!$G$8,IF(Fixture!G618&lt;Fixture!I618,Settings!$G$9,"-"))))</f>
        <v>-</v>
      </c>
      <c r="I614" s="13" t="str">
        <f>IF(G614="-","-",IF(Fixture!I618&gt;Fixture!G618,Settings!$G$7,IF(Fixture!I618=Fixture!G618,Settings!$G$8,IF(Fixture!I618&lt;Fixture!G618,Settings!$G$9,"-"))))</f>
        <v>-</v>
      </c>
    </row>
    <row r="615" spans="3:9" x14ac:dyDescent="0.25">
      <c r="C615" s="12" t="str">
        <f t="shared" si="20"/>
        <v>-</v>
      </c>
      <c r="D615" s="9" t="str">
        <f t="shared" si="21"/>
        <v>-</v>
      </c>
      <c r="E615" s="9" t="str">
        <f>IF(C615="-","-",IF(D615=maxgameno+2,"blank row 2",IF(D615=maxgameno+1,"blank row 1",INDEX(FixtureCode!$B$4:$AH$128,MATCH($C615,FixtureCode!$B$4:$B$128,0),MATCH("G"&amp;D615&amp;"-T1",FixtureCode!$B$4:$AH$4,0)))))</f>
        <v>-</v>
      </c>
      <c r="F615" s="13" t="str">
        <f>IF(C615="-","-",IF(D615=maxgameno+2,"blank row 2",IF(D615=maxgameno+1,"blank row 1",INDEX(FixtureCode!$B$4:$AH$128,MATCH($C615,FixtureCode!$B$4:$B$128,0),MATCH("G"&amp;D615&amp;"-T2",FixtureCode!$B$4:$AH$4,0)))))</f>
        <v>-</v>
      </c>
      <c r="G615" s="12" t="str">
        <f>IF(C615="-","-",IF(AND(ISNUMBER(Fixture!G619),ISNUMBER(Fixture!I619),Fixture!F619&lt;&gt;"BYE",Fixture!J619&lt;&gt;"BYE"),"Yes","-"))</f>
        <v>-</v>
      </c>
      <c r="H615" s="9" t="str">
        <f>IF(G615="-","-",IF(Fixture!G619&gt;Fixture!I619,Settings!$G$7,IF(Fixture!G619=Fixture!I619,Settings!$G$8,IF(Fixture!G619&lt;Fixture!I619,Settings!$G$9,"-"))))</f>
        <v>-</v>
      </c>
      <c r="I615" s="13" t="str">
        <f>IF(G615="-","-",IF(Fixture!I619&gt;Fixture!G619,Settings!$G$7,IF(Fixture!I619=Fixture!G619,Settings!$G$8,IF(Fixture!I619&lt;Fixture!G619,Settings!$G$9,"-"))))</f>
        <v>-</v>
      </c>
    </row>
    <row r="616" spans="3:9" x14ac:dyDescent="0.25">
      <c r="C616" s="12" t="str">
        <f t="shared" si="20"/>
        <v>-</v>
      </c>
      <c r="D616" s="9" t="str">
        <f t="shared" si="21"/>
        <v>-</v>
      </c>
      <c r="E616" s="9" t="str">
        <f>IF(C616="-","-",IF(D616=maxgameno+2,"blank row 2",IF(D616=maxgameno+1,"blank row 1",INDEX(FixtureCode!$B$4:$AH$128,MATCH($C616,FixtureCode!$B$4:$B$128,0),MATCH("G"&amp;D616&amp;"-T1",FixtureCode!$B$4:$AH$4,0)))))</f>
        <v>-</v>
      </c>
      <c r="F616" s="13" t="str">
        <f>IF(C616="-","-",IF(D616=maxgameno+2,"blank row 2",IF(D616=maxgameno+1,"blank row 1",INDEX(FixtureCode!$B$4:$AH$128,MATCH($C616,FixtureCode!$B$4:$B$128,0),MATCH("G"&amp;D616&amp;"-T2",FixtureCode!$B$4:$AH$4,0)))))</f>
        <v>-</v>
      </c>
      <c r="G616" s="12" t="str">
        <f>IF(C616="-","-",IF(AND(ISNUMBER(Fixture!G620),ISNUMBER(Fixture!I620),Fixture!F620&lt;&gt;"BYE",Fixture!J620&lt;&gt;"BYE"),"Yes","-"))</f>
        <v>-</v>
      </c>
      <c r="H616" s="9" t="str">
        <f>IF(G616="-","-",IF(Fixture!G620&gt;Fixture!I620,Settings!$G$7,IF(Fixture!G620=Fixture!I620,Settings!$G$8,IF(Fixture!G620&lt;Fixture!I620,Settings!$G$9,"-"))))</f>
        <v>-</v>
      </c>
      <c r="I616" s="13" t="str">
        <f>IF(G616="-","-",IF(Fixture!I620&gt;Fixture!G620,Settings!$G$7,IF(Fixture!I620=Fixture!G620,Settings!$G$8,IF(Fixture!I620&lt;Fixture!G620,Settings!$G$9,"-"))))</f>
        <v>-</v>
      </c>
    </row>
    <row r="617" spans="3:9" x14ac:dyDescent="0.25">
      <c r="C617" s="12" t="str">
        <f t="shared" si="20"/>
        <v>-</v>
      </c>
      <c r="D617" s="9" t="str">
        <f t="shared" si="21"/>
        <v>-</v>
      </c>
      <c r="E617" s="9" t="str">
        <f>IF(C617="-","-",IF(D617=maxgameno+2,"blank row 2",IF(D617=maxgameno+1,"blank row 1",INDEX(FixtureCode!$B$4:$AH$128,MATCH($C617,FixtureCode!$B$4:$B$128,0),MATCH("G"&amp;D617&amp;"-T1",FixtureCode!$B$4:$AH$4,0)))))</f>
        <v>-</v>
      </c>
      <c r="F617" s="13" t="str">
        <f>IF(C617="-","-",IF(D617=maxgameno+2,"blank row 2",IF(D617=maxgameno+1,"blank row 1",INDEX(FixtureCode!$B$4:$AH$128,MATCH($C617,FixtureCode!$B$4:$B$128,0),MATCH("G"&amp;D617&amp;"-T2",FixtureCode!$B$4:$AH$4,0)))))</f>
        <v>-</v>
      </c>
      <c r="G617" s="12" t="str">
        <f>IF(C617="-","-",IF(AND(ISNUMBER(Fixture!G621),ISNUMBER(Fixture!I621),Fixture!F621&lt;&gt;"BYE",Fixture!J621&lt;&gt;"BYE"),"Yes","-"))</f>
        <v>-</v>
      </c>
      <c r="H617" s="9" t="str">
        <f>IF(G617="-","-",IF(Fixture!G621&gt;Fixture!I621,Settings!$G$7,IF(Fixture!G621=Fixture!I621,Settings!$G$8,IF(Fixture!G621&lt;Fixture!I621,Settings!$G$9,"-"))))</f>
        <v>-</v>
      </c>
      <c r="I617" s="13" t="str">
        <f>IF(G617="-","-",IF(Fixture!I621&gt;Fixture!G621,Settings!$G$7,IF(Fixture!I621=Fixture!G621,Settings!$G$8,IF(Fixture!I621&lt;Fixture!G621,Settings!$G$9,"-"))))</f>
        <v>-</v>
      </c>
    </row>
    <row r="618" spans="3:9" x14ac:dyDescent="0.25">
      <c r="C618" s="12" t="str">
        <f t="shared" si="20"/>
        <v>-</v>
      </c>
      <c r="D618" s="9" t="str">
        <f t="shared" si="21"/>
        <v>-</v>
      </c>
      <c r="E618" s="9" t="str">
        <f>IF(C618="-","-",IF(D618=maxgameno+2,"blank row 2",IF(D618=maxgameno+1,"blank row 1",INDEX(FixtureCode!$B$4:$AH$128,MATCH($C618,FixtureCode!$B$4:$B$128,0),MATCH("G"&amp;D618&amp;"-T1",FixtureCode!$B$4:$AH$4,0)))))</f>
        <v>-</v>
      </c>
      <c r="F618" s="13" t="str">
        <f>IF(C618="-","-",IF(D618=maxgameno+2,"blank row 2",IF(D618=maxgameno+1,"blank row 1",INDEX(FixtureCode!$B$4:$AH$128,MATCH($C618,FixtureCode!$B$4:$B$128,0),MATCH("G"&amp;D618&amp;"-T2",FixtureCode!$B$4:$AH$4,0)))))</f>
        <v>-</v>
      </c>
      <c r="G618" s="12" t="str">
        <f>IF(C618="-","-",IF(AND(ISNUMBER(Fixture!G622),ISNUMBER(Fixture!I622),Fixture!F622&lt;&gt;"BYE",Fixture!J622&lt;&gt;"BYE"),"Yes","-"))</f>
        <v>-</v>
      </c>
      <c r="H618" s="9" t="str">
        <f>IF(G618="-","-",IF(Fixture!G622&gt;Fixture!I622,Settings!$G$7,IF(Fixture!G622=Fixture!I622,Settings!$G$8,IF(Fixture!G622&lt;Fixture!I622,Settings!$G$9,"-"))))</f>
        <v>-</v>
      </c>
      <c r="I618" s="13" t="str">
        <f>IF(G618="-","-",IF(Fixture!I622&gt;Fixture!G622,Settings!$G$7,IF(Fixture!I622=Fixture!G622,Settings!$G$8,IF(Fixture!I622&lt;Fixture!G622,Settings!$G$9,"-"))))</f>
        <v>-</v>
      </c>
    </row>
    <row r="619" spans="3:9" x14ac:dyDescent="0.25">
      <c r="C619" s="12" t="str">
        <f t="shared" si="20"/>
        <v>-</v>
      </c>
      <c r="D619" s="9" t="str">
        <f t="shared" si="21"/>
        <v>-</v>
      </c>
      <c r="E619" s="9" t="str">
        <f>IF(C619="-","-",IF(D619=maxgameno+2,"blank row 2",IF(D619=maxgameno+1,"blank row 1",INDEX(FixtureCode!$B$4:$AH$128,MATCH($C619,FixtureCode!$B$4:$B$128,0),MATCH("G"&amp;D619&amp;"-T1",FixtureCode!$B$4:$AH$4,0)))))</f>
        <v>-</v>
      </c>
      <c r="F619" s="13" t="str">
        <f>IF(C619="-","-",IF(D619=maxgameno+2,"blank row 2",IF(D619=maxgameno+1,"blank row 1",INDEX(FixtureCode!$B$4:$AH$128,MATCH($C619,FixtureCode!$B$4:$B$128,0),MATCH("G"&amp;D619&amp;"-T2",FixtureCode!$B$4:$AH$4,0)))))</f>
        <v>-</v>
      </c>
      <c r="G619" s="12" t="str">
        <f>IF(C619="-","-",IF(AND(ISNUMBER(Fixture!G623),ISNUMBER(Fixture!I623),Fixture!F623&lt;&gt;"BYE",Fixture!J623&lt;&gt;"BYE"),"Yes","-"))</f>
        <v>-</v>
      </c>
      <c r="H619" s="9" t="str">
        <f>IF(G619="-","-",IF(Fixture!G623&gt;Fixture!I623,Settings!$G$7,IF(Fixture!G623=Fixture!I623,Settings!$G$8,IF(Fixture!G623&lt;Fixture!I623,Settings!$G$9,"-"))))</f>
        <v>-</v>
      </c>
      <c r="I619" s="13" t="str">
        <f>IF(G619="-","-",IF(Fixture!I623&gt;Fixture!G623,Settings!$G$7,IF(Fixture!I623=Fixture!G623,Settings!$G$8,IF(Fixture!I623&lt;Fixture!G623,Settings!$G$9,"-"))))</f>
        <v>-</v>
      </c>
    </row>
    <row r="620" spans="3:9" x14ac:dyDescent="0.25">
      <c r="C620" s="12" t="str">
        <f t="shared" si="20"/>
        <v>-</v>
      </c>
      <c r="D620" s="9" t="str">
        <f t="shared" si="21"/>
        <v>-</v>
      </c>
      <c r="E620" s="9" t="str">
        <f>IF(C620="-","-",IF(D620=maxgameno+2,"blank row 2",IF(D620=maxgameno+1,"blank row 1",INDEX(FixtureCode!$B$4:$AH$128,MATCH($C620,FixtureCode!$B$4:$B$128,0),MATCH("G"&amp;D620&amp;"-T1",FixtureCode!$B$4:$AH$4,0)))))</f>
        <v>-</v>
      </c>
      <c r="F620" s="13" t="str">
        <f>IF(C620="-","-",IF(D620=maxgameno+2,"blank row 2",IF(D620=maxgameno+1,"blank row 1",INDEX(FixtureCode!$B$4:$AH$128,MATCH($C620,FixtureCode!$B$4:$B$128,0),MATCH("G"&amp;D620&amp;"-T2",FixtureCode!$B$4:$AH$4,0)))))</f>
        <v>-</v>
      </c>
      <c r="G620" s="12" t="str">
        <f>IF(C620="-","-",IF(AND(ISNUMBER(Fixture!G624),ISNUMBER(Fixture!I624),Fixture!F624&lt;&gt;"BYE",Fixture!J624&lt;&gt;"BYE"),"Yes","-"))</f>
        <v>-</v>
      </c>
      <c r="H620" s="9" t="str">
        <f>IF(G620="-","-",IF(Fixture!G624&gt;Fixture!I624,Settings!$G$7,IF(Fixture!G624=Fixture!I624,Settings!$G$8,IF(Fixture!G624&lt;Fixture!I624,Settings!$G$9,"-"))))</f>
        <v>-</v>
      </c>
      <c r="I620" s="13" t="str">
        <f>IF(G620="-","-",IF(Fixture!I624&gt;Fixture!G624,Settings!$G$7,IF(Fixture!I624=Fixture!G624,Settings!$G$8,IF(Fixture!I624&lt;Fixture!G624,Settings!$G$9,"-"))))</f>
        <v>-</v>
      </c>
    </row>
    <row r="621" spans="3:9" x14ac:dyDescent="0.25">
      <c r="C621" s="12" t="str">
        <f t="shared" si="20"/>
        <v>-</v>
      </c>
      <c r="D621" s="9" t="str">
        <f t="shared" si="21"/>
        <v>-</v>
      </c>
      <c r="E621" s="9" t="str">
        <f>IF(C621="-","-",IF(D621=maxgameno+2,"blank row 2",IF(D621=maxgameno+1,"blank row 1",INDEX(FixtureCode!$B$4:$AH$128,MATCH($C621,FixtureCode!$B$4:$B$128,0),MATCH("G"&amp;D621&amp;"-T1",FixtureCode!$B$4:$AH$4,0)))))</f>
        <v>-</v>
      </c>
      <c r="F621" s="13" t="str">
        <f>IF(C621="-","-",IF(D621=maxgameno+2,"blank row 2",IF(D621=maxgameno+1,"blank row 1",INDEX(FixtureCode!$B$4:$AH$128,MATCH($C621,FixtureCode!$B$4:$B$128,0),MATCH("G"&amp;D621&amp;"-T2",FixtureCode!$B$4:$AH$4,0)))))</f>
        <v>-</v>
      </c>
      <c r="G621" s="12" t="str">
        <f>IF(C621="-","-",IF(AND(ISNUMBER(Fixture!G625),ISNUMBER(Fixture!I625),Fixture!F625&lt;&gt;"BYE",Fixture!J625&lt;&gt;"BYE"),"Yes","-"))</f>
        <v>-</v>
      </c>
      <c r="H621" s="9" t="str">
        <f>IF(G621="-","-",IF(Fixture!G625&gt;Fixture!I625,Settings!$G$7,IF(Fixture!G625=Fixture!I625,Settings!$G$8,IF(Fixture!G625&lt;Fixture!I625,Settings!$G$9,"-"))))</f>
        <v>-</v>
      </c>
      <c r="I621" s="13" t="str">
        <f>IF(G621="-","-",IF(Fixture!I625&gt;Fixture!G625,Settings!$G$7,IF(Fixture!I625=Fixture!G625,Settings!$G$8,IF(Fixture!I625&lt;Fixture!G625,Settings!$G$9,"-"))))</f>
        <v>-</v>
      </c>
    </row>
    <row r="622" spans="3:9" x14ac:dyDescent="0.25">
      <c r="C622" s="12" t="str">
        <f t="shared" si="20"/>
        <v>-</v>
      </c>
      <c r="D622" s="9" t="str">
        <f t="shared" si="21"/>
        <v>-</v>
      </c>
      <c r="E622" s="9" t="str">
        <f>IF(C622="-","-",IF(D622=maxgameno+2,"blank row 2",IF(D622=maxgameno+1,"blank row 1",INDEX(FixtureCode!$B$4:$AH$128,MATCH($C622,FixtureCode!$B$4:$B$128,0),MATCH("G"&amp;D622&amp;"-T1",FixtureCode!$B$4:$AH$4,0)))))</f>
        <v>-</v>
      </c>
      <c r="F622" s="13" t="str">
        <f>IF(C622="-","-",IF(D622=maxgameno+2,"blank row 2",IF(D622=maxgameno+1,"blank row 1",INDEX(FixtureCode!$B$4:$AH$128,MATCH($C622,FixtureCode!$B$4:$B$128,0),MATCH("G"&amp;D622&amp;"-T2",FixtureCode!$B$4:$AH$4,0)))))</f>
        <v>-</v>
      </c>
      <c r="G622" s="12" t="str">
        <f>IF(C622="-","-",IF(AND(ISNUMBER(Fixture!G626),ISNUMBER(Fixture!I626),Fixture!F626&lt;&gt;"BYE",Fixture!J626&lt;&gt;"BYE"),"Yes","-"))</f>
        <v>-</v>
      </c>
      <c r="H622" s="9" t="str">
        <f>IF(G622="-","-",IF(Fixture!G626&gt;Fixture!I626,Settings!$G$7,IF(Fixture!G626=Fixture!I626,Settings!$G$8,IF(Fixture!G626&lt;Fixture!I626,Settings!$G$9,"-"))))</f>
        <v>-</v>
      </c>
      <c r="I622" s="13" t="str">
        <f>IF(G622="-","-",IF(Fixture!I626&gt;Fixture!G626,Settings!$G$7,IF(Fixture!I626=Fixture!G626,Settings!$G$8,IF(Fixture!I626&lt;Fixture!G626,Settings!$G$9,"-"))))</f>
        <v>-</v>
      </c>
    </row>
    <row r="623" spans="3:9" x14ac:dyDescent="0.25">
      <c r="C623" s="12" t="str">
        <f t="shared" si="20"/>
        <v>-</v>
      </c>
      <c r="D623" s="9" t="str">
        <f t="shared" si="21"/>
        <v>-</v>
      </c>
      <c r="E623" s="9" t="str">
        <f>IF(C623="-","-",IF(D623=maxgameno+2,"blank row 2",IF(D623=maxgameno+1,"blank row 1",INDEX(FixtureCode!$B$4:$AH$128,MATCH($C623,FixtureCode!$B$4:$B$128,0),MATCH("G"&amp;D623&amp;"-T1",FixtureCode!$B$4:$AH$4,0)))))</f>
        <v>-</v>
      </c>
      <c r="F623" s="13" t="str">
        <f>IF(C623="-","-",IF(D623=maxgameno+2,"blank row 2",IF(D623=maxgameno+1,"blank row 1",INDEX(FixtureCode!$B$4:$AH$128,MATCH($C623,FixtureCode!$B$4:$B$128,0),MATCH("G"&amp;D623&amp;"-T2",FixtureCode!$B$4:$AH$4,0)))))</f>
        <v>-</v>
      </c>
      <c r="G623" s="12" t="str">
        <f>IF(C623="-","-",IF(AND(ISNUMBER(Fixture!G627),ISNUMBER(Fixture!I627),Fixture!F627&lt;&gt;"BYE",Fixture!J627&lt;&gt;"BYE"),"Yes","-"))</f>
        <v>-</v>
      </c>
      <c r="H623" s="9" t="str">
        <f>IF(G623="-","-",IF(Fixture!G627&gt;Fixture!I627,Settings!$G$7,IF(Fixture!G627=Fixture!I627,Settings!$G$8,IF(Fixture!G627&lt;Fixture!I627,Settings!$G$9,"-"))))</f>
        <v>-</v>
      </c>
      <c r="I623" s="13" t="str">
        <f>IF(G623="-","-",IF(Fixture!I627&gt;Fixture!G627,Settings!$G$7,IF(Fixture!I627=Fixture!G627,Settings!$G$8,IF(Fixture!I627&lt;Fixture!G627,Settings!$G$9,"-"))))</f>
        <v>-</v>
      </c>
    </row>
    <row r="624" spans="3:9" x14ac:dyDescent="0.25">
      <c r="C624" s="12" t="str">
        <f t="shared" si="20"/>
        <v>-</v>
      </c>
      <c r="D624" s="9" t="str">
        <f t="shared" si="21"/>
        <v>-</v>
      </c>
      <c r="E624" s="9" t="str">
        <f>IF(C624="-","-",IF(D624=maxgameno+2,"blank row 2",IF(D624=maxgameno+1,"blank row 1",INDEX(FixtureCode!$B$4:$AH$128,MATCH($C624,FixtureCode!$B$4:$B$128,0),MATCH("G"&amp;D624&amp;"-T1",FixtureCode!$B$4:$AH$4,0)))))</f>
        <v>-</v>
      </c>
      <c r="F624" s="13" t="str">
        <f>IF(C624="-","-",IF(D624=maxgameno+2,"blank row 2",IF(D624=maxgameno+1,"blank row 1",INDEX(FixtureCode!$B$4:$AH$128,MATCH($C624,FixtureCode!$B$4:$B$128,0),MATCH("G"&amp;D624&amp;"-T2",FixtureCode!$B$4:$AH$4,0)))))</f>
        <v>-</v>
      </c>
      <c r="G624" s="12" t="str">
        <f>IF(C624="-","-",IF(AND(ISNUMBER(Fixture!G628),ISNUMBER(Fixture!I628),Fixture!F628&lt;&gt;"BYE",Fixture!J628&lt;&gt;"BYE"),"Yes","-"))</f>
        <v>-</v>
      </c>
      <c r="H624" s="9" t="str">
        <f>IF(G624="-","-",IF(Fixture!G628&gt;Fixture!I628,Settings!$G$7,IF(Fixture!G628=Fixture!I628,Settings!$G$8,IF(Fixture!G628&lt;Fixture!I628,Settings!$G$9,"-"))))</f>
        <v>-</v>
      </c>
      <c r="I624" s="13" t="str">
        <f>IF(G624="-","-",IF(Fixture!I628&gt;Fixture!G628,Settings!$G$7,IF(Fixture!I628=Fixture!G628,Settings!$G$8,IF(Fixture!I628&lt;Fixture!G628,Settings!$G$9,"-"))))</f>
        <v>-</v>
      </c>
    </row>
    <row r="625" spans="3:9" x14ac:dyDescent="0.25">
      <c r="C625" s="12" t="str">
        <f t="shared" si="20"/>
        <v>-</v>
      </c>
      <c r="D625" s="9" t="str">
        <f t="shared" si="21"/>
        <v>-</v>
      </c>
      <c r="E625" s="9" t="str">
        <f>IF(C625="-","-",IF(D625=maxgameno+2,"blank row 2",IF(D625=maxgameno+1,"blank row 1",INDEX(FixtureCode!$B$4:$AH$128,MATCH($C625,FixtureCode!$B$4:$B$128,0),MATCH("G"&amp;D625&amp;"-T1",FixtureCode!$B$4:$AH$4,0)))))</f>
        <v>-</v>
      </c>
      <c r="F625" s="13" t="str">
        <f>IF(C625="-","-",IF(D625=maxgameno+2,"blank row 2",IF(D625=maxgameno+1,"blank row 1",INDEX(FixtureCode!$B$4:$AH$128,MATCH($C625,FixtureCode!$B$4:$B$128,0),MATCH("G"&amp;D625&amp;"-T2",FixtureCode!$B$4:$AH$4,0)))))</f>
        <v>-</v>
      </c>
      <c r="G625" s="12" t="str">
        <f>IF(C625="-","-",IF(AND(ISNUMBER(Fixture!G629),ISNUMBER(Fixture!I629),Fixture!F629&lt;&gt;"BYE",Fixture!J629&lt;&gt;"BYE"),"Yes","-"))</f>
        <v>-</v>
      </c>
      <c r="H625" s="9" t="str">
        <f>IF(G625="-","-",IF(Fixture!G629&gt;Fixture!I629,Settings!$G$7,IF(Fixture!G629=Fixture!I629,Settings!$G$8,IF(Fixture!G629&lt;Fixture!I629,Settings!$G$9,"-"))))</f>
        <v>-</v>
      </c>
      <c r="I625" s="13" t="str">
        <f>IF(G625="-","-",IF(Fixture!I629&gt;Fixture!G629,Settings!$G$7,IF(Fixture!I629=Fixture!G629,Settings!$G$8,IF(Fixture!I629&lt;Fixture!G629,Settings!$G$9,"-"))))</f>
        <v>-</v>
      </c>
    </row>
    <row r="626" spans="3:9" x14ac:dyDescent="0.25">
      <c r="C626" s="12" t="str">
        <f t="shared" si="20"/>
        <v>-</v>
      </c>
      <c r="D626" s="9" t="str">
        <f t="shared" si="21"/>
        <v>-</v>
      </c>
      <c r="E626" s="9" t="str">
        <f>IF(C626="-","-",IF(D626=maxgameno+2,"blank row 2",IF(D626=maxgameno+1,"blank row 1",INDEX(FixtureCode!$B$4:$AH$128,MATCH($C626,FixtureCode!$B$4:$B$128,0),MATCH("G"&amp;D626&amp;"-T1",FixtureCode!$B$4:$AH$4,0)))))</f>
        <v>-</v>
      </c>
      <c r="F626" s="13" t="str">
        <f>IF(C626="-","-",IF(D626=maxgameno+2,"blank row 2",IF(D626=maxgameno+1,"blank row 1",INDEX(FixtureCode!$B$4:$AH$128,MATCH($C626,FixtureCode!$B$4:$B$128,0),MATCH("G"&amp;D626&amp;"-T2",FixtureCode!$B$4:$AH$4,0)))))</f>
        <v>-</v>
      </c>
      <c r="G626" s="12" t="str">
        <f>IF(C626="-","-",IF(AND(ISNUMBER(Fixture!G630),ISNUMBER(Fixture!I630),Fixture!F630&lt;&gt;"BYE",Fixture!J630&lt;&gt;"BYE"),"Yes","-"))</f>
        <v>-</v>
      </c>
      <c r="H626" s="9" t="str">
        <f>IF(G626="-","-",IF(Fixture!G630&gt;Fixture!I630,Settings!$G$7,IF(Fixture!G630=Fixture!I630,Settings!$G$8,IF(Fixture!G630&lt;Fixture!I630,Settings!$G$9,"-"))))</f>
        <v>-</v>
      </c>
      <c r="I626" s="13" t="str">
        <f>IF(G626="-","-",IF(Fixture!I630&gt;Fixture!G630,Settings!$G$7,IF(Fixture!I630=Fixture!G630,Settings!$G$8,IF(Fixture!I630&lt;Fixture!G630,Settings!$G$9,"-"))))</f>
        <v>-</v>
      </c>
    </row>
    <row r="627" spans="3:9" x14ac:dyDescent="0.25">
      <c r="C627" s="12" t="str">
        <f t="shared" si="20"/>
        <v>-</v>
      </c>
      <c r="D627" s="9" t="str">
        <f t="shared" si="21"/>
        <v>-</v>
      </c>
      <c r="E627" s="9" t="str">
        <f>IF(C627="-","-",IF(D627=maxgameno+2,"blank row 2",IF(D627=maxgameno+1,"blank row 1",INDEX(FixtureCode!$B$4:$AH$128,MATCH($C627,FixtureCode!$B$4:$B$128,0),MATCH("G"&amp;D627&amp;"-T1",FixtureCode!$B$4:$AH$4,0)))))</f>
        <v>-</v>
      </c>
      <c r="F627" s="13" t="str">
        <f>IF(C627="-","-",IF(D627=maxgameno+2,"blank row 2",IF(D627=maxgameno+1,"blank row 1",INDEX(FixtureCode!$B$4:$AH$128,MATCH($C627,FixtureCode!$B$4:$B$128,0),MATCH("G"&amp;D627&amp;"-T2",FixtureCode!$B$4:$AH$4,0)))))</f>
        <v>-</v>
      </c>
      <c r="G627" s="12" t="str">
        <f>IF(C627="-","-",IF(AND(ISNUMBER(Fixture!G631),ISNUMBER(Fixture!I631),Fixture!F631&lt;&gt;"BYE",Fixture!J631&lt;&gt;"BYE"),"Yes","-"))</f>
        <v>-</v>
      </c>
      <c r="H627" s="9" t="str">
        <f>IF(G627="-","-",IF(Fixture!G631&gt;Fixture!I631,Settings!$G$7,IF(Fixture!G631=Fixture!I631,Settings!$G$8,IF(Fixture!G631&lt;Fixture!I631,Settings!$G$9,"-"))))</f>
        <v>-</v>
      </c>
      <c r="I627" s="13" t="str">
        <f>IF(G627="-","-",IF(Fixture!I631&gt;Fixture!G631,Settings!$G$7,IF(Fixture!I631=Fixture!G631,Settings!$G$8,IF(Fixture!I631&lt;Fixture!G631,Settings!$G$9,"-"))))</f>
        <v>-</v>
      </c>
    </row>
    <row r="628" spans="3:9" x14ac:dyDescent="0.25">
      <c r="C628" s="12" t="str">
        <f t="shared" si="20"/>
        <v>-</v>
      </c>
      <c r="D628" s="9" t="str">
        <f t="shared" si="21"/>
        <v>-</v>
      </c>
      <c r="E628" s="9" t="str">
        <f>IF(C628="-","-",IF(D628=maxgameno+2,"blank row 2",IF(D628=maxgameno+1,"blank row 1",INDEX(FixtureCode!$B$4:$AH$128,MATCH($C628,FixtureCode!$B$4:$B$128,0),MATCH("G"&amp;D628&amp;"-T1",FixtureCode!$B$4:$AH$4,0)))))</f>
        <v>-</v>
      </c>
      <c r="F628" s="13" t="str">
        <f>IF(C628="-","-",IF(D628=maxgameno+2,"blank row 2",IF(D628=maxgameno+1,"blank row 1",INDEX(FixtureCode!$B$4:$AH$128,MATCH($C628,FixtureCode!$B$4:$B$128,0),MATCH("G"&amp;D628&amp;"-T2",FixtureCode!$B$4:$AH$4,0)))))</f>
        <v>-</v>
      </c>
      <c r="G628" s="12" t="str">
        <f>IF(C628="-","-",IF(AND(ISNUMBER(Fixture!G632),ISNUMBER(Fixture!I632),Fixture!F632&lt;&gt;"BYE",Fixture!J632&lt;&gt;"BYE"),"Yes","-"))</f>
        <v>-</v>
      </c>
      <c r="H628" s="9" t="str">
        <f>IF(G628="-","-",IF(Fixture!G632&gt;Fixture!I632,Settings!$G$7,IF(Fixture!G632=Fixture!I632,Settings!$G$8,IF(Fixture!G632&lt;Fixture!I632,Settings!$G$9,"-"))))</f>
        <v>-</v>
      </c>
      <c r="I628" s="13" t="str">
        <f>IF(G628="-","-",IF(Fixture!I632&gt;Fixture!G632,Settings!$G$7,IF(Fixture!I632=Fixture!G632,Settings!$G$8,IF(Fixture!I632&lt;Fixture!G632,Settings!$G$9,"-"))))</f>
        <v>-</v>
      </c>
    </row>
    <row r="629" spans="3:9" x14ac:dyDescent="0.25">
      <c r="C629" s="12" t="str">
        <f t="shared" si="20"/>
        <v>-</v>
      </c>
      <c r="D629" s="9" t="str">
        <f t="shared" si="21"/>
        <v>-</v>
      </c>
      <c r="E629" s="9" t="str">
        <f>IF(C629="-","-",IF(D629=maxgameno+2,"blank row 2",IF(D629=maxgameno+1,"blank row 1",INDEX(FixtureCode!$B$4:$AH$128,MATCH($C629,FixtureCode!$B$4:$B$128,0),MATCH("G"&amp;D629&amp;"-T1",FixtureCode!$B$4:$AH$4,0)))))</f>
        <v>-</v>
      </c>
      <c r="F629" s="13" t="str">
        <f>IF(C629="-","-",IF(D629=maxgameno+2,"blank row 2",IF(D629=maxgameno+1,"blank row 1",INDEX(FixtureCode!$B$4:$AH$128,MATCH($C629,FixtureCode!$B$4:$B$128,0),MATCH("G"&amp;D629&amp;"-T2",FixtureCode!$B$4:$AH$4,0)))))</f>
        <v>-</v>
      </c>
      <c r="G629" s="12" t="str">
        <f>IF(C629="-","-",IF(AND(ISNUMBER(Fixture!G633),ISNUMBER(Fixture!I633),Fixture!F633&lt;&gt;"BYE",Fixture!J633&lt;&gt;"BYE"),"Yes","-"))</f>
        <v>-</v>
      </c>
      <c r="H629" s="9" t="str">
        <f>IF(G629="-","-",IF(Fixture!G633&gt;Fixture!I633,Settings!$G$7,IF(Fixture!G633=Fixture!I633,Settings!$G$8,IF(Fixture!G633&lt;Fixture!I633,Settings!$G$9,"-"))))</f>
        <v>-</v>
      </c>
      <c r="I629" s="13" t="str">
        <f>IF(G629="-","-",IF(Fixture!I633&gt;Fixture!G633,Settings!$G$7,IF(Fixture!I633=Fixture!G633,Settings!$G$8,IF(Fixture!I633&lt;Fixture!G633,Settings!$G$9,"-"))))</f>
        <v>-</v>
      </c>
    </row>
    <row r="630" spans="3:9" x14ac:dyDescent="0.25">
      <c r="C630" s="12" t="str">
        <f t="shared" si="20"/>
        <v>-</v>
      </c>
      <c r="D630" s="9" t="str">
        <f t="shared" si="21"/>
        <v>-</v>
      </c>
      <c r="E630" s="9" t="str">
        <f>IF(C630="-","-",IF(D630=maxgameno+2,"blank row 2",IF(D630=maxgameno+1,"blank row 1",INDEX(FixtureCode!$B$4:$AH$128,MATCH($C630,FixtureCode!$B$4:$B$128,0),MATCH("G"&amp;D630&amp;"-T1",FixtureCode!$B$4:$AH$4,0)))))</f>
        <v>-</v>
      </c>
      <c r="F630" s="13" t="str">
        <f>IF(C630="-","-",IF(D630=maxgameno+2,"blank row 2",IF(D630=maxgameno+1,"blank row 1",INDEX(FixtureCode!$B$4:$AH$128,MATCH($C630,FixtureCode!$B$4:$B$128,0),MATCH("G"&amp;D630&amp;"-T2",FixtureCode!$B$4:$AH$4,0)))))</f>
        <v>-</v>
      </c>
      <c r="G630" s="12" t="str">
        <f>IF(C630="-","-",IF(AND(ISNUMBER(Fixture!G634),ISNUMBER(Fixture!I634),Fixture!F634&lt;&gt;"BYE",Fixture!J634&lt;&gt;"BYE"),"Yes","-"))</f>
        <v>-</v>
      </c>
      <c r="H630" s="9" t="str">
        <f>IF(G630="-","-",IF(Fixture!G634&gt;Fixture!I634,Settings!$G$7,IF(Fixture!G634=Fixture!I634,Settings!$G$8,IF(Fixture!G634&lt;Fixture!I634,Settings!$G$9,"-"))))</f>
        <v>-</v>
      </c>
      <c r="I630" s="13" t="str">
        <f>IF(G630="-","-",IF(Fixture!I634&gt;Fixture!G634,Settings!$G$7,IF(Fixture!I634=Fixture!G634,Settings!$G$8,IF(Fixture!I634&lt;Fixture!G634,Settings!$G$9,"-"))))</f>
        <v>-</v>
      </c>
    </row>
    <row r="631" spans="3:9" x14ac:dyDescent="0.25">
      <c r="C631" s="12" t="str">
        <f t="shared" si="20"/>
        <v>-</v>
      </c>
      <c r="D631" s="9" t="str">
        <f t="shared" si="21"/>
        <v>-</v>
      </c>
      <c r="E631" s="9" t="str">
        <f>IF(C631="-","-",IF(D631=maxgameno+2,"blank row 2",IF(D631=maxgameno+1,"blank row 1",INDEX(FixtureCode!$B$4:$AH$128,MATCH($C631,FixtureCode!$B$4:$B$128,0),MATCH("G"&amp;D631&amp;"-T1",FixtureCode!$B$4:$AH$4,0)))))</f>
        <v>-</v>
      </c>
      <c r="F631" s="13" t="str">
        <f>IF(C631="-","-",IF(D631=maxgameno+2,"blank row 2",IF(D631=maxgameno+1,"blank row 1",INDEX(FixtureCode!$B$4:$AH$128,MATCH($C631,FixtureCode!$B$4:$B$128,0),MATCH("G"&amp;D631&amp;"-T2",FixtureCode!$B$4:$AH$4,0)))))</f>
        <v>-</v>
      </c>
      <c r="G631" s="12" t="str">
        <f>IF(C631="-","-",IF(AND(ISNUMBER(Fixture!G635),ISNUMBER(Fixture!I635),Fixture!F635&lt;&gt;"BYE",Fixture!J635&lt;&gt;"BYE"),"Yes","-"))</f>
        <v>-</v>
      </c>
      <c r="H631" s="9" t="str">
        <f>IF(G631="-","-",IF(Fixture!G635&gt;Fixture!I635,Settings!$G$7,IF(Fixture!G635=Fixture!I635,Settings!$G$8,IF(Fixture!G635&lt;Fixture!I635,Settings!$G$9,"-"))))</f>
        <v>-</v>
      </c>
      <c r="I631" s="13" t="str">
        <f>IF(G631="-","-",IF(Fixture!I635&gt;Fixture!G635,Settings!$G$7,IF(Fixture!I635=Fixture!G635,Settings!$G$8,IF(Fixture!I635&lt;Fixture!G635,Settings!$G$9,"-"))))</f>
        <v>-</v>
      </c>
    </row>
    <row r="632" spans="3:9" x14ac:dyDescent="0.25">
      <c r="C632" s="12" t="str">
        <f t="shared" si="20"/>
        <v>-</v>
      </c>
      <c r="D632" s="9" t="str">
        <f t="shared" si="21"/>
        <v>-</v>
      </c>
      <c r="E632" s="9" t="str">
        <f>IF(C632="-","-",IF(D632=maxgameno+2,"blank row 2",IF(D632=maxgameno+1,"blank row 1",INDEX(FixtureCode!$B$4:$AH$128,MATCH($C632,FixtureCode!$B$4:$B$128,0),MATCH("G"&amp;D632&amp;"-T1",FixtureCode!$B$4:$AH$4,0)))))</f>
        <v>-</v>
      </c>
      <c r="F632" s="13" t="str">
        <f>IF(C632="-","-",IF(D632=maxgameno+2,"blank row 2",IF(D632=maxgameno+1,"blank row 1",INDEX(FixtureCode!$B$4:$AH$128,MATCH($C632,FixtureCode!$B$4:$B$128,0),MATCH("G"&amp;D632&amp;"-T2",FixtureCode!$B$4:$AH$4,0)))))</f>
        <v>-</v>
      </c>
      <c r="G632" s="12" t="str">
        <f>IF(C632="-","-",IF(AND(ISNUMBER(Fixture!G636),ISNUMBER(Fixture!I636),Fixture!F636&lt;&gt;"BYE",Fixture!J636&lt;&gt;"BYE"),"Yes","-"))</f>
        <v>-</v>
      </c>
      <c r="H632" s="9" t="str">
        <f>IF(G632="-","-",IF(Fixture!G636&gt;Fixture!I636,Settings!$G$7,IF(Fixture!G636=Fixture!I636,Settings!$G$8,IF(Fixture!G636&lt;Fixture!I636,Settings!$G$9,"-"))))</f>
        <v>-</v>
      </c>
      <c r="I632" s="13" t="str">
        <f>IF(G632="-","-",IF(Fixture!I636&gt;Fixture!G636,Settings!$G$7,IF(Fixture!I636=Fixture!G636,Settings!$G$8,IF(Fixture!I636&lt;Fixture!G636,Settings!$G$9,"-"))))</f>
        <v>-</v>
      </c>
    </row>
    <row r="633" spans="3:9" x14ac:dyDescent="0.25">
      <c r="C633" s="12" t="str">
        <f t="shared" si="20"/>
        <v>-</v>
      </c>
      <c r="D633" s="9" t="str">
        <f t="shared" si="21"/>
        <v>-</v>
      </c>
      <c r="E633" s="9" t="str">
        <f>IF(C633="-","-",IF(D633=maxgameno+2,"blank row 2",IF(D633=maxgameno+1,"blank row 1",INDEX(FixtureCode!$B$4:$AH$128,MATCH($C633,FixtureCode!$B$4:$B$128,0),MATCH("G"&amp;D633&amp;"-T1",FixtureCode!$B$4:$AH$4,0)))))</f>
        <v>-</v>
      </c>
      <c r="F633" s="13" t="str">
        <f>IF(C633="-","-",IF(D633=maxgameno+2,"blank row 2",IF(D633=maxgameno+1,"blank row 1",INDEX(FixtureCode!$B$4:$AH$128,MATCH($C633,FixtureCode!$B$4:$B$128,0),MATCH("G"&amp;D633&amp;"-T2",FixtureCode!$B$4:$AH$4,0)))))</f>
        <v>-</v>
      </c>
      <c r="G633" s="12" t="str">
        <f>IF(C633="-","-",IF(AND(ISNUMBER(Fixture!G637),ISNUMBER(Fixture!I637),Fixture!F637&lt;&gt;"BYE",Fixture!J637&lt;&gt;"BYE"),"Yes","-"))</f>
        <v>-</v>
      </c>
      <c r="H633" s="9" t="str">
        <f>IF(G633="-","-",IF(Fixture!G637&gt;Fixture!I637,Settings!$G$7,IF(Fixture!G637=Fixture!I637,Settings!$G$8,IF(Fixture!G637&lt;Fixture!I637,Settings!$G$9,"-"))))</f>
        <v>-</v>
      </c>
      <c r="I633" s="13" t="str">
        <f>IF(G633="-","-",IF(Fixture!I637&gt;Fixture!G637,Settings!$G$7,IF(Fixture!I637=Fixture!G637,Settings!$G$8,IF(Fixture!I637&lt;Fixture!G637,Settings!$G$9,"-"))))</f>
        <v>-</v>
      </c>
    </row>
    <row r="634" spans="3:9" x14ac:dyDescent="0.25">
      <c r="C634" s="12" t="str">
        <f t="shared" si="20"/>
        <v>-</v>
      </c>
      <c r="D634" s="9" t="str">
        <f t="shared" si="21"/>
        <v>-</v>
      </c>
      <c r="E634" s="9" t="str">
        <f>IF(C634="-","-",IF(D634=maxgameno+2,"blank row 2",IF(D634=maxgameno+1,"blank row 1",INDEX(FixtureCode!$B$4:$AH$128,MATCH($C634,FixtureCode!$B$4:$B$128,0),MATCH("G"&amp;D634&amp;"-T1",FixtureCode!$B$4:$AH$4,0)))))</f>
        <v>-</v>
      </c>
      <c r="F634" s="13" t="str">
        <f>IF(C634="-","-",IF(D634=maxgameno+2,"blank row 2",IF(D634=maxgameno+1,"blank row 1",INDEX(FixtureCode!$B$4:$AH$128,MATCH($C634,FixtureCode!$B$4:$B$128,0),MATCH("G"&amp;D634&amp;"-T2",FixtureCode!$B$4:$AH$4,0)))))</f>
        <v>-</v>
      </c>
      <c r="G634" s="12" t="str">
        <f>IF(C634="-","-",IF(AND(ISNUMBER(Fixture!G638),ISNUMBER(Fixture!I638),Fixture!F638&lt;&gt;"BYE",Fixture!J638&lt;&gt;"BYE"),"Yes","-"))</f>
        <v>-</v>
      </c>
      <c r="H634" s="9" t="str">
        <f>IF(G634="-","-",IF(Fixture!G638&gt;Fixture!I638,Settings!$G$7,IF(Fixture!G638=Fixture!I638,Settings!$G$8,IF(Fixture!G638&lt;Fixture!I638,Settings!$G$9,"-"))))</f>
        <v>-</v>
      </c>
      <c r="I634" s="13" t="str">
        <f>IF(G634="-","-",IF(Fixture!I638&gt;Fixture!G638,Settings!$G$7,IF(Fixture!I638=Fixture!G638,Settings!$G$8,IF(Fixture!I638&lt;Fixture!G638,Settings!$G$9,"-"))))</f>
        <v>-</v>
      </c>
    </row>
    <row r="635" spans="3:9" x14ac:dyDescent="0.25">
      <c r="C635" s="12" t="str">
        <f t="shared" si="20"/>
        <v>-</v>
      </c>
      <c r="D635" s="9" t="str">
        <f t="shared" si="21"/>
        <v>-</v>
      </c>
      <c r="E635" s="9" t="str">
        <f>IF(C635="-","-",IF(D635=maxgameno+2,"blank row 2",IF(D635=maxgameno+1,"blank row 1",INDEX(FixtureCode!$B$4:$AH$128,MATCH($C635,FixtureCode!$B$4:$B$128,0),MATCH("G"&amp;D635&amp;"-T1",FixtureCode!$B$4:$AH$4,0)))))</f>
        <v>-</v>
      </c>
      <c r="F635" s="13" t="str">
        <f>IF(C635="-","-",IF(D635=maxgameno+2,"blank row 2",IF(D635=maxgameno+1,"blank row 1",INDEX(FixtureCode!$B$4:$AH$128,MATCH($C635,FixtureCode!$B$4:$B$128,0),MATCH("G"&amp;D635&amp;"-T2",FixtureCode!$B$4:$AH$4,0)))))</f>
        <v>-</v>
      </c>
      <c r="G635" s="12" t="str">
        <f>IF(C635="-","-",IF(AND(ISNUMBER(Fixture!G639),ISNUMBER(Fixture!I639),Fixture!F639&lt;&gt;"BYE",Fixture!J639&lt;&gt;"BYE"),"Yes","-"))</f>
        <v>-</v>
      </c>
      <c r="H635" s="9" t="str">
        <f>IF(G635="-","-",IF(Fixture!G639&gt;Fixture!I639,Settings!$G$7,IF(Fixture!G639=Fixture!I639,Settings!$G$8,IF(Fixture!G639&lt;Fixture!I639,Settings!$G$9,"-"))))</f>
        <v>-</v>
      </c>
      <c r="I635" s="13" t="str">
        <f>IF(G635="-","-",IF(Fixture!I639&gt;Fixture!G639,Settings!$G$7,IF(Fixture!I639=Fixture!G639,Settings!$G$8,IF(Fixture!I639&lt;Fixture!G639,Settings!$G$9,"-"))))</f>
        <v>-</v>
      </c>
    </row>
    <row r="636" spans="3:9" x14ac:dyDescent="0.25">
      <c r="C636" s="12" t="str">
        <f t="shared" si="20"/>
        <v>-</v>
      </c>
      <c r="D636" s="9" t="str">
        <f t="shared" si="21"/>
        <v>-</v>
      </c>
      <c r="E636" s="9" t="str">
        <f>IF(C636="-","-",IF(D636=maxgameno+2,"blank row 2",IF(D636=maxgameno+1,"blank row 1",INDEX(FixtureCode!$B$4:$AH$128,MATCH($C636,FixtureCode!$B$4:$B$128,0),MATCH("G"&amp;D636&amp;"-T1",FixtureCode!$B$4:$AH$4,0)))))</f>
        <v>-</v>
      </c>
      <c r="F636" s="13" t="str">
        <f>IF(C636="-","-",IF(D636=maxgameno+2,"blank row 2",IF(D636=maxgameno+1,"blank row 1",INDEX(FixtureCode!$B$4:$AH$128,MATCH($C636,FixtureCode!$B$4:$B$128,0),MATCH("G"&amp;D636&amp;"-T2",FixtureCode!$B$4:$AH$4,0)))))</f>
        <v>-</v>
      </c>
      <c r="G636" s="12" t="str">
        <f>IF(C636="-","-",IF(AND(ISNUMBER(Fixture!G640),ISNUMBER(Fixture!I640),Fixture!F640&lt;&gt;"BYE",Fixture!J640&lt;&gt;"BYE"),"Yes","-"))</f>
        <v>-</v>
      </c>
      <c r="H636" s="9" t="str">
        <f>IF(G636="-","-",IF(Fixture!G640&gt;Fixture!I640,Settings!$G$7,IF(Fixture!G640=Fixture!I640,Settings!$G$8,IF(Fixture!G640&lt;Fixture!I640,Settings!$G$9,"-"))))</f>
        <v>-</v>
      </c>
      <c r="I636" s="13" t="str">
        <f>IF(G636="-","-",IF(Fixture!I640&gt;Fixture!G640,Settings!$G$7,IF(Fixture!I640=Fixture!G640,Settings!$G$8,IF(Fixture!I640&lt;Fixture!G640,Settings!$G$9,"-"))))</f>
        <v>-</v>
      </c>
    </row>
    <row r="637" spans="3:9" x14ac:dyDescent="0.25">
      <c r="C637" s="12" t="str">
        <f t="shared" si="20"/>
        <v>-</v>
      </c>
      <c r="D637" s="9" t="str">
        <f t="shared" si="21"/>
        <v>-</v>
      </c>
      <c r="E637" s="9" t="str">
        <f>IF(C637="-","-",IF(D637=maxgameno+2,"blank row 2",IF(D637=maxgameno+1,"blank row 1",INDEX(FixtureCode!$B$4:$AH$128,MATCH($C637,FixtureCode!$B$4:$B$128,0),MATCH("G"&amp;D637&amp;"-T1",FixtureCode!$B$4:$AH$4,0)))))</f>
        <v>-</v>
      </c>
      <c r="F637" s="13" t="str">
        <f>IF(C637="-","-",IF(D637=maxgameno+2,"blank row 2",IF(D637=maxgameno+1,"blank row 1",INDEX(FixtureCode!$B$4:$AH$128,MATCH($C637,FixtureCode!$B$4:$B$128,0),MATCH("G"&amp;D637&amp;"-T2",FixtureCode!$B$4:$AH$4,0)))))</f>
        <v>-</v>
      </c>
      <c r="G637" s="12" t="str">
        <f>IF(C637="-","-",IF(AND(ISNUMBER(Fixture!G641),ISNUMBER(Fixture!I641),Fixture!F641&lt;&gt;"BYE",Fixture!J641&lt;&gt;"BYE"),"Yes","-"))</f>
        <v>-</v>
      </c>
      <c r="H637" s="9" t="str">
        <f>IF(G637="-","-",IF(Fixture!G641&gt;Fixture!I641,Settings!$G$7,IF(Fixture!G641=Fixture!I641,Settings!$G$8,IF(Fixture!G641&lt;Fixture!I641,Settings!$G$9,"-"))))</f>
        <v>-</v>
      </c>
      <c r="I637" s="13" t="str">
        <f>IF(G637="-","-",IF(Fixture!I641&gt;Fixture!G641,Settings!$G$7,IF(Fixture!I641=Fixture!G641,Settings!$G$8,IF(Fixture!I641&lt;Fixture!G641,Settings!$G$9,"-"))))</f>
        <v>-</v>
      </c>
    </row>
    <row r="638" spans="3:9" x14ac:dyDescent="0.25">
      <c r="C638" s="12" t="str">
        <f t="shared" si="20"/>
        <v>-</v>
      </c>
      <c r="D638" s="9" t="str">
        <f t="shared" si="21"/>
        <v>-</v>
      </c>
      <c r="E638" s="9" t="str">
        <f>IF(C638="-","-",IF(D638=maxgameno+2,"blank row 2",IF(D638=maxgameno+1,"blank row 1",INDEX(FixtureCode!$B$4:$AH$128,MATCH($C638,FixtureCode!$B$4:$B$128,0),MATCH("G"&amp;D638&amp;"-T1",FixtureCode!$B$4:$AH$4,0)))))</f>
        <v>-</v>
      </c>
      <c r="F638" s="13" t="str">
        <f>IF(C638="-","-",IF(D638=maxgameno+2,"blank row 2",IF(D638=maxgameno+1,"blank row 1",INDEX(FixtureCode!$B$4:$AH$128,MATCH($C638,FixtureCode!$B$4:$B$128,0),MATCH("G"&amp;D638&amp;"-T2",FixtureCode!$B$4:$AH$4,0)))))</f>
        <v>-</v>
      </c>
      <c r="G638" s="12" t="str">
        <f>IF(C638="-","-",IF(AND(ISNUMBER(Fixture!G642),ISNUMBER(Fixture!I642),Fixture!F642&lt;&gt;"BYE",Fixture!J642&lt;&gt;"BYE"),"Yes","-"))</f>
        <v>-</v>
      </c>
      <c r="H638" s="9" t="str">
        <f>IF(G638="-","-",IF(Fixture!G642&gt;Fixture!I642,Settings!$G$7,IF(Fixture!G642=Fixture!I642,Settings!$G$8,IF(Fixture!G642&lt;Fixture!I642,Settings!$G$9,"-"))))</f>
        <v>-</v>
      </c>
      <c r="I638" s="13" t="str">
        <f>IF(G638="-","-",IF(Fixture!I642&gt;Fixture!G642,Settings!$G$7,IF(Fixture!I642=Fixture!G642,Settings!$G$8,IF(Fixture!I642&lt;Fixture!G642,Settings!$G$9,"-"))))</f>
        <v>-</v>
      </c>
    </row>
    <row r="639" spans="3:9" x14ac:dyDescent="0.25">
      <c r="C639" s="12" t="str">
        <f t="shared" si="20"/>
        <v>-</v>
      </c>
      <c r="D639" s="9" t="str">
        <f t="shared" si="21"/>
        <v>-</v>
      </c>
      <c r="E639" s="9" t="str">
        <f>IF(C639="-","-",IF(D639=maxgameno+2,"blank row 2",IF(D639=maxgameno+1,"blank row 1",INDEX(FixtureCode!$B$4:$AH$128,MATCH($C639,FixtureCode!$B$4:$B$128,0),MATCH("G"&amp;D639&amp;"-T1",FixtureCode!$B$4:$AH$4,0)))))</f>
        <v>-</v>
      </c>
      <c r="F639" s="13" t="str">
        <f>IF(C639="-","-",IF(D639=maxgameno+2,"blank row 2",IF(D639=maxgameno+1,"blank row 1",INDEX(FixtureCode!$B$4:$AH$128,MATCH($C639,FixtureCode!$B$4:$B$128,0),MATCH("G"&amp;D639&amp;"-T2",FixtureCode!$B$4:$AH$4,0)))))</f>
        <v>-</v>
      </c>
      <c r="G639" s="12" t="str">
        <f>IF(C639="-","-",IF(AND(ISNUMBER(Fixture!G643),ISNUMBER(Fixture!I643),Fixture!F643&lt;&gt;"BYE",Fixture!J643&lt;&gt;"BYE"),"Yes","-"))</f>
        <v>-</v>
      </c>
      <c r="H639" s="9" t="str">
        <f>IF(G639="-","-",IF(Fixture!G643&gt;Fixture!I643,Settings!$G$7,IF(Fixture!G643=Fixture!I643,Settings!$G$8,IF(Fixture!G643&lt;Fixture!I643,Settings!$G$9,"-"))))</f>
        <v>-</v>
      </c>
      <c r="I639" s="13" t="str">
        <f>IF(G639="-","-",IF(Fixture!I643&gt;Fixture!G643,Settings!$G$7,IF(Fixture!I643=Fixture!G643,Settings!$G$8,IF(Fixture!I643&lt;Fixture!G643,Settings!$G$9,"-"))))</f>
        <v>-</v>
      </c>
    </row>
    <row r="640" spans="3:9" x14ac:dyDescent="0.25">
      <c r="C640" s="12" t="str">
        <f t="shared" si="20"/>
        <v>-</v>
      </c>
      <c r="D640" s="9" t="str">
        <f t="shared" si="21"/>
        <v>-</v>
      </c>
      <c r="E640" s="9" t="str">
        <f>IF(C640="-","-",IF(D640=maxgameno+2,"blank row 2",IF(D640=maxgameno+1,"blank row 1",INDEX(FixtureCode!$B$4:$AH$128,MATCH($C640,FixtureCode!$B$4:$B$128,0),MATCH("G"&amp;D640&amp;"-T1",FixtureCode!$B$4:$AH$4,0)))))</f>
        <v>-</v>
      </c>
      <c r="F640" s="13" t="str">
        <f>IF(C640="-","-",IF(D640=maxgameno+2,"blank row 2",IF(D640=maxgameno+1,"blank row 1",INDEX(FixtureCode!$B$4:$AH$128,MATCH($C640,FixtureCode!$B$4:$B$128,0),MATCH("G"&amp;D640&amp;"-T2",FixtureCode!$B$4:$AH$4,0)))))</f>
        <v>-</v>
      </c>
      <c r="G640" s="12" t="str">
        <f>IF(C640="-","-",IF(AND(ISNUMBER(Fixture!G644),ISNUMBER(Fixture!I644),Fixture!F644&lt;&gt;"BYE",Fixture!J644&lt;&gt;"BYE"),"Yes","-"))</f>
        <v>-</v>
      </c>
      <c r="H640" s="9" t="str">
        <f>IF(G640="-","-",IF(Fixture!G644&gt;Fixture!I644,Settings!$G$7,IF(Fixture!G644=Fixture!I644,Settings!$G$8,IF(Fixture!G644&lt;Fixture!I644,Settings!$G$9,"-"))))</f>
        <v>-</v>
      </c>
      <c r="I640" s="13" t="str">
        <f>IF(G640="-","-",IF(Fixture!I644&gt;Fixture!G644,Settings!$G$7,IF(Fixture!I644=Fixture!G644,Settings!$G$8,IF(Fixture!I644&lt;Fixture!G644,Settings!$G$9,"-"))))</f>
        <v>-</v>
      </c>
    </row>
    <row r="641" spans="3:9" x14ac:dyDescent="0.25">
      <c r="C641" s="12" t="str">
        <f t="shared" si="20"/>
        <v>-</v>
      </c>
      <c r="D641" s="9" t="str">
        <f t="shared" si="21"/>
        <v>-</v>
      </c>
      <c r="E641" s="9" t="str">
        <f>IF(C641="-","-",IF(D641=maxgameno+2,"blank row 2",IF(D641=maxgameno+1,"blank row 1",INDEX(FixtureCode!$B$4:$AH$128,MATCH($C641,FixtureCode!$B$4:$B$128,0),MATCH("G"&amp;D641&amp;"-T1",FixtureCode!$B$4:$AH$4,0)))))</f>
        <v>-</v>
      </c>
      <c r="F641" s="13" t="str">
        <f>IF(C641="-","-",IF(D641=maxgameno+2,"blank row 2",IF(D641=maxgameno+1,"blank row 1",INDEX(FixtureCode!$B$4:$AH$128,MATCH($C641,FixtureCode!$B$4:$B$128,0),MATCH("G"&amp;D641&amp;"-T2",FixtureCode!$B$4:$AH$4,0)))))</f>
        <v>-</v>
      </c>
      <c r="G641" s="12" t="str">
        <f>IF(C641="-","-",IF(AND(ISNUMBER(Fixture!G645),ISNUMBER(Fixture!I645),Fixture!F645&lt;&gt;"BYE",Fixture!J645&lt;&gt;"BYE"),"Yes","-"))</f>
        <v>-</v>
      </c>
      <c r="H641" s="9" t="str">
        <f>IF(G641="-","-",IF(Fixture!G645&gt;Fixture!I645,Settings!$G$7,IF(Fixture!G645=Fixture!I645,Settings!$G$8,IF(Fixture!G645&lt;Fixture!I645,Settings!$G$9,"-"))))</f>
        <v>-</v>
      </c>
      <c r="I641" s="13" t="str">
        <f>IF(G641="-","-",IF(Fixture!I645&gt;Fixture!G645,Settings!$G$7,IF(Fixture!I645=Fixture!G645,Settings!$G$8,IF(Fixture!I645&lt;Fixture!G645,Settings!$G$9,"-"))))</f>
        <v>-</v>
      </c>
    </row>
    <row r="642" spans="3:9" x14ac:dyDescent="0.25">
      <c r="C642" s="12" t="str">
        <f t="shared" si="20"/>
        <v>-</v>
      </c>
      <c r="D642" s="9" t="str">
        <f t="shared" si="21"/>
        <v>-</v>
      </c>
      <c r="E642" s="9" t="str">
        <f>IF(C642="-","-",IF(D642=maxgameno+2,"blank row 2",IF(D642=maxgameno+1,"blank row 1",INDEX(FixtureCode!$B$4:$AH$128,MATCH($C642,FixtureCode!$B$4:$B$128,0),MATCH("G"&amp;D642&amp;"-T1",FixtureCode!$B$4:$AH$4,0)))))</f>
        <v>-</v>
      </c>
      <c r="F642" s="13" t="str">
        <f>IF(C642="-","-",IF(D642=maxgameno+2,"blank row 2",IF(D642=maxgameno+1,"blank row 1",INDEX(FixtureCode!$B$4:$AH$128,MATCH($C642,FixtureCode!$B$4:$B$128,0),MATCH("G"&amp;D642&amp;"-T2",FixtureCode!$B$4:$AH$4,0)))))</f>
        <v>-</v>
      </c>
      <c r="G642" s="12" t="str">
        <f>IF(C642="-","-",IF(AND(ISNUMBER(Fixture!G646),ISNUMBER(Fixture!I646),Fixture!F646&lt;&gt;"BYE",Fixture!J646&lt;&gt;"BYE"),"Yes","-"))</f>
        <v>-</v>
      </c>
      <c r="H642" s="9" t="str">
        <f>IF(G642="-","-",IF(Fixture!G646&gt;Fixture!I646,Settings!$G$7,IF(Fixture!G646=Fixture!I646,Settings!$G$8,IF(Fixture!G646&lt;Fixture!I646,Settings!$G$9,"-"))))</f>
        <v>-</v>
      </c>
      <c r="I642" s="13" t="str">
        <f>IF(G642="-","-",IF(Fixture!I646&gt;Fixture!G646,Settings!$G$7,IF(Fixture!I646=Fixture!G646,Settings!$G$8,IF(Fixture!I646&lt;Fixture!G646,Settings!$G$9,"-"))))</f>
        <v>-</v>
      </c>
    </row>
    <row r="643" spans="3:9" x14ac:dyDescent="0.25">
      <c r="C643" s="12" t="str">
        <f t="shared" si="20"/>
        <v>-</v>
      </c>
      <c r="D643" s="9" t="str">
        <f t="shared" si="21"/>
        <v>-</v>
      </c>
      <c r="E643" s="9" t="str">
        <f>IF(C643="-","-",IF(D643=maxgameno+2,"blank row 2",IF(D643=maxgameno+1,"blank row 1",INDEX(FixtureCode!$B$4:$AH$128,MATCH($C643,FixtureCode!$B$4:$B$128,0),MATCH("G"&amp;D643&amp;"-T1",FixtureCode!$B$4:$AH$4,0)))))</f>
        <v>-</v>
      </c>
      <c r="F643" s="13" t="str">
        <f>IF(C643="-","-",IF(D643=maxgameno+2,"blank row 2",IF(D643=maxgameno+1,"blank row 1",INDEX(FixtureCode!$B$4:$AH$128,MATCH($C643,FixtureCode!$B$4:$B$128,0),MATCH("G"&amp;D643&amp;"-T2",FixtureCode!$B$4:$AH$4,0)))))</f>
        <v>-</v>
      </c>
      <c r="G643" s="12" t="str">
        <f>IF(C643="-","-",IF(AND(ISNUMBER(Fixture!G647),ISNUMBER(Fixture!I647),Fixture!F647&lt;&gt;"BYE",Fixture!J647&lt;&gt;"BYE"),"Yes","-"))</f>
        <v>-</v>
      </c>
      <c r="H643" s="9" t="str">
        <f>IF(G643="-","-",IF(Fixture!G647&gt;Fixture!I647,Settings!$G$7,IF(Fixture!G647=Fixture!I647,Settings!$G$8,IF(Fixture!G647&lt;Fixture!I647,Settings!$G$9,"-"))))</f>
        <v>-</v>
      </c>
      <c r="I643" s="13" t="str">
        <f>IF(G643="-","-",IF(Fixture!I647&gt;Fixture!G647,Settings!$G$7,IF(Fixture!I647=Fixture!G647,Settings!$G$8,IF(Fixture!I647&lt;Fixture!G647,Settings!$G$9,"-"))))</f>
        <v>-</v>
      </c>
    </row>
    <row r="644" spans="3:9" x14ac:dyDescent="0.25">
      <c r="C644" s="12" t="str">
        <f t="shared" si="20"/>
        <v>-</v>
      </c>
      <c r="D644" s="9" t="str">
        <f t="shared" si="21"/>
        <v>-</v>
      </c>
      <c r="E644" s="9" t="str">
        <f>IF(C644="-","-",IF(D644=maxgameno+2,"blank row 2",IF(D644=maxgameno+1,"blank row 1",INDEX(FixtureCode!$B$4:$AH$128,MATCH($C644,FixtureCode!$B$4:$B$128,0),MATCH("G"&amp;D644&amp;"-T1",FixtureCode!$B$4:$AH$4,0)))))</f>
        <v>-</v>
      </c>
      <c r="F644" s="13" t="str">
        <f>IF(C644="-","-",IF(D644=maxgameno+2,"blank row 2",IF(D644=maxgameno+1,"blank row 1",INDEX(FixtureCode!$B$4:$AH$128,MATCH($C644,FixtureCode!$B$4:$B$128,0),MATCH("G"&amp;D644&amp;"-T2",FixtureCode!$B$4:$AH$4,0)))))</f>
        <v>-</v>
      </c>
      <c r="G644" s="12" t="str">
        <f>IF(C644="-","-",IF(AND(ISNUMBER(Fixture!G648),ISNUMBER(Fixture!I648),Fixture!F648&lt;&gt;"BYE",Fixture!J648&lt;&gt;"BYE"),"Yes","-"))</f>
        <v>-</v>
      </c>
      <c r="H644" s="9" t="str">
        <f>IF(G644="-","-",IF(Fixture!G648&gt;Fixture!I648,Settings!$G$7,IF(Fixture!G648=Fixture!I648,Settings!$G$8,IF(Fixture!G648&lt;Fixture!I648,Settings!$G$9,"-"))))</f>
        <v>-</v>
      </c>
      <c r="I644" s="13" t="str">
        <f>IF(G644="-","-",IF(Fixture!I648&gt;Fixture!G648,Settings!$G$7,IF(Fixture!I648=Fixture!G648,Settings!$G$8,IF(Fixture!I648&lt;Fixture!G648,Settings!$G$9,"-"))))</f>
        <v>-</v>
      </c>
    </row>
    <row r="645" spans="3:9" x14ac:dyDescent="0.25">
      <c r="C645" s="12" t="str">
        <f t="shared" si="20"/>
        <v>-</v>
      </c>
      <c r="D645" s="9" t="str">
        <f t="shared" si="21"/>
        <v>-</v>
      </c>
      <c r="E645" s="9" t="str">
        <f>IF(C645="-","-",IF(D645=maxgameno+2,"blank row 2",IF(D645=maxgameno+1,"blank row 1",INDEX(FixtureCode!$B$4:$AH$128,MATCH($C645,FixtureCode!$B$4:$B$128,0),MATCH("G"&amp;D645&amp;"-T1",FixtureCode!$B$4:$AH$4,0)))))</f>
        <v>-</v>
      </c>
      <c r="F645" s="13" t="str">
        <f>IF(C645="-","-",IF(D645=maxgameno+2,"blank row 2",IF(D645=maxgameno+1,"blank row 1",INDEX(FixtureCode!$B$4:$AH$128,MATCH($C645,FixtureCode!$B$4:$B$128,0),MATCH("G"&amp;D645&amp;"-T2",FixtureCode!$B$4:$AH$4,0)))))</f>
        <v>-</v>
      </c>
      <c r="G645" s="12" t="str">
        <f>IF(C645="-","-",IF(AND(ISNUMBER(Fixture!G649),ISNUMBER(Fixture!I649),Fixture!F649&lt;&gt;"BYE",Fixture!J649&lt;&gt;"BYE"),"Yes","-"))</f>
        <v>-</v>
      </c>
      <c r="H645" s="9" t="str">
        <f>IF(G645="-","-",IF(Fixture!G649&gt;Fixture!I649,Settings!$G$7,IF(Fixture!G649=Fixture!I649,Settings!$G$8,IF(Fixture!G649&lt;Fixture!I649,Settings!$G$9,"-"))))</f>
        <v>-</v>
      </c>
      <c r="I645" s="13" t="str">
        <f>IF(G645="-","-",IF(Fixture!I649&gt;Fixture!G649,Settings!$G$7,IF(Fixture!I649=Fixture!G649,Settings!$G$8,IF(Fixture!I649&lt;Fixture!G649,Settings!$G$9,"-"))))</f>
        <v>-</v>
      </c>
    </row>
    <row r="646" spans="3:9" x14ac:dyDescent="0.25">
      <c r="C646" s="12" t="str">
        <f t="shared" ref="C646:C709" si="22">IF(C645="-","-",IF(D645+1&lt;=maxgameno+2,C645,IF(C645+1&lt;=maxroundno,C645+1,"-")))</f>
        <v>-</v>
      </c>
      <c r="D646" s="9" t="str">
        <f t="shared" ref="D646:D709" si="23">IF(C646="-","-",IF(D645+1&lt;=maxgameno+2,D645+1,1))</f>
        <v>-</v>
      </c>
      <c r="E646" s="9" t="str">
        <f>IF(C646="-","-",IF(D646=maxgameno+2,"blank row 2",IF(D646=maxgameno+1,"blank row 1",INDEX(FixtureCode!$B$4:$AH$128,MATCH($C646,FixtureCode!$B$4:$B$128,0),MATCH("G"&amp;D646&amp;"-T1",FixtureCode!$B$4:$AH$4,0)))))</f>
        <v>-</v>
      </c>
      <c r="F646" s="13" t="str">
        <f>IF(C646="-","-",IF(D646=maxgameno+2,"blank row 2",IF(D646=maxgameno+1,"blank row 1",INDEX(FixtureCode!$B$4:$AH$128,MATCH($C646,FixtureCode!$B$4:$B$128,0),MATCH("G"&amp;D646&amp;"-T2",FixtureCode!$B$4:$AH$4,0)))))</f>
        <v>-</v>
      </c>
      <c r="G646" s="12" t="str">
        <f>IF(C646="-","-",IF(AND(ISNUMBER(Fixture!G650),ISNUMBER(Fixture!I650),Fixture!F650&lt;&gt;"BYE",Fixture!J650&lt;&gt;"BYE"),"Yes","-"))</f>
        <v>-</v>
      </c>
      <c r="H646" s="9" t="str">
        <f>IF(G646="-","-",IF(Fixture!G650&gt;Fixture!I650,Settings!$G$7,IF(Fixture!G650=Fixture!I650,Settings!$G$8,IF(Fixture!G650&lt;Fixture!I650,Settings!$G$9,"-"))))</f>
        <v>-</v>
      </c>
      <c r="I646" s="13" t="str">
        <f>IF(G646="-","-",IF(Fixture!I650&gt;Fixture!G650,Settings!$G$7,IF(Fixture!I650=Fixture!G650,Settings!$G$8,IF(Fixture!I650&lt;Fixture!G650,Settings!$G$9,"-"))))</f>
        <v>-</v>
      </c>
    </row>
    <row r="647" spans="3:9" x14ac:dyDescent="0.25">
      <c r="C647" s="12" t="str">
        <f t="shared" si="22"/>
        <v>-</v>
      </c>
      <c r="D647" s="9" t="str">
        <f t="shared" si="23"/>
        <v>-</v>
      </c>
      <c r="E647" s="9" t="str">
        <f>IF(C647="-","-",IF(D647=maxgameno+2,"blank row 2",IF(D647=maxgameno+1,"blank row 1",INDEX(FixtureCode!$B$4:$AH$128,MATCH($C647,FixtureCode!$B$4:$B$128,0),MATCH("G"&amp;D647&amp;"-T1",FixtureCode!$B$4:$AH$4,0)))))</f>
        <v>-</v>
      </c>
      <c r="F647" s="13" t="str">
        <f>IF(C647="-","-",IF(D647=maxgameno+2,"blank row 2",IF(D647=maxgameno+1,"blank row 1",INDEX(FixtureCode!$B$4:$AH$128,MATCH($C647,FixtureCode!$B$4:$B$128,0),MATCH("G"&amp;D647&amp;"-T2",FixtureCode!$B$4:$AH$4,0)))))</f>
        <v>-</v>
      </c>
      <c r="G647" s="12" t="str">
        <f>IF(C647="-","-",IF(AND(ISNUMBER(Fixture!G651),ISNUMBER(Fixture!I651),Fixture!F651&lt;&gt;"BYE",Fixture!J651&lt;&gt;"BYE"),"Yes","-"))</f>
        <v>-</v>
      </c>
      <c r="H647" s="9" t="str">
        <f>IF(G647="-","-",IF(Fixture!G651&gt;Fixture!I651,Settings!$G$7,IF(Fixture!G651=Fixture!I651,Settings!$G$8,IF(Fixture!G651&lt;Fixture!I651,Settings!$G$9,"-"))))</f>
        <v>-</v>
      </c>
      <c r="I647" s="13" t="str">
        <f>IF(G647="-","-",IF(Fixture!I651&gt;Fixture!G651,Settings!$G$7,IF(Fixture!I651=Fixture!G651,Settings!$G$8,IF(Fixture!I651&lt;Fixture!G651,Settings!$G$9,"-"))))</f>
        <v>-</v>
      </c>
    </row>
    <row r="648" spans="3:9" x14ac:dyDescent="0.25">
      <c r="C648" s="12" t="str">
        <f t="shared" si="22"/>
        <v>-</v>
      </c>
      <c r="D648" s="9" t="str">
        <f t="shared" si="23"/>
        <v>-</v>
      </c>
      <c r="E648" s="9" t="str">
        <f>IF(C648="-","-",IF(D648=maxgameno+2,"blank row 2",IF(D648=maxgameno+1,"blank row 1",INDEX(FixtureCode!$B$4:$AH$128,MATCH($C648,FixtureCode!$B$4:$B$128,0),MATCH("G"&amp;D648&amp;"-T1",FixtureCode!$B$4:$AH$4,0)))))</f>
        <v>-</v>
      </c>
      <c r="F648" s="13" t="str">
        <f>IF(C648="-","-",IF(D648=maxgameno+2,"blank row 2",IF(D648=maxgameno+1,"blank row 1",INDEX(FixtureCode!$B$4:$AH$128,MATCH($C648,FixtureCode!$B$4:$B$128,0),MATCH("G"&amp;D648&amp;"-T2",FixtureCode!$B$4:$AH$4,0)))))</f>
        <v>-</v>
      </c>
      <c r="G648" s="12" t="str">
        <f>IF(C648="-","-",IF(AND(ISNUMBER(Fixture!G652),ISNUMBER(Fixture!I652),Fixture!F652&lt;&gt;"BYE",Fixture!J652&lt;&gt;"BYE"),"Yes","-"))</f>
        <v>-</v>
      </c>
      <c r="H648" s="9" t="str">
        <f>IF(G648="-","-",IF(Fixture!G652&gt;Fixture!I652,Settings!$G$7,IF(Fixture!G652=Fixture!I652,Settings!$G$8,IF(Fixture!G652&lt;Fixture!I652,Settings!$G$9,"-"))))</f>
        <v>-</v>
      </c>
      <c r="I648" s="13" t="str">
        <f>IF(G648="-","-",IF(Fixture!I652&gt;Fixture!G652,Settings!$G$7,IF(Fixture!I652=Fixture!G652,Settings!$G$8,IF(Fixture!I652&lt;Fixture!G652,Settings!$G$9,"-"))))</f>
        <v>-</v>
      </c>
    </row>
    <row r="649" spans="3:9" x14ac:dyDescent="0.25">
      <c r="C649" s="12" t="str">
        <f t="shared" si="22"/>
        <v>-</v>
      </c>
      <c r="D649" s="9" t="str">
        <f t="shared" si="23"/>
        <v>-</v>
      </c>
      <c r="E649" s="9" t="str">
        <f>IF(C649="-","-",IF(D649=maxgameno+2,"blank row 2",IF(D649=maxgameno+1,"blank row 1",INDEX(FixtureCode!$B$4:$AH$128,MATCH($C649,FixtureCode!$B$4:$B$128,0),MATCH("G"&amp;D649&amp;"-T1",FixtureCode!$B$4:$AH$4,0)))))</f>
        <v>-</v>
      </c>
      <c r="F649" s="13" t="str">
        <f>IF(C649="-","-",IF(D649=maxgameno+2,"blank row 2",IF(D649=maxgameno+1,"blank row 1",INDEX(FixtureCode!$B$4:$AH$128,MATCH($C649,FixtureCode!$B$4:$B$128,0),MATCH("G"&amp;D649&amp;"-T2",FixtureCode!$B$4:$AH$4,0)))))</f>
        <v>-</v>
      </c>
      <c r="G649" s="12" t="str">
        <f>IF(C649="-","-",IF(AND(ISNUMBER(Fixture!G653),ISNUMBER(Fixture!I653),Fixture!F653&lt;&gt;"BYE",Fixture!J653&lt;&gt;"BYE"),"Yes","-"))</f>
        <v>-</v>
      </c>
      <c r="H649" s="9" t="str">
        <f>IF(G649="-","-",IF(Fixture!G653&gt;Fixture!I653,Settings!$G$7,IF(Fixture!G653=Fixture!I653,Settings!$G$8,IF(Fixture!G653&lt;Fixture!I653,Settings!$G$9,"-"))))</f>
        <v>-</v>
      </c>
      <c r="I649" s="13" t="str">
        <f>IF(G649="-","-",IF(Fixture!I653&gt;Fixture!G653,Settings!$G$7,IF(Fixture!I653=Fixture!G653,Settings!$G$8,IF(Fixture!I653&lt;Fixture!G653,Settings!$G$9,"-"))))</f>
        <v>-</v>
      </c>
    </row>
    <row r="650" spans="3:9" x14ac:dyDescent="0.25">
      <c r="C650" s="12" t="str">
        <f t="shared" si="22"/>
        <v>-</v>
      </c>
      <c r="D650" s="9" t="str">
        <f t="shared" si="23"/>
        <v>-</v>
      </c>
      <c r="E650" s="9" t="str">
        <f>IF(C650="-","-",IF(D650=maxgameno+2,"blank row 2",IF(D650=maxgameno+1,"blank row 1",INDEX(FixtureCode!$B$4:$AH$128,MATCH($C650,FixtureCode!$B$4:$B$128,0),MATCH("G"&amp;D650&amp;"-T1",FixtureCode!$B$4:$AH$4,0)))))</f>
        <v>-</v>
      </c>
      <c r="F650" s="13" t="str">
        <f>IF(C650="-","-",IF(D650=maxgameno+2,"blank row 2",IF(D650=maxgameno+1,"blank row 1",INDEX(FixtureCode!$B$4:$AH$128,MATCH($C650,FixtureCode!$B$4:$B$128,0),MATCH("G"&amp;D650&amp;"-T2",FixtureCode!$B$4:$AH$4,0)))))</f>
        <v>-</v>
      </c>
      <c r="G650" s="12" t="str">
        <f>IF(C650="-","-",IF(AND(ISNUMBER(Fixture!G654),ISNUMBER(Fixture!I654),Fixture!F654&lt;&gt;"BYE",Fixture!J654&lt;&gt;"BYE"),"Yes","-"))</f>
        <v>-</v>
      </c>
      <c r="H650" s="9" t="str">
        <f>IF(G650="-","-",IF(Fixture!G654&gt;Fixture!I654,Settings!$G$7,IF(Fixture!G654=Fixture!I654,Settings!$G$8,IF(Fixture!G654&lt;Fixture!I654,Settings!$G$9,"-"))))</f>
        <v>-</v>
      </c>
      <c r="I650" s="13" t="str">
        <f>IF(G650="-","-",IF(Fixture!I654&gt;Fixture!G654,Settings!$G$7,IF(Fixture!I654=Fixture!G654,Settings!$G$8,IF(Fixture!I654&lt;Fixture!G654,Settings!$G$9,"-"))))</f>
        <v>-</v>
      </c>
    </row>
    <row r="651" spans="3:9" x14ac:dyDescent="0.25">
      <c r="C651" s="12" t="str">
        <f t="shared" si="22"/>
        <v>-</v>
      </c>
      <c r="D651" s="9" t="str">
        <f t="shared" si="23"/>
        <v>-</v>
      </c>
      <c r="E651" s="9" t="str">
        <f>IF(C651="-","-",IF(D651=maxgameno+2,"blank row 2",IF(D651=maxgameno+1,"blank row 1",INDEX(FixtureCode!$B$4:$AH$128,MATCH($C651,FixtureCode!$B$4:$B$128,0),MATCH("G"&amp;D651&amp;"-T1",FixtureCode!$B$4:$AH$4,0)))))</f>
        <v>-</v>
      </c>
      <c r="F651" s="13" t="str">
        <f>IF(C651="-","-",IF(D651=maxgameno+2,"blank row 2",IF(D651=maxgameno+1,"blank row 1",INDEX(FixtureCode!$B$4:$AH$128,MATCH($C651,FixtureCode!$B$4:$B$128,0),MATCH("G"&amp;D651&amp;"-T2",FixtureCode!$B$4:$AH$4,0)))))</f>
        <v>-</v>
      </c>
      <c r="G651" s="12" t="str">
        <f>IF(C651="-","-",IF(AND(ISNUMBER(Fixture!G655),ISNUMBER(Fixture!I655),Fixture!F655&lt;&gt;"BYE",Fixture!J655&lt;&gt;"BYE"),"Yes","-"))</f>
        <v>-</v>
      </c>
      <c r="H651" s="9" t="str">
        <f>IF(G651="-","-",IF(Fixture!G655&gt;Fixture!I655,Settings!$G$7,IF(Fixture!G655=Fixture!I655,Settings!$G$8,IF(Fixture!G655&lt;Fixture!I655,Settings!$G$9,"-"))))</f>
        <v>-</v>
      </c>
      <c r="I651" s="13" t="str">
        <f>IF(G651="-","-",IF(Fixture!I655&gt;Fixture!G655,Settings!$G$7,IF(Fixture!I655=Fixture!G655,Settings!$G$8,IF(Fixture!I655&lt;Fixture!G655,Settings!$G$9,"-"))))</f>
        <v>-</v>
      </c>
    </row>
    <row r="652" spans="3:9" x14ac:dyDescent="0.25">
      <c r="C652" s="12" t="str">
        <f t="shared" si="22"/>
        <v>-</v>
      </c>
      <c r="D652" s="9" t="str">
        <f t="shared" si="23"/>
        <v>-</v>
      </c>
      <c r="E652" s="9" t="str">
        <f>IF(C652="-","-",IF(D652=maxgameno+2,"blank row 2",IF(D652=maxgameno+1,"blank row 1",INDEX(FixtureCode!$B$4:$AH$128,MATCH($C652,FixtureCode!$B$4:$B$128,0),MATCH("G"&amp;D652&amp;"-T1",FixtureCode!$B$4:$AH$4,0)))))</f>
        <v>-</v>
      </c>
      <c r="F652" s="13" t="str">
        <f>IF(C652="-","-",IF(D652=maxgameno+2,"blank row 2",IF(D652=maxgameno+1,"blank row 1",INDEX(FixtureCode!$B$4:$AH$128,MATCH($C652,FixtureCode!$B$4:$B$128,0),MATCH("G"&amp;D652&amp;"-T2",FixtureCode!$B$4:$AH$4,0)))))</f>
        <v>-</v>
      </c>
      <c r="G652" s="12" t="str">
        <f>IF(C652="-","-",IF(AND(ISNUMBER(Fixture!G656),ISNUMBER(Fixture!I656),Fixture!F656&lt;&gt;"BYE",Fixture!J656&lt;&gt;"BYE"),"Yes","-"))</f>
        <v>-</v>
      </c>
      <c r="H652" s="9" t="str">
        <f>IF(G652="-","-",IF(Fixture!G656&gt;Fixture!I656,Settings!$G$7,IF(Fixture!G656=Fixture!I656,Settings!$G$8,IF(Fixture!G656&lt;Fixture!I656,Settings!$G$9,"-"))))</f>
        <v>-</v>
      </c>
      <c r="I652" s="13" t="str">
        <f>IF(G652="-","-",IF(Fixture!I656&gt;Fixture!G656,Settings!$G$7,IF(Fixture!I656=Fixture!G656,Settings!$G$8,IF(Fixture!I656&lt;Fixture!G656,Settings!$G$9,"-"))))</f>
        <v>-</v>
      </c>
    </row>
    <row r="653" spans="3:9" x14ac:dyDescent="0.25">
      <c r="C653" s="12" t="str">
        <f t="shared" si="22"/>
        <v>-</v>
      </c>
      <c r="D653" s="9" t="str">
        <f t="shared" si="23"/>
        <v>-</v>
      </c>
      <c r="E653" s="9" t="str">
        <f>IF(C653="-","-",IF(D653=maxgameno+2,"blank row 2",IF(D653=maxgameno+1,"blank row 1",INDEX(FixtureCode!$B$4:$AH$128,MATCH($C653,FixtureCode!$B$4:$B$128,0),MATCH("G"&amp;D653&amp;"-T1",FixtureCode!$B$4:$AH$4,0)))))</f>
        <v>-</v>
      </c>
      <c r="F653" s="13" t="str">
        <f>IF(C653="-","-",IF(D653=maxgameno+2,"blank row 2",IF(D653=maxgameno+1,"blank row 1",INDEX(FixtureCode!$B$4:$AH$128,MATCH($C653,FixtureCode!$B$4:$B$128,0),MATCH("G"&amp;D653&amp;"-T2",FixtureCode!$B$4:$AH$4,0)))))</f>
        <v>-</v>
      </c>
      <c r="G653" s="12" t="str">
        <f>IF(C653="-","-",IF(AND(ISNUMBER(Fixture!G657),ISNUMBER(Fixture!I657),Fixture!F657&lt;&gt;"BYE",Fixture!J657&lt;&gt;"BYE"),"Yes","-"))</f>
        <v>-</v>
      </c>
      <c r="H653" s="9" t="str">
        <f>IF(G653="-","-",IF(Fixture!G657&gt;Fixture!I657,Settings!$G$7,IF(Fixture!G657=Fixture!I657,Settings!$G$8,IF(Fixture!G657&lt;Fixture!I657,Settings!$G$9,"-"))))</f>
        <v>-</v>
      </c>
      <c r="I653" s="13" t="str">
        <f>IF(G653="-","-",IF(Fixture!I657&gt;Fixture!G657,Settings!$G$7,IF(Fixture!I657=Fixture!G657,Settings!$G$8,IF(Fixture!I657&lt;Fixture!G657,Settings!$G$9,"-"))))</f>
        <v>-</v>
      </c>
    </row>
    <row r="654" spans="3:9" x14ac:dyDescent="0.25">
      <c r="C654" s="12" t="str">
        <f t="shared" si="22"/>
        <v>-</v>
      </c>
      <c r="D654" s="9" t="str">
        <f t="shared" si="23"/>
        <v>-</v>
      </c>
      <c r="E654" s="9" t="str">
        <f>IF(C654="-","-",IF(D654=maxgameno+2,"blank row 2",IF(D654=maxgameno+1,"blank row 1",INDEX(FixtureCode!$B$4:$AH$128,MATCH($C654,FixtureCode!$B$4:$B$128,0),MATCH("G"&amp;D654&amp;"-T1",FixtureCode!$B$4:$AH$4,0)))))</f>
        <v>-</v>
      </c>
      <c r="F654" s="13" t="str">
        <f>IF(C654="-","-",IF(D654=maxgameno+2,"blank row 2",IF(D654=maxgameno+1,"blank row 1",INDEX(FixtureCode!$B$4:$AH$128,MATCH($C654,FixtureCode!$B$4:$B$128,0),MATCH("G"&amp;D654&amp;"-T2",FixtureCode!$B$4:$AH$4,0)))))</f>
        <v>-</v>
      </c>
      <c r="G654" s="12" t="str">
        <f>IF(C654="-","-",IF(AND(ISNUMBER(Fixture!G658),ISNUMBER(Fixture!I658),Fixture!F658&lt;&gt;"BYE",Fixture!J658&lt;&gt;"BYE"),"Yes","-"))</f>
        <v>-</v>
      </c>
      <c r="H654" s="9" t="str">
        <f>IF(G654="-","-",IF(Fixture!G658&gt;Fixture!I658,Settings!$G$7,IF(Fixture!G658=Fixture!I658,Settings!$G$8,IF(Fixture!G658&lt;Fixture!I658,Settings!$G$9,"-"))))</f>
        <v>-</v>
      </c>
      <c r="I654" s="13" t="str">
        <f>IF(G654="-","-",IF(Fixture!I658&gt;Fixture!G658,Settings!$G$7,IF(Fixture!I658=Fixture!G658,Settings!$G$8,IF(Fixture!I658&lt;Fixture!G658,Settings!$G$9,"-"))))</f>
        <v>-</v>
      </c>
    </row>
    <row r="655" spans="3:9" x14ac:dyDescent="0.25">
      <c r="C655" s="12" t="str">
        <f t="shared" si="22"/>
        <v>-</v>
      </c>
      <c r="D655" s="9" t="str">
        <f t="shared" si="23"/>
        <v>-</v>
      </c>
      <c r="E655" s="9" t="str">
        <f>IF(C655="-","-",IF(D655=maxgameno+2,"blank row 2",IF(D655=maxgameno+1,"blank row 1",INDEX(FixtureCode!$B$4:$AH$128,MATCH($C655,FixtureCode!$B$4:$B$128,0),MATCH("G"&amp;D655&amp;"-T1",FixtureCode!$B$4:$AH$4,0)))))</f>
        <v>-</v>
      </c>
      <c r="F655" s="13" t="str">
        <f>IF(C655="-","-",IF(D655=maxgameno+2,"blank row 2",IF(D655=maxgameno+1,"blank row 1",INDEX(FixtureCode!$B$4:$AH$128,MATCH($C655,FixtureCode!$B$4:$B$128,0),MATCH("G"&amp;D655&amp;"-T2",FixtureCode!$B$4:$AH$4,0)))))</f>
        <v>-</v>
      </c>
      <c r="G655" s="12" t="str">
        <f>IF(C655="-","-",IF(AND(ISNUMBER(Fixture!G659),ISNUMBER(Fixture!I659),Fixture!F659&lt;&gt;"BYE",Fixture!J659&lt;&gt;"BYE"),"Yes","-"))</f>
        <v>-</v>
      </c>
      <c r="H655" s="9" t="str">
        <f>IF(G655="-","-",IF(Fixture!G659&gt;Fixture!I659,Settings!$G$7,IF(Fixture!G659=Fixture!I659,Settings!$G$8,IF(Fixture!G659&lt;Fixture!I659,Settings!$G$9,"-"))))</f>
        <v>-</v>
      </c>
      <c r="I655" s="13" t="str">
        <f>IF(G655="-","-",IF(Fixture!I659&gt;Fixture!G659,Settings!$G$7,IF(Fixture!I659=Fixture!G659,Settings!$G$8,IF(Fixture!I659&lt;Fixture!G659,Settings!$G$9,"-"))))</f>
        <v>-</v>
      </c>
    </row>
    <row r="656" spans="3:9" x14ac:dyDescent="0.25">
      <c r="C656" s="12" t="str">
        <f t="shared" si="22"/>
        <v>-</v>
      </c>
      <c r="D656" s="9" t="str">
        <f t="shared" si="23"/>
        <v>-</v>
      </c>
      <c r="E656" s="9" t="str">
        <f>IF(C656="-","-",IF(D656=maxgameno+2,"blank row 2",IF(D656=maxgameno+1,"blank row 1",INDEX(FixtureCode!$B$4:$AH$128,MATCH($C656,FixtureCode!$B$4:$B$128,0),MATCH("G"&amp;D656&amp;"-T1",FixtureCode!$B$4:$AH$4,0)))))</f>
        <v>-</v>
      </c>
      <c r="F656" s="13" t="str">
        <f>IF(C656="-","-",IF(D656=maxgameno+2,"blank row 2",IF(D656=maxgameno+1,"blank row 1",INDEX(FixtureCode!$B$4:$AH$128,MATCH($C656,FixtureCode!$B$4:$B$128,0),MATCH("G"&amp;D656&amp;"-T2",FixtureCode!$B$4:$AH$4,0)))))</f>
        <v>-</v>
      </c>
      <c r="G656" s="12" t="str">
        <f>IF(C656="-","-",IF(AND(ISNUMBER(Fixture!G660),ISNUMBER(Fixture!I660),Fixture!F660&lt;&gt;"BYE",Fixture!J660&lt;&gt;"BYE"),"Yes","-"))</f>
        <v>-</v>
      </c>
      <c r="H656" s="9" t="str">
        <f>IF(G656="-","-",IF(Fixture!G660&gt;Fixture!I660,Settings!$G$7,IF(Fixture!G660=Fixture!I660,Settings!$G$8,IF(Fixture!G660&lt;Fixture!I660,Settings!$G$9,"-"))))</f>
        <v>-</v>
      </c>
      <c r="I656" s="13" t="str">
        <f>IF(G656="-","-",IF(Fixture!I660&gt;Fixture!G660,Settings!$G$7,IF(Fixture!I660=Fixture!G660,Settings!$G$8,IF(Fixture!I660&lt;Fixture!G660,Settings!$G$9,"-"))))</f>
        <v>-</v>
      </c>
    </row>
    <row r="657" spans="3:9" x14ac:dyDescent="0.25">
      <c r="C657" s="12" t="str">
        <f t="shared" si="22"/>
        <v>-</v>
      </c>
      <c r="D657" s="9" t="str">
        <f t="shared" si="23"/>
        <v>-</v>
      </c>
      <c r="E657" s="9" t="str">
        <f>IF(C657="-","-",IF(D657=maxgameno+2,"blank row 2",IF(D657=maxgameno+1,"blank row 1",INDEX(FixtureCode!$B$4:$AH$128,MATCH($C657,FixtureCode!$B$4:$B$128,0),MATCH("G"&amp;D657&amp;"-T1",FixtureCode!$B$4:$AH$4,0)))))</f>
        <v>-</v>
      </c>
      <c r="F657" s="13" t="str">
        <f>IF(C657="-","-",IF(D657=maxgameno+2,"blank row 2",IF(D657=maxgameno+1,"blank row 1",INDEX(FixtureCode!$B$4:$AH$128,MATCH($C657,FixtureCode!$B$4:$B$128,0),MATCH("G"&amp;D657&amp;"-T2",FixtureCode!$B$4:$AH$4,0)))))</f>
        <v>-</v>
      </c>
      <c r="G657" s="12" t="str">
        <f>IF(C657="-","-",IF(AND(ISNUMBER(Fixture!G661),ISNUMBER(Fixture!I661),Fixture!F661&lt;&gt;"BYE",Fixture!J661&lt;&gt;"BYE"),"Yes","-"))</f>
        <v>-</v>
      </c>
      <c r="H657" s="9" t="str">
        <f>IF(G657="-","-",IF(Fixture!G661&gt;Fixture!I661,Settings!$G$7,IF(Fixture!G661=Fixture!I661,Settings!$G$8,IF(Fixture!G661&lt;Fixture!I661,Settings!$G$9,"-"))))</f>
        <v>-</v>
      </c>
      <c r="I657" s="13" t="str">
        <f>IF(G657="-","-",IF(Fixture!I661&gt;Fixture!G661,Settings!$G$7,IF(Fixture!I661=Fixture!G661,Settings!$G$8,IF(Fixture!I661&lt;Fixture!G661,Settings!$G$9,"-"))))</f>
        <v>-</v>
      </c>
    </row>
    <row r="658" spans="3:9" x14ac:dyDescent="0.25">
      <c r="C658" s="12" t="str">
        <f t="shared" si="22"/>
        <v>-</v>
      </c>
      <c r="D658" s="9" t="str">
        <f t="shared" si="23"/>
        <v>-</v>
      </c>
      <c r="E658" s="9" t="str">
        <f>IF(C658="-","-",IF(D658=maxgameno+2,"blank row 2",IF(D658=maxgameno+1,"blank row 1",INDEX(FixtureCode!$B$4:$AH$128,MATCH($C658,FixtureCode!$B$4:$B$128,0),MATCH("G"&amp;D658&amp;"-T1",FixtureCode!$B$4:$AH$4,0)))))</f>
        <v>-</v>
      </c>
      <c r="F658" s="13" t="str">
        <f>IF(C658="-","-",IF(D658=maxgameno+2,"blank row 2",IF(D658=maxgameno+1,"blank row 1",INDEX(FixtureCode!$B$4:$AH$128,MATCH($C658,FixtureCode!$B$4:$B$128,0),MATCH("G"&amp;D658&amp;"-T2",FixtureCode!$B$4:$AH$4,0)))))</f>
        <v>-</v>
      </c>
      <c r="G658" s="12" t="str">
        <f>IF(C658="-","-",IF(AND(ISNUMBER(Fixture!G662),ISNUMBER(Fixture!I662),Fixture!F662&lt;&gt;"BYE",Fixture!J662&lt;&gt;"BYE"),"Yes","-"))</f>
        <v>-</v>
      </c>
      <c r="H658" s="9" t="str">
        <f>IF(G658="-","-",IF(Fixture!G662&gt;Fixture!I662,Settings!$G$7,IF(Fixture!G662=Fixture!I662,Settings!$G$8,IF(Fixture!G662&lt;Fixture!I662,Settings!$G$9,"-"))))</f>
        <v>-</v>
      </c>
      <c r="I658" s="13" t="str">
        <f>IF(G658="-","-",IF(Fixture!I662&gt;Fixture!G662,Settings!$G$7,IF(Fixture!I662=Fixture!G662,Settings!$G$8,IF(Fixture!I662&lt;Fixture!G662,Settings!$G$9,"-"))))</f>
        <v>-</v>
      </c>
    </row>
    <row r="659" spans="3:9" x14ac:dyDescent="0.25">
      <c r="C659" s="12" t="str">
        <f t="shared" si="22"/>
        <v>-</v>
      </c>
      <c r="D659" s="9" t="str">
        <f t="shared" si="23"/>
        <v>-</v>
      </c>
      <c r="E659" s="9" t="str">
        <f>IF(C659="-","-",IF(D659=maxgameno+2,"blank row 2",IF(D659=maxgameno+1,"blank row 1",INDEX(FixtureCode!$B$4:$AH$128,MATCH($C659,FixtureCode!$B$4:$B$128,0),MATCH("G"&amp;D659&amp;"-T1",FixtureCode!$B$4:$AH$4,0)))))</f>
        <v>-</v>
      </c>
      <c r="F659" s="13" t="str">
        <f>IF(C659="-","-",IF(D659=maxgameno+2,"blank row 2",IF(D659=maxgameno+1,"blank row 1",INDEX(FixtureCode!$B$4:$AH$128,MATCH($C659,FixtureCode!$B$4:$B$128,0),MATCH("G"&amp;D659&amp;"-T2",FixtureCode!$B$4:$AH$4,0)))))</f>
        <v>-</v>
      </c>
      <c r="G659" s="12" t="str">
        <f>IF(C659="-","-",IF(AND(ISNUMBER(Fixture!G663),ISNUMBER(Fixture!I663),Fixture!F663&lt;&gt;"BYE",Fixture!J663&lt;&gt;"BYE"),"Yes","-"))</f>
        <v>-</v>
      </c>
      <c r="H659" s="9" t="str">
        <f>IF(G659="-","-",IF(Fixture!G663&gt;Fixture!I663,Settings!$G$7,IF(Fixture!G663=Fixture!I663,Settings!$G$8,IF(Fixture!G663&lt;Fixture!I663,Settings!$G$9,"-"))))</f>
        <v>-</v>
      </c>
      <c r="I659" s="13" t="str">
        <f>IF(G659="-","-",IF(Fixture!I663&gt;Fixture!G663,Settings!$G$7,IF(Fixture!I663=Fixture!G663,Settings!$G$8,IF(Fixture!I663&lt;Fixture!G663,Settings!$G$9,"-"))))</f>
        <v>-</v>
      </c>
    </row>
    <row r="660" spans="3:9" x14ac:dyDescent="0.25">
      <c r="C660" s="12" t="str">
        <f t="shared" si="22"/>
        <v>-</v>
      </c>
      <c r="D660" s="9" t="str">
        <f t="shared" si="23"/>
        <v>-</v>
      </c>
      <c r="E660" s="9" t="str">
        <f>IF(C660="-","-",IF(D660=maxgameno+2,"blank row 2",IF(D660=maxgameno+1,"blank row 1",INDEX(FixtureCode!$B$4:$AH$128,MATCH($C660,FixtureCode!$B$4:$B$128,0),MATCH("G"&amp;D660&amp;"-T1",FixtureCode!$B$4:$AH$4,0)))))</f>
        <v>-</v>
      </c>
      <c r="F660" s="13" t="str">
        <f>IF(C660="-","-",IF(D660=maxgameno+2,"blank row 2",IF(D660=maxgameno+1,"blank row 1",INDEX(FixtureCode!$B$4:$AH$128,MATCH($C660,FixtureCode!$B$4:$B$128,0),MATCH("G"&amp;D660&amp;"-T2",FixtureCode!$B$4:$AH$4,0)))))</f>
        <v>-</v>
      </c>
      <c r="G660" s="12" t="str">
        <f>IF(C660="-","-",IF(AND(ISNUMBER(Fixture!G664),ISNUMBER(Fixture!I664),Fixture!F664&lt;&gt;"BYE",Fixture!J664&lt;&gt;"BYE"),"Yes","-"))</f>
        <v>-</v>
      </c>
      <c r="H660" s="9" t="str">
        <f>IF(G660="-","-",IF(Fixture!G664&gt;Fixture!I664,Settings!$G$7,IF(Fixture!G664=Fixture!I664,Settings!$G$8,IF(Fixture!G664&lt;Fixture!I664,Settings!$G$9,"-"))))</f>
        <v>-</v>
      </c>
      <c r="I660" s="13" t="str">
        <f>IF(G660="-","-",IF(Fixture!I664&gt;Fixture!G664,Settings!$G$7,IF(Fixture!I664=Fixture!G664,Settings!$G$8,IF(Fixture!I664&lt;Fixture!G664,Settings!$G$9,"-"))))</f>
        <v>-</v>
      </c>
    </row>
    <row r="661" spans="3:9" x14ac:dyDescent="0.25">
      <c r="C661" s="12" t="str">
        <f t="shared" si="22"/>
        <v>-</v>
      </c>
      <c r="D661" s="9" t="str">
        <f t="shared" si="23"/>
        <v>-</v>
      </c>
      <c r="E661" s="9" t="str">
        <f>IF(C661="-","-",IF(D661=maxgameno+2,"blank row 2",IF(D661=maxgameno+1,"blank row 1",INDEX(FixtureCode!$B$4:$AH$128,MATCH($C661,FixtureCode!$B$4:$B$128,0),MATCH("G"&amp;D661&amp;"-T1",FixtureCode!$B$4:$AH$4,0)))))</f>
        <v>-</v>
      </c>
      <c r="F661" s="13" t="str">
        <f>IF(C661="-","-",IF(D661=maxgameno+2,"blank row 2",IF(D661=maxgameno+1,"blank row 1",INDEX(FixtureCode!$B$4:$AH$128,MATCH($C661,FixtureCode!$B$4:$B$128,0),MATCH("G"&amp;D661&amp;"-T2",FixtureCode!$B$4:$AH$4,0)))))</f>
        <v>-</v>
      </c>
      <c r="G661" s="12" t="str">
        <f>IF(C661="-","-",IF(AND(ISNUMBER(Fixture!G665),ISNUMBER(Fixture!I665),Fixture!F665&lt;&gt;"BYE",Fixture!J665&lt;&gt;"BYE"),"Yes","-"))</f>
        <v>-</v>
      </c>
      <c r="H661" s="9" t="str">
        <f>IF(G661="-","-",IF(Fixture!G665&gt;Fixture!I665,Settings!$G$7,IF(Fixture!G665=Fixture!I665,Settings!$G$8,IF(Fixture!G665&lt;Fixture!I665,Settings!$G$9,"-"))))</f>
        <v>-</v>
      </c>
      <c r="I661" s="13" t="str">
        <f>IF(G661="-","-",IF(Fixture!I665&gt;Fixture!G665,Settings!$G$7,IF(Fixture!I665=Fixture!G665,Settings!$G$8,IF(Fixture!I665&lt;Fixture!G665,Settings!$G$9,"-"))))</f>
        <v>-</v>
      </c>
    </row>
    <row r="662" spans="3:9" x14ac:dyDescent="0.25">
      <c r="C662" s="12" t="str">
        <f t="shared" si="22"/>
        <v>-</v>
      </c>
      <c r="D662" s="9" t="str">
        <f t="shared" si="23"/>
        <v>-</v>
      </c>
      <c r="E662" s="9" t="str">
        <f>IF(C662="-","-",IF(D662=maxgameno+2,"blank row 2",IF(D662=maxgameno+1,"blank row 1",INDEX(FixtureCode!$B$4:$AH$128,MATCH($C662,FixtureCode!$B$4:$B$128,0),MATCH("G"&amp;D662&amp;"-T1",FixtureCode!$B$4:$AH$4,0)))))</f>
        <v>-</v>
      </c>
      <c r="F662" s="13" t="str">
        <f>IF(C662="-","-",IF(D662=maxgameno+2,"blank row 2",IF(D662=maxgameno+1,"blank row 1",INDEX(FixtureCode!$B$4:$AH$128,MATCH($C662,FixtureCode!$B$4:$B$128,0),MATCH("G"&amp;D662&amp;"-T2",FixtureCode!$B$4:$AH$4,0)))))</f>
        <v>-</v>
      </c>
      <c r="G662" s="12" t="str">
        <f>IF(C662="-","-",IF(AND(ISNUMBER(Fixture!G666),ISNUMBER(Fixture!I666),Fixture!F666&lt;&gt;"BYE",Fixture!J666&lt;&gt;"BYE"),"Yes","-"))</f>
        <v>-</v>
      </c>
      <c r="H662" s="9" t="str">
        <f>IF(G662="-","-",IF(Fixture!G666&gt;Fixture!I666,Settings!$G$7,IF(Fixture!G666=Fixture!I666,Settings!$G$8,IF(Fixture!G666&lt;Fixture!I666,Settings!$G$9,"-"))))</f>
        <v>-</v>
      </c>
      <c r="I662" s="13" t="str">
        <f>IF(G662="-","-",IF(Fixture!I666&gt;Fixture!G666,Settings!$G$7,IF(Fixture!I666=Fixture!G666,Settings!$G$8,IF(Fixture!I666&lt;Fixture!G666,Settings!$G$9,"-"))))</f>
        <v>-</v>
      </c>
    </row>
    <row r="663" spans="3:9" x14ac:dyDescent="0.25">
      <c r="C663" s="12" t="str">
        <f t="shared" si="22"/>
        <v>-</v>
      </c>
      <c r="D663" s="9" t="str">
        <f t="shared" si="23"/>
        <v>-</v>
      </c>
      <c r="E663" s="9" t="str">
        <f>IF(C663="-","-",IF(D663=maxgameno+2,"blank row 2",IF(D663=maxgameno+1,"blank row 1",INDEX(FixtureCode!$B$4:$AH$128,MATCH($C663,FixtureCode!$B$4:$B$128,0),MATCH("G"&amp;D663&amp;"-T1",FixtureCode!$B$4:$AH$4,0)))))</f>
        <v>-</v>
      </c>
      <c r="F663" s="13" t="str">
        <f>IF(C663="-","-",IF(D663=maxgameno+2,"blank row 2",IF(D663=maxgameno+1,"blank row 1",INDEX(FixtureCode!$B$4:$AH$128,MATCH($C663,FixtureCode!$B$4:$B$128,0),MATCH("G"&amp;D663&amp;"-T2",FixtureCode!$B$4:$AH$4,0)))))</f>
        <v>-</v>
      </c>
      <c r="G663" s="12" t="str">
        <f>IF(C663="-","-",IF(AND(ISNUMBER(Fixture!G667),ISNUMBER(Fixture!I667),Fixture!F667&lt;&gt;"BYE",Fixture!J667&lt;&gt;"BYE"),"Yes","-"))</f>
        <v>-</v>
      </c>
      <c r="H663" s="9" t="str">
        <f>IF(G663="-","-",IF(Fixture!G667&gt;Fixture!I667,Settings!$G$7,IF(Fixture!G667=Fixture!I667,Settings!$G$8,IF(Fixture!G667&lt;Fixture!I667,Settings!$G$9,"-"))))</f>
        <v>-</v>
      </c>
      <c r="I663" s="13" t="str">
        <f>IF(G663="-","-",IF(Fixture!I667&gt;Fixture!G667,Settings!$G$7,IF(Fixture!I667=Fixture!G667,Settings!$G$8,IF(Fixture!I667&lt;Fixture!G667,Settings!$G$9,"-"))))</f>
        <v>-</v>
      </c>
    </row>
    <row r="664" spans="3:9" x14ac:dyDescent="0.25">
      <c r="C664" s="12" t="str">
        <f t="shared" si="22"/>
        <v>-</v>
      </c>
      <c r="D664" s="9" t="str">
        <f t="shared" si="23"/>
        <v>-</v>
      </c>
      <c r="E664" s="9" t="str">
        <f>IF(C664="-","-",IF(D664=maxgameno+2,"blank row 2",IF(D664=maxgameno+1,"blank row 1",INDEX(FixtureCode!$B$4:$AH$128,MATCH($C664,FixtureCode!$B$4:$B$128,0),MATCH("G"&amp;D664&amp;"-T1",FixtureCode!$B$4:$AH$4,0)))))</f>
        <v>-</v>
      </c>
      <c r="F664" s="13" t="str">
        <f>IF(C664="-","-",IF(D664=maxgameno+2,"blank row 2",IF(D664=maxgameno+1,"blank row 1",INDEX(FixtureCode!$B$4:$AH$128,MATCH($C664,FixtureCode!$B$4:$B$128,0),MATCH("G"&amp;D664&amp;"-T2",FixtureCode!$B$4:$AH$4,0)))))</f>
        <v>-</v>
      </c>
      <c r="G664" s="12" t="str">
        <f>IF(C664="-","-",IF(AND(ISNUMBER(Fixture!G668),ISNUMBER(Fixture!I668),Fixture!F668&lt;&gt;"BYE",Fixture!J668&lt;&gt;"BYE"),"Yes","-"))</f>
        <v>-</v>
      </c>
      <c r="H664" s="9" t="str">
        <f>IF(G664="-","-",IF(Fixture!G668&gt;Fixture!I668,Settings!$G$7,IF(Fixture!G668=Fixture!I668,Settings!$G$8,IF(Fixture!G668&lt;Fixture!I668,Settings!$G$9,"-"))))</f>
        <v>-</v>
      </c>
      <c r="I664" s="13" t="str">
        <f>IF(G664="-","-",IF(Fixture!I668&gt;Fixture!G668,Settings!$G$7,IF(Fixture!I668=Fixture!G668,Settings!$G$8,IF(Fixture!I668&lt;Fixture!G668,Settings!$G$9,"-"))))</f>
        <v>-</v>
      </c>
    </row>
    <row r="665" spans="3:9" x14ac:dyDescent="0.25">
      <c r="C665" s="12" t="str">
        <f t="shared" si="22"/>
        <v>-</v>
      </c>
      <c r="D665" s="9" t="str">
        <f t="shared" si="23"/>
        <v>-</v>
      </c>
      <c r="E665" s="9" t="str">
        <f>IF(C665="-","-",IF(D665=maxgameno+2,"blank row 2",IF(D665=maxgameno+1,"blank row 1",INDEX(FixtureCode!$B$4:$AH$128,MATCH($C665,FixtureCode!$B$4:$B$128,0),MATCH("G"&amp;D665&amp;"-T1",FixtureCode!$B$4:$AH$4,0)))))</f>
        <v>-</v>
      </c>
      <c r="F665" s="13" t="str">
        <f>IF(C665="-","-",IF(D665=maxgameno+2,"blank row 2",IF(D665=maxgameno+1,"blank row 1",INDEX(FixtureCode!$B$4:$AH$128,MATCH($C665,FixtureCode!$B$4:$B$128,0),MATCH("G"&amp;D665&amp;"-T2",FixtureCode!$B$4:$AH$4,0)))))</f>
        <v>-</v>
      </c>
      <c r="G665" s="12" t="str">
        <f>IF(C665="-","-",IF(AND(ISNUMBER(Fixture!G669),ISNUMBER(Fixture!I669),Fixture!F669&lt;&gt;"BYE",Fixture!J669&lt;&gt;"BYE"),"Yes","-"))</f>
        <v>-</v>
      </c>
      <c r="H665" s="9" t="str">
        <f>IF(G665="-","-",IF(Fixture!G669&gt;Fixture!I669,Settings!$G$7,IF(Fixture!G669=Fixture!I669,Settings!$G$8,IF(Fixture!G669&lt;Fixture!I669,Settings!$G$9,"-"))))</f>
        <v>-</v>
      </c>
      <c r="I665" s="13" t="str">
        <f>IF(G665="-","-",IF(Fixture!I669&gt;Fixture!G669,Settings!$G$7,IF(Fixture!I669=Fixture!G669,Settings!$G$8,IF(Fixture!I669&lt;Fixture!G669,Settings!$G$9,"-"))))</f>
        <v>-</v>
      </c>
    </row>
    <row r="666" spans="3:9" x14ac:dyDescent="0.25">
      <c r="C666" s="12" t="str">
        <f t="shared" si="22"/>
        <v>-</v>
      </c>
      <c r="D666" s="9" t="str">
        <f t="shared" si="23"/>
        <v>-</v>
      </c>
      <c r="E666" s="9" t="str">
        <f>IF(C666="-","-",IF(D666=maxgameno+2,"blank row 2",IF(D666=maxgameno+1,"blank row 1",INDEX(FixtureCode!$B$4:$AH$128,MATCH($C666,FixtureCode!$B$4:$B$128,0),MATCH("G"&amp;D666&amp;"-T1",FixtureCode!$B$4:$AH$4,0)))))</f>
        <v>-</v>
      </c>
      <c r="F666" s="13" t="str">
        <f>IF(C666="-","-",IF(D666=maxgameno+2,"blank row 2",IF(D666=maxgameno+1,"blank row 1",INDEX(FixtureCode!$B$4:$AH$128,MATCH($C666,FixtureCode!$B$4:$B$128,0),MATCH("G"&amp;D666&amp;"-T2",FixtureCode!$B$4:$AH$4,0)))))</f>
        <v>-</v>
      </c>
      <c r="G666" s="12" t="str">
        <f>IF(C666="-","-",IF(AND(ISNUMBER(Fixture!G670),ISNUMBER(Fixture!I670),Fixture!F670&lt;&gt;"BYE",Fixture!J670&lt;&gt;"BYE"),"Yes","-"))</f>
        <v>-</v>
      </c>
      <c r="H666" s="9" t="str">
        <f>IF(G666="-","-",IF(Fixture!G670&gt;Fixture!I670,Settings!$G$7,IF(Fixture!G670=Fixture!I670,Settings!$G$8,IF(Fixture!G670&lt;Fixture!I670,Settings!$G$9,"-"))))</f>
        <v>-</v>
      </c>
      <c r="I666" s="13" t="str">
        <f>IF(G666="-","-",IF(Fixture!I670&gt;Fixture!G670,Settings!$G$7,IF(Fixture!I670=Fixture!G670,Settings!$G$8,IF(Fixture!I670&lt;Fixture!G670,Settings!$G$9,"-"))))</f>
        <v>-</v>
      </c>
    </row>
    <row r="667" spans="3:9" x14ac:dyDescent="0.25">
      <c r="C667" s="12" t="str">
        <f t="shared" si="22"/>
        <v>-</v>
      </c>
      <c r="D667" s="9" t="str">
        <f t="shared" si="23"/>
        <v>-</v>
      </c>
      <c r="E667" s="9" t="str">
        <f>IF(C667="-","-",IF(D667=maxgameno+2,"blank row 2",IF(D667=maxgameno+1,"blank row 1",INDEX(FixtureCode!$B$4:$AH$128,MATCH($C667,FixtureCode!$B$4:$B$128,0),MATCH("G"&amp;D667&amp;"-T1",FixtureCode!$B$4:$AH$4,0)))))</f>
        <v>-</v>
      </c>
      <c r="F667" s="13" t="str">
        <f>IF(C667="-","-",IF(D667=maxgameno+2,"blank row 2",IF(D667=maxgameno+1,"blank row 1",INDEX(FixtureCode!$B$4:$AH$128,MATCH($C667,FixtureCode!$B$4:$B$128,0),MATCH("G"&amp;D667&amp;"-T2",FixtureCode!$B$4:$AH$4,0)))))</f>
        <v>-</v>
      </c>
      <c r="G667" s="12" t="str">
        <f>IF(C667="-","-",IF(AND(ISNUMBER(Fixture!G671),ISNUMBER(Fixture!I671),Fixture!F671&lt;&gt;"BYE",Fixture!J671&lt;&gt;"BYE"),"Yes","-"))</f>
        <v>-</v>
      </c>
      <c r="H667" s="9" t="str">
        <f>IF(G667="-","-",IF(Fixture!G671&gt;Fixture!I671,Settings!$G$7,IF(Fixture!G671=Fixture!I671,Settings!$G$8,IF(Fixture!G671&lt;Fixture!I671,Settings!$G$9,"-"))))</f>
        <v>-</v>
      </c>
      <c r="I667" s="13" t="str">
        <f>IF(G667="-","-",IF(Fixture!I671&gt;Fixture!G671,Settings!$G$7,IF(Fixture!I671=Fixture!G671,Settings!$G$8,IF(Fixture!I671&lt;Fixture!G671,Settings!$G$9,"-"))))</f>
        <v>-</v>
      </c>
    </row>
    <row r="668" spans="3:9" x14ac:dyDescent="0.25">
      <c r="C668" s="12" t="str">
        <f t="shared" si="22"/>
        <v>-</v>
      </c>
      <c r="D668" s="9" t="str">
        <f t="shared" si="23"/>
        <v>-</v>
      </c>
      <c r="E668" s="9" t="str">
        <f>IF(C668="-","-",IF(D668=maxgameno+2,"blank row 2",IF(D668=maxgameno+1,"blank row 1",INDEX(FixtureCode!$B$4:$AH$128,MATCH($C668,FixtureCode!$B$4:$B$128,0),MATCH("G"&amp;D668&amp;"-T1",FixtureCode!$B$4:$AH$4,0)))))</f>
        <v>-</v>
      </c>
      <c r="F668" s="13" t="str">
        <f>IF(C668="-","-",IF(D668=maxgameno+2,"blank row 2",IF(D668=maxgameno+1,"blank row 1",INDEX(FixtureCode!$B$4:$AH$128,MATCH($C668,FixtureCode!$B$4:$B$128,0),MATCH("G"&amp;D668&amp;"-T2",FixtureCode!$B$4:$AH$4,0)))))</f>
        <v>-</v>
      </c>
      <c r="G668" s="12" t="str">
        <f>IF(C668="-","-",IF(AND(ISNUMBER(Fixture!G672),ISNUMBER(Fixture!I672),Fixture!F672&lt;&gt;"BYE",Fixture!J672&lt;&gt;"BYE"),"Yes","-"))</f>
        <v>-</v>
      </c>
      <c r="H668" s="9" t="str">
        <f>IF(G668="-","-",IF(Fixture!G672&gt;Fixture!I672,Settings!$G$7,IF(Fixture!G672=Fixture!I672,Settings!$G$8,IF(Fixture!G672&lt;Fixture!I672,Settings!$G$9,"-"))))</f>
        <v>-</v>
      </c>
      <c r="I668" s="13" t="str">
        <f>IF(G668="-","-",IF(Fixture!I672&gt;Fixture!G672,Settings!$G$7,IF(Fixture!I672=Fixture!G672,Settings!$G$8,IF(Fixture!I672&lt;Fixture!G672,Settings!$G$9,"-"))))</f>
        <v>-</v>
      </c>
    </row>
    <row r="669" spans="3:9" x14ac:dyDescent="0.25">
      <c r="C669" s="12" t="str">
        <f t="shared" si="22"/>
        <v>-</v>
      </c>
      <c r="D669" s="9" t="str">
        <f t="shared" si="23"/>
        <v>-</v>
      </c>
      <c r="E669" s="9" t="str">
        <f>IF(C669="-","-",IF(D669=maxgameno+2,"blank row 2",IF(D669=maxgameno+1,"blank row 1",INDEX(FixtureCode!$B$4:$AH$128,MATCH($C669,FixtureCode!$B$4:$B$128,0),MATCH("G"&amp;D669&amp;"-T1",FixtureCode!$B$4:$AH$4,0)))))</f>
        <v>-</v>
      </c>
      <c r="F669" s="13" t="str">
        <f>IF(C669="-","-",IF(D669=maxgameno+2,"blank row 2",IF(D669=maxgameno+1,"blank row 1",INDEX(FixtureCode!$B$4:$AH$128,MATCH($C669,FixtureCode!$B$4:$B$128,0),MATCH("G"&amp;D669&amp;"-T2",FixtureCode!$B$4:$AH$4,0)))))</f>
        <v>-</v>
      </c>
      <c r="G669" s="12" t="str">
        <f>IF(C669="-","-",IF(AND(ISNUMBER(Fixture!G673),ISNUMBER(Fixture!I673),Fixture!F673&lt;&gt;"BYE",Fixture!J673&lt;&gt;"BYE"),"Yes","-"))</f>
        <v>-</v>
      </c>
      <c r="H669" s="9" t="str">
        <f>IF(G669="-","-",IF(Fixture!G673&gt;Fixture!I673,Settings!$G$7,IF(Fixture!G673=Fixture!I673,Settings!$G$8,IF(Fixture!G673&lt;Fixture!I673,Settings!$G$9,"-"))))</f>
        <v>-</v>
      </c>
      <c r="I669" s="13" t="str">
        <f>IF(G669="-","-",IF(Fixture!I673&gt;Fixture!G673,Settings!$G$7,IF(Fixture!I673=Fixture!G673,Settings!$G$8,IF(Fixture!I673&lt;Fixture!G673,Settings!$G$9,"-"))))</f>
        <v>-</v>
      </c>
    </row>
    <row r="670" spans="3:9" x14ac:dyDescent="0.25">
      <c r="C670" s="12" t="str">
        <f t="shared" si="22"/>
        <v>-</v>
      </c>
      <c r="D670" s="9" t="str">
        <f t="shared" si="23"/>
        <v>-</v>
      </c>
      <c r="E670" s="9" t="str">
        <f>IF(C670="-","-",IF(D670=maxgameno+2,"blank row 2",IF(D670=maxgameno+1,"blank row 1",INDEX(FixtureCode!$B$4:$AH$128,MATCH($C670,FixtureCode!$B$4:$B$128,0),MATCH("G"&amp;D670&amp;"-T1",FixtureCode!$B$4:$AH$4,0)))))</f>
        <v>-</v>
      </c>
      <c r="F670" s="13" t="str">
        <f>IF(C670="-","-",IF(D670=maxgameno+2,"blank row 2",IF(D670=maxgameno+1,"blank row 1",INDEX(FixtureCode!$B$4:$AH$128,MATCH($C670,FixtureCode!$B$4:$B$128,0),MATCH("G"&amp;D670&amp;"-T2",FixtureCode!$B$4:$AH$4,0)))))</f>
        <v>-</v>
      </c>
      <c r="G670" s="12" t="str">
        <f>IF(C670="-","-",IF(AND(ISNUMBER(Fixture!G674),ISNUMBER(Fixture!I674),Fixture!F674&lt;&gt;"BYE",Fixture!J674&lt;&gt;"BYE"),"Yes","-"))</f>
        <v>-</v>
      </c>
      <c r="H670" s="9" t="str">
        <f>IF(G670="-","-",IF(Fixture!G674&gt;Fixture!I674,Settings!$G$7,IF(Fixture!G674=Fixture!I674,Settings!$G$8,IF(Fixture!G674&lt;Fixture!I674,Settings!$G$9,"-"))))</f>
        <v>-</v>
      </c>
      <c r="I670" s="13" t="str">
        <f>IF(G670="-","-",IF(Fixture!I674&gt;Fixture!G674,Settings!$G$7,IF(Fixture!I674=Fixture!G674,Settings!$G$8,IF(Fixture!I674&lt;Fixture!G674,Settings!$G$9,"-"))))</f>
        <v>-</v>
      </c>
    </row>
    <row r="671" spans="3:9" x14ac:dyDescent="0.25">
      <c r="C671" s="12" t="str">
        <f t="shared" si="22"/>
        <v>-</v>
      </c>
      <c r="D671" s="9" t="str">
        <f t="shared" si="23"/>
        <v>-</v>
      </c>
      <c r="E671" s="9" t="str">
        <f>IF(C671="-","-",IF(D671=maxgameno+2,"blank row 2",IF(D671=maxgameno+1,"blank row 1",INDEX(FixtureCode!$B$4:$AH$128,MATCH($C671,FixtureCode!$B$4:$B$128,0),MATCH("G"&amp;D671&amp;"-T1",FixtureCode!$B$4:$AH$4,0)))))</f>
        <v>-</v>
      </c>
      <c r="F671" s="13" t="str">
        <f>IF(C671="-","-",IF(D671=maxgameno+2,"blank row 2",IF(D671=maxgameno+1,"blank row 1",INDEX(FixtureCode!$B$4:$AH$128,MATCH($C671,FixtureCode!$B$4:$B$128,0),MATCH("G"&amp;D671&amp;"-T2",FixtureCode!$B$4:$AH$4,0)))))</f>
        <v>-</v>
      </c>
      <c r="G671" s="12" t="str">
        <f>IF(C671="-","-",IF(AND(ISNUMBER(Fixture!G675),ISNUMBER(Fixture!I675),Fixture!F675&lt;&gt;"BYE",Fixture!J675&lt;&gt;"BYE"),"Yes","-"))</f>
        <v>-</v>
      </c>
      <c r="H671" s="9" t="str">
        <f>IF(G671="-","-",IF(Fixture!G675&gt;Fixture!I675,Settings!$G$7,IF(Fixture!G675=Fixture!I675,Settings!$G$8,IF(Fixture!G675&lt;Fixture!I675,Settings!$G$9,"-"))))</f>
        <v>-</v>
      </c>
      <c r="I671" s="13" t="str">
        <f>IF(G671="-","-",IF(Fixture!I675&gt;Fixture!G675,Settings!$G$7,IF(Fixture!I675=Fixture!G675,Settings!$G$8,IF(Fixture!I675&lt;Fixture!G675,Settings!$G$9,"-"))))</f>
        <v>-</v>
      </c>
    </row>
    <row r="672" spans="3:9" x14ac:dyDescent="0.25">
      <c r="C672" s="12" t="str">
        <f t="shared" si="22"/>
        <v>-</v>
      </c>
      <c r="D672" s="9" t="str">
        <f t="shared" si="23"/>
        <v>-</v>
      </c>
      <c r="E672" s="9" t="str">
        <f>IF(C672="-","-",IF(D672=maxgameno+2,"blank row 2",IF(D672=maxgameno+1,"blank row 1",INDEX(FixtureCode!$B$4:$AH$128,MATCH($C672,FixtureCode!$B$4:$B$128,0),MATCH("G"&amp;D672&amp;"-T1",FixtureCode!$B$4:$AH$4,0)))))</f>
        <v>-</v>
      </c>
      <c r="F672" s="13" t="str">
        <f>IF(C672="-","-",IF(D672=maxgameno+2,"blank row 2",IF(D672=maxgameno+1,"blank row 1",INDEX(FixtureCode!$B$4:$AH$128,MATCH($C672,FixtureCode!$B$4:$B$128,0),MATCH("G"&amp;D672&amp;"-T2",FixtureCode!$B$4:$AH$4,0)))))</f>
        <v>-</v>
      </c>
      <c r="G672" s="12" t="str">
        <f>IF(C672="-","-",IF(AND(ISNUMBER(Fixture!G676),ISNUMBER(Fixture!I676),Fixture!F676&lt;&gt;"BYE",Fixture!J676&lt;&gt;"BYE"),"Yes","-"))</f>
        <v>-</v>
      </c>
      <c r="H672" s="9" t="str">
        <f>IF(G672="-","-",IF(Fixture!G676&gt;Fixture!I676,Settings!$G$7,IF(Fixture!G676=Fixture!I676,Settings!$G$8,IF(Fixture!G676&lt;Fixture!I676,Settings!$G$9,"-"))))</f>
        <v>-</v>
      </c>
      <c r="I672" s="13" t="str">
        <f>IF(G672="-","-",IF(Fixture!I676&gt;Fixture!G676,Settings!$G$7,IF(Fixture!I676=Fixture!G676,Settings!$G$8,IF(Fixture!I676&lt;Fixture!G676,Settings!$G$9,"-"))))</f>
        <v>-</v>
      </c>
    </row>
    <row r="673" spans="3:9" x14ac:dyDescent="0.25">
      <c r="C673" s="12" t="str">
        <f t="shared" si="22"/>
        <v>-</v>
      </c>
      <c r="D673" s="9" t="str">
        <f t="shared" si="23"/>
        <v>-</v>
      </c>
      <c r="E673" s="9" t="str">
        <f>IF(C673="-","-",IF(D673=maxgameno+2,"blank row 2",IF(D673=maxgameno+1,"blank row 1",INDEX(FixtureCode!$B$4:$AH$128,MATCH($C673,FixtureCode!$B$4:$B$128,0),MATCH("G"&amp;D673&amp;"-T1",FixtureCode!$B$4:$AH$4,0)))))</f>
        <v>-</v>
      </c>
      <c r="F673" s="13" t="str">
        <f>IF(C673="-","-",IF(D673=maxgameno+2,"blank row 2",IF(D673=maxgameno+1,"blank row 1",INDEX(FixtureCode!$B$4:$AH$128,MATCH($C673,FixtureCode!$B$4:$B$128,0),MATCH("G"&amp;D673&amp;"-T2",FixtureCode!$B$4:$AH$4,0)))))</f>
        <v>-</v>
      </c>
      <c r="G673" s="12" t="str">
        <f>IF(C673="-","-",IF(AND(ISNUMBER(Fixture!G677),ISNUMBER(Fixture!I677),Fixture!F677&lt;&gt;"BYE",Fixture!J677&lt;&gt;"BYE"),"Yes","-"))</f>
        <v>-</v>
      </c>
      <c r="H673" s="9" t="str">
        <f>IF(G673="-","-",IF(Fixture!G677&gt;Fixture!I677,Settings!$G$7,IF(Fixture!G677=Fixture!I677,Settings!$G$8,IF(Fixture!G677&lt;Fixture!I677,Settings!$G$9,"-"))))</f>
        <v>-</v>
      </c>
      <c r="I673" s="13" t="str">
        <f>IF(G673="-","-",IF(Fixture!I677&gt;Fixture!G677,Settings!$G$7,IF(Fixture!I677=Fixture!G677,Settings!$G$8,IF(Fixture!I677&lt;Fixture!G677,Settings!$G$9,"-"))))</f>
        <v>-</v>
      </c>
    </row>
    <row r="674" spans="3:9" x14ac:dyDescent="0.25">
      <c r="C674" s="12" t="str">
        <f t="shared" si="22"/>
        <v>-</v>
      </c>
      <c r="D674" s="9" t="str">
        <f t="shared" si="23"/>
        <v>-</v>
      </c>
      <c r="E674" s="9" t="str">
        <f>IF(C674="-","-",IF(D674=maxgameno+2,"blank row 2",IF(D674=maxgameno+1,"blank row 1",INDEX(FixtureCode!$B$4:$AH$128,MATCH($C674,FixtureCode!$B$4:$B$128,0),MATCH("G"&amp;D674&amp;"-T1",FixtureCode!$B$4:$AH$4,0)))))</f>
        <v>-</v>
      </c>
      <c r="F674" s="13" t="str">
        <f>IF(C674="-","-",IF(D674=maxgameno+2,"blank row 2",IF(D674=maxgameno+1,"blank row 1",INDEX(FixtureCode!$B$4:$AH$128,MATCH($C674,FixtureCode!$B$4:$B$128,0),MATCH("G"&amp;D674&amp;"-T2",FixtureCode!$B$4:$AH$4,0)))))</f>
        <v>-</v>
      </c>
      <c r="G674" s="12" t="str">
        <f>IF(C674="-","-",IF(AND(ISNUMBER(Fixture!G678),ISNUMBER(Fixture!I678),Fixture!F678&lt;&gt;"BYE",Fixture!J678&lt;&gt;"BYE"),"Yes","-"))</f>
        <v>-</v>
      </c>
      <c r="H674" s="9" t="str">
        <f>IF(G674="-","-",IF(Fixture!G678&gt;Fixture!I678,Settings!$G$7,IF(Fixture!G678=Fixture!I678,Settings!$G$8,IF(Fixture!G678&lt;Fixture!I678,Settings!$G$9,"-"))))</f>
        <v>-</v>
      </c>
      <c r="I674" s="13" t="str">
        <f>IF(G674="-","-",IF(Fixture!I678&gt;Fixture!G678,Settings!$G$7,IF(Fixture!I678=Fixture!G678,Settings!$G$8,IF(Fixture!I678&lt;Fixture!G678,Settings!$G$9,"-"))))</f>
        <v>-</v>
      </c>
    </row>
    <row r="675" spans="3:9" x14ac:dyDescent="0.25">
      <c r="C675" s="12" t="str">
        <f t="shared" si="22"/>
        <v>-</v>
      </c>
      <c r="D675" s="9" t="str">
        <f t="shared" si="23"/>
        <v>-</v>
      </c>
      <c r="E675" s="9" t="str">
        <f>IF(C675="-","-",IF(D675=maxgameno+2,"blank row 2",IF(D675=maxgameno+1,"blank row 1",INDEX(FixtureCode!$B$4:$AH$128,MATCH($C675,FixtureCode!$B$4:$B$128,0),MATCH("G"&amp;D675&amp;"-T1",FixtureCode!$B$4:$AH$4,0)))))</f>
        <v>-</v>
      </c>
      <c r="F675" s="13" t="str">
        <f>IF(C675="-","-",IF(D675=maxgameno+2,"blank row 2",IF(D675=maxgameno+1,"blank row 1",INDEX(FixtureCode!$B$4:$AH$128,MATCH($C675,FixtureCode!$B$4:$B$128,0),MATCH("G"&amp;D675&amp;"-T2",FixtureCode!$B$4:$AH$4,0)))))</f>
        <v>-</v>
      </c>
      <c r="G675" s="12" t="str">
        <f>IF(C675="-","-",IF(AND(ISNUMBER(Fixture!G679),ISNUMBER(Fixture!I679),Fixture!F679&lt;&gt;"BYE",Fixture!J679&lt;&gt;"BYE"),"Yes","-"))</f>
        <v>-</v>
      </c>
      <c r="H675" s="9" t="str">
        <f>IF(G675="-","-",IF(Fixture!G679&gt;Fixture!I679,Settings!$G$7,IF(Fixture!G679=Fixture!I679,Settings!$G$8,IF(Fixture!G679&lt;Fixture!I679,Settings!$G$9,"-"))))</f>
        <v>-</v>
      </c>
      <c r="I675" s="13" t="str">
        <f>IF(G675="-","-",IF(Fixture!I679&gt;Fixture!G679,Settings!$G$7,IF(Fixture!I679=Fixture!G679,Settings!$G$8,IF(Fixture!I679&lt;Fixture!G679,Settings!$G$9,"-"))))</f>
        <v>-</v>
      </c>
    </row>
    <row r="676" spans="3:9" x14ac:dyDescent="0.25">
      <c r="C676" s="12" t="str">
        <f t="shared" si="22"/>
        <v>-</v>
      </c>
      <c r="D676" s="9" t="str">
        <f t="shared" si="23"/>
        <v>-</v>
      </c>
      <c r="E676" s="9" t="str">
        <f>IF(C676="-","-",IF(D676=maxgameno+2,"blank row 2",IF(D676=maxgameno+1,"blank row 1",INDEX(FixtureCode!$B$4:$AH$128,MATCH($C676,FixtureCode!$B$4:$B$128,0),MATCH("G"&amp;D676&amp;"-T1",FixtureCode!$B$4:$AH$4,0)))))</f>
        <v>-</v>
      </c>
      <c r="F676" s="13" t="str">
        <f>IF(C676="-","-",IF(D676=maxgameno+2,"blank row 2",IF(D676=maxgameno+1,"blank row 1",INDEX(FixtureCode!$B$4:$AH$128,MATCH($C676,FixtureCode!$B$4:$B$128,0),MATCH("G"&amp;D676&amp;"-T2",FixtureCode!$B$4:$AH$4,0)))))</f>
        <v>-</v>
      </c>
      <c r="G676" s="12" t="str">
        <f>IF(C676="-","-",IF(AND(ISNUMBER(Fixture!G680),ISNUMBER(Fixture!I680),Fixture!F680&lt;&gt;"BYE",Fixture!J680&lt;&gt;"BYE"),"Yes","-"))</f>
        <v>-</v>
      </c>
      <c r="H676" s="9" t="str">
        <f>IF(G676="-","-",IF(Fixture!G680&gt;Fixture!I680,Settings!$G$7,IF(Fixture!G680=Fixture!I680,Settings!$G$8,IF(Fixture!G680&lt;Fixture!I680,Settings!$G$9,"-"))))</f>
        <v>-</v>
      </c>
      <c r="I676" s="13" t="str">
        <f>IF(G676="-","-",IF(Fixture!I680&gt;Fixture!G680,Settings!$G$7,IF(Fixture!I680=Fixture!G680,Settings!$G$8,IF(Fixture!I680&lt;Fixture!G680,Settings!$G$9,"-"))))</f>
        <v>-</v>
      </c>
    </row>
    <row r="677" spans="3:9" x14ac:dyDescent="0.25">
      <c r="C677" s="12" t="str">
        <f t="shared" si="22"/>
        <v>-</v>
      </c>
      <c r="D677" s="9" t="str">
        <f t="shared" si="23"/>
        <v>-</v>
      </c>
      <c r="E677" s="9" t="str">
        <f>IF(C677="-","-",IF(D677=maxgameno+2,"blank row 2",IF(D677=maxgameno+1,"blank row 1",INDEX(FixtureCode!$B$4:$AH$128,MATCH($C677,FixtureCode!$B$4:$B$128,0),MATCH("G"&amp;D677&amp;"-T1",FixtureCode!$B$4:$AH$4,0)))))</f>
        <v>-</v>
      </c>
      <c r="F677" s="13" t="str">
        <f>IF(C677="-","-",IF(D677=maxgameno+2,"blank row 2",IF(D677=maxgameno+1,"blank row 1",INDEX(FixtureCode!$B$4:$AH$128,MATCH($C677,FixtureCode!$B$4:$B$128,0),MATCH("G"&amp;D677&amp;"-T2",FixtureCode!$B$4:$AH$4,0)))))</f>
        <v>-</v>
      </c>
      <c r="G677" s="12" t="str">
        <f>IF(C677="-","-",IF(AND(ISNUMBER(Fixture!G681),ISNUMBER(Fixture!I681),Fixture!F681&lt;&gt;"BYE",Fixture!J681&lt;&gt;"BYE"),"Yes","-"))</f>
        <v>-</v>
      </c>
      <c r="H677" s="9" t="str">
        <f>IF(G677="-","-",IF(Fixture!G681&gt;Fixture!I681,Settings!$G$7,IF(Fixture!G681=Fixture!I681,Settings!$G$8,IF(Fixture!G681&lt;Fixture!I681,Settings!$G$9,"-"))))</f>
        <v>-</v>
      </c>
      <c r="I677" s="13" t="str">
        <f>IF(G677="-","-",IF(Fixture!I681&gt;Fixture!G681,Settings!$G$7,IF(Fixture!I681=Fixture!G681,Settings!$G$8,IF(Fixture!I681&lt;Fixture!G681,Settings!$G$9,"-"))))</f>
        <v>-</v>
      </c>
    </row>
    <row r="678" spans="3:9" x14ac:dyDescent="0.25">
      <c r="C678" s="12" t="str">
        <f t="shared" si="22"/>
        <v>-</v>
      </c>
      <c r="D678" s="9" t="str">
        <f t="shared" si="23"/>
        <v>-</v>
      </c>
      <c r="E678" s="9" t="str">
        <f>IF(C678="-","-",IF(D678=maxgameno+2,"blank row 2",IF(D678=maxgameno+1,"blank row 1",INDEX(FixtureCode!$B$4:$AH$128,MATCH($C678,FixtureCode!$B$4:$B$128,0),MATCH("G"&amp;D678&amp;"-T1",FixtureCode!$B$4:$AH$4,0)))))</f>
        <v>-</v>
      </c>
      <c r="F678" s="13" t="str">
        <f>IF(C678="-","-",IF(D678=maxgameno+2,"blank row 2",IF(D678=maxgameno+1,"blank row 1",INDEX(FixtureCode!$B$4:$AH$128,MATCH($C678,FixtureCode!$B$4:$B$128,0),MATCH("G"&amp;D678&amp;"-T2",FixtureCode!$B$4:$AH$4,0)))))</f>
        <v>-</v>
      </c>
      <c r="G678" s="12" t="str">
        <f>IF(C678="-","-",IF(AND(ISNUMBER(Fixture!G682),ISNUMBER(Fixture!I682),Fixture!F682&lt;&gt;"BYE",Fixture!J682&lt;&gt;"BYE"),"Yes","-"))</f>
        <v>-</v>
      </c>
      <c r="H678" s="9" t="str">
        <f>IF(G678="-","-",IF(Fixture!G682&gt;Fixture!I682,Settings!$G$7,IF(Fixture!G682=Fixture!I682,Settings!$G$8,IF(Fixture!G682&lt;Fixture!I682,Settings!$G$9,"-"))))</f>
        <v>-</v>
      </c>
      <c r="I678" s="13" t="str">
        <f>IF(G678="-","-",IF(Fixture!I682&gt;Fixture!G682,Settings!$G$7,IF(Fixture!I682=Fixture!G682,Settings!$G$8,IF(Fixture!I682&lt;Fixture!G682,Settings!$G$9,"-"))))</f>
        <v>-</v>
      </c>
    </row>
    <row r="679" spans="3:9" x14ac:dyDescent="0.25">
      <c r="C679" s="12" t="str">
        <f t="shared" si="22"/>
        <v>-</v>
      </c>
      <c r="D679" s="9" t="str">
        <f t="shared" si="23"/>
        <v>-</v>
      </c>
      <c r="E679" s="9" t="str">
        <f>IF(C679="-","-",IF(D679=maxgameno+2,"blank row 2",IF(D679=maxgameno+1,"blank row 1",INDEX(FixtureCode!$B$4:$AH$128,MATCH($C679,FixtureCode!$B$4:$B$128,0),MATCH("G"&amp;D679&amp;"-T1",FixtureCode!$B$4:$AH$4,0)))))</f>
        <v>-</v>
      </c>
      <c r="F679" s="13" t="str">
        <f>IF(C679="-","-",IF(D679=maxgameno+2,"blank row 2",IF(D679=maxgameno+1,"blank row 1",INDEX(FixtureCode!$B$4:$AH$128,MATCH($C679,FixtureCode!$B$4:$B$128,0),MATCH("G"&amp;D679&amp;"-T2",FixtureCode!$B$4:$AH$4,0)))))</f>
        <v>-</v>
      </c>
      <c r="G679" s="12" t="str">
        <f>IF(C679="-","-",IF(AND(ISNUMBER(Fixture!G683),ISNUMBER(Fixture!I683),Fixture!F683&lt;&gt;"BYE",Fixture!J683&lt;&gt;"BYE"),"Yes","-"))</f>
        <v>-</v>
      </c>
      <c r="H679" s="9" t="str">
        <f>IF(G679="-","-",IF(Fixture!G683&gt;Fixture!I683,Settings!$G$7,IF(Fixture!G683=Fixture!I683,Settings!$G$8,IF(Fixture!G683&lt;Fixture!I683,Settings!$G$9,"-"))))</f>
        <v>-</v>
      </c>
      <c r="I679" s="13" t="str">
        <f>IF(G679="-","-",IF(Fixture!I683&gt;Fixture!G683,Settings!$G$7,IF(Fixture!I683=Fixture!G683,Settings!$G$8,IF(Fixture!I683&lt;Fixture!G683,Settings!$G$9,"-"))))</f>
        <v>-</v>
      </c>
    </row>
    <row r="680" spans="3:9" x14ac:dyDescent="0.25">
      <c r="C680" s="12" t="str">
        <f t="shared" si="22"/>
        <v>-</v>
      </c>
      <c r="D680" s="9" t="str">
        <f t="shared" si="23"/>
        <v>-</v>
      </c>
      <c r="E680" s="9" t="str">
        <f>IF(C680="-","-",IF(D680=maxgameno+2,"blank row 2",IF(D680=maxgameno+1,"blank row 1",INDEX(FixtureCode!$B$4:$AH$128,MATCH($C680,FixtureCode!$B$4:$B$128,0),MATCH("G"&amp;D680&amp;"-T1",FixtureCode!$B$4:$AH$4,0)))))</f>
        <v>-</v>
      </c>
      <c r="F680" s="13" t="str">
        <f>IF(C680="-","-",IF(D680=maxgameno+2,"blank row 2",IF(D680=maxgameno+1,"blank row 1",INDEX(FixtureCode!$B$4:$AH$128,MATCH($C680,FixtureCode!$B$4:$B$128,0),MATCH("G"&amp;D680&amp;"-T2",FixtureCode!$B$4:$AH$4,0)))))</f>
        <v>-</v>
      </c>
      <c r="G680" s="12" t="str">
        <f>IF(C680="-","-",IF(AND(ISNUMBER(Fixture!G684),ISNUMBER(Fixture!I684),Fixture!F684&lt;&gt;"BYE",Fixture!J684&lt;&gt;"BYE"),"Yes","-"))</f>
        <v>-</v>
      </c>
      <c r="H680" s="9" t="str">
        <f>IF(G680="-","-",IF(Fixture!G684&gt;Fixture!I684,Settings!$G$7,IF(Fixture!G684=Fixture!I684,Settings!$G$8,IF(Fixture!G684&lt;Fixture!I684,Settings!$G$9,"-"))))</f>
        <v>-</v>
      </c>
      <c r="I680" s="13" t="str">
        <f>IF(G680="-","-",IF(Fixture!I684&gt;Fixture!G684,Settings!$G$7,IF(Fixture!I684=Fixture!G684,Settings!$G$8,IF(Fixture!I684&lt;Fixture!G684,Settings!$G$9,"-"))))</f>
        <v>-</v>
      </c>
    </row>
    <row r="681" spans="3:9" x14ac:dyDescent="0.25">
      <c r="C681" s="12" t="str">
        <f t="shared" si="22"/>
        <v>-</v>
      </c>
      <c r="D681" s="9" t="str">
        <f t="shared" si="23"/>
        <v>-</v>
      </c>
      <c r="E681" s="9" t="str">
        <f>IF(C681="-","-",IF(D681=maxgameno+2,"blank row 2",IF(D681=maxgameno+1,"blank row 1",INDEX(FixtureCode!$B$4:$AH$128,MATCH($C681,FixtureCode!$B$4:$B$128,0),MATCH("G"&amp;D681&amp;"-T1",FixtureCode!$B$4:$AH$4,0)))))</f>
        <v>-</v>
      </c>
      <c r="F681" s="13" t="str">
        <f>IF(C681="-","-",IF(D681=maxgameno+2,"blank row 2",IF(D681=maxgameno+1,"blank row 1",INDEX(FixtureCode!$B$4:$AH$128,MATCH($C681,FixtureCode!$B$4:$B$128,0),MATCH("G"&amp;D681&amp;"-T2",FixtureCode!$B$4:$AH$4,0)))))</f>
        <v>-</v>
      </c>
      <c r="G681" s="12" t="str">
        <f>IF(C681="-","-",IF(AND(ISNUMBER(Fixture!G685),ISNUMBER(Fixture!I685),Fixture!F685&lt;&gt;"BYE",Fixture!J685&lt;&gt;"BYE"),"Yes","-"))</f>
        <v>-</v>
      </c>
      <c r="H681" s="9" t="str">
        <f>IF(G681="-","-",IF(Fixture!G685&gt;Fixture!I685,Settings!$G$7,IF(Fixture!G685=Fixture!I685,Settings!$G$8,IF(Fixture!G685&lt;Fixture!I685,Settings!$G$9,"-"))))</f>
        <v>-</v>
      </c>
      <c r="I681" s="13" t="str">
        <f>IF(G681="-","-",IF(Fixture!I685&gt;Fixture!G685,Settings!$G$7,IF(Fixture!I685=Fixture!G685,Settings!$G$8,IF(Fixture!I685&lt;Fixture!G685,Settings!$G$9,"-"))))</f>
        <v>-</v>
      </c>
    </row>
    <row r="682" spans="3:9" x14ac:dyDescent="0.25">
      <c r="C682" s="12" t="str">
        <f t="shared" si="22"/>
        <v>-</v>
      </c>
      <c r="D682" s="9" t="str">
        <f t="shared" si="23"/>
        <v>-</v>
      </c>
      <c r="E682" s="9" t="str">
        <f>IF(C682="-","-",IF(D682=maxgameno+2,"blank row 2",IF(D682=maxgameno+1,"blank row 1",INDEX(FixtureCode!$B$4:$AH$128,MATCH($C682,FixtureCode!$B$4:$B$128,0),MATCH("G"&amp;D682&amp;"-T1",FixtureCode!$B$4:$AH$4,0)))))</f>
        <v>-</v>
      </c>
      <c r="F682" s="13" t="str">
        <f>IF(C682="-","-",IF(D682=maxgameno+2,"blank row 2",IF(D682=maxgameno+1,"blank row 1",INDEX(FixtureCode!$B$4:$AH$128,MATCH($C682,FixtureCode!$B$4:$B$128,0),MATCH("G"&amp;D682&amp;"-T2",FixtureCode!$B$4:$AH$4,0)))))</f>
        <v>-</v>
      </c>
      <c r="G682" s="12" t="str">
        <f>IF(C682="-","-",IF(AND(ISNUMBER(Fixture!G686),ISNUMBER(Fixture!I686),Fixture!F686&lt;&gt;"BYE",Fixture!J686&lt;&gt;"BYE"),"Yes","-"))</f>
        <v>-</v>
      </c>
      <c r="H682" s="9" t="str">
        <f>IF(G682="-","-",IF(Fixture!G686&gt;Fixture!I686,Settings!$G$7,IF(Fixture!G686=Fixture!I686,Settings!$G$8,IF(Fixture!G686&lt;Fixture!I686,Settings!$G$9,"-"))))</f>
        <v>-</v>
      </c>
      <c r="I682" s="13" t="str">
        <f>IF(G682="-","-",IF(Fixture!I686&gt;Fixture!G686,Settings!$G$7,IF(Fixture!I686=Fixture!G686,Settings!$G$8,IF(Fixture!I686&lt;Fixture!G686,Settings!$G$9,"-"))))</f>
        <v>-</v>
      </c>
    </row>
    <row r="683" spans="3:9" x14ac:dyDescent="0.25">
      <c r="C683" s="12" t="str">
        <f t="shared" si="22"/>
        <v>-</v>
      </c>
      <c r="D683" s="9" t="str">
        <f t="shared" si="23"/>
        <v>-</v>
      </c>
      <c r="E683" s="9" t="str">
        <f>IF(C683="-","-",IF(D683=maxgameno+2,"blank row 2",IF(D683=maxgameno+1,"blank row 1",INDEX(FixtureCode!$B$4:$AH$128,MATCH($C683,FixtureCode!$B$4:$B$128,0),MATCH("G"&amp;D683&amp;"-T1",FixtureCode!$B$4:$AH$4,0)))))</f>
        <v>-</v>
      </c>
      <c r="F683" s="13" t="str">
        <f>IF(C683="-","-",IF(D683=maxgameno+2,"blank row 2",IF(D683=maxgameno+1,"blank row 1",INDEX(FixtureCode!$B$4:$AH$128,MATCH($C683,FixtureCode!$B$4:$B$128,0),MATCH("G"&amp;D683&amp;"-T2",FixtureCode!$B$4:$AH$4,0)))))</f>
        <v>-</v>
      </c>
      <c r="G683" s="12" t="str">
        <f>IF(C683="-","-",IF(AND(ISNUMBER(Fixture!G687),ISNUMBER(Fixture!I687),Fixture!F687&lt;&gt;"BYE",Fixture!J687&lt;&gt;"BYE"),"Yes","-"))</f>
        <v>-</v>
      </c>
      <c r="H683" s="9" t="str">
        <f>IF(G683="-","-",IF(Fixture!G687&gt;Fixture!I687,Settings!$G$7,IF(Fixture!G687=Fixture!I687,Settings!$G$8,IF(Fixture!G687&lt;Fixture!I687,Settings!$G$9,"-"))))</f>
        <v>-</v>
      </c>
      <c r="I683" s="13" t="str">
        <f>IF(G683="-","-",IF(Fixture!I687&gt;Fixture!G687,Settings!$G$7,IF(Fixture!I687=Fixture!G687,Settings!$G$8,IF(Fixture!I687&lt;Fixture!G687,Settings!$G$9,"-"))))</f>
        <v>-</v>
      </c>
    </row>
    <row r="684" spans="3:9" x14ac:dyDescent="0.25">
      <c r="C684" s="12" t="str">
        <f t="shared" si="22"/>
        <v>-</v>
      </c>
      <c r="D684" s="9" t="str">
        <f t="shared" si="23"/>
        <v>-</v>
      </c>
      <c r="E684" s="9" t="str">
        <f>IF(C684="-","-",IF(D684=maxgameno+2,"blank row 2",IF(D684=maxgameno+1,"blank row 1",INDEX(FixtureCode!$B$4:$AH$128,MATCH($C684,FixtureCode!$B$4:$B$128,0),MATCH("G"&amp;D684&amp;"-T1",FixtureCode!$B$4:$AH$4,0)))))</f>
        <v>-</v>
      </c>
      <c r="F684" s="13" t="str">
        <f>IF(C684="-","-",IF(D684=maxgameno+2,"blank row 2",IF(D684=maxgameno+1,"blank row 1",INDEX(FixtureCode!$B$4:$AH$128,MATCH($C684,FixtureCode!$B$4:$B$128,0),MATCH("G"&amp;D684&amp;"-T2",FixtureCode!$B$4:$AH$4,0)))))</f>
        <v>-</v>
      </c>
      <c r="G684" s="12" t="str">
        <f>IF(C684="-","-",IF(AND(ISNUMBER(Fixture!G688),ISNUMBER(Fixture!I688),Fixture!F688&lt;&gt;"BYE",Fixture!J688&lt;&gt;"BYE"),"Yes","-"))</f>
        <v>-</v>
      </c>
      <c r="H684" s="9" t="str">
        <f>IF(G684="-","-",IF(Fixture!G688&gt;Fixture!I688,Settings!$G$7,IF(Fixture!G688=Fixture!I688,Settings!$G$8,IF(Fixture!G688&lt;Fixture!I688,Settings!$G$9,"-"))))</f>
        <v>-</v>
      </c>
      <c r="I684" s="13" t="str">
        <f>IF(G684="-","-",IF(Fixture!I688&gt;Fixture!G688,Settings!$G$7,IF(Fixture!I688=Fixture!G688,Settings!$G$8,IF(Fixture!I688&lt;Fixture!G688,Settings!$G$9,"-"))))</f>
        <v>-</v>
      </c>
    </row>
    <row r="685" spans="3:9" x14ac:dyDescent="0.25">
      <c r="C685" s="12" t="str">
        <f t="shared" si="22"/>
        <v>-</v>
      </c>
      <c r="D685" s="9" t="str">
        <f t="shared" si="23"/>
        <v>-</v>
      </c>
      <c r="E685" s="9" t="str">
        <f>IF(C685="-","-",IF(D685=maxgameno+2,"blank row 2",IF(D685=maxgameno+1,"blank row 1",INDEX(FixtureCode!$B$4:$AH$128,MATCH($C685,FixtureCode!$B$4:$B$128,0),MATCH("G"&amp;D685&amp;"-T1",FixtureCode!$B$4:$AH$4,0)))))</f>
        <v>-</v>
      </c>
      <c r="F685" s="13" t="str">
        <f>IF(C685="-","-",IF(D685=maxgameno+2,"blank row 2",IF(D685=maxgameno+1,"blank row 1",INDEX(FixtureCode!$B$4:$AH$128,MATCH($C685,FixtureCode!$B$4:$B$128,0),MATCH("G"&amp;D685&amp;"-T2",FixtureCode!$B$4:$AH$4,0)))))</f>
        <v>-</v>
      </c>
      <c r="G685" s="12" t="str">
        <f>IF(C685="-","-",IF(AND(ISNUMBER(Fixture!G689),ISNUMBER(Fixture!I689),Fixture!F689&lt;&gt;"BYE",Fixture!J689&lt;&gt;"BYE"),"Yes","-"))</f>
        <v>-</v>
      </c>
      <c r="H685" s="9" t="str">
        <f>IF(G685="-","-",IF(Fixture!G689&gt;Fixture!I689,Settings!$G$7,IF(Fixture!G689=Fixture!I689,Settings!$G$8,IF(Fixture!G689&lt;Fixture!I689,Settings!$G$9,"-"))))</f>
        <v>-</v>
      </c>
      <c r="I685" s="13" t="str">
        <f>IF(G685="-","-",IF(Fixture!I689&gt;Fixture!G689,Settings!$G$7,IF(Fixture!I689=Fixture!G689,Settings!$G$8,IF(Fixture!I689&lt;Fixture!G689,Settings!$G$9,"-"))))</f>
        <v>-</v>
      </c>
    </row>
    <row r="686" spans="3:9" x14ac:dyDescent="0.25">
      <c r="C686" s="12" t="str">
        <f t="shared" si="22"/>
        <v>-</v>
      </c>
      <c r="D686" s="9" t="str">
        <f t="shared" si="23"/>
        <v>-</v>
      </c>
      <c r="E686" s="9" t="str">
        <f>IF(C686="-","-",IF(D686=maxgameno+2,"blank row 2",IF(D686=maxgameno+1,"blank row 1",INDEX(FixtureCode!$B$4:$AH$128,MATCH($C686,FixtureCode!$B$4:$B$128,0),MATCH("G"&amp;D686&amp;"-T1",FixtureCode!$B$4:$AH$4,0)))))</f>
        <v>-</v>
      </c>
      <c r="F686" s="13" t="str">
        <f>IF(C686="-","-",IF(D686=maxgameno+2,"blank row 2",IF(D686=maxgameno+1,"blank row 1",INDEX(FixtureCode!$B$4:$AH$128,MATCH($C686,FixtureCode!$B$4:$B$128,0),MATCH("G"&amp;D686&amp;"-T2",FixtureCode!$B$4:$AH$4,0)))))</f>
        <v>-</v>
      </c>
      <c r="G686" s="12" t="str">
        <f>IF(C686="-","-",IF(AND(ISNUMBER(Fixture!G690),ISNUMBER(Fixture!I690),Fixture!F690&lt;&gt;"BYE",Fixture!J690&lt;&gt;"BYE"),"Yes","-"))</f>
        <v>-</v>
      </c>
      <c r="H686" s="9" t="str">
        <f>IF(G686="-","-",IF(Fixture!G690&gt;Fixture!I690,Settings!$G$7,IF(Fixture!G690=Fixture!I690,Settings!$G$8,IF(Fixture!G690&lt;Fixture!I690,Settings!$G$9,"-"))))</f>
        <v>-</v>
      </c>
      <c r="I686" s="13" t="str">
        <f>IF(G686="-","-",IF(Fixture!I690&gt;Fixture!G690,Settings!$G$7,IF(Fixture!I690=Fixture!G690,Settings!$G$8,IF(Fixture!I690&lt;Fixture!G690,Settings!$G$9,"-"))))</f>
        <v>-</v>
      </c>
    </row>
    <row r="687" spans="3:9" x14ac:dyDescent="0.25">
      <c r="C687" s="12" t="str">
        <f t="shared" si="22"/>
        <v>-</v>
      </c>
      <c r="D687" s="9" t="str">
        <f t="shared" si="23"/>
        <v>-</v>
      </c>
      <c r="E687" s="9" t="str">
        <f>IF(C687="-","-",IF(D687=maxgameno+2,"blank row 2",IF(D687=maxgameno+1,"blank row 1",INDEX(FixtureCode!$B$4:$AH$128,MATCH($C687,FixtureCode!$B$4:$B$128,0),MATCH("G"&amp;D687&amp;"-T1",FixtureCode!$B$4:$AH$4,0)))))</f>
        <v>-</v>
      </c>
      <c r="F687" s="13" t="str">
        <f>IF(C687="-","-",IF(D687=maxgameno+2,"blank row 2",IF(D687=maxgameno+1,"blank row 1",INDEX(FixtureCode!$B$4:$AH$128,MATCH($C687,FixtureCode!$B$4:$B$128,0),MATCH("G"&amp;D687&amp;"-T2",FixtureCode!$B$4:$AH$4,0)))))</f>
        <v>-</v>
      </c>
      <c r="G687" s="12" t="str">
        <f>IF(C687="-","-",IF(AND(ISNUMBER(Fixture!G691),ISNUMBER(Fixture!I691),Fixture!F691&lt;&gt;"BYE",Fixture!J691&lt;&gt;"BYE"),"Yes","-"))</f>
        <v>-</v>
      </c>
      <c r="H687" s="9" t="str">
        <f>IF(G687="-","-",IF(Fixture!G691&gt;Fixture!I691,Settings!$G$7,IF(Fixture!G691=Fixture!I691,Settings!$G$8,IF(Fixture!G691&lt;Fixture!I691,Settings!$G$9,"-"))))</f>
        <v>-</v>
      </c>
      <c r="I687" s="13" t="str">
        <f>IF(G687="-","-",IF(Fixture!I691&gt;Fixture!G691,Settings!$G$7,IF(Fixture!I691=Fixture!G691,Settings!$G$8,IF(Fixture!I691&lt;Fixture!G691,Settings!$G$9,"-"))))</f>
        <v>-</v>
      </c>
    </row>
    <row r="688" spans="3:9" x14ac:dyDescent="0.25">
      <c r="C688" s="12" t="str">
        <f t="shared" si="22"/>
        <v>-</v>
      </c>
      <c r="D688" s="9" t="str">
        <f t="shared" si="23"/>
        <v>-</v>
      </c>
      <c r="E688" s="9" t="str">
        <f>IF(C688="-","-",IF(D688=maxgameno+2,"blank row 2",IF(D688=maxgameno+1,"blank row 1",INDEX(FixtureCode!$B$4:$AH$128,MATCH($C688,FixtureCode!$B$4:$B$128,0),MATCH("G"&amp;D688&amp;"-T1",FixtureCode!$B$4:$AH$4,0)))))</f>
        <v>-</v>
      </c>
      <c r="F688" s="13" t="str">
        <f>IF(C688="-","-",IF(D688=maxgameno+2,"blank row 2",IF(D688=maxgameno+1,"blank row 1",INDEX(FixtureCode!$B$4:$AH$128,MATCH($C688,FixtureCode!$B$4:$B$128,0),MATCH("G"&amp;D688&amp;"-T2",FixtureCode!$B$4:$AH$4,0)))))</f>
        <v>-</v>
      </c>
      <c r="G688" s="12" t="str">
        <f>IF(C688="-","-",IF(AND(ISNUMBER(Fixture!G692),ISNUMBER(Fixture!I692),Fixture!F692&lt;&gt;"BYE",Fixture!J692&lt;&gt;"BYE"),"Yes","-"))</f>
        <v>-</v>
      </c>
      <c r="H688" s="9" t="str">
        <f>IF(G688="-","-",IF(Fixture!G692&gt;Fixture!I692,Settings!$G$7,IF(Fixture!G692=Fixture!I692,Settings!$G$8,IF(Fixture!G692&lt;Fixture!I692,Settings!$G$9,"-"))))</f>
        <v>-</v>
      </c>
      <c r="I688" s="13" t="str">
        <f>IF(G688="-","-",IF(Fixture!I692&gt;Fixture!G692,Settings!$G$7,IF(Fixture!I692=Fixture!G692,Settings!$G$8,IF(Fixture!I692&lt;Fixture!G692,Settings!$G$9,"-"))))</f>
        <v>-</v>
      </c>
    </row>
    <row r="689" spans="3:9" x14ac:dyDescent="0.25">
      <c r="C689" s="12" t="str">
        <f t="shared" si="22"/>
        <v>-</v>
      </c>
      <c r="D689" s="9" t="str">
        <f t="shared" si="23"/>
        <v>-</v>
      </c>
      <c r="E689" s="9" t="str">
        <f>IF(C689="-","-",IF(D689=maxgameno+2,"blank row 2",IF(D689=maxgameno+1,"blank row 1",INDEX(FixtureCode!$B$4:$AH$128,MATCH($C689,FixtureCode!$B$4:$B$128,0),MATCH("G"&amp;D689&amp;"-T1",FixtureCode!$B$4:$AH$4,0)))))</f>
        <v>-</v>
      </c>
      <c r="F689" s="13" t="str">
        <f>IF(C689="-","-",IF(D689=maxgameno+2,"blank row 2",IF(D689=maxgameno+1,"blank row 1",INDEX(FixtureCode!$B$4:$AH$128,MATCH($C689,FixtureCode!$B$4:$B$128,0),MATCH("G"&amp;D689&amp;"-T2",FixtureCode!$B$4:$AH$4,0)))))</f>
        <v>-</v>
      </c>
      <c r="G689" s="12" t="str">
        <f>IF(C689="-","-",IF(AND(ISNUMBER(Fixture!G693),ISNUMBER(Fixture!I693),Fixture!F693&lt;&gt;"BYE",Fixture!J693&lt;&gt;"BYE"),"Yes","-"))</f>
        <v>-</v>
      </c>
      <c r="H689" s="9" t="str">
        <f>IF(G689="-","-",IF(Fixture!G693&gt;Fixture!I693,Settings!$G$7,IF(Fixture!G693=Fixture!I693,Settings!$G$8,IF(Fixture!G693&lt;Fixture!I693,Settings!$G$9,"-"))))</f>
        <v>-</v>
      </c>
      <c r="I689" s="13" t="str">
        <f>IF(G689="-","-",IF(Fixture!I693&gt;Fixture!G693,Settings!$G$7,IF(Fixture!I693=Fixture!G693,Settings!$G$8,IF(Fixture!I693&lt;Fixture!G693,Settings!$G$9,"-"))))</f>
        <v>-</v>
      </c>
    </row>
    <row r="690" spans="3:9" x14ac:dyDescent="0.25">
      <c r="C690" s="12" t="str">
        <f t="shared" si="22"/>
        <v>-</v>
      </c>
      <c r="D690" s="9" t="str">
        <f t="shared" si="23"/>
        <v>-</v>
      </c>
      <c r="E690" s="9" t="str">
        <f>IF(C690="-","-",IF(D690=maxgameno+2,"blank row 2",IF(D690=maxgameno+1,"blank row 1",INDEX(FixtureCode!$B$4:$AH$128,MATCH($C690,FixtureCode!$B$4:$B$128,0),MATCH("G"&amp;D690&amp;"-T1",FixtureCode!$B$4:$AH$4,0)))))</f>
        <v>-</v>
      </c>
      <c r="F690" s="13" t="str">
        <f>IF(C690="-","-",IF(D690=maxgameno+2,"blank row 2",IF(D690=maxgameno+1,"blank row 1",INDEX(FixtureCode!$B$4:$AH$128,MATCH($C690,FixtureCode!$B$4:$B$128,0),MATCH("G"&amp;D690&amp;"-T2",FixtureCode!$B$4:$AH$4,0)))))</f>
        <v>-</v>
      </c>
      <c r="G690" s="12" t="str">
        <f>IF(C690="-","-",IF(AND(ISNUMBER(Fixture!G694),ISNUMBER(Fixture!I694),Fixture!F694&lt;&gt;"BYE",Fixture!J694&lt;&gt;"BYE"),"Yes","-"))</f>
        <v>-</v>
      </c>
      <c r="H690" s="9" t="str">
        <f>IF(G690="-","-",IF(Fixture!G694&gt;Fixture!I694,Settings!$G$7,IF(Fixture!G694=Fixture!I694,Settings!$G$8,IF(Fixture!G694&lt;Fixture!I694,Settings!$G$9,"-"))))</f>
        <v>-</v>
      </c>
      <c r="I690" s="13" t="str">
        <f>IF(G690="-","-",IF(Fixture!I694&gt;Fixture!G694,Settings!$G$7,IF(Fixture!I694=Fixture!G694,Settings!$G$8,IF(Fixture!I694&lt;Fixture!G694,Settings!$G$9,"-"))))</f>
        <v>-</v>
      </c>
    </row>
    <row r="691" spans="3:9" x14ac:dyDescent="0.25">
      <c r="C691" s="12" t="str">
        <f t="shared" si="22"/>
        <v>-</v>
      </c>
      <c r="D691" s="9" t="str">
        <f t="shared" si="23"/>
        <v>-</v>
      </c>
      <c r="E691" s="9" t="str">
        <f>IF(C691="-","-",IF(D691=maxgameno+2,"blank row 2",IF(D691=maxgameno+1,"blank row 1",INDEX(FixtureCode!$B$4:$AH$128,MATCH($C691,FixtureCode!$B$4:$B$128,0),MATCH("G"&amp;D691&amp;"-T1",FixtureCode!$B$4:$AH$4,0)))))</f>
        <v>-</v>
      </c>
      <c r="F691" s="13" t="str">
        <f>IF(C691="-","-",IF(D691=maxgameno+2,"blank row 2",IF(D691=maxgameno+1,"blank row 1",INDEX(FixtureCode!$B$4:$AH$128,MATCH($C691,FixtureCode!$B$4:$B$128,0),MATCH("G"&amp;D691&amp;"-T2",FixtureCode!$B$4:$AH$4,0)))))</f>
        <v>-</v>
      </c>
      <c r="G691" s="12" t="str">
        <f>IF(C691="-","-",IF(AND(ISNUMBER(Fixture!G695),ISNUMBER(Fixture!I695),Fixture!F695&lt;&gt;"BYE",Fixture!J695&lt;&gt;"BYE"),"Yes","-"))</f>
        <v>-</v>
      </c>
      <c r="H691" s="9" t="str">
        <f>IF(G691="-","-",IF(Fixture!G695&gt;Fixture!I695,Settings!$G$7,IF(Fixture!G695=Fixture!I695,Settings!$G$8,IF(Fixture!G695&lt;Fixture!I695,Settings!$G$9,"-"))))</f>
        <v>-</v>
      </c>
      <c r="I691" s="13" t="str">
        <f>IF(G691="-","-",IF(Fixture!I695&gt;Fixture!G695,Settings!$G$7,IF(Fixture!I695=Fixture!G695,Settings!$G$8,IF(Fixture!I695&lt;Fixture!G695,Settings!$G$9,"-"))))</f>
        <v>-</v>
      </c>
    </row>
    <row r="692" spans="3:9" x14ac:dyDescent="0.25">
      <c r="C692" s="12" t="str">
        <f t="shared" si="22"/>
        <v>-</v>
      </c>
      <c r="D692" s="9" t="str">
        <f t="shared" si="23"/>
        <v>-</v>
      </c>
      <c r="E692" s="9" t="str">
        <f>IF(C692="-","-",IF(D692=maxgameno+2,"blank row 2",IF(D692=maxgameno+1,"blank row 1",INDEX(FixtureCode!$B$4:$AH$128,MATCH($C692,FixtureCode!$B$4:$B$128,0),MATCH("G"&amp;D692&amp;"-T1",FixtureCode!$B$4:$AH$4,0)))))</f>
        <v>-</v>
      </c>
      <c r="F692" s="13" t="str">
        <f>IF(C692="-","-",IF(D692=maxgameno+2,"blank row 2",IF(D692=maxgameno+1,"blank row 1",INDEX(FixtureCode!$B$4:$AH$128,MATCH($C692,FixtureCode!$B$4:$B$128,0),MATCH("G"&amp;D692&amp;"-T2",FixtureCode!$B$4:$AH$4,0)))))</f>
        <v>-</v>
      </c>
      <c r="G692" s="12" t="str">
        <f>IF(C692="-","-",IF(AND(ISNUMBER(Fixture!G696),ISNUMBER(Fixture!I696),Fixture!F696&lt;&gt;"BYE",Fixture!J696&lt;&gt;"BYE"),"Yes","-"))</f>
        <v>-</v>
      </c>
      <c r="H692" s="9" t="str">
        <f>IF(G692="-","-",IF(Fixture!G696&gt;Fixture!I696,Settings!$G$7,IF(Fixture!G696=Fixture!I696,Settings!$G$8,IF(Fixture!G696&lt;Fixture!I696,Settings!$G$9,"-"))))</f>
        <v>-</v>
      </c>
      <c r="I692" s="13" t="str">
        <f>IF(G692="-","-",IF(Fixture!I696&gt;Fixture!G696,Settings!$G$7,IF(Fixture!I696=Fixture!G696,Settings!$G$8,IF(Fixture!I696&lt;Fixture!G696,Settings!$G$9,"-"))))</f>
        <v>-</v>
      </c>
    </row>
    <row r="693" spans="3:9" x14ac:dyDescent="0.25">
      <c r="C693" s="12" t="str">
        <f t="shared" si="22"/>
        <v>-</v>
      </c>
      <c r="D693" s="9" t="str">
        <f t="shared" si="23"/>
        <v>-</v>
      </c>
      <c r="E693" s="9" t="str">
        <f>IF(C693="-","-",IF(D693=maxgameno+2,"blank row 2",IF(D693=maxgameno+1,"blank row 1",INDEX(FixtureCode!$B$4:$AH$128,MATCH($C693,FixtureCode!$B$4:$B$128,0),MATCH("G"&amp;D693&amp;"-T1",FixtureCode!$B$4:$AH$4,0)))))</f>
        <v>-</v>
      </c>
      <c r="F693" s="13" t="str">
        <f>IF(C693="-","-",IF(D693=maxgameno+2,"blank row 2",IF(D693=maxgameno+1,"blank row 1",INDEX(FixtureCode!$B$4:$AH$128,MATCH($C693,FixtureCode!$B$4:$B$128,0),MATCH("G"&amp;D693&amp;"-T2",FixtureCode!$B$4:$AH$4,0)))))</f>
        <v>-</v>
      </c>
      <c r="G693" s="12" t="str">
        <f>IF(C693="-","-",IF(AND(ISNUMBER(Fixture!G697),ISNUMBER(Fixture!I697),Fixture!F697&lt;&gt;"BYE",Fixture!J697&lt;&gt;"BYE"),"Yes","-"))</f>
        <v>-</v>
      </c>
      <c r="H693" s="9" t="str">
        <f>IF(G693="-","-",IF(Fixture!G697&gt;Fixture!I697,Settings!$G$7,IF(Fixture!G697=Fixture!I697,Settings!$G$8,IF(Fixture!G697&lt;Fixture!I697,Settings!$G$9,"-"))))</f>
        <v>-</v>
      </c>
      <c r="I693" s="13" t="str">
        <f>IF(G693="-","-",IF(Fixture!I697&gt;Fixture!G697,Settings!$G$7,IF(Fixture!I697=Fixture!G697,Settings!$G$8,IF(Fixture!I697&lt;Fixture!G697,Settings!$G$9,"-"))))</f>
        <v>-</v>
      </c>
    </row>
    <row r="694" spans="3:9" x14ac:dyDescent="0.25">
      <c r="C694" s="12" t="str">
        <f t="shared" si="22"/>
        <v>-</v>
      </c>
      <c r="D694" s="9" t="str">
        <f t="shared" si="23"/>
        <v>-</v>
      </c>
      <c r="E694" s="9" t="str">
        <f>IF(C694="-","-",IF(D694=maxgameno+2,"blank row 2",IF(D694=maxgameno+1,"blank row 1",INDEX(FixtureCode!$B$4:$AH$128,MATCH($C694,FixtureCode!$B$4:$B$128,0),MATCH("G"&amp;D694&amp;"-T1",FixtureCode!$B$4:$AH$4,0)))))</f>
        <v>-</v>
      </c>
      <c r="F694" s="13" t="str">
        <f>IF(C694="-","-",IF(D694=maxgameno+2,"blank row 2",IF(D694=maxgameno+1,"blank row 1",INDEX(FixtureCode!$B$4:$AH$128,MATCH($C694,FixtureCode!$B$4:$B$128,0),MATCH("G"&amp;D694&amp;"-T2",FixtureCode!$B$4:$AH$4,0)))))</f>
        <v>-</v>
      </c>
      <c r="G694" s="12" t="str">
        <f>IF(C694="-","-",IF(AND(ISNUMBER(Fixture!G698),ISNUMBER(Fixture!I698),Fixture!F698&lt;&gt;"BYE",Fixture!J698&lt;&gt;"BYE"),"Yes","-"))</f>
        <v>-</v>
      </c>
      <c r="H694" s="9" t="str">
        <f>IF(G694="-","-",IF(Fixture!G698&gt;Fixture!I698,Settings!$G$7,IF(Fixture!G698=Fixture!I698,Settings!$G$8,IF(Fixture!G698&lt;Fixture!I698,Settings!$G$9,"-"))))</f>
        <v>-</v>
      </c>
      <c r="I694" s="13" t="str">
        <f>IF(G694="-","-",IF(Fixture!I698&gt;Fixture!G698,Settings!$G$7,IF(Fixture!I698=Fixture!G698,Settings!$G$8,IF(Fixture!I698&lt;Fixture!G698,Settings!$G$9,"-"))))</f>
        <v>-</v>
      </c>
    </row>
    <row r="695" spans="3:9" x14ac:dyDescent="0.25">
      <c r="C695" s="12" t="str">
        <f t="shared" si="22"/>
        <v>-</v>
      </c>
      <c r="D695" s="9" t="str">
        <f t="shared" si="23"/>
        <v>-</v>
      </c>
      <c r="E695" s="9" t="str">
        <f>IF(C695="-","-",IF(D695=maxgameno+2,"blank row 2",IF(D695=maxgameno+1,"blank row 1",INDEX(FixtureCode!$B$4:$AH$128,MATCH($C695,FixtureCode!$B$4:$B$128,0),MATCH("G"&amp;D695&amp;"-T1",FixtureCode!$B$4:$AH$4,0)))))</f>
        <v>-</v>
      </c>
      <c r="F695" s="13" t="str">
        <f>IF(C695="-","-",IF(D695=maxgameno+2,"blank row 2",IF(D695=maxgameno+1,"blank row 1",INDEX(FixtureCode!$B$4:$AH$128,MATCH($C695,FixtureCode!$B$4:$B$128,0),MATCH("G"&amp;D695&amp;"-T2",FixtureCode!$B$4:$AH$4,0)))))</f>
        <v>-</v>
      </c>
      <c r="G695" s="12" t="str">
        <f>IF(C695="-","-",IF(AND(ISNUMBER(Fixture!G699),ISNUMBER(Fixture!I699),Fixture!F699&lt;&gt;"BYE",Fixture!J699&lt;&gt;"BYE"),"Yes","-"))</f>
        <v>-</v>
      </c>
      <c r="H695" s="9" t="str">
        <f>IF(G695="-","-",IF(Fixture!G699&gt;Fixture!I699,Settings!$G$7,IF(Fixture!G699=Fixture!I699,Settings!$G$8,IF(Fixture!G699&lt;Fixture!I699,Settings!$G$9,"-"))))</f>
        <v>-</v>
      </c>
      <c r="I695" s="13" t="str">
        <f>IF(G695="-","-",IF(Fixture!I699&gt;Fixture!G699,Settings!$G$7,IF(Fixture!I699=Fixture!G699,Settings!$G$8,IF(Fixture!I699&lt;Fixture!G699,Settings!$G$9,"-"))))</f>
        <v>-</v>
      </c>
    </row>
    <row r="696" spans="3:9" x14ac:dyDescent="0.25">
      <c r="C696" s="12" t="str">
        <f t="shared" si="22"/>
        <v>-</v>
      </c>
      <c r="D696" s="9" t="str">
        <f t="shared" si="23"/>
        <v>-</v>
      </c>
      <c r="E696" s="9" t="str">
        <f>IF(C696="-","-",IF(D696=maxgameno+2,"blank row 2",IF(D696=maxgameno+1,"blank row 1",INDEX(FixtureCode!$B$4:$AH$128,MATCH($C696,FixtureCode!$B$4:$B$128,0),MATCH("G"&amp;D696&amp;"-T1",FixtureCode!$B$4:$AH$4,0)))))</f>
        <v>-</v>
      </c>
      <c r="F696" s="13" t="str">
        <f>IF(C696="-","-",IF(D696=maxgameno+2,"blank row 2",IF(D696=maxgameno+1,"blank row 1",INDEX(FixtureCode!$B$4:$AH$128,MATCH($C696,FixtureCode!$B$4:$B$128,0),MATCH("G"&amp;D696&amp;"-T2",FixtureCode!$B$4:$AH$4,0)))))</f>
        <v>-</v>
      </c>
      <c r="G696" s="12" t="str">
        <f>IF(C696="-","-",IF(AND(ISNUMBER(Fixture!G700),ISNUMBER(Fixture!I700),Fixture!F700&lt;&gt;"BYE",Fixture!J700&lt;&gt;"BYE"),"Yes","-"))</f>
        <v>-</v>
      </c>
      <c r="H696" s="9" t="str">
        <f>IF(G696="-","-",IF(Fixture!G700&gt;Fixture!I700,Settings!$G$7,IF(Fixture!G700=Fixture!I700,Settings!$G$8,IF(Fixture!G700&lt;Fixture!I700,Settings!$G$9,"-"))))</f>
        <v>-</v>
      </c>
      <c r="I696" s="13" t="str">
        <f>IF(G696="-","-",IF(Fixture!I700&gt;Fixture!G700,Settings!$G$7,IF(Fixture!I700=Fixture!G700,Settings!$G$8,IF(Fixture!I700&lt;Fixture!G700,Settings!$G$9,"-"))))</f>
        <v>-</v>
      </c>
    </row>
    <row r="697" spans="3:9" x14ac:dyDescent="0.25">
      <c r="C697" s="12" t="str">
        <f t="shared" si="22"/>
        <v>-</v>
      </c>
      <c r="D697" s="9" t="str">
        <f t="shared" si="23"/>
        <v>-</v>
      </c>
      <c r="E697" s="9" t="str">
        <f>IF(C697="-","-",IF(D697=maxgameno+2,"blank row 2",IF(D697=maxgameno+1,"blank row 1",INDEX(FixtureCode!$B$4:$AH$128,MATCH($C697,FixtureCode!$B$4:$B$128,0),MATCH("G"&amp;D697&amp;"-T1",FixtureCode!$B$4:$AH$4,0)))))</f>
        <v>-</v>
      </c>
      <c r="F697" s="13" t="str">
        <f>IF(C697="-","-",IF(D697=maxgameno+2,"blank row 2",IF(D697=maxgameno+1,"blank row 1",INDEX(FixtureCode!$B$4:$AH$128,MATCH($C697,FixtureCode!$B$4:$B$128,0),MATCH("G"&amp;D697&amp;"-T2",FixtureCode!$B$4:$AH$4,0)))))</f>
        <v>-</v>
      </c>
      <c r="G697" s="12" t="str">
        <f>IF(C697="-","-",IF(AND(ISNUMBER(Fixture!G701),ISNUMBER(Fixture!I701),Fixture!F701&lt;&gt;"BYE",Fixture!J701&lt;&gt;"BYE"),"Yes","-"))</f>
        <v>-</v>
      </c>
      <c r="H697" s="9" t="str">
        <f>IF(G697="-","-",IF(Fixture!G701&gt;Fixture!I701,Settings!$G$7,IF(Fixture!G701=Fixture!I701,Settings!$G$8,IF(Fixture!G701&lt;Fixture!I701,Settings!$G$9,"-"))))</f>
        <v>-</v>
      </c>
      <c r="I697" s="13" t="str">
        <f>IF(G697="-","-",IF(Fixture!I701&gt;Fixture!G701,Settings!$G$7,IF(Fixture!I701=Fixture!G701,Settings!$G$8,IF(Fixture!I701&lt;Fixture!G701,Settings!$G$9,"-"))))</f>
        <v>-</v>
      </c>
    </row>
    <row r="698" spans="3:9" x14ac:dyDescent="0.25">
      <c r="C698" s="12" t="str">
        <f t="shared" si="22"/>
        <v>-</v>
      </c>
      <c r="D698" s="9" t="str">
        <f t="shared" si="23"/>
        <v>-</v>
      </c>
      <c r="E698" s="9" t="str">
        <f>IF(C698="-","-",IF(D698=maxgameno+2,"blank row 2",IF(D698=maxgameno+1,"blank row 1",INDEX(FixtureCode!$B$4:$AH$128,MATCH($C698,FixtureCode!$B$4:$B$128,0),MATCH("G"&amp;D698&amp;"-T1",FixtureCode!$B$4:$AH$4,0)))))</f>
        <v>-</v>
      </c>
      <c r="F698" s="13" t="str">
        <f>IF(C698="-","-",IF(D698=maxgameno+2,"blank row 2",IF(D698=maxgameno+1,"blank row 1",INDEX(FixtureCode!$B$4:$AH$128,MATCH($C698,FixtureCode!$B$4:$B$128,0),MATCH("G"&amp;D698&amp;"-T2",FixtureCode!$B$4:$AH$4,0)))))</f>
        <v>-</v>
      </c>
      <c r="G698" s="12" t="str">
        <f>IF(C698="-","-",IF(AND(ISNUMBER(Fixture!G702),ISNUMBER(Fixture!I702),Fixture!F702&lt;&gt;"BYE",Fixture!J702&lt;&gt;"BYE"),"Yes","-"))</f>
        <v>-</v>
      </c>
      <c r="H698" s="9" t="str">
        <f>IF(G698="-","-",IF(Fixture!G702&gt;Fixture!I702,Settings!$G$7,IF(Fixture!G702=Fixture!I702,Settings!$G$8,IF(Fixture!G702&lt;Fixture!I702,Settings!$G$9,"-"))))</f>
        <v>-</v>
      </c>
      <c r="I698" s="13" t="str">
        <f>IF(G698="-","-",IF(Fixture!I702&gt;Fixture!G702,Settings!$G$7,IF(Fixture!I702=Fixture!G702,Settings!$G$8,IF(Fixture!I702&lt;Fixture!G702,Settings!$G$9,"-"))))</f>
        <v>-</v>
      </c>
    </row>
    <row r="699" spans="3:9" x14ac:dyDescent="0.25">
      <c r="C699" s="12" t="str">
        <f t="shared" si="22"/>
        <v>-</v>
      </c>
      <c r="D699" s="9" t="str">
        <f t="shared" si="23"/>
        <v>-</v>
      </c>
      <c r="E699" s="9" t="str">
        <f>IF(C699="-","-",IF(D699=maxgameno+2,"blank row 2",IF(D699=maxgameno+1,"blank row 1",INDEX(FixtureCode!$B$4:$AH$128,MATCH($C699,FixtureCode!$B$4:$B$128,0),MATCH("G"&amp;D699&amp;"-T1",FixtureCode!$B$4:$AH$4,0)))))</f>
        <v>-</v>
      </c>
      <c r="F699" s="13" t="str">
        <f>IF(C699="-","-",IF(D699=maxgameno+2,"blank row 2",IF(D699=maxgameno+1,"blank row 1",INDEX(FixtureCode!$B$4:$AH$128,MATCH($C699,FixtureCode!$B$4:$B$128,0),MATCH("G"&amp;D699&amp;"-T2",FixtureCode!$B$4:$AH$4,0)))))</f>
        <v>-</v>
      </c>
      <c r="G699" s="12" t="str">
        <f>IF(C699="-","-",IF(AND(ISNUMBER(Fixture!G703),ISNUMBER(Fixture!I703),Fixture!F703&lt;&gt;"BYE",Fixture!J703&lt;&gt;"BYE"),"Yes","-"))</f>
        <v>-</v>
      </c>
      <c r="H699" s="9" t="str">
        <f>IF(G699="-","-",IF(Fixture!G703&gt;Fixture!I703,Settings!$G$7,IF(Fixture!G703=Fixture!I703,Settings!$G$8,IF(Fixture!G703&lt;Fixture!I703,Settings!$G$9,"-"))))</f>
        <v>-</v>
      </c>
      <c r="I699" s="13" t="str">
        <f>IF(G699="-","-",IF(Fixture!I703&gt;Fixture!G703,Settings!$G$7,IF(Fixture!I703=Fixture!G703,Settings!$G$8,IF(Fixture!I703&lt;Fixture!G703,Settings!$G$9,"-"))))</f>
        <v>-</v>
      </c>
    </row>
    <row r="700" spans="3:9" x14ac:dyDescent="0.25">
      <c r="C700" s="12" t="str">
        <f t="shared" si="22"/>
        <v>-</v>
      </c>
      <c r="D700" s="9" t="str">
        <f t="shared" si="23"/>
        <v>-</v>
      </c>
      <c r="E700" s="9" t="str">
        <f>IF(C700="-","-",IF(D700=maxgameno+2,"blank row 2",IF(D700=maxgameno+1,"blank row 1",INDEX(FixtureCode!$B$4:$AH$128,MATCH($C700,FixtureCode!$B$4:$B$128,0),MATCH("G"&amp;D700&amp;"-T1",FixtureCode!$B$4:$AH$4,0)))))</f>
        <v>-</v>
      </c>
      <c r="F700" s="13" t="str">
        <f>IF(C700="-","-",IF(D700=maxgameno+2,"blank row 2",IF(D700=maxgameno+1,"blank row 1",INDEX(FixtureCode!$B$4:$AH$128,MATCH($C700,FixtureCode!$B$4:$B$128,0),MATCH("G"&amp;D700&amp;"-T2",FixtureCode!$B$4:$AH$4,0)))))</f>
        <v>-</v>
      </c>
      <c r="G700" s="12" t="str">
        <f>IF(C700="-","-",IF(AND(ISNUMBER(Fixture!G704),ISNUMBER(Fixture!I704),Fixture!F704&lt;&gt;"BYE",Fixture!J704&lt;&gt;"BYE"),"Yes","-"))</f>
        <v>-</v>
      </c>
      <c r="H700" s="9" t="str">
        <f>IF(G700="-","-",IF(Fixture!G704&gt;Fixture!I704,Settings!$G$7,IF(Fixture!G704=Fixture!I704,Settings!$G$8,IF(Fixture!G704&lt;Fixture!I704,Settings!$G$9,"-"))))</f>
        <v>-</v>
      </c>
      <c r="I700" s="13" t="str">
        <f>IF(G700="-","-",IF(Fixture!I704&gt;Fixture!G704,Settings!$G$7,IF(Fixture!I704=Fixture!G704,Settings!$G$8,IF(Fixture!I704&lt;Fixture!G704,Settings!$G$9,"-"))))</f>
        <v>-</v>
      </c>
    </row>
    <row r="701" spans="3:9" x14ac:dyDescent="0.25">
      <c r="C701" s="12" t="str">
        <f t="shared" si="22"/>
        <v>-</v>
      </c>
      <c r="D701" s="9" t="str">
        <f t="shared" si="23"/>
        <v>-</v>
      </c>
      <c r="E701" s="9" t="str">
        <f>IF(C701="-","-",IF(D701=maxgameno+2,"blank row 2",IF(D701=maxgameno+1,"blank row 1",INDEX(FixtureCode!$B$4:$AH$128,MATCH($C701,FixtureCode!$B$4:$B$128,0),MATCH("G"&amp;D701&amp;"-T1",FixtureCode!$B$4:$AH$4,0)))))</f>
        <v>-</v>
      </c>
      <c r="F701" s="13" t="str">
        <f>IF(C701="-","-",IF(D701=maxgameno+2,"blank row 2",IF(D701=maxgameno+1,"blank row 1",INDEX(FixtureCode!$B$4:$AH$128,MATCH($C701,FixtureCode!$B$4:$B$128,0),MATCH("G"&amp;D701&amp;"-T2",FixtureCode!$B$4:$AH$4,0)))))</f>
        <v>-</v>
      </c>
      <c r="G701" s="12" t="str">
        <f>IF(C701="-","-",IF(AND(ISNUMBER(Fixture!G705),ISNUMBER(Fixture!I705),Fixture!F705&lt;&gt;"BYE",Fixture!J705&lt;&gt;"BYE"),"Yes","-"))</f>
        <v>-</v>
      </c>
      <c r="H701" s="9" t="str">
        <f>IF(G701="-","-",IF(Fixture!G705&gt;Fixture!I705,Settings!$G$7,IF(Fixture!G705=Fixture!I705,Settings!$G$8,IF(Fixture!G705&lt;Fixture!I705,Settings!$G$9,"-"))))</f>
        <v>-</v>
      </c>
      <c r="I701" s="13" t="str">
        <f>IF(G701="-","-",IF(Fixture!I705&gt;Fixture!G705,Settings!$G$7,IF(Fixture!I705=Fixture!G705,Settings!$G$8,IF(Fixture!I705&lt;Fixture!G705,Settings!$G$9,"-"))))</f>
        <v>-</v>
      </c>
    </row>
    <row r="702" spans="3:9" x14ac:dyDescent="0.25">
      <c r="C702" s="12" t="str">
        <f t="shared" si="22"/>
        <v>-</v>
      </c>
      <c r="D702" s="9" t="str">
        <f t="shared" si="23"/>
        <v>-</v>
      </c>
      <c r="E702" s="9" t="str">
        <f>IF(C702="-","-",IF(D702=maxgameno+2,"blank row 2",IF(D702=maxgameno+1,"blank row 1",INDEX(FixtureCode!$B$4:$AH$128,MATCH($C702,FixtureCode!$B$4:$B$128,0),MATCH("G"&amp;D702&amp;"-T1",FixtureCode!$B$4:$AH$4,0)))))</f>
        <v>-</v>
      </c>
      <c r="F702" s="13" t="str">
        <f>IF(C702="-","-",IF(D702=maxgameno+2,"blank row 2",IF(D702=maxgameno+1,"blank row 1",INDEX(FixtureCode!$B$4:$AH$128,MATCH($C702,FixtureCode!$B$4:$B$128,0),MATCH("G"&amp;D702&amp;"-T2",FixtureCode!$B$4:$AH$4,0)))))</f>
        <v>-</v>
      </c>
      <c r="G702" s="12" t="str">
        <f>IF(C702="-","-",IF(AND(ISNUMBER(Fixture!G706),ISNUMBER(Fixture!I706),Fixture!F706&lt;&gt;"BYE",Fixture!J706&lt;&gt;"BYE"),"Yes","-"))</f>
        <v>-</v>
      </c>
      <c r="H702" s="9" t="str">
        <f>IF(G702="-","-",IF(Fixture!G706&gt;Fixture!I706,Settings!$G$7,IF(Fixture!G706=Fixture!I706,Settings!$G$8,IF(Fixture!G706&lt;Fixture!I706,Settings!$G$9,"-"))))</f>
        <v>-</v>
      </c>
      <c r="I702" s="13" t="str">
        <f>IF(G702="-","-",IF(Fixture!I706&gt;Fixture!G706,Settings!$G$7,IF(Fixture!I706=Fixture!G706,Settings!$G$8,IF(Fixture!I706&lt;Fixture!G706,Settings!$G$9,"-"))))</f>
        <v>-</v>
      </c>
    </row>
    <row r="703" spans="3:9" x14ac:dyDescent="0.25">
      <c r="C703" s="12" t="str">
        <f t="shared" si="22"/>
        <v>-</v>
      </c>
      <c r="D703" s="9" t="str">
        <f t="shared" si="23"/>
        <v>-</v>
      </c>
      <c r="E703" s="9" t="str">
        <f>IF(C703="-","-",IF(D703=maxgameno+2,"blank row 2",IF(D703=maxgameno+1,"blank row 1",INDEX(FixtureCode!$B$4:$AH$128,MATCH($C703,FixtureCode!$B$4:$B$128,0),MATCH("G"&amp;D703&amp;"-T1",FixtureCode!$B$4:$AH$4,0)))))</f>
        <v>-</v>
      </c>
      <c r="F703" s="13" t="str">
        <f>IF(C703="-","-",IF(D703=maxgameno+2,"blank row 2",IF(D703=maxgameno+1,"blank row 1",INDEX(FixtureCode!$B$4:$AH$128,MATCH($C703,FixtureCode!$B$4:$B$128,0),MATCH("G"&amp;D703&amp;"-T2",FixtureCode!$B$4:$AH$4,0)))))</f>
        <v>-</v>
      </c>
      <c r="G703" s="12" t="str">
        <f>IF(C703="-","-",IF(AND(ISNUMBER(Fixture!G707),ISNUMBER(Fixture!I707),Fixture!F707&lt;&gt;"BYE",Fixture!J707&lt;&gt;"BYE"),"Yes","-"))</f>
        <v>-</v>
      </c>
      <c r="H703" s="9" t="str">
        <f>IF(G703="-","-",IF(Fixture!G707&gt;Fixture!I707,Settings!$G$7,IF(Fixture!G707=Fixture!I707,Settings!$G$8,IF(Fixture!G707&lt;Fixture!I707,Settings!$G$9,"-"))))</f>
        <v>-</v>
      </c>
      <c r="I703" s="13" t="str">
        <f>IF(G703="-","-",IF(Fixture!I707&gt;Fixture!G707,Settings!$G$7,IF(Fixture!I707=Fixture!G707,Settings!$G$8,IF(Fixture!I707&lt;Fixture!G707,Settings!$G$9,"-"))))</f>
        <v>-</v>
      </c>
    </row>
    <row r="704" spans="3:9" x14ac:dyDescent="0.25">
      <c r="C704" s="12" t="str">
        <f t="shared" si="22"/>
        <v>-</v>
      </c>
      <c r="D704" s="9" t="str">
        <f t="shared" si="23"/>
        <v>-</v>
      </c>
      <c r="E704" s="9" t="str">
        <f>IF(C704="-","-",IF(D704=maxgameno+2,"blank row 2",IF(D704=maxgameno+1,"blank row 1",INDEX(FixtureCode!$B$4:$AH$128,MATCH($C704,FixtureCode!$B$4:$B$128,0),MATCH("G"&amp;D704&amp;"-T1",FixtureCode!$B$4:$AH$4,0)))))</f>
        <v>-</v>
      </c>
      <c r="F704" s="13" t="str">
        <f>IF(C704="-","-",IF(D704=maxgameno+2,"blank row 2",IF(D704=maxgameno+1,"blank row 1",INDEX(FixtureCode!$B$4:$AH$128,MATCH($C704,FixtureCode!$B$4:$B$128,0),MATCH("G"&amp;D704&amp;"-T2",FixtureCode!$B$4:$AH$4,0)))))</f>
        <v>-</v>
      </c>
      <c r="G704" s="12" t="str">
        <f>IF(C704="-","-",IF(AND(ISNUMBER(Fixture!G708),ISNUMBER(Fixture!I708),Fixture!F708&lt;&gt;"BYE",Fixture!J708&lt;&gt;"BYE"),"Yes","-"))</f>
        <v>-</v>
      </c>
      <c r="H704" s="9" t="str">
        <f>IF(G704="-","-",IF(Fixture!G708&gt;Fixture!I708,Settings!$G$7,IF(Fixture!G708=Fixture!I708,Settings!$G$8,IF(Fixture!G708&lt;Fixture!I708,Settings!$G$9,"-"))))</f>
        <v>-</v>
      </c>
      <c r="I704" s="13" t="str">
        <f>IF(G704="-","-",IF(Fixture!I708&gt;Fixture!G708,Settings!$G$7,IF(Fixture!I708=Fixture!G708,Settings!$G$8,IF(Fixture!I708&lt;Fixture!G708,Settings!$G$9,"-"))))</f>
        <v>-</v>
      </c>
    </row>
    <row r="705" spans="3:9" x14ac:dyDescent="0.25">
      <c r="C705" s="12" t="str">
        <f t="shared" si="22"/>
        <v>-</v>
      </c>
      <c r="D705" s="9" t="str">
        <f t="shared" si="23"/>
        <v>-</v>
      </c>
      <c r="E705" s="9" t="str">
        <f>IF(C705="-","-",IF(D705=maxgameno+2,"blank row 2",IF(D705=maxgameno+1,"blank row 1",INDEX(FixtureCode!$B$4:$AH$128,MATCH($C705,FixtureCode!$B$4:$B$128,0),MATCH("G"&amp;D705&amp;"-T1",FixtureCode!$B$4:$AH$4,0)))))</f>
        <v>-</v>
      </c>
      <c r="F705" s="13" t="str">
        <f>IF(C705="-","-",IF(D705=maxgameno+2,"blank row 2",IF(D705=maxgameno+1,"blank row 1",INDEX(FixtureCode!$B$4:$AH$128,MATCH($C705,FixtureCode!$B$4:$B$128,0),MATCH("G"&amp;D705&amp;"-T2",FixtureCode!$B$4:$AH$4,0)))))</f>
        <v>-</v>
      </c>
      <c r="G705" s="12" t="str">
        <f>IF(C705="-","-",IF(AND(ISNUMBER(Fixture!G709),ISNUMBER(Fixture!I709),Fixture!F709&lt;&gt;"BYE",Fixture!J709&lt;&gt;"BYE"),"Yes","-"))</f>
        <v>-</v>
      </c>
      <c r="H705" s="9" t="str">
        <f>IF(G705="-","-",IF(Fixture!G709&gt;Fixture!I709,Settings!$G$7,IF(Fixture!G709=Fixture!I709,Settings!$G$8,IF(Fixture!G709&lt;Fixture!I709,Settings!$G$9,"-"))))</f>
        <v>-</v>
      </c>
      <c r="I705" s="13" t="str">
        <f>IF(G705="-","-",IF(Fixture!I709&gt;Fixture!G709,Settings!$G$7,IF(Fixture!I709=Fixture!G709,Settings!$G$8,IF(Fixture!I709&lt;Fixture!G709,Settings!$G$9,"-"))))</f>
        <v>-</v>
      </c>
    </row>
    <row r="706" spans="3:9" x14ac:dyDescent="0.25">
      <c r="C706" s="12" t="str">
        <f t="shared" si="22"/>
        <v>-</v>
      </c>
      <c r="D706" s="9" t="str">
        <f t="shared" si="23"/>
        <v>-</v>
      </c>
      <c r="E706" s="9" t="str">
        <f>IF(C706="-","-",IF(D706=maxgameno+2,"blank row 2",IF(D706=maxgameno+1,"blank row 1",INDEX(FixtureCode!$B$4:$AH$128,MATCH($C706,FixtureCode!$B$4:$B$128,0),MATCH("G"&amp;D706&amp;"-T1",FixtureCode!$B$4:$AH$4,0)))))</f>
        <v>-</v>
      </c>
      <c r="F706" s="13" t="str">
        <f>IF(C706="-","-",IF(D706=maxgameno+2,"blank row 2",IF(D706=maxgameno+1,"blank row 1",INDEX(FixtureCode!$B$4:$AH$128,MATCH($C706,FixtureCode!$B$4:$B$128,0),MATCH("G"&amp;D706&amp;"-T2",FixtureCode!$B$4:$AH$4,0)))))</f>
        <v>-</v>
      </c>
      <c r="G706" s="12" t="str">
        <f>IF(C706="-","-",IF(AND(ISNUMBER(Fixture!G710),ISNUMBER(Fixture!I710),Fixture!F710&lt;&gt;"BYE",Fixture!J710&lt;&gt;"BYE"),"Yes","-"))</f>
        <v>-</v>
      </c>
      <c r="H706" s="9" t="str">
        <f>IF(G706="-","-",IF(Fixture!G710&gt;Fixture!I710,Settings!$G$7,IF(Fixture!G710=Fixture!I710,Settings!$G$8,IF(Fixture!G710&lt;Fixture!I710,Settings!$G$9,"-"))))</f>
        <v>-</v>
      </c>
      <c r="I706" s="13" t="str">
        <f>IF(G706="-","-",IF(Fixture!I710&gt;Fixture!G710,Settings!$G$7,IF(Fixture!I710=Fixture!G710,Settings!$G$8,IF(Fixture!I710&lt;Fixture!G710,Settings!$G$9,"-"))))</f>
        <v>-</v>
      </c>
    </row>
    <row r="707" spans="3:9" x14ac:dyDescent="0.25">
      <c r="C707" s="12" t="str">
        <f t="shared" si="22"/>
        <v>-</v>
      </c>
      <c r="D707" s="9" t="str">
        <f t="shared" si="23"/>
        <v>-</v>
      </c>
      <c r="E707" s="9" t="str">
        <f>IF(C707="-","-",IF(D707=maxgameno+2,"blank row 2",IF(D707=maxgameno+1,"blank row 1",INDEX(FixtureCode!$B$4:$AH$128,MATCH($C707,FixtureCode!$B$4:$B$128,0),MATCH("G"&amp;D707&amp;"-T1",FixtureCode!$B$4:$AH$4,0)))))</f>
        <v>-</v>
      </c>
      <c r="F707" s="13" t="str">
        <f>IF(C707="-","-",IF(D707=maxgameno+2,"blank row 2",IF(D707=maxgameno+1,"blank row 1",INDEX(FixtureCode!$B$4:$AH$128,MATCH($C707,FixtureCode!$B$4:$B$128,0),MATCH("G"&amp;D707&amp;"-T2",FixtureCode!$B$4:$AH$4,0)))))</f>
        <v>-</v>
      </c>
      <c r="G707" s="12" t="str">
        <f>IF(C707="-","-",IF(AND(ISNUMBER(Fixture!G711),ISNUMBER(Fixture!I711),Fixture!F711&lt;&gt;"BYE",Fixture!J711&lt;&gt;"BYE"),"Yes","-"))</f>
        <v>-</v>
      </c>
      <c r="H707" s="9" t="str">
        <f>IF(G707="-","-",IF(Fixture!G711&gt;Fixture!I711,Settings!$G$7,IF(Fixture!G711=Fixture!I711,Settings!$G$8,IF(Fixture!G711&lt;Fixture!I711,Settings!$G$9,"-"))))</f>
        <v>-</v>
      </c>
      <c r="I707" s="13" t="str">
        <f>IF(G707="-","-",IF(Fixture!I711&gt;Fixture!G711,Settings!$G$7,IF(Fixture!I711=Fixture!G711,Settings!$G$8,IF(Fixture!I711&lt;Fixture!G711,Settings!$G$9,"-"))))</f>
        <v>-</v>
      </c>
    </row>
    <row r="708" spans="3:9" x14ac:dyDescent="0.25">
      <c r="C708" s="12" t="str">
        <f t="shared" si="22"/>
        <v>-</v>
      </c>
      <c r="D708" s="9" t="str">
        <f t="shared" si="23"/>
        <v>-</v>
      </c>
      <c r="E708" s="9" t="str">
        <f>IF(C708="-","-",IF(D708=maxgameno+2,"blank row 2",IF(D708=maxgameno+1,"blank row 1",INDEX(FixtureCode!$B$4:$AH$128,MATCH($C708,FixtureCode!$B$4:$B$128,0),MATCH("G"&amp;D708&amp;"-T1",FixtureCode!$B$4:$AH$4,0)))))</f>
        <v>-</v>
      </c>
      <c r="F708" s="13" t="str">
        <f>IF(C708="-","-",IF(D708=maxgameno+2,"blank row 2",IF(D708=maxgameno+1,"blank row 1",INDEX(FixtureCode!$B$4:$AH$128,MATCH($C708,FixtureCode!$B$4:$B$128,0),MATCH("G"&amp;D708&amp;"-T2",FixtureCode!$B$4:$AH$4,0)))))</f>
        <v>-</v>
      </c>
      <c r="G708" s="12" t="str">
        <f>IF(C708="-","-",IF(AND(ISNUMBER(Fixture!G712),ISNUMBER(Fixture!I712),Fixture!F712&lt;&gt;"BYE",Fixture!J712&lt;&gt;"BYE"),"Yes","-"))</f>
        <v>-</v>
      </c>
      <c r="H708" s="9" t="str">
        <f>IF(G708="-","-",IF(Fixture!G712&gt;Fixture!I712,Settings!$G$7,IF(Fixture!G712=Fixture!I712,Settings!$G$8,IF(Fixture!G712&lt;Fixture!I712,Settings!$G$9,"-"))))</f>
        <v>-</v>
      </c>
      <c r="I708" s="13" t="str">
        <f>IF(G708="-","-",IF(Fixture!I712&gt;Fixture!G712,Settings!$G$7,IF(Fixture!I712=Fixture!G712,Settings!$G$8,IF(Fixture!I712&lt;Fixture!G712,Settings!$G$9,"-"))))</f>
        <v>-</v>
      </c>
    </row>
    <row r="709" spans="3:9" x14ac:dyDescent="0.25">
      <c r="C709" s="12" t="str">
        <f t="shared" si="22"/>
        <v>-</v>
      </c>
      <c r="D709" s="9" t="str">
        <f t="shared" si="23"/>
        <v>-</v>
      </c>
      <c r="E709" s="9" t="str">
        <f>IF(C709="-","-",IF(D709=maxgameno+2,"blank row 2",IF(D709=maxgameno+1,"blank row 1",INDEX(FixtureCode!$B$4:$AH$128,MATCH($C709,FixtureCode!$B$4:$B$128,0),MATCH("G"&amp;D709&amp;"-T1",FixtureCode!$B$4:$AH$4,0)))))</f>
        <v>-</v>
      </c>
      <c r="F709" s="13" t="str">
        <f>IF(C709="-","-",IF(D709=maxgameno+2,"blank row 2",IF(D709=maxgameno+1,"blank row 1",INDEX(FixtureCode!$B$4:$AH$128,MATCH($C709,FixtureCode!$B$4:$B$128,0),MATCH("G"&amp;D709&amp;"-T2",FixtureCode!$B$4:$AH$4,0)))))</f>
        <v>-</v>
      </c>
      <c r="G709" s="12" t="str">
        <f>IF(C709="-","-",IF(AND(ISNUMBER(Fixture!G713),ISNUMBER(Fixture!I713),Fixture!F713&lt;&gt;"BYE",Fixture!J713&lt;&gt;"BYE"),"Yes","-"))</f>
        <v>-</v>
      </c>
      <c r="H709" s="9" t="str">
        <f>IF(G709="-","-",IF(Fixture!G713&gt;Fixture!I713,Settings!$G$7,IF(Fixture!G713=Fixture!I713,Settings!$G$8,IF(Fixture!G713&lt;Fixture!I713,Settings!$G$9,"-"))))</f>
        <v>-</v>
      </c>
      <c r="I709" s="13" t="str">
        <f>IF(G709="-","-",IF(Fixture!I713&gt;Fixture!G713,Settings!$G$7,IF(Fixture!I713=Fixture!G713,Settings!$G$8,IF(Fixture!I713&lt;Fixture!G713,Settings!$G$9,"-"))))</f>
        <v>-</v>
      </c>
    </row>
    <row r="710" spans="3:9" x14ac:dyDescent="0.25">
      <c r="C710" s="12" t="str">
        <f t="shared" ref="C710:C773" si="24">IF(C709="-","-",IF(D709+1&lt;=maxgameno+2,C709,IF(C709+1&lt;=maxroundno,C709+1,"-")))</f>
        <v>-</v>
      </c>
      <c r="D710" s="9" t="str">
        <f t="shared" ref="D710:D773" si="25">IF(C710="-","-",IF(D709+1&lt;=maxgameno+2,D709+1,1))</f>
        <v>-</v>
      </c>
      <c r="E710" s="9" t="str">
        <f>IF(C710="-","-",IF(D710=maxgameno+2,"blank row 2",IF(D710=maxgameno+1,"blank row 1",INDEX(FixtureCode!$B$4:$AH$128,MATCH($C710,FixtureCode!$B$4:$B$128,0),MATCH("G"&amp;D710&amp;"-T1",FixtureCode!$B$4:$AH$4,0)))))</f>
        <v>-</v>
      </c>
      <c r="F710" s="13" t="str">
        <f>IF(C710="-","-",IF(D710=maxgameno+2,"blank row 2",IF(D710=maxgameno+1,"blank row 1",INDEX(FixtureCode!$B$4:$AH$128,MATCH($C710,FixtureCode!$B$4:$B$128,0),MATCH("G"&amp;D710&amp;"-T2",FixtureCode!$B$4:$AH$4,0)))))</f>
        <v>-</v>
      </c>
      <c r="G710" s="12" t="str">
        <f>IF(C710="-","-",IF(AND(ISNUMBER(Fixture!G714),ISNUMBER(Fixture!I714),Fixture!F714&lt;&gt;"BYE",Fixture!J714&lt;&gt;"BYE"),"Yes","-"))</f>
        <v>-</v>
      </c>
      <c r="H710" s="9" t="str">
        <f>IF(G710="-","-",IF(Fixture!G714&gt;Fixture!I714,Settings!$G$7,IF(Fixture!G714=Fixture!I714,Settings!$G$8,IF(Fixture!G714&lt;Fixture!I714,Settings!$G$9,"-"))))</f>
        <v>-</v>
      </c>
      <c r="I710" s="13" t="str">
        <f>IF(G710="-","-",IF(Fixture!I714&gt;Fixture!G714,Settings!$G$7,IF(Fixture!I714=Fixture!G714,Settings!$G$8,IF(Fixture!I714&lt;Fixture!G714,Settings!$G$9,"-"))))</f>
        <v>-</v>
      </c>
    </row>
    <row r="711" spans="3:9" x14ac:dyDescent="0.25">
      <c r="C711" s="12" t="str">
        <f t="shared" si="24"/>
        <v>-</v>
      </c>
      <c r="D711" s="9" t="str">
        <f t="shared" si="25"/>
        <v>-</v>
      </c>
      <c r="E711" s="9" t="str">
        <f>IF(C711="-","-",IF(D711=maxgameno+2,"blank row 2",IF(D711=maxgameno+1,"blank row 1",INDEX(FixtureCode!$B$4:$AH$128,MATCH($C711,FixtureCode!$B$4:$B$128,0),MATCH("G"&amp;D711&amp;"-T1",FixtureCode!$B$4:$AH$4,0)))))</f>
        <v>-</v>
      </c>
      <c r="F711" s="13" t="str">
        <f>IF(C711="-","-",IF(D711=maxgameno+2,"blank row 2",IF(D711=maxgameno+1,"blank row 1",INDEX(FixtureCode!$B$4:$AH$128,MATCH($C711,FixtureCode!$B$4:$B$128,0),MATCH("G"&amp;D711&amp;"-T2",FixtureCode!$B$4:$AH$4,0)))))</f>
        <v>-</v>
      </c>
      <c r="G711" s="12" t="str">
        <f>IF(C711="-","-",IF(AND(ISNUMBER(Fixture!G715),ISNUMBER(Fixture!I715),Fixture!F715&lt;&gt;"BYE",Fixture!J715&lt;&gt;"BYE"),"Yes","-"))</f>
        <v>-</v>
      </c>
      <c r="H711" s="9" t="str">
        <f>IF(G711="-","-",IF(Fixture!G715&gt;Fixture!I715,Settings!$G$7,IF(Fixture!G715=Fixture!I715,Settings!$G$8,IF(Fixture!G715&lt;Fixture!I715,Settings!$G$9,"-"))))</f>
        <v>-</v>
      </c>
      <c r="I711" s="13" t="str">
        <f>IF(G711="-","-",IF(Fixture!I715&gt;Fixture!G715,Settings!$G$7,IF(Fixture!I715=Fixture!G715,Settings!$G$8,IF(Fixture!I715&lt;Fixture!G715,Settings!$G$9,"-"))))</f>
        <v>-</v>
      </c>
    </row>
    <row r="712" spans="3:9" x14ac:dyDescent="0.25">
      <c r="C712" s="12" t="str">
        <f t="shared" si="24"/>
        <v>-</v>
      </c>
      <c r="D712" s="9" t="str">
        <f t="shared" si="25"/>
        <v>-</v>
      </c>
      <c r="E712" s="9" t="str">
        <f>IF(C712="-","-",IF(D712=maxgameno+2,"blank row 2",IF(D712=maxgameno+1,"blank row 1",INDEX(FixtureCode!$B$4:$AH$128,MATCH($C712,FixtureCode!$B$4:$B$128,0),MATCH("G"&amp;D712&amp;"-T1",FixtureCode!$B$4:$AH$4,0)))))</f>
        <v>-</v>
      </c>
      <c r="F712" s="13" t="str">
        <f>IF(C712="-","-",IF(D712=maxgameno+2,"blank row 2",IF(D712=maxgameno+1,"blank row 1",INDEX(FixtureCode!$B$4:$AH$128,MATCH($C712,FixtureCode!$B$4:$B$128,0),MATCH("G"&amp;D712&amp;"-T2",FixtureCode!$B$4:$AH$4,0)))))</f>
        <v>-</v>
      </c>
      <c r="G712" s="12" t="str">
        <f>IF(C712="-","-",IF(AND(ISNUMBER(Fixture!G716),ISNUMBER(Fixture!I716),Fixture!F716&lt;&gt;"BYE",Fixture!J716&lt;&gt;"BYE"),"Yes","-"))</f>
        <v>-</v>
      </c>
      <c r="H712" s="9" t="str">
        <f>IF(G712="-","-",IF(Fixture!G716&gt;Fixture!I716,Settings!$G$7,IF(Fixture!G716=Fixture!I716,Settings!$G$8,IF(Fixture!G716&lt;Fixture!I716,Settings!$G$9,"-"))))</f>
        <v>-</v>
      </c>
      <c r="I712" s="13" t="str">
        <f>IF(G712="-","-",IF(Fixture!I716&gt;Fixture!G716,Settings!$G$7,IF(Fixture!I716=Fixture!G716,Settings!$G$8,IF(Fixture!I716&lt;Fixture!G716,Settings!$G$9,"-"))))</f>
        <v>-</v>
      </c>
    </row>
    <row r="713" spans="3:9" x14ac:dyDescent="0.25">
      <c r="C713" s="12" t="str">
        <f t="shared" si="24"/>
        <v>-</v>
      </c>
      <c r="D713" s="9" t="str">
        <f t="shared" si="25"/>
        <v>-</v>
      </c>
      <c r="E713" s="9" t="str">
        <f>IF(C713="-","-",IF(D713=maxgameno+2,"blank row 2",IF(D713=maxgameno+1,"blank row 1",INDEX(FixtureCode!$B$4:$AH$128,MATCH($C713,FixtureCode!$B$4:$B$128,0),MATCH("G"&amp;D713&amp;"-T1",FixtureCode!$B$4:$AH$4,0)))))</f>
        <v>-</v>
      </c>
      <c r="F713" s="13" t="str">
        <f>IF(C713="-","-",IF(D713=maxgameno+2,"blank row 2",IF(D713=maxgameno+1,"blank row 1",INDEX(FixtureCode!$B$4:$AH$128,MATCH($C713,FixtureCode!$B$4:$B$128,0),MATCH("G"&amp;D713&amp;"-T2",FixtureCode!$B$4:$AH$4,0)))))</f>
        <v>-</v>
      </c>
      <c r="G713" s="12" t="str">
        <f>IF(C713="-","-",IF(AND(ISNUMBER(Fixture!G717),ISNUMBER(Fixture!I717),Fixture!F717&lt;&gt;"BYE",Fixture!J717&lt;&gt;"BYE"),"Yes","-"))</f>
        <v>-</v>
      </c>
      <c r="H713" s="9" t="str">
        <f>IF(G713="-","-",IF(Fixture!G717&gt;Fixture!I717,Settings!$G$7,IF(Fixture!G717=Fixture!I717,Settings!$G$8,IF(Fixture!G717&lt;Fixture!I717,Settings!$G$9,"-"))))</f>
        <v>-</v>
      </c>
      <c r="I713" s="13" t="str">
        <f>IF(G713="-","-",IF(Fixture!I717&gt;Fixture!G717,Settings!$G$7,IF(Fixture!I717=Fixture!G717,Settings!$G$8,IF(Fixture!I717&lt;Fixture!G717,Settings!$G$9,"-"))))</f>
        <v>-</v>
      </c>
    </row>
    <row r="714" spans="3:9" x14ac:dyDescent="0.25">
      <c r="C714" s="12" t="str">
        <f t="shared" si="24"/>
        <v>-</v>
      </c>
      <c r="D714" s="9" t="str">
        <f t="shared" si="25"/>
        <v>-</v>
      </c>
      <c r="E714" s="9" t="str">
        <f>IF(C714="-","-",IF(D714=maxgameno+2,"blank row 2",IF(D714=maxgameno+1,"blank row 1",INDEX(FixtureCode!$B$4:$AH$128,MATCH($C714,FixtureCode!$B$4:$B$128,0),MATCH("G"&amp;D714&amp;"-T1",FixtureCode!$B$4:$AH$4,0)))))</f>
        <v>-</v>
      </c>
      <c r="F714" s="13" t="str">
        <f>IF(C714="-","-",IF(D714=maxgameno+2,"blank row 2",IF(D714=maxgameno+1,"blank row 1",INDEX(FixtureCode!$B$4:$AH$128,MATCH($C714,FixtureCode!$B$4:$B$128,0),MATCH("G"&amp;D714&amp;"-T2",FixtureCode!$B$4:$AH$4,0)))))</f>
        <v>-</v>
      </c>
      <c r="G714" s="12" t="str">
        <f>IF(C714="-","-",IF(AND(ISNUMBER(Fixture!G718),ISNUMBER(Fixture!I718),Fixture!F718&lt;&gt;"BYE",Fixture!J718&lt;&gt;"BYE"),"Yes","-"))</f>
        <v>-</v>
      </c>
      <c r="H714" s="9" t="str">
        <f>IF(G714="-","-",IF(Fixture!G718&gt;Fixture!I718,Settings!$G$7,IF(Fixture!G718=Fixture!I718,Settings!$G$8,IF(Fixture!G718&lt;Fixture!I718,Settings!$G$9,"-"))))</f>
        <v>-</v>
      </c>
      <c r="I714" s="13" t="str">
        <f>IF(G714="-","-",IF(Fixture!I718&gt;Fixture!G718,Settings!$G$7,IF(Fixture!I718=Fixture!G718,Settings!$G$8,IF(Fixture!I718&lt;Fixture!G718,Settings!$G$9,"-"))))</f>
        <v>-</v>
      </c>
    </row>
    <row r="715" spans="3:9" x14ac:dyDescent="0.25">
      <c r="C715" s="12" t="str">
        <f t="shared" si="24"/>
        <v>-</v>
      </c>
      <c r="D715" s="9" t="str">
        <f t="shared" si="25"/>
        <v>-</v>
      </c>
      <c r="E715" s="9" t="str">
        <f>IF(C715="-","-",IF(D715=maxgameno+2,"blank row 2",IF(D715=maxgameno+1,"blank row 1",INDEX(FixtureCode!$B$4:$AH$128,MATCH($C715,FixtureCode!$B$4:$B$128,0),MATCH("G"&amp;D715&amp;"-T1",FixtureCode!$B$4:$AH$4,0)))))</f>
        <v>-</v>
      </c>
      <c r="F715" s="13" t="str">
        <f>IF(C715="-","-",IF(D715=maxgameno+2,"blank row 2",IF(D715=maxgameno+1,"blank row 1",INDEX(FixtureCode!$B$4:$AH$128,MATCH($C715,FixtureCode!$B$4:$B$128,0),MATCH("G"&amp;D715&amp;"-T2",FixtureCode!$B$4:$AH$4,0)))))</f>
        <v>-</v>
      </c>
      <c r="G715" s="12" t="str">
        <f>IF(C715="-","-",IF(AND(ISNUMBER(Fixture!G719),ISNUMBER(Fixture!I719),Fixture!F719&lt;&gt;"BYE",Fixture!J719&lt;&gt;"BYE"),"Yes","-"))</f>
        <v>-</v>
      </c>
      <c r="H715" s="9" t="str">
        <f>IF(G715="-","-",IF(Fixture!G719&gt;Fixture!I719,Settings!$G$7,IF(Fixture!G719=Fixture!I719,Settings!$G$8,IF(Fixture!G719&lt;Fixture!I719,Settings!$G$9,"-"))))</f>
        <v>-</v>
      </c>
      <c r="I715" s="13" t="str">
        <f>IF(G715="-","-",IF(Fixture!I719&gt;Fixture!G719,Settings!$G$7,IF(Fixture!I719=Fixture!G719,Settings!$G$8,IF(Fixture!I719&lt;Fixture!G719,Settings!$G$9,"-"))))</f>
        <v>-</v>
      </c>
    </row>
    <row r="716" spans="3:9" x14ac:dyDescent="0.25">
      <c r="C716" s="12" t="str">
        <f t="shared" si="24"/>
        <v>-</v>
      </c>
      <c r="D716" s="9" t="str">
        <f t="shared" si="25"/>
        <v>-</v>
      </c>
      <c r="E716" s="9" t="str">
        <f>IF(C716="-","-",IF(D716=maxgameno+2,"blank row 2",IF(D716=maxgameno+1,"blank row 1",INDEX(FixtureCode!$B$4:$AH$128,MATCH($C716,FixtureCode!$B$4:$B$128,0),MATCH("G"&amp;D716&amp;"-T1",FixtureCode!$B$4:$AH$4,0)))))</f>
        <v>-</v>
      </c>
      <c r="F716" s="13" t="str">
        <f>IF(C716="-","-",IF(D716=maxgameno+2,"blank row 2",IF(D716=maxgameno+1,"blank row 1",INDEX(FixtureCode!$B$4:$AH$128,MATCH($C716,FixtureCode!$B$4:$B$128,0),MATCH("G"&amp;D716&amp;"-T2",FixtureCode!$B$4:$AH$4,0)))))</f>
        <v>-</v>
      </c>
      <c r="G716" s="12" t="str">
        <f>IF(C716="-","-",IF(AND(ISNUMBER(Fixture!G720),ISNUMBER(Fixture!I720),Fixture!F720&lt;&gt;"BYE",Fixture!J720&lt;&gt;"BYE"),"Yes","-"))</f>
        <v>-</v>
      </c>
      <c r="H716" s="9" t="str">
        <f>IF(G716="-","-",IF(Fixture!G720&gt;Fixture!I720,Settings!$G$7,IF(Fixture!G720=Fixture!I720,Settings!$G$8,IF(Fixture!G720&lt;Fixture!I720,Settings!$G$9,"-"))))</f>
        <v>-</v>
      </c>
      <c r="I716" s="13" t="str">
        <f>IF(G716="-","-",IF(Fixture!I720&gt;Fixture!G720,Settings!$G$7,IF(Fixture!I720=Fixture!G720,Settings!$G$8,IF(Fixture!I720&lt;Fixture!G720,Settings!$G$9,"-"))))</f>
        <v>-</v>
      </c>
    </row>
    <row r="717" spans="3:9" x14ac:dyDescent="0.25">
      <c r="C717" s="12" t="str">
        <f t="shared" si="24"/>
        <v>-</v>
      </c>
      <c r="D717" s="9" t="str">
        <f t="shared" si="25"/>
        <v>-</v>
      </c>
      <c r="E717" s="9" t="str">
        <f>IF(C717="-","-",IF(D717=maxgameno+2,"blank row 2",IF(D717=maxgameno+1,"blank row 1",INDEX(FixtureCode!$B$4:$AH$128,MATCH($C717,FixtureCode!$B$4:$B$128,0),MATCH("G"&amp;D717&amp;"-T1",FixtureCode!$B$4:$AH$4,0)))))</f>
        <v>-</v>
      </c>
      <c r="F717" s="13" t="str">
        <f>IF(C717="-","-",IF(D717=maxgameno+2,"blank row 2",IF(D717=maxgameno+1,"blank row 1",INDEX(FixtureCode!$B$4:$AH$128,MATCH($C717,FixtureCode!$B$4:$B$128,0),MATCH("G"&amp;D717&amp;"-T2",FixtureCode!$B$4:$AH$4,0)))))</f>
        <v>-</v>
      </c>
      <c r="G717" s="12" t="str">
        <f>IF(C717="-","-",IF(AND(ISNUMBER(Fixture!G721),ISNUMBER(Fixture!I721),Fixture!F721&lt;&gt;"BYE",Fixture!J721&lt;&gt;"BYE"),"Yes","-"))</f>
        <v>-</v>
      </c>
      <c r="H717" s="9" t="str">
        <f>IF(G717="-","-",IF(Fixture!G721&gt;Fixture!I721,Settings!$G$7,IF(Fixture!G721=Fixture!I721,Settings!$G$8,IF(Fixture!G721&lt;Fixture!I721,Settings!$G$9,"-"))))</f>
        <v>-</v>
      </c>
      <c r="I717" s="13" t="str">
        <f>IF(G717="-","-",IF(Fixture!I721&gt;Fixture!G721,Settings!$G$7,IF(Fixture!I721=Fixture!G721,Settings!$G$8,IF(Fixture!I721&lt;Fixture!G721,Settings!$G$9,"-"))))</f>
        <v>-</v>
      </c>
    </row>
    <row r="718" spans="3:9" x14ac:dyDescent="0.25">
      <c r="C718" s="12" t="str">
        <f t="shared" si="24"/>
        <v>-</v>
      </c>
      <c r="D718" s="9" t="str">
        <f t="shared" si="25"/>
        <v>-</v>
      </c>
      <c r="E718" s="9" t="str">
        <f>IF(C718="-","-",IF(D718=maxgameno+2,"blank row 2",IF(D718=maxgameno+1,"blank row 1",INDEX(FixtureCode!$B$4:$AH$128,MATCH($C718,FixtureCode!$B$4:$B$128,0),MATCH("G"&amp;D718&amp;"-T1",FixtureCode!$B$4:$AH$4,0)))))</f>
        <v>-</v>
      </c>
      <c r="F718" s="13" t="str">
        <f>IF(C718="-","-",IF(D718=maxgameno+2,"blank row 2",IF(D718=maxgameno+1,"blank row 1",INDEX(FixtureCode!$B$4:$AH$128,MATCH($C718,FixtureCode!$B$4:$B$128,0),MATCH("G"&amp;D718&amp;"-T2",FixtureCode!$B$4:$AH$4,0)))))</f>
        <v>-</v>
      </c>
      <c r="G718" s="12" t="str">
        <f>IF(C718="-","-",IF(AND(ISNUMBER(Fixture!G722),ISNUMBER(Fixture!I722),Fixture!F722&lt;&gt;"BYE",Fixture!J722&lt;&gt;"BYE"),"Yes","-"))</f>
        <v>-</v>
      </c>
      <c r="H718" s="9" t="str">
        <f>IF(G718="-","-",IF(Fixture!G722&gt;Fixture!I722,Settings!$G$7,IF(Fixture!G722=Fixture!I722,Settings!$G$8,IF(Fixture!G722&lt;Fixture!I722,Settings!$G$9,"-"))))</f>
        <v>-</v>
      </c>
      <c r="I718" s="13" t="str">
        <f>IF(G718="-","-",IF(Fixture!I722&gt;Fixture!G722,Settings!$G$7,IF(Fixture!I722=Fixture!G722,Settings!$G$8,IF(Fixture!I722&lt;Fixture!G722,Settings!$G$9,"-"))))</f>
        <v>-</v>
      </c>
    </row>
    <row r="719" spans="3:9" x14ac:dyDescent="0.25">
      <c r="C719" s="12" t="str">
        <f t="shared" si="24"/>
        <v>-</v>
      </c>
      <c r="D719" s="9" t="str">
        <f t="shared" si="25"/>
        <v>-</v>
      </c>
      <c r="E719" s="9" t="str">
        <f>IF(C719="-","-",IF(D719=maxgameno+2,"blank row 2",IF(D719=maxgameno+1,"blank row 1",INDEX(FixtureCode!$B$4:$AH$128,MATCH($C719,FixtureCode!$B$4:$B$128,0),MATCH("G"&amp;D719&amp;"-T1",FixtureCode!$B$4:$AH$4,0)))))</f>
        <v>-</v>
      </c>
      <c r="F719" s="13" t="str">
        <f>IF(C719="-","-",IF(D719=maxgameno+2,"blank row 2",IF(D719=maxgameno+1,"blank row 1",INDEX(FixtureCode!$B$4:$AH$128,MATCH($C719,FixtureCode!$B$4:$B$128,0),MATCH("G"&amp;D719&amp;"-T2",FixtureCode!$B$4:$AH$4,0)))))</f>
        <v>-</v>
      </c>
      <c r="G719" s="12" t="str">
        <f>IF(C719="-","-",IF(AND(ISNUMBER(Fixture!G723),ISNUMBER(Fixture!I723),Fixture!F723&lt;&gt;"BYE",Fixture!J723&lt;&gt;"BYE"),"Yes","-"))</f>
        <v>-</v>
      </c>
      <c r="H719" s="9" t="str">
        <f>IF(G719="-","-",IF(Fixture!G723&gt;Fixture!I723,Settings!$G$7,IF(Fixture!G723=Fixture!I723,Settings!$G$8,IF(Fixture!G723&lt;Fixture!I723,Settings!$G$9,"-"))))</f>
        <v>-</v>
      </c>
      <c r="I719" s="13" t="str">
        <f>IF(G719="-","-",IF(Fixture!I723&gt;Fixture!G723,Settings!$G$7,IF(Fixture!I723=Fixture!G723,Settings!$G$8,IF(Fixture!I723&lt;Fixture!G723,Settings!$G$9,"-"))))</f>
        <v>-</v>
      </c>
    </row>
    <row r="720" spans="3:9" x14ac:dyDescent="0.25">
      <c r="C720" s="12" t="str">
        <f t="shared" si="24"/>
        <v>-</v>
      </c>
      <c r="D720" s="9" t="str">
        <f t="shared" si="25"/>
        <v>-</v>
      </c>
      <c r="E720" s="9" t="str">
        <f>IF(C720="-","-",IF(D720=maxgameno+2,"blank row 2",IF(D720=maxgameno+1,"blank row 1",INDEX(FixtureCode!$B$4:$AH$128,MATCH($C720,FixtureCode!$B$4:$B$128,0),MATCH("G"&amp;D720&amp;"-T1",FixtureCode!$B$4:$AH$4,0)))))</f>
        <v>-</v>
      </c>
      <c r="F720" s="13" t="str">
        <f>IF(C720="-","-",IF(D720=maxgameno+2,"blank row 2",IF(D720=maxgameno+1,"blank row 1",INDEX(FixtureCode!$B$4:$AH$128,MATCH($C720,FixtureCode!$B$4:$B$128,0),MATCH("G"&amp;D720&amp;"-T2",FixtureCode!$B$4:$AH$4,0)))))</f>
        <v>-</v>
      </c>
      <c r="G720" s="12" t="str">
        <f>IF(C720="-","-",IF(AND(ISNUMBER(Fixture!G724),ISNUMBER(Fixture!I724),Fixture!F724&lt;&gt;"BYE",Fixture!J724&lt;&gt;"BYE"),"Yes","-"))</f>
        <v>-</v>
      </c>
      <c r="H720" s="9" t="str">
        <f>IF(G720="-","-",IF(Fixture!G724&gt;Fixture!I724,Settings!$G$7,IF(Fixture!G724=Fixture!I724,Settings!$G$8,IF(Fixture!G724&lt;Fixture!I724,Settings!$G$9,"-"))))</f>
        <v>-</v>
      </c>
      <c r="I720" s="13" t="str">
        <f>IF(G720="-","-",IF(Fixture!I724&gt;Fixture!G724,Settings!$G$7,IF(Fixture!I724=Fixture!G724,Settings!$G$8,IF(Fixture!I724&lt;Fixture!G724,Settings!$G$9,"-"))))</f>
        <v>-</v>
      </c>
    </row>
    <row r="721" spans="3:9" x14ac:dyDescent="0.25">
      <c r="C721" s="12" t="str">
        <f t="shared" si="24"/>
        <v>-</v>
      </c>
      <c r="D721" s="9" t="str">
        <f t="shared" si="25"/>
        <v>-</v>
      </c>
      <c r="E721" s="9" t="str">
        <f>IF(C721="-","-",IF(D721=maxgameno+2,"blank row 2",IF(D721=maxgameno+1,"blank row 1",INDEX(FixtureCode!$B$4:$AH$128,MATCH($C721,FixtureCode!$B$4:$B$128,0),MATCH("G"&amp;D721&amp;"-T1",FixtureCode!$B$4:$AH$4,0)))))</f>
        <v>-</v>
      </c>
      <c r="F721" s="13" t="str">
        <f>IF(C721="-","-",IF(D721=maxgameno+2,"blank row 2",IF(D721=maxgameno+1,"blank row 1",INDEX(FixtureCode!$B$4:$AH$128,MATCH($C721,FixtureCode!$B$4:$B$128,0),MATCH("G"&amp;D721&amp;"-T2",FixtureCode!$B$4:$AH$4,0)))))</f>
        <v>-</v>
      </c>
      <c r="G721" s="12" t="str">
        <f>IF(C721="-","-",IF(AND(ISNUMBER(Fixture!G725),ISNUMBER(Fixture!I725),Fixture!F725&lt;&gt;"BYE",Fixture!J725&lt;&gt;"BYE"),"Yes","-"))</f>
        <v>-</v>
      </c>
      <c r="H721" s="9" t="str">
        <f>IF(G721="-","-",IF(Fixture!G725&gt;Fixture!I725,Settings!$G$7,IF(Fixture!G725=Fixture!I725,Settings!$G$8,IF(Fixture!G725&lt;Fixture!I725,Settings!$G$9,"-"))))</f>
        <v>-</v>
      </c>
      <c r="I721" s="13" t="str">
        <f>IF(G721="-","-",IF(Fixture!I725&gt;Fixture!G725,Settings!$G$7,IF(Fixture!I725=Fixture!G725,Settings!$G$8,IF(Fixture!I725&lt;Fixture!G725,Settings!$G$9,"-"))))</f>
        <v>-</v>
      </c>
    </row>
    <row r="722" spans="3:9" x14ac:dyDescent="0.25">
      <c r="C722" s="12" t="str">
        <f t="shared" si="24"/>
        <v>-</v>
      </c>
      <c r="D722" s="9" t="str">
        <f t="shared" si="25"/>
        <v>-</v>
      </c>
      <c r="E722" s="9" t="str">
        <f>IF(C722="-","-",IF(D722=maxgameno+2,"blank row 2",IF(D722=maxgameno+1,"blank row 1",INDEX(FixtureCode!$B$4:$AH$128,MATCH($C722,FixtureCode!$B$4:$B$128,0),MATCH("G"&amp;D722&amp;"-T1",FixtureCode!$B$4:$AH$4,0)))))</f>
        <v>-</v>
      </c>
      <c r="F722" s="13" t="str">
        <f>IF(C722="-","-",IF(D722=maxgameno+2,"blank row 2",IF(D722=maxgameno+1,"blank row 1",INDEX(FixtureCode!$B$4:$AH$128,MATCH($C722,FixtureCode!$B$4:$B$128,0),MATCH("G"&amp;D722&amp;"-T2",FixtureCode!$B$4:$AH$4,0)))))</f>
        <v>-</v>
      </c>
      <c r="G722" s="12" t="str">
        <f>IF(C722="-","-",IF(AND(ISNUMBER(Fixture!G726),ISNUMBER(Fixture!I726),Fixture!F726&lt;&gt;"BYE",Fixture!J726&lt;&gt;"BYE"),"Yes","-"))</f>
        <v>-</v>
      </c>
      <c r="H722" s="9" t="str">
        <f>IF(G722="-","-",IF(Fixture!G726&gt;Fixture!I726,Settings!$G$7,IF(Fixture!G726=Fixture!I726,Settings!$G$8,IF(Fixture!G726&lt;Fixture!I726,Settings!$G$9,"-"))))</f>
        <v>-</v>
      </c>
      <c r="I722" s="13" t="str">
        <f>IF(G722="-","-",IF(Fixture!I726&gt;Fixture!G726,Settings!$G$7,IF(Fixture!I726=Fixture!G726,Settings!$G$8,IF(Fixture!I726&lt;Fixture!G726,Settings!$G$9,"-"))))</f>
        <v>-</v>
      </c>
    </row>
    <row r="723" spans="3:9" x14ac:dyDescent="0.25">
      <c r="C723" s="12" t="str">
        <f t="shared" si="24"/>
        <v>-</v>
      </c>
      <c r="D723" s="9" t="str">
        <f t="shared" si="25"/>
        <v>-</v>
      </c>
      <c r="E723" s="9" t="str">
        <f>IF(C723="-","-",IF(D723=maxgameno+2,"blank row 2",IF(D723=maxgameno+1,"blank row 1",INDEX(FixtureCode!$B$4:$AH$128,MATCH($C723,FixtureCode!$B$4:$B$128,0),MATCH("G"&amp;D723&amp;"-T1",FixtureCode!$B$4:$AH$4,0)))))</f>
        <v>-</v>
      </c>
      <c r="F723" s="13" t="str">
        <f>IF(C723="-","-",IF(D723=maxgameno+2,"blank row 2",IF(D723=maxgameno+1,"blank row 1",INDEX(FixtureCode!$B$4:$AH$128,MATCH($C723,FixtureCode!$B$4:$B$128,0),MATCH("G"&amp;D723&amp;"-T2",FixtureCode!$B$4:$AH$4,0)))))</f>
        <v>-</v>
      </c>
      <c r="G723" s="12" t="str">
        <f>IF(C723="-","-",IF(AND(ISNUMBER(Fixture!G727),ISNUMBER(Fixture!I727),Fixture!F727&lt;&gt;"BYE",Fixture!J727&lt;&gt;"BYE"),"Yes","-"))</f>
        <v>-</v>
      </c>
      <c r="H723" s="9" t="str">
        <f>IF(G723="-","-",IF(Fixture!G727&gt;Fixture!I727,Settings!$G$7,IF(Fixture!G727=Fixture!I727,Settings!$G$8,IF(Fixture!G727&lt;Fixture!I727,Settings!$G$9,"-"))))</f>
        <v>-</v>
      </c>
      <c r="I723" s="13" t="str">
        <f>IF(G723="-","-",IF(Fixture!I727&gt;Fixture!G727,Settings!$G$7,IF(Fixture!I727=Fixture!G727,Settings!$G$8,IF(Fixture!I727&lt;Fixture!G727,Settings!$G$9,"-"))))</f>
        <v>-</v>
      </c>
    </row>
    <row r="724" spans="3:9" x14ac:dyDescent="0.25">
      <c r="C724" s="12" t="str">
        <f t="shared" si="24"/>
        <v>-</v>
      </c>
      <c r="D724" s="9" t="str">
        <f t="shared" si="25"/>
        <v>-</v>
      </c>
      <c r="E724" s="9" t="str">
        <f>IF(C724="-","-",IF(D724=maxgameno+2,"blank row 2",IF(D724=maxgameno+1,"blank row 1",INDEX(FixtureCode!$B$4:$AH$128,MATCH($C724,FixtureCode!$B$4:$B$128,0),MATCH("G"&amp;D724&amp;"-T1",FixtureCode!$B$4:$AH$4,0)))))</f>
        <v>-</v>
      </c>
      <c r="F724" s="13" t="str">
        <f>IF(C724="-","-",IF(D724=maxgameno+2,"blank row 2",IF(D724=maxgameno+1,"blank row 1",INDEX(FixtureCode!$B$4:$AH$128,MATCH($C724,FixtureCode!$B$4:$B$128,0),MATCH("G"&amp;D724&amp;"-T2",FixtureCode!$B$4:$AH$4,0)))))</f>
        <v>-</v>
      </c>
      <c r="G724" s="12" t="str">
        <f>IF(C724="-","-",IF(AND(ISNUMBER(Fixture!G728),ISNUMBER(Fixture!I728),Fixture!F728&lt;&gt;"BYE",Fixture!J728&lt;&gt;"BYE"),"Yes","-"))</f>
        <v>-</v>
      </c>
      <c r="H724" s="9" t="str">
        <f>IF(G724="-","-",IF(Fixture!G728&gt;Fixture!I728,Settings!$G$7,IF(Fixture!G728=Fixture!I728,Settings!$G$8,IF(Fixture!G728&lt;Fixture!I728,Settings!$G$9,"-"))))</f>
        <v>-</v>
      </c>
      <c r="I724" s="13" t="str">
        <f>IF(G724="-","-",IF(Fixture!I728&gt;Fixture!G728,Settings!$G$7,IF(Fixture!I728=Fixture!G728,Settings!$G$8,IF(Fixture!I728&lt;Fixture!G728,Settings!$G$9,"-"))))</f>
        <v>-</v>
      </c>
    </row>
    <row r="725" spans="3:9" x14ac:dyDescent="0.25">
      <c r="C725" s="12" t="str">
        <f t="shared" si="24"/>
        <v>-</v>
      </c>
      <c r="D725" s="9" t="str">
        <f t="shared" si="25"/>
        <v>-</v>
      </c>
      <c r="E725" s="9" t="str">
        <f>IF(C725="-","-",IF(D725=maxgameno+2,"blank row 2",IF(D725=maxgameno+1,"blank row 1",INDEX(FixtureCode!$B$4:$AH$128,MATCH($C725,FixtureCode!$B$4:$B$128,0),MATCH("G"&amp;D725&amp;"-T1",FixtureCode!$B$4:$AH$4,0)))))</f>
        <v>-</v>
      </c>
      <c r="F725" s="13" t="str">
        <f>IF(C725="-","-",IF(D725=maxgameno+2,"blank row 2",IF(D725=maxgameno+1,"blank row 1",INDEX(FixtureCode!$B$4:$AH$128,MATCH($C725,FixtureCode!$B$4:$B$128,0),MATCH("G"&amp;D725&amp;"-T2",FixtureCode!$B$4:$AH$4,0)))))</f>
        <v>-</v>
      </c>
      <c r="G725" s="12" t="str">
        <f>IF(C725="-","-",IF(AND(ISNUMBER(Fixture!G729),ISNUMBER(Fixture!I729),Fixture!F729&lt;&gt;"BYE",Fixture!J729&lt;&gt;"BYE"),"Yes","-"))</f>
        <v>-</v>
      </c>
      <c r="H725" s="9" t="str">
        <f>IF(G725="-","-",IF(Fixture!G729&gt;Fixture!I729,Settings!$G$7,IF(Fixture!G729=Fixture!I729,Settings!$G$8,IF(Fixture!G729&lt;Fixture!I729,Settings!$G$9,"-"))))</f>
        <v>-</v>
      </c>
      <c r="I725" s="13" t="str">
        <f>IF(G725="-","-",IF(Fixture!I729&gt;Fixture!G729,Settings!$G$7,IF(Fixture!I729=Fixture!G729,Settings!$G$8,IF(Fixture!I729&lt;Fixture!G729,Settings!$G$9,"-"))))</f>
        <v>-</v>
      </c>
    </row>
    <row r="726" spans="3:9" x14ac:dyDescent="0.25">
      <c r="C726" s="12" t="str">
        <f t="shared" si="24"/>
        <v>-</v>
      </c>
      <c r="D726" s="9" t="str">
        <f t="shared" si="25"/>
        <v>-</v>
      </c>
      <c r="E726" s="9" t="str">
        <f>IF(C726="-","-",IF(D726=maxgameno+2,"blank row 2",IF(D726=maxgameno+1,"blank row 1",INDEX(FixtureCode!$B$4:$AH$128,MATCH($C726,FixtureCode!$B$4:$B$128,0),MATCH("G"&amp;D726&amp;"-T1",FixtureCode!$B$4:$AH$4,0)))))</f>
        <v>-</v>
      </c>
      <c r="F726" s="13" t="str">
        <f>IF(C726="-","-",IF(D726=maxgameno+2,"blank row 2",IF(D726=maxgameno+1,"blank row 1",INDEX(FixtureCode!$B$4:$AH$128,MATCH($C726,FixtureCode!$B$4:$B$128,0),MATCH("G"&amp;D726&amp;"-T2",FixtureCode!$B$4:$AH$4,0)))))</f>
        <v>-</v>
      </c>
      <c r="G726" s="12" t="str">
        <f>IF(C726="-","-",IF(AND(ISNUMBER(Fixture!G730),ISNUMBER(Fixture!I730),Fixture!F730&lt;&gt;"BYE",Fixture!J730&lt;&gt;"BYE"),"Yes","-"))</f>
        <v>-</v>
      </c>
      <c r="H726" s="9" t="str">
        <f>IF(G726="-","-",IF(Fixture!G730&gt;Fixture!I730,Settings!$G$7,IF(Fixture!G730=Fixture!I730,Settings!$G$8,IF(Fixture!G730&lt;Fixture!I730,Settings!$G$9,"-"))))</f>
        <v>-</v>
      </c>
      <c r="I726" s="13" t="str">
        <f>IF(G726="-","-",IF(Fixture!I730&gt;Fixture!G730,Settings!$G$7,IF(Fixture!I730=Fixture!G730,Settings!$G$8,IF(Fixture!I730&lt;Fixture!G730,Settings!$G$9,"-"))))</f>
        <v>-</v>
      </c>
    </row>
    <row r="727" spans="3:9" x14ac:dyDescent="0.25">
      <c r="C727" s="12" t="str">
        <f t="shared" si="24"/>
        <v>-</v>
      </c>
      <c r="D727" s="9" t="str">
        <f t="shared" si="25"/>
        <v>-</v>
      </c>
      <c r="E727" s="9" t="str">
        <f>IF(C727="-","-",IF(D727=maxgameno+2,"blank row 2",IF(D727=maxgameno+1,"blank row 1",INDEX(FixtureCode!$B$4:$AH$128,MATCH($C727,FixtureCode!$B$4:$B$128,0),MATCH("G"&amp;D727&amp;"-T1",FixtureCode!$B$4:$AH$4,0)))))</f>
        <v>-</v>
      </c>
      <c r="F727" s="13" t="str">
        <f>IF(C727="-","-",IF(D727=maxgameno+2,"blank row 2",IF(D727=maxgameno+1,"blank row 1",INDEX(FixtureCode!$B$4:$AH$128,MATCH($C727,FixtureCode!$B$4:$B$128,0),MATCH("G"&amp;D727&amp;"-T2",FixtureCode!$B$4:$AH$4,0)))))</f>
        <v>-</v>
      </c>
      <c r="G727" s="12" t="str">
        <f>IF(C727="-","-",IF(AND(ISNUMBER(Fixture!G731),ISNUMBER(Fixture!I731),Fixture!F731&lt;&gt;"BYE",Fixture!J731&lt;&gt;"BYE"),"Yes","-"))</f>
        <v>-</v>
      </c>
      <c r="H727" s="9" t="str">
        <f>IF(G727="-","-",IF(Fixture!G731&gt;Fixture!I731,Settings!$G$7,IF(Fixture!G731=Fixture!I731,Settings!$G$8,IF(Fixture!G731&lt;Fixture!I731,Settings!$G$9,"-"))))</f>
        <v>-</v>
      </c>
      <c r="I727" s="13" t="str">
        <f>IF(G727="-","-",IF(Fixture!I731&gt;Fixture!G731,Settings!$G$7,IF(Fixture!I731=Fixture!G731,Settings!$G$8,IF(Fixture!I731&lt;Fixture!G731,Settings!$G$9,"-"))))</f>
        <v>-</v>
      </c>
    </row>
    <row r="728" spans="3:9" x14ac:dyDescent="0.25">
      <c r="C728" s="12" t="str">
        <f t="shared" si="24"/>
        <v>-</v>
      </c>
      <c r="D728" s="9" t="str">
        <f t="shared" si="25"/>
        <v>-</v>
      </c>
      <c r="E728" s="9" t="str">
        <f>IF(C728="-","-",IF(D728=maxgameno+2,"blank row 2",IF(D728=maxgameno+1,"blank row 1",INDEX(FixtureCode!$B$4:$AH$128,MATCH($C728,FixtureCode!$B$4:$B$128,0),MATCH("G"&amp;D728&amp;"-T1",FixtureCode!$B$4:$AH$4,0)))))</f>
        <v>-</v>
      </c>
      <c r="F728" s="13" t="str">
        <f>IF(C728="-","-",IF(D728=maxgameno+2,"blank row 2",IF(D728=maxgameno+1,"blank row 1",INDEX(FixtureCode!$B$4:$AH$128,MATCH($C728,FixtureCode!$B$4:$B$128,0),MATCH("G"&amp;D728&amp;"-T2",FixtureCode!$B$4:$AH$4,0)))))</f>
        <v>-</v>
      </c>
      <c r="G728" s="12" t="str">
        <f>IF(C728="-","-",IF(AND(ISNUMBER(Fixture!G732),ISNUMBER(Fixture!I732),Fixture!F732&lt;&gt;"BYE",Fixture!J732&lt;&gt;"BYE"),"Yes","-"))</f>
        <v>-</v>
      </c>
      <c r="H728" s="9" t="str">
        <f>IF(G728="-","-",IF(Fixture!G732&gt;Fixture!I732,Settings!$G$7,IF(Fixture!G732=Fixture!I732,Settings!$G$8,IF(Fixture!G732&lt;Fixture!I732,Settings!$G$9,"-"))))</f>
        <v>-</v>
      </c>
      <c r="I728" s="13" t="str">
        <f>IF(G728="-","-",IF(Fixture!I732&gt;Fixture!G732,Settings!$G$7,IF(Fixture!I732=Fixture!G732,Settings!$G$8,IF(Fixture!I732&lt;Fixture!G732,Settings!$G$9,"-"))))</f>
        <v>-</v>
      </c>
    </row>
    <row r="729" spans="3:9" x14ac:dyDescent="0.25">
      <c r="C729" s="12" t="str">
        <f t="shared" si="24"/>
        <v>-</v>
      </c>
      <c r="D729" s="9" t="str">
        <f t="shared" si="25"/>
        <v>-</v>
      </c>
      <c r="E729" s="9" t="str">
        <f>IF(C729="-","-",IF(D729=maxgameno+2,"blank row 2",IF(D729=maxgameno+1,"blank row 1",INDEX(FixtureCode!$B$4:$AH$128,MATCH($C729,FixtureCode!$B$4:$B$128,0),MATCH("G"&amp;D729&amp;"-T1",FixtureCode!$B$4:$AH$4,0)))))</f>
        <v>-</v>
      </c>
      <c r="F729" s="13" t="str">
        <f>IF(C729="-","-",IF(D729=maxgameno+2,"blank row 2",IF(D729=maxgameno+1,"blank row 1",INDEX(FixtureCode!$B$4:$AH$128,MATCH($C729,FixtureCode!$B$4:$B$128,0),MATCH("G"&amp;D729&amp;"-T2",FixtureCode!$B$4:$AH$4,0)))))</f>
        <v>-</v>
      </c>
      <c r="G729" s="12" t="str">
        <f>IF(C729="-","-",IF(AND(ISNUMBER(Fixture!G733),ISNUMBER(Fixture!I733),Fixture!F733&lt;&gt;"BYE",Fixture!J733&lt;&gt;"BYE"),"Yes","-"))</f>
        <v>-</v>
      </c>
      <c r="H729" s="9" t="str">
        <f>IF(G729="-","-",IF(Fixture!G733&gt;Fixture!I733,Settings!$G$7,IF(Fixture!G733=Fixture!I733,Settings!$G$8,IF(Fixture!G733&lt;Fixture!I733,Settings!$G$9,"-"))))</f>
        <v>-</v>
      </c>
      <c r="I729" s="13" t="str">
        <f>IF(G729="-","-",IF(Fixture!I733&gt;Fixture!G733,Settings!$G$7,IF(Fixture!I733=Fixture!G733,Settings!$G$8,IF(Fixture!I733&lt;Fixture!G733,Settings!$G$9,"-"))))</f>
        <v>-</v>
      </c>
    </row>
    <row r="730" spans="3:9" x14ac:dyDescent="0.25">
      <c r="C730" s="12" t="str">
        <f t="shared" si="24"/>
        <v>-</v>
      </c>
      <c r="D730" s="9" t="str">
        <f t="shared" si="25"/>
        <v>-</v>
      </c>
      <c r="E730" s="9" t="str">
        <f>IF(C730="-","-",IF(D730=maxgameno+2,"blank row 2",IF(D730=maxgameno+1,"blank row 1",INDEX(FixtureCode!$B$4:$AH$128,MATCH($C730,FixtureCode!$B$4:$B$128,0),MATCH("G"&amp;D730&amp;"-T1",FixtureCode!$B$4:$AH$4,0)))))</f>
        <v>-</v>
      </c>
      <c r="F730" s="13" t="str">
        <f>IF(C730="-","-",IF(D730=maxgameno+2,"blank row 2",IF(D730=maxgameno+1,"blank row 1",INDEX(FixtureCode!$B$4:$AH$128,MATCH($C730,FixtureCode!$B$4:$B$128,0),MATCH("G"&amp;D730&amp;"-T2",FixtureCode!$B$4:$AH$4,0)))))</f>
        <v>-</v>
      </c>
      <c r="G730" s="12" t="str">
        <f>IF(C730="-","-",IF(AND(ISNUMBER(Fixture!G734),ISNUMBER(Fixture!I734),Fixture!F734&lt;&gt;"BYE",Fixture!J734&lt;&gt;"BYE"),"Yes","-"))</f>
        <v>-</v>
      </c>
      <c r="H730" s="9" t="str">
        <f>IF(G730="-","-",IF(Fixture!G734&gt;Fixture!I734,Settings!$G$7,IF(Fixture!G734=Fixture!I734,Settings!$G$8,IF(Fixture!G734&lt;Fixture!I734,Settings!$G$9,"-"))))</f>
        <v>-</v>
      </c>
      <c r="I730" s="13" t="str">
        <f>IF(G730="-","-",IF(Fixture!I734&gt;Fixture!G734,Settings!$G$7,IF(Fixture!I734=Fixture!G734,Settings!$G$8,IF(Fixture!I734&lt;Fixture!G734,Settings!$G$9,"-"))))</f>
        <v>-</v>
      </c>
    </row>
    <row r="731" spans="3:9" x14ac:dyDescent="0.25">
      <c r="C731" s="12" t="str">
        <f t="shared" si="24"/>
        <v>-</v>
      </c>
      <c r="D731" s="9" t="str">
        <f t="shared" si="25"/>
        <v>-</v>
      </c>
      <c r="E731" s="9" t="str">
        <f>IF(C731="-","-",IF(D731=maxgameno+2,"blank row 2",IF(D731=maxgameno+1,"blank row 1",INDEX(FixtureCode!$B$4:$AH$128,MATCH($C731,FixtureCode!$B$4:$B$128,0),MATCH("G"&amp;D731&amp;"-T1",FixtureCode!$B$4:$AH$4,0)))))</f>
        <v>-</v>
      </c>
      <c r="F731" s="13" t="str">
        <f>IF(C731="-","-",IF(D731=maxgameno+2,"blank row 2",IF(D731=maxgameno+1,"blank row 1",INDEX(FixtureCode!$B$4:$AH$128,MATCH($C731,FixtureCode!$B$4:$B$128,0),MATCH("G"&amp;D731&amp;"-T2",FixtureCode!$B$4:$AH$4,0)))))</f>
        <v>-</v>
      </c>
      <c r="G731" s="12" t="str">
        <f>IF(C731="-","-",IF(AND(ISNUMBER(Fixture!G735),ISNUMBER(Fixture!I735),Fixture!F735&lt;&gt;"BYE",Fixture!J735&lt;&gt;"BYE"),"Yes","-"))</f>
        <v>-</v>
      </c>
      <c r="H731" s="9" t="str">
        <f>IF(G731="-","-",IF(Fixture!G735&gt;Fixture!I735,Settings!$G$7,IF(Fixture!G735=Fixture!I735,Settings!$G$8,IF(Fixture!G735&lt;Fixture!I735,Settings!$G$9,"-"))))</f>
        <v>-</v>
      </c>
      <c r="I731" s="13" t="str">
        <f>IF(G731="-","-",IF(Fixture!I735&gt;Fixture!G735,Settings!$G$7,IF(Fixture!I735=Fixture!G735,Settings!$G$8,IF(Fixture!I735&lt;Fixture!G735,Settings!$G$9,"-"))))</f>
        <v>-</v>
      </c>
    </row>
    <row r="732" spans="3:9" x14ac:dyDescent="0.25">
      <c r="C732" s="12" t="str">
        <f t="shared" si="24"/>
        <v>-</v>
      </c>
      <c r="D732" s="9" t="str">
        <f t="shared" si="25"/>
        <v>-</v>
      </c>
      <c r="E732" s="9" t="str">
        <f>IF(C732="-","-",IF(D732=maxgameno+2,"blank row 2",IF(D732=maxgameno+1,"blank row 1",INDEX(FixtureCode!$B$4:$AH$128,MATCH($C732,FixtureCode!$B$4:$B$128,0),MATCH("G"&amp;D732&amp;"-T1",FixtureCode!$B$4:$AH$4,0)))))</f>
        <v>-</v>
      </c>
      <c r="F732" s="13" t="str">
        <f>IF(C732="-","-",IF(D732=maxgameno+2,"blank row 2",IF(D732=maxgameno+1,"blank row 1",INDEX(FixtureCode!$B$4:$AH$128,MATCH($C732,FixtureCode!$B$4:$B$128,0),MATCH("G"&amp;D732&amp;"-T2",FixtureCode!$B$4:$AH$4,0)))))</f>
        <v>-</v>
      </c>
      <c r="G732" s="12" t="str">
        <f>IF(C732="-","-",IF(AND(ISNUMBER(Fixture!G736),ISNUMBER(Fixture!I736),Fixture!F736&lt;&gt;"BYE",Fixture!J736&lt;&gt;"BYE"),"Yes","-"))</f>
        <v>-</v>
      </c>
      <c r="H732" s="9" t="str">
        <f>IF(G732="-","-",IF(Fixture!G736&gt;Fixture!I736,Settings!$G$7,IF(Fixture!G736=Fixture!I736,Settings!$G$8,IF(Fixture!G736&lt;Fixture!I736,Settings!$G$9,"-"))))</f>
        <v>-</v>
      </c>
      <c r="I732" s="13" t="str">
        <f>IF(G732="-","-",IF(Fixture!I736&gt;Fixture!G736,Settings!$G$7,IF(Fixture!I736=Fixture!G736,Settings!$G$8,IF(Fixture!I736&lt;Fixture!G736,Settings!$G$9,"-"))))</f>
        <v>-</v>
      </c>
    </row>
    <row r="733" spans="3:9" x14ac:dyDescent="0.25">
      <c r="C733" s="12" t="str">
        <f t="shared" si="24"/>
        <v>-</v>
      </c>
      <c r="D733" s="9" t="str">
        <f t="shared" si="25"/>
        <v>-</v>
      </c>
      <c r="E733" s="9" t="str">
        <f>IF(C733="-","-",IF(D733=maxgameno+2,"blank row 2",IF(D733=maxgameno+1,"blank row 1",INDEX(FixtureCode!$B$4:$AH$128,MATCH($C733,FixtureCode!$B$4:$B$128,0),MATCH("G"&amp;D733&amp;"-T1",FixtureCode!$B$4:$AH$4,0)))))</f>
        <v>-</v>
      </c>
      <c r="F733" s="13" t="str">
        <f>IF(C733="-","-",IF(D733=maxgameno+2,"blank row 2",IF(D733=maxgameno+1,"blank row 1",INDEX(FixtureCode!$B$4:$AH$128,MATCH($C733,FixtureCode!$B$4:$B$128,0),MATCH("G"&amp;D733&amp;"-T2",FixtureCode!$B$4:$AH$4,0)))))</f>
        <v>-</v>
      </c>
      <c r="G733" s="12" t="str">
        <f>IF(C733="-","-",IF(AND(ISNUMBER(Fixture!G737),ISNUMBER(Fixture!I737),Fixture!F737&lt;&gt;"BYE",Fixture!J737&lt;&gt;"BYE"),"Yes","-"))</f>
        <v>-</v>
      </c>
      <c r="H733" s="9" t="str">
        <f>IF(G733="-","-",IF(Fixture!G737&gt;Fixture!I737,Settings!$G$7,IF(Fixture!G737=Fixture!I737,Settings!$G$8,IF(Fixture!G737&lt;Fixture!I737,Settings!$G$9,"-"))))</f>
        <v>-</v>
      </c>
      <c r="I733" s="13" t="str">
        <f>IF(G733="-","-",IF(Fixture!I737&gt;Fixture!G737,Settings!$G$7,IF(Fixture!I737=Fixture!G737,Settings!$G$8,IF(Fixture!I737&lt;Fixture!G737,Settings!$G$9,"-"))))</f>
        <v>-</v>
      </c>
    </row>
    <row r="734" spans="3:9" x14ac:dyDescent="0.25">
      <c r="C734" s="12" t="str">
        <f t="shared" si="24"/>
        <v>-</v>
      </c>
      <c r="D734" s="9" t="str">
        <f t="shared" si="25"/>
        <v>-</v>
      </c>
      <c r="E734" s="9" t="str">
        <f>IF(C734="-","-",IF(D734=maxgameno+2,"blank row 2",IF(D734=maxgameno+1,"blank row 1",INDEX(FixtureCode!$B$4:$AH$128,MATCH($C734,FixtureCode!$B$4:$B$128,0),MATCH("G"&amp;D734&amp;"-T1",FixtureCode!$B$4:$AH$4,0)))))</f>
        <v>-</v>
      </c>
      <c r="F734" s="13" t="str">
        <f>IF(C734="-","-",IF(D734=maxgameno+2,"blank row 2",IF(D734=maxgameno+1,"blank row 1",INDEX(FixtureCode!$B$4:$AH$128,MATCH($C734,FixtureCode!$B$4:$B$128,0),MATCH("G"&amp;D734&amp;"-T2",FixtureCode!$B$4:$AH$4,0)))))</f>
        <v>-</v>
      </c>
      <c r="G734" s="12" t="str">
        <f>IF(C734="-","-",IF(AND(ISNUMBER(Fixture!G738),ISNUMBER(Fixture!I738),Fixture!F738&lt;&gt;"BYE",Fixture!J738&lt;&gt;"BYE"),"Yes","-"))</f>
        <v>-</v>
      </c>
      <c r="H734" s="9" t="str">
        <f>IF(G734="-","-",IF(Fixture!G738&gt;Fixture!I738,Settings!$G$7,IF(Fixture!G738=Fixture!I738,Settings!$G$8,IF(Fixture!G738&lt;Fixture!I738,Settings!$G$9,"-"))))</f>
        <v>-</v>
      </c>
      <c r="I734" s="13" t="str">
        <f>IF(G734="-","-",IF(Fixture!I738&gt;Fixture!G738,Settings!$G$7,IF(Fixture!I738=Fixture!G738,Settings!$G$8,IF(Fixture!I738&lt;Fixture!G738,Settings!$G$9,"-"))))</f>
        <v>-</v>
      </c>
    </row>
    <row r="735" spans="3:9" x14ac:dyDescent="0.25">
      <c r="C735" s="12" t="str">
        <f t="shared" si="24"/>
        <v>-</v>
      </c>
      <c r="D735" s="9" t="str">
        <f t="shared" si="25"/>
        <v>-</v>
      </c>
      <c r="E735" s="9" t="str">
        <f>IF(C735="-","-",IF(D735=maxgameno+2,"blank row 2",IF(D735=maxgameno+1,"blank row 1",INDEX(FixtureCode!$B$4:$AH$128,MATCH($C735,FixtureCode!$B$4:$B$128,0),MATCH("G"&amp;D735&amp;"-T1",FixtureCode!$B$4:$AH$4,0)))))</f>
        <v>-</v>
      </c>
      <c r="F735" s="13" t="str">
        <f>IF(C735="-","-",IF(D735=maxgameno+2,"blank row 2",IF(D735=maxgameno+1,"blank row 1",INDEX(FixtureCode!$B$4:$AH$128,MATCH($C735,FixtureCode!$B$4:$B$128,0),MATCH("G"&amp;D735&amp;"-T2",FixtureCode!$B$4:$AH$4,0)))))</f>
        <v>-</v>
      </c>
      <c r="G735" s="12" t="str">
        <f>IF(C735="-","-",IF(AND(ISNUMBER(Fixture!G739),ISNUMBER(Fixture!I739),Fixture!F739&lt;&gt;"BYE",Fixture!J739&lt;&gt;"BYE"),"Yes","-"))</f>
        <v>-</v>
      </c>
      <c r="H735" s="9" t="str">
        <f>IF(G735="-","-",IF(Fixture!G739&gt;Fixture!I739,Settings!$G$7,IF(Fixture!G739=Fixture!I739,Settings!$G$8,IF(Fixture!G739&lt;Fixture!I739,Settings!$G$9,"-"))))</f>
        <v>-</v>
      </c>
      <c r="I735" s="13" t="str">
        <f>IF(G735="-","-",IF(Fixture!I739&gt;Fixture!G739,Settings!$G$7,IF(Fixture!I739=Fixture!G739,Settings!$G$8,IF(Fixture!I739&lt;Fixture!G739,Settings!$G$9,"-"))))</f>
        <v>-</v>
      </c>
    </row>
    <row r="736" spans="3:9" x14ac:dyDescent="0.25">
      <c r="C736" s="12" t="str">
        <f t="shared" si="24"/>
        <v>-</v>
      </c>
      <c r="D736" s="9" t="str">
        <f t="shared" si="25"/>
        <v>-</v>
      </c>
      <c r="E736" s="9" t="str">
        <f>IF(C736="-","-",IF(D736=maxgameno+2,"blank row 2",IF(D736=maxgameno+1,"blank row 1",INDEX(FixtureCode!$B$4:$AH$128,MATCH($C736,FixtureCode!$B$4:$B$128,0),MATCH("G"&amp;D736&amp;"-T1",FixtureCode!$B$4:$AH$4,0)))))</f>
        <v>-</v>
      </c>
      <c r="F736" s="13" t="str">
        <f>IF(C736="-","-",IF(D736=maxgameno+2,"blank row 2",IF(D736=maxgameno+1,"blank row 1",INDEX(FixtureCode!$B$4:$AH$128,MATCH($C736,FixtureCode!$B$4:$B$128,0),MATCH("G"&amp;D736&amp;"-T2",FixtureCode!$B$4:$AH$4,0)))))</f>
        <v>-</v>
      </c>
      <c r="G736" s="12" t="str">
        <f>IF(C736="-","-",IF(AND(ISNUMBER(Fixture!G740),ISNUMBER(Fixture!I740),Fixture!F740&lt;&gt;"BYE",Fixture!J740&lt;&gt;"BYE"),"Yes","-"))</f>
        <v>-</v>
      </c>
      <c r="H736" s="9" t="str">
        <f>IF(G736="-","-",IF(Fixture!G740&gt;Fixture!I740,Settings!$G$7,IF(Fixture!G740=Fixture!I740,Settings!$G$8,IF(Fixture!G740&lt;Fixture!I740,Settings!$G$9,"-"))))</f>
        <v>-</v>
      </c>
      <c r="I736" s="13" t="str">
        <f>IF(G736="-","-",IF(Fixture!I740&gt;Fixture!G740,Settings!$G$7,IF(Fixture!I740=Fixture!G740,Settings!$G$8,IF(Fixture!I740&lt;Fixture!G740,Settings!$G$9,"-"))))</f>
        <v>-</v>
      </c>
    </row>
    <row r="737" spans="3:9" x14ac:dyDescent="0.25">
      <c r="C737" s="12" t="str">
        <f t="shared" si="24"/>
        <v>-</v>
      </c>
      <c r="D737" s="9" t="str">
        <f t="shared" si="25"/>
        <v>-</v>
      </c>
      <c r="E737" s="9" t="str">
        <f>IF(C737="-","-",IF(D737=maxgameno+2,"blank row 2",IF(D737=maxgameno+1,"blank row 1",INDEX(FixtureCode!$B$4:$AH$128,MATCH($C737,FixtureCode!$B$4:$B$128,0),MATCH("G"&amp;D737&amp;"-T1",FixtureCode!$B$4:$AH$4,0)))))</f>
        <v>-</v>
      </c>
      <c r="F737" s="13" t="str">
        <f>IF(C737="-","-",IF(D737=maxgameno+2,"blank row 2",IF(D737=maxgameno+1,"blank row 1",INDEX(FixtureCode!$B$4:$AH$128,MATCH($C737,FixtureCode!$B$4:$B$128,0),MATCH("G"&amp;D737&amp;"-T2",FixtureCode!$B$4:$AH$4,0)))))</f>
        <v>-</v>
      </c>
      <c r="G737" s="12" t="str">
        <f>IF(C737="-","-",IF(AND(ISNUMBER(Fixture!G741),ISNUMBER(Fixture!I741),Fixture!F741&lt;&gt;"BYE",Fixture!J741&lt;&gt;"BYE"),"Yes","-"))</f>
        <v>-</v>
      </c>
      <c r="H737" s="9" t="str">
        <f>IF(G737="-","-",IF(Fixture!G741&gt;Fixture!I741,Settings!$G$7,IF(Fixture!G741=Fixture!I741,Settings!$G$8,IF(Fixture!G741&lt;Fixture!I741,Settings!$G$9,"-"))))</f>
        <v>-</v>
      </c>
      <c r="I737" s="13" t="str">
        <f>IF(G737="-","-",IF(Fixture!I741&gt;Fixture!G741,Settings!$G$7,IF(Fixture!I741=Fixture!G741,Settings!$G$8,IF(Fixture!I741&lt;Fixture!G741,Settings!$G$9,"-"))))</f>
        <v>-</v>
      </c>
    </row>
    <row r="738" spans="3:9" x14ac:dyDescent="0.25">
      <c r="C738" s="12" t="str">
        <f t="shared" si="24"/>
        <v>-</v>
      </c>
      <c r="D738" s="9" t="str">
        <f t="shared" si="25"/>
        <v>-</v>
      </c>
      <c r="E738" s="9" t="str">
        <f>IF(C738="-","-",IF(D738=maxgameno+2,"blank row 2",IF(D738=maxgameno+1,"blank row 1",INDEX(FixtureCode!$B$4:$AH$128,MATCH($C738,FixtureCode!$B$4:$B$128,0),MATCH("G"&amp;D738&amp;"-T1",FixtureCode!$B$4:$AH$4,0)))))</f>
        <v>-</v>
      </c>
      <c r="F738" s="13" t="str">
        <f>IF(C738="-","-",IF(D738=maxgameno+2,"blank row 2",IF(D738=maxgameno+1,"blank row 1",INDEX(FixtureCode!$B$4:$AH$128,MATCH($C738,FixtureCode!$B$4:$B$128,0),MATCH("G"&amp;D738&amp;"-T2",FixtureCode!$B$4:$AH$4,0)))))</f>
        <v>-</v>
      </c>
      <c r="G738" s="12" t="str">
        <f>IF(C738="-","-",IF(AND(ISNUMBER(Fixture!G742),ISNUMBER(Fixture!I742),Fixture!F742&lt;&gt;"BYE",Fixture!J742&lt;&gt;"BYE"),"Yes","-"))</f>
        <v>-</v>
      </c>
      <c r="H738" s="9" t="str">
        <f>IF(G738="-","-",IF(Fixture!G742&gt;Fixture!I742,Settings!$G$7,IF(Fixture!G742=Fixture!I742,Settings!$G$8,IF(Fixture!G742&lt;Fixture!I742,Settings!$G$9,"-"))))</f>
        <v>-</v>
      </c>
      <c r="I738" s="13" t="str">
        <f>IF(G738="-","-",IF(Fixture!I742&gt;Fixture!G742,Settings!$G$7,IF(Fixture!I742=Fixture!G742,Settings!$G$8,IF(Fixture!I742&lt;Fixture!G742,Settings!$G$9,"-"))))</f>
        <v>-</v>
      </c>
    </row>
    <row r="739" spans="3:9" x14ac:dyDescent="0.25">
      <c r="C739" s="12" t="str">
        <f t="shared" si="24"/>
        <v>-</v>
      </c>
      <c r="D739" s="9" t="str">
        <f t="shared" si="25"/>
        <v>-</v>
      </c>
      <c r="E739" s="9" t="str">
        <f>IF(C739="-","-",IF(D739=maxgameno+2,"blank row 2",IF(D739=maxgameno+1,"blank row 1",INDEX(FixtureCode!$B$4:$AH$128,MATCH($C739,FixtureCode!$B$4:$B$128,0),MATCH("G"&amp;D739&amp;"-T1",FixtureCode!$B$4:$AH$4,0)))))</f>
        <v>-</v>
      </c>
      <c r="F739" s="13" t="str">
        <f>IF(C739="-","-",IF(D739=maxgameno+2,"blank row 2",IF(D739=maxgameno+1,"blank row 1",INDEX(FixtureCode!$B$4:$AH$128,MATCH($C739,FixtureCode!$B$4:$B$128,0),MATCH("G"&amp;D739&amp;"-T2",FixtureCode!$B$4:$AH$4,0)))))</f>
        <v>-</v>
      </c>
      <c r="G739" s="12" t="str">
        <f>IF(C739="-","-",IF(AND(ISNUMBER(Fixture!G743),ISNUMBER(Fixture!I743),Fixture!F743&lt;&gt;"BYE",Fixture!J743&lt;&gt;"BYE"),"Yes","-"))</f>
        <v>-</v>
      </c>
      <c r="H739" s="9" t="str">
        <f>IF(G739="-","-",IF(Fixture!G743&gt;Fixture!I743,Settings!$G$7,IF(Fixture!G743=Fixture!I743,Settings!$G$8,IF(Fixture!G743&lt;Fixture!I743,Settings!$G$9,"-"))))</f>
        <v>-</v>
      </c>
      <c r="I739" s="13" t="str">
        <f>IF(G739="-","-",IF(Fixture!I743&gt;Fixture!G743,Settings!$G$7,IF(Fixture!I743=Fixture!G743,Settings!$G$8,IF(Fixture!I743&lt;Fixture!G743,Settings!$G$9,"-"))))</f>
        <v>-</v>
      </c>
    </row>
    <row r="740" spans="3:9" x14ac:dyDescent="0.25">
      <c r="C740" s="12" t="str">
        <f t="shared" si="24"/>
        <v>-</v>
      </c>
      <c r="D740" s="9" t="str">
        <f t="shared" si="25"/>
        <v>-</v>
      </c>
      <c r="E740" s="9" t="str">
        <f>IF(C740="-","-",IF(D740=maxgameno+2,"blank row 2",IF(D740=maxgameno+1,"blank row 1",INDEX(FixtureCode!$B$4:$AH$128,MATCH($C740,FixtureCode!$B$4:$B$128,0),MATCH("G"&amp;D740&amp;"-T1",FixtureCode!$B$4:$AH$4,0)))))</f>
        <v>-</v>
      </c>
      <c r="F740" s="13" t="str">
        <f>IF(C740="-","-",IF(D740=maxgameno+2,"blank row 2",IF(D740=maxgameno+1,"blank row 1",INDEX(FixtureCode!$B$4:$AH$128,MATCH($C740,FixtureCode!$B$4:$B$128,0),MATCH("G"&amp;D740&amp;"-T2",FixtureCode!$B$4:$AH$4,0)))))</f>
        <v>-</v>
      </c>
      <c r="G740" s="12" t="str">
        <f>IF(C740="-","-",IF(AND(ISNUMBER(Fixture!G744),ISNUMBER(Fixture!I744),Fixture!F744&lt;&gt;"BYE",Fixture!J744&lt;&gt;"BYE"),"Yes","-"))</f>
        <v>-</v>
      </c>
      <c r="H740" s="9" t="str">
        <f>IF(G740="-","-",IF(Fixture!G744&gt;Fixture!I744,Settings!$G$7,IF(Fixture!G744=Fixture!I744,Settings!$G$8,IF(Fixture!G744&lt;Fixture!I744,Settings!$G$9,"-"))))</f>
        <v>-</v>
      </c>
      <c r="I740" s="13" t="str">
        <f>IF(G740="-","-",IF(Fixture!I744&gt;Fixture!G744,Settings!$G$7,IF(Fixture!I744=Fixture!G744,Settings!$G$8,IF(Fixture!I744&lt;Fixture!G744,Settings!$G$9,"-"))))</f>
        <v>-</v>
      </c>
    </row>
    <row r="741" spans="3:9" x14ac:dyDescent="0.25">
      <c r="C741" s="12" t="str">
        <f t="shared" si="24"/>
        <v>-</v>
      </c>
      <c r="D741" s="9" t="str">
        <f t="shared" si="25"/>
        <v>-</v>
      </c>
      <c r="E741" s="9" t="str">
        <f>IF(C741="-","-",IF(D741=maxgameno+2,"blank row 2",IF(D741=maxgameno+1,"blank row 1",INDEX(FixtureCode!$B$4:$AH$128,MATCH($C741,FixtureCode!$B$4:$B$128,0),MATCH("G"&amp;D741&amp;"-T1",FixtureCode!$B$4:$AH$4,0)))))</f>
        <v>-</v>
      </c>
      <c r="F741" s="13" t="str">
        <f>IF(C741="-","-",IF(D741=maxgameno+2,"blank row 2",IF(D741=maxgameno+1,"blank row 1",INDEX(FixtureCode!$B$4:$AH$128,MATCH($C741,FixtureCode!$B$4:$B$128,0),MATCH("G"&amp;D741&amp;"-T2",FixtureCode!$B$4:$AH$4,0)))))</f>
        <v>-</v>
      </c>
      <c r="G741" s="12" t="str">
        <f>IF(C741="-","-",IF(AND(ISNUMBER(Fixture!G745),ISNUMBER(Fixture!I745),Fixture!F745&lt;&gt;"BYE",Fixture!J745&lt;&gt;"BYE"),"Yes","-"))</f>
        <v>-</v>
      </c>
      <c r="H741" s="9" t="str">
        <f>IF(G741="-","-",IF(Fixture!G745&gt;Fixture!I745,Settings!$G$7,IF(Fixture!G745=Fixture!I745,Settings!$G$8,IF(Fixture!G745&lt;Fixture!I745,Settings!$G$9,"-"))))</f>
        <v>-</v>
      </c>
      <c r="I741" s="13" t="str">
        <f>IF(G741="-","-",IF(Fixture!I745&gt;Fixture!G745,Settings!$G$7,IF(Fixture!I745=Fixture!G745,Settings!$G$8,IF(Fixture!I745&lt;Fixture!G745,Settings!$G$9,"-"))))</f>
        <v>-</v>
      </c>
    </row>
    <row r="742" spans="3:9" x14ac:dyDescent="0.25">
      <c r="C742" s="12" t="str">
        <f t="shared" si="24"/>
        <v>-</v>
      </c>
      <c r="D742" s="9" t="str">
        <f t="shared" si="25"/>
        <v>-</v>
      </c>
      <c r="E742" s="9" t="str">
        <f>IF(C742="-","-",IF(D742=maxgameno+2,"blank row 2",IF(D742=maxgameno+1,"blank row 1",INDEX(FixtureCode!$B$4:$AH$128,MATCH($C742,FixtureCode!$B$4:$B$128,0),MATCH("G"&amp;D742&amp;"-T1",FixtureCode!$B$4:$AH$4,0)))))</f>
        <v>-</v>
      </c>
      <c r="F742" s="13" t="str">
        <f>IF(C742="-","-",IF(D742=maxgameno+2,"blank row 2",IF(D742=maxgameno+1,"blank row 1",INDEX(FixtureCode!$B$4:$AH$128,MATCH($C742,FixtureCode!$B$4:$B$128,0),MATCH("G"&amp;D742&amp;"-T2",FixtureCode!$B$4:$AH$4,0)))))</f>
        <v>-</v>
      </c>
      <c r="G742" s="12" t="str">
        <f>IF(C742="-","-",IF(AND(ISNUMBER(Fixture!G746),ISNUMBER(Fixture!I746),Fixture!F746&lt;&gt;"BYE",Fixture!J746&lt;&gt;"BYE"),"Yes","-"))</f>
        <v>-</v>
      </c>
      <c r="H742" s="9" t="str">
        <f>IF(G742="-","-",IF(Fixture!G746&gt;Fixture!I746,Settings!$G$7,IF(Fixture!G746=Fixture!I746,Settings!$G$8,IF(Fixture!G746&lt;Fixture!I746,Settings!$G$9,"-"))))</f>
        <v>-</v>
      </c>
      <c r="I742" s="13" t="str">
        <f>IF(G742="-","-",IF(Fixture!I746&gt;Fixture!G746,Settings!$G$7,IF(Fixture!I746=Fixture!G746,Settings!$G$8,IF(Fixture!I746&lt;Fixture!G746,Settings!$G$9,"-"))))</f>
        <v>-</v>
      </c>
    </row>
    <row r="743" spans="3:9" x14ac:dyDescent="0.25">
      <c r="C743" s="12" t="str">
        <f t="shared" si="24"/>
        <v>-</v>
      </c>
      <c r="D743" s="9" t="str">
        <f t="shared" si="25"/>
        <v>-</v>
      </c>
      <c r="E743" s="9" t="str">
        <f>IF(C743="-","-",IF(D743=maxgameno+2,"blank row 2",IF(D743=maxgameno+1,"blank row 1",INDEX(FixtureCode!$B$4:$AH$128,MATCH($C743,FixtureCode!$B$4:$B$128,0),MATCH("G"&amp;D743&amp;"-T1",FixtureCode!$B$4:$AH$4,0)))))</f>
        <v>-</v>
      </c>
      <c r="F743" s="13" t="str">
        <f>IF(C743="-","-",IF(D743=maxgameno+2,"blank row 2",IF(D743=maxgameno+1,"blank row 1",INDEX(FixtureCode!$B$4:$AH$128,MATCH($C743,FixtureCode!$B$4:$B$128,0),MATCH("G"&amp;D743&amp;"-T2",FixtureCode!$B$4:$AH$4,0)))))</f>
        <v>-</v>
      </c>
      <c r="G743" s="12" t="str">
        <f>IF(C743="-","-",IF(AND(ISNUMBER(Fixture!G747),ISNUMBER(Fixture!I747),Fixture!F747&lt;&gt;"BYE",Fixture!J747&lt;&gt;"BYE"),"Yes","-"))</f>
        <v>-</v>
      </c>
      <c r="H743" s="9" t="str">
        <f>IF(G743="-","-",IF(Fixture!G747&gt;Fixture!I747,Settings!$G$7,IF(Fixture!G747=Fixture!I747,Settings!$G$8,IF(Fixture!G747&lt;Fixture!I747,Settings!$G$9,"-"))))</f>
        <v>-</v>
      </c>
      <c r="I743" s="13" t="str">
        <f>IF(G743="-","-",IF(Fixture!I747&gt;Fixture!G747,Settings!$G$7,IF(Fixture!I747=Fixture!G747,Settings!$G$8,IF(Fixture!I747&lt;Fixture!G747,Settings!$G$9,"-"))))</f>
        <v>-</v>
      </c>
    </row>
    <row r="744" spans="3:9" x14ac:dyDescent="0.25">
      <c r="C744" s="12" t="str">
        <f t="shared" si="24"/>
        <v>-</v>
      </c>
      <c r="D744" s="9" t="str">
        <f t="shared" si="25"/>
        <v>-</v>
      </c>
      <c r="E744" s="9" t="str">
        <f>IF(C744="-","-",IF(D744=maxgameno+2,"blank row 2",IF(D744=maxgameno+1,"blank row 1",INDEX(FixtureCode!$B$4:$AH$128,MATCH($C744,FixtureCode!$B$4:$B$128,0),MATCH("G"&amp;D744&amp;"-T1",FixtureCode!$B$4:$AH$4,0)))))</f>
        <v>-</v>
      </c>
      <c r="F744" s="13" t="str">
        <f>IF(C744="-","-",IF(D744=maxgameno+2,"blank row 2",IF(D744=maxgameno+1,"blank row 1",INDEX(FixtureCode!$B$4:$AH$128,MATCH($C744,FixtureCode!$B$4:$B$128,0),MATCH("G"&amp;D744&amp;"-T2",FixtureCode!$B$4:$AH$4,0)))))</f>
        <v>-</v>
      </c>
      <c r="G744" s="12" t="str">
        <f>IF(C744="-","-",IF(AND(ISNUMBER(Fixture!G748),ISNUMBER(Fixture!I748),Fixture!F748&lt;&gt;"BYE",Fixture!J748&lt;&gt;"BYE"),"Yes","-"))</f>
        <v>-</v>
      </c>
      <c r="H744" s="9" t="str">
        <f>IF(G744="-","-",IF(Fixture!G748&gt;Fixture!I748,Settings!$G$7,IF(Fixture!G748=Fixture!I748,Settings!$G$8,IF(Fixture!G748&lt;Fixture!I748,Settings!$G$9,"-"))))</f>
        <v>-</v>
      </c>
      <c r="I744" s="13" t="str">
        <f>IF(G744="-","-",IF(Fixture!I748&gt;Fixture!G748,Settings!$G$7,IF(Fixture!I748=Fixture!G748,Settings!$G$8,IF(Fixture!I748&lt;Fixture!G748,Settings!$G$9,"-"))))</f>
        <v>-</v>
      </c>
    </row>
    <row r="745" spans="3:9" x14ac:dyDescent="0.25">
      <c r="C745" s="12" t="str">
        <f t="shared" si="24"/>
        <v>-</v>
      </c>
      <c r="D745" s="9" t="str">
        <f t="shared" si="25"/>
        <v>-</v>
      </c>
      <c r="E745" s="9" t="str">
        <f>IF(C745="-","-",IF(D745=maxgameno+2,"blank row 2",IF(D745=maxgameno+1,"blank row 1",INDEX(FixtureCode!$B$4:$AH$128,MATCH($C745,FixtureCode!$B$4:$B$128,0),MATCH("G"&amp;D745&amp;"-T1",FixtureCode!$B$4:$AH$4,0)))))</f>
        <v>-</v>
      </c>
      <c r="F745" s="13" t="str">
        <f>IF(C745="-","-",IF(D745=maxgameno+2,"blank row 2",IF(D745=maxgameno+1,"blank row 1",INDEX(FixtureCode!$B$4:$AH$128,MATCH($C745,FixtureCode!$B$4:$B$128,0),MATCH("G"&amp;D745&amp;"-T2",FixtureCode!$B$4:$AH$4,0)))))</f>
        <v>-</v>
      </c>
      <c r="G745" s="12" t="str">
        <f>IF(C745="-","-",IF(AND(ISNUMBER(Fixture!G749),ISNUMBER(Fixture!I749),Fixture!F749&lt;&gt;"BYE",Fixture!J749&lt;&gt;"BYE"),"Yes","-"))</f>
        <v>-</v>
      </c>
      <c r="H745" s="9" t="str">
        <f>IF(G745="-","-",IF(Fixture!G749&gt;Fixture!I749,Settings!$G$7,IF(Fixture!G749=Fixture!I749,Settings!$G$8,IF(Fixture!G749&lt;Fixture!I749,Settings!$G$9,"-"))))</f>
        <v>-</v>
      </c>
      <c r="I745" s="13" t="str">
        <f>IF(G745="-","-",IF(Fixture!I749&gt;Fixture!G749,Settings!$G$7,IF(Fixture!I749=Fixture!G749,Settings!$G$8,IF(Fixture!I749&lt;Fixture!G749,Settings!$G$9,"-"))))</f>
        <v>-</v>
      </c>
    </row>
    <row r="746" spans="3:9" x14ac:dyDescent="0.25">
      <c r="C746" s="12" t="str">
        <f t="shared" si="24"/>
        <v>-</v>
      </c>
      <c r="D746" s="9" t="str">
        <f t="shared" si="25"/>
        <v>-</v>
      </c>
      <c r="E746" s="9" t="str">
        <f>IF(C746="-","-",IF(D746=maxgameno+2,"blank row 2",IF(D746=maxgameno+1,"blank row 1",INDEX(FixtureCode!$B$4:$AH$128,MATCH($C746,FixtureCode!$B$4:$B$128,0),MATCH("G"&amp;D746&amp;"-T1",FixtureCode!$B$4:$AH$4,0)))))</f>
        <v>-</v>
      </c>
      <c r="F746" s="13" t="str">
        <f>IF(C746="-","-",IF(D746=maxgameno+2,"blank row 2",IF(D746=maxgameno+1,"blank row 1",INDEX(FixtureCode!$B$4:$AH$128,MATCH($C746,FixtureCode!$B$4:$B$128,0),MATCH("G"&amp;D746&amp;"-T2",FixtureCode!$B$4:$AH$4,0)))))</f>
        <v>-</v>
      </c>
      <c r="G746" s="12" t="str">
        <f>IF(C746="-","-",IF(AND(ISNUMBER(Fixture!G750),ISNUMBER(Fixture!I750),Fixture!F750&lt;&gt;"BYE",Fixture!J750&lt;&gt;"BYE"),"Yes","-"))</f>
        <v>-</v>
      </c>
      <c r="H746" s="9" t="str">
        <f>IF(G746="-","-",IF(Fixture!G750&gt;Fixture!I750,Settings!$G$7,IF(Fixture!G750=Fixture!I750,Settings!$G$8,IF(Fixture!G750&lt;Fixture!I750,Settings!$G$9,"-"))))</f>
        <v>-</v>
      </c>
      <c r="I746" s="13" t="str">
        <f>IF(G746="-","-",IF(Fixture!I750&gt;Fixture!G750,Settings!$G$7,IF(Fixture!I750=Fixture!G750,Settings!$G$8,IF(Fixture!I750&lt;Fixture!G750,Settings!$G$9,"-"))))</f>
        <v>-</v>
      </c>
    </row>
    <row r="747" spans="3:9" x14ac:dyDescent="0.25">
      <c r="C747" s="12" t="str">
        <f t="shared" si="24"/>
        <v>-</v>
      </c>
      <c r="D747" s="9" t="str">
        <f t="shared" si="25"/>
        <v>-</v>
      </c>
      <c r="E747" s="9" t="str">
        <f>IF(C747="-","-",IF(D747=maxgameno+2,"blank row 2",IF(D747=maxgameno+1,"blank row 1",INDEX(FixtureCode!$B$4:$AH$128,MATCH($C747,FixtureCode!$B$4:$B$128,0),MATCH("G"&amp;D747&amp;"-T1",FixtureCode!$B$4:$AH$4,0)))))</f>
        <v>-</v>
      </c>
      <c r="F747" s="13" t="str">
        <f>IF(C747="-","-",IF(D747=maxgameno+2,"blank row 2",IF(D747=maxgameno+1,"blank row 1",INDEX(FixtureCode!$B$4:$AH$128,MATCH($C747,FixtureCode!$B$4:$B$128,0),MATCH("G"&amp;D747&amp;"-T2",FixtureCode!$B$4:$AH$4,0)))))</f>
        <v>-</v>
      </c>
      <c r="G747" s="12" t="str">
        <f>IF(C747="-","-",IF(AND(ISNUMBER(Fixture!G751),ISNUMBER(Fixture!I751),Fixture!F751&lt;&gt;"BYE",Fixture!J751&lt;&gt;"BYE"),"Yes","-"))</f>
        <v>-</v>
      </c>
      <c r="H747" s="9" t="str">
        <f>IF(G747="-","-",IF(Fixture!G751&gt;Fixture!I751,Settings!$G$7,IF(Fixture!G751=Fixture!I751,Settings!$G$8,IF(Fixture!G751&lt;Fixture!I751,Settings!$G$9,"-"))))</f>
        <v>-</v>
      </c>
      <c r="I747" s="13" t="str">
        <f>IF(G747="-","-",IF(Fixture!I751&gt;Fixture!G751,Settings!$G$7,IF(Fixture!I751=Fixture!G751,Settings!$G$8,IF(Fixture!I751&lt;Fixture!G751,Settings!$G$9,"-"))))</f>
        <v>-</v>
      </c>
    </row>
    <row r="748" spans="3:9" x14ac:dyDescent="0.25">
      <c r="C748" s="12" t="str">
        <f t="shared" si="24"/>
        <v>-</v>
      </c>
      <c r="D748" s="9" t="str">
        <f t="shared" si="25"/>
        <v>-</v>
      </c>
      <c r="E748" s="9" t="str">
        <f>IF(C748="-","-",IF(D748=maxgameno+2,"blank row 2",IF(D748=maxgameno+1,"blank row 1",INDEX(FixtureCode!$B$4:$AH$128,MATCH($C748,FixtureCode!$B$4:$B$128,0),MATCH("G"&amp;D748&amp;"-T1",FixtureCode!$B$4:$AH$4,0)))))</f>
        <v>-</v>
      </c>
      <c r="F748" s="13" t="str">
        <f>IF(C748="-","-",IF(D748=maxgameno+2,"blank row 2",IF(D748=maxgameno+1,"blank row 1",INDEX(FixtureCode!$B$4:$AH$128,MATCH($C748,FixtureCode!$B$4:$B$128,0),MATCH("G"&amp;D748&amp;"-T2",FixtureCode!$B$4:$AH$4,0)))))</f>
        <v>-</v>
      </c>
      <c r="G748" s="12" t="str">
        <f>IF(C748="-","-",IF(AND(ISNUMBER(Fixture!G752),ISNUMBER(Fixture!I752),Fixture!F752&lt;&gt;"BYE",Fixture!J752&lt;&gt;"BYE"),"Yes","-"))</f>
        <v>-</v>
      </c>
      <c r="H748" s="9" t="str">
        <f>IF(G748="-","-",IF(Fixture!G752&gt;Fixture!I752,Settings!$G$7,IF(Fixture!G752=Fixture!I752,Settings!$G$8,IF(Fixture!G752&lt;Fixture!I752,Settings!$G$9,"-"))))</f>
        <v>-</v>
      </c>
      <c r="I748" s="13" t="str">
        <f>IF(G748="-","-",IF(Fixture!I752&gt;Fixture!G752,Settings!$G$7,IF(Fixture!I752=Fixture!G752,Settings!$G$8,IF(Fixture!I752&lt;Fixture!G752,Settings!$G$9,"-"))))</f>
        <v>-</v>
      </c>
    </row>
    <row r="749" spans="3:9" x14ac:dyDescent="0.25">
      <c r="C749" s="12" t="str">
        <f t="shared" si="24"/>
        <v>-</v>
      </c>
      <c r="D749" s="9" t="str">
        <f t="shared" si="25"/>
        <v>-</v>
      </c>
      <c r="E749" s="9" t="str">
        <f>IF(C749="-","-",IF(D749=maxgameno+2,"blank row 2",IF(D749=maxgameno+1,"blank row 1",INDEX(FixtureCode!$B$4:$AH$128,MATCH($C749,FixtureCode!$B$4:$B$128,0),MATCH("G"&amp;D749&amp;"-T1",FixtureCode!$B$4:$AH$4,0)))))</f>
        <v>-</v>
      </c>
      <c r="F749" s="13" t="str">
        <f>IF(C749="-","-",IF(D749=maxgameno+2,"blank row 2",IF(D749=maxgameno+1,"blank row 1",INDEX(FixtureCode!$B$4:$AH$128,MATCH($C749,FixtureCode!$B$4:$B$128,0),MATCH("G"&amp;D749&amp;"-T2",FixtureCode!$B$4:$AH$4,0)))))</f>
        <v>-</v>
      </c>
      <c r="G749" s="12" t="str">
        <f>IF(C749="-","-",IF(AND(ISNUMBER(Fixture!G753),ISNUMBER(Fixture!I753),Fixture!F753&lt;&gt;"BYE",Fixture!J753&lt;&gt;"BYE"),"Yes","-"))</f>
        <v>-</v>
      </c>
      <c r="H749" s="9" t="str">
        <f>IF(G749="-","-",IF(Fixture!G753&gt;Fixture!I753,Settings!$G$7,IF(Fixture!G753=Fixture!I753,Settings!$G$8,IF(Fixture!G753&lt;Fixture!I753,Settings!$G$9,"-"))))</f>
        <v>-</v>
      </c>
      <c r="I749" s="13" t="str">
        <f>IF(G749="-","-",IF(Fixture!I753&gt;Fixture!G753,Settings!$G$7,IF(Fixture!I753=Fixture!G753,Settings!$G$8,IF(Fixture!I753&lt;Fixture!G753,Settings!$G$9,"-"))))</f>
        <v>-</v>
      </c>
    </row>
    <row r="750" spans="3:9" x14ac:dyDescent="0.25">
      <c r="C750" s="12" t="str">
        <f t="shared" si="24"/>
        <v>-</v>
      </c>
      <c r="D750" s="9" t="str">
        <f t="shared" si="25"/>
        <v>-</v>
      </c>
      <c r="E750" s="9" t="str">
        <f>IF(C750="-","-",IF(D750=maxgameno+2,"blank row 2",IF(D750=maxgameno+1,"blank row 1",INDEX(FixtureCode!$B$4:$AH$128,MATCH($C750,FixtureCode!$B$4:$B$128,0),MATCH("G"&amp;D750&amp;"-T1",FixtureCode!$B$4:$AH$4,0)))))</f>
        <v>-</v>
      </c>
      <c r="F750" s="13" t="str">
        <f>IF(C750="-","-",IF(D750=maxgameno+2,"blank row 2",IF(D750=maxgameno+1,"blank row 1",INDEX(FixtureCode!$B$4:$AH$128,MATCH($C750,FixtureCode!$B$4:$B$128,0),MATCH("G"&amp;D750&amp;"-T2",FixtureCode!$B$4:$AH$4,0)))))</f>
        <v>-</v>
      </c>
      <c r="G750" s="12" t="str">
        <f>IF(C750="-","-",IF(AND(ISNUMBER(Fixture!G754),ISNUMBER(Fixture!I754),Fixture!F754&lt;&gt;"BYE",Fixture!J754&lt;&gt;"BYE"),"Yes","-"))</f>
        <v>-</v>
      </c>
      <c r="H750" s="9" t="str">
        <f>IF(G750="-","-",IF(Fixture!G754&gt;Fixture!I754,Settings!$G$7,IF(Fixture!G754=Fixture!I754,Settings!$G$8,IF(Fixture!G754&lt;Fixture!I754,Settings!$G$9,"-"))))</f>
        <v>-</v>
      </c>
      <c r="I750" s="13" t="str">
        <f>IF(G750="-","-",IF(Fixture!I754&gt;Fixture!G754,Settings!$G$7,IF(Fixture!I754=Fixture!G754,Settings!$G$8,IF(Fixture!I754&lt;Fixture!G754,Settings!$G$9,"-"))))</f>
        <v>-</v>
      </c>
    </row>
    <row r="751" spans="3:9" x14ac:dyDescent="0.25">
      <c r="C751" s="12" t="str">
        <f t="shared" si="24"/>
        <v>-</v>
      </c>
      <c r="D751" s="9" t="str">
        <f t="shared" si="25"/>
        <v>-</v>
      </c>
      <c r="E751" s="9" t="str">
        <f>IF(C751="-","-",IF(D751=maxgameno+2,"blank row 2",IF(D751=maxgameno+1,"blank row 1",INDEX(FixtureCode!$B$4:$AH$128,MATCH($C751,FixtureCode!$B$4:$B$128,0),MATCH("G"&amp;D751&amp;"-T1",FixtureCode!$B$4:$AH$4,0)))))</f>
        <v>-</v>
      </c>
      <c r="F751" s="13" t="str">
        <f>IF(C751="-","-",IF(D751=maxgameno+2,"blank row 2",IF(D751=maxgameno+1,"blank row 1",INDEX(FixtureCode!$B$4:$AH$128,MATCH($C751,FixtureCode!$B$4:$B$128,0),MATCH("G"&amp;D751&amp;"-T2",FixtureCode!$B$4:$AH$4,0)))))</f>
        <v>-</v>
      </c>
      <c r="G751" s="12" t="str">
        <f>IF(C751="-","-",IF(AND(ISNUMBER(Fixture!G755),ISNUMBER(Fixture!I755),Fixture!F755&lt;&gt;"BYE",Fixture!J755&lt;&gt;"BYE"),"Yes","-"))</f>
        <v>-</v>
      </c>
      <c r="H751" s="9" t="str">
        <f>IF(G751="-","-",IF(Fixture!G755&gt;Fixture!I755,Settings!$G$7,IF(Fixture!G755=Fixture!I755,Settings!$G$8,IF(Fixture!G755&lt;Fixture!I755,Settings!$G$9,"-"))))</f>
        <v>-</v>
      </c>
      <c r="I751" s="13" t="str">
        <f>IF(G751="-","-",IF(Fixture!I755&gt;Fixture!G755,Settings!$G$7,IF(Fixture!I755=Fixture!G755,Settings!$G$8,IF(Fixture!I755&lt;Fixture!G755,Settings!$G$9,"-"))))</f>
        <v>-</v>
      </c>
    </row>
    <row r="752" spans="3:9" x14ac:dyDescent="0.25">
      <c r="C752" s="12" t="str">
        <f t="shared" si="24"/>
        <v>-</v>
      </c>
      <c r="D752" s="9" t="str">
        <f t="shared" si="25"/>
        <v>-</v>
      </c>
      <c r="E752" s="9" t="str">
        <f>IF(C752="-","-",IF(D752=maxgameno+2,"blank row 2",IF(D752=maxgameno+1,"blank row 1",INDEX(FixtureCode!$B$4:$AH$128,MATCH($C752,FixtureCode!$B$4:$B$128,0),MATCH("G"&amp;D752&amp;"-T1",FixtureCode!$B$4:$AH$4,0)))))</f>
        <v>-</v>
      </c>
      <c r="F752" s="13" t="str">
        <f>IF(C752="-","-",IF(D752=maxgameno+2,"blank row 2",IF(D752=maxgameno+1,"blank row 1",INDEX(FixtureCode!$B$4:$AH$128,MATCH($C752,FixtureCode!$B$4:$B$128,0),MATCH("G"&amp;D752&amp;"-T2",FixtureCode!$B$4:$AH$4,0)))))</f>
        <v>-</v>
      </c>
      <c r="G752" s="12" t="str">
        <f>IF(C752="-","-",IF(AND(ISNUMBER(Fixture!G756),ISNUMBER(Fixture!I756),Fixture!F756&lt;&gt;"BYE",Fixture!J756&lt;&gt;"BYE"),"Yes","-"))</f>
        <v>-</v>
      </c>
      <c r="H752" s="9" t="str">
        <f>IF(G752="-","-",IF(Fixture!G756&gt;Fixture!I756,Settings!$G$7,IF(Fixture!G756=Fixture!I756,Settings!$G$8,IF(Fixture!G756&lt;Fixture!I756,Settings!$G$9,"-"))))</f>
        <v>-</v>
      </c>
      <c r="I752" s="13" t="str">
        <f>IF(G752="-","-",IF(Fixture!I756&gt;Fixture!G756,Settings!$G$7,IF(Fixture!I756=Fixture!G756,Settings!$G$8,IF(Fixture!I756&lt;Fixture!G756,Settings!$G$9,"-"))))</f>
        <v>-</v>
      </c>
    </row>
    <row r="753" spans="3:9" x14ac:dyDescent="0.25">
      <c r="C753" s="12" t="str">
        <f t="shared" si="24"/>
        <v>-</v>
      </c>
      <c r="D753" s="9" t="str">
        <f t="shared" si="25"/>
        <v>-</v>
      </c>
      <c r="E753" s="9" t="str">
        <f>IF(C753="-","-",IF(D753=maxgameno+2,"blank row 2",IF(D753=maxgameno+1,"blank row 1",INDEX(FixtureCode!$B$4:$AH$128,MATCH($C753,FixtureCode!$B$4:$B$128,0),MATCH("G"&amp;D753&amp;"-T1",FixtureCode!$B$4:$AH$4,0)))))</f>
        <v>-</v>
      </c>
      <c r="F753" s="13" t="str">
        <f>IF(C753="-","-",IF(D753=maxgameno+2,"blank row 2",IF(D753=maxgameno+1,"blank row 1",INDEX(FixtureCode!$B$4:$AH$128,MATCH($C753,FixtureCode!$B$4:$B$128,0),MATCH("G"&amp;D753&amp;"-T2",FixtureCode!$B$4:$AH$4,0)))))</f>
        <v>-</v>
      </c>
      <c r="G753" s="12" t="str">
        <f>IF(C753="-","-",IF(AND(ISNUMBER(Fixture!G757),ISNUMBER(Fixture!I757),Fixture!F757&lt;&gt;"BYE",Fixture!J757&lt;&gt;"BYE"),"Yes","-"))</f>
        <v>-</v>
      </c>
      <c r="H753" s="9" t="str">
        <f>IF(G753="-","-",IF(Fixture!G757&gt;Fixture!I757,Settings!$G$7,IF(Fixture!G757=Fixture!I757,Settings!$G$8,IF(Fixture!G757&lt;Fixture!I757,Settings!$G$9,"-"))))</f>
        <v>-</v>
      </c>
      <c r="I753" s="13" t="str">
        <f>IF(G753="-","-",IF(Fixture!I757&gt;Fixture!G757,Settings!$G$7,IF(Fixture!I757=Fixture!G757,Settings!$G$8,IF(Fixture!I757&lt;Fixture!G757,Settings!$G$9,"-"))))</f>
        <v>-</v>
      </c>
    </row>
    <row r="754" spans="3:9" x14ac:dyDescent="0.25">
      <c r="C754" s="12" t="str">
        <f t="shared" si="24"/>
        <v>-</v>
      </c>
      <c r="D754" s="9" t="str">
        <f t="shared" si="25"/>
        <v>-</v>
      </c>
      <c r="E754" s="9" t="str">
        <f>IF(C754="-","-",IF(D754=maxgameno+2,"blank row 2",IF(D754=maxgameno+1,"blank row 1",INDEX(FixtureCode!$B$4:$AH$128,MATCH($C754,FixtureCode!$B$4:$B$128,0),MATCH("G"&amp;D754&amp;"-T1",FixtureCode!$B$4:$AH$4,0)))))</f>
        <v>-</v>
      </c>
      <c r="F754" s="13" t="str">
        <f>IF(C754="-","-",IF(D754=maxgameno+2,"blank row 2",IF(D754=maxgameno+1,"blank row 1",INDEX(FixtureCode!$B$4:$AH$128,MATCH($C754,FixtureCode!$B$4:$B$128,0),MATCH("G"&amp;D754&amp;"-T2",FixtureCode!$B$4:$AH$4,0)))))</f>
        <v>-</v>
      </c>
      <c r="G754" s="12" t="str">
        <f>IF(C754="-","-",IF(AND(ISNUMBER(Fixture!G758),ISNUMBER(Fixture!I758),Fixture!F758&lt;&gt;"BYE",Fixture!J758&lt;&gt;"BYE"),"Yes","-"))</f>
        <v>-</v>
      </c>
      <c r="H754" s="9" t="str">
        <f>IF(G754="-","-",IF(Fixture!G758&gt;Fixture!I758,Settings!$G$7,IF(Fixture!G758=Fixture!I758,Settings!$G$8,IF(Fixture!G758&lt;Fixture!I758,Settings!$G$9,"-"))))</f>
        <v>-</v>
      </c>
      <c r="I754" s="13" t="str">
        <f>IF(G754="-","-",IF(Fixture!I758&gt;Fixture!G758,Settings!$G$7,IF(Fixture!I758=Fixture!G758,Settings!$G$8,IF(Fixture!I758&lt;Fixture!G758,Settings!$G$9,"-"))))</f>
        <v>-</v>
      </c>
    </row>
    <row r="755" spans="3:9" x14ac:dyDescent="0.25">
      <c r="C755" s="12" t="str">
        <f t="shared" si="24"/>
        <v>-</v>
      </c>
      <c r="D755" s="9" t="str">
        <f t="shared" si="25"/>
        <v>-</v>
      </c>
      <c r="E755" s="9" t="str">
        <f>IF(C755="-","-",IF(D755=maxgameno+2,"blank row 2",IF(D755=maxgameno+1,"blank row 1",INDEX(FixtureCode!$B$4:$AH$128,MATCH($C755,FixtureCode!$B$4:$B$128,0),MATCH("G"&amp;D755&amp;"-T1",FixtureCode!$B$4:$AH$4,0)))))</f>
        <v>-</v>
      </c>
      <c r="F755" s="13" t="str">
        <f>IF(C755="-","-",IF(D755=maxgameno+2,"blank row 2",IF(D755=maxgameno+1,"blank row 1",INDEX(FixtureCode!$B$4:$AH$128,MATCH($C755,FixtureCode!$B$4:$B$128,0),MATCH("G"&amp;D755&amp;"-T2",FixtureCode!$B$4:$AH$4,0)))))</f>
        <v>-</v>
      </c>
      <c r="G755" s="12" t="str">
        <f>IF(C755="-","-",IF(AND(ISNUMBER(Fixture!G759),ISNUMBER(Fixture!I759),Fixture!F759&lt;&gt;"BYE",Fixture!J759&lt;&gt;"BYE"),"Yes","-"))</f>
        <v>-</v>
      </c>
      <c r="H755" s="9" t="str">
        <f>IF(G755="-","-",IF(Fixture!G759&gt;Fixture!I759,Settings!$G$7,IF(Fixture!G759=Fixture!I759,Settings!$G$8,IF(Fixture!G759&lt;Fixture!I759,Settings!$G$9,"-"))))</f>
        <v>-</v>
      </c>
      <c r="I755" s="13" t="str">
        <f>IF(G755="-","-",IF(Fixture!I759&gt;Fixture!G759,Settings!$G$7,IF(Fixture!I759=Fixture!G759,Settings!$G$8,IF(Fixture!I759&lt;Fixture!G759,Settings!$G$9,"-"))))</f>
        <v>-</v>
      </c>
    </row>
    <row r="756" spans="3:9" x14ac:dyDescent="0.25">
      <c r="C756" s="12" t="str">
        <f t="shared" si="24"/>
        <v>-</v>
      </c>
      <c r="D756" s="9" t="str">
        <f t="shared" si="25"/>
        <v>-</v>
      </c>
      <c r="E756" s="9" t="str">
        <f>IF(C756="-","-",IF(D756=maxgameno+2,"blank row 2",IF(D756=maxgameno+1,"blank row 1",INDEX(FixtureCode!$B$4:$AH$128,MATCH($C756,FixtureCode!$B$4:$B$128,0),MATCH("G"&amp;D756&amp;"-T1",FixtureCode!$B$4:$AH$4,0)))))</f>
        <v>-</v>
      </c>
      <c r="F756" s="13" t="str">
        <f>IF(C756="-","-",IF(D756=maxgameno+2,"blank row 2",IF(D756=maxgameno+1,"blank row 1",INDEX(FixtureCode!$B$4:$AH$128,MATCH($C756,FixtureCode!$B$4:$B$128,0),MATCH("G"&amp;D756&amp;"-T2",FixtureCode!$B$4:$AH$4,0)))))</f>
        <v>-</v>
      </c>
      <c r="G756" s="12" t="str">
        <f>IF(C756="-","-",IF(AND(ISNUMBER(Fixture!G760),ISNUMBER(Fixture!I760),Fixture!F760&lt;&gt;"BYE",Fixture!J760&lt;&gt;"BYE"),"Yes","-"))</f>
        <v>-</v>
      </c>
      <c r="H756" s="9" t="str">
        <f>IF(G756="-","-",IF(Fixture!G760&gt;Fixture!I760,Settings!$G$7,IF(Fixture!G760=Fixture!I760,Settings!$G$8,IF(Fixture!G760&lt;Fixture!I760,Settings!$G$9,"-"))))</f>
        <v>-</v>
      </c>
      <c r="I756" s="13" t="str">
        <f>IF(G756="-","-",IF(Fixture!I760&gt;Fixture!G760,Settings!$G$7,IF(Fixture!I760=Fixture!G760,Settings!$G$8,IF(Fixture!I760&lt;Fixture!G760,Settings!$G$9,"-"))))</f>
        <v>-</v>
      </c>
    </row>
    <row r="757" spans="3:9" x14ac:dyDescent="0.25">
      <c r="C757" s="12" t="str">
        <f t="shared" si="24"/>
        <v>-</v>
      </c>
      <c r="D757" s="9" t="str">
        <f t="shared" si="25"/>
        <v>-</v>
      </c>
      <c r="E757" s="9" t="str">
        <f>IF(C757="-","-",IF(D757=maxgameno+2,"blank row 2",IF(D757=maxgameno+1,"blank row 1",INDEX(FixtureCode!$B$4:$AH$128,MATCH($C757,FixtureCode!$B$4:$B$128,0),MATCH("G"&amp;D757&amp;"-T1",FixtureCode!$B$4:$AH$4,0)))))</f>
        <v>-</v>
      </c>
      <c r="F757" s="13" t="str">
        <f>IF(C757="-","-",IF(D757=maxgameno+2,"blank row 2",IF(D757=maxgameno+1,"blank row 1",INDEX(FixtureCode!$B$4:$AH$128,MATCH($C757,FixtureCode!$B$4:$B$128,0),MATCH("G"&amp;D757&amp;"-T2",FixtureCode!$B$4:$AH$4,0)))))</f>
        <v>-</v>
      </c>
      <c r="G757" s="12" t="str">
        <f>IF(C757="-","-",IF(AND(ISNUMBER(Fixture!G761),ISNUMBER(Fixture!I761),Fixture!F761&lt;&gt;"BYE",Fixture!J761&lt;&gt;"BYE"),"Yes","-"))</f>
        <v>-</v>
      </c>
      <c r="H757" s="9" t="str">
        <f>IF(G757="-","-",IF(Fixture!G761&gt;Fixture!I761,Settings!$G$7,IF(Fixture!G761=Fixture!I761,Settings!$G$8,IF(Fixture!G761&lt;Fixture!I761,Settings!$G$9,"-"))))</f>
        <v>-</v>
      </c>
      <c r="I757" s="13" t="str">
        <f>IF(G757="-","-",IF(Fixture!I761&gt;Fixture!G761,Settings!$G$7,IF(Fixture!I761=Fixture!G761,Settings!$G$8,IF(Fixture!I761&lt;Fixture!G761,Settings!$G$9,"-"))))</f>
        <v>-</v>
      </c>
    </row>
    <row r="758" spans="3:9" x14ac:dyDescent="0.25">
      <c r="C758" s="12" t="str">
        <f t="shared" si="24"/>
        <v>-</v>
      </c>
      <c r="D758" s="9" t="str">
        <f t="shared" si="25"/>
        <v>-</v>
      </c>
      <c r="E758" s="9" t="str">
        <f>IF(C758="-","-",IF(D758=maxgameno+2,"blank row 2",IF(D758=maxgameno+1,"blank row 1",INDEX(FixtureCode!$B$4:$AH$128,MATCH($C758,FixtureCode!$B$4:$B$128,0),MATCH("G"&amp;D758&amp;"-T1",FixtureCode!$B$4:$AH$4,0)))))</f>
        <v>-</v>
      </c>
      <c r="F758" s="13" t="str">
        <f>IF(C758="-","-",IF(D758=maxgameno+2,"blank row 2",IF(D758=maxgameno+1,"blank row 1",INDEX(FixtureCode!$B$4:$AH$128,MATCH($C758,FixtureCode!$B$4:$B$128,0),MATCH("G"&amp;D758&amp;"-T2",FixtureCode!$B$4:$AH$4,0)))))</f>
        <v>-</v>
      </c>
      <c r="G758" s="12" t="str">
        <f>IF(C758="-","-",IF(AND(ISNUMBER(Fixture!G762),ISNUMBER(Fixture!I762),Fixture!F762&lt;&gt;"BYE",Fixture!J762&lt;&gt;"BYE"),"Yes","-"))</f>
        <v>-</v>
      </c>
      <c r="H758" s="9" t="str">
        <f>IF(G758="-","-",IF(Fixture!G762&gt;Fixture!I762,Settings!$G$7,IF(Fixture!G762=Fixture!I762,Settings!$G$8,IF(Fixture!G762&lt;Fixture!I762,Settings!$G$9,"-"))))</f>
        <v>-</v>
      </c>
      <c r="I758" s="13" t="str">
        <f>IF(G758="-","-",IF(Fixture!I762&gt;Fixture!G762,Settings!$G$7,IF(Fixture!I762=Fixture!G762,Settings!$G$8,IF(Fixture!I762&lt;Fixture!G762,Settings!$G$9,"-"))))</f>
        <v>-</v>
      </c>
    </row>
    <row r="759" spans="3:9" x14ac:dyDescent="0.25">
      <c r="C759" s="12" t="str">
        <f t="shared" si="24"/>
        <v>-</v>
      </c>
      <c r="D759" s="9" t="str">
        <f t="shared" si="25"/>
        <v>-</v>
      </c>
      <c r="E759" s="9" t="str">
        <f>IF(C759="-","-",IF(D759=maxgameno+2,"blank row 2",IF(D759=maxgameno+1,"blank row 1",INDEX(FixtureCode!$B$4:$AH$128,MATCH($C759,FixtureCode!$B$4:$B$128,0),MATCH("G"&amp;D759&amp;"-T1",FixtureCode!$B$4:$AH$4,0)))))</f>
        <v>-</v>
      </c>
      <c r="F759" s="13" t="str">
        <f>IF(C759="-","-",IF(D759=maxgameno+2,"blank row 2",IF(D759=maxgameno+1,"blank row 1",INDEX(FixtureCode!$B$4:$AH$128,MATCH($C759,FixtureCode!$B$4:$B$128,0),MATCH("G"&amp;D759&amp;"-T2",FixtureCode!$B$4:$AH$4,0)))))</f>
        <v>-</v>
      </c>
      <c r="G759" s="12" t="str">
        <f>IF(C759="-","-",IF(AND(ISNUMBER(Fixture!G763),ISNUMBER(Fixture!I763),Fixture!F763&lt;&gt;"BYE",Fixture!J763&lt;&gt;"BYE"),"Yes","-"))</f>
        <v>-</v>
      </c>
      <c r="H759" s="9" t="str">
        <f>IF(G759="-","-",IF(Fixture!G763&gt;Fixture!I763,Settings!$G$7,IF(Fixture!G763=Fixture!I763,Settings!$G$8,IF(Fixture!G763&lt;Fixture!I763,Settings!$G$9,"-"))))</f>
        <v>-</v>
      </c>
      <c r="I759" s="13" t="str">
        <f>IF(G759="-","-",IF(Fixture!I763&gt;Fixture!G763,Settings!$G$7,IF(Fixture!I763=Fixture!G763,Settings!$G$8,IF(Fixture!I763&lt;Fixture!G763,Settings!$G$9,"-"))))</f>
        <v>-</v>
      </c>
    </row>
    <row r="760" spans="3:9" x14ac:dyDescent="0.25">
      <c r="C760" s="12" t="str">
        <f t="shared" si="24"/>
        <v>-</v>
      </c>
      <c r="D760" s="9" t="str">
        <f t="shared" si="25"/>
        <v>-</v>
      </c>
      <c r="E760" s="9" t="str">
        <f>IF(C760="-","-",IF(D760=maxgameno+2,"blank row 2",IF(D760=maxgameno+1,"blank row 1",INDEX(FixtureCode!$B$4:$AH$128,MATCH($C760,FixtureCode!$B$4:$B$128,0),MATCH("G"&amp;D760&amp;"-T1",FixtureCode!$B$4:$AH$4,0)))))</f>
        <v>-</v>
      </c>
      <c r="F760" s="13" t="str">
        <f>IF(C760="-","-",IF(D760=maxgameno+2,"blank row 2",IF(D760=maxgameno+1,"blank row 1",INDEX(FixtureCode!$B$4:$AH$128,MATCH($C760,FixtureCode!$B$4:$B$128,0),MATCH("G"&amp;D760&amp;"-T2",FixtureCode!$B$4:$AH$4,0)))))</f>
        <v>-</v>
      </c>
      <c r="G760" s="12" t="str">
        <f>IF(C760="-","-",IF(AND(ISNUMBER(Fixture!G764),ISNUMBER(Fixture!I764),Fixture!F764&lt;&gt;"BYE",Fixture!J764&lt;&gt;"BYE"),"Yes","-"))</f>
        <v>-</v>
      </c>
      <c r="H760" s="9" t="str">
        <f>IF(G760="-","-",IF(Fixture!G764&gt;Fixture!I764,Settings!$G$7,IF(Fixture!G764=Fixture!I764,Settings!$G$8,IF(Fixture!G764&lt;Fixture!I764,Settings!$G$9,"-"))))</f>
        <v>-</v>
      </c>
      <c r="I760" s="13" t="str">
        <f>IF(G760="-","-",IF(Fixture!I764&gt;Fixture!G764,Settings!$G$7,IF(Fixture!I764=Fixture!G764,Settings!$G$8,IF(Fixture!I764&lt;Fixture!G764,Settings!$G$9,"-"))))</f>
        <v>-</v>
      </c>
    </row>
    <row r="761" spans="3:9" x14ac:dyDescent="0.25">
      <c r="C761" s="12" t="str">
        <f t="shared" si="24"/>
        <v>-</v>
      </c>
      <c r="D761" s="9" t="str">
        <f t="shared" si="25"/>
        <v>-</v>
      </c>
      <c r="E761" s="9" t="str">
        <f>IF(C761="-","-",IF(D761=maxgameno+2,"blank row 2",IF(D761=maxgameno+1,"blank row 1",INDEX(FixtureCode!$B$4:$AH$128,MATCH($C761,FixtureCode!$B$4:$B$128,0),MATCH("G"&amp;D761&amp;"-T1",FixtureCode!$B$4:$AH$4,0)))))</f>
        <v>-</v>
      </c>
      <c r="F761" s="13" t="str">
        <f>IF(C761="-","-",IF(D761=maxgameno+2,"blank row 2",IF(D761=maxgameno+1,"blank row 1",INDEX(FixtureCode!$B$4:$AH$128,MATCH($C761,FixtureCode!$B$4:$B$128,0),MATCH("G"&amp;D761&amp;"-T2",FixtureCode!$B$4:$AH$4,0)))))</f>
        <v>-</v>
      </c>
      <c r="G761" s="12" t="str">
        <f>IF(C761="-","-",IF(AND(ISNUMBER(Fixture!G765),ISNUMBER(Fixture!I765),Fixture!F765&lt;&gt;"BYE",Fixture!J765&lt;&gt;"BYE"),"Yes","-"))</f>
        <v>-</v>
      </c>
      <c r="H761" s="9" t="str">
        <f>IF(G761="-","-",IF(Fixture!G765&gt;Fixture!I765,Settings!$G$7,IF(Fixture!G765=Fixture!I765,Settings!$G$8,IF(Fixture!G765&lt;Fixture!I765,Settings!$G$9,"-"))))</f>
        <v>-</v>
      </c>
      <c r="I761" s="13" t="str">
        <f>IF(G761="-","-",IF(Fixture!I765&gt;Fixture!G765,Settings!$G$7,IF(Fixture!I765=Fixture!G765,Settings!$G$8,IF(Fixture!I765&lt;Fixture!G765,Settings!$G$9,"-"))))</f>
        <v>-</v>
      </c>
    </row>
    <row r="762" spans="3:9" x14ac:dyDescent="0.25">
      <c r="C762" s="12" t="str">
        <f t="shared" si="24"/>
        <v>-</v>
      </c>
      <c r="D762" s="9" t="str">
        <f t="shared" si="25"/>
        <v>-</v>
      </c>
      <c r="E762" s="9" t="str">
        <f>IF(C762="-","-",IF(D762=maxgameno+2,"blank row 2",IF(D762=maxgameno+1,"blank row 1",INDEX(FixtureCode!$B$4:$AH$128,MATCH($C762,FixtureCode!$B$4:$B$128,0),MATCH("G"&amp;D762&amp;"-T1",FixtureCode!$B$4:$AH$4,0)))))</f>
        <v>-</v>
      </c>
      <c r="F762" s="13" t="str">
        <f>IF(C762="-","-",IF(D762=maxgameno+2,"blank row 2",IF(D762=maxgameno+1,"blank row 1",INDEX(FixtureCode!$B$4:$AH$128,MATCH($C762,FixtureCode!$B$4:$B$128,0),MATCH("G"&amp;D762&amp;"-T2",FixtureCode!$B$4:$AH$4,0)))))</f>
        <v>-</v>
      </c>
      <c r="G762" s="12" t="str">
        <f>IF(C762="-","-",IF(AND(ISNUMBER(Fixture!G766),ISNUMBER(Fixture!I766),Fixture!F766&lt;&gt;"BYE",Fixture!J766&lt;&gt;"BYE"),"Yes","-"))</f>
        <v>-</v>
      </c>
      <c r="H762" s="9" t="str">
        <f>IF(G762="-","-",IF(Fixture!G766&gt;Fixture!I766,Settings!$G$7,IF(Fixture!G766=Fixture!I766,Settings!$G$8,IF(Fixture!G766&lt;Fixture!I766,Settings!$G$9,"-"))))</f>
        <v>-</v>
      </c>
      <c r="I762" s="13" t="str">
        <f>IF(G762="-","-",IF(Fixture!I766&gt;Fixture!G766,Settings!$G$7,IF(Fixture!I766=Fixture!G766,Settings!$G$8,IF(Fixture!I766&lt;Fixture!G766,Settings!$G$9,"-"))))</f>
        <v>-</v>
      </c>
    </row>
    <row r="763" spans="3:9" x14ac:dyDescent="0.25">
      <c r="C763" s="12" t="str">
        <f t="shared" si="24"/>
        <v>-</v>
      </c>
      <c r="D763" s="9" t="str">
        <f t="shared" si="25"/>
        <v>-</v>
      </c>
      <c r="E763" s="9" t="str">
        <f>IF(C763="-","-",IF(D763=maxgameno+2,"blank row 2",IF(D763=maxgameno+1,"blank row 1",INDEX(FixtureCode!$B$4:$AH$128,MATCH($C763,FixtureCode!$B$4:$B$128,0),MATCH("G"&amp;D763&amp;"-T1",FixtureCode!$B$4:$AH$4,0)))))</f>
        <v>-</v>
      </c>
      <c r="F763" s="13" t="str">
        <f>IF(C763="-","-",IF(D763=maxgameno+2,"blank row 2",IF(D763=maxgameno+1,"blank row 1",INDEX(FixtureCode!$B$4:$AH$128,MATCH($C763,FixtureCode!$B$4:$B$128,0),MATCH("G"&amp;D763&amp;"-T2",FixtureCode!$B$4:$AH$4,0)))))</f>
        <v>-</v>
      </c>
      <c r="G763" s="12" t="str">
        <f>IF(C763="-","-",IF(AND(ISNUMBER(Fixture!G767),ISNUMBER(Fixture!I767),Fixture!F767&lt;&gt;"BYE",Fixture!J767&lt;&gt;"BYE"),"Yes","-"))</f>
        <v>-</v>
      </c>
      <c r="H763" s="9" t="str">
        <f>IF(G763="-","-",IF(Fixture!G767&gt;Fixture!I767,Settings!$G$7,IF(Fixture!G767=Fixture!I767,Settings!$G$8,IF(Fixture!G767&lt;Fixture!I767,Settings!$G$9,"-"))))</f>
        <v>-</v>
      </c>
      <c r="I763" s="13" t="str">
        <f>IF(G763="-","-",IF(Fixture!I767&gt;Fixture!G767,Settings!$G$7,IF(Fixture!I767=Fixture!G767,Settings!$G$8,IF(Fixture!I767&lt;Fixture!G767,Settings!$G$9,"-"))))</f>
        <v>-</v>
      </c>
    </row>
    <row r="764" spans="3:9" x14ac:dyDescent="0.25">
      <c r="C764" s="12" t="str">
        <f t="shared" si="24"/>
        <v>-</v>
      </c>
      <c r="D764" s="9" t="str">
        <f t="shared" si="25"/>
        <v>-</v>
      </c>
      <c r="E764" s="9" t="str">
        <f>IF(C764="-","-",IF(D764=maxgameno+2,"blank row 2",IF(D764=maxgameno+1,"blank row 1",INDEX(FixtureCode!$B$4:$AH$128,MATCH($C764,FixtureCode!$B$4:$B$128,0),MATCH("G"&amp;D764&amp;"-T1",FixtureCode!$B$4:$AH$4,0)))))</f>
        <v>-</v>
      </c>
      <c r="F764" s="13" t="str">
        <f>IF(C764="-","-",IF(D764=maxgameno+2,"blank row 2",IF(D764=maxgameno+1,"blank row 1",INDEX(FixtureCode!$B$4:$AH$128,MATCH($C764,FixtureCode!$B$4:$B$128,0),MATCH("G"&amp;D764&amp;"-T2",FixtureCode!$B$4:$AH$4,0)))))</f>
        <v>-</v>
      </c>
      <c r="G764" s="12" t="str">
        <f>IF(C764="-","-",IF(AND(ISNUMBER(Fixture!G768),ISNUMBER(Fixture!I768),Fixture!F768&lt;&gt;"BYE",Fixture!J768&lt;&gt;"BYE"),"Yes","-"))</f>
        <v>-</v>
      </c>
      <c r="H764" s="9" t="str">
        <f>IF(G764="-","-",IF(Fixture!G768&gt;Fixture!I768,Settings!$G$7,IF(Fixture!G768=Fixture!I768,Settings!$G$8,IF(Fixture!G768&lt;Fixture!I768,Settings!$G$9,"-"))))</f>
        <v>-</v>
      </c>
      <c r="I764" s="13" t="str">
        <f>IF(G764="-","-",IF(Fixture!I768&gt;Fixture!G768,Settings!$G$7,IF(Fixture!I768=Fixture!G768,Settings!$G$8,IF(Fixture!I768&lt;Fixture!G768,Settings!$G$9,"-"))))</f>
        <v>-</v>
      </c>
    </row>
    <row r="765" spans="3:9" x14ac:dyDescent="0.25">
      <c r="C765" s="12" t="str">
        <f t="shared" si="24"/>
        <v>-</v>
      </c>
      <c r="D765" s="9" t="str">
        <f t="shared" si="25"/>
        <v>-</v>
      </c>
      <c r="E765" s="9" t="str">
        <f>IF(C765="-","-",IF(D765=maxgameno+2,"blank row 2",IF(D765=maxgameno+1,"blank row 1",INDEX(FixtureCode!$B$4:$AH$128,MATCH($C765,FixtureCode!$B$4:$B$128,0),MATCH("G"&amp;D765&amp;"-T1",FixtureCode!$B$4:$AH$4,0)))))</f>
        <v>-</v>
      </c>
      <c r="F765" s="13" t="str">
        <f>IF(C765="-","-",IF(D765=maxgameno+2,"blank row 2",IF(D765=maxgameno+1,"blank row 1",INDEX(FixtureCode!$B$4:$AH$128,MATCH($C765,FixtureCode!$B$4:$B$128,0),MATCH("G"&amp;D765&amp;"-T2",FixtureCode!$B$4:$AH$4,0)))))</f>
        <v>-</v>
      </c>
      <c r="G765" s="12" t="str">
        <f>IF(C765="-","-",IF(AND(ISNUMBER(Fixture!G769),ISNUMBER(Fixture!I769),Fixture!F769&lt;&gt;"BYE",Fixture!J769&lt;&gt;"BYE"),"Yes","-"))</f>
        <v>-</v>
      </c>
      <c r="H765" s="9" t="str">
        <f>IF(G765="-","-",IF(Fixture!G769&gt;Fixture!I769,Settings!$G$7,IF(Fixture!G769=Fixture!I769,Settings!$G$8,IF(Fixture!G769&lt;Fixture!I769,Settings!$G$9,"-"))))</f>
        <v>-</v>
      </c>
      <c r="I765" s="13" t="str">
        <f>IF(G765="-","-",IF(Fixture!I769&gt;Fixture!G769,Settings!$G$7,IF(Fixture!I769=Fixture!G769,Settings!$G$8,IF(Fixture!I769&lt;Fixture!G769,Settings!$G$9,"-"))))</f>
        <v>-</v>
      </c>
    </row>
    <row r="766" spans="3:9" x14ac:dyDescent="0.25">
      <c r="C766" s="12" t="str">
        <f t="shared" si="24"/>
        <v>-</v>
      </c>
      <c r="D766" s="9" t="str">
        <f t="shared" si="25"/>
        <v>-</v>
      </c>
      <c r="E766" s="9" t="str">
        <f>IF(C766="-","-",IF(D766=maxgameno+2,"blank row 2",IF(D766=maxgameno+1,"blank row 1",INDEX(FixtureCode!$B$4:$AH$128,MATCH($C766,FixtureCode!$B$4:$B$128,0),MATCH("G"&amp;D766&amp;"-T1",FixtureCode!$B$4:$AH$4,0)))))</f>
        <v>-</v>
      </c>
      <c r="F766" s="13" t="str">
        <f>IF(C766="-","-",IF(D766=maxgameno+2,"blank row 2",IF(D766=maxgameno+1,"blank row 1",INDEX(FixtureCode!$B$4:$AH$128,MATCH($C766,FixtureCode!$B$4:$B$128,0),MATCH("G"&amp;D766&amp;"-T2",FixtureCode!$B$4:$AH$4,0)))))</f>
        <v>-</v>
      </c>
      <c r="G766" s="12" t="str">
        <f>IF(C766="-","-",IF(AND(ISNUMBER(Fixture!G770),ISNUMBER(Fixture!I770),Fixture!F770&lt;&gt;"BYE",Fixture!J770&lt;&gt;"BYE"),"Yes","-"))</f>
        <v>-</v>
      </c>
      <c r="H766" s="9" t="str">
        <f>IF(G766="-","-",IF(Fixture!G770&gt;Fixture!I770,Settings!$G$7,IF(Fixture!G770=Fixture!I770,Settings!$G$8,IF(Fixture!G770&lt;Fixture!I770,Settings!$G$9,"-"))))</f>
        <v>-</v>
      </c>
      <c r="I766" s="13" t="str">
        <f>IF(G766="-","-",IF(Fixture!I770&gt;Fixture!G770,Settings!$G$7,IF(Fixture!I770=Fixture!G770,Settings!$G$8,IF(Fixture!I770&lt;Fixture!G770,Settings!$G$9,"-"))))</f>
        <v>-</v>
      </c>
    </row>
    <row r="767" spans="3:9" x14ac:dyDescent="0.25">
      <c r="C767" s="12" t="str">
        <f t="shared" si="24"/>
        <v>-</v>
      </c>
      <c r="D767" s="9" t="str">
        <f t="shared" si="25"/>
        <v>-</v>
      </c>
      <c r="E767" s="9" t="str">
        <f>IF(C767="-","-",IF(D767=maxgameno+2,"blank row 2",IF(D767=maxgameno+1,"blank row 1",INDEX(FixtureCode!$B$4:$AH$128,MATCH($C767,FixtureCode!$B$4:$B$128,0),MATCH("G"&amp;D767&amp;"-T1",FixtureCode!$B$4:$AH$4,0)))))</f>
        <v>-</v>
      </c>
      <c r="F767" s="13" t="str">
        <f>IF(C767="-","-",IF(D767=maxgameno+2,"blank row 2",IF(D767=maxgameno+1,"blank row 1",INDEX(FixtureCode!$B$4:$AH$128,MATCH($C767,FixtureCode!$B$4:$B$128,0),MATCH("G"&amp;D767&amp;"-T2",FixtureCode!$B$4:$AH$4,0)))))</f>
        <v>-</v>
      </c>
      <c r="G767" s="12" t="str">
        <f>IF(C767="-","-",IF(AND(ISNUMBER(Fixture!G771),ISNUMBER(Fixture!I771),Fixture!F771&lt;&gt;"BYE",Fixture!J771&lt;&gt;"BYE"),"Yes","-"))</f>
        <v>-</v>
      </c>
      <c r="H767" s="9" t="str">
        <f>IF(G767="-","-",IF(Fixture!G771&gt;Fixture!I771,Settings!$G$7,IF(Fixture!G771=Fixture!I771,Settings!$G$8,IF(Fixture!G771&lt;Fixture!I771,Settings!$G$9,"-"))))</f>
        <v>-</v>
      </c>
      <c r="I767" s="13" t="str">
        <f>IF(G767="-","-",IF(Fixture!I771&gt;Fixture!G771,Settings!$G$7,IF(Fixture!I771=Fixture!G771,Settings!$G$8,IF(Fixture!I771&lt;Fixture!G771,Settings!$G$9,"-"))))</f>
        <v>-</v>
      </c>
    </row>
    <row r="768" spans="3:9" x14ac:dyDescent="0.25">
      <c r="C768" s="12" t="str">
        <f t="shared" si="24"/>
        <v>-</v>
      </c>
      <c r="D768" s="9" t="str">
        <f t="shared" si="25"/>
        <v>-</v>
      </c>
      <c r="E768" s="9" t="str">
        <f>IF(C768="-","-",IF(D768=maxgameno+2,"blank row 2",IF(D768=maxgameno+1,"blank row 1",INDEX(FixtureCode!$B$4:$AH$128,MATCH($C768,FixtureCode!$B$4:$B$128,0),MATCH("G"&amp;D768&amp;"-T1",FixtureCode!$B$4:$AH$4,0)))))</f>
        <v>-</v>
      </c>
      <c r="F768" s="13" t="str">
        <f>IF(C768="-","-",IF(D768=maxgameno+2,"blank row 2",IF(D768=maxgameno+1,"blank row 1",INDEX(FixtureCode!$B$4:$AH$128,MATCH($C768,FixtureCode!$B$4:$B$128,0),MATCH("G"&amp;D768&amp;"-T2",FixtureCode!$B$4:$AH$4,0)))))</f>
        <v>-</v>
      </c>
      <c r="G768" s="12" t="str">
        <f>IF(C768="-","-",IF(AND(ISNUMBER(Fixture!G772),ISNUMBER(Fixture!I772),Fixture!F772&lt;&gt;"BYE",Fixture!J772&lt;&gt;"BYE"),"Yes","-"))</f>
        <v>-</v>
      </c>
      <c r="H768" s="9" t="str">
        <f>IF(G768="-","-",IF(Fixture!G772&gt;Fixture!I772,Settings!$G$7,IF(Fixture!G772=Fixture!I772,Settings!$G$8,IF(Fixture!G772&lt;Fixture!I772,Settings!$G$9,"-"))))</f>
        <v>-</v>
      </c>
      <c r="I768" s="13" t="str">
        <f>IF(G768="-","-",IF(Fixture!I772&gt;Fixture!G772,Settings!$G$7,IF(Fixture!I772=Fixture!G772,Settings!$G$8,IF(Fixture!I772&lt;Fixture!G772,Settings!$G$9,"-"))))</f>
        <v>-</v>
      </c>
    </row>
    <row r="769" spans="3:9" x14ac:dyDescent="0.25">
      <c r="C769" s="12" t="str">
        <f t="shared" si="24"/>
        <v>-</v>
      </c>
      <c r="D769" s="9" t="str">
        <f t="shared" si="25"/>
        <v>-</v>
      </c>
      <c r="E769" s="9" t="str">
        <f>IF(C769="-","-",IF(D769=maxgameno+2,"blank row 2",IF(D769=maxgameno+1,"blank row 1",INDEX(FixtureCode!$B$4:$AH$128,MATCH($C769,FixtureCode!$B$4:$B$128,0),MATCH("G"&amp;D769&amp;"-T1",FixtureCode!$B$4:$AH$4,0)))))</f>
        <v>-</v>
      </c>
      <c r="F769" s="13" t="str">
        <f>IF(C769="-","-",IF(D769=maxgameno+2,"blank row 2",IF(D769=maxgameno+1,"blank row 1",INDEX(FixtureCode!$B$4:$AH$128,MATCH($C769,FixtureCode!$B$4:$B$128,0),MATCH("G"&amp;D769&amp;"-T2",FixtureCode!$B$4:$AH$4,0)))))</f>
        <v>-</v>
      </c>
      <c r="G769" s="12" t="str">
        <f>IF(C769="-","-",IF(AND(ISNUMBER(Fixture!G773),ISNUMBER(Fixture!I773),Fixture!F773&lt;&gt;"BYE",Fixture!J773&lt;&gt;"BYE"),"Yes","-"))</f>
        <v>-</v>
      </c>
      <c r="H769" s="9" t="str">
        <f>IF(G769="-","-",IF(Fixture!G773&gt;Fixture!I773,Settings!$G$7,IF(Fixture!G773=Fixture!I773,Settings!$G$8,IF(Fixture!G773&lt;Fixture!I773,Settings!$G$9,"-"))))</f>
        <v>-</v>
      </c>
      <c r="I769" s="13" t="str">
        <f>IF(G769="-","-",IF(Fixture!I773&gt;Fixture!G773,Settings!$G$7,IF(Fixture!I773=Fixture!G773,Settings!$G$8,IF(Fixture!I773&lt;Fixture!G773,Settings!$G$9,"-"))))</f>
        <v>-</v>
      </c>
    </row>
    <row r="770" spans="3:9" x14ac:dyDescent="0.25">
      <c r="C770" s="12" t="str">
        <f t="shared" si="24"/>
        <v>-</v>
      </c>
      <c r="D770" s="9" t="str">
        <f t="shared" si="25"/>
        <v>-</v>
      </c>
      <c r="E770" s="9" t="str">
        <f>IF(C770="-","-",IF(D770=maxgameno+2,"blank row 2",IF(D770=maxgameno+1,"blank row 1",INDEX(FixtureCode!$B$4:$AH$128,MATCH($C770,FixtureCode!$B$4:$B$128,0),MATCH("G"&amp;D770&amp;"-T1",FixtureCode!$B$4:$AH$4,0)))))</f>
        <v>-</v>
      </c>
      <c r="F770" s="13" t="str">
        <f>IF(C770="-","-",IF(D770=maxgameno+2,"blank row 2",IF(D770=maxgameno+1,"blank row 1",INDEX(FixtureCode!$B$4:$AH$128,MATCH($C770,FixtureCode!$B$4:$B$128,0),MATCH("G"&amp;D770&amp;"-T2",FixtureCode!$B$4:$AH$4,0)))))</f>
        <v>-</v>
      </c>
      <c r="G770" s="12" t="str">
        <f>IF(C770="-","-",IF(AND(ISNUMBER(Fixture!G774),ISNUMBER(Fixture!I774),Fixture!F774&lt;&gt;"BYE",Fixture!J774&lt;&gt;"BYE"),"Yes","-"))</f>
        <v>-</v>
      </c>
      <c r="H770" s="9" t="str">
        <f>IF(G770="-","-",IF(Fixture!G774&gt;Fixture!I774,Settings!$G$7,IF(Fixture!G774=Fixture!I774,Settings!$G$8,IF(Fixture!G774&lt;Fixture!I774,Settings!$G$9,"-"))))</f>
        <v>-</v>
      </c>
      <c r="I770" s="13" t="str">
        <f>IF(G770="-","-",IF(Fixture!I774&gt;Fixture!G774,Settings!$G$7,IF(Fixture!I774=Fixture!G774,Settings!$G$8,IF(Fixture!I774&lt;Fixture!G774,Settings!$G$9,"-"))))</f>
        <v>-</v>
      </c>
    </row>
    <row r="771" spans="3:9" x14ac:dyDescent="0.25">
      <c r="C771" s="12" t="str">
        <f t="shared" si="24"/>
        <v>-</v>
      </c>
      <c r="D771" s="9" t="str">
        <f t="shared" si="25"/>
        <v>-</v>
      </c>
      <c r="E771" s="9" t="str">
        <f>IF(C771="-","-",IF(D771=maxgameno+2,"blank row 2",IF(D771=maxgameno+1,"blank row 1",INDEX(FixtureCode!$B$4:$AH$128,MATCH($C771,FixtureCode!$B$4:$B$128,0),MATCH("G"&amp;D771&amp;"-T1",FixtureCode!$B$4:$AH$4,0)))))</f>
        <v>-</v>
      </c>
      <c r="F771" s="13" t="str">
        <f>IF(C771="-","-",IF(D771=maxgameno+2,"blank row 2",IF(D771=maxgameno+1,"blank row 1",INDEX(FixtureCode!$B$4:$AH$128,MATCH($C771,FixtureCode!$B$4:$B$128,0),MATCH("G"&amp;D771&amp;"-T2",FixtureCode!$B$4:$AH$4,0)))))</f>
        <v>-</v>
      </c>
      <c r="G771" s="12" t="str">
        <f>IF(C771="-","-",IF(AND(ISNUMBER(Fixture!G775),ISNUMBER(Fixture!I775),Fixture!F775&lt;&gt;"BYE",Fixture!J775&lt;&gt;"BYE"),"Yes","-"))</f>
        <v>-</v>
      </c>
      <c r="H771" s="9" t="str">
        <f>IF(G771="-","-",IF(Fixture!G775&gt;Fixture!I775,Settings!$G$7,IF(Fixture!G775=Fixture!I775,Settings!$G$8,IF(Fixture!G775&lt;Fixture!I775,Settings!$G$9,"-"))))</f>
        <v>-</v>
      </c>
      <c r="I771" s="13" t="str">
        <f>IF(G771="-","-",IF(Fixture!I775&gt;Fixture!G775,Settings!$G$7,IF(Fixture!I775=Fixture!G775,Settings!$G$8,IF(Fixture!I775&lt;Fixture!G775,Settings!$G$9,"-"))))</f>
        <v>-</v>
      </c>
    </row>
    <row r="772" spans="3:9" x14ac:dyDescent="0.25">
      <c r="C772" s="12" t="str">
        <f t="shared" si="24"/>
        <v>-</v>
      </c>
      <c r="D772" s="9" t="str">
        <f t="shared" si="25"/>
        <v>-</v>
      </c>
      <c r="E772" s="9" t="str">
        <f>IF(C772="-","-",IF(D772=maxgameno+2,"blank row 2",IF(D772=maxgameno+1,"blank row 1",INDEX(FixtureCode!$B$4:$AH$128,MATCH($C772,FixtureCode!$B$4:$B$128,0),MATCH("G"&amp;D772&amp;"-T1",FixtureCode!$B$4:$AH$4,0)))))</f>
        <v>-</v>
      </c>
      <c r="F772" s="13" t="str">
        <f>IF(C772="-","-",IF(D772=maxgameno+2,"blank row 2",IF(D772=maxgameno+1,"blank row 1",INDEX(FixtureCode!$B$4:$AH$128,MATCH($C772,FixtureCode!$B$4:$B$128,0),MATCH("G"&amp;D772&amp;"-T2",FixtureCode!$B$4:$AH$4,0)))))</f>
        <v>-</v>
      </c>
      <c r="G772" s="12" t="str">
        <f>IF(C772="-","-",IF(AND(ISNUMBER(Fixture!G776),ISNUMBER(Fixture!I776),Fixture!F776&lt;&gt;"BYE",Fixture!J776&lt;&gt;"BYE"),"Yes","-"))</f>
        <v>-</v>
      </c>
      <c r="H772" s="9" t="str">
        <f>IF(G772="-","-",IF(Fixture!G776&gt;Fixture!I776,Settings!$G$7,IF(Fixture!G776=Fixture!I776,Settings!$G$8,IF(Fixture!G776&lt;Fixture!I776,Settings!$G$9,"-"))))</f>
        <v>-</v>
      </c>
      <c r="I772" s="13" t="str">
        <f>IF(G772="-","-",IF(Fixture!I776&gt;Fixture!G776,Settings!$G$7,IF(Fixture!I776=Fixture!G776,Settings!$G$8,IF(Fixture!I776&lt;Fixture!G776,Settings!$G$9,"-"))))</f>
        <v>-</v>
      </c>
    </row>
    <row r="773" spans="3:9" x14ac:dyDescent="0.25">
      <c r="C773" s="12" t="str">
        <f t="shared" si="24"/>
        <v>-</v>
      </c>
      <c r="D773" s="9" t="str">
        <f t="shared" si="25"/>
        <v>-</v>
      </c>
      <c r="E773" s="9" t="str">
        <f>IF(C773="-","-",IF(D773=maxgameno+2,"blank row 2",IF(D773=maxgameno+1,"blank row 1",INDEX(FixtureCode!$B$4:$AH$128,MATCH($C773,FixtureCode!$B$4:$B$128,0),MATCH("G"&amp;D773&amp;"-T1",FixtureCode!$B$4:$AH$4,0)))))</f>
        <v>-</v>
      </c>
      <c r="F773" s="13" t="str">
        <f>IF(C773="-","-",IF(D773=maxgameno+2,"blank row 2",IF(D773=maxgameno+1,"blank row 1",INDEX(FixtureCode!$B$4:$AH$128,MATCH($C773,FixtureCode!$B$4:$B$128,0),MATCH("G"&amp;D773&amp;"-T2",FixtureCode!$B$4:$AH$4,0)))))</f>
        <v>-</v>
      </c>
      <c r="G773" s="12" t="str">
        <f>IF(C773="-","-",IF(AND(ISNUMBER(Fixture!G777),ISNUMBER(Fixture!I777),Fixture!F777&lt;&gt;"BYE",Fixture!J777&lt;&gt;"BYE"),"Yes","-"))</f>
        <v>-</v>
      </c>
      <c r="H773" s="9" t="str">
        <f>IF(G773="-","-",IF(Fixture!G777&gt;Fixture!I777,Settings!$G$7,IF(Fixture!G777=Fixture!I777,Settings!$G$8,IF(Fixture!G777&lt;Fixture!I777,Settings!$G$9,"-"))))</f>
        <v>-</v>
      </c>
      <c r="I773" s="13" t="str">
        <f>IF(G773="-","-",IF(Fixture!I777&gt;Fixture!G777,Settings!$G$7,IF(Fixture!I777=Fixture!G777,Settings!$G$8,IF(Fixture!I777&lt;Fixture!G777,Settings!$G$9,"-"))))</f>
        <v>-</v>
      </c>
    </row>
    <row r="774" spans="3:9" x14ac:dyDescent="0.25">
      <c r="C774" s="12" t="str">
        <f t="shared" ref="C774:C837" si="26">IF(C773="-","-",IF(D773+1&lt;=maxgameno+2,C773,IF(C773+1&lt;=maxroundno,C773+1,"-")))</f>
        <v>-</v>
      </c>
      <c r="D774" s="9" t="str">
        <f t="shared" ref="D774:D837" si="27">IF(C774="-","-",IF(D773+1&lt;=maxgameno+2,D773+1,1))</f>
        <v>-</v>
      </c>
      <c r="E774" s="9" t="str">
        <f>IF(C774="-","-",IF(D774=maxgameno+2,"blank row 2",IF(D774=maxgameno+1,"blank row 1",INDEX(FixtureCode!$B$4:$AH$128,MATCH($C774,FixtureCode!$B$4:$B$128,0),MATCH("G"&amp;D774&amp;"-T1",FixtureCode!$B$4:$AH$4,0)))))</f>
        <v>-</v>
      </c>
      <c r="F774" s="13" t="str">
        <f>IF(C774="-","-",IF(D774=maxgameno+2,"blank row 2",IF(D774=maxgameno+1,"blank row 1",INDEX(FixtureCode!$B$4:$AH$128,MATCH($C774,FixtureCode!$B$4:$B$128,0),MATCH("G"&amp;D774&amp;"-T2",FixtureCode!$B$4:$AH$4,0)))))</f>
        <v>-</v>
      </c>
      <c r="G774" s="12" t="str">
        <f>IF(C774="-","-",IF(AND(ISNUMBER(Fixture!G778),ISNUMBER(Fixture!I778),Fixture!F778&lt;&gt;"BYE",Fixture!J778&lt;&gt;"BYE"),"Yes","-"))</f>
        <v>-</v>
      </c>
      <c r="H774" s="9" t="str">
        <f>IF(G774="-","-",IF(Fixture!G778&gt;Fixture!I778,Settings!$G$7,IF(Fixture!G778=Fixture!I778,Settings!$G$8,IF(Fixture!G778&lt;Fixture!I778,Settings!$G$9,"-"))))</f>
        <v>-</v>
      </c>
      <c r="I774" s="13" t="str">
        <f>IF(G774="-","-",IF(Fixture!I778&gt;Fixture!G778,Settings!$G$7,IF(Fixture!I778=Fixture!G778,Settings!$G$8,IF(Fixture!I778&lt;Fixture!G778,Settings!$G$9,"-"))))</f>
        <v>-</v>
      </c>
    </row>
    <row r="775" spans="3:9" x14ac:dyDescent="0.25">
      <c r="C775" s="12" t="str">
        <f t="shared" si="26"/>
        <v>-</v>
      </c>
      <c r="D775" s="9" t="str">
        <f t="shared" si="27"/>
        <v>-</v>
      </c>
      <c r="E775" s="9" t="str">
        <f>IF(C775="-","-",IF(D775=maxgameno+2,"blank row 2",IF(D775=maxgameno+1,"blank row 1",INDEX(FixtureCode!$B$4:$AH$128,MATCH($C775,FixtureCode!$B$4:$B$128,0),MATCH("G"&amp;D775&amp;"-T1",FixtureCode!$B$4:$AH$4,0)))))</f>
        <v>-</v>
      </c>
      <c r="F775" s="13" t="str">
        <f>IF(C775="-","-",IF(D775=maxgameno+2,"blank row 2",IF(D775=maxgameno+1,"blank row 1",INDEX(FixtureCode!$B$4:$AH$128,MATCH($C775,FixtureCode!$B$4:$B$128,0),MATCH("G"&amp;D775&amp;"-T2",FixtureCode!$B$4:$AH$4,0)))))</f>
        <v>-</v>
      </c>
      <c r="G775" s="12" t="str">
        <f>IF(C775="-","-",IF(AND(ISNUMBER(Fixture!G779),ISNUMBER(Fixture!I779),Fixture!F779&lt;&gt;"BYE",Fixture!J779&lt;&gt;"BYE"),"Yes","-"))</f>
        <v>-</v>
      </c>
      <c r="H775" s="9" t="str">
        <f>IF(G775="-","-",IF(Fixture!G779&gt;Fixture!I779,Settings!$G$7,IF(Fixture!G779=Fixture!I779,Settings!$G$8,IF(Fixture!G779&lt;Fixture!I779,Settings!$G$9,"-"))))</f>
        <v>-</v>
      </c>
      <c r="I775" s="13" t="str">
        <f>IF(G775="-","-",IF(Fixture!I779&gt;Fixture!G779,Settings!$G$7,IF(Fixture!I779=Fixture!G779,Settings!$G$8,IF(Fixture!I779&lt;Fixture!G779,Settings!$G$9,"-"))))</f>
        <v>-</v>
      </c>
    </row>
    <row r="776" spans="3:9" x14ac:dyDescent="0.25">
      <c r="C776" s="12" t="str">
        <f t="shared" si="26"/>
        <v>-</v>
      </c>
      <c r="D776" s="9" t="str">
        <f t="shared" si="27"/>
        <v>-</v>
      </c>
      <c r="E776" s="9" t="str">
        <f>IF(C776="-","-",IF(D776=maxgameno+2,"blank row 2",IF(D776=maxgameno+1,"blank row 1",INDEX(FixtureCode!$B$4:$AH$128,MATCH($C776,FixtureCode!$B$4:$B$128,0),MATCH("G"&amp;D776&amp;"-T1",FixtureCode!$B$4:$AH$4,0)))))</f>
        <v>-</v>
      </c>
      <c r="F776" s="13" t="str">
        <f>IF(C776="-","-",IF(D776=maxgameno+2,"blank row 2",IF(D776=maxgameno+1,"blank row 1",INDEX(FixtureCode!$B$4:$AH$128,MATCH($C776,FixtureCode!$B$4:$B$128,0),MATCH("G"&amp;D776&amp;"-T2",FixtureCode!$B$4:$AH$4,0)))))</f>
        <v>-</v>
      </c>
      <c r="G776" s="12" t="str">
        <f>IF(C776="-","-",IF(AND(ISNUMBER(Fixture!G780),ISNUMBER(Fixture!I780),Fixture!F780&lt;&gt;"BYE",Fixture!J780&lt;&gt;"BYE"),"Yes","-"))</f>
        <v>-</v>
      </c>
      <c r="H776" s="9" t="str">
        <f>IF(G776="-","-",IF(Fixture!G780&gt;Fixture!I780,Settings!$G$7,IF(Fixture!G780=Fixture!I780,Settings!$G$8,IF(Fixture!G780&lt;Fixture!I780,Settings!$G$9,"-"))))</f>
        <v>-</v>
      </c>
      <c r="I776" s="13" t="str">
        <f>IF(G776="-","-",IF(Fixture!I780&gt;Fixture!G780,Settings!$G$7,IF(Fixture!I780=Fixture!G780,Settings!$G$8,IF(Fixture!I780&lt;Fixture!G780,Settings!$G$9,"-"))))</f>
        <v>-</v>
      </c>
    </row>
    <row r="777" spans="3:9" x14ac:dyDescent="0.25">
      <c r="C777" s="12" t="str">
        <f t="shared" si="26"/>
        <v>-</v>
      </c>
      <c r="D777" s="9" t="str">
        <f t="shared" si="27"/>
        <v>-</v>
      </c>
      <c r="E777" s="9" t="str">
        <f>IF(C777="-","-",IF(D777=maxgameno+2,"blank row 2",IF(D777=maxgameno+1,"blank row 1",INDEX(FixtureCode!$B$4:$AH$128,MATCH($C777,FixtureCode!$B$4:$B$128,0),MATCH("G"&amp;D777&amp;"-T1",FixtureCode!$B$4:$AH$4,0)))))</f>
        <v>-</v>
      </c>
      <c r="F777" s="13" t="str">
        <f>IF(C777="-","-",IF(D777=maxgameno+2,"blank row 2",IF(D777=maxgameno+1,"blank row 1",INDEX(FixtureCode!$B$4:$AH$128,MATCH($C777,FixtureCode!$B$4:$B$128,0),MATCH("G"&amp;D777&amp;"-T2",FixtureCode!$B$4:$AH$4,0)))))</f>
        <v>-</v>
      </c>
      <c r="G777" s="12" t="str">
        <f>IF(C777="-","-",IF(AND(ISNUMBER(Fixture!G781),ISNUMBER(Fixture!I781),Fixture!F781&lt;&gt;"BYE",Fixture!J781&lt;&gt;"BYE"),"Yes","-"))</f>
        <v>-</v>
      </c>
      <c r="H777" s="9" t="str">
        <f>IF(G777="-","-",IF(Fixture!G781&gt;Fixture!I781,Settings!$G$7,IF(Fixture!G781=Fixture!I781,Settings!$G$8,IF(Fixture!G781&lt;Fixture!I781,Settings!$G$9,"-"))))</f>
        <v>-</v>
      </c>
      <c r="I777" s="13" t="str">
        <f>IF(G777="-","-",IF(Fixture!I781&gt;Fixture!G781,Settings!$G$7,IF(Fixture!I781=Fixture!G781,Settings!$G$8,IF(Fixture!I781&lt;Fixture!G781,Settings!$G$9,"-"))))</f>
        <v>-</v>
      </c>
    </row>
    <row r="778" spans="3:9" x14ac:dyDescent="0.25">
      <c r="C778" s="12" t="str">
        <f t="shared" si="26"/>
        <v>-</v>
      </c>
      <c r="D778" s="9" t="str">
        <f t="shared" si="27"/>
        <v>-</v>
      </c>
      <c r="E778" s="9" t="str">
        <f>IF(C778="-","-",IF(D778=maxgameno+2,"blank row 2",IF(D778=maxgameno+1,"blank row 1",INDEX(FixtureCode!$B$4:$AH$128,MATCH($C778,FixtureCode!$B$4:$B$128,0),MATCH("G"&amp;D778&amp;"-T1",FixtureCode!$B$4:$AH$4,0)))))</f>
        <v>-</v>
      </c>
      <c r="F778" s="13" t="str">
        <f>IF(C778="-","-",IF(D778=maxgameno+2,"blank row 2",IF(D778=maxgameno+1,"blank row 1",INDEX(FixtureCode!$B$4:$AH$128,MATCH($C778,FixtureCode!$B$4:$B$128,0),MATCH("G"&amp;D778&amp;"-T2",FixtureCode!$B$4:$AH$4,0)))))</f>
        <v>-</v>
      </c>
      <c r="G778" s="12" t="str">
        <f>IF(C778="-","-",IF(AND(ISNUMBER(Fixture!G782),ISNUMBER(Fixture!I782),Fixture!F782&lt;&gt;"BYE",Fixture!J782&lt;&gt;"BYE"),"Yes","-"))</f>
        <v>-</v>
      </c>
      <c r="H778" s="9" t="str">
        <f>IF(G778="-","-",IF(Fixture!G782&gt;Fixture!I782,Settings!$G$7,IF(Fixture!G782=Fixture!I782,Settings!$G$8,IF(Fixture!G782&lt;Fixture!I782,Settings!$G$9,"-"))))</f>
        <v>-</v>
      </c>
      <c r="I778" s="13" t="str">
        <f>IF(G778="-","-",IF(Fixture!I782&gt;Fixture!G782,Settings!$G$7,IF(Fixture!I782=Fixture!G782,Settings!$G$8,IF(Fixture!I782&lt;Fixture!G782,Settings!$G$9,"-"))))</f>
        <v>-</v>
      </c>
    </row>
    <row r="779" spans="3:9" x14ac:dyDescent="0.25">
      <c r="C779" s="12" t="str">
        <f t="shared" si="26"/>
        <v>-</v>
      </c>
      <c r="D779" s="9" t="str">
        <f t="shared" si="27"/>
        <v>-</v>
      </c>
      <c r="E779" s="9" t="str">
        <f>IF(C779="-","-",IF(D779=maxgameno+2,"blank row 2",IF(D779=maxgameno+1,"blank row 1",INDEX(FixtureCode!$B$4:$AH$128,MATCH($C779,FixtureCode!$B$4:$B$128,0),MATCH("G"&amp;D779&amp;"-T1",FixtureCode!$B$4:$AH$4,0)))))</f>
        <v>-</v>
      </c>
      <c r="F779" s="13" t="str">
        <f>IF(C779="-","-",IF(D779=maxgameno+2,"blank row 2",IF(D779=maxgameno+1,"blank row 1",INDEX(FixtureCode!$B$4:$AH$128,MATCH($C779,FixtureCode!$B$4:$B$128,0),MATCH("G"&amp;D779&amp;"-T2",FixtureCode!$B$4:$AH$4,0)))))</f>
        <v>-</v>
      </c>
      <c r="G779" s="12" t="str">
        <f>IF(C779="-","-",IF(AND(ISNUMBER(Fixture!G783),ISNUMBER(Fixture!I783),Fixture!F783&lt;&gt;"BYE",Fixture!J783&lt;&gt;"BYE"),"Yes","-"))</f>
        <v>-</v>
      </c>
      <c r="H779" s="9" t="str">
        <f>IF(G779="-","-",IF(Fixture!G783&gt;Fixture!I783,Settings!$G$7,IF(Fixture!G783=Fixture!I783,Settings!$G$8,IF(Fixture!G783&lt;Fixture!I783,Settings!$G$9,"-"))))</f>
        <v>-</v>
      </c>
      <c r="I779" s="13" t="str">
        <f>IF(G779="-","-",IF(Fixture!I783&gt;Fixture!G783,Settings!$G$7,IF(Fixture!I783=Fixture!G783,Settings!$G$8,IF(Fixture!I783&lt;Fixture!G783,Settings!$G$9,"-"))))</f>
        <v>-</v>
      </c>
    </row>
    <row r="780" spans="3:9" x14ac:dyDescent="0.25">
      <c r="C780" s="12" t="str">
        <f t="shared" si="26"/>
        <v>-</v>
      </c>
      <c r="D780" s="9" t="str">
        <f t="shared" si="27"/>
        <v>-</v>
      </c>
      <c r="E780" s="9" t="str">
        <f>IF(C780="-","-",IF(D780=maxgameno+2,"blank row 2",IF(D780=maxgameno+1,"blank row 1",INDEX(FixtureCode!$B$4:$AH$128,MATCH($C780,FixtureCode!$B$4:$B$128,0),MATCH("G"&amp;D780&amp;"-T1",FixtureCode!$B$4:$AH$4,0)))))</f>
        <v>-</v>
      </c>
      <c r="F780" s="13" t="str">
        <f>IF(C780="-","-",IF(D780=maxgameno+2,"blank row 2",IF(D780=maxgameno+1,"blank row 1",INDEX(FixtureCode!$B$4:$AH$128,MATCH($C780,FixtureCode!$B$4:$B$128,0),MATCH("G"&amp;D780&amp;"-T2",FixtureCode!$B$4:$AH$4,0)))))</f>
        <v>-</v>
      </c>
      <c r="G780" s="12" t="str">
        <f>IF(C780="-","-",IF(AND(ISNUMBER(Fixture!G784),ISNUMBER(Fixture!I784),Fixture!F784&lt;&gt;"BYE",Fixture!J784&lt;&gt;"BYE"),"Yes","-"))</f>
        <v>-</v>
      </c>
      <c r="H780" s="9" t="str">
        <f>IF(G780="-","-",IF(Fixture!G784&gt;Fixture!I784,Settings!$G$7,IF(Fixture!G784=Fixture!I784,Settings!$G$8,IF(Fixture!G784&lt;Fixture!I784,Settings!$G$9,"-"))))</f>
        <v>-</v>
      </c>
      <c r="I780" s="13" t="str">
        <f>IF(G780="-","-",IF(Fixture!I784&gt;Fixture!G784,Settings!$G$7,IF(Fixture!I784=Fixture!G784,Settings!$G$8,IF(Fixture!I784&lt;Fixture!G784,Settings!$G$9,"-"))))</f>
        <v>-</v>
      </c>
    </row>
    <row r="781" spans="3:9" x14ac:dyDescent="0.25">
      <c r="C781" s="12" t="str">
        <f t="shared" si="26"/>
        <v>-</v>
      </c>
      <c r="D781" s="9" t="str">
        <f t="shared" si="27"/>
        <v>-</v>
      </c>
      <c r="E781" s="9" t="str">
        <f>IF(C781="-","-",IF(D781=maxgameno+2,"blank row 2",IF(D781=maxgameno+1,"blank row 1",INDEX(FixtureCode!$B$4:$AH$128,MATCH($C781,FixtureCode!$B$4:$B$128,0),MATCH("G"&amp;D781&amp;"-T1",FixtureCode!$B$4:$AH$4,0)))))</f>
        <v>-</v>
      </c>
      <c r="F781" s="13" t="str">
        <f>IF(C781="-","-",IF(D781=maxgameno+2,"blank row 2",IF(D781=maxgameno+1,"blank row 1",INDEX(FixtureCode!$B$4:$AH$128,MATCH($C781,FixtureCode!$B$4:$B$128,0),MATCH("G"&amp;D781&amp;"-T2",FixtureCode!$B$4:$AH$4,0)))))</f>
        <v>-</v>
      </c>
      <c r="G781" s="12" t="str">
        <f>IF(C781="-","-",IF(AND(ISNUMBER(Fixture!G785),ISNUMBER(Fixture!I785),Fixture!F785&lt;&gt;"BYE",Fixture!J785&lt;&gt;"BYE"),"Yes","-"))</f>
        <v>-</v>
      </c>
      <c r="H781" s="9" t="str">
        <f>IF(G781="-","-",IF(Fixture!G785&gt;Fixture!I785,Settings!$G$7,IF(Fixture!G785=Fixture!I785,Settings!$G$8,IF(Fixture!G785&lt;Fixture!I785,Settings!$G$9,"-"))))</f>
        <v>-</v>
      </c>
      <c r="I781" s="13" t="str">
        <f>IF(G781="-","-",IF(Fixture!I785&gt;Fixture!G785,Settings!$G$7,IF(Fixture!I785=Fixture!G785,Settings!$G$8,IF(Fixture!I785&lt;Fixture!G785,Settings!$G$9,"-"))))</f>
        <v>-</v>
      </c>
    </row>
    <row r="782" spans="3:9" x14ac:dyDescent="0.25">
      <c r="C782" s="12" t="str">
        <f t="shared" si="26"/>
        <v>-</v>
      </c>
      <c r="D782" s="9" t="str">
        <f t="shared" si="27"/>
        <v>-</v>
      </c>
      <c r="E782" s="9" t="str">
        <f>IF(C782="-","-",IF(D782=maxgameno+2,"blank row 2",IF(D782=maxgameno+1,"blank row 1",INDEX(FixtureCode!$B$4:$AH$128,MATCH($C782,FixtureCode!$B$4:$B$128,0),MATCH("G"&amp;D782&amp;"-T1",FixtureCode!$B$4:$AH$4,0)))))</f>
        <v>-</v>
      </c>
      <c r="F782" s="13" t="str">
        <f>IF(C782="-","-",IF(D782=maxgameno+2,"blank row 2",IF(D782=maxgameno+1,"blank row 1",INDEX(FixtureCode!$B$4:$AH$128,MATCH($C782,FixtureCode!$B$4:$B$128,0),MATCH("G"&amp;D782&amp;"-T2",FixtureCode!$B$4:$AH$4,0)))))</f>
        <v>-</v>
      </c>
      <c r="G782" s="12" t="str">
        <f>IF(C782="-","-",IF(AND(ISNUMBER(Fixture!G786),ISNUMBER(Fixture!I786),Fixture!F786&lt;&gt;"BYE",Fixture!J786&lt;&gt;"BYE"),"Yes","-"))</f>
        <v>-</v>
      </c>
      <c r="H782" s="9" t="str">
        <f>IF(G782="-","-",IF(Fixture!G786&gt;Fixture!I786,Settings!$G$7,IF(Fixture!G786=Fixture!I786,Settings!$G$8,IF(Fixture!G786&lt;Fixture!I786,Settings!$G$9,"-"))))</f>
        <v>-</v>
      </c>
      <c r="I782" s="13" t="str">
        <f>IF(G782="-","-",IF(Fixture!I786&gt;Fixture!G786,Settings!$G$7,IF(Fixture!I786=Fixture!G786,Settings!$G$8,IF(Fixture!I786&lt;Fixture!G786,Settings!$G$9,"-"))))</f>
        <v>-</v>
      </c>
    </row>
    <row r="783" spans="3:9" x14ac:dyDescent="0.25">
      <c r="C783" s="12" t="str">
        <f t="shared" si="26"/>
        <v>-</v>
      </c>
      <c r="D783" s="9" t="str">
        <f t="shared" si="27"/>
        <v>-</v>
      </c>
      <c r="E783" s="9" t="str">
        <f>IF(C783="-","-",IF(D783=maxgameno+2,"blank row 2",IF(D783=maxgameno+1,"blank row 1",INDEX(FixtureCode!$B$4:$AH$128,MATCH($C783,FixtureCode!$B$4:$B$128,0),MATCH("G"&amp;D783&amp;"-T1",FixtureCode!$B$4:$AH$4,0)))))</f>
        <v>-</v>
      </c>
      <c r="F783" s="13" t="str">
        <f>IF(C783="-","-",IF(D783=maxgameno+2,"blank row 2",IF(D783=maxgameno+1,"blank row 1",INDEX(FixtureCode!$B$4:$AH$128,MATCH($C783,FixtureCode!$B$4:$B$128,0),MATCH("G"&amp;D783&amp;"-T2",FixtureCode!$B$4:$AH$4,0)))))</f>
        <v>-</v>
      </c>
      <c r="G783" s="12" t="str">
        <f>IF(C783="-","-",IF(AND(ISNUMBER(Fixture!G787),ISNUMBER(Fixture!I787),Fixture!F787&lt;&gt;"BYE",Fixture!J787&lt;&gt;"BYE"),"Yes","-"))</f>
        <v>-</v>
      </c>
      <c r="H783" s="9" t="str">
        <f>IF(G783="-","-",IF(Fixture!G787&gt;Fixture!I787,Settings!$G$7,IF(Fixture!G787=Fixture!I787,Settings!$G$8,IF(Fixture!G787&lt;Fixture!I787,Settings!$G$9,"-"))))</f>
        <v>-</v>
      </c>
      <c r="I783" s="13" t="str">
        <f>IF(G783="-","-",IF(Fixture!I787&gt;Fixture!G787,Settings!$G$7,IF(Fixture!I787=Fixture!G787,Settings!$G$8,IF(Fixture!I787&lt;Fixture!G787,Settings!$G$9,"-"))))</f>
        <v>-</v>
      </c>
    </row>
    <row r="784" spans="3:9" x14ac:dyDescent="0.25">
      <c r="C784" s="12" t="str">
        <f t="shared" si="26"/>
        <v>-</v>
      </c>
      <c r="D784" s="9" t="str">
        <f t="shared" si="27"/>
        <v>-</v>
      </c>
      <c r="E784" s="9" t="str">
        <f>IF(C784="-","-",IF(D784=maxgameno+2,"blank row 2",IF(D784=maxgameno+1,"blank row 1",INDEX(FixtureCode!$B$4:$AH$128,MATCH($C784,FixtureCode!$B$4:$B$128,0),MATCH("G"&amp;D784&amp;"-T1",FixtureCode!$B$4:$AH$4,0)))))</f>
        <v>-</v>
      </c>
      <c r="F784" s="13" t="str">
        <f>IF(C784="-","-",IF(D784=maxgameno+2,"blank row 2",IF(D784=maxgameno+1,"blank row 1",INDEX(FixtureCode!$B$4:$AH$128,MATCH($C784,FixtureCode!$B$4:$B$128,0),MATCH("G"&amp;D784&amp;"-T2",FixtureCode!$B$4:$AH$4,0)))))</f>
        <v>-</v>
      </c>
      <c r="G784" s="12" t="str">
        <f>IF(C784="-","-",IF(AND(ISNUMBER(Fixture!G788),ISNUMBER(Fixture!I788),Fixture!F788&lt;&gt;"BYE",Fixture!J788&lt;&gt;"BYE"),"Yes","-"))</f>
        <v>-</v>
      </c>
      <c r="H784" s="9" t="str">
        <f>IF(G784="-","-",IF(Fixture!G788&gt;Fixture!I788,Settings!$G$7,IF(Fixture!G788=Fixture!I788,Settings!$G$8,IF(Fixture!G788&lt;Fixture!I788,Settings!$G$9,"-"))))</f>
        <v>-</v>
      </c>
      <c r="I784" s="13" t="str">
        <f>IF(G784="-","-",IF(Fixture!I788&gt;Fixture!G788,Settings!$G$7,IF(Fixture!I788=Fixture!G788,Settings!$G$8,IF(Fixture!I788&lt;Fixture!G788,Settings!$G$9,"-"))))</f>
        <v>-</v>
      </c>
    </row>
    <row r="785" spans="3:9" x14ac:dyDescent="0.25">
      <c r="C785" s="12" t="str">
        <f t="shared" si="26"/>
        <v>-</v>
      </c>
      <c r="D785" s="9" t="str">
        <f t="shared" si="27"/>
        <v>-</v>
      </c>
      <c r="E785" s="9" t="str">
        <f>IF(C785="-","-",IF(D785=maxgameno+2,"blank row 2",IF(D785=maxgameno+1,"blank row 1",INDEX(FixtureCode!$B$4:$AH$128,MATCH($C785,FixtureCode!$B$4:$B$128,0),MATCH("G"&amp;D785&amp;"-T1",FixtureCode!$B$4:$AH$4,0)))))</f>
        <v>-</v>
      </c>
      <c r="F785" s="13" t="str">
        <f>IF(C785="-","-",IF(D785=maxgameno+2,"blank row 2",IF(D785=maxgameno+1,"blank row 1",INDEX(FixtureCode!$B$4:$AH$128,MATCH($C785,FixtureCode!$B$4:$B$128,0),MATCH("G"&amp;D785&amp;"-T2",FixtureCode!$B$4:$AH$4,0)))))</f>
        <v>-</v>
      </c>
      <c r="G785" s="12" t="str">
        <f>IF(C785="-","-",IF(AND(ISNUMBER(Fixture!G789),ISNUMBER(Fixture!I789),Fixture!F789&lt;&gt;"BYE",Fixture!J789&lt;&gt;"BYE"),"Yes","-"))</f>
        <v>-</v>
      </c>
      <c r="H785" s="9" t="str">
        <f>IF(G785="-","-",IF(Fixture!G789&gt;Fixture!I789,Settings!$G$7,IF(Fixture!G789=Fixture!I789,Settings!$G$8,IF(Fixture!G789&lt;Fixture!I789,Settings!$G$9,"-"))))</f>
        <v>-</v>
      </c>
      <c r="I785" s="13" t="str">
        <f>IF(G785="-","-",IF(Fixture!I789&gt;Fixture!G789,Settings!$G$7,IF(Fixture!I789=Fixture!G789,Settings!$G$8,IF(Fixture!I789&lt;Fixture!G789,Settings!$G$9,"-"))))</f>
        <v>-</v>
      </c>
    </row>
    <row r="786" spans="3:9" x14ac:dyDescent="0.25">
      <c r="C786" s="12" t="str">
        <f t="shared" si="26"/>
        <v>-</v>
      </c>
      <c r="D786" s="9" t="str">
        <f t="shared" si="27"/>
        <v>-</v>
      </c>
      <c r="E786" s="9" t="str">
        <f>IF(C786="-","-",IF(D786=maxgameno+2,"blank row 2",IF(D786=maxgameno+1,"blank row 1",INDEX(FixtureCode!$B$4:$AH$128,MATCH($C786,FixtureCode!$B$4:$B$128,0),MATCH("G"&amp;D786&amp;"-T1",FixtureCode!$B$4:$AH$4,0)))))</f>
        <v>-</v>
      </c>
      <c r="F786" s="13" t="str">
        <f>IF(C786="-","-",IF(D786=maxgameno+2,"blank row 2",IF(D786=maxgameno+1,"blank row 1",INDEX(FixtureCode!$B$4:$AH$128,MATCH($C786,FixtureCode!$B$4:$B$128,0),MATCH("G"&amp;D786&amp;"-T2",FixtureCode!$B$4:$AH$4,0)))))</f>
        <v>-</v>
      </c>
      <c r="G786" s="12" t="str">
        <f>IF(C786="-","-",IF(AND(ISNUMBER(Fixture!G790),ISNUMBER(Fixture!I790),Fixture!F790&lt;&gt;"BYE",Fixture!J790&lt;&gt;"BYE"),"Yes","-"))</f>
        <v>-</v>
      </c>
      <c r="H786" s="9" t="str">
        <f>IF(G786="-","-",IF(Fixture!G790&gt;Fixture!I790,Settings!$G$7,IF(Fixture!G790=Fixture!I790,Settings!$G$8,IF(Fixture!G790&lt;Fixture!I790,Settings!$G$9,"-"))))</f>
        <v>-</v>
      </c>
      <c r="I786" s="13" t="str">
        <f>IF(G786="-","-",IF(Fixture!I790&gt;Fixture!G790,Settings!$G$7,IF(Fixture!I790=Fixture!G790,Settings!$G$8,IF(Fixture!I790&lt;Fixture!G790,Settings!$G$9,"-"))))</f>
        <v>-</v>
      </c>
    </row>
    <row r="787" spans="3:9" x14ac:dyDescent="0.25">
      <c r="C787" s="12" t="str">
        <f t="shared" si="26"/>
        <v>-</v>
      </c>
      <c r="D787" s="9" t="str">
        <f t="shared" si="27"/>
        <v>-</v>
      </c>
      <c r="E787" s="9" t="str">
        <f>IF(C787="-","-",IF(D787=maxgameno+2,"blank row 2",IF(D787=maxgameno+1,"blank row 1",INDEX(FixtureCode!$B$4:$AH$128,MATCH($C787,FixtureCode!$B$4:$B$128,0),MATCH("G"&amp;D787&amp;"-T1",FixtureCode!$B$4:$AH$4,0)))))</f>
        <v>-</v>
      </c>
      <c r="F787" s="13" t="str">
        <f>IF(C787="-","-",IF(D787=maxgameno+2,"blank row 2",IF(D787=maxgameno+1,"blank row 1",INDEX(FixtureCode!$B$4:$AH$128,MATCH($C787,FixtureCode!$B$4:$B$128,0),MATCH("G"&amp;D787&amp;"-T2",FixtureCode!$B$4:$AH$4,0)))))</f>
        <v>-</v>
      </c>
      <c r="G787" s="12" t="str">
        <f>IF(C787="-","-",IF(AND(ISNUMBER(Fixture!G791),ISNUMBER(Fixture!I791),Fixture!F791&lt;&gt;"BYE",Fixture!J791&lt;&gt;"BYE"),"Yes","-"))</f>
        <v>-</v>
      </c>
      <c r="H787" s="9" t="str">
        <f>IF(G787="-","-",IF(Fixture!G791&gt;Fixture!I791,Settings!$G$7,IF(Fixture!G791=Fixture!I791,Settings!$G$8,IF(Fixture!G791&lt;Fixture!I791,Settings!$G$9,"-"))))</f>
        <v>-</v>
      </c>
      <c r="I787" s="13" t="str">
        <f>IF(G787="-","-",IF(Fixture!I791&gt;Fixture!G791,Settings!$G$7,IF(Fixture!I791=Fixture!G791,Settings!$G$8,IF(Fixture!I791&lt;Fixture!G791,Settings!$G$9,"-"))))</f>
        <v>-</v>
      </c>
    </row>
    <row r="788" spans="3:9" x14ac:dyDescent="0.25">
      <c r="C788" s="12" t="str">
        <f t="shared" si="26"/>
        <v>-</v>
      </c>
      <c r="D788" s="9" t="str">
        <f t="shared" si="27"/>
        <v>-</v>
      </c>
      <c r="E788" s="9" t="str">
        <f>IF(C788="-","-",IF(D788=maxgameno+2,"blank row 2",IF(D788=maxgameno+1,"blank row 1",INDEX(FixtureCode!$B$4:$AH$128,MATCH($C788,FixtureCode!$B$4:$B$128,0),MATCH("G"&amp;D788&amp;"-T1",FixtureCode!$B$4:$AH$4,0)))))</f>
        <v>-</v>
      </c>
      <c r="F788" s="13" t="str">
        <f>IF(C788="-","-",IF(D788=maxgameno+2,"blank row 2",IF(D788=maxgameno+1,"blank row 1",INDEX(FixtureCode!$B$4:$AH$128,MATCH($C788,FixtureCode!$B$4:$B$128,0),MATCH("G"&amp;D788&amp;"-T2",FixtureCode!$B$4:$AH$4,0)))))</f>
        <v>-</v>
      </c>
      <c r="G788" s="12" t="str">
        <f>IF(C788="-","-",IF(AND(ISNUMBER(Fixture!G792),ISNUMBER(Fixture!I792),Fixture!F792&lt;&gt;"BYE",Fixture!J792&lt;&gt;"BYE"),"Yes","-"))</f>
        <v>-</v>
      </c>
      <c r="H788" s="9" t="str">
        <f>IF(G788="-","-",IF(Fixture!G792&gt;Fixture!I792,Settings!$G$7,IF(Fixture!G792=Fixture!I792,Settings!$G$8,IF(Fixture!G792&lt;Fixture!I792,Settings!$G$9,"-"))))</f>
        <v>-</v>
      </c>
      <c r="I788" s="13" t="str">
        <f>IF(G788="-","-",IF(Fixture!I792&gt;Fixture!G792,Settings!$G$7,IF(Fixture!I792=Fixture!G792,Settings!$G$8,IF(Fixture!I792&lt;Fixture!G792,Settings!$G$9,"-"))))</f>
        <v>-</v>
      </c>
    </row>
    <row r="789" spans="3:9" x14ac:dyDescent="0.25">
      <c r="C789" s="12" t="str">
        <f t="shared" si="26"/>
        <v>-</v>
      </c>
      <c r="D789" s="9" t="str">
        <f t="shared" si="27"/>
        <v>-</v>
      </c>
      <c r="E789" s="9" t="str">
        <f>IF(C789="-","-",IF(D789=maxgameno+2,"blank row 2",IF(D789=maxgameno+1,"blank row 1",INDEX(FixtureCode!$B$4:$AH$128,MATCH($C789,FixtureCode!$B$4:$B$128,0),MATCH("G"&amp;D789&amp;"-T1",FixtureCode!$B$4:$AH$4,0)))))</f>
        <v>-</v>
      </c>
      <c r="F789" s="13" t="str">
        <f>IF(C789="-","-",IF(D789=maxgameno+2,"blank row 2",IF(D789=maxgameno+1,"blank row 1",INDEX(FixtureCode!$B$4:$AH$128,MATCH($C789,FixtureCode!$B$4:$B$128,0),MATCH("G"&amp;D789&amp;"-T2",FixtureCode!$B$4:$AH$4,0)))))</f>
        <v>-</v>
      </c>
      <c r="G789" s="12" t="str">
        <f>IF(C789="-","-",IF(AND(ISNUMBER(Fixture!G793),ISNUMBER(Fixture!I793),Fixture!F793&lt;&gt;"BYE",Fixture!J793&lt;&gt;"BYE"),"Yes","-"))</f>
        <v>-</v>
      </c>
      <c r="H789" s="9" t="str">
        <f>IF(G789="-","-",IF(Fixture!G793&gt;Fixture!I793,Settings!$G$7,IF(Fixture!G793=Fixture!I793,Settings!$G$8,IF(Fixture!G793&lt;Fixture!I793,Settings!$G$9,"-"))))</f>
        <v>-</v>
      </c>
      <c r="I789" s="13" t="str">
        <f>IF(G789="-","-",IF(Fixture!I793&gt;Fixture!G793,Settings!$G$7,IF(Fixture!I793=Fixture!G793,Settings!$G$8,IF(Fixture!I793&lt;Fixture!G793,Settings!$G$9,"-"))))</f>
        <v>-</v>
      </c>
    </row>
    <row r="790" spans="3:9" x14ac:dyDescent="0.25">
      <c r="C790" s="12" t="str">
        <f t="shared" si="26"/>
        <v>-</v>
      </c>
      <c r="D790" s="9" t="str">
        <f t="shared" si="27"/>
        <v>-</v>
      </c>
      <c r="E790" s="9" t="str">
        <f>IF(C790="-","-",IF(D790=maxgameno+2,"blank row 2",IF(D790=maxgameno+1,"blank row 1",INDEX(FixtureCode!$B$4:$AH$128,MATCH($C790,FixtureCode!$B$4:$B$128,0),MATCH("G"&amp;D790&amp;"-T1",FixtureCode!$B$4:$AH$4,0)))))</f>
        <v>-</v>
      </c>
      <c r="F790" s="13" t="str">
        <f>IF(C790="-","-",IF(D790=maxgameno+2,"blank row 2",IF(D790=maxgameno+1,"blank row 1",INDEX(FixtureCode!$B$4:$AH$128,MATCH($C790,FixtureCode!$B$4:$B$128,0),MATCH("G"&amp;D790&amp;"-T2",FixtureCode!$B$4:$AH$4,0)))))</f>
        <v>-</v>
      </c>
      <c r="G790" s="12" t="str">
        <f>IF(C790="-","-",IF(AND(ISNUMBER(Fixture!G794),ISNUMBER(Fixture!I794),Fixture!F794&lt;&gt;"BYE",Fixture!J794&lt;&gt;"BYE"),"Yes","-"))</f>
        <v>-</v>
      </c>
      <c r="H790" s="9" t="str">
        <f>IF(G790="-","-",IF(Fixture!G794&gt;Fixture!I794,Settings!$G$7,IF(Fixture!G794=Fixture!I794,Settings!$G$8,IF(Fixture!G794&lt;Fixture!I794,Settings!$G$9,"-"))))</f>
        <v>-</v>
      </c>
      <c r="I790" s="13" t="str">
        <f>IF(G790="-","-",IF(Fixture!I794&gt;Fixture!G794,Settings!$G$7,IF(Fixture!I794=Fixture!G794,Settings!$G$8,IF(Fixture!I794&lt;Fixture!G794,Settings!$G$9,"-"))))</f>
        <v>-</v>
      </c>
    </row>
    <row r="791" spans="3:9" x14ac:dyDescent="0.25">
      <c r="C791" s="12" t="str">
        <f t="shared" si="26"/>
        <v>-</v>
      </c>
      <c r="D791" s="9" t="str">
        <f t="shared" si="27"/>
        <v>-</v>
      </c>
      <c r="E791" s="9" t="str">
        <f>IF(C791="-","-",IF(D791=maxgameno+2,"blank row 2",IF(D791=maxgameno+1,"blank row 1",INDEX(FixtureCode!$B$4:$AH$128,MATCH($C791,FixtureCode!$B$4:$B$128,0),MATCH("G"&amp;D791&amp;"-T1",FixtureCode!$B$4:$AH$4,0)))))</f>
        <v>-</v>
      </c>
      <c r="F791" s="13" t="str">
        <f>IF(C791="-","-",IF(D791=maxgameno+2,"blank row 2",IF(D791=maxgameno+1,"blank row 1",INDEX(FixtureCode!$B$4:$AH$128,MATCH($C791,FixtureCode!$B$4:$B$128,0),MATCH("G"&amp;D791&amp;"-T2",FixtureCode!$B$4:$AH$4,0)))))</f>
        <v>-</v>
      </c>
      <c r="G791" s="12" t="str">
        <f>IF(C791="-","-",IF(AND(ISNUMBER(Fixture!G795),ISNUMBER(Fixture!I795),Fixture!F795&lt;&gt;"BYE",Fixture!J795&lt;&gt;"BYE"),"Yes","-"))</f>
        <v>-</v>
      </c>
      <c r="H791" s="9" t="str">
        <f>IF(G791="-","-",IF(Fixture!G795&gt;Fixture!I795,Settings!$G$7,IF(Fixture!G795=Fixture!I795,Settings!$G$8,IF(Fixture!G795&lt;Fixture!I795,Settings!$G$9,"-"))))</f>
        <v>-</v>
      </c>
      <c r="I791" s="13" t="str">
        <f>IF(G791="-","-",IF(Fixture!I795&gt;Fixture!G795,Settings!$G$7,IF(Fixture!I795=Fixture!G795,Settings!$G$8,IF(Fixture!I795&lt;Fixture!G795,Settings!$G$9,"-"))))</f>
        <v>-</v>
      </c>
    </row>
    <row r="792" spans="3:9" x14ac:dyDescent="0.25">
      <c r="C792" s="12" t="str">
        <f t="shared" si="26"/>
        <v>-</v>
      </c>
      <c r="D792" s="9" t="str">
        <f t="shared" si="27"/>
        <v>-</v>
      </c>
      <c r="E792" s="9" t="str">
        <f>IF(C792="-","-",IF(D792=maxgameno+2,"blank row 2",IF(D792=maxgameno+1,"blank row 1",INDEX(FixtureCode!$B$4:$AH$128,MATCH($C792,FixtureCode!$B$4:$B$128,0),MATCH("G"&amp;D792&amp;"-T1",FixtureCode!$B$4:$AH$4,0)))))</f>
        <v>-</v>
      </c>
      <c r="F792" s="13" t="str">
        <f>IF(C792="-","-",IF(D792=maxgameno+2,"blank row 2",IF(D792=maxgameno+1,"blank row 1",INDEX(FixtureCode!$B$4:$AH$128,MATCH($C792,FixtureCode!$B$4:$B$128,0),MATCH("G"&amp;D792&amp;"-T2",FixtureCode!$B$4:$AH$4,0)))))</f>
        <v>-</v>
      </c>
      <c r="G792" s="12" t="str">
        <f>IF(C792="-","-",IF(AND(ISNUMBER(Fixture!G796),ISNUMBER(Fixture!I796),Fixture!F796&lt;&gt;"BYE",Fixture!J796&lt;&gt;"BYE"),"Yes","-"))</f>
        <v>-</v>
      </c>
      <c r="H792" s="9" t="str">
        <f>IF(G792="-","-",IF(Fixture!G796&gt;Fixture!I796,Settings!$G$7,IF(Fixture!G796=Fixture!I796,Settings!$G$8,IF(Fixture!G796&lt;Fixture!I796,Settings!$G$9,"-"))))</f>
        <v>-</v>
      </c>
      <c r="I792" s="13" t="str">
        <f>IF(G792="-","-",IF(Fixture!I796&gt;Fixture!G796,Settings!$G$7,IF(Fixture!I796=Fixture!G796,Settings!$G$8,IF(Fixture!I796&lt;Fixture!G796,Settings!$G$9,"-"))))</f>
        <v>-</v>
      </c>
    </row>
    <row r="793" spans="3:9" x14ac:dyDescent="0.25">
      <c r="C793" s="12" t="str">
        <f t="shared" si="26"/>
        <v>-</v>
      </c>
      <c r="D793" s="9" t="str">
        <f t="shared" si="27"/>
        <v>-</v>
      </c>
      <c r="E793" s="9" t="str">
        <f>IF(C793="-","-",IF(D793=maxgameno+2,"blank row 2",IF(D793=maxgameno+1,"blank row 1",INDEX(FixtureCode!$B$4:$AH$128,MATCH($C793,FixtureCode!$B$4:$B$128,0),MATCH("G"&amp;D793&amp;"-T1",FixtureCode!$B$4:$AH$4,0)))))</f>
        <v>-</v>
      </c>
      <c r="F793" s="13" t="str">
        <f>IF(C793="-","-",IF(D793=maxgameno+2,"blank row 2",IF(D793=maxgameno+1,"blank row 1",INDEX(FixtureCode!$B$4:$AH$128,MATCH($C793,FixtureCode!$B$4:$B$128,0),MATCH("G"&amp;D793&amp;"-T2",FixtureCode!$B$4:$AH$4,0)))))</f>
        <v>-</v>
      </c>
      <c r="G793" s="12" t="str">
        <f>IF(C793="-","-",IF(AND(ISNUMBER(Fixture!G797),ISNUMBER(Fixture!I797),Fixture!F797&lt;&gt;"BYE",Fixture!J797&lt;&gt;"BYE"),"Yes","-"))</f>
        <v>-</v>
      </c>
      <c r="H793" s="9" t="str">
        <f>IF(G793="-","-",IF(Fixture!G797&gt;Fixture!I797,Settings!$G$7,IF(Fixture!G797=Fixture!I797,Settings!$G$8,IF(Fixture!G797&lt;Fixture!I797,Settings!$G$9,"-"))))</f>
        <v>-</v>
      </c>
      <c r="I793" s="13" t="str">
        <f>IF(G793="-","-",IF(Fixture!I797&gt;Fixture!G797,Settings!$G$7,IF(Fixture!I797=Fixture!G797,Settings!$G$8,IF(Fixture!I797&lt;Fixture!G797,Settings!$G$9,"-"))))</f>
        <v>-</v>
      </c>
    </row>
    <row r="794" spans="3:9" x14ac:dyDescent="0.25">
      <c r="C794" s="12" t="str">
        <f t="shared" si="26"/>
        <v>-</v>
      </c>
      <c r="D794" s="9" t="str">
        <f t="shared" si="27"/>
        <v>-</v>
      </c>
      <c r="E794" s="9" t="str">
        <f>IF(C794="-","-",IF(D794=maxgameno+2,"blank row 2",IF(D794=maxgameno+1,"blank row 1",INDEX(FixtureCode!$B$4:$AH$128,MATCH($C794,FixtureCode!$B$4:$B$128,0),MATCH("G"&amp;D794&amp;"-T1",FixtureCode!$B$4:$AH$4,0)))))</f>
        <v>-</v>
      </c>
      <c r="F794" s="13" t="str">
        <f>IF(C794="-","-",IF(D794=maxgameno+2,"blank row 2",IF(D794=maxgameno+1,"blank row 1",INDEX(FixtureCode!$B$4:$AH$128,MATCH($C794,FixtureCode!$B$4:$B$128,0),MATCH("G"&amp;D794&amp;"-T2",FixtureCode!$B$4:$AH$4,0)))))</f>
        <v>-</v>
      </c>
      <c r="G794" s="12" t="str">
        <f>IF(C794="-","-",IF(AND(ISNUMBER(Fixture!G798),ISNUMBER(Fixture!I798),Fixture!F798&lt;&gt;"BYE",Fixture!J798&lt;&gt;"BYE"),"Yes","-"))</f>
        <v>-</v>
      </c>
      <c r="H794" s="9" t="str">
        <f>IF(G794="-","-",IF(Fixture!G798&gt;Fixture!I798,Settings!$G$7,IF(Fixture!G798=Fixture!I798,Settings!$G$8,IF(Fixture!G798&lt;Fixture!I798,Settings!$G$9,"-"))))</f>
        <v>-</v>
      </c>
      <c r="I794" s="13" t="str">
        <f>IF(G794="-","-",IF(Fixture!I798&gt;Fixture!G798,Settings!$G$7,IF(Fixture!I798=Fixture!G798,Settings!$G$8,IF(Fixture!I798&lt;Fixture!G798,Settings!$G$9,"-"))))</f>
        <v>-</v>
      </c>
    </row>
    <row r="795" spans="3:9" x14ac:dyDescent="0.25">
      <c r="C795" s="12" t="str">
        <f t="shared" si="26"/>
        <v>-</v>
      </c>
      <c r="D795" s="9" t="str">
        <f t="shared" si="27"/>
        <v>-</v>
      </c>
      <c r="E795" s="9" t="str">
        <f>IF(C795="-","-",IF(D795=maxgameno+2,"blank row 2",IF(D795=maxgameno+1,"blank row 1",INDEX(FixtureCode!$B$4:$AH$128,MATCH($C795,FixtureCode!$B$4:$B$128,0),MATCH("G"&amp;D795&amp;"-T1",FixtureCode!$B$4:$AH$4,0)))))</f>
        <v>-</v>
      </c>
      <c r="F795" s="13" t="str">
        <f>IF(C795="-","-",IF(D795=maxgameno+2,"blank row 2",IF(D795=maxgameno+1,"blank row 1",INDEX(FixtureCode!$B$4:$AH$128,MATCH($C795,FixtureCode!$B$4:$B$128,0),MATCH("G"&amp;D795&amp;"-T2",FixtureCode!$B$4:$AH$4,0)))))</f>
        <v>-</v>
      </c>
      <c r="G795" s="12" t="str">
        <f>IF(C795="-","-",IF(AND(ISNUMBER(Fixture!G799),ISNUMBER(Fixture!I799),Fixture!F799&lt;&gt;"BYE",Fixture!J799&lt;&gt;"BYE"),"Yes","-"))</f>
        <v>-</v>
      </c>
      <c r="H795" s="9" t="str">
        <f>IF(G795="-","-",IF(Fixture!G799&gt;Fixture!I799,Settings!$G$7,IF(Fixture!G799=Fixture!I799,Settings!$G$8,IF(Fixture!G799&lt;Fixture!I799,Settings!$G$9,"-"))))</f>
        <v>-</v>
      </c>
      <c r="I795" s="13" t="str">
        <f>IF(G795="-","-",IF(Fixture!I799&gt;Fixture!G799,Settings!$G$7,IF(Fixture!I799=Fixture!G799,Settings!$G$8,IF(Fixture!I799&lt;Fixture!G799,Settings!$G$9,"-"))))</f>
        <v>-</v>
      </c>
    </row>
    <row r="796" spans="3:9" x14ac:dyDescent="0.25">
      <c r="C796" s="12" t="str">
        <f t="shared" si="26"/>
        <v>-</v>
      </c>
      <c r="D796" s="9" t="str">
        <f t="shared" si="27"/>
        <v>-</v>
      </c>
      <c r="E796" s="9" t="str">
        <f>IF(C796="-","-",IF(D796=maxgameno+2,"blank row 2",IF(D796=maxgameno+1,"blank row 1",INDEX(FixtureCode!$B$4:$AH$128,MATCH($C796,FixtureCode!$B$4:$B$128,0),MATCH("G"&amp;D796&amp;"-T1",FixtureCode!$B$4:$AH$4,0)))))</f>
        <v>-</v>
      </c>
      <c r="F796" s="13" t="str">
        <f>IF(C796="-","-",IF(D796=maxgameno+2,"blank row 2",IF(D796=maxgameno+1,"blank row 1",INDEX(FixtureCode!$B$4:$AH$128,MATCH($C796,FixtureCode!$B$4:$B$128,0),MATCH("G"&amp;D796&amp;"-T2",FixtureCode!$B$4:$AH$4,0)))))</f>
        <v>-</v>
      </c>
      <c r="G796" s="12" t="str">
        <f>IF(C796="-","-",IF(AND(ISNUMBER(Fixture!G800),ISNUMBER(Fixture!I800),Fixture!F800&lt;&gt;"BYE",Fixture!J800&lt;&gt;"BYE"),"Yes","-"))</f>
        <v>-</v>
      </c>
      <c r="H796" s="9" t="str">
        <f>IF(G796="-","-",IF(Fixture!G800&gt;Fixture!I800,Settings!$G$7,IF(Fixture!G800=Fixture!I800,Settings!$G$8,IF(Fixture!G800&lt;Fixture!I800,Settings!$G$9,"-"))))</f>
        <v>-</v>
      </c>
      <c r="I796" s="13" t="str">
        <f>IF(G796="-","-",IF(Fixture!I800&gt;Fixture!G800,Settings!$G$7,IF(Fixture!I800=Fixture!G800,Settings!$G$8,IF(Fixture!I800&lt;Fixture!G800,Settings!$G$9,"-"))))</f>
        <v>-</v>
      </c>
    </row>
    <row r="797" spans="3:9" x14ac:dyDescent="0.25">
      <c r="C797" s="12" t="str">
        <f t="shared" si="26"/>
        <v>-</v>
      </c>
      <c r="D797" s="9" t="str">
        <f t="shared" si="27"/>
        <v>-</v>
      </c>
      <c r="E797" s="9" t="str">
        <f>IF(C797="-","-",IF(D797=maxgameno+2,"blank row 2",IF(D797=maxgameno+1,"blank row 1",INDEX(FixtureCode!$B$4:$AH$128,MATCH($C797,FixtureCode!$B$4:$B$128,0),MATCH("G"&amp;D797&amp;"-T1",FixtureCode!$B$4:$AH$4,0)))))</f>
        <v>-</v>
      </c>
      <c r="F797" s="13" t="str">
        <f>IF(C797="-","-",IF(D797=maxgameno+2,"blank row 2",IF(D797=maxgameno+1,"blank row 1",INDEX(FixtureCode!$B$4:$AH$128,MATCH($C797,FixtureCode!$B$4:$B$128,0),MATCH("G"&amp;D797&amp;"-T2",FixtureCode!$B$4:$AH$4,0)))))</f>
        <v>-</v>
      </c>
      <c r="G797" s="12" t="str">
        <f>IF(C797="-","-",IF(AND(ISNUMBER(Fixture!G801),ISNUMBER(Fixture!I801),Fixture!F801&lt;&gt;"BYE",Fixture!J801&lt;&gt;"BYE"),"Yes","-"))</f>
        <v>-</v>
      </c>
      <c r="H797" s="9" t="str">
        <f>IF(G797="-","-",IF(Fixture!G801&gt;Fixture!I801,Settings!$G$7,IF(Fixture!G801=Fixture!I801,Settings!$G$8,IF(Fixture!G801&lt;Fixture!I801,Settings!$G$9,"-"))))</f>
        <v>-</v>
      </c>
      <c r="I797" s="13" t="str">
        <f>IF(G797="-","-",IF(Fixture!I801&gt;Fixture!G801,Settings!$G$7,IF(Fixture!I801=Fixture!G801,Settings!$G$8,IF(Fixture!I801&lt;Fixture!G801,Settings!$G$9,"-"))))</f>
        <v>-</v>
      </c>
    </row>
    <row r="798" spans="3:9" x14ac:dyDescent="0.25">
      <c r="C798" s="12" t="str">
        <f t="shared" si="26"/>
        <v>-</v>
      </c>
      <c r="D798" s="9" t="str">
        <f t="shared" si="27"/>
        <v>-</v>
      </c>
      <c r="E798" s="9" t="str">
        <f>IF(C798="-","-",IF(D798=maxgameno+2,"blank row 2",IF(D798=maxgameno+1,"blank row 1",INDEX(FixtureCode!$B$4:$AH$128,MATCH($C798,FixtureCode!$B$4:$B$128,0),MATCH("G"&amp;D798&amp;"-T1",FixtureCode!$B$4:$AH$4,0)))))</f>
        <v>-</v>
      </c>
      <c r="F798" s="13" t="str">
        <f>IF(C798="-","-",IF(D798=maxgameno+2,"blank row 2",IF(D798=maxgameno+1,"blank row 1",INDEX(FixtureCode!$B$4:$AH$128,MATCH($C798,FixtureCode!$B$4:$B$128,0),MATCH("G"&amp;D798&amp;"-T2",FixtureCode!$B$4:$AH$4,0)))))</f>
        <v>-</v>
      </c>
      <c r="G798" s="12" t="str">
        <f>IF(C798="-","-",IF(AND(ISNUMBER(Fixture!G802),ISNUMBER(Fixture!I802),Fixture!F802&lt;&gt;"BYE",Fixture!J802&lt;&gt;"BYE"),"Yes","-"))</f>
        <v>-</v>
      </c>
      <c r="H798" s="9" t="str">
        <f>IF(G798="-","-",IF(Fixture!G802&gt;Fixture!I802,Settings!$G$7,IF(Fixture!G802=Fixture!I802,Settings!$G$8,IF(Fixture!G802&lt;Fixture!I802,Settings!$G$9,"-"))))</f>
        <v>-</v>
      </c>
      <c r="I798" s="13" t="str">
        <f>IF(G798="-","-",IF(Fixture!I802&gt;Fixture!G802,Settings!$G$7,IF(Fixture!I802=Fixture!G802,Settings!$G$8,IF(Fixture!I802&lt;Fixture!G802,Settings!$G$9,"-"))))</f>
        <v>-</v>
      </c>
    </row>
    <row r="799" spans="3:9" x14ac:dyDescent="0.25">
      <c r="C799" s="12" t="str">
        <f t="shared" si="26"/>
        <v>-</v>
      </c>
      <c r="D799" s="9" t="str">
        <f t="shared" si="27"/>
        <v>-</v>
      </c>
      <c r="E799" s="9" t="str">
        <f>IF(C799="-","-",IF(D799=maxgameno+2,"blank row 2",IF(D799=maxgameno+1,"blank row 1",INDEX(FixtureCode!$B$4:$AH$128,MATCH($C799,FixtureCode!$B$4:$B$128,0),MATCH("G"&amp;D799&amp;"-T1",FixtureCode!$B$4:$AH$4,0)))))</f>
        <v>-</v>
      </c>
      <c r="F799" s="13" t="str">
        <f>IF(C799="-","-",IF(D799=maxgameno+2,"blank row 2",IF(D799=maxgameno+1,"blank row 1",INDEX(FixtureCode!$B$4:$AH$128,MATCH($C799,FixtureCode!$B$4:$B$128,0),MATCH("G"&amp;D799&amp;"-T2",FixtureCode!$B$4:$AH$4,0)))))</f>
        <v>-</v>
      </c>
      <c r="G799" s="12" t="str">
        <f>IF(C799="-","-",IF(AND(ISNUMBER(Fixture!G803),ISNUMBER(Fixture!I803),Fixture!F803&lt;&gt;"BYE",Fixture!J803&lt;&gt;"BYE"),"Yes","-"))</f>
        <v>-</v>
      </c>
      <c r="H799" s="9" t="str">
        <f>IF(G799="-","-",IF(Fixture!G803&gt;Fixture!I803,Settings!$G$7,IF(Fixture!G803=Fixture!I803,Settings!$G$8,IF(Fixture!G803&lt;Fixture!I803,Settings!$G$9,"-"))))</f>
        <v>-</v>
      </c>
      <c r="I799" s="13" t="str">
        <f>IF(G799="-","-",IF(Fixture!I803&gt;Fixture!G803,Settings!$G$7,IF(Fixture!I803=Fixture!G803,Settings!$G$8,IF(Fixture!I803&lt;Fixture!G803,Settings!$G$9,"-"))))</f>
        <v>-</v>
      </c>
    </row>
    <row r="800" spans="3:9" x14ac:dyDescent="0.25">
      <c r="C800" s="12" t="str">
        <f t="shared" si="26"/>
        <v>-</v>
      </c>
      <c r="D800" s="9" t="str">
        <f t="shared" si="27"/>
        <v>-</v>
      </c>
      <c r="E800" s="9" t="str">
        <f>IF(C800="-","-",IF(D800=maxgameno+2,"blank row 2",IF(D800=maxgameno+1,"blank row 1",INDEX(FixtureCode!$B$4:$AH$128,MATCH($C800,FixtureCode!$B$4:$B$128,0),MATCH("G"&amp;D800&amp;"-T1",FixtureCode!$B$4:$AH$4,0)))))</f>
        <v>-</v>
      </c>
      <c r="F800" s="13" t="str">
        <f>IF(C800="-","-",IF(D800=maxgameno+2,"blank row 2",IF(D800=maxgameno+1,"blank row 1",INDEX(FixtureCode!$B$4:$AH$128,MATCH($C800,FixtureCode!$B$4:$B$128,0),MATCH("G"&amp;D800&amp;"-T2",FixtureCode!$B$4:$AH$4,0)))))</f>
        <v>-</v>
      </c>
      <c r="G800" s="12" t="str">
        <f>IF(C800="-","-",IF(AND(ISNUMBER(Fixture!G804),ISNUMBER(Fixture!I804),Fixture!F804&lt;&gt;"BYE",Fixture!J804&lt;&gt;"BYE"),"Yes","-"))</f>
        <v>-</v>
      </c>
      <c r="H800" s="9" t="str">
        <f>IF(G800="-","-",IF(Fixture!G804&gt;Fixture!I804,Settings!$G$7,IF(Fixture!G804=Fixture!I804,Settings!$G$8,IF(Fixture!G804&lt;Fixture!I804,Settings!$G$9,"-"))))</f>
        <v>-</v>
      </c>
      <c r="I800" s="13" t="str">
        <f>IF(G800="-","-",IF(Fixture!I804&gt;Fixture!G804,Settings!$G$7,IF(Fixture!I804=Fixture!G804,Settings!$G$8,IF(Fixture!I804&lt;Fixture!G804,Settings!$G$9,"-"))))</f>
        <v>-</v>
      </c>
    </row>
    <row r="801" spans="3:9" x14ac:dyDescent="0.25">
      <c r="C801" s="12" t="str">
        <f t="shared" si="26"/>
        <v>-</v>
      </c>
      <c r="D801" s="9" t="str">
        <f t="shared" si="27"/>
        <v>-</v>
      </c>
      <c r="E801" s="9" t="str">
        <f>IF(C801="-","-",IF(D801=maxgameno+2,"blank row 2",IF(D801=maxgameno+1,"blank row 1",INDEX(FixtureCode!$B$4:$AH$128,MATCH($C801,FixtureCode!$B$4:$B$128,0),MATCH("G"&amp;D801&amp;"-T1",FixtureCode!$B$4:$AH$4,0)))))</f>
        <v>-</v>
      </c>
      <c r="F801" s="13" t="str">
        <f>IF(C801="-","-",IF(D801=maxgameno+2,"blank row 2",IF(D801=maxgameno+1,"blank row 1",INDEX(FixtureCode!$B$4:$AH$128,MATCH($C801,FixtureCode!$B$4:$B$128,0),MATCH("G"&amp;D801&amp;"-T2",FixtureCode!$B$4:$AH$4,0)))))</f>
        <v>-</v>
      </c>
      <c r="G801" s="12" t="str">
        <f>IF(C801="-","-",IF(AND(ISNUMBER(Fixture!G805),ISNUMBER(Fixture!I805),Fixture!F805&lt;&gt;"BYE",Fixture!J805&lt;&gt;"BYE"),"Yes","-"))</f>
        <v>-</v>
      </c>
      <c r="H801" s="9" t="str">
        <f>IF(G801="-","-",IF(Fixture!G805&gt;Fixture!I805,Settings!$G$7,IF(Fixture!G805=Fixture!I805,Settings!$G$8,IF(Fixture!G805&lt;Fixture!I805,Settings!$G$9,"-"))))</f>
        <v>-</v>
      </c>
      <c r="I801" s="13" t="str">
        <f>IF(G801="-","-",IF(Fixture!I805&gt;Fixture!G805,Settings!$G$7,IF(Fixture!I805=Fixture!G805,Settings!$G$8,IF(Fixture!I805&lt;Fixture!G805,Settings!$G$9,"-"))))</f>
        <v>-</v>
      </c>
    </row>
    <row r="802" spans="3:9" x14ac:dyDescent="0.25">
      <c r="C802" s="12" t="str">
        <f t="shared" si="26"/>
        <v>-</v>
      </c>
      <c r="D802" s="9" t="str">
        <f t="shared" si="27"/>
        <v>-</v>
      </c>
      <c r="E802" s="9" t="str">
        <f>IF(C802="-","-",IF(D802=maxgameno+2,"blank row 2",IF(D802=maxgameno+1,"blank row 1",INDEX(FixtureCode!$B$4:$AH$128,MATCH($C802,FixtureCode!$B$4:$B$128,0),MATCH("G"&amp;D802&amp;"-T1",FixtureCode!$B$4:$AH$4,0)))))</f>
        <v>-</v>
      </c>
      <c r="F802" s="13" t="str">
        <f>IF(C802="-","-",IF(D802=maxgameno+2,"blank row 2",IF(D802=maxgameno+1,"blank row 1",INDEX(FixtureCode!$B$4:$AH$128,MATCH($C802,FixtureCode!$B$4:$B$128,0),MATCH("G"&amp;D802&amp;"-T2",FixtureCode!$B$4:$AH$4,0)))))</f>
        <v>-</v>
      </c>
      <c r="G802" s="12" t="str">
        <f>IF(C802="-","-",IF(AND(ISNUMBER(Fixture!G806),ISNUMBER(Fixture!I806),Fixture!F806&lt;&gt;"BYE",Fixture!J806&lt;&gt;"BYE"),"Yes","-"))</f>
        <v>-</v>
      </c>
      <c r="H802" s="9" t="str">
        <f>IF(G802="-","-",IF(Fixture!G806&gt;Fixture!I806,Settings!$G$7,IF(Fixture!G806=Fixture!I806,Settings!$G$8,IF(Fixture!G806&lt;Fixture!I806,Settings!$G$9,"-"))))</f>
        <v>-</v>
      </c>
      <c r="I802" s="13" t="str">
        <f>IF(G802="-","-",IF(Fixture!I806&gt;Fixture!G806,Settings!$G$7,IF(Fixture!I806=Fixture!G806,Settings!$G$8,IF(Fixture!I806&lt;Fixture!G806,Settings!$G$9,"-"))))</f>
        <v>-</v>
      </c>
    </row>
    <row r="803" spans="3:9" x14ac:dyDescent="0.25">
      <c r="C803" s="12" t="str">
        <f t="shared" si="26"/>
        <v>-</v>
      </c>
      <c r="D803" s="9" t="str">
        <f t="shared" si="27"/>
        <v>-</v>
      </c>
      <c r="E803" s="9" t="str">
        <f>IF(C803="-","-",IF(D803=maxgameno+2,"blank row 2",IF(D803=maxgameno+1,"blank row 1",INDEX(FixtureCode!$B$4:$AH$128,MATCH($C803,FixtureCode!$B$4:$B$128,0),MATCH("G"&amp;D803&amp;"-T1",FixtureCode!$B$4:$AH$4,0)))))</f>
        <v>-</v>
      </c>
      <c r="F803" s="13" t="str">
        <f>IF(C803="-","-",IF(D803=maxgameno+2,"blank row 2",IF(D803=maxgameno+1,"blank row 1",INDEX(FixtureCode!$B$4:$AH$128,MATCH($C803,FixtureCode!$B$4:$B$128,0),MATCH("G"&amp;D803&amp;"-T2",FixtureCode!$B$4:$AH$4,0)))))</f>
        <v>-</v>
      </c>
      <c r="G803" s="12" t="str">
        <f>IF(C803="-","-",IF(AND(ISNUMBER(Fixture!G807),ISNUMBER(Fixture!I807),Fixture!F807&lt;&gt;"BYE",Fixture!J807&lt;&gt;"BYE"),"Yes","-"))</f>
        <v>-</v>
      </c>
      <c r="H803" s="9" t="str">
        <f>IF(G803="-","-",IF(Fixture!G807&gt;Fixture!I807,Settings!$G$7,IF(Fixture!G807=Fixture!I807,Settings!$G$8,IF(Fixture!G807&lt;Fixture!I807,Settings!$G$9,"-"))))</f>
        <v>-</v>
      </c>
      <c r="I803" s="13" t="str">
        <f>IF(G803="-","-",IF(Fixture!I807&gt;Fixture!G807,Settings!$G$7,IF(Fixture!I807=Fixture!G807,Settings!$G$8,IF(Fixture!I807&lt;Fixture!G807,Settings!$G$9,"-"))))</f>
        <v>-</v>
      </c>
    </row>
    <row r="804" spans="3:9" x14ac:dyDescent="0.25">
      <c r="C804" s="12" t="str">
        <f t="shared" si="26"/>
        <v>-</v>
      </c>
      <c r="D804" s="9" t="str">
        <f t="shared" si="27"/>
        <v>-</v>
      </c>
      <c r="E804" s="9" t="str">
        <f>IF(C804="-","-",IF(D804=maxgameno+2,"blank row 2",IF(D804=maxgameno+1,"blank row 1",INDEX(FixtureCode!$B$4:$AH$128,MATCH($C804,FixtureCode!$B$4:$B$128,0),MATCH("G"&amp;D804&amp;"-T1",FixtureCode!$B$4:$AH$4,0)))))</f>
        <v>-</v>
      </c>
      <c r="F804" s="13" t="str">
        <f>IF(C804="-","-",IF(D804=maxgameno+2,"blank row 2",IF(D804=maxgameno+1,"blank row 1",INDEX(FixtureCode!$B$4:$AH$128,MATCH($C804,FixtureCode!$B$4:$B$128,0),MATCH("G"&amp;D804&amp;"-T2",FixtureCode!$B$4:$AH$4,0)))))</f>
        <v>-</v>
      </c>
      <c r="G804" s="12" t="str">
        <f>IF(C804="-","-",IF(AND(ISNUMBER(Fixture!G808),ISNUMBER(Fixture!I808),Fixture!F808&lt;&gt;"BYE",Fixture!J808&lt;&gt;"BYE"),"Yes","-"))</f>
        <v>-</v>
      </c>
      <c r="H804" s="9" t="str">
        <f>IF(G804="-","-",IF(Fixture!G808&gt;Fixture!I808,Settings!$G$7,IF(Fixture!G808=Fixture!I808,Settings!$G$8,IF(Fixture!G808&lt;Fixture!I808,Settings!$G$9,"-"))))</f>
        <v>-</v>
      </c>
      <c r="I804" s="13" t="str">
        <f>IF(G804="-","-",IF(Fixture!I808&gt;Fixture!G808,Settings!$G$7,IF(Fixture!I808=Fixture!G808,Settings!$G$8,IF(Fixture!I808&lt;Fixture!G808,Settings!$G$9,"-"))))</f>
        <v>-</v>
      </c>
    </row>
    <row r="805" spans="3:9" x14ac:dyDescent="0.25">
      <c r="C805" s="12" t="str">
        <f t="shared" si="26"/>
        <v>-</v>
      </c>
      <c r="D805" s="9" t="str">
        <f t="shared" si="27"/>
        <v>-</v>
      </c>
      <c r="E805" s="9" t="str">
        <f>IF(C805="-","-",IF(D805=maxgameno+2,"blank row 2",IF(D805=maxgameno+1,"blank row 1",INDEX(FixtureCode!$B$4:$AH$128,MATCH($C805,FixtureCode!$B$4:$B$128,0),MATCH("G"&amp;D805&amp;"-T1",FixtureCode!$B$4:$AH$4,0)))))</f>
        <v>-</v>
      </c>
      <c r="F805" s="13" t="str">
        <f>IF(C805="-","-",IF(D805=maxgameno+2,"blank row 2",IF(D805=maxgameno+1,"blank row 1",INDEX(FixtureCode!$B$4:$AH$128,MATCH($C805,FixtureCode!$B$4:$B$128,0),MATCH("G"&amp;D805&amp;"-T2",FixtureCode!$B$4:$AH$4,0)))))</f>
        <v>-</v>
      </c>
      <c r="G805" s="12" t="str">
        <f>IF(C805="-","-",IF(AND(ISNUMBER(Fixture!G809),ISNUMBER(Fixture!I809),Fixture!F809&lt;&gt;"BYE",Fixture!J809&lt;&gt;"BYE"),"Yes","-"))</f>
        <v>-</v>
      </c>
      <c r="H805" s="9" t="str">
        <f>IF(G805="-","-",IF(Fixture!G809&gt;Fixture!I809,Settings!$G$7,IF(Fixture!G809=Fixture!I809,Settings!$G$8,IF(Fixture!G809&lt;Fixture!I809,Settings!$G$9,"-"))))</f>
        <v>-</v>
      </c>
      <c r="I805" s="13" t="str">
        <f>IF(G805="-","-",IF(Fixture!I809&gt;Fixture!G809,Settings!$G$7,IF(Fixture!I809=Fixture!G809,Settings!$G$8,IF(Fixture!I809&lt;Fixture!G809,Settings!$G$9,"-"))))</f>
        <v>-</v>
      </c>
    </row>
    <row r="806" spans="3:9" x14ac:dyDescent="0.25">
      <c r="C806" s="12" t="str">
        <f t="shared" si="26"/>
        <v>-</v>
      </c>
      <c r="D806" s="9" t="str">
        <f t="shared" si="27"/>
        <v>-</v>
      </c>
      <c r="E806" s="9" t="str">
        <f>IF(C806="-","-",IF(D806=maxgameno+2,"blank row 2",IF(D806=maxgameno+1,"blank row 1",INDEX(FixtureCode!$B$4:$AH$128,MATCH($C806,FixtureCode!$B$4:$B$128,0),MATCH("G"&amp;D806&amp;"-T1",FixtureCode!$B$4:$AH$4,0)))))</f>
        <v>-</v>
      </c>
      <c r="F806" s="13" t="str">
        <f>IF(C806="-","-",IF(D806=maxgameno+2,"blank row 2",IF(D806=maxgameno+1,"blank row 1",INDEX(FixtureCode!$B$4:$AH$128,MATCH($C806,FixtureCode!$B$4:$B$128,0),MATCH("G"&amp;D806&amp;"-T2",FixtureCode!$B$4:$AH$4,0)))))</f>
        <v>-</v>
      </c>
      <c r="G806" s="12" t="str">
        <f>IF(C806="-","-",IF(AND(ISNUMBER(Fixture!G810),ISNUMBER(Fixture!I810),Fixture!F810&lt;&gt;"BYE",Fixture!J810&lt;&gt;"BYE"),"Yes","-"))</f>
        <v>-</v>
      </c>
      <c r="H806" s="9" t="str">
        <f>IF(G806="-","-",IF(Fixture!G810&gt;Fixture!I810,Settings!$G$7,IF(Fixture!G810=Fixture!I810,Settings!$G$8,IF(Fixture!G810&lt;Fixture!I810,Settings!$G$9,"-"))))</f>
        <v>-</v>
      </c>
      <c r="I806" s="13" t="str">
        <f>IF(G806="-","-",IF(Fixture!I810&gt;Fixture!G810,Settings!$G$7,IF(Fixture!I810=Fixture!G810,Settings!$G$8,IF(Fixture!I810&lt;Fixture!G810,Settings!$G$9,"-"))))</f>
        <v>-</v>
      </c>
    </row>
    <row r="807" spans="3:9" x14ac:dyDescent="0.25">
      <c r="C807" s="12" t="str">
        <f t="shared" si="26"/>
        <v>-</v>
      </c>
      <c r="D807" s="9" t="str">
        <f t="shared" si="27"/>
        <v>-</v>
      </c>
      <c r="E807" s="9" t="str">
        <f>IF(C807="-","-",IF(D807=maxgameno+2,"blank row 2",IF(D807=maxgameno+1,"blank row 1",INDEX(FixtureCode!$B$4:$AH$128,MATCH($C807,FixtureCode!$B$4:$B$128,0),MATCH("G"&amp;D807&amp;"-T1",FixtureCode!$B$4:$AH$4,0)))))</f>
        <v>-</v>
      </c>
      <c r="F807" s="13" t="str">
        <f>IF(C807="-","-",IF(D807=maxgameno+2,"blank row 2",IF(D807=maxgameno+1,"blank row 1",INDEX(FixtureCode!$B$4:$AH$128,MATCH($C807,FixtureCode!$B$4:$B$128,0),MATCH("G"&amp;D807&amp;"-T2",FixtureCode!$B$4:$AH$4,0)))))</f>
        <v>-</v>
      </c>
      <c r="G807" s="12" t="str">
        <f>IF(C807="-","-",IF(AND(ISNUMBER(Fixture!G811),ISNUMBER(Fixture!I811),Fixture!F811&lt;&gt;"BYE",Fixture!J811&lt;&gt;"BYE"),"Yes","-"))</f>
        <v>-</v>
      </c>
      <c r="H807" s="9" t="str">
        <f>IF(G807="-","-",IF(Fixture!G811&gt;Fixture!I811,Settings!$G$7,IF(Fixture!G811=Fixture!I811,Settings!$G$8,IF(Fixture!G811&lt;Fixture!I811,Settings!$G$9,"-"))))</f>
        <v>-</v>
      </c>
      <c r="I807" s="13" t="str">
        <f>IF(G807="-","-",IF(Fixture!I811&gt;Fixture!G811,Settings!$G$7,IF(Fixture!I811=Fixture!G811,Settings!$G$8,IF(Fixture!I811&lt;Fixture!G811,Settings!$G$9,"-"))))</f>
        <v>-</v>
      </c>
    </row>
    <row r="808" spans="3:9" x14ac:dyDescent="0.25">
      <c r="C808" s="12" t="str">
        <f t="shared" si="26"/>
        <v>-</v>
      </c>
      <c r="D808" s="9" t="str">
        <f t="shared" si="27"/>
        <v>-</v>
      </c>
      <c r="E808" s="9" t="str">
        <f>IF(C808="-","-",IF(D808=maxgameno+2,"blank row 2",IF(D808=maxgameno+1,"blank row 1",INDEX(FixtureCode!$B$4:$AH$128,MATCH($C808,FixtureCode!$B$4:$B$128,0),MATCH("G"&amp;D808&amp;"-T1",FixtureCode!$B$4:$AH$4,0)))))</f>
        <v>-</v>
      </c>
      <c r="F808" s="13" t="str">
        <f>IF(C808="-","-",IF(D808=maxgameno+2,"blank row 2",IF(D808=maxgameno+1,"blank row 1",INDEX(FixtureCode!$B$4:$AH$128,MATCH($C808,FixtureCode!$B$4:$B$128,0),MATCH("G"&amp;D808&amp;"-T2",FixtureCode!$B$4:$AH$4,0)))))</f>
        <v>-</v>
      </c>
      <c r="G808" s="12" t="str">
        <f>IF(C808="-","-",IF(AND(ISNUMBER(Fixture!G812),ISNUMBER(Fixture!I812),Fixture!F812&lt;&gt;"BYE",Fixture!J812&lt;&gt;"BYE"),"Yes","-"))</f>
        <v>-</v>
      </c>
      <c r="H808" s="9" t="str">
        <f>IF(G808="-","-",IF(Fixture!G812&gt;Fixture!I812,Settings!$G$7,IF(Fixture!G812=Fixture!I812,Settings!$G$8,IF(Fixture!G812&lt;Fixture!I812,Settings!$G$9,"-"))))</f>
        <v>-</v>
      </c>
      <c r="I808" s="13" t="str">
        <f>IF(G808="-","-",IF(Fixture!I812&gt;Fixture!G812,Settings!$G$7,IF(Fixture!I812=Fixture!G812,Settings!$G$8,IF(Fixture!I812&lt;Fixture!G812,Settings!$G$9,"-"))))</f>
        <v>-</v>
      </c>
    </row>
    <row r="809" spans="3:9" x14ac:dyDescent="0.25">
      <c r="C809" s="12" t="str">
        <f t="shared" si="26"/>
        <v>-</v>
      </c>
      <c r="D809" s="9" t="str">
        <f t="shared" si="27"/>
        <v>-</v>
      </c>
      <c r="E809" s="9" t="str">
        <f>IF(C809="-","-",IF(D809=maxgameno+2,"blank row 2",IF(D809=maxgameno+1,"blank row 1",INDEX(FixtureCode!$B$4:$AH$128,MATCH($C809,FixtureCode!$B$4:$B$128,0),MATCH("G"&amp;D809&amp;"-T1",FixtureCode!$B$4:$AH$4,0)))))</f>
        <v>-</v>
      </c>
      <c r="F809" s="13" t="str">
        <f>IF(C809="-","-",IF(D809=maxgameno+2,"blank row 2",IF(D809=maxgameno+1,"blank row 1",INDEX(FixtureCode!$B$4:$AH$128,MATCH($C809,FixtureCode!$B$4:$B$128,0),MATCH("G"&amp;D809&amp;"-T2",FixtureCode!$B$4:$AH$4,0)))))</f>
        <v>-</v>
      </c>
      <c r="G809" s="12" t="str">
        <f>IF(C809="-","-",IF(AND(ISNUMBER(Fixture!G813),ISNUMBER(Fixture!I813),Fixture!F813&lt;&gt;"BYE",Fixture!J813&lt;&gt;"BYE"),"Yes","-"))</f>
        <v>-</v>
      </c>
      <c r="H809" s="9" t="str">
        <f>IF(G809="-","-",IF(Fixture!G813&gt;Fixture!I813,Settings!$G$7,IF(Fixture!G813=Fixture!I813,Settings!$G$8,IF(Fixture!G813&lt;Fixture!I813,Settings!$G$9,"-"))))</f>
        <v>-</v>
      </c>
      <c r="I809" s="13" t="str">
        <f>IF(G809="-","-",IF(Fixture!I813&gt;Fixture!G813,Settings!$G$7,IF(Fixture!I813=Fixture!G813,Settings!$G$8,IF(Fixture!I813&lt;Fixture!G813,Settings!$G$9,"-"))))</f>
        <v>-</v>
      </c>
    </row>
    <row r="810" spans="3:9" x14ac:dyDescent="0.25">
      <c r="C810" s="12" t="str">
        <f t="shared" si="26"/>
        <v>-</v>
      </c>
      <c r="D810" s="9" t="str">
        <f t="shared" si="27"/>
        <v>-</v>
      </c>
      <c r="E810" s="9" t="str">
        <f>IF(C810="-","-",IF(D810=maxgameno+2,"blank row 2",IF(D810=maxgameno+1,"blank row 1",INDEX(FixtureCode!$B$4:$AH$128,MATCH($C810,FixtureCode!$B$4:$B$128,0),MATCH("G"&amp;D810&amp;"-T1",FixtureCode!$B$4:$AH$4,0)))))</f>
        <v>-</v>
      </c>
      <c r="F810" s="13" t="str">
        <f>IF(C810="-","-",IF(D810=maxgameno+2,"blank row 2",IF(D810=maxgameno+1,"blank row 1",INDEX(FixtureCode!$B$4:$AH$128,MATCH($C810,FixtureCode!$B$4:$B$128,0),MATCH("G"&amp;D810&amp;"-T2",FixtureCode!$B$4:$AH$4,0)))))</f>
        <v>-</v>
      </c>
      <c r="G810" s="12" t="str">
        <f>IF(C810="-","-",IF(AND(ISNUMBER(Fixture!G814),ISNUMBER(Fixture!I814),Fixture!F814&lt;&gt;"BYE",Fixture!J814&lt;&gt;"BYE"),"Yes","-"))</f>
        <v>-</v>
      </c>
      <c r="H810" s="9" t="str">
        <f>IF(G810="-","-",IF(Fixture!G814&gt;Fixture!I814,Settings!$G$7,IF(Fixture!G814=Fixture!I814,Settings!$G$8,IF(Fixture!G814&lt;Fixture!I814,Settings!$G$9,"-"))))</f>
        <v>-</v>
      </c>
      <c r="I810" s="13" t="str">
        <f>IF(G810="-","-",IF(Fixture!I814&gt;Fixture!G814,Settings!$G$7,IF(Fixture!I814=Fixture!G814,Settings!$G$8,IF(Fixture!I814&lt;Fixture!G814,Settings!$G$9,"-"))))</f>
        <v>-</v>
      </c>
    </row>
    <row r="811" spans="3:9" x14ac:dyDescent="0.25">
      <c r="C811" s="12" t="str">
        <f t="shared" si="26"/>
        <v>-</v>
      </c>
      <c r="D811" s="9" t="str">
        <f t="shared" si="27"/>
        <v>-</v>
      </c>
      <c r="E811" s="9" t="str">
        <f>IF(C811="-","-",IF(D811=maxgameno+2,"blank row 2",IF(D811=maxgameno+1,"blank row 1",INDEX(FixtureCode!$B$4:$AH$128,MATCH($C811,FixtureCode!$B$4:$B$128,0),MATCH("G"&amp;D811&amp;"-T1",FixtureCode!$B$4:$AH$4,0)))))</f>
        <v>-</v>
      </c>
      <c r="F811" s="13" t="str">
        <f>IF(C811="-","-",IF(D811=maxgameno+2,"blank row 2",IF(D811=maxgameno+1,"blank row 1",INDEX(FixtureCode!$B$4:$AH$128,MATCH($C811,FixtureCode!$B$4:$B$128,0),MATCH("G"&amp;D811&amp;"-T2",FixtureCode!$B$4:$AH$4,0)))))</f>
        <v>-</v>
      </c>
      <c r="G811" s="12" t="str">
        <f>IF(C811="-","-",IF(AND(ISNUMBER(Fixture!G815),ISNUMBER(Fixture!I815),Fixture!F815&lt;&gt;"BYE",Fixture!J815&lt;&gt;"BYE"),"Yes","-"))</f>
        <v>-</v>
      </c>
      <c r="H811" s="9" t="str">
        <f>IF(G811="-","-",IF(Fixture!G815&gt;Fixture!I815,Settings!$G$7,IF(Fixture!G815=Fixture!I815,Settings!$G$8,IF(Fixture!G815&lt;Fixture!I815,Settings!$G$9,"-"))))</f>
        <v>-</v>
      </c>
      <c r="I811" s="13" t="str">
        <f>IF(G811="-","-",IF(Fixture!I815&gt;Fixture!G815,Settings!$G$7,IF(Fixture!I815=Fixture!G815,Settings!$G$8,IF(Fixture!I815&lt;Fixture!G815,Settings!$G$9,"-"))))</f>
        <v>-</v>
      </c>
    </row>
    <row r="812" spans="3:9" x14ac:dyDescent="0.25">
      <c r="C812" s="12" t="str">
        <f t="shared" si="26"/>
        <v>-</v>
      </c>
      <c r="D812" s="9" t="str">
        <f t="shared" si="27"/>
        <v>-</v>
      </c>
      <c r="E812" s="9" t="str">
        <f>IF(C812="-","-",IF(D812=maxgameno+2,"blank row 2",IF(D812=maxgameno+1,"blank row 1",INDEX(FixtureCode!$B$4:$AH$128,MATCH($C812,FixtureCode!$B$4:$B$128,0),MATCH("G"&amp;D812&amp;"-T1",FixtureCode!$B$4:$AH$4,0)))))</f>
        <v>-</v>
      </c>
      <c r="F812" s="13" t="str">
        <f>IF(C812="-","-",IF(D812=maxgameno+2,"blank row 2",IF(D812=maxgameno+1,"blank row 1",INDEX(FixtureCode!$B$4:$AH$128,MATCH($C812,FixtureCode!$B$4:$B$128,0),MATCH("G"&amp;D812&amp;"-T2",FixtureCode!$B$4:$AH$4,0)))))</f>
        <v>-</v>
      </c>
      <c r="G812" s="12" t="str">
        <f>IF(C812="-","-",IF(AND(ISNUMBER(Fixture!G816),ISNUMBER(Fixture!I816),Fixture!F816&lt;&gt;"BYE",Fixture!J816&lt;&gt;"BYE"),"Yes","-"))</f>
        <v>-</v>
      </c>
      <c r="H812" s="9" t="str">
        <f>IF(G812="-","-",IF(Fixture!G816&gt;Fixture!I816,Settings!$G$7,IF(Fixture!G816=Fixture!I816,Settings!$G$8,IF(Fixture!G816&lt;Fixture!I816,Settings!$G$9,"-"))))</f>
        <v>-</v>
      </c>
      <c r="I812" s="13" t="str">
        <f>IF(G812="-","-",IF(Fixture!I816&gt;Fixture!G816,Settings!$G$7,IF(Fixture!I816=Fixture!G816,Settings!$G$8,IF(Fixture!I816&lt;Fixture!G816,Settings!$G$9,"-"))))</f>
        <v>-</v>
      </c>
    </row>
    <row r="813" spans="3:9" x14ac:dyDescent="0.25">
      <c r="C813" s="12" t="str">
        <f t="shared" si="26"/>
        <v>-</v>
      </c>
      <c r="D813" s="9" t="str">
        <f t="shared" si="27"/>
        <v>-</v>
      </c>
      <c r="E813" s="9" t="str">
        <f>IF(C813="-","-",IF(D813=maxgameno+2,"blank row 2",IF(D813=maxgameno+1,"blank row 1",INDEX(FixtureCode!$B$4:$AH$128,MATCH($C813,FixtureCode!$B$4:$B$128,0),MATCH("G"&amp;D813&amp;"-T1",FixtureCode!$B$4:$AH$4,0)))))</f>
        <v>-</v>
      </c>
      <c r="F813" s="13" t="str">
        <f>IF(C813="-","-",IF(D813=maxgameno+2,"blank row 2",IF(D813=maxgameno+1,"blank row 1",INDEX(FixtureCode!$B$4:$AH$128,MATCH($C813,FixtureCode!$B$4:$B$128,0),MATCH("G"&amp;D813&amp;"-T2",FixtureCode!$B$4:$AH$4,0)))))</f>
        <v>-</v>
      </c>
      <c r="G813" s="12" t="str">
        <f>IF(C813="-","-",IF(AND(ISNUMBER(Fixture!G817),ISNUMBER(Fixture!I817),Fixture!F817&lt;&gt;"BYE",Fixture!J817&lt;&gt;"BYE"),"Yes","-"))</f>
        <v>-</v>
      </c>
      <c r="H813" s="9" t="str">
        <f>IF(G813="-","-",IF(Fixture!G817&gt;Fixture!I817,Settings!$G$7,IF(Fixture!G817=Fixture!I817,Settings!$G$8,IF(Fixture!G817&lt;Fixture!I817,Settings!$G$9,"-"))))</f>
        <v>-</v>
      </c>
      <c r="I813" s="13" t="str">
        <f>IF(G813="-","-",IF(Fixture!I817&gt;Fixture!G817,Settings!$G$7,IF(Fixture!I817=Fixture!G817,Settings!$G$8,IF(Fixture!I817&lt;Fixture!G817,Settings!$G$9,"-"))))</f>
        <v>-</v>
      </c>
    </row>
    <row r="814" spans="3:9" x14ac:dyDescent="0.25">
      <c r="C814" s="12" t="str">
        <f t="shared" si="26"/>
        <v>-</v>
      </c>
      <c r="D814" s="9" t="str">
        <f t="shared" si="27"/>
        <v>-</v>
      </c>
      <c r="E814" s="9" t="str">
        <f>IF(C814="-","-",IF(D814=maxgameno+2,"blank row 2",IF(D814=maxgameno+1,"blank row 1",INDEX(FixtureCode!$B$4:$AH$128,MATCH($C814,FixtureCode!$B$4:$B$128,0),MATCH("G"&amp;D814&amp;"-T1",FixtureCode!$B$4:$AH$4,0)))))</f>
        <v>-</v>
      </c>
      <c r="F814" s="13" t="str">
        <f>IF(C814="-","-",IF(D814=maxgameno+2,"blank row 2",IF(D814=maxgameno+1,"blank row 1",INDEX(FixtureCode!$B$4:$AH$128,MATCH($C814,FixtureCode!$B$4:$B$128,0),MATCH("G"&amp;D814&amp;"-T2",FixtureCode!$B$4:$AH$4,0)))))</f>
        <v>-</v>
      </c>
      <c r="G814" s="12" t="str">
        <f>IF(C814="-","-",IF(AND(ISNUMBER(Fixture!G818),ISNUMBER(Fixture!I818),Fixture!F818&lt;&gt;"BYE",Fixture!J818&lt;&gt;"BYE"),"Yes","-"))</f>
        <v>-</v>
      </c>
      <c r="H814" s="9" t="str">
        <f>IF(G814="-","-",IF(Fixture!G818&gt;Fixture!I818,Settings!$G$7,IF(Fixture!G818=Fixture!I818,Settings!$G$8,IF(Fixture!G818&lt;Fixture!I818,Settings!$G$9,"-"))))</f>
        <v>-</v>
      </c>
      <c r="I814" s="13" t="str">
        <f>IF(G814="-","-",IF(Fixture!I818&gt;Fixture!G818,Settings!$G$7,IF(Fixture!I818=Fixture!G818,Settings!$G$8,IF(Fixture!I818&lt;Fixture!G818,Settings!$G$9,"-"))))</f>
        <v>-</v>
      </c>
    </row>
    <row r="815" spans="3:9" x14ac:dyDescent="0.25">
      <c r="C815" s="12" t="str">
        <f t="shared" si="26"/>
        <v>-</v>
      </c>
      <c r="D815" s="9" t="str">
        <f t="shared" si="27"/>
        <v>-</v>
      </c>
      <c r="E815" s="9" t="str">
        <f>IF(C815="-","-",IF(D815=maxgameno+2,"blank row 2",IF(D815=maxgameno+1,"blank row 1",INDEX(FixtureCode!$B$4:$AH$128,MATCH($C815,FixtureCode!$B$4:$B$128,0),MATCH("G"&amp;D815&amp;"-T1",FixtureCode!$B$4:$AH$4,0)))))</f>
        <v>-</v>
      </c>
      <c r="F815" s="13" t="str">
        <f>IF(C815="-","-",IF(D815=maxgameno+2,"blank row 2",IF(D815=maxgameno+1,"blank row 1",INDEX(FixtureCode!$B$4:$AH$128,MATCH($C815,FixtureCode!$B$4:$B$128,0),MATCH("G"&amp;D815&amp;"-T2",FixtureCode!$B$4:$AH$4,0)))))</f>
        <v>-</v>
      </c>
      <c r="G815" s="12" t="str">
        <f>IF(C815="-","-",IF(AND(ISNUMBER(Fixture!G819),ISNUMBER(Fixture!I819),Fixture!F819&lt;&gt;"BYE",Fixture!J819&lt;&gt;"BYE"),"Yes","-"))</f>
        <v>-</v>
      </c>
      <c r="H815" s="9" t="str">
        <f>IF(G815="-","-",IF(Fixture!G819&gt;Fixture!I819,Settings!$G$7,IF(Fixture!G819=Fixture!I819,Settings!$G$8,IF(Fixture!G819&lt;Fixture!I819,Settings!$G$9,"-"))))</f>
        <v>-</v>
      </c>
      <c r="I815" s="13" t="str">
        <f>IF(G815="-","-",IF(Fixture!I819&gt;Fixture!G819,Settings!$G$7,IF(Fixture!I819=Fixture!G819,Settings!$G$8,IF(Fixture!I819&lt;Fixture!G819,Settings!$G$9,"-"))))</f>
        <v>-</v>
      </c>
    </row>
    <row r="816" spans="3:9" x14ac:dyDescent="0.25">
      <c r="C816" s="12" t="str">
        <f t="shared" si="26"/>
        <v>-</v>
      </c>
      <c r="D816" s="9" t="str">
        <f t="shared" si="27"/>
        <v>-</v>
      </c>
      <c r="E816" s="9" t="str">
        <f>IF(C816="-","-",IF(D816=maxgameno+2,"blank row 2",IF(D816=maxgameno+1,"blank row 1",INDEX(FixtureCode!$B$4:$AH$128,MATCH($C816,FixtureCode!$B$4:$B$128,0),MATCH("G"&amp;D816&amp;"-T1",FixtureCode!$B$4:$AH$4,0)))))</f>
        <v>-</v>
      </c>
      <c r="F816" s="13" t="str">
        <f>IF(C816="-","-",IF(D816=maxgameno+2,"blank row 2",IF(D816=maxgameno+1,"blank row 1",INDEX(FixtureCode!$B$4:$AH$128,MATCH($C816,FixtureCode!$B$4:$B$128,0),MATCH("G"&amp;D816&amp;"-T2",FixtureCode!$B$4:$AH$4,0)))))</f>
        <v>-</v>
      </c>
      <c r="G816" s="12" t="str">
        <f>IF(C816="-","-",IF(AND(ISNUMBER(Fixture!G820),ISNUMBER(Fixture!I820),Fixture!F820&lt;&gt;"BYE",Fixture!J820&lt;&gt;"BYE"),"Yes","-"))</f>
        <v>-</v>
      </c>
      <c r="H816" s="9" t="str">
        <f>IF(G816="-","-",IF(Fixture!G820&gt;Fixture!I820,Settings!$G$7,IF(Fixture!G820=Fixture!I820,Settings!$G$8,IF(Fixture!G820&lt;Fixture!I820,Settings!$G$9,"-"))))</f>
        <v>-</v>
      </c>
      <c r="I816" s="13" t="str">
        <f>IF(G816="-","-",IF(Fixture!I820&gt;Fixture!G820,Settings!$G$7,IF(Fixture!I820=Fixture!G820,Settings!$G$8,IF(Fixture!I820&lt;Fixture!G820,Settings!$G$9,"-"))))</f>
        <v>-</v>
      </c>
    </row>
    <row r="817" spans="3:9" x14ac:dyDescent="0.25">
      <c r="C817" s="12" t="str">
        <f t="shared" si="26"/>
        <v>-</v>
      </c>
      <c r="D817" s="9" t="str">
        <f t="shared" si="27"/>
        <v>-</v>
      </c>
      <c r="E817" s="9" t="str">
        <f>IF(C817="-","-",IF(D817=maxgameno+2,"blank row 2",IF(D817=maxgameno+1,"blank row 1",INDEX(FixtureCode!$B$4:$AH$128,MATCH($C817,FixtureCode!$B$4:$B$128,0),MATCH("G"&amp;D817&amp;"-T1",FixtureCode!$B$4:$AH$4,0)))))</f>
        <v>-</v>
      </c>
      <c r="F817" s="13" t="str">
        <f>IF(C817="-","-",IF(D817=maxgameno+2,"blank row 2",IF(D817=maxgameno+1,"blank row 1",INDEX(FixtureCode!$B$4:$AH$128,MATCH($C817,FixtureCode!$B$4:$B$128,0),MATCH("G"&amp;D817&amp;"-T2",FixtureCode!$B$4:$AH$4,0)))))</f>
        <v>-</v>
      </c>
      <c r="G817" s="12" t="str">
        <f>IF(C817="-","-",IF(AND(ISNUMBER(Fixture!G821),ISNUMBER(Fixture!I821),Fixture!F821&lt;&gt;"BYE",Fixture!J821&lt;&gt;"BYE"),"Yes","-"))</f>
        <v>-</v>
      </c>
      <c r="H817" s="9" t="str">
        <f>IF(G817="-","-",IF(Fixture!G821&gt;Fixture!I821,Settings!$G$7,IF(Fixture!G821=Fixture!I821,Settings!$G$8,IF(Fixture!G821&lt;Fixture!I821,Settings!$G$9,"-"))))</f>
        <v>-</v>
      </c>
      <c r="I817" s="13" t="str">
        <f>IF(G817="-","-",IF(Fixture!I821&gt;Fixture!G821,Settings!$G$7,IF(Fixture!I821=Fixture!G821,Settings!$G$8,IF(Fixture!I821&lt;Fixture!G821,Settings!$G$9,"-"))))</f>
        <v>-</v>
      </c>
    </row>
    <row r="818" spans="3:9" x14ac:dyDescent="0.25">
      <c r="C818" s="12" t="str">
        <f t="shared" si="26"/>
        <v>-</v>
      </c>
      <c r="D818" s="9" t="str">
        <f t="shared" si="27"/>
        <v>-</v>
      </c>
      <c r="E818" s="9" t="str">
        <f>IF(C818="-","-",IF(D818=maxgameno+2,"blank row 2",IF(D818=maxgameno+1,"blank row 1",INDEX(FixtureCode!$B$4:$AH$128,MATCH($C818,FixtureCode!$B$4:$B$128,0),MATCH("G"&amp;D818&amp;"-T1",FixtureCode!$B$4:$AH$4,0)))))</f>
        <v>-</v>
      </c>
      <c r="F818" s="13" t="str">
        <f>IF(C818="-","-",IF(D818=maxgameno+2,"blank row 2",IF(D818=maxgameno+1,"blank row 1",INDEX(FixtureCode!$B$4:$AH$128,MATCH($C818,FixtureCode!$B$4:$B$128,0),MATCH("G"&amp;D818&amp;"-T2",FixtureCode!$B$4:$AH$4,0)))))</f>
        <v>-</v>
      </c>
      <c r="G818" s="12" t="str">
        <f>IF(C818="-","-",IF(AND(ISNUMBER(Fixture!G822),ISNUMBER(Fixture!I822),Fixture!F822&lt;&gt;"BYE",Fixture!J822&lt;&gt;"BYE"),"Yes","-"))</f>
        <v>-</v>
      </c>
      <c r="H818" s="9" t="str">
        <f>IF(G818="-","-",IF(Fixture!G822&gt;Fixture!I822,Settings!$G$7,IF(Fixture!G822=Fixture!I822,Settings!$G$8,IF(Fixture!G822&lt;Fixture!I822,Settings!$G$9,"-"))))</f>
        <v>-</v>
      </c>
      <c r="I818" s="13" t="str">
        <f>IF(G818="-","-",IF(Fixture!I822&gt;Fixture!G822,Settings!$G$7,IF(Fixture!I822=Fixture!G822,Settings!$G$8,IF(Fixture!I822&lt;Fixture!G822,Settings!$G$9,"-"))))</f>
        <v>-</v>
      </c>
    </row>
    <row r="819" spans="3:9" x14ac:dyDescent="0.25">
      <c r="C819" s="12" t="str">
        <f t="shared" si="26"/>
        <v>-</v>
      </c>
      <c r="D819" s="9" t="str">
        <f t="shared" si="27"/>
        <v>-</v>
      </c>
      <c r="E819" s="9" t="str">
        <f>IF(C819="-","-",IF(D819=maxgameno+2,"blank row 2",IF(D819=maxgameno+1,"blank row 1",INDEX(FixtureCode!$B$4:$AH$128,MATCH($C819,FixtureCode!$B$4:$B$128,0),MATCH("G"&amp;D819&amp;"-T1",FixtureCode!$B$4:$AH$4,0)))))</f>
        <v>-</v>
      </c>
      <c r="F819" s="13" t="str">
        <f>IF(C819="-","-",IF(D819=maxgameno+2,"blank row 2",IF(D819=maxgameno+1,"blank row 1",INDEX(FixtureCode!$B$4:$AH$128,MATCH($C819,FixtureCode!$B$4:$B$128,0),MATCH("G"&amp;D819&amp;"-T2",FixtureCode!$B$4:$AH$4,0)))))</f>
        <v>-</v>
      </c>
      <c r="G819" s="12" t="str">
        <f>IF(C819="-","-",IF(AND(ISNUMBER(Fixture!G823),ISNUMBER(Fixture!I823),Fixture!F823&lt;&gt;"BYE",Fixture!J823&lt;&gt;"BYE"),"Yes","-"))</f>
        <v>-</v>
      </c>
      <c r="H819" s="9" t="str">
        <f>IF(G819="-","-",IF(Fixture!G823&gt;Fixture!I823,Settings!$G$7,IF(Fixture!G823=Fixture!I823,Settings!$G$8,IF(Fixture!G823&lt;Fixture!I823,Settings!$G$9,"-"))))</f>
        <v>-</v>
      </c>
      <c r="I819" s="13" t="str">
        <f>IF(G819="-","-",IF(Fixture!I823&gt;Fixture!G823,Settings!$G$7,IF(Fixture!I823=Fixture!G823,Settings!$G$8,IF(Fixture!I823&lt;Fixture!G823,Settings!$G$9,"-"))))</f>
        <v>-</v>
      </c>
    </row>
    <row r="820" spans="3:9" x14ac:dyDescent="0.25">
      <c r="C820" s="12" t="str">
        <f t="shared" si="26"/>
        <v>-</v>
      </c>
      <c r="D820" s="9" t="str">
        <f t="shared" si="27"/>
        <v>-</v>
      </c>
      <c r="E820" s="9" t="str">
        <f>IF(C820="-","-",IF(D820=maxgameno+2,"blank row 2",IF(D820=maxgameno+1,"blank row 1",INDEX(FixtureCode!$B$4:$AH$128,MATCH($C820,FixtureCode!$B$4:$B$128,0),MATCH("G"&amp;D820&amp;"-T1",FixtureCode!$B$4:$AH$4,0)))))</f>
        <v>-</v>
      </c>
      <c r="F820" s="13" t="str">
        <f>IF(C820="-","-",IF(D820=maxgameno+2,"blank row 2",IF(D820=maxgameno+1,"blank row 1",INDEX(FixtureCode!$B$4:$AH$128,MATCH($C820,FixtureCode!$B$4:$B$128,0),MATCH("G"&amp;D820&amp;"-T2",FixtureCode!$B$4:$AH$4,0)))))</f>
        <v>-</v>
      </c>
      <c r="G820" s="12" t="str">
        <f>IF(C820="-","-",IF(AND(ISNUMBER(Fixture!G824),ISNUMBER(Fixture!I824),Fixture!F824&lt;&gt;"BYE",Fixture!J824&lt;&gt;"BYE"),"Yes","-"))</f>
        <v>-</v>
      </c>
      <c r="H820" s="9" t="str">
        <f>IF(G820="-","-",IF(Fixture!G824&gt;Fixture!I824,Settings!$G$7,IF(Fixture!G824=Fixture!I824,Settings!$G$8,IF(Fixture!G824&lt;Fixture!I824,Settings!$G$9,"-"))))</f>
        <v>-</v>
      </c>
      <c r="I820" s="13" t="str">
        <f>IF(G820="-","-",IF(Fixture!I824&gt;Fixture!G824,Settings!$G$7,IF(Fixture!I824=Fixture!G824,Settings!$G$8,IF(Fixture!I824&lt;Fixture!G824,Settings!$G$9,"-"))))</f>
        <v>-</v>
      </c>
    </row>
    <row r="821" spans="3:9" x14ac:dyDescent="0.25">
      <c r="C821" s="12" t="str">
        <f t="shared" si="26"/>
        <v>-</v>
      </c>
      <c r="D821" s="9" t="str">
        <f t="shared" si="27"/>
        <v>-</v>
      </c>
      <c r="E821" s="9" t="str">
        <f>IF(C821="-","-",IF(D821=maxgameno+2,"blank row 2",IF(D821=maxgameno+1,"blank row 1",INDEX(FixtureCode!$B$4:$AH$128,MATCH($C821,FixtureCode!$B$4:$B$128,0),MATCH("G"&amp;D821&amp;"-T1",FixtureCode!$B$4:$AH$4,0)))))</f>
        <v>-</v>
      </c>
      <c r="F821" s="13" t="str">
        <f>IF(C821="-","-",IF(D821=maxgameno+2,"blank row 2",IF(D821=maxgameno+1,"blank row 1",INDEX(FixtureCode!$B$4:$AH$128,MATCH($C821,FixtureCode!$B$4:$B$128,0),MATCH("G"&amp;D821&amp;"-T2",FixtureCode!$B$4:$AH$4,0)))))</f>
        <v>-</v>
      </c>
      <c r="G821" s="12" t="str">
        <f>IF(C821="-","-",IF(AND(ISNUMBER(Fixture!G825),ISNUMBER(Fixture!I825),Fixture!F825&lt;&gt;"BYE",Fixture!J825&lt;&gt;"BYE"),"Yes","-"))</f>
        <v>-</v>
      </c>
      <c r="H821" s="9" t="str">
        <f>IF(G821="-","-",IF(Fixture!G825&gt;Fixture!I825,Settings!$G$7,IF(Fixture!G825=Fixture!I825,Settings!$G$8,IF(Fixture!G825&lt;Fixture!I825,Settings!$G$9,"-"))))</f>
        <v>-</v>
      </c>
      <c r="I821" s="13" t="str">
        <f>IF(G821="-","-",IF(Fixture!I825&gt;Fixture!G825,Settings!$G$7,IF(Fixture!I825=Fixture!G825,Settings!$G$8,IF(Fixture!I825&lt;Fixture!G825,Settings!$G$9,"-"))))</f>
        <v>-</v>
      </c>
    </row>
    <row r="822" spans="3:9" x14ac:dyDescent="0.25">
      <c r="C822" s="12" t="str">
        <f t="shared" si="26"/>
        <v>-</v>
      </c>
      <c r="D822" s="9" t="str">
        <f t="shared" si="27"/>
        <v>-</v>
      </c>
      <c r="E822" s="9" t="str">
        <f>IF(C822="-","-",IF(D822=maxgameno+2,"blank row 2",IF(D822=maxgameno+1,"blank row 1",INDEX(FixtureCode!$B$4:$AH$128,MATCH($C822,FixtureCode!$B$4:$B$128,0),MATCH("G"&amp;D822&amp;"-T1",FixtureCode!$B$4:$AH$4,0)))))</f>
        <v>-</v>
      </c>
      <c r="F822" s="13" t="str">
        <f>IF(C822="-","-",IF(D822=maxgameno+2,"blank row 2",IF(D822=maxgameno+1,"blank row 1",INDEX(FixtureCode!$B$4:$AH$128,MATCH($C822,FixtureCode!$B$4:$B$128,0),MATCH("G"&amp;D822&amp;"-T2",FixtureCode!$B$4:$AH$4,0)))))</f>
        <v>-</v>
      </c>
      <c r="G822" s="12" t="str">
        <f>IF(C822="-","-",IF(AND(ISNUMBER(Fixture!G826),ISNUMBER(Fixture!I826),Fixture!F826&lt;&gt;"BYE",Fixture!J826&lt;&gt;"BYE"),"Yes","-"))</f>
        <v>-</v>
      </c>
      <c r="H822" s="9" t="str">
        <f>IF(G822="-","-",IF(Fixture!G826&gt;Fixture!I826,Settings!$G$7,IF(Fixture!G826=Fixture!I826,Settings!$G$8,IF(Fixture!G826&lt;Fixture!I826,Settings!$G$9,"-"))))</f>
        <v>-</v>
      </c>
      <c r="I822" s="13" t="str">
        <f>IF(G822="-","-",IF(Fixture!I826&gt;Fixture!G826,Settings!$G$7,IF(Fixture!I826=Fixture!G826,Settings!$G$8,IF(Fixture!I826&lt;Fixture!G826,Settings!$G$9,"-"))))</f>
        <v>-</v>
      </c>
    </row>
    <row r="823" spans="3:9" x14ac:dyDescent="0.25">
      <c r="C823" s="12" t="str">
        <f t="shared" si="26"/>
        <v>-</v>
      </c>
      <c r="D823" s="9" t="str">
        <f t="shared" si="27"/>
        <v>-</v>
      </c>
      <c r="E823" s="9" t="str">
        <f>IF(C823="-","-",IF(D823=maxgameno+2,"blank row 2",IF(D823=maxgameno+1,"blank row 1",INDEX(FixtureCode!$B$4:$AH$128,MATCH($C823,FixtureCode!$B$4:$B$128,0),MATCH("G"&amp;D823&amp;"-T1",FixtureCode!$B$4:$AH$4,0)))))</f>
        <v>-</v>
      </c>
      <c r="F823" s="13" t="str">
        <f>IF(C823="-","-",IF(D823=maxgameno+2,"blank row 2",IF(D823=maxgameno+1,"blank row 1",INDEX(FixtureCode!$B$4:$AH$128,MATCH($C823,FixtureCode!$B$4:$B$128,0),MATCH("G"&amp;D823&amp;"-T2",FixtureCode!$B$4:$AH$4,0)))))</f>
        <v>-</v>
      </c>
      <c r="G823" s="12" t="str">
        <f>IF(C823="-","-",IF(AND(ISNUMBER(Fixture!G827),ISNUMBER(Fixture!I827),Fixture!F827&lt;&gt;"BYE",Fixture!J827&lt;&gt;"BYE"),"Yes","-"))</f>
        <v>-</v>
      </c>
      <c r="H823" s="9" t="str">
        <f>IF(G823="-","-",IF(Fixture!G827&gt;Fixture!I827,Settings!$G$7,IF(Fixture!G827=Fixture!I827,Settings!$G$8,IF(Fixture!G827&lt;Fixture!I827,Settings!$G$9,"-"))))</f>
        <v>-</v>
      </c>
      <c r="I823" s="13" t="str">
        <f>IF(G823="-","-",IF(Fixture!I827&gt;Fixture!G827,Settings!$G$7,IF(Fixture!I827=Fixture!G827,Settings!$G$8,IF(Fixture!I827&lt;Fixture!G827,Settings!$G$9,"-"))))</f>
        <v>-</v>
      </c>
    </row>
    <row r="824" spans="3:9" x14ac:dyDescent="0.25">
      <c r="C824" s="12" t="str">
        <f t="shared" si="26"/>
        <v>-</v>
      </c>
      <c r="D824" s="9" t="str">
        <f t="shared" si="27"/>
        <v>-</v>
      </c>
      <c r="E824" s="9" t="str">
        <f>IF(C824="-","-",IF(D824=maxgameno+2,"blank row 2",IF(D824=maxgameno+1,"blank row 1",INDEX(FixtureCode!$B$4:$AH$128,MATCH($C824,FixtureCode!$B$4:$B$128,0),MATCH("G"&amp;D824&amp;"-T1",FixtureCode!$B$4:$AH$4,0)))))</f>
        <v>-</v>
      </c>
      <c r="F824" s="13" t="str">
        <f>IF(C824="-","-",IF(D824=maxgameno+2,"blank row 2",IF(D824=maxgameno+1,"blank row 1",INDEX(FixtureCode!$B$4:$AH$128,MATCH($C824,FixtureCode!$B$4:$B$128,0),MATCH("G"&amp;D824&amp;"-T2",FixtureCode!$B$4:$AH$4,0)))))</f>
        <v>-</v>
      </c>
      <c r="G824" s="12" t="str">
        <f>IF(C824="-","-",IF(AND(ISNUMBER(Fixture!G828),ISNUMBER(Fixture!I828),Fixture!F828&lt;&gt;"BYE",Fixture!J828&lt;&gt;"BYE"),"Yes","-"))</f>
        <v>-</v>
      </c>
      <c r="H824" s="9" t="str">
        <f>IF(G824="-","-",IF(Fixture!G828&gt;Fixture!I828,Settings!$G$7,IF(Fixture!G828=Fixture!I828,Settings!$G$8,IF(Fixture!G828&lt;Fixture!I828,Settings!$G$9,"-"))))</f>
        <v>-</v>
      </c>
      <c r="I824" s="13" t="str">
        <f>IF(G824="-","-",IF(Fixture!I828&gt;Fixture!G828,Settings!$G$7,IF(Fixture!I828=Fixture!G828,Settings!$G$8,IF(Fixture!I828&lt;Fixture!G828,Settings!$G$9,"-"))))</f>
        <v>-</v>
      </c>
    </row>
    <row r="825" spans="3:9" x14ac:dyDescent="0.25">
      <c r="C825" s="12" t="str">
        <f t="shared" si="26"/>
        <v>-</v>
      </c>
      <c r="D825" s="9" t="str">
        <f t="shared" si="27"/>
        <v>-</v>
      </c>
      <c r="E825" s="9" t="str">
        <f>IF(C825="-","-",IF(D825=maxgameno+2,"blank row 2",IF(D825=maxgameno+1,"blank row 1",INDEX(FixtureCode!$B$4:$AH$128,MATCH($C825,FixtureCode!$B$4:$B$128,0),MATCH("G"&amp;D825&amp;"-T1",FixtureCode!$B$4:$AH$4,0)))))</f>
        <v>-</v>
      </c>
      <c r="F825" s="13" t="str">
        <f>IF(C825="-","-",IF(D825=maxgameno+2,"blank row 2",IF(D825=maxgameno+1,"blank row 1",INDEX(FixtureCode!$B$4:$AH$128,MATCH($C825,FixtureCode!$B$4:$B$128,0),MATCH("G"&amp;D825&amp;"-T2",FixtureCode!$B$4:$AH$4,0)))))</f>
        <v>-</v>
      </c>
      <c r="G825" s="12" t="str">
        <f>IF(C825="-","-",IF(AND(ISNUMBER(Fixture!G829),ISNUMBER(Fixture!I829),Fixture!F829&lt;&gt;"BYE",Fixture!J829&lt;&gt;"BYE"),"Yes","-"))</f>
        <v>-</v>
      </c>
      <c r="H825" s="9" t="str">
        <f>IF(G825="-","-",IF(Fixture!G829&gt;Fixture!I829,Settings!$G$7,IF(Fixture!G829=Fixture!I829,Settings!$G$8,IF(Fixture!G829&lt;Fixture!I829,Settings!$G$9,"-"))))</f>
        <v>-</v>
      </c>
      <c r="I825" s="13" t="str">
        <f>IF(G825="-","-",IF(Fixture!I829&gt;Fixture!G829,Settings!$G$7,IF(Fixture!I829=Fixture!G829,Settings!$G$8,IF(Fixture!I829&lt;Fixture!G829,Settings!$G$9,"-"))))</f>
        <v>-</v>
      </c>
    </row>
    <row r="826" spans="3:9" x14ac:dyDescent="0.25">
      <c r="C826" s="12" t="str">
        <f t="shared" si="26"/>
        <v>-</v>
      </c>
      <c r="D826" s="9" t="str">
        <f t="shared" si="27"/>
        <v>-</v>
      </c>
      <c r="E826" s="9" t="str">
        <f>IF(C826="-","-",IF(D826=maxgameno+2,"blank row 2",IF(D826=maxgameno+1,"blank row 1",INDEX(FixtureCode!$B$4:$AH$128,MATCH($C826,FixtureCode!$B$4:$B$128,0),MATCH("G"&amp;D826&amp;"-T1",FixtureCode!$B$4:$AH$4,0)))))</f>
        <v>-</v>
      </c>
      <c r="F826" s="13" t="str">
        <f>IF(C826="-","-",IF(D826=maxgameno+2,"blank row 2",IF(D826=maxgameno+1,"blank row 1",INDEX(FixtureCode!$B$4:$AH$128,MATCH($C826,FixtureCode!$B$4:$B$128,0),MATCH("G"&amp;D826&amp;"-T2",FixtureCode!$B$4:$AH$4,0)))))</f>
        <v>-</v>
      </c>
      <c r="G826" s="12" t="str">
        <f>IF(C826="-","-",IF(AND(ISNUMBER(Fixture!G830),ISNUMBER(Fixture!I830),Fixture!F830&lt;&gt;"BYE",Fixture!J830&lt;&gt;"BYE"),"Yes","-"))</f>
        <v>-</v>
      </c>
      <c r="H826" s="9" t="str">
        <f>IF(G826="-","-",IF(Fixture!G830&gt;Fixture!I830,Settings!$G$7,IF(Fixture!G830=Fixture!I830,Settings!$G$8,IF(Fixture!G830&lt;Fixture!I830,Settings!$G$9,"-"))))</f>
        <v>-</v>
      </c>
      <c r="I826" s="13" t="str">
        <f>IF(G826="-","-",IF(Fixture!I830&gt;Fixture!G830,Settings!$G$7,IF(Fixture!I830=Fixture!G830,Settings!$G$8,IF(Fixture!I830&lt;Fixture!G830,Settings!$G$9,"-"))))</f>
        <v>-</v>
      </c>
    </row>
    <row r="827" spans="3:9" x14ac:dyDescent="0.25">
      <c r="C827" s="12" t="str">
        <f t="shared" si="26"/>
        <v>-</v>
      </c>
      <c r="D827" s="9" t="str">
        <f t="shared" si="27"/>
        <v>-</v>
      </c>
      <c r="E827" s="9" t="str">
        <f>IF(C827="-","-",IF(D827=maxgameno+2,"blank row 2",IF(D827=maxgameno+1,"blank row 1",INDEX(FixtureCode!$B$4:$AH$128,MATCH($C827,FixtureCode!$B$4:$B$128,0),MATCH("G"&amp;D827&amp;"-T1",FixtureCode!$B$4:$AH$4,0)))))</f>
        <v>-</v>
      </c>
      <c r="F827" s="13" t="str">
        <f>IF(C827="-","-",IF(D827=maxgameno+2,"blank row 2",IF(D827=maxgameno+1,"blank row 1",INDEX(FixtureCode!$B$4:$AH$128,MATCH($C827,FixtureCode!$B$4:$B$128,0),MATCH("G"&amp;D827&amp;"-T2",FixtureCode!$B$4:$AH$4,0)))))</f>
        <v>-</v>
      </c>
      <c r="G827" s="12" t="str">
        <f>IF(C827="-","-",IF(AND(ISNUMBER(Fixture!G831),ISNUMBER(Fixture!I831),Fixture!F831&lt;&gt;"BYE",Fixture!J831&lt;&gt;"BYE"),"Yes","-"))</f>
        <v>-</v>
      </c>
      <c r="H827" s="9" t="str">
        <f>IF(G827="-","-",IF(Fixture!G831&gt;Fixture!I831,Settings!$G$7,IF(Fixture!G831=Fixture!I831,Settings!$G$8,IF(Fixture!G831&lt;Fixture!I831,Settings!$G$9,"-"))))</f>
        <v>-</v>
      </c>
      <c r="I827" s="13" t="str">
        <f>IF(G827="-","-",IF(Fixture!I831&gt;Fixture!G831,Settings!$G$7,IF(Fixture!I831=Fixture!G831,Settings!$G$8,IF(Fixture!I831&lt;Fixture!G831,Settings!$G$9,"-"))))</f>
        <v>-</v>
      </c>
    </row>
    <row r="828" spans="3:9" x14ac:dyDescent="0.25">
      <c r="C828" s="12" t="str">
        <f t="shared" si="26"/>
        <v>-</v>
      </c>
      <c r="D828" s="9" t="str">
        <f t="shared" si="27"/>
        <v>-</v>
      </c>
      <c r="E828" s="9" t="str">
        <f>IF(C828="-","-",IF(D828=maxgameno+2,"blank row 2",IF(D828=maxgameno+1,"blank row 1",INDEX(FixtureCode!$B$4:$AH$128,MATCH($C828,FixtureCode!$B$4:$B$128,0),MATCH("G"&amp;D828&amp;"-T1",FixtureCode!$B$4:$AH$4,0)))))</f>
        <v>-</v>
      </c>
      <c r="F828" s="13" t="str">
        <f>IF(C828="-","-",IF(D828=maxgameno+2,"blank row 2",IF(D828=maxgameno+1,"blank row 1",INDEX(FixtureCode!$B$4:$AH$128,MATCH($C828,FixtureCode!$B$4:$B$128,0),MATCH("G"&amp;D828&amp;"-T2",FixtureCode!$B$4:$AH$4,0)))))</f>
        <v>-</v>
      </c>
      <c r="G828" s="12" t="str">
        <f>IF(C828="-","-",IF(AND(ISNUMBER(Fixture!G832),ISNUMBER(Fixture!I832),Fixture!F832&lt;&gt;"BYE",Fixture!J832&lt;&gt;"BYE"),"Yes","-"))</f>
        <v>-</v>
      </c>
      <c r="H828" s="9" t="str">
        <f>IF(G828="-","-",IF(Fixture!G832&gt;Fixture!I832,Settings!$G$7,IF(Fixture!G832=Fixture!I832,Settings!$G$8,IF(Fixture!G832&lt;Fixture!I832,Settings!$G$9,"-"))))</f>
        <v>-</v>
      </c>
      <c r="I828" s="13" t="str">
        <f>IF(G828="-","-",IF(Fixture!I832&gt;Fixture!G832,Settings!$G$7,IF(Fixture!I832=Fixture!G832,Settings!$G$8,IF(Fixture!I832&lt;Fixture!G832,Settings!$G$9,"-"))))</f>
        <v>-</v>
      </c>
    </row>
    <row r="829" spans="3:9" x14ac:dyDescent="0.25">
      <c r="C829" s="12" t="str">
        <f t="shared" si="26"/>
        <v>-</v>
      </c>
      <c r="D829" s="9" t="str">
        <f t="shared" si="27"/>
        <v>-</v>
      </c>
      <c r="E829" s="9" t="str">
        <f>IF(C829="-","-",IF(D829=maxgameno+2,"blank row 2",IF(D829=maxgameno+1,"blank row 1",INDEX(FixtureCode!$B$4:$AH$128,MATCH($C829,FixtureCode!$B$4:$B$128,0),MATCH("G"&amp;D829&amp;"-T1",FixtureCode!$B$4:$AH$4,0)))))</f>
        <v>-</v>
      </c>
      <c r="F829" s="13" t="str">
        <f>IF(C829="-","-",IF(D829=maxgameno+2,"blank row 2",IF(D829=maxgameno+1,"blank row 1",INDEX(FixtureCode!$B$4:$AH$128,MATCH($C829,FixtureCode!$B$4:$B$128,0),MATCH("G"&amp;D829&amp;"-T2",FixtureCode!$B$4:$AH$4,0)))))</f>
        <v>-</v>
      </c>
      <c r="G829" s="12" t="str">
        <f>IF(C829="-","-",IF(AND(ISNUMBER(Fixture!G833),ISNUMBER(Fixture!I833),Fixture!F833&lt;&gt;"BYE",Fixture!J833&lt;&gt;"BYE"),"Yes","-"))</f>
        <v>-</v>
      </c>
      <c r="H829" s="9" t="str">
        <f>IF(G829="-","-",IF(Fixture!G833&gt;Fixture!I833,Settings!$G$7,IF(Fixture!G833=Fixture!I833,Settings!$G$8,IF(Fixture!G833&lt;Fixture!I833,Settings!$G$9,"-"))))</f>
        <v>-</v>
      </c>
      <c r="I829" s="13" t="str">
        <f>IF(G829="-","-",IF(Fixture!I833&gt;Fixture!G833,Settings!$G$7,IF(Fixture!I833=Fixture!G833,Settings!$G$8,IF(Fixture!I833&lt;Fixture!G833,Settings!$G$9,"-"))))</f>
        <v>-</v>
      </c>
    </row>
    <row r="830" spans="3:9" x14ac:dyDescent="0.25">
      <c r="C830" s="12" t="str">
        <f t="shared" si="26"/>
        <v>-</v>
      </c>
      <c r="D830" s="9" t="str">
        <f t="shared" si="27"/>
        <v>-</v>
      </c>
      <c r="E830" s="9" t="str">
        <f>IF(C830="-","-",IF(D830=maxgameno+2,"blank row 2",IF(D830=maxgameno+1,"blank row 1",INDEX(FixtureCode!$B$4:$AH$128,MATCH($C830,FixtureCode!$B$4:$B$128,0),MATCH("G"&amp;D830&amp;"-T1",FixtureCode!$B$4:$AH$4,0)))))</f>
        <v>-</v>
      </c>
      <c r="F830" s="13" t="str">
        <f>IF(C830="-","-",IF(D830=maxgameno+2,"blank row 2",IF(D830=maxgameno+1,"blank row 1",INDEX(FixtureCode!$B$4:$AH$128,MATCH($C830,FixtureCode!$B$4:$B$128,0),MATCH("G"&amp;D830&amp;"-T2",FixtureCode!$B$4:$AH$4,0)))))</f>
        <v>-</v>
      </c>
      <c r="G830" s="12" t="str">
        <f>IF(C830="-","-",IF(AND(ISNUMBER(Fixture!G834),ISNUMBER(Fixture!I834),Fixture!F834&lt;&gt;"BYE",Fixture!J834&lt;&gt;"BYE"),"Yes","-"))</f>
        <v>-</v>
      </c>
      <c r="H830" s="9" t="str">
        <f>IF(G830="-","-",IF(Fixture!G834&gt;Fixture!I834,Settings!$G$7,IF(Fixture!G834=Fixture!I834,Settings!$G$8,IF(Fixture!G834&lt;Fixture!I834,Settings!$G$9,"-"))))</f>
        <v>-</v>
      </c>
      <c r="I830" s="13" t="str">
        <f>IF(G830="-","-",IF(Fixture!I834&gt;Fixture!G834,Settings!$G$7,IF(Fixture!I834=Fixture!G834,Settings!$G$8,IF(Fixture!I834&lt;Fixture!G834,Settings!$G$9,"-"))))</f>
        <v>-</v>
      </c>
    </row>
    <row r="831" spans="3:9" x14ac:dyDescent="0.25">
      <c r="C831" s="12" t="str">
        <f t="shared" si="26"/>
        <v>-</v>
      </c>
      <c r="D831" s="9" t="str">
        <f t="shared" si="27"/>
        <v>-</v>
      </c>
      <c r="E831" s="9" t="str">
        <f>IF(C831="-","-",IF(D831=maxgameno+2,"blank row 2",IF(D831=maxgameno+1,"blank row 1",INDEX(FixtureCode!$B$4:$AH$128,MATCH($C831,FixtureCode!$B$4:$B$128,0),MATCH("G"&amp;D831&amp;"-T1",FixtureCode!$B$4:$AH$4,0)))))</f>
        <v>-</v>
      </c>
      <c r="F831" s="13" t="str">
        <f>IF(C831="-","-",IF(D831=maxgameno+2,"blank row 2",IF(D831=maxgameno+1,"blank row 1",INDEX(FixtureCode!$B$4:$AH$128,MATCH($C831,FixtureCode!$B$4:$B$128,0),MATCH("G"&amp;D831&amp;"-T2",FixtureCode!$B$4:$AH$4,0)))))</f>
        <v>-</v>
      </c>
      <c r="G831" s="12" t="str">
        <f>IF(C831="-","-",IF(AND(ISNUMBER(Fixture!G835),ISNUMBER(Fixture!I835),Fixture!F835&lt;&gt;"BYE",Fixture!J835&lt;&gt;"BYE"),"Yes","-"))</f>
        <v>-</v>
      </c>
      <c r="H831" s="9" t="str">
        <f>IF(G831="-","-",IF(Fixture!G835&gt;Fixture!I835,Settings!$G$7,IF(Fixture!G835=Fixture!I835,Settings!$G$8,IF(Fixture!G835&lt;Fixture!I835,Settings!$G$9,"-"))))</f>
        <v>-</v>
      </c>
      <c r="I831" s="13" t="str">
        <f>IF(G831="-","-",IF(Fixture!I835&gt;Fixture!G835,Settings!$G$7,IF(Fixture!I835=Fixture!G835,Settings!$G$8,IF(Fixture!I835&lt;Fixture!G835,Settings!$G$9,"-"))))</f>
        <v>-</v>
      </c>
    </row>
    <row r="832" spans="3:9" x14ac:dyDescent="0.25">
      <c r="C832" s="12" t="str">
        <f t="shared" si="26"/>
        <v>-</v>
      </c>
      <c r="D832" s="9" t="str">
        <f t="shared" si="27"/>
        <v>-</v>
      </c>
      <c r="E832" s="9" t="str">
        <f>IF(C832="-","-",IF(D832=maxgameno+2,"blank row 2",IF(D832=maxgameno+1,"blank row 1",INDEX(FixtureCode!$B$4:$AH$128,MATCH($C832,FixtureCode!$B$4:$B$128,0),MATCH("G"&amp;D832&amp;"-T1",FixtureCode!$B$4:$AH$4,0)))))</f>
        <v>-</v>
      </c>
      <c r="F832" s="13" t="str">
        <f>IF(C832="-","-",IF(D832=maxgameno+2,"blank row 2",IF(D832=maxgameno+1,"blank row 1",INDEX(FixtureCode!$B$4:$AH$128,MATCH($C832,FixtureCode!$B$4:$B$128,0),MATCH("G"&amp;D832&amp;"-T2",FixtureCode!$B$4:$AH$4,0)))))</f>
        <v>-</v>
      </c>
      <c r="G832" s="12" t="str">
        <f>IF(C832="-","-",IF(AND(ISNUMBER(Fixture!G836),ISNUMBER(Fixture!I836),Fixture!F836&lt;&gt;"BYE",Fixture!J836&lt;&gt;"BYE"),"Yes","-"))</f>
        <v>-</v>
      </c>
      <c r="H832" s="9" t="str">
        <f>IF(G832="-","-",IF(Fixture!G836&gt;Fixture!I836,Settings!$G$7,IF(Fixture!G836=Fixture!I836,Settings!$G$8,IF(Fixture!G836&lt;Fixture!I836,Settings!$G$9,"-"))))</f>
        <v>-</v>
      </c>
      <c r="I832" s="13" t="str">
        <f>IF(G832="-","-",IF(Fixture!I836&gt;Fixture!G836,Settings!$G$7,IF(Fixture!I836=Fixture!G836,Settings!$G$8,IF(Fixture!I836&lt;Fixture!G836,Settings!$G$9,"-"))))</f>
        <v>-</v>
      </c>
    </row>
    <row r="833" spans="3:9" x14ac:dyDescent="0.25">
      <c r="C833" s="12" t="str">
        <f t="shared" si="26"/>
        <v>-</v>
      </c>
      <c r="D833" s="9" t="str">
        <f t="shared" si="27"/>
        <v>-</v>
      </c>
      <c r="E833" s="9" t="str">
        <f>IF(C833="-","-",IF(D833=maxgameno+2,"blank row 2",IF(D833=maxgameno+1,"blank row 1",INDEX(FixtureCode!$B$4:$AH$128,MATCH($C833,FixtureCode!$B$4:$B$128,0),MATCH("G"&amp;D833&amp;"-T1",FixtureCode!$B$4:$AH$4,0)))))</f>
        <v>-</v>
      </c>
      <c r="F833" s="13" t="str">
        <f>IF(C833="-","-",IF(D833=maxgameno+2,"blank row 2",IF(D833=maxgameno+1,"blank row 1",INDEX(FixtureCode!$B$4:$AH$128,MATCH($C833,FixtureCode!$B$4:$B$128,0),MATCH("G"&amp;D833&amp;"-T2",FixtureCode!$B$4:$AH$4,0)))))</f>
        <v>-</v>
      </c>
      <c r="G833" s="12" t="str">
        <f>IF(C833="-","-",IF(AND(ISNUMBER(Fixture!G837),ISNUMBER(Fixture!I837),Fixture!F837&lt;&gt;"BYE",Fixture!J837&lt;&gt;"BYE"),"Yes","-"))</f>
        <v>-</v>
      </c>
      <c r="H833" s="9" t="str">
        <f>IF(G833="-","-",IF(Fixture!G837&gt;Fixture!I837,Settings!$G$7,IF(Fixture!G837=Fixture!I837,Settings!$G$8,IF(Fixture!G837&lt;Fixture!I837,Settings!$G$9,"-"))))</f>
        <v>-</v>
      </c>
      <c r="I833" s="13" t="str">
        <f>IF(G833="-","-",IF(Fixture!I837&gt;Fixture!G837,Settings!$G$7,IF(Fixture!I837=Fixture!G837,Settings!$G$8,IF(Fixture!I837&lt;Fixture!G837,Settings!$G$9,"-"))))</f>
        <v>-</v>
      </c>
    </row>
    <row r="834" spans="3:9" x14ac:dyDescent="0.25">
      <c r="C834" s="12" t="str">
        <f t="shared" si="26"/>
        <v>-</v>
      </c>
      <c r="D834" s="9" t="str">
        <f t="shared" si="27"/>
        <v>-</v>
      </c>
      <c r="E834" s="9" t="str">
        <f>IF(C834="-","-",IF(D834=maxgameno+2,"blank row 2",IF(D834=maxgameno+1,"blank row 1",INDEX(FixtureCode!$B$4:$AH$128,MATCH($C834,FixtureCode!$B$4:$B$128,0),MATCH("G"&amp;D834&amp;"-T1",FixtureCode!$B$4:$AH$4,0)))))</f>
        <v>-</v>
      </c>
      <c r="F834" s="13" t="str">
        <f>IF(C834="-","-",IF(D834=maxgameno+2,"blank row 2",IF(D834=maxgameno+1,"blank row 1",INDEX(FixtureCode!$B$4:$AH$128,MATCH($C834,FixtureCode!$B$4:$B$128,0),MATCH("G"&amp;D834&amp;"-T2",FixtureCode!$B$4:$AH$4,0)))))</f>
        <v>-</v>
      </c>
      <c r="G834" s="12" t="str">
        <f>IF(C834="-","-",IF(AND(ISNUMBER(Fixture!G838),ISNUMBER(Fixture!I838),Fixture!F838&lt;&gt;"BYE",Fixture!J838&lt;&gt;"BYE"),"Yes","-"))</f>
        <v>-</v>
      </c>
      <c r="H834" s="9" t="str">
        <f>IF(G834="-","-",IF(Fixture!G838&gt;Fixture!I838,Settings!$G$7,IF(Fixture!G838=Fixture!I838,Settings!$G$8,IF(Fixture!G838&lt;Fixture!I838,Settings!$G$9,"-"))))</f>
        <v>-</v>
      </c>
      <c r="I834" s="13" t="str">
        <f>IF(G834="-","-",IF(Fixture!I838&gt;Fixture!G838,Settings!$G$7,IF(Fixture!I838=Fixture!G838,Settings!$G$8,IF(Fixture!I838&lt;Fixture!G838,Settings!$G$9,"-"))))</f>
        <v>-</v>
      </c>
    </row>
    <row r="835" spans="3:9" x14ac:dyDescent="0.25">
      <c r="C835" s="12" t="str">
        <f t="shared" si="26"/>
        <v>-</v>
      </c>
      <c r="D835" s="9" t="str">
        <f t="shared" si="27"/>
        <v>-</v>
      </c>
      <c r="E835" s="9" t="str">
        <f>IF(C835="-","-",IF(D835=maxgameno+2,"blank row 2",IF(D835=maxgameno+1,"blank row 1",INDEX(FixtureCode!$B$4:$AH$128,MATCH($C835,FixtureCode!$B$4:$B$128,0),MATCH("G"&amp;D835&amp;"-T1",FixtureCode!$B$4:$AH$4,0)))))</f>
        <v>-</v>
      </c>
      <c r="F835" s="13" t="str">
        <f>IF(C835="-","-",IF(D835=maxgameno+2,"blank row 2",IF(D835=maxgameno+1,"blank row 1",INDEX(FixtureCode!$B$4:$AH$128,MATCH($C835,FixtureCode!$B$4:$B$128,0),MATCH("G"&amp;D835&amp;"-T2",FixtureCode!$B$4:$AH$4,0)))))</f>
        <v>-</v>
      </c>
      <c r="G835" s="12" t="str">
        <f>IF(C835="-","-",IF(AND(ISNUMBER(Fixture!G839),ISNUMBER(Fixture!I839),Fixture!F839&lt;&gt;"BYE",Fixture!J839&lt;&gt;"BYE"),"Yes","-"))</f>
        <v>-</v>
      </c>
      <c r="H835" s="9" t="str">
        <f>IF(G835="-","-",IF(Fixture!G839&gt;Fixture!I839,Settings!$G$7,IF(Fixture!G839=Fixture!I839,Settings!$G$8,IF(Fixture!G839&lt;Fixture!I839,Settings!$G$9,"-"))))</f>
        <v>-</v>
      </c>
      <c r="I835" s="13" t="str">
        <f>IF(G835="-","-",IF(Fixture!I839&gt;Fixture!G839,Settings!$G$7,IF(Fixture!I839=Fixture!G839,Settings!$G$8,IF(Fixture!I839&lt;Fixture!G839,Settings!$G$9,"-"))))</f>
        <v>-</v>
      </c>
    </row>
    <row r="836" spans="3:9" x14ac:dyDescent="0.25">
      <c r="C836" s="12" t="str">
        <f t="shared" si="26"/>
        <v>-</v>
      </c>
      <c r="D836" s="9" t="str">
        <f t="shared" si="27"/>
        <v>-</v>
      </c>
      <c r="E836" s="9" t="str">
        <f>IF(C836="-","-",IF(D836=maxgameno+2,"blank row 2",IF(D836=maxgameno+1,"blank row 1",INDEX(FixtureCode!$B$4:$AH$128,MATCH($C836,FixtureCode!$B$4:$B$128,0),MATCH("G"&amp;D836&amp;"-T1",FixtureCode!$B$4:$AH$4,0)))))</f>
        <v>-</v>
      </c>
      <c r="F836" s="13" t="str">
        <f>IF(C836="-","-",IF(D836=maxgameno+2,"blank row 2",IF(D836=maxgameno+1,"blank row 1",INDEX(FixtureCode!$B$4:$AH$128,MATCH($C836,FixtureCode!$B$4:$B$128,0),MATCH("G"&amp;D836&amp;"-T2",FixtureCode!$B$4:$AH$4,0)))))</f>
        <v>-</v>
      </c>
      <c r="G836" s="12" t="str">
        <f>IF(C836="-","-",IF(AND(ISNUMBER(Fixture!G840),ISNUMBER(Fixture!I840),Fixture!F840&lt;&gt;"BYE",Fixture!J840&lt;&gt;"BYE"),"Yes","-"))</f>
        <v>-</v>
      </c>
      <c r="H836" s="9" t="str">
        <f>IF(G836="-","-",IF(Fixture!G840&gt;Fixture!I840,Settings!$G$7,IF(Fixture!G840=Fixture!I840,Settings!$G$8,IF(Fixture!G840&lt;Fixture!I840,Settings!$G$9,"-"))))</f>
        <v>-</v>
      </c>
      <c r="I836" s="13" t="str">
        <f>IF(G836="-","-",IF(Fixture!I840&gt;Fixture!G840,Settings!$G$7,IF(Fixture!I840=Fixture!G840,Settings!$G$8,IF(Fixture!I840&lt;Fixture!G840,Settings!$G$9,"-"))))</f>
        <v>-</v>
      </c>
    </row>
    <row r="837" spans="3:9" x14ac:dyDescent="0.25">
      <c r="C837" s="12" t="str">
        <f t="shared" si="26"/>
        <v>-</v>
      </c>
      <c r="D837" s="9" t="str">
        <f t="shared" si="27"/>
        <v>-</v>
      </c>
      <c r="E837" s="9" t="str">
        <f>IF(C837="-","-",IF(D837=maxgameno+2,"blank row 2",IF(D837=maxgameno+1,"blank row 1",INDEX(FixtureCode!$B$4:$AH$128,MATCH($C837,FixtureCode!$B$4:$B$128,0),MATCH("G"&amp;D837&amp;"-T1",FixtureCode!$B$4:$AH$4,0)))))</f>
        <v>-</v>
      </c>
      <c r="F837" s="13" t="str">
        <f>IF(C837="-","-",IF(D837=maxgameno+2,"blank row 2",IF(D837=maxgameno+1,"blank row 1",INDEX(FixtureCode!$B$4:$AH$128,MATCH($C837,FixtureCode!$B$4:$B$128,0),MATCH("G"&amp;D837&amp;"-T2",FixtureCode!$B$4:$AH$4,0)))))</f>
        <v>-</v>
      </c>
      <c r="G837" s="12" t="str">
        <f>IF(C837="-","-",IF(AND(ISNUMBER(Fixture!G841),ISNUMBER(Fixture!I841),Fixture!F841&lt;&gt;"BYE",Fixture!J841&lt;&gt;"BYE"),"Yes","-"))</f>
        <v>-</v>
      </c>
      <c r="H837" s="9" t="str">
        <f>IF(G837="-","-",IF(Fixture!G841&gt;Fixture!I841,Settings!$G$7,IF(Fixture!G841=Fixture!I841,Settings!$G$8,IF(Fixture!G841&lt;Fixture!I841,Settings!$G$9,"-"))))</f>
        <v>-</v>
      </c>
      <c r="I837" s="13" t="str">
        <f>IF(G837="-","-",IF(Fixture!I841&gt;Fixture!G841,Settings!$G$7,IF(Fixture!I841=Fixture!G841,Settings!$G$8,IF(Fixture!I841&lt;Fixture!G841,Settings!$G$9,"-"))))</f>
        <v>-</v>
      </c>
    </row>
    <row r="838" spans="3:9" x14ac:dyDescent="0.25">
      <c r="C838" s="12" t="str">
        <f t="shared" ref="C838:C901" si="28">IF(C837="-","-",IF(D837+1&lt;=maxgameno+2,C837,IF(C837+1&lt;=maxroundno,C837+1,"-")))</f>
        <v>-</v>
      </c>
      <c r="D838" s="9" t="str">
        <f t="shared" ref="D838:D901" si="29">IF(C838="-","-",IF(D837+1&lt;=maxgameno+2,D837+1,1))</f>
        <v>-</v>
      </c>
      <c r="E838" s="9" t="str">
        <f>IF(C838="-","-",IF(D838=maxgameno+2,"blank row 2",IF(D838=maxgameno+1,"blank row 1",INDEX(FixtureCode!$B$4:$AH$128,MATCH($C838,FixtureCode!$B$4:$B$128,0),MATCH("G"&amp;D838&amp;"-T1",FixtureCode!$B$4:$AH$4,0)))))</f>
        <v>-</v>
      </c>
      <c r="F838" s="13" t="str">
        <f>IF(C838="-","-",IF(D838=maxgameno+2,"blank row 2",IF(D838=maxgameno+1,"blank row 1",INDEX(FixtureCode!$B$4:$AH$128,MATCH($C838,FixtureCode!$B$4:$B$128,0),MATCH("G"&amp;D838&amp;"-T2",FixtureCode!$B$4:$AH$4,0)))))</f>
        <v>-</v>
      </c>
      <c r="G838" s="12" t="str">
        <f>IF(C838="-","-",IF(AND(ISNUMBER(Fixture!G842),ISNUMBER(Fixture!I842),Fixture!F842&lt;&gt;"BYE",Fixture!J842&lt;&gt;"BYE"),"Yes","-"))</f>
        <v>-</v>
      </c>
      <c r="H838" s="9" t="str">
        <f>IF(G838="-","-",IF(Fixture!G842&gt;Fixture!I842,Settings!$G$7,IF(Fixture!G842=Fixture!I842,Settings!$G$8,IF(Fixture!G842&lt;Fixture!I842,Settings!$G$9,"-"))))</f>
        <v>-</v>
      </c>
      <c r="I838" s="13" t="str">
        <f>IF(G838="-","-",IF(Fixture!I842&gt;Fixture!G842,Settings!$G$7,IF(Fixture!I842=Fixture!G842,Settings!$G$8,IF(Fixture!I842&lt;Fixture!G842,Settings!$G$9,"-"))))</f>
        <v>-</v>
      </c>
    </row>
    <row r="839" spans="3:9" x14ac:dyDescent="0.25">
      <c r="C839" s="12" t="str">
        <f t="shared" si="28"/>
        <v>-</v>
      </c>
      <c r="D839" s="9" t="str">
        <f t="shared" si="29"/>
        <v>-</v>
      </c>
      <c r="E839" s="9" t="str">
        <f>IF(C839="-","-",IF(D839=maxgameno+2,"blank row 2",IF(D839=maxgameno+1,"blank row 1",INDEX(FixtureCode!$B$4:$AH$128,MATCH($C839,FixtureCode!$B$4:$B$128,0),MATCH("G"&amp;D839&amp;"-T1",FixtureCode!$B$4:$AH$4,0)))))</f>
        <v>-</v>
      </c>
      <c r="F839" s="13" t="str">
        <f>IF(C839="-","-",IF(D839=maxgameno+2,"blank row 2",IF(D839=maxgameno+1,"blank row 1",INDEX(FixtureCode!$B$4:$AH$128,MATCH($C839,FixtureCode!$B$4:$B$128,0),MATCH("G"&amp;D839&amp;"-T2",FixtureCode!$B$4:$AH$4,0)))))</f>
        <v>-</v>
      </c>
      <c r="G839" s="12" t="str">
        <f>IF(C839="-","-",IF(AND(ISNUMBER(Fixture!G843),ISNUMBER(Fixture!I843),Fixture!F843&lt;&gt;"BYE",Fixture!J843&lt;&gt;"BYE"),"Yes","-"))</f>
        <v>-</v>
      </c>
      <c r="H839" s="9" t="str">
        <f>IF(G839="-","-",IF(Fixture!G843&gt;Fixture!I843,Settings!$G$7,IF(Fixture!G843=Fixture!I843,Settings!$G$8,IF(Fixture!G843&lt;Fixture!I843,Settings!$G$9,"-"))))</f>
        <v>-</v>
      </c>
      <c r="I839" s="13" t="str">
        <f>IF(G839="-","-",IF(Fixture!I843&gt;Fixture!G843,Settings!$G$7,IF(Fixture!I843=Fixture!G843,Settings!$G$8,IF(Fixture!I843&lt;Fixture!G843,Settings!$G$9,"-"))))</f>
        <v>-</v>
      </c>
    </row>
    <row r="840" spans="3:9" x14ac:dyDescent="0.25">
      <c r="C840" s="12" t="str">
        <f t="shared" si="28"/>
        <v>-</v>
      </c>
      <c r="D840" s="9" t="str">
        <f t="shared" si="29"/>
        <v>-</v>
      </c>
      <c r="E840" s="9" t="str">
        <f>IF(C840="-","-",IF(D840=maxgameno+2,"blank row 2",IF(D840=maxgameno+1,"blank row 1",INDEX(FixtureCode!$B$4:$AH$128,MATCH($C840,FixtureCode!$B$4:$B$128,0),MATCH("G"&amp;D840&amp;"-T1",FixtureCode!$B$4:$AH$4,0)))))</f>
        <v>-</v>
      </c>
      <c r="F840" s="13" t="str">
        <f>IF(C840="-","-",IF(D840=maxgameno+2,"blank row 2",IF(D840=maxgameno+1,"blank row 1",INDEX(FixtureCode!$B$4:$AH$128,MATCH($C840,FixtureCode!$B$4:$B$128,0),MATCH("G"&amp;D840&amp;"-T2",FixtureCode!$B$4:$AH$4,0)))))</f>
        <v>-</v>
      </c>
      <c r="G840" s="12" t="str">
        <f>IF(C840="-","-",IF(AND(ISNUMBER(Fixture!G844),ISNUMBER(Fixture!I844),Fixture!F844&lt;&gt;"BYE",Fixture!J844&lt;&gt;"BYE"),"Yes","-"))</f>
        <v>-</v>
      </c>
      <c r="H840" s="9" t="str">
        <f>IF(G840="-","-",IF(Fixture!G844&gt;Fixture!I844,Settings!$G$7,IF(Fixture!G844=Fixture!I844,Settings!$G$8,IF(Fixture!G844&lt;Fixture!I844,Settings!$G$9,"-"))))</f>
        <v>-</v>
      </c>
      <c r="I840" s="13" t="str">
        <f>IF(G840="-","-",IF(Fixture!I844&gt;Fixture!G844,Settings!$G$7,IF(Fixture!I844=Fixture!G844,Settings!$G$8,IF(Fixture!I844&lt;Fixture!G844,Settings!$G$9,"-"))))</f>
        <v>-</v>
      </c>
    </row>
    <row r="841" spans="3:9" x14ac:dyDescent="0.25">
      <c r="C841" s="12" t="str">
        <f t="shared" si="28"/>
        <v>-</v>
      </c>
      <c r="D841" s="9" t="str">
        <f t="shared" si="29"/>
        <v>-</v>
      </c>
      <c r="E841" s="9" t="str">
        <f>IF(C841="-","-",IF(D841=maxgameno+2,"blank row 2",IF(D841=maxgameno+1,"blank row 1",INDEX(FixtureCode!$B$4:$AH$128,MATCH($C841,FixtureCode!$B$4:$B$128,0),MATCH("G"&amp;D841&amp;"-T1",FixtureCode!$B$4:$AH$4,0)))))</f>
        <v>-</v>
      </c>
      <c r="F841" s="13" t="str">
        <f>IF(C841="-","-",IF(D841=maxgameno+2,"blank row 2",IF(D841=maxgameno+1,"blank row 1",INDEX(FixtureCode!$B$4:$AH$128,MATCH($C841,FixtureCode!$B$4:$B$128,0),MATCH("G"&amp;D841&amp;"-T2",FixtureCode!$B$4:$AH$4,0)))))</f>
        <v>-</v>
      </c>
      <c r="G841" s="12" t="str">
        <f>IF(C841="-","-",IF(AND(ISNUMBER(Fixture!G845),ISNUMBER(Fixture!I845),Fixture!F845&lt;&gt;"BYE",Fixture!J845&lt;&gt;"BYE"),"Yes","-"))</f>
        <v>-</v>
      </c>
      <c r="H841" s="9" t="str">
        <f>IF(G841="-","-",IF(Fixture!G845&gt;Fixture!I845,Settings!$G$7,IF(Fixture!G845=Fixture!I845,Settings!$G$8,IF(Fixture!G845&lt;Fixture!I845,Settings!$G$9,"-"))))</f>
        <v>-</v>
      </c>
      <c r="I841" s="13" t="str">
        <f>IF(G841="-","-",IF(Fixture!I845&gt;Fixture!G845,Settings!$G$7,IF(Fixture!I845=Fixture!G845,Settings!$G$8,IF(Fixture!I845&lt;Fixture!G845,Settings!$G$9,"-"))))</f>
        <v>-</v>
      </c>
    </row>
    <row r="842" spans="3:9" x14ac:dyDescent="0.25">
      <c r="C842" s="12" t="str">
        <f t="shared" si="28"/>
        <v>-</v>
      </c>
      <c r="D842" s="9" t="str">
        <f t="shared" si="29"/>
        <v>-</v>
      </c>
      <c r="E842" s="9" t="str">
        <f>IF(C842="-","-",IF(D842=maxgameno+2,"blank row 2",IF(D842=maxgameno+1,"blank row 1",INDEX(FixtureCode!$B$4:$AH$128,MATCH($C842,FixtureCode!$B$4:$B$128,0),MATCH("G"&amp;D842&amp;"-T1",FixtureCode!$B$4:$AH$4,0)))))</f>
        <v>-</v>
      </c>
      <c r="F842" s="13" t="str">
        <f>IF(C842="-","-",IF(D842=maxgameno+2,"blank row 2",IF(D842=maxgameno+1,"blank row 1",INDEX(FixtureCode!$B$4:$AH$128,MATCH($C842,FixtureCode!$B$4:$B$128,0),MATCH("G"&amp;D842&amp;"-T2",FixtureCode!$B$4:$AH$4,0)))))</f>
        <v>-</v>
      </c>
      <c r="G842" s="12" t="str">
        <f>IF(C842="-","-",IF(AND(ISNUMBER(Fixture!G846),ISNUMBER(Fixture!I846),Fixture!F846&lt;&gt;"BYE",Fixture!J846&lt;&gt;"BYE"),"Yes","-"))</f>
        <v>-</v>
      </c>
      <c r="H842" s="9" t="str">
        <f>IF(G842="-","-",IF(Fixture!G846&gt;Fixture!I846,Settings!$G$7,IF(Fixture!G846=Fixture!I846,Settings!$G$8,IF(Fixture!G846&lt;Fixture!I846,Settings!$G$9,"-"))))</f>
        <v>-</v>
      </c>
      <c r="I842" s="13" t="str">
        <f>IF(G842="-","-",IF(Fixture!I846&gt;Fixture!G846,Settings!$G$7,IF(Fixture!I846=Fixture!G846,Settings!$G$8,IF(Fixture!I846&lt;Fixture!G846,Settings!$G$9,"-"))))</f>
        <v>-</v>
      </c>
    </row>
    <row r="843" spans="3:9" x14ac:dyDescent="0.25">
      <c r="C843" s="12" t="str">
        <f t="shared" si="28"/>
        <v>-</v>
      </c>
      <c r="D843" s="9" t="str">
        <f t="shared" si="29"/>
        <v>-</v>
      </c>
      <c r="E843" s="9" t="str">
        <f>IF(C843="-","-",IF(D843=maxgameno+2,"blank row 2",IF(D843=maxgameno+1,"blank row 1",INDEX(FixtureCode!$B$4:$AH$128,MATCH($C843,FixtureCode!$B$4:$B$128,0),MATCH("G"&amp;D843&amp;"-T1",FixtureCode!$B$4:$AH$4,0)))))</f>
        <v>-</v>
      </c>
      <c r="F843" s="13" t="str">
        <f>IF(C843="-","-",IF(D843=maxgameno+2,"blank row 2",IF(D843=maxgameno+1,"blank row 1",INDEX(FixtureCode!$B$4:$AH$128,MATCH($C843,FixtureCode!$B$4:$B$128,0),MATCH("G"&amp;D843&amp;"-T2",FixtureCode!$B$4:$AH$4,0)))))</f>
        <v>-</v>
      </c>
      <c r="G843" s="12" t="str">
        <f>IF(C843="-","-",IF(AND(ISNUMBER(Fixture!G847),ISNUMBER(Fixture!I847),Fixture!F847&lt;&gt;"BYE",Fixture!J847&lt;&gt;"BYE"),"Yes","-"))</f>
        <v>-</v>
      </c>
      <c r="H843" s="9" t="str">
        <f>IF(G843="-","-",IF(Fixture!G847&gt;Fixture!I847,Settings!$G$7,IF(Fixture!G847=Fixture!I847,Settings!$G$8,IF(Fixture!G847&lt;Fixture!I847,Settings!$G$9,"-"))))</f>
        <v>-</v>
      </c>
      <c r="I843" s="13" t="str">
        <f>IF(G843="-","-",IF(Fixture!I847&gt;Fixture!G847,Settings!$G$7,IF(Fixture!I847=Fixture!G847,Settings!$G$8,IF(Fixture!I847&lt;Fixture!G847,Settings!$G$9,"-"))))</f>
        <v>-</v>
      </c>
    </row>
    <row r="844" spans="3:9" x14ac:dyDescent="0.25">
      <c r="C844" s="12" t="str">
        <f t="shared" si="28"/>
        <v>-</v>
      </c>
      <c r="D844" s="9" t="str">
        <f t="shared" si="29"/>
        <v>-</v>
      </c>
      <c r="E844" s="9" t="str">
        <f>IF(C844="-","-",IF(D844=maxgameno+2,"blank row 2",IF(D844=maxgameno+1,"blank row 1",INDEX(FixtureCode!$B$4:$AH$128,MATCH($C844,FixtureCode!$B$4:$B$128,0),MATCH("G"&amp;D844&amp;"-T1",FixtureCode!$B$4:$AH$4,0)))))</f>
        <v>-</v>
      </c>
      <c r="F844" s="13" t="str">
        <f>IF(C844="-","-",IF(D844=maxgameno+2,"blank row 2",IF(D844=maxgameno+1,"blank row 1",INDEX(FixtureCode!$B$4:$AH$128,MATCH($C844,FixtureCode!$B$4:$B$128,0),MATCH("G"&amp;D844&amp;"-T2",FixtureCode!$B$4:$AH$4,0)))))</f>
        <v>-</v>
      </c>
      <c r="G844" s="12" t="str">
        <f>IF(C844="-","-",IF(AND(ISNUMBER(Fixture!G848),ISNUMBER(Fixture!I848),Fixture!F848&lt;&gt;"BYE",Fixture!J848&lt;&gt;"BYE"),"Yes","-"))</f>
        <v>-</v>
      </c>
      <c r="H844" s="9" t="str">
        <f>IF(G844="-","-",IF(Fixture!G848&gt;Fixture!I848,Settings!$G$7,IF(Fixture!G848=Fixture!I848,Settings!$G$8,IF(Fixture!G848&lt;Fixture!I848,Settings!$G$9,"-"))))</f>
        <v>-</v>
      </c>
      <c r="I844" s="13" t="str">
        <f>IF(G844="-","-",IF(Fixture!I848&gt;Fixture!G848,Settings!$G$7,IF(Fixture!I848=Fixture!G848,Settings!$G$8,IF(Fixture!I848&lt;Fixture!G848,Settings!$G$9,"-"))))</f>
        <v>-</v>
      </c>
    </row>
    <row r="845" spans="3:9" x14ac:dyDescent="0.25">
      <c r="C845" s="12" t="str">
        <f t="shared" si="28"/>
        <v>-</v>
      </c>
      <c r="D845" s="9" t="str">
        <f t="shared" si="29"/>
        <v>-</v>
      </c>
      <c r="E845" s="9" t="str">
        <f>IF(C845="-","-",IF(D845=maxgameno+2,"blank row 2",IF(D845=maxgameno+1,"blank row 1",INDEX(FixtureCode!$B$4:$AH$128,MATCH($C845,FixtureCode!$B$4:$B$128,0),MATCH("G"&amp;D845&amp;"-T1",FixtureCode!$B$4:$AH$4,0)))))</f>
        <v>-</v>
      </c>
      <c r="F845" s="13" t="str">
        <f>IF(C845="-","-",IF(D845=maxgameno+2,"blank row 2",IF(D845=maxgameno+1,"blank row 1",INDEX(FixtureCode!$B$4:$AH$128,MATCH($C845,FixtureCode!$B$4:$B$128,0),MATCH("G"&amp;D845&amp;"-T2",FixtureCode!$B$4:$AH$4,0)))))</f>
        <v>-</v>
      </c>
      <c r="G845" s="12" t="str">
        <f>IF(C845="-","-",IF(AND(ISNUMBER(Fixture!G849),ISNUMBER(Fixture!I849),Fixture!F849&lt;&gt;"BYE",Fixture!J849&lt;&gt;"BYE"),"Yes","-"))</f>
        <v>-</v>
      </c>
      <c r="H845" s="9" t="str">
        <f>IF(G845="-","-",IF(Fixture!G849&gt;Fixture!I849,Settings!$G$7,IF(Fixture!G849=Fixture!I849,Settings!$G$8,IF(Fixture!G849&lt;Fixture!I849,Settings!$G$9,"-"))))</f>
        <v>-</v>
      </c>
      <c r="I845" s="13" t="str">
        <f>IF(G845="-","-",IF(Fixture!I849&gt;Fixture!G849,Settings!$G$7,IF(Fixture!I849=Fixture!G849,Settings!$G$8,IF(Fixture!I849&lt;Fixture!G849,Settings!$G$9,"-"))))</f>
        <v>-</v>
      </c>
    </row>
    <row r="846" spans="3:9" x14ac:dyDescent="0.25">
      <c r="C846" s="12" t="str">
        <f t="shared" si="28"/>
        <v>-</v>
      </c>
      <c r="D846" s="9" t="str">
        <f t="shared" si="29"/>
        <v>-</v>
      </c>
      <c r="E846" s="9" t="str">
        <f>IF(C846="-","-",IF(D846=maxgameno+2,"blank row 2",IF(D846=maxgameno+1,"blank row 1",INDEX(FixtureCode!$B$4:$AH$128,MATCH($C846,FixtureCode!$B$4:$B$128,0),MATCH("G"&amp;D846&amp;"-T1",FixtureCode!$B$4:$AH$4,0)))))</f>
        <v>-</v>
      </c>
      <c r="F846" s="13" t="str">
        <f>IF(C846="-","-",IF(D846=maxgameno+2,"blank row 2",IF(D846=maxgameno+1,"blank row 1",INDEX(FixtureCode!$B$4:$AH$128,MATCH($C846,FixtureCode!$B$4:$B$128,0),MATCH("G"&amp;D846&amp;"-T2",FixtureCode!$B$4:$AH$4,0)))))</f>
        <v>-</v>
      </c>
      <c r="G846" s="12" t="str">
        <f>IF(C846="-","-",IF(AND(ISNUMBER(Fixture!G850),ISNUMBER(Fixture!I850),Fixture!F850&lt;&gt;"BYE",Fixture!J850&lt;&gt;"BYE"),"Yes","-"))</f>
        <v>-</v>
      </c>
      <c r="H846" s="9" t="str">
        <f>IF(G846="-","-",IF(Fixture!G850&gt;Fixture!I850,Settings!$G$7,IF(Fixture!G850=Fixture!I850,Settings!$G$8,IF(Fixture!G850&lt;Fixture!I850,Settings!$G$9,"-"))))</f>
        <v>-</v>
      </c>
      <c r="I846" s="13" t="str">
        <f>IF(G846="-","-",IF(Fixture!I850&gt;Fixture!G850,Settings!$G$7,IF(Fixture!I850=Fixture!G850,Settings!$G$8,IF(Fixture!I850&lt;Fixture!G850,Settings!$G$9,"-"))))</f>
        <v>-</v>
      </c>
    </row>
    <row r="847" spans="3:9" x14ac:dyDescent="0.25">
      <c r="C847" s="12" t="str">
        <f t="shared" si="28"/>
        <v>-</v>
      </c>
      <c r="D847" s="9" t="str">
        <f t="shared" si="29"/>
        <v>-</v>
      </c>
      <c r="E847" s="9" t="str">
        <f>IF(C847="-","-",IF(D847=maxgameno+2,"blank row 2",IF(D847=maxgameno+1,"blank row 1",INDEX(FixtureCode!$B$4:$AH$128,MATCH($C847,FixtureCode!$B$4:$B$128,0),MATCH("G"&amp;D847&amp;"-T1",FixtureCode!$B$4:$AH$4,0)))))</f>
        <v>-</v>
      </c>
      <c r="F847" s="13" t="str">
        <f>IF(C847="-","-",IF(D847=maxgameno+2,"blank row 2",IF(D847=maxgameno+1,"blank row 1",INDEX(FixtureCode!$B$4:$AH$128,MATCH($C847,FixtureCode!$B$4:$B$128,0),MATCH("G"&amp;D847&amp;"-T2",FixtureCode!$B$4:$AH$4,0)))))</f>
        <v>-</v>
      </c>
      <c r="G847" s="12" t="str">
        <f>IF(C847="-","-",IF(AND(ISNUMBER(Fixture!G851),ISNUMBER(Fixture!I851),Fixture!F851&lt;&gt;"BYE",Fixture!J851&lt;&gt;"BYE"),"Yes","-"))</f>
        <v>-</v>
      </c>
      <c r="H847" s="9" t="str">
        <f>IF(G847="-","-",IF(Fixture!G851&gt;Fixture!I851,Settings!$G$7,IF(Fixture!G851=Fixture!I851,Settings!$G$8,IF(Fixture!G851&lt;Fixture!I851,Settings!$G$9,"-"))))</f>
        <v>-</v>
      </c>
      <c r="I847" s="13" t="str">
        <f>IF(G847="-","-",IF(Fixture!I851&gt;Fixture!G851,Settings!$G$7,IF(Fixture!I851=Fixture!G851,Settings!$G$8,IF(Fixture!I851&lt;Fixture!G851,Settings!$G$9,"-"))))</f>
        <v>-</v>
      </c>
    </row>
    <row r="848" spans="3:9" x14ac:dyDescent="0.25">
      <c r="C848" s="12" t="str">
        <f t="shared" si="28"/>
        <v>-</v>
      </c>
      <c r="D848" s="9" t="str">
        <f t="shared" si="29"/>
        <v>-</v>
      </c>
      <c r="E848" s="9" t="str">
        <f>IF(C848="-","-",IF(D848=maxgameno+2,"blank row 2",IF(D848=maxgameno+1,"blank row 1",INDEX(FixtureCode!$B$4:$AH$128,MATCH($C848,FixtureCode!$B$4:$B$128,0),MATCH("G"&amp;D848&amp;"-T1",FixtureCode!$B$4:$AH$4,0)))))</f>
        <v>-</v>
      </c>
      <c r="F848" s="13" t="str">
        <f>IF(C848="-","-",IF(D848=maxgameno+2,"blank row 2",IF(D848=maxgameno+1,"blank row 1",INDEX(FixtureCode!$B$4:$AH$128,MATCH($C848,FixtureCode!$B$4:$B$128,0),MATCH("G"&amp;D848&amp;"-T2",FixtureCode!$B$4:$AH$4,0)))))</f>
        <v>-</v>
      </c>
      <c r="G848" s="12" t="str">
        <f>IF(C848="-","-",IF(AND(ISNUMBER(Fixture!G852),ISNUMBER(Fixture!I852),Fixture!F852&lt;&gt;"BYE",Fixture!J852&lt;&gt;"BYE"),"Yes","-"))</f>
        <v>-</v>
      </c>
      <c r="H848" s="9" t="str">
        <f>IF(G848="-","-",IF(Fixture!G852&gt;Fixture!I852,Settings!$G$7,IF(Fixture!G852=Fixture!I852,Settings!$G$8,IF(Fixture!G852&lt;Fixture!I852,Settings!$G$9,"-"))))</f>
        <v>-</v>
      </c>
      <c r="I848" s="13" t="str">
        <f>IF(G848="-","-",IF(Fixture!I852&gt;Fixture!G852,Settings!$G$7,IF(Fixture!I852=Fixture!G852,Settings!$G$8,IF(Fixture!I852&lt;Fixture!G852,Settings!$G$9,"-"))))</f>
        <v>-</v>
      </c>
    </row>
    <row r="849" spans="3:9" x14ac:dyDescent="0.25">
      <c r="C849" s="12" t="str">
        <f t="shared" si="28"/>
        <v>-</v>
      </c>
      <c r="D849" s="9" t="str">
        <f t="shared" si="29"/>
        <v>-</v>
      </c>
      <c r="E849" s="9" t="str">
        <f>IF(C849="-","-",IF(D849=maxgameno+2,"blank row 2",IF(D849=maxgameno+1,"blank row 1",INDEX(FixtureCode!$B$4:$AH$128,MATCH($C849,FixtureCode!$B$4:$B$128,0),MATCH("G"&amp;D849&amp;"-T1",FixtureCode!$B$4:$AH$4,0)))))</f>
        <v>-</v>
      </c>
      <c r="F849" s="13" t="str">
        <f>IF(C849="-","-",IF(D849=maxgameno+2,"blank row 2",IF(D849=maxgameno+1,"blank row 1",INDEX(FixtureCode!$B$4:$AH$128,MATCH($C849,FixtureCode!$B$4:$B$128,0),MATCH("G"&amp;D849&amp;"-T2",FixtureCode!$B$4:$AH$4,0)))))</f>
        <v>-</v>
      </c>
      <c r="G849" s="12" t="str">
        <f>IF(C849="-","-",IF(AND(ISNUMBER(Fixture!G853),ISNUMBER(Fixture!I853),Fixture!F853&lt;&gt;"BYE",Fixture!J853&lt;&gt;"BYE"),"Yes","-"))</f>
        <v>-</v>
      </c>
      <c r="H849" s="9" t="str">
        <f>IF(G849="-","-",IF(Fixture!G853&gt;Fixture!I853,Settings!$G$7,IF(Fixture!G853=Fixture!I853,Settings!$G$8,IF(Fixture!G853&lt;Fixture!I853,Settings!$G$9,"-"))))</f>
        <v>-</v>
      </c>
      <c r="I849" s="13" t="str">
        <f>IF(G849="-","-",IF(Fixture!I853&gt;Fixture!G853,Settings!$G$7,IF(Fixture!I853=Fixture!G853,Settings!$G$8,IF(Fixture!I853&lt;Fixture!G853,Settings!$G$9,"-"))))</f>
        <v>-</v>
      </c>
    </row>
    <row r="850" spans="3:9" x14ac:dyDescent="0.25">
      <c r="C850" s="12" t="str">
        <f t="shared" si="28"/>
        <v>-</v>
      </c>
      <c r="D850" s="9" t="str">
        <f t="shared" si="29"/>
        <v>-</v>
      </c>
      <c r="E850" s="9" t="str">
        <f>IF(C850="-","-",IF(D850=maxgameno+2,"blank row 2",IF(D850=maxgameno+1,"blank row 1",INDEX(FixtureCode!$B$4:$AH$128,MATCH($C850,FixtureCode!$B$4:$B$128,0),MATCH("G"&amp;D850&amp;"-T1",FixtureCode!$B$4:$AH$4,0)))))</f>
        <v>-</v>
      </c>
      <c r="F850" s="13" t="str">
        <f>IF(C850="-","-",IF(D850=maxgameno+2,"blank row 2",IF(D850=maxgameno+1,"blank row 1",INDEX(FixtureCode!$B$4:$AH$128,MATCH($C850,FixtureCode!$B$4:$B$128,0),MATCH("G"&amp;D850&amp;"-T2",FixtureCode!$B$4:$AH$4,0)))))</f>
        <v>-</v>
      </c>
      <c r="G850" s="12" t="str">
        <f>IF(C850="-","-",IF(AND(ISNUMBER(Fixture!G854),ISNUMBER(Fixture!I854),Fixture!F854&lt;&gt;"BYE",Fixture!J854&lt;&gt;"BYE"),"Yes","-"))</f>
        <v>-</v>
      </c>
      <c r="H850" s="9" t="str">
        <f>IF(G850="-","-",IF(Fixture!G854&gt;Fixture!I854,Settings!$G$7,IF(Fixture!G854=Fixture!I854,Settings!$G$8,IF(Fixture!G854&lt;Fixture!I854,Settings!$G$9,"-"))))</f>
        <v>-</v>
      </c>
      <c r="I850" s="13" t="str">
        <f>IF(G850="-","-",IF(Fixture!I854&gt;Fixture!G854,Settings!$G$7,IF(Fixture!I854=Fixture!G854,Settings!$G$8,IF(Fixture!I854&lt;Fixture!G854,Settings!$G$9,"-"))))</f>
        <v>-</v>
      </c>
    </row>
    <row r="851" spans="3:9" x14ac:dyDescent="0.25">
      <c r="C851" s="12" t="str">
        <f t="shared" si="28"/>
        <v>-</v>
      </c>
      <c r="D851" s="9" t="str">
        <f t="shared" si="29"/>
        <v>-</v>
      </c>
      <c r="E851" s="9" t="str">
        <f>IF(C851="-","-",IF(D851=maxgameno+2,"blank row 2",IF(D851=maxgameno+1,"blank row 1",INDEX(FixtureCode!$B$4:$AH$128,MATCH($C851,FixtureCode!$B$4:$B$128,0),MATCH("G"&amp;D851&amp;"-T1",FixtureCode!$B$4:$AH$4,0)))))</f>
        <v>-</v>
      </c>
      <c r="F851" s="13" t="str">
        <f>IF(C851="-","-",IF(D851=maxgameno+2,"blank row 2",IF(D851=maxgameno+1,"blank row 1",INDEX(FixtureCode!$B$4:$AH$128,MATCH($C851,FixtureCode!$B$4:$B$128,0),MATCH("G"&amp;D851&amp;"-T2",FixtureCode!$B$4:$AH$4,0)))))</f>
        <v>-</v>
      </c>
      <c r="G851" s="12" t="str">
        <f>IF(C851="-","-",IF(AND(ISNUMBER(Fixture!G855),ISNUMBER(Fixture!I855),Fixture!F855&lt;&gt;"BYE",Fixture!J855&lt;&gt;"BYE"),"Yes","-"))</f>
        <v>-</v>
      </c>
      <c r="H851" s="9" t="str">
        <f>IF(G851="-","-",IF(Fixture!G855&gt;Fixture!I855,Settings!$G$7,IF(Fixture!G855=Fixture!I855,Settings!$G$8,IF(Fixture!G855&lt;Fixture!I855,Settings!$G$9,"-"))))</f>
        <v>-</v>
      </c>
      <c r="I851" s="13" t="str">
        <f>IF(G851="-","-",IF(Fixture!I855&gt;Fixture!G855,Settings!$G$7,IF(Fixture!I855=Fixture!G855,Settings!$G$8,IF(Fixture!I855&lt;Fixture!G855,Settings!$G$9,"-"))))</f>
        <v>-</v>
      </c>
    </row>
    <row r="852" spans="3:9" x14ac:dyDescent="0.25">
      <c r="C852" s="12" t="str">
        <f t="shared" si="28"/>
        <v>-</v>
      </c>
      <c r="D852" s="9" t="str">
        <f t="shared" si="29"/>
        <v>-</v>
      </c>
      <c r="E852" s="9" t="str">
        <f>IF(C852="-","-",IF(D852=maxgameno+2,"blank row 2",IF(D852=maxgameno+1,"blank row 1",INDEX(FixtureCode!$B$4:$AH$128,MATCH($C852,FixtureCode!$B$4:$B$128,0),MATCH("G"&amp;D852&amp;"-T1",FixtureCode!$B$4:$AH$4,0)))))</f>
        <v>-</v>
      </c>
      <c r="F852" s="13" t="str">
        <f>IF(C852="-","-",IF(D852=maxgameno+2,"blank row 2",IF(D852=maxgameno+1,"blank row 1",INDEX(FixtureCode!$B$4:$AH$128,MATCH($C852,FixtureCode!$B$4:$B$128,0),MATCH("G"&amp;D852&amp;"-T2",FixtureCode!$B$4:$AH$4,0)))))</f>
        <v>-</v>
      </c>
      <c r="G852" s="12" t="str">
        <f>IF(C852="-","-",IF(AND(ISNUMBER(Fixture!G856),ISNUMBER(Fixture!I856),Fixture!F856&lt;&gt;"BYE",Fixture!J856&lt;&gt;"BYE"),"Yes","-"))</f>
        <v>-</v>
      </c>
      <c r="H852" s="9" t="str">
        <f>IF(G852="-","-",IF(Fixture!G856&gt;Fixture!I856,Settings!$G$7,IF(Fixture!G856=Fixture!I856,Settings!$G$8,IF(Fixture!G856&lt;Fixture!I856,Settings!$G$9,"-"))))</f>
        <v>-</v>
      </c>
      <c r="I852" s="13" t="str">
        <f>IF(G852="-","-",IF(Fixture!I856&gt;Fixture!G856,Settings!$G$7,IF(Fixture!I856=Fixture!G856,Settings!$G$8,IF(Fixture!I856&lt;Fixture!G856,Settings!$G$9,"-"))))</f>
        <v>-</v>
      </c>
    </row>
    <row r="853" spans="3:9" x14ac:dyDescent="0.25">
      <c r="C853" s="12" t="str">
        <f t="shared" si="28"/>
        <v>-</v>
      </c>
      <c r="D853" s="9" t="str">
        <f t="shared" si="29"/>
        <v>-</v>
      </c>
      <c r="E853" s="9" t="str">
        <f>IF(C853="-","-",IF(D853=maxgameno+2,"blank row 2",IF(D853=maxgameno+1,"blank row 1",INDEX(FixtureCode!$B$4:$AH$128,MATCH($C853,FixtureCode!$B$4:$B$128,0),MATCH("G"&amp;D853&amp;"-T1",FixtureCode!$B$4:$AH$4,0)))))</f>
        <v>-</v>
      </c>
      <c r="F853" s="13" t="str">
        <f>IF(C853="-","-",IF(D853=maxgameno+2,"blank row 2",IF(D853=maxgameno+1,"blank row 1",INDEX(FixtureCode!$B$4:$AH$128,MATCH($C853,FixtureCode!$B$4:$B$128,0),MATCH("G"&amp;D853&amp;"-T2",FixtureCode!$B$4:$AH$4,0)))))</f>
        <v>-</v>
      </c>
      <c r="G853" s="12" t="str">
        <f>IF(C853="-","-",IF(AND(ISNUMBER(Fixture!G857),ISNUMBER(Fixture!I857),Fixture!F857&lt;&gt;"BYE",Fixture!J857&lt;&gt;"BYE"),"Yes","-"))</f>
        <v>-</v>
      </c>
      <c r="H853" s="9" t="str">
        <f>IF(G853="-","-",IF(Fixture!G857&gt;Fixture!I857,Settings!$G$7,IF(Fixture!G857=Fixture!I857,Settings!$G$8,IF(Fixture!G857&lt;Fixture!I857,Settings!$G$9,"-"))))</f>
        <v>-</v>
      </c>
      <c r="I853" s="13" t="str">
        <f>IF(G853="-","-",IF(Fixture!I857&gt;Fixture!G857,Settings!$G$7,IF(Fixture!I857=Fixture!G857,Settings!$G$8,IF(Fixture!I857&lt;Fixture!G857,Settings!$G$9,"-"))))</f>
        <v>-</v>
      </c>
    </row>
    <row r="854" spans="3:9" x14ac:dyDescent="0.25">
      <c r="C854" s="12" t="str">
        <f t="shared" si="28"/>
        <v>-</v>
      </c>
      <c r="D854" s="9" t="str">
        <f t="shared" si="29"/>
        <v>-</v>
      </c>
      <c r="E854" s="9" t="str">
        <f>IF(C854="-","-",IF(D854=maxgameno+2,"blank row 2",IF(D854=maxgameno+1,"blank row 1",INDEX(FixtureCode!$B$4:$AH$128,MATCH($C854,FixtureCode!$B$4:$B$128,0),MATCH("G"&amp;D854&amp;"-T1",FixtureCode!$B$4:$AH$4,0)))))</f>
        <v>-</v>
      </c>
      <c r="F854" s="13" t="str">
        <f>IF(C854="-","-",IF(D854=maxgameno+2,"blank row 2",IF(D854=maxgameno+1,"blank row 1",INDEX(FixtureCode!$B$4:$AH$128,MATCH($C854,FixtureCode!$B$4:$B$128,0),MATCH("G"&amp;D854&amp;"-T2",FixtureCode!$B$4:$AH$4,0)))))</f>
        <v>-</v>
      </c>
      <c r="G854" s="12" t="str">
        <f>IF(C854="-","-",IF(AND(ISNUMBER(Fixture!G858),ISNUMBER(Fixture!I858),Fixture!F858&lt;&gt;"BYE",Fixture!J858&lt;&gt;"BYE"),"Yes","-"))</f>
        <v>-</v>
      </c>
      <c r="H854" s="9" t="str">
        <f>IF(G854="-","-",IF(Fixture!G858&gt;Fixture!I858,Settings!$G$7,IF(Fixture!G858=Fixture!I858,Settings!$G$8,IF(Fixture!G858&lt;Fixture!I858,Settings!$G$9,"-"))))</f>
        <v>-</v>
      </c>
      <c r="I854" s="13" t="str">
        <f>IF(G854="-","-",IF(Fixture!I858&gt;Fixture!G858,Settings!$G$7,IF(Fixture!I858=Fixture!G858,Settings!$G$8,IF(Fixture!I858&lt;Fixture!G858,Settings!$G$9,"-"))))</f>
        <v>-</v>
      </c>
    </row>
    <row r="855" spans="3:9" x14ac:dyDescent="0.25">
      <c r="C855" s="12" t="str">
        <f t="shared" si="28"/>
        <v>-</v>
      </c>
      <c r="D855" s="9" t="str">
        <f t="shared" si="29"/>
        <v>-</v>
      </c>
      <c r="E855" s="9" t="str">
        <f>IF(C855="-","-",IF(D855=maxgameno+2,"blank row 2",IF(D855=maxgameno+1,"blank row 1",INDEX(FixtureCode!$B$4:$AH$128,MATCH($C855,FixtureCode!$B$4:$B$128,0),MATCH("G"&amp;D855&amp;"-T1",FixtureCode!$B$4:$AH$4,0)))))</f>
        <v>-</v>
      </c>
      <c r="F855" s="13" t="str">
        <f>IF(C855="-","-",IF(D855=maxgameno+2,"blank row 2",IF(D855=maxgameno+1,"blank row 1",INDEX(FixtureCode!$B$4:$AH$128,MATCH($C855,FixtureCode!$B$4:$B$128,0),MATCH("G"&amp;D855&amp;"-T2",FixtureCode!$B$4:$AH$4,0)))))</f>
        <v>-</v>
      </c>
      <c r="G855" s="12" t="str">
        <f>IF(C855="-","-",IF(AND(ISNUMBER(Fixture!G859),ISNUMBER(Fixture!I859),Fixture!F859&lt;&gt;"BYE",Fixture!J859&lt;&gt;"BYE"),"Yes","-"))</f>
        <v>-</v>
      </c>
      <c r="H855" s="9" t="str">
        <f>IF(G855="-","-",IF(Fixture!G859&gt;Fixture!I859,Settings!$G$7,IF(Fixture!G859=Fixture!I859,Settings!$G$8,IF(Fixture!G859&lt;Fixture!I859,Settings!$G$9,"-"))))</f>
        <v>-</v>
      </c>
      <c r="I855" s="13" t="str">
        <f>IF(G855="-","-",IF(Fixture!I859&gt;Fixture!G859,Settings!$G$7,IF(Fixture!I859=Fixture!G859,Settings!$G$8,IF(Fixture!I859&lt;Fixture!G859,Settings!$G$9,"-"))))</f>
        <v>-</v>
      </c>
    </row>
    <row r="856" spans="3:9" x14ac:dyDescent="0.25">
      <c r="C856" s="12" t="str">
        <f t="shared" si="28"/>
        <v>-</v>
      </c>
      <c r="D856" s="9" t="str">
        <f t="shared" si="29"/>
        <v>-</v>
      </c>
      <c r="E856" s="9" t="str">
        <f>IF(C856="-","-",IF(D856=maxgameno+2,"blank row 2",IF(D856=maxgameno+1,"blank row 1",INDEX(FixtureCode!$B$4:$AH$128,MATCH($C856,FixtureCode!$B$4:$B$128,0),MATCH("G"&amp;D856&amp;"-T1",FixtureCode!$B$4:$AH$4,0)))))</f>
        <v>-</v>
      </c>
      <c r="F856" s="13" t="str">
        <f>IF(C856="-","-",IF(D856=maxgameno+2,"blank row 2",IF(D856=maxgameno+1,"blank row 1",INDEX(FixtureCode!$B$4:$AH$128,MATCH($C856,FixtureCode!$B$4:$B$128,0),MATCH("G"&amp;D856&amp;"-T2",FixtureCode!$B$4:$AH$4,0)))))</f>
        <v>-</v>
      </c>
      <c r="G856" s="12" t="str">
        <f>IF(C856="-","-",IF(AND(ISNUMBER(Fixture!G860),ISNUMBER(Fixture!I860),Fixture!F860&lt;&gt;"BYE",Fixture!J860&lt;&gt;"BYE"),"Yes","-"))</f>
        <v>-</v>
      </c>
      <c r="H856" s="9" t="str">
        <f>IF(G856="-","-",IF(Fixture!G860&gt;Fixture!I860,Settings!$G$7,IF(Fixture!G860=Fixture!I860,Settings!$G$8,IF(Fixture!G860&lt;Fixture!I860,Settings!$G$9,"-"))))</f>
        <v>-</v>
      </c>
      <c r="I856" s="13" t="str">
        <f>IF(G856="-","-",IF(Fixture!I860&gt;Fixture!G860,Settings!$G$7,IF(Fixture!I860=Fixture!G860,Settings!$G$8,IF(Fixture!I860&lt;Fixture!G860,Settings!$G$9,"-"))))</f>
        <v>-</v>
      </c>
    </row>
    <row r="857" spans="3:9" x14ac:dyDescent="0.25">
      <c r="C857" s="12" t="str">
        <f t="shared" si="28"/>
        <v>-</v>
      </c>
      <c r="D857" s="9" t="str">
        <f t="shared" si="29"/>
        <v>-</v>
      </c>
      <c r="E857" s="9" t="str">
        <f>IF(C857="-","-",IF(D857=maxgameno+2,"blank row 2",IF(D857=maxgameno+1,"blank row 1",INDEX(FixtureCode!$B$4:$AH$128,MATCH($C857,FixtureCode!$B$4:$B$128,0),MATCH("G"&amp;D857&amp;"-T1",FixtureCode!$B$4:$AH$4,0)))))</f>
        <v>-</v>
      </c>
      <c r="F857" s="13" t="str">
        <f>IF(C857="-","-",IF(D857=maxgameno+2,"blank row 2",IF(D857=maxgameno+1,"blank row 1",INDEX(FixtureCode!$B$4:$AH$128,MATCH($C857,FixtureCode!$B$4:$B$128,0),MATCH("G"&amp;D857&amp;"-T2",FixtureCode!$B$4:$AH$4,0)))))</f>
        <v>-</v>
      </c>
      <c r="G857" s="12" t="str">
        <f>IF(C857="-","-",IF(AND(ISNUMBER(Fixture!G861),ISNUMBER(Fixture!I861),Fixture!F861&lt;&gt;"BYE",Fixture!J861&lt;&gt;"BYE"),"Yes","-"))</f>
        <v>-</v>
      </c>
      <c r="H857" s="9" t="str">
        <f>IF(G857="-","-",IF(Fixture!G861&gt;Fixture!I861,Settings!$G$7,IF(Fixture!G861=Fixture!I861,Settings!$G$8,IF(Fixture!G861&lt;Fixture!I861,Settings!$G$9,"-"))))</f>
        <v>-</v>
      </c>
      <c r="I857" s="13" t="str">
        <f>IF(G857="-","-",IF(Fixture!I861&gt;Fixture!G861,Settings!$G$7,IF(Fixture!I861=Fixture!G861,Settings!$G$8,IF(Fixture!I861&lt;Fixture!G861,Settings!$G$9,"-"))))</f>
        <v>-</v>
      </c>
    </row>
    <row r="858" spans="3:9" x14ac:dyDescent="0.25">
      <c r="C858" s="12" t="str">
        <f t="shared" si="28"/>
        <v>-</v>
      </c>
      <c r="D858" s="9" t="str">
        <f t="shared" si="29"/>
        <v>-</v>
      </c>
      <c r="E858" s="9" t="str">
        <f>IF(C858="-","-",IF(D858=maxgameno+2,"blank row 2",IF(D858=maxgameno+1,"blank row 1",INDEX(FixtureCode!$B$4:$AH$128,MATCH($C858,FixtureCode!$B$4:$B$128,0),MATCH("G"&amp;D858&amp;"-T1",FixtureCode!$B$4:$AH$4,0)))))</f>
        <v>-</v>
      </c>
      <c r="F858" s="13" t="str">
        <f>IF(C858="-","-",IF(D858=maxgameno+2,"blank row 2",IF(D858=maxgameno+1,"blank row 1",INDEX(FixtureCode!$B$4:$AH$128,MATCH($C858,FixtureCode!$B$4:$B$128,0),MATCH("G"&amp;D858&amp;"-T2",FixtureCode!$B$4:$AH$4,0)))))</f>
        <v>-</v>
      </c>
      <c r="G858" s="12" t="str">
        <f>IF(C858="-","-",IF(AND(ISNUMBER(Fixture!G862),ISNUMBER(Fixture!I862),Fixture!F862&lt;&gt;"BYE",Fixture!J862&lt;&gt;"BYE"),"Yes","-"))</f>
        <v>-</v>
      </c>
      <c r="H858" s="9" t="str">
        <f>IF(G858="-","-",IF(Fixture!G862&gt;Fixture!I862,Settings!$G$7,IF(Fixture!G862=Fixture!I862,Settings!$G$8,IF(Fixture!G862&lt;Fixture!I862,Settings!$G$9,"-"))))</f>
        <v>-</v>
      </c>
      <c r="I858" s="13" t="str">
        <f>IF(G858="-","-",IF(Fixture!I862&gt;Fixture!G862,Settings!$G$7,IF(Fixture!I862=Fixture!G862,Settings!$G$8,IF(Fixture!I862&lt;Fixture!G862,Settings!$G$9,"-"))))</f>
        <v>-</v>
      </c>
    </row>
    <row r="859" spans="3:9" x14ac:dyDescent="0.25">
      <c r="C859" s="12" t="str">
        <f t="shared" si="28"/>
        <v>-</v>
      </c>
      <c r="D859" s="9" t="str">
        <f t="shared" si="29"/>
        <v>-</v>
      </c>
      <c r="E859" s="9" t="str">
        <f>IF(C859="-","-",IF(D859=maxgameno+2,"blank row 2",IF(D859=maxgameno+1,"blank row 1",INDEX(FixtureCode!$B$4:$AH$128,MATCH($C859,FixtureCode!$B$4:$B$128,0),MATCH("G"&amp;D859&amp;"-T1",FixtureCode!$B$4:$AH$4,0)))))</f>
        <v>-</v>
      </c>
      <c r="F859" s="13" t="str">
        <f>IF(C859="-","-",IF(D859=maxgameno+2,"blank row 2",IF(D859=maxgameno+1,"blank row 1",INDEX(FixtureCode!$B$4:$AH$128,MATCH($C859,FixtureCode!$B$4:$B$128,0),MATCH("G"&amp;D859&amp;"-T2",FixtureCode!$B$4:$AH$4,0)))))</f>
        <v>-</v>
      </c>
      <c r="G859" s="12" t="str">
        <f>IF(C859="-","-",IF(AND(ISNUMBER(Fixture!G863),ISNUMBER(Fixture!I863),Fixture!F863&lt;&gt;"BYE",Fixture!J863&lt;&gt;"BYE"),"Yes","-"))</f>
        <v>-</v>
      </c>
      <c r="H859" s="9" t="str">
        <f>IF(G859="-","-",IF(Fixture!G863&gt;Fixture!I863,Settings!$G$7,IF(Fixture!G863=Fixture!I863,Settings!$G$8,IF(Fixture!G863&lt;Fixture!I863,Settings!$G$9,"-"))))</f>
        <v>-</v>
      </c>
      <c r="I859" s="13" t="str">
        <f>IF(G859="-","-",IF(Fixture!I863&gt;Fixture!G863,Settings!$G$7,IF(Fixture!I863=Fixture!G863,Settings!$G$8,IF(Fixture!I863&lt;Fixture!G863,Settings!$G$9,"-"))))</f>
        <v>-</v>
      </c>
    </row>
    <row r="860" spans="3:9" x14ac:dyDescent="0.25">
      <c r="C860" s="12" t="str">
        <f t="shared" si="28"/>
        <v>-</v>
      </c>
      <c r="D860" s="9" t="str">
        <f t="shared" si="29"/>
        <v>-</v>
      </c>
      <c r="E860" s="9" t="str">
        <f>IF(C860="-","-",IF(D860=maxgameno+2,"blank row 2",IF(D860=maxgameno+1,"blank row 1",INDEX(FixtureCode!$B$4:$AH$128,MATCH($C860,FixtureCode!$B$4:$B$128,0),MATCH("G"&amp;D860&amp;"-T1",FixtureCode!$B$4:$AH$4,0)))))</f>
        <v>-</v>
      </c>
      <c r="F860" s="13" t="str">
        <f>IF(C860="-","-",IF(D860=maxgameno+2,"blank row 2",IF(D860=maxgameno+1,"blank row 1",INDEX(FixtureCode!$B$4:$AH$128,MATCH($C860,FixtureCode!$B$4:$B$128,0),MATCH("G"&amp;D860&amp;"-T2",FixtureCode!$B$4:$AH$4,0)))))</f>
        <v>-</v>
      </c>
      <c r="G860" s="12" t="str">
        <f>IF(C860="-","-",IF(AND(ISNUMBER(Fixture!G864),ISNUMBER(Fixture!I864),Fixture!F864&lt;&gt;"BYE",Fixture!J864&lt;&gt;"BYE"),"Yes","-"))</f>
        <v>-</v>
      </c>
      <c r="H860" s="9" t="str">
        <f>IF(G860="-","-",IF(Fixture!G864&gt;Fixture!I864,Settings!$G$7,IF(Fixture!G864=Fixture!I864,Settings!$G$8,IF(Fixture!G864&lt;Fixture!I864,Settings!$G$9,"-"))))</f>
        <v>-</v>
      </c>
      <c r="I860" s="13" t="str">
        <f>IF(G860="-","-",IF(Fixture!I864&gt;Fixture!G864,Settings!$G$7,IF(Fixture!I864=Fixture!G864,Settings!$G$8,IF(Fixture!I864&lt;Fixture!G864,Settings!$G$9,"-"))))</f>
        <v>-</v>
      </c>
    </row>
    <row r="861" spans="3:9" x14ac:dyDescent="0.25">
      <c r="C861" s="12" t="str">
        <f t="shared" si="28"/>
        <v>-</v>
      </c>
      <c r="D861" s="9" t="str">
        <f t="shared" si="29"/>
        <v>-</v>
      </c>
      <c r="E861" s="9" t="str">
        <f>IF(C861="-","-",IF(D861=maxgameno+2,"blank row 2",IF(D861=maxgameno+1,"blank row 1",INDEX(FixtureCode!$B$4:$AH$128,MATCH($C861,FixtureCode!$B$4:$B$128,0),MATCH("G"&amp;D861&amp;"-T1",FixtureCode!$B$4:$AH$4,0)))))</f>
        <v>-</v>
      </c>
      <c r="F861" s="13" t="str">
        <f>IF(C861="-","-",IF(D861=maxgameno+2,"blank row 2",IF(D861=maxgameno+1,"blank row 1",INDEX(FixtureCode!$B$4:$AH$128,MATCH($C861,FixtureCode!$B$4:$B$128,0),MATCH("G"&amp;D861&amp;"-T2",FixtureCode!$B$4:$AH$4,0)))))</f>
        <v>-</v>
      </c>
      <c r="G861" s="12" t="str">
        <f>IF(C861="-","-",IF(AND(ISNUMBER(Fixture!G865),ISNUMBER(Fixture!I865),Fixture!F865&lt;&gt;"BYE",Fixture!J865&lt;&gt;"BYE"),"Yes","-"))</f>
        <v>-</v>
      </c>
      <c r="H861" s="9" t="str">
        <f>IF(G861="-","-",IF(Fixture!G865&gt;Fixture!I865,Settings!$G$7,IF(Fixture!G865=Fixture!I865,Settings!$G$8,IF(Fixture!G865&lt;Fixture!I865,Settings!$G$9,"-"))))</f>
        <v>-</v>
      </c>
      <c r="I861" s="13" t="str">
        <f>IF(G861="-","-",IF(Fixture!I865&gt;Fixture!G865,Settings!$G$7,IF(Fixture!I865=Fixture!G865,Settings!$G$8,IF(Fixture!I865&lt;Fixture!G865,Settings!$G$9,"-"))))</f>
        <v>-</v>
      </c>
    </row>
    <row r="862" spans="3:9" x14ac:dyDescent="0.25">
      <c r="C862" s="12" t="str">
        <f t="shared" si="28"/>
        <v>-</v>
      </c>
      <c r="D862" s="9" t="str">
        <f t="shared" si="29"/>
        <v>-</v>
      </c>
      <c r="E862" s="9" t="str">
        <f>IF(C862="-","-",IF(D862=maxgameno+2,"blank row 2",IF(D862=maxgameno+1,"blank row 1",INDEX(FixtureCode!$B$4:$AH$128,MATCH($C862,FixtureCode!$B$4:$B$128,0),MATCH("G"&amp;D862&amp;"-T1",FixtureCode!$B$4:$AH$4,0)))))</f>
        <v>-</v>
      </c>
      <c r="F862" s="13" t="str">
        <f>IF(C862="-","-",IF(D862=maxgameno+2,"blank row 2",IF(D862=maxgameno+1,"blank row 1",INDEX(FixtureCode!$B$4:$AH$128,MATCH($C862,FixtureCode!$B$4:$B$128,0),MATCH("G"&amp;D862&amp;"-T2",FixtureCode!$B$4:$AH$4,0)))))</f>
        <v>-</v>
      </c>
      <c r="G862" s="12" t="str">
        <f>IF(C862="-","-",IF(AND(ISNUMBER(Fixture!G866),ISNUMBER(Fixture!I866),Fixture!F866&lt;&gt;"BYE",Fixture!J866&lt;&gt;"BYE"),"Yes","-"))</f>
        <v>-</v>
      </c>
      <c r="H862" s="9" t="str">
        <f>IF(G862="-","-",IF(Fixture!G866&gt;Fixture!I866,Settings!$G$7,IF(Fixture!G866=Fixture!I866,Settings!$G$8,IF(Fixture!G866&lt;Fixture!I866,Settings!$G$9,"-"))))</f>
        <v>-</v>
      </c>
      <c r="I862" s="13" t="str">
        <f>IF(G862="-","-",IF(Fixture!I866&gt;Fixture!G866,Settings!$G$7,IF(Fixture!I866=Fixture!G866,Settings!$G$8,IF(Fixture!I866&lt;Fixture!G866,Settings!$G$9,"-"))))</f>
        <v>-</v>
      </c>
    </row>
    <row r="863" spans="3:9" x14ac:dyDescent="0.25">
      <c r="C863" s="12" t="str">
        <f t="shared" si="28"/>
        <v>-</v>
      </c>
      <c r="D863" s="9" t="str">
        <f t="shared" si="29"/>
        <v>-</v>
      </c>
      <c r="E863" s="9" t="str">
        <f>IF(C863="-","-",IF(D863=maxgameno+2,"blank row 2",IF(D863=maxgameno+1,"blank row 1",INDEX(FixtureCode!$B$4:$AH$128,MATCH($C863,FixtureCode!$B$4:$B$128,0),MATCH("G"&amp;D863&amp;"-T1",FixtureCode!$B$4:$AH$4,0)))))</f>
        <v>-</v>
      </c>
      <c r="F863" s="13" t="str">
        <f>IF(C863="-","-",IF(D863=maxgameno+2,"blank row 2",IF(D863=maxgameno+1,"blank row 1",INDEX(FixtureCode!$B$4:$AH$128,MATCH($C863,FixtureCode!$B$4:$B$128,0),MATCH("G"&amp;D863&amp;"-T2",FixtureCode!$B$4:$AH$4,0)))))</f>
        <v>-</v>
      </c>
      <c r="G863" s="12" t="str">
        <f>IF(C863="-","-",IF(AND(ISNUMBER(Fixture!G867),ISNUMBER(Fixture!I867),Fixture!F867&lt;&gt;"BYE",Fixture!J867&lt;&gt;"BYE"),"Yes","-"))</f>
        <v>-</v>
      </c>
      <c r="H863" s="9" t="str">
        <f>IF(G863="-","-",IF(Fixture!G867&gt;Fixture!I867,Settings!$G$7,IF(Fixture!G867=Fixture!I867,Settings!$G$8,IF(Fixture!G867&lt;Fixture!I867,Settings!$G$9,"-"))))</f>
        <v>-</v>
      </c>
      <c r="I863" s="13" t="str">
        <f>IF(G863="-","-",IF(Fixture!I867&gt;Fixture!G867,Settings!$G$7,IF(Fixture!I867=Fixture!G867,Settings!$G$8,IF(Fixture!I867&lt;Fixture!G867,Settings!$G$9,"-"))))</f>
        <v>-</v>
      </c>
    </row>
    <row r="864" spans="3:9" x14ac:dyDescent="0.25">
      <c r="C864" s="12" t="str">
        <f t="shared" si="28"/>
        <v>-</v>
      </c>
      <c r="D864" s="9" t="str">
        <f t="shared" si="29"/>
        <v>-</v>
      </c>
      <c r="E864" s="9" t="str">
        <f>IF(C864="-","-",IF(D864=maxgameno+2,"blank row 2",IF(D864=maxgameno+1,"blank row 1",INDEX(FixtureCode!$B$4:$AH$128,MATCH($C864,FixtureCode!$B$4:$B$128,0),MATCH("G"&amp;D864&amp;"-T1",FixtureCode!$B$4:$AH$4,0)))))</f>
        <v>-</v>
      </c>
      <c r="F864" s="13" t="str">
        <f>IF(C864="-","-",IF(D864=maxgameno+2,"blank row 2",IF(D864=maxgameno+1,"blank row 1",INDEX(FixtureCode!$B$4:$AH$128,MATCH($C864,FixtureCode!$B$4:$B$128,0),MATCH("G"&amp;D864&amp;"-T2",FixtureCode!$B$4:$AH$4,0)))))</f>
        <v>-</v>
      </c>
      <c r="G864" s="12" t="str">
        <f>IF(C864="-","-",IF(AND(ISNUMBER(Fixture!G868),ISNUMBER(Fixture!I868),Fixture!F868&lt;&gt;"BYE",Fixture!J868&lt;&gt;"BYE"),"Yes","-"))</f>
        <v>-</v>
      </c>
      <c r="H864" s="9" t="str">
        <f>IF(G864="-","-",IF(Fixture!G868&gt;Fixture!I868,Settings!$G$7,IF(Fixture!G868=Fixture!I868,Settings!$G$8,IF(Fixture!G868&lt;Fixture!I868,Settings!$G$9,"-"))))</f>
        <v>-</v>
      </c>
      <c r="I864" s="13" t="str">
        <f>IF(G864="-","-",IF(Fixture!I868&gt;Fixture!G868,Settings!$G$7,IF(Fixture!I868=Fixture!G868,Settings!$G$8,IF(Fixture!I868&lt;Fixture!G868,Settings!$G$9,"-"))))</f>
        <v>-</v>
      </c>
    </row>
    <row r="865" spans="3:9" x14ac:dyDescent="0.25">
      <c r="C865" s="12" t="str">
        <f t="shared" si="28"/>
        <v>-</v>
      </c>
      <c r="D865" s="9" t="str">
        <f t="shared" si="29"/>
        <v>-</v>
      </c>
      <c r="E865" s="9" t="str">
        <f>IF(C865="-","-",IF(D865=maxgameno+2,"blank row 2",IF(D865=maxgameno+1,"blank row 1",INDEX(FixtureCode!$B$4:$AH$128,MATCH($C865,FixtureCode!$B$4:$B$128,0),MATCH("G"&amp;D865&amp;"-T1",FixtureCode!$B$4:$AH$4,0)))))</f>
        <v>-</v>
      </c>
      <c r="F865" s="13" t="str">
        <f>IF(C865="-","-",IF(D865=maxgameno+2,"blank row 2",IF(D865=maxgameno+1,"blank row 1",INDEX(FixtureCode!$B$4:$AH$128,MATCH($C865,FixtureCode!$B$4:$B$128,0),MATCH("G"&amp;D865&amp;"-T2",FixtureCode!$B$4:$AH$4,0)))))</f>
        <v>-</v>
      </c>
      <c r="G865" s="12" t="str">
        <f>IF(C865="-","-",IF(AND(ISNUMBER(Fixture!G869),ISNUMBER(Fixture!I869),Fixture!F869&lt;&gt;"BYE",Fixture!J869&lt;&gt;"BYE"),"Yes","-"))</f>
        <v>-</v>
      </c>
      <c r="H865" s="9" t="str">
        <f>IF(G865="-","-",IF(Fixture!G869&gt;Fixture!I869,Settings!$G$7,IF(Fixture!G869=Fixture!I869,Settings!$G$8,IF(Fixture!G869&lt;Fixture!I869,Settings!$G$9,"-"))))</f>
        <v>-</v>
      </c>
      <c r="I865" s="13" t="str">
        <f>IF(G865="-","-",IF(Fixture!I869&gt;Fixture!G869,Settings!$G$7,IF(Fixture!I869=Fixture!G869,Settings!$G$8,IF(Fixture!I869&lt;Fixture!G869,Settings!$G$9,"-"))))</f>
        <v>-</v>
      </c>
    </row>
    <row r="866" spans="3:9" x14ac:dyDescent="0.25">
      <c r="C866" s="12" t="str">
        <f t="shared" si="28"/>
        <v>-</v>
      </c>
      <c r="D866" s="9" t="str">
        <f t="shared" si="29"/>
        <v>-</v>
      </c>
      <c r="E866" s="9" t="str">
        <f>IF(C866="-","-",IF(D866=maxgameno+2,"blank row 2",IF(D866=maxgameno+1,"blank row 1",INDEX(FixtureCode!$B$4:$AH$128,MATCH($C866,FixtureCode!$B$4:$B$128,0),MATCH("G"&amp;D866&amp;"-T1",FixtureCode!$B$4:$AH$4,0)))))</f>
        <v>-</v>
      </c>
      <c r="F866" s="13" t="str">
        <f>IF(C866="-","-",IF(D866=maxgameno+2,"blank row 2",IF(D866=maxgameno+1,"blank row 1",INDEX(FixtureCode!$B$4:$AH$128,MATCH($C866,FixtureCode!$B$4:$B$128,0),MATCH("G"&amp;D866&amp;"-T2",FixtureCode!$B$4:$AH$4,0)))))</f>
        <v>-</v>
      </c>
      <c r="G866" s="12" t="str">
        <f>IF(C866="-","-",IF(AND(ISNUMBER(Fixture!G870),ISNUMBER(Fixture!I870),Fixture!F870&lt;&gt;"BYE",Fixture!J870&lt;&gt;"BYE"),"Yes","-"))</f>
        <v>-</v>
      </c>
      <c r="H866" s="9" t="str">
        <f>IF(G866="-","-",IF(Fixture!G870&gt;Fixture!I870,Settings!$G$7,IF(Fixture!G870=Fixture!I870,Settings!$G$8,IF(Fixture!G870&lt;Fixture!I870,Settings!$G$9,"-"))))</f>
        <v>-</v>
      </c>
      <c r="I866" s="13" t="str">
        <f>IF(G866="-","-",IF(Fixture!I870&gt;Fixture!G870,Settings!$G$7,IF(Fixture!I870=Fixture!G870,Settings!$G$8,IF(Fixture!I870&lt;Fixture!G870,Settings!$G$9,"-"))))</f>
        <v>-</v>
      </c>
    </row>
    <row r="867" spans="3:9" x14ac:dyDescent="0.25">
      <c r="C867" s="12" t="str">
        <f t="shared" si="28"/>
        <v>-</v>
      </c>
      <c r="D867" s="9" t="str">
        <f t="shared" si="29"/>
        <v>-</v>
      </c>
      <c r="E867" s="9" t="str">
        <f>IF(C867="-","-",IF(D867=maxgameno+2,"blank row 2",IF(D867=maxgameno+1,"blank row 1",INDEX(FixtureCode!$B$4:$AH$128,MATCH($C867,FixtureCode!$B$4:$B$128,0),MATCH("G"&amp;D867&amp;"-T1",FixtureCode!$B$4:$AH$4,0)))))</f>
        <v>-</v>
      </c>
      <c r="F867" s="13" t="str">
        <f>IF(C867="-","-",IF(D867=maxgameno+2,"blank row 2",IF(D867=maxgameno+1,"blank row 1",INDEX(FixtureCode!$B$4:$AH$128,MATCH($C867,FixtureCode!$B$4:$B$128,0),MATCH("G"&amp;D867&amp;"-T2",FixtureCode!$B$4:$AH$4,0)))))</f>
        <v>-</v>
      </c>
      <c r="G867" s="12" t="str">
        <f>IF(C867="-","-",IF(AND(ISNUMBER(Fixture!G871),ISNUMBER(Fixture!I871),Fixture!F871&lt;&gt;"BYE",Fixture!J871&lt;&gt;"BYE"),"Yes","-"))</f>
        <v>-</v>
      </c>
      <c r="H867" s="9" t="str">
        <f>IF(G867="-","-",IF(Fixture!G871&gt;Fixture!I871,Settings!$G$7,IF(Fixture!G871=Fixture!I871,Settings!$G$8,IF(Fixture!G871&lt;Fixture!I871,Settings!$G$9,"-"))))</f>
        <v>-</v>
      </c>
      <c r="I867" s="13" t="str">
        <f>IF(G867="-","-",IF(Fixture!I871&gt;Fixture!G871,Settings!$G$7,IF(Fixture!I871=Fixture!G871,Settings!$G$8,IF(Fixture!I871&lt;Fixture!G871,Settings!$G$9,"-"))))</f>
        <v>-</v>
      </c>
    </row>
    <row r="868" spans="3:9" x14ac:dyDescent="0.25">
      <c r="C868" s="12" t="str">
        <f t="shared" si="28"/>
        <v>-</v>
      </c>
      <c r="D868" s="9" t="str">
        <f t="shared" si="29"/>
        <v>-</v>
      </c>
      <c r="E868" s="9" t="str">
        <f>IF(C868="-","-",IF(D868=maxgameno+2,"blank row 2",IF(D868=maxgameno+1,"blank row 1",INDEX(FixtureCode!$B$4:$AH$128,MATCH($C868,FixtureCode!$B$4:$B$128,0),MATCH("G"&amp;D868&amp;"-T1",FixtureCode!$B$4:$AH$4,0)))))</f>
        <v>-</v>
      </c>
      <c r="F868" s="13" t="str">
        <f>IF(C868="-","-",IF(D868=maxgameno+2,"blank row 2",IF(D868=maxgameno+1,"blank row 1",INDEX(FixtureCode!$B$4:$AH$128,MATCH($C868,FixtureCode!$B$4:$B$128,0),MATCH("G"&amp;D868&amp;"-T2",FixtureCode!$B$4:$AH$4,0)))))</f>
        <v>-</v>
      </c>
      <c r="G868" s="12" t="str">
        <f>IF(C868="-","-",IF(AND(ISNUMBER(Fixture!G872),ISNUMBER(Fixture!I872),Fixture!F872&lt;&gt;"BYE",Fixture!J872&lt;&gt;"BYE"),"Yes","-"))</f>
        <v>-</v>
      </c>
      <c r="H868" s="9" t="str">
        <f>IF(G868="-","-",IF(Fixture!G872&gt;Fixture!I872,Settings!$G$7,IF(Fixture!G872=Fixture!I872,Settings!$G$8,IF(Fixture!G872&lt;Fixture!I872,Settings!$G$9,"-"))))</f>
        <v>-</v>
      </c>
      <c r="I868" s="13" t="str">
        <f>IF(G868="-","-",IF(Fixture!I872&gt;Fixture!G872,Settings!$G$7,IF(Fixture!I872=Fixture!G872,Settings!$G$8,IF(Fixture!I872&lt;Fixture!G872,Settings!$G$9,"-"))))</f>
        <v>-</v>
      </c>
    </row>
    <row r="869" spans="3:9" x14ac:dyDescent="0.25">
      <c r="C869" s="12" t="str">
        <f t="shared" si="28"/>
        <v>-</v>
      </c>
      <c r="D869" s="9" t="str">
        <f t="shared" si="29"/>
        <v>-</v>
      </c>
      <c r="E869" s="9" t="str">
        <f>IF(C869="-","-",IF(D869=maxgameno+2,"blank row 2",IF(D869=maxgameno+1,"blank row 1",INDEX(FixtureCode!$B$4:$AH$128,MATCH($C869,FixtureCode!$B$4:$B$128,0),MATCH("G"&amp;D869&amp;"-T1",FixtureCode!$B$4:$AH$4,0)))))</f>
        <v>-</v>
      </c>
      <c r="F869" s="13" t="str">
        <f>IF(C869="-","-",IF(D869=maxgameno+2,"blank row 2",IF(D869=maxgameno+1,"blank row 1",INDEX(FixtureCode!$B$4:$AH$128,MATCH($C869,FixtureCode!$B$4:$B$128,0),MATCH("G"&amp;D869&amp;"-T2",FixtureCode!$B$4:$AH$4,0)))))</f>
        <v>-</v>
      </c>
      <c r="G869" s="12" t="str">
        <f>IF(C869="-","-",IF(AND(ISNUMBER(Fixture!G873),ISNUMBER(Fixture!I873),Fixture!F873&lt;&gt;"BYE",Fixture!J873&lt;&gt;"BYE"),"Yes","-"))</f>
        <v>-</v>
      </c>
      <c r="H869" s="9" t="str">
        <f>IF(G869="-","-",IF(Fixture!G873&gt;Fixture!I873,Settings!$G$7,IF(Fixture!G873=Fixture!I873,Settings!$G$8,IF(Fixture!G873&lt;Fixture!I873,Settings!$G$9,"-"))))</f>
        <v>-</v>
      </c>
      <c r="I869" s="13" t="str">
        <f>IF(G869="-","-",IF(Fixture!I873&gt;Fixture!G873,Settings!$G$7,IF(Fixture!I873=Fixture!G873,Settings!$G$8,IF(Fixture!I873&lt;Fixture!G873,Settings!$G$9,"-"))))</f>
        <v>-</v>
      </c>
    </row>
    <row r="870" spans="3:9" x14ac:dyDescent="0.25">
      <c r="C870" s="12" t="str">
        <f t="shared" si="28"/>
        <v>-</v>
      </c>
      <c r="D870" s="9" t="str">
        <f t="shared" si="29"/>
        <v>-</v>
      </c>
      <c r="E870" s="9" t="str">
        <f>IF(C870="-","-",IF(D870=maxgameno+2,"blank row 2",IF(D870=maxgameno+1,"blank row 1",INDEX(FixtureCode!$B$4:$AH$128,MATCH($C870,FixtureCode!$B$4:$B$128,0),MATCH("G"&amp;D870&amp;"-T1",FixtureCode!$B$4:$AH$4,0)))))</f>
        <v>-</v>
      </c>
      <c r="F870" s="13" t="str">
        <f>IF(C870="-","-",IF(D870=maxgameno+2,"blank row 2",IF(D870=maxgameno+1,"blank row 1",INDEX(FixtureCode!$B$4:$AH$128,MATCH($C870,FixtureCode!$B$4:$B$128,0),MATCH("G"&amp;D870&amp;"-T2",FixtureCode!$B$4:$AH$4,0)))))</f>
        <v>-</v>
      </c>
      <c r="G870" s="12" t="str">
        <f>IF(C870="-","-",IF(AND(ISNUMBER(Fixture!G874),ISNUMBER(Fixture!I874),Fixture!F874&lt;&gt;"BYE",Fixture!J874&lt;&gt;"BYE"),"Yes","-"))</f>
        <v>-</v>
      </c>
      <c r="H870" s="9" t="str">
        <f>IF(G870="-","-",IF(Fixture!G874&gt;Fixture!I874,Settings!$G$7,IF(Fixture!G874=Fixture!I874,Settings!$G$8,IF(Fixture!G874&lt;Fixture!I874,Settings!$G$9,"-"))))</f>
        <v>-</v>
      </c>
      <c r="I870" s="13" t="str">
        <f>IF(G870="-","-",IF(Fixture!I874&gt;Fixture!G874,Settings!$G$7,IF(Fixture!I874=Fixture!G874,Settings!$G$8,IF(Fixture!I874&lt;Fixture!G874,Settings!$G$9,"-"))))</f>
        <v>-</v>
      </c>
    </row>
    <row r="871" spans="3:9" x14ac:dyDescent="0.25">
      <c r="C871" s="12" t="str">
        <f t="shared" si="28"/>
        <v>-</v>
      </c>
      <c r="D871" s="9" t="str">
        <f t="shared" si="29"/>
        <v>-</v>
      </c>
      <c r="E871" s="9" t="str">
        <f>IF(C871="-","-",IF(D871=maxgameno+2,"blank row 2",IF(D871=maxgameno+1,"blank row 1",INDEX(FixtureCode!$B$4:$AH$128,MATCH($C871,FixtureCode!$B$4:$B$128,0),MATCH("G"&amp;D871&amp;"-T1",FixtureCode!$B$4:$AH$4,0)))))</f>
        <v>-</v>
      </c>
      <c r="F871" s="13" t="str">
        <f>IF(C871="-","-",IF(D871=maxgameno+2,"blank row 2",IF(D871=maxgameno+1,"blank row 1",INDEX(FixtureCode!$B$4:$AH$128,MATCH($C871,FixtureCode!$B$4:$B$128,0),MATCH("G"&amp;D871&amp;"-T2",FixtureCode!$B$4:$AH$4,0)))))</f>
        <v>-</v>
      </c>
      <c r="G871" s="12" t="str">
        <f>IF(C871="-","-",IF(AND(ISNUMBER(Fixture!G875),ISNUMBER(Fixture!I875),Fixture!F875&lt;&gt;"BYE",Fixture!J875&lt;&gt;"BYE"),"Yes","-"))</f>
        <v>-</v>
      </c>
      <c r="H871" s="9" t="str">
        <f>IF(G871="-","-",IF(Fixture!G875&gt;Fixture!I875,Settings!$G$7,IF(Fixture!G875=Fixture!I875,Settings!$G$8,IF(Fixture!G875&lt;Fixture!I875,Settings!$G$9,"-"))))</f>
        <v>-</v>
      </c>
      <c r="I871" s="13" t="str">
        <f>IF(G871="-","-",IF(Fixture!I875&gt;Fixture!G875,Settings!$G$7,IF(Fixture!I875=Fixture!G875,Settings!$G$8,IF(Fixture!I875&lt;Fixture!G875,Settings!$G$9,"-"))))</f>
        <v>-</v>
      </c>
    </row>
    <row r="872" spans="3:9" x14ac:dyDescent="0.25">
      <c r="C872" s="12" t="str">
        <f t="shared" si="28"/>
        <v>-</v>
      </c>
      <c r="D872" s="9" t="str">
        <f t="shared" si="29"/>
        <v>-</v>
      </c>
      <c r="E872" s="9" t="str">
        <f>IF(C872="-","-",IF(D872=maxgameno+2,"blank row 2",IF(D872=maxgameno+1,"blank row 1",INDEX(FixtureCode!$B$4:$AH$128,MATCH($C872,FixtureCode!$B$4:$B$128,0),MATCH("G"&amp;D872&amp;"-T1",FixtureCode!$B$4:$AH$4,0)))))</f>
        <v>-</v>
      </c>
      <c r="F872" s="13" t="str">
        <f>IF(C872="-","-",IF(D872=maxgameno+2,"blank row 2",IF(D872=maxgameno+1,"blank row 1",INDEX(FixtureCode!$B$4:$AH$128,MATCH($C872,FixtureCode!$B$4:$B$128,0),MATCH("G"&amp;D872&amp;"-T2",FixtureCode!$B$4:$AH$4,0)))))</f>
        <v>-</v>
      </c>
      <c r="G872" s="12" t="str">
        <f>IF(C872="-","-",IF(AND(ISNUMBER(Fixture!G876),ISNUMBER(Fixture!I876),Fixture!F876&lt;&gt;"BYE",Fixture!J876&lt;&gt;"BYE"),"Yes","-"))</f>
        <v>-</v>
      </c>
      <c r="H872" s="9" t="str">
        <f>IF(G872="-","-",IF(Fixture!G876&gt;Fixture!I876,Settings!$G$7,IF(Fixture!G876=Fixture!I876,Settings!$G$8,IF(Fixture!G876&lt;Fixture!I876,Settings!$G$9,"-"))))</f>
        <v>-</v>
      </c>
      <c r="I872" s="13" t="str">
        <f>IF(G872="-","-",IF(Fixture!I876&gt;Fixture!G876,Settings!$G$7,IF(Fixture!I876=Fixture!G876,Settings!$G$8,IF(Fixture!I876&lt;Fixture!G876,Settings!$G$9,"-"))))</f>
        <v>-</v>
      </c>
    </row>
    <row r="873" spans="3:9" x14ac:dyDescent="0.25">
      <c r="C873" s="12" t="str">
        <f t="shared" si="28"/>
        <v>-</v>
      </c>
      <c r="D873" s="9" t="str">
        <f t="shared" si="29"/>
        <v>-</v>
      </c>
      <c r="E873" s="9" t="str">
        <f>IF(C873="-","-",IF(D873=maxgameno+2,"blank row 2",IF(D873=maxgameno+1,"blank row 1",INDEX(FixtureCode!$B$4:$AH$128,MATCH($C873,FixtureCode!$B$4:$B$128,0),MATCH("G"&amp;D873&amp;"-T1",FixtureCode!$B$4:$AH$4,0)))))</f>
        <v>-</v>
      </c>
      <c r="F873" s="13" t="str">
        <f>IF(C873="-","-",IF(D873=maxgameno+2,"blank row 2",IF(D873=maxgameno+1,"blank row 1",INDEX(FixtureCode!$B$4:$AH$128,MATCH($C873,FixtureCode!$B$4:$B$128,0),MATCH("G"&amp;D873&amp;"-T2",FixtureCode!$B$4:$AH$4,0)))))</f>
        <v>-</v>
      </c>
      <c r="G873" s="12" t="str">
        <f>IF(C873="-","-",IF(AND(ISNUMBER(Fixture!G877),ISNUMBER(Fixture!I877),Fixture!F877&lt;&gt;"BYE",Fixture!J877&lt;&gt;"BYE"),"Yes","-"))</f>
        <v>-</v>
      </c>
      <c r="H873" s="9" t="str">
        <f>IF(G873="-","-",IF(Fixture!G877&gt;Fixture!I877,Settings!$G$7,IF(Fixture!G877=Fixture!I877,Settings!$G$8,IF(Fixture!G877&lt;Fixture!I877,Settings!$G$9,"-"))))</f>
        <v>-</v>
      </c>
      <c r="I873" s="13" t="str">
        <f>IF(G873="-","-",IF(Fixture!I877&gt;Fixture!G877,Settings!$G$7,IF(Fixture!I877=Fixture!G877,Settings!$G$8,IF(Fixture!I877&lt;Fixture!G877,Settings!$G$9,"-"))))</f>
        <v>-</v>
      </c>
    </row>
    <row r="874" spans="3:9" x14ac:dyDescent="0.25">
      <c r="C874" s="12" t="str">
        <f t="shared" si="28"/>
        <v>-</v>
      </c>
      <c r="D874" s="9" t="str">
        <f t="shared" si="29"/>
        <v>-</v>
      </c>
      <c r="E874" s="9" t="str">
        <f>IF(C874="-","-",IF(D874=maxgameno+2,"blank row 2",IF(D874=maxgameno+1,"blank row 1",INDEX(FixtureCode!$B$4:$AH$128,MATCH($C874,FixtureCode!$B$4:$B$128,0),MATCH("G"&amp;D874&amp;"-T1",FixtureCode!$B$4:$AH$4,0)))))</f>
        <v>-</v>
      </c>
      <c r="F874" s="13" t="str">
        <f>IF(C874="-","-",IF(D874=maxgameno+2,"blank row 2",IF(D874=maxgameno+1,"blank row 1",INDEX(FixtureCode!$B$4:$AH$128,MATCH($C874,FixtureCode!$B$4:$B$128,0),MATCH("G"&amp;D874&amp;"-T2",FixtureCode!$B$4:$AH$4,0)))))</f>
        <v>-</v>
      </c>
      <c r="G874" s="12" t="str">
        <f>IF(C874="-","-",IF(AND(ISNUMBER(Fixture!G878),ISNUMBER(Fixture!I878),Fixture!F878&lt;&gt;"BYE",Fixture!J878&lt;&gt;"BYE"),"Yes","-"))</f>
        <v>-</v>
      </c>
      <c r="H874" s="9" t="str">
        <f>IF(G874="-","-",IF(Fixture!G878&gt;Fixture!I878,Settings!$G$7,IF(Fixture!G878=Fixture!I878,Settings!$G$8,IF(Fixture!G878&lt;Fixture!I878,Settings!$G$9,"-"))))</f>
        <v>-</v>
      </c>
      <c r="I874" s="13" t="str">
        <f>IF(G874="-","-",IF(Fixture!I878&gt;Fixture!G878,Settings!$G$7,IF(Fixture!I878=Fixture!G878,Settings!$G$8,IF(Fixture!I878&lt;Fixture!G878,Settings!$G$9,"-"))))</f>
        <v>-</v>
      </c>
    </row>
    <row r="875" spans="3:9" x14ac:dyDescent="0.25">
      <c r="C875" s="12" t="str">
        <f t="shared" si="28"/>
        <v>-</v>
      </c>
      <c r="D875" s="9" t="str">
        <f t="shared" si="29"/>
        <v>-</v>
      </c>
      <c r="E875" s="9" t="str">
        <f>IF(C875="-","-",IF(D875=maxgameno+2,"blank row 2",IF(D875=maxgameno+1,"blank row 1",INDEX(FixtureCode!$B$4:$AH$128,MATCH($C875,FixtureCode!$B$4:$B$128,0),MATCH("G"&amp;D875&amp;"-T1",FixtureCode!$B$4:$AH$4,0)))))</f>
        <v>-</v>
      </c>
      <c r="F875" s="13" t="str">
        <f>IF(C875="-","-",IF(D875=maxgameno+2,"blank row 2",IF(D875=maxgameno+1,"blank row 1",INDEX(FixtureCode!$B$4:$AH$128,MATCH($C875,FixtureCode!$B$4:$B$128,0),MATCH("G"&amp;D875&amp;"-T2",FixtureCode!$B$4:$AH$4,0)))))</f>
        <v>-</v>
      </c>
      <c r="G875" s="12" t="str">
        <f>IF(C875="-","-",IF(AND(ISNUMBER(Fixture!G879),ISNUMBER(Fixture!I879),Fixture!F879&lt;&gt;"BYE",Fixture!J879&lt;&gt;"BYE"),"Yes","-"))</f>
        <v>-</v>
      </c>
      <c r="H875" s="9" t="str">
        <f>IF(G875="-","-",IF(Fixture!G879&gt;Fixture!I879,Settings!$G$7,IF(Fixture!G879=Fixture!I879,Settings!$G$8,IF(Fixture!G879&lt;Fixture!I879,Settings!$G$9,"-"))))</f>
        <v>-</v>
      </c>
      <c r="I875" s="13" t="str">
        <f>IF(G875="-","-",IF(Fixture!I879&gt;Fixture!G879,Settings!$G$7,IF(Fixture!I879=Fixture!G879,Settings!$G$8,IF(Fixture!I879&lt;Fixture!G879,Settings!$G$9,"-"))))</f>
        <v>-</v>
      </c>
    </row>
    <row r="876" spans="3:9" x14ac:dyDescent="0.25">
      <c r="C876" s="12" t="str">
        <f t="shared" si="28"/>
        <v>-</v>
      </c>
      <c r="D876" s="9" t="str">
        <f t="shared" si="29"/>
        <v>-</v>
      </c>
      <c r="E876" s="9" t="str">
        <f>IF(C876="-","-",IF(D876=maxgameno+2,"blank row 2",IF(D876=maxgameno+1,"blank row 1",INDEX(FixtureCode!$B$4:$AH$128,MATCH($C876,FixtureCode!$B$4:$B$128,0),MATCH("G"&amp;D876&amp;"-T1",FixtureCode!$B$4:$AH$4,0)))))</f>
        <v>-</v>
      </c>
      <c r="F876" s="13" t="str">
        <f>IF(C876="-","-",IF(D876=maxgameno+2,"blank row 2",IF(D876=maxgameno+1,"blank row 1",INDEX(FixtureCode!$B$4:$AH$128,MATCH($C876,FixtureCode!$B$4:$B$128,0),MATCH("G"&amp;D876&amp;"-T2",FixtureCode!$B$4:$AH$4,0)))))</f>
        <v>-</v>
      </c>
      <c r="G876" s="12" t="str">
        <f>IF(C876="-","-",IF(AND(ISNUMBER(Fixture!G880),ISNUMBER(Fixture!I880),Fixture!F880&lt;&gt;"BYE",Fixture!J880&lt;&gt;"BYE"),"Yes","-"))</f>
        <v>-</v>
      </c>
      <c r="H876" s="9" t="str">
        <f>IF(G876="-","-",IF(Fixture!G880&gt;Fixture!I880,Settings!$G$7,IF(Fixture!G880=Fixture!I880,Settings!$G$8,IF(Fixture!G880&lt;Fixture!I880,Settings!$G$9,"-"))))</f>
        <v>-</v>
      </c>
      <c r="I876" s="13" t="str">
        <f>IF(G876="-","-",IF(Fixture!I880&gt;Fixture!G880,Settings!$G$7,IF(Fixture!I880=Fixture!G880,Settings!$G$8,IF(Fixture!I880&lt;Fixture!G880,Settings!$G$9,"-"))))</f>
        <v>-</v>
      </c>
    </row>
    <row r="877" spans="3:9" x14ac:dyDescent="0.25">
      <c r="C877" s="12" t="str">
        <f t="shared" si="28"/>
        <v>-</v>
      </c>
      <c r="D877" s="9" t="str">
        <f t="shared" si="29"/>
        <v>-</v>
      </c>
      <c r="E877" s="9" t="str">
        <f>IF(C877="-","-",IF(D877=maxgameno+2,"blank row 2",IF(D877=maxgameno+1,"blank row 1",INDEX(FixtureCode!$B$4:$AH$128,MATCH($C877,FixtureCode!$B$4:$B$128,0),MATCH("G"&amp;D877&amp;"-T1",FixtureCode!$B$4:$AH$4,0)))))</f>
        <v>-</v>
      </c>
      <c r="F877" s="13" t="str">
        <f>IF(C877="-","-",IF(D877=maxgameno+2,"blank row 2",IF(D877=maxgameno+1,"blank row 1",INDEX(FixtureCode!$B$4:$AH$128,MATCH($C877,FixtureCode!$B$4:$B$128,0),MATCH("G"&amp;D877&amp;"-T2",FixtureCode!$B$4:$AH$4,0)))))</f>
        <v>-</v>
      </c>
      <c r="G877" s="12" t="str">
        <f>IF(C877="-","-",IF(AND(ISNUMBER(Fixture!G881),ISNUMBER(Fixture!I881),Fixture!F881&lt;&gt;"BYE",Fixture!J881&lt;&gt;"BYE"),"Yes","-"))</f>
        <v>-</v>
      </c>
      <c r="H877" s="9" t="str">
        <f>IF(G877="-","-",IF(Fixture!G881&gt;Fixture!I881,Settings!$G$7,IF(Fixture!G881=Fixture!I881,Settings!$G$8,IF(Fixture!G881&lt;Fixture!I881,Settings!$G$9,"-"))))</f>
        <v>-</v>
      </c>
      <c r="I877" s="13" t="str">
        <f>IF(G877="-","-",IF(Fixture!I881&gt;Fixture!G881,Settings!$G$7,IF(Fixture!I881=Fixture!G881,Settings!$G$8,IF(Fixture!I881&lt;Fixture!G881,Settings!$G$9,"-"))))</f>
        <v>-</v>
      </c>
    </row>
    <row r="878" spans="3:9" x14ac:dyDescent="0.25">
      <c r="C878" s="12" t="str">
        <f t="shared" si="28"/>
        <v>-</v>
      </c>
      <c r="D878" s="9" t="str">
        <f t="shared" si="29"/>
        <v>-</v>
      </c>
      <c r="E878" s="9" t="str">
        <f>IF(C878="-","-",IF(D878=maxgameno+2,"blank row 2",IF(D878=maxgameno+1,"blank row 1",INDEX(FixtureCode!$B$4:$AH$128,MATCH($C878,FixtureCode!$B$4:$B$128,0),MATCH("G"&amp;D878&amp;"-T1",FixtureCode!$B$4:$AH$4,0)))))</f>
        <v>-</v>
      </c>
      <c r="F878" s="13" t="str">
        <f>IF(C878="-","-",IF(D878=maxgameno+2,"blank row 2",IF(D878=maxgameno+1,"blank row 1",INDEX(FixtureCode!$B$4:$AH$128,MATCH($C878,FixtureCode!$B$4:$B$128,0),MATCH("G"&amp;D878&amp;"-T2",FixtureCode!$B$4:$AH$4,0)))))</f>
        <v>-</v>
      </c>
      <c r="G878" s="12" t="str">
        <f>IF(C878="-","-",IF(AND(ISNUMBER(Fixture!G882),ISNUMBER(Fixture!I882),Fixture!F882&lt;&gt;"BYE",Fixture!J882&lt;&gt;"BYE"),"Yes","-"))</f>
        <v>-</v>
      </c>
      <c r="H878" s="9" t="str">
        <f>IF(G878="-","-",IF(Fixture!G882&gt;Fixture!I882,Settings!$G$7,IF(Fixture!G882=Fixture!I882,Settings!$G$8,IF(Fixture!G882&lt;Fixture!I882,Settings!$G$9,"-"))))</f>
        <v>-</v>
      </c>
      <c r="I878" s="13" t="str">
        <f>IF(G878="-","-",IF(Fixture!I882&gt;Fixture!G882,Settings!$G$7,IF(Fixture!I882=Fixture!G882,Settings!$G$8,IF(Fixture!I882&lt;Fixture!G882,Settings!$G$9,"-"))))</f>
        <v>-</v>
      </c>
    </row>
    <row r="879" spans="3:9" x14ac:dyDescent="0.25">
      <c r="C879" s="12" t="str">
        <f t="shared" si="28"/>
        <v>-</v>
      </c>
      <c r="D879" s="9" t="str">
        <f t="shared" si="29"/>
        <v>-</v>
      </c>
      <c r="E879" s="9" t="str">
        <f>IF(C879="-","-",IF(D879=maxgameno+2,"blank row 2",IF(D879=maxgameno+1,"blank row 1",INDEX(FixtureCode!$B$4:$AH$128,MATCH($C879,FixtureCode!$B$4:$B$128,0),MATCH("G"&amp;D879&amp;"-T1",FixtureCode!$B$4:$AH$4,0)))))</f>
        <v>-</v>
      </c>
      <c r="F879" s="13" t="str">
        <f>IF(C879="-","-",IF(D879=maxgameno+2,"blank row 2",IF(D879=maxgameno+1,"blank row 1",INDEX(FixtureCode!$B$4:$AH$128,MATCH($C879,FixtureCode!$B$4:$B$128,0),MATCH("G"&amp;D879&amp;"-T2",FixtureCode!$B$4:$AH$4,0)))))</f>
        <v>-</v>
      </c>
      <c r="G879" s="12" t="str">
        <f>IF(C879="-","-",IF(AND(ISNUMBER(Fixture!G883),ISNUMBER(Fixture!I883),Fixture!F883&lt;&gt;"BYE",Fixture!J883&lt;&gt;"BYE"),"Yes","-"))</f>
        <v>-</v>
      </c>
      <c r="H879" s="9" t="str">
        <f>IF(G879="-","-",IF(Fixture!G883&gt;Fixture!I883,Settings!$G$7,IF(Fixture!G883=Fixture!I883,Settings!$G$8,IF(Fixture!G883&lt;Fixture!I883,Settings!$G$9,"-"))))</f>
        <v>-</v>
      </c>
      <c r="I879" s="13" t="str">
        <f>IF(G879="-","-",IF(Fixture!I883&gt;Fixture!G883,Settings!$G$7,IF(Fixture!I883=Fixture!G883,Settings!$G$8,IF(Fixture!I883&lt;Fixture!G883,Settings!$G$9,"-"))))</f>
        <v>-</v>
      </c>
    </row>
    <row r="880" spans="3:9" x14ac:dyDescent="0.25">
      <c r="C880" s="12" t="str">
        <f t="shared" si="28"/>
        <v>-</v>
      </c>
      <c r="D880" s="9" t="str">
        <f t="shared" si="29"/>
        <v>-</v>
      </c>
      <c r="E880" s="9" t="str">
        <f>IF(C880="-","-",IF(D880=maxgameno+2,"blank row 2",IF(D880=maxgameno+1,"blank row 1",INDEX(FixtureCode!$B$4:$AH$128,MATCH($C880,FixtureCode!$B$4:$B$128,0),MATCH("G"&amp;D880&amp;"-T1",FixtureCode!$B$4:$AH$4,0)))))</f>
        <v>-</v>
      </c>
      <c r="F880" s="13" t="str">
        <f>IF(C880="-","-",IF(D880=maxgameno+2,"blank row 2",IF(D880=maxgameno+1,"blank row 1",INDEX(FixtureCode!$B$4:$AH$128,MATCH($C880,FixtureCode!$B$4:$B$128,0),MATCH("G"&amp;D880&amp;"-T2",FixtureCode!$B$4:$AH$4,0)))))</f>
        <v>-</v>
      </c>
      <c r="G880" s="12" t="str">
        <f>IF(C880="-","-",IF(AND(ISNUMBER(Fixture!G884),ISNUMBER(Fixture!I884),Fixture!F884&lt;&gt;"BYE",Fixture!J884&lt;&gt;"BYE"),"Yes","-"))</f>
        <v>-</v>
      </c>
      <c r="H880" s="9" t="str">
        <f>IF(G880="-","-",IF(Fixture!G884&gt;Fixture!I884,Settings!$G$7,IF(Fixture!G884=Fixture!I884,Settings!$G$8,IF(Fixture!G884&lt;Fixture!I884,Settings!$G$9,"-"))))</f>
        <v>-</v>
      </c>
      <c r="I880" s="13" t="str">
        <f>IF(G880="-","-",IF(Fixture!I884&gt;Fixture!G884,Settings!$G$7,IF(Fixture!I884=Fixture!G884,Settings!$G$8,IF(Fixture!I884&lt;Fixture!G884,Settings!$G$9,"-"))))</f>
        <v>-</v>
      </c>
    </row>
    <row r="881" spans="3:9" x14ac:dyDescent="0.25">
      <c r="C881" s="12" t="str">
        <f t="shared" si="28"/>
        <v>-</v>
      </c>
      <c r="D881" s="9" t="str">
        <f t="shared" si="29"/>
        <v>-</v>
      </c>
      <c r="E881" s="9" t="str">
        <f>IF(C881="-","-",IF(D881=maxgameno+2,"blank row 2",IF(D881=maxgameno+1,"blank row 1",INDEX(FixtureCode!$B$4:$AH$128,MATCH($C881,FixtureCode!$B$4:$B$128,0),MATCH("G"&amp;D881&amp;"-T1",FixtureCode!$B$4:$AH$4,0)))))</f>
        <v>-</v>
      </c>
      <c r="F881" s="13" t="str">
        <f>IF(C881="-","-",IF(D881=maxgameno+2,"blank row 2",IF(D881=maxgameno+1,"blank row 1",INDEX(FixtureCode!$B$4:$AH$128,MATCH($C881,FixtureCode!$B$4:$B$128,0),MATCH("G"&amp;D881&amp;"-T2",FixtureCode!$B$4:$AH$4,0)))))</f>
        <v>-</v>
      </c>
      <c r="G881" s="12" t="str">
        <f>IF(C881="-","-",IF(AND(ISNUMBER(Fixture!G885),ISNUMBER(Fixture!I885),Fixture!F885&lt;&gt;"BYE",Fixture!J885&lt;&gt;"BYE"),"Yes","-"))</f>
        <v>-</v>
      </c>
      <c r="H881" s="9" t="str">
        <f>IF(G881="-","-",IF(Fixture!G885&gt;Fixture!I885,Settings!$G$7,IF(Fixture!G885=Fixture!I885,Settings!$G$8,IF(Fixture!G885&lt;Fixture!I885,Settings!$G$9,"-"))))</f>
        <v>-</v>
      </c>
      <c r="I881" s="13" t="str">
        <f>IF(G881="-","-",IF(Fixture!I885&gt;Fixture!G885,Settings!$G$7,IF(Fixture!I885=Fixture!G885,Settings!$G$8,IF(Fixture!I885&lt;Fixture!G885,Settings!$G$9,"-"))))</f>
        <v>-</v>
      </c>
    </row>
    <row r="882" spans="3:9" x14ac:dyDescent="0.25">
      <c r="C882" s="12" t="str">
        <f t="shared" si="28"/>
        <v>-</v>
      </c>
      <c r="D882" s="9" t="str">
        <f t="shared" si="29"/>
        <v>-</v>
      </c>
      <c r="E882" s="9" t="str">
        <f>IF(C882="-","-",IF(D882=maxgameno+2,"blank row 2",IF(D882=maxgameno+1,"blank row 1",INDEX(FixtureCode!$B$4:$AH$128,MATCH($C882,FixtureCode!$B$4:$B$128,0),MATCH("G"&amp;D882&amp;"-T1",FixtureCode!$B$4:$AH$4,0)))))</f>
        <v>-</v>
      </c>
      <c r="F882" s="13" t="str">
        <f>IF(C882="-","-",IF(D882=maxgameno+2,"blank row 2",IF(D882=maxgameno+1,"blank row 1",INDEX(FixtureCode!$B$4:$AH$128,MATCH($C882,FixtureCode!$B$4:$B$128,0),MATCH("G"&amp;D882&amp;"-T2",FixtureCode!$B$4:$AH$4,0)))))</f>
        <v>-</v>
      </c>
      <c r="G882" s="12" t="str">
        <f>IF(C882="-","-",IF(AND(ISNUMBER(Fixture!G886),ISNUMBER(Fixture!I886),Fixture!F886&lt;&gt;"BYE",Fixture!J886&lt;&gt;"BYE"),"Yes","-"))</f>
        <v>-</v>
      </c>
      <c r="H882" s="9" t="str">
        <f>IF(G882="-","-",IF(Fixture!G886&gt;Fixture!I886,Settings!$G$7,IF(Fixture!G886=Fixture!I886,Settings!$G$8,IF(Fixture!G886&lt;Fixture!I886,Settings!$G$9,"-"))))</f>
        <v>-</v>
      </c>
      <c r="I882" s="13" t="str">
        <f>IF(G882="-","-",IF(Fixture!I886&gt;Fixture!G886,Settings!$G$7,IF(Fixture!I886=Fixture!G886,Settings!$G$8,IF(Fixture!I886&lt;Fixture!G886,Settings!$G$9,"-"))))</f>
        <v>-</v>
      </c>
    </row>
    <row r="883" spans="3:9" x14ac:dyDescent="0.25">
      <c r="C883" s="12" t="str">
        <f t="shared" si="28"/>
        <v>-</v>
      </c>
      <c r="D883" s="9" t="str">
        <f t="shared" si="29"/>
        <v>-</v>
      </c>
      <c r="E883" s="9" t="str">
        <f>IF(C883="-","-",IF(D883=maxgameno+2,"blank row 2",IF(D883=maxgameno+1,"blank row 1",INDEX(FixtureCode!$B$4:$AH$128,MATCH($C883,FixtureCode!$B$4:$B$128,0),MATCH("G"&amp;D883&amp;"-T1",FixtureCode!$B$4:$AH$4,0)))))</f>
        <v>-</v>
      </c>
      <c r="F883" s="13" t="str">
        <f>IF(C883="-","-",IF(D883=maxgameno+2,"blank row 2",IF(D883=maxgameno+1,"blank row 1",INDEX(FixtureCode!$B$4:$AH$128,MATCH($C883,FixtureCode!$B$4:$B$128,0),MATCH("G"&amp;D883&amp;"-T2",FixtureCode!$B$4:$AH$4,0)))))</f>
        <v>-</v>
      </c>
      <c r="G883" s="12" t="str">
        <f>IF(C883="-","-",IF(AND(ISNUMBER(Fixture!G887),ISNUMBER(Fixture!I887),Fixture!F887&lt;&gt;"BYE",Fixture!J887&lt;&gt;"BYE"),"Yes","-"))</f>
        <v>-</v>
      </c>
      <c r="H883" s="9" t="str">
        <f>IF(G883="-","-",IF(Fixture!G887&gt;Fixture!I887,Settings!$G$7,IF(Fixture!G887=Fixture!I887,Settings!$G$8,IF(Fixture!G887&lt;Fixture!I887,Settings!$G$9,"-"))))</f>
        <v>-</v>
      </c>
      <c r="I883" s="13" t="str">
        <f>IF(G883="-","-",IF(Fixture!I887&gt;Fixture!G887,Settings!$G$7,IF(Fixture!I887=Fixture!G887,Settings!$G$8,IF(Fixture!I887&lt;Fixture!G887,Settings!$G$9,"-"))))</f>
        <v>-</v>
      </c>
    </row>
    <row r="884" spans="3:9" x14ac:dyDescent="0.25">
      <c r="C884" s="12" t="str">
        <f t="shared" si="28"/>
        <v>-</v>
      </c>
      <c r="D884" s="9" t="str">
        <f t="shared" si="29"/>
        <v>-</v>
      </c>
      <c r="E884" s="9" t="str">
        <f>IF(C884="-","-",IF(D884=maxgameno+2,"blank row 2",IF(D884=maxgameno+1,"blank row 1",INDEX(FixtureCode!$B$4:$AH$128,MATCH($C884,FixtureCode!$B$4:$B$128,0),MATCH("G"&amp;D884&amp;"-T1",FixtureCode!$B$4:$AH$4,0)))))</f>
        <v>-</v>
      </c>
      <c r="F884" s="13" t="str">
        <f>IF(C884="-","-",IF(D884=maxgameno+2,"blank row 2",IF(D884=maxgameno+1,"blank row 1",INDEX(FixtureCode!$B$4:$AH$128,MATCH($C884,FixtureCode!$B$4:$B$128,0),MATCH("G"&amp;D884&amp;"-T2",FixtureCode!$B$4:$AH$4,0)))))</f>
        <v>-</v>
      </c>
      <c r="G884" s="12" t="str">
        <f>IF(C884="-","-",IF(AND(ISNUMBER(Fixture!G888),ISNUMBER(Fixture!I888),Fixture!F888&lt;&gt;"BYE",Fixture!J888&lt;&gt;"BYE"),"Yes","-"))</f>
        <v>-</v>
      </c>
      <c r="H884" s="9" t="str">
        <f>IF(G884="-","-",IF(Fixture!G888&gt;Fixture!I888,Settings!$G$7,IF(Fixture!G888=Fixture!I888,Settings!$G$8,IF(Fixture!G888&lt;Fixture!I888,Settings!$G$9,"-"))))</f>
        <v>-</v>
      </c>
      <c r="I884" s="13" t="str">
        <f>IF(G884="-","-",IF(Fixture!I888&gt;Fixture!G888,Settings!$G$7,IF(Fixture!I888=Fixture!G888,Settings!$G$8,IF(Fixture!I888&lt;Fixture!G888,Settings!$G$9,"-"))))</f>
        <v>-</v>
      </c>
    </row>
    <row r="885" spans="3:9" x14ac:dyDescent="0.25">
      <c r="C885" s="12" t="str">
        <f t="shared" si="28"/>
        <v>-</v>
      </c>
      <c r="D885" s="9" t="str">
        <f t="shared" si="29"/>
        <v>-</v>
      </c>
      <c r="E885" s="9" t="str">
        <f>IF(C885="-","-",IF(D885=maxgameno+2,"blank row 2",IF(D885=maxgameno+1,"blank row 1",INDEX(FixtureCode!$B$4:$AH$128,MATCH($C885,FixtureCode!$B$4:$B$128,0),MATCH("G"&amp;D885&amp;"-T1",FixtureCode!$B$4:$AH$4,0)))))</f>
        <v>-</v>
      </c>
      <c r="F885" s="13" t="str">
        <f>IF(C885="-","-",IF(D885=maxgameno+2,"blank row 2",IF(D885=maxgameno+1,"blank row 1",INDEX(FixtureCode!$B$4:$AH$128,MATCH($C885,FixtureCode!$B$4:$B$128,0),MATCH("G"&amp;D885&amp;"-T2",FixtureCode!$B$4:$AH$4,0)))))</f>
        <v>-</v>
      </c>
      <c r="G885" s="12" t="str">
        <f>IF(C885="-","-",IF(AND(ISNUMBER(Fixture!G889),ISNUMBER(Fixture!I889),Fixture!F889&lt;&gt;"BYE",Fixture!J889&lt;&gt;"BYE"),"Yes","-"))</f>
        <v>-</v>
      </c>
      <c r="H885" s="9" t="str">
        <f>IF(G885="-","-",IF(Fixture!G889&gt;Fixture!I889,Settings!$G$7,IF(Fixture!G889=Fixture!I889,Settings!$G$8,IF(Fixture!G889&lt;Fixture!I889,Settings!$G$9,"-"))))</f>
        <v>-</v>
      </c>
      <c r="I885" s="13" t="str">
        <f>IF(G885="-","-",IF(Fixture!I889&gt;Fixture!G889,Settings!$G$7,IF(Fixture!I889=Fixture!G889,Settings!$G$8,IF(Fixture!I889&lt;Fixture!G889,Settings!$G$9,"-"))))</f>
        <v>-</v>
      </c>
    </row>
    <row r="886" spans="3:9" x14ac:dyDescent="0.25">
      <c r="C886" s="12" t="str">
        <f t="shared" si="28"/>
        <v>-</v>
      </c>
      <c r="D886" s="9" t="str">
        <f t="shared" si="29"/>
        <v>-</v>
      </c>
      <c r="E886" s="9" t="str">
        <f>IF(C886="-","-",IF(D886=maxgameno+2,"blank row 2",IF(D886=maxgameno+1,"blank row 1",INDEX(FixtureCode!$B$4:$AH$128,MATCH($C886,FixtureCode!$B$4:$B$128,0),MATCH("G"&amp;D886&amp;"-T1",FixtureCode!$B$4:$AH$4,0)))))</f>
        <v>-</v>
      </c>
      <c r="F886" s="13" t="str">
        <f>IF(C886="-","-",IF(D886=maxgameno+2,"blank row 2",IF(D886=maxgameno+1,"blank row 1",INDEX(FixtureCode!$B$4:$AH$128,MATCH($C886,FixtureCode!$B$4:$B$128,0),MATCH("G"&amp;D886&amp;"-T2",FixtureCode!$B$4:$AH$4,0)))))</f>
        <v>-</v>
      </c>
      <c r="G886" s="12" t="str">
        <f>IF(C886="-","-",IF(AND(ISNUMBER(Fixture!G890),ISNUMBER(Fixture!I890),Fixture!F890&lt;&gt;"BYE",Fixture!J890&lt;&gt;"BYE"),"Yes","-"))</f>
        <v>-</v>
      </c>
      <c r="H886" s="9" t="str">
        <f>IF(G886="-","-",IF(Fixture!G890&gt;Fixture!I890,Settings!$G$7,IF(Fixture!G890=Fixture!I890,Settings!$G$8,IF(Fixture!G890&lt;Fixture!I890,Settings!$G$9,"-"))))</f>
        <v>-</v>
      </c>
      <c r="I886" s="13" t="str">
        <f>IF(G886="-","-",IF(Fixture!I890&gt;Fixture!G890,Settings!$G$7,IF(Fixture!I890=Fixture!G890,Settings!$G$8,IF(Fixture!I890&lt;Fixture!G890,Settings!$G$9,"-"))))</f>
        <v>-</v>
      </c>
    </row>
    <row r="887" spans="3:9" x14ac:dyDescent="0.25">
      <c r="C887" s="12" t="str">
        <f t="shared" si="28"/>
        <v>-</v>
      </c>
      <c r="D887" s="9" t="str">
        <f t="shared" si="29"/>
        <v>-</v>
      </c>
      <c r="E887" s="9" t="str">
        <f>IF(C887="-","-",IF(D887=maxgameno+2,"blank row 2",IF(D887=maxgameno+1,"blank row 1",INDEX(FixtureCode!$B$4:$AH$128,MATCH($C887,FixtureCode!$B$4:$B$128,0),MATCH("G"&amp;D887&amp;"-T1",FixtureCode!$B$4:$AH$4,0)))))</f>
        <v>-</v>
      </c>
      <c r="F887" s="13" t="str">
        <f>IF(C887="-","-",IF(D887=maxgameno+2,"blank row 2",IF(D887=maxgameno+1,"blank row 1",INDEX(FixtureCode!$B$4:$AH$128,MATCH($C887,FixtureCode!$B$4:$B$128,0),MATCH("G"&amp;D887&amp;"-T2",FixtureCode!$B$4:$AH$4,0)))))</f>
        <v>-</v>
      </c>
      <c r="G887" s="12" t="str">
        <f>IF(C887="-","-",IF(AND(ISNUMBER(Fixture!G891),ISNUMBER(Fixture!I891),Fixture!F891&lt;&gt;"BYE",Fixture!J891&lt;&gt;"BYE"),"Yes","-"))</f>
        <v>-</v>
      </c>
      <c r="H887" s="9" t="str">
        <f>IF(G887="-","-",IF(Fixture!G891&gt;Fixture!I891,Settings!$G$7,IF(Fixture!G891=Fixture!I891,Settings!$G$8,IF(Fixture!G891&lt;Fixture!I891,Settings!$G$9,"-"))))</f>
        <v>-</v>
      </c>
      <c r="I887" s="13" t="str">
        <f>IF(G887="-","-",IF(Fixture!I891&gt;Fixture!G891,Settings!$G$7,IF(Fixture!I891=Fixture!G891,Settings!$G$8,IF(Fixture!I891&lt;Fixture!G891,Settings!$G$9,"-"))))</f>
        <v>-</v>
      </c>
    </row>
    <row r="888" spans="3:9" x14ac:dyDescent="0.25">
      <c r="C888" s="12" t="str">
        <f t="shared" si="28"/>
        <v>-</v>
      </c>
      <c r="D888" s="9" t="str">
        <f t="shared" si="29"/>
        <v>-</v>
      </c>
      <c r="E888" s="9" t="str">
        <f>IF(C888="-","-",IF(D888=maxgameno+2,"blank row 2",IF(D888=maxgameno+1,"blank row 1",INDEX(FixtureCode!$B$4:$AH$128,MATCH($C888,FixtureCode!$B$4:$B$128,0),MATCH("G"&amp;D888&amp;"-T1",FixtureCode!$B$4:$AH$4,0)))))</f>
        <v>-</v>
      </c>
      <c r="F888" s="13" t="str">
        <f>IF(C888="-","-",IF(D888=maxgameno+2,"blank row 2",IF(D888=maxgameno+1,"blank row 1",INDEX(FixtureCode!$B$4:$AH$128,MATCH($C888,FixtureCode!$B$4:$B$128,0),MATCH("G"&amp;D888&amp;"-T2",FixtureCode!$B$4:$AH$4,0)))))</f>
        <v>-</v>
      </c>
      <c r="G888" s="12" t="str">
        <f>IF(C888="-","-",IF(AND(ISNUMBER(Fixture!G892),ISNUMBER(Fixture!I892),Fixture!F892&lt;&gt;"BYE",Fixture!J892&lt;&gt;"BYE"),"Yes","-"))</f>
        <v>-</v>
      </c>
      <c r="H888" s="9" t="str">
        <f>IF(G888="-","-",IF(Fixture!G892&gt;Fixture!I892,Settings!$G$7,IF(Fixture!G892=Fixture!I892,Settings!$G$8,IF(Fixture!G892&lt;Fixture!I892,Settings!$G$9,"-"))))</f>
        <v>-</v>
      </c>
      <c r="I888" s="13" t="str">
        <f>IF(G888="-","-",IF(Fixture!I892&gt;Fixture!G892,Settings!$G$7,IF(Fixture!I892=Fixture!G892,Settings!$G$8,IF(Fixture!I892&lt;Fixture!G892,Settings!$G$9,"-"))))</f>
        <v>-</v>
      </c>
    </row>
    <row r="889" spans="3:9" x14ac:dyDescent="0.25">
      <c r="C889" s="12" t="str">
        <f t="shared" si="28"/>
        <v>-</v>
      </c>
      <c r="D889" s="9" t="str">
        <f t="shared" si="29"/>
        <v>-</v>
      </c>
      <c r="E889" s="9" t="str">
        <f>IF(C889="-","-",IF(D889=maxgameno+2,"blank row 2",IF(D889=maxgameno+1,"blank row 1",INDEX(FixtureCode!$B$4:$AH$128,MATCH($C889,FixtureCode!$B$4:$B$128,0),MATCH("G"&amp;D889&amp;"-T1",FixtureCode!$B$4:$AH$4,0)))))</f>
        <v>-</v>
      </c>
      <c r="F889" s="13" t="str">
        <f>IF(C889="-","-",IF(D889=maxgameno+2,"blank row 2",IF(D889=maxgameno+1,"blank row 1",INDEX(FixtureCode!$B$4:$AH$128,MATCH($C889,FixtureCode!$B$4:$B$128,0),MATCH("G"&amp;D889&amp;"-T2",FixtureCode!$B$4:$AH$4,0)))))</f>
        <v>-</v>
      </c>
      <c r="G889" s="12" t="str">
        <f>IF(C889="-","-",IF(AND(ISNUMBER(Fixture!G893),ISNUMBER(Fixture!I893),Fixture!F893&lt;&gt;"BYE",Fixture!J893&lt;&gt;"BYE"),"Yes","-"))</f>
        <v>-</v>
      </c>
      <c r="H889" s="9" t="str">
        <f>IF(G889="-","-",IF(Fixture!G893&gt;Fixture!I893,Settings!$G$7,IF(Fixture!G893=Fixture!I893,Settings!$G$8,IF(Fixture!G893&lt;Fixture!I893,Settings!$G$9,"-"))))</f>
        <v>-</v>
      </c>
      <c r="I889" s="13" t="str">
        <f>IF(G889="-","-",IF(Fixture!I893&gt;Fixture!G893,Settings!$G$7,IF(Fixture!I893=Fixture!G893,Settings!$G$8,IF(Fixture!I893&lt;Fixture!G893,Settings!$G$9,"-"))))</f>
        <v>-</v>
      </c>
    </row>
    <row r="890" spans="3:9" x14ac:dyDescent="0.25">
      <c r="C890" s="12" t="str">
        <f t="shared" si="28"/>
        <v>-</v>
      </c>
      <c r="D890" s="9" t="str">
        <f t="shared" si="29"/>
        <v>-</v>
      </c>
      <c r="E890" s="9" t="str">
        <f>IF(C890="-","-",IF(D890=maxgameno+2,"blank row 2",IF(D890=maxgameno+1,"blank row 1",INDEX(FixtureCode!$B$4:$AH$128,MATCH($C890,FixtureCode!$B$4:$B$128,0),MATCH("G"&amp;D890&amp;"-T1",FixtureCode!$B$4:$AH$4,0)))))</f>
        <v>-</v>
      </c>
      <c r="F890" s="13" t="str">
        <f>IF(C890="-","-",IF(D890=maxgameno+2,"blank row 2",IF(D890=maxgameno+1,"blank row 1",INDEX(FixtureCode!$B$4:$AH$128,MATCH($C890,FixtureCode!$B$4:$B$128,0),MATCH("G"&amp;D890&amp;"-T2",FixtureCode!$B$4:$AH$4,0)))))</f>
        <v>-</v>
      </c>
      <c r="G890" s="12" t="str">
        <f>IF(C890="-","-",IF(AND(ISNUMBER(Fixture!G894),ISNUMBER(Fixture!I894),Fixture!F894&lt;&gt;"BYE",Fixture!J894&lt;&gt;"BYE"),"Yes","-"))</f>
        <v>-</v>
      </c>
      <c r="H890" s="9" t="str">
        <f>IF(G890="-","-",IF(Fixture!G894&gt;Fixture!I894,Settings!$G$7,IF(Fixture!G894=Fixture!I894,Settings!$G$8,IF(Fixture!G894&lt;Fixture!I894,Settings!$G$9,"-"))))</f>
        <v>-</v>
      </c>
      <c r="I890" s="13" t="str">
        <f>IF(G890="-","-",IF(Fixture!I894&gt;Fixture!G894,Settings!$G$7,IF(Fixture!I894=Fixture!G894,Settings!$G$8,IF(Fixture!I894&lt;Fixture!G894,Settings!$G$9,"-"))))</f>
        <v>-</v>
      </c>
    </row>
    <row r="891" spans="3:9" x14ac:dyDescent="0.25">
      <c r="C891" s="12" t="str">
        <f t="shared" si="28"/>
        <v>-</v>
      </c>
      <c r="D891" s="9" t="str">
        <f t="shared" si="29"/>
        <v>-</v>
      </c>
      <c r="E891" s="9" t="str">
        <f>IF(C891="-","-",IF(D891=maxgameno+2,"blank row 2",IF(D891=maxgameno+1,"blank row 1",INDEX(FixtureCode!$B$4:$AH$128,MATCH($C891,FixtureCode!$B$4:$B$128,0),MATCH("G"&amp;D891&amp;"-T1",FixtureCode!$B$4:$AH$4,0)))))</f>
        <v>-</v>
      </c>
      <c r="F891" s="13" t="str">
        <f>IF(C891="-","-",IF(D891=maxgameno+2,"blank row 2",IF(D891=maxgameno+1,"blank row 1",INDEX(FixtureCode!$B$4:$AH$128,MATCH($C891,FixtureCode!$B$4:$B$128,0),MATCH("G"&amp;D891&amp;"-T2",FixtureCode!$B$4:$AH$4,0)))))</f>
        <v>-</v>
      </c>
      <c r="G891" s="12" t="str">
        <f>IF(C891="-","-",IF(AND(ISNUMBER(Fixture!G895),ISNUMBER(Fixture!I895),Fixture!F895&lt;&gt;"BYE",Fixture!J895&lt;&gt;"BYE"),"Yes","-"))</f>
        <v>-</v>
      </c>
      <c r="H891" s="9" t="str">
        <f>IF(G891="-","-",IF(Fixture!G895&gt;Fixture!I895,Settings!$G$7,IF(Fixture!G895=Fixture!I895,Settings!$G$8,IF(Fixture!G895&lt;Fixture!I895,Settings!$G$9,"-"))))</f>
        <v>-</v>
      </c>
      <c r="I891" s="13" t="str">
        <f>IF(G891="-","-",IF(Fixture!I895&gt;Fixture!G895,Settings!$G$7,IF(Fixture!I895=Fixture!G895,Settings!$G$8,IF(Fixture!I895&lt;Fixture!G895,Settings!$G$9,"-"))))</f>
        <v>-</v>
      </c>
    </row>
    <row r="892" spans="3:9" x14ac:dyDescent="0.25">
      <c r="C892" s="12" t="str">
        <f t="shared" si="28"/>
        <v>-</v>
      </c>
      <c r="D892" s="9" t="str">
        <f t="shared" si="29"/>
        <v>-</v>
      </c>
      <c r="E892" s="9" t="str">
        <f>IF(C892="-","-",IF(D892=maxgameno+2,"blank row 2",IF(D892=maxgameno+1,"blank row 1",INDEX(FixtureCode!$B$4:$AH$128,MATCH($C892,FixtureCode!$B$4:$B$128,0),MATCH("G"&amp;D892&amp;"-T1",FixtureCode!$B$4:$AH$4,0)))))</f>
        <v>-</v>
      </c>
      <c r="F892" s="13" t="str">
        <f>IF(C892="-","-",IF(D892=maxgameno+2,"blank row 2",IF(D892=maxgameno+1,"blank row 1",INDEX(FixtureCode!$B$4:$AH$128,MATCH($C892,FixtureCode!$B$4:$B$128,0),MATCH("G"&amp;D892&amp;"-T2",FixtureCode!$B$4:$AH$4,0)))))</f>
        <v>-</v>
      </c>
      <c r="G892" s="12" t="str">
        <f>IF(C892="-","-",IF(AND(ISNUMBER(Fixture!G896),ISNUMBER(Fixture!I896),Fixture!F896&lt;&gt;"BYE",Fixture!J896&lt;&gt;"BYE"),"Yes","-"))</f>
        <v>-</v>
      </c>
      <c r="H892" s="9" t="str">
        <f>IF(G892="-","-",IF(Fixture!G896&gt;Fixture!I896,Settings!$G$7,IF(Fixture!G896=Fixture!I896,Settings!$G$8,IF(Fixture!G896&lt;Fixture!I896,Settings!$G$9,"-"))))</f>
        <v>-</v>
      </c>
      <c r="I892" s="13" t="str">
        <f>IF(G892="-","-",IF(Fixture!I896&gt;Fixture!G896,Settings!$G$7,IF(Fixture!I896=Fixture!G896,Settings!$G$8,IF(Fixture!I896&lt;Fixture!G896,Settings!$G$9,"-"))))</f>
        <v>-</v>
      </c>
    </row>
    <row r="893" spans="3:9" x14ac:dyDescent="0.25">
      <c r="C893" s="12" t="str">
        <f t="shared" si="28"/>
        <v>-</v>
      </c>
      <c r="D893" s="9" t="str">
        <f t="shared" si="29"/>
        <v>-</v>
      </c>
      <c r="E893" s="9" t="str">
        <f>IF(C893="-","-",IF(D893=maxgameno+2,"blank row 2",IF(D893=maxgameno+1,"blank row 1",INDEX(FixtureCode!$B$4:$AH$128,MATCH($C893,FixtureCode!$B$4:$B$128,0),MATCH("G"&amp;D893&amp;"-T1",FixtureCode!$B$4:$AH$4,0)))))</f>
        <v>-</v>
      </c>
      <c r="F893" s="13" t="str">
        <f>IF(C893="-","-",IF(D893=maxgameno+2,"blank row 2",IF(D893=maxgameno+1,"blank row 1",INDEX(FixtureCode!$B$4:$AH$128,MATCH($C893,FixtureCode!$B$4:$B$128,0),MATCH("G"&amp;D893&amp;"-T2",FixtureCode!$B$4:$AH$4,0)))))</f>
        <v>-</v>
      </c>
      <c r="G893" s="12" t="str">
        <f>IF(C893="-","-",IF(AND(ISNUMBER(Fixture!G897),ISNUMBER(Fixture!I897),Fixture!F897&lt;&gt;"BYE",Fixture!J897&lt;&gt;"BYE"),"Yes","-"))</f>
        <v>-</v>
      </c>
      <c r="H893" s="9" t="str">
        <f>IF(G893="-","-",IF(Fixture!G897&gt;Fixture!I897,Settings!$G$7,IF(Fixture!G897=Fixture!I897,Settings!$G$8,IF(Fixture!G897&lt;Fixture!I897,Settings!$G$9,"-"))))</f>
        <v>-</v>
      </c>
      <c r="I893" s="13" t="str">
        <f>IF(G893="-","-",IF(Fixture!I897&gt;Fixture!G897,Settings!$G$7,IF(Fixture!I897=Fixture!G897,Settings!$G$8,IF(Fixture!I897&lt;Fixture!G897,Settings!$G$9,"-"))))</f>
        <v>-</v>
      </c>
    </row>
    <row r="894" spans="3:9" x14ac:dyDescent="0.25">
      <c r="C894" s="12" t="str">
        <f t="shared" si="28"/>
        <v>-</v>
      </c>
      <c r="D894" s="9" t="str">
        <f t="shared" si="29"/>
        <v>-</v>
      </c>
      <c r="E894" s="9" t="str">
        <f>IF(C894="-","-",IF(D894=maxgameno+2,"blank row 2",IF(D894=maxgameno+1,"blank row 1",INDEX(FixtureCode!$B$4:$AH$128,MATCH($C894,FixtureCode!$B$4:$B$128,0),MATCH("G"&amp;D894&amp;"-T1",FixtureCode!$B$4:$AH$4,0)))))</f>
        <v>-</v>
      </c>
      <c r="F894" s="13" t="str">
        <f>IF(C894="-","-",IF(D894=maxgameno+2,"blank row 2",IF(D894=maxgameno+1,"blank row 1",INDEX(FixtureCode!$B$4:$AH$128,MATCH($C894,FixtureCode!$B$4:$B$128,0),MATCH("G"&amp;D894&amp;"-T2",FixtureCode!$B$4:$AH$4,0)))))</f>
        <v>-</v>
      </c>
      <c r="G894" s="12" t="str">
        <f>IF(C894="-","-",IF(AND(ISNUMBER(Fixture!G898),ISNUMBER(Fixture!I898),Fixture!F898&lt;&gt;"BYE",Fixture!J898&lt;&gt;"BYE"),"Yes","-"))</f>
        <v>-</v>
      </c>
      <c r="H894" s="9" t="str">
        <f>IF(G894="-","-",IF(Fixture!G898&gt;Fixture!I898,Settings!$G$7,IF(Fixture!G898=Fixture!I898,Settings!$G$8,IF(Fixture!G898&lt;Fixture!I898,Settings!$G$9,"-"))))</f>
        <v>-</v>
      </c>
      <c r="I894" s="13" t="str">
        <f>IF(G894="-","-",IF(Fixture!I898&gt;Fixture!G898,Settings!$G$7,IF(Fixture!I898=Fixture!G898,Settings!$G$8,IF(Fixture!I898&lt;Fixture!G898,Settings!$G$9,"-"))))</f>
        <v>-</v>
      </c>
    </row>
    <row r="895" spans="3:9" x14ac:dyDescent="0.25">
      <c r="C895" s="12" t="str">
        <f t="shared" si="28"/>
        <v>-</v>
      </c>
      <c r="D895" s="9" t="str">
        <f t="shared" si="29"/>
        <v>-</v>
      </c>
      <c r="E895" s="9" t="str">
        <f>IF(C895="-","-",IF(D895=maxgameno+2,"blank row 2",IF(D895=maxgameno+1,"blank row 1",INDEX(FixtureCode!$B$4:$AH$128,MATCH($C895,FixtureCode!$B$4:$B$128,0),MATCH("G"&amp;D895&amp;"-T1",FixtureCode!$B$4:$AH$4,0)))))</f>
        <v>-</v>
      </c>
      <c r="F895" s="13" t="str">
        <f>IF(C895="-","-",IF(D895=maxgameno+2,"blank row 2",IF(D895=maxgameno+1,"blank row 1",INDEX(FixtureCode!$B$4:$AH$128,MATCH($C895,FixtureCode!$B$4:$B$128,0),MATCH("G"&amp;D895&amp;"-T2",FixtureCode!$B$4:$AH$4,0)))))</f>
        <v>-</v>
      </c>
      <c r="G895" s="12" t="str">
        <f>IF(C895="-","-",IF(AND(ISNUMBER(Fixture!G899),ISNUMBER(Fixture!I899),Fixture!F899&lt;&gt;"BYE",Fixture!J899&lt;&gt;"BYE"),"Yes","-"))</f>
        <v>-</v>
      </c>
      <c r="H895" s="9" t="str">
        <f>IF(G895="-","-",IF(Fixture!G899&gt;Fixture!I899,Settings!$G$7,IF(Fixture!G899=Fixture!I899,Settings!$G$8,IF(Fixture!G899&lt;Fixture!I899,Settings!$G$9,"-"))))</f>
        <v>-</v>
      </c>
      <c r="I895" s="13" t="str">
        <f>IF(G895="-","-",IF(Fixture!I899&gt;Fixture!G899,Settings!$G$7,IF(Fixture!I899=Fixture!G899,Settings!$G$8,IF(Fixture!I899&lt;Fixture!G899,Settings!$G$9,"-"))))</f>
        <v>-</v>
      </c>
    </row>
    <row r="896" spans="3:9" x14ac:dyDescent="0.25">
      <c r="C896" s="12" t="str">
        <f t="shared" si="28"/>
        <v>-</v>
      </c>
      <c r="D896" s="9" t="str">
        <f t="shared" si="29"/>
        <v>-</v>
      </c>
      <c r="E896" s="9" t="str">
        <f>IF(C896="-","-",IF(D896=maxgameno+2,"blank row 2",IF(D896=maxgameno+1,"blank row 1",INDEX(FixtureCode!$B$4:$AH$128,MATCH($C896,FixtureCode!$B$4:$B$128,0),MATCH("G"&amp;D896&amp;"-T1",FixtureCode!$B$4:$AH$4,0)))))</f>
        <v>-</v>
      </c>
      <c r="F896" s="13" t="str">
        <f>IF(C896="-","-",IF(D896=maxgameno+2,"blank row 2",IF(D896=maxgameno+1,"blank row 1",INDEX(FixtureCode!$B$4:$AH$128,MATCH($C896,FixtureCode!$B$4:$B$128,0),MATCH("G"&amp;D896&amp;"-T2",FixtureCode!$B$4:$AH$4,0)))))</f>
        <v>-</v>
      </c>
      <c r="G896" s="12" t="str">
        <f>IF(C896="-","-",IF(AND(ISNUMBER(Fixture!G900),ISNUMBER(Fixture!I900),Fixture!F900&lt;&gt;"BYE",Fixture!J900&lt;&gt;"BYE"),"Yes","-"))</f>
        <v>-</v>
      </c>
      <c r="H896" s="9" t="str">
        <f>IF(G896="-","-",IF(Fixture!G900&gt;Fixture!I900,Settings!$G$7,IF(Fixture!G900=Fixture!I900,Settings!$G$8,IF(Fixture!G900&lt;Fixture!I900,Settings!$G$9,"-"))))</f>
        <v>-</v>
      </c>
      <c r="I896" s="13" t="str">
        <f>IF(G896="-","-",IF(Fixture!I900&gt;Fixture!G900,Settings!$G$7,IF(Fixture!I900=Fixture!G900,Settings!$G$8,IF(Fixture!I900&lt;Fixture!G900,Settings!$G$9,"-"))))</f>
        <v>-</v>
      </c>
    </row>
    <row r="897" spans="3:9" x14ac:dyDescent="0.25">
      <c r="C897" s="12" t="str">
        <f t="shared" si="28"/>
        <v>-</v>
      </c>
      <c r="D897" s="9" t="str">
        <f t="shared" si="29"/>
        <v>-</v>
      </c>
      <c r="E897" s="9" t="str">
        <f>IF(C897="-","-",IF(D897=maxgameno+2,"blank row 2",IF(D897=maxgameno+1,"blank row 1",INDEX(FixtureCode!$B$4:$AH$128,MATCH($C897,FixtureCode!$B$4:$B$128,0),MATCH("G"&amp;D897&amp;"-T1",FixtureCode!$B$4:$AH$4,0)))))</f>
        <v>-</v>
      </c>
      <c r="F897" s="13" t="str">
        <f>IF(C897="-","-",IF(D897=maxgameno+2,"blank row 2",IF(D897=maxgameno+1,"blank row 1",INDEX(FixtureCode!$B$4:$AH$128,MATCH($C897,FixtureCode!$B$4:$B$128,0),MATCH("G"&amp;D897&amp;"-T2",FixtureCode!$B$4:$AH$4,0)))))</f>
        <v>-</v>
      </c>
      <c r="G897" s="12" t="str">
        <f>IF(C897="-","-",IF(AND(ISNUMBER(Fixture!G901),ISNUMBER(Fixture!I901),Fixture!F901&lt;&gt;"BYE",Fixture!J901&lt;&gt;"BYE"),"Yes","-"))</f>
        <v>-</v>
      </c>
      <c r="H897" s="9" t="str">
        <f>IF(G897="-","-",IF(Fixture!G901&gt;Fixture!I901,Settings!$G$7,IF(Fixture!G901=Fixture!I901,Settings!$G$8,IF(Fixture!G901&lt;Fixture!I901,Settings!$G$9,"-"))))</f>
        <v>-</v>
      </c>
      <c r="I897" s="13" t="str">
        <f>IF(G897="-","-",IF(Fixture!I901&gt;Fixture!G901,Settings!$G$7,IF(Fixture!I901=Fixture!G901,Settings!$G$8,IF(Fixture!I901&lt;Fixture!G901,Settings!$G$9,"-"))))</f>
        <v>-</v>
      </c>
    </row>
    <row r="898" spans="3:9" x14ac:dyDescent="0.25">
      <c r="C898" s="12" t="str">
        <f t="shared" si="28"/>
        <v>-</v>
      </c>
      <c r="D898" s="9" t="str">
        <f t="shared" si="29"/>
        <v>-</v>
      </c>
      <c r="E898" s="9" t="str">
        <f>IF(C898="-","-",IF(D898=maxgameno+2,"blank row 2",IF(D898=maxgameno+1,"blank row 1",INDEX(FixtureCode!$B$4:$AH$128,MATCH($C898,FixtureCode!$B$4:$B$128,0),MATCH("G"&amp;D898&amp;"-T1",FixtureCode!$B$4:$AH$4,0)))))</f>
        <v>-</v>
      </c>
      <c r="F898" s="13" t="str">
        <f>IF(C898="-","-",IF(D898=maxgameno+2,"blank row 2",IF(D898=maxgameno+1,"blank row 1",INDEX(FixtureCode!$B$4:$AH$128,MATCH($C898,FixtureCode!$B$4:$B$128,0),MATCH("G"&amp;D898&amp;"-T2",FixtureCode!$B$4:$AH$4,0)))))</f>
        <v>-</v>
      </c>
      <c r="G898" s="12" t="str">
        <f>IF(C898="-","-",IF(AND(ISNUMBER(Fixture!G902),ISNUMBER(Fixture!I902),Fixture!F902&lt;&gt;"BYE",Fixture!J902&lt;&gt;"BYE"),"Yes","-"))</f>
        <v>-</v>
      </c>
      <c r="H898" s="9" t="str">
        <f>IF(G898="-","-",IF(Fixture!G902&gt;Fixture!I902,Settings!$G$7,IF(Fixture!G902=Fixture!I902,Settings!$G$8,IF(Fixture!G902&lt;Fixture!I902,Settings!$G$9,"-"))))</f>
        <v>-</v>
      </c>
      <c r="I898" s="13" t="str">
        <f>IF(G898="-","-",IF(Fixture!I902&gt;Fixture!G902,Settings!$G$7,IF(Fixture!I902=Fixture!G902,Settings!$G$8,IF(Fixture!I902&lt;Fixture!G902,Settings!$G$9,"-"))))</f>
        <v>-</v>
      </c>
    </row>
    <row r="899" spans="3:9" x14ac:dyDescent="0.25">
      <c r="C899" s="12" t="str">
        <f t="shared" si="28"/>
        <v>-</v>
      </c>
      <c r="D899" s="9" t="str">
        <f t="shared" si="29"/>
        <v>-</v>
      </c>
      <c r="E899" s="9" t="str">
        <f>IF(C899="-","-",IF(D899=maxgameno+2,"blank row 2",IF(D899=maxgameno+1,"blank row 1",INDEX(FixtureCode!$B$4:$AH$128,MATCH($C899,FixtureCode!$B$4:$B$128,0),MATCH("G"&amp;D899&amp;"-T1",FixtureCode!$B$4:$AH$4,0)))))</f>
        <v>-</v>
      </c>
      <c r="F899" s="13" t="str">
        <f>IF(C899="-","-",IF(D899=maxgameno+2,"blank row 2",IF(D899=maxgameno+1,"blank row 1",INDEX(FixtureCode!$B$4:$AH$128,MATCH($C899,FixtureCode!$B$4:$B$128,0),MATCH("G"&amp;D899&amp;"-T2",FixtureCode!$B$4:$AH$4,0)))))</f>
        <v>-</v>
      </c>
      <c r="G899" s="12" t="str">
        <f>IF(C899="-","-",IF(AND(ISNUMBER(Fixture!G903),ISNUMBER(Fixture!I903),Fixture!F903&lt;&gt;"BYE",Fixture!J903&lt;&gt;"BYE"),"Yes","-"))</f>
        <v>-</v>
      </c>
      <c r="H899" s="9" t="str">
        <f>IF(G899="-","-",IF(Fixture!G903&gt;Fixture!I903,Settings!$G$7,IF(Fixture!G903=Fixture!I903,Settings!$G$8,IF(Fixture!G903&lt;Fixture!I903,Settings!$G$9,"-"))))</f>
        <v>-</v>
      </c>
      <c r="I899" s="13" t="str">
        <f>IF(G899="-","-",IF(Fixture!I903&gt;Fixture!G903,Settings!$G$7,IF(Fixture!I903=Fixture!G903,Settings!$G$8,IF(Fixture!I903&lt;Fixture!G903,Settings!$G$9,"-"))))</f>
        <v>-</v>
      </c>
    </row>
    <row r="900" spans="3:9" x14ac:dyDescent="0.25">
      <c r="C900" s="12" t="str">
        <f t="shared" si="28"/>
        <v>-</v>
      </c>
      <c r="D900" s="9" t="str">
        <f t="shared" si="29"/>
        <v>-</v>
      </c>
      <c r="E900" s="9" t="str">
        <f>IF(C900="-","-",IF(D900=maxgameno+2,"blank row 2",IF(D900=maxgameno+1,"blank row 1",INDEX(FixtureCode!$B$4:$AH$128,MATCH($C900,FixtureCode!$B$4:$B$128,0),MATCH("G"&amp;D900&amp;"-T1",FixtureCode!$B$4:$AH$4,0)))))</f>
        <v>-</v>
      </c>
      <c r="F900" s="13" t="str">
        <f>IF(C900="-","-",IF(D900=maxgameno+2,"blank row 2",IF(D900=maxgameno+1,"blank row 1",INDEX(FixtureCode!$B$4:$AH$128,MATCH($C900,FixtureCode!$B$4:$B$128,0),MATCH("G"&amp;D900&amp;"-T2",FixtureCode!$B$4:$AH$4,0)))))</f>
        <v>-</v>
      </c>
      <c r="G900" s="12" t="str">
        <f>IF(C900="-","-",IF(AND(ISNUMBER(Fixture!G904),ISNUMBER(Fixture!I904),Fixture!F904&lt;&gt;"BYE",Fixture!J904&lt;&gt;"BYE"),"Yes","-"))</f>
        <v>-</v>
      </c>
      <c r="H900" s="9" t="str">
        <f>IF(G900="-","-",IF(Fixture!G904&gt;Fixture!I904,Settings!$G$7,IF(Fixture!G904=Fixture!I904,Settings!$G$8,IF(Fixture!G904&lt;Fixture!I904,Settings!$G$9,"-"))))</f>
        <v>-</v>
      </c>
      <c r="I900" s="13" t="str">
        <f>IF(G900="-","-",IF(Fixture!I904&gt;Fixture!G904,Settings!$G$7,IF(Fixture!I904=Fixture!G904,Settings!$G$8,IF(Fixture!I904&lt;Fixture!G904,Settings!$G$9,"-"))))</f>
        <v>-</v>
      </c>
    </row>
    <row r="901" spans="3:9" x14ac:dyDescent="0.25">
      <c r="C901" s="12" t="str">
        <f t="shared" si="28"/>
        <v>-</v>
      </c>
      <c r="D901" s="9" t="str">
        <f t="shared" si="29"/>
        <v>-</v>
      </c>
      <c r="E901" s="9" t="str">
        <f>IF(C901="-","-",IF(D901=maxgameno+2,"blank row 2",IF(D901=maxgameno+1,"blank row 1",INDEX(FixtureCode!$B$4:$AH$128,MATCH($C901,FixtureCode!$B$4:$B$128,0),MATCH("G"&amp;D901&amp;"-T1",FixtureCode!$B$4:$AH$4,0)))))</f>
        <v>-</v>
      </c>
      <c r="F901" s="13" t="str">
        <f>IF(C901="-","-",IF(D901=maxgameno+2,"blank row 2",IF(D901=maxgameno+1,"blank row 1",INDEX(FixtureCode!$B$4:$AH$128,MATCH($C901,FixtureCode!$B$4:$B$128,0),MATCH("G"&amp;D901&amp;"-T2",FixtureCode!$B$4:$AH$4,0)))))</f>
        <v>-</v>
      </c>
      <c r="G901" s="12" t="str">
        <f>IF(C901="-","-",IF(AND(ISNUMBER(Fixture!G905),ISNUMBER(Fixture!I905),Fixture!F905&lt;&gt;"BYE",Fixture!J905&lt;&gt;"BYE"),"Yes","-"))</f>
        <v>-</v>
      </c>
      <c r="H901" s="9" t="str">
        <f>IF(G901="-","-",IF(Fixture!G905&gt;Fixture!I905,Settings!$G$7,IF(Fixture!G905=Fixture!I905,Settings!$G$8,IF(Fixture!G905&lt;Fixture!I905,Settings!$G$9,"-"))))</f>
        <v>-</v>
      </c>
      <c r="I901" s="13" t="str">
        <f>IF(G901="-","-",IF(Fixture!I905&gt;Fixture!G905,Settings!$G$7,IF(Fixture!I905=Fixture!G905,Settings!$G$8,IF(Fixture!I905&lt;Fixture!G905,Settings!$G$9,"-"))))</f>
        <v>-</v>
      </c>
    </row>
    <row r="902" spans="3:9" x14ac:dyDescent="0.25">
      <c r="C902" s="12" t="str">
        <f t="shared" ref="C902:C965" si="30">IF(C901="-","-",IF(D901+1&lt;=maxgameno+2,C901,IF(C901+1&lt;=maxroundno,C901+1,"-")))</f>
        <v>-</v>
      </c>
      <c r="D902" s="9" t="str">
        <f t="shared" ref="D902:D965" si="31">IF(C902="-","-",IF(D901+1&lt;=maxgameno+2,D901+1,1))</f>
        <v>-</v>
      </c>
      <c r="E902" s="9" t="str">
        <f>IF(C902="-","-",IF(D902=maxgameno+2,"blank row 2",IF(D902=maxgameno+1,"blank row 1",INDEX(FixtureCode!$B$4:$AH$128,MATCH($C902,FixtureCode!$B$4:$B$128,0),MATCH("G"&amp;D902&amp;"-T1",FixtureCode!$B$4:$AH$4,0)))))</f>
        <v>-</v>
      </c>
      <c r="F902" s="13" t="str">
        <f>IF(C902="-","-",IF(D902=maxgameno+2,"blank row 2",IF(D902=maxgameno+1,"blank row 1",INDEX(FixtureCode!$B$4:$AH$128,MATCH($C902,FixtureCode!$B$4:$B$128,0),MATCH("G"&amp;D902&amp;"-T2",FixtureCode!$B$4:$AH$4,0)))))</f>
        <v>-</v>
      </c>
      <c r="G902" s="12" t="str">
        <f>IF(C902="-","-",IF(AND(ISNUMBER(Fixture!G906),ISNUMBER(Fixture!I906),Fixture!F906&lt;&gt;"BYE",Fixture!J906&lt;&gt;"BYE"),"Yes","-"))</f>
        <v>-</v>
      </c>
      <c r="H902" s="9" t="str">
        <f>IF(G902="-","-",IF(Fixture!G906&gt;Fixture!I906,Settings!$G$7,IF(Fixture!G906=Fixture!I906,Settings!$G$8,IF(Fixture!G906&lt;Fixture!I906,Settings!$G$9,"-"))))</f>
        <v>-</v>
      </c>
      <c r="I902" s="13" t="str">
        <f>IF(G902="-","-",IF(Fixture!I906&gt;Fixture!G906,Settings!$G$7,IF(Fixture!I906=Fixture!G906,Settings!$G$8,IF(Fixture!I906&lt;Fixture!G906,Settings!$G$9,"-"))))</f>
        <v>-</v>
      </c>
    </row>
    <row r="903" spans="3:9" x14ac:dyDescent="0.25">
      <c r="C903" s="12" t="str">
        <f t="shared" si="30"/>
        <v>-</v>
      </c>
      <c r="D903" s="9" t="str">
        <f t="shared" si="31"/>
        <v>-</v>
      </c>
      <c r="E903" s="9" t="str">
        <f>IF(C903="-","-",IF(D903=maxgameno+2,"blank row 2",IF(D903=maxgameno+1,"blank row 1",INDEX(FixtureCode!$B$4:$AH$128,MATCH($C903,FixtureCode!$B$4:$B$128,0),MATCH("G"&amp;D903&amp;"-T1",FixtureCode!$B$4:$AH$4,0)))))</f>
        <v>-</v>
      </c>
      <c r="F903" s="13" t="str">
        <f>IF(C903="-","-",IF(D903=maxgameno+2,"blank row 2",IF(D903=maxgameno+1,"blank row 1",INDEX(FixtureCode!$B$4:$AH$128,MATCH($C903,FixtureCode!$B$4:$B$128,0),MATCH("G"&amp;D903&amp;"-T2",FixtureCode!$B$4:$AH$4,0)))))</f>
        <v>-</v>
      </c>
      <c r="G903" s="12" t="str">
        <f>IF(C903="-","-",IF(AND(ISNUMBER(Fixture!G907),ISNUMBER(Fixture!I907),Fixture!F907&lt;&gt;"BYE",Fixture!J907&lt;&gt;"BYE"),"Yes","-"))</f>
        <v>-</v>
      </c>
      <c r="H903" s="9" t="str">
        <f>IF(G903="-","-",IF(Fixture!G907&gt;Fixture!I907,Settings!$G$7,IF(Fixture!G907=Fixture!I907,Settings!$G$8,IF(Fixture!G907&lt;Fixture!I907,Settings!$G$9,"-"))))</f>
        <v>-</v>
      </c>
      <c r="I903" s="13" t="str">
        <f>IF(G903="-","-",IF(Fixture!I907&gt;Fixture!G907,Settings!$G$7,IF(Fixture!I907=Fixture!G907,Settings!$G$8,IF(Fixture!I907&lt;Fixture!G907,Settings!$G$9,"-"))))</f>
        <v>-</v>
      </c>
    </row>
    <row r="904" spans="3:9" x14ac:dyDescent="0.25">
      <c r="C904" s="12" t="str">
        <f t="shared" si="30"/>
        <v>-</v>
      </c>
      <c r="D904" s="9" t="str">
        <f t="shared" si="31"/>
        <v>-</v>
      </c>
      <c r="E904" s="9" t="str">
        <f>IF(C904="-","-",IF(D904=maxgameno+2,"blank row 2",IF(D904=maxgameno+1,"blank row 1",INDEX(FixtureCode!$B$4:$AH$128,MATCH($C904,FixtureCode!$B$4:$B$128,0),MATCH("G"&amp;D904&amp;"-T1",FixtureCode!$B$4:$AH$4,0)))))</f>
        <v>-</v>
      </c>
      <c r="F904" s="13" t="str">
        <f>IF(C904="-","-",IF(D904=maxgameno+2,"blank row 2",IF(D904=maxgameno+1,"blank row 1",INDEX(FixtureCode!$B$4:$AH$128,MATCH($C904,FixtureCode!$B$4:$B$128,0),MATCH("G"&amp;D904&amp;"-T2",FixtureCode!$B$4:$AH$4,0)))))</f>
        <v>-</v>
      </c>
      <c r="G904" s="12" t="str">
        <f>IF(C904="-","-",IF(AND(ISNUMBER(Fixture!G908),ISNUMBER(Fixture!I908),Fixture!F908&lt;&gt;"BYE",Fixture!J908&lt;&gt;"BYE"),"Yes","-"))</f>
        <v>-</v>
      </c>
      <c r="H904" s="9" t="str">
        <f>IF(G904="-","-",IF(Fixture!G908&gt;Fixture!I908,Settings!$G$7,IF(Fixture!G908=Fixture!I908,Settings!$G$8,IF(Fixture!G908&lt;Fixture!I908,Settings!$G$9,"-"))))</f>
        <v>-</v>
      </c>
      <c r="I904" s="13" t="str">
        <f>IF(G904="-","-",IF(Fixture!I908&gt;Fixture!G908,Settings!$G$7,IF(Fixture!I908=Fixture!G908,Settings!$G$8,IF(Fixture!I908&lt;Fixture!G908,Settings!$G$9,"-"))))</f>
        <v>-</v>
      </c>
    </row>
    <row r="905" spans="3:9" x14ac:dyDescent="0.25">
      <c r="C905" s="12" t="str">
        <f t="shared" si="30"/>
        <v>-</v>
      </c>
      <c r="D905" s="9" t="str">
        <f t="shared" si="31"/>
        <v>-</v>
      </c>
      <c r="E905" s="9" t="str">
        <f>IF(C905="-","-",IF(D905=maxgameno+2,"blank row 2",IF(D905=maxgameno+1,"blank row 1",INDEX(FixtureCode!$B$4:$AH$128,MATCH($C905,FixtureCode!$B$4:$B$128,0),MATCH("G"&amp;D905&amp;"-T1",FixtureCode!$B$4:$AH$4,0)))))</f>
        <v>-</v>
      </c>
      <c r="F905" s="13" t="str">
        <f>IF(C905="-","-",IF(D905=maxgameno+2,"blank row 2",IF(D905=maxgameno+1,"blank row 1",INDEX(FixtureCode!$B$4:$AH$128,MATCH($C905,FixtureCode!$B$4:$B$128,0),MATCH("G"&amp;D905&amp;"-T2",FixtureCode!$B$4:$AH$4,0)))))</f>
        <v>-</v>
      </c>
      <c r="G905" s="12" t="str">
        <f>IF(C905="-","-",IF(AND(ISNUMBER(Fixture!G909),ISNUMBER(Fixture!I909),Fixture!F909&lt;&gt;"BYE",Fixture!J909&lt;&gt;"BYE"),"Yes","-"))</f>
        <v>-</v>
      </c>
      <c r="H905" s="9" t="str">
        <f>IF(G905="-","-",IF(Fixture!G909&gt;Fixture!I909,Settings!$G$7,IF(Fixture!G909=Fixture!I909,Settings!$G$8,IF(Fixture!G909&lt;Fixture!I909,Settings!$G$9,"-"))))</f>
        <v>-</v>
      </c>
      <c r="I905" s="13" t="str">
        <f>IF(G905="-","-",IF(Fixture!I909&gt;Fixture!G909,Settings!$G$7,IF(Fixture!I909=Fixture!G909,Settings!$G$8,IF(Fixture!I909&lt;Fixture!G909,Settings!$G$9,"-"))))</f>
        <v>-</v>
      </c>
    </row>
    <row r="906" spans="3:9" x14ac:dyDescent="0.25">
      <c r="C906" s="12" t="str">
        <f t="shared" si="30"/>
        <v>-</v>
      </c>
      <c r="D906" s="9" t="str">
        <f t="shared" si="31"/>
        <v>-</v>
      </c>
      <c r="E906" s="9" t="str">
        <f>IF(C906="-","-",IF(D906=maxgameno+2,"blank row 2",IF(D906=maxgameno+1,"blank row 1",INDEX(FixtureCode!$B$4:$AH$128,MATCH($C906,FixtureCode!$B$4:$B$128,0),MATCH("G"&amp;D906&amp;"-T1",FixtureCode!$B$4:$AH$4,0)))))</f>
        <v>-</v>
      </c>
      <c r="F906" s="13" t="str">
        <f>IF(C906="-","-",IF(D906=maxgameno+2,"blank row 2",IF(D906=maxgameno+1,"blank row 1",INDEX(FixtureCode!$B$4:$AH$128,MATCH($C906,FixtureCode!$B$4:$B$128,0),MATCH("G"&amp;D906&amp;"-T2",FixtureCode!$B$4:$AH$4,0)))))</f>
        <v>-</v>
      </c>
      <c r="G906" s="12" t="str">
        <f>IF(C906="-","-",IF(AND(ISNUMBER(Fixture!G910),ISNUMBER(Fixture!I910),Fixture!F910&lt;&gt;"BYE",Fixture!J910&lt;&gt;"BYE"),"Yes","-"))</f>
        <v>-</v>
      </c>
      <c r="H906" s="9" t="str">
        <f>IF(G906="-","-",IF(Fixture!G910&gt;Fixture!I910,Settings!$G$7,IF(Fixture!G910=Fixture!I910,Settings!$G$8,IF(Fixture!G910&lt;Fixture!I910,Settings!$G$9,"-"))))</f>
        <v>-</v>
      </c>
      <c r="I906" s="13" t="str">
        <f>IF(G906="-","-",IF(Fixture!I910&gt;Fixture!G910,Settings!$G$7,IF(Fixture!I910=Fixture!G910,Settings!$G$8,IF(Fixture!I910&lt;Fixture!G910,Settings!$G$9,"-"))))</f>
        <v>-</v>
      </c>
    </row>
    <row r="907" spans="3:9" x14ac:dyDescent="0.25">
      <c r="C907" s="12" t="str">
        <f t="shared" si="30"/>
        <v>-</v>
      </c>
      <c r="D907" s="9" t="str">
        <f t="shared" si="31"/>
        <v>-</v>
      </c>
      <c r="E907" s="9" t="str">
        <f>IF(C907="-","-",IF(D907=maxgameno+2,"blank row 2",IF(D907=maxgameno+1,"blank row 1",INDEX(FixtureCode!$B$4:$AH$128,MATCH($C907,FixtureCode!$B$4:$B$128,0),MATCH("G"&amp;D907&amp;"-T1",FixtureCode!$B$4:$AH$4,0)))))</f>
        <v>-</v>
      </c>
      <c r="F907" s="13" t="str">
        <f>IF(C907="-","-",IF(D907=maxgameno+2,"blank row 2",IF(D907=maxgameno+1,"blank row 1",INDEX(FixtureCode!$B$4:$AH$128,MATCH($C907,FixtureCode!$B$4:$B$128,0),MATCH("G"&amp;D907&amp;"-T2",FixtureCode!$B$4:$AH$4,0)))))</f>
        <v>-</v>
      </c>
      <c r="G907" s="12" t="str">
        <f>IF(C907="-","-",IF(AND(ISNUMBER(Fixture!G911),ISNUMBER(Fixture!I911),Fixture!F911&lt;&gt;"BYE",Fixture!J911&lt;&gt;"BYE"),"Yes","-"))</f>
        <v>-</v>
      </c>
      <c r="H907" s="9" t="str">
        <f>IF(G907="-","-",IF(Fixture!G911&gt;Fixture!I911,Settings!$G$7,IF(Fixture!G911=Fixture!I911,Settings!$G$8,IF(Fixture!G911&lt;Fixture!I911,Settings!$G$9,"-"))))</f>
        <v>-</v>
      </c>
      <c r="I907" s="13" t="str">
        <f>IF(G907="-","-",IF(Fixture!I911&gt;Fixture!G911,Settings!$G$7,IF(Fixture!I911=Fixture!G911,Settings!$G$8,IF(Fixture!I911&lt;Fixture!G911,Settings!$G$9,"-"))))</f>
        <v>-</v>
      </c>
    </row>
    <row r="908" spans="3:9" x14ac:dyDescent="0.25">
      <c r="C908" s="12" t="str">
        <f t="shared" si="30"/>
        <v>-</v>
      </c>
      <c r="D908" s="9" t="str">
        <f t="shared" si="31"/>
        <v>-</v>
      </c>
      <c r="E908" s="9" t="str">
        <f>IF(C908="-","-",IF(D908=maxgameno+2,"blank row 2",IF(D908=maxgameno+1,"blank row 1",INDEX(FixtureCode!$B$4:$AH$128,MATCH($C908,FixtureCode!$B$4:$B$128,0),MATCH("G"&amp;D908&amp;"-T1",FixtureCode!$B$4:$AH$4,0)))))</f>
        <v>-</v>
      </c>
      <c r="F908" s="13" t="str">
        <f>IF(C908="-","-",IF(D908=maxgameno+2,"blank row 2",IF(D908=maxgameno+1,"blank row 1",INDEX(FixtureCode!$B$4:$AH$128,MATCH($C908,FixtureCode!$B$4:$B$128,0),MATCH("G"&amp;D908&amp;"-T2",FixtureCode!$B$4:$AH$4,0)))))</f>
        <v>-</v>
      </c>
      <c r="G908" s="12" t="str">
        <f>IF(C908="-","-",IF(AND(ISNUMBER(Fixture!G912),ISNUMBER(Fixture!I912),Fixture!F912&lt;&gt;"BYE",Fixture!J912&lt;&gt;"BYE"),"Yes","-"))</f>
        <v>-</v>
      </c>
      <c r="H908" s="9" t="str">
        <f>IF(G908="-","-",IF(Fixture!G912&gt;Fixture!I912,Settings!$G$7,IF(Fixture!G912=Fixture!I912,Settings!$G$8,IF(Fixture!G912&lt;Fixture!I912,Settings!$G$9,"-"))))</f>
        <v>-</v>
      </c>
      <c r="I908" s="13" t="str">
        <f>IF(G908="-","-",IF(Fixture!I912&gt;Fixture!G912,Settings!$G$7,IF(Fixture!I912=Fixture!G912,Settings!$G$8,IF(Fixture!I912&lt;Fixture!G912,Settings!$G$9,"-"))))</f>
        <v>-</v>
      </c>
    </row>
    <row r="909" spans="3:9" x14ac:dyDescent="0.25">
      <c r="C909" s="12" t="str">
        <f t="shared" si="30"/>
        <v>-</v>
      </c>
      <c r="D909" s="9" t="str">
        <f t="shared" si="31"/>
        <v>-</v>
      </c>
      <c r="E909" s="9" t="str">
        <f>IF(C909="-","-",IF(D909=maxgameno+2,"blank row 2",IF(D909=maxgameno+1,"blank row 1",INDEX(FixtureCode!$B$4:$AH$128,MATCH($C909,FixtureCode!$B$4:$B$128,0),MATCH("G"&amp;D909&amp;"-T1",FixtureCode!$B$4:$AH$4,0)))))</f>
        <v>-</v>
      </c>
      <c r="F909" s="13" t="str">
        <f>IF(C909="-","-",IF(D909=maxgameno+2,"blank row 2",IF(D909=maxgameno+1,"blank row 1",INDEX(FixtureCode!$B$4:$AH$128,MATCH($C909,FixtureCode!$B$4:$B$128,0),MATCH("G"&amp;D909&amp;"-T2",FixtureCode!$B$4:$AH$4,0)))))</f>
        <v>-</v>
      </c>
      <c r="G909" s="12" t="str">
        <f>IF(C909="-","-",IF(AND(ISNUMBER(Fixture!G913),ISNUMBER(Fixture!I913),Fixture!F913&lt;&gt;"BYE",Fixture!J913&lt;&gt;"BYE"),"Yes","-"))</f>
        <v>-</v>
      </c>
      <c r="H909" s="9" t="str">
        <f>IF(G909="-","-",IF(Fixture!G913&gt;Fixture!I913,Settings!$G$7,IF(Fixture!G913=Fixture!I913,Settings!$G$8,IF(Fixture!G913&lt;Fixture!I913,Settings!$G$9,"-"))))</f>
        <v>-</v>
      </c>
      <c r="I909" s="13" t="str">
        <f>IF(G909="-","-",IF(Fixture!I913&gt;Fixture!G913,Settings!$G$7,IF(Fixture!I913=Fixture!G913,Settings!$G$8,IF(Fixture!I913&lt;Fixture!G913,Settings!$G$9,"-"))))</f>
        <v>-</v>
      </c>
    </row>
    <row r="910" spans="3:9" x14ac:dyDescent="0.25">
      <c r="C910" s="12" t="str">
        <f t="shared" si="30"/>
        <v>-</v>
      </c>
      <c r="D910" s="9" t="str">
        <f t="shared" si="31"/>
        <v>-</v>
      </c>
      <c r="E910" s="9" t="str">
        <f>IF(C910="-","-",IF(D910=maxgameno+2,"blank row 2",IF(D910=maxgameno+1,"blank row 1",INDEX(FixtureCode!$B$4:$AH$128,MATCH($C910,FixtureCode!$B$4:$B$128,0),MATCH("G"&amp;D910&amp;"-T1",FixtureCode!$B$4:$AH$4,0)))))</f>
        <v>-</v>
      </c>
      <c r="F910" s="13" t="str">
        <f>IF(C910="-","-",IF(D910=maxgameno+2,"blank row 2",IF(D910=maxgameno+1,"blank row 1",INDEX(FixtureCode!$B$4:$AH$128,MATCH($C910,FixtureCode!$B$4:$B$128,0),MATCH("G"&amp;D910&amp;"-T2",FixtureCode!$B$4:$AH$4,0)))))</f>
        <v>-</v>
      </c>
      <c r="G910" s="12" t="str">
        <f>IF(C910="-","-",IF(AND(ISNUMBER(Fixture!G914),ISNUMBER(Fixture!I914),Fixture!F914&lt;&gt;"BYE",Fixture!J914&lt;&gt;"BYE"),"Yes","-"))</f>
        <v>-</v>
      </c>
      <c r="H910" s="9" t="str">
        <f>IF(G910="-","-",IF(Fixture!G914&gt;Fixture!I914,Settings!$G$7,IF(Fixture!G914=Fixture!I914,Settings!$G$8,IF(Fixture!G914&lt;Fixture!I914,Settings!$G$9,"-"))))</f>
        <v>-</v>
      </c>
      <c r="I910" s="13" t="str">
        <f>IF(G910="-","-",IF(Fixture!I914&gt;Fixture!G914,Settings!$G$7,IF(Fixture!I914=Fixture!G914,Settings!$G$8,IF(Fixture!I914&lt;Fixture!G914,Settings!$G$9,"-"))))</f>
        <v>-</v>
      </c>
    </row>
    <row r="911" spans="3:9" x14ac:dyDescent="0.25">
      <c r="C911" s="12" t="str">
        <f t="shared" si="30"/>
        <v>-</v>
      </c>
      <c r="D911" s="9" t="str">
        <f t="shared" si="31"/>
        <v>-</v>
      </c>
      <c r="E911" s="9" t="str">
        <f>IF(C911="-","-",IF(D911=maxgameno+2,"blank row 2",IF(D911=maxgameno+1,"blank row 1",INDEX(FixtureCode!$B$4:$AH$128,MATCH($C911,FixtureCode!$B$4:$B$128,0),MATCH("G"&amp;D911&amp;"-T1",FixtureCode!$B$4:$AH$4,0)))))</f>
        <v>-</v>
      </c>
      <c r="F911" s="13" t="str">
        <f>IF(C911="-","-",IF(D911=maxgameno+2,"blank row 2",IF(D911=maxgameno+1,"blank row 1",INDEX(FixtureCode!$B$4:$AH$128,MATCH($C911,FixtureCode!$B$4:$B$128,0),MATCH("G"&amp;D911&amp;"-T2",FixtureCode!$B$4:$AH$4,0)))))</f>
        <v>-</v>
      </c>
      <c r="G911" s="12" t="str">
        <f>IF(C911="-","-",IF(AND(ISNUMBER(Fixture!G915),ISNUMBER(Fixture!I915),Fixture!F915&lt;&gt;"BYE",Fixture!J915&lt;&gt;"BYE"),"Yes","-"))</f>
        <v>-</v>
      </c>
      <c r="H911" s="9" t="str">
        <f>IF(G911="-","-",IF(Fixture!G915&gt;Fixture!I915,Settings!$G$7,IF(Fixture!G915=Fixture!I915,Settings!$G$8,IF(Fixture!G915&lt;Fixture!I915,Settings!$G$9,"-"))))</f>
        <v>-</v>
      </c>
      <c r="I911" s="13" t="str">
        <f>IF(G911="-","-",IF(Fixture!I915&gt;Fixture!G915,Settings!$G$7,IF(Fixture!I915=Fixture!G915,Settings!$G$8,IF(Fixture!I915&lt;Fixture!G915,Settings!$G$9,"-"))))</f>
        <v>-</v>
      </c>
    </row>
    <row r="912" spans="3:9" x14ac:dyDescent="0.25">
      <c r="C912" s="12" t="str">
        <f t="shared" si="30"/>
        <v>-</v>
      </c>
      <c r="D912" s="9" t="str">
        <f t="shared" si="31"/>
        <v>-</v>
      </c>
      <c r="E912" s="9" t="str">
        <f>IF(C912="-","-",IF(D912=maxgameno+2,"blank row 2",IF(D912=maxgameno+1,"blank row 1",INDEX(FixtureCode!$B$4:$AH$128,MATCH($C912,FixtureCode!$B$4:$B$128,0),MATCH("G"&amp;D912&amp;"-T1",FixtureCode!$B$4:$AH$4,0)))))</f>
        <v>-</v>
      </c>
      <c r="F912" s="13" t="str">
        <f>IF(C912="-","-",IF(D912=maxgameno+2,"blank row 2",IF(D912=maxgameno+1,"blank row 1",INDEX(FixtureCode!$B$4:$AH$128,MATCH($C912,FixtureCode!$B$4:$B$128,0),MATCH("G"&amp;D912&amp;"-T2",FixtureCode!$B$4:$AH$4,0)))))</f>
        <v>-</v>
      </c>
      <c r="G912" s="12" t="str">
        <f>IF(C912="-","-",IF(AND(ISNUMBER(Fixture!G916),ISNUMBER(Fixture!I916),Fixture!F916&lt;&gt;"BYE",Fixture!J916&lt;&gt;"BYE"),"Yes","-"))</f>
        <v>-</v>
      </c>
      <c r="H912" s="9" t="str">
        <f>IF(G912="-","-",IF(Fixture!G916&gt;Fixture!I916,Settings!$G$7,IF(Fixture!G916=Fixture!I916,Settings!$G$8,IF(Fixture!G916&lt;Fixture!I916,Settings!$G$9,"-"))))</f>
        <v>-</v>
      </c>
      <c r="I912" s="13" t="str">
        <f>IF(G912="-","-",IF(Fixture!I916&gt;Fixture!G916,Settings!$G$7,IF(Fixture!I916=Fixture!G916,Settings!$G$8,IF(Fixture!I916&lt;Fixture!G916,Settings!$G$9,"-"))))</f>
        <v>-</v>
      </c>
    </row>
    <row r="913" spans="3:9" x14ac:dyDescent="0.25">
      <c r="C913" s="12" t="str">
        <f t="shared" si="30"/>
        <v>-</v>
      </c>
      <c r="D913" s="9" t="str">
        <f t="shared" si="31"/>
        <v>-</v>
      </c>
      <c r="E913" s="9" t="str">
        <f>IF(C913="-","-",IF(D913=maxgameno+2,"blank row 2",IF(D913=maxgameno+1,"blank row 1",INDEX(FixtureCode!$B$4:$AH$128,MATCH($C913,FixtureCode!$B$4:$B$128,0),MATCH("G"&amp;D913&amp;"-T1",FixtureCode!$B$4:$AH$4,0)))))</f>
        <v>-</v>
      </c>
      <c r="F913" s="13" t="str">
        <f>IF(C913="-","-",IF(D913=maxgameno+2,"blank row 2",IF(D913=maxgameno+1,"blank row 1",INDEX(FixtureCode!$B$4:$AH$128,MATCH($C913,FixtureCode!$B$4:$B$128,0),MATCH("G"&amp;D913&amp;"-T2",FixtureCode!$B$4:$AH$4,0)))))</f>
        <v>-</v>
      </c>
      <c r="G913" s="12" t="str">
        <f>IF(C913="-","-",IF(AND(ISNUMBER(Fixture!G917),ISNUMBER(Fixture!I917),Fixture!F917&lt;&gt;"BYE",Fixture!J917&lt;&gt;"BYE"),"Yes","-"))</f>
        <v>-</v>
      </c>
      <c r="H913" s="9" t="str">
        <f>IF(G913="-","-",IF(Fixture!G917&gt;Fixture!I917,Settings!$G$7,IF(Fixture!G917=Fixture!I917,Settings!$G$8,IF(Fixture!G917&lt;Fixture!I917,Settings!$G$9,"-"))))</f>
        <v>-</v>
      </c>
      <c r="I913" s="13" t="str">
        <f>IF(G913="-","-",IF(Fixture!I917&gt;Fixture!G917,Settings!$G$7,IF(Fixture!I917=Fixture!G917,Settings!$G$8,IF(Fixture!I917&lt;Fixture!G917,Settings!$G$9,"-"))))</f>
        <v>-</v>
      </c>
    </row>
    <row r="914" spans="3:9" x14ac:dyDescent="0.25">
      <c r="C914" s="12" t="str">
        <f t="shared" si="30"/>
        <v>-</v>
      </c>
      <c r="D914" s="9" t="str">
        <f t="shared" si="31"/>
        <v>-</v>
      </c>
      <c r="E914" s="9" t="str">
        <f>IF(C914="-","-",IF(D914=maxgameno+2,"blank row 2",IF(D914=maxgameno+1,"blank row 1",INDEX(FixtureCode!$B$4:$AH$128,MATCH($C914,FixtureCode!$B$4:$B$128,0),MATCH("G"&amp;D914&amp;"-T1",FixtureCode!$B$4:$AH$4,0)))))</f>
        <v>-</v>
      </c>
      <c r="F914" s="13" t="str">
        <f>IF(C914="-","-",IF(D914=maxgameno+2,"blank row 2",IF(D914=maxgameno+1,"blank row 1",INDEX(FixtureCode!$B$4:$AH$128,MATCH($C914,FixtureCode!$B$4:$B$128,0),MATCH("G"&amp;D914&amp;"-T2",FixtureCode!$B$4:$AH$4,0)))))</f>
        <v>-</v>
      </c>
      <c r="G914" s="12" t="str">
        <f>IF(C914="-","-",IF(AND(ISNUMBER(Fixture!G918),ISNUMBER(Fixture!I918),Fixture!F918&lt;&gt;"BYE",Fixture!J918&lt;&gt;"BYE"),"Yes","-"))</f>
        <v>-</v>
      </c>
      <c r="H914" s="9" t="str">
        <f>IF(G914="-","-",IF(Fixture!G918&gt;Fixture!I918,Settings!$G$7,IF(Fixture!G918=Fixture!I918,Settings!$G$8,IF(Fixture!G918&lt;Fixture!I918,Settings!$G$9,"-"))))</f>
        <v>-</v>
      </c>
      <c r="I914" s="13" t="str">
        <f>IF(G914="-","-",IF(Fixture!I918&gt;Fixture!G918,Settings!$G$7,IF(Fixture!I918=Fixture!G918,Settings!$G$8,IF(Fixture!I918&lt;Fixture!G918,Settings!$G$9,"-"))))</f>
        <v>-</v>
      </c>
    </row>
    <row r="915" spans="3:9" x14ac:dyDescent="0.25">
      <c r="C915" s="12" t="str">
        <f t="shared" si="30"/>
        <v>-</v>
      </c>
      <c r="D915" s="9" t="str">
        <f t="shared" si="31"/>
        <v>-</v>
      </c>
      <c r="E915" s="9" t="str">
        <f>IF(C915="-","-",IF(D915=maxgameno+2,"blank row 2",IF(D915=maxgameno+1,"blank row 1",INDEX(FixtureCode!$B$4:$AH$128,MATCH($C915,FixtureCode!$B$4:$B$128,0),MATCH("G"&amp;D915&amp;"-T1",FixtureCode!$B$4:$AH$4,0)))))</f>
        <v>-</v>
      </c>
      <c r="F915" s="13" t="str">
        <f>IF(C915="-","-",IF(D915=maxgameno+2,"blank row 2",IF(D915=maxgameno+1,"blank row 1",INDEX(FixtureCode!$B$4:$AH$128,MATCH($C915,FixtureCode!$B$4:$B$128,0),MATCH("G"&amp;D915&amp;"-T2",FixtureCode!$B$4:$AH$4,0)))))</f>
        <v>-</v>
      </c>
      <c r="G915" s="12" t="str">
        <f>IF(C915="-","-",IF(AND(ISNUMBER(Fixture!G919),ISNUMBER(Fixture!I919),Fixture!F919&lt;&gt;"BYE",Fixture!J919&lt;&gt;"BYE"),"Yes","-"))</f>
        <v>-</v>
      </c>
      <c r="H915" s="9" t="str">
        <f>IF(G915="-","-",IF(Fixture!G919&gt;Fixture!I919,Settings!$G$7,IF(Fixture!G919=Fixture!I919,Settings!$G$8,IF(Fixture!G919&lt;Fixture!I919,Settings!$G$9,"-"))))</f>
        <v>-</v>
      </c>
      <c r="I915" s="13" t="str">
        <f>IF(G915="-","-",IF(Fixture!I919&gt;Fixture!G919,Settings!$G$7,IF(Fixture!I919=Fixture!G919,Settings!$G$8,IF(Fixture!I919&lt;Fixture!G919,Settings!$G$9,"-"))))</f>
        <v>-</v>
      </c>
    </row>
    <row r="916" spans="3:9" x14ac:dyDescent="0.25">
      <c r="C916" s="12" t="str">
        <f t="shared" si="30"/>
        <v>-</v>
      </c>
      <c r="D916" s="9" t="str">
        <f t="shared" si="31"/>
        <v>-</v>
      </c>
      <c r="E916" s="9" t="str">
        <f>IF(C916="-","-",IF(D916=maxgameno+2,"blank row 2",IF(D916=maxgameno+1,"blank row 1",INDEX(FixtureCode!$B$4:$AH$128,MATCH($C916,FixtureCode!$B$4:$B$128,0),MATCH("G"&amp;D916&amp;"-T1",FixtureCode!$B$4:$AH$4,0)))))</f>
        <v>-</v>
      </c>
      <c r="F916" s="13" t="str">
        <f>IF(C916="-","-",IF(D916=maxgameno+2,"blank row 2",IF(D916=maxgameno+1,"blank row 1",INDEX(FixtureCode!$B$4:$AH$128,MATCH($C916,FixtureCode!$B$4:$B$128,0),MATCH("G"&amp;D916&amp;"-T2",FixtureCode!$B$4:$AH$4,0)))))</f>
        <v>-</v>
      </c>
      <c r="G916" s="12" t="str">
        <f>IF(C916="-","-",IF(AND(ISNUMBER(Fixture!G920),ISNUMBER(Fixture!I920),Fixture!F920&lt;&gt;"BYE",Fixture!J920&lt;&gt;"BYE"),"Yes","-"))</f>
        <v>-</v>
      </c>
      <c r="H916" s="9" t="str">
        <f>IF(G916="-","-",IF(Fixture!G920&gt;Fixture!I920,Settings!$G$7,IF(Fixture!G920=Fixture!I920,Settings!$G$8,IF(Fixture!G920&lt;Fixture!I920,Settings!$G$9,"-"))))</f>
        <v>-</v>
      </c>
      <c r="I916" s="13" t="str">
        <f>IF(G916="-","-",IF(Fixture!I920&gt;Fixture!G920,Settings!$G$7,IF(Fixture!I920=Fixture!G920,Settings!$G$8,IF(Fixture!I920&lt;Fixture!G920,Settings!$G$9,"-"))))</f>
        <v>-</v>
      </c>
    </row>
    <row r="917" spans="3:9" x14ac:dyDescent="0.25">
      <c r="C917" s="12" t="str">
        <f t="shared" si="30"/>
        <v>-</v>
      </c>
      <c r="D917" s="9" t="str">
        <f t="shared" si="31"/>
        <v>-</v>
      </c>
      <c r="E917" s="9" t="str">
        <f>IF(C917="-","-",IF(D917=maxgameno+2,"blank row 2",IF(D917=maxgameno+1,"blank row 1",INDEX(FixtureCode!$B$4:$AH$128,MATCH($C917,FixtureCode!$B$4:$B$128,0),MATCH("G"&amp;D917&amp;"-T1",FixtureCode!$B$4:$AH$4,0)))))</f>
        <v>-</v>
      </c>
      <c r="F917" s="13" t="str">
        <f>IF(C917="-","-",IF(D917=maxgameno+2,"blank row 2",IF(D917=maxgameno+1,"blank row 1",INDEX(FixtureCode!$B$4:$AH$128,MATCH($C917,FixtureCode!$B$4:$B$128,0),MATCH("G"&amp;D917&amp;"-T2",FixtureCode!$B$4:$AH$4,0)))))</f>
        <v>-</v>
      </c>
      <c r="G917" s="12" t="str">
        <f>IF(C917="-","-",IF(AND(ISNUMBER(Fixture!G921),ISNUMBER(Fixture!I921),Fixture!F921&lt;&gt;"BYE",Fixture!J921&lt;&gt;"BYE"),"Yes","-"))</f>
        <v>-</v>
      </c>
      <c r="H917" s="9" t="str">
        <f>IF(G917="-","-",IF(Fixture!G921&gt;Fixture!I921,Settings!$G$7,IF(Fixture!G921=Fixture!I921,Settings!$G$8,IF(Fixture!G921&lt;Fixture!I921,Settings!$G$9,"-"))))</f>
        <v>-</v>
      </c>
      <c r="I917" s="13" t="str">
        <f>IF(G917="-","-",IF(Fixture!I921&gt;Fixture!G921,Settings!$G$7,IF(Fixture!I921=Fixture!G921,Settings!$G$8,IF(Fixture!I921&lt;Fixture!G921,Settings!$G$9,"-"))))</f>
        <v>-</v>
      </c>
    </row>
    <row r="918" spans="3:9" x14ac:dyDescent="0.25">
      <c r="C918" s="12" t="str">
        <f t="shared" si="30"/>
        <v>-</v>
      </c>
      <c r="D918" s="9" t="str">
        <f t="shared" si="31"/>
        <v>-</v>
      </c>
      <c r="E918" s="9" t="str">
        <f>IF(C918="-","-",IF(D918=maxgameno+2,"blank row 2",IF(D918=maxgameno+1,"blank row 1",INDEX(FixtureCode!$B$4:$AH$128,MATCH($C918,FixtureCode!$B$4:$B$128,0),MATCH("G"&amp;D918&amp;"-T1",FixtureCode!$B$4:$AH$4,0)))))</f>
        <v>-</v>
      </c>
      <c r="F918" s="13" t="str">
        <f>IF(C918="-","-",IF(D918=maxgameno+2,"blank row 2",IF(D918=maxgameno+1,"blank row 1",INDEX(FixtureCode!$B$4:$AH$128,MATCH($C918,FixtureCode!$B$4:$B$128,0),MATCH("G"&amp;D918&amp;"-T2",FixtureCode!$B$4:$AH$4,0)))))</f>
        <v>-</v>
      </c>
      <c r="G918" s="12" t="str">
        <f>IF(C918="-","-",IF(AND(ISNUMBER(Fixture!G922),ISNUMBER(Fixture!I922),Fixture!F922&lt;&gt;"BYE",Fixture!J922&lt;&gt;"BYE"),"Yes","-"))</f>
        <v>-</v>
      </c>
      <c r="H918" s="9" t="str">
        <f>IF(G918="-","-",IF(Fixture!G922&gt;Fixture!I922,Settings!$G$7,IF(Fixture!G922=Fixture!I922,Settings!$G$8,IF(Fixture!G922&lt;Fixture!I922,Settings!$G$9,"-"))))</f>
        <v>-</v>
      </c>
      <c r="I918" s="13" t="str">
        <f>IF(G918="-","-",IF(Fixture!I922&gt;Fixture!G922,Settings!$G$7,IF(Fixture!I922=Fixture!G922,Settings!$G$8,IF(Fixture!I922&lt;Fixture!G922,Settings!$G$9,"-"))))</f>
        <v>-</v>
      </c>
    </row>
    <row r="919" spans="3:9" x14ac:dyDescent="0.25">
      <c r="C919" s="12" t="str">
        <f t="shared" si="30"/>
        <v>-</v>
      </c>
      <c r="D919" s="9" t="str">
        <f t="shared" si="31"/>
        <v>-</v>
      </c>
      <c r="E919" s="9" t="str">
        <f>IF(C919="-","-",IF(D919=maxgameno+2,"blank row 2",IF(D919=maxgameno+1,"blank row 1",INDEX(FixtureCode!$B$4:$AH$128,MATCH($C919,FixtureCode!$B$4:$B$128,0),MATCH("G"&amp;D919&amp;"-T1",FixtureCode!$B$4:$AH$4,0)))))</f>
        <v>-</v>
      </c>
      <c r="F919" s="13" t="str">
        <f>IF(C919="-","-",IF(D919=maxgameno+2,"blank row 2",IF(D919=maxgameno+1,"blank row 1",INDEX(FixtureCode!$B$4:$AH$128,MATCH($C919,FixtureCode!$B$4:$B$128,0),MATCH("G"&amp;D919&amp;"-T2",FixtureCode!$B$4:$AH$4,0)))))</f>
        <v>-</v>
      </c>
      <c r="G919" s="12" t="str">
        <f>IF(C919="-","-",IF(AND(ISNUMBER(Fixture!G923),ISNUMBER(Fixture!I923),Fixture!F923&lt;&gt;"BYE",Fixture!J923&lt;&gt;"BYE"),"Yes","-"))</f>
        <v>-</v>
      </c>
      <c r="H919" s="9" t="str">
        <f>IF(G919="-","-",IF(Fixture!G923&gt;Fixture!I923,Settings!$G$7,IF(Fixture!G923=Fixture!I923,Settings!$G$8,IF(Fixture!G923&lt;Fixture!I923,Settings!$G$9,"-"))))</f>
        <v>-</v>
      </c>
      <c r="I919" s="13" t="str">
        <f>IF(G919="-","-",IF(Fixture!I923&gt;Fixture!G923,Settings!$G$7,IF(Fixture!I923=Fixture!G923,Settings!$G$8,IF(Fixture!I923&lt;Fixture!G923,Settings!$G$9,"-"))))</f>
        <v>-</v>
      </c>
    </row>
    <row r="920" spans="3:9" x14ac:dyDescent="0.25">
      <c r="C920" s="12" t="str">
        <f t="shared" si="30"/>
        <v>-</v>
      </c>
      <c r="D920" s="9" t="str">
        <f t="shared" si="31"/>
        <v>-</v>
      </c>
      <c r="E920" s="9" t="str">
        <f>IF(C920="-","-",IF(D920=maxgameno+2,"blank row 2",IF(D920=maxgameno+1,"blank row 1",INDEX(FixtureCode!$B$4:$AH$128,MATCH($C920,FixtureCode!$B$4:$B$128,0),MATCH("G"&amp;D920&amp;"-T1",FixtureCode!$B$4:$AH$4,0)))))</f>
        <v>-</v>
      </c>
      <c r="F920" s="13" t="str">
        <f>IF(C920="-","-",IF(D920=maxgameno+2,"blank row 2",IF(D920=maxgameno+1,"blank row 1",INDEX(FixtureCode!$B$4:$AH$128,MATCH($C920,FixtureCode!$B$4:$B$128,0),MATCH("G"&amp;D920&amp;"-T2",FixtureCode!$B$4:$AH$4,0)))))</f>
        <v>-</v>
      </c>
      <c r="G920" s="12" t="str">
        <f>IF(C920="-","-",IF(AND(ISNUMBER(Fixture!G924),ISNUMBER(Fixture!I924),Fixture!F924&lt;&gt;"BYE",Fixture!J924&lt;&gt;"BYE"),"Yes","-"))</f>
        <v>-</v>
      </c>
      <c r="H920" s="9" t="str">
        <f>IF(G920="-","-",IF(Fixture!G924&gt;Fixture!I924,Settings!$G$7,IF(Fixture!G924=Fixture!I924,Settings!$G$8,IF(Fixture!G924&lt;Fixture!I924,Settings!$G$9,"-"))))</f>
        <v>-</v>
      </c>
      <c r="I920" s="13" t="str">
        <f>IF(G920="-","-",IF(Fixture!I924&gt;Fixture!G924,Settings!$G$7,IF(Fixture!I924=Fixture!G924,Settings!$G$8,IF(Fixture!I924&lt;Fixture!G924,Settings!$G$9,"-"))))</f>
        <v>-</v>
      </c>
    </row>
    <row r="921" spans="3:9" x14ac:dyDescent="0.25">
      <c r="C921" s="12" t="str">
        <f t="shared" si="30"/>
        <v>-</v>
      </c>
      <c r="D921" s="9" t="str">
        <f t="shared" si="31"/>
        <v>-</v>
      </c>
      <c r="E921" s="9" t="str">
        <f>IF(C921="-","-",IF(D921=maxgameno+2,"blank row 2",IF(D921=maxgameno+1,"blank row 1",INDEX(FixtureCode!$B$4:$AH$128,MATCH($C921,FixtureCode!$B$4:$B$128,0),MATCH("G"&amp;D921&amp;"-T1",FixtureCode!$B$4:$AH$4,0)))))</f>
        <v>-</v>
      </c>
      <c r="F921" s="13" t="str">
        <f>IF(C921="-","-",IF(D921=maxgameno+2,"blank row 2",IF(D921=maxgameno+1,"blank row 1",INDEX(FixtureCode!$B$4:$AH$128,MATCH($C921,FixtureCode!$B$4:$B$128,0),MATCH("G"&amp;D921&amp;"-T2",FixtureCode!$B$4:$AH$4,0)))))</f>
        <v>-</v>
      </c>
      <c r="G921" s="12" t="str">
        <f>IF(C921="-","-",IF(AND(ISNUMBER(Fixture!G925),ISNUMBER(Fixture!I925),Fixture!F925&lt;&gt;"BYE",Fixture!J925&lt;&gt;"BYE"),"Yes","-"))</f>
        <v>-</v>
      </c>
      <c r="H921" s="9" t="str">
        <f>IF(G921="-","-",IF(Fixture!G925&gt;Fixture!I925,Settings!$G$7,IF(Fixture!G925=Fixture!I925,Settings!$G$8,IF(Fixture!G925&lt;Fixture!I925,Settings!$G$9,"-"))))</f>
        <v>-</v>
      </c>
      <c r="I921" s="13" t="str">
        <f>IF(G921="-","-",IF(Fixture!I925&gt;Fixture!G925,Settings!$G$7,IF(Fixture!I925=Fixture!G925,Settings!$G$8,IF(Fixture!I925&lt;Fixture!G925,Settings!$G$9,"-"))))</f>
        <v>-</v>
      </c>
    </row>
    <row r="922" spans="3:9" x14ac:dyDescent="0.25">
      <c r="C922" s="12" t="str">
        <f t="shared" si="30"/>
        <v>-</v>
      </c>
      <c r="D922" s="9" t="str">
        <f t="shared" si="31"/>
        <v>-</v>
      </c>
      <c r="E922" s="9" t="str">
        <f>IF(C922="-","-",IF(D922=maxgameno+2,"blank row 2",IF(D922=maxgameno+1,"blank row 1",INDEX(FixtureCode!$B$4:$AH$128,MATCH($C922,FixtureCode!$B$4:$B$128,0),MATCH("G"&amp;D922&amp;"-T1",FixtureCode!$B$4:$AH$4,0)))))</f>
        <v>-</v>
      </c>
      <c r="F922" s="13" t="str">
        <f>IF(C922="-","-",IF(D922=maxgameno+2,"blank row 2",IF(D922=maxgameno+1,"blank row 1",INDEX(FixtureCode!$B$4:$AH$128,MATCH($C922,FixtureCode!$B$4:$B$128,0),MATCH("G"&amp;D922&amp;"-T2",FixtureCode!$B$4:$AH$4,0)))))</f>
        <v>-</v>
      </c>
      <c r="G922" s="12" t="str">
        <f>IF(C922="-","-",IF(AND(ISNUMBER(Fixture!G926),ISNUMBER(Fixture!I926),Fixture!F926&lt;&gt;"BYE",Fixture!J926&lt;&gt;"BYE"),"Yes","-"))</f>
        <v>-</v>
      </c>
      <c r="H922" s="9" t="str">
        <f>IF(G922="-","-",IF(Fixture!G926&gt;Fixture!I926,Settings!$G$7,IF(Fixture!G926=Fixture!I926,Settings!$G$8,IF(Fixture!G926&lt;Fixture!I926,Settings!$G$9,"-"))))</f>
        <v>-</v>
      </c>
      <c r="I922" s="13" t="str">
        <f>IF(G922="-","-",IF(Fixture!I926&gt;Fixture!G926,Settings!$G$7,IF(Fixture!I926=Fixture!G926,Settings!$G$8,IF(Fixture!I926&lt;Fixture!G926,Settings!$G$9,"-"))))</f>
        <v>-</v>
      </c>
    </row>
    <row r="923" spans="3:9" x14ac:dyDescent="0.25">
      <c r="C923" s="12" t="str">
        <f t="shared" si="30"/>
        <v>-</v>
      </c>
      <c r="D923" s="9" t="str">
        <f t="shared" si="31"/>
        <v>-</v>
      </c>
      <c r="E923" s="9" t="str">
        <f>IF(C923="-","-",IF(D923=maxgameno+2,"blank row 2",IF(D923=maxgameno+1,"blank row 1",INDEX(FixtureCode!$B$4:$AH$128,MATCH($C923,FixtureCode!$B$4:$B$128,0),MATCH("G"&amp;D923&amp;"-T1",FixtureCode!$B$4:$AH$4,0)))))</f>
        <v>-</v>
      </c>
      <c r="F923" s="13" t="str">
        <f>IF(C923="-","-",IF(D923=maxgameno+2,"blank row 2",IF(D923=maxgameno+1,"blank row 1",INDEX(FixtureCode!$B$4:$AH$128,MATCH($C923,FixtureCode!$B$4:$B$128,0),MATCH("G"&amp;D923&amp;"-T2",FixtureCode!$B$4:$AH$4,0)))))</f>
        <v>-</v>
      </c>
      <c r="G923" s="12" t="str">
        <f>IF(C923="-","-",IF(AND(ISNUMBER(Fixture!G927),ISNUMBER(Fixture!I927),Fixture!F927&lt;&gt;"BYE",Fixture!J927&lt;&gt;"BYE"),"Yes","-"))</f>
        <v>-</v>
      </c>
      <c r="H923" s="9" t="str">
        <f>IF(G923="-","-",IF(Fixture!G927&gt;Fixture!I927,Settings!$G$7,IF(Fixture!G927=Fixture!I927,Settings!$G$8,IF(Fixture!G927&lt;Fixture!I927,Settings!$G$9,"-"))))</f>
        <v>-</v>
      </c>
      <c r="I923" s="13" t="str">
        <f>IF(G923="-","-",IF(Fixture!I927&gt;Fixture!G927,Settings!$G$7,IF(Fixture!I927=Fixture!G927,Settings!$G$8,IF(Fixture!I927&lt;Fixture!G927,Settings!$G$9,"-"))))</f>
        <v>-</v>
      </c>
    </row>
    <row r="924" spans="3:9" x14ac:dyDescent="0.25">
      <c r="C924" s="12" t="str">
        <f t="shared" si="30"/>
        <v>-</v>
      </c>
      <c r="D924" s="9" t="str">
        <f t="shared" si="31"/>
        <v>-</v>
      </c>
      <c r="E924" s="9" t="str">
        <f>IF(C924="-","-",IF(D924=maxgameno+2,"blank row 2",IF(D924=maxgameno+1,"blank row 1",INDEX(FixtureCode!$B$4:$AH$128,MATCH($C924,FixtureCode!$B$4:$B$128,0),MATCH("G"&amp;D924&amp;"-T1",FixtureCode!$B$4:$AH$4,0)))))</f>
        <v>-</v>
      </c>
      <c r="F924" s="13" t="str">
        <f>IF(C924="-","-",IF(D924=maxgameno+2,"blank row 2",IF(D924=maxgameno+1,"blank row 1",INDEX(FixtureCode!$B$4:$AH$128,MATCH($C924,FixtureCode!$B$4:$B$128,0),MATCH("G"&amp;D924&amp;"-T2",FixtureCode!$B$4:$AH$4,0)))))</f>
        <v>-</v>
      </c>
      <c r="G924" s="12" t="str">
        <f>IF(C924="-","-",IF(AND(ISNUMBER(Fixture!G928),ISNUMBER(Fixture!I928),Fixture!F928&lt;&gt;"BYE",Fixture!J928&lt;&gt;"BYE"),"Yes","-"))</f>
        <v>-</v>
      </c>
      <c r="H924" s="9" t="str">
        <f>IF(G924="-","-",IF(Fixture!G928&gt;Fixture!I928,Settings!$G$7,IF(Fixture!G928=Fixture!I928,Settings!$G$8,IF(Fixture!G928&lt;Fixture!I928,Settings!$G$9,"-"))))</f>
        <v>-</v>
      </c>
      <c r="I924" s="13" t="str">
        <f>IF(G924="-","-",IF(Fixture!I928&gt;Fixture!G928,Settings!$G$7,IF(Fixture!I928=Fixture!G928,Settings!$G$8,IF(Fixture!I928&lt;Fixture!G928,Settings!$G$9,"-"))))</f>
        <v>-</v>
      </c>
    </row>
    <row r="925" spans="3:9" x14ac:dyDescent="0.25">
      <c r="C925" s="12" t="str">
        <f t="shared" si="30"/>
        <v>-</v>
      </c>
      <c r="D925" s="9" t="str">
        <f t="shared" si="31"/>
        <v>-</v>
      </c>
      <c r="E925" s="9" t="str">
        <f>IF(C925="-","-",IF(D925=maxgameno+2,"blank row 2",IF(D925=maxgameno+1,"blank row 1",INDEX(FixtureCode!$B$4:$AH$128,MATCH($C925,FixtureCode!$B$4:$B$128,0),MATCH("G"&amp;D925&amp;"-T1",FixtureCode!$B$4:$AH$4,0)))))</f>
        <v>-</v>
      </c>
      <c r="F925" s="13" t="str">
        <f>IF(C925="-","-",IF(D925=maxgameno+2,"blank row 2",IF(D925=maxgameno+1,"blank row 1",INDEX(FixtureCode!$B$4:$AH$128,MATCH($C925,FixtureCode!$B$4:$B$128,0),MATCH("G"&amp;D925&amp;"-T2",FixtureCode!$B$4:$AH$4,0)))))</f>
        <v>-</v>
      </c>
      <c r="G925" s="12" t="str">
        <f>IF(C925="-","-",IF(AND(ISNUMBER(Fixture!G929),ISNUMBER(Fixture!I929),Fixture!F929&lt;&gt;"BYE",Fixture!J929&lt;&gt;"BYE"),"Yes","-"))</f>
        <v>-</v>
      </c>
      <c r="H925" s="9" t="str">
        <f>IF(G925="-","-",IF(Fixture!G929&gt;Fixture!I929,Settings!$G$7,IF(Fixture!G929=Fixture!I929,Settings!$G$8,IF(Fixture!G929&lt;Fixture!I929,Settings!$G$9,"-"))))</f>
        <v>-</v>
      </c>
      <c r="I925" s="13" t="str">
        <f>IF(G925="-","-",IF(Fixture!I929&gt;Fixture!G929,Settings!$G$7,IF(Fixture!I929=Fixture!G929,Settings!$G$8,IF(Fixture!I929&lt;Fixture!G929,Settings!$G$9,"-"))))</f>
        <v>-</v>
      </c>
    </row>
    <row r="926" spans="3:9" x14ac:dyDescent="0.25">
      <c r="C926" s="12" t="str">
        <f t="shared" si="30"/>
        <v>-</v>
      </c>
      <c r="D926" s="9" t="str">
        <f t="shared" si="31"/>
        <v>-</v>
      </c>
      <c r="E926" s="9" t="str">
        <f>IF(C926="-","-",IF(D926=maxgameno+2,"blank row 2",IF(D926=maxgameno+1,"blank row 1",INDEX(FixtureCode!$B$4:$AH$128,MATCH($C926,FixtureCode!$B$4:$B$128,0),MATCH("G"&amp;D926&amp;"-T1",FixtureCode!$B$4:$AH$4,0)))))</f>
        <v>-</v>
      </c>
      <c r="F926" s="13" t="str">
        <f>IF(C926="-","-",IF(D926=maxgameno+2,"blank row 2",IF(D926=maxgameno+1,"blank row 1",INDEX(FixtureCode!$B$4:$AH$128,MATCH($C926,FixtureCode!$B$4:$B$128,0),MATCH("G"&amp;D926&amp;"-T2",FixtureCode!$B$4:$AH$4,0)))))</f>
        <v>-</v>
      </c>
      <c r="G926" s="12" t="str">
        <f>IF(C926="-","-",IF(AND(ISNUMBER(Fixture!G930),ISNUMBER(Fixture!I930),Fixture!F930&lt;&gt;"BYE",Fixture!J930&lt;&gt;"BYE"),"Yes","-"))</f>
        <v>-</v>
      </c>
      <c r="H926" s="9" t="str">
        <f>IF(G926="-","-",IF(Fixture!G930&gt;Fixture!I930,Settings!$G$7,IF(Fixture!G930=Fixture!I930,Settings!$G$8,IF(Fixture!G930&lt;Fixture!I930,Settings!$G$9,"-"))))</f>
        <v>-</v>
      </c>
      <c r="I926" s="13" t="str">
        <f>IF(G926="-","-",IF(Fixture!I930&gt;Fixture!G930,Settings!$G$7,IF(Fixture!I930=Fixture!G930,Settings!$G$8,IF(Fixture!I930&lt;Fixture!G930,Settings!$G$9,"-"))))</f>
        <v>-</v>
      </c>
    </row>
    <row r="927" spans="3:9" x14ac:dyDescent="0.25">
      <c r="C927" s="12" t="str">
        <f t="shared" si="30"/>
        <v>-</v>
      </c>
      <c r="D927" s="9" t="str">
        <f t="shared" si="31"/>
        <v>-</v>
      </c>
      <c r="E927" s="9" t="str">
        <f>IF(C927="-","-",IF(D927=maxgameno+2,"blank row 2",IF(D927=maxgameno+1,"blank row 1",INDEX(FixtureCode!$B$4:$AH$128,MATCH($C927,FixtureCode!$B$4:$B$128,0),MATCH("G"&amp;D927&amp;"-T1",FixtureCode!$B$4:$AH$4,0)))))</f>
        <v>-</v>
      </c>
      <c r="F927" s="13" t="str">
        <f>IF(C927="-","-",IF(D927=maxgameno+2,"blank row 2",IF(D927=maxgameno+1,"blank row 1",INDEX(FixtureCode!$B$4:$AH$128,MATCH($C927,FixtureCode!$B$4:$B$128,0),MATCH("G"&amp;D927&amp;"-T2",FixtureCode!$B$4:$AH$4,0)))))</f>
        <v>-</v>
      </c>
      <c r="G927" s="12" t="str">
        <f>IF(C927="-","-",IF(AND(ISNUMBER(Fixture!G931),ISNUMBER(Fixture!I931),Fixture!F931&lt;&gt;"BYE",Fixture!J931&lt;&gt;"BYE"),"Yes","-"))</f>
        <v>-</v>
      </c>
      <c r="H927" s="9" t="str">
        <f>IF(G927="-","-",IF(Fixture!G931&gt;Fixture!I931,Settings!$G$7,IF(Fixture!G931=Fixture!I931,Settings!$G$8,IF(Fixture!G931&lt;Fixture!I931,Settings!$G$9,"-"))))</f>
        <v>-</v>
      </c>
      <c r="I927" s="13" t="str">
        <f>IF(G927="-","-",IF(Fixture!I931&gt;Fixture!G931,Settings!$G$7,IF(Fixture!I931=Fixture!G931,Settings!$G$8,IF(Fixture!I931&lt;Fixture!G931,Settings!$G$9,"-"))))</f>
        <v>-</v>
      </c>
    </row>
    <row r="928" spans="3:9" x14ac:dyDescent="0.25">
      <c r="C928" s="12" t="str">
        <f t="shared" si="30"/>
        <v>-</v>
      </c>
      <c r="D928" s="9" t="str">
        <f t="shared" si="31"/>
        <v>-</v>
      </c>
      <c r="E928" s="9" t="str">
        <f>IF(C928="-","-",IF(D928=maxgameno+2,"blank row 2",IF(D928=maxgameno+1,"blank row 1",INDEX(FixtureCode!$B$4:$AH$128,MATCH($C928,FixtureCode!$B$4:$B$128,0),MATCH("G"&amp;D928&amp;"-T1",FixtureCode!$B$4:$AH$4,0)))))</f>
        <v>-</v>
      </c>
      <c r="F928" s="13" t="str">
        <f>IF(C928="-","-",IF(D928=maxgameno+2,"blank row 2",IF(D928=maxgameno+1,"blank row 1",INDEX(FixtureCode!$B$4:$AH$128,MATCH($C928,FixtureCode!$B$4:$B$128,0),MATCH("G"&amp;D928&amp;"-T2",FixtureCode!$B$4:$AH$4,0)))))</f>
        <v>-</v>
      </c>
      <c r="G928" s="12" t="str">
        <f>IF(C928="-","-",IF(AND(ISNUMBER(Fixture!G932),ISNUMBER(Fixture!I932),Fixture!F932&lt;&gt;"BYE",Fixture!J932&lt;&gt;"BYE"),"Yes","-"))</f>
        <v>-</v>
      </c>
      <c r="H928" s="9" t="str">
        <f>IF(G928="-","-",IF(Fixture!G932&gt;Fixture!I932,Settings!$G$7,IF(Fixture!G932=Fixture!I932,Settings!$G$8,IF(Fixture!G932&lt;Fixture!I932,Settings!$G$9,"-"))))</f>
        <v>-</v>
      </c>
      <c r="I928" s="13" t="str">
        <f>IF(G928="-","-",IF(Fixture!I932&gt;Fixture!G932,Settings!$G$7,IF(Fixture!I932=Fixture!G932,Settings!$G$8,IF(Fixture!I932&lt;Fixture!G932,Settings!$G$9,"-"))))</f>
        <v>-</v>
      </c>
    </row>
    <row r="929" spans="3:9" x14ac:dyDescent="0.25">
      <c r="C929" s="12" t="str">
        <f t="shared" si="30"/>
        <v>-</v>
      </c>
      <c r="D929" s="9" t="str">
        <f t="shared" si="31"/>
        <v>-</v>
      </c>
      <c r="E929" s="9" t="str">
        <f>IF(C929="-","-",IF(D929=maxgameno+2,"blank row 2",IF(D929=maxgameno+1,"blank row 1",INDEX(FixtureCode!$B$4:$AH$128,MATCH($C929,FixtureCode!$B$4:$B$128,0),MATCH("G"&amp;D929&amp;"-T1",FixtureCode!$B$4:$AH$4,0)))))</f>
        <v>-</v>
      </c>
      <c r="F929" s="13" t="str">
        <f>IF(C929="-","-",IF(D929=maxgameno+2,"blank row 2",IF(D929=maxgameno+1,"blank row 1",INDEX(FixtureCode!$B$4:$AH$128,MATCH($C929,FixtureCode!$B$4:$B$128,0),MATCH("G"&amp;D929&amp;"-T2",FixtureCode!$B$4:$AH$4,0)))))</f>
        <v>-</v>
      </c>
      <c r="G929" s="12" t="str">
        <f>IF(C929="-","-",IF(AND(ISNUMBER(Fixture!G933),ISNUMBER(Fixture!I933),Fixture!F933&lt;&gt;"BYE",Fixture!J933&lt;&gt;"BYE"),"Yes","-"))</f>
        <v>-</v>
      </c>
      <c r="H929" s="9" t="str">
        <f>IF(G929="-","-",IF(Fixture!G933&gt;Fixture!I933,Settings!$G$7,IF(Fixture!G933=Fixture!I933,Settings!$G$8,IF(Fixture!G933&lt;Fixture!I933,Settings!$G$9,"-"))))</f>
        <v>-</v>
      </c>
      <c r="I929" s="13" t="str">
        <f>IF(G929="-","-",IF(Fixture!I933&gt;Fixture!G933,Settings!$G$7,IF(Fixture!I933=Fixture!G933,Settings!$G$8,IF(Fixture!I933&lt;Fixture!G933,Settings!$G$9,"-"))))</f>
        <v>-</v>
      </c>
    </row>
    <row r="930" spans="3:9" x14ac:dyDescent="0.25">
      <c r="C930" s="12" t="str">
        <f t="shared" si="30"/>
        <v>-</v>
      </c>
      <c r="D930" s="9" t="str">
        <f t="shared" si="31"/>
        <v>-</v>
      </c>
      <c r="E930" s="9" t="str">
        <f>IF(C930="-","-",IF(D930=maxgameno+2,"blank row 2",IF(D930=maxgameno+1,"blank row 1",INDEX(FixtureCode!$B$4:$AH$128,MATCH($C930,FixtureCode!$B$4:$B$128,0),MATCH("G"&amp;D930&amp;"-T1",FixtureCode!$B$4:$AH$4,0)))))</f>
        <v>-</v>
      </c>
      <c r="F930" s="13" t="str">
        <f>IF(C930="-","-",IF(D930=maxgameno+2,"blank row 2",IF(D930=maxgameno+1,"blank row 1",INDEX(FixtureCode!$B$4:$AH$128,MATCH($C930,FixtureCode!$B$4:$B$128,0),MATCH("G"&amp;D930&amp;"-T2",FixtureCode!$B$4:$AH$4,0)))))</f>
        <v>-</v>
      </c>
      <c r="G930" s="12" t="str">
        <f>IF(C930="-","-",IF(AND(ISNUMBER(Fixture!G934),ISNUMBER(Fixture!I934),Fixture!F934&lt;&gt;"BYE",Fixture!J934&lt;&gt;"BYE"),"Yes","-"))</f>
        <v>-</v>
      </c>
      <c r="H930" s="9" t="str">
        <f>IF(G930="-","-",IF(Fixture!G934&gt;Fixture!I934,Settings!$G$7,IF(Fixture!G934=Fixture!I934,Settings!$G$8,IF(Fixture!G934&lt;Fixture!I934,Settings!$G$9,"-"))))</f>
        <v>-</v>
      </c>
      <c r="I930" s="13" t="str">
        <f>IF(G930="-","-",IF(Fixture!I934&gt;Fixture!G934,Settings!$G$7,IF(Fixture!I934=Fixture!G934,Settings!$G$8,IF(Fixture!I934&lt;Fixture!G934,Settings!$G$9,"-"))))</f>
        <v>-</v>
      </c>
    </row>
    <row r="931" spans="3:9" x14ac:dyDescent="0.25">
      <c r="C931" s="12" t="str">
        <f t="shared" si="30"/>
        <v>-</v>
      </c>
      <c r="D931" s="9" t="str">
        <f t="shared" si="31"/>
        <v>-</v>
      </c>
      <c r="E931" s="9" t="str">
        <f>IF(C931="-","-",IF(D931=maxgameno+2,"blank row 2",IF(D931=maxgameno+1,"blank row 1",INDEX(FixtureCode!$B$4:$AH$128,MATCH($C931,FixtureCode!$B$4:$B$128,0),MATCH("G"&amp;D931&amp;"-T1",FixtureCode!$B$4:$AH$4,0)))))</f>
        <v>-</v>
      </c>
      <c r="F931" s="13" t="str">
        <f>IF(C931="-","-",IF(D931=maxgameno+2,"blank row 2",IF(D931=maxgameno+1,"blank row 1",INDEX(FixtureCode!$B$4:$AH$128,MATCH($C931,FixtureCode!$B$4:$B$128,0),MATCH("G"&amp;D931&amp;"-T2",FixtureCode!$B$4:$AH$4,0)))))</f>
        <v>-</v>
      </c>
      <c r="G931" s="12" t="str">
        <f>IF(C931="-","-",IF(AND(ISNUMBER(Fixture!G935),ISNUMBER(Fixture!I935),Fixture!F935&lt;&gt;"BYE",Fixture!J935&lt;&gt;"BYE"),"Yes","-"))</f>
        <v>-</v>
      </c>
      <c r="H931" s="9" t="str">
        <f>IF(G931="-","-",IF(Fixture!G935&gt;Fixture!I935,Settings!$G$7,IF(Fixture!G935=Fixture!I935,Settings!$G$8,IF(Fixture!G935&lt;Fixture!I935,Settings!$G$9,"-"))))</f>
        <v>-</v>
      </c>
      <c r="I931" s="13" t="str">
        <f>IF(G931="-","-",IF(Fixture!I935&gt;Fixture!G935,Settings!$G$7,IF(Fixture!I935=Fixture!G935,Settings!$G$8,IF(Fixture!I935&lt;Fixture!G935,Settings!$G$9,"-"))))</f>
        <v>-</v>
      </c>
    </row>
    <row r="932" spans="3:9" x14ac:dyDescent="0.25">
      <c r="C932" s="12" t="str">
        <f t="shared" si="30"/>
        <v>-</v>
      </c>
      <c r="D932" s="9" t="str">
        <f t="shared" si="31"/>
        <v>-</v>
      </c>
      <c r="E932" s="9" t="str">
        <f>IF(C932="-","-",IF(D932=maxgameno+2,"blank row 2",IF(D932=maxgameno+1,"blank row 1",INDEX(FixtureCode!$B$4:$AH$128,MATCH($C932,FixtureCode!$B$4:$B$128,0),MATCH("G"&amp;D932&amp;"-T1",FixtureCode!$B$4:$AH$4,0)))))</f>
        <v>-</v>
      </c>
      <c r="F932" s="13" t="str">
        <f>IF(C932="-","-",IF(D932=maxgameno+2,"blank row 2",IF(D932=maxgameno+1,"blank row 1",INDEX(FixtureCode!$B$4:$AH$128,MATCH($C932,FixtureCode!$B$4:$B$128,0),MATCH("G"&amp;D932&amp;"-T2",FixtureCode!$B$4:$AH$4,0)))))</f>
        <v>-</v>
      </c>
      <c r="G932" s="12" t="str">
        <f>IF(C932="-","-",IF(AND(ISNUMBER(Fixture!G936),ISNUMBER(Fixture!I936),Fixture!F936&lt;&gt;"BYE",Fixture!J936&lt;&gt;"BYE"),"Yes","-"))</f>
        <v>-</v>
      </c>
      <c r="H932" s="9" t="str">
        <f>IF(G932="-","-",IF(Fixture!G936&gt;Fixture!I936,Settings!$G$7,IF(Fixture!G936=Fixture!I936,Settings!$G$8,IF(Fixture!G936&lt;Fixture!I936,Settings!$G$9,"-"))))</f>
        <v>-</v>
      </c>
      <c r="I932" s="13" t="str">
        <f>IF(G932="-","-",IF(Fixture!I936&gt;Fixture!G936,Settings!$G$7,IF(Fixture!I936=Fixture!G936,Settings!$G$8,IF(Fixture!I936&lt;Fixture!G936,Settings!$G$9,"-"))))</f>
        <v>-</v>
      </c>
    </row>
    <row r="933" spans="3:9" x14ac:dyDescent="0.25">
      <c r="C933" s="12" t="str">
        <f t="shared" si="30"/>
        <v>-</v>
      </c>
      <c r="D933" s="9" t="str">
        <f t="shared" si="31"/>
        <v>-</v>
      </c>
      <c r="E933" s="9" t="str">
        <f>IF(C933="-","-",IF(D933=maxgameno+2,"blank row 2",IF(D933=maxgameno+1,"blank row 1",INDEX(FixtureCode!$B$4:$AH$128,MATCH($C933,FixtureCode!$B$4:$B$128,0),MATCH("G"&amp;D933&amp;"-T1",FixtureCode!$B$4:$AH$4,0)))))</f>
        <v>-</v>
      </c>
      <c r="F933" s="13" t="str">
        <f>IF(C933="-","-",IF(D933=maxgameno+2,"blank row 2",IF(D933=maxgameno+1,"blank row 1",INDEX(FixtureCode!$B$4:$AH$128,MATCH($C933,FixtureCode!$B$4:$B$128,0),MATCH("G"&amp;D933&amp;"-T2",FixtureCode!$B$4:$AH$4,0)))))</f>
        <v>-</v>
      </c>
      <c r="G933" s="12" t="str">
        <f>IF(C933="-","-",IF(AND(ISNUMBER(Fixture!G937),ISNUMBER(Fixture!I937),Fixture!F937&lt;&gt;"BYE",Fixture!J937&lt;&gt;"BYE"),"Yes","-"))</f>
        <v>-</v>
      </c>
      <c r="H933" s="9" t="str">
        <f>IF(G933="-","-",IF(Fixture!G937&gt;Fixture!I937,Settings!$G$7,IF(Fixture!G937=Fixture!I937,Settings!$G$8,IF(Fixture!G937&lt;Fixture!I937,Settings!$G$9,"-"))))</f>
        <v>-</v>
      </c>
      <c r="I933" s="13" t="str">
        <f>IF(G933="-","-",IF(Fixture!I937&gt;Fixture!G937,Settings!$G$7,IF(Fixture!I937=Fixture!G937,Settings!$G$8,IF(Fixture!I937&lt;Fixture!G937,Settings!$G$9,"-"))))</f>
        <v>-</v>
      </c>
    </row>
    <row r="934" spans="3:9" x14ac:dyDescent="0.25">
      <c r="C934" s="12" t="str">
        <f t="shared" si="30"/>
        <v>-</v>
      </c>
      <c r="D934" s="9" t="str">
        <f t="shared" si="31"/>
        <v>-</v>
      </c>
      <c r="E934" s="9" t="str">
        <f>IF(C934="-","-",IF(D934=maxgameno+2,"blank row 2",IF(D934=maxgameno+1,"blank row 1",INDEX(FixtureCode!$B$4:$AH$128,MATCH($C934,FixtureCode!$B$4:$B$128,0),MATCH("G"&amp;D934&amp;"-T1",FixtureCode!$B$4:$AH$4,0)))))</f>
        <v>-</v>
      </c>
      <c r="F934" s="13" t="str">
        <f>IF(C934="-","-",IF(D934=maxgameno+2,"blank row 2",IF(D934=maxgameno+1,"blank row 1",INDEX(FixtureCode!$B$4:$AH$128,MATCH($C934,FixtureCode!$B$4:$B$128,0),MATCH("G"&amp;D934&amp;"-T2",FixtureCode!$B$4:$AH$4,0)))))</f>
        <v>-</v>
      </c>
      <c r="G934" s="12" t="str">
        <f>IF(C934="-","-",IF(AND(ISNUMBER(Fixture!G938),ISNUMBER(Fixture!I938),Fixture!F938&lt;&gt;"BYE",Fixture!J938&lt;&gt;"BYE"),"Yes","-"))</f>
        <v>-</v>
      </c>
      <c r="H934" s="9" t="str">
        <f>IF(G934="-","-",IF(Fixture!G938&gt;Fixture!I938,Settings!$G$7,IF(Fixture!G938=Fixture!I938,Settings!$G$8,IF(Fixture!G938&lt;Fixture!I938,Settings!$G$9,"-"))))</f>
        <v>-</v>
      </c>
      <c r="I934" s="13" t="str">
        <f>IF(G934="-","-",IF(Fixture!I938&gt;Fixture!G938,Settings!$G$7,IF(Fixture!I938=Fixture!G938,Settings!$G$8,IF(Fixture!I938&lt;Fixture!G938,Settings!$G$9,"-"))))</f>
        <v>-</v>
      </c>
    </row>
    <row r="935" spans="3:9" x14ac:dyDescent="0.25">
      <c r="C935" s="12" t="str">
        <f t="shared" si="30"/>
        <v>-</v>
      </c>
      <c r="D935" s="9" t="str">
        <f t="shared" si="31"/>
        <v>-</v>
      </c>
      <c r="E935" s="9" t="str">
        <f>IF(C935="-","-",IF(D935=maxgameno+2,"blank row 2",IF(D935=maxgameno+1,"blank row 1",INDEX(FixtureCode!$B$4:$AH$128,MATCH($C935,FixtureCode!$B$4:$B$128,0),MATCH("G"&amp;D935&amp;"-T1",FixtureCode!$B$4:$AH$4,0)))))</f>
        <v>-</v>
      </c>
      <c r="F935" s="13" t="str">
        <f>IF(C935="-","-",IF(D935=maxgameno+2,"blank row 2",IF(D935=maxgameno+1,"blank row 1",INDEX(FixtureCode!$B$4:$AH$128,MATCH($C935,FixtureCode!$B$4:$B$128,0),MATCH("G"&amp;D935&amp;"-T2",FixtureCode!$B$4:$AH$4,0)))))</f>
        <v>-</v>
      </c>
      <c r="G935" s="12" t="str">
        <f>IF(C935="-","-",IF(AND(ISNUMBER(Fixture!G939),ISNUMBER(Fixture!I939),Fixture!F939&lt;&gt;"BYE",Fixture!J939&lt;&gt;"BYE"),"Yes","-"))</f>
        <v>-</v>
      </c>
      <c r="H935" s="9" t="str">
        <f>IF(G935="-","-",IF(Fixture!G939&gt;Fixture!I939,Settings!$G$7,IF(Fixture!G939=Fixture!I939,Settings!$G$8,IF(Fixture!G939&lt;Fixture!I939,Settings!$G$9,"-"))))</f>
        <v>-</v>
      </c>
      <c r="I935" s="13" t="str">
        <f>IF(G935="-","-",IF(Fixture!I939&gt;Fixture!G939,Settings!$G$7,IF(Fixture!I939=Fixture!G939,Settings!$G$8,IF(Fixture!I939&lt;Fixture!G939,Settings!$G$9,"-"))))</f>
        <v>-</v>
      </c>
    </row>
    <row r="936" spans="3:9" x14ac:dyDescent="0.25">
      <c r="C936" s="12" t="str">
        <f t="shared" si="30"/>
        <v>-</v>
      </c>
      <c r="D936" s="9" t="str">
        <f t="shared" si="31"/>
        <v>-</v>
      </c>
      <c r="E936" s="9" t="str">
        <f>IF(C936="-","-",IF(D936=maxgameno+2,"blank row 2",IF(D936=maxgameno+1,"blank row 1",INDEX(FixtureCode!$B$4:$AH$128,MATCH($C936,FixtureCode!$B$4:$B$128,0),MATCH("G"&amp;D936&amp;"-T1",FixtureCode!$B$4:$AH$4,0)))))</f>
        <v>-</v>
      </c>
      <c r="F936" s="13" t="str">
        <f>IF(C936="-","-",IF(D936=maxgameno+2,"blank row 2",IF(D936=maxgameno+1,"blank row 1",INDEX(FixtureCode!$B$4:$AH$128,MATCH($C936,FixtureCode!$B$4:$B$128,0),MATCH("G"&amp;D936&amp;"-T2",FixtureCode!$B$4:$AH$4,0)))))</f>
        <v>-</v>
      </c>
      <c r="G936" s="12" t="str">
        <f>IF(C936="-","-",IF(AND(ISNUMBER(Fixture!G940),ISNUMBER(Fixture!I940),Fixture!F940&lt;&gt;"BYE",Fixture!J940&lt;&gt;"BYE"),"Yes","-"))</f>
        <v>-</v>
      </c>
      <c r="H936" s="9" t="str">
        <f>IF(G936="-","-",IF(Fixture!G940&gt;Fixture!I940,Settings!$G$7,IF(Fixture!G940=Fixture!I940,Settings!$G$8,IF(Fixture!G940&lt;Fixture!I940,Settings!$G$9,"-"))))</f>
        <v>-</v>
      </c>
      <c r="I936" s="13" t="str">
        <f>IF(G936="-","-",IF(Fixture!I940&gt;Fixture!G940,Settings!$G$7,IF(Fixture!I940=Fixture!G940,Settings!$G$8,IF(Fixture!I940&lt;Fixture!G940,Settings!$G$9,"-"))))</f>
        <v>-</v>
      </c>
    </row>
    <row r="937" spans="3:9" x14ac:dyDescent="0.25">
      <c r="C937" s="12" t="str">
        <f t="shared" si="30"/>
        <v>-</v>
      </c>
      <c r="D937" s="9" t="str">
        <f t="shared" si="31"/>
        <v>-</v>
      </c>
      <c r="E937" s="9" t="str">
        <f>IF(C937="-","-",IF(D937=maxgameno+2,"blank row 2",IF(D937=maxgameno+1,"blank row 1",INDEX(FixtureCode!$B$4:$AH$128,MATCH($C937,FixtureCode!$B$4:$B$128,0),MATCH("G"&amp;D937&amp;"-T1",FixtureCode!$B$4:$AH$4,0)))))</f>
        <v>-</v>
      </c>
      <c r="F937" s="13" t="str">
        <f>IF(C937="-","-",IF(D937=maxgameno+2,"blank row 2",IF(D937=maxgameno+1,"blank row 1",INDEX(FixtureCode!$B$4:$AH$128,MATCH($C937,FixtureCode!$B$4:$B$128,0),MATCH("G"&amp;D937&amp;"-T2",FixtureCode!$B$4:$AH$4,0)))))</f>
        <v>-</v>
      </c>
      <c r="G937" s="12" t="str">
        <f>IF(C937="-","-",IF(AND(ISNUMBER(Fixture!G941),ISNUMBER(Fixture!I941),Fixture!F941&lt;&gt;"BYE",Fixture!J941&lt;&gt;"BYE"),"Yes","-"))</f>
        <v>-</v>
      </c>
      <c r="H937" s="9" t="str">
        <f>IF(G937="-","-",IF(Fixture!G941&gt;Fixture!I941,Settings!$G$7,IF(Fixture!G941=Fixture!I941,Settings!$G$8,IF(Fixture!G941&lt;Fixture!I941,Settings!$G$9,"-"))))</f>
        <v>-</v>
      </c>
      <c r="I937" s="13" t="str">
        <f>IF(G937="-","-",IF(Fixture!I941&gt;Fixture!G941,Settings!$G$7,IF(Fixture!I941=Fixture!G941,Settings!$G$8,IF(Fixture!I941&lt;Fixture!G941,Settings!$G$9,"-"))))</f>
        <v>-</v>
      </c>
    </row>
    <row r="938" spans="3:9" x14ac:dyDescent="0.25">
      <c r="C938" s="12" t="str">
        <f t="shared" si="30"/>
        <v>-</v>
      </c>
      <c r="D938" s="9" t="str">
        <f t="shared" si="31"/>
        <v>-</v>
      </c>
      <c r="E938" s="9" t="str">
        <f>IF(C938="-","-",IF(D938=maxgameno+2,"blank row 2",IF(D938=maxgameno+1,"blank row 1",INDEX(FixtureCode!$B$4:$AH$128,MATCH($C938,FixtureCode!$B$4:$B$128,0),MATCH("G"&amp;D938&amp;"-T1",FixtureCode!$B$4:$AH$4,0)))))</f>
        <v>-</v>
      </c>
      <c r="F938" s="13" t="str">
        <f>IF(C938="-","-",IF(D938=maxgameno+2,"blank row 2",IF(D938=maxgameno+1,"blank row 1",INDEX(FixtureCode!$B$4:$AH$128,MATCH($C938,FixtureCode!$B$4:$B$128,0),MATCH("G"&amp;D938&amp;"-T2",FixtureCode!$B$4:$AH$4,0)))))</f>
        <v>-</v>
      </c>
      <c r="G938" s="12" t="str">
        <f>IF(C938="-","-",IF(AND(ISNUMBER(Fixture!G942),ISNUMBER(Fixture!I942),Fixture!F942&lt;&gt;"BYE",Fixture!J942&lt;&gt;"BYE"),"Yes","-"))</f>
        <v>-</v>
      </c>
      <c r="H938" s="9" t="str">
        <f>IF(G938="-","-",IF(Fixture!G942&gt;Fixture!I942,Settings!$G$7,IF(Fixture!G942=Fixture!I942,Settings!$G$8,IF(Fixture!G942&lt;Fixture!I942,Settings!$G$9,"-"))))</f>
        <v>-</v>
      </c>
      <c r="I938" s="13" t="str">
        <f>IF(G938="-","-",IF(Fixture!I942&gt;Fixture!G942,Settings!$G$7,IF(Fixture!I942=Fixture!G942,Settings!$G$8,IF(Fixture!I942&lt;Fixture!G942,Settings!$G$9,"-"))))</f>
        <v>-</v>
      </c>
    </row>
    <row r="939" spans="3:9" x14ac:dyDescent="0.25">
      <c r="C939" s="12" t="str">
        <f t="shared" si="30"/>
        <v>-</v>
      </c>
      <c r="D939" s="9" t="str">
        <f t="shared" si="31"/>
        <v>-</v>
      </c>
      <c r="E939" s="9" t="str">
        <f>IF(C939="-","-",IF(D939=maxgameno+2,"blank row 2",IF(D939=maxgameno+1,"blank row 1",INDEX(FixtureCode!$B$4:$AH$128,MATCH($C939,FixtureCode!$B$4:$B$128,0),MATCH("G"&amp;D939&amp;"-T1",FixtureCode!$B$4:$AH$4,0)))))</f>
        <v>-</v>
      </c>
      <c r="F939" s="13" t="str">
        <f>IF(C939="-","-",IF(D939=maxgameno+2,"blank row 2",IF(D939=maxgameno+1,"blank row 1",INDEX(FixtureCode!$B$4:$AH$128,MATCH($C939,FixtureCode!$B$4:$B$128,0),MATCH("G"&amp;D939&amp;"-T2",FixtureCode!$B$4:$AH$4,0)))))</f>
        <v>-</v>
      </c>
      <c r="G939" s="12" t="str">
        <f>IF(C939="-","-",IF(AND(ISNUMBER(Fixture!G943),ISNUMBER(Fixture!I943),Fixture!F943&lt;&gt;"BYE",Fixture!J943&lt;&gt;"BYE"),"Yes","-"))</f>
        <v>-</v>
      </c>
      <c r="H939" s="9" t="str">
        <f>IF(G939="-","-",IF(Fixture!G943&gt;Fixture!I943,Settings!$G$7,IF(Fixture!G943=Fixture!I943,Settings!$G$8,IF(Fixture!G943&lt;Fixture!I943,Settings!$G$9,"-"))))</f>
        <v>-</v>
      </c>
      <c r="I939" s="13" t="str">
        <f>IF(G939="-","-",IF(Fixture!I943&gt;Fixture!G943,Settings!$G$7,IF(Fixture!I943=Fixture!G943,Settings!$G$8,IF(Fixture!I943&lt;Fixture!G943,Settings!$G$9,"-"))))</f>
        <v>-</v>
      </c>
    </row>
    <row r="940" spans="3:9" x14ac:dyDescent="0.25">
      <c r="C940" s="12" t="str">
        <f t="shared" si="30"/>
        <v>-</v>
      </c>
      <c r="D940" s="9" t="str">
        <f t="shared" si="31"/>
        <v>-</v>
      </c>
      <c r="E940" s="9" t="str">
        <f>IF(C940="-","-",IF(D940=maxgameno+2,"blank row 2",IF(D940=maxgameno+1,"blank row 1",INDEX(FixtureCode!$B$4:$AH$128,MATCH($C940,FixtureCode!$B$4:$B$128,0),MATCH("G"&amp;D940&amp;"-T1",FixtureCode!$B$4:$AH$4,0)))))</f>
        <v>-</v>
      </c>
      <c r="F940" s="13" t="str">
        <f>IF(C940="-","-",IF(D940=maxgameno+2,"blank row 2",IF(D940=maxgameno+1,"blank row 1",INDEX(FixtureCode!$B$4:$AH$128,MATCH($C940,FixtureCode!$B$4:$B$128,0),MATCH("G"&amp;D940&amp;"-T2",FixtureCode!$B$4:$AH$4,0)))))</f>
        <v>-</v>
      </c>
      <c r="G940" s="12" t="str">
        <f>IF(C940="-","-",IF(AND(ISNUMBER(Fixture!G944),ISNUMBER(Fixture!I944),Fixture!F944&lt;&gt;"BYE",Fixture!J944&lt;&gt;"BYE"),"Yes","-"))</f>
        <v>-</v>
      </c>
      <c r="H940" s="9" t="str">
        <f>IF(G940="-","-",IF(Fixture!G944&gt;Fixture!I944,Settings!$G$7,IF(Fixture!G944=Fixture!I944,Settings!$G$8,IF(Fixture!G944&lt;Fixture!I944,Settings!$G$9,"-"))))</f>
        <v>-</v>
      </c>
      <c r="I940" s="13" t="str">
        <f>IF(G940="-","-",IF(Fixture!I944&gt;Fixture!G944,Settings!$G$7,IF(Fixture!I944=Fixture!G944,Settings!$G$8,IF(Fixture!I944&lt;Fixture!G944,Settings!$G$9,"-"))))</f>
        <v>-</v>
      </c>
    </row>
    <row r="941" spans="3:9" x14ac:dyDescent="0.25">
      <c r="C941" s="12" t="str">
        <f t="shared" si="30"/>
        <v>-</v>
      </c>
      <c r="D941" s="9" t="str">
        <f t="shared" si="31"/>
        <v>-</v>
      </c>
      <c r="E941" s="9" t="str">
        <f>IF(C941="-","-",IF(D941=maxgameno+2,"blank row 2",IF(D941=maxgameno+1,"blank row 1",INDEX(FixtureCode!$B$4:$AH$128,MATCH($C941,FixtureCode!$B$4:$B$128,0),MATCH("G"&amp;D941&amp;"-T1",FixtureCode!$B$4:$AH$4,0)))))</f>
        <v>-</v>
      </c>
      <c r="F941" s="13" t="str">
        <f>IF(C941="-","-",IF(D941=maxgameno+2,"blank row 2",IF(D941=maxgameno+1,"blank row 1",INDEX(FixtureCode!$B$4:$AH$128,MATCH($C941,FixtureCode!$B$4:$B$128,0),MATCH("G"&amp;D941&amp;"-T2",FixtureCode!$B$4:$AH$4,0)))))</f>
        <v>-</v>
      </c>
      <c r="G941" s="12" t="str">
        <f>IF(C941="-","-",IF(AND(ISNUMBER(Fixture!G945),ISNUMBER(Fixture!I945),Fixture!F945&lt;&gt;"BYE",Fixture!J945&lt;&gt;"BYE"),"Yes","-"))</f>
        <v>-</v>
      </c>
      <c r="H941" s="9" t="str">
        <f>IF(G941="-","-",IF(Fixture!G945&gt;Fixture!I945,Settings!$G$7,IF(Fixture!G945=Fixture!I945,Settings!$G$8,IF(Fixture!G945&lt;Fixture!I945,Settings!$G$9,"-"))))</f>
        <v>-</v>
      </c>
      <c r="I941" s="13" t="str">
        <f>IF(G941="-","-",IF(Fixture!I945&gt;Fixture!G945,Settings!$G$7,IF(Fixture!I945=Fixture!G945,Settings!$G$8,IF(Fixture!I945&lt;Fixture!G945,Settings!$G$9,"-"))))</f>
        <v>-</v>
      </c>
    </row>
    <row r="942" spans="3:9" x14ac:dyDescent="0.25">
      <c r="C942" s="12" t="str">
        <f t="shared" si="30"/>
        <v>-</v>
      </c>
      <c r="D942" s="9" t="str">
        <f t="shared" si="31"/>
        <v>-</v>
      </c>
      <c r="E942" s="9" t="str">
        <f>IF(C942="-","-",IF(D942=maxgameno+2,"blank row 2",IF(D942=maxgameno+1,"blank row 1",INDEX(FixtureCode!$B$4:$AH$128,MATCH($C942,FixtureCode!$B$4:$B$128,0),MATCH("G"&amp;D942&amp;"-T1",FixtureCode!$B$4:$AH$4,0)))))</f>
        <v>-</v>
      </c>
      <c r="F942" s="13" t="str">
        <f>IF(C942="-","-",IF(D942=maxgameno+2,"blank row 2",IF(D942=maxgameno+1,"blank row 1",INDEX(FixtureCode!$B$4:$AH$128,MATCH($C942,FixtureCode!$B$4:$B$128,0),MATCH("G"&amp;D942&amp;"-T2",FixtureCode!$B$4:$AH$4,0)))))</f>
        <v>-</v>
      </c>
      <c r="G942" s="12" t="str">
        <f>IF(C942="-","-",IF(AND(ISNUMBER(Fixture!G946),ISNUMBER(Fixture!I946),Fixture!F946&lt;&gt;"BYE",Fixture!J946&lt;&gt;"BYE"),"Yes","-"))</f>
        <v>-</v>
      </c>
      <c r="H942" s="9" t="str">
        <f>IF(G942="-","-",IF(Fixture!G946&gt;Fixture!I946,Settings!$G$7,IF(Fixture!G946=Fixture!I946,Settings!$G$8,IF(Fixture!G946&lt;Fixture!I946,Settings!$G$9,"-"))))</f>
        <v>-</v>
      </c>
      <c r="I942" s="13" t="str">
        <f>IF(G942="-","-",IF(Fixture!I946&gt;Fixture!G946,Settings!$G$7,IF(Fixture!I946=Fixture!G946,Settings!$G$8,IF(Fixture!I946&lt;Fixture!G946,Settings!$G$9,"-"))))</f>
        <v>-</v>
      </c>
    </row>
    <row r="943" spans="3:9" x14ac:dyDescent="0.25">
      <c r="C943" s="12" t="str">
        <f t="shared" si="30"/>
        <v>-</v>
      </c>
      <c r="D943" s="9" t="str">
        <f t="shared" si="31"/>
        <v>-</v>
      </c>
      <c r="E943" s="9" t="str">
        <f>IF(C943="-","-",IF(D943=maxgameno+2,"blank row 2",IF(D943=maxgameno+1,"blank row 1",INDEX(FixtureCode!$B$4:$AH$128,MATCH($C943,FixtureCode!$B$4:$B$128,0),MATCH("G"&amp;D943&amp;"-T1",FixtureCode!$B$4:$AH$4,0)))))</f>
        <v>-</v>
      </c>
      <c r="F943" s="13" t="str">
        <f>IF(C943="-","-",IF(D943=maxgameno+2,"blank row 2",IF(D943=maxgameno+1,"blank row 1",INDEX(FixtureCode!$B$4:$AH$128,MATCH($C943,FixtureCode!$B$4:$B$128,0),MATCH("G"&amp;D943&amp;"-T2",FixtureCode!$B$4:$AH$4,0)))))</f>
        <v>-</v>
      </c>
      <c r="G943" s="12" t="str">
        <f>IF(C943="-","-",IF(AND(ISNUMBER(Fixture!G947),ISNUMBER(Fixture!I947),Fixture!F947&lt;&gt;"BYE",Fixture!J947&lt;&gt;"BYE"),"Yes","-"))</f>
        <v>-</v>
      </c>
      <c r="H943" s="9" t="str">
        <f>IF(G943="-","-",IF(Fixture!G947&gt;Fixture!I947,Settings!$G$7,IF(Fixture!G947=Fixture!I947,Settings!$G$8,IF(Fixture!G947&lt;Fixture!I947,Settings!$G$9,"-"))))</f>
        <v>-</v>
      </c>
      <c r="I943" s="13" t="str">
        <f>IF(G943="-","-",IF(Fixture!I947&gt;Fixture!G947,Settings!$G$7,IF(Fixture!I947=Fixture!G947,Settings!$G$8,IF(Fixture!I947&lt;Fixture!G947,Settings!$G$9,"-"))))</f>
        <v>-</v>
      </c>
    </row>
    <row r="944" spans="3:9" x14ac:dyDescent="0.25">
      <c r="C944" s="12" t="str">
        <f t="shared" si="30"/>
        <v>-</v>
      </c>
      <c r="D944" s="9" t="str">
        <f t="shared" si="31"/>
        <v>-</v>
      </c>
      <c r="E944" s="9" t="str">
        <f>IF(C944="-","-",IF(D944=maxgameno+2,"blank row 2",IF(D944=maxgameno+1,"blank row 1",INDEX(FixtureCode!$B$4:$AH$128,MATCH($C944,FixtureCode!$B$4:$B$128,0),MATCH("G"&amp;D944&amp;"-T1",FixtureCode!$B$4:$AH$4,0)))))</f>
        <v>-</v>
      </c>
      <c r="F944" s="13" t="str">
        <f>IF(C944="-","-",IF(D944=maxgameno+2,"blank row 2",IF(D944=maxgameno+1,"blank row 1",INDEX(FixtureCode!$B$4:$AH$128,MATCH($C944,FixtureCode!$B$4:$B$128,0),MATCH("G"&amp;D944&amp;"-T2",FixtureCode!$B$4:$AH$4,0)))))</f>
        <v>-</v>
      </c>
      <c r="G944" s="12" t="str">
        <f>IF(C944="-","-",IF(AND(ISNUMBER(Fixture!G948),ISNUMBER(Fixture!I948),Fixture!F948&lt;&gt;"BYE",Fixture!J948&lt;&gt;"BYE"),"Yes","-"))</f>
        <v>-</v>
      </c>
      <c r="H944" s="9" t="str">
        <f>IF(G944="-","-",IF(Fixture!G948&gt;Fixture!I948,Settings!$G$7,IF(Fixture!G948=Fixture!I948,Settings!$G$8,IF(Fixture!G948&lt;Fixture!I948,Settings!$G$9,"-"))))</f>
        <v>-</v>
      </c>
      <c r="I944" s="13" t="str">
        <f>IF(G944="-","-",IF(Fixture!I948&gt;Fixture!G948,Settings!$G$7,IF(Fixture!I948=Fixture!G948,Settings!$G$8,IF(Fixture!I948&lt;Fixture!G948,Settings!$G$9,"-"))))</f>
        <v>-</v>
      </c>
    </row>
    <row r="945" spans="3:9" x14ac:dyDescent="0.25">
      <c r="C945" s="12" t="str">
        <f t="shared" si="30"/>
        <v>-</v>
      </c>
      <c r="D945" s="9" t="str">
        <f t="shared" si="31"/>
        <v>-</v>
      </c>
      <c r="E945" s="9" t="str">
        <f>IF(C945="-","-",IF(D945=maxgameno+2,"blank row 2",IF(D945=maxgameno+1,"blank row 1",INDEX(FixtureCode!$B$4:$AH$128,MATCH($C945,FixtureCode!$B$4:$B$128,0),MATCH("G"&amp;D945&amp;"-T1",FixtureCode!$B$4:$AH$4,0)))))</f>
        <v>-</v>
      </c>
      <c r="F945" s="13" t="str">
        <f>IF(C945="-","-",IF(D945=maxgameno+2,"blank row 2",IF(D945=maxgameno+1,"blank row 1",INDEX(FixtureCode!$B$4:$AH$128,MATCH($C945,FixtureCode!$B$4:$B$128,0),MATCH("G"&amp;D945&amp;"-T2",FixtureCode!$B$4:$AH$4,0)))))</f>
        <v>-</v>
      </c>
      <c r="G945" s="12" t="str">
        <f>IF(C945="-","-",IF(AND(ISNUMBER(Fixture!G949),ISNUMBER(Fixture!I949),Fixture!F949&lt;&gt;"BYE",Fixture!J949&lt;&gt;"BYE"),"Yes","-"))</f>
        <v>-</v>
      </c>
      <c r="H945" s="9" t="str">
        <f>IF(G945="-","-",IF(Fixture!G949&gt;Fixture!I949,Settings!$G$7,IF(Fixture!G949=Fixture!I949,Settings!$G$8,IF(Fixture!G949&lt;Fixture!I949,Settings!$G$9,"-"))))</f>
        <v>-</v>
      </c>
      <c r="I945" s="13" t="str">
        <f>IF(G945="-","-",IF(Fixture!I949&gt;Fixture!G949,Settings!$G$7,IF(Fixture!I949=Fixture!G949,Settings!$G$8,IF(Fixture!I949&lt;Fixture!G949,Settings!$G$9,"-"))))</f>
        <v>-</v>
      </c>
    </row>
    <row r="946" spans="3:9" x14ac:dyDescent="0.25">
      <c r="C946" s="12" t="str">
        <f t="shared" si="30"/>
        <v>-</v>
      </c>
      <c r="D946" s="9" t="str">
        <f t="shared" si="31"/>
        <v>-</v>
      </c>
      <c r="E946" s="9" t="str">
        <f>IF(C946="-","-",IF(D946=maxgameno+2,"blank row 2",IF(D946=maxgameno+1,"blank row 1",INDEX(FixtureCode!$B$4:$AH$128,MATCH($C946,FixtureCode!$B$4:$B$128,0),MATCH("G"&amp;D946&amp;"-T1",FixtureCode!$B$4:$AH$4,0)))))</f>
        <v>-</v>
      </c>
      <c r="F946" s="13" t="str">
        <f>IF(C946="-","-",IF(D946=maxgameno+2,"blank row 2",IF(D946=maxgameno+1,"blank row 1",INDEX(FixtureCode!$B$4:$AH$128,MATCH($C946,FixtureCode!$B$4:$B$128,0),MATCH("G"&amp;D946&amp;"-T2",FixtureCode!$B$4:$AH$4,0)))))</f>
        <v>-</v>
      </c>
      <c r="G946" s="12" t="str">
        <f>IF(C946="-","-",IF(AND(ISNUMBER(Fixture!G950),ISNUMBER(Fixture!I950),Fixture!F950&lt;&gt;"BYE",Fixture!J950&lt;&gt;"BYE"),"Yes","-"))</f>
        <v>-</v>
      </c>
      <c r="H946" s="9" t="str">
        <f>IF(G946="-","-",IF(Fixture!G950&gt;Fixture!I950,Settings!$G$7,IF(Fixture!G950=Fixture!I950,Settings!$G$8,IF(Fixture!G950&lt;Fixture!I950,Settings!$G$9,"-"))))</f>
        <v>-</v>
      </c>
      <c r="I946" s="13" t="str">
        <f>IF(G946="-","-",IF(Fixture!I950&gt;Fixture!G950,Settings!$G$7,IF(Fixture!I950=Fixture!G950,Settings!$G$8,IF(Fixture!I950&lt;Fixture!G950,Settings!$G$9,"-"))))</f>
        <v>-</v>
      </c>
    </row>
    <row r="947" spans="3:9" x14ac:dyDescent="0.25">
      <c r="C947" s="12" t="str">
        <f t="shared" si="30"/>
        <v>-</v>
      </c>
      <c r="D947" s="9" t="str">
        <f t="shared" si="31"/>
        <v>-</v>
      </c>
      <c r="E947" s="9" t="str">
        <f>IF(C947="-","-",IF(D947=maxgameno+2,"blank row 2",IF(D947=maxgameno+1,"blank row 1",INDEX(FixtureCode!$B$4:$AH$128,MATCH($C947,FixtureCode!$B$4:$B$128,0),MATCH("G"&amp;D947&amp;"-T1",FixtureCode!$B$4:$AH$4,0)))))</f>
        <v>-</v>
      </c>
      <c r="F947" s="13" t="str">
        <f>IF(C947="-","-",IF(D947=maxgameno+2,"blank row 2",IF(D947=maxgameno+1,"blank row 1",INDEX(FixtureCode!$B$4:$AH$128,MATCH($C947,FixtureCode!$B$4:$B$128,0),MATCH("G"&amp;D947&amp;"-T2",FixtureCode!$B$4:$AH$4,0)))))</f>
        <v>-</v>
      </c>
      <c r="G947" s="12" t="str">
        <f>IF(C947="-","-",IF(AND(ISNUMBER(Fixture!G951),ISNUMBER(Fixture!I951),Fixture!F951&lt;&gt;"BYE",Fixture!J951&lt;&gt;"BYE"),"Yes","-"))</f>
        <v>-</v>
      </c>
      <c r="H947" s="9" t="str">
        <f>IF(G947="-","-",IF(Fixture!G951&gt;Fixture!I951,Settings!$G$7,IF(Fixture!G951=Fixture!I951,Settings!$G$8,IF(Fixture!G951&lt;Fixture!I951,Settings!$G$9,"-"))))</f>
        <v>-</v>
      </c>
      <c r="I947" s="13" t="str">
        <f>IF(G947="-","-",IF(Fixture!I951&gt;Fixture!G951,Settings!$G$7,IF(Fixture!I951=Fixture!G951,Settings!$G$8,IF(Fixture!I951&lt;Fixture!G951,Settings!$G$9,"-"))))</f>
        <v>-</v>
      </c>
    </row>
    <row r="948" spans="3:9" x14ac:dyDescent="0.25">
      <c r="C948" s="12" t="str">
        <f t="shared" si="30"/>
        <v>-</v>
      </c>
      <c r="D948" s="9" t="str">
        <f t="shared" si="31"/>
        <v>-</v>
      </c>
      <c r="E948" s="9" t="str">
        <f>IF(C948="-","-",IF(D948=maxgameno+2,"blank row 2",IF(D948=maxgameno+1,"blank row 1",INDEX(FixtureCode!$B$4:$AH$128,MATCH($C948,FixtureCode!$B$4:$B$128,0),MATCH("G"&amp;D948&amp;"-T1",FixtureCode!$B$4:$AH$4,0)))))</f>
        <v>-</v>
      </c>
      <c r="F948" s="13" t="str">
        <f>IF(C948="-","-",IF(D948=maxgameno+2,"blank row 2",IF(D948=maxgameno+1,"blank row 1",INDEX(FixtureCode!$B$4:$AH$128,MATCH($C948,FixtureCode!$B$4:$B$128,0),MATCH("G"&amp;D948&amp;"-T2",FixtureCode!$B$4:$AH$4,0)))))</f>
        <v>-</v>
      </c>
      <c r="G948" s="12" t="str">
        <f>IF(C948="-","-",IF(AND(ISNUMBER(Fixture!G952),ISNUMBER(Fixture!I952),Fixture!F952&lt;&gt;"BYE",Fixture!J952&lt;&gt;"BYE"),"Yes","-"))</f>
        <v>-</v>
      </c>
      <c r="H948" s="9" t="str">
        <f>IF(G948="-","-",IF(Fixture!G952&gt;Fixture!I952,Settings!$G$7,IF(Fixture!G952=Fixture!I952,Settings!$G$8,IF(Fixture!G952&lt;Fixture!I952,Settings!$G$9,"-"))))</f>
        <v>-</v>
      </c>
      <c r="I948" s="13" t="str">
        <f>IF(G948="-","-",IF(Fixture!I952&gt;Fixture!G952,Settings!$G$7,IF(Fixture!I952=Fixture!G952,Settings!$G$8,IF(Fixture!I952&lt;Fixture!G952,Settings!$G$9,"-"))))</f>
        <v>-</v>
      </c>
    </row>
    <row r="949" spans="3:9" x14ac:dyDescent="0.25">
      <c r="C949" s="12" t="str">
        <f t="shared" si="30"/>
        <v>-</v>
      </c>
      <c r="D949" s="9" t="str">
        <f t="shared" si="31"/>
        <v>-</v>
      </c>
      <c r="E949" s="9" t="str">
        <f>IF(C949="-","-",IF(D949=maxgameno+2,"blank row 2",IF(D949=maxgameno+1,"blank row 1",INDEX(FixtureCode!$B$4:$AH$128,MATCH($C949,FixtureCode!$B$4:$B$128,0),MATCH("G"&amp;D949&amp;"-T1",FixtureCode!$B$4:$AH$4,0)))))</f>
        <v>-</v>
      </c>
      <c r="F949" s="13" t="str">
        <f>IF(C949="-","-",IF(D949=maxgameno+2,"blank row 2",IF(D949=maxgameno+1,"blank row 1",INDEX(FixtureCode!$B$4:$AH$128,MATCH($C949,FixtureCode!$B$4:$B$128,0),MATCH("G"&amp;D949&amp;"-T2",FixtureCode!$B$4:$AH$4,0)))))</f>
        <v>-</v>
      </c>
      <c r="G949" s="12" t="str">
        <f>IF(C949="-","-",IF(AND(ISNUMBER(Fixture!G953),ISNUMBER(Fixture!I953),Fixture!F953&lt;&gt;"BYE",Fixture!J953&lt;&gt;"BYE"),"Yes","-"))</f>
        <v>-</v>
      </c>
      <c r="H949" s="9" t="str">
        <f>IF(G949="-","-",IF(Fixture!G953&gt;Fixture!I953,Settings!$G$7,IF(Fixture!G953=Fixture!I953,Settings!$G$8,IF(Fixture!G953&lt;Fixture!I953,Settings!$G$9,"-"))))</f>
        <v>-</v>
      </c>
      <c r="I949" s="13" t="str">
        <f>IF(G949="-","-",IF(Fixture!I953&gt;Fixture!G953,Settings!$G$7,IF(Fixture!I953=Fixture!G953,Settings!$G$8,IF(Fixture!I953&lt;Fixture!G953,Settings!$G$9,"-"))))</f>
        <v>-</v>
      </c>
    </row>
    <row r="950" spans="3:9" x14ac:dyDescent="0.25">
      <c r="C950" s="12" t="str">
        <f t="shared" si="30"/>
        <v>-</v>
      </c>
      <c r="D950" s="9" t="str">
        <f t="shared" si="31"/>
        <v>-</v>
      </c>
      <c r="E950" s="9" t="str">
        <f>IF(C950="-","-",IF(D950=maxgameno+2,"blank row 2",IF(D950=maxgameno+1,"blank row 1",INDEX(FixtureCode!$B$4:$AH$128,MATCH($C950,FixtureCode!$B$4:$B$128,0),MATCH("G"&amp;D950&amp;"-T1",FixtureCode!$B$4:$AH$4,0)))))</f>
        <v>-</v>
      </c>
      <c r="F950" s="13" t="str">
        <f>IF(C950="-","-",IF(D950=maxgameno+2,"blank row 2",IF(D950=maxgameno+1,"blank row 1",INDEX(FixtureCode!$B$4:$AH$128,MATCH($C950,FixtureCode!$B$4:$B$128,0),MATCH("G"&amp;D950&amp;"-T2",FixtureCode!$B$4:$AH$4,0)))))</f>
        <v>-</v>
      </c>
      <c r="G950" s="12" t="str">
        <f>IF(C950="-","-",IF(AND(ISNUMBER(Fixture!G954),ISNUMBER(Fixture!I954),Fixture!F954&lt;&gt;"BYE",Fixture!J954&lt;&gt;"BYE"),"Yes","-"))</f>
        <v>-</v>
      </c>
      <c r="H950" s="9" t="str">
        <f>IF(G950="-","-",IF(Fixture!G954&gt;Fixture!I954,Settings!$G$7,IF(Fixture!G954=Fixture!I954,Settings!$G$8,IF(Fixture!G954&lt;Fixture!I954,Settings!$G$9,"-"))))</f>
        <v>-</v>
      </c>
      <c r="I950" s="13" t="str">
        <f>IF(G950="-","-",IF(Fixture!I954&gt;Fixture!G954,Settings!$G$7,IF(Fixture!I954=Fixture!G954,Settings!$G$8,IF(Fixture!I954&lt;Fixture!G954,Settings!$G$9,"-"))))</f>
        <v>-</v>
      </c>
    </row>
    <row r="951" spans="3:9" x14ac:dyDescent="0.25">
      <c r="C951" s="12" t="str">
        <f t="shared" si="30"/>
        <v>-</v>
      </c>
      <c r="D951" s="9" t="str">
        <f t="shared" si="31"/>
        <v>-</v>
      </c>
      <c r="E951" s="9" t="str">
        <f>IF(C951="-","-",IF(D951=maxgameno+2,"blank row 2",IF(D951=maxgameno+1,"blank row 1",INDEX(FixtureCode!$B$4:$AH$128,MATCH($C951,FixtureCode!$B$4:$B$128,0),MATCH("G"&amp;D951&amp;"-T1",FixtureCode!$B$4:$AH$4,0)))))</f>
        <v>-</v>
      </c>
      <c r="F951" s="13" t="str">
        <f>IF(C951="-","-",IF(D951=maxgameno+2,"blank row 2",IF(D951=maxgameno+1,"blank row 1",INDEX(FixtureCode!$B$4:$AH$128,MATCH($C951,FixtureCode!$B$4:$B$128,0),MATCH("G"&amp;D951&amp;"-T2",FixtureCode!$B$4:$AH$4,0)))))</f>
        <v>-</v>
      </c>
      <c r="G951" s="12" t="str">
        <f>IF(C951="-","-",IF(AND(ISNUMBER(Fixture!G955),ISNUMBER(Fixture!I955),Fixture!F955&lt;&gt;"BYE",Fixture!J955&lt;&gt;"BYE"),"Yes","-"))</f>
        <v>-</v>
      </c>
      <c r="H951" s="9" t="str">
        <f>IF(G951="-","-",IF(Fixture!G955&gt;Fixture!I955,Settings!$G$7,IF(Fixture!G955=Fixture!I955,Settings!$G$8,IF(Fixture!G955&lt;Fixture!I955,Settings!$G$9,"-"))))</f>
        <v>-</v>
      </c>
      <c r="I951" s="13" t="str">
        <f>IF(G951="-","-",IF(Fixture!I955&gt;Fixture!G955,Settings!$G$7,IF(Fixture!I955=Fixture!G955,Settings!$G$8,IF(Fixture!I955&lt;Fixture!G955,Settings!$G$9,"-"))))</f>
        <v>-</v>
      </c>
    </row>
    <row r="952" spans="3:9" x14ac:dyDescent="0.25">
      <c r="C952" s="12" t="str">
        <f t="shared" si="30"/>
        <v>-</v>
      </c>
      <c r="D952" s="9" t="str">
        <f t="shared" si="31"/>
        <v>-</v>
      </c>
      <c r="E952" s="9" t="str">
        <f>IF(C952="-","-",IF(D952=maxgameno+2,"blank row 2",IF(D952=maxgameno+1,"blank row 1",INDEX(FixtureCode!$B$4:$AH$128,MATCH($C952,FixtureCode!$B$4:$B$128,0),MATCH("G"&amp;D952&amp;"-T1",FixtureCode!$B$4:$AH$4,0)))))</f>
        <v>-</v>
      </c>
      <c r="F952" s="13" t="str">
        <f>IF(C952="-","-",IF(D952=maxgameno+2,"blank row 2",IF(D952=maxgameno+1,"blank row 1",INDEX(FixtureCode!$B$4:$AH$128,MATCH($C952,FixtureCode!$B$4:$B$128,0),MATCH("G"&amp;D952&amp;"-T2",FixtureCode!$B$4:$AH$4,0)))))</f>
        <v>-</v>
      </c>
      <c r="G952" s="12" t="str">
        <f>IF(C952="-","-",IF(AND(ISNUMBER(Fixture!G956),ISNUMBER(Fixture!I956),Fixture!F956&lt;&gt;"BYE",Fixture!J956&lt;&gt;"BYE"),"Yes","-"))</f>
        <v>-</v>
      </c>
      <c r="H952" s="9" t="str">
        <f>IF(G952="-","-",IF(Fixture!G956&gt;Fixture!I956,Settings!$G$7,IF(Fixture!G956=Fixture!I956,Settings!$G$8,IF(Fixture!G956&lt;Fixture!I956,Settings!$G$9,"-"))))</f>
        <v>-</v>
      </c>
      <c r="I952" s="13" t="str">
        <f>IF(G952="-","-",IF(Fixture!I956&gt;Fixture!G956,Settings!$G$7,IF(Fixture!I956=Fixture!G956,Settings!$G$8,IF(Fixture!I956&lt;Fixture!G956,Settings!$G$9,"-"))))</f>
        <v>-</v>
      </c>
    </row>
    <row r="953" spans="3:9" x14ac:dyDescent="0.25">
      <c r="C953" s="12" t="str">
        <f t="shared" si="30"/>
        <v>-</v>
      </c>
      <c r="D953" s="9" t="str">
        <f t="shared" si="31"/>
        <v>-</v>
      </c>
      <c r="E953" s="9" t="str">
        <f>IF(C953="-","-",IF(D953=maxgameno+2,"blank row 2",IF(D953=maxgameno+1,"blank row 1",INDEX(FixtureCode!$B$4:$AH$128,MATCH($C953,FixtureCode!$B$4:$B$128,0),MATCH("G"&amp;D953&amp;"-T1",FixtureCode!$B$4:$AH$4,0)))))</f>
        <v>-</v>
      </c>
      <c r="F953" s="13" t="str">
        <f>IF(C953="-","-",IF(D953=maxgameno+2,"blank row 2",IF(D953=maxgameno+1,"blank row 1",INDEX(FixtureCode!$B$4:$AH$128,MATCH($C953,FixtureCode!$B$4:$B$128,0),MATCH("G"&amp;D953&amp;"-T2",FixtureCode!$B$4:$AH$4,0)))))</f>
        <v>-</v>
      </c>
      <c r="G953" s="12" t="str">
        <f>IF(C953="-","-",IF(AND(ISNUMBER(Fixture!G957),ISNUMBER(Fixture!I957),Fixture!F957&lt;&gt;"BYE",Fixture!J957&lt;&gt;"BYE"),"Yes","-"))</f>
        <v>-</v>
      </c>
      <c r="H953" s="9" t="str">
        <f>IF(G953="-","-",IF(Fixture!G957&gt;Fixture!I957,Settings!$G$7,IF(Fixture!G957=Fixture!I957,Settings!$G$8,IF(Fixture!G957&lt;Fixture!I957,Settings!$G$9,"-"))))</f>
        <v>-</v>
      </c>
      <c r="I953" s="13" t="str">
        <f>IF(G953="-","-",IF(Fixture!I957&gt;Fixture!G957,Settings!$G$7,IF(Fixture!I957=Fixture!G957,Settings!$G$8,IF(Fixture!I957&lt;Fixture!G957,Settings!$G$9,"-"))))</f>
        <v>-</v>
      </c>
    </row>
    <row r="954" spans="3:9" x14ac:dyDescent="0.25">
      <c r="C954" s="12" t="str">
        <f t="shared" si="30"/>
        <v>-</v>
      </c>
      <c r="D954" s="9" t="str">
        <f t="shared" si="31"/>
        <v>-</v>
      </c>
      <c r="E954" s="9" t="str">
        <f>IF(C954="-","-",IF(D954=maxgameno+2,"blank row 2",IF(D954=maxgameno+1,"blank row 1",INDEX(FixtureCode!$B$4:$AH$128,MATCH($C954,FixtureCode!$B$4:$B$128,0),MATCH("G"&amp;D954&amp;"-T1",FixtureCode!$B$4:$AH$4,0)))))</f>
        <v>-</v>
      </c>
      <c r="F954" s="13" t="str">
        <f>IF(C954="-","-",IF(D954=maxgameno+2,"blank row 2",IF(D954=maxgameno+1,"blank row 1",INDEX(FixtureCode!$B$4:$AH$128,MATCH($C954,FixtureCode!$B$4:$B$128,0),MATCH("G"&amp;D954&amp;"-T2",FixtureCode!$B$4:$AH$4,0)))))</f>
        <v>-</v>
      </c>
      <c r="G954" s="12" t="str">
        <f>IF(C954="-","-",IF(AND(ISNUMBER(Fixture!G958),ISNUMBER(Fixture!I958),Fixture!F958&lt;&gt;"BYE",Fixture!J958&lt;&gt;"BYE"),"Yes","-"))</f>
        <v>-</v>
      </c>
      <c r="H954" s="9" t="str">
        <f>IF(G954="-","-",IF(Fixture!G958&gt;Fixture!I958,Settings!$G$7,IF(Fixture!G958=Fixture!I958,Settings!$G$8,IF(Fixture!G958&lt;Fixture!I958,Settings!$G$9,"-"))))</f>
        <v>-</v>
      </c>
      <c r="I954" s="13" t="str">
        <f>IF(G954="-","-",IF(Fixture!I958&gt;Fixture!G958,Settings!$G$7,IF(Fixture!I958=Fixture!G958,Settings!$G$8,IF(Fixture!I958&lt;Fixture!G958,Settings!$G$9,"-"))))</f>
        <v>-</v>
      </c>
    </row>
    <row r="955" spans="3:9" x14ac:dyDescent="0.25">
      <c r="C955" s="12" t="str">
        <f t="shared" si="30"/>
        <v>-</v>
      </c>
      <c r="D955" s="9" t="str">
        <f t="shared" si="31"/>
        <v>-</v>
      </c>
      <c r="E955" s="9" t="str">
        <f>IF(C955="-","-",IF(D955=maxgameno+2,"blank row 2",IF(D955=maxgameno+1,"blank row 1",INDEX(FixtureCode!$B$4:$AH$128,MATCH($C955,FixtureCode!$B$4:$B$128,0),MATCH("G"&amp;D955&amp;"-T1",FixtureCode!$B$4:$AH$4,0)))))</f>
        <v>-</v>
      </c>
      <c r="F955" s="13" t="str">
        <f>IF(C955="-","-",IF(D955=maxgameno+2,"blank row 2",IF(D955=maxgameno+1,"blank row 1",INDEX(FixtureCode!$B$4:$AH$128,MATCH($C955,FixtureCode!$B$4:$B$128,0),MATCH("G"&amp;D955&amp;"-T2",FixtureCode!$B$4:$AH$4,0)))))</f>
        <v>-</v>
      </c>
      <c r="G955" s="12" t="str">
        <f>IF(C955="-","-",IF(AND(ISNUMBER(Fixture!G959),ISNUMBER(Fixture!I959),Fixture!F959&lt;&gt;"BYE",Fixture!J959&lt;&gt;"BYE"),"Yes","-"))</f>
        <v>-</v>
      </c>
      <c r="H955" s="9" t="str">
        <f>IF(G955="-","-",IF(Fixture!G959&gt;Fixture!I959,Settings!$G$7,IF(Fixture!G959=Fixture!I959,Settings!$G$8,IF(Fixture!G959&lt;Fixture!I959,Settings!$G$9,"-"))))</f>
        <v>-</v>
      </c>
      <c r="I955" s="13" t="str">
        <f>IF(G955="-","-",IF(Fixture!I959&gt;Fixture!G959,Settings!$G$7,IF(Fixture!I959=Fixture!G959,Settings!$G$8,IF(Fixture!I959&lt;Fixture!G959,Settings!$G$9,"-"))))</f>
        <v>-</v>
      </c>
    </row>
    <row r="956" spans="3:9" x14ac:dyDescent="0.25">
      <c r="C956" s="12" t="str">
        <f t="shared" si="30"/>
        <v>-</v>
      </c>
      <c r="D956" s="9" t="str">
        <f t="shared" si="31"/>
        <v>-</v>
      </c>
      <c r="E956" s="9" t="str">
        <f>IF(C956="-","-",IF(D956=maxgameno+2,"blank row 2",IF(D956=maxgameno+1,"blank row 1",INDEX(FixtureCode!$B$4:$AH$128,MATCH($C956,FixtureCode!$B$4:$B$128,0),MATCH("G"&amp;D956&amp;"-T1",FixtureCode!$B$4:$AH$4,0)))))</f>
        <v>-</v>
      </c>
      <c r="F956" s="13" t="str">
        <f>IF(C956="-","-",IF(D956=maxgameno+2,"blank row 2",IF(D956=maxgameno+1,"blank row 1",INDEX(FixtureCode!$B$4:$AH$128,MATCH($C956,FixtureCode!$B$4:$B$128,0),MATCH("G"&amp;D956&amp;"-T2",FixtureCode!$B$4:$AH$4,0)))))</f>
        <v>-</v>
      </c>
      <c r="G956" s="12" t="str">
        <f>IF(C956="-","-",IF(AND(ISNUMBER(Fixture!G960),ISNUMBER(Fixture!I960),Fixture!F960&lt;&gt;"BYE",Fixture!J960&lt;&gt;"BYE"),"Yes","-"))</f>
        <v>-</v>
      </c>
      <c r="H956" s="9" t="str">
        <f>IF(G956="-","-",IF(Fixture!G960&gt;Fixture!I960,Settings!$G$7,IF(Fixture!G960=Fixture!I960,Settings!$G$8,IF(Fixture!G960&lt;Fixture!I960,Settings!$G$9,"-"))))</f>
        <v>-</v>
      </c>
      <c r="I956" s="13" t="str">
        <f>IF(G956="-","-",IF(Fixture!I960&gt;Fixture!G960,Settings!$G$7,IF(Fixture!I960=Fixture!G960,Settings!$G$8,IF(Fixture!I960&lt;Fixture!G960,Settings!$G$9,"-"))))</f>
        <v>-</v>
      </c>
    </row>
    <row r="957" spans="3:9" x14ac:dyDescent="0.25">
      <c r="C957" s="12" t="str">
        <f t="shared" si="30"/>
        <v>-</v>
      </c>
      <c r="D957" s="9" t="str">
        <f t="shared" si="31"/>
        <v>-</v>
      </c>
      <c r="E957" s="9" t="str">
        <f>IF(C957="-","-",IF(D957=maxgameno+2,"blank row 2",IF(D957=maxgameno+1,"blank row 1",INDEX(FixtureCode!$B$4:$AH$128,MATCH($C957,FixtureCode!$B$4:$B$128,0),MATCH("G"&amp;D957&amp;"-T1",FixtureCode!$B$4:$AH$4,0)))))</f>
        <v>-</v>
      </c>
      <c r="F957" s="13" t="str">
        <f>IF(C957="-","-",IF(D957=maxgameno+2,"blank row 2",IF(D957=maxgameno+1,"blank row 1",INDEX(FixtureCode!$B$4:$AH$128,MATCH($C957,FixtureCode!$B$4:$B$128,0),MATCH("G"&amp;D957&amp;"-T2",FixtureCode!$B$4:$AH$4,0)))))</f>
        <v>-</v>
      </c>
      <c r="G957" s="12" t="str">
        <f>IF(C957="-","-",IF(AND(ISNUMBER(Fixture!G961),ISNUMBER(Fixture!I961),Fixture!F961&lt;&gt;"BYE",Fixture!J961&lt;&gt;"BYE"),"Yes","-"))</f>
        <v>-</v>
      </c>
      <c r="H957" s="9" t="str">
        <f>IF(G957="-","-",IF(Fixture!G961&gt;Fixture!I961,Settings!$G$7,IF(Fixture!G961=Fixture!I961,Settings!$G$8,IF(Fixture!G961&lt;Fixture!I961,Settings!$G$9,"-"))))</f>
        <v>-</v>
      </c>
      <c r="I957" s="13" t="str">
        <f>IF(G957="-","-",IF(Fixture!I961&gt;Fixture!G961,Settings!$G$7,IF(Fixture!I961=Fixture!G961,Settings!$G$8,IF(Fixture!I961&lt;Fixture!G961,Settings!$G$9,"-"))))</f>
        <v>-</v>
      </c>
    </row>
    <row r="958" spans="3:9" x14ac:dyDescent="0.25">
      <c r="C958" s="12" t="str">
        <f t="shared" si="30"/>
        <v>-</v>
      </c>
      <c r="D958" s="9" t="str">
        <f t="shared" si="31"/>
        <v>-</v>
      </c>
      <c r="E958" s="9" t="str">
        <f>IF(C958="-","-",IF(D958=maxgameno+2,"blank row 2",IF(D958=maxgameno+1,"blank row 1",INDEX(FixtureCode!$B$4:$AH$128,MATCH($C958,FixtureCode!$B$4:$B$128,0),MATCH("G"&amp;D958&amp;"-T1",FixtureCode!$B$4:$AH$4,0)))))</f>
        <v>-</v>
      </c>
      <c r="F958" s="13" t="str">
        <f>IF(C958="-","-",IF(D958=maxgameno+2,"blank row 2",IF(D958=maxgameno+1,"blank row 1",INDEX(FixtureCode!$B$4:$AH$128,MATCH($C958,FixtureCode!$B$4:$B$128,0),MATCH("G"&amp;D958&amp;"-T2",FixtureCode!$B$4:$AH$4,0)))))</f>
        <v>-</v>
      </c>
      <c r="G958" s="12" t="str">
        <f>IF(C958="-","-",IF(AND(ISNUMBER(Fixture!G962),ISNUMBER(Fixture!I962),Fixture!F962&lt;&gt;"BYE",Fixture!J962&lt;&gt;"BYE"),"Yes","-"))</f>
        <v>-</v>
      </c>
      <c r="H958" s="9" t="str">
        <f>IF(G958="-","-",IF(Fixture!G962&gt;Fixture!I962,Settings!$G$7,IF(Fixture!G962=Fixture!I962,Settings!$G$8,IF(Fixture!G962&lt;Fixture!I962,Settings!$G$9,"-"))))</f>
        <v>-</v>
      </c>
      <c r="I958" s="13" t="str">
        <f>IF(G958="-","-",IF(Fixture!I962&gt;Fixture!G962,Settings!$G$7,IF(Fixture!I962=Fixture!G962,Settings!$G$8,IF(Fixture!I962&lt;Fixture!G962,Settings!$G$9,"-"))))</f>
        <v>-</v>
      </c>
    </row>
    <row r="959" spans="3:9" x14ac:dyDescent="0.25">
      <c r="C959" s="12" t="str">
        <f t="shared" si="30"/>
        <v>-</v>
      </c>
      <c r="D959" s="9" t="str">
        <f t="shared" si="31"/>
        <v>-</v>
      </c>
      <c r="E959" s="9" t="str">
        <f>IF(C959="-","-",IF(D959=maxgameno+2,"blank row 2",IF(D959=maxgameno+1,"blank row 1",INDEX(FixtureCode!$B$4:$AH$128,MATCH($C959,FixtureCode!$B$4:$B$128,0),MATCH("G"&amp;D959&amp;"-T1",FixtureCode!$B$4:$AH$4,0)))))</f>
        <v>-</v>
      </c>
      <c r="F959" s="13" t="str">
        <f>IF(C959="-","-",IF(D959=maxgameno+2,"blank row 2",IF(D959=maxgameno+1,"blank row 1",INDEX(FixtureCode!$B$4:$AH$128,MATCH($C959,FixtureCode!$B$4:$B$128,0),MATCH("G"&amp;D959&amp;"-T2",FixtureCode!$B$4:$AH$4,0)))))</f>
        <v>-</v>
      </c>
      <c r="G959" s="12" t="str">
        <f>IF(C959="-","-",IF(AND(ISNUMBER(Fixture!G963),ISNUMBER(Fixture!I963),Fixture!F963&lt;&gt;"BYE",Fixture!J963&lt;&gt;"BYE"),"Yes","-"))</f>
        <v>-</v>
      </c>
      <c r="H959" s="9" t="str">
        <f>IF(G959="-","-",IF(Fixture!G963&gt;Fixture!I963,Settings!$G$7,IF(Fixture!G963=Fixture!I963,Settings!$G$8,IF(Fixture!G963&lt;Fixture!I963,Settings!$G$9,"-"))))</f>
        <v>-</v>
      </c>
      <c r="I959" s="13" t="str">
        <f>IF(G959="-","-",IF(Fixture!I963&gt;Fixture!G963,Settings!$G$7,IF(Fixture!I963=Fixture!G963,Settings!$G$8,IF(Fixture!I963&lt;Fixture!G963,Settings!$G$9,"-"))))</f>
        <v>-</v>
      </c>
    </row>
    <row r="960" spans="3:9" x14ac:dyDescent="0.25">
      <c r="C960" s="12" t="str">
        <f t="shared" si="30"/>
        <v>-</v>
      </c>
      <c r="D960" s="9" t="str">
        <f t="shared" si="31"/>
        <v>-</v>
      </c>
      <c r="E960" s="9" t="str">
        <f>IF(C960="-","-",IF(D960=maxgameno+2,"blank row 2",IF(D960=maxgameno+1,"blank row 1",INDEX(FixtureCode!$B$4:$AH$128,MATCH($C960,FixtureCode!$B$4:$B$128,0),MATCH("G"&amp;D960&amp;"-T1",FixtureCode!$B$4:$AH$4,0)))))</f>
        <v>-</v>
      </c>
      <c r="F960" s="13" t="str">
        <f>IF(C960="-","-",IF(D960=maxgameno+2,"blank row 2",IF(D960=maxgameno+1,"blank row 1",INDEX(FixtureCode!$B$4:$AH$128,MATCH($C960,FixtureCode!$B$4:$B$128,0),MATCH("G"&amp;D960&amp;"-T2",FixtureCode!$B$4:$AH$4,0)))))</f>
        <v>-</v>
      </c>
      <c r="G960" s="12" t="str">
        <f>IF(C960="-","-",IF(AND(ISNUMBER(Fixture!G964),ISNUMBER(Fixture!I964),Fixture!F964&lt;&gt;"BYE",Fixture!J964&lt;&gt;"BYE"),"Yes","-"))</f>
        <v>-</v>
      </c>
      <c r="H960" s="9" t="str">
        <f>IF(G960="-","-",IF(Fixture!G964&gt;Fixture!I964,Settings!$G$7,IF(Fixture!G964=Fixture!I964,Settings!$G$8,IF(Fixture!G964&lt;Fixture!I964,Settings!$G$9,"-"))))</f>
        <v>-</v>
      </c>
      <c r="I960" s="13" t="str">
        <f>IF(G960="-","-",IF(Fixture!I964&gt;Fixture!G964,Settings!$G$7,IF(Fixture!I964=Fixture!G964,Settings!$G$8,IF(Fixture!I964&lt;Fixture!G964,Settings!$G$9,"-"))))</f>
        <v>-</v>
      </c>
    </row>
    <row r="961" spans="3:9" x14ac:dyDescent="0.25">
      <c r="C961" s="12" t="str">
        <f t="shared" si="30"/>
        <v>-</v>
      </c>
      <c r="D961" s="9" t="str">
        <f t="shared" si="31"/>
        <v>-</v>
      </c>
      <c r="E961" s="9" t="str">
        <f>IF(C961="-","-",IF(D961=maxgameno+2,"blank row 2",IF(D961=maxgameno+1,"blank row 1",INDEX(FixtureCode!$B$4:$AH$128,MATCH($C961,FixtureCode!$B$4:$B$128,0),MATCH("G"&amp;D961&amp;"-T1",FixtureCode!$B$4:$AH$4,0)))))</f>
        <v>-</v>
      </c>
      <c r="F961" s="13" t="str">
        <f>IF(C961="-","-",IF(D961=maxgameno+2,"blank row 2",IF(D961=maxgameno+1,"blank row 1",INDEX(FixtureCode!$B$4:$AH$128,MATCH($C961,FixtureCode!$B$4:$B$128,0),MATCH("G"&amp;D961&amp;"-T2",FixtureCode!$B$4:$AH$4,0)))))</f>
        <v>-</v>
      </c>
      <c r="G961" s="12" t="str">
        <f>IF(C961="-","-",IF(AND(ISNUMBER(Fixture!G965),ISNUMBER(Fixture!I965),Fixture!F965&lt;&gt;"BYE",Fixture!J965&lt;&gt;"BYE"),"Yes","-"))</f>
        <v>-</v>
      </c>
      <c r="H961" s="9" t="str">
        <f>IF(G961="-","-",IF(Fixture!G965&gt;Fixture!I965,Settings!$G$7,IF(Fixture!G965=Fixture!I965,Settings!$G$8,IF(Fixture!G965&lt;Fixture!I965,Settings!$G$9,"-"))))</f>
        <v>-</v>
      </c>
      <c r="I961" s="13" t="str">
        <f>IF(G961="-","-",IF(Fixture!I965&gt;Fixture!G965,Settings!$G$7,IF(Fixture!I965=Fixture!G965,Settings!$G$8,IF(Fixture!I965&lt;Fixture!G965,Settings!$G$9,"-"))))</f>
        <v>-</v>
      </c>
    </row>
    <row r="962" spans="3:9" x14ac:dyDescent="0.25">
      <c r="C962" s="12" t="str">
        <f t="shared" si="30"/>
        <v>-</v>
      </c>
      <c r="D962" s="9" t="str">
        <f t="shared" si="31"/>
        <v>-</v>
      </c>
      <c r="E962" s="9" t="str">
        <f>IF(C962="-","-",IF(D962=maxgameno+2,"blank row 2",IF(D962=maxgameno+1,"blank row 1",INDEX(FixtureCode!$B$4:$AH$128,MATCH($C962,FixtureCode!$B$4:$B$128,0),MATCH("G"&amp;D962&amp;"-T1",FixtureCode!$B$4:$AH$4,0)))))</f>
        <v>-</v>
      </c>
      <c r="F962" s="13" t="str">
        <f>IF(C962="-","-",IF(D962=maxgameno+2,"blank row 2",IF(D962=maxgameno+1,"blank row 1",INDEX(FixtureCode!$B$4:$AH$128,MATCH($C962,FixtureCode!$B$4:$B$128,0),MATCH("G"&amp;D962&amp;"-T2",FixtureCode!$B$4:$AH$4,0)))))</f>
        <v>-</v>
      </c>
      <c r="G962" s="12" t="str">
        <f>IF(C962="-","-",IF(AND(ISNUMBER(Fixture!G966),ISNUMBER(Fixture!I966),Fixture!F966&lt;&gt;"BYE",Fixture!J966&lt;&gt;"BYE"),"Yes","-"))</f>
        <v>-</v>
      </c>
      <c r="H962" s="9" t="str">
        <f>IF(G962="-","-",IF(Fixture!G966&gt;Fixture!I966,Settings!$G$7,IF(Fixture!G966=Fixture!I966,Settings!$G$8,IF(Fixture!G966&lt;Fixture!I966,Settings!$G$9,"-"))))</f>
        <v>-</v>
      </c>
      <c r="I962" s="13" t="str">
        <f>IF(G962="-","-",IF(Fixture!I966&gt;Fixture!G966,Settings!$G$7,IF(Fixture!I966=Fixture!G966,Settings!$G$8,IF(Fixture!I966&lt;Fixture!G966,Settings!$G$9,"-"))))</f>
        <v>-</v>
      </c>
    </row>
    <row r="963" spans="3:9" x14ac:dyDescent="0.25">
      <c r="C963" s="12" t="str">
        <f t="shared" si="30"/>
        <v>-</v>
      </c>
      <c r="D963" s="9" t="str">
        <f t="shared" si="31"/>
        <v>-</v>
      </c>
      <c r="E963" s="9" t="str">
        <f>IF(C963="-","-",IF(D963=maxgameno+2,"blank row 2",IF(D963=maxgameno+1,"blank row 1",INDEX(FixtureCode!$B$4:$AH$128,MATCH($C963,FixtureCode!$B$4:$B$128,0),MATCH("G"&amp;D963&amp;"-T1",FixtureCode!$B$4:$AH$4,0)))))</f>
        <v>-</v>
      </c>
      <c r="F963" s="13" t="str">
        <f>IF(C963="-","-",IF(D963=maxgameno+2,"blank row 2",IF(D963=maxgameno+1,"blank row 1",INDEX(FixtureCode!$B$4:$AH$128,MATCH($C963,FixtureCode!$B$4:$B$128,0),MATCH("G"&amp;D963&amp;"-T2",FixtureCode!$B$4:$AH$4,0)))))</f>
        <v>-</v>
      </c>
      <c r="G963" s="12" t="str">
        <f>IF(C963="-","-",IF(AND(ISNUMBER(Fixture!G967),ISNUMBER(Fixture!I967),Fixture!F967&lt;&gt;"BYE",Fixture!J967&lt;&gt;"BYE"),"Yes","-"))</f>
        <v>-</v>
      </c>
      <c r="H963" s="9" t="str">
        <f>IF(G963="-","-",IF(Fixture!G967&gt;Fixture!I967,Settings!$G$7,IF(Fixture!G967=Fixture!I967,Settings!$G$8,IF(Fixture!G967&lt;Fixture!I967,Settings!$G$9,"-"))))</f>
        <v>-</v>
      </c>
      <c r="I963" s="13" t="str">
        <f>IF(G963="-","-",IF(Fixture!I967&gt;Fixture!G967,Settings!$G$7,IF(Fixture!I967=Fixture!G967,Settings!$G$8,IF(Fixture!I967&lt;Fixture!G967,Settings!$G$9,"-"))))</f>
        <v>-</v>
      </c>
    </row>
    <row r="964" spans="3:9" x14ac:dyDescent="0.25">
      <c r="C964" s="12" t="str">
        <f t="shared" si="30"/>
        <v>-</v>
      </c>
      <c r="D964" s="9" t="str">
        <f t="shared" si="31"/>
        <v>-</v>
      </c>
      <c r="E964" s="9" t="str">
        <f>IF(C964="-","-",IF(D964=maxgameno+2,"blank row 2",IF(D964=maxgameno+1,"blank row 1",INDEX(FixtureCode!$B$4:$AH$128,MATCH($C964,FixtureCode!$B$4:$B$128,0),MATCH("G"&amp;D964&amp;"-T1",FixtureCode!$B$4:$AH$4,0)))))</f>
        <v>-</v>
      </c>
      <c r="F964" s="13" t="str">
        <f>IF(C964="-","-",IF(D964=maxgameno+2,"blank row 2",IF(D964=maxgameno+1,"blank row 1",INDEX(FixtureCode!$B$4:$AH$128,MATCH($C964,FixtureCode!$B$4:$B$128,0),MATCH("G"&amp;D964&amp;"-T2",FixtureCode!$B$4:$AH$4,0)))))</f>
        <v>-</v>
      </c>
      <c r="G964" s="12" t="str">
        <f>IF(C964="-","-",IF(AND(ISNUMBER(Fixture!G968),ISNUMBER(Fixture!I968),Fixture!F968&lt;&gt;"BYE",Fixture!J968&lt;&gt;"BYE"),"Yes","-"))</f>
        <v>-</v>
      </c>
      <c r="H964" s="9" t="str">
        <f>IF(G964="-","-",IF(Fixture!G968&gt;Fixture!I968,Settings!$G$7,IF(Fixture!G968=Fixture!I968,Settings!$G$8,IF(Fixture!G968&lt;Fixture!I968,Settings!$G$9,"-"))))</f>
        <v>-</v>
      </c>
      <c r="I964" s="13" t="str">
        <f>IF(G964="-","-",IF(Fixture!I968&gt;Fixture!G968,Settings!$G$7,IF(Fixture!I968=Fixture!G968,Settings!$G$8,IF(Fixture!I968&lt;Fixture!G968,Settings!$G$9,"-"))))</f>
        <v>-</v>
      </c>
    </row>
    <row r="965" spans="3:9" x14ac:dyDescent="0.25">
      <c r="C965" s="12" t="str">
        <f t="shared" si="30"/>
        <v>-</v>
      </c>
      <c r="D965" s="9" t="str">
        <f t="shared" si="31"/>
        <v>-</v>
      </c>
      <c r="E965" s="9" t="str">
        <f>IF(C965="-","-",IF(D965=maxgameno+2,"blank row 2",IF(D965=maxgameno+1,"blank row 1",INDEX(FixtureCode!$B$4:$AH$128,MATCH($C965,FixtureCode!$B$4:$B$128,0),MATCH("G"&amp;D965&amp;"-T1",FixtureCode!$B$4:$AH$4,0)))))</f>
        <v>-</v>
      </c>
      <c r="F965" s="13" t="str">
        <f>IF(C965="-","-",IF(D965=maxgameno+2,"blank row 2",IF(D965=maxgameno+1,"blank row 1",INDEX(FixtureCode!$B$4:$AH$128,MATCH($C965,FixtureCode!$B$4:$B$128,0),MATCH("G"&amp;D965&amp;"-T2",FixtureCode!$B$4:$AH$4,0)))))</f>
        <v>-</v>
      </c>
      <c r="G965" s="12" t="str">
        <f>IF(C965="-","-",IF(AND(ISNUMBER(Fixture!G969),ISNUMBER(Fixture!I969),Fixture!F969&lt;&gt;"BYE",Fixture!J969&lt;&gt;"BYE"),"Yes","-"))</f>
        <v>-</v>
      </c>
      <c r="H965" s="9" t="str">
        <f>IF(G965="-","-",IF(Fixture!G969&gt;Fixture!I969,Settings!$G$7,IF(Fixture!G969=Fixture!I969,Settings!$G$8,IF(Fixture!G969&lt;Fixture!I969,Settings!$G$9,"-"))))</f>
        <v>-</v>
      </c>
      <c r="I965" s="13" t="str">
        <f>IF(G965="-","-",IF(Fixture!I969&gt;Fixture!G969,Settings!$G$7,IF(Fixture!I969=Fixture!G969,Settings!$G$8,IF(Fixture!I969&lt;Fixture!G969,Settings!$G$9,"-"))))</f>
        <v>-</v>
      </c>
    </row>
    <row r="966" spans="3:9" x14ac:dyDescent="0.25">
      <c r="C966" s="12" t="str">
        <f t="shared" ref="C966:C1029" si="32">IF(C965="-","-",IF(D965+1&lt;=maxgameno+2,C965,IF(C965+1&lt;=maxroundno,C965+1,"-")))</f>
        <v>-</v>
      </c>
      <c r="D966" s="9" t="str">
        <f t="shared" ref="D966:D1029" si="33">IF(C966="-","-",IF(D965+1&lt;=maxgameno+2,D965+1,1))</f>
        <v>-</v>
      </c>
      <c r="E966" s="9" t="str">
        <f>IF(C966="-","-",IF(D966=maxgameno+2,"blank row 2",IF(D966=maxgameno+1,"blank row 1",INDEX(FixtureCode!$B$4:$AH$128,MATCH($C966,FixtureCode!$B$4:$B$128,0),MATCH("G"&amp;D966&amp;"-T1",FixtureCode!$B$4:$AH$4,0)))))</f>
        <v>-</v>
      </c>
      <c r="F966" s="13" t="str">
        <f>IF(C966="-","-",IF(D966=maxgameno+2,"blank row 2",IF(D966=maxgameno+1,"blank row 1",INDEX(FixtureCode!$B$4:$AH$128,MATCH($C966,FixtureCode!$B$4:$B$128,0),MATCH("G"&amp;D966&amp;"-T2",FixtureCode!$B$4:$AH$4,0)))))</f>
        <v>-</v>
      </c>
      <c r="G966" s="12" t="str">
        <f>IF(C966="-","-",IF(AND(ISNUMBER(Fixture!G970),ISNUMBER(Fixture!I970),Fixture!F970&lt;&gt;"BYE",Fixture!J970&lt;&gt;"BYE"),"Yes","-"))</f>
        <v>-</v>
      </c>
      <c r="H966" s="9" t="str">
        <f>IF(G966="-","-",IF(Fixture!G970&gt;Fixture!I970,Settings!$G$7,IF(Fixture!G970=Fixture!I970,Settings!$G$8,IF(Fixture!G970&lt;Fixture!I970,Settings!$G$9,"-"))))</f>
        <v>-</v>
      </c>
      <c r="I966" s="13" t="str">
        <f>IF(G966="-","-",IF(Fixture!I970&gt;Fixture!G970,Settings!$G$7,IF(Fixture!I970=Fixture!G970,Settings!$G$8,IF(Fixture!I970&lt;Fixture!G970,Settings!$G$9,"-"))))</f>
        <v>-</v>
      </c>
    </row>
    <row r="967" spans="3:9" x14ac:dyDescent="0.25">
      <c r="C967" s="12" t="str">
        <f t="shared" si="32"/>
        <v>-</v>
      </c>
      <c r="D967" s="9" t="str">
        <f t="shared" si="33"/>
        <v>-</v>
      </c>
      <c r="E967" s="9" t="str">
        <f>IF(C967="-","-",IF(D967=maxgameno+2,"blank row 2",IF(D967=maxgameno+1,"blank row 1",INDEX(FixtureCode!$B$4:$AH$128,MATCH($C967,FixtureCode!$B$4:$B$128,0),MATCH("G"&amp;D967&amp;"-T1",FixtureCode!$B$4:$AH$4,0)))))</f>
        <v>-</v>
      </c>
      <c r="F967" s="13" t="str">
        <f>IF(C967="-","-",IF(D967=maxgameno+2,"blank row 2",IF(D967=maxgameno+1,"blank row 1",INDEX(FixtureCode!$B$4:$AH$128,MATCH($C967,FixtureCode!$B$4:$B$128,0),MATCH("G"&amp;D967&amp;"-T2",FixtureCode!$B$4:$AH$4,0)))))</f>
        <v>-</v>
      </c>
      <c r="G967" s="12" t="str">
        <f>IF(C967="-","-",IF(AND(ISNUMBER(Fixture!G971),ISNUMBER(Fixture!I971),Fixture!F971&lt;&gt;"BYE",Fixture!J971&lt;&gt;"BYE"),"Yes","-"))</f>
        <v>-</v>
      </c>
      <c r="H967" s="9" t="str">
        <f>IF(G967="-","-",IF(Fixture!G971&gt;Fixture!I971,Settings!$G$7,IF(Fixture!G971=Fixture!I971,Settings!$G$8,IF(Fixture!G971&lt;Fixture!I971,Settings!$G$9,"-"))))</f>
        <v>-</v>
      </c>
      <c r="I967" s="13" t="str">
        <f>IF(G967="-","-",IF(Fixture!I971&gt;Fixture!G971,Settings!$G$7,IF(Fixture!I971=Fixture!G971,Settings!$G$8,IF(Fixture!I971&lt;Fixture!G971,Settings!$G$9,"-"))))</f>
        <v>-</v>
      </c>
    </row>
    <row r="968" spans="3:9" x14ac:dyDescent="0.25">
      <c r="C968" s="12" t="str">
        <f t="shared" si="32"/>
        <v>-</v>
      </c>
      <c r="D968" s="9" t="str">
        <f t="shared" si="33"/>
        <v>-</v>
      </c>
      <c r="E968" s="9" t="str">
        <f>IF(C968="-","-",IF(D968=maxgameno+2,"blank row 2",IF(D968=maxgameno+1,"blank row 1",INDEX(FixtureCode!$B$4:$AH$128,MATCH($C968,FixtureCode!$B$4:$B$128,0),MATCH("G"&amp;D968&amp;"-T1",FixtureCode!$B$4:$AH$4,0)))))</f>
        <v>-</v>
      </c>
      <c r="F968" s="13" t="str">
        <f>IF(C968="-","-",IF(D968=maxgameno+2,"blank row 2",IF(D968=maxgameno+1,"blank row 1",INDEX(FixtureCode!$B$4:$AH$128,MATCH($C968,FixtureCode!$B$4:$B$128,0),MATCH("G"&amp;D968&amp;"-T2",FixtureCode!$B$4:$AH$4,0)))))</f>
        <v>-</v>
      </c>
      <c r="G968" s="12" t="str">
        <f>IF(C968="-","-",IF(AND(ISNUMBER(Fixture!G972),ISNUMBER(Fixture!I972),Fixture!F972&lt;&gt;"BYE",Fixture!J972&lt;&gt;"BYE"),"Yes","-"))</f>
        <v>-</v>
      </c>
      <c r="H968" s="9" t="str">
        <f>IF(G968="-","-",IF(Fixture!G972&gt;Fixture!I972,Settings!$G$7,IF(Fixture!G972=Fixture!I972,Settings!$G$8,IF(Fixture!G972&lt;Fixture!I972,Settings!$G$9,"-"))))</f>
        <v>-</v>
      </c>
      <c r="I968" s="13" t="str">
        <f>IF(G968="-","-",IF(Fixture!I972&gt;Fixture!G972,Settings!$G$7,IF(Fixture!I972=Fixture!G972,Settings!$G$8,IF(Fixture!I972&lt;Fixture!G972,Settings!$G$9,"-"))))</f>
        <v>-</v>
      </c>
    </row>
    <row r="969" spans="3:9" x14ac:dyDescent="0.25">
      <c r="C969" s="12" t="str">
        <f t="shared" si="32"/>
        <v>-</v>
      </c>
      <c r="D969" s="9" t="str">
        <f t="shared" si="33"/>
        <v>-</v>
      </c>
      <c r="E969" s="9" t="str">
        <f>IF(C969="-","-",IF(D969=maxgameno+2,"blank row 2",IF(D969=maxgameno+1,"blank row 1",INDEX(FixtureCode!$B$4:$AH$128,MATCH($C969,FixtureCode!$B$4:$B$128,0),MATCH("G"&amp;D969&amp;"-T1",FixtureCode!$B$4:$AH$4,0)))))</f>
        <v>-</v>
      </c>
      <c r="F969" s="13" t="str">
        <f>IF(C969="-","-",IF(D969=maxgameno+2,"blank row 2",IF(D969=maxgameno+1,"blank row 1",INDEX(FixtureCode!$B$4:$AH$128,MATCH($C969,FixtureCode!$B$4:$B$128,0),MATCH("G"&amp;D969&amp;"-T2",FixtureCode!$B$4:$AH$4,0)))))</f>
        <v>-</v>
      </c>
      <c r="G969" s="12" t="str">
        <f>IF(C969="-","-",IF(AND(ISNUMBER(Fixture!G973),ISNUMBER(Fixture!I973),Fixture!F973&lt;&gt;"BYE",Fixture!J973&lt;&gt;"BYE"),"Yes","-"))</f>
        <v>-</v>
      </c>
      <c r="H969" s="9" t="str">
        <f>IF(G969="-","-",IF(Fixture!G973&gt;Fixture!I973,Settings!$G$7,IF(Fixture!G973=Fixture!I973,Settings!$G$8,IF(Fixture!G973&lt;Fixture!I973,Settings!$G$9,"-"))))</f>
        <v>-</v>
      </c>
      <c r="I969" s="13" t="str">
        <f>IF(G969="-","-",IF(Fixture!I973&gt;Fixture!G973,Settings!$G$7,IF(Fixture!I973=Fixture!G973,Settings!$G$8,IF(Fixture!I973&lt;Fixture!G973,Settings!$G$9,"-"))))</f>
        <v>-</v>
      </c>
    </row>
    <row r="970" spans="3:9" x14ac:dyDescent="0.25">
      <c r="C970" s="12" t="str">
        <f t="shared" si="32"/>
        <v>-</v>
      </c>
      <c r="D970" s="9" t="str">
        <f t="shared" si="33"/>
        <v>-</v>
      </c>
      <c r="E970" s="9" t="str">
        <f>IF(C970="-","-",IF(D970=maxgameno+2,"blank row 2",IF(D970=maxgameno+1,"blank row 1",INDEX(FixtureCode!$B$4:$AH$128,MATCH($C970,FixtureCode!$B$4:$B$128,0),MATCH("G"&amp;D970&amp;"-T1",FixtureCode!$B$4:$AH$4,0)))))</f>
        <v>-</v>
      </c>
      <c r="F970" s="13" t="str">
        <f>IF(C970="-","-",IF(D970=maxgameno+2,"blank row 2",IF(D970=maxgameno+1,"blank row 1",INDEX(FixtureCode!$B$4:$AH$128,MATCH($C970,FixtureCode!$B$4:$B$128,0),MATCH("G"&amp;D970&amp;"-T2",FixtureCode!$B$4:$AH$4,0)))))</f>
        <v>-</v>
      </c>
      <c r="G970" s="12" t="str">
        <f>IF(C970="-","-",IF(AND(ISNUMBER(Fixture!G974),ISNUMBER(Fixture!I974),Fixture!F974&lt;&gt;"BYE",Fixture!J974&lt;&gt;"BYE"),"Yes","-"))</f>
        <v>-</v>
      </c>
      <c r="H970" s="9" t="str">
        <f>IF(G970="-","-",IF(Fixture!G974&gt;Fixture!I974,Settings!$G$7,IF(Fixture!G974=Fixture!I974,Settings!$G$8,IF(Fixture!G974&lt;Fixture!I974,Settings!$G$9,"-"))))</f>
        <v>-</v>
      </c>
      <c r="I970" s="13" t="str">
        <f>IF(G970="-","-",IF(Fixture!I974&gt;Fixture!G974,Settings!$G$7,IF(Fixture!I974=Fixture!G974,Settings!$G$8,IF(Fixture!I974&lt;Fixture!G974,Settings!$G$9,"-"))))</f>
        <v>-</v>
      </c>
    </row>
    <row r="971" spans="3:9" x14ac:dyDescent="0.25">
      <c r="C971" s="12" t="str">
        <f t="shared" si="32"/>
        <v>-</v>
      </c>
      <c r="D971" s="9" t="str">
        <f t="shared" si="33"/>
        <v>-</v>
      </c>
      <c r="E971" s="9" t="str">
        <f>IF(C971="-","-",IF(D971=maxgameno+2,"blank row 2",IF(D971=maxgameno+1,"blank row 1",INDEX(FixtureCode!$B$4:$AH$128,MATCH($C971,FixtureCode!$B$4:$B$128,0),MATCH("G"&amp;D971&amp;"-T1",FixtureCode!$B$4:$AH$4,0)))))</f>
        <v>-</v>
      </c>
      <c r="F971" s="13" t="str">
        <f>IF(C971="-","-",IF(D971=maxgameno+2,"blank row 2",IF(D971=maxgameno+1,"blank row 1",INDEX(FixtureCode!$B$4:$AH$128,MATCH($C971,FixtureCode!$B$4:$B$128,0),MATCH("G"&amp;D971&amp;"-T2",FixtureCode!$B$4:$AH$4,0)))))</f>
        <v>-</v>
      </c>
      <c r="G971" s="12" t="str">
        <f>IF(C971="-","-",IF(AND(ISNUMBER(Fixture!G975),ISNUMBER(Fixture!I975),Fixture!F975&lt;&gt;"BYE",Fixture!J975&lt;&gt;"BYE"),"Yes","-"))</f>
        <v>-</v>
      </c>
      <c r="H971" s="9" t="str">
        <f>IF(G971="-","-",IF(Fixture!G975&gt;Fixture!I975,Settings!$G$7,IF(Fixture!G975=Fixture!I975,Settings!$G$8,IF(Fixture!G975&lt;Fixture!I975,Settings!$G$9,"-"))))</f>
        <v>-</v>
      </c>
      <c r="I971" s="13" t="str">
        <f>IF(G971="-","-",IF(Fixture!I975&gt;Fixture!G975,Settings!$G$7,IF(Fixture!I975=Fixture!G975,Settings!$G$8,IF(Fixture!I975&lt;Fixture!G975,Settings!$G$9,"-"))))</f>
        <v>-</v>
      </c>
    </row>
    <row r="972" spans="3:9" x14ac:dyDescent="0.25">
      <c r="C972" s="12" t="str">
        <f t="shared" si="32"/>
        <v>-</v>
      </c>
      <c r="D972" s="9" t="str">
        <f t="shared" si="33"/>
        <v>-</v>
      </c>
      <c r="E972" s="9" t="str">
        <f>IF(C972="-","-",IF(D972=maxgameno+2,"blank row 2",IF(D972=maxgameno+1,"blank row 1",INDEX(FixtureCode!$B$4:$AH$128,MATCH($C972,FixtureCode!$B$4:$B$128,0),MATCH("G"&amp;D972&amp;"-T1",FixtureCode!$B$4:$AH$4,0)))))</f>
        <v>-</v>
      </c>
      <c r="F972" s="13" t="str">
        <f>IF(C972="-","-",IF(D972=maxgameno+2,"blank row 2",IF(D972=maxgameno+1,"blank row 1",INDEX(FixtureCode!$B$4:$AH$128,MATCH($C972,FixtureCode!$B$4:$B$128,0),MATCH("G"&amp;D972&amp;"-T2",FixtureCode!$B$4:$AH$4,0)))))</f>
        <v>-</v>
      </c>
      <c r="G972" s="12" t="str">
        <f>IF(C972="-","-",IF(AND(ISNUMBER(Fixture!G976),ISNUMBER(Fixture!I976),Fixture!F976&lt;&gt;"BYE",Fixture!J976&lt;&gt;"BYE"),"Yes","-"))</f>
        <v>-</v>
      </c>
      <c r="H972" s="9" t="str">
        <f>IF(G972="-","-",IF(Fixture!G976&gt;Fixture!I976,Settings!$G$7,IF(Fixture!G976=Fixture!I976,Settings!$G$8,IF(Fixture!G976&lt;Fixture!I976,Settings!$G$9,"-"))))</f>
        <v>-</v>
      </c>
      <c r="I972" s="13" t="str">
        <f>IF(G972="-","-",IF(Fixture!I976&gt;Fixture!G976,Settings!$G$7,IF(Fixture!I976=Fixture!G976,Settings!$G$8,IF(Fixture!I976&lt;Fixture!G976,Settings!$G$9,"-"))))</f>
        <v>-</v>
      </c>
    </row>
    <row r="973" spans="3:9" x14ac:dyDescent="0.25">
      <c r="C973" s="12" t="str">
        <f t="shared" si="32"/>
        <v>-</v>
      </c>
      <c r="D973" s="9" t="str">
        <f t="shared" si="33"/>
        <v>-</v>
      </c>
      <c r="E973" s="9" t="str">
        <f>IF(C973="-","-",IF(D973=maxgameno+2,"blank row 2",IF(D973=maxgameno+1,"blank row 1",INDEX(FixtureCode!$B$4:$AH$128,MATCH($C973,FixtureCode!$B$4:$B$128,0),MATCH("G"&amp;D973&amp;"-T1",FixtureCode!$B$4:$AH$4,0)))))</f>
        <v>-</v>
      </c>
      <c r="F973" s="13" t="str">
        <f>IF(C973="-","-",IF(D973=maxgameno+2,"blank row 2",IF(D973=maxgameno+1,"blank row 1",INDEX(FixtureCode!$B$4:$AH$128,MATCH($C973,FixtureCode!$B$4:$B$128,0),MATCH("G"&amp;D973&amp;"-T2",FixtureCode!$B$4:$AH$4,0)))))</f>
        <v>-</v>
      </c>
      <c r="G973" s="12" t="str">
        <f>IF(C973="-","-",IF(AND(ISNUMBER(Fixture!G977),ISNUMBER(Fixture!I977),Fixture!F977&lt;&gt;"BYE",Fixture!J977&lt;&gt;"BYE"),"Yes","-"))</f>
        <v>-</v>
      </c>
      <c r="H973" s="9" t="str">
        <f>IF(G973="-","-",IF(Fixture!G977&gt;Fixture!I977,Settings!$G$7,IF(Fixture!G977=Fixture!I977,Settings!$G$8,IF(Fixture!G977&lt;Fixture!I977,Settings!$G$9,"-"))))</f>
        <v>-</v>
      </c>
      <c r="I973" s="13" t="str">
        <f>IF(G973="-","-",IF(Fixture!I977&gt;Fixture!G977,Settings!$G$7,IF(Fixture!I977=Fixture!G977,Settings!$G$8,IF(Fixture!I977&lt;Fixture!G977,Settings!$G$9,"-"))))</f>
        <v>-</v>
      </c>
    </row>
    <row r="974" spans="3:9" x14ac:dyDescent="0.25">
      <c r="C974" s="12" t="str">
        <f t="shared" si="32"/>
        <v>-</v>
      </c>
      <c r="D974" s="9" t="str">
        <f t="shared" si="33"/>
        <v>-</v>
      </c>
      <c r="E974" s="9" t="str">
        <f>IF(C974="-","-",IF(D974=maxgameno+2,"blank row 2",IF(D974=maxgameno+1,"blank row 1",INDEX(FixtureCode!$B$4:$AH$128,MATCH($C974,FixtureCode!$B$4:$B$128,0),MATCH("G"&amp;D974&amp;"-T1",FixtureCode!$B$4:$AH$4,0)))))</f>
        <v>-</v>
      </c>
      <c r="F974" s="13" t="str">
        <f>IF(C974="-","-",IF(D974=maxgameno+2,"blank row 2",IF(D974=maxgameno+1,"blank row 1",INDEX(FixtureCode!$B$4:$AH$128,MATCH($C974,FixtureCode!$B$4:$B$128,0),MATCH("G"&amp;D974&amp;"-T2",FixtureCode!$B$4:$AH$4,0)))))</f>
        <v>-</v>
      </c>
      <c r="G974" s="12" t="str">
        <f>IF(C974="-","-",IF(AND(ISNUMBER(Fixture!G978),ISNUMBER(Fixture!I978),Fixture!F978&lt;&gt;"BYE",Fixture!J978&lt;&gt;"BYE"),"Yes","-"))</f>
        <v>-</v>
      </c>
      <c r="H974" s="9" t="str">
        <f>IF(G974="-","-",IF(Fixture!G978&gt;Fixture!I978,Settings!$G$7,IF(Fixture!G978=Fixture!I978,Settings!$G$8,IF(Fixture!G978&lt;Fixture!I978,Settings!$G$9,"-"))))</f>
        <v>-</v>
      </c>
      <c r="I974" s="13" t="str">
        <f>IF(G974="-","-",IF(Fixture!I978&gt;Fixture!G978,Settings!$G$7,IF(Fixture!I978=Fixture!G978,Settings!$G$8,IF(Fixture!I978&lt;Fixture!G978,Settings!$G$9,"-"))))</f>
        <v>-</v>
      </c>
    </row>
    <row r="975" spans="3:9" x14ac:dyDescent="0.25">
      <c r="C975" s="12" t="str">
        <f t="shared" si="32"/>
        <v>-</v>
      </c>
      <c r="D975" s="9" t="str">
        <f t="shared" si="33"/>
        <v>-</v>
      </c>
      <c r="E975" s="9" t="str">
        <f>IF(C975="-","-",IF(D975=maxgameno+2,"blank row 2",IF(D975=maxgameno+1,"blank row 1",INDEX(FixtureCode!$B$4:$AH$128,MATCH($C975,FixtureCode!$B$4:$B$128,0),MATCH("G"&amp;D975&amp;"-T1",FixtureCode!$B$4:$AH$4,0)))))</f>
        <v>-</v>
      </c>
      <c r="F975" s="13" t="str">
        <f>IF(C975="-","-",IF(D975=maxgameno+2,"blank row 2",IF(D975=maxgameno+1,"blank row 1",INDEX(FixtureCode!$B$4:$AH$128,MATCH($C975,FixtureCode!$B$4:$B$128,0),MATCH("G"&amp;D975&amp;"-T2",FixtureCode!$B$4:$AH$4,0)))))</f>
        <v>-</v>
      </c>
      <c r="G975" s="12" t="str">
        <f>IF(C975="-","-",IF(AND(ISNUMBER(Fixture!G979),ISNUMBER(Fixture!I979),Fixture!F979&lt;&gt;"BYE",Fixture!J979&lt;&gt;"BYE"),"Yes","-"))</f>
        <v>-</v>
      </c>
      <c r="H975" s="9" t="str">
        <f>IF(G975="-","-",IF(Fixture!G979&gt;Fixture!I979,Settings!$G$7,IF(Fixture!G979=Fixture!I979,Settings!$G$8,IF(Fixture!G979&lt;Fixture!I979,Settings!$G$9,"-"))))</f>
        <v>-</v>
      </c>
      <c r="I975" s="13" t="str">
        <f>IF(G975="-","-",IF(Fixture!I979&gt;Fixture!G979,Settings!$G$7,IF(Fixture!I979=Fixture!G979,Settings!$G$8,IF(Fixture!I979&lt;Fixture!G979,Settings!$G$9,"-"))))</f>
        <v>-</v>
      </c>
    </row>
    <row r="976" spans="3:9" x14ac:dyDescent="0.25">
      <c r="C976" s="12" t="str">
        <f t="shared" si="32"/>
        <v>-</v>
      </c>
      <c r="D976" s="9" t="str">
        <f t="shared" si="33"/>
        <v>-</v>
      </c>
      <c r="E976" s="9" t="str">
        <f>IF(C976="-","-",IF(D976=maxgameno+2,"blank row 2",IF(D976=maxgameno+1,"blank row 1",INDEX(FixtureCode!$B$4:$AH$128,MATCH($C976,FixtureCode!$B$4:$B$128,0),MATCH("G"&amp;D976&amp;"-T1",FixtureCode!$B$4:$AH$4,0)))))</f>
        <v>-</v>
      </c>
      <c r="F976" s="13" t="str">
        <f>IF(C976="-","-",IF(D976=maxgameno+2,"blank row 2",IF(D976=maxgameno+1,"blank row 1",INDEX(FixtureCode!$B$4:$AH$128,MATCH($C976,FixtureCode!$B$4:$B$128,0),MATCH("G"&amp;D976&amp;"-T2",FixtureCode!$B$4:$AH$4,0)))))</f>
        <v>-</v>
      </c>
      <c r="G976" s="12" t="str">
        <f>IF(C976="-","-",IF(AND(ISNUMBER(Fixture!G980),ISNUMBER(Fixture!I980),Fixture!F980&lt;&gt;"BYE",Fixture!J980&lt;&gt;"BYE"),"Yes","-"))</f>
        <v>-</v>
      </c>
      <c r="H976" s="9" t="str">
        <f>IF(G976="-","-",IF(Fixture!G980&gt;Fixture!I980,Settings!$G$7,IF(Fixture!G980=Fixture!I980,Settings!$G$8,IF(Fixture!G980&lt;Fixture!I980,Settings!$G$9,"-"))))</f>
        <v>-</v>
      </c>
      <c r="I976" s="13" t="str">
        <f>IF(G976="-","-",IF(Fixture!I980&gt;Fixture!G980,Settings!$G$7,IF(Fixture!I980=Fixture!G980,Settings!$G$8,IF(Fixture!I980&lt;Fixture!G980,Settings!$G$9,"-"))))</f>
        <v>-</v>
      </c>
    </row>
    <row r="977" spans="3:9" x14ac:dyDescent="0.25">
      <c r="C977" s="12" t="str">
        <f t="shared" si="32"/>
        <v>-</v>
      </c>
      <c r="D977" s="9" t="str">
        <f t="shared" si="33"/>
        <v>-</v>
      </c>
      <c r="E977" s="9" t="str">
        <f>IF(C977="-","-",IF(D977=maxgameno+2,"blank row 2",IF(D977=maxgameno+1,"blank row 1",INDEX(FixtureCode!$B$4:$AH$128,MATCH($C977,FixtureCode!$B$4:$B$128,0),MATCH("G"&amp;D977&amp;"-T1",FixtureCode!$B$4:$AH$4,0)))))</f>
        <v>-</v>
      </c>
      <c r="F977" s="13" t="str">
        <f>IF(C977="-","-",IF(D977=maxgameno+2,"blank row 2",IF(D977=maxgameno+1,"blank row 1",INDEX(FixtureCode!$B$4:$AH$128,MATCH($C977,FixtureCode!$B$4:$B$128,0),MATCH("G"&amp;D977&amp;"-T2",FixtureCode!$B$4:$AH$4,0)))))</f>
        <v>-</v>
      </c>
      <c r="G977" s="12" t="str">
        <f>IF(C977="-","-",IF(AND(ISNUMBER(Fixture!G981),ISNUMBER(Fixture!I981),Fixture!F981&lt;&gt;"BYE",Fixture!J981&lt;&gt;"BYE"),"Yes","-"))</f>
        <v>-</v>
      </c>
      <c r="H977" s="9" t="str">
        <f>IF(G977="-","-",IF(Fixture!G981&gt;Fixture!I981,Settings!$G$7,IF(Fixture!G981=Fixture!I981,Settings!$G$8,IF(Fixture!G981&lt;Fixture!I981,Settings!$G$9,"-"))))</f>
        <v>-</v>
      </c>
      <c r="I977" s="13" t="str">
        <f>IF(G977="-","-",IF(Fixture!I981&gt;Fixture!G981,Settings!$G$7,IF(Fixture!I981=Fixture!G981,Settings!$G$8,IF(Fixture!I981&lt;Fixture!G981,Settings!$G$9,"-"))))</f>
        <v>-</v>
      </c>
    </row>
    <row r="978" spans="3:9" x14ac:dyDescent="0.25">
      <c r="C978" s="12" t="str">
        <f t="shared" si="32"/>
        <v>-</v>
      </c>
      <c r="D978" s="9" t="str">
        <f t="shared" si="33"/>
        <v>-</v>
      </c>
      <c r="E978" s="9" t="str">
        <f>IF(C978="-","-",IF(D978=maxgameno+2,"blank row 2",IF(D978=maxgameno+1,"blank row 1",INDEX(FixtureCode!$B$4:$AH$128,MATCH($C978,FixtureCode!$B$4:$B$128,0),MATCH("G"&amp;D978&amp;"-T1",FixtureCode!$B$4:$AH$4,0)))))</f>
        <v>-</v>
      </c>
      <c r="F978" s="13" t="str">
        <f>IF(C978="-","-",IF(D978=maxgameno+2,"blank row 2",IF(D978=maxgameno+1,"blank row 1",INDEX(FixtureCode!$B$4:$AH$128,MATCH($C978,FixtureCode!$B$4:$B$128,0),MATCH("G"&amp;D978&amp;"-T2",FixtureCode!$B$4:$AH$4,0)))))</f>
        <v>-</v>
      </c>
      <c r="G978" s="12" t="str">
        <f>IF(C978="-","-",IF(AND(ISNUMBER(Fixture!G982),ISNUMBER(Fixture!I982),Fixture!F982&lt;&gt;"BYE",Fixture!J982&lt;&gt;"BYE"),"Yes","-"))</f>
        <v>-</v>
      </c>
      <c r="H978" s="9" t="str">
        <f>IF(G978="-","-",IF(Fixture!G982&gt;Fixture!I982,Settings!$G$7,IF(Fixture!G982=Fixture!I982,Settings!$G$8,IF(Fixture!G982&lt;Fixture!I982,Settings!$G$9,"-"))))</f>
        <v>-</v>
      </c>
      <c r="I978" s="13" t="str">
        <f>IF(G978="-","-",IF(Fixture!I982&gt;Fixture!G982,Settings!$G$7,IF(Fixture!I982=Fixture!G982,Settings!$G$8,IF(Fixture!I982&lt;Fixture!G982,Settings!$G$9,"-"))))</f>
        <v>-</v>
      </c>
    </row>
    <row r="979" spans="3:9" x14ac:dyDescent="0.25">
      <c r="C979" s="12" t="str">
        <f t="shared" si="32"/>
        <v>-</v>
      </c>
      <c r="D979" s="9" t="str">
        <f t="shared" si="33"/>
        <v>-</v>
      </c>
      <c r="E979" s="9" t="str">
        <f>IF(C979="-","-",IF(D979=maxgameno+2,"blank row 2",IF(D979=maxgameno+1,"blank row 1",INDEX(FixtureCode!$B$4:$AH$128,MATCH($C979,FixtureCode!$B$4:$B$128,0),MATCH("G"&amp;D979&amp;"-T1",FixtureCode!$B$4:$AH$4,0)))))</f>
        <v>-</v>
      </c>
      <c r="F979" s="13" t="str">
        <f>IF(C979="-","-",IF(D979=maxgameno+2,"blank row 2",IF(D979=maxgameno+1,"blank row 1",INDEX(FixtureCode!$B$4:$AH$128,MATCH($C979,FixtureCode!$B$4:$B$128,0),MATCH("G"&amp;D979&amp;"-T2",FixtureCode!$B$4:$AH$4,0)))))</f>
        <v>-</v>
      </c>
      <c r="G979" s="12" t="str">
        <f>IF(C979="-","-",IF(AND(ISNUMBER(Fixture!G983),ISNUMBER(Fixture!I983),Fixture!F983&lt;&gt;"BYE",Fixture!J983&lt;&gt;"BYE"),"Yes","-"))</f>
        <v>-</v>
      </c>
      <c r="H979" s="9" t="str">
        <f>IF(G979="-","-",IF(Fixture!G983&gt;Fixture!I983,Settings!$G$7,IF(Fixture!G983=Fixture!I983,Settings!$G$8,IF(Fixture!G983&lt;Fixture!I983,Settings!$G$9,"-"))))</f>
        <v>-</v>
      </c>
      <c r="I979" s="13" t="str">
        <f>IF(G979="-","-",IF(Fixture!I983&gt;Fixture!G983,Settings!$G$7,IF(Fixture!I983=Fixture!G983,Settings!$G$8,IF(Fixture!I983&lt;Fixture!G983,Settings!$G$9,"-"))))</f>
        <v>-</v>
      </c>
    </row>
    <row r="980" spans="3:9" x14ac:dyDescent="0.25">
      <c r="C980" s="12" t="str">
        <f t="shared" si="32"/>
        <v>-</v>
      </c>
      <c r="D980" s="9" t="str">
        <f t="shared" si="33"/>
        <v>-</v>
      </c>
      <c r="E980" s="9" t="str">
        <f>IF(C980="-","-",IF(D980=maxgameno+2,"blank row 2",IF(D980=maxgameno+1,"blank row 1",INDEX(FixtureCode!$B$4:$AH$128,MATCH($C980,FixtureCode!$B$4:$B$128,0),MATCH("G"&amp;D980&amp;"-T1",FixtureCode!$B$4:$AH$4,0)))))</f>
        <v>-</v>
      </c>
      <c r="F980" s="13" t="str">
        <f>IF(C980="-","-",IF(D980=maxgameno+2,"blank row 2",IF(D980=maxgameno+1,"blank row 1",INDEX(FixtureCode!$B$4:$AH$128,MATCH($C980,FixtureCode!$B$4:$B$128,0),MATCH("G"&amp;D980&amp;"-T2",FixtureCode!$B$4:$AH$4,0)))))</f>
        <v>-</v>
      </c>
      <c r="G980" s="12" t="str">
        <f>IF(C980="-","-",IF(AND(ISNUMBER(Fixture!G984),ISNUMBER(Fixture!I984),Fixture!F984&lt;&gt;"BYE",Fixture!J984&lt;&gt;"BYE"),"Yes","-"))</f>
        <v>-</v>
      </c>
      <c r="H980" s="9" t="str">
        <f>IF(G980="-","-",IF(Fixture!G984&gt;Fixture!I984,Settings!$G$7,IF(Fixture!G984=Fixture!I984,Settings!$G$8,IF(Fixture!G984&lt;Fixture!I984,Settings!$G$9,"-"))))</f>
        <v>-</v>
      </c>
      <c r="I980" s="13" t="str">
        <f>IF(G980="-","-",IF(Fixture!I984&gt;Fixture!G984,Settings!$G$7,IF(Fixture!I984=Fixture!G984,Settings!$G$8,IF(Fixture!I984&lt;Fixture!G984,Settings!$G$9,"-"))))</f>
        <v>-</v>
      </c>
    </row>
    <row r="981" spans="3:9" x14ac:dyDescent="0.25">
      <c r="C981" s="12" t="str">
        <f t="shared" si="32"/>
        <v>-</v>
      </c>
      <c r="D981" s="9" t="str">
        <f t="shared" si="33"/>
        <v>-</v>
      </c>
      <c r="E981" s="9" t="str">
        <f>IF(C981="-","-",IF(D981=maxgameno+2,"blank row 2",IF(D981=maxgameno+1,"blank row 1",INDEX(FixtureCode!$B$4:$AH$128,MATCH($C981,FixtureCode!$B$4:$B$128,0),MATCH("G"&amp;D981&amp;"-T1",FixtureCode!$B$4:$AH$4,0)))))</f>
        <v>-</v>
      </c>
      <c r="F981" s="13" t="str">
        <f>IF(C981="-","-",IF(D981=maxgameno+2,"blank row 2",IF(D981=maxgameno+1,"blank row 1",INDEX(FixtureCode!$B$4:$AH$128,MATCH($C981,FixtureCode!$B$4:$B$128,0),MATCH("G"&amp;D981&amp;"-T2",FixtureCode!$B$4:$AH$4,0)))))</f>
        <v>-</v>
      </c>
      <c r="G981" s="12" t="str">
        <f>IF(C981="-","-",IF(AND(ISNUMBER(Fixture!G985),ISNUMBER(Fixture!I985),Fixture!F985&lt;&gt;"BYE",Fixture!J985&lt;&gt;"BYE"),"Yes","-"))</f>
        <v>-</v>
      </c>
      <c r="H981" s="9" t="str">
        <f>IF(G981="-","-",IF(Fixture!G985&gt;Fixture!I985,Settings!$G$7,IF(Fixture!G985=Fixture!I985,Settings!$G$8,IF(Fixture!G985&lt;Fixture!I985,Settings!$G$9,"-"))))</f>
        <v>-</v>
      </c>
      <c r="I981" s="13" t="str">
        <f>IF(G981="-","-",IF(Fixture!I985&gt;Fixture!G985,Settings!$G$7,IF(Fixture!I985=Fixture!G985,Settings!$G$8,IF(Fixture!I985&lt;Fixture!G985,Settings!$G$9,"-"))))</f>
        <v>-</v>
      </c>
    </row>
    <row r="982" spans="3:9" x14ac:dyDescent="0.25">
      <c r="C982" s="12" t="str">
        <f t="shared" si="32"/>
        <v>-</v>
      </c>
      <c r="D982" s="9" t="str">
        <f t="shared" si="33"/>
        <v>-</v>
      </c>
      <c r="E982" s="9" t="str">
        <f>IF(C982="-","-",IF(D982=maxgameno+2,"blank row 2",IF(D982=maxgameno+1,"blank row 1",INDEX(FixtureCode!$B$4:$AH$128,MATCH($C982,FixtureCode!$B$4:$B$128,0),MATCH("G"&amp;D982&amp;"-T1",FixtureCode!$B$4:$AH$4,0)))))</f>
        <v>-</v>
      </c>
      <c r="F982" s="13" t="str">
        <f>IF(C982="-","-",IF(D982=maxgameno+2,"blank row 2",IF(D982=maxgameno+1,"blank row 1",INDEX(FixtureCode!$B$4:$AH$128,MATCH($C982,FixtureCode!$B$4:$B$128,0),MATCH("G"&amp;D982&amp;"-T2",FixtureCode!$B$4:$AH$4,0)))))</f>
        <v>-</v>
      </c>
      <c r="G982" s="12" t="str">
        <f>IF(C982="-","-",IF(AND(ISNUMBER(Fixture!G986),ISNUMBER(Fixture!I986),Fixture!F986&lt;&gt;"BYE",Fixture!J986&lt;&gt;"BYE"),"Yes","-"))</f>
        <v>-</v>
      </c>
      <c r="H982" s="9" t="str">
        <f>IF(G982="-","-",IF(Fixture!G986&gt;Fixture!I986,Settings!$G$7,IF(Fixture!G986=Fixture!I986,Settings!$G$8,IF(Fixture!G986&lt;Fixture!I986,Settings!$G$9,"-"))))</f>
        <v>-</v>
      </c>
      <c r="I982" s="13" t="str">
        <f>IF(G982="-","-",IF(Fixture!I986&gt;Fixture!G986,Settings!$G$7,IF(Fixture!I986=Fixture!G986,Settings!$G$8,IF(Fixture!I986&lt;Fixture!G986,Settings!$G$9,"-"))))</f>
        <v>-</v>
      </c>
    </row>
    <row r="983" spans="3:9" x14ac:dyDescent="0.25">
      <c r="C983" s="12" t="str">
        <f t="shared" si="32"/>
        <v>-</v>
      </c>
      <c r="D983" s="9" t="str">
        <f t="shared" si="33"/>
        <v>-</v>
      </c>
      <c r="E983" s="9" t="str">
        <f>IF(C983="-","-",IF(D983=maxgameno+2,"blank row 2",IF(D983=maxgameno+1,"blank row 1",INDEX(FixtureCode!$B$4:$AH$128,MATCH($C983,FixtureCode!$B$4:$B$128,0),MATCH("G"&amp;D983&amp;"-T1",FixtureCode!$B$4:$AH$4,0)))))</f>
        <v>-</v>
      </c>
      <c r="F983" s="13" t="str">
        <f>IF(C983="-","-",IF(D983=maxgameno+2,"blank row 2",IF(D983=maxgameno+1,"blank row 1",INDEX(FixtureCode!$B$4:$AH$128,MATCH($C983,FixtureCode!$B$4:$B$128,0),MATCH("G"&amp;D983&amp;"-T2",FixtureCode!$B$4:$AH$4,0)))))</f>
        <v>-</v>
      </c>
      <c r="G983" s="12" t="str">
        <f>IF(C983="-","-",IF(AND(ISNUMBER(Fixture!G987),ISNUMBER(Fixture!I987),Fixture!F987&lt;&gt;"BYE",Fixture!J987&lt;&gt;"BYE"),"Yes","-"))</f>
        <v>-</v>
      </c>
      <c r="H983" s="9" t="str">
        <f>IF(G983="-","-",IF(Fixture!G987&gt;Fixture!I987,Settings!$G$7,IF(Fixture!G987=Fixture!I987,Settings!$G$8,IF(Fixture!G987&lt;Fixture!I987,Settings!$G$9,"-"))))</f>
        <v>-</v>
      </c>
      <c r="I983" s="13" t="str">
        <f>IF(G983="-","-",IF(Fixture!I987&gt;Fixture!G987,Settings!$G$7,IF(Fixture!I987=Fixture!G987,Settings!$G$8,IF(Fixture!I987&lt;Fixture!G987,Settings!$G$9,"-"))))</f>
        <v>-</v>
      </c>
    </row>
    <row r="984" spans="3:9" x14ac:dyDescent="0.25">
      <c r="C984" s="12" t="str">
        <f t="shared" si="32"/>
        <v>-</v>
      </c>
      <c r="D984" s="9" t="str">
        <f t="shared" si="33"/>
        <v>-</v>
      </c>
      <c r="E984" s="9" t="str">
        <f>IF(C984="-","-",IF(D984=maxgameno+2,"blank row 2",IF(D984=maxgameno+1,"blank row 1",INDEX(FixtureCode!$B$4:$AH$128,MATCH($C984,FixtureCode!$B$4:$B$128,0),MATCH("G"&amp;D984&amp;"-T1",FixtureCode!$B$4:$AH$4,0)))))</f>
        <v>-</v>
      </c>
      <c r="F984" s="13" t="str">
        <f>IF(C984="-","-",IF(D984=maxgameno+2,"blank row 2",IF(D984=maxgameno+1,"blank row 1",INDEX(FixtureCode!$B$4:$AH$128,MATCH($C984,FixtureCode!$B$4:$B$128,0),MATCH("G"&amp;D984&amp;"-T2",FixtureCode!$B$4:$AH$4,0)))))</f>
        <v>-</v>
      </c>
      <c r="G984" s="12" t="str">
        <f>IF(C984="-","-",IF(AND(ISNUMBER(Fixture!G988),ISNUMBER(Fixture!I988),Fixture!F988&lt;&gt;"BYE",Fixture!J988&lt;&gt;"BYE"),"Yes","-"))</f>
        <v>-</v>
      </c>
      <c r="H984" s="9" t="str">
        <f>IF(G984="-","-",IF(Fixture!G988&gt;Fixture!I988,Settings!$G$7,IF(Fixture!G988=Fixture!I988,Settings!$G$8,IF(Fixture!G988&lt;Fixture!I988,Settings!$G$9,"-"))))</f>
        <v>-</v>
      </c>
      <c r="I984" s="13" t="str">
        <f>IF(G984="-","-",IF(Fixture!I988&gt;Fixture!G988,Settings!$G$7,IF(Fixture!I988=Fixture!G988,Settings!$G$8,IF(Fixture!I988&lt;Fixture!G988,Settings!$G$9,"-"))))</f>
        <v>-</v>
      </c>
    </row>
    <row r="985" spans="3:9" x14ac:dyDescent="0.25">
      <c r="C985" s="12" t="str">
        <f t="shared" si="32"/>
        <v>-</v>
      </c>
      <c r="D985" s="9" t="str">
        <f t="shared" si="33"/>
        <v>-</v>
      </c>
      <c r="E985" s="9" t="str">
        <f>IF(C985="-","-",IF(D985=maxgameno+2,"blank row 2",IF(D985=maxgameno+1,"blank row 1",INDEX(FixtureCode!$B$4:$AH$128,MATCH($C985,FixtureCode!$B$4:$B$128,0),MATCH("G"&amp;D985&amp;"-T1",FixtureCode!$B$4:$AH$4,0)))))</f>
        <v>-</v>
      </c>
      <c r="F985" s="13" t="str">
        <f>IF(C985="-","-",IF(D985=maxgameno+2,"blank row 2",IF(D985=maxgameno+1,"blank row 1",INDEX(FixtureCode!$B$4:$AH$128,MATCH($C985,FixtureCode!$B$4:$B$128,0),MATCH("G"&amp;D985&amp;"-T2",FixtureCode!$B$4:$AH$4,0)))))</f>
        <v>-</v>
      </c>
      <c r="G985" s="12" t="str">
        <f>IF(C985="-","-",IF(AND(ISNUMBER(Fixture!G989),ISNUMBER(Fixture!I989),Fixture!F989&lt;&gt;"BYE",Fixture!J989&lt;&gt;"BYE"),"Yes","-"))</f>
        <v>-</v>
      </c>
      <c r="H985" s="9" t="str">
        <f>IF(G985="-","-",IF(Fixture!G989&gt;Fixture!I989,Settings!$G$7,IF(Fixture!G989=Fixture!I989,Settings!$G$8,IF(Fixture!G989&lt;Fixture!I989,Settings!$G$9,"-"))))</f>
        <v>-</v>
      </c>
      <c r="I985" s="13" t="str">
        <f>IF(G985="-","-",IF(Fixture!I989&gt;Fixture!G989,Settings!$G$7,IF(Fixture!I989=Fixture!G989,Settings!$G$8,IF(Fixture!I989&lt;Fixture!G989,Settings!$G$9,"-"))))</f>
        <v>-</v>
      </c>
    </row>
    <row r="986" spans="3:9" x14ac:dyDescent="0.25">
      <c r="C986" s="12" t="str">
        <f t="shared" si="32"/>
        <v>-</v>
      </c>
      <c r="D986" s="9" t="str">
        <f t="shared" si="33"/>
        <v>-</v>
      </c>
      <c r="E986" s="9" t="str">
        <f>IF(C986="-","-",IF(D986=maxgameno+2,"blank row 2",IF(D986=maxgameno+1,"blank row 1",INDEX(FixtureCode!$B$4:$AH$128,MATCH($C986,FixtureCode!$B$4:$B$128,0),MATCH("G"&amp;D986&amp;"-T1",FixtureCode!$B$4:$AH$4,0)))))</f>
        <v>-</v>
      </c>
      <c r="F986" s="13" t="str">
        <f>IF(C986="-","-",IF(D986=maxgameno+2,"blank row 2",IF(D986=maxgameno+1,"blank row 1",INDEX(FixtureCode!$B$4:$AH$128,MATCH($C986,FixtureCode!$B$4:$B$128,0),MATCH("G"&amp;D986&amp;"-T2",FixtureCode!$B$4:$AH$4,0)))))</f>
        <v>-</v>
      </c>
      <c r="G986" s="12" t="str">
        <f>IF(C986="-","-",IF(AND(ISNUMBER(Fixture!G990),ISNUMBER(Fixture!I990),Fixture!F990&lt;&gt;"BYE",Fixture!J990&lt;&gt;"BYE"),"Yes","-"))</f>
        <v>-</v>
      </c>
      <c r="H986" s="9" t="str">
        <f>IF(G986="-","-",IF(Fixture!G990&gt;Fixture!I990,Settings!$G$7,IF(Fixture!G990=Fixture!I990,Settings!$G$8,IF(Fixture!G990&lt;Fixture!I990,Settings!$G$9,"-"))))</f>
        <v>-</v>
      </c>
      <c r="I986" s="13" t="str">
        <f>IF(G986="-","-",IF(Fixture!I990&gt;Fixture!G990,Settings!$G$7,IF(Fixture!I990=Fixture!G990,Settings!$G$8,IF(Fixture!I990&lt;Fixture!G990,Settings!$G$9,"-"))))</f>
        <v>-</v>
      </c>
    </row>
    <row r="987" spans="3:9" x14ac:dyDescent="0.25">
      <c r="C987" s="12" t="str">
        <f t="shared" si="32"/>
        <v>-</v>
      </c>
      <c r="D987" s="9" t="str">
        <f t="shared" si="33"/>
        <v>-</v>
      </c>
      <c r="E987" s="9" t="str">
        <f>IF(C987="-","-",IF(D987=maxgameno+2,"blank row 2",IF(D987=maxgameno+1,"blank row 1",INDEX(FixtureCode!$B$4:$AH$128,MATCH($C987,FixtureCode!$B$4:$B$128,0),MATCH("G"&amp;D987&amp;"-T1",FixtureCode!$B$4:$AH$4,0)))))</f>
        <v>-</v>
      </c>
      <c r="F987" s="13" t="str">
        <f>IF(C987="-","-",IF(D987=maxgameno+2,"blank row 2",IF(D987=maxgameno+1,"blank row 1",INDEX(FixtureCode!$B$4:$AH$128,MATCH($C987,FixtureCode!$B$4:$B$128,0),MATCH("G"&amp;D987&amp;"-T2",FixtureCode!$B$4:$AH$4,0)))))</f>
        <v>-</v>
      </c>
      <c r="G987" s="12" t="str">
        <f>IF(C987="-","-",IF(AND(ISNUMBER(Fixture!G991),ISNUMBER(Fixture!I991),Fixture!F991&lt;&gt;"BYE",Fixture!J991&lt;&gt;"BYE"),"Yes","-"))</f>
        <v>-</v>
      </c>
      <c r="H987" s="9" t="str">
        <f>IF(G987="-","-",IF(Fixture!G991&gt;Fixture!I991,Settings!$G$7,IF(Fixture!G991=Fixture!I991,Settings!$G$8,IF(Fixture!G991&lt;Fixture!I991,Settings!$G$9,"-"))))</f>
        <v>-</v>
      </c>
      <c r="I987" s="13" t="str">
        <f>IF(G987="-","-",IF(Fixture!I991&gt;Fixture!G991,Settings!$G$7,IF(Fixture!I991=Fixture!G991,Settings!$G$8,IF(Fixture!I991&lt;Fixture!G991,Settings!$G$9,"-"))))</f>
        <v>-</v>
      </c>
    </row>
    <row r="988" spans="3:9" x14ac:dyDescent="0.25">
      <c r="C988" s="12" t="str">
        <f t="shared" si="32"/>
        <v>-</v>
      </c>
      <c r="D988" s="9" t="str">
        <f t="shared" si="33"/>
        <v>-</v>
      </c>
      <c r="E988" s="9" t="str">
        <f>IF(C988="-","-",IF(D988=maxgameno+2,"blank row 2",IF(D988=maxgameno+1,"blank row 1",INDEX(FixtureCode!$B$4:$AH$128,MATCH($C988,FixtureCode!$B$4:$B$128,0),MATCH("G"&amp;D988&amp;"-T1",FixtureCode!$B$4:$AH$4,0)))))</f>
        <v>-</v>
      </c>
      <c r="F988" s="13" t="str">
        <f>IF(C988="-","-",IF(D988=maxgameno+2,"blank row 2",IF(D988=maxgameno+1,"blank row 1",INDEX(FixtureCode!$B$4:$AH$128,MATCH($C988,FixtureCode!$B$4:$B$128,0),MATCH("G"&amp;D988&amp;"-T2",FixtureCode!$B$4:$AH$4,0)))))</f>
        <v>-</v>
      </c>
      <c r="G988" s="12" t="str">
        <f>IF(C988="-","-",IF(AND(ISNUMBER(Fixture!G992),ISNUMBER(Fixture!I992),Fixture!F992&lt;&gt;"BYE",Fixture!J992&lt;&gt;"BYE"),"Yes","-"))</f>
        <v>-</v>
      </c>
      <c r="H988" s="9" t="str">
        <f>IF(G988="-","-",IF(Fixture!G992&gt;Fixture!I992,Settings!$G$7,IF(Fixture!G992=Fixture!I992,Settings!$G$8,IF(Fixture!G992&lt;Fixture!I992,Settings!$G$9,"-"))))</f>
        <v>-</v>
      </c>
      <c r="I988" s="13" t="str">
        <f>IF(G988="-","-",IF(Fixture!I992&gt;Fixture!G992,Settings!$G$7,IF(Fixture!I992=Fixture!G992,Settings!$G$8,IF(Fixture!I992&lt;Fixture!G992,Settings!$G$9,"-"))))</f>
        <v>-</v>
      </c>
    </row>
    <row r="989" spans="3:9" x14ac:dyDescent="0.25">
      <c r="C989" s="12" t="str">
        <f t="shared" si="32"/>
        <v>-</v>
      </c>
      <c r="D989" s="9" t="str">
        <f t="shared" si="33"/>
        <v>-</v>
      </c>
      <c r="E989" s="9" t="str">
        <f>IF(C989="-","-",IF(D989=maxgameno+2,"blank row 2",IF(D989=maxgameno+1,"blank row 1",INDEX(FixtureCode!$B$4:$AH$128,MATCH($C989,FixtureCode!$B$4:$B$128,0),MATCH("G"&amp;D989&amp;"-T1",FixtureCode!$B$4:$AH$4,0)))))</f>
        <v>-</v>
      </c>
      <c r="F989" s="13" t="str">
        <f>IF(C989="-","-",IF(D989=maxgameno+2,"blank row 2",IF(D989=maxgameno+1,"blank row 1",INDEX(FixtureCode!$B$4:$AH$128,MATCH($C989,FixtureCode!$B$4:$B$128,0),MATCH("G"&amp;D989&amp;"-T2",FixtureCode!$B$4:$AH$4,0)))))</f>
        <v>-</v>
      </c>
      <c r="G989" s="12" t="str">
        <f>IF(C989="-","-",IF(AND(ISNUMBER(Fixture!G993),ISNUMBER(Fixture!I993),Fixture!F993&lt;&gt;"BYE",Fixture!J993&lt;&gt;"BYE"),"Yes","-"))</f>
        <v>-</v>
      </c>
      <c r="H989" s="9" t="str">
        <f>IF(G989="-","-",IF(Fixture!G993&gt;Fixture!I993,Settings!$G$7,IF(Fixture!G993=Fixture!I993,Settings!$G$8,IF(Fixture!G993&lt;Fixture!I993,Settings!$G$9,"-"))))</f>
        <v>-</v>
      </c>
      <c r="I989" s="13" t="str">
        <f>IF(G989="-","-",IF(Fixture!I993&gt;Fixture!G993,Settings!$G$7,IF(Fixture!I993=Fixture!G993,Settings!$G$8,IF(Fixture!I993&lt;Fixture!G993,Settings!$G$9,"-"))))</f>
        <v>-</v>
      </c>
    </row>
    <row r="990" spans="3:9" x14ac:dyDescent="0.25">
      <c r="C990" s="12" t="str">
        <f t="shared" si="32"/>
        <v>-</v>
      </c>
      <c r="D990" s="9" t="str">
        <f t="shared" si="33"/>
        <v>-</v>
      </c>
      <c r="E990" s="9" t="str">
        <f>IF(C990="-","-",IF(D990=maxgameno+2,"blank row 2",IF(D990=maxgameno+1,"blank row 1",INDEX(FixtureCode!$B$4:$AH$128,MATCH($C990,FixtureCode!$B$4:$B$128,0),MATCH("G"&amp;D990&amp;"-T1",FixtureCode!$B$4:$AH$4,0)))))</f>
        <v>-</v>
      </c>
      <c r="F990" s="13" t="str">
        <f>IF(C990="-","-",IF(D990=maxgameno+2,"blank row 2",IF(D990=maxgameno+1,"blank row 1",INDEX(FixtureCode!$B$4:$AH$128,MATCH($C990,FixtureCode!$B$4:$B$128,0),MATCH("G"&amp;D990&amp;"-T2",FixtureCode!$B$4:$AH$4,0)))))</f>
        <v>-</v>
      </c>
      <c r="G990" s="12" t="str">
        <f>IF(C990="-","-",IF(AND(ISNUMBER(Fixture!G994),ISNUMBER(Fixture!I994),Fixture!F994&lt;&gt;"BYE",Fixture!J994&lt;&gt;"BYE"),"Yes","-"))</f>
        <v>-</v>
      </c>
      <c r="H990" s="9" t="str">
        <f>IF(G990="-","-",IF(Fixture!G994&gt;Fixture!I994,Settings!$G$7,IF(Fixture!G994=Fixture!I994,Settings!$G$8,IF(Fixture!G994&lt;Fixture!I994,Settings!$G$9,"-"))))</f>
        <v>-</v>
      </c>
      <c r="I990" s="13" t="str">
        <f>IF(G990="-","-",IF(Fixture!I994&gt;Fixture!G994,Settings!$G$7,IF(Fixture!I994=Fixture!G994,Settings!$G$8,IF(Fixture!I994&lt;Fixture!G994,Settings!$G$9,"-"))))</f>
        <v>-</v>
      </c>
    </row>
    <row r="991" spans="3:9" x14ac:dyDescent="0.25">
      <c r="C991" s="12" t="str">
        <f t="shared" si="32"/>
        <v>-</v>
      </c>
      <c r="D991" s="9" t="str">
        <f t="shared" si="33"/>
        <v>-</v>
      </c>
      <c r="E991" s="9" t="str">
        <f>IF(C991="-","-",IF(D991=maxgameno+2,"blank row 2",IF(D991=maxgameno+1,"blank row 1",INDEX(FixtureCode!$B$4:$AH$128,MATCH($C991,FixtureCode!$B$4:$B$128,0),MATCH("G"&amp;D991&amp;"-T1",FixtureCode!$B$4:$AH$4,0)))))</f>
        <v>-</v>
      </c>
      <c r="F991" s="13" t="str">
        <f>IF(C991="-","-",IF(D991=maxgameno+2,"blank row 2",IF(D991=maxgameno+1,"blank row 1",INDEX(FixtureCode!$B$4:$AH$128,MATCH($C991,FixtureCode!$B$4:$B$128,0),MATCH("G"&amp;D991&amp;"-T2",FixtureCode!$B$4:$AH$4,0)))))</f>
        <v>-</v>
      </c>
      <c r="G991" s="12" t="str">
        <f>IF(C991="-","-",IF(AND(ISNUMBER(Fixture!G995),ISNUMBER(Fixture!I995),Fixture!F995&lt;&gt;"BYE",Fixture!J995&lt;&gt;"BYE"),"Yes","-"))</f>
        <v>-</v>
      </c>
      <c r="H991" s="9" t="str">
        <f>IF(G991="-","-",IF(Fixture!G995&gt;Fixture!I995,Settings!$G$7,IF(Fixture!G995=Fixture!I995,Settings!$G$8,IF(Fixture!G995&lt;Fixture!I995,Settings!$G$9,"-"))))</f>
        <v>-</v>
      </c>
      <c r="I991" s="13" t="str">
        <f>IF(G991="-","-",IF(Fixture!I995&gt;Fixture!G995,Settings!$G$7,IF(Fixture!I995=Fixture!G995,Settings!$G$8,IF(Fixture!I995&lt;Fixture!G995,Settings!$G$9,"-"))))</f>
        <v>-</v>
      </c>
    </row>
    <row r="992" spans="3:9" x14ac:dyDescent="0.25">
      <c r="C992" s="12" t="str">
        <f t="shared" si="32"/>
        <v>-</v>
      </c>
      <c r="D992" s="9" t="str">
        <f t="shared" si="33"/>
        <v>-</v>
      </c>
      <c r="E992" s="9" t="str">
        <f>IF(C992="-","-",IF(D992=maxgameno+2,"blank row 2",IF(D992=maxgameno+1,"blank row 1",INDEX(FixtureCode!$B$4:$AH$128,MATCH($C992,FixtureCode!$B$4:$B$128,0),MATCH("G"&amp;D992&amp;"-T1",FixtureCode!$B$4:$AH$4,0)))))</f>
        <v>-</v>
      </c>
      <c r="F992" s="13" t="str">
        <f>IF(C992="-","-",IF(D992=maxgameno+2,"blank row 2",IF(D992=maxgameno+1,"blank row 1",INDEX(FixtureCode!$B$4:$AH$128,MATCH($C992,FixtureCode!$B$4:$B$128,0),MATCH("G"&amp;D992&amp;"-T2",FixtureCode!$B$4:$AH$4,0)))))</f>
        <v>-</v>
      </c>
      <c r="G992" s="12" t="str">
        <f>IF(C992="-","-",IF(AND(ISNUMBER(Fixture!G996),ISNUMBER(Fixture!I996),Fixture!F996&lt;&gt;"BYE",Fixture!J996&lt;&gt;"BYE"),"Yes","-"))</f>
        <v>-</v>
      </c>
      <c r="H992" s="9" t="str">
        <f>IF(G992="-","-",IF(Fixture!G996&gt;Fixture!I996,Settings!$G$7,IF(Fixture!G996=Fixture!I996,Settings!$G$8,IF(Fixture!G996&lt;Fixture!I996,Settings!$G$9,"-"))))</f>
        <v>-</v>
      </c>
      <c r="I992" s="13" t="str">
        <f>IF(G992="-","-",IF(Fixture!I996&gt;Fixture!G996,Settings!$G$7,IF(Fixture!I996=Fixture!G996,Settings!$G$8,IF(Fixture!I996&lt;Fixture!G996,Settings!$G$9,"-"))))</f>
        <v>-</v>
      </c>
    </row>
    <row r="993" spans="3:9" x14ac:dyDescent="0.25">
      <c r="C993" s="12" t="str">
        <f t="shared" si="32"/>
        <v>-</v>
      </c>
      <c r="D993" s="9" t="str">
        <f t="shared" si="33"/>
        <v>-</v>
      </c>
      <c r="E993" s="9" t="str">
        <f>IF(C993="-","-",IF(D993=maxgameno+2,"blank row 2",IF(D993=maxgameno+1,"blank row 1",INDEX(FixtureCode!$B$4:$AH$128,MATCH($C993,FixtureCode!$B$4:$B$128,0),MATCH("G"&amp;D993&amp;"-T1",FixtureCode!$B$4:$AH$4,0)))))</f>
        <v>-</v>
      </c>
      <c r="F993" s="13" t="str">
        <f>IF(C993="-","-",IF(D993=maxgameno+2,"blank row 2",IF(D993=maxgameno+1,"blank row 1",INDEX(FixtureCode!$B$4:$AH$128,MATCH($C993,FixtureCode!$B$4:$B$128,0),MATCH("G"&amp;D993&amp;"-T2",FixtureCode!$B$4:$AH$4,0)))))</f>
        <v>-</v>
      </c>
      <c r="G993" s="12" t="str">
        <f>IF(C993="-","-",IF(AND(ISNUMBER(Fixture!G997),ISNUMBER(Fixture!I997),Fixture!F997&lt;&gt;"BYE",Fixture!J997&lt;&gt;"BYE"),"Yes","-"))</f>
        <v>-</v>
      </c>
      <c r="H993" s="9" t="str">
        <f>IF(G993="-","-",IF(Fixture!G997&gt;Fixture!I997,Settings!$G$7,IF(Fixture!G997=Fixture!I997,Settings!$G$8,IF(Fixture!G997&lt;Fixture!I997,Settings!$G$9,"-"))))</f>
        <v>-</v>
      </c>
      <c r="I993" s="13" t="str">
        <f>IF(G993="-","-",IF(Fixture!I997&gt;Fixture!G997,Settings!$G$7,IF(Fixture!I997=Fixture!G997,Settings!$G$8,IF(Fixture!I997&lt;Fixture!G997,Settings!$G$9,"-"))))</f>
        <v>-</v>
      </c>
    </row>
    <row r="994" spans="3:9" x14ac:dyDescent="0.25">
      <c r="C994" s="12" t="str">
        <f t="shared" si="32"/>
        <v>-</v>
      </c>
      <c r="D994" s="9" t="str">
        <f t="shared" si="33"/>
        <v>-</v>
      </c>
      <c r="E994" s="9" t="str">
        <f>IF(C994="-","-",IF(D994=maxgameno+2,"blank row 2",IF(D994=maxgameno+1,"blank row 1",INDEX(FixtureCode!$B$4:$AH$128,MATCH($C994,FixtureCode!$B$4:$B$128,0),MATCH("G"&amp;D994&amp;"-T1",FixtureCode!$B$4:$AH$4,0)))))</f>
        <v>-</v>
      </c>
      <c r="F994" s="13" t="str">
        <f>IF(C994="-","-",IF(D994=maxgameno+2,"blank row 2",IF(D994=maxgameno+1,"blank row 1",INDEX(FixtureCode!$B$4:$AH$128,MATCH($C994,FixtureCode!$B$4:$B$128,0),MATCH("G"&amp;D994&amp;"-T2",FixtureCode!$B$4:$AH$4,0)))))</f>
        <v>-</v>
      </c>
      <c r="G994" s="12" t="str">
        <f>IF(C994="-","-",IF(AND(ISNUMBER(Fixture!G998),ISNUMBER(Fixture!I998),Fixture!F998&lt;&gt;"BYE",Fixture!J998&lt;&gt;"BYE"),"Yes","-"))</f>
        <v>-</v>
      </c>
      <c r="H994" s="9" t="str">
        <f>IF(G994="-","-",IF(Fixture!G998&gt;Fixture!I998,Settings!$G$7,IF(Fixture!G998=Fixture!I998,Settings!$G$8,IF(Fixture!G998&lt;Fixture!I998,Settings!$G$9,"-"))))</f>
        <v>-</v>
      </c>
      <c r="I994" s="13" t="str">
        <f>IF(G994="-","-",IF(Fixture!I998&gt;Fixture!G998,Settings!$G$7,IF(Fixture!I998=Fixture!G998,Settings!$G$8,IF(Fixture!I998&lt;Fixture!G998,Settings!$G$9,"-"))))</f>
        <v>-</v>
      </c>
    </row>
    <row r="995" spans="3:9" x14ac:dyDescent="0.25">
      <c r="C995" s="12" t="str">
        <f t="shared" si="32"/>
        <v>-</v>
      </c>
      <c r="D995" s="9" t="str">
        <f t="shared" si="33"/>
        <v>-</v>
      </c>
      <c r="E995" s="9" t="str">
        <f>IF(C995="-","-",IF(D995=maxgameno+2,"blank row 2",IF(D995=maxgameno+1,"blank row 1",INDEX(FixtureCode!$B$4:$AH$128,MATCH($C995,FixtureCode!$B$4:$B$128,0),MATCH("G"&amp;D995&amp;"-T1",FixtureCode!$B$4:$AH$4,0)))))</f>
        <v>-</v>
      </c>
      <c r="F995" s="13" t="str">
        <f>IF(C995="-","-",IF(D995=maxgameno+2,"blank row 2",IF(D995=maxgameno+1,"blank row 1",INDEX(FixtureCode!$B$4:$AH$128,MATCH($C995,FixtureCode!$B$4:$B$128,0),MATCH("G"&amp;D995&amp;"-T2",FixtureCode!$B$4:$AH$4,0)))))</f>
        <v>-</v>
      </c>
      <c r="G995" s="12" t="str">
        <f>IF(C995="-","-",IF(AND(ISNUMBER(Fixture!G999),ISNUMBER(Fixture!I999),Fixture!F999&lt;&gt;"BYE",Fixture!J999&lt;&gt;"BYE"),"Yes","-"))</f>
        <v>-</v>
      </c>
      <c r="H995" s="9" t="str">
        <f>IF(G995="-","-",IF(Fixture!G999&gt;Fixture!I999,Settings!$G$7,IF(Fixture!G999=Fixture!I999,Settings!$G$8,IF(Fixture!G999&lt;Fixture!I999,Settings!$G$9,"-"))))</f>
        <v>-</v>
      </c>
      <c r="I995" s="13" t="str">
        <f>IF(G995="-","-",IF(Fixture!I999&gt;Fixture!G999,Settings!$G$7,IF(Fixture!I999=Fixture!G999,Settings!$G$8,IF(Fixture!I999&lt;Fixture!G999,Settings!$G$9,"-"))))</f>
        <v>-</v>
      </c>
    </row>
    <row r="996" spans="3:9" x14ac:dyDescent="0.25">
      <c r="C996" s="12" t="str">
        <f t="shared" si="32"/>
        <v>-</v>
      </c>
      <c r="D996" s="9" t="str">
        <f t="shared" si="33"/>
        <v>-</v>
      </c>
      <c r="E996" s="9" t="str">
        <f>IF(C996="-","-",IF(D996=maxgameno+2,"blank row 2",IF(D996=maxgameno+1,"blank row 1",INDEX(FixtureCode!$B$4:$AH$128,MATCH($C996,FixtureCode!$B$4:$B$128,0),MATCH("G"&amp;D996&amp;"-T1",FixtureCode!$B$4:$AH$4,0)))))</f>
        <v>-</v>
      </c>
      <c r="F996" s="13" t="str">
        <f>IF(C996="-","-",IF(D996=maxgameno+2,"blank row 2",IF(D996=maxgameno+1,"blank row 1",INDEX(FixtureCode!$B$4:$AH$128,MATCH($C996,FixtureCode!$B$4:$B$128,0),MATCH("G"&amp;D996&amp;"-T2",FixtureCode!$B$4:$AH$4,0)))))</f>
        <v>-</v>
      </c>
      <c r="G996" s="12" t="str">
        <f>IF(C996="-","-",IF(AND(ISNUMBER(Fixture!G1000),ISNUMBER(Fixture!I1000),Fixture!F1000&lt;&gt;"BYE",Fixture!J1000&lt;&gt;"BYE"),"Yes","-"))</f>
        <v>-</v>
      </c>
      <c r="H996" s="9" t="str">
        <f>IF(G996="-","-",IF(Fixture!G1000&gt;Fixture!I1000,Settings!$G$7,IF(Fixture!G1000=Fixture!I1000,Settings!$G$8,IF(Fixture!G1000&lt;Fixture!I1000,Settings!$G$9,"-"))))</f>
        <v>-</v>
      </c>
      <c r="I996" s="13" t="str">
        <f>IF(G996="-","-",IF(Fixture!I1000&gt;Fixture!G1000,Settings!$G$7,IF(Fixture!I1000=Fixture!G1000,Settings!$G$8,IF(Fixture!I1000&lt;Fixture!G1000,Settings!$G$9,"-"))))</f>
        <v>-</v>
      </c>
    </row>
    <row r="997" spans="3:9" x14ac:dyDescent="0.25">
      <c r="C997" s="12" t="str">
        <f t="shared" si="32"/>
        <v>-</v>
      </c>
      <c r="D997" s="9" t="str">
        <f t="shared" si="33"/>
        <v>-</v>
      </c>
      <c r="E997" s="9" t="str">
        <f>IF(C997="-","-",IF(D997=maxgameno+2,"blank row 2",IF(D997=maxgameno+1,"blank row 1",INDEX(FixtureCode!$B$4:$AH$128,MATCH($C997,FixtureCode!$B$4:$B$128,0),MATCH("G"&amp;D997&amp;"-T1",FixtureCode!$B$4:$AH$4,0)))))</f>
        <v>-</v>
      </c>
      <c r="F997" s="13" t="str">
        <f>IF(C997="-","-",IF(D997=maxgameno+2,"blank row 2",IF(D997=maxgameno+1,"blank row 1",INDEX(FixtureCode!$B$4:$AH$128,MATCH($C997,FixtureCode!$B$4:$B$128,0),MATCH("G"&amp;D997&amp;"-T2",FixtureCode!$B$4:$AH$4,0)))))</f>
        <v>-</v>
      </c>
      <c r="G997" s="12" t="str">
        <f>IF(C997="-","-",IF(AND(ISNUMBER(Fixture!G1001),ISNUMBER(Fixture!I1001),Fixture!F1001&lt;&gt;"BYE",Fixture!J1001&lt;&gt;"BYE"),"Yes","-"))</f>
        <v>-</v>
      </c>
      <c r="H997" s="9" t="str">
        <f>IF(G997="-","-",IF(Fixture!G1001&gt;Fixture!I1001,Settings!$G$7,IF(Fixture!G1001=Fixture!I1001,Settings!$G$8,IF(Fixture!G1001&lt;Fixture!I1001,Settings!$G$9,"-"))))</f>
        <v>-</v>
      </c>
      <c r="I997" s="13" t="str">
        <f>IF(G997="-","-",IF(Fixture!I1001&gt;Fixture!G1001,Settings!$G$7,IF(Fixture!I1001=Fixture!G1001,Settings!$G$8,IF(Fixture!I1001&lt;Fixture!G1001,Settings!$G$9,"-"))))</f>
        <v>-</v>
      </c>
    </row>
    <row r="998" spans="3:9" x14ac:dyDescent="0.25">
      <c r="C998" s="12" t="str">
        <f t="shared" si="32"/>
        <v>-</v>
      </c>
      <c r="D998" s="9" t="str">
        <f t="shared" si="33"/>
        <v>-</v>
      </c>
      <c r="E998" s="9" t="str">
        <f>IF(C998="-","-",IF(D998=maxgameno+2,"blank row 2",IF(D998=maxgameno+1,"blank row 1",INDEX(FixtureCode!$B$4:$AH$128,MATCH($C998,FixtureCode!$B$4:$B$128,0),MATCH("G"&amp;D998&amp;"-T1",FixtureCode!$B$4:$AH$4,0)))))</f>
        <v>-</v>
      </c>
      <c r="F998" s="13" t="str">
        <f>IF(C998="-","-",IF(D998=maxgameno+2,"blank row 2",IF(D998=maxgameno+1,"blank row 1",INDEX(FixtureCode!$B$4:$AH$128,MATCH($C998,FixtureCode!$B$4:$B$128,0),MATCH("G"&amp;D998&amp;"-T2",FixtureCode!$B$4:$AH$4,0)))))</f>
        <v>-</v>
      </c>
      <c r="G998" s="12" t="str">
        <f>IF(C998="-","-",IF(AND(ISNUMBER(Fixture!G1002),ISNUMBER(Fixture!I1002),Fixture!F1002&lt;&gt;"BYE",Fixture!J1002&lt;&gt;"BYE"),"Yes","-"))</f>
        <v>-</v>
      </c>
      <c r="H998" s="9" t="str">
        <f>IF(G998="-","-",IF(Fixture!G1002&gt;Fixture!I1002,Settings!$G$7,IF(Fixture!G1002=Fixture!I1002,Settings!$G$8,IF(Fixture!G1002&lt;Fixture!I1002,Settings!$G$9,"-"))))</f>
        <v>-</v>
      </c>
      <c r="I998" s="13" t="str">
        <f>IF(G998="-","-",IF(Fixture!I1002&gt;Fixture!G1002,Settings!$G$7,IF(Fixture!I1002=Fixture!G1002,Settings!$G$8,IF(Fixture!I1002&lt;Fixture!G1002,Settings!$G$9,"-"))))</f>
        <v>-</v>
      </c>
    </row>
    <row r="999" spans="3:9" x14ac:dyDescent="0.25">
      <c r="C999" s="12" t="str">
        <f t="shared" si="32"/>
        <v>-</v>
      </c>
      <c r="D999" s="9" t="str">
        <f t="shared" si="33"/>
        <v>-</v>
      </c>
      <c r="E999" s="9" t="str">
        <f>IF(C999="-","-",IF(D999=maxgameno+2,"blank row 2",IF(D999=maxgameno+1,"blank row 1",INDEX(FixtureCode!$B$4:$AH$128,MATCH($C999,FixtureCode!$B$4:$B$128,0),MATCH("G"&amp;D999&amp;"-T1",FixtureCode!$B$4:$AH$4,0)))))</f>
        <v>-</v>
      </c>
      <c r="F999" s="13" t="str">
        <f>IF(C999="-","-",IF(D999=maxgameno+2,"blank row 2",IF(D999=maxgameno+1,"blank row 1",INDEX(FixtureCode!$B$4:$AH$128,MATCH($C999,FixtureCode!$B$4:$B$128,0),MATCH("G"&amp;D999&amp;"-T2",FixtureCode!$B$4:$AH$4,0)))))</f>
        <v>-</v>
      </c>
      <c r="G999" s="12" t="str">
        <f>IF(C999="-","-",IF(AND(ISNUMBER(Fixture!G1003),ISNUMBER(Fixture!I1003),Fixture!F1003&lt;&gt;"BYE",Fixture!J1003&lt;&gt;"BYE"),"Yes","-"))</f>
        <v>-</v>
      </c>
      <c r="H999" s="9" t="str">
        <f>IF(G999="-","-",IF(Fixture!G1003&gt;Fixture!I1003,Settings!$G$7,IF(Fixture!G1003=Fixture!I1003,Settings!$G$8,IF(Fixture!G1003&lt;Fixture!I1003,Settings!$G$9,"-"))))</f>
        <v>-</v>
      </c>
      <c r="I999" s="13" t="str">
        <f>IF(G999="-","-",IF(Fixture!I1003&gt;Fixture!G1003,Settings!$G$7,IF(Fixture!I1003=Fixture!G1003,Settings!$G$8,IF(Fixture!I1003&lt;Fixture!G1003,Settings!$G$9,"-"))))</f>
        <v>-</v>
      </c>
    </row>
    <row r="1000" spans="3:9" x14ac:dyDescent="0.25">
      <c r="C1000" s="12" t="str">
        <f t="shared" si="32"/>
        <v>-</v>
      </c>
      <c r="D1000" s="9" t="str">
        <f t="shared" si="33"/>
        <v>-</v>
      </c>
      <c r="E1000" s="9" t="str">
        <f>IF(C1000="-","-",IF(D1000=maxgameno+2,"blank row 2",IF(D1000=maxgameno+1,"blank row 1",INDEX(FixtureCode!$B$4:$AH$128,MATCH($C1000,FixtureCode!$B$4:$B$128,0),MATCH("G"&amp;D1000&amp;"-T1",FixtureCode!$B$4:$AH$4,0)))))</f>
        <v>-</v>
      </c>
      <c r="F1000" s="13" t="str">
        <f>IF(C1000="-","-",IF(D1000=maxgameno+2,"blank row 2",IF(D1000=maxgameno+1,"blank row 1",INDEX(FixtureCode!$B$4:$AH$128,MATCH($C1000,FixtureCode!$B$4:$B$128,0),MATCH("G"&amp;D1000&amp;"-T2",FixtureCode!$B$4:$AH$4,0)))))</f>
        <v>-</v>
      </c>
      <c r="G1000" s="12" t="str">
        <f>IF(C1000="-","-",IF(AND(ISNUMBER(Fixture!G1004),ISNUMBER(Fixture!I1004),Fixture!F1004&lt;&gt;"BYE",Fixture!J1004&lt;&gt;"BYE"),"Yes","-"))</f>
        <v>-</v>
      </c>
      <c r="H1000" s="9" t="str">
        <f>IF(G1000="-","-",IF(Fixture!G1004&gt;Fixture!I1004,Settings!$G$7,IF(Fixture!G1004=Fixture!I1004,Settings!$G$8,IF(Fixture!G1004&lt;Fixture!I1004,Settings!$G$9,"-"))))</f>
        <v>-</v>
      </c>
      <c r="I1000" s="13" t="str">
        <f>IF(G1000="-","-",IF(Fixture!I1004&gt;Fixture!G1004,Settings!$G$7,IF(Fixture!I1004=Fixture!G1004,Settings!$G$8,IF(Fixture!I1004&lt;Fixture!G1004,Settings!$G$9,"-"))))</f>
        <v>-</v>
      </c>
    </row>
    <row r="1001" spans="3:9" x14ac:dyDescent="0.25">
      <c r="C1001" s="12" t="str">
        <f t="shared" si="32"/>
        <v>-</v>
      </c>
      <c r="D1001" s="9" t="str">
        <f t="shared" si="33"/>
        <v>-</v>
      </c>
      <c r="E1001" s="9" t="str">
        <f>IF(C1001="-","-",IF(D1001=maxgameno+2,"blank row 2",IF(D1001=maxgameno+1,"blank row 1",INDEX(FixtureCode!$B$4:$AH$128,MATCH($C1001,FixtureCode!$B$4:$B$128,0),MATCH("G"&amp;D1001&amp;"-T1",FixtureCode!$B$4:$AH$4,0)))))</f>
        <v>-</v>
      </c>
      <c r="F1001" s="13" t="str">
        <f>IF(C1001="-","-",IF(D1001=maxgameno+2,"blank row 2",IF(D1001=maxgameno+1,"blank row 1",INDEX(FixtureCode!$B$4:$AH$128,MATCH($C1001,FixtureCode!$B$4:$B$128,0),MATCH("G"&amp;D1001&amp;"-T2",FixtureCode!$B$4:$AH$4,0)))))</f>
        <v>-</v>
      </c>
      <c r="G1001" s="12" t="str">
        <f>IF(C1001="-","-",IF(AND(ISNUMBER(Fixture!G1005),ISNUMBER(Fixture!I1005),Fixture!F1005&lt;&gt;"BYE",Fixture!J1005&lt;&gt;"BYE"),"Yes","-"))</f>
        <v>-</v>
      </c>
      <c r="H1001" s="9" t="str">
        <f>IF(G1001="-","-",IF(Fixture!G1005&gt;Fixture!I1005,Settings!$G$7,IF(Fixture!G1005=Fixture!I1005,Settings!$G$8,IF(Fixture!G1005&lt;Fixture!I1005,Settings!$G$9,"-"))))</f>
        <v>-</v>
      </c>
      <c r="I1001" s="13" t="str">
        <f>IF(G1001="-","-",IF(Fixture!I1005&gt;Fixture!G1005,Settings!$G$7,IF(Fixture!I1005=Fixture!G1005,Settings!$G$8,IF(Fixture!I1005&lt;Fixture!G1005,Settings!$G$9,"-"))))</f>
        <v>-</v>
      </c>
    </row>
    <row r="1002" spans="3:9" x14ac:dyDescent="0.25">
      <c r="C1002" s="12" t="str">
        <f t="shared" si="32"/>
        <v>-</v>
      </c>
      <c r="D1002" s="9" t="str">
        <f t="shared" si="33"/>
        <v>-</v>
      </c>
      <c r="E1002" s="9" t="str">
        <f>IF(C1002="-","-",IF(D1002=maxgameno+2,"blank row 2",IF(D1002=maxgameno+1,"blank row 1",INDEX(FixtureCode!$B$4:$AH$128,MATCH($C1002,FixtureCode!$B$4:$B$128,0),MATCH("G"&amp;D1002&amp;"-T1",FixtureCode!$B$4:$AH$4,0)))))</f>
        <v>-</v>
      </c>
      <c r="F1002" s="13" t="str">
        <f>IF(C1002="-","-",IF(D1002=maxgameno+2,"blank row 2",IF(D1002=maxgameno+1,"blank row 1",INDEX(FixtureCode!$B$4:$AH$128,MATCH($C1002,FixtureCode!$B$4:$B$128,0),MATCH("G"&amp;D1002&amp;"-T2",FixtureCode!$B$4:$AH$4,0)))))</f>
        <v>-</v>
      </c>
      <c r="G1002" s="12" t="str">
        <f>IF(C1002="-","-",IF(AND(ISNUMBER(Fixture!G1006),ISNUMBER(Fixture!I1006),Fixture!F1006&lt;&gt;"BYE",Fixture!J1006&lt;&gt;"BYE"),"Yes","-"))</f>
        <v>-</v>
      </c>
      <c r="H1002" s="9" t="str">
        <f>IF(G1002="-","-",IF(Fixture!G1006&gt;Fixture!I1006,Settings!$G$7,IF(Fixture!G1006=Fixture!I1006,Settings!$G$8,IF(Fixture!G1006&lt;Fixture!I1006,Settings!$G$9,"-"))))</f>
        <v>-</v>
      </c>
      <c r="I1002" s="13" t="str">
        <f>IF(G1002="-","-",IF(Fixture!I1006&gt;Fixture!G1006,Settings!$G$7,IF(Fixture!I1006=Fixture!G1006,Settings!$G$8,IF(Fixture!I1006&lt;Fixture!G1006,Settings!$G$9,"-"))))</f>
        <v>-</v>
      </c>
    </row>
    <row r="1003" spans="3:9" x14ac:dyDescent="0.25">
      <c r="C1003" s="12" t="str">
        <f t="shared" si="32"/>
        <v>-</v>
      </c>
      <c r="D1003" s="9" t="str">
        <f t="shared" si="33"/>
        <v>-</v>
      </c>
      <c r="E1003" s="9" t="str">
        <f>IF(C1003="-","-",IF(D1003=maxgameno+2,"blank row 2",IF(D1003=maxgameno+1,"blank row 1",INDEX(FixtureCode!$B$4:$AH$128,MATCH($C1003,FixtureCode!$B$4:$B$128,0),MATCH("G"&amp;D1003&amp;"-T1",FixtureCode!$B$4:$AH$4,0)))))</f>
        <v>-</v>
      </c>
      <c r="F1003" s="13" t="str">
        <f>IF(C1003="-","-",IF(D1003=maxgameno+2,"blank row 2",IF(D1003=maxgameno+1,"blank row 1",INDEX(FixtureCode!$B$4:$AH$128,MATCH($C1003,FixtureCode!$B$4:$B$128,0),MATCH("G"&amp;D1003&amp;"-T2",FixtureCode!$B$4:$AH$4,0)))))</f>
        <v>-</v>
      </c>
      <c r="G1003" s="12" t="str">
        <f>IF(C1003="-","-",IF(AND(ISNUMBER(Fixture!G1007),ISNUMBER(Fixture!I1007),Fixture!F1007&lt;&gt;"BYE",Fixture!J1007&lt;&gt;"BYE"),"Yes","-"))</f>
        <v>-</v>
      </c>
      <c r="H1003" s="9" t="str">
        <f>IF(G1003="-","-",IF(Fixture!G1007&gt;Fixture!I1007,Settings!$G$7,IF(Fixture!G1007=Fixture!I1007,Settings!$G$8,IF(Fixture!G1007&lt;Fixture!I1007,Settings!$G$9,"-"))))</f>
        <v>-</v>
      </c>
      <c r="I1003" s="13" t="str">
        <f>IF(G1003="-","-",IF(Fixture!I1007&gt;Fixture!G1007,Settings!$G$7,IF(Fixture!I1007=Fixture!G1007,Settings!$G$8,IF(Fixture!I1007&lt;Fixture!G1007,Settings!$G$9,"-"))))</f>
        <v>-</v>
      </c>
    </row>
    <row r="1004" spans="3:9" x14ac:dyDescent="0.25">
      <c r="C1004" s="12" t="str">
        <f t="shared" si="32"/>
        <v>-</v>
      </c>
      <c r="D1004" s="9" t="str">
        <f t="shared" si="33"/>
        <v>-</v>
      </c>
      <c r="E1004" s="9" t="str">
        <f>IF(C1004="-","-",IF(D1004=maxgameno+2,"blank row 2",IF(D1004=maxgameno+1,"blank row 1",INDEX(FixtureCode!$B$4:$AH$128,MATCH($C1004,FixtureCode!$B$4:$B$128,0),MATCH("G"&amp;D1004&amp;"-T1",FixtureCode!$B$4:$AH$4,0)))))</f>
        <v>-</v>
      </c>
      <c r="F1004" s="13" t="str">
        <f>IF(C1004="-","-",IF(D1004=maxgameno+2,"blank row 2",IF(D1004=maxgameno+1,"blank row 1",INDEX(FixtureCode!$B$4:$AH$128,MATCH($C1004,FixtureCode!$B$4:$B$128,0),MATCH("G"&amp;D1004&amp;"-T2",FixtureCode!$B$4:$AH$4,0)))))</f>
        <v>-</v>
      </c>
      <c r="G1004" s="12" t="str">
        <f>IF(C1004="-","-",IF(AND(ISNUMBER(Fixture!G1008),ISNUMBER(Fixture!I1008),Fixture!F1008&lt;&gt;"BYE",Fixture!J1008&lt;&gt;"BYE"),"Yes","-"))</f>
        <v>-</v>
      </c>
      <c r="H1004" s="9" t="str">
        <f>IF(G1004="-","-",IF(Fixture!G1008&gt;Fixture!I1008,Settings!$G$7,IF(Fixture!G1008=Fixture!I1008,Settings!$G$8,IF(Fixture!G1008&lt;Fixture!I1008,Settings!$G$9,"-"))))</f>
        <v>-</v>
      </c>
      <c r="I1004" s="13" t="str">
        <f>IF(G1004="-","-",IF(Fixture!I1008&gt;Fixture!G1008,Settings!$G$7,IF(Fixture!I1008=Fixture!G1008,Settings!$G$8,IF(Fixture!I1008&lt;Fixture!G1008,Settings!$G$9,"-"))))</f>
        <v>-</v>
      </c>
    </row>
    <row r="1005" spans="3:9" x14ac:dyDescent="0.25">
      <c r="C1005" s="12" t="str">
        <f t="shared" si="32"/>
        <v>-</v>
      </c>
      <c r="D1005" s="9" t="str">
        <f t="shared" si="33"/>
        <v>-</v>
      </c>
      <c r="E1005" s="9" t="str">
        <f>IF(C1005="-","-",IF(D1005=maxgameno+2,"blank row 2",IF(D1005=maxgameno+1,"blank row 1",INDEX(FixtureCode!$B$4:$AH$128,MATCH($C1005,FixtureCode!$B$4:$B$128,0),MATCH("G"&amp;D1005&amp;"-T1",FixtureCode!$B$4:$AH$4,0)))))</f>
        <v>-</v>
      </c>
      <c r="F1005" s="13" t="str">
        <f>IF(C1005="-","-",IF(D1005=maxgameno+2,"blank row 2",IF(D1005=maxgameno+1,"blank row 1",INDEX(FixtureCode!$B$4:$AH$128,MATCH($C1005,FixtureCode!$B$4:$B$128,0),MATCH("G"&amp;D1005&amp;"-T2",FixtureCode!$B$4:$AH$4,0)))))</f>
        <v>-</v>
      </c>
      <c r="G1005" s="12" t="str">
        <f>IF(C1005="-","-",IF(AND(ISNUMBER(Fixture!G1009),ISNUMBER(Fixture!I1009),Fixture!F1009&lt;&gt;"BYE",Fixture!J1009&lt;&gt;"BYE"),"Yes","-"))</f>
        <v>-</v>
      </c>
      <c r="H1005" s="9" t="str">
        <f>IF(G1005="-","-",IF(Fixture!G1009&gt;Fixture!I1009,Settings!$G$7,IF(Fixture!G1009=Fixture!I1009,Settings!$G$8,IF(Fixture!G1009&lt;Fixture!I1009,Settings!$G$9,"-"))))</f>
        <v>-</v>
      </c>
      <c r="I1005" s="13" t="str">
        <f>IF(G1005="-","-",IF(Fixture!I1009&gt;Fixture!G1009,Settings!$G$7,IF(Fixture!I1009=Fixture!G1009,Settings!$G$8,IF(Fixture!I1009&lt;Fixture!G1009,Settings!$G$9,"-"))))</f>
        <v>-</v>
      </c>
    </row>
    <row r="1006" spans="3:9" x14ac:dyDescent="0.25">
      <c r="C1006" s="12" t="str">
        <f t="shared" si="32"/>
        <v>-</v>
      </c>
      <c r="D1006" s="9" t="str">
        <f t="shared" si="33"/>
        <v>-</v>
      </c>
      <c r="E1006" s="9" t="str">
        <f>IF(C1006="-","-",IF(D1006=maxgameno+2,"blank row 2",IF(D1006=maxgameno+1,"blank row 1",INDEX(FixtureCode!$B$4:$AH$128,MATCH($C1006,FixtureCode!$B$4:$B$128,0),MATCH("G"&amp;D1006&amp;"-T1",FixtureCode!$B$4:$AH$4,0)))))</f>
        <v>-</v>
      </c>
      <c r="F1006" s="13" t="str">
        <f>IF(C1006="-","-",IF(D1006=maxgameno+2,"blank row 2",IF(D1006=maxgameno+1,"blank row 1",INDEX(FixtureCode!$B$4:$AH$128,MATCH($C1006,FixtureCode!$B$4:$B$128,0),MATCH("G"&amp;D1006&amp;"-T2",FixtureCode!$B$4:$AH$4,0)))))</f>
        <v>-</v>
      </c>
      <c r="G1006" s="12" t="str">
        <f>IF(C1006="-","-",IF(AND(ISNUMBER(Fixture!G1010),ISNUMBER(Fixture!I1010),Fixture!F1010&lt;&gt;"BYE",Fixture!J1010&lt;&gt;"BYE"),"Yes","-"))</f>
        <v>-</v>
      </c>
      <c r="H1006" s="9" t="str">
        <f>IF(G1006="-","-",IF(Fixture!G1010&gt;Fixture!I1010,Settings!$G$7,IF(Fixture!G1010=Fixture!I1010,Settings!$G$8,IF(Fixture!G1010&lt;Fixture!I1010,Settings!$G$9,"-"))))</f>
        <v>-</v>
      </c>
      <c r="I1006" s="13" t="str">
        <f>IF(G1006="-","-",IF(Fixture!I1010&gt;Fixture!G1010,Settings!$G$7,IF(Fixture!I1010=Fixture!G1010,Settings!$G$8,IF(Fixture!I1010&lt;Fixture!G1010,Settings!$G$9,"-"))))</f>
        <v>-</v>
      </c>
    </row>
    <row r="1007" spans="3:9" x14ac:dyDescent="0.25">
      <c r="C1007" s="12" t="str">
        <f t="shared" si="32"/>
        <v>-</v>
      </c>
      <c r="D1007" s="9" t="str">
        <f t="shared" si="33"/>
        <v>-</v>
      </c>
      <c r="E1007" s="9" t="str">
        <f>IF(C1007="-","-",IF(D1007=maxgameno+2,"blank row 2",IF(D1007=maxgameno+1,"blank row 1",INDEX(FixtureCode!$B$4:$AH$128,MATCH($C1007,FixtureCode!$B$4:$B$128,0),MATCH("G"&amp;D1007&amp;"-T1",FixtureCode!$B$4:$AH$4,0)))))</f>
        <v>-</v>
      </c>
      <c r="F1007" s="13" t="str">
        <f>IF(C1007="-","-",IF(D1007=maxgameno+2,"blank row 2",IF(D1007=maxgameno+1,"blank row 1",INDEX(FixtureCode!$B$4:$AH$128,MATCH($C1007,FixtureCode!$B$4:$B$128,0),MATCH("G"&amp;D1007&amp;"-T2",FixtureCode!$B$4:$AH$4,0)))))</f>
        <v>-</v>
      </c>
      <c r="G1007" s="12" t="str">
        <f>IF(C1007="-","-",IF(AND(ISNUMBER(Fixture!G1011),ISNUMBER(Fixture!I1011),Fixture!F1011&lt;&gt;"BYE",Fixture!J1011&lt;&gt;"BYE"),"Yes","-"))</f>
        <v>-</v>
      </c>
      <c r="H1007" s="9" t="str">
        <f>IF(G1007="-","-",IF(Fixture!G1011&gt;Fixture!I1011,Settings!$G$7,IF(Fixture!G1011=Fixture!I1011,Settings!$G$8,IF(Fixture!G1011&lt;Fixture!I1011,Settings!$G$9,"-"))))</f>
        <v>-</v>
      </c>
      <c r="I1007" s="13" t="str">
        <f>IF(G1007="-","-",IF(Fixture!I1011&gt;Fixture!G1011,Settings!$G$7,IF(Fixture!I1011=Fixture!G1011,Settings!$G$8,IF(Fixture!I1011&lt;Fixture!G1011,Settings!$G$9,"-"))))</f>
        <v>-</v>
      </c>
    </row>
    <row r="1008" spans="3:9" x14ac:dyDescent="0.25">
      <c r="C1008" s="12" t="str">
        <f t="shared" si="32"/>
        <v>-</v>
      </c>
      <c r="D1008" s="9" t="str">
        <f t="shared" si="33"/>
        <v>-</v>
      </c>
      <c r="E1008" s="9" t="str">
        <f>IF(C1008="-","-",IF(D1008=maxgameno+2,"blank row 2",IF(D1008=maxgameno+1,"blank row 1",INDEX(FixtureCode!$B$4:$AH$128,MATCH($C1008,FixtureCode!$B$4:$B$128,0),MATCH("G"&amp;D1008&amp;"-T1",FixtureCode!$B$4:$AH$4,0)))))</f>
        <v>-</v>
      </c>
      <c r="F1008" s="13" t="str">
        <f>IF(C1008="-","-",IF(D1008=maxgameno+2,"blank row 2",IF(D1008=maxgameno+1,"blank row 1",INDEX(FixtureCode!$B$4:$AH$128,MATCH($C1008,FixtureCode!$B$4:$B$128,0),MATCH("G"&amp;D1008&amp;"-T2",FixtureCode!$B$4:$AH$4,0)))))</f>
        <v>-</v>
      </c>
      <c r="G1008" s="12" t="str">
        <f>IF(C1008="-","-",IF(AND(ISNUMBER(Fixture!G1012),ISNUMBER(Fixture!I1012),Fixture!F1012&lt;&gt;"BYE",Fixture!J1012&lt;&gt;"BYE"),"Yes","-"))</f>
        <v>-</v>
      </c>
      <c r="H1008" s="9" t="str">
        <f>IF(G1008="-","-",IF(Fixture!G1012&gt;Fixture!I1012,Settings!$G$7,IF(Fixture!G1012=Fixture!I1012,Settings!$G$8,IF(Fixture!G1012&lt;Fixture!I1012,Settings!$G$9,"-"))))</f>
        <v>-</v>
      </c>
      <c r="I1008" s="13" t="str">
        <f>IF(G1008="-","-",IF(Fixture!I1012&gt;Fixture!G1012,Settings!$G$7,IF(Fixture!I1012=Fixture!G1012,Settings!$G$8,IF(Fixture!I1012&lt;Fixture!G1012,Settings!$G$9,"-"))))</f>
        <v>-</v>
      </c>
    </row>
    <row r="1009" spans="3:9" x14ac:dyDescent="0.25">
      <c r="C1009" s="12" t="str">
        <f t="shared" si="32"/>
        <v>-</v>
      </c>
      <c r="D1009" s="9" t="str">
        <f t="shared" si="33"/>
        <v>-</v>
      </c>
      <c r="E1009" s="9" t="str">
        <f>IF(C1009="-","-",IF(D1009=maxgameno+2,"blank row 2",IF(D1009=maxgameno+1,"blank row 1",INDEX(FixtureCode!$B$4:$AH$128,MATCH($C1009,FixtureCode!$B$4:$B$128,0),MATCH("G"&amp;D1009&amp;"-T1",FixtureCode!$B$4:$AH$4,0)))))</f>
        <v>-</v>
      </c>
      <c r="F1009" s="13" t="str">
        <f>IF(C1009="-","-",IF(D1009=maxgameno+2,"blank row 2",IF(D1009=maxgameno+1,"blank row 1",INDEX(FixtureCode!$B$4:$AH$128,MATCH($C1009,FixtureCode!$B$4:$B$128,0),MATCH("G"&amp;D1009&amp;"-T2",FixtureCode!$B$4:$AH$4,0)))))</f>
        <v>-</v>
      </c>
      <c r="G1009" s="12" t="str">
        <f>IF(C1009="-","-",IF(AND(ISNUMBER(Fixture!G1013),ISNUMBER(Fixture!I1013),Fixture!F1013&lt;&gt;"BYE",Fixture!J1013&lt;&gt;"BYE"),"Yes","-"))</f>
        <v>-</v>
      </c>
      <c r="H1009" s="9" t="str">
        <f>IF(G1009="-","-",IF(Fixture!G1013&gt;Fixture!I1013,Settings!$G$7,IF(Fixture!G1013=Fixture!I1013,Settings!$G$8,IF(Fixture!G1013&lt;Fixture!I1013,Settings!$G$9,"-"))))</f>
        <v>-</v>
      </c>
      <c r="I1009" s="13" t="str">
        <f>IF(G1009="-","-",IF(Fixture!I1013&gt;Fixture!G1013,Settings!$G$7,IF(Fixture!I1013=Fixture!G1013,Settings!$G$8,IF(Fixture!I1013&lt;Fixture!G1013,Settings!$G$9,"-"))))</f>
        <v>-</v>
      </c>
    </row>
    <row r="1010" spans="3:9" x14ac:dyDescent="0.25">
      <c r="C1010" s="12" t="str">
        <f t="shared" si="32"/>
        <v>-</v>
      </c>
      <c r="D1010" s="9" t="str">
        <f t="shared" si="33"/>
        <v>-</v>
      </c>
      <c r="E1010" s="9" t="str">
        <f>IF(C1010="-","-",IF(D1010=maxgameno+2,"blank row 2",IF(D1010=maxgameno+1,"blank row 1",INDEX(FixtureCode!$B$4:$AH$128,MATCH($C1010,FixtureCode!$B$4:$B$128,0),MATCH("G"&amp;D1010&amp;"-T1",FixtureCode!$B$4:$AH$4,0)))))</f>
        <v>-</v>
      </c>
      <c r="F1010" s="13" t="str">
        <f>IF(C1010="-","-",IF(D1010=maxgameno+2,"blank row 2",IF(D1010=maxgameno+1,"blank row 1",INDEX(FixtureCode!$B$4:$AH$128,MATCH($C1010,FixtureCode!$B$4:$B$128,0),MATCH("G"&amp;D1010&amp;"-T2",FixtureCode!$B$4:$AH$4,0)))))</f>
        <v>-</v>
      </c>
      <c r="G1010" s="12" t="str">
        <f>IF(C1010="-","-",IF(AND(ISNUMBER(Fixture!G1014),ISNUMBER(Fixture!I1014),Fixture!F1014&lt;&gt;"BYE",Fixture!J1014&lt;&gt;"BYE"),"Yes","-"))</f>
        <v>-</v>
      </c>
      <c r="H1010" s="9" t="str">
        <f>IF(G1010="-","-",IF(Fixture!G1014&gt;Fixture!I1014,Settings!$G$7,IF(Fixture!G1014=Fixture!I1014,Settings!$G$8,IF(Fixture!G1014&lt;Fixture!I1014,Settings!$G$9,"-"))))</f>
        <v>-</v>
      </c>
      <c r="I1010" s="13" t="str">
        <f>IF(G1010="-","-",IF(Fixture!I1014&gt;Fixture!G1014,Settings!$G$7,IF(Fixture!I1014=Fixture!G1014,Settings!$G$8,IF(Fixture!I1014&lt;Fixture!G1014,Settings!$G$9,"-"))))</f>
        <v>-</v>
      </c>
    </row>
    <row r="1011" spans="3:9" x14ac:dyDescent="0.25">
      <c r="C1011" s="12" t="str">
        <f t="shared" si="32"/>
        <v>-</v>
      </c>
      <c r="D1011" s="9" t="str">
        <f t="shared" si="33"/>
        <v>-</v>
      </c>
      <c r="E1011" s="9" t="str">
        <f>IF(C1011="-","-",IF(D1011=maxgameno+2,"blank row 2",IF(D1011=maxgameno+1,"blank row 1",INDEX(FixtureCode!$B$4:$AH$128,MATCH($C1011,FixtureCode!$B$4:$B$128,0),MATCH("G"&amp;D1011&amp;"-T1",FixtureCode!$B$4:$AH$4,0)))))</f>
        <v>-</v>
      </c>
      <c r="F1011" s="13" t="str">
        <f>IF(C1011="-","-",IF(D1011=maxgameno+2,"blank row 2",IF(D1011=maxgameno+1,"blank row 1",INDEX(FixtureCode!$B$4:$AH$128,MATCH($C1011,FixtureCode!$B$4:$B$128,0),MATCH("G"&amp;D1011&amp;"-T2",FixtureCode!$B$4:$AH$4,0)))))</f>
        <v>-</v>
      </c>
      <c r="G1011" s="12" t="str">
        <f>IF(C1011="-","-",IF(AND(ISNUMBER(Fixture!G1015),ISNUMBER(Fixture!I1015),Fixture!F1015&lt;&gt;"BYE",Fixture!J1015&lt;&gt;"BYE"),"Yes","-"))</f>
        <v>-</v>
      </c>
      <c r="H1011" s="9" t="str">
        <f>IF(G1011="-","-",IF(Fixture!G1015&gt;Fixture!I1015,Settings!$G$7,IF(Fixture!G1015=Fixture!I1015,Settings!$G$8,IF(Fixture!G1015&lt;Fixture!I1015,Settings!$G$9,"-"))))</f>
        <v>-</v>
      </c>
      <c r="I1011" s="13" t="str">
        <f>IF(G1011="-","-",IF(Fixture!I1015&gt;Fixture!G1015,Settings!$G$7,IF(Fixture!I1015=Fixture!G1015,Settings!$G$8,IF(Fixture!I1015&lt;Fixture!G1015,Settings!$G$9,"-"))))</f>
        <v>-</v>
      </c>
    </row>
    <row r="1012" spans="3:9" x14ac:dyDescent="0.25">
      <c r="C1012" s="12" t="str">
        <f t="shared" si="32"/>
        <v>-</v>
      </c>
      <c r="D1012" s="9" t="str">
        <f t="shared" si="33"/>
        <v>-</v>
      </c>
      <c r="E1012" s="9" t="str">
        <f>IF(C1012="-","-",IF(D1012=maxgameno+2,"blank row 2",IF(D1012=maxgameno+1,"blank row 1",INDEX(FixtureCode!$B$4:$AH$128,MATCH($C1012,FixtureCode!$B$4:$B$128,0),MATCH("G"&amp;D1012&amp;"-T1",FixtureCode!$B$4:$AH$4,0)))))</f>
        <v>-</v>
      </c>
      <c r="F1012" s="13" t="str">
        <f>IF(C1012="-","-",IF(D1012=maxgameno+2,"blank row 2",IF(D1012=maxgameno+1,"blank row 1",INDEX(FixtureCode!$B$4:$AH$128,MATCH($C1012,FixtureCode!$B$4:$B$128,0),MATCH("G"&amp;D1012&amp;"-T2",FixtureCode!$B$4:$AH$4,0)))))</f>
        <v>-</v>
      </c>
      <c r="G1012" s="12" t="str">
        <f>IF(C1012="-","-",IF(AND(ISNUMBER(Fixture!G1016),ISNUMBER(Fixture!I1016),Fixture!F1016&lt;&gt;"BYE",Fixture!J1016&lt;&gt;"BYE"),"Yes","-"))</f>
        <v>-</v>
      </c>
      <c r="H1012" s="9" t="str">
        <f>IF(G1012="-","-",IF(Fixture!G1016&gt;Fixture!I1016,Settings!$G$7,IF(Fixture!G1016=Fixture!I1016,Settings!$G$8,IF(Fixture!G1016&lt;Fixture!I1016,Settings!$G$9,"-"))))</f>
        <v>-</v>
      </c>
      <c r="I1012" s="13" t="str">
        <f>IF(G1012="-","-",IF(Fixture!I1016&gt;Fixture!G1016,Settings!$G$7,IF(Fixture!I1016=Fixture!G1016,Settings!$G$8,IF(Fixture!I1016&lt;Fixture!G1016,Settings!$G$9,"-"))))</f>
        <v>-</v>
      </c>
    </row>
    <row r="1013" spans="3:9" x14ac:dyDescent="0.25">
      <c r="C1013" s="12" t="str">
        <f t="shared" si="32"/>
        <v>-</v>
      </c>
      <c r="D1013" s="9" t="str">
        <f t="shared" si="33"/>
        <v>-</v>
      </c>
      <c r="E1013" s="9" t="str">
        <f>IF(C1013="-","-",IF(D1013=maxgameno+2,"blank row 2",IF(D1013=maxgameno+1,"blank row 1",INDEX(FixtureCode!$B$4:$AH$128,MATCH($C1013,FixtureCode!$B$4:$B$128,0),MATCH("G"&amp;D1013&amp;"-T1",FixtureCode!$B$4:$AH$4,0)))))</f>
        <v>-</v>
      </c>
      <c r="F1013" s="13" t="str">
        <f>IF(C1013="-","-",IF(D1013=maxgameno+2,"blank row 2",IF(D1013=maxgameno+1,"blank row 1",INDEX(FixtureCode!$B$4:$AH$128,MATCH($C1013,FixtureCode!$B$4:$B$128,0),MATCH("G"&amp;D1013&amp;"-T2",FixtureCode!$B$4:$AH$4,0)))))</f>
        <v>-</v>
      </c>
      <c r="G1013" s="12" t="str">
        <f>IF(C1013="-","-",IF(AND(ISNUMBER(Fixture!G1017),ISNUMBER(Fixture!I1017),Fixture!F1017&lt;&gt;"BYE",Fixture!J1017&lt;&gt;"BYE"),"Yes","-"))</f>
        <v>-</v>
      </c>
      <c r="H1013" s="9" t="str">
        <f>IF(G1013="-","-",IF(Fixture!G1017&gt;Fixture!I1017,Settings!$G$7,IF(Fixture!G1017=Fixture!I1017,Settings!$G$8,IF(Fixture!G1017&lt;Fixture!I1017,Settings!$G$9,"-"))))</f>
        <v>-</v>
      </c>
      <c r="I1013" s="13" t="str">
        <f>IF(G1013="-","-",IF(Fixture!I1017&gt;Fixture!G1017,Settings!$G$7,IF(Fixture!I1017=Fixture!G1017,Settings!$G$8,IF(Fixture!I1017&lt;Fixture!G1017,Settings!$G$9,"-"))))</f>
        <v>-</v>
      </c>
    </row>
    <row r="1014" spans="3:9" x14ac:dyDescent="0.25">
      <c r="C1014" s="12" t="str">
        <f t="shared" si="32"/>
        <v>-</v>
      </c>
      <c r="D1014" s="9" t="str">
        <f t="shared" si="33"/>
        <v>-</v>
      </c>
      <c r="E1014" s="9" t="str">
        <f>IF(C1014="-","-",IF(D1014=maxgameno+2,"blank row 2",IF(D1014=maxgameno+1,"blank row 1",INDEX(FixtureCode!$B$4:$AH$128,MATCH($C1014,FixtureCode!$B$4:$B$128,0),MATCH("G"&amp;D1014&amp;"-T1",FixtureCode!$B$4:$AH$4,0)))))</f>
        <v>-</v>
      </c>
      <c r="F1014" s="13" t="str">
        <f>IF(C1014="-","-",IF(D1014=maxgameno+2,"blank row 2",IF(D1014=maxgameno+1,"blank row 1",INDEX(FixtureCode!$B$4:$AH$128,MATCH($C1014,FixtureCode!$B$4:$B$128,0),MATCH("G"&amp;D1014&amp;"-T2",FixtureCode!$B$4:$AH$4,0)))))</f>
        <v>-</v>
      </c>
      <c r="G1014" s="12" t="str">
        <f>IF(C1014="-","-",IF(AND(ISNUMBER(Fixture!G1018),ISNUMBER(Fixture!I1018),Fixture!F1018&lt;&gt;"BYE",Fixture!J1018&lt;&gt;"BYE"),"Yes","-"))</f>
        <v>-</v>
      </c>
      <c r="H1014" s="9" t="str">
        <f>IF(G1014="-","-",IF(Fixture!G1018&gt;Fixture!I1018,Settings!$G$7,IF(Fixture!G1018=Fixture!I1018,Settings!$G$8,IF(Fixture!G1018&lt;Fixture!I1018,Settings!$G$9,"-"))))</f>
        <v>-</v>
      </c>
      <c r="I1014" s="13" t="str">
        <f>IF(G1014="-","-",IF(Fixture!I1018&gt;Fixture!G1018,Settings!$G$7,IF(Fixture!I1018=Fixture!G1018,Settings!$G$8,IF(Fixture!I1018&lt;Fixture!G1018,Settings!$G$9,"-"))))</f>
        <v>-</v>
      </c>
    </row>
    <row r="1015" spans="3:9" x14ac:dyDescent="0.25">
      <c r="C1015" s="12" t="str">
        <f t="shared" si="32"/>
        <v>-</v>
      </c>
      <c r="D1015" s="9" t="str">
        <f t="shared" si="33"/>
        <v>-</v>
      </c>
      <c r="E1015" s="9" t="str">
        <f>IF(C1015="-","-",IF(D1015=maxgameno+2,"blank row 2",IF(D1015=maxgameno+1,"blank row 1",INDEX(FixtureCode!$B$4:$AH$128,MATCH($C1015,FixtureCode!$B$4:$B$128,0),MATCH("G"&amp;D1015&amp;"-T1",FixtureCode!$B$4:$AH$4,0)))))</f>
        <v>-</v>
      </c>
      <c r="F1015" s="13" t="str">
        <f>IF(C1015="-","-",IF(D1015=maxgameno+2,"blank row 2",IF(D1015=maxgameno+1,"blank row 1",INDEX(FixtureCode!$B$4:$AH$128,MATCH($C1015,FixtureCode!$B$4:$B$128,0),MATCH("G"&amp;D1015&amp;"-T2",FixtureCode!$B$4:$AH$4,0)))))</f>
        <v>-</v>
      </c>
      <c r="G1015" s="12" t="str">
        <f>IF(C1015="-","-",IF(AND(ISNUMBER(Fixture!G1019),ISNUMBER(Fixture!I1019),Fixture!F1019&lt;&gt;"BYE",Fixture!J1019&lt;&gt;"BYE"),"Yes","-"))</f>
        <v>-</v>
      </c>
      <c r="H1015" s="9" t="str">
        <f>IF(G1015="-","-",IF(Fixture!G1019&gt;Fixture!I1019,Settings!$G$7,IF(Fixture!G1019=Fixture!I1019,Settings!$G$8,IF(Fixture!G1019&lt;Fixture!I1019,Settings!$G$9,"-"))))</f>
        <v>-</v>
      </c>
      <c r="I1015" s="13" t="str">
        <f>IF(G1015="-","-",IF(Fixture!I1019&gt;Fixture!G1019,Settings!$G$7,IF(Fixture!I1019=Fixture!G1019,Settings!$G$8,IF(Fixture!I1019&lt;Fixture!G1019,Settings!$G$9,"-"))))</f>
        <v>-</v>
      </c>
    </row>
    <row r="1016" spans="3:9" x14ac:dyDescent="0.25">
      <c r="C1016" s="12" t="str">
        <f t="shared" si="32"/>
        <v>-</v>
      </c>
      <c r="D1016" s="9" t="str">
        <f t="shared" si="33"/>
        <v>-</v>
      </c>
      <c r="E1016" s="9" t="str">
        <f>IF(C1016="-","-",IF(D1016=maxgameno+2,"blank row 2",IF(D1016=maxgameno+1,"blank row 1",INDEX(FixtureCode!$B$4:$AH$128,MATCH($C1016,FixtureCode!$B$4:$B$128,0),MATCH("G"&amp;D1016&amp;"-T1",FixtureCode!$B$4:$AH$4,0)))))</f>
        <v>-</v>
      </c>
      <c r="F1016" s="13" t="str">
        <f>IF(C1016="-","-",IF(D1016=maxgameno+2,"blank row 2",IF(D1016=maxgameno+1,"blank row 1",INDEX(FixtureCode!$B$4:$AH$128,MATCH($C1016,FixtureCode!$B$4:$B$128,0),MATCH("G"&amp;D1016&amp;"-T2",FixtureCode!$B$4:$AH$4,0)))))</f>
        <v>-</v>
      </c>
      <c r="G1016" s="12" t="str">
        <f>IF(C1016="-","-",IF(AND(ISNUMBER(Fixture!G1020),ISNUMBER(Fixture!I1020),Fixture!F1020&lt;&gt;"BYE",Fixture!J1020&lt;&gt;"BYE"),"Yes","-"))</f>
        <v>-</v>
      </c>
      <c r="H1016" s="9" t="str">
        <f>IF(G1016="-","-",IF(Fixture!G1020&gt;Fixture!I1020,Settings!$G$7,IF(Fixture!G1020=Fixture!I1020,Settings!$G$8,IF(Fixture!G1020&lt;Fixture!I1020,Settings!$G$9,"-"))))</f>
        <v>-</v>
      </c>
      <c r="I1016" s="13" t="str">
        <f>IF(G1016="-","-",IF(Fixture!I1020&gt;Fixture!G1020,Settings!$G$7,IF(Fixture!I1020=Fixture!G1020,Settings!$G$8,IF(Fixture!I1020&lt;Fixture!G1020,Settings!$G$9,"-"))))</f>
        <v>-</v>
      </c>
    </row>
    <row r="1017" spans="3:9" x14ac:dyDescent="0.25">
      <c r="C1017" s="12" t="str">
        <f t="shared" si="32"/>
        <v>-</v>
      </c>
      <c r="D1017" s="9" t="str">
        <f t="shared" si="33"/>
        <v>-</v>
      </c>
      <c r="E1017" s="9" t="str">
        <f>IF(C1017="-","-",IF(D1017=maxgameno+2,"blank row 2",IF(D1017=maxgameno+1,"blank row 1",INDEX(FixtureCode!$B$4:$AH$128,MATCH($C1017,FixtureCode!$B$4:$B$128,0),MATCH("G"&amp;D1017&amp;"-T1",FixtureCode!$B$4:$AH$4,0)))))</f>
        <v>-</v>
      </c>
      <c r="F1017" s="13" t="str">
        <f>IF(C1017="-","-",IF(D1017=maxgameno+2,"blank row 2",IF(D1017=maxgameno+1,"blank row 1",INDEX(FixtureCode!$B$4:$AH$128,MATCH($C1017,FixtureCode!$B$4:$B$128,0),MATCH("G"&amp;D1017&amp;"-T2",FixtureCode!$B$4:$AH$4,0)))))</f>
        <v>-</v>
      </c>
      <c r="G1017" s="12" t="str">
        <f>IF(C1017="-","-",IF(AND(ISNUMBER(Fixture!G1021),ISNUMBER(Fixture!I1021),Fixture!F1021&lt;&gt;"BYE",Fixture!J1021&lt;&gt;"BYE"),"Yes","-"))</f>
        <v>-</v>
      </c>
      <c r="H1017" s="9" t="str">
        <f>IF(G1017="-","-",IF(Fixture!G1021&gt;Fixture!I1021,Settings!$G$7,IF(Fixture!G1021=Fixture!I1021,Settings!$G$8,IF(Fixture!G1021&lt;Fixture!I1021,Settings!$G$9,"-"))))</f>
        <v>-</v>
      </c>
      <c r="I1017" s="13" t="str">
        <f>IF(G1017="-","-",IF(Fixture!I1021&gt;Fixture!G1021,Settings!$G$7,IF(Fixture!I1021=Fixture!G1021,Settings!$G$8,IF(Fixture!I1021&lt;Fixture!G1021,Settings!$G$9,"-"))))</f>
        <v>-</v>
      </c>
    </row>
    <row r="1018" spans="3:9" x14ac:dyDescent="0.25">
      <c r="C1018" s="12" t="str">
        <f t="shared" si="32"/>
        <v>-</v>
      </c>
      <c r="D1018" s="9" t="str">
        <f t="shared" si="33"/>
        <v>-</v>
      </c>
      <c r="E1018" s="9" t="str">
        <f>IF(C1018="-","-",IF(D1018=maxgameno+2,"blank row 2",IF(D1018=maxgameno+1,"blank row 1",INDEX(FixtureCode!$B$4:$AH$128,MATCH($C1018,FixtureCode!$B$4:$B$128,0),MATCH("G"&amp;D1018&amp;"-T1",FixtureCode!$B$4:$AH$4,0)))))</f>
        <v>-</v>
      </c>
      <c r="F1018" s="13" t="str">
        <f>IF(C1018="-","-",IF(D1018=maxgameno+2,"blank row 2",IF(D1018=maxgameno+1,"blank row 1",INDEX(FixtureCode!$B$4:$AH$128,MATCH($C1018,FixtureCode!$B$4:$B$128,0),MATCH("G"&amp;D1018&amp;"-T2",FixtureCode!$B$4:$AH$4,0)))))</f>
        <v>-</v>
      </c>
      <c r="G1018" s="12" t="str">
        <f>IF(C1018="-","-",IF(AND(ISNUMBER(Fixture!G1022),ISNUMBER(Fixture!I1022),Fixture!F1022&lt;&gt;"BYE",Fixture!J1022&lt;&gt;"BYE"),"Yes","-"))</f>
        <v>-</v>
      </c>
      <c r="H1018" s="9" t="str">
        <f>IF(G1018="-","-",IF(Fixture!G1022&gt;Fixture!I1022,Settings!$G$7,IF(Fixture!G1022=Fixture!I1022,Settings!$G$8,IF(Fixture!G1022&lt;Fixture!I1022,Settings!$G$9,"-"))))</f>
        <v>-</v>
      </c>
      <c r="I1018" s="13" t="str">
        <f>IF(G1018="-","-",IF(Fixture!I1022&gt;Fixture!G1022,Settings!$G$7,IF(Fixture!I1022=Fixture!G1022,Settings!$G$8,IF(Fixture!I1022&lt;Fixture!G1022,Settings!$G$9,"-"))))</f>
        <v>-</v>
      </c>
    </row>
    <row r="1019" spans="3:9" x14ac:dyDescent="0.25">
      <c r="C1019" s="12" t="str">
        <f t="shared" si="32"/>
        <v>-</v>
      </c>
      <c r="D1019" s="9" t="str">
        <f t="shared" si="33"/>
        <v>-</v>
      </c>
      <c r="E1019" s="9" t="str">
        <f>IF(C1019="-","-",IF(D1019=maxgameno+2,"blank row 2",IF(D1019=maxgameno+1,"blank row 1",INDEX(FixtureCode!$B$4:$AH$128,MATCH($C1019,FixtureCode!$B$4:$B$128,0),MATCH("G"&amp;D1019&amp;"-T1",FixtureCode!$B$4:$AH$4,0)))))</f>
        <v>-</v>
      </c>
      <c r="F1019" s="13" t="str">
        <f>IF(C1019="-","-",IF(D1019=maxgameno+2,"blank row 2",IF(D1019=maxgameno+1,"blank row 1",INDEX(FixtureCode!$B$4:$AH$128,MATCH($C1019,FixtureCode!$B$4:$B$128,0),MATCH("G"&amp;D1019&amp;"-T2",FixtureCode!$B$4:$AH$4,0)))))</f>
        <v>-</v>
      </c>
      <c r="G1019" s="12" t="str">
        <f>IF(C1019="-","-",IF(AND(ISNUMBER(Fixture!G1023),ISNUMBER(Fixture!I1023),Fixture!F1023&lt;&gt;"BYE",Fixture!J1023&lt;&gt;"BYE"),"Yes","-"))</f>
        <v>-</v>
      </c>
      <c r="H1019" s="9" t="str">
        <f>IF(G1019="-","-",IF(Fixture!G1023&gt;Fixture!I1023,Settings!$G$7,IF(Fixture!G1023=Fixture!I1023,Settings!$G$8,IF(Fixture!G1023&lt;Fixture!I1023,Settings!$G$9,"-"))))</f>
        <v>-</v>
      </c>
      <c r="I1019" s="13" t="str">
        <f>IF(G1019="-","-",IF(Fixture!I1023&gt;Fixture!G1023,Settings!$G$7,IF(Fixture!I1023=Fixture!G1023,Settings!$G$8,IF(Fixture!I1023&lt;Fixture!G1023,Settings!$G$9,"-"))))</f>
        <v>-</v>
      </c>
    </row>
    <row r="1020" spans="3:9" x14ac:dyDescent="0.25">
      <c r="C1020" s="12" t="str">
        <f t="shared" si="32"/>
        <v>-</v>
      </c>
      <c r="D1020" s="9" t="str">
        <f t="shared" si="33"/>
        <v>-</v>
      </c>
      <c r="E1020" s="9" t="str">
        <f>IF(C1020="-","-",IF(D1020=maxgameno+2,"blank row 2",IF(D1020=maxgameno+1,"blank row 1",INDEX(FixtureCode!$B$4:$AH$128,MATCH($C1020,FixtureCode!$B$4:$B$128,0),MATCH("G"&amp;D1020&amp;"-T1",FixtureCode!$B$4:$AH$4,0)))))</f>
        <v>-</v>
      </c>
      <c r="F1020" s="13" t="str">
        <f>IF(C1020="-","-",IF(D1020=maxgameno+2,"blank row 2",IF(D1020=maxgameno+1,"blank row 1",INDEX(FixtureCode!$B$4:$AH$128,MATCH($C1020,FixtureCode!$B$4:$B$128,0),MATCH("G"&amp;D1020&amp;"-T2",FixtureCode!$B$4:$AH$4,0)))))</f>
        <v>-</v>
      </c>
      <c r="G1020" s="12" t="str">
        <f>IF(C1020="-","-",IF(AND(ISNUMBER(Fixture!G1024),ISNUMBER(Fixture!I1024),Fixture!F1024&lt;&gt;"BYE",Fixture!J1024&lt;&gt;"BYE"),"Yes","-"))</f>
        <v>-</v>
      </c>
      <c r="H1020" s="9" t="str">
        <f>IF(G1020="-","-",IF(Fixture!G1024&gt;Fixture!I1024,Settings!$G$7,IF(Fixture!G1024=Fixture!I1024,Settings!$G$8,IF(Fixture!G1024&lt;Fixture!I1024,Settings!$G$9,"-"))))</f>
        <v>-</v>
      </c>
      <c r="I1020" s="13" t="str">
        <f>IF(G1020="-","-",IF(Fixture!I1024&gt;Fixture!G1024,Settings!$G$7,IF(Fixture!I1024=Fixture!G1024,Settings!$G$8,IF(Fixture!I1024&lt;Fixture!G1024,Settings!$G$9,"-"))))</f>
        <v>-</v>
      </c>
    </row>
    <row r="1021" spans="3:9" x14ac:dyDescent="0.25">
      <c r="C1021" s="12" t="str">
        <f t="shared" si="32"/>
        <v>-</v>
      </c>
      <c r="D1021" s="9" t="str">
        <f t="shared" si="33"/>
        <v>-</v>
      </c>
      <c r="E1021" s="9" t="str">
        <f>IF(C1021="-","-",IF(D1021=maxgameno+2,"blank row 2",IF(D1021=maxgameno+1,"blank row 1",INDEX(FixtureCode!$B$4:$AH$128,MATCH($C1021,FixtureCode!$B$4:$B$128,0),MATCH("G"&amp;D1021&amp;"-T1",FixtureCode!$B$4:$AH$4,0)))))</f>
        <v>-</v>
      </c>
      <c r="F1021" s="13" t="str">
        <f>IF(C1021="-","-",IF(D1021=maxgameno+2,"blank row 2",IF(D1021=maxgameno+1,"blank row 1",INDEX(FixtureCode!$B$4:$AH$128,MATCH($C1021,FixtureCode!$B$4:$B$128,0),MATCH("G"&amp;D1021&amp;"-T2",FixtureCode!$B$4:$AH$4,0)))))</f>
        <v>-</v>
      </c>
      <c r="G1021" s="12" t="str">
        <f>IF(C1021="-","-",IF(AND(ISNUMBER(Fixture!G1025),ISNUMBER(Fixture!I1025),Fixture!F1025&lt;&gt;"BYE",Fixture!J1025&lt;&gt;"BYE"),"Yes","-"))</f>
        <v>-</v>
      </c>
      <c r="H1021" s="9" t="str">
        <f>IF(G1021="-","-",IF(Fixture!G1025&gt;Fixture!I1025,Settings!$G$7,IF(Fixture!G1025=Fixture!I1025,Settings!$G$8,IF(Fixture!G1025&lt;Fixture!I1025,Settings!$G$9,"-"))))</f>
        <v>-</v>
      </c>
      <c r="I1021" s="13" t="str">
        <f>IF(G1021="-","-",IF(Fixture!I1025&gt;Fixture!G1025,Settings!$G$7,IF(Fixture!I1025=Fixture!G1025,Settings!$G$8,IF(Fixture!I1025&lt;Fixture!G1025,Settings!$G$9,"-"))))</f>
        <v>-</v>
      </c>
    </row>
    <row r="1022" spans="3:9" x14ac:dyDescent="0.25">
      <c r="C1022" s="12" t="str">
        <f t="shared" si="32"/>
        <v>-</v>
      </c>
      <c r="D1022" s="9" t="str">
        <f t="shared" si="33"/>
        <v>-</v>
      </c>
      <c r="E1022" s="9" t="str">
        <f>IF(C1022="-","-",IF(D1022=maxgameno+2,"blank row 2",IF(D1022=maxgameno+1,"blank row 1",INDEX(FixtureCode!$B$4:$AH$128,MATCH($C1022,FixtureCode!$B$4:$B$128,0),MATCH("G"&amp;D1022&amp;"-T1",FixtureCode!$B$4:$AH$4,0)))))</f>
        <v>-</v>
      </c>
      <c r="F1022" s="13" t="str">
        <f>IF(C1022="-","-",IF(D1022=maxgameno+2,"blank row 2",IF(D1022=maxgameno+1,"blank row 1",INDEX(FixtureCode!$B$4:$AH$128,MATCH($C1022,FixtureCode!$B$4:$B$128,0),MATCH("G"&amp;D1022&amp;"-T2",FixtureCode!$B$4:$AH$4,0)))))</f>
        <v>-</v>
      </c>
      <c r="G1022" s="12" t="str">
        <f>IF(C1022="-","-",IF(AND(ISNUMBER(Fixture!G1026),ISNUMBER(Fixture!I1026),Fixture!F1026&lt;&gt;"BYE",Fixture!J1026&lt;&gt;"BYE"),"Yes","-"))</f>
        <v>-</v>
      </c>
      <c r="H1022" s="9" t="str">
        <f>IF(G1022="-","-",IF(Fixture!G1026&gt;Fixture!I1026,Settings!$G$7,IF(Fixture!G1026=Fixture!I1026,Settings!$G$8,IF(Fixture!G1026&lt;Fixture!I1026,Settings!$G$9,"-"))))</f>
        <v>-</v>
      </c>
      <c r="I1022" s="13" t="str">
        <f>IF(G1022="-","-",IF(Fixture!I1026&gt;Fixture!G1026,Settings!$G$7,IF(Fixture!I1026=Fixture!G1026,Settings!$G$8,IF(Fixture!I1026&lt;Fixture!G1026,Settings!$G$9,"-"))))</f>
        <v>-</v>
      </c>
    </row>
    <row r="1023" spans="3:9" x14ac:dyDescent="0.25">
      <c r="C1023" s="12" t="str">
        <f t="shared" si="32"/>
        <v>-</v>
      </c>
      <c r="D1023" s="9" t="str">
        <f t="shared" si="33"/>
        <v>-</v>
      </c>
      <c r="E1023" s="9" t="str">
        <f>IF(C1023="-","-",IF(D1023=maxgameno+2,"blank row 2",IF(D1023=maxgameno+1,"blank row 1",INDEX(FixtureCode!$B$4:$AH$128,MATCH($C1023,FixtureCode!$B$4:$B$128,0),MATCH("G"&amp;D1023&amp;"-T1",FixtureCode!$B$4:$AH$4,0)))))</f>
        <v>-</v>
      </c>
      <c r="F1023" s="13" t="str">
        <f>IF(C1023="-","-",IF(D1023=maxgameno+2,"blank row 2",IF(D1023=maxgameno+1,"blank row 1",INDEX(FixtureCode!$B$4:$AH$128,MATCH($C1023,FixtureCode!$B$4:$B$128,0),MATCH("G"&amp;D1023&amp;"-T2",FixtureCode!$B$4:$AH$4,0)))))</f>
        <v>-</v>
      </c>
      <c r="G1023" s="12" t="str">
        <f>IF(C1023="-","-",IF(AND(ISNUMBER(Fixture!G1027),ISNUMBER(Fixture!I1027),Fixture!F1027&lt;&gt;"BYE",Fixture!J1027&lt;&gt;"BYE"),"Yes","-"))</f>
        <v>-</v>
      </c>
      <c r="H1023" s="9" t="str">
        <f>IF(G1023="-","-",IF(Fixture!G1027&gt;Fixture!I1027,Settings!$G$7,IF(Fixture!G1027=Fixture!I1027,Settings!$G$8,IF(Fixture!G1027&lt;Fixture!I1027,Settings!$G$9,"-"))))</f>
        <v>-</v>
      </c>
      <c r="I1023" s="13" t="str">
        <f>IF(G1023="-","-",IF(Fixture!I1027&gt;Fixture!G1027,Settings!$G$7,IF(Fixture!I1027=Fixture!G1027,Settings!$G$8,IF(Fixture!I1027&lt;Fixture!G1027,Settings!$G$9,"-"))))</f>
        <v>-</v>
      </c>
    </row>
    <row r="1024" spans="3:9" x14ac:dyDescent="0.25">
      <c r="C1024" s="12" t="str">
        <f t="shared" si="32"/>
        <v>-</v>
      </c>
      <c r="D1024" s="9" t="str">
        <f t="shared" si="33"/>
        <v>-</v>
      </c>
      <c r="E1024" s="9" t="str">
        <f>IF(C1024="-","-",IF(D1024=maxgameno+2,"blank row 2",IF(D1024=maxgameno+1,"blank row 1",INDEX(FixtureCode!$B$4:$AH$128,MATCH($C1024,FixtureCode!$B$4:$B$128,0),MATCH("G"&amp;D1024&amp;"-T1",FixtureCode!$B$4:$AH$4,0)))))</f>
        <v>-</v>
      </c>
      <c r="F1024" s="13" t="str">
        <f>IF(C1024="-","-",IF(D1024=maxgameno+2,"blank row 2",IF(D1024=maxgameno+1,"blank row 1",INDEX(FixtureCode!$B$4:$AH$128,MATCH($C1024,FixtureCode!$B$4:$B$128,0),MATCH("G"&amp;D1024&amp;"-T2",FixtureCode!$B$4:$AH$4,0)))))</f>
        <v>-</v>
      </c>
      <c r="G1024" s="12" t="str">
        <f>IF(C1024="-","-",IF(AND(ISNUMBER(Fixture!G1028),ISNUMBER(Fixture!I1028),Fixture!F1028&lt;&gt;"BYE",Fixture!J1028&lt;&gt;"BYE"),"Yes","-"))</f>
        <v>-</v>
      </c>
      <c r="H1024" s="9" t="str">
        <f>IF(G1024="-","-",IF(Fixture!G1028&gt;Fixture!I1028,Settings!$G$7,IF(Fixture!G1028=Fixture!I1028,Settings!$G$8,IF(Fixture!G1028&lt;Fixture!I1028,Settings!$G$9,"-"))))</f>
        <v>-</v>
      </c>
      <c r="I1024" s="13" t="str">
        <f>IF(G1024="-","-",IF(Fixture!I1028&gt;Fixture!G1028,Settings!$G$7,IF(Fixture!I1028=Fixture!G1028,Settings!$G$8,IF(Fixture!I1028&lt;Fixture!G1028,Settings!$G$9,"-"))))</f>
        <v>-</v>
      </c>
    </row>
    <row r="1025" spans="3:9" x14ac:dyDescent="0.25">
      <c r="C1025" s="12" t="str">
        <f t="shared" si="32"/>
        <v>-</v>
      </c>
      <c r="D1025" s="9" t="str">
        <f t="shared" si="33"/>
        <v>-</v>
      </c>
      <c r="E1025" s="9" t="str">
        <f>IF(C1025="-","-",IF(D1025=maxgameno+2,"blank row 2",IF(D1025=maxgameno+1,"blank row 1",INDEX(FixtureCode!$B$4:$AH$128,MATCH($C1025,FixtureCode!$B$4:$B$128,0),MATCH("G"&amp;D1025&amp;"-T1",FixtureCode!$B$4:$AH$4,0)))))</f>
        <v>-</v>
      </c>
      <c r="F1025" s="13" t="str">
        <f>IF(C1025="-","-",IF(D1025=maxgameno+2,"blank row 2",IF(D1025=maxgameno+1,"blank row 1",INDEX(FixtureCode!$B$4:$AH$128,MATCH($C1025,FixtureCode!$B$4:$B$128,0),MATCH("G"&amp;D1025&amp;"-T2",FixtureCode!$B$4:$AH$4,0)))))</f>
        <v>-</v>
      </c>
      <c r="G1025" s="12" t="str">
        <f>IF(C1025="-","-",IF(AND(ISNUMBER(Fixture!G1029),ISNUMBER(Fixture!I1029),Fixture!F1029&lt;&gt;"BYE",Fixture!J1029&lt;&gt;"BYE"),"Yes","-"))</f>
        <v>-</v>
      </c>
      <c r="H1025" s="9" t="str">
        <f>IF(G1025="-","-",IF(Fixture!G1029&gt;Fixture!I1029,Settings!$G$7,IF(Fixture!G1029=Fixture!I1029,Settings!$G$8,IF(Fixture!G1029&lt;Fixture!I1029,Settings!$G$9,"-"))))</f>
        <v>-</v>
      </c>
      <c r="I1025" s="13" t="str">
        <f>IF(G1025="-","-",IF(Fixture!I1029&gt;Fixture!G1029,Settings!$G$7,IF(Fixture!I1029=Fixture!G1029,Settings!$G$8,IF(Fixture!I1029&lt;Fixture!G1029,Settings!$G$9,"-"))))</f>
        <v>-</v>
      </c>
    </row>
    <row r="1026" spans="3:9" x14ac:dyDescent="0.25">
      <c r="C1026" s="12" t="str">
        <f t="shared" si="32"/>
        <v>-</v>
      </c>
      <c r="D1026" s="9" t="str">
        <f t="shared" si="33"/>
        <v>-</v>
      </c>
      <c r="E1026" s="9" t="str">
        <f>IF(C1026="-","-",IF(D1026=maxgameno+2,"blank row 2",IF(D1026=maxgameno+1,"blank row 1",INDEX(FixtureCode!$B$4:$AH$128,MATCH($C1026,FixtureCode!$B$4:$B$128,0),MATCH("G"&amp;D1026&amp;"-T1",FixtureCode!$B$4:$AH$4,0)))))</f>
        <v>-</v>
      </c>
      <c r="F1026" s="13" t="str">
        <f>IF(C1026="-","-",IF(D1026=maxgameno+2,"blank row 2",IF(D1026=maxgameno+1,"blank row 1",INDEX(FixtureCode!$B$4:$AH$128,MATCH($C1026,FixtureCode!$B$4:$B$128,0),MATCH("G"&amp;D1026&amp;"-T2",FixtureCode!$B$4:$AH$4,0)))))</f>
        <v>-</v>
      </c>
      <c r="G1026" s="12" t="str">
        <f>IF(C1026="-","-",IF(AND(ISNUMBER(Fixture!G1030),ISNUMBER(Fixture!I1030),Fixture!F1030&lt;&gt;"BYE",Fixture!J1030&lt;&gt;"BYE"),"Yes","-"))</f>
        <v>-</v>
      </c>
      <c r="H1026" s="9" t="str">
        <f>IF(G1026="-","-",IF(Fixture!G1030&gt;Fixture!I1030,Settings!$G$7,IF(Fixture!G1030=Fixture!I1030,Settings!$G$8,IF(Fixture!G1030&lt;Fixture!I1030,Settings!$G$9,"-"))))</f>
        <v>-</v>
      </c>
      <c r="I1026" s="13" t="str">
        <f>IF(G1026="-","-",IF(Fixture!I1030&gt;Fixture!G1030,Settings!$G$7,IF(Fixture!I1030=Fixture!G1030,Settings!$G$8,IF(Fixture!I1030&lt;Fixture!G1030,Settings!$G$9,"-"))))</f>
        <v>-</v>
      </c>
    </row>
    <row r="1027" spans="3:9" x14ac:dyDescent="0.25">
      <c r="C1027" s="12" t="str">
        <f t="shared" si="32"/>
        <v>-</v>
      </c>
      <c r="D1027" s="9" t="str">
        <f t="shared" si="33"/>
        <v>-</v>
      </c>
      <c r="E1027" s="9" t="str">
        <f>IF(C1027="-","-",IF(D1027=maxgameno+2,"blank row 2",IF(D1027=maxgameno+1,"blank row 1",INDEX(FixtureCode!$B$4:$AH$128,MATCH($C1027,FixtureCode!$B$4:$B$128,0),MATCH("G"&amp;D1027&amp;"-T1",FixtureCode!$B$4:$AH$4,0)))))</f>
        <v>-</v>
      </c>
      <c r="F1027" s="13" t="str">
        <f>IF(C1027="-","-",IF(D1027=maxgameno+2,"blank row 2",IF(D1027=maxgameno+1,"blank row 1",INDEX(FixtureCode!$B$4:$AH$128,MATCH($C1027,FixtureCode!$B$4:$B$128,0),MATCH("G"&amp;D1027&amp;"-T2",FixtureCode!$B$4:$AH$4,0)))))</f>
        <v>-</v>
      </c>
      <c r="G1027" s="12" t="str">
        <f>IF(C1027="-","-",IF(AND(ISNUMBER(Fixture!G1031),ISNUMBER(Fixture!I1031),Fixture!F1031&lt;&gt;"BYE",Fixture!J1031&lt;&gt;"BYE"),"Yes","-"))</f>
        <v>-</v>
      </c>
      <c r="H1027" s="9" t="str">
        <f>IF(G1027="-","-",IF(Fixture!G1031&gt;Fixture!I1031,Settings!$G$7,IF(Fixture!G1031=Fixture!I1031,Settings!$G$8,IF(Fixture!G1031&lt;Fixture!I1031,Settings!$G$9,"-"))))</f>
        <v>-</v>
      </c>
      <c r="I1027" s="13" t="str">
        <f>IF(G1027="-","-",IF(Fixture!I1031&gt;Fixture!G1031,Settings!$G$7,IF(Fixture!I1031=Fixture!G1031,Settings!$G$8,IF(Fixture!I1031&lt;Fixture!G1031,Settings!$G$9,"-"))))</f>
        <v>-</v>
      </c>
    </row>
    <row r="1028" spans="3:9" x14ac:dyDescent="0.25">
      <c r="C1028" s="12" t="str">
        <f t="shared" si="32"/>
        <v>-</v>
      </c>
      <c r="D1028" s="9" t="str">
        <f t="shared" si="33"/>
        <v>-</v>
      </c>
      <c r="E1028" s="9" t="str">
        <f>IF(C1028="-","-",IF(D1028=maxgameno+2,"blank row 2",IF(D1028=maxgameno+1,"blank row 1",INDEX(FixtureCode!$B$4:$AH$128,MATCH($C1028,FixtureCode!$B$4:$B$128,0),MATCH("G"&amp;D1028&amp;"-T1",FixtureCode!$B$4:$AH$4,0)))))</f>
        <v>-</v>
      </c>
      <c r="F1028" s="13" t="str">
        <f>IF(C1028="-","-",IF(D1028=maxgameno+2,"blank row 2",IF(D1028=maxgameno+1,"blank row 1",INDEX(FixtureCode!$B$4:$AH$128,MATCH($C1028,FixtureCode!$B$4:$B$128,0),MATCH("G"&amp;D1028&amp;"-T2",FixtureCode!$B$4:$AH$4,0)))))</f>
        <v>-</v>
      </c>
      <c r="G1028" s="12" t="str">
        <f>IF(C1028="-","-",IF(AND(ISNUMBER(Fixture!G1032),ISNUMBER(Fixture!I1032),Fixture!F1032&lt;&gt;"BYE",Fixture!J1032&lt;&gt;"BYE"),"Yes","-"))</f>
        <v>-</v>
      </c>
      <c r="H1028" s="9" t="str">
        <f>IF(G1028="-","-",IF(Fixture!G1032&gt;Fixture!I1032,Settings!$G$7,IF(Fixture!G1032=Fixture!I1032,Settings!$G$8,IF(Fixture!G1032&lt;Fixture!I1032,Settings!$G$9,"-"))))</f>
        <v>-</v>
      </c>
      <c r="I1028" s="13" t="str">
        <f>IF(G1028="-","-",IF(Fixture!I1032&gt;Fixture!G1032,Settings!$G$7,IF(Fixture!I1032=Fixture!G1032,Settings!$G$8,IF(Fixture!I1032&lt;Fixture!G1032,Settings!$G$9,"-"))))</f>
        <v>-</v>
      </c>
    </row>
    <row r="1029" spans="3:9" x14ac:dyDescent="0.25">
      <c r="C1029" s="12" t="str">
        <f t="shared" si="32"/>
        <v>-</v>
      </c>
      <c r="D1029" s="9" t="str">
        <f t="shared" si="33"/>
        <v>-</v>
      </c>
      <c r="E1029" s="9" t="str">
        <f>IF(C1029="-","-",IF(D1029=maxgameno+2,"blank row 2",IF(D1029=maxgameno+1,"blank row 1",INDEX(FixtureCode!$B$4:$AH$128,MATCH($C1029,FixtureCode!$B$4:$B$128,0),MATCH("G"&amp;D1029&amp;"-T1",FixtureCode!$B$4:$AH$4,0)))))</f>
        <v>-</v>
      </c>
      <c r="F1029" s="13" t="str">
        <f>IF(C1029="-","-",IF(D1029=maxgameno+2,"blank row 2",IF(D1029=maxgameno+1,"blank row 1",INDEX(FixtureCode!$B$4:$AH$128,MATCH($C1029,FixtureCode!$B$4:$B$128,0),MATCH("G"&amp;D1029&amp;"-T2",FixtureCode!$B$4:$AH$4,0)))))</f>
        <v>-</v>
      </c>
      <c r="G1029" s="12" t="str">
        <f>IF(C1029="-","-",IF(AND(ISNUMBER(Fixture!G1033),ISNUMBER(Fixture!I1033),Fixture!F1033&lt;&gt;"BYE",Fixture!J1033&lt;&gt;"BYE"),"Yes","-"))</f>
        <v>-</v>
      </c>
      <c r="H1029" s="9" t="str">
        <f>IF(G1029="-","-",IF(Fixture!G1033&gt;Fixture!I1033,Settings!$G$7,IF(Fixture!G1033=Fixture!I1033,Settings!$G$8,IF(Fixture!G1033&lt;Fixture!I1033,Settings!$G$9,"-"))))</f>
        <v>-</v>
      </c>
      <c r="I1029" s="13" t="str">
        <f>IF(G1029="-","-",IF(Fixture!I1033&gt;Fixture!G1033,Settings!$G$7,IF(Fixture!I1033=Fixture!G1033,Settings!$G$8,IF(Fixture!I1033&lt;Fixture!G1033,Settings!$G$9,"-"))))</f>
        <v>-</v>
      </c>
    </row>
    <row r="1030" spans="3:9" x14ac:dyDescent="0.25">
      <c r="C1030" s="12" t="str">
        <f t="shared" ref="C1030:C1093" si="34">IF(C1029="-","-",IF(D1029+1&lt;=maxgameno+2,C1029,IF(C1029+1&lt;=maxroundno,C1029+1,"-")))</f>
        <v>-</v>
      </c>
      <c r="D1030" s="9" t="str">
        <f t="shared" ref="D1030:D1093" si="35">IF(C1030="-","-",IF(D1029+1&lt;=maxgameno+2,D1029+1,1))</f>
        <v>-</v>
      </c>
      <c r="E1030" s="9" t="str">
        <f>IF(C1030="-","-",IF(D1030=maxgameno+2,"blank row 2",IF(D1030=maxgameno+1,"blank row 1",INDEX(FixtureCode!$B$4:$AH$128,MATCH($C1030,FixtureCode!$B$4:$B$128,0),MATCH("G"&amp;D1030&amp;"-T1",FixtureCode!$B$4:$AH$4,0)))))</f>
        <v>-</v>
      </c>
      <c r="F1030" s="13" t="str">
        <f>IF(C1030="-","-",IF(D1030=maxgameno+2,"blank row 2",IF(D1030=maxgameno+1,"blank row 1",INDEX(FixtureCode!$B$4:$AH$128,MATCH($C1030,FixtureCode!$B$4:$B$128,0),MATCH("G"&amp;D1030&amp;"-T2",FixtureCode!$B$4:$AH$4,0)))))</f>
        <v>-</v>
      </c>
      <c r="G1030" s="12" t="str">
        <f>IF(C1030="-","-",IF(AND(ISNUMBER(Fixture!G1034),ISNUMBER(Fixture!I1034),Fixture!F1034&lt;&gt;"BYE",Fixture!J1034&lt;&gt;"BYE"),"Yes","-"))</f>
        <v>-</v>
      </c>
      <c r="H1030" s="9" t="str">
        <f>IF(G1030="-","-",IF(Fixture!G1034&gt;Fixture!I1034,Settings!$G$7,IF(Fixture!G1034=Fixture!I1034,Settings!$G$8,IF(Fixture!G1034&lt;Fixture!I1034,Settings!$G$9,"-"))))</f>
        <v>-</v>
      </c>
      <c r="I1030" s="13" t="str">
        <f>IF(G1030="-","-",IF(Fixture!I1034&gt;Fixture!G1034,Settings!$G$7,IF(Fixture!I1034=Fixture!G1034,Settings!$G$8,IF(Fixture!I1034&lt;Fixture!G1034,Settings!$G$9,"-"))))</f>
        <v>-</v>
      </c>
    </row>
    <row r="1031" spans="3:9" x14ac:dyDescent="0.25">
      <c r="C1031" s="12" t="str">
        <f t="shared" si="34"/>
        <v>-</v>
      </c>
      <c r="D1031" s="9" t="str">
        <f t="shared" si="35"/>
        <v>-</v>
      </c>
      <c r="E1031" s="9" t="str">
        <f>IF(C1031="-","-",IF(D1031=maxgameno+2,"blank row 2",IF(D1031=maxgameno+1,"blank row 1",INDEX(FixtureCode!$B$4:$AH$128,MATCH($C1031,FixtureCode!$B$4:$B$128,0),MATCH("G"&amp;D1031&amp;"-T1",FixtureCode!$B$4:$AH$4,0)))))</f>
        <v>-</v>
      </c>
      <c r="F1031" s="13" t="str">
        <f>IF(C1031="-","-",IF(D1031=maxgameno+2,"blank row 2",IF(D1031=maxgameno+1,"blank row 1",INDEX(FixtureCode!$B$4:$AH$128,MATCH($C1031,FixtureCode!$B$4:$B$128,0),MATCH("G"&amp;D1031&amp;"-T2",FixtureCode!$B$4:$AH$4,0)))))</f>
        <v>-</v>
      </c>
      <c r="G1031" s="12" t="str">
        <f>IF(C1031="-","-",IF(AND(ISNUMBER(Fixture!G1035),ISNUMBER(Fixture!I1035),Fixture!F1035&lt;&gt;"BYE",Fixture!J1035&lt;&gt;"BYE"),"Yes","-"))</f>
        <v>-</v>
      </c>
      <c r="H1031" s="9" t="str">
        <f>IF(G1031="-","-",IF(Fixture!G1035&gt;Fixture!I1035,Settings!$G$7,IF(Fixture!G1035=Fixture!I1035,Settings!$G$8,IF(Fixture!G1035&lt;Fixture!I1035,Settings!$G$9,"-"))))</f>
        <v>-</v>
      </c>
      <c r="I1031" s="13" t="str">
        <f>IF(G1031="-","-",IF(Fixture!I1035&gt;Fixture!G1035,Settings!$G$7,IF(Fixture!I1035=Fixture!G1035,Settings!$G$8,IF(Fixture!I1035&lt;Fixture!G1035,Settings!$G$9,"-"))))</f>
        <v>-</v>
      </c>
    </row>
    <row r="1032" spans="3:9" x14ac:dyDescent="0.25">
      <c r="C1032" s="12" t="str">
        <f t="shared" si="34"/>
        <v>-</v>
      </c>
      <c r="D1032" s="9" t="str">
        <f t="shared" si="35"/>
        <v>-</v>
      </c>
      <c r="E1032" s="9" t="str">
        <f>IF(C1032="-","-",IF(D1032=maxgameno+2,"blank row 2",IF(D1032=maxgameno+1,"blank row 1",INDEX(FixtureCode!$B$4:$AH$128,MATCH($C1032,FixtureCode!$B$4:$B$128,0),MATCH("G"&amp;D1032&amp;"-T1",FixtureCode!$B$4:$AH$4,0)))))</f>
        <v>-</v>
      </c>
      <c r="F1032" s="13" t="str">
        <f>IF(C1032="-","-",IF(D1032=maxgameno+2,"blank row 2",IF(D1032=maxgameno+1,"blank row 1",INDEX(FixtureCode!$B$4:$AH$128,MATCH($C1032,FixtureCode!$B$4:$B$128,0),MATCH("G"&amp;D1032&amp;"-T2",FixtureCode!$B$4:$AH$4,0)))))</f>
        <v>-</v>
      </c>
      <c r="G1032" s="12" t="str">
        <f>IF(C1032="-","-",IF(AND(ISNUMBER(Fixture!G1036),ISNUMBER(Fixture!I1036),Fixture!F1036&lt;&gt;"BYE",Fixture!J1036&lt;&gt;"BYE"),"Yes","-"))</f>
        <v>-</v>
      </c>
      <c r="H1032" s="9" t="str">
        <f>IF(G1032="-","-",IF(Fixture!G1036&gt;Fixture!I1036,Settings!$G$7,IF(Fixture!G1036=Fixture!I1036,Settings!$G$8,IF(Fixture!G1036&lt;Fixture!I1036,Settings!$G$9,"-"))))</f>
        <v>-</v>
      </c>
      <c r="I1032" s="13" t="str">
        <f>IF(G1032="-","-",IF(Fixture!I1036&gt;Fixture!G1036,Settings!$G$7,IF(Fixture!I1036=Fixture!G1036,Settings!$G$8,IF(Fixture!I1036&lt;Fixture!G1036,Settings!$G$9,"-"))))</f>
        <v>-</v>
      </c>
    </row>
    <row r="1033" spans="3:9" x14ac:dyDescent="0.25">
      <c r="C1033" s="12" t="str">
        <f t="shared" si="34"/>
        <v>-</v>
      </c>
      <c r="D1033" s="9" t="str">
        <f t="shared" si="35"/>
        <v>-</v>
      </c>
      <c r="E1033" s="9" t="str">
        <f>IF(C1033="-","-",IF(D1033=maxgameno+2,"blank row 2",IF(D1033=maxgameno+1,"blank row 1",INDEX(FixtureCode!$B$4:$AH$128,MATCH($C1033,FixtureCode!$B$4:$B$128,0),MATCH("G"&amp;D1033&amp;"-T1",FixtureCode!$B$4:$AH$4,0)))))</f>
        <v>-</v>
      </c>
      <c r="F1033" s="13" t="str">
        <f>IF(C1033="-","-",IF(D1033=maxgameno+2,"blank row 2",IF(D1033=maxgameno+1,"blank row 1",INDEX(FixtureCode!$B$4:$AH$128,MATCH($C1033,FixtureCode!$B$4:$B$128,0),MATCH("G"&amp;D1033&amp;"-T2",FixtureCode!$B$4:$AH$4,0)))))</f>
        <v>-</v>
      </c>
      <c r="G1033" s="12" t="str">
        <f>IF(C1033="-","-",IF(AND(ISNUMBER(Fixture!G1037),ISNUMBER(Fixture!I1037),Fixture!F1037&lt;&gt;"BYE",Fixture!J1037&lt;&gt;"BYE"),"Yes","-"))</f>
        <v>-</v>
      </c>
      <c r="H1033" s="9" t="str">
        <f>IF(G1033="-","-",IF(Fixture!G1037&gt;Fixture!I1037,Settings!$G$7,IF(Fixture!G1037=Fixture!I1037,Settings!$G$8,IF(Fixture!G1037&lt;Fixture!I1037,Settings!$G$9,"-"))))</f>
        <v>-</v>
      </c>
      <c r="I1033" s="13" t="str">
        <f>IF(G1033="-","-",IF(Fixture!I1037&gt;Fixture!G1037,Settings!$G$7,IF(Fixture!I1037=Fixture!G1037,Settings!$G$8,IF(Fixture!I1037&lt;Fixture!G1037,Settings!$G$9,"-"))))</f>
        <v>-</v>
      </c>
    </row>
    <row r="1034" spans="3:9" x14ac:dyDescent="0.25">
      <c r="C1034" s="12" t="str">
        <f t="shared" si="34"/>
        <v>-</v>
      </c>
      <c r="D1034" s="9" t="str">
        <f t="shared" si="35"/>
        <v>-</v>
      </c>
      <c r="E1034" s="9" t="str">
        <f>IF(C1034="-","-",IF(D1034=maxgameno+2,"blank row 2",IF(D1034=maxgameno+1,"blank row 1",INDEX(FixtureCode!$B$4:$AH$128,MATCH($C1034,FixtureCode!$B$4:$B$128,0),MATCH("G"&amp;D1034&amp;"-T1",FixtureCode!$B$4:$AH$4,0)))))</f>
        <v>-</v>
      </c>
      <c r="F1034" s="13" t="str">
        <f>IF(C1034="-","-",IF(D1034=maxgameno+2,"blank row 2",IF(D1034=maxgameno+1,"blank row 1",INDEX(FixtureCode!$B$4:$AH$128,MATCH($C1034,FixtureCode!$B$4:$B$128,0),MATCH("G"&amp;D1034&amp;"-T2",FixtureCode!$B$4:$AH$4,0)))))</f>
        <v>-</v>
      </c>
      <c r="G1034" s="12" t="str">
        <f>IF(C1034="-","-",IF(AND(ISNUMBER(Fixture!G1038),ISNUMBER(Fixture!I1038),Fixture!F1038&lt;&gt;"BYE",Fixture!J1038&lt;&gt;"BYE"),"Yes","-"))</f>
        <v>-</v>
      </c>
      <c r="H1034" s="9" t="str">
        <f>IF(G1034="-","-",IF(Fixture!G1038&gt;Fixture!I1038,Settings!$G$7,IF(Fixture!G1038=Fixture!I1038,Settings!$G$8,IF(Fixture!G1038&lt;Fixture!I1038,Settings!$G$9,"-"))))</f>
        <v>-</v>
      </c>
      <c r="I1034" s="13" t="str">
        <f>IF(G1034="-","-",IF(Fixture!I1038&gt;Fixture!G1038,Settings!$G$7,IF(Fixture!I1038=Fixture!G1038,Settings!$G$8,IF(Fixture!I1038&lt;Fixture!G1038,Settings!$G$9,"-"))))</f>
        <v>-</v>
      </c>
    </row>
    <row r="1035" spans="3:9" x14ac:dyDescent="0.25">
      <c r="C1035" s="12" t="str">
        <f t="shared" si="34"/>
        <v>-</v>
      </c>
      <c r="D1035" s="9" t="str">
        <f t="shared" si="35"/>
        <v>-</v>
      </c>
      <c r="E1035" s="9" t="str">
        <f>IF(C1035="-","-",IF(D1035=maxgameno+2,"blank row 2",IF(D1035=maxgameno+1,"blank row 1",INDEX(FixtureCode!$B$4:$AH$128,MATCH($C1035,FixtureCode!$B$4:$B$128,0),MATCH("G"&amp;D1035&amp;"-T1",FixtureCode!$B$4:$AH$4,0)))))</f>
        <v>-</v>
      </c>
      <c r="F1035" s="13" t="str">
        <f>IF(C1035="-","-",IF(D1035=maxgameno+2,"blank row 2",IF(D1035=maxgameno+1,"blank row 1",INDEX(FixtureCode!$B$4:$AH$128,MATCH($C1035,FixtureCode!$B$4:$B$128,0),MATCH("G"&amp;D1035&amp;"-T2",FixtureCode!$B$4:$AH$4,0)))))</f>
        <v>-</v>
      </c>
      <c r="G1035" s="12" t="str">
        <f>IF(C1035="-","-",IF(AND(ISNUMBER(Fixture!G1039),ISNUMBER(Fixture!I1039),Fixture!F1039&lt;&gt;"BYE",Fixture!J1039&lt;&gt;"BYE"),"Yes","-"))</f>
        <v>-</v>
      </c>
      <c r="H1035" s="9" t="str">
        <f>IF(G1035="-","-",IF(Fixture!G1039&gt;Fixture!I1039,Settings!$G$7,IF(Fixture!G1039=Fixture!I1039,Settings!$G$8,IF(Fixture!G1039&lt;Fixture!I1039,Settings!$G$9,"-"))))</f>
        <v>-</v>
      </c>
      <c r="I1035" s="13" t="str">
        <f>IF(G1035="-","-",IF(Fixture!I1039&gt;Fixture!G1039,Settings!$G$7,IF(Fixture!I1039=Fixture!G1039,Settings!$G$8,IF(Fixture!I1039&lt;Fixture!G1039,Settings!$G$9,"-"))))</f>
        <v>-</v>
      </c>
    </row>
    <row r="1036" spans="3:9" x14ac:dyDescent="0.25">
      <c r="C1036" s="12" t="str">
        <f t="shared" si="34"/>
        <v>-</v>
      </c>
      <c r="D1036" s="9" t="str">
        <f t="shared" si="35"/>
        <v>-</v>
      </c>
      <c r="E1036" s="9" t="str">
        <f>IF(C1036="-","-",IF(D1036=maxgameno+2,"blank row 2",IF(D1036=maxgameno+1,"blank row 1",INDEX(FixtureCode!$B$4:$AH$128,MATCH($C1036,FixtureCode!$B$4:$B$128,0),MATCH("G"&amp;D1036&amp;"-T1",FixtureCode!$B$4:$AH$4,0)))))</f>
        <v>-</v>
      </c>
      <c r="F1036" s="13" t="str">
        <f>IF(C1036="-","-",IF(D1036=maxgameno+2,"blank row 2",IF(D1036=maxgameno+1,"blank row 1",INDEX(FixtureCode!$B$4:$AH$128,MATCH($C1036,FixtureCode!$B$4:$B$128,0),MATCH("G"&amp;D1036&amp;"-T2",FixtureCode!$B$4:$AH$4,0)))))</f>
        <v>-</v>
      </c>
      <c r="G1036" s="12" t="str">
        <f>IF(C1036="-","-",IF(AND(ISNUMBER(Fixture!G1040),ISNUMBER(Fixture!I1040),Fixture!F1040&lt;&gt;"BYE",Fixture!J1040&lt;&gt;"BYE"),"Yes","-"))</f>
        <v>-</v>
      </c>
      <c r="H1036" s="9" t="str">
        <f>IF(G1036="-","-",IF(Fixture!G1040&gt;Fixture!I1040,Settings!$G$7,IF(Fixture!G1040=Fixture!I1040,Settings!$G$8,IF(Fixture!G1040&lt;Fixture!I1040,Settings!$G$9,"-"))))</f>
        <v>-</v>
      </c>
      <c r="I1036" s="13" t="str">
        <f>IF(G1036="-","-",IF(Fixture!I1040&gt;Fixture!G1040,Settings!$G$7,IF(Fixture!I1040=Fixture!G1040,Settings!$G$8,IF(Fixture!I1040&lt;Fixture!G1040,Settings!$G$9,"-"))))</f>
        <v>-</v>
      </c>
    </row>
    <row r="1037" spans="3:9" x14ac:dyDescent="0.25">
      <c r="C1037" s="12" t="str">
        <f t="shared" si="34"/>
        <v>-</v>
      </c>
      <c r="D1037" s="9" t="str">
        <f t="shared" si="35"/>
        <v>-</v>
      </c>
      <c r="E1037" s="9" t="str">
        <f>IF(C1037="-","-",IF(D1037=maxgameno+2,"blank row 2",IF(D1037=maxgameno+1,"blank row 1",INDEX(FixtureCode!$B$4:$AH$128,MATCH($C1037,FixtureCode!$B$4:$B$128,0),MATCH("G"&amp;D1037&amp;"-T1",FixtureCode!$B$4:$AH$4,0)))))</f>
        <v>-</v>
      </c>
      <c r="F1037" s="13" t="str">
        <f>IF(C1037="-","-",IF(D1037=maxgameno+2,"blank row 2",IF(D1037=maxgameno+1,"blank row 1",INDEX(FixtureCode!$B$4:$AH$128,MATCH($C1037,FixtureCode!$B$4:$B$128,0),MATCH("G"&amp;D1037&amp;"-T2",FixtureCode!$B$4:$AH$4,0)))))</f>
        <v>-</v>
      </c>
      <c r="G1037" s="12" t="str">
        <f>IF(C1037="-","-",IF(AND(ISNUMBER(Fixture!G1041),ISNUMBER(Fixture!I1041),Fixture!F1041&lt;&gt;"BYE",Fixture!J1041&lt;&gt;"BYE"),"Yes","-"))</f>
        <v>-</v>
      </c>
      <c r="H1037" s="9" t="str">
        <f>IF(G1037="-","-",IF(Fixture!G1041&gt;Fixture!I1041,Settings!$G$7,IF(Fixture!G1041=Fixture!I1041,Settings!$G$8,IF(Fixture!G1041&lt;Fixture!I1041,Settings!$G$9,"-"))))</f>
        <v>-</v>
      </c>
      <c r="I1037" s="13" t="str">
        <f>IF(G1037="-","-",IF(Fixture!I1041&gt;Fixture!G1041,Settings!$G$7,IF(Fixture!I1041=Fixture!G1041,Settings!$G$8,IF(Fixture!I1041&lt;Fixture!G1041,Settings!$G$9,"-"))))</f>
        <v>-</v>
      </c>
    </row>
    <row r="1038" spans="3:9" x14ac:dyDescent="0.25">
      <c r="C1038" s="12" t="str">
        <f t="shared" si="34"/>
        <v>-</v>
      </c>
      <c r="D1038" s="9" t="str">
        <f t="shared" si="35"/>
        <v>-</v>
      </c>
      <c r="E1038" s="9" t="str">
        <f>IF(C1038="-","-",IF(D1038=maxgameno+2,"blank row 2",IF(D1038=maxgameno+1,"blank row 1",INDEX(FixtureCode!$B$4:$AH$128,MATCH($C1038,FixtureCode!$B$4:$B$128,0),MATCH("G"&amp;D1038&amp;"-T1",FixtureCode!$B$4:$AH$4,0)))))</f>
        <v>-</v>
      </c>
      <c r="F1038" s="13" t="str">
        <f>IF(C1038="-","-",IF(D1038=maxgameno+2,"blank row 2",IF(D1038=maxgameno+1,"blank row 1",INDEX(FixtureCode!$B$4:$AH$128,MATCH($C1038,FixtureCode!$B$4:$B$128,0),MATCH("G"&amp;D1038&amp;"-T2",FixtureCode!$B$4:$AH$4,0)))))</f>
        <v>-</v>
      </c>
      <c r="G1038" s="12" t="str">
        <f>IF(C1038="-","-",IF(AND(ISNUMBER(Fixture!G1042),ISNUMBER(Fixture!I1042),Fixture!F1042&lt;&gt;"BYE",Fixture!J1042&lt;&gt;"BYE"),"Yes","-"))</f>
        <v>-</v>
      </c>
      <c r="H1038" s="9" t="str">
        <f>IF(G1038="-","-",IF(Fixture!G1042&gt;Fixture!I1042,Settings!$G$7,IF(Fixture!G1042=Fixture!I1042,Settings!$G$8,IF(Fixture!G1042&lt;Fixture!I1042,Settings!$G$9,"-"))))</f>
        <v>-</v>
      </c>
      <c r="I1038" s="13" t="str">
        <f>IF(G1038="-","-",IF(Fixture!I1042&gt;Fixture!G1042,Settings!$G$7,IF(Fixture!I1042=Fixture!G1042,Settings!$G$8,IF(Fixture!I1042&lt;Fixture!G1042,Settings!$G$9,"-"))))</f>
        <v>-</v>
      </c>
    </row>
    <row r="1039" spans="3:9" x14ac:dyDescent="0.25">
      <c r="C1039" s="12" t="str">
        <f t="shared" si="34"/>
        <v>-</v>
      </c>
      <c r="D1039" s="9" t="str">
        <f t="shared" si="35"/>
        <v>-</v>
      </c>
      <c r="E1039" s="9" t="str">
        <f>IF(C1039="-","-",IF(D1039=maxgameno+2,"blank row 2",IF(D1039=maxgameno+1,"blank row 1",INDEX(FixtureCode!$B$4:$AH$128,MATCH($C1039,FixtureCode!$B$4:$B$128,0),MATCH("G"&amp;D1039&amp;"-T1",FixtureCode!$B$4:$AH$4,0)))))</f>
        <v>-</v>
      </c>
      <c r="F1039" s="13" t="str">
        <f>IF(C1039="-","-",IF(D1039=maxgameno+2,"blank row 2",IF(D1039=maxgameno+1,"blank row 1",INDEX(FixtureCode!$B$4:$AH$128,MATCH($C1039,FixtureCode!$B$4:$B$128,0),MATCH("G"&amp;D1039&amp;"-T2",FixtureCode!$B$4:$AH$4,0)))))</f>
        <v>-</v>
      </c>
      <c r="G1039" s="12" t="str">
        <f>IF(C1039="-","-",IF(AND(ISNUMBER(Fixture!G1043),ISNUMBER(Fixture!I1043),Fixture!F1043&lt;&gt;"BYE",Fixture!J1043&lt;&gt;"BYE"),"Yes","-"))</f>
        <v>-</v>
      </c>
      <c r="H1039" s="9" t="str">
        <f>IF(G1039="-","-",IF(Fixture!G1043&gt;Fixture!I1043,Settings!$G$7,IF(Fixture!G1043=Fixture!I1043,Settings!$G$8,IF(Fixture!G1043&lt;Fixture!I1043,Settings!$G$9,"-"))))</f>
        <v>-</v>
      </c>
      <c r="I1039" s="13" t="str">
        <f>IF(G1039="-","-",IF(Fixture!I1043&gt;Fixture!G1043,Settings!$G$7,IF(Fixture!I1043=Fixture!G1043,Settings!$G$8,IF(Fixture!I1043&lt;Fixture!G1043,Settings!$G$9,"-"))))</f>
        <v>-</v>
      </c>
    </row>
    <row r="1040" spans="3:9" x14ac:dyDescent="0.25">
      <c r="C1040" s="12" t="str">
        <f t="shared" si="34"/>
        <v>-</v>
      </c>
      <c r="D1040" s="9" t="str">
        <f t="shared" si="35"/>
        <v>-</v>
      </c>
      <c r="E1040" s="9" t="str">
        <f>IF(C1040="-","-",IF(D1040=maxgameno+2,"blank row 2",IF(D1040=maxgameno+1,"blank row 1",INDEX(FixtureCode!$B$4:$AH$128,MATCH($C1040,FixtureCode!$B$4:$B$128,0),MATCH("G"&amp;D1040&amp;"-T1",FixtureCode!$B$4:$AH$4,0)))))</f>
        <v>-</v>
      </c>
      <c r="F1040" s="13" t="str">
        <f>IF(C1040="-","-",IF(D1040=maxgameno+2,"blank row 2",IF(D1040=maxgameno+1,"blank row 1",INDEX(FixtureCode!$B$4:$AH$128,MATCH($C1040,FixtureCode!$B$4:$B$128,0),MATCH("G"&amp;D1040&amp;"-T2",FixtureCode!$B$4:$AH$4,0)))))</f>
        <v>-</v>
      </c>
      <c r="G1040" s="12" t="str">
        <f>IF(C1040="-","-",IF(AND(ISNUMBER(Fixture!G1044),ISNUMBER(Fixture!I1044),Fixture!F1044&lt;&gt;"BYE",Fixture!J1044&lt;&gt;"BYE"),"Yes","-"))</f>
        <v>-</v>
      </c>
      <c r="H1040" s="9" t="str">
        <f>IF(G1040="-","-",IF(Fixture!G1044&gt;Fixture!I1044,Settings!$G$7,IF(Fixture!G1044=Fixture!I1044,Settings!$G$8,IF(Fixture!G1044&lt;Fixture!I1044,Settings!$G$9,"-"))))</f>
        <v>-</v>
      </c>
      <c r="I1040" s="13" t="str">
        <f>IF(G1040="-","-",IF(Fixture!I1044&gt;Fixture!G1044,Settings!$G$7,IF(Fixture!I1044=Fixture!G1044,Settings!$G$8,IF(Fixture!I1044&lt;Fixture!G1044,Settings!$G$9,"-"))))</f>
        <v>-</v>
      </c>
    </row>
    <row r="1041" spans="3:9" x14ac:dyDescent="0.25">
      <c r="C1041" s="12" t="str">
        <f t="shared" si="34"/>
        <v>-</v>
      </c>
      <c r="D1041" s="9" t="str">
        <f t="shared" si="35"/>
        <v>-</v>
      </c>
      <c r="E1041" s="9" t="str">
        <f>IF(C1041="-","-",IF(D1041=maxgameno+2,"blank row 2",IF(D1041=maxgameno+1,"blank row 1",INDEX(FixtureCode!$B$4:$AH$128,MATCH($C1041,FixtureCode!$B$4:$B$128,0),MATCH("G"&amp;D1041&amp;"-T1",FixtureCode!$B$4:$AH$4,0)))))</f>
        <v>-</v>
      </c>
      <c r="F1041" s="13" t="str">
        <f>IF(C1041="-","-",IF(D1041=maxgameno+2,"blank row 2",IF(D1041=maxgameno+1,"blank row 1",INDEX(FixtureCode!$B$4:$AH$128,MATCH($C1041,FixtureCode!$B$4:$B$128,0),MATCH("G"&amp;D1041&amp;"-T2",FixtureCode!$B$4:$AH$4,0)))))</f>
        <v>-</v>
      </c>
      <c r="G1041" s="12" t="str">
        <f>IF(C1041="-","-",IF(AND(ISNUMBER(Fixture!G1045),ISNUMBER(Fixture!I1045),Fixture!F1045&lt;&gt;"BYE",Fixture!J1045&lt;&gt;"BYE"),"Yes","-"))</f>
        <v>-</v>
      </c>
      <c r="H1041" s="9" t="str">
        <f>IF(G1041="-","-",IF(Fixture!G1045&gt;Fixture!I1045,Settings!$G$7,IF(Fixture!G1045=Fixture!I1045,Settings!$G$8,IF(Fixture!G1045&lt;Fixture!I1045,Settings!$G$9,"-"))))</f>
        <v>-</v>
      </c>
      <c r="I1041" s="13" t="str">
        <f>IF(G1041="-","-",IF(Fixture!I1045&gt;Fixture!G1045,Settings!$G$7,IF(Fixture!I1045=Fixture!G1045,Settings!$G$8,IF(Fixture!I1045&lt;Fixture!G1045,Settings!$G$9,"-"))))</f>
        <v>-</v>
      </c>
    </row>
    <row r="1042" spans="3:9" x14ac:dyDescent="0.25">
      <c r="C1042" s="12" t="str">
        <f t="shared" si="34"/>
        <v>-</v>
      </c>
      <c r="D1042" s="9" t="str">
        <f t="shared" si="35"/>
        <v>-</v>
      </c>
      <c r="E1042" s="9" t="str">
        <f>IF(C1042="-","-",IF(D1042=maxgameno+2,"blank row 2",IF(D1042=maxgameno+1,"blank row 1",INDEX(FixtureCode!$B$4:$AH$128,MATCH($C1042,FixtureCode!$B$4:$B$128,0),MATCH("G"&amp;D1042&amp;"-T1",FixtureCode!$B$4:$AH$4,0)))))</f>
        <v>-</v>
      </c>
      <c r="F1042" s="13" t="str">
        <f>IF(C1042="-","-",IF(D1042=maxgameno+2,"blank row 2",IF(D1042=maxgameno+1,"blank row 1",INDEX(FixtureCode!$B$4:$AH$128,MATCH($C1042,FixtureCode!$B$4:$B$128,0),MATCH("G"&amp;D1042&amp;"-T2",FixtureCode!$B$4:$AH$4,0)))))</f>
        <v>-</v>
      </c>
      <c r="G1042" s="12" t="str">
        <f>IF(C1042="-","-",IF(AND(ISNUMBER(Fixture!G1046),ISNUMBER(Fixture!I1046),Fixture!F1046&lt;&gt;"BYE",Fixture!J1046&lt;&gt;"BYE"),"Yes","-"))</f>
        <v>-</v>
      </c>
      <c r="H1042" s="9" t="str">
        <f>IF(G1042="-","-",IF(Fixture!G1046&gt;Fixture!I1046,Settings!$G$7,IF(Fixture!G1046=Fixture!I1046,Settings!$G$8,IF(Fixture!G1046&lt;Fixture!I1046,Settings!$G$9,"-"))))</f>
        <v>-</v>
      </c>
      <c r="I1042" s="13" t="str">
        <f>IF(G1042="-","-",IF(Fixture!I1046&gt;Fixture!G1046,Settings!$G$7,IF(Fixture!I1046=Fixture!G1046,Settings!$G$8,IF(Fixture!I1046&lt;Fixture!G1046,Settings!$G$9,"-"))))</f>
        <v>-</v>
      </c>
    </row>
    <row r="1043" spans="3:9" x14ac:dyDescent="0.25">
      <c r="C1043" s="12" t="str">
        <f t="shared" si="34"/>
        <v>-</v>
      </c>
      <c r="D1043" s="9" t="str">
        <f t="shared" si="35"/>
        <v>-</v>
      </c>
      <c r="E1043" s="9" t="str">
        <f>IF(C1043="-","-",IF(D1043=maxgameno+2,"blank row 2",IF(D1043=maxgameno+1,"blank row 1",INDEX(FixtureCode!$B$4:$AH$128,MATCH($C1043,FixtureCode!$B$4:$B$128,0),MATCH("G"&amp;D1043&amp;"-T1",FixtureCode!$B$4:$AH$4,0)))))</f>
        <v>-</v>
      </c>
      <c r="F1043" s="13" t="str">
        <f>IF(C1043="-","-",IF(D1043=maxgameno+2,"blank row 2",IF(D1043=maxgameno+1,"blank row 1",INDEX(FixtureCode!$B$4:$AH$128,MATCH($C1043,FixtureCode!$B$4:$B$128,0),MATCH("G"&amp;D1043&amp;"-T2",FixtureCode!$B$4:$AH$4,0)))))</f>
        <v>-</v>
      </c>
      <c r="G1043" s="12" t="str">
        <f>IF(C1043="-","-",IF(AND(ISNUMBER(Fixture!G1047),ISNUMBER(Fixture!I1047),Fixture!F1047&lt;&gt;"BYE",Fixture!J1047&lt;&gt;"BYE"),"Yes","-"))</f>
        <v>-</v>
      </c>
      <c r="H1043" s="9" t="str">
        <f>IF(G1043="-","-",IF(Fixture!G1047&gt;Fixture!I1047,Settings!$G$7,IF(Fixture!G1047=Fixture!I1047,Settings!$G$8,IF(Fixture!G1047&lt;Fixture!I1047,Settings!$G$9,"-"))))</f>
        <v>-</v>
      </c>
      <c r="I1043" s="13" t="str">
        <f>IF(G1043="-","-",IF(Fixture!I1047&gt;Fixture!G1047,Settings!$G$7,IF(Fixture!I1047=Fixture!G1047,Settings!$G$8,IF(Fixture!I1047&lt;Fixture!G1047,Settings!$G$9,"-"))))</f>
        <v>-</v>
      </c>
    </row>
    <row r="1044" spans="3:9" x14ac:dyDescent="0.25">
      <c r="C1044" s="12" t="str">
        <f t="shared" si="34"/>
        <v>-</v>
      </c>
      <c r="D1044" s="9" t="str">
        <f t="shared" si="35"/>
        <v>-</v>
      </c>
      <c r="E1044" s="9" t="str">
        <f>IF(C1044="-","-",IF(D1044=maxgameno+2,"blank row 2",IF(D1044=maxgameno+1,"blank row 1",INDEX(FixtureCode!$B$4:$AH$128,MATCH($C1044,FixtureCode!$B$4:$B$128,0),MATCH("G"&amp;D1044&amp;"-T1",FixtureCode!$B$4:$AH$4,0)))))</f>
        <v>-</v>
      </c>
      <c r="F1044" s="13" t="str">
        <f>IF(C1044="-","-",IF(D1044=maxgameno+2,"blank row 2",IF(D1044=maxgameno+1,"blank row 1",INDEX(FixtureCode!$B$4:$AH$128,MATCH($C1044,FixtureCode!$B$4:$B$128,0),MATCH("G"&amp;D1044&amp;"-T2",FixtureCode!$B$4:$AH$4,0)))))</f>
        <v>-</v>
      </c>
      <c r="G1044" s="12" t="str">
        <f>IF(C1044="-","-",IF(AND(ISNUMBER(Fixture!G1048),ISNUMBER(Fixture!I1048),Fixture!F1048&lt;&gt;"BYE",Fixture!J1048&lt;&gt;"BYE"),"Yes","-"))</f>
        <v>-</v>
      </c>
      <c r="H1044" s="9" t="str">
        <f>IF(G1044="-","-",IF(Fixture!G1048&gt;Fixture!I1048,Settings!$G$7,IF(Fixture!G1048=Fixture!I1048,Settings!$G$8,IF(Fixture!G1048&lt;Fixture!I1048,Settings!$G$9,"-"))))</f>
        <v>-</v>
      </c>
      <c r="I1044" s="13" t="str">
        <f>IF(G1044="-","-",IF(Fixture!I1048&gt;Fixture!G1048,Settings!$G$7,IF(Fixture!I1048=Fixture!G1048,Settings!$G$8,IF(Fixture!I1048&lt;Fixture!G1048,Settings!$G$9,"-"))))</f>
        <v>-</v>
      </c>
    </row>
    <row r="1045" spans="3:9" x14ac:dyDescent="0.25">
      <c r="C1045" s="12" t="str">
        <f t="shared" si="34"/>
        <v>-</v>
      </c>
      <c r="D1045" s="9" t="str">
        <f t="shared" si="35"/>
        <v>-</v>
      </c>
      <c r="E1045" s="9" t="str">
        <f>IF(C1045="-","-",IF(D1045=maxgameno+2,"blank row 2",IF(D1045=maxgameno+1,"blank row 1",INDEX(FixtureCode!$B$4:$AH$128,MATCH($C1045,FixtureCode!$B$4:$B$128,0),MATCH("G"&amp;D1045&amp;"-T1",FixtureCode!$B$4:$AH$4,0)))))</f>
        <v>-</v>
      </c>
      <c r="F1045" s="13" t="str">
        <f>IF(C1045="-","-",IF(D1045=maxgameno+2,"blank row 2",IF(D1045=maxgameno+1,"blank row 1",INDEX(FixtureCode!$B$4:$AH$128,MATCH($C1045,FixtureCode!$B$4:$B$128,0),MATCH("G"&amp;D1045&amp;"-T2",FixtureCode!$B$4:$AH$4,0)))))</f>
        <v>-</v>
      </c>
      <c r="G1045" s="12" t="str">
        <f>IF(C1045="-","-",IF(AND(ISNUMBER(Fixture!G1049),ISNUMBER(Fixture!I1049),Fixture!F1049&lt;&gt;"BYE",Fixture!J1049&lt;&gt;"BYE"),"Yes","-"))</f>
        <v>-</v>
      </c>
      <c r="H1045" s="9" t="str">
        <f>IF(G1045="-","-",IF(Fixture!G1049&gt;Fixture!I1049,Settings!$G$7,IF(Fixture!G1049=Fixture!I1049,Settings!$G$8,IF(Fixture!G1049&lt;Fixture!I1049,Settings!$G$9,"-"))))</f>
        <v>-</v>
      </c>
      <c r="I1045" s="13" t="str">
        <f>IF(G1045="-","-",IF(Fixture!I1049&gt;Fixture!G1049,Settings!$G$7,IF(Fixture!I1049=Fixture!G1049,Settings!$G$8,IF(Fixture!I1049&lt;Fixture!G1049,Settings!$G$9,"-"))))</f>
        <v>-</v>
      </c>
    </row>
    <row r="1046" spans="3:9" x14ac:dyDescent="0.25">
      <c r="C1046" s="12" t="str">
        <f t="shared" si="34"/>
        <v>-</v>
      </c>
      <c r="D1046" s="9" t="str">
        <f t="shared" si="35"/>
        <v>-</v>
      </c>
      <c r="E1046" s="9" t="str">
        <f>IF(C1046="-","-",IF(D1046=maxgameno+2,"blank row 2",IF(D1046=maxgameno+1,"blank row 1",INDEX(FixtureCode!$B$4:$AH$128,MATCH($C1046,FixtureCode!$B$4:$B$128,0),MATCH("G"&amp;D1046&amp;"-T1",FixtureCode!$B$4:$AH$4,0)))))</f>
        <v>-</v>
      </c>
      <c r="F1046" s="13" t="str">
        <f>IF(C1046="-","-",IF(D1046=maxgameno+2,"blank row 2",IF(D1046=maxgameno+1,"blank row 1",INDEX(FixtureCode!$B$4:$AH$128,MATCH($C1046,FixtureCode!$B$4:$B$128,0),MATCH("G"&amp;D1046&amp;"-T2",FixtureCode!$B$4:$AH$4,0)))))</f>
        <v>-</v>
      </c>
      <c r="G1046" s="12" t="str">
        <f>IF(C1046="-","-",IF(AND(ISNUMBER(Fixture!G1050),ISNUMBER(Fixture!I1050),Fixture!F1050&lt;&gt;"BYE",Fixture!J1050&lt;&gt;"BYE"),"Yes","-"))</f>
        <v>-</v>
      </c>
      <c r="H1046" s="9" t="str">
        <f>IF(G1046="-","-",IF(Fixture!G1050&gt;Fixture!I1050,Settings!$G$7,IF(Fixture!G1050=Fixture!I1050,Settings!$G$8,IF(Fixture!G1050&lt;Fixture!I1050,Settings!$G$9,"-"))))</f>
        <v>-</v>
      </c>
      <c r="I1046" s="13" t="str">
        <f>IF(G1046="-","-",IF(Fixture!I1050&gt;Fixture!G1050,Settings!$G$7,IF(Fixture!I1050=Fixture!G1050,Settings!$G$8,IF(Fixture!I1050&lt;Fixture!G1050,Settings!$G$9,"-"))))</f>
        <v>-</v>
      </c>
    </row>
    <row r="1047" spans="3:9" x14ac:dyDescent="0.25">
      <c r="C1047" s="12" t="str">
        <f t="shared" si="34"/>
        <v>-</v>
      </c>
      <c r="D1047" s="9" t="str">
        <f t="shared" si="35"/>
        <v>-</v>
      </c>
      <c r="E1047" s="9" t="str">
        <f>IF(C1047="-","-",IF(D1047=maxgameno+2,"blank row 2",IF(D1047=maxgameno+1,"blank row 1",INDEX(FixtureCode!$B$4:$AH$128,MATCH($C1047,FixtureCode!$B$4:$B$128,0),MATCH("G"&amp;D1047&amp;"-T1",FixtureCode!$B$4:$AH$4,0)))))</f>
        <v>-</v>
      </c>
      <c r="F1047" s="13" t="str">
        <f>IF(C1047="-","-",IF(D1047=maxgameno+2,"blank row 2",IF(D1047=maxgameno+1,"blank row 1",INDEX(FixtureCode!$B$4:$AH$128,MATCH($C1047,FixtureCode!$B$4:$B$128,0),MATCH("G"&amp;D1047&amp;"-T2",FixtureCode!$B$4:$AH$4,0)))))</f>
        <v>-</v>
      </c>
      <c r="G1047" s="12" t="str">
        <f>IF(C1047="-","-",IF(AND(ISNUMBER(Fixture!G1051),ISNUMBER(Fixture!I1051),Fixture!F1051&lt;&gt;"BYE",Fixture!J1051&lt;&gt;"BYE"),"Yes","-"))</f>
        <v>-</v>
      </c>
      <c r="H1047" s="9" t="str">
        <f>IF(G1047="-","-",IF(Fixture!G1051&gt;Fixture!I1051,Settings!$G$7,IF(Fixture!G1051=Fixture!I1051,Settings!$G$8,IF(Fixture!G1051&lt;Fixture!I1051,Settings!$G$9,"-"))))</f>
        <v>-</v>
      </c>
      <c r="I1047" s="13" t="str">
        <f>IF(G1047="-","-",IF(Fixture!I1051&gt;Fixture!G1051,Settings!$G$7,IF(Fixture!I1051=Fixture!G1051,Settings!$G$8,IF(Fixture!I1051&lt;Fixture!G1051,Settings!$G$9,"-"))))</f>
        <v>-</v>
      </c>
    </row>
    <row r="1048" spans="3:9" x14ac:dyDescent="0.25">
      <c r="C1048" s="12" t="str">
        <f t="shared" si="34"/>
        <v>-</v>
      </c>
      <c r="D1048" s="9" t="str">
        <f t="shared" si="35"/>
        <v>-</v>
      </c>
      <c r="E1048" s="9" t="str">
        <f>IF(C1048="-","-",IF(D1048=maxgameno+2,"blank row 2",IF(D1048=maxgameno+1,"blank row 1",INDEX(FixtureCode!$B$4:$AH$128,MATCH($C1048,FixtureCode!$B$4:$B$128,0),MATCH("G"&amp;D1048&amp;"-T1",FixtureCode!$B$4:$AH$4,0)))))</f>
        <v>-</v>
      </c>
      <c r="F1048" s="13" t="str">
        <f>IF(C1048="-","-",IF(D1048=maxgameno+2,"blank row 2",IF(D1048=maxgameno+1,"blank row 1",INDEX(FixtureCode!$B$4:$AH$128,MATCH($C1048,FixtureCode!$B$4:$B$128,0),MATCH("G"&amp;D1048&amp;"-T2",FixtureCode!$B$4:$AH$4,0)))))</f>
        <v>-</v>
      </c>
      <c r="G1048" s="12" t="str">
        <f>IF(C1048="-","-",IF(AND(ISNUMBER(Fixture!G1052),ISNUMBER(Fixture!I1052),Fixture!F1052&lt;&gt;"BYE",Fixture!J1052&lt;&gt;"BYE"),"Yes","-"))</f>
        <v>-</v>
      </c>
      <c r="H1048" s="9" t="str">
        <f>IF(G1048="-","-",IF(Fixture!G1052&gt;Fixture!I1052,Settings!$G$7,IF(Fixture!G1052=Fixture!I1052,Settings!$G$8,IF(Fixture!G1052&lt;Fixture!I1052,Settings!$G$9,"-"))))</f>
        <v>-</v>
      </c>
      <c r="I1048" s="13" t="str">
        <f>IF(G1048="-","-",IF(Fixture!I1052&gt;Fixture!G1052,Settings!$G$7,IF(Fixture!I1052=Fixture!G1052,Settings!$G$8,IF(Fixture!I1052&lt;Fixture!G1052,Settings!$G$9,"-"))))</f>
        <v>-</v>
      </c>
    </row>
    <row r="1049" spans="3:9" x14ac:dyDescent="0.25">
      <c r="C1049" s="12" t="str">
        <f t="shared" si="34"/>
        <v>-</v>
      </c>
      <c r="D1049" s="9" t="str">
        <f t="shared" si="35"/>
        <v>-</v>
      </c>
      <c r="E1049" s="9" t="str">
        <f>IF(C1049="-","-",IF(D1049=maxgameno+2,"blank row 2",IF(D1049=maxgameno+1,"blank row 1",INDEX(FixtureCode!$B$4:$AH$128,MATCH($C1049,FixtureCode!$B$4:$B$128,0),MATCH("G"&amp;D1049&amp;"-T1",FixtureCode!$B$4:$AH$4,0)))))</f>
        <v>-</v>
      </c>
      <c r="F1049" s="13" t="str">
        <f>IF(C1049="-","-",IF(D1049=maxgameno+2,"blank row 2",IF(D1049=maxgameno+1,"blank row 1",INDEX(FixtureCode!$B$4:$AH$128,MATCH($C1049,FixtureCode!$B$4:$B$128,0),MATCH("G"&amp;D1049&amp;"-T2",FixtureCode!$B$4:$AH$4,0)))))</f>
        <v>-</v>
      </c>
      <c r="G1049" s="12" t="str">
        <f>IF(C1049="-","-",IF(AND(ISNUMBER(Fixture!G1053),ISNUMBER(Fixture!I1053),Fixture!F1053&lt;&gt;"BYE",Fixture!J1053&lt;&gt;"BYE"),"Yes","-"))</f>
        <v>-</v>
      </c>
      <c r="H1049" s="9" t="str">
        <f>IF(G1049="-","-",IF(Fixture!G1053&gt;Fixture!I1053,Settings!$G$7,IF(Fixture!G1053=Fixture!I1053,Settings!$G$8,IF(Fixture!G1053&lt;Fixture!I1053,Settings!$G$9,"-"))))</f>
        <v>-</v>
      </c>
      <c r="I1049" s="13" t="str">
        <f>IF(G1049="-","-",IF(Fixture!I1053&gt;Fixture!G1053,Settings!$G$7,IF(Fixture!I1053=Fixture!G1053,Settings!$G$8,IF(Fixture!I1053&lt;Fixture!G1053,Settings!$G$9,"-"))))</f>
        <v>-</v>
      </c>
    </row>
    <row r="1050" spans="3:9" x14ac:dyDescent="0.25">
      <c r="C1050" s="12" t="str">
        <f t="shared" si="34"/>
        <v>-</v>
      </c>
      <c r="D1050" s="9" t="str">
        <f t="shared" si="35"/>
        <v>-</v>
      </c>
      <c r="E1050" s="9" t="str">
        <f>IF(C1050="-","-",IF(D1050=maxgameno+2,"blank row 2",IF(D1050=maxgameno+1,"blank row 1",INDEX(FixtureCode!$B$4:$AH$128,MATCH($C1050,FixtureCode!$B$4:$B$128,0),MATCH("G"&amp;D1050&amp;"-T1",FixtureCode!$B$4:$AH$4,0)))))</f>
        <v>-</v>
      </c>
      <c r="F1050" s="13" t="str">
        <f>IF(C1050="-","-",IF(D1050=maxgameno+2,"blank row 2",IF(D1050=maxgameno+1,"blank row 1",INDEX(FixtureCode!$B$4:$AH$128,MATCH($C1050,FixtureCode!$B$4:$B$128,0),MATCH("G"&amp;D1050&amp;"-T2",FixtureCode!$B$4:$AH$4,0)))))</f>
        <v>-</v>
      </c>
      <c r="G1050" s="12" t="str">
        <f>IF(C1050="-","-",IF(AND(ISNUMBER(Fixture!G1054),ISNUMBER(Fixture!I1054),Fixture!F1054&lt;&gt;"BYE",Fixture!J1054&lt;&gt;"BYE"),"Yes","-"))</f>
        <v>-</v>
      </c>
      <c r="H1050" s="9" t="str">
        <f>IF(G1050="-","-",IF(Fixture!G1054&gt;Fixture!I1054,Settings!$G$7,IF(Fixture!G1054=Fixture!I1054,Settings!$G$8,IF(Fixture!G1054&lt;Fixture!I1054,Settings!$G$9,"-"))))</f>
        <v>-</v>
      </c>
      <c r="I1050" s="13" t="str">
        <f>IF(G1050="-","-",IF(Fixture!I1054&gt;Fixture!G1054,Settings!$G$7,IF(Fixture!I1054=Fixture!G1054,Settings!$G$8,IF(Fixture!I1054&lt;Fixture!G1054,Settings!$G$9,"-"))))</f>
        <v>-</v>
      </c>
    </row>
    <row r="1051" spans="3:9" x14ac:dyDescent="0.25">
      <c r="C1051" s="12" t="str">
        <f t="shared" si="34"/>
        <v>-</v>
      </c>
      <c r="D1051" s="9" t="str">
        <f t="shared" si="35"/>
        <v>-</v>
      </c>
      <c r="E1051" s="9" t="str">
        <f>IF(C1051="-","-",IF(D1051=maxgameno+2,"blank row 2",IF(D1051=maxgameno+1,"blank row 1",INDEX(FixtureCode!$B$4:$AH$128,MATCH($C1051,FixtureCode!$B$4:$B$128,0),MATCH("G"&amp;D1051&amp;"-T1",FixtureCode!$B$4:$AH$4,0)))))</f>
        <v>-</v>
      </c>
      <c r="F1051" s="13" t="str">
        <f>IF(C1051="-","-",IF(D1051=maxgameno+2,"blank row 2",IF(D1051=maxgameno+1,"blank row 1",INDEX(FixtureCode!$B$4:$AH$128,MATCH($C1051,FixtureCode!$B$4:$B$128,0),MATCH("G"&amp;D1051&amp;"-T2",FixtureCode!$B$4:$AH$4,0)))))</f>
        <v>-</v>
      </c>
      <c r="G1051" s="12" t="str">
        <f>IF(C1051="-","-",IF(AND(ISNUMBER(Fixture!G1055),ISNUMBER(Fixture!I1055),Fixture!F1055&lt;&gt;"BYE",Fixture!J1055&lt;&gt;"BYE"),"Yes","-"))</f>
        <v>-</v>
      </c>
      <c r="H1051" s="9" t="str">
        <f>IF(G1051="-","-",IF(Fixture!G1055&gt;Fixture!I1055,Settings!$G$7,IF(Fixture!G1055=Fixture!I1055,Settings!$G$8,IF(Fixture!G1055&lt;Fixture!I1055,Settings!$G$9,"-"))))</f>
        <v>-</v>
      </c>
      <c r="I1051" s="13" t="str">
        <f>IF(G1051="-","-",IF(Fixture!I1055&gt;Fixture!G1055,Settings!$G$7,IF(Fixture!I1055=Fixture!G1055,Settings!$G$8,IF(Fixture!I1055&lt;Fixture!G1055,Settings!$G$9,"-"))))</f>
        <v>-</v>
      </c>
    </row>
    <row r="1052" spans="3:9" x14ac:dyDescent="0.25">
      <c r="C1052" s="12" t="str">
        <f t="shared" si="34"/>
        <v>-</v>
      </c>
      <c r="D1052" s="9" t="str">
        <f t="shared" si="35"/>
        <v>-</v>
      </c>
      <c r="E1052" s="9" t="str">
        <f>IF(C1052="-","-",IF(D1052=maxgameno+2,"blank row 2",IF(D1052=maxgameno+1,"blank row 1",INDEX(FixtureCode!$B$4:$AH$128,MATCH($C1052,FixtureCode!$B$4:$B$128,0),MATCH("G"&amp;D1052&amp;"-T1",FixtureCode!$B$4:$AH$4,0)))))</f>
        <v>-</v>
      </c>
      <c r="F1052" s="13" t="str">
        <f>IF(C1052="-","-",IF(D1052=maxgameno+2,"blank row 2",IF(D1052=maxgameno+1,"blank row 1",INDEX(FixtureCode!$B$4:$AH$128,MATCH($C1052,FixtureCode!$B$4:$B$128,0),MATCH("G"&amp;D1052&amp;"-T2",FixtureCode!$B$4:$AH$4,0)))))</f>
        <v>-</v>
      </c>
      <c r="G1052" s="12" t="str">
        <f>IF(C1052="-","-",IF(AND(ISNUMBER(Fixture!G1056),ISNUMBER(Fixture!I1056),Fixture!F1056&lt;&gt;"BYE",Fixture!J1056&lt;&gt;"BYE"),"Yes","-"))</f>
        <v>-</v>
      </c>
      <c r="H1052" s="9" t="str">
        <f>IF(G1052="-","-",IF(Fixture!G1056&gt;Fixture!I1056,Settings!$G$7,IF(Fixture!G1056=Fixture!I1056,Settings!$G$8,IF(Fixture!G1056&lt;Fixture!I1056,Settings!$G$9,"-"))))</f>
        <v>-</v>
      </c>
      <c r="I1052" s="13" t="str">
        <f>IF(G1052="-","-",IF(Fixture!I1056&gt;Fixture!G1056,Settings!$G$7,IF(Fixture!I1056=Fixture!G1056,Settings!$G$8,IF(Fixture!I1056&lt;Fixture!G1056,Settings!$G$9,"-"))))</f>
        <v>-</v>
      </c>
    </row>
    <row r="1053" spans="3:9" x14ac:dyDescent="0.25">
      <c r="C1053" s="12" t="str">
        <f t="shared" si="34"/>
        <v>-</v>
      </c>
      <c r="D1053" s="9" t="str">
        <f t="shared" si="35"/>
        <v>-</v>
      </c>
      <c r="E1053" s="9" t="str">
        <f>IF(C1053="-","-",IF(D1053=maxgameno+2,"blank row 2",IF(D1053=maxgameno+1,"blank row 1",INDEX(FixtureCode!$B$4:$AH$128,MATCH($C1053,FixtureCode!$B$4:$B$128,0),MATCH("G"&amp;D1053&amp;"-T1",FixtureCode!$B$4:$AH$4,0)))))</f>
        <v>-</v>
      </c>
      <c r="F1053" s="13" t="str">
        <f>IF(C1053="-","-",IF(D1053=maxgameno+2,"blank row 2",IF(D1053=maxgameno+1,"blank row 1",INDEX(FixtureCode!$B$4:$AH$128,MATCH($C1053,FixtureCode!$B$4:$B$128,0),MATCH("G"&amp;D1053&amp;"-T2",FixtureCode!$B$4:$AH$4,0)))))</f>
        <v>-</v>
      </c>
      <c r="G1053" s="12" t="str">
        <f>IF(C1053="-","-",IF(AND(ISNUMBER(Fixture!G1057),ISNUMBER(Fixture!I1057),Fixture!F1057&lt;&gt;"BYE",Fixture!J1057&lt;&gt;"BYE"),"Yes","-"))</f>
        <v>-</v>
      </c>
      <c r="H1053" s="9" t="str">
        <f>IF(G1053="-","-",IF(Fixture!G1057&gt;Fixture!I1057,Settings!$G$7,IF(Fixture!G1057=Fixture!I1057,Settings!$G$8,IF(Fixture!G1057&lt;Fixture!I1057,Settings!$G$9,"-"))))</f>
        <v>-</v>
      </c>
      <c r="I1053" s="13" t="str">
        <f>IF(G1053="-","-",IF(Fixture!I1057&gt;Fixture!G1057,Settings!$G$7,IF(Fixture!I1057=Fixture!G1057,Settings!$G$8,IF(Fixture!I1057&lt;Fixture!G1057,Settings!$G$9,"-"))))</f>
        <v>-</v>
      </c>
    </row>
    <row r="1054" spans="3:9" x14ac:dyDescent="0.25">
      <c r="C1054" s="12" t="str">
        <f t="shared" si="34"/>
        <v>-</v>
      </c>
      <c r="D1054" s="9" t="str">
        <f t="shared" si="35"/>
        <v>-</v>
      </c>
      <c r="E1054" s="9" t="str">
        <f>IF(C1054="-","-",IF(D1054=maxgameno+2,"blank row 2",IF(D1054=maxgameno+1,"blank row 1",INDEX(FixtureCode!$B$4:$AH$128,MATCH($C1054,FixtureCode!$B$4:$B$128,0),MATCH("G"&amp;D1054&amp;"-T1",FixtureCode!$B$4:$AH$4,0)))))</f>
        <v>-</v>
      </c>
      <c r="F1054" s="13" t="str">
        <f>IF(C1054="-","-",IF(D1054=maxgameno+2,"blank row 2",IF(D1054=maxgameno+1,"blank row 1",INDEX(FixtureCode!$B$4:$AH$128,MATCH($C1054,FixtureCode!$B$4:$B$128,0),MATCH("G"&amp;D1054&amp;"-T2",FixtureCode!$B$4:$AH$4,0)))))</f>
        <v>-</v>
      </c>
      <c r="G1054" s="12" t="str">
        <f>IF(C1054="-","-",IF(AND(ISNUMBER(Fixture!G1058),ISNUMBER(Fixture!I1058),Fixture!F1058&lt;&gt;"BYE",Fixture!J1058&lt;&gt;"BYE"),"Yes","-"))</f>
        <v>-</v>
      </c>
      <c r="H1054" s="9" t="str">
        <f>IF(G1054="-","-",IF(Fixture!G1058&gt;Fixture!I1058,Settings!$G$7,IF(Fixture!G1058=Fixture!I1058,Settings!$G$8,IF(Fixture!G1058&lt;Fixture!I1058,Settings!$G$9,"-"))))</f>
        <v>-</v>
      </c>
      <c r="I1054" s="13" t="str">
        <f>IF(G1054="-","-",IF(Fixture!I1058&gt;Fixture!G1058,Settings!$G$7,IF(Fixture!I1058=Fixture!G1058,Settings!$G$8,IF(Fixture!I1058&lt;Fixture!G1058,Settings!$G$9,"-"))))</f>
        <v>-</v>
      </c>
    </row>
    <row r="1055" spans="3:9" x14ac:dyDescent="0.25">
      <c r="C1055" s="12" t="str">
        <f t="shared" si="34"/>
        <v>-</v>
      </c>
      <c r="D1055" s="9" t="str">
        <f t="shared" si="35"/>
        <v>-</v>
      </c>
      <c r="E1055" s="9" t="str">
        <f>IF(C1055="-","-",IF(D1055=maxgameno+2,"blank row 2",IF(D1055=maxgameno+1,"blank row 1",INDEX(FixtureCode!$B$4:$AH$128,MATCH($C1055,FixtureCode!$B$4:$B$128,0),MATCH("G"&amp;D1055&amp;"-T1",FixtureCode!$B$4:$AH$4,0)))))</f>
        <v>-</v>
      </c>
      <c r="F1055" s="13" t="str">
        <f>IF(C1055="-","-",IF(D1055=maxgameno+2,"blank row 2",IF(D1055=maxgameno+1,"blank row 1",INDEX(FixtureCode!$B$4:$AH$128,MATCH($C1055,FixtureCode!$B$4:$B$128,0),MATCH("G"&amp;D1055&amp;"-T2",FixtureCode!$B$4:$AH$4,0)))))</f>
        <v>-</v>
      </c>
      <c r="G1055" s="12" t="str">
        <f>IF(C1055="-","-",IF(AND(ISNUMBER(Fixture!G1059),ISNUMBER(Fixture!I1059),Fixture!F1059&lt;&gt;"BYE",Fixture!J1059&lt;&gt;"BYE"),"Yes","-"))</f>
        <v>-</v>
      </c>
      <c r="H1055" s="9" t="str">
        <f>IF(G1055="-","-",IF(Fixture!G1059&gt;Fixture!I1059,Settings!$G$7,IF(Fixture!G1059=Fixture!I1059,Settings!$G$8,IF(Fixture!G1059&lt;Fixture!I1059,Settings!$G$9,"-"))))</f>
        <v>-</v>
      </c>
      <c r="I1055" s="13" t="str">
        <f>IF(G1055="-","-",IF(Fixture!I1059&gt;Fixture!G1059,Settings!$G$7,IF(Fixture!I1059=Fixture!G1059,Settings!$G$8,IF(Fixture!I1059&lt;Fixture!G1059,Settings!$G$9,"-"))))</f>
        <v>-</v>
      </c>
    </row>
    <row r="1056" spans="3:9" x14ac:dyDescent="0.25">
      <c r="C1056" s="12" t="str">
        <f t="shared" si="34"/>
        <v>-</v>
      </c>
      <c r="D1056" s="9" t="str">
        <f t="shared" si="35"/>
        <v>-</v>
      </c>
      <c r="E1056" s="9" t="str">
        <f>IF(C1056="-","-",IF(D1056=maxgameno+2,"blank row 2",IF(D1056=maxgameno+1,"blank row 1",INDEX(FixtureCode!$B$4:$AH$128,MATCH($C1056,FixtureCode!$B$4:$B$128,0),MATCH("G"&amp;D1056&amp;"-T1",FixtureCode!$B$4:$AH$4,0)))))</f>
        <v>-</v>
      </c>
      <c r="F1056" s="13" t="str">
        <f>IF(C1056="-","-",IF(D1056=maxgameno+2,"blank row 2",IF(D1056=maxgameno+1,"blank row 1",INDEX(FixtureCode!$B$4:$AH$128,MATCH($C1056,FixtureCode!$B$4:$B$128,0),MATCH("G"&amp;D1056&amp;"-T2",FixtureCode!$B$4:$AH$4,0)))))</f>
        <v>-</v>
      </c>
      <c r="G1056" s="12" t="str">
        <f>IF(C1056="-","-",IF(AND(ISNUMBER(Fixture!G1060),ISNUMBER(Fixture!I1060),Fixture!F1060&lt;&gt;"BYE",Fixture!J1060&lt;&gt;"BYE"),"Yes","-"))</f>
        <v>-</v>
      </c>
      <c r="H1056" s="9" t="str">
        <f>IF(G1056="-","-",IF(Fixture!G1060&gt;Fixture!I1060,Settings!$G$7,IF(Fixture!G1060=Fixture!I1060,Settings!$G$8,IF(Fixture!G1060&lt;Fixture!I1060,Settings!$G$9,"-"))))</f>
        <v>-</v>
      </c>
      <c r="I1056" s="13" t="str">
        <f>IF(G1056="-","-",IF(Fixture!I1060&gt;Fixture!G1060,Settings!$G$7,IF(Fixture!I1060=Fixture!G1060,Settings!$G$8,IF(Fixture!I1060&lt;Fixture!G1060,Settings!$G$9,"-"))))</f>
        <v>-</v>
      </c>
    </row>
    <row r="1057" spans="3:9" x14ac:dyDescent="0.25">
      <c r="C1057" s="12" t="str">
        <f t="shared" si="34"/>
        <v>-</v>
      </c>
      <c r="D1057" s="9" t="str">
        <f t="shared" si="35"/>
        <v>-</v>
      </c>
      <c r="E1057" s="9" t="str">
        <f>IF(C1057="-","-",IF(D1057=maxgameno+2,"blank row 2",IF(D1057=maxgameno+1,"blank row 1",INDEX(FixtureCode!$B$4:$AH$128,MATCH($C1057,FixtureCode!$B$4:$B$128,0),MATCH("G"&amp;D1057&amp;"-T1",FixtureCode!$B$4:$AH$4,0)))))</f>
        <v>-</v>
      </c>
      <c r="F1057" s="13" t="str">
        <f>IF(C1057="-","-",IF(D1057=maxgameno+2,"blank row 2",IF(D1057=maxgameno+1,"blank row 1",INDEX(FixtureCode!$B$4:$AH$128,MATCH($C1057,FixtureCode!$B$4:$B$128,0),MATCH("G"&amp;D1057&amp;"-T2",FixtureCode!$B$4:$AH$4,0)))))</f>
        <v>-</v>
      </c>
      <c r="G1057" s="12" t="str">
        <f>IF(C1057="-","-",IF(AND(ISNUMBER(Fixture!G1061),ISNUMBER(Fixture!I1061),Fixture!F1061&lt;&gt;"BYE",Fixture!J1061&lt;&gt;"BYE"),"Yes","-"))</f>
        <v>-</v>
      </c>
      <c r="H1057" s="9" t="str">
        <f>IF(G1057="-","-",IF(Fixture!G1061&gt;Fixture!I1061,Settings!$G$7,IF(Fixture!G1061=Fixture!I1061,Settings!$G$8,IF(Fixture!G1061&lt;Fixture!I1061,Settings!$G$9,"-"))))</f>
        <v>-</v>
      </c>
      <c r="I1057" s="13" t="str">
        <f>IF(G1057="-","-",IF(Fixture!I1061&gt;Fixture!G1061,Settings!$G$7,IF(Fixture!I1061=Fixture!G1061,Settings!$G$8,IF(Fixture!I1061&lt;Fixture!G1061,Settings!$G$9,"-"))))</f>
        <v>-</v>
      </c>
    </row>
    <row r="1058" spans="3:9" x14ac:dyDescent="0.25">
      <c r="C1058" s="12" t="str">
        <f t="shared" si="34"/>
        <v>-</v>
      </c>
      <c r="D1058" s="9" t="str">
        <f t="shared" si="35"/>
        <v>-</v>
      </c>
      <c r="E1058" s="9" t="str">
        <f>IF(C1058="-","-",IF(D1058=maxgameno+2,"blank row 2",IF(D1058=maxgameno+1,"blank row 1",INDEX(FixtureCode!$B$4:$AH$128,MATCH($C1058,FixtureCode!$B$4:$B$128,0),MATCH("G"&amp;D1058&amp;"-T1",FixtureCode!$B$4:$AH$4,0)))))</f>
        <v>-</v>
      </c>
      <c r="F1058" s="13" t="str">
        <f>IF(C1058="-","-",IF(D1058=maxgameno+2,"blank row 2",IF(D1058=maxgameno+1,"blank row 1",INDEX(FixtureCode!$B$4:$AH$128,MATCH($C1058,FixtureCode!$B$4:$B$128,0),MATCH("G"&amp;D1058&amp;"-T2",FixtureCode!$B$4:$AH$4,0)))))</f>
        <v>-</v>
      </c>
      <c r="G1058" s="12" t="str">
        <f>IF(C1058="-","-",IF(AND(ISNUMBER(Fixture!G1062),ISNUMBER(Fixture!I1062),Fixture!F1062&lt;&gt;"BYE",Fixture!J1062&lt;&gt;"BYE"),"Yes","-"))</f>
        <v>-</v>
      </c>
      <c r="H1058" s="9" t="str">
        <f>IF(G1058="-","-",IF(Fixture!G1062&gt;Fixture!I1062,Settings!$G$7,IF(Fixture!G1062=Fixture!I1062,Settings!$G$8,IF(Fixture!G1062&lt;Fixture!I1062,Settings!$G$9,"-"))))</f>
        <v>-</v>
      </c>
      <c r="I1058" s="13" t="str">
        <f>IF(G1058="-","-",IF(Fixture!I1062&gt;Fixture!G1062,Settings!$G$7,IF(Fixture!I1062=Fixture!G1062,Settings!$G$8,IF(Fixture!I1062&lt;Fixture!G1062,Settings!$G$9,"-"))))</f>
        <v>-</v>
      </c>
    </row>
    <row r="1059" spans="3:9" x14ac:dyDescent="0.25">
      <c r="C1059" s="12" t="str">
        <f t="shared" si="34"/>
        <v>-</v>
      </c>
      <c r="D1059" s="9" t="str">
        <f t="shared" si="35"/>
        <v>-</v>
      </c>
      <c r="E1059" s="9" t="str">
        <f>IF(C1059="-","-",IF(D1059=maxgameno+2,"blank row 2",IF(D1059=maxgameno+1,"blank row 1",INDEX(FixtureCode!$B$4:$AH$128,MATCH($C1059,FixtureCode!$B$4:$B$128,0),MATCH("G"&amp;D1059&amp;"-T1",FixtureCode!$B$4:$AH$4,0)))))</f>
        <v>-</v>
      </c>
      <c r="F1059" s="13" t="str">
        <f>IF(C1059="-","-",IF(D1059=maxgameno+2,"blank row 2",IF(D1059=maxgameno+1,"blank row 1",INDEX(FixtureCode!$B$4:$AH$128,MATCH($C1059,FixtureCode!$B$4:$B$128,0),MATCH("G"&amp;D1059&amp;"-T2",FixtureCode!$B$4:$AH$4,0)))))</f>
        <v>-</v>
      </c>
      <c r="G1059" s="12" t="str">
        <f>IF(C1059="-","-",IF(AND(ISNUMBER(Fixture!G1063),ISNUMBER(Fixture!I1063),Fixture!F1063&lt;&gt;"BYE",Fixture!J1063&lt;&gt;"BYE"),"Yes","-"))</f>
        <v>-</v>
      </c>
      <c r="H1059" s="9" t="str">
        <f>IF(G1059="-","-",IF(Fixture!G1063&gt;Fixture!I1063,Settings!$G$7,IF(Fixture!G1063=Fixture!I1063,Settings!$G$8,IF(Fixture!G1063&lt;Fixture!I1063,Settings!$G$9,"-"))))</f>
        <v>-</v>
      </c>
      <c r="I1059" s="13" t="str">
        <f>IF(G1059="-","-",IF(Fixture!I1063&gt;Fixture!G1063,Settings!$G$7,IF(Fixture!I1063=Fixture!G1063,Settings!$G$8,IF(Fixture!I1063&lt;Fixture!G1063,Settings!$G$9,"-"))))</f>
        <v>-</v>
      </c>
    </row>
    <row r="1060" spans="3:9" x14ac:dyDescent="0.25">
      <c r="C1060" s="12" t="str">
        <f t="shared" si="34"/>
        <v>-</v>
      </c>
      <c r="D1060" s="9" t="str">
        <f t="shared" si="35"/>
        <v>-</v>
      </c>
      <c r="E1060" s="9" t="str">
        <f>IF(C1060="-","-",IF(D1060=maxgameno+2,"blank row 2",IF(D1060=maxgameno+1,"blank row 1",INDEX(FixtureCode!$B$4:$AH$128,MATCH($C1060,FixtureCode!$B$4:$B$128,0),MATCH("G"&amp;D1060&amp;"-T1",FixtureCode!$B$4:$AH$4,0)))))</f>
        <v>-</v>
      </c>
      <c r="F1060" s="13" t="str">
        <f>IF(C1060="-","-",IF(D1060=maxgameno+2,"blank row 2",IF(D1060=maxgameno+1,"blank row 1",INDEX(FixtureCode!$B$4:$AH$128,MATCH($C1060,FixtureCode!$B$4:$B$128,0),MATCH("G"&amp;D1060&amp;"-T2",FixtureCode!$B$4:$AH$4,0)))))</f>
        <v>-</v>
      </c>
      <c r="G1060" s="12" t="str">
        <f>IF(C1060="-","-",IF(AND(ISNUMBER(Fixture!G1064),ISNUMBER(Fixture!I1064),Fixture!F1064&lt;&gt;"BYE",Fixture!J1064&lt;&gt;"BYE"),"Yes","-"))</f>
        <v>-</v>
      </c>
      <c r="H1060" s="9" t="str">
        <f>IF(G1060="-","-",IF(Fixture!G1064&gt;Fixture!I1064,Settings!$G$7,IF(Fixture!G1064=Fixture!I1064,Settings!$G$8,IF(Fixture!G1064&lt;Fixture!I1064,Settings!$G$9,"-"))))</f>
        <v>-</v>
      </c>
      <c r="I1060" s="13" t="str">
        <f>IF(G1060="-","-",IF(Fixture!I1064&gt;Fixture!G1064,Settings!$G$7,IF(Fixture!I1064=Fixture!G1064,Settings!$G$8,IF(Fixture!I1064&lt;Fixture!G1064,Settings!$G$9,"-"))))</f>
        <v>-</v>
      </c>
    </row>
    <row r="1061" spans="3:9" x14ac:dyDescent="0.25">
      <c r="C1061" s="12" t="str">
        <f t="shared" si="34"/>
        <v>-</v>
      </c>
      <c r="D1061" s="9" t="str">
        <f t="shared" si="35"/>
        <v>-</v>
      </c>
      <c r="E1061" s="9" t="str">
        <f>IF(C1061="-","-",IF(D1061=maxgameno+2,"blank row 2",IF(D1061=maxgameno+1,"blank row 1",INDEX(FixtureCode!$B$4:$AH$128,MATCH($C1061,FixtureCode!$B$4:$B$128,0),MATCH("G"&amp;D1061&amp;"-T1",FixtureCode!$B$4:$AH$4,0)))))</f>
        <v>-</v>
      </c>
      <c r="F1061" s="13" t="str">
        <f>IF(C1061="-","-",IF(D1061=maxgameno+2,"blank row 2",IF(D1061=maxgameno+1,"blank row 1",INDEX(FixtureCode!$B$4:$AH$128,MATCH($C1061,FixtureCode!$B$4:$B$128,0),MATCH("G"&amp;D1061&amp;"-T2",FixtureCode!$B$4:$AH$4,0)))))</f>
        <v>-</v>
      </c>
      <c r="G1061" s="12" t="str">
        <f>IF(C1061="-","-",IF(AND(ISNUMBER(Fixture!G1065),ISNUMBER(Fixture!I1065),Fixture!F1065&lt;&gt;"BYE",Fixture!J1065&lt;&gt;"BYE"),"Yes","-"))</f>
        <v>-</v>
      </c>
      <c r="H1061" s="9" t="str">
        <f>IF(G1061="-","-",IF(Fixture!G1065&gt;Fixture!I1065,Settings!$G$7,IF(Fixture!G1065=Fixture!I1065,Settings!$G$8,IF(Fixture!G1065&lt;Fixture!I1065,Settings!$G$9,"-"))))</f>
        <v>-</v>
      </c>
      <c r="I1061" s="13" t="str">
        <f>IF(G1061="-","-",IF(Fixture!I1065&gt;Fixture!G1065,Settings!$G$7,IF(Fixture!I1065=Fixture!G1065,Settings!$G$8,IF(Fixture!I1065&lt;Fixture!G1065,Settings!$G$9,"-"))))</f>
        <v>-</v>
      </c>
    </row>
    <row r="1062" spans="3:9" x14ac:dyDescent="0.25">
      <c r="C1062" s="12" t="str">
        <f t="shared" si="34"/>
        <v>-</v>
      </c>
      <c r="D1062" s="9" t="str">
        <f t="shared" si="35"/>
        <v>-</v>
      </c>
      <c r="E1062" s="9" t="str">
        <f>IF(C1062="-","-",IF(D1062=maxgameno+2,"blank row 2",IF(D1062=maxgameno+1,"blank row 1",INDEX(FixtureCode!$B$4:$AH$128,MATCH($C1062,FixtureCode!$B$4:$B$128,0),MATCH("G"&amp;D1062&amp;"-T1",FixtureCode!$B$4:$AH$4,0)))))</f>
        <v>-</v>
      </c>
      <c r="F1062" s="13" t="str">
        <f>IF(C1062="-","-",IF(D1062=maxgameno+2,"blank row 2",IF(D1062=maxgameno+1,"blank row 1",INDEX(FixtureCode!$B$4:$AH$128,MATCH($C1062,FixtureCode!$B$4:$B$128,0),MATCH("G"&amp;D1062&amp;"-T2",FixtureCode!$B$4:$AH$4,0)))))</f>
        <v>-</v>
      </c>
      <c r="G1062" s="12" t="str">
        <f>IF(C1062="-","-",IF(AND(ISNUMBER(Fixture!G1066),ISNUMBER(Fixture!I1066),Fixture!F1066&lt;&gt;"BYE",Fixture!J1066&lt;&gt;"BYE"),"Yes","-"))</f>
        <v>-</v>
      </c>
      <c r="H1062" s="9" t="str">
        <f>IF(G1062="-","-",IF(Fixture!G1066&gt;Fixture!I1066,Settings!$G$7,IF(Fixture!G1066=Fixture!I1066,Settings!$G$8,IF(Fixture!G1066&lt;Fixture!I1066,Settings!$G$9,"-"))))</f>
        <v>-</v>
      </c>
      <c r="I1062" s="13" t="str">
        <f>IF(G1062="-","-",IF(Fixture!I1066&gt;Fixture!G1066,Settings!$G$7,IF(Fixture!I1066=Fixture!G1066,Settings!$G$8,IF(Fixture!I1066&lt;Fixture!G1066,Settings!$G$9,"-"))))</f>
        <v>-</v>
      </c>
    </row>
    <row r="1063" spans="3:9" x14ac:dyDescent="0.25">
      <c r="C1063" s="12" t="str">
        <f t="shared" si="34"/>
        <v>-</v>
      </c>
      <c r="D1063" s="9" t="str">
        <f t="shared" si="35"/>
        <v>-</v>
      </c>
      <c r="E1063" s="9" t="str">
        <f>IF(C1063="-","-",IF(D1063=maxgameno+2,"blank row 2",IF(D1063=maxgameno+1,"blank row 1",INDEX(FixtureCode!$B$4:$AH$128,MATCH($C1063,FixtureCode!$B$4:$B$128,0),MATCH("G"&amp;D1063&amp;"-T1",FixtureCode!$B$4:$AH$4,0)))))</f>
        <v>-</v>
      </c>
      <c r="F1063" s="13" t="str">
        <f>IF(C1063="-","-",IF(D1063=maxgameno+2,"blank row 2",IF(D1063=maxgameno+1,"blank row 1",INDEX(FixtureCode!$B$4:$AH$128,MATCH($C1063,FixtureCode!$B$4:$B$128,0),MATCH("G"&amp;D1063&amp;"-T2",FixtureCode!$B$4:$AH$4,0)))))</f>
        <v>-</v>
      </c>
      <c r="G1063" s="12" t="str">
        <f>IF(C1063="-","-",IF(AND(ISNUMBER(Fixture!G1067),ISNUMBER(Fixture!I1067),Fixture!F1067&lt;&gt;"BYE",Fixture!J1067&lt;&gt;"BYE"),"Yes","-"))</f>
        <v>-</v>
      </c>
      <c r="H1063" s="9" t="str">
        <f>IF(G1063="-","-",IF(Fixture!G1067&gt;Fixture!I1067,Settings!$G$7,IF(Fixture!G1067=Fixture!I1067,Settings!$G$8,IF(Fixture!G1067&lt;Fixture!I1067,Settings!$G$9,"-"))))</f>
        <v>-</v>
      </c>
      <c r="I1063" s="13" t="str">
        <f>IF(G1063="-","-",IF(Fixture!I1067&gt;Fixture!G1067,Settings!$G$7,IF(Fixture!I1067=Fixture!G1067,Settings!$G$8,IF(Fixture!I1067&lt;Fixture!G1067,Settings!$G$9,"-"))))</f>
        <v>-</v>
      </c>
    </row>
    <row r="1064" spans="3:9" x14ac:dyDescent="0.25">
      <c r="C1064" s="12" t="str">
        <f t="shared" si="34"/>
        <v>-</v>
      </c>
      <c r="D1064" s="9" t="str">
        <f t="shared" si="35"/>
        <v>-</v>
      </c>
      <c r="E1064" s="9" t="str">
        <f>IF(C1064="-","-",IF(D1064=maxgameno+2,"blank row 2",IF(D1064=maxgameno+1,"blank row 1",INDEX(FixtureCode!$B$4:$AH$128,MATCH($C1064,FixtureCode!$B$4:$B$128,0),MATCH("G"&amp;D1064&amp;"-T1",FixtureCode!$B$4:$AH$4,0)))))</f>
        <v>-</v>
      </c>
      <c r="F1064" s="13" t="str">
        <f>IF(C1064="-","-",IF(D1064=maxgameno+2,"blank row 2",IF(D1064=maxgameno+1,"blank row 1",INDEX(FixtureCode!$B$4:$AH$128,MATCH($C1064,FixtureCode!$B$4:$B$128,0),MATCH("G"&amp;D1064&amp;"-T2",FixtureCode!$B$4:$AH$4,0)))))</f>
        <v>-</v>
      </c>
      <c r="G1064" s="12" t="str">
        <f>IF(C1064="-","-",IF(AND(ISNUMBER(Fixture!G1068),ISNUMBER(Fixture!I1068),Fixture!F1068&lt;&gt;"BYE",Fixture!J1068&lt;&gt;"BYE"),"Yes","-"))</f>
        <v>-</v>
      </c>
      <c r="H1064" s="9" t="str">
        <f>IF(G1064="-","-",IF(Fixture!G1068&gt;Fixture!I1068,Settings!$G$7,IF(Fixture!G1068=Fixture!I1068,Settings!$G$8,IF(Fixture!G1068&lt;Fixture!I1068,Settings!$G$9,"-"))))</f>
        <v>-</v>
      </c>
      <c r="I1064" s="13" t="str">
        <f>IF(G1064="-","-",IF(Fixture!I1068&gt;Fixture!G1068,Settings!$G$7,IF(Fixture!I1068=Fixture!G1068,Settings!$G$8,IF(Fixture!I1068&lt;Fixture!G1068,Settings!$G$9,"-"))))</f>
        <v>-</v>
      </c>
    </row>
    <row r="1065" spans="3:9" x14ac:dyDescent="0.25">
      <c r="C1065" s="12" t="str">
        <f t="shared" si="34"/>
        <v>-</v>
      </c>
      <c r="D1065" s="9" t="str">
        <f t="shared" si="35"/>
        <v>-</v>
      </c>
      <c r="E1065" s="9" t="str">
        <f>IF(C1065="-","-",IF(D1065=maxgameno+2,"blank row 2",IF(D1065=maxgameno+1,"blank row 1",INDEX(FixtureCode!$B$4:$AH$128,MATCH($C1065,FixtureCode!$B$4:$B$128,0),MATCH("G"&amp;D1065&amp;"-T1",FixtureCode!$B$4:$AH$4,0)))))</f>
        <v>-</v>
      </c>
      <c r="F1065" s="13" t="str">
        <f>IF(C1065="-","-",IF(D1065=maxgameno+2,"blank row 2",IF(D1065=maxgameno+1,"blank row 1",INDEX(FixtureCode!$B$4:$AH$128,MATCH($C1065,FixtureCode!$B$4:$B$128,0),MATCH("G"&amp;D1065&amp;"-T2",FixtureCode!$B$4:$AH$4,0)))))</f>
        <v>-</v>
      </c>
      <c r="G1065" s="12" t="str">
        <f>IF(C1065="-","-",IF(AND(ISNUMBER(Fixture!G1069),ISNUMBER(Fixture!I1069),Fixture!F1069&lt;&gt;"BYE",Fixture!J1069&lt;&gt;"BYE"),"Yes","-"))</f>
        <v>-</v>
      </c>
      <c r="H1065" s="9" t="str">
        <f>IF(G1065="-","-",IF(Fixture!G1069&gt;Fixture!I1069,Settings!$G$7,IF(Fixture!G1069=Fixture!I1069,Settings!$G$8,IF(Fixture!G1069&lt;Fixture!I1069,Settings!$G$9,"-"))))</f>
        <v>-</v>
      </c>
      <c r="I1065" s="13" t="str">
        <f>IF(G1065="-","-",IF(Fixture!I1069&gt;Fixture!G1069,Settings!$G$7,IF(Fixture!I1069=Fixture!G1069,Settings!$G$8,IF(Fixture!I1069&lt;Fixture!G1069,Settings!$G$9,"-"))))</f>
        <v>-</v>
      </c>
    </row>
    <row r="1066" spans="3:9" x14ac:dyDescent="0.25">
      <c r="C1066" s="12" t="str">
        <f t="shared" si="34"/>
        <v>-</v>
      </c>
      <c r="D1066" s="9" t="str">
        <f t="shared" si="35"/>
        <v>-</v>
      </c>
      <c r="E1066" s="9" t="str">
        <f>IF(C1066="-","-",IF(D1066=maxgameno+2,"blank row 2",IF(D1066=maxgameno+1,"blank row 1",INDEX(FixtureCode!$B$4:$AH$128,MATCH($C1066,FixtureCode!$B$4:$B$128,0),MATCH("G"&amp;D1066&amp;"-T1",FixtureCode!$B$4:$AH$4,0)))))</f>
        <v>-</v>
      </c>
      <c r="F1066" s="13" t="str">
        <f>IF(C1066="-","-",IF(D1066=maxgameno+2,"blank row 2",IF(D1066=maxgameno+1,"blank row 1",INDEX(FixtureCode!$B$4:$AH$128,MATCH($C1066,FixtureCode!$B$4:$B$128,0),MATCH("G"&amp;D1066&amp;"-T2",FixtureCode!$B$4:$AH$4,0)))))</f>
        <v>-</v>
      </c>
      <c r="G1066" s="12" t="str">
        <f>IF(C1066="-","-",IF(AND(ISNUMBER(Fixture!G1070),ISNUMBER(Fixture!I1070),Fixture!F1070&lt;&gt;"BYE",Fixture!J1070&lt;&gt;"BYE"),"Yes","-"))</f>
        <v>-</v>
      </c>
      <c r="H1066" s="9" t="str">
        <f>IF(G1066="-","-",IF(Fixture!G1070&gt;Fixture!I1070,Settings!$G$7,IF(Fixture!G1070=Fixture!I1070,Settings!$G$8,IF(Fixture!G1070&lt;Fixture!I1070,Settings!$G$9,"-"))))</f>
        <v>-</v>
      </c>
      <c r="I1066" s="13" t="str">
        <f>IF(G1066="-","-",IF(Fixture!I1070&gt;Fixture!G1070,Settings!$G$7,IF(Fixture!I1070=Fixture!G1070,Settings!$G$8,IF(Fixture!I1070&lt;Fixture!G1070,Settings!$G$9,"-"))))</f>
        <v>-</v>
      </c>
    </row>
    <row r="1067" spans="3:9" x14ac:dyDescent="0.25">
      <c r="C1067" s="12" t="str">
        <f t="shared" si="34"/>
        <v>-</v>
      </c>
      <c r="D1067" s="9" t="str">
        <f t="shared" si="35"/>
        <v>-</v>
      </c>
      <c r="E1067" s="9" t="str">
        <f>IF(C1067="-","-",IF(D1067=maxgameno+2,"blank row 2",IF(D1067=maxgameno+1,"blank row 1",INDEX(FixtureCode!$B$4:$AH$128,MATCH($C1067,FixtureCode!$B$4:$B$128,0),MATCH("G"&amp;D1067&amp;"-T1",FixtureCode!$B$4:$AH$4,0)))))</f>
        <v>-</v>
      </c>
      <c r="F1067" s="13" t="str">
        <f>IF(C1067="-","-",IF(D1067=maxgameno+2,"blank row 2",IF(D1067=maxgameno+1,"blank row 1",INDEX(FixtureCode!$B$4:$AH$128,MATCH($C1067,FixtureCode!$B$4:$B$128,0),MATCH("G"&amp;D1067&amp;"-T2",FixtureCode!$B$4:$AH$4,0)))))</f>
        <v>-</v>
      </c>
      <c r="G1067" s="12" t="str">
        <f>IF(C1067="-","-",IF(AND(ISNUMBER(Fixture!G1071),ISNUMBER(Fixture!I1071),Fixture!F1071&lt;&gt;"BYE",Fixture!J1071&lt;&gt;"BYE"),"Yes","-"))</f>
        <v>-</v>
      </c>
      <c r="H1067" s="9" t="str">
        <f>IF(G1067="-","-",IF(Fixture!G1071&gt;Fixture!I1071,Settings!$G$7,IF(Fixture!G1071=Fixture!I1071,Settings!$G$8,IF(Fixture!G1071&lt;Fixture!I1071,Settings!$G$9,"-"))))</f>
        <v>-</v>
      </c>
      <c r="I1067" s="13" t="str">
        <f>IF(G1067="-","-",IF(Fixture!I1071&gt;Fixture!G1071,Settings!$G$7,IF(Fixture!I1071=Fixture!G1071,Settings!$G$8,IF(Fixture!I1071&lt;Fixture!G1071,Settings!$G$9,"-"))))</f>
        <v>-</v>
      </c>
    </row>
    <row r="1068" spans="3:9" x14ac:dyDescent="0.25">
      <c r="C1068" s="12" t="str">
        <f t="shared" si="34"/>
        <v>-</v>
      </c>
      <c r="D1068" s="9" t="str">
        <f t="shared" si="35"/>
        <v>-</v>
      </c>
      <c r="E1068" s="9" t="str">
        <f>IF(C1068="-","-",IF(D1068=maxgameno+2,"blank row 2",IF(D1068=maxgameno+1,"blank row 1",INDEX(FixtureCode!$B$4:$AH$128,MATCH($C1068,FixtureCode!$B$4:$B$128,0),MATCH("G"&amp;D1068&amp;"-T1",FixtureCode!$B$4:$AH$4,0)))))</f>
        <v>-</v>
      </c>
      <c r="F1068" s="13" t="str">
        <f>IF(C1068="-","-",IF(D1068=maxgameno+2,"blank row 2",IF(D1068=maxgameno+1,"blank row 1",INDEX(FixtureCode!$B$4:$AH$128,MATCH($C1068,FixtureCode!$B$4:$B$128,0),MATCH("G"&amp;D1068&amp;"-T2",FixtureCode!$B$4:$AH$4,0)))))</f>
        <v>-</v>
      </c>
      <c r="G1068" s="12" t="str">
        <f>IF(C1068="-","-",IF(AND(ISNUMBER(Fixture!G1072),ISNUMBER(Fixture!I1072),Fixture!F1072&lt;&gt;"BYE",Fixture!J1072&lt;&gt;"BYE"),"Yes","-"))</f>
        <v>-</v>
      </c>
      <c r="H1068" s="9" t="str">
        <f>IF(G1068="-","-",IF(Fixture!G1072&gt;Fixture!I1072,Settings!$G$7,IF(Fixture!G1072=Fixture!I1072,Settings!$G$8,IF(Fixture!G1072&lt;Fixture!I1072,Settings!$G$9,"-"))))</f>
        <v>-</v>
      </c>
      <c r="I1068" s="13" t="str">
        <f>IF(G1068="-","-",IF(Fixture!I1072&gt;Fixture!G1072,Settings!$G$7,IF(Fixture!I1072=Fixture!G1072,Settings!$G$8,IF(Fixture!I1072&lt;Fixture!G1072,Settings!$G$9,"-"))))</f>
        <v>-</v>
      </c>
    </row>
    <row r="1069" spans="3:9" x14ac:dyDescent="0.25">
      <c r="C1069" s="12" t="str">
        <f t="shared" si="34"/>
        <v>-</v>
      </c>
      <c r="D1069" s="9" t="str">
        <f t="shared" si="35"/>
        <v>-</v>
      </c>
      <c r="E1069" s="9" t="str">
        <f>IF(C1069="-","-",IF(D1069=maxgameno+2,"blank row 2",IF(D1069=maxgameno+1,"blank row 1",INDEX(FixtureCode!$B$4:$AH$128,MATCH($C1069,FixtureCode!$B$4:$B$128,0),MATCH("G"&amp;D1069&amp;"-T1",FixtureCode!$B$4:$AH$4,0)))))</f>
        <v>-</v>
      </c>
      <c r="F1069" s="13" t="str">
        <f>IF(C1069="-","-",IF(D1069=maxgameno+2,"blank row 2",IF(D1069=maxgameno+1,"blank row 1",INDEX(FixtureCode!$B$4:$AH$128,MATCH($C1069,FixtureCode!$B$4:$B$128,0),MATCH("G"&amp;D1069&amp;"-T2",FixtureCode!$B$4:$AH$4,0)))))</f>
        <v>-</v>
      </c>
      <c r="G1069" s="12" t="str">
        <f>IF(C1069="-","-",IF(AND(ISNUMBER(Fixture!G1073),ISNUMBER(Fixture!I1073),Fixture!F1073&lt;&gt;"BYE",Fixture!J1073&lt;&gt;"BYE"),"Yes","-"))</f>
        <v>-</v>
      </c>
      <c r="H1069" s="9" t="str">
        <f>IF(G1069="-","-",IF(Fixture!G1073&gt;Fixture!I1073,Settings!$G$7,IF(Fixture!G1073=Fixture!I1073,Settings!$G$8,IF(Fixture!G1073&lt;Fixture!I1073,Settings!$G$9,"-"))))</f>
        <v>-</v>
      </c>
      <c r="I1069" s="13" t="str">
        <f>IF(G1069="-","-",IF(Fixture!I1073&gt;Fixture!G1073,Settings!$G$7,IF(Fixture!I1073=Fixture!G1073,Settings!$G$8,IF(Fixture!I1073&lt;Fixture!G1073,Settings!$G$9,"-"))))</f>
        <v>-</v>
      </c>
    </row>
    <row r="1070" spans="3:9" x14ac:dyDescent="0.25">
      <c r="C1070" s="12" t="str">
        <f t="shared" si="34"/>
        <v>-</v>
      </c>
      <c r="D1070" s="9" t="str">
        <f t="shared" si="35"/>
        <v>-</v>
      </c>
      <c r="E1070" s="9" t="str">
        <f>IF(C1070="-","-",IF(D1070=maxgameno+2,"blank row 2",IF(D1070=maxgameno+1,"blank row 1",INDEX(FixtureCode!$B$4:$AH$128,MATCH($C1070,FixtureCode!$B$4:$B$128,0),MATCH("G"&amp;D1070&amp;"-T1",FixtureCode!$B$4:$AH$4,0)))))</f>
        <v>-</v>
      </c>
      <c r="F1070" s="13" t="str">
        <f>IF(C1070="-","-",IF(D1070=maxgameno+2,"blank row 2",IF(D1070=maxgameno+1,"blank row 1",INDEX(FixtureCode!$B$4:$AH$128,MATCH($C1070,FixtureCode!$B$4:$B$128,0),MATCH("G"&amp;D1070&amp;"-T2",FixtureCode!$B$4:$AH$4,0)))))</f>
        <v>-</v>
      </c>
      <c r="G1070" s="12" t="str">
        <f>IF(C1070="-","-",IF(AND(ISNUMBER(Fixture!G1074),ISNUMBER(Fixture!I1074),Fixture!F1074&lt;&gt;"BYE",Fixture!J1074&lt;&gt;"BYE"),"Yes","-"))</f>
        <v>-</v>
      </c>
      <c r="H1070" s="9" t="str">
        <f>IF(G1070="-","-",IF(Fixture!G1074&gt;Fixture!I1074,Settings!$G$7,IF(Fixture!G1074=Fixture!I1074,Settings!$G$8,IF(Fixture!G1074&lt;Fixture!I1074,Settings!$G$9,"-"))))</f>
        <v>-</v>
      </c>
      <c r="I1070" s="13" t="str">
        <f>IF(G1070="-","-",IF(Fixture!I1074&gt;Fixture!G1074,Settings!$G$7,IF(Fixture!I1074=Fixture!G1074,Settings!$G$8,IF(Fixture!I1074&lt;Fixture!G1074,Settings!$G$9,"-"))))</f>
        <v>-</v>
      </c>
    </row>
    <row r="1071" spans="3:9" x14ac:dyDescent="0.25">
      <c r="C1071" s="12" t="str">
        <f t="shared" si="34"/>
        <v>-</v>
      </c>
      <c r="D1071" s="9" t="str">
        <f t="shared" si="35"/>
        <v>-</v>
      </c>
      <c r="E1071" s="9" t="str">
        <f>IF(C1071="-","-",IF(D1071=maxgameno+2,"blank row 2",IF(D1071=maxgameno+1,"blank row 1",INDEX(FixtureCode!$B$4:$AH$128,MATCH($C1071,FixtureCode!$B$4:$B$128,0),MATCH("G"&amp;D1071&amp;"-T1",FixtureCode!$B$4:$AH$4,0)))))</f>
        <v>-</v>
      </c>
      <c r="F1071" s="13" t="str">
        <f>IF(C1071="-","-",IF(D1071=maxgameno+2,"blank row 2",IF(D1071=maxgameno+1,"blank row 1",INDEX(FixtureCode!$B$4:$AH$128,MATCH($C1071,FixtureCode!$B$4:$B$128,0),MATCH("G"&amp;D1071&amp;"-T2",FixtureCode!$B$4:$AH$4,0)))))</f>
        <v>-</v>
      </c>
      <c r="G1071" s="12" t="str">
        <f>IF(C1071="-","-",IF(AND(ISNUMBER(Fixture!G1075),ISNUMBER(Fixture!I1075),Fixture!F1075&lt;&gt;"BYE",Fixture!J1075&lt;&gt;"BYE"),"Yes","-"))</f>
        <v>-</v>
      </c>
      <c r="H1071" s="9" t="str">
        <f>IF(G1071="-","-",IF(Fixture!G1075&gt;Fixture!I1075,Settings!$G$7,IF(Fixture!G1075=Fixture!I1075,Settings!$G$8,IF(Fixture!G1075&lt;Fixture!I1075,Settings!$G$9,"-"))))</f>
        <v>-</v>
      </c>
      <c r="I1071" s="13" t="str">
        <f>IF(G1071="-","-",IF(Fixture!I1075&gt;Fixture!G1075,Settings!$G$7,IF(Fixture!I1075=Fixture!G1075,Settings!$G$8,IF(Fixture!I1075&lt;Fixture!G1075,Settings!$G$9,"-"))))</f>
        <v>-</v>
      </c>
    </row>
    <row r="1072" spans="3:9" x14ac:dyDescent="0.25">
      <c r="C1072" s="12" t="str">
        <f t="shared" si="34"/>
        <v>-</v>
      </c>
      <c r="D1072" s="9" t="str">
        <f t="shared" si="35"/>
        <v>-</v>
      </c>
      <c r="E1072" s="9" t="str">
        <f>IF(C1072="-","-",IF(D1072=maxgameno+2,"blank row 2",IF(D1072=maxgameno+1,"blank row 1",INDEX(FixtureCode!$B$4:$AH$128,MATCH($C1072,FixtureCode!$B$4:$B$128,0),MATCH("G"&amp;D1072&amp;"-T1",FixtureCode!$B$4:$AH$4,0)))))</f>
        <v>-</v>
      </c>
      <c r="F1072" s="13" t="str">
        <f>IF(C1072="-","-",IF(D1072=maxgameno+2,"blank row 2",IF(D1072=maxgameno+1,"blank row 1",INDEX(FixtureCode!$B$4:$AH$128,MATCH($C1072,FixtureCode!$B$4:$B$128,0),MATCH("G"&amp;D1072&amp;"-T2",FixtureCode!$B$4:$AH$4,0)))))</f>
        <v>-</v>
      </c>
      <c r="G1072" s="12" t="str">
        <f>IF(C1072="-","-",IF(AND(ISNUMBER(Fixture!G1076),ISNUMBER(Fixture!I1076),Fixture!F1076&lt;&gt;"BYE",Fixture!J1076&lt;&gt;"BYE"),"Yes","-"))</f>
        <v>-</v>
      </c>
      <c r="H1072" s="9" t="str">
        <f>IF(G1072="-","-",IF(Fixture!G1076&gt;Fixture!I1076,Settings!$G$7,IF(Fixture!G1076=Fixture!I1076,Settings!$G$8,IF(Fixture!G1076&lt;Fixture!I1076,Settings!$G$9,"-"))))</f>
        <v>-</v>
      </c>
      <c r="I1072" s="13" t="str">
        <f>IF(G1072="-","-",IF(Fixture!I1076&gt;Fixture!G1076,Settings!$G$7,IF(Fixture!I1076=Fixture!G1076,Settings!$G$8,IF(Fixture!I1076&lt;Fixture!G1076,Settings!$G$9,"-"))))</f>
        <v>-</v>
      </c>
    </row>
    <row r="1073" spans="3:9" x14ac:dyDescent="0.25">
      <c r="C1073" s="12" t="str">
        <f t="shared" si="34"/>
        <v>-</v>
      </c>
      <c r="D1073" s="9" t="str">
        <f t="shared" si="35"/>
        <v>-</v>
      </c>
      <c r="E1073" s="9" t="str">
        <f>IF(C1073="-","-",IF(D1073=maxgameno+2,"blank row 2",IF(D1073=maxgameno+1,"blank row 1",INDEX(FixtureCode!$B$4:$AH$128,MATCH($C1073,FixtureCode!$B$4:$B$128,0),MATCH("G"&amp;D1073&amp;"-T1",FixtureCode!$B$4:$AH$4,0)))))</f>
        <v>-</v>
      </c>
      <c r="F1073" s="13" t="str">
        <f>IF(C1073="-","-",IF(D1073=maxgameno+2,"blank row 2",IF(D1073=maxgameno+1,"blank row 1",INDEX(FixtureCode!$B$4:$AH$128,MATCH($C1073,FixtureCode!$B$4:$B$128,0),MATCH("G"&amp;D1073&amp;"-T2",FixtureCode!$B$4:$AH$4,0)))))</f>
        <v>-</v>
      </c>
      <c r="G1073" s="12" t="str">
        <f>IF(C1073="-","-",IF(AND(ISNUMBER(Fixture!G1077),ISNUMBER(Fixture!I1077),Fixture!F1077&lt;&gt;"BYE",Fixture!J1077&lt;&gt;"BYE"),"Yes","-"))</f>
        <v>-</v>
      </c>
      <c r="H1073" s="9" t="str">
        <f>IF(G1073="-","-",IF(Fixture!G1077&gt;Fixture!I1077,Settings!$G$7,IF(Fixture!G1077=Fixture!I1077,Settings!$G$8,IF(Fixture!G1077&lt;Fixture!I1077,Settings!$G$9,"-"))))</f>
        <v>-</v>
      </c>
      <c r="I1073" s="13" t="str">
        <f>IF(G1073="-","-",IF(Fixture!I1077&gt;Fixture!G1077,Settings!$G$7,IF(Fixture!I1077=Fixture!G1077,Settings!$G$8,IF(Fixture!I1077&lt;Fixture!G1077,Settings!$G$9,"-"))))</f>
        <v>-</v>
      </c>
    </row>
    <row r="1074" spans="3:9" x14ac:dyDescent="0.25">
      <c r="C1074" s="12" t="str">
        <f t="shared" si="34"/>
        <v>-</v>
      </c>
      <c r="D1074" s="9" t="str">
        <f t="shared" si="35"/>
        <v>-</v>
      </c>
      <c r="E1074" s="9" t="str">
        <f>IF(C1074="-","-",IF(D1074=maxgameno+2,"blank row 2",IF(D1074=maxgameno+1,"blank row 1",INDEX(FixtureCode!$B$4:$AH$128,MATCH($C1074,FixtureCode!$B$4:$B$128,0),MATCH("G"&amp;D1074&amp;"-T1",FixtureCode!$B$4:$AH$4,0)))))</f>
        <v>-</v>
      </c>
      <c r="F1074" s="13" t="str">
        <f>IF(C1074="-","-",IF(D1074=maxgameno+2,"blank row 2",IF(D1074=maxgameno+1,"blank row 1",INDEX(FixtureCode!$B$4:$AH$128,MATCH($C1074,FixtureCode!$B$4:$B$128,0),MATCH("G"&amp;D1074&amp;"-T2",FixtureCode!$B$4:$AH$4,0)))))</f>
        <v>-</v>
      </c>
      <c r="G1074" s="12" t="str">
        <f>IF(C1074="-","-",IF(AND(ISNUMBER(Fixture!G1078),ISNUMBER(Fixture!I1078),Fixture!F1078&lt;&gt;"BYE",Fixture!J1078&lt;&gt;"BYE"),"Yes","-"))</f>
        <v>-</v>
      </c>
      <c r="H1074" s="9" t="str">
        <f>IF(G1074="-","-",IF(Fixture!G1078&gt;Fixture!I1078,Settings!$G$7,IF(Fixture!G1078=Fixture!I1078,Settings!$G$8,IF(Fixture!G1078&lt;Fixture!I1078,Settings!$G$9,"-"))))</f>
        <v>-</v>
      </c>
      <c r="I1074" s="13" t="str">
        <f>IF(G1074="-","-",IF(Fixture!I1078&gt;Fixture!G1078,Settings!$G$7,IF(Fixture!I1078=Fixture!G1078,Settings!$G$8,IF(Fixture!I1078&lt;Fixture!G1078,Settings!$G$9,"-"))))</f>
        <v>-</v>
      </c>
    </row>
    <row r="1075" spans="3:9" x14ac:dyDescent="0.25">
      <c r="C1075" s="12" t="str">
        <f t="shared" si="34"/>
        <v>-</v>
      </c>
      <c r="D1075" s="9" t="str">
        <f t="shared" si="35"/>
        <v>-</v>
      </c>
      <c r="E1075" s="9" t="str">
        <f>IF(C1075="-","-",IF(D1075=maxgameno+2,"blank row 2",IF(D1075=maxgameno+1,"blank row 1",INDEX(FixtureCode!$B$4:$AH$128,MATCH($C1075,FixtureCode!$B$4:$B$128,0),MATCH("G"&amp;D1075&amp;"-T1",FixtureCode!$B$4:$AH$4,0)))))</f>
        <v>-</v>
      </c>
      <c r="F1075" s="13" t="str">
        <f>IF(C1075="-","-",IF(D1075=maxgameno+2,"blank row 2",IF(D1075=maxgameno+1,"blank row 1",INDEX(FixtureCode!$B$4:$AH$128,MATCH($C1075,FixtureCode!$B$4:$B$128,0),MATCH("G"&amp;D1075&amp;"-T2",FixtureCode!$B$4:$AH$4,0)))))</f>
        <v>-</v>
      </c>
      <c r="G1075" s="12" t="str">
        <f>IF(C1075="-","-",IF(AND(ISNUMBER(Fixture!G1079),ISNUMBER(Fixture!I1079),Fixture!F1079&lt;&gt;"BYE",Fixture!J1079&lt;&gt;"BYE"),"Yes","-"))</f>
        <v>-</v>
      </c>
      <c r="H1075" s="9" t="str">
        <f>IF(G1075="-","-",IF(Fixture!G1079&gt;Fixture!I1079,Settings!$G$7,IF(Fixture!G1079=Fixture!I1079,Settings!$G$8,IF(Fixture!G1079&lt;Fixture!I1079,Settings!$G$9,"-"))))</f>
        <v>-</v>
      </c>
      <c r="I1075" s="13" t="str">
        <f>IF(G1075="-","-",IF(Fixture!I1079&gt;Fixture!G1079,Settings!$G$7,IF(Fixture!I1079=Fixture!G1079,Settings!$G$8,IF(Fixture!I1079&lt;Fixture!G1079,Settings!$G$9,"-"))))</f>
        <v>-</v>
      </c>
    </row>
    <row r="1076" spans="3:9" x14ac:dyDescent="0.25">
      <c r="C1076" s="12" t="str">
        <f t="shared" si="34"/>
        <v>-</v>
      </c>
      <c r="D1076" s="9" t="str">
        <f t="shared" si="35"/>
        <v>-</v>
      </c>
      <c r="E1076" s="9" t="str">
        <f>IF(C1076="-","-",IF(D1076=maxgameno+2,"blank row 2",IF(D1076=maxgameno+1,"blank row 1",INDEX(FixtureCode!$B$4:$AH$128,MATCH($C1076,FixtureCode!$B$4:$B$128,0),MATCH("G"&amp;D1076&amp;"-T1",FixtureCode!$B$4:$AH$4,0)))))</f>
        <v>-</v>
      </c>
      <c r="F1076" s="13" t="str">
        <f>IF(C1076="-","-",IF(D1076=maxgameno+2,"blank row 2",IF(D1076=maxgameno+1,"blank row 1",INDEX(FixtureCode!$B$4:$AH$128,MATCH($C1076,FixtureCode!$B$4:$B$128,0),MATCH("G"&amp;D1076&amp;"-T2",FixtureCode!$B$4:$AH$4,0)))))</f>
        <v>-</v>
      </c>
      <c r="G1076" s="12" t="str">
        <f>IF(C1076="-","-",IF(AND(ISNUMBER(Fixture!G1080),ISNUMBER(Fixture!I1080),Fixture!F1080&lt;&gt;"BYE",Fixture!J1080&lt;&gt;"BYE"),"Yes","-"))</f>
        <v>-</v>
      </c>
      <c r="H1076" s="9" t="str">
        <f>IF(G1076="-","-",IF(Fixture!G1080&gt;Fixture!I1080,Settings!$G$7,IF(Fixture!G1080=Fixture!I1080,Settings!$G$8,IF(Fixture!G1080&lt;Fixture!I1080,Settings!$G$9,"-"))))</f>
        <v>-</v>
      </c>
      <c r="I1076" s="13" t="str">
        <f>IF(G1076="-","-",IF(Fixture!I1080&gt;Fixture!G1080,Settings!$G$7,IF(Fixture!I1080=Fixture!G1080,Settings!$G$8,IF(Fixture!I1080&lt;Fixture!G1080,Settings!$G$9,"-"))))</f>
        <v>-</v>
      </c>
    </row>
    <row r="1077" spans="3:9" x14ac:dyDescent="0.25">
      <c r="C1077" s="12" t="str">
        <f t="shared" si="34"/>
        <v>-</v>
      </c>
      <c r="D1077" s="9" t="str">
        <f t="shared" si="35"/>
        <v>-</v>
      </c>
      <c r="E1077" s="9" t="str">
        <f>IF(C1077="-","-",IF(D1077=maxgameno+2,"blank row 2",IF(D1077=maxgameno+1,"blank row 1",INDEX(FixtureCode!$B$4:$AH$128,MATCH($C1077,FixtureCode!$B$4:$B$128,0),MATCH("G"&amp;D1077&amp;"-T1",FixtureCode!$B$4:$AH$4,0)))))</f>
        <v>-</v>
      </c>
      <c r="F1077" s="13" t="str">
        <f>IF(C1077="-","-",IF(D1077=maxgameno+2,"blank row 2",IF(D1077=maxgameno+1,"blank row 1",INDEX(FixtureCode!$B$4:$AH$128,MATCH($C1077,FixtureCode!$B$4:$B$128,0),MATCH("G"&amp;D1077&amp;"-T2",FixtureCode!$B$4:$AH$4,0)))))</f>
        <v>-</v>
      </c>
      <c r="G1077" s="12" t="str">
        <f>IF(C1077="-","-",IF(AND(ISNUMBER(Fixture!G1081),ISNUMBER(Fixture!I1081),Fixture!F1081&lt;&gt;"BYE",Fixture!J1081&lt;&gt;"BYE"),"Yes","-"))</f>
        <v>-</v>
      </c>
      <c r="H1077" s="9" t="str">
        <f>IF(G1077="-","-",IF(Fixture!G1081&gt;Fixture!I1081,Settings!$G$7,IF(Fixture!G1081=Fixture!I1081,Settings!$G$8,IF(Fixture!G1081&lt;Fixture!I1081,Settings!$G$9,"-"))))</f>
        <v>-</v>
      </c>
      <c r="I1077" s="13" t="str">
        <f>IF(G1077="-","-",IF(Fixture!I1081&gt;Fixture!G1081,Settings!$G$7,IF(Fixture!I1081=Fixture!G1081,Settings!$G$8,IF(Fixture!I1081&lt;Fixture!G1081,Settings!$G$9,"-"))))</f>
        <v>-</v>
      </c>
    </row>
    <row r="1078" spans="3:9" x14ac:dyDescent="0.25">
      <c r="C1078" s="12" t="str">
        <f t="shared" si="34"/>
        <v>-</v>
      </c>
      <c r="D1078" s="9" t="str">
        <f t="shared" si="35"/>
        <v>-</v>
      </c>
      <c r="E1078" s="9" t="str">
        <f>IF(C1078="-","-",IF(D1078=maxgameno+2,"blank row 2",IF(D1078=maxgameno+1,"blank row 1",INDEX(FixtureCode!$B$4:$AH$128,MATCH($C1078,FixtureCode!$B$4:$B$128,0),MATCH("G"&amp;D1078&amp;"-T1",FixtureCode!$B$4:$AH$4,0)))))</f>
        <v>-</v>
      </c>
      <c r="F1078" s="13" t="str">
        <f>IF(C1078="-","-",IF(D1078=maxgameno+2,"blank row 2",IF(D1078=maxgameno+1,"blank row 1",INDEX(FixtureCode!$B$4:$AH$128,MATCH($C1078,FixtureCode!$B$4:$B$128,0),MATCH("G"&amp;D1078&amp;"-T2",FixtureCode!$B$4:$AH$4,0)))))</f>
        <v>-</v>
      </c>
      <c r="G1078" s="12" t="str">
        <f>IF(C1078="-","-",IF(AND(ISNUMBER(Fixture!G1082),ISNUMBER(Fixture!I1082),Fixture!F1082&lt;&gt;"BYE",Fixture!J1082&lt;&gt;"BYE"),"Yes","-"))</f>
        <v>-</v>
      </c>
      <c r="H1078" s="9" t="str">
        <f>IF(G1078="-","-",IF(Fixture!G1082&gt;Fixture!I1082,Settings!$G$7,IF(Fixture!G1082=Fixture!I1082,Settings!$G$8,IF(Fixture!G1082&lt;Fixture!I1082,Settings!$G$9,"-"))))</f>
        <v>-</v>
      </c>
      <c r="I1078" s="13" t="str">
        <f>IF(G1078="-","-",IF(Fixture!I1082&gt;Fixture!G1082,Settings!$G$7,IF(Fixture!I1082=Fixture!G1082,Settings!$G$8,IF(Fixture!I1082&lt;Fixture!G1082,Settings!$G$9,"-"))))</f>
        <v>-</v>
      </c>
    </row>
    <row r="1079" spans="3:9" x14ac:dyDescent="0.25">
      <c r="C1079" s="12" t="str">
        <f t="shared" si="34"/>
        <v>-</v>
      </c>
      <c r="D1079" s="9" t="str">
        <f t="shared" si="35"/>
        <v>-</v>
      </c>
      <c r="E1079" s="9" t="str">
        <f>IF(C1079="-","-",IF(D1079=maxgameno+2,"blank row 2",IF(D1079=maxgameno+1,"blank row 1",INDEX(FixtureCode!$B$4:$AH$128,MATCH($C1079,FixtureCode!$B$4:$B$128,0),MATCH("G"&amp;D1079&amp;"-T1",FixtureCode!$B$4:$AH$4,0)))))</f>
        <v>-</v>
      </c>
      <c r="F1079" s="13" t="str">
        <f>IF(C1079="-","-",IF(D1079=maxgameno+2,"blank row 2",IF(D1079=maxgameno+1,"blank row 1",INDEX(FixtureCode!$B$4:$AH$128,MATCH($C1079,FixtureCode!$B$4:$B$128,0),MATCH("G"&amp;D1079&amp;"-T2",FixtureCode!$B$4:$AH$4,0)))))</f>
        <v>-</v>
      </c>
      <c r="G1079" s="12" t="str">
        <f>IF(C1079="-","-",IF(AND(ISNUMBER(Fixture!G1083),ISNUMBER(Fixture!I1083),Fixture!F1083&lt;&gt;"BYE",Fixture!J1083&lt;&gt;"BYE"),"Yes","-"))</f>
        <v>-</v>
      </c>
      <c r="H1079" s="9" t="str">
        <f>IF(G1079="-","-",IF(Fixture!G1083&gt;Fixture!I1083,Settings!$G$7,IF(Fixture!G1083=Fixture!I1083,Settings!$G$8,IF(Fixture!G1083&lt;Fixture!I1083,Settings!$G$9,"-"))))</f>
        <v>-</v>
      </c>
      <c r="I1079" s="13" t="str">
        <f>IF(G1079="-","-",IF(Fixture!I1083&gt;Fixture!G1083,Settings!$G$7,IF(Fixture!I1083=Fixture!G1083,Settings!$G$8,IF(Fixture!I1083&lt;Fixture!G1083,Settings!$G$9,"-"))))</f>
        <v>-</v>
      </c>
    </row>
    <row r="1080" spans="3:9" x14ac:dyDescent="0.25">
      <c r="C1080" s="12" t="str">
        <f t="shared" si="34"/>
        <v>-</v>
      </c>
      <c r="D1080" s="9" t="str">
        <f t="shared" si="35"/>
        <v>-</v>
      </c>
      <c r="E1080" s="9" t="str">
        <f>IF(C1080="-","-",IF(D1080=maxgameno+2,"blank row 2",IF(D1080=maxgameno+1,"blank row 1",INDEX(FixtureCode!$B$4:$AH$128,MATCH($C1080,FixtureCode!$B$4:$B$128,0),MATCH("G"&amp;D1080&amp;"-T1",FixtureCode!$B$4:$AH$4,0)))))</f>
        <v>-</v>
      </c>
      <c r="F1080" s="13" t="str">
        <f>IF(C1080="-","-",IF(D1080=maxgameno+2,"blank row 2",IF(D1080=maxgameno+1,"blank row 1",INDEX(FixtureCode!$B$4:$AH$128,MATCH($C1080,FixtureCode!$B$4:$B$128,0),MATCH("G"&amp;D1080&amp;"-T2",FixtureCode!$B$4:$AH$4,0)))))</f>
        <v>-</v>
      </c>
      <c r="G1080" s="12" t="str">
        <f>IF(C1080="-","-",IF(AND(ISNUMBER(Fixture!G1084),ISNUMBER(Fixture!I1084),Fixture!F1084&lt;&gt;"BYE",Fixture!J1084&lt;&gt;"BYE"),"Yes","-"))</f>
        <v>-</v>
      </c>
      <c r="H1080" s="9" t="str">
        <f>IF(G1080="-","-",IF(Fixture!G1084&gt;Fixture!I1084,Settings!$G$7,IF(Fixture!G1084=Fixture!I1084,Settings!$G$8,IF(Fixture!G1084&lt;Fixture!I1084,Settings!$G$9,"-"))))</f>
        <v>-</v>
      </c>
      <c r="I1080" s="13" t="str">
        <f>IF(G1080="-","-",IF(Fixture!I1084&gt;Fixture!G1084,Settings!$G$7,IF(Fixture!I1084=Fixture!G1084,Settings!$G$8,IF(Fixture!I1084&lt;Fixture!G1084,Settings!$G$9,"-"))))</f>
        <v>-</v>
      </c>
    </row>
    <row r="1081" spans="3:9" x14ac:dyDescent="0.25">
      <c r="C1081" s="12" t="str">
        <f t="shared" si="34"/>
        <v>-</v>
      </c>
      <c r="D1081" s="9" t="str">
        <f t="shared" si="35"/>
        <v>-</v>
      </c>
      <c r="E1081" s="9" t="str">
        <f>IF(C1081="-","-",IF(D1081=maxgameno+2,"blank row 2",IF(D1081=maxgameno+1,"blank row 1",INDEX(FixtureCode!$B$4:$AH$128,MATCH($C1081,FixtureCode!$B$4:$B$128,0),MATCH("G"&amp;D1081&amp;"-T1",FixtureCode!$B$4:$AH$4,0)))))</f>
        <v>-</v>
      </c>
      <c r="F1081" s="13" t="str">
        <f>IF(C1081="-","-",IF(D1081=maxgameno+2,"blank row 2",IF(D1081=maxgameno+1,"blank row 1",INDEX(FixtureCode!$B$4:$AH$128,MATCH($C1081,FixtureCode!$B$4:$B$128,0),MATCH("G"&amp;D1081&amp;"-T2",FixtureCode!$B$4:$AH$4,0)))))</f>
        <v>-</v>
      </c>
      <c r="G1081" s="12" t="str">
        <f>IF(C1081="-","-",IF(AND(ISNUMBER(Fixture!G1085),ISNUMBER(Fixture!I1085),Fixture!F1085&lt;&gt;"BYE",Fixture!J1085&lt;&gt;"BYE"),"Yes","-"))</f>
        <v>-</v>
      </c>
      <c r="H1081" s="9" t="str">
        <f>IF(G1081="-","-",IF(Fixture!G1085&gt;Fixture!I1085,Settings!$G$7,IF(Fixture!G1085=Fixture!I1085,Settings!$G$8,IF(Fixture!G1085&lt;Fixture!I1085,Settings!$G$9,"-"))))</f>
        <v>-</v>
      </c>
      <c r="I1081" s="13" t="str">
        <f>IF(G1081="-","-",IF(Fixture!I1085&gt;Fixture!G1085,Settings!$G$7,IF(Fixture!I1085=Fixture!G1085,Settings!$G$8,IF(Fixture!I1085&lt;Fixture!G1085,Settings!$G$9,"-"))))</f>
        <v>-</v>
      </c>
    </row>
    <row r="1082" spans="3:9" x14ac:dyDescent="0.25">
      <c r="C1082" s="12" t="str">
        <f t="shared" si="34"/>
        <v>-</v>
      </c>
      <c r="D1082" s="9" t="str">
        <f t="shared" si="35"/>
        <v>-</v>
      </c>
      <c r="E1082" s="9" t="str">
        <f>IF(C1082="-","-",IF(D1082=maxgameno+2,"blank row 2",IF(D1082=maxgameno+1,"blank row 1",INDEX(FixtureCode!$B$4:$AH$128,MATCH($C1082,FixtureCode!$B$4:$B$128,0),MATCH("G"&amp;D1082&amp;"-T1",FixtureCode!$B$4:$AH$4,0)))))</f>
        <v>-</v>
      </c>
      <c r="F1082" s="13" t="str">
        <f>IF(C1082="-","-",IF(D1082=maxgameno+2,"blank row 2",IF(D1082=maxgameno+1,"blank row 1",INDEX(FixtureCode!$B$4:$AH$128,MATCH($C1082,FixtureCode!$B$4:$B$128,0),MATCH("G"&amp;D1082&amp;"-T2",FixtureCode!$B$4:$AH$4,0)))))</f>
        <v>-</v>
      </c>
      <c r="G1082" s="12" t="str">
        <f>IF(C1082="-","-",IF(AND(ISNUMBER(Fixture!G1086),ISNUMBER(Fixture!I1086),Fixture!F1086&lt;&gt;"BYE",Fixture!J1086&lt;&gt;"BYE"),"Yes","-"))</f>
        <v>-</v>
      </c>
      <c r="H1082" s="9" t="str">
        <f>IF(G1082="-","-",IF(Fixture!G1086&gt;Fixture!I1086,Settings!$G$7,IF(Fixture!G1086=Fixture!I1086,Settings!$G$8,IF(Fixture!G1086&lt;Fixture!I1086,Settings!$G$9,"-"))))</f>
        <v>-</v>
      </c>
      <c r="I1082" s="13" t="str">
        <f>IF(G1082="-","-",IF(Fixture!I1086&gt;Fixture!G1086,Settings!$G$7,IF(Fixture!I1086=Fixture!G1086,Settings!$G$8,IF(Fixture!I1086&lt;Fixture!G1086,Settings!$G$9,"-"))))</f>
        <v>-</v>
      </c>
    </row>
    <row r="1083" spans="3:9" x14ac:dyDescent="0.25">
      <c r="C1083" s="12" t="str">
        <f t="shared" si="34"/>
        <v>-</v>
      </c>
      <c r="D1083" s="9" t="str">
        <f t="shared" si="35"/>
        <v>-</v>
      </c>
      <c r="E1083" s="9" t="str">
        <f>IF(C1083="-","-",IF(D1083=maxgameno+2,"blank row 2",IF(D1083=maxgameno+1,"blank row 1",INDEX(FixtureCode!$B$4:$AH$128,MATCH($C1083,FixtureCode!$B$4:$B$128,0),MATCH("G"&amp;D1083&amp;"-T1",FixtureCode!$B$4:$AH$4,0)))))</f>
        <v>-</v>
      </c>
      <c r="F1083" s="13" t="str">
        <f>IF(C1083="-","-",IF(D1083=maxgameno+2,"blank row 2",IF(D1083=maxgameno+1,"blank row 1",INDEX(FixtureCode!$B$4:$AH$128,MATCH($C1083,FixtureCode!$B$4:$B$128,0),MATCH("G"&amp;D1083&amp;"-T2",FixtureCode!$B$4:$AH$4,0)))))</f>
        <v>-</v>
      </c>
      <c r="G1083" s="12" t="str">
        <f>IF(C1083="-","-",IF(AND(ISNUMBER(Fixture!G1087),ISNUMBER(Fixture!I1087),Fixture!F1087&lt;&gt;"BYE",Fixture!J1087&lt;&gt;"BYE"),"Yes","-"))</f>
        <v>-</v>
      </c>
      <c r="H1083" s="9" t="str">
        <f>IF(G1083="-","-",IF(Fixture!G1087&gt;Fixture!I1087,Settings!$G$7,IF(Fixture!G1087=Fixture!I1087,Settings!$G$8,IF(Fixture!G1087&lt;Fixture!I1087,Settings!$G$9,"-"))))</f>
        <v>-</v>
      </c>
      <c r="I1083" s="13" t="str">
        <f>IF(G1083="-","-",IF(Fixture!I1087&gt;Fixture!G1087,Settings!$G$7,IF(Fixture!I1087=Fixture!G1087,Settings!$G$8,IF(Fixture!I1087&lt;Fixture!G1087,Settings!$G$9,"-"))))</f>
        <v>-</v>
      </c>
    </row>
    <row r="1084" spans="3:9" x14ac:dyDescent="0.25">
      <c r="C1084" s="12" t="str">
        <f t="shared" si="34"/>
        <v>-</v>
      </c>
      <c r="D1084" s="9" t="str">
        <f t="shared" si="35"/>
        <v>-</v>
      </c>
      <c r="E1084" s="9" t="str">
        <f>IF(C1084="-","-",IF(D1084=maxgameno+2,"blank row 2",IF(D1084=maxgameno+1,"blank row 1",INDEX(FixtureCode!$B$4:$AH$128,MATCH($C1084,FixtureCode!$B$4:$B$128,0),MATCH("G"&amp;D1084&amp;"-T1",FixtureCode!$B$4:$AH$4,0)))))</f>
        <v>-</v>
      </c>
      <c r="F1084" s="13" t="str">
        <f>IF(C1084="-","-",IF(D1084=maxgameno+2,"blank row 2",IF(D1084=maxgameno+1,"blank row 1",INDEX(FixtureCode!$B$4:$AH$128,MATCH($C1084,FixtureCode!$B$4:$B$128,0),MATCH("G"&amp;D1084&amp;"-T2",FixtureCode!$B$4:$AH$4,0)))))</f>
        <v>-</v>
      </c>
      <c r="G1084" s="12" t="str">
        <f>IF(C1084="-","-",IF(AND(ISNUMBER(Fixture!G1088),ISNUMBER(Fixture!I1088),Fixture!F1088&lt;&gt;"BYE",Fixture!J1088&lt;&gt;"BYE"),"Yes","-"))</f>
        <v>-</v>
      </c>
      <c r="H1084" s="9" t="str">
        <f>IF(G1084="-","-",IF(Fixture!G1088&gt;Fixture!I1088,Settings!$G$7,IF(Fixture!G1088=Fixture!I1088,Settings!$G$8,IF(Fixture!G1088&lt;Fixture!I1088,Settings!$G$9,"-"))))</f>
        <v>-</v>
      </c>
      <c r="I1084" s="13" t="str">
        <f>IF(G1084="-","-",IF(Fixture!I1088&gt;Fixture!G1088,Settings!$G$7,IF(Fixture!I1088=Fixture!G1088,Settings!$G$8,IF(Fixture!I1088&lt;Fixture!G1088,Settings!$G$9,"-"))))</f>
        <v>-</v>
      </c>
    </row>
    <row r="1085" spans="3:9" x14ac:dyDescent="0.25">
      <c r="C1085" s="12" t="str">
        <f t="shared" si="34"/>
        <v>-</v>
      </c>
      <c r="D1085" s="9" t="str">
        <f t="shared" si="35"/>
        <v>-</v>
      </c>
      <c r="E1085" s="9" t="str">
        <f>IF(C1085="-","-",IF(D1085=maxgameno+2,"blank row 2",IF(D1085=maxgameno+1,"blank row 1",INDEX(FixtureCode!$B$4:$AH$128,MATCH($C1085,FixtureCode!$B$4:$B$128,0),MATCH("G"&amp;D1085&amp;"-T1",FixtureCode!$B$4:$AH$4,0)))))</f>
        <v>-</v>
      </c>
      <c r="F1085" s="13" t="str">
        <f>IF(C1085="-","-",IF(D1085=maxgameno+2,"blank row 2",IF(D1085=maxgameno+1,"blank row 1",INDEX(FixtureCode!$B$4:$AH$128,MATCH($C1085,FixtureCode!$B$4:$B$128,0),MATCH("G"&amp;D1085&amp;"-T2",FixtureCode!$B$4:$AH$4,0)))))</f>
        <v>-</v>
      </c>
      <c r="G1085" s="12" t="str">
        <f>IF(C1085="-","-",IF(AND(ISNUMBER(Fixture!G1089),ISNUMBER(Fixture!I1089),Fixture!F1089&lt;&gt;"BYE",Fixture!J1089&lt;&gt;"BYE"),"Yes","-"))</f>
        <v>-</v>
      </c>
      <c r="H1085" s="9" t="str">
        <f>IF(G1085="-","-",IF(Fixture!G1089&gt;Fixture!I1089,Settings!$G$7,IF(Fixture!G1089=Fixture!I1089,Settings!$G$8,IF(Fixture!G1089&lt;Fixture!I1089,Settings!$G$9,"-"))))</f>
        <v>-</v>
      </c>
      <c r="I1085" s="13" t="str">
        <f>IF(G1085="-","-",IF(Fixture!I1089&gt;Fixture!G1089,Settings!$G$7,IF(Fixture!I1089=Fixture!G1089,Settings!$G$8,IF(Fixture!I1089&lt;Fixture!G1089,Settings!$G$9,"-"))))</f>
        <v>-</v>
      </c>
    </row>
    <row r="1086" spans="3:9" x14ac:dyDescent="0.25">
      <c r="C1086" s="12" t="str">
        <f t="shared" si="34"/>
        <v>-</v>
      </c>
      <c r="D1086" s="9" t="str">
        <f t="shared" si="35"/>
        <v>-</v>
      </c>
      <c r="E1086" s="9" t="str">
        <f>IF(C1086="-","-",IF(D1086=maxgameno+2,"blank row 2",IF(D1086=maxgameno+1,"blank row 1",INDEX(FixtureCode!$B$4:$AH$128,MATCH($C1086,FixtureCode!$B$4:$B$128,0),MATCH("G"&amp;D1086&amp;"-T1",FixtureCode!$B$4:$AH$4,0)))))</f>
        <v>-</v>
      </c>
      <c r="F1086" s="13" t="str">
        <f>IF(C1086="-","-",IF(D1086=maxgameno+2,"blank row 2",IF(D1086=maxgameno+1,"blank row 1",INDEX(FixtureCode!$B$4:$AH$128,MATCH($C1086,FixtureCode!$B$4:$B$128,0),MATCH("G"&amp;D1086&amp;"-T2",FixtureCode!$B$4:$AH$4,0)))))</f>
        <v>-</v>
      </c>
      <c r="G1086" s="12" t="str">
        <f>IF(C1086="-","-",IF(AND(ISNUMBER(Fixture!G1090),ISNUMBER(Fixture!I1090),Fixture!F1090&lt;&gt;"BYE",Fixture!J1090&lt;&gt;"BYE"),"Yes","-"))</f>
        <v>-</v>
      </c>
      <c r="H1086" s="9" t="str">
        <f>IF(G1086="-","-",IF(Fixture!G1090&gt;Fixture!I1090,Settings!$G$7,IF(Fixture!G1090=Fixture!I1090,Settings!$G$8,IF(Fixture!G1090&lt;Fixture!I1090,Settings!$G$9,"-"))))</f>
        <v>-</v>
      </c>
      <c r="I1086" s="13" t="str">
        <f>IF(G1086="-","-",IF(Fixture!I1090&gt;Fixture!G1090,Settings!$G$7,IF(Fixture!I1090=Fixture!G1090,Settings!$G$8,IF(Fixture!I1090&lt;Fixture!G1090,Settings!$G$9,"-"))))</f>
        <v>-</v>
      </c>
    </row>
    <row r="1087" spans="3:9" x14ac:dyDescent="0.25">
      <c r="C1087" s="12" t="str">
        <f t="shared" si="34"/>
        <v>-</v>
      </c>
      <c r="D1087" s="9" t="str">
        <f t="shared" si="35"/>
        <v>-</v>
      </c>
      <c r="E1087" s="9" t="str">
        <f>IF(C1087="-","-",IF(D1087=maxgameno+2,"blank row 2",IF(D1087=maxgameno+1,"blank row 1",INDEX(FixtureCode!$B$4:$AH$128,MATCH($C1087,FixtureCode!$B$4:$B$128,0),MATCH("G"&amp;D1087&amp;"-T1",FixtureCode!$B$4:$AH$4,0)))))</f>
        <v>-</v>
      </c>
      <c r="F1087" s="13" t="str">
        <f>IF(C1087="-","-",IF(D1087=maxgameno+2,"blank row 2",IF(D1087=maxgameno+1,"blank row 1",INDEX(FixtureCode!$B$4:$AH$128,MATCH($C1087,FixtureCode!$B$4:$B$128,0),MATCH("G"&amp;D1087&amp;"-T2",FixtureCode!$B$4:$AH$4,0)))))</f>
        <v>-</v>
      </c>
      <c r="G1087" s="12" t="str">
        <f>IF(C1087="-","-",IF(AND(ISNUMBER(Fixture!G1091),ISNUMBER(Fixture!I1091),Fixture!F1091&lt;&gt;"BYE",Fixture!J1091&lt;&gt;"BYE"),"Yes","-"))</f>
        <v>-</v>
      </c>
      <c r="H1087" s="9" t="str">
        <f>IF(G1087="-","-",IF(Fixture!G1091&gt;Fixture!I1091,Settings!$G$7,IF(Fixture!G1091=Fixture!I1091,Settings!$G$8,IF(Fixture!G1091&lt;Fixture!I1091,Settings!$G$9,"-"))))</f>
        <v>-</v>
      </c>
      <c r="I1087" s="13" t="str">
        <f>IF(G1087="-","-",IF(Fixture!I1091&gt;Fixture!G1091,Settings!$G$7,IF(Fixture!I1091=Fixture!G1091,Settings!$G$8,IF(Fixture!I1091&lt;Fixture!G1091,Settings!$G$9,"-"))))</f>
        <v>-</v>
      </c>
    </row>
    <row r="1088" spans="3:9" x14ac:dyDescent="0.25">
      <c r="C1088" s="12" t="str">
        <f t="shared" si="34"/>
        <v>-</v>
      </c>
      <c r="D1088" s="9" t="str">
        <f t="shared" si="35"/>
        <v>-</v>
      </c>
      <c r="E1088" s="9" t="str">
        <f>IF(C1088="-","-",IF(D1088=maxgameno+2,"blank row 2",IF(D1088=maxgameno+1,"blank row 1",INDEX(FixtureCode!$B$4:$AH$128,MATCH($C1088,FixtureCode!$B$4:$B$128,0),MATCH("G"&amp;D1088&amp;"-T1",FixtureCode!$B$4:$AH$4,0)))))</f>
        <v>-</v>
      </c>
      <c r="F1088" s="13" t="str">
        <f>IF(C1088="-","-",IF(D1088=maxgameno+2,"blank row 2",IF(D1088=maxgameno+1,"blank row 1",INDEX(FixtureCode!$B$4:$AH$128,MATCH($C1088,FixtureCode!$B$4:$B$128,0),MATCH("G"&amp;D1088&amp;"-T2",FixtureCode!$B$4:$AH$4,0)))))</f>
        <v>-</v>
      </c>
      <c r="G1088" s="12" t="str">
        <f>IF(C1088="-","-",IF(AND(ISNUMBER(Fixture!G1092),ISNUMBER(Fixture!I1092),Fixture!F1092&lt;&gt;"BYE",Fixture!J1092&lt;&gt;"BYE"),"Yes","-"))</f>
        <v>-</v>
      </c>
      <c r="H1088" s="9" t="str">
        <f>IF(G1088="-","-",IF(Fixture!G1092&gt;Fixture!I1092,Settings!$G$7,IF(Fixture!G1092=Fixture!I1092,Settings!$G$8,IF(Fixture!G1092&lt;Fixture!I1092,Settings!$G$9,"-"))))</f>
        <v>-</v>
      </c>
      <c r="I1088" s="13" t="str">
        <f>IF(G1088="-","-",IF(Fixture!I1092&gt;Fixture!G1092,Settings!$G$7,IF(Fixture!I1092=Fixture!G1092,Settings!$G$8,IF(Fixture!I1092&lt;Fixture!G1092,Settings!$G$9,"-"))))</f>
        <v>-</v>
      </c>
    </row>
    <row r="1089" spans="3:9" x14ac:dyDescent="0.25">
      <c r="C1089" s="12" t="str">
        <f t="shared" si="34"/>
        <v>-</v>
      </c>
      <c r="D1089" s="9" t="str">
        <f t="shared" si="35"/>
        <v>-</v>
      </c>
      <c r="E1089" s="9" t="str">
        <f>IF(C1089="-","-",IF(D1089=maxgameno+2,"blank row 2",IF(D1089=maxgameno+1,"blank row 1",INDEX(FixtureCode!$B$4:$AH$128,MATCH($C1089,FixtureCode!$B$4:$B$128,0),MATCH("G"&amp;D1089&amp;"-T1",FixtureCode!$B$4:$AH$4,0)))))</f>
        <v>-</v>
      </c>
      <c r="F1089" s="13" t="str">
        <f>IF(C1089="-","-",IF(D1089=maxgameno+2,"blank row 2",IF(D1089=maxgameno+1,"blank row 1",INDEX(FixtureCode!$B$4:$AH$128,MATCH($C1089,FixtureCode!$B$4:$B$128,0),MATCH("G"&amp;D1089&amp;"-T2",FixtureCode!$B$4:$AH$4,0)))))</f>
        <v>-</v>
      </c>
      <c r="G1089" s="12" t="str">
        <f>IF(C1089="-","-",IF(AND(ISNUMBER(Fixture!G1093),ISNUMBER(Fixture!I1093),Fixture!F1093&lt;&gt;"BYE",Fixture!J1093&lt;&gt;"BYE"),"Yes","-"))</f>
        <v>-</v>
      </c>
      <c r="H1089" s="9" t="str">
        <f>IF(G1089="-","-",IF(Fixture!G1093&gt;Fixture!I1093,Settings!$G$7,IF(Fixture!G1093=Fixture!I1093,Settings!$G$8,IF(Fixture!G1093&lt;Fixture!I1093,Settings!$G$9,"-"))))</f>
        <v>-</v>
      </c>
      <c r="I1089" s="13" t="str">
        <f>IF(G1089="-","-",IF(Fixture!I1093&gt;Fixture!G1093,Settings!$G$7,IF(Fixture!I1093=Fixture!G1093,Settings!$G$8,IF(Fixture!I1093&lt;Fixture!G1093,Settings!$G$9,"-"))))</f>
        <v>-</v>
      </c>
    </row>
    <row r="1090" spans="3:9" x14ac:dyDescent="0.25">
      <c r="C1090" s="12" t="str">
        <f t="shared" si="34"/>
        <v>-</v>
      </c>
      <c r="D1090" s="9" t="str">
        <f t="shared" si="35"/>
        <v>-</v>
      </c>
      <c r="E1090" s="9" t="str">
        <f>IF(C1090="-","-",IF(D1090=maxgameno+2,"blank row 2",IF(D1090=maxgameno+1,"blank row 1",INDEX(FixtureCode!$B$4:$AH$128,MATCH($C1090,FixtureCode!$B$4:$B$128,0),MATCH("G"&amp;D1090&amp;"-T1",FixtureCode!$B$4:$AH$4,0)))))</f>
        <v>-</v>
      </c>
      <c r="F1090" s="13" t="str">
        <f>IF(C1090="-","-",IF(D1090=maxgameno+2,"blank row 2",IF(D1090=maxgameno+1,"blank row 1",INDEX(FixtureCode!$B$4:$AH$128,MATCH($C1090,FixtureCode!$B$4:$B$128,0),MATCH("G"&amp;D1090&amp;"-T2",FixtureCode!$B$4:$AH$4,0)))))</f>
        <v>-</v>
      </c>
      <c r="G1090" s="12" t="str">
        <f>IF(C1090="-","-",IF(AND(ISNUMBER(Fixture!G1094),ISNUMBER(Fixture!I1094),Fixture!F1094&lt;&gt;"BYE",Fixture!J1094&lt;&gt;"BYE"),"Yes","-"))</f>
        <v>-</v>
      </c>
      <c r="H1090" s="9" t="str">
        <f>IF(G1090="-","-",IF(Fixture!G1094&gt;Fixture!I1094,Settings!$G$7,IF(Fixture!G1094=Fixture!I1094,Settings!$G$8,IF(Fixture!G1094&lt;Fixture!I1094,Settings!$G$9,"-"))))</f>
        <v>-</v>
      </c>
      <c r="I1090" s="13" t="str">
        <f>IF(G1090="-","-",IF(Fixture!I1094&gt;Fixture!G1094,Settings!$G$7,IF(Fixture!I1094=Fixture!G1094,Settings!$G$8,IF(Fixture!I1094&lt;Fixture!G1094,Settings!$G$9,"-"))))</f>
        <v>-</v>
      </c>
    </row>
    <row r="1091" spans="3:9" x14ac:dyDescent="0.25">
      <c r="C1091" s="12" t="str">
        <f t="shared" si="34"/>
        <v>-</v>
      </c>
      <c r="D1091" s="9" t="str">
        <f t="shared" si="35"/>
        <v>-</v>
      </c>
      <c r="E1091" s="9" t="str">
        <f>IF(C1091="-","-",IF(D1091=maxgameno+2,"blank row 2",IF(D1091=maxgameno+1,"blank row 1",INDEX(FixtureCode!$B$4:$AH$128,MATCH($C1091,FixtureCode!$B$4:$B$128,0),MATCH("G"&amp;D1091&amp;"-T1",FixtureCode!$B$4:$AH$4,0)))))</f>
        <v>-</v>
      </c>
      <c r="F1091" s="13" t="str">
        <f>IF(C1091="-","-",IF(D1091=maxgameno+2,"blank row 2",IF(D1091=maxgameno+1,"blank row 1",INDEX(FixtureCode!$B$4:$AH$128,MATCH($C1091,FixtureCode!$B$4:$B$128,0),MATCH("G"&amp;D1091&amp;"-T2",FixtureCode!$B$4:$AH$4,0)))))</f>
        <v>-</v>
      </c>
      <c r="G1091" s="12" t="str">
        <f>IF(C1091="-","-",IF(AND(ISNUMBER(Fixture!G1095),ISNUMBER(Fixture!I1095),Fixture!F1095&lt;&gt;"BYE",Fixture!J1095&lt;&gt;"BYE"),"Yes","-"))</f>
        <v>-</v>
      </c>
      <c r="H1091" s="9" t="str">
        <f>IF(G1091="-","-",IF(Fixture!G1095&gt;Fixture!I1095,Settings!$G$7,IF(Fixture!G1095=Fixture!I1095,Settings!$G$8,IF(Fixture!G1095&lt;Fixture!I1095,Settings!$G$9,"-"))))</f>
        <v>-</v>
      </c>
      <c r="I1091" s="13" t="str">
        <f>IF(G1091="-","-",IF(Fixture!I1095&gt;Fixture!G1095,Settings!$G$7,IF(Fixture!I1095=Fixture!G1095,Settings!$G$8,IF(Fixture!I1095&lt;Fixture!G1095,Settings!$G$9,"-"))))</f>
        <v>-</v>
      </c>
    </row>
    <row r="1092" spans="3:9" x14ac:dyDescent="0.25">
      <c r="C1092" s="12" t="str">
        <f t="shared" si="34"/>
        <v>-</v>
      </c>
      <c r="D1092" s="9" t="str">
        <f t="shared" si="35"/>
        <v>-</v>
      </c>
      <c r="E1092" s="9" t="str">
        <f>IF(C1092="-","-",IF(D1092=maxgameno+2,"blank row 2",IF(D1092=maxgameno+1,"blank row 1",INDEX(FixtureCode!$B$4:$AH$128,MATCH($C1092,FixtureCode!$B$4:$B$128,0),MATCH("G"&amp;D1092&amp;"-T1",FixtureCode!$B$4:$AH$4,0)))))</f>
        <v>-</v>
      </c>
      <c r="F1092" s="13" t="str">
        <f>IF(C1092="-","-",IF(D1092=maxgameno+2,"blank row 2",IF(D1092=maxgameno+1,"blank row 1",INDEX(FixtureCode!$B$4:$AH$128,MATCH($C1092,FixtureCode!$B$4:$B$128,0),MATCH("G"&amp;D1092&amp;"-T2",FixtureCode!$B$4:$AH$4,0)))))</f>
        <v>-</v>
      </c>
      <c r="G1092" s="12" t="str">
        <f>IF(C1092="-","-",IF(AND(ISNUMBER(Fixture!G1096),ISNUMBER(Fixture!I1096),Fixture!F1096&lt;&gt;"BYE",Fixture!J1096&lt;&gt;"BYE"),"Yes","-"))</f>
        <v>-</v>
      </c>
      <c r="H1092" s="9" t="str">
        <f>IF(G1092="-","-",IF(Fixture!G1096&gt;Fixture!I1096,Settings!$G$7,IF(Fixture!G1096=Fixture!I1096,Settings!$G$8,IF(Fixture!G1096&lt;Fixture!I1096,Settings!$G$9,"-"))))</f>
        <v>-</v>
      </c>
      <c r="I1092" s="13" t="str">
        <f>IF(G1092="-","-",IF(Fixture!I1096&gt;Fixture!G1096,Settings!$G$7,IF(Fixture!I1096=Fixture!G1096,Settings!$G$8,IF(Fixture!I1096&lt;Fixture!G1096,Settings!$G$9,"-"))))</f>
        <v>-</v>
      </c>
    </row>
    <row r="1093" spans="3:9" x14ac:dyDescent="0.25">
      <c r="C1093" s="12" t="str">
        <f t="shared" si="34"/>
        <v>-</v>
      </c>
      <c r="D1093" s="9" t="str">
        <f t="shared" si="35"/>
        <v>-</v>
      </c>
      <c r="E1093" s="9" t="str">
        <f>IF(C1093="-","-",IF(D1093=maxgameno+2,"blank row 2",IF(D1093=maxgameno+1,"blank row 1",INDEX(FixtureCode!$B$4:$AH$128,MATCH($C1093,FixtureCode!$B$4:$B$128,0),MATCH("G"&amp;D1093&amp;"-T1",FixtureCode!$B$4:$AH$4,0)))))</f>
        <v>-</v>
      </c>
      <c r="F1093" s="13" t="str">
        <f>IF(C1093="-","-",IF(D1093=maxgameno+2,"blank row 2",IF(D1093=maxgameno+1,"blank row 1",INDEX(FixtureCode!$B$4:$AH$128,MATCH($C1093,FixtureCode!$B$4:$B$128,0),MATCH("G"&amp;D1093&amp;"-T2",FixtureCode!$B$4:$AH$4,0)))))</f>
        <v>-</v>
      </c>
      <c r="G1093" s="12" t="str">
        <f>IF(C1093="-","-",IF(AND(ISNUMBER(Fixture!G1097),ISNUMBER(Fixture!I1097),Fixture!F1097&lt;&gt;"BYE",Fixture!J1097&lt;&gt;"BYE"),"Yes","-"))</f>
        <v>-</v>
      </c>
      <c r="H1093" s="9" t="str">
        <f>IF(G1093="-","-",IF(Fixture!G1097&gt;Fixture!I1097,Settings!$G$7,IF(Fixture!G1097=Fixture!I1097,Settings!$G$8,IF(Fixture!G1097&lt;Fixture!I1097,Settings!$G$9,"-"))))</f>
        <v>-</v>
      </c>
      <c r="I1093" s="13" t="str">
        <f>IF(G1093="-","-",IF(Fixture!I1097&gt;Fixture!G1097,Settings!$G$7,IF(Fixture!I1097=Fixture!G1097,Settings!$G$8,IF(Fixture!I1097&lt;Fixture!G1097,Settings!$G$9,"-"))))</f>
        <v>-</v>
      </c>
    </row>
    <row r="1094" spans="3:9" x14ac:dyDescent="0.25">
      <c r="C1094" s="12" t="str">
        <f t="shared" ref="C1094:C1157" si="36">IF(C1093="-","-",IF(D1093+1&lt;=maxgameno+2,C1093,IF(C1093+1&lt;=maxroundno,C1093+1,"-")))</f>
        <v>-</v>
      </c>
      <c r="D1094" s="9" t="str">
        <f t="shared" ref="D1094:D1157" si="37">IF(C1094="-","-",IF(D1093+1&lt;=maxgameno+2,D1093+1,1))</f>
        <v>-</v>
      </c>
      <c r="E1094" s="9" t="str">
        <f>IF(C1094="-","-",IF(D1094=maxgameno+2,"blank row 2",IF(D1094=maxgameno+1,"blank row 1",INDEX(FixtureCode!$B$4:$AH$128,MATCH($C1094,FixtureCode!$B$4:$B$128,0),MATCH("G"&amp;D1094&amp;"-T1",FixtureCode!$B$4:$AH$4,0)))))</f>
        <v>-</v>
      </c>
      <c r="F1094" s="13" t="str">
        <f>IF(C1094="-","-",IF(D1094=maxgameno+2,"blank row 2",IF(D1094=maxgameno+1,"blank row 1",INDEX(FixtureCode!$B$4:$AH$128,MATCH($C1094,FixtureCode!$B$4:$B$128,0),MATCH("G"&amp;D1094&amp;"-T2",FixtureCode!$B$4:$AH$4,0)))))</f>
        <v>-</v>
      </c>
      <c r="G1094" s="12" t="str">
        <f>IF(C1094="-","-",IF(AND(ISNUMBER(Fixture!G1098),ISNUMBER(Fixture!I1098),Fixture!F1098&lt;&gt;"BYE",Fixture!J1098&lt;&gt;"BYE"),"Yes","-"))</f>
        <v>-</v>
      </c>
      <c r="H1094" s="9" t="str">
        <f>IF(G1094="-","-",IF(Fixture!G1098&gt;Fixture!I1098,Settings!$G$7,IF(Fixture!G1098=Fixture!I1098,Settings!$G$8,IF(Fixture!G1098&lt;Fixture!I1098,Settings!$G$9,"-"))))</f>
        <v>-</v>
      </c>
      <c r="I1094" s="13" t="str">
        <f>IF(G1094="-","-",IF(Fixture!I1098&gt;Fixture!G1098,Settings!$G$7,IF(Fixture!I1098=Fixture!G1098,Settings!$G$8,IF(Fixture!I1098&lt;Fixture!G1098,Settings!$G$9,"-"))))</f>
        <v>-</v>
      </c>
    </row>
    <row r="1095" spans="3:9" x14ac:dyDescent="0.25">
      <c r="C1095" s="12" t="str">
        <f t="shared" si="36"/>
        <v>-</v>
      </c>
      <c r="D1095" s="9" t="str">
        <f t="shared" si="37"/>
        <v>-</v>
      </c>
      <c r="E1095" s="9" t="str">
        <f>IF(C1095="-","-",IF(D1095=maxgameno+2,"blank row 2",IF(D1095=maxgameno+1,"blank row 1",INDEX(FixtureCode!$B$4:$AH$128,MATCH($C1095,FixtureCode!$B$4:$B$128,0),MATCH("G"&amp;D1095&amp;"-T1",FixtureCode!$B$4:$AH$4,0)))))</f>
        <v>-</v>
      </c>
      <c r="F1095" s="13" t="str">
        <f>IF(C1095="-","-",IF(D1095=maxgameno+2,"blank row 2",IF(D1095=maxgameno+1,"blank row 1",INDEX(FixtureCode!$B$4:$AH$128,MATCH($C1095,FixtureCode!$B$4:$B$128,0),MATCH("G"&amp;D1095&amp;"-T2",FixtureCode!$B$4:$AH$4,0)))))</f>
        <v>-</v>
      </c>
      <c r="G1095" s="12" t="str">
        <f>IF(C1095="-","-",IF(AND(ISNUMBER(Fixture!G1099),ISNUMBER(Fixture!I1099),Fixture!F1099&lt;&gt;"BYE",Fixture!J1099&lt;&gt;"BYE"),"Yes","-"))</f>
        <v>-</v>
      </c>
      <c r="H1095" s="9" t="str">
        <f>IF(G1095="-","-",IF(Fixture!G1099&gt;Fixture!I1099,Settings!$G$7,IF(Fixture!G1099=Fixture!I1099,Settings!$G$8,IF(Fixture!G1099&lt;Fixture!I1099,Settings!$G$9,"-"))))</f>
        <v>-</v>
      </c>
      <c r="I1095" s="13" t="str">
        <f>IF(G1095="-","-",IF(Fixture!I1099&gt;Fixture!G1099,Settings!$G$7,IF(Fixture!I1099=Fixture!G1099,Settings!$G$8,IF(Fixture!I1099&lt;Fixture!G1099,Settings!$G$9,"-"))))</f>
        <v>-</v>
      </c>
    </row>
    <row r="1096" spans="3:9" x14ac:dyDescent="0.25">
      <c r="C1096" s="12" t="str">
        <f t="shared" si="36"/>
        <v>-</v>
      </c>
      <c r="D1096" s="9" t="str">
        <f t="shared" si="37"/>
        <v>-</v>
      </c>
      <c r="E1096" s="9" t="str">
        <f>IF(C1096="-","-",IF(D1096=maxgameno+2,"blank row 2",IF(D1096=maxgameno+1,"blank row 1",INDEX(FixtureCode!$B$4:$AH$128,MATCH($C1096,FixtureCode!$B$4:$B$128,0),MATCH("G"&amp;D1096&amp;"-T1",FixtureCode!$B$4:$AH$4,0)))))</f>
        <v>-</v>
      </c>
      <c r="F1096" s="13" t="str">
        <f>IF(C1096="-","-",IF(D1096=maxgameno+2,"blank row 2",IF(D1096=maxgameno+1,"blank row 1",INDEX(FixtureCode!$B$4:$AH$128,MATCH($C1096,FixtureCode!$B$4:$B$128,0),MATCH("G"&amp;D1096&amp;"-T2",FixtureCode!$B$4:$AH$4,0)))))</f>
        <v>-</v>
      </c>
      <c r="G1096" s="12" t="str">
        <f>IF(C1096="-","-",IF(AND(ISNUMBER(Fixture!G1100),ISNUMBER(Fixture!I1100),Fixture!F1100&lt;&gt;"BYE",Fixture!J1100&lt;&gt;"BYE"),"Yes","-"))</f>
        <v>-</v>
      </c>
      <c r="H1096" s="9" t="str">
        <f>IF(G1096="-","-",IF(Fixture!G1100&gt;Fixture!I1100,Settings!$G$7,IF(Fixture!G1100=Fixture!I1100,Settings!$G$8,IF(Fixture!G1100&lt;Fixture!I1100,Settings!$G$9,"-"))))</f>
        <v>-</v>
      </c>
      <c r="I1096" s="13" t="str">
        <f>IF(G1096="-","-",IF(Fixture!I1100&gt;Fixture!G1100,Settings!$G$7,IF(Fixture!I1100=Fixture!G1100,Settings!$G$8,IF(Fixture!I1100&lt;Fixture!G1100,Settings!$G$9,"-"))))</f>
        <v>-</v>
      </c>
    </row>
    <row r="1097" spans="3:9" x14ac:dyDescent="0.25">
      <c r="C1097" s="12" t="str">
        <f t="shared" si="36"/>
        <v>-</v>
      </c>
      <c r="D1097" s="9" t="str">
        <f t="shared" si="37"/>
        <v>-</v>
      </c>
      <c r="E1097" s="9" t="str">
        <f>IF(C1097="-","-",IF(D1097=maxgameno+2,"blank row 2",IF(D1097=maxgameno+1,"blank row 1",INDEX(FixtureCode!$B$4:$AH$128,MATCH($C1097,FixtureCode!$B$4:$B$128,0),MATCH("G"&amp;D1097&amp;"-T1",FixtureCode!$B$4:$AH$4,0)))))</f>
        <v>-</v>
      </c>
      <c r="F1097" s="13" t="str">
        <f>IF(C1097="-","-",IF(D1097=maxgameno+2,"blank row 2",IF(D1097=maxgameno+1,"blank row 1",INDEX(FixtureCode!$B$4:$AH$128,MATCH($C1097,FixtureCode!$B$4:$B$128,0),MATCH("G"&amp;D1097&amp;"-T2",FixtureCode!$B$4:$AH$4,0)))))</f>
        <v>-</v>
      </c>
      <c r="G1097" s="12" t="str">
        <f>IF(C1097="-","-",IF(AND(ISNUMBER(Fixture!G1101),ISNUMBER(Fixture!I1101),Fixture!F1101&lt;&gt;"BYE",Fixture!J1101&lt;&gt;"BYE"),"Yes","-"))</f>
        <v>-</v>
      </c>
      <c r="H1097" s="9" t="str">
        <f>IF(G1097="-","-",IF(Fixture!G1101&gt;Fixture!I1101,Settings!$G$7,IF(Fixture!G1101=Fixture!I1101,Settings!$G$8,IF(Fixture!G1101&lt;Fixture!I1101,Settings!$G$9,"-"))))</f>
        <v>-</v>
      </c>
      <c r="I1097" s="13" t="str">
        <f>IF(G1097="-","-",IF(Fixture!I1101&gt;Fixture!G1101,Settings!$G$7,IF(Fixture!I1101=Fixture!G1101,Settings!$G$8,IF(Fixture!I1101&lt;Fixture!G1101,Settings!$G$9,"-"))))</f>
        <v>-</v>
      </c>
    </row>
    <row r="1098" spans="3:9" x14ac:dyDescent="0.25">
      <c r="C1098" s="12" t="str">
        <f t="shared" si="36"/>
        <v>-</v>
      </c>
      <c r="D1098" s="9" t="str">
        <f t="shared" si="37"/>
        <v>-</v>
      </c>
      <c r="E1098" s="9" t="str">
        <f>IF(C1098="-","-",IF(D1098=maxgameno+2,"blank row 2",IF(D1098=maxgameno+1,"blank row 1",INDEX(FixtureCode!$B$4:$AH$128,MATCH($C1098,FixtureCode!$B$4:$B$128,0),MATCH("G"&amp;D1098&amp;"-T1",FixtureCode!$B$4:$AH$4,0)))))</f>
        <v>-</v>
      </c>
      <c r="F1098" s="13" t="str">
        <f>IF(C1098="-","-",IF(D1098=maxgameno+2,"blank row 2",IF(D1098=maxgameno+1,"blank row 1",INDEX(FixtureCode!$B$4:$AH$128,MATCH($C1098,FixtureCode!$B$4:$B$128,0),MATCH("G"&amp;D1098&amp;"-T2",FixtureCode!$B$4:$AH$4,0)))))</f>
        <v>-</v>
      </c>
      <c r="G1098" s="12" t="str">
        <f>IF(C1098="-","-",IF(AND(ISNUMBER(Fixture!G1102),ISNUMBER(Fixture!I1102),Fixture!F1102&lt;&gt;"BYE",Fixture!J1102&lt;&gt;"BYE"),"Yes","-"))</f>
        <v>-</v>
      </c>
      <c r="H1098" s="9" t="str">
        <f>IF(G1098="-","-",IF(Fixture!G1102&gt;Fixture!I1102,Settings!$G$7,IF(Fixture!G1102=Fixture!I1102,Settings!$G$8,IF(Fixture!G1102&lt;Fixture!I1102,Settings!$G$9,"-"))))</f>
        <v>-</v>
      </c>
      <c r="I1098" s="13" t="str">
        <f>IF(G1098="-","-",IF(Fixture!I1102&gt;Fixture!G1102,Settings!$G$7,IF(Fixture!I1102=Fixture!G1102,Settings!$G$8,IF(Fixture!I1102&lt;Fixture!G1102,Settings!$G$9,"-"))))</f>
        <v>-</v>
      </c>
    </row>
    <row r="1099" spans="3:9" x14ac:dyDescent="0.25">
      <c r="C1099" s="12" t="str">
        <f t="shared" si="36"/>
        <v>-</v>
      </c>
      <c r="D1099" s="9" t="str">
        <f t="shared" si="37"/>
        <v>-</v>
      </c>
      <c r="E1099" s="9" t="str">
        <f>IF(C1099="-","-",IF(D1099=maxgameno+2,"blank row 2",IF(D1099=maxgameno+1,"blank row 1",INDEX(FixtureCode!$B$4:$AH$128,MATCH($C1099,FixtureCode!$B$4:$B$128,0),MATCH("G"&amp;D1099&amp;"-T1",FixtureCode!$B$4:$AH$4,0)))))</f>
        <v>-</v>
      </c>
      <c r="F1099" s="13" t="str">
        <f>IF(C1099="-","-",IF(D1099=maxgameno+2,"blank row 2",IF(D1099=maxgameno+1,"blank row 1",INDEX(FixtureCode!$B$4:$AH$128,MATCH($C1099,FixtureCode!$B$4:$B$128,0),MATCH("G"&amp;D1099&amp;"-T2",FixtureCode!$B$4:$AH$4,0)))))</f>
        <v>-</v>
      </c>
      <c r="G1099" s="12" t="str">
        <f>IF(C1099="-","-",IF(AND(ISNUMBER(Fixture!G1103),ISNUMBER(Fixture!I1103),Fixture!F1103&lt;&gt;"BYE",Fixture!J1103&lt;&gt;"BYE"),"Yes","-"))</f>
        <v>-</v>
      </c>
      <c r="H1099" s="9" t="str">
        <f>IF(G1099="-","-",IF(Fixture!G1103&gt;Fixture!I1103,Settings!$G$7,IF(Fixture!G1103=Fixture!I1103,Settings!$G$8,IF(Fixture!G1103&lt;Fixture!I1103,Settings!$G$9,"-"))))</f>
        <v>-</v>
      </c>
      <c r="I1099" s="13" t="str">
        <f>IF(G1099="-","-",IF(Fixture!I1103&gt;Fixture!G1103,Settings!$G$7,IF(Fixture!I1103=Fixture!G1103,Settings!$G$8,IF(Fixture!I1103&lt;Fixture!G1103,Settings!$G$9,"-"))))</f>
        <v>-</v>
      </c>
    </row>
    <row r="1100" spans="3:9" x14ac:dyDescent="0.25">
      <c r="C1100" s="12" t="str">
        <f t="shared" si="36"/>
        <v>-</v>
      </c>
      <c r="D1100" s="9" t="str">
        <f t="shared" si="37"/>
        <v>-</v>
      </c>
      <c r="E1100" s="9" t="str">
        <f>IF(C1100="-","-",IF(D1100=maxgameno+2,"blank row 2",IF(D1100=maxgameno+1,"blank row 1",INDEX(FixtureCode!$B$4:$AH$128,MATCH($C1100,FixtureCode!$B$4:$B$128,0),MATCH("G"&amp;D1100&amp;"-T1",FixtureCode!$B$4:$AH$4,0)))))</f>
        <v>-</v>
      </c>
      <c r="F1100" s="13" t="str">
        <f>IF(C1100="-","-",IF(D1100=maxgameno+2,"blank row 2",IF(D1100=maxgameno+1,"blank row 1",INDEX(FixtureCode!$B$4:$AH$128,MATCH($C1100,FixtureCode!$B$4:$B$128,0),MATCH("G"&amp;D1100&amp;"-T2",FixtureCode!$B$4:$AH$4,0)))))</f>
        <v>-</v>
      </c>
      <c r="G1100" s="12" t="str">
        <f>IF(C1100="-","-",IF(AND(ISNUMBER(Fixture!G1104),ISNUMBER(Fixture!I1104),Fixture!F1104&lt;&gt;"BYE",Fixture!J1104&lt;&gt;"BYE"),"Yes","-"))</f>
        <v>-</v>
      </c>
      <c r="H1100" s="9" t="str">
        <f>IF(G1100="-","-",IF(Fixture!G1104&gt;Fixture!I1104,Settings!$G$7,IF(Fixture!G1104=Fixture!I1104,Settings!$G$8,IF(Fixture!G1104&lt;Fixture!I1104,Settings!$G$9,"-"))))</f>
        <v>-</v>
      </c>
      <c r="I1100" s="13" t="str">
        <f>IF(G1100="-","-",IF(Fixture!I1104&gt;Fixture!G1104,Settings!$G$7,IF(Fixture!I1104=Fixture!G1104,Settings!$G$8,IF(Fixture!I1104&lt;Fixture!G1104,Settings!$G$9,"-"))))</f>
        <v>-</v>
      </c>
    </row>
    <row r="1101" spans="3:9" x14ac:dyDescent="0.25">
      <c r="C1101" s="12" t="str">
        <f t="shared" si="36"/>
        <v>-</v>
      </c>
      <c r="D1101" s="9" t="str">
        <f t="shared" si="37"/>
        <v>-</v>
      </c>
      <c r="E1101" s="9" t="str">
        <f>IF(C1101="-","-",IF(D1101=maxgameno+2,"blank row 2",IF(D1101=maxgameno+1,"blank row 1",INDEX(FixtureCode!$B$4:$AH$128,MATCH($C1101,FixtureCode!$B$4:$B$128,0),MATCH("G"&amp;D1101&amp;"-T1",FixtureCode!$B$4:$AH$4,0)))))</f>
        <v>-</v>
      </c>
      <c r="F1101" s="13" t="str">
        <f>IF(C1101="-","-",IF(D1101=maxgameno+2,"blank row 2",IF(D1101=maxgameno+1,"blank row 1",INDEX(FixtureCode!$B$4:$AH$128,MATCH($C1101,FixtureCode!$B$4:$B$128,0),MATCH("G"&amp;D1101&amp;"-T2",FixtureCode!$B$4:$AH$4,0)))))</f>
        <v>-</v>
      </c>
      <c r="G1101" s="12" t="str">
        <f>IF(C1101="-","-",IF(AND(ISNUMBER(Fixture!G1105),ISNUMBER(Fixture!I1105),Fixture!F1105&lt;&gt;"BYE",Fixture!J1105&lt;&gt;"BYE"),"Yes","-"))</f>
        <v>-</v>
      </c>
      <c r="H1101" s="9" t="str">
        <f>IF(G1101="-","-",IF(Fixture!G1105&gt;Fixture!I1105,Settings!$G$7,IF(Fixture!G1105=Fixture!I1105,Settings!$G$8,IF(Fixture!G1105&lt;Fixture!I1105,Settings!$G$9,"-"))))</f>
        <v>-</v>
      </c>
      <c r="I1101" s="13" t="str">
        <f>IF(G1101="-","-",IF(Fixture!I1105&gt;Fixture!G1105,Settings!$G$7,IF(Fixture!I1105=Fixture!G1105,Settings!$G$8,IF(Fixture!I1105&lt;Fixture!G1105,Settings!$G$9,"-"))))</f>
        <v>-</v>
      </c>
    </row>
    <row r="1102" spans="3:9" x14ac:dyDescent="0.25">
      <c r="C1102" s="12" t="str">
        <f t="shared" si="36"/>
        <v>-</v>
      </c>
      <c r="D1102" s="9" t="str">
        <f t="shared" si="37"/>
        <v>-</v>
      </c>
      <c r="E1102" s="9" t="str">
        <f>IF(C1102="-","-",IF(D1102=maxgameno+2,"blank row 2",IF(D1102=maxgameno+1,"blank row 1",INDEX(FixtureCode!$B$4:$AH$128,MATCH($C1102,FixtureCode!$B$4:$B$128,0),MATCH("G"&amp;D1102&amp;"-T1",FixtureCode!$B$4:$AH$4,0)))))</f>
        <v>-</v>
      </c>
      <c r="F1102" s="13" t="str">
        <f>IF(C1102="-","-",IF(D1102=maxgameno+2,"blank row 2",IF(D1102=maxgameno+1,"blank row 1",INDEX(FixtureCode!$B$4:$AH$128,MATCH($C1102,FixtureCode!$B$4:$B$128,0),MATCH("G"&amp;D1102&amp;"-T2",FixtureCode!$B$4:$AH$4,0)))))</f>
        <v>-</v>
      </c>
      <c r="G1102" s="12" t="str">
        <f>IF(C1102="-","-",IF(AND(ISNUMBER(Fixture!G1106),ISNUMBER(Fixture!I1106),Fixture!F1106&lt;&gt;"BYE",Fixture!J1106&lt;&gt;"BYE"),"Yes","-"))</f>
        <v>-</v>
      </c>
      <c r="H1102" s="9" t="str">
        <f>IF(G1102="-","-",IF(Fixture!G1106&gt;Fixture!I1106,Settings!$G$7,IF(Fixture!G1106=Fixture!I1106,Settings!$G$8,IF(Fixture!G1106&lt;Fixture!I1106,Settings!$G$9,"-"))))</f>
        <v>-</v>
      </c>
      <c r="I1102" s="13" t="str">
        <f>IF(G1102="-","-",IF(Fixture!I1106&gt;Fixture!G1106,Settings!$G$7,IF(Fixture!I1106=Fixture!G1106,Settings!$G$8,IF(Fixture!I1106&lt;Fixture!G1106,Settings!$G$9,"-"))))</f>
        <v>-</v>
      </c>
    </row>
    <row r="1103" spans="3:9" x14ac:dyDescent="0.25">
      <c r="C1103" s="12" t="str">
        <f t="shared" si="36"/>
        <v>-</v>
      </c>
      <c r="D1103" s="9" t="str">
        <f t="shared" si="37"/>
        <v>-</v>
      </c>
      <c r="E1103" s="9" t="str">
        <f>IF(C1103="-","-",IF(D1103=maxgameno+2,"blank row 2",IF(D1103=maxgameno+1,"blank row 1",INDEX(FixtureCode!$B$4:$AH$128,MATCH($C1103,FixtureCode!$B$4:$B$128,0),MATCH("G"&amp;D1103&amp;"-T1",FixtureCode!$B$4:$AH$4,0)))))</f>
        <v>-</v>
      </c>
      <c r="F1103" s="13" t="str">
        <f>IF(C1103="-","-",IF(D1103=maxgameno+2,"blank row 2",IF(D1103=maxgameno+1,"blank row 1",INDEX(FixtureCode!$B$4:$AH$128,MATCH($C1103,FixtureCode!$B$4:$B$128,0),MATCH("G"&amp;D1103&amp;"-T2",FixtureCode!$B$4:$AH$4,0)))))</f>
        <v>-</v>
      </c>
      <c r="G1103" s="12" t="str">
        <f>IF(C1103="-","-",IF(AND(ISNUMBER(Fixture!G1107),ISNUMBER(Fixture!I1107),Fixture!F1107&lt;&gt;"BYE",Fixture!J1107&lt;&gt;"BYE"),"Yes","-"))</f>
        <v>-</v>
      </c>
      <c r="H1103" s="9" t="str">
        <f>IF(G1103="-","-",IF(Fixture!G1107&gt;Fixture!I1107,Settings!$G$7,IF(Fixture!G1107=Fixture!I1107,Settings!$G$8,IF(Fixture!G1107&lt;Fixture!I1107,Settings!$G$9,"-"))))</f>
        <v>-</v>
      </c>
      <c r="I1103" s="13" t="str">
        <f>IF(G1103="-","-",IF(Fixture!I1107&gt;Fixture!G1107,Settings!$G$7,IF(Fixture!I1107=Fixture!G1107,Settings!$G$8,IF(Fixture!I1107&lt;Fixture!G1107,Settings!$G$9,"-"))))</f>
        <v>-</v>
      </c>
    </row>
    <row r="1104" spans="3:9" x14ac:dyDescent="0.25">
      <c r="C1104" s="12" t="str">
        <f t="shared" si="36"/>
        <v>-</v>
      </c>
      <c r="D1104" s="9" t="str">
        <f t="shared" si="37"/>
        <v>-</v>
      </c>
      <c r="E1104" s="9" t="str">
        <f>IF(C1104="-","-",IF(D1104=maxgameno+2,"blank row 2",IF(D1104=maxgameno+1,"blank row 1",INDEX(FixtureCode!$B$4:$AH$128,MATCH($C1104,FixtureCode!$B$4:$B$128,0),MATCH("G"&amp;D1104&amp;"-T1",FixtureCode!$B$4:$AH$4,0)))))</f>
        <v>-</v>
      </c>
      <c r="F1104" s="13" t="str">
        <f>IF(C1104="-","-",IF(D1104=maxgameno+2,"blank row 2",IF(D1104=maxgameno+1,"blank row 1",INDEX(FixtureCode!$B$4:$AH$128,MATCH($C1104,FixtureCode!$B$4:$B$128,0),MATCH("G"&amp;D1104&amp;"-T2",FixtureCode!$B$4:$AH$4,0)))))</f>
        <v>-</v>
      </c>
      <c r="G1104" s="12" t="str">
        <f>IF(C1104="-","-",IF(AND(ISNUMBER(Fixture!G1108),ISNUMBER(Fixture!I1108),Fixture!F1108&lt;&gt;"BYE",Fixture!J1108&lt;&gt;"BYE"),"Yes","-"))</f>
        <v>-</v>
      </c>
      <c r="H1104" s="9" t="str">
        <f>IF(G1104="-","-",IF(Fixture!G1108&gt;Fixture!I1108,Settings!$G$7,IF(Fixture!G1108=Fixture!I1108,Settings!$G$8,IF(Fixture!G1108&lt;Fixture!I1108,Settings!$G$9,"-"))))</f>
        <v>-</v>
      </c>
      <c r="I1104" s="13" t="str">
        <f>IF(G1104="-","-",IF(Fixture!I1108&gt;Fixture!G1108,Settings!$G$7,IF(Fixture!I1108=Fixture!G1108,Settings!$G$8,IF(Fixture!I1108&lt;Fixture!G1108,Settings!$G$9,"-"))))</f>
        <v>-</v>
      </c>
    </row>
    <row r="1105" spans="3:9" x14ac:dyDescent="0.25">
      <c r="C1105" s="12" t="str">
        <f t="shared" si="36"/>
        <v>-</v>
      </c>
      <c r="D1105" s="9" t="str">
        <f t="shared" si="37"/>
        <v>-</v>
      </c>
      <c r="E1105" s="9" t="str">
        <f>IF(C1105="-","-",IF(D1105=maxgameno+2,"blank row 2",IF(D1105=maxgameno+1,"blank row 1",INDEX(FixtureCode!$B$4:$AH$128,MATCH($C1105,FixtureCode!$B$4:$B$128,0),MATCH("G"&amp;D1105&amp;"-T1",FixtureCode!$B$4:$AH$4,0)))))</f>
        <v>-</v>
      </c>
      <c r="F1105" s="13" t="str">
        <f>IF(C1105="-","-",IF(D1105=maxgameno+2,"blank row 2",IF(D1105=maxgameno+1,"blank row 1",INDEX(FixtureCode!$B$4:$AH$128,MATCH($C1105,FixtureCode!$B$4:$B$128,0),MATCH("G"&amp;D1105&amp;"-T2",FixtureCode!$B$4:$AH$4,0)))))</f>
        <v>-</v>
      </c>
      <c r="G1105" s="12" t="str">
        <f>IF(C1105="-","-",IF(AND(ISNUMBER(Fixture!G1109),ISNUMBER(Fixture!I1109),Fixture!F1109&lt;&gt;"BYE",Fixture!J1109&lt;&gt;"BYE"),"Yes","-"))</f>
        <v>-</v>
      </c>
      <c r="H1105" s="9" t="str">
        <f>IF(G1105="-","-",IF(Fixture!G1109&gt;Fixture!I1109,Settings!$G$7,IF(Fixture!G1109=Fixture!I1109,Settings!$G$8,IF(Fixture!G1109&lt;Fixture!I1109,Settings!$G$9,"-"))))</f>
        <v>-</v>
      </c>
      <c r="I1105" s="13" t="str">
        <f>IF(G1105="-","-",IF(Fixture!I1109&gt;Fixture!G1109,Settings!$G$7,IF(Fixture!I1109=Fixture!G1109,Settings!$G$8,IF(Fixture!I1109&lt;Fixture!G1109,Settings!$G$9,"-"))))</f>
        <v>-</v>
      </c>
    </row>
    <row r="1106" spans="3:9" x14ac:dyDescent="0.25">
      <c r="C1106" s="12" t="str">
        <f t="shared" si="36"/>
        <v>-</v>
      </c>
      <c r="D1106" s="9" t="str">
        <f t="shared" si="37"/>
        <v>-</v>
      </c>
      <c r="E1106" s="9" t="str">
        <f>IF(C1106="-","-",IF(D1106=maxgameno+2,"blank row 2",IF(D1106=maxgameno+1,"blank row 1",INDEX(FixtureCode!$B$4:$AH$128,MATCH($C1106,FixtureCode!$B$4:$B$128,0),MATCH("G"&amp;D1106&amp;"-T1",FixtureCode!$B$4:$AH$4,0)))))</f>
        <v>-</v>
      </c>
      <c r="F1106" s="13" t="str">
        <f>IF(C1106="-","-",IF(D1106=maxgameno+2,"blank row 2",IF(D1106=maxgameno+1,"blank row 1",INDEX(FixtureCode!$B$4:$AH$128,MATCH($C1106,FixtureCode!$B$4:$B$128,0),MATCH("G"&amp;D1106&amp;"-T2",FixtureCode!$B$4:$AH$4,0)))))</f>
        <v>-</v>
      </c>
      <c r="G1106" s="12" t="str">
        <f>IF(C1106="-","-",IF(AND(ISNUMBER(Fixture!G1110),ISNUMBER(Fixture!I1110),Fixture!F1110&lt;&gt;"BYE",Fixture!J1110&lt;&gt;"BYE"),"Yes","-"))</f>
        <v>-</v>
      </c>
      <c r="H1106" s="9" t="str">
        <f>IF(G1106="-","-",IF(Fixture!G1110&gt;Fixture!I1110,Settings!$G$7,IF(Fixture!G1110=Fixture!I1110,Settings!$G$8,IF(Fixture!G1110&lt;Fixture!I1110,Settings!$G$9,"-"))))</f>
        <v>-</v>
      </c>
      <c r="I1106" s="13" t="str">
        <f>IF(G1106="-","-",IF(Fixture!I1110&gt;Fixture!G1110,Settings!$G$7,IF(Fixture!I1110=Fixture!G1110,Settings!$G$8,IF(Fixture!I1110&lt;Fixture!G1110,Settings!$G$9,"-"))))</f>
        <v>-</v>
      </c>
    </row>
    <row r="1107" spans="3:9" x14ac:dyDescent="0.25">
      <c r="C1107" s="12" t="str">
        <f t="shared" si="36"/>
        <v>-</v>
      </c>
      <c r="D1107" s="9" t="str">
        <f t="shared" si="37"/>
        <v>-</v>
      </c>
      <c r="E1107" s="9" t="str">
        <f>IF(C1107="-","-",IF(D1107=maxgameno+2,"blank row 2",IF(D1107=maxgameno+1,"blank row 1",INDEX(FixtureCode!$B$4:$AH$128,MATCH($C1107,FixtureCode!$B$4:$B$128,0),MATCH("G"&amp;D1107&amp;"-T1",FixtureCode!$B$4:$AH$4,0)))))</f>
        <v>-</v>
      </c>
      <c r="F1107" s="13" t="str">
        <f>IF(C1107="-","-",IF(D1107=maxgameno+2,"blank row 2",IF(D1107=maxgameno+1,"blank row 1",INDEX(FixtureCode!$B$4:$AH$128,MATCH($C1107,FixtureCode!$B$4:$B$128,0),MATCH("G"&amp;D1107&amp;"-T2",FixtureCode!$B$4:$AH$4,0)))))</f>
        <v>-</v>
      </c>
      <c r="G1107" s="12" t="str">
        <f>IF(C1107="-","-",IF(AND(ISNUMBER(Fixture!G1111),ISNUMBER(Fixture!I1111),Fixture!F1111&lt;&gt;"BYE",Fixture!J1111&lt;&gt;"BYE"),"Yes","-"))</f>
        <v>-</v>
      </c>
      <c r="H1107" s="9" t="str">
        <f>IF(G1107="-","-",IF(Fixture!G1111&gt;Fixture!I1111,Settings!$G$7,IF(Fixture!G1111=Fixture!I1111,Settings!$G$8,IF(Fixture!G1111&lt;Fixture!I1111,Settings!$G$9,"-"))))</f>
        <v>-</v>
      </c>
      <c r="I1107" s="13" t="str">
        <f>IF(G1107="-","-",IF(Fixture!I1111&gt;Fixture!G1111,Settings!$G$7,IF(Fixture!I1111=Fixture!G1111,Settings!$G$8,IF(Fixture!I1111&lt;Fixture!G1111,Settings!$G$9,"-"))))</f>
        <v>-</v>
      </c>
    </row>
    <row r="1108" spans="3:9" x14ac:dyDescent="0.25">
      <c r="C1108" s="12" t="str">
        <f t="shared" si="36"/>
        <v>-</v>
      </c>
      <c r="D1108" s="9" t="str">
        <f t="shared" si="37"/>
        <v>-</v>
      </c>
      <c r="E1108" s="9" t="str">
        <f>IF(C1108="-","-",IF(D1108=maxgameno+2,"blank row 2",IF(D1108=maxgameno+1,"blank row 1",INDEX(FixtureCode!$B$4:$AH$128,MATCH($C1108,FixtureCode!$B$4:$B$128,0),MATCH("G"&amp;D1108&amp;"-T1",FixtureCode!$B$4:$AH$4,0)))))</f>
        <v>-</v>
      </c>
      <c r="F1108" s="13" t="str">
        <f>IF(C1108="-","-",IF(D1108=maxgameno+2,"blank row 2",IF(D1108=maxgameno+1,"blank row 1",INDEX(FixtureCode!$B$4:$AH$128,MATCH($C1108,FixtureCode!$B$4:$B$128,0),MATCH("G"&amp;D1108&amp;"-T2",FixtureCode!$B$4:$AH$4,0)))))</f>
        <v>-</v>
      </c>
      <c r="G1108" s="12" t="str">
        <f>IF(C1108="-","-",IF(AND(ISNUMBER(Fixture!G1112),ISNUMBER(Fixture!I1112),Fixture!F1112&lt;&gt;"BYE",Fixture!J1112&lt;&gt;"BYE"),"Yes","-"))</f>
        <v>-</v>
      </c>
      <c r="H1108" s="9" t="str">
        <f>IF(G1108="-","-",IF(Fixture!G1112&gt;Fixture!I1112,Settings!$G$7,IF(Fixture!G1112=Fixture!I1112,Settings!$G$8,IF(Fixture!G1112&lt;Fixture!I1112,Settings!$G$9,"-"))))</f>
        <v>-</v>
      </c>
      <c r="I1108" s="13" t="str">
        <f>IF(G1108="-","-",IF(Fixture!I1112&gt;Fixture!G1112,Settings!$G$7,IF(Fixture!I1112=Fixture!G1112,Settings!$G$8,IF(Fixture!I1112&lt;Fixture!G1112,Settings!$G$9,"-"))))</f>
        <v>-</v>
      </c>
    </row>
    <row r="1109" spans="3:9" x14ac:dyDescent="0.25">
      <c r="C1109" s="12" t="str">
        <f t="shared" si="36"/>
        <v>-</v>
      </c>
      <c r="D1109" s="9" t="str">
        <f t="shared" si="37"/>
        <v>-</v>
      </c>
      <c r="E1109" s="9" t="str">
        <f>IF(C1109="-","-",IF(D1109=maxgameno+2,"blank row 2",IF(D1109=maxgameno+1,"blank row 1",INDEX(FixtureCode!$B$4:$AH$128,MATCH($C1109,FixtureCode!$B$4:$B$128,0),MATCH("G"&amp;D1109&amp;"-T1",FixtureCode!$B$4:$AH$4,0)))))</f>
        <v>-</v>
      </c>
      <c r="F1109" s="13" t="str">
        <f>IF(C1109="-","-",IF(D1109=maxgameno+2,"blank row 2",IF(D1109=maxgameno+1,"blank row 1",INDEX(FixtureCode!$B$4:$AH$128,MATCH($C1109,FixtureCode!$B$4:$B$128,0),MATCH("G"&amp;D1109&amp;"-T2",FixtureCode!$B$4:$AH$4,0)))))</f>
        <v>-</v>
      </c>
      <c r="G1109" s="12" t="str">
        <f>IF(C1109="-","-",IF(AND(ISNUMBER(Fixture!G1113),ISNUMBER(Fixture!I1113),Fixture!F1113&lt;&gt;"BYE",Fixture!J1113&lt;&gt;"BYE"),"Yes","-"))</f>
        <v>-</v>
      </c>
      <c r="H1109" s="9" t="str">
        <f>IF(G1109="-","-",IF(Fixture!G1113&gt;Fixture!I1113,Settings!$G$7,IF(Fixture!G1113=Fixture!I1113,Settings!$G$8,IF(Fixture!G1113&lt;Fixture!I1113,Settings!$G$9,"-"))))</f>
        <v>-</v>
      </c>
      <c r="I1109" s="13" t="str">
        <f>IF(G1109="-","-",IF(Fixture!I1113&gt;Fixture!G1113,Settings!$G$7,IF(Fixture!I1113=Fixture!G1113,Settings!$G$8,IF(Fixture!I1113&lt;Fixture!G1113,Settings!$G$9,"-"))))</f>
        <v>-</v>
      </c>
    </row>
    <row r="1110" spans="3:9" x14ac:dyDescent="0.25">
      <c r="C1110" s="12" t="str">
        <f t="shared" si="36"/>
        <v>-</v>
      </c>
      <c r="D1110" s="9" t="str">
        <f t="shared" si="37"/>
        <v>-</v>
      </c>
      <c r="E1110" s="9" t="str">
        <f>IF(C1110="-","-",IF(D1110=maxgameno+2,"blank row 2",IF(D1110=maxgameno+1,"blank row 1",INDEX(FixtureCode!$B$4:$AH$128,MATCH($C1110,FixtureCode!$B$4:$B$128,0),MATCH("G"&amp;D1110&amp;"-T1",FixtureCode!$B$4:$AH$4,0)))))</f>
        <v>-</v>
      </c>
      <c r="F1110" s="13" t="str">
        <f>IF(C1110="-","-",IF(D1110=maxgameno+2,"blank row 2",IF(D1110=maxgameno+1,"blank row 1",INDEX(FixtureCode!$B$4:$AH$128,MATCH($C1110,FixtureCode!$B$4:$B$128,0),MATCH("G"&amp;D1110&amp;"-T2",FixtureCode!$B$4:$AH$4,0)))))</f>
        <v>-</v>
      </c>
      <c r="G1110" s="12" t="str">
        <f>IF(C1110="-","-",IF(AND(ISNUMBER(Fixture!G1114),ISNUMBER(Fixture!I1114),Fixture!F1114&lt;&gt;"BYE",Fixture!J1114&lt;&gt;"BYE"),"Yes","-"))</f>
        <v>-</v>
      </c>
      <c r="H1110" s="9" t="str">
        <f>IF(G1110="-","-",IF(Fixture!G1114&gt;Fixture!I1114,Settings!$G$7,IF(Fixture!G1114=Fixture!I1114,Settings!$G$8,IF(Fixture!G1114&lt;Fixture!I1114,Settings!$G$9,"-"))))</f>
        <v>-</v>
      </c>
      <c r="I1110" s="13" t="str">
        <f>IF(G1110="-","-",IF(Fixture!I1114&gt;Fixture!G1114,Settings!$G$7,IF(Fixture!I1114=Fixture!G1114,Settings!$G$8,IF(Fixture!I1114&lt;Fixture!G1114,Settings!$G$9,"-"))))</f>
        <v>-</v>
      </c>
    </row>
    <row r="1111" spans="3:9" x14ac:dyDescent="0.25">
      <c r="C1111" s="12" t="str">
        <f t="shared" si="36"/>
        <v>-</v>
      </c>
      <c r="D1111" s="9" t="str">
        <f t="shared" si="37"/>
        <v>-</v>
      </c>
      <c r="E1111" s="9" t="str">
        <f>IF(C1111="-","-",IF(D1111=maxgameno+2,"blank row 2",IF(D1111=maxgameno+1,"blank row 1",INDEX(FixtureCode!$B$4:$AH$128,MATCH($C1111,FixtureCode!$B$4:$B$128,0),MATCH("G"&amp;D1111&amp;"-T1",FixtureCode!$B$4:$AH$4,0)))))</f>
        <v>-</v>
      </c>
      <c r="F1111" s="13" t="str">
        <f>IF(C1111="-","-",IF(D1111=maxgameno+2,"blank row 2",IF(D1111=maxgameno+1,"blank row 1",INDEX(FixtureCode!$B$4:$AH$128,MATCH($C1111,FixtureCode!$B$4:$B$128,0),MATCH("G"&amp;D1111&amp;"-T2",FixtureCode!$B$4:$AH$4,0)))))</f>
        <v>-</v>
      </c>
      <c r="G1111" s="12" t="str">
        <f>IF(C1111="-","-",IF(AND(ISNUMBER(Fixture!G1115),ISNUMBER(Fixture!I1115),Fixture!F1115&lt;&gt;"BYE",Fixture!J1115&lt;&gt;"BYE"),"Yes","-"))</f>
        <v>-</v>
      </c>
      <c r="H1111" s="9" t="str">
        <f>IF(G1111="-","-",IF(Fixture!G1115&gt;Fixture!I1115,Settings!$G$7,IF(Fixture!G1115=Fixture!I1115,Settings!$G$8,IF(Fixture!G1115&lt;Fixture!I1115,Settings!$G$9,"-"))))</f>
        <v>-</v>
      </c>
      <c r="I1111" s="13" t="str">
        <f>IF(G1111="-","-",IF(Fixture!I1115&gt;Fixture!G1115,Settings!$G$7,IF(Fixture!I1115=Fixture!G1115,Settings!$G$8,IF(Fixture!I1115&lt;Fixture!G1115,Settings!$G$9,"-"))))</f>
        <v>-</v>
      </c>
    </row>
    <row r="1112" spans="3:9" x14ac:dyDescent="0.25">
      <c r="C1112" s="12" t="str">
        <f t="shared" si="36"/>
        <v>-</v>
      </c>
      <c r="D1112" s="9" t="str">
        <f t="shared" si="37"/>
        <v>-</v>
      </c>
      <c r="E1112" s="9" t="str">
        <f>IF(C1112="-","-",IF(D1112=maxgameno+2,"blank row 2",IF(D1112=maxgameno+1,"blank row 1",INDEX(FixtureCode!$B$4:$AH$128,MATCH($C1112,FixtureCode!$B$4:$B$128,0),MATCH("G"&amp;D1112&amp;"-T1",FixtureCode!$B$4:$AH$4,0)))))</f>
        <v>-</v>
      </c>
      <c r="F1112" s="13" t="str">
        <f>IF(C1112="-","-",IF(D1112=maxgameno+2,"blank row 2",IF(D1112=maxgameno+1,"blank row 1",INDEX(FixtureCode!$B$4:$AH$128,MATCH($C1112,FixtureCode!$B$4:$B$128,0),MATCH("G"&amp;D1112&amp;"-T2",FixtureCode!$B$4:$AH$4,0)))))</f>
        <v>-</v>
      </c>
      <c r="G1112" s="12" t="str">
        <f>IF(C1112="-","-",IF(AND(ISNUMBER(Fixture!G1116),ISNUMBER(Fixture!I1116),Fixture!F1116&lt;&gt;"BYE",Fixture!J1116&lt;&gt;"BYE"),"Yes","-"))</f>
        <v>-</v>
      </c>
      <c r="H1112" s="9" t="str">
        <f>IF(G1112="-","-",IF(Fixture!G1116&gt;Fixture!I1116,Settings!$G$7,IF(Fixture!G1116=Fixture!I1116,Settings!$G$8,IF(Fixture!G1116&lt;Fixture!I1116,Settings!$G$9,"-"))))</f>
        <v>-</v>
      </c>
      <c r="I1112" s="13" t="str">
        <f>IF(G1112="-","-",IF(Fixture!I1116&gt;Fixture!G1116,Settings!$G$7,IF(Fixture!I1116=Fixture!G1116,Settings!$G$8,IF(Fixture!I1116&lt;Fixture!G1116,Settings!$G$9,"-"))))</f>
        <v>-</v>
      </c>
    </row>
    <row r="1113" spans="3:9" x14ac:dyDescent="0.25">
      <c r="C1113" s="12" t="str">
        <f t="shared" si="36"/>
        <v>-</v>
      </c>
      <c r="D1113" s="9" t="str">
        <f t="shared" si="37"/>
        <v>-</v>
      </c>
      <c r="E1113" s="9" t="str">
        <f>IF(C1113="-","-",IF(D1113=maxgameno+2,"blank row 2",IF(D1113=maxgameno+1,"blank row 1",INDEX(FixtureCode!$B$4:$AH$128,MATCH($C1113,FixtureCode!$B$4:$B$128,0),MATCH("G"&amp;D1113&amp;"-T1",FixtureCode!$B$4:$AH$4,0)))))</f>
        <v>-</v>
      </c>
      <c r="F1113" s="13" t="str">
        <f>IF(C1113="-","-",IF(D1113=maxgameno+2,"blank row 2",IF(D1113=maxgameno+1,"blank row 1",INDEX(FixtureCode!$B$4:$AH$128,MATCH($C1113,FixtureCode!$B$4:$B$128,0),MATCH("G"&amp;D1113&amp;"-T2",FixtureCode!$B$4:$AH$4,0)))))</f>
        <v>-</v>
      </c>
      <c r="G1113" s="12" t="str">
        <f>IF(C1113="-","-",IF(AND(ISNUMBER(Fixture!G1117),ISNUMBER(Fixture!I1117),Fixture!F1117&lt;&gt;"BYE",Fixture!J1117&lt;&gt;"BYE"),"Yes","-"))</f>
        <v>-</v>
      </c>
      <c r="H1113" s="9" t="str">
        <f>IF(G1113="-","-",IF(Fixture!G1117&gt;Fixture!I1117,Settings!$G$7,IF(Fixture!G1117=Fixture!I1117,Settings!$G$8,IF(Fixture!G1117&lt;Fixture!I1117,Settings!$G$9,"-"))))</f>
        <v>-</v>
      </c>
      <c r="I1113" s="13" t="str">
        <f>IF(G1113="-","-",IF(Fixture!I1117&gt;Fixture!G1117,Settings!$G$7,IF(Fixture!I1117=Fixture!G1117,Settings!$G$8,IF(Fixture!I1117&lt;Fixture!G1117,Settings!$G$9,"-"))))</f>
        <v>-</v>
      </c>
    </row>
    <row r="1114" spans="3:9" x14ac:dyDescent="0.25">
      <c r="C1114" s="12" t="str">
        <f t="shared" si="36"/>
        <v>-</v>
      </c>
      <c r="D1114" s="9" t="str">
        <f t="shared" si="37"/>
        <v>-</v>
      </c>
      <c r="E1114" s="9" t="str">
        <f>IF(C1114="-","-",IF(D1114=maxgameno+2,"blank row 2",IF(D1114=maxgameno+1,"blank row 1",INDEX(FixtureCode!$B$4:$AH$128,MATCH($C1114,FixtureCode!$B$4:$B$128,0),MATCH("G"&amp;D1114&amp;"-T1",FixtureCode!$B$4:$AH$4,0)))))</f>
        <v>-</v>
      </c>
      <c r="F1114" s="13" t="str">
        <f>IF(C1114="-","-",IF(D1114=maxgameno+2,"blank row 2",IF(D1114=maxgameno+1,"blank row 1",INDEX(FixtureCode!$B$4:$AH$128,MATCH($C1114,FixtureCode!$B$4:$B$128,0),MATCH("G"&amp;D1114&amp;"-T2",FixtureCode!$B$4:$AH$4,0)))))</f>
        <v>-</v>
      </c>
      <c r="G1114" s="12" t="str">
        <f>IF(C1114="-","-",IF(AND(ISNUMBER(Fixture!G1118),ISNUMBER(Fixture!I1118),Fixture!F1118&lt;&gt;"BYE",Fixture!J1118&lt;&gt;"BYE"),"Yes","-"))</f>
        <v>-</v>
      </c>
      <c r="H1114" s="9" t="str">
        <f>IF(G1114="-","-",IF(Fixture!G1118&gt;Fixture!I1118,Settings!$G$7,IF(Fixture!G1118=Fixture!I1118,Settings!$G$8,IF(Fixture!G1118&lt;Fixture!I1118,Settings!$G$9,"-"))))</f>
        <v>-</v>
      </c>
      <c r="I1114" s="13" t="str">
        <f>IF(G1114="-","-",IF(Fixture!I1118&gt;Fixture!G1118,Settings!$G$7,IF(Fixture!I1118=Fixture!G1118,Settings!$G$8,IF(Fixture!I1118&lt;Fixture!G1118,Settings!$G$9,"-"))))</f>
        <v>-</v>
      </c>
    </row>
    <row r="1115" spans="3:9" x14ac:dyDescent="0.25">
      <c r="C1115" s="12" t="str">
        <f t="shared" si="36"/>
        <v>-</v>
      </c>
      <c r="D1115" s="9" t="str">
        <f t="shared" si="37"/>
        <v>-</v>
      </c>
      <c r="E1115" s="9" t="str">
        <f>IF(C1115="-","-",IF(D1115=maxgameno+2,"blank row 2",IF(D1115=maxgameno+1,"blank row 1",INDEX(FixtureCode!$B$4:$AH$128,MATCH($C1115,FixtureCode!$B$4:$B$128,0),MATCH("G"&amp;D1115&amp;"-T1",FixtureCode!$B$4:$AH$4,0)))))</f>
        <v>-</v>
      </c>
      <c r="F1115" s="13" t="str">
        <f>IF(C1115="-","-",IF(D1115=maxgameno+2,"blank row 2",IF(D1115=maxgameno+1,"blank row 1",INDEX(FixtureCode!$B$4:$AH$128,MATCH($C1115,FixtureCode!$B$4:$B$128,0),MATCH("G"&amp;D1115&amp;"-T2",FixtureCode!$B$4:$AH$4,0)))))</f>
        <v>-</v>
      </c>
      <c r="G1115" s="12" t="str">
        <f>IF(C1115="-","-",IF(AND(ISNUMBER(Fixture!G1119),ISNUMBER(Fixture!I1119),Fixture!F1119&lt;&gt;"BYE",Fixture!J1119&lt;&gt;"BYE"),"Yes","-"))</f>
        <v>-</v>
      </c>
      <c r="H1115" s="9" t="str">
        <f>IF(G1115="-","-",IF(Fixture!G1119&gt;Fixture!I1119,Settings!$G$7,IF(Fixture!G1119=Fixture!I1119,Settings!$G$8,IF(Fixture!G1119&lt;Fixture!I1119,Settings!$G$9,"-"))))</f>
        <v>-</v>
      </c>
      <c r="I1115" s="13" t="str">
        <f>IF(G1115="-","-",IF(Fixture!I1119&gt;Fixture!G1119,Settings!$G$7,IF(Fixture!I1119=Fixture!G1119,Settings!$G$8,IF(Fixture!I1119&lt;Fixture!G1119,Settings!$G$9,"-"))))</f>
        <v>-</v>
      </c>
    </row>
    <row r="1116" spans="3:9" x14ac:dyDescent="0.25">
      <c r="C1116" s="12" t="str">
        <f t="shared" si="36"/>
        <v>-</v>
      </c>
      <c r="D1116" s="9" t="str">
        <f t="shared" si="37"/>
        <v>-</v>
      </c>
      <c r="E1116" s="9" t="str">
        <f>IF(C1116="-","-",IF(D1116=maxgameno+2,"blank row 2",IF(D1116=maxgameno+1,"blank row 1",INDEX(FixtureCode!$B$4:$AH$128,MATCH($C1116,FixtureCode!$B$4:$B$128,0),MATCH("G"&amp;D1116&amp;"-T1",FixtureCode!$B$4:$AH$4,0)))))</f>
        <v>-</v>
      </c>
      <c r="F1116" s="13" t="str">
        <f>IF(C1116="-","-",IF(D1116=maxgameno+2,"blank row 2",IF(D1116=maxgameno+1,"blank row 1",INDEX(FixtureCode!$B$4:$AH$128,MATCH($C1116,FixtureCode!$B$4:$B$128,0),MATCH("G"&amp;D1116&amp;"-T2",FixtureCode!$B$4:$AH$4,0)))))</f>
        <v>-</v>
      </c>
      <c r="G1116" s="12" t="str">
        <f>IF(C1116="-","-",IF(AND(ISNUMBER(Fixture!G1120),ISNUMBER(Fixture!I1120),Fixture!F1120&lt;&gt;"BYE",Fixture!J1120&lt;&gt;"BYE"),"Yes","-"))</f>
        <v>-</v>
      </c>
      <c r="H1116" s="9" t="str">
        <f>IF(G1116="-","-",IF(Fixture!G1120&gt;Fixture!I1120,Settings!$G$7,IF(Fixture!G1120=Fixture!I1120,Settings!$G$8,IF(Fixture!G1120&lt;Fixture!I1120,Settings!$G$9,"-"))))</f>
        <v>-</v>
      </c>
      <c r="I1116" s="13" t="str">
        <f>IF(G1116="-","-",IF(Fixture!I1120&gt;Fixture!G1120,Settings!$G$7,IF(Fixture!I1120=Fixture!G1120,Settings!$G$8,IF(Fixture!I1120&lt;Fixture!G1120,Settings!$G$9,"-"))))</f>
        <v>-</v>
      </c>
    </row>
    <row r="1117" spans="3:9" x14ac:dyDescent="0.25">
      <c r="C1117" s="12" t="str">
        <f t="shared" si="36"/>
        <v>-</v>
      </c>
      <c r="D1117" s="9" t="str">
        <f t="shared" si="37"/>
        <v>-</v>
      </c>
      <c r="E1117" s="9" t="str">
        <f>IF(C1117="-","-",IF(D1117=maxgameno+2,"blank row 2",IF(D1117=maxgameno+1,"blank row 1",INDEX(FixtureCode!$B$4:$AH$128,MATCH($C1117,FixtureCode!$B$4:$B$128,0),MATCH("G"&amp;D1117&amp;"-T1",FixtureCode!$B$4:$AH$4,0)))))</f>
        <v>-</v>
      </c>
      <c r="F1117" s="13" t="str">
        <f>IF(C1117="-","-",IF(D1117=maxgameno+2,"blank row 2",IF(D1117=maxgameno+1,"blank row 1",INDEX(FixtureCode!$B$4:$AH$128,MATCH($C1117,FixtureCode!$B$4:$B$128,0),MATCH("G"&amp;D1117&amp;"-T2",FixtureCode!$B$4:$AH$4,0)))))</f>
        <v>-</v>
      </c>
      <c r="G1117" s="12" t="str">
        <f>IF(C1117="-","-",IF(AND(ISNUMBER(Fixture!G1121),ISNUMBER(Fixture!I1121),Fixture!F1121&lt;&gt;"BYE",Fixture!J1121&lt;&gt;"BYE"),"Yes","-"))</f>
        <v>-</v>
      </c>
      <c r="H1117" s="9" t="str">
        <f>IF(G1117="-","-",IF(Fixture!G1121&gt;Fixture!I1121,Settings!$G$7,IF(Fixture!G1121=Fixture!I1121,Settings!$G$8,IF(Fixture!G1121&lt;Fixture!I1121,Settings!$G$9,"-"))))</f>
        <v>-</v>
      </c>
      <c r="I1117" s="13" t="str">
        <f>IF(G1117="-","-",IF(Fixture!I1121&gt;Fixture!G1121,Settings!$G$7,IF(Fixture!I1121=Fixture!G1121,Settings!$G$8,IF(Fixture!I1121&lt;Fixture!G1121,Settings!$G$9,"-"))))</f>
        <v>-</v>
      </c>
    </row>
    <row r="1118" spans="3:9" x14ac:dyDescent="0.25">
      <c r="C1118" s="12" t="str">
        <f t="shared" si="36"/>
        <v>-</v>
      </c>
      <c r="D1118" s="9" t="str">
        <f t="shared" si="37"/>
        <v>-</v>
      </c>
      <c r="E1118" s="9" t="str">
        <f>IF(C1118="-","-",IF(D1118=maxgameno+2,"blank row 2",IF(D1118=maxgameno+1,"blank row 1",INDEX(FixtureCode!$B$4:$AH$128,MATCH($C1118,FixtureCode!$B$4:$B$128,0),MATCH("G"&amp;D1118&amp;"-T1",FixtureCode!$B$4:$AH$4,0)))))</f>
        <v>-</v>
      </c>
      <c r="F1118" s="13" t="str">
        <f>IF(C1118="-","-",IF(D1118=maxgameno+2,"blank row 2",IF(D1118=maxgameno+1,"blank row 1",INDEX(FixtureCode!$B$4:$AH$128,MATCH($C1118,FixtureCode!$B$4:$B$128,0),MATCH("G"&amp;D1118&amp;"-T2",FixtureCode!$B$4:$AH$4,0)))))</f>
        <v>-</v>
      </c>
      <c r="G1118" s="12" t="str">
        <f>IF(C1118="-","-",IF(AND(ISNUMBER(Fixture!G1122),ISNUMBER(Fixture!I1122),Fixture!F1122&lt;&gt;"BYE",Fixture!J1122&lt;&gt;"BYE"),"Yes","-"))</f>
        <v>-</v>
      </c>
      <c r="H1118" s="9" t="str">
        <f>IF(G1118="-","-",IF(Fixture!G1122&gt;Fixture!I1122,Settings!$G$7,IF(Fixture!G1122=Fixture!I1122,Settings!$G$8,IF(Fixture!G1122&lt;Fixture!I1122,Settings!$G$9,"-"))))</f>
        <v>-</v>
      </c>
      <c r="I1118" s="13" t="str">
        <f>IF(G1118="-","-",IF(Fixture!I1122&gt;Fixture!G1122,Settings!$G$7,IF(Fixture!I1122=Fixture!G1122,Settings!$G$8,IF(Fixture!I1122&lt;Fixture!G1122,Settings!$G$9,"-"))))</f>
        <v>-</v>
      </c>
    </row>
    <row r="1119" spans="3:9" x14ac:dyDescent="0.25">
      <c r="C1119" s="12" t="str">
        <f t="shared" si="36"/>
        <v>-</v>
      </c>
      <c r="D1119" s="9" t="str">
        <f t="shared" si="37"/>
        <v>-</v>
      </c>
      <c r="E1119" s="9" t="str">
        <f>IF(C1119="-","-",IF(D1119=maxgameno+2,"blank row 2",IF(D1119=maxgameno+1,"blank row 1",INDEX(FixtureCode!$B$4:$AH$128,MATCH($C1119,FixtureCode!$B$4:$B$128,0),MATCH("G"&amp;D1119&amp;"-T1",FixtureCode!$B$4:$AH$4,0)))))</f>
        <v>-</v>
      </c>
      <c r="F1119" s="13" t="str">
        <f>IF(C1119="-","-",IF(D1119=maxgameno+2,"blank row 2",IF(D1119=maxgameno+1,"blank row 1",INDEX(FixtureCode!$B$4:$AH$128,MATCH($C1119,FixtureCode!$B$4:$B$128,0),MATCH("G"&amp;D1119&amp;"-T2",FixtureCode!$B$4:$AH$4,0)))))</f>
        <v>-</v>
      </c>
      <c r="G1119" s="12" t="str">
        <f>IF(C1119="-","-",IF(AND(ISNUMBER(Fixture!G1123),ISNUMBER(Fixture!I1123),Fixture!F1123&lt;&gt;"BYE",Fixture!J1123&lt;&gt;"BYE"),"Yes","-"))</f>
        <v>-</v>
      </c>
      <c r="H1119" s="9" t="str">
        <f>IF(G1119="-","-",IF(Fixture!G1123&gt;Fixture!I1123,Settings!$G$7,IF(Fixture!G1123=Fixture!I1123,Settings!$G$8,IF(Fixture!G1123&lt;Fixture!I1123,Settings!$G$9,"-"))))</f>
        <v>-</v>
      </c>
      <c r="I1119" s="13" t="str">
        <f>IF(G1119="-","-",IF(Fixture!I1123&gt;Fixture!G1123,Settings!$G$7,IF(Fixture!I1123=Fixture!G1123,Settings!$G$8,IF(Fixture!I1123&lt;Fixture!G1123,Settings!$G$9,"-"))))</f>
        <v>-</v>
      </c>
    </row>
    <row r="1120" spans="3:9" x14ac:dyDescent="0.25">
      <c r="C1120" s="12" t="str">
        <f t="shared" si="36"/>
        <v>-</v>
      </c>
      <c r="D1120" s="9" t="str">
        <f t="shared" si="37"/>
        <v>-</v>
      </c>
      <c r="E1120" s="9" t="str">
        <f>IF(C1120="-","-",IF(D1120=maxgameno+2,"blank row 2",IF(D1120=maxgameno+1,"blank row 1",INDEX(FixtureCode!$B$4:$AH$128,MATCH($C1120,FixtureCode!$B$4:$B$128,0),MATCH("G"&amp;D1120&amp;"-T1",FixtureCode!$B$4:$AH$4,0)))))</f>
        <v>-</v>
      </c>
      <c r="F1120" s="13" t="str">
        <f>IF(C1120="-","-",IF(D1120=maxgameno+2,"blank row 2",IF(D1120=maxgameno+1,"blank row 1",INDEX(FixtureCode!$B$4:$AH$128,MATCH($C1120,FixtureCode!$B$4:$B$128,0),MATCH("G"&amp;D1120&amp;"-T2",FixtureCode!$B$4:$AH$4,0)))))</f>
        <v>-</v>
      </c>
      <c r="G1120" s="12" t="str">
        <f>IF(C1120="-","-",IF(AND(ISNUMBER(Fixture!G1124),ISNUMBER(Fixture!I1124),Fixture!F1124&lt;&gt;"BYE",Fixture!J1124&lt;&gt;"BYE"),"Yes","-"))</f>
        <v>-</v>
      </c>
      <c r="H1120" s="9" t="str">
        <f>IF(G1120="-","-",IF(Fixture!G1124&gt;Fixture!I1124,Settings!$G$7,IF(Fixture!G1124=Fixture!I1124,Settings!$G$8,IF(Fixture!G1124&lt;Fixture!I1124,Settings!$G$9,"-"))))</f>
        <v>-</v>
      </c>
      <c r="I1120" s="13" t="str">
        <f>IF(G1120="-","-",IF(Fixture!I1124&gt;Fixture!G1124,Settings!$G$7,IF(Fixture!I1124=Fixture!G1124,Settings!$G$8,IF(Fixture!I1124&lt;Fixture!G1124,Settings!$G$9,"-"))))</f>
        <v>-</v>
      </c>
    </row>
    <row r="1121" spans="3:9" x14ac:dyDescent="0.25">
      <c r="C1121" s="12" t="str">
        <f t="shared" si="36"/>
        <v>-</v>
      </c>
      <c r="D1121" s="9" t="str">
        <f t="shared" si="37"/>
        <v>-</v>
      </c>
      <c r="E1121" s="9" t="str">
        <f>IF(C1121="-","-",IF(D1121=maxgameno+2,"blank row 2",IF(D1121=maxgameno+1,"blank row 1",INDEX(FixtureCode!$B$4:$AH$128,MATCH($C1121,FixtureCode!$B$4:$B$128,0),MATCH("G"&amp;D1121&amp;"-T1",FixtureCode!$B$4:$AH$4,0)))))</f>
        <v>-</v>
      </c>
      <c r="F1121" s="13" t="str">
        <f>IF(C1121="-","-",IF(D1121=maxgameno+2,"blank row 2",IF(D1121=maxgameno+1,"blank row 1",INDEX(FixtureCode!$B$4:$AH$128,MATCH($C1121,FixtureCode!$B$4:$B$128,0),MATCH("G"&amp;D1121&amp;"-T2",FixtureCode!$B$4:$AH$4,0)))))</f>
        <v>-</v>
      </c>
      <c r="G1121" s="12" t="str">
        <f>IF(C1121="-","-",IF(AND(ISNUMBER(Fixture!G1125),ISNUMBER(Fixture!I1125),Fixture!F1125&lt;&gt;"BYE",Fixture!J1125&lt;&gt;"BYE"),"Yes","-"))</f>
        <v>-</v>
      </c>
      <c r="H1121" s="9" t="str">
        <f>IF(G1121="-","-",IF(Fixture!G1125&gt;Fixture!I1125,Settings!$G$7,IF(Fixture!G1125=Fixture!I1125,Settings!$G$8,IF(Fixture!G1125&lt;Fixture!I1125,Settings!$G$9,"-"))))</f>
        <v>-</v>
      </c>
      <c r="I1121" s="13" t="str">
        <f>IF(G1121="-","-",IF(Fixture!I1125&gt;Fixture!G1125,Settings!$G$7,IF(Fixture!I1125=Fixture!G1125,Settings!$G$8,IF(Fixture!I1125&lt;Fixture!G1125,Settings!$G$9,"-"))))</f>
        <v>-</v>
      </c>
    </row>
    <row r="1122" spans="3:9" x14ac:dyDescent="0.25">
      <c r="C1122" s="12" t="str">
        <f t="shared" si="36"/>
        <v>-</v>
      </c>
      <c r="D1122" s="9" t="str">
        <f t="shared" si="37"/>
        <v>-</v>
      </c>
      <c r="E1122" s="9" t="str">
        <f>IF(C1122="-","-",IF(D1122=maxgameno+2,"blank row 2",IF(D1122=maxgameno+1,"blank row 1",INDEX(FixtureCode!$B$4:$AH$128,MATCH($C1122,FixtureCode!$B$4:$B$128,0),MATCH("G"&amp;D1122&amp;"-T1",FixtureCode!$B$4:$AH$4,0)))))</f>
        <v>-</v>
      </c>
      <c r="F1122" s="13" t="str">
        <f>IF(C1122="-","-",IF(D1122=maxgameno+2,"blank row 2",IF(D1122=maxgameno+1,"blank row 1",INDEX(FixtureCode!$B$4:$AH$128,MATCH($C1122,FixtureCode!$B$4:$B$128,0),MATCH("G"&amp;D1122&amp;"-T2",FixtureCode!$B$4:$AH$4,0)))))</f>
        <v>-</v>
      </c>
      <c r="G1122" s="12" t="str">
        <f>IF(C1122="-","-",IF(AND(ISNUMBER(Fixture!G1126),ISNUMBER(Fixture!I1126),Fixture!F1126&lt;&gt;"BYE",Fixture!J1126&lt;&gt;"BYE"),"Yes","-"))</f>
        <v>-</v>
      </c>
      <c r="H1122" s="9" t="str">
        <f>IF(G1122="-","-",IF(Fixture!G1126&gt;Fixture!I1126,Settings!$G$7,IF(Fixture!G1126=Fixture!I1126,Settings!$G$8,IF(Fixture!G1126&lt;Fixture!I1126,Settings!$G$9,"-"))))</f>
        <v>-</v>
      </c>
      <c r="I1122" s="13" t="str">
        <f>IF(G1122="-","-",IF(Fixture!I1126&gt;Fixture!G1126,Settings!$G$7,IF(Fixture!I1126=Fixture!G1126,Settings!$G$8,IF(Fixture!I1126&lt;Fixture!G1126,Settings!$G$9,"-"))))</f>
        <v>-</v>
      </c>
    </row>
    <row r="1123" spans="3:9" x14ac:dyDescent="0.25">
      <c r="C1123" s="12" t="str">
        <f t="shared" si="36"/>
        <v>-</v>
      </c>
      <c r="D1123" s="9" t="str">
        <f t="shared" si="37"/>
        <v>-</v>
      </c>
      <c r="E1123" s="9" t="str">
        <f>IF(C1123="-","-",IF(D1123=maxgameno+2,"blank row 2",IF(D1123=maxgameno+1,"blank row 1",INDEX(FixtureCode!$B$4:$AH$128,MATCH($C1123,FixtureCode!$B$4:$B$128,0),MATCH("G"&amp;D1123&amp;"-T1",FixtureCode!$B$4:$AH$4,0)))))</f>
        <v>-</v>
      </c>
      <c r="F1123" s="13" t="str">
        <f>IF(C1123="-","-",IF(D1123=maxgameno+2,"blank row 2",IF(D1123=maxgameno+1,"blank row 1",INDEX(FixtureCode!$B$4:$AH$128,MATCH($C1123,FixtureCode!$B$4:$B$128,0),MATCH("G"&amp;D1123&amp;"-T2",FixtureCode!$B$4:$AH$4,0)))))</f>
        <v>-</v>
      </c>
      <c r="G1123" s="12" t="str">
        <f>IF(C1123="-","-",IF(AND(ISNUMBER(Fixture!G1127),ISNUMBER(Fixture!I1127),Fixture!F1127&lt;&gt;"BYE",Fixture!J1127&lt;&gt;"BYE"),"Yes","-"))</f>
        <v>-</v>
      </c>
      <c r="H1123" s="9" t="str">
        <f>IF(G1123="-","-",IF(Fixture!G1127&gt;Fixture!I1127,Settings!$G$7,IF(Fixture!G1127=Fixture!I1127,Settings!$G$8,IF(Fixture!G1127&lt;Fixture!I1127,Settings!$G$9,"-"))))</f>
        <v>-</v>
      </c>
      <c r="I1123" s="13" t="str">
        <f>IF(G1123="-","-",IF(Fixture!I1127&gt;Fixture!G1127,Settings!$G$7,IF(Fixture!I1127=Fixture!G1127,Settings!$G$8,IF(Fixture!I1127&lt;Fixture!G1127,Settings!$G$9,"-"))))</f>
        <v>-</v>
      </c>
    </row>
    <row r="1124" spans="3:9" x14ac:dyDescent="0.25">
      <c r="C1124" s="12" t="str">
        <f t="shared" si="36"/>
        <v>-</v>
      </c>
      <c r="D1124" s="9" t="str">
        <f t="shared" si="37"/>
        <v>-</v>
      </c>
      <c r="E1124" s="9" t="str">
        <f>IF(C1124="-","-",IF(D1124=maxgameno+2,"blank row 2",IF(D1124=maxgameno+1,"blank row 1",INDEX(FixtureCode!$B$4:$AH$128,MATCH($C1124,FixtureCode!$B$4:$B$128,0),MATCH("G"&amp;D1124&amp;"-T1",FixtureCode!$B$4:$AH$4,0)))))</f>
        <v>-</v>
      </c>
      <c r="F1124" s="13" t="str">
        <f>IF(C1124="-","-",IF(D1124=maxgameno+2,"blank row 2",IF(D1124=maxgameno+1,"blank row 1",INDEX(FixtureCode!$B$4:$AH$128,MATCH($C1124,FixtureCode!$B$4:$B$128,0),MATCH("G"&amp;D1124&amp;"-T2",FixtureCode!$B$4:$AH$4,0)))))</f>
        <v>-</v>
      </c>
      <c r="G1124" s="12" t="str">
        <f>IF(C1124="-","-",IF(AND(ISNUMBER(Fixture!G1128),ISNUMBER(Fixture!I1128),Fixture!F1128&lt;&gt;"BYE",Fixture!J1128&lt;&gt;"BYE"),"Yes","-"))</f>
        <v>-</v>
      </c>
      <c r="H1124" s="9" t="str">
        <f>IF(G1124="-","-",IF(Fixture!G1128&gt;Fixture!I1128,Settings!$G$7,IF(Fixture!G1128=Fixture!I1128,Settings!$G$8,IF(Fixture!G1128&lt;Fixture!I1128,Settings!$G$9,"-"))))</f>
        <v>-</v>
      </c>
      <c r="I1124" s="13" t="str">
        <f>IF(G1124="-","-",IF(Fixture!I1128&gt;Fixture!G1128,Settings!$G$7,IF(Fixture!I1128=Fixture!G1128,Settings!$G$8,IF(Fixture!I1128&lt;Fixture!G1128,Settings!$G$9,"-"))))</f>
        <v>-</v>
      </c>
    </row>
    <row r="1125" spans="3:9" x14ac:dyDescent="0.25">
      <c r="C1125" s="12" t="str">
        <f t="shared" si="36"/>
        <v>-</v>
      </c>
      <c r="D1125" s="9" t="str">
        <f t="shared" si="37"/>
        <v>-</v>
      </c>
      <c r="E1125" s="9" t="str">
        <f>IF(C1125="-","-",IF(D1125=maxgameno+2,"blank row 2",IF(D1125=maxgameno+1,"blank row 1",INDEX(FixtureCode!$B$4:$AH$128,MATCH($C1125,FixtureCode!$B$4:$B$128,0),MATCH("G"&amp;D1125&amp;"-T1",FixtureCode!$B$4:$AH$4,0)))))</f>
        <v>-</v>
      </c>
      <c r="F1125" s="13" t="str">
        <f>IF(C1125="-","-",IF(D1125=maxgameno+2,"blank row 2",IF(D1125=maxgameno+1,"blank row 1",INDEX(FixtureCode!$B$4:$AH$128,MATCH($C1125,FixtureCode!$B$4:$B$128,0),MATCH("G"&amp;D1125&amp;"-T2",FixtureCode!$B$4:$AH$4,0)))))</f>
        <v>-</v>
      </c>
      <c r="G1125" s="12" t="str">
        <f>IF(C1125="-","-",IF(AND(ISNUMBER(Fixture!G1129),ISNUMBER(Fixture!I1129),Fixture!F1129&lt;&gt;"BYE",Fixture!J1129&lt;&gt;"BYE"),"Yes","-"))</f>
        <v>-</v>
      </c>
      <c r="H1125" s="9" t="str">
        <f>IF(G1125="-","-",IF(Fixture!G1129&gt;Fixture!I1129,Settings!$G$7,IF(Fixture!G1129=Fixture!I1129,Settings!$G$8,IF(Fixture!G1129&lt;Fixture!I1129,Settings!$G$9,"-"))))</f>
        <v>-</v>
      </c>
      <c r="I1125" s="13" t="str">
        <f>IF(G1125="-","-",IF(Fixture!I1129&gt;Fixture!G1129,Settings!$G$7,IF(Fixture!I1129=Fixture!G1129,Settings!$G$8,IF(Fixture!I1129&lt;Fixture!G1129,Settings!$G$9,"-"))))</f>
        <v>-</v>
      </c>
    </row>
    <row r="1126" spans="3:9" x14ac:dyDescent="0.25">
      <c r="C1126" s="12" t="str">
        <f t="shared" si="36"/>
        <v>-</v>
      </c>
      <c r="D1126" s="9" t="str">
        <f t="shared" si="37"/>
        <v>-</v>
      </c>
      <c r="E1126" s="9" t="str">
        <f>IF(C1126="-","-",IF(D1126=maxgameno+2,"blank row 2",IF(D1126=maxgameno+1,"blank row 1",INDEX(FixtureCode!$B$4:$AH$128,MATCH($C1126,FixtureCode!$B$4:$B$128,0),MATCH("G"&amp;D1126&amp;"-T1",FixtureCode!$B$4:$AH$4,0)))))</f>
        <v>-</v>
      </c>
      <c r="F1126" s="13" t="str">
        <f>IF(C1126="-","-",IF(D1126=maxgameno+2,"blank row 2",IF(D1126=maxgameno+1,"blank row 1",INDEX(FixtureCode!$B$4:$AH$128,MATCH($C1126,FixtureCode!$B$4:$B$128,0),MATCH("G"&amp;D1126&amp;"-T2",FixtureCode!$B$4:$AH$4,0)))))</f>
        <v>-</v>
      </c>
      <c r="G1126" s="12" t="str">
        <f>IF(C1126="-","-",IF(AND(ISNUMBER(Fixture!G1130),ISNUMBER(Fixture!I1130),Fixture!F1130&lt;&gt;"BYE",Fixture!J1130&lt;&gt;"BYE"),"Yes","-"))</f>
        <v>-</v>
      </c>
      <c r="H1126" s="9" t="str">
        <f>IF(G1126="-","-",IF(Fixture!G1130&gt;Fixture!I1130,Settings!$G$7,IF(Fixture!G1130=Fixture!I1130,Settings!$G$8,IF(Fixture!G1130&lt;Fixture!I1130,Settings!$G$9,"-"))))</f>
        <v>-</v>
      </c>
      <c r="I1126" s="13" t="str">
        <f>IF(G1126="-","-",IF(Fixture!I1130&gt;Fixture!G1130,Settings!$G$7,IF(Fixture!I1130=Fixture!G1130,Settings!$G$8,IF(Fixture!I1130&lt;Fixture!G1130,Settings!$G$9,"-"))))</f>
        <v>-</v>
      </c>
    </row>
    <row r="1127" spans="3:9" x14ac:dyDescent="0.25">
      <c r="C1127" s="12" t="str">
        <f t="shared" si="36"/>
        <v>-</v>
      </c>
      <c r="D1127" s="9" t="str">
        <f t="shared" si="37"/>
        <v>-</v>
      </c>
      <c r="E1127" s="9" t="str">
        <f>IF(C1127="-","-",IF(D1127=maxgameno+2,"blank row 2",IF(D1127=maxgameno+1,"blank row 1",INDEX(FixtureCode!$B$4:$AH$128,MATCH($C1127,FixtureCode!$B$4:$B$128,0),MATCH("G"&amp;D1127&amp;"-T1",FixtureCode!$B$4:$AH$4,0)))))</f>
        <v>-</v>
      </c>
      <c r="F1127" s="13" t="str">
        <f>IF(C1127="-","-",IF(D1127=maxgameno+2,"blank row 2",IF(D1127=maxgameno+1,"blank row 1",INDEX(FixtureCode!$B$4:$AH$128,MATCH($C1127,FixtureCode!$B$4:$B$128,0),MATCH("G"&amp;D1127&amp;"-T2",FixtureCode!$B$4:$AH$4,0)))))</f>
        <v>-</v>
      </c>
      <c r="G1127" s="12" t="str">
        <f>IF(C1127="-","-",IF(AND(ISNUMBER(Fixture!G1131),ISNUMBER(Fixture!I1131),Fixture!F1131&lt;&gt;"BYE",Fixture!J1131&lt;&gt;"BYE"),"Yes","-"))</f>
        <v>-</v>
      </c>
      <c r="H1127" s="9" t="str">
        <f>IF(G1127="-","-",IF(Fixture!G1131&gt;Fixture!I1131,Settings!$G$7,IF(Fixture!G1131=Fixture!I1131,Settings!$G$8,IF(Fixture!G1131&lt;Fixture!I1131,Settings!$G$9,"-"))))</f>
        <v>-</v>
      </c>
      <c r="I1127" s="13" t="str">
        <f>IF(G1127="-","-",IF(Fixture!I1131&gt;Fixture!G1131,Settings!$G$7,IF(Fixture!I1131=Fixture!G1131,Settings!$G$8,IF(Fixture!I1131&lt;Fixture!G1131,Settings!$G$9,"-"))))</f>
        <v>-</v>
      </c>
    </row>
    <row r="1128" spans="3:9" x14ac:dyDescent="0.25">
      <c r="C1128" s="12" t="str">
        <f t="shared" si="36"/>
        <v>-</v>
      </c>
      <c r="D1128" s="9" t="str">
        <f t="shared" si="37"/>
        <v>-</v>
      </c>
      <c r="E1128" s="9" t="str">
        <f>IF(C1128="-","-",IF(D1128=maxgameno+2,"blank row 2",IF(D1128=maxgameno+1,"blank row 1",INDEX(FixtureCode!$B$4:$AH$128,MATCH($C1128,FixtureCode!$B$4:$B$128,0),MATCH("G"&amp;D1128&amp;"-T1",FixtureCode!$B$4:$AH$4,0)))))</f>
        <v>-</v>
      </c>
      <c r="F1128" s="13" t="str">
        <f>IF(C1128="-","-",IF(D1128=maxgameno+2,"blank row 2",IF(D1128=maxgameno+1,"blank row 1",INDEX(FixtureCode!$B$4:$AH$128,MATCH($C1128,FixtureCode!$B$4:$B$128,0),MATCH("G"&amp;D1128&amp;"-T2",FixtureCode!$B$4:$AH$4,0)))))</f>
        <v>-</v>
      </c>
      <c r="G1128" s="12" t="str">
        <f>IF(C1128="-","-",IF(AND(ISNUMBER(Fixture!G1132),ISNUMBER(Fixture!I1132),Fixture!F1132&lt;&gt;"BYE",Fixture!J1132&lt;&gt;"BYE"),"Yes","-"))</f>
        <v>-</v>
      </c>
      <c r="H1128" s="9" t="str">
        <f>IF(G1128="-","-",IF(Fixture!G1132&gt;Fixture!I1132,Settings!$G$7,IF(Fixture!G1132=Fixture!I1132,Settings!$G$8,IF(Fixture!G1132&lt;Fixture!I1132,Settings!$G$9,"-"))))</f>
        <v>-</v>
      </c>
      <c r="I1128" s="13" t="str">
        <f>IF(G1128="-","-",IF(Fixture!I1132&gt;Fixture!G1132,Settings!$G$7,IF(Fixture!I1132=Fixture!G1132,Settings!$G$8,IF(Fixture!I1132&lt;Fixture!G1132,Settings!$G$9,"-"))))</f>
        <v>-</v>
      </c>
    </row>
    <row r="1129" spans="3:9" x14ac:dyDescent="0.25">
      <c r="C1129" s="12" t="str">
        <f t="shared" si="36"/>
        <v>-</v>
      </c>
      <c r="D1129" s="9" t="str">
        <f t="shared" si="37"/>
        <v>-</v>
      </c>
      <c r="E1129" s="9" t="str">
        <f>IF(C1129="-","-",IF(D1129=maxgameno+2,"blank row 2",IF(D1129=maxgameno+1,"blank row 1",INDEX(FixtureCode!$B$4:$AH$128,MATCH($C1129,FixtureCode!$B$4:$B$128,0),MATCH("G"&amp;D1129&amp;"-T1",FixtureCode!$B$4:$AH$4,0)))))</f>
        <v>-</v>
      </c>
      <c r="F1129" s="13" t="str">
        <f>IF(C1129="-","-",IF(D1129=maxgameno+2,"blank row 2",IF(D1129=maxgameno+1,"blank row 1",INDEX(FixtureCode!$B$4:$AH$128,MATCH($C1129,FixtureCode!$B$4:$B$128,0),MATCH("G"&amp;D1129&amp;"-T2",FixtureCode!$B$4:$AH$4,0)))))</f>
        <v>-</v>
      </c>
      <c r="G1129" s="12" t="str">
        <f>IF(C1129="-","-",IF(AND(ISNUMBER(Fixture!G1133),ISNUMBER(Fixture!I1133),Fixture!F1133&lt;&gt;"BYE",Fixture!J1133&lt;&gt;"BYE"),"Yes","-"))</f>
        <v>-</v>
      </c>
      <c r="H1129" s="9" t="str">
        <f>IF(G1129="-","-",IF(Fixture!G1133&gt;Fixture!I1133,Settings!$G$7,IF(Fixture!G1133=Fixture!I1133,Settings!$G$8,IF(Fixture!G1133&lt;Fixture!I1133,Settings!$G$9,"-"))))</f>
        <v>-</v>
      </c>
      <c r="I1129" s="13" t="str">
        <f>IF(G1129="-","-",IF(Fixture!I1133&gt;Fixture!G1133,Settings!$G$7,IF(Fixture!I1133=Fixture!G1133,Settings!$G$8,IF(Fixture!I1133&lt;Fixture!G1133,Settings!$G$9,"-"))))</f>
        <v>-</v>
      </c>
    </row>
    <row r="1130" spans="3:9" x14ac:dyDescent="0.25">
      <c r="C1130" s="12" t="str">
        <f t="shared" si="36"/>
        <v>-</v>
      </c>
      <c r="D1130" s="9" t="str">
        <f t="shared" si="37"/>
        <v>-</v>
      </c>
      <c r="E1130" s="9" t="str">
        <f>IF(C1130="-","-",IF(D1130=maxgameno+2,"blank row 2",IF(D1130=maxgameno+1,"blank row 1",INDEX(FixtureCode!$B$4:$AH$128,MATCH($C1130,FixtureCode!$B$4:$B$128,0),MATCH("G"&amp;D1130&amp;"-T1",FixtureCode!$B$4:$AH$4,0)))))</f>
        <v>-</v>
      </c>
      <c r="F1130" s="13" t="str">
        <f>IF(C1130="-","-",IF(D1130=maxgameno+2,"blank row 2",IF(D1130=maxgameno+1,"blank row 1",INDEX(FixtureCode!$B$4:$AH$128,MATCH($C1130,FixtureCode!$B$4:$B$128,0),MATCH("G"&amp;D1130&amp;"-T2",FixtureCode!$B$4:$AH$4,0)))))</f>
        <v>-</v>
      </c>
      <c r="G1130" s="12" t="str">
        <f>IF(C1130="-","-",IF(AND(ISNUMBER(Fixture!G1134),ISNUMBER(Fixture!I1134),Fixture!F1134&lt;&gt;"BYE",Fixture!J1134&lt;&gt;"BYE"),"Yes","-"))</f>
        <v>-</v>
      </c>
      <c r="H1130" s="9" t="str">
        <f>IF(G1130="-","-",IF(Fixture!G1134&gt;Fixture!I1134,Settings!$G$7,IF(Fixture!G1134=Fixture!I1134,Settings!$G$8,IF(Fixture!G1134&lt;Fixture!I1134,Settings!$G$9,"-"))))</f>
        <v>-</v>
      </c>
      <c r="I1130" s="13" t="str">
        <f>IF(G1130="-","-",IF(Fixture!I1134&gt;Fixture!G1134,Settings!$G$7,IF(Fixture!I1134=Fixture!G1134,Settings!$G$8,IF(Fixture!I1134&lt;Fixture!G1134,Settings!$G$9,"-"))))</f>
        <v>-</v>
      </c>
    </row>
    <row r="1131" spans="3:9" x14ac:dyDescent="0.25">
      <c r="C1131" s="12" t="str">
        <f t="shared" si="36"/>
        <v>-</v>
      </c>
      <c r="D1131" s="9" t="str">
        <f t="shared" si="37"/>
        <v>-</v>
      </c>
      <c r="E1131" s="9" t="str">
        <f>IF(C1131="-","-",IF(D1131=maxgameno+2,"blank row 2",IF(D1131=maxgameno+1,"blank row 1",INDEX(FixtureCode!$B$4:$AH$128,MATCH($C1131,FixtureCode!$B$4:$B$128,0),MATCH("G"&amp;D1131&amp;"-T1",FixtureCode!$B$4:$AH$4,0)))))</f>
        <v>-</v>
      </c>
      <c r="F1131" s="13" t="str">
        <f>IF(C1131="-","-",IF(D1131=maxgameno+2,"blank row 2",IF(D1131=maxgameno+1,"blank row 1",INDEX(FixtureCode!$B$4:$AH$128,MATCH($C1131,FixtureCode!$B$4:$B$128,0),MATCH("G"&amp;D1131&amp;"-T2",FixtureCode!$B$4:$AH$4,0)))))</f>
        <v>-</v>
      </c>
      <c r="G1131" s="12" t="str">
        <f>IF(C1131="-","-",IF(AND(ISNUMBER(Fixture!G1135),ISNUMBER(Fixture!I1135),Fixture!F1135&lt;&gt;"BYE",Fixture!J1135&lt;&gt;"BYE"),"Yes","-"))</f>
        <v>-</v>
      </c>
      <c r="H1131" s="9" t="str">
        <f>IF(G1131="-","-",IF(Fixture!G1135&gt;Fixture!I1135,Settings!$G$7,IF(Fixture!G1135=Fixture!I1135,Settings!$G$8,IF(Fixture!G1135&lt;Fixture!I1135,Settings!$G$9,"-"))))</f>
        <v>-</v>
      </c>
      <c r="I1131" s="13" t="str">
        <f>IF(G1131="-","-",IF(Fixture!I1135&gt;Fixture!G1135,Settings!$G$7,IF(Fixture!I1135=Fixture!G1135,Settings!$G$8,IF(Fixture!I1135&lt;Fixture!G1135,Settings!$G$9,"-"))))</f>
        <v>-</v>
      </c>
    </row>
    <row r="1132" spans="3:9" x14ac:dyDescent="0.25">
      <c r="C1132" s="12" t="str">
        <f t="shared" si="36"/>
        <v>-</v>
      </c>
      <c r="D1132" s="9" t="str">
        <f t="shared" si="37"/>
        <v>-</v>
      </c>
      <c r="E1132" s="9" t="str">
        <f>IF(C1132="-","-",IF(D1132=maxgameno+2,"blank row 2",IF(D1132=maxgameno+1,"blank row 1",INDEX(FixtureCode!$B$4:$AH$128,MATCH($C1132,FixtureCode!$B$4:$B$128,0),MATCH("G"&amp;D1132&amp;"-T1",FixtureCode!$B$4:$AH$4,0)))))</f>
        <v>-</v>
      </c>
      <c r="F1132" s="13" t="str">
        <f>IF(C1132="-","-",IF(D1132=maxgameno+2,"blank row 2",IF(D1132=maxgameno+1,"blank row 1",INDEX(FixtureCode!$B$4:$AH$128,MATCH($C1132,FixtureCode!$B$4:$B$128,0),MATCH("G"&amp;D1132&amp;"-T2",FixtureCode!$B$4:$AH$4,0)))))</f>
        <v>-</v>
      </c>
      <c r="G1132" s="12" t="str">
        <f>IF(C1132="-","-",IF(AND(ISNUMBER(Fixture!G1136),ISNUMBER(Fixture!I1136),Fixture!F1136&lt;&gt;"BYE",Fixture!J1136&lt;&gt;"BYE"),"Yes","-"))</f>
        <v>-</v>
      </c>
      <c r="H1132" s="9" t="str">
        <f>IF(G1132="-","-",IF(Fixture!G1136&gt;Fixture!I1136,Settings!$G$7,IF(Fixture!G1136=Fixture!I1136,Settings!$G$8,IF(Fixture!G1136&lt;Fixture!I1136,Settings!$G$9,"-"))))</f>
        <v>-</v>
      </c>
      <c r="I1132" s="13" t="str">
        <f>IF(G1132="-","-",IF(Fixture!I1136&gt;Fixture!G1136,Settings!$G$7,IF(Fixture!I1136=Fixture!G1136,Settings!$G$8,IF(Fixture!I1136&lt;Fixture!G1136,Settings!$G$9,"-"))))</f>
        <v>-</v>
      </c>
    </row>
    <row r="1133" spans="3:9" x14ac:dyDescent="0.25">
      <c r="C1133" s="12" t="str">
        <f t="shared" si="36"/>
        <v>-</v>
      </c>
      <c r="D1133" s="9" t="str">
        <f t="shared" si="37"/>
        <v>-</v>
      </c>
      <c r="E1133" s="9" t="str">
        <f>IF(C1133="-","-",IF(D1133=maxgameno+2,"blank row 2",IF(D1133=maxgameno+1,"blank row 1",INDEX(FixtureCode!$B$4:$AH$128,MATCH($C1133,FixtureCode!$B$4:$B$128,0),MATCH("G"&amp;D1133&amp;"-T1",FixtureCode!$B$4:$AH$4,0)))))</f>
        <v>-</v>
      </c>
      <c r="F1133" s="13" t="str">
        <f>IF(C1133="-","-",IF(D1133=maxgameno+2,"blank row 2",IF(D1133=maxgameno+1,"blank row 1",INDEX(FixtureCode!$B$4:$AH$128,MATCH($C1133,FixtureCode!$B$4:$B$128,0),MATCH("G"&amp;D1133&amp;"-T2",FixtureCode!$B$4:$AH$4,0)))))</f>
        <v>-</v>
      </c>
      <c r="G1133" s="12" t="str">
        <f>IF(C1133="-","-",IF(AND(ISNUMBER(Fixture!G1137),ISNUMBER(Fixture!I1137),Fixture!F1137&lt;&gt;"BYE",Fixture!J1137&lt;&gt;"BYE"),"Yes","-"))</f>
        <v>-</v>
      </c>
      <c r="H1133" s="9" t="str">
        <f>IF(G1133="-","-",IF(Fixture!G1137&gt;Fixture!I1137,Settings!$G$7,IF(Fixture!G1137=Fixture!I1137,Settings!$G$8,IF(Fixture!G1137&lt;Fixture!I1137,Settings!$G$9,"-"))))</f>
        <v>-</v>
      </c>
      <c r="I1133" s="13" t="str">
        <f>IF(G1133="-","-",IF(Fixture!I1137&gt;Fixture!G1137,Settings!$G$7,IF(Fixture!I1137=Fixture!G1137,Settings!$G$8,IF(Fixture!I1137&lt;Fixture!G1137,Settings!$G$9,"-"))))</f>
        <v>-</v>
      </c>
    </row>
    <row r="1134" spans="3:9" x14ac:dyDescent="0.25">
      <c r="C1134" s="12" t="str">
        <f t="shared" si="36"/>
        <v>-</v>
      </c>
      <c r="D1134" s="9" t="str">
        <f t="shared" si="37"/>
        <v>-</v>
      </c>
      <c r="E1134" s="9" t="str">
        <f>IF(C1134="-","-",IF(D1134=maxgameno+2,"blank row 2",IF(D1134=maxgameno+1,"blank row 1",INDEX(FixtureCode!$B$4:$AH$128,MATCH($C1134,FixtureCode!$B$4:$B$128,0),MATCH("G"&amp;D1134&amp;"-T1",FixtureCode!$B$4:$AH$4,0)))))</f>
        <v>-</v>
      </c>
      <c r="F1134" s="13" t="str">
        <f>IF(C1134="-","-",IF(D1134=maxgameno+2,"blank row 2",IF(D1134=maxgameno+1,"blank row 1",INDEX(FixtureCode!$B$4:$AH$128,MATCH($C1134,FixtureCode!$B$4:$B$128,0),MATCH("G"&amp;D1134&amp;"-T2",FixtureCode!$B$4:$AH$4,0)))))</f>
        <v>-</v>
      </c>
      <c r="G1134" s="12" t="str">
        <f>IF(C1134="-","-",IF(AND(ISNUMBER(Fixture!G1138),ISNUMBER(Fixture!I1138),Fixture!F1138&lt;&gt;"BYE",Fixture!J1138&lt;&gt;"BYE"),"Yes","-"))</f>
        <v>-</v>
      </c>
      <c r="H1134" s="9" t="str">
        <f>IF(G1134="-","-",IF(Fixture!G1138&gt;Fixture!I1138,Settings!$G$7,IF(Fixture!G1138=Fixture!I1138,Settings!$G$8,IF(Fixture!G1138&lt;Fixture!I1138,Settings!$G$9,"-"))))</f>
        <v>-</v>
      </c>
      <c r="I1134" s="13" t="str">
        <f>IF(G1134="-","-",IF(Fixture!I1138&gt;Fixture!G1138,Settings!$G$7,IF(Fixture!I1138=Fixture!G1138,Settings!$G$8,IF(Fixture!I1138&lt;Fixture!G1138,Settings!$G$9,"-"))))</f>
        <v>-</v>
      </c>
    </row>
    <row r="1135" spans="3:9" x14ac:dyDescent="0.25">
      <c r="C1135" s="12" t="str">
        <f t="shared" si="36"/>
        <v>-</v>
      </c>
      <c r="D1135" s="9" t="str">
        <f t="shared" si="37"/>
        <v>-</v>
      </c>
      <c r="E1135" s="9" t="str">
        <f>IF(C1135="-","-",IF(D1135=maxgameno+2,"blank row 2",IF(D1135=maxgameno+1,"blank row 1",INDEX(FixtureCode!$B$4:$AH$128,MATCH($C1135,FixtureCode!$B$4:$B$128,0),MATCH("G"&amp;D1135&amp;"-T1",FixtureCode!$B$4:$AH$4,0)))))</f>
        <v>-</v>
      </c>
      <c r="F1135" s="13" t="str">
        <f>IF(C1135="-","-",IF(D1135=maxgameno+2,"blank row 2",IF(D1135=maxgameno+1,"blank row 1",INDEX(FixtureCode!$B$4:$AH$128,MATCH($C1135,FixtureCode!$B$4:$B$128,0),MATCH("G"&amp;D1135&amp;"-T2",FixtureCode!$B$4:$AH$4,0)))))</f>
        <v>-</v>
      </c>
      <c r="G1135" s="12" t="str">
        <f>IF(C1135="-","-",IF(AND(ISNUMBER(Fixture!G1139),ISNUMBER(Fixture!I1139),Fixture!F1139&lt;&gt;"BYE",Fixture!J1139&lt;&gt;"BYE"),"Yes","-"))</f>
        <v>-</v>
      </c>
      <c r="H1135" s="9" t="str">
        <f>IF(G1135="-","-",IF(Fixture!G1139&gt;Fixture!I1139,Settings!$G$7,IF(Fixture!G1139=Fixture!I1139,Settings!$G$8,IF(Fixture!G1139&lt;Fixture!I1139,Settings!$G$9,"-"))))</f>
        <v>-</v>
      </c>
      <c r="I1135" s="13" t="str">
        <f>IF(G1135="-","-",IF(Fixture!I1139&gt;Fixture!G1139,Settings!$G$7,IF(Fixture!I1139=Fixture!G1139,Settings!$G$8,IF(Fixture!I1139&lt;Fixture!G1139,Settings!$G$9,"-"))))</f>
        <v>-</v>
      </c>
    </row>
    <row r="1136" spans="3:9" x14ac:dyDescent="0.25">
      <c r="C1136" s="12" t="str">
        <f t="shared" si="36"/>
        <v>-</v>
      </c>
      <c r="D1136" s="9" t="str">
        <f t="shared" si="37"/>
        <v>-</v>
      </c>
      <c r="E1136" s="9" t="str">
        <f>IF(C1136="-","-",IF(D1136=maxgameno+2,"blank row 2",IF(D1136=maxgameno+1,"blank row 1",INDEX(FixtureCode!$B$4:$AH$128,MATCH($C1136,FixtureCode!$B$4:$B$128,0),MATCH("G"&amp;D1136&amp;"-T1",FixtureCode!$B$4:$AH$4,0)))))</f>
        <v>-</v>
      </c>
      <c r="F1136" s="13" t="str">
        <f>IF(C1136="-","-",IF(D1136=maxgameno+2,"blank row 2",IF(D1136=maxgameno+1,"blank row 1",INDEX(FixtureCode!$B$4:$AH$128,MATCH($C1136,FixtureCode!$B$4:$B$128,0),MATCH("G"&amp;D1136&amp;"-T2",FixtureCode!$B$4:$AH$4,0)))))</f>
        <v>-</v>
      </c>
      <c r="G1136" s="12" t="str">
        <f>IF(C1136="-","-",IF(AND(ISNUMBER(Fixture!G1140),ISNUMBER(Fixture!I1140),Fixture!F1140&lt;&gt;"BYE",Fixture!J1140&lt;&gt;"BYE"),"Yes","-"))</f>
        <v>-</v>
      </c>
      <c r="H1136" s="9" t="str">
        <f>IF(G1136="-","-",IF(Fixture!G1140&gt;Fixture!I1140,Settings!$G$7,IF(Fixture!G1140=Fixture!I1140,Settings!$G$8,IF(Fixture!G1140&lt;Fixture!I1140,Settings!$G$9,"-"))))</f>
        <v>-</v>
      </c>
      <c r="I1136" s="13" t="str">
        <f>IF(G1136="-","-",IF(Fixture!I1140&gt;Fixture!G1140,Settings!$G$7,IF(Fixture!I1140=Fixture!G1140,Settings!$G$8,IF(Fixture!I1140&lt;Fixture!G1140,Settings!$G$9,"-"))))</f>
        <v>-</v>
      </c>
    </row>
    <row r="1137" spans="3:9" x14ac:dyDescent="0.25">
      <c r="C1137" s="12" t="str">
        <f t="shared" si="36"/>
        <v>-</v>
      </c>
      <c r="D1137" s="9" t="str">
        <f t="shared" si="37"/>
        <v>-</v>
      </c>
      <c r="E1137" s="9" t="str">
        <f>IF(C1137="-","-",IF(D1137=maxgameno+2,"blank row 2",IF(D1137=maxgameno+1,"blank row 1",INDEX(FixtureCode!$B$4:$AH$128,MATCH($C1137,FixtureCode!$B$4:$B$128,0),MATCH("G"&amp;D1137&amp;"-T1",FixtureCode!$B$4:$AH$4,0)))))</f>
        <v>-</v>
      </c>
      <c r="F1137" s="13" t="str">
        <f>IF(C1137="-","-",IF(D1137=maxgameno+2,"blank row 2",IF(D1137=maxgameno+1,"blank row 1",INDEX(FixtureCode!$B$4:$AH$128,MATCH($C1137,FixtureCode!$B$4:$B$128,0),MATCH("G"&amp;D1137&amp;"-T2",FixtureCode!$B$4:$AH$4,0)))))</f>
        <v>-</v>
      </c>
      <c r="G1137" s="12" t="str">
        <f>IF(C1137="-","-",IF(AND(ISNUMBER(Fixture!G1141),ISNUMBER(Fixture!I1141),Fixture!F1141&lt;&gt;"BYE",Fixture!J1141&lt;&gt;"BYE"),"Yes","-"))</f>
        <v>-</v>
      </c>
      <c r="H1137" s="9" t="str">
        <f>IF(G1137="-","-",IF(Fixture!G1141&gt;Fixture!I1141,Settings!$G$7,IF(Fixture!G1141=Fixture!I1141,Settings!$G$8,IF(Fixture!G1141&lt;Fixture!I1141,Settings!$G$9,"-"))))</f>
        <v>-</v>
      </c>
      <c r="I1137" s="13" t="str">
        <f>IF(G1137="-","-",IF(Fixture!I1141&gt;Fixture!G1141,Settings!$G$7,IF(Fixture!I1141=Fixture!G1141,Settings!$G$8,IF(Fixture!I1141&lt;Fixture!G1141,Settings!$G$9,"-"))))</f>
        <v>-</v>
      </c>
    </row>
    <row r="1138" spans="3:9" x14ac:dyDescent="0.25">
      <c r="C1138" s="12" t="str">
        <f t="shared" si="36"/>
        <v>-</v>
      </c>
      <c r="D1138" s="9" t="str">
        <f t="shared" si="37"/>
        <v>-</v>
      </c>
      <c r="E1138" s="9" t="str">
        <f>IF(C1138="-","-",IF(D1138=maxgameno+2,"blank row 2",IF(D1138=maxgameno+1,"blank row 1",INDEX(FixtureCode!$B$4:$AH$128,MATCH($C1138,FixtureCode!$B$4:$B$128,0),MATCH("G"&amp;D1138&amp;"-T1",FixtureCode!$B$4:$AH$4,0)))))</f>
        <v>-</v>
      </c>
      <c r="F1138" s="13" t="str">
        <f>IF(C1138="-","-",IF(D1138=maxgameno+2,"blank row 2",IF(D1138=maxgameno+1,"blank row 1",INDEX(FixtureCode!$B$4:$AH$128,MATCH($C1138,FixtureCode!$B$4:$B$128,0),MATCH("G"&amp;D1138&amp;"-T2",FixtureCode!$B$4:$AH$4,0)))))</f>
        <v>-</v>
      </c>
      <c r="G1138" s="12" t="str">
        <f>IF(C1138="-","-",IF(AND(ISNUMBER(Fixture!G1142),ISNUMBER(Fixture!I1142),Fixture!F1142&lt;&gt;"BYE",Fixture!J1142&lt;&gt;"BYE"),"Yes","-"))</f>
        <v>-</v>
      </c>
      <c r="H1138" s="9" t="str">
        <f>IF(G1138="-","-",IF(Fixture!G1142&gt;Fixture!I1142,Settings!$G$7,IF(Fixture!G1142=Fixture!I1142,Settings!$G$8,IF(Fixture!G1142&lt;Fixture!I1142,Settings!$G$9,"-"))))</f>
        <v>-</v>
      </c>
      <c r="I1138" s="13" t="str">
        <f>IF(G1138="-","-",IF(Fixture!I1142&gt;Fixture!G1142,Settings!$G$7,IF(Fixture!I1142=Fixture!G1142,Settings!$G$8,IF(Fixture!I1142&lt;Fixture!G1142,Settings!$G$9,"-"))))</f>
        <v>-</v>
      </c>
    </row>
    <row r="1139" spans="3:9" x14ac:dyDescent="0.25">
      <c r="C1139" s="12" t="str">
        <f t="shared" si="36"/>
        <v>-</v>
      </c>
      <c r="D1139" s="9" t="str">
        <f t="shared" si="37"/>
        <v>-</v>
      </c>
      <c r="E1139" s="9" t="str">
        <f>IF(C1139="-","-",IF(D1139=maxgameno+2,"blank row 2",IF(D1139=maxgameno+1,"blank row 1",INDEX(FixtureCode!$B$4:$AH$128,MATCH($C1139,FixtureCode!$B$4:$B$128,0),MATCH("G"&amp;D1139&amp;"-T1",FixtureCode!$B$4:$AH$4,0)))))</f>
        <v>-</v>
      </c>
      <c r="F1139" s="13" t="str">
        <f>IF(C1139="-","-",IF(D1139=maxgameno+2,"blank row 2",IF(D1139=maxgameno+1,"blank row 1",INDEX(FixtureCode!$B$4:$AH$128,MATCH($C1139,FixtureCode!$B$4:$B$128,0),MATCH("G"&amp;D1139&amp;"-T2",FixtureCode!$B$4:$AH$4,0)))))</f>
        <v>-</v>
      </c>
      <c r="G1139" s="12" t="str">
        <f>IF(C1139="-","-",IF(AND(ISNUMBER(Fixture!G1143),ISNUMBER(Fixture!I1143),Fixture!F1143&lt;&gt;"BYE",Fixture!J1143&lt;&gt;"BYE"),"Yes","-"))</f>
        <v>-</v>
      </c>
      <c r="H1139" s="9" t="str">
        <f>IF(G1139="-","-",IF(Fixture!G1143&gt;Fixture!I1143,Settings!$G$7,IF(Fixture!G1143=Fixture!I1143,Settings!$G$8,IF(Fixture!G1143&lt;Fixture!I1143,Settings!$G$9,"-"))))</f>
        <v>-</v>
      </c>
      <c r="I1139" s="13" t="str">
        <f>IF(G1139="-","-",IF(Fixture!I1143&gt;Fixture!G1143,Settings!$G$7,IF(Fixture!I1143=Fixture!G1143,Settings!$G$8,IF(Fixture!I1143&lt;Fixture!G1143,Settings!$G$9,"-"))))</f>
        <v>-</v>
      </c>
    </row>
    <row r="1140" spans="3:9" x14ac:dyDescent="0.25">
      <c r="C1140" s="12" t="str">
        <f t="shared" si="36"/>
        <v>-</v>
      </c>
      <c r="D1140" s="9" t="str">
        <f t="shared" si="37"/>
        <v>-</v>
      </c>
      <c r="E1140" s="9" t="str">
        <f>IF(C1140="-","-",IF(D1140=maxgameno+2,"blank row 2",IF(D1140=maxgameno+1,"blank row 1",INDEX(FixtureCode!$B$4:$AH$128,MATCH($C1140,FixtureCode!$B$4:$B$128,0),MATCH("G"&amp;D1140&amp;"-T1",FixtureCode!$B$4:$AH$4,0)))))</f>
        <v>-</v>
      </c>
      <c r="F1140" s="13" t="str">
        <f>IF(C1140="-","-",IF(D1140=maxgameno+2,"blank row 2",IF(D1140=maxgameno+1,"blank row 1",INDEX(FixtureCode!$B$4:$AH$128,MATCH($C1140,FixtureCode!$B$4:$B$128,0),MATCH("G"&amp;D1140&amp;"-T2",FixtureCode!$B$4:$AH$4,0)))))</f>
        <v>-</v>
      </c>
      <c r="G1140" s="12" t="str">
        <f>IF(C1140="-","-",IF(AND(ISNUMBER(Fixture!G1144),ISNUMBER(Fixture!I1144),Fixture!F1144&lt;&gt;"BYE",Fixture!J1144&lt;&gt;"BYE"),"Yes","-"))</f>
        <v>-</v>
      </c>
      <c r="H1140" s="9" t="str">
        <f>IF(G1140="-","-",IF(Fixture!G1144&gt;Fixture!I1144,Settings!$G$7,IF(Fixture!G1144=Fixture!I1144,Settings!$G$8,IF(Fixture!G1144&lt;Fixture!I1144,Settings!$G$9,"-"))))</f>
        <v>-</v>
      </c>
      <c r="I1140" s="13" t="str">
        <f>IF(G1140="-","-",IF(Fixture!I1144&gt;Fixture!G1144,Settings!$G$7,IF(Fixture!I1144=Fixture!G1144,Settings!$G$8,IF(Fixture!I1144&lt;Fixture!G1144,Settings!$G$9,"-"))))</f>
        <v>-</v>
      </c>
    </row>
    <row r="1141" spans="3:9" x14ac:dyDescent="0.25">
      <c r="C1141" s="12" t="str">
        <f t="shared" si="36"/>
        <v>-</v>
      </c>
      <c r="D1141" s="9" t="str">
        <f t="shared" si="37"/>
        <v>-</v>
      </c>
      <c r="E1141" s="9" t="str">
        <f>IF(C1141="-","-",IF(D1141=maxgameno+2,"blank row 2",IF(D1141=maxgameno+1,"blank row 1",INDEX(FixtureCode!$B$4:$AH$128,MATCH($C1141,FixtureCode!$B$4:$B$128,0),MATCH("G"&amp;D1141&amp;"-T1",FixtureCode!$B$4:$AH$4,0)))))</f>
        <v>-</v>
      </c>
      <c r="F1141" s="13" t="str">
        <f>IF(C1141="-","-",IF(D1141=maxgameno+2,"blank row 2",IF(D1141=maxgameno+1,"blank row 1",INDEX(FixtureCode!$B$4:$AH$128,MATCH($C1141,FixtureCode!$B$4:$B$128,0),MATCH("G"&amp;D1141&amp;"-T2",FixtureCode!$B$4:$AH$4,0)))))</f>
        <v>-</v>
      </c>
      <c r="G1141" s="12" t="str">
        <f>IF(C1141="-","-",IF(AND(ISNUMBER(Fixture!G1145),ISNUMBER(Fixture!I1145),Fixture!F1145&lt;&gt;"BYE",Fixture!J1145&lt;&gt;"BYE"),"Yes","-"))</f>
        <v>-</v>
      </c>
      <c r="H1141" s="9" t="str">
        <f>IF(G1141="-","-",IF(Fixture!G1145&gt;Fixture!I1145,Settings!$G$7,IF(Fixture!G1145=Fixture!I1145,Settings!$G$8,IF(Fixture!G1145&lt;Fixture!I1145,Settings!$G$9,"-"))))</f>
        <v>-</v>
      </c>
      <c r="I1141" s="13" t="str">
        <f>IF(G1141="-","-",IF(Fixture!I1145&gt;Fixture!G1145,Settings!$G$7,IF(Fixture!I1145=Fixture!G1145,Settings!$G$8,IF(Fixture!I1145&lt;Fixture!G1145,Settings!$G$9,"-"))))</f>
        <v>-</v>
      </c>
    </row>
    <row r="1142" spans="3:9" x14ac:dyDescent="0.25">
      <c r="C1142" s="12" t="str">
        <f t="shared" si="36"/>
        <v>-</v>
      </c>
      <c r="D1142" s="9" t="str">
        <f t="shared" si="37"/>
        <v>-</v>
      </c>
      <c r="E1142" s="9" t="str">
        <f>IF(C1142="-","-",IF(D1142=maxgameno+2,"blank row 2",IF(D1142=maxgameno+1,"blank row 1",INDEX(FixtureCode!$B$4:$AH$128,MATCH($C1142,FixtureCode!$B$4:$B$128,0),MATCH("G"&amp;D1142&amp;"-T1",FixtureCode!$B$4:$AH$4,0)))))</f>
        <v>-</v>
      </c>
      <c r="F1142" s="13" t="str">
        <f>IF(C1142="-","-",IF(D1142=maxgameno+2,"blank row 2",IF(D1142=maxgameno+1,"blank row 1",INDEX(FixtureCode!$B$4:$AH$128,MATCH($C1142,FixtureCode!$B$4:$B$128,0),MATCH("G"&amp;D1142&amp;"-T2",FixtureCode!$B$4:$AH$4,0)))))</f>
        <v>-</v>
      </c>
      <c r="G1142" s="12" t="str">
        <f>IF(C1142="-","-",IF(AND(ISNUMBER(Fixture!G1146),ISNUMBER(Fixture!I1146),Fixture!F1146&lt;&gt;"BYE",Fixture!J1146&lt;&gt;"BYE"),"Yes","-"))</f>
        <v>-</v>
      </c>
      <c r="H1142" s="9" t="str">
        <f>IF(G1142="-","-",IF(Fixture!G1146&gt;Fixture!I1146,Settings!$G$7,IF(Fixture!G1146=Fixture!I1146,Settings!$G$8,IF(Fixture!G1146&lt;Fixture!I1146,Settings!$G$9,"-"))))</f>
        <v>-</v>
      </c>
      <c r="I1142" s="13" t="str">
        <f>IF(G1142="-","-",IF(Fixture!I1146&gt;Fixture!G1146,Settings!$G$7,IF(Fixture!I1146=Fixture!G1146,Settings!$G$8,IF(Fixture!I1146&lt;Fixture!G1146,Settings!$G$9,"-"))))</f>
        <v>-</v>
      </c>
    </row>
    <row r="1143" spans="3:9" x14ac:dyDescent="0.25">
      <c r="C1143" s="12" t="str">
        <f t="shared" si="36"/>
        <v>-</v>
      </c>
      <c r="D1143" s="9" t="str">
        <f t="shared" si="37"/>
        <v>-</v>
      </c>
      <c r="E1143" s="9" t="str">
        <f>IF(C1143="-","-",IF(D1143=maxgameno+2,"blank row 2",IF(D1143=maxgameno+1,"blank row 1",INDEX(FixtureCode!$B$4:$AH$128,MATCH($C1143,FixtureCode!$B$4:$B$128,0),MATCH("G"&amp;D1143&amp;"-T1",FixtureCode!$B$4:$AH$4,0)))))</f>
        <v>-</v>
      </c>
      <c r="F1143" s="13" t="str">
        <f>IF(C1143="-","-",IF(D1143=maxgameno+2,"blank row 2",IF(D1143=maxgameno+1,"blank row 1",INDEX(FixtureCode!$B$4:$AH$128,MATCH($C1143,FixtureCode!$B$4:$B$128,0),MATCH("G"&amp;D1143&amp;"-T2",FixtureCode!$B$4:$AH$4,0)))))</f>
        <v>-</v>
      </c>
      <c r="G1143" s="12" t="str">
        <f>IF(C1143="-","-",IF(AND(ISNUMBER(Fixture!G1147),ISNUMBER(Fixture!I1147),Fixture!F1147&lt;&gt;"BYE",Fixture!J1147&lt;&gt;"BYE"),"Yes","-"))</f>
        <v>-</v>
      </c>
      <c r="H1143" s="9" t="str">
        <f>IF(G1143="-","-",IF(Fixture!G1147&gt;Fixture!I1147,Settings!$G$7,IF(Fixture!G1147=Fixture!I1147,Settings!$G$8,IF(Fixture!G1147&lt;Fixture!I1147,Settings!$G$9,"-"))))</f>
        <v>-</v>
      </c>
      <c r="I1143" s="13" t="str">
        <f>IF(G1143="-","-",IF(Fixture!I1147&gt;Fixture!G1147,Settings!$G$7,IF(Fixture!I1147=Fixture!G1147,Settings!$G$8,IF(Fixture!I1147&lt;Fixture!G1147,Settings!$G$9,"-"))))</f>
        <v>-</v>
      </c>
    </row>
    <row r="1144" spans="3:9" x14ac:dyDescent="0.25">
      <c r="C1144" s="12" t="str">
        <f t="shared" si="36"/>
        <v>-</v>
      </c>
      <c r="D1144" s="9" t="str">
        <f t="shared" si="37"/>
        <v>-</v>
      </c>
      <c r="E1144" s="9" t="str">
        <f>IF(C1144="-","-",IF(D1144=maxgameno+2,"blank row 2",IF(D1144=maxgameno+1,"blank row 1",INDEX(FixtureCode!$B$4:$AH$128,MATCH($C1144,FixtureCode!$B$4:$B$128,0),MATCH("G"&amp;D1144&amp;"-T1",FixtureCode!$B$4:$AH$4,0)))))</f>
        <v>-</v>
      </c>
      <c r="F1144" s="13" t="str">
        <f>IF(C1144="-","-",IF(D1144=maxgameno+2,"blank row 2",IF(D1144=maxgameno+1,"blank row 1",INDEX(FixtureCode!$B$4:$AH$128,MATCH($C1144,FixtureCode!$B$4:$B$128,0),MATCH("G"&amp;D1144&amp;"-T2",FixtureCode!$B$4:$AH$4,0)))))</f>
        <v>-</v>
      </c>
      <c r="G1144" s="12" t="str">
        <f>IF(C1144="-","-",IF(AND(ISNUMBER(Fixture!G1148),ISNUMBER(Fixture!I1148),Fixture!F1148&lt;&gt;"BYE",Fixture!J1148&lt;&gt;"BYE"),"Yes","-"))</f>
        <v>-</v>
      </c>
      <c r="H1144" s="9" t="str">
        <f>IF(G1144="-","-",IF(Fixture!G1148&gt;Fixture!I1148,Settings!$G$7,IF(Fixture!G1148=Fixture!I1148,Settings!$G$8,IF(Fixture!G1148&lt;Fixture!I1148,Settings!$G$9,"-"))))</f>
        <v>-</v>
      </c>
      <c r="I1144" s="13" t="str">
        <f>IF(G1144="-","-",IF(Fixture!I1148&gt;Fixture!G1148,Settings!$G$7,IF(Fixture!I1148=Fixture!G1148,Settings!$G$8,IF(Fixture!I1148&lt;Fixture!G1148,Settings!$G$9,"-"))))</f>
        <v>-</v>
      </c>
    </row>
    <row r="1145" spans="3:9" x14ac:dyDescent="0.25">
      <c r="C1145" s="12" t="str">
        <f t="shared" si="36"/>
        <v>-</v>
      </c>
      <c r="D1145" s="9" t="str">
        <f t="shared" si="37"/>
        <v>-</v>
      </c>
      <c r="E1145" s="9" t="str">
        <f>IF(C1145="-","-",IF(D1145=maxgameno+2,"blank row 2",IF(D1145=maxgameno+1,"blank row 1",INDEX(FixtureCode!$B$4:$AH$128,MATCH($C1145,FixtureCode!$B$4:$B$128,0),MATCH("G"&amp;D1145&amp;"-T1",FixtureCode!$B$4:$AH$4,0)))))</f>
        <v>-</v>
      </c>
      <c r="F1145" s="13" t="str">
        <f>IF(C1145="-","-",IF(D1145=maxgameno+2,"blank row 2",IF(D1145=maxgameno+1,"blank row 1",INDEX(FixtureCode!$B$4:$AH$128,MATCH($C1145,FixtureCode!$B$4:$B$128,0),MATCH("G"&amp;D1145&amp;"-T2",FixtureCode!$B$4:$AH$4,0)))))</f>
        <v>-</v>
      </c>
      <c r="G1145" s="12" t="str">
        <f>IF(C1145="-","-",IF(AND(ISNUMBER(Fixture!G1149),ISNUMBER(Fixture!I1149),Fixture!F1149&lt;&gt;"BYE",Fixture!J1149&lt;&gt;"BYE"),"Yes","-"))</f>
        <v>-</v>
      </c>
      <c r="H1145" s="9" t="str">
        <f>IF(G1145="-","-",IF(Fixture!G1149&gt;Fixture!I1149,Settings!$G$7,IF(Fixture!G1149=Fixture!I1149,Settings!$G$8,IF(Fixture!G1149&lt;Fixture!I1149,Settings!$G$9,"-"))))</f>
        <v>-</v>
      </c>
      <c r="I1145" s="13" t="str">
        <f>IF(G1145="-","-",IF(Fixture!I1149&gt;Fixture!G1149,Settings!$G$7,IF(Fixture!I1149=Fixture!G1149,Settings!$G$8,IF(Fixture!I1149&lt;Fixture!G1149,Settings!$G$9,"-"))))</f>
        <v>-</v>
      </c>
    </row>
    <row r="1146" spans="3:9" x14ac:dyDescent="0.25">
      <c r="C1146" s="12" t="str">
        <f t="shared" si="36"/>
        <v>-</v>
      </c>
      <c r="D1146" s="9" t="str">
        <f t="shared" si="37"/>
        <v>-</v>
      </c>
      <c r="E1146" s="9" t="str">
        <f>IF(C1146="-","-",IF(D1146=maxgameno+2,"blank row 2",IF(D1146=maxgameno+1,"blank row 1",INDEX(FixtureCode!$B$4:$AH$128,MATCH($C1146,FixtureCode!$B$4:$B$128,0),MATCH("G"&amp;D1146&amp;"-T1",FixtureCode!$B$4:$AH$4,0)))))</f>
        <v>-</v>
      </c>
      <c r="F1146" s="13" t="str">
        <f>IF(C1146="-","-",IF(D1146=maxgameno+2,"blank row 2",IF(D1146=maxgameno+1,"blank row 1",INDEX(FixtureCode!$B$4:$AH$128,MATCH($C1146,FixtureCode!$B$4:$B$128,0),MATCH("G"&amp;D1146&amp;"-T2",FixtureCode!$B$4:$AH$4,0)))))</f>
        <v>-</v>
      </c>
      <c r="G1146" s="12" t="str">
        <f>IF(C1146="-","-",IF(AND(ISNUMBER(Fixture!G1150),ISNUMBER(Fixture!I1150),Fixture!F1150&lt;&gt;"BYE",Fixture!J1150&lt;&gt;"BYE"),"Yes","-"))</f>
        <v>-</v>
      </c>
      <c r="H1146" s="9" t="str">
        <f>IF(G1146="-","-",IF(Fixture!G1150&gt;Fixture!I1150,Settings!$G$7,IF(Fixture!G1150=Fixture!I1150,Settings!$G$8,IF(Fixture!G1150&lt;Fixture!I1150,Settings!$G$9,"-"))))</f>
        <v>-</v>
      </c>
      <c r="I1146" s="13" t="str">
        <f>IF(G1146="-","-",IF(Fixture!I1150&gt;Fixture!G1150,Settings!$G$7,IF(Fixture!I1150=Fixture!G1150,Settings!$G$8,IF(Fixture!I1150&lt;Fixture!G1150,Settings!$G$9,"-"))))</f>
        <v>-</v>
      </c>
    </row>
    <row r="1147" spans="3:9" x14ac:dyDescent="0.25">
      <c r="C1147" s="12" t="str">
        <f t="shared" si="36"/>
        <v>-</v>
      </c>
      <c r="D1147" s="9" t="str">
        <f t="shared" si="37"/>
        <v>-</v>
      </c>
      <c r="E1147" s="9" t="str">
        <f>IF(C1147="-","-",IF(D1147=maxgameno+2,"blank row 2",IF(D1147=maxgameno+1,"blank row 1",INDEX(FixtureCode!$B$4:$AH$128,MATCH($C1147,FixtureCode!$B$4:$B$128,0),MATCH("G"&amp;D1147&amp;"-T1",FixtureCode!$B$4:$AH$4,0)))))</f>
        <v>-</v>
      </c>
      <c r="F1147" s="13" t="str">
        <f>IF(C1147="-","-",IF(D1147=maxgameno+2,"blank row 2",IF(D1147=maxgameno+1,"blank row 1",INDEX(FixtureCode!$B$4:$AH$128,MATCH($C1147,FixtureCode!$B$4:$B$128,0),MATCH("G"&amp;D1147&amp;"-T2",FixtureCode!$B$4:$AH$4,0)))))</f>
        <v>-</v>
      </c>
      <c r="G1147" s="12" t="str">
        <f>IF(C1147="-","-",IF(AND(ISNUMBER(Fixture!G1151),ISNUMBER(Fixture!I1151),Fixture!F1151&lt;&gt;"BYE",Fixture!J1151&lt;&gt;"BYE"),"Yes","-"))</f>
        <v>-</v>
      </c>
      <c r="H1147" s="9" t="str">
        <f>IF(G1147="-","-",IF(Fixture!G1151&gt;Fixture!I1151,Settings!$G$7,IF(Fixture!G1151=Fixture!I1151,Settings!$G$8,IF(Fixture!G1151&lt;Fixture!I1151,Settings!$G$9,"-"))))</f>
        <v>-</v>
      </c>
      <c r="I1147" s="13" t="str">
        <f>IF(G1147="-","-",IF(Fixture!I1151&gt;Fixture!G1151,Settings!$G$7,IF(Fixture!I1151=Fixture!G1151,Settings!$G$8,IF(Fixture!I1151&lt;Fixture!G1151,Settings!$G$9,"-"))))</f>
        <v>-</v>
      </c>
    </row>
    <row r="1148" spans="3:9" x14ac:dyDescent="0.25">
      <c r="C1148" s="12" t="str">
        <f t="shared" si="36"/>
        <v>-</v>
      </c>
      <c r="D1148" s="9" t="str">
        <f t="shared" si="37"/>
        <v>-</v>
      </c>
      <c r="E1148" s="9" t="str">
        <f>IF(C1148="-","-",IF(D1148=maxgameno+2,"blank row 2",IF(D1148=maxgameno+1,"blank row 1",INDEX(FixtureCode!$B$4:$AH$128,MATCH($C1148,FixtureCode!$B$4:$B$128,0),MATCH("G"&amp;D1148&amp;"-T1",FixtureCode!$B$4:$AH$4,0)))))</f>
        <v>-</v>
      </c>
      <c r="F1148" s="13" t="str">
        <f>IF(C1148="-","-",IF(D1148=maxgameno+2,"blank row 2",IF(D1148=maxgameno+1,"blank row 1",INDEX(FixtureCode!$B$4:$AH$128,MATCH($C1148,FixtureCode!$B$4:$B$128,0),MATCH("G"&amp;D1148&amp;"-T2",FixtureCode!$B$4:$AH$4,0)))))</f>
        <v>-</v>
      </c>
      <c r="G1148" s="12" t="str">
        <f>IF(C1148="-","-",IF(AND(ISNUMBER(Fixture!G1152),ISNUMBER(Fixture!I1152),Fixture!F1152&lt;&gt;"BYE",Fixture!J1152&lt;&gt;"BYE"),"Yes","-"))</f>
        <v>-</v>
      </c>
      <c r="H1148" s="9" t="str">
        <f>IF(G1148="-","-",IF(Fixture!G1152&gt;Fixture!I1152,Settings!$G$7,IF(Fixture!G1152=Fixture!I1152,Settings!$G$8,IF(Fixture!G1152&lt;Fixture!I1152,Settings!$G$9,"-"))))</f>
        <v>-</v>
      </c>
      <c r="I1148" s="13" t="str">
        <f>IF(G1148="-","-",IF(Fixture!I1152&gt;Fixture!G1152,Settings!$G$7,IF(Fixture!I1152=Fixture!G1152,Settings!$G$8,IF(Fixture!I1152&lt;Fixture!G1152,Settings!$G$9,"-"))))</f>
        <v>-</v>
      </c>
    </row>
    <row r="1149" spans="3:9" x14ac:dyDescent="0.25">
      <c r="C1149" s="12" t="str">
        <f t="shared" si="36"/>
        <v>-</v>
      </c>
      <c r="D1149" s="9" t="str">
        <f t="shared" si="37"/>
        <v>-</v>
      </c>
      <c r="E1149" s="9" t="str">
        <f>IF(C1149="-","-",IF(D1149=maxgameno+2,"blank row 2",IF(D1149=maxgameno+1,"blank row 1",INDEX(FixtureCode!$B$4:$AH$128,MATCH($C1149,FixtureCode!$B$4:$B$128,0),MATCH("G"&amp;D1149&amp;"-T1",FixtureCode!$B$4:$AH$4,0)))))</f>
        <v>-</v>
      </c>
      <c r="F1149" s="13" t="str">
        <f>IF(C1149="-","-",IF(D1149=maxgameno+2,"blank row 2",IF(D1149=maxgameno+1,"blank row 1",INDEX(FixtureCode!$B$4:$AH$128,MATCH($C1149,FixtureCode!$B$4:$B$128,0),MATCH("G"&amp;D1149&amp;"-T2",FixtureCode!$B$4:$AH$4,0)))))</f>
        <v>-</v>
      </c>
      <c r="G1149" s="12" t="str">
        <f>IF(C1149="-","-",IF(AND(ISNUMBER(Fixture!G1153),ISNUMBER(Fixture!I1153),Fixture!F1153&lt;&gt;"BYE",Fixture!J1153&lt;&gt;"BYE"),"Yes","-"))</f>
        <v>-</v>
      </c>
      <c r="H1149" s="9" t="str">
        <f>IF(G1149="-","-",IF(Fixture!G1153&gt;Fixture!I1153,Settings!$G$7,IF(Fixture!G1153=Fixture!I1153,Settings!$G$8,IF(Fixture!G1153&lt;Fixture!I1153,Settings!$G$9,"-"))))</f>
        <v>-</v>
      </c>
      <c r="I1149" s="13" t="str">
        <f>IF(G1149="-","-",IF(Fixture!I1153&gt;Fixture!G1153,Settings!$G$7,IF(Fixture!I1153=Fixture!G1153,Settings!$G$8,IF(Fixture!I1153&lt;Fixture!G1153,Settings!$G$9,"-"))))</f>
        <v>-</v>
      </c>
    </row>
    <row r="1150" spans="3:9" x14ac:dyDescent="0.25">
      <c r="C1150" s="12" t="str">
        <f t="shared" si="36"/>
        <v>-</v>
      </c>
      <c r="D1150" s="9" t="str">
        <f t="shared" si="37"/>
        <v>-</v>
      </c>
      <c r="E1150" s="9" t="str">
        <f>IF(C1150="-","-",IF(D1150=maxgameno+2,"blank row 2",IF(D1150=maxgameno+1,"blank row 1",INDEX(FixtureCode!$B$4:$AH$128,MATCH($C1150,FixtureCode!$B$4:$B$128,0),MATCH("G"&amp;D1150&amp;"-T1",FixtureCode!$B$4:$AH$4,0)))))</f>
        <v>-</v>
      </c>
      <c r="F1150" s="13" t="str">
        <f>IF(C1150="-","-",IF(D1150=maxgameno+2,"blank row 2",IF(D1150=maxgameno+1,"blank row 1",INDEX(FixtureCode!$B$4:$AH$128,MATCH($C1150,FixtureCode!$B$4:$B$128,0),MATCH("G"&amp;D1150&amp;"-T2",FixtureCode!$B$4:$AH$4,0)))))</f>
        <v>-</v>
      </c>
      <c r="G1150" s="12" t="str">
        <f>IF(C1150="-","-",IF(AND(ISNUMBER(Fixture!G1154),ISNUMBER(Fixture!I1154),Fixture!F1154&lt;&gt;"BYE",Fixture!J1154&lt;&gt;"BYE"),"Yes","-"))</f>
        <v>-</v>
      </c>
      <c r="H1150" s="9" t="str">
        <f>IF(G1150="-","-",IF(Fixture!G1154&gt;Fixture!I1154,Settings!$G$7,IF(Fixture!G1154=Fixture!I1154,Settings!$G$8,IF(Fixture!G1154&lt;Fixture!I1154,Settings!$G$9,"-"))))</f>
        <v>-</v>
      </c>
      <c r="I1150" s="13" t="str">
        <f>IF(G1150="-","-",IF(Fixture!I1154&gt;Fixture!G1154,Settings!$G$7,IF(Fixture!I1154=Fixture!G1154,Settings!$G$8,IF(Fixture!I1154&lt;Fixture!G1154,Settings!$G$9,"-"))))</f>
        <v>-</v>
      </c>
    </row>
    <row r="1151" spans="3:9" x14ac:dyDescent="0.25">
      <c r="C1151" s="12" t="str">
        <f t="shared" si="36"/>
        <v>-</v>
      </c>
      <c r="D1151" s="9" t="str">
        <f t="shared" si="37"/>
        <v>-</v>
      </c>
      <c r="E1151" s="9" t="str">
        <f>IF(C1151="-","-",IF(D1151=maxgameno+2,"blank row 2",IF(D1151=maxgameno+1,"blank row 1",INDEX(FixtureCode!$B$4:$AH$128,MATCH($C1151,FixtureCode!$B$4:$B$128,0),MATCH("G"&amp;D1151&amp;"-T1",FixtureCode!$B$4:$AH$4,0)))))</f>
        <v>-</v>
      </c>
      <c r="F1151" s="13" t="str">
        <f>IF(C1151="-","-",IF(D1151=maxgameno+2,"blank row 2",IF(D1151=maxgameno+1,"blank row 1",INDEX(FixtureCode!$B$4:$AH$128,MATCH($C1151,FixtureCode!$B$4:$B$128,0),MATCH("G"&amp;D1151&amp;"-T2",FixtureCode!$B$4:$AH$4,0)))))</f>
        <v>-</v>
      </c>
      <c r="G1151" s="12" t="str">
        <f>IF(C1151="-","-",IF(AND(ISNUMBER(Fixture!G1155),ISNUMBER(Fixture!I1155),Fixture!F1155&lt;&gt;"BYE",Fixture!J1155&lt;&gt;"BYE"),"Yes","-"))</f>
        <v>-</v>
      </c>
      <c r="H1151" s="9" t="str">
        <f>IF(G1151="-","-",IF(Fixture!G1155&gt;Fixture!I1155,Settings!$G$7,IF(Fixture!G1155=Fixture!I1155,Settings!$G$8,IF(Fixture!G1155&lt;Fixture!I1155,Settings!$G$9,"-"))))</f>
        <v>-</v>
      </c>
      <c r="I1151" s="13" t="str">
        <f>IF(G1151="-","-",IF(Fixture!I1155&gt;Fixture!G1155,Settings!$G$7,IF(Fixture!I1155=Fixture!G1155,Settings!$G$8,IF(Fixture!I1155&lt;Fixture!G1155,Settings!$G$9,"-"))))</f>
        <v>-</v>
      </c>
    </row>
    <row r="1152" spans="3:9" x14ac:dyDescent="0.25">
      <c r="C1152" s="12" t="str">
        <f t="shared" si="36"/>
        <v>-</v>
      </c>
      <c r="D1152" s="9" t="str">
        <f t="shared" si="37"/>
        <v>-</v>
      </c>
      <c r="E1152" s="9" t="str">
        <f>IF(C1152="-","-",IF(D1152=maxgameno+2,"blank row 2",IF(D1152=maxgameno+1,"blank row 1",INDEX(FixtureCode!$B$4:$AH$128,MATCH($C1152,FixtureCode!$B$4:$B$128,0),MATCH("G"&amp;D1152&amp;"-T1",FixtureCode!$B$4:$AH$4,0)))))</f>
        <v>-</v>
      </c>
      <c r="F1152" s="13" t="str">
        <f>IF(C1152="-","-",IF(D1152=maxgameno+2,"blank row 2",IF(D1152=maxgameno+1,"blank row 1",INDEX(FixtureCode!$B$4:$AH$128,MATCH($C1152,FixtureCode!$B$4:$B$128,0),MATCH("G"&amp;D1152&amp;"-T2",FixtureCode!$B$4:$AH$4,0)))))</f>
        <v>-</v>
      </c>
      <c r="G1152" s="12" t="str">
        <f>IF(C1152="-","-",IF(AND(ISNUMBER(Fixture!G1156),ISNUMBER(Fixture!I1156),Fixture!F1156&lt;&gt;"BYE",Fixture!J1156&lt;&gt;"BYE"),"Yes","-"))</f>
        <v>-</v>
      </c>
      <c r="H1152" s="9" t="str">
        <f>IF(G1152="-","-",IF(Fixture!G1156&gt;Fixture!I1156,Settings!$G$7,IF(Fixture!G1156=Fixture!I1156,Settings!$G$8,IF(Fixture!G1156&lt;Fixture!I1156,Settings!$G$9,"-"))))</f>
        <v>-</v>
      </c>
      <c r="I1152" s="13" t="str">
        <f>IF(G1152="-","-",IF(Fixture!I1156&gt;Fixture!G1156,Settings!$G$7,IF(Fixture!I1156=Fixture!G1156,Settings!$G$8,IF(Fixture!I1156&lt;Fixture!G1156,Settings!$G$9,"-"))))</f>
        <v>-</v>
      </c>
    </row>
    <row r="1153" spans="3:9" x14ac:dyDescent="0.25">
      <c r="C1153" s="12" t="str">
        <f t="shared" si="36"/>
        <v>-</v>
      </c>
      <c r="D1153" s="9" t="str">
        <f t="shared" si="37"/>
        <v>-</v>
      </c>
      <c r="E1153" s="9" t="str">
        <f>IF(C1153="-","-",IF(D1153=maxgameno+2,"blank row 2",IF(D1153=maxgameno+1,"blank row 1",INDEX(FixtureCode!$B$4:$AH$128,MATCH($C1153,FixtureCode!$B$4:$B$128,0),MATCH("G"&amp;D1153&amp;"-T1",FixtureCode!$B$4:$AH$4,0)))))</f>
        <v>-</v>
      </c>
      <c r="F1153" s="13" t="str">
        <f>IF(C1153="-","-",IF(D1153=maxgameno+2,"blank row 2",IF(D1153=maxgameno+1,"blank row 1",INDEX(FixtureCode!$B$4:$AH$128,MATCH($C1153,FixtureCode!$B$4:$B$128,0),MATCH("G"&amp;D1153&amp;"-T2",FixtureCode!$B$4:$AH$4,0)))))</f>
        <v>-</v>
      </c>
      <c r="G1153" s="12" t="str">
        <f>IF(C1153="-","-",IF(AND(ISNUMBER(Fixture!G1157),ISNUMBER(Fixture!I1157),Fixture!F1157&lt;&gt;"BYE",Fixture!J1157&lt;&gt;"BYE"),"Yes","-"))</f>
        <v>-</v>
      </c>
      <c r="H1153" s="9" t="str">
        <f>IF(G1153="-","-",IF(Fixture!G1157&gt;Fixture!I1157,Settings!$G$7,IF(Fixture!G1157=Fixture!I1157,Settings!$G$8,IF(Fixture!G1157&lt;Fixture!I1157,Settings!$G$9,"-"))))</f>
        <v>-</v>
      </c>
      <c r="I1153" s="13" t="str">
        <f>IF(G1153="-","-",IF(Fixture!I1157&gt;Fixture!G1157,Settings!$G$7,IF(Fixture!I1157=Fixture!G1157,Settings!$G$8,IF(Fixture!I1157&lt;Fixture!G1157,Settings!$G$9,"-"))))</f>
        <v>-</v>
      </c>
    </row>
    <row r="1154" spans="3:9" x14ac:dyDescent="0.25">
      <c r="C1154" s="12" t="str">
        <f t="shared" si="36"/>
        <v>-</v>
      </c>
      <c r="D1154" s="9" t="str">
        <f t="shared" si="37"/>
        <v>-</v>
      </c>
      <c r="E1154" s="9" t="str">
        <f>IF(C1154="-","-",IF(D1154=maxgameno+2,"blank row 2",IF(D1154=maxgameno+1,"blank row 1",INDEX(FixtureCode!$B$4:$AH$128,MATCH($C1154,FixtureCode!$B$4:$B$128,0),MATCH("G"&amp;D1154&amp;"-T1",FixtureCode!$B$4:$AH$4,0)))))</f>
        <v>-</v>
      </c>
      <c r="F1154" s="13" t="str">
        <f>IF(C1154="-","-",IF(D1154=maxgameno+2,"blank row 2",IF(D1154=maxgameno+1,"blank row 1",INDEX(FixtureCode!$B$4:$AH$128,MATCH($C1154,FixtureCode!$B$4:$B$128,0),MATCH("G"&amp;D1154&amp;"-T2",FixtureCode!$B$4:$AH$4,0)))))</f>
        <v>-</v>
      </c>
      <c r="G1154" s="12" t="str">
        <f>IF(C1154="-","-",IF(AND(ISNUMBER(Fixture!G1158),ISNUMBER(Fixture!I1158),Fixture!F1158&lt;&gt;"BYE",Fixture!J1158&lt;&gt;"BYE"),"Yes","-"))</f>
        <v>-</v>
      </c>
      <c r="H1154" s="9" t="str">
        <f>IF(G1154="-","-",IF(Fixture!G1158&gt;Fixture!I1158,Settings!$G$7,IF(Fixture!G1158=Fixture!I1158,Settings!$G$8,IF(Fixture!G1158&lt;Fixture!I1158,Settings!$G$9,"-"))))</f>
        <v>-</v>
      </c>
      <c r="I1154" s="13" t="str">
        <f>IF(G1154="-","-",IF(Fixture!I1158&gt;Fixture!G1158,Settings!$G$7,IF(Fixture!I1158=Fixture!G1158,Settings!$G$8,IF(Fixture!I1158&lt;Fixture!G1158,Settings!$G$9,"-"))))</f>
        <v>-</v>
      </c>
    </row>
    <row r="1155" spans="3:9" x14ac:dyDescent="0.25">
      <c r="C1155" s="12" t="str">
        <f t="shared" si="36"/>
        <v>-</v>
      </c>
      <c r="D1155" s="9" t="str">
        <f t="shared" si="37"/>
        <v>-</v>
      </c>
      <c r="E1155" s="9" t="str">
        <f>IF(C1155="-","-",IF(D1155=maxgameno+2,"blank row 2",IF(D1155=maxgameno+1,"blank row 1",INDEX(FixtureCode!$B$4:$AH$128,MATCH($C1155,FixtureCode!$B$4:$B$128,0),MATCH("G"&amp;D1155&amp;"-T1",FixtureCode!$B$4:$AH$4,0)))))</f>
        <v>-</v>
      </c>
      <c r="F1155" s="13" t="str">
        <f>IF(C1155="-","-",IF(D1155=maxgameno+2,"blank row 2",IF(D1155=maxgameno+1,"blank row 1",INDEX(FixtureCode!$B$4:$AH$128,MATCH($C1155,FixtureCode!$B$4:$B$128,0),MATCH("G"&amp;D1155&amp;"-T2",FixtureCode!$B$4:$AH$4,0)))))</f>
        <v>-</v>
      </c>
      <c r="G1155" s="12" t="str">
        <f>IF(C1155="-","-",IF(AND(ISNUMBER(Fixture!G1159),ISNUMBER(Fixture!I1159),Fixture!F1159&lt;&gt;"BYE",Fixture!J1159&lt;&gt;"BYE"),"Yes","-"))</f>
        <v>-</v>
      </c>
      <c r="H1155" s="9" t="str">
        <f>IF(G1155="-","-",IF(Fixture!G1159&gt;Fixture!I1159,Settings!$G$7,IF(Fixture!G1159=Fixture!I1159,Settings!$G$8,IF(Fixture!G1159&lt;Fixture!I1159,Settings!$G$9,"-"))))</f>
        <v>-</v>
      </c>
      <c r="I1155" s="13" t="str">
        <f>IF(G1155="-","-",IF(Fixture!I1159&gt;Fixture!G1159,Settings!$G$7,IF(Fixture!I1159=Fixture!G1159,Settings!$G$8,IF(Fixture!I1159&lt;Fixture!G1159,Settings!$G$9,"-"))))</f>
        <v>-</v>
      </c>
    </row>
    <row r="1156" spans="3:9" x14ac:dyDescent="0.25">
      <c r="C1156" s="12" t="str">
        <f t="shared" si="36"/>
        <v>-</v>
      </c>
      <c r="D1156" s="9" t="str">
        <f t="shared" si="37"/>
        <v>-</v>
      </c>
      <c r="E1156" s="9" t="str">
        <f>IF(C1156="-","-",IF(D1156=maxgameno+2,"blank row 2",IF(D1156=maxgameno+1,"blank row 1",INDEX(FixtureCode!$B$4:$AH$128,MATCH($C1156,FixtureCode!$B$4:$B$128,0),MATCH("G"&amp;D1156&amp;"-T1",FixtureCode!$B$4:$AH$4,0)))))</f>
        <v>-</v>
      </c>
      <c r="F1156" s="13" t="str">
        <f>IF(C1156="-","-",IF(D1156=maxgameno+2,"blank row 2",IF(D1156=maxgameno+1,"blank row 1",INDEX(FixtureCode!$B$4:$AH$128,MATCH($C1156,FixtureCode!$B$4:$B$128,0),MATCH("G"&amp;D1156&amp;"-T2",FixtureCode!$B$4:$AH$4,0)))))</f>
        <v>-</v>
      </c>
      <c r="G1156" s="12" t="str">
        <f>IF(C1156="-","-",IF(AND(ISNUMBER(Fixture!G1160),ISNUMBER(Fixture!I1160),Fixture!F1160&lt;&gt;"BYE",Fixture!J1160&lt;&gt;"BYE"),"Yes","-"))</f>
        <v>-</v>
      </c>
      <c r="H1156" s="9" t="str">
        <f>IF(G1156="-","-",IF(Fixture!G1160&gt;Fixture!I1160,Settings!$G$7,IF(Fixture!G1160=Fixture!I1160,Settings!$G$8,IF(Fixture!G1160&lt;Fixture!I1160,Settings!$G$9,"-"))))</f>
        <v>-</v>
      </c>
      <c r="I1156" s="13" t="str">
        <f>IF(G1156="-","-",IF(Fixture!I1160&gt;Fixture!G1160,Settings!$G$7,IF(Fixture!I1160=Fixture!G1160,Settings!$G$8,IF(Fixture!I1160&lt;Fixture!G1160,Settings!$G$9,"-"))))</f>
        <v>-</v>
      </c>
    </row>
    <row r="1157" spans="3:9" x14ac:dyDescent="0.25">
      <c r="C1157" s="12" t="str">
        <f t="shared" si="36"/>
        <v>-</v>
      </c>
      <c r="D1157" s="9" t="str">
        <f t="shared" si="37"/>
        <v>-</v>
      </c>
      <c r="E1157" s="9" t="str">
        <f>IF(C1157="-","-",IF(D1157=maxgameno+2,"blank row 2",IF(D1157=maxgameno+1,"blank row 1",INDEX(FixtureCode!$B$4:$AH$128,MATCH($C1157,FixtureCode!$B$4:$B$128,0),MATCH("G"&amp;D1157&amp;"-T1",FixtureCode!$B$4:$AH$4,0)))))</f>
        <v>-</v>
      </c>
      <c r="F1157" s="13" t="str">
        <f>IF(C1157="-","-",IF(D1157=maxgameno+2,"blank row 2",IF(D1157=maxgameno+1,"blank row 1",INDEX(FixtureCode!$B$4:$AH$128,MATCH($C1157,FixtureCode!$B$4:$B$128,0),MATCH("G"&amp;D1157&amp;"-T2",FixtureCode!$B$4:$AH$4,0)))))</f>
        <v>-</v>
      </c>
      <c r="G1157" s="12" t="str">
        <f>IF(C1157="-","-",IF(AND(ISNUMBER(Fixture!G1161),ISNUMBER(Fixture!I1161),Fixture!F1161&lt;&gt;"BYE",Fixture!J1161&lt;&gt;"BYE"),"Yes","-"))</f>
        <v>-</v>
      </c>
      <c r="H1157" s="9" t="str">
        <f>IF(G1157="-","-",IF(Fixture!G1161&gt;Fixture!I1161,Settings!$G$7,IF(Fixture!G1161=Fixture!I1161,Settings!$G$8,IF(Fixture!G1161&lt;Fixture!I1161,Settings!$G$9,"-"))))</f>
        <v>-</v>
      </c>
      <c r="I1157" s="13" t="str">
        <f>IF(G1157="-","-",IF(Fixture!I1161&gt;Fixture!G1161,Settings!$G$7,IF(Fixture!I1161=Fixture!G1161,Settings!$G$8,IF(Fixture!I1161&lt;Fixture!G1161,Settings!$G$9,"-"))))</f>
        <v>-</v>
      </c>
    </row>
    <row r="1158" spans="3:9" x14ac:dyDescent="0.25">
      <c r="C1158" s="12" t="str">
        <f t="shared" ref="C1158:C1221" si="38">IF(C1157="-","-",IF(D1157+1&lt;=maxgameno+2,C1157,IF(C1157+1&lt;=maxroundno,C1157+1,"-")))</f>
        <v>-</v>
      </c>
      <c r="D1158" s="9" t="str">
        <f t="shared" ref="D1158:D1221" si="39">IF(C1158="-","-",IF(D1157+1&lt;=maxgameno+2,D1157+1,1))</f>
        <v>-</v>
      </c>
      <c r="E1158" s="9" t="str">
        <f>IF(C1158="-","-",IF(D1158=maxgameno+2,"blank row 2",IF(D1158=maxgameno+1,"blank row 1",INDEX(FixtureCode!$B$4:$AH$128,MATCH($C1158,FixtureCode!$B$4:$B$128,0),MATCH("G"&amp;D1158&amp;"-T1",FixtureCode!$B$4:$AH$4,0)))))</f>
        <v>-</v>
      </c>
      <c r="F1158" s="13" t="str">
        <f>IF(C1158="-","-",IF(D1158=maxgameno+2,"blank row 2",IF(D1158=maxgameno+1,"blank row 1",INDEX(FixtureCode!$B$4:$AH$128,MATCH($C1158,FixtureCode!$B$4:$B$128,0),MATCH("G"&amp;D1158&amp;"-T2",FixtureCode!$B$4:$AH$4,0)))))</f>
        <v>-</v>
      </c>
      <c r="G1158" s="12" t="str">
        <f>IF(C1158="-","-",IF(AND(ISNUMBER(Fixture!G1162),ISNUMBER(Fixture!I1162),Fixture!F1162&lt;&gt;"BYE",Fixture!J1162&lt;&gt;"BYE"),"Yes","-"))</f>
        <v>-</v>
      </c>
      <c r="H1158" s="9" t="str">
        <f>IF(G1158="-","-",IF(Fixture!G1162&gt;Fixture!I1162,Settings!$G$7,IF(Fixture!G1162=Fixture!I1162,Settings!$G$8,IF(Fixture!G1162&lt;Fixture!I1162,Settings!$G$9,"-"))))</f>
        <v>-</v>
      </c>
      <c r="I1158" s="13" t="str">
        <f>IF(G1158="-","-",IF(Fixture!I1162&gt;Fixture!G1162,Settings!$G$7,IF(Fixture!I1162=Fixture!G1162,Settings!$G$8,IF(Fixture!I1162&lt;Fixture!G1162,Settings!$G$9,"-"))))</f>
        <v>-</v>
      </c>
    </row>
    <row r="1159" spans="3:9" x14ac:dyDescent="0.25">
      <c r="C1159" s="12" t="str">
        <f t="shared" si="38"/>
        <v>-</v>
      </c>
      <c r="D1159" s="9" t="str">
        <f t="shared" si="39"/>
        <v>-</v>
      </c>
      <c r="E1159" s="9" t="str">
        <f>IF(C1159="-","-",IF(D1159=maxgameno+2,"blank row 2",IF(D1159=maxgameno+1,"blank row 1",INDEX(FixtureCode!$B$4:$AH$128,MATCH($C1159,FixtureCode!$B$4:$B$128,0),MATCH("G"&amp;D1159&amp;"-T1",FixtureCode!$B$4:$AH$4,0)))))</f>
        <v>-</v>
      </c>
      <c r="F1159" s="13" t="str">
        <f>IF(C1159="-","-",IF(D1159=maxgameno+2,"blank row 2",IF(D1159=maxgameno+1,"blank row 1",INDEX(FixtureCode!$B$4:$AH$128,MATCH($C1159,FixtureCode!$B$4:$B$128,0),MATCH("G"&amp;D1159&amp;"-T2",FixtureCode!$B$4:$AH$4,0)))))</f>
        <v>-</v>
      </c>
      <c r="G1159" s="12" t="str">
        <f>IF(C1159="-","-",IF(AND(ISNUMBER(Fixture!G1163),ISNUMBER(Fixture!I1163),Fixture!F1163&lt;&gt;"BYE",Fixture!J1163&lt;&gt;"BYE"),"Yes","-"))</f>
        <v>-</v>
      </c>
      <c r="H1159" s="9" t="str">
        <f>IF(G1159="-","-",IF(Fixture!G1163&gt;Fixture!I1163,Settings!$G$7,IF(Fixture!G1163=Fixture!I1163,Settings!$G$8,IF(Fixture!G1163&lt;Fixture!I1163,Settings!$G$9,"-"))))</f>
        <v>-</v>
      </c>
      <c r="I1159" s="13" t="str">
        <f>IF(G1159="-","-",IF(Fixture!I1163&gt;Fixture!G1163,Settings!$G$7,IF(Fixture!I1163=Fixture!G1163,Settings!$G$8,IF(Fixture!I1163&lt;Fixture!G1163,Settings!$G$9,"-"))))</f>
        <v>-</v>
      </c>
    </row>
    <row r="1160" spans="3:9" x14ac:dyDescent="0.25">
      <c r="C1160" s="12" t="str">
        <f t="shared" si="38"/>
        <v>-</v>
      </c>
      <c r="D1160" s="9" t="str">
        <f t="shared" si="39"/>
        <v>-</v>
      </c>
      <c r="E1160" s="9" t="str">
        <f>IF(C1160="-","-",IF(D1160=maxgameno+2,"blank row 2",IF(D1160=maxgameno+1,"blank row 1",INDEX(FixtureCode!$B$4:$AH$128,MATCH($C1160,FixtureCode!$B$4:$B$128,0),MATCH("G"&amp;D1160&amp;"-T1",FixtureCode!$B$4:$AH$4,0)))))</f>
        <v>-</v>
      </c>
      <c r="F1160" s="13" t="str">
        <f>IF(C1160="-","-",IF(D1160=maxgameno+2,"blank row 2",IF(D1160=maxgameno+1,"blank row 1",INDEX(FixtureCode!$B$4:$AH$128,MATCH($C1160,FixtureCode!$B$4:$B$128,0),MATCH("G"&amp;D1160&amp;"-T2",FixtureCode!$B$4:$AH$4,0)))))</f>
        <v>-</v>
      </c>
      <c r="G1160" s="12" t="str">
        <f>IF(C1160="-","-",IF(AND(ISNUMBER(Fixture!G1164),ISNUMBER(Fixture!I1164),Fixture!F1164&lt;&gt;"BYE",Fixture!J1164&lt;&gt;"BYE"),"Yes","-"))</f>
        <v>-</v>
      </c>
      <c r="H1160" s="9" t="str">
        <f>IF(G1160="-","-",IF(Fixture!G1164&gt;Fixture!I1164,Settings!$G$7,IF(Fixture!G1164=Fixture!I1164,Settings!$G$8,IF(Fixture!G1164&lt;Fixture!I1164,Settings!$G$9,"-"))))</f>
        <v>-</v>
      </c>
      <c r="I1160" s="13" t="str">
        <f>IF(G1160="-","-",IF(Fixture!I1164&gt;Fixture!G1164,Settings!$G$7,IF(Fixture!I1164=Fixture!G1164,Settings!$G$8,IF(Fixture!I1164&lt;Fixture!G1164,Settings!$G$9,"-"))))</f>
        <v>-</v>
      </c>
    </row>
    <row r="1161" spans="3:9" x14ac:dyDescent="0.25">
      <c r="C1161" s="12" t="str">
        <f t="shared" si="38"/>
        <v>-</v>
      </c>
      <c r="D1161" s="9" t="str">
        <f t="shared" si="39"/>
        <v>-</v>
      </c>
      <c r="E1161" s="9" t="str">
        <f>IF(C1161="-","-",IF(D1161=maxgameno+2,"blank row 2",IF(D1161=maxgameno+1,"blank row 1",INDEX(FixtureCode!$B$4:$AH$128,MATCH($C1161,FixtureCode!$B$4:$B$128,0),MATCH("G"&amp;D1161&amp;"-T1",FixtureCode!$B$4:$AH$4,0)))))</f>
        <v>-</v>
      </c>
      <c r="F1161" s="13" t="str">
        <f>IF(C1161="-","-",IF(D1161=maxgameno+2,"blank row 2",IF(D1161=maxgameno+1,"blank row 1",INDEX(FixtureCode!$B$4:$AH$128,MATCH($C1161,FixtureCode!$B$4:$B$128,0),MATCH("G"&amp;D1161&amp;"-T2",FixtureCode!$B$4:$AH$4,0)))))</f>
        <v>-</v>
      </c>
      <c r="G1161" s="12" t="str">
        <f>IF(C1161="-","-",IF(AND(ISNUMBER(Fixture!G1165),ISNUMBER(Fixture!I1165),Fixture!F1165&lt;&gt;"BYE",Fixture!J1165&lt;&gt;"BYE"),"Yes","-"))</f>
        <v>-</v>
      </c>
      <c r="H1161" s="9" t="str">
        <f>IF(G1161="-","-",IF(Fixture!G1165&gt;Fixture!I1165,Settings!$G$7,IF(Fixture!G1165=Fixture!I1165,Settings!$G$8,IF(Fixture!G1165&lt;Fixture!I1165,Settings!$G$9,"-"))))</f>
        <v>-</v>
      </c>
      <c r="I1161" s="13" t="str">
        <f>IF(G1161="-","-",IF(Fixture!I1165&gt;Fixture!G1165,Settings!$G$7,IF(Fixture!I1165=Fixture!G1165,Settings!$G$8,IF(Fixture!I1165&lt;Fixture!G1165,Settings!$G$9,"-"))))</f>
        <v>-</v>
      </c>
    </row>
    <row r="1162" spans="3:9" x14ac:dyDescent="0.25">
      <c r="C1162" s="12" t="str">
        <f t="shared" si="38"/>
        <v>-</v>
      </c>
      <c r="D1162" s="9" t="str">
        <f t="shared" si="39"/>
        <v>-</v>
      </c>
      <c r="E1162" s="9" t="str">
        <f>IF(C1162="-","-",IF(D1162=maxgameno+2,"blank row 2",IF(D1162=maxgameno+1,"blank row 1",INDEX(FixtureCode!$B$4:$AH$128,MATCH($C1162,FixtureCode!$B$4:$B$128,0),MATCH("G"&amp;D1162&amp;"-T1",FixtureCode!$B$4:$AH$4,0)))))</f>
        <v>-</v>
      </c>
      <c r="F1162" s="13" t="str">
        <f>IF(C1162="-","-",IF(D1162=maxgameno+2,"blank row 2",IF(D1162=maxgameno+1,"blank row 1",INDEX(FixtureCode!$B$4:$AH$128,MATCH($C1162,FixtureCode!$B$4:$B$128,0),MATCH("G"&amp;D1162&amp;"-T2",FixtureCode!$B$4:$AH$4,0)))))</f>
        <v>-</v>
      </c>
      <c r="G1162" s="12" t="str">
        <f>IF(C1162="-","-",IF(AND(ISNUMBER(Fixture!G1166),ISNUMBER(Fixture!I1166),Fixture!F1166&lt;&gt;"BYE",Fixture!J1166&lt;&gt;"BYE"),"Yes","-"))</f>
        <v>-</v>
      </c>
      <c r="H1162" s="9" t="str">
        <f>IF(G1162="-","-",IF(Fixture!G1166&gt;Fixture!I1166,Settings!$G$7,IF(Fixture!G1166=Fixture!I1166,Settings!$G$8,IF(Fixture!G1166&lt;Fixture!I1166,Settings!$G$9,"-"))))</f>
        <v>-</v>
      </c>
      <c r="I1162" s="13" t="str">
        <f>IF(G1162="-","-",IF(Fixture!I1166&gt;Fixture!G1166,Settings!$G$7,IF(Fixture!I1166=Fixture!G1166,Settings!$G$8,IF(Fixture!I1166&lt;Fixture!G1166,Settings!$G$9,"-"))))</f>
        <v>-</v>
      </c>
    </row>
    <row r="1163" spans="3:9" x14ac:dyDescent="0.25">
      <c r="C1163" s="12" t="str">
        <f t="shared" si="38"/>
        <v>-</v>
      </c>
      <c r="D1163" s="9" t="str">
        <f t="shared" si="39"/>
        <v>-</v>
      </c>
      <c r="E1163" s="9" t="str">
        <f>IF(C1163="-","-",IF(D1163=maxgameno+2,"blank row 2",IF(D1163=maxgameno+1,"blank row 1",INDEX(FixtureCode!$B$4:$AH$128,MATCH($C1163,FixtureCode!$B$4:$B$128,0),MATCH("G"&amp;D1163&amp;"-T1",FixtureCode!$B$4:$AH$4,0)))))</f>
        <v>-</v>
      </c>
      <c r="F1163" s="13" t="str">
        <f>IF(C1163="-","-",IF(D1163=maxgameno+2,"blank row 2",IF(D1163=maxgameno+1,"blank row 1",INDEX(FixtureCode!$B$4:$AH$128,MATCH($C1163,FixtureCode!$B$4:$B$128,0),MATCH("G"&amp;D1163&amp;"-T2",FixtureCode!$B$4:$AH$4,0)))))</f>
        <v>-</v>
      </c>
      <c r="G1163" s="12" t="str">
        <f>IF(C1163="-","-",IF(AND(ISNUMBER(Fixture!G1167),ISNUMBER(Fixture!I1167),Fixture!F1167&lt;&gt;"BYE",Fixture!J1167&lt;&gt;"BYE"),"Yes","-"))</f>
        <v>-</v>
      </c>
      <c r="H1163" s="9" t="str">
        <f>IF(G1163="-","-",IF(Fixture!G1167&gt;Fixture!I1167,Settings!$G$7,IF(Fixture!G1167=Fixture!I1167,Settings!$G$8,IF(Fixture!G1167&lt;Fixture!I1167,Settings!$G$9,"-"))))</f>
        <v>-</v>
      </c>
      <c r="I1163" s="13" t="str">
        <f>IF(G1163="-","-",IF(Fixture!I1167&gt;Fixture!G1167,Settings!$G$7,IF(Fixture!I1167=Fixture!G1167,Settings!$G$8,IF(Fixture!I1167&lt;Fixture!G1167,Settings!$G$9,"-"))))</f>
        <v>-</v>
      </c>
    </row>
    <row r="1164" spans="3:9" x14ac:dyDescent="0.25">
      <c r="C1164" s="12" t="str">
        <f t="shared" si="38"/>
        <v>-</v>
      </c>
      <c r="D1164" s="9" t="str">
        <f t="shared" si="39"/>
        <v>-</v>
      </c>
      <c r="E1164" s="9" t="str">
        <f>IF(C1164="-","-",IF(D1164=maxgameno+2,"blank row 2",IF(D1164=maxgameno+1,"blank row 1",INDEX(FixtureCode!$B$4:$AH$128,MATCH($C1164,FixtureCode!$B$4:$B$128,0),MATCH("G"&amp;D1164&amp;"-T1",FixtureCode!$B$4:$AH$4,0)))))</f>
        <v>-</v>
      </c>
      <c r="F1164" s="13" t="str">
        <f>IF(C1164="-","-",IF(D1164=maxgameno+2,"blank row 2",IF(D1164=maxgameno+1,"blank row 1",INDEX(FixtureCode!$B$4:$AH$128,MATCH($C1164,FixtureCode!$B$4:$B$128,0),MATCH("G"&amp;D1164&amp;"-T2",FixtureCode!$B$4:$AH$4,0)))))</f>
        <v>-</v>
      </c>
      <c r="G1164" s="12" t="str">
        <f>IF(C1164="-","-",IF(AND(ISNUMBER(Fixture!G1168),ISNUMBER(Fixture!I1168),Fixture!F1168&lt;&gt;"BYE",Fixture!J1168&lt;&gt;"BYE"),"Yes","-"))</f>
        <v>-</v>
      </c>
      <c r="H1164" s="9" t="str">
        <f>IF(G1164="-","-",IF(Fixture!G1168&gt;Fixture!I1168,Settings!$G$7,IF(Fixture!G1168=Fixture!I1168,Settings!$G$8,IF(Fixture!G1168&lt;Fixture!I1168,Settings!$G$9,"-"))))</f>
        <v>-</v>
      </c>
      <c r="I1164" s="13" t="str">
        <f>IF(G1164="-","-",IF(Fixture!I1168&gt;Fixture!G1168,Settings!$G$7,IF(Fixture!I1168=Fixture!G1168,Settings!$G$8,IF(Fixture!I1168&lt;Fixture!G1168,Settings!$G$9,"-"))))</f>
        <v>-</v>
      </c>
    </row>
    <row r="1165" spans="3:9" x14ac:dyDescent="0.25">
      <c r="C1165" s="12" t="str">
        <f t="shared" si="38"/>
        <v>-</v>
      </c>
      <c r="D1165" s="9" t="str">
        <f t="shared" si="39"/>
        <v>-</v>
      </c>
      <c r="E1165" s="9" t="str">
        <f>IF(C1165="-","-",IF(D1165=maxgameno+2,"blank row 2",IF(D1165=maxgameno+1,"blank row 1",INDEX(FixtureCode!$B$4:$AH$128,MATCH($C1165,FixtureCode!$B$4:$B$128,0),MATCH("G"&amp;D1165&amp;"-T1",FixtureCode!$B$4:$AH$4,0)))))</f>
        <v>-</v>
      </c>
      <c r="F1165" s="13" t="str">
        <f>IF(C1165="-","-",IF(D1165=maxgameno+2,"blank row 2",IF(D1165=maxgameno+1,"blank row 1",INDEX(FixtureCode!$B$4:$AH$128,MATCH($C1165,FixtureCode!$B$4:$B$128,0),MATCH("G"&amp;D1165&amp;"-T2",FixtureCode!$B$4:$AH$4,0)))))</f>
        <v>-</v>
      </c>
      <c r="G1165" s="12" t="str">
        <f>IF(C1165="-","-",IF(AND(ISNUMBER(Fixture!G1169),ISNUMBER(Fixture!I1169),Fixture!F1169&lt;&gt;"BYE",Fixture!J1169&lt;&gt;"BYE"),"Yes","-"))</f>
        <v>-</v>
      </c>
      <c r="H1165" s="9" t="str">
        <f>IF(G1165="-","-",IF(Fixture!G1169&gt;Fixture!I1169,Settings!$G$7,IF(Fixture!G1169=Fixture!I1169,Settings!$G$8,IF(Fixture!G1169&lt;Fixture!I1169,Settings!$G$9,"-"))))</f>
        <v>-</v>
      </c>
      <c r="I1165" s="13" t="str">
        <f>IF(G1165="-","-",IF(Fixture!I1169&gt;Fixture!G1169,Settings!$G$7,IF(Fixture!I1169=Fixture!G1169,Settings!$G$8,IF(Fixture!I1169&lt;Fixture!G1169,Settings!$G$9,"-"))))</f>
        <v>-</v>
      </c>
    </row>
    <row r="1166" spans="3:9" x14ac:dyDescent="0.25">
      <c r="C1166" s="12" t="str">
        <f t="shared" si="38"/>
        <v>-</v>
      </c>
      <c r="D1166" s="9" t="str">
        <f t="shared" si="39"/>
        <v>-</v>
      </c>
      <c r="E1166" s="9" t="str">
        <f>IF(C1166="-","-",IF(D1166=maxgameno+2,"blank row 2",IF(D1166=maxgameno+1,"blank row 1",INDEX(FixtureCode!$B$4:$AH$128,MATCH($C1166,FixtureCode!$B$4:$B$128,0),MATCH("G"&amp;D1166&amp;"-T1",FixtureCode!$B$4:$AH$4,0)))))</f>
        <v>-</v>
      </c>
      <c r="F1166" s="13" t="str">
        <f>IF(C1166="-","-",IF(D1166=maxgameno+2,"blank row 2",IF(D1166=maxgameno+1,"blank row 1",INDEX(FixtureCode!$B$4:$AH$128,MATCH($C1166,FixtureCode!$B$4:$B$128,0),MATCH("G"&amp;D1166&amp;"-T2",FixtureCode!$B$4:$AH$4,0)))))</f>
        <v>-</v>
      </c>
      <c r="G1166" s="12" t="str">
        <f>IF(C1166="-","-",IF(AND(ISNUMBER(Fixture!G1170),ISNUMBER(Fixture!I1170),Fixture!F1170&lt;&gt;"BYE",Fixture!J1170&lt;&gt;"BYE"),"Yes","-"))</f>
        <v>-</v>
      </c>
      <c r="H1166" s="9" t="str">
        <f>IF(G1166="-","-",IF(Fixture!G1170&gt;Fixture!I1170,Settings!$G$7,IF(Fixture!G1170=Fixture!I1170,Settings!$G$8,IF(Fixture!G1170&lt;Fixture!I1170,Settings!$G$9,"-"))))</f>
        <v>-</v>
      </c>
      <c r="I1166" s="13" t="str">
        <f>IF(G1166="-","-",IF(Fixture!I1170&gt;Fixture!G1170,Settings!$G$7,IF(Fixture!I1170=Fixture!G1170,Settings!$G$8,IF(Fixture!I1170&lt;Fixture!G1170,Settings!$G$9,"-"))))</f>
        <v>-</v>
      </c>
    </row>
    <row r="1167" spans="3:9" x14ac:dyDescent="0.25">
      <c r="C1167" s="12" t="str">
        <f t="shared" si="38"/>
        <v>-</v>
      </c>
      <c r="D1167" s="9" t="str">
        <f t="shared" si="39"/>
        <v>-</v>
      </c>
      <c r="E1167" s="9" t="str">
        <f>IF(C1167="-","-",IF(D1167=maxgameno+2,"blank row 2",IF(D1167=maxgameno+1,"blank row 1",INDEX(FixtureCode!$B$4:$AH$128,MATCH($C1167,FixtureCode!$B$4:$B$128,0),MATCH("G"&amp;D1167&amp;"-T1",FixtureCode!$B$4:$AH$4,0)))))</f>
        <v>-</v>
      </c>
      <c r="F1167" s="13" t="str">
        <f>IF(C1167="-","-",IF(D1167=maxgameno+2,"blank row 2",IF(D1167=maxgameno+1,"blank row 1",INDEX(FixtureCode!$B$4:$AH$128,MATCH($C1167,FixtureCode!$B$4:$B$128,0),MATCH("G"&amp;D1167&amp;"-T2",FixtureCode!$B$4:$AH$4,0)))))</f>
        <v>-</v>
      </c>
      <c r="G1167" s="12" t="str">
        <f>IF(C1167="-","-",IF(AND(ISNUMBER(Fixture!G1171),ISNUMBER(Fixture!I1171),Fixture!F1171&lt;&gt;"BYE",Fixture!J1171&lt;&gt;"BYE"),"Yes","-"))</f>
        <v>-</v>
      </c>
      <c r="H1167" s="9" t="str">
        <f>IF(G1167="-","-",IF(Fixture!G1171&gt;Fixture!I1171,Settings!$G$7,IF(Fixture!G1171=Fixture!I1171,Settings!$G$8,IF(Fixture!G1171&lt;Fixture!I1171,Settings!$G$9,"-"))))</f>
        <v>-</v>
      </c>
      <c r="I1167" s="13" t="str">
        <f>IF(G1167="-","-",IF(Fixture!I1171&gt;Fixture!G1171,Settings!$G$7,IF(Fixture!I1171=Fixture!G1171,Settings!$G$8,IF(Fixture!I1171&lt;Fixture!G1171,Settings!$G$9,"-"))))</f>
        <v>-</v>
      </c>
    </row>
    <row r="1168" spans="3:9" x14ac:dyDescent="0.25">
      <c r="C1168" s="12" t="str">
        <f t="shared" si="38"/>
        <v>-</v>
      </c>
      <c r="D1168" s="9" t="str">
        <f t="shared" si="39"/>
        <v>-</v>
      </c>
      <c r="E1168" s="9" t="str">
        <f>IF(C1168="-","-",IF(D1168=maxgameno+2,"blank row 2",IF(D1168=maxgameno+1,"blank row 1",INDEX(FixtureCode!$B$4:$AH$128,MATCH($C1168,FixtureCode!$B$4:$B$128,0),MATCH("G"&amp;D1168&amp;"-T1",FixtureCode!$B$4:$AH$4,0)))))</f>
        <v>-</v>
      </c>
      <c r="F1168" s="13" t="str">
        <f>IF(C1168="-","-",IF(D1168=maxgameno+2,"blank row 2",IF(D1168=maxgameno+1,"blank row 1",INDEX(FixtureCode!$B$4:$AH$128,MATCH($C1168,FixtureCode!$B$4:$B$128,0),MATCH("G"&amp;D1168&amp;"-T2",FixtureCode!$B$4:$AH$4,0)))))</f>
        <v>-</v>
      </c>
      <c r="G1168" s="12" t="str">
        <f>IF(C1168="-","-",IF(AND(ISNUMBER(Fixture!G1172),ISNUMBER(Fixture!I1172),Fixture!F1172&lt;&gt;"BYE",Fixture!J1172&lt;&gt;"BYE"),"Yes","-"))</f>
        <v>-</v>
      </c>
      <c r="H1168" s="9" t="str">
        <f>IF(G1168="-","-",IF(Fixture!G1172&gt;Fixture!I1172,Settings!$G$7,IF(Fixture!G1172=Fixture!I1172,Settings!$G$8,IF(Fixture!G1172&lt;Fixture!I1172,Settings!$G$9,"-"))))</f>
        <v>-</v>
      </c>
      <c r="I1168" s="13" t="str">
        <f>IF(G1168="-","-",IF(Fixture!I1172&gt;Fixture!G1172,Settings!$G$7,IF(Fixture!I1172=Fixture!G1172,Settings!$G$8,IF(Fixture!I1172&lt;Fixture!G1172,Settings!$G$9,"-"))))</f>
        <v>-</v>
      </c>
    </row>
    <row r="1169" spans="3:9" x14ac:dyDescent="0.25">
      <c r="C1169" s="12" t="str">
        <f t="shared" si="38"/>
        <v>-</v>
      </c>
      <c r="D1169" s="9" t="str">
        <f t="shared" si="39"/>
        <v>-</v>
      </c>
      <c r="E1169" s="9" t="str">
        <f>IF(C1169="-","-",IF(D1169=maxgameno+2,"blank row 2",IF(D1169=maxgameno+1,"blank row 1",INDEX(FixtureCode!$B$4:$AH$128,MATCH($C1169,FixtureCode!$B$4:$B$128,0),MATCH("G"&amp;D1169&amp;"-T1",FixtureCode!$B$4:$AH$4,0)))))</f>
        <v>-</v>
      </c>
      <c r="F1169" s="13" t="str">
        <f>IF(C1169="-","-",IF(D1169=maxgameno+2,"blank row 2",IF(D1169=maxgameno+1,"blank row 1",INDEX(FixtureCode!$B$4:$AH$128,MATCH($C1169,FixtureCode!$B$4:$B$128,0),MATCH("G"&amp;D1169&amp;"-T2",FixtureCode!$B$4:$AH$4,0)))))</f>
        <v>-</v>
      </c>
      <c r="G1169" s="12" t="str">
        <f>IF(C1169="-","-",IF(AND(ISNUMBER(Fixture!G1173),ISNUMBER(Fixture!I1173),Fixture!F1173&lt;&gt;"BYE",Fixture!J1173&lt;&gt;"BYE"),"Yes","-"))</f>
        <v>-</v>
      </c>
      <c r="H1169" s="9" t="str">
        <f>IF(G1169="-","-",IF(Fixture!G1173&gt;Fixture!I1173,Settings!$G$7,IF(Fixture!G1173=Fixture!I1173,Settings!$G$8,IF(Fixture!G1173&lt;Fixture!I1173,Settings!$G$9,"-"))))</f>
        <v>-</v>
      </c>
      <c r="I1169" s="13" t="str">
        <f>IF(G1169="-","-",IF(Fixture!I1173&gt;Fixture!G1173,Settings!$G$7,IF(Fixture!I1173=Fixture!G1173,Settings!$G$8,IF(Fixture!I1173&lt;Fixture!G1173,Settings!$G$9,"-"))))</f>
        <v>-</v>
      </c>
    </row>
    <row r="1170" spans="3:9" x14ac:dyDescent="0.25">
      <c r="C1170" s="12" t="str">
        <f t="shared" si="38"/>
        <v>-</v>
      </c>
      <c r="D1170" s="9" t="str">
        <f t="shared" si="39"/>
        <v>-</v>
      </c>
      <c r="E1170" s="9" t="str">
        <f>IF(C1170="-","-",IF(D1170=maxgameno+2,"blank row 2",IF(D1170=maxgameno+1,"blank row 1",INDEX(FixtureCode!$B$4:$AH$128,MATCH($C1170,FixtureCode!$B$4:$B$128,0),MATCH("G"&amp;D1170&amp;"-T1",FixtureCode!$B$4:$AH$4,0)))))</f>
        <v>-</v>
      </c>
      <c r="F1170" s="13" t="str">
        <f>IF(C1170="-","-",IF(D1170=maxgameno+2,"blank row 2",IF(D1170=maxgameno+1,"blank row 1",INDEX(FixtureCode!$B$4:$AH$128,MATCH($C1170,FixtureCode!$B$4:$B$128,0),MATCH("G"&amp;D1170&amp;"-T2",FixtureCode!$B$4:$AH$4,0)))))</f>
        <v>-</v>
      </c>
      <c r="G1170" s="12" t="str">
        <f>IF(C1170="-","-",IF(AND(ISNUMBER(Fixture!G1174),ISNUMBER(Fixture!I1174),Fixture!F1174&lt;&gt;"BYE",Fixture!J1174&lt;&gt;"BYE"),"Yes","-"))</f>
        <v>-</v>
      </c>
      <c r="H1170" s="9" t="str">
        <f>IF(G1170="-","-",IF(Fixture!G1174&gt;Fixture!I1174,Settings!$G$7,IF(Fixture!G1174=Fixture!I1174,Settings!$G$8,IF(Fixture!G1174&lt;Fixture!I1174,Settings!$G$9,"-"))))</f>
        <v>-</v>
      </c>
      <c r="I1170" s="13" t="str">
        <f>IF(G1170="-","-",IF(Fixture!I1174&gt;Fixture!G1174,Settings!$G$7,IF(Fixture!I1174=Fixture!G1174,Settings!$G$8,IF(Fixture!I1174&lt;Fixture!G1174,Settings!$G$9,"-"))))</f>
        <v>-</v>
      </c>
    </row>
    <row r="1171" spans="3:9" x14ac:dyDescent="0.25">
      <c r="C1171" s="12" t="str">
        <f t="shared" si="38"/>
        <v>-</v>
      </c>
      <c r="D1171" s="9" t="str">
        <f t="shared" si="39"/>
        <v>-</v>
      </c>
      <c r="E1171" s="9" t="str">
        <f>IF(C1171="-","-",IF(D1171=maxgameno+2,"blank row 2",IF(D1171=maxgameno+1,"blank row 1",INDEX(FixtureCode!$B$4:$AH$128,MATCH($C1171,FixtureCode!$B$4:$B$128,0),MATCH("G"&amp;D1171&amp;"-T1",FixtureCode!$B$4:$AH$4,0)))))</f>
        <v>-</v>
      </c>
      <c r="F1171" s="13" t="str">
        <f>IF(C1171="-","-",IF(D1171=maxgameno+2,"blank row 2",IF(D1171=maxgameno+1,"blank row 1",INDEX(FixtureCode!$B$4:$AH$128,MATCH($C1171,FixtureCode!$B$4:$B$128,0),MATCH("G"&amp;D1171&amp;"-T2",FixtureCode!$B$4:$AH$4,0)))))</f>
        <v>-</v>
      </c>
      <c r="G1171" s="12" t="str">
        <f>IF(C1171="-","-",IF(AND(ISNUMBER(Fixture!G1175),ISNUMBER(Fixture!I1175),Fixture!F1175&lt;&gt;"BYE",Fixture!J1175&lt;&gt;"BYE"),"Yes","-"))</f>
        <v>-</v>
      </c>
      <c r="H1171" s="9" t="str">
        <f>IF(G1171="-","-",IF(Fixture!G1175&gt;Fixture!I1175,Settings!$G$7,IF(Fixture!G1175=Fixture!I1175,Settings!$G$8,IF(Fixture!G1175&lt;Fixture!I1175,Settings!$G$9,"-"))))</f>
        <v>-</v>
      </c>
      <c r="I1171" s="13" t="str">
        <f>IF(G1171="-","-",IF(Fixture!I1175&gt;Fixture!G1175,Settings!$G$7,IF(Fixture!I1175=Fixture!G1175,Settings!$G$8,IF(Fixture!I1175&lt;Fixture!G1175,Settings!$G$9,"-"))))</f>
        <v>-</v>
      </c>
    </row>
    <row r="1172" spans="3:9" x14ac:dyDescent="0.25">
      <c r="C1172" s="12" t="str">
        <f t="shared" si="38"/>
        <v>-</v>
      </c>
      <c r="D1172" s="9" t="str">
        <f t="shared" si="39"/>
        <v>-</v>
      </c>
      <c r="E1172" s="9" t="str">
        <f>IF(C1172="-","-",IF(D1172=maxgameno+2,"blank row 2",IF(D1172=maxgameno+1,"blank row 1",INDEX(FixtureCode!$B$4:$AH$128,MATCH($C1172,FixtureCode!$B$4:$B$128,0),MATCH("G"&amp;D1172&amp;"-T1",FixtureCode!$B$4:$AH$4,0)))))</f>
        <v>-</v>
      </c>
      <c r="F1172" s="13" t="str">
        <f>IF(C1172="-","-",IF(D1172=maxgameno+2,"blank row 2",IF(D1172=maxgameno+1,"blank row 1",INDEX(FixtureCode!$B$4:$AH$128,MATCH($C1172,FixtureCode!$B$4:$B$128,0),MATCH("G"&amp;D1172&amp;"-T2",FixtureCode!$B$4:$AH$4,0)))))</f>
        <v>-</v>
      </c>
      <c r="G1172" s="12" t="str">
        <f>IF(C1172="-","-",IF(AND(ISNUMBER(Fixture!G1176),ISNUMBER(Fixture!I1176),Fixture!F1176&lt;&gt;"BYE",Fixture!J1176&lt;&gt;"BYE"),"Yes","-"))</f>
        <v>-</v>
      </c>
      <c r="H1172" s="9" t="str">
        <f>IF(G1172="-","-",IF(Fixture!G1176&gt;Fixture!I1176,Settings!$G$7,IF(Fixture!G1176=Fixture!I1176,Settings!$G$8,IF(Fixture!G1176&lt;Fixture!I1176,Settings!$G$9,"-"))))</f>
        <v>-</v>
      </c>
      <c r="I1172" s="13" t="str">
        <f>IF(G1172="-","-",IF(Fixture!I1176&gt;Fixture!G1176,Settings!$G$7,IF(Fixture!I1176=Fixture!G1176,Settings!$G$8,IF(Fixture!I1176&lt;Fixture!G1176,Settings!$G$9,"-"))))</f>
        <v>-</v>
      </c>
    </row>
    <row r="1173" spans="3:9" x14ac:dyDescent="0.25">
      <c r="C1173" s="12" t="str">
        <f t="shared" si="38"/>
        <v>-</v>
      </c>
      <c r="D1173" s="9" t="str">
        <f t="shared" si="39"/>
        <v>-</v>
      </c>
      <c r="E1173" s="9" t="str">
        <f>IF(C1173="-","-",IF(D1173=maxgameno+2,"blank row 2",IF(D1173=maxgameno+1,"blank row 1",INDEX(FixtureCode!$B$4:$AH$128,MATCH($C1173,FixtureCode!$B$4:$B$128,0),MATCH("G"&amp;D1173&amp;"-T1",FixtureCode!$B$4:$AH$4,0)))))</f>
        <v>-</v>
      </c>
      <c r="F1173" s="13" t="str">
        <f>IF(C1173="-","-",IF(D1173=maxgameno+2,"blank row 2",IF(D1173=maxgameno+1,"blank row 1",INDEX(FixtureCode!$B$4:$AH$128,MATCH($C1173,FixtureCode!$B$4:$B$128,0),MATCH("G"&amp;D1173&amp;"-T2",FixtureCode!$B$4:$AH$4,0)))))</f>
        <v>-</v>
      </c>
      <c r="G1173" s="12" t="str">
        <f>IF(C1173="-","-",IF(AND(ISNUMBER(Fixture!G1177),ISNUMBER(Fixture!I1177),Fixture!F1177&lt;&gt;"BYE",Fixture!J1177&lt;&gt;"BYE"),"Yes","-"))</f>
        <v>-</v>
      </c>
      <c r="H1173" s="9" t="str">
        <f>IF(G1173="-","-",IF(Fixture!G1177&gt;Fixture!I1177,Settings!$G$7,IF(Fixture!G1177=Fixture!I1177,Settings!$G$8,IF(Fixture!G1177&lt;Fixture!I1177,Settings!$G$9,"-"))))</f>
        <v>-</v>
      </c>
      <c r="I1173" s="13" t="str">
        <f>IF(G1173="-","-",IF(Fixture!I1177&gt;Fixture!G1177,Settings!$G$7,IF(Fixture!I1177=Fixture!G1177,Settings!$G$8,IF(Fixture!I1177&lt;Fixture!G1177,Settings!$G$9,"-"))))</f>
        <v>-</v>
      </c>
    </row>
    <row r="1174" spans="3:9" x14ac:dyDescent="0.25">
      <c r="C1174" s="12" t="str">
        <f t="shared" si="38"/>
        <v>-</v>
      </c>
      <c r="D1174" s="9" t="str">
        <f t="shared" si="39"/>
        <v>-</v>
      </c>
      <c r="E1174" s="9" t="str">
        <f>IF(C1174="-","-",IF(D1174=maxgameno+2,"blank row 2",IF(D1174=maxgameno+1,"blank row 1",INDEX(FixtureCode!$B$4:$AH$128,MATCH($C1174,FixtureCode!$B$4:$B$128,0),MATCH("G"&amp;D1174&amp;"-T1",FixtureCode!$B$4:$AH$4,0)))))</f>
        <v>-</v>
      </c>
      <c r="F1174" s="13" t="str">
        <f>IF(C1174="-","-",IF(D1174=maxgameno+2,"blank row 2",IF(D1174=maxgameno+1,"blank row 1",INDEX(FixtureCode!$B$4:$AH$128,MATCH($C1174,FixtureCode!$B$4:$B$128,0),MATCH("G"&amp;D1174&amp;"-T2",FixtureCode!$B$4:$AH$4,0)))))</f>
        <v>-</v>
      </c>
      <c r="G1174" s="12" t="str">
        <f>IF(C1174="-","-",IF(AND(ISNUMBER(Fixture!G1178),ISNUMBER(Fixture!I1178),Fixture!F1178&lt;&gt;"BYE",Fixture!J1178&lt;&gt;"BYE"),"Yes","-"))</f>
        <v>-</v>
      </c>
      <c r="H1174" s="9" t="str">
        <f>IF(G1174="-","-",IF(Fixture!G1178&gt;Fixture!I1178,Settings!$G$7,IF(Fixture!G1178=Fixture!I1178,Settings!$G$8,IF(Fixture!G1178&lt;Fixture!I1178,Settings!$G$9,"-"))))</f>
        <v>-</v>
      </c>
      <c r="I1174" s="13" t="str">
        <f>IF(G1174="-","-",IF(Fixture!I1178&gt;Fixture!G1178,Settings!$G$7,IF(Fixture!I1178=Fixture!G1178,Settings!$G$8,IF(Fixture!I1178&lt;Fixture!G1178,Settings!$G$9,"-"))))</f>
        <v>-</v>
      </c>
    </row>
    <row r="1175" spans="3:9" x14ac:dyDescent="0.25">
      <c r="C1175" s="12" t="str">
        <f t="shared" si="38"/>
        <v>-</v>
      </c>
      <c r="D1175" s="9" t="str">
        <f t="shared" si="39"/>
        <v>-</v>
      </c>
      <c r="E1175" s="9" t="str">
        <f>IF(C1175="-","-",IF(D1175=maxgameno+2,"blank row 2",IF(D1175=maxgameno+1,"blank row 1",INDEX(FixtureCode!$B$4:$AH$128,MATCH($C1175,FixtureCode!$B$4:$B$128,0),MATCH("G"&amp;D1175&amp;"-T1",FixtureCode!$B$4:$AH$4,0)))))</f>
        <v>-</v>
      </c>
      <c r="F1175" s="13" t="str">
        <f>IF(C1175="-","-",IF(D1175=maxgameno+2,"blank row 2",IF(D1175=maxgameno+1,"blank row 1",INDEX(FixtureCode!$B$4:$AH$128,MATCH($C1175,FixtureCode!$B$4:$B$128,0),MATCH("G"&amp;D1175&amp;"-T2",FixtureCode!$B$4:$AH$4,0)))))</f>
        <v>-</v>
      </c>
      <c r="G1175" s="12" t="str">
        <f>IF(C1175="-","-",IF(AND(ISNUMBER(Fixture!G1179),ISNUMBER(Fixture!I1179),Fixture!F1179&lt;&gt;"BYE",Fixture!J1179&lt;&gt;"BYE"),"Yes","-"))</f>
        <v>-</v>
      </c>
      <c r="H1175" s="9" t="str">
        <f>IF(G1175="-","-",IF(Fixture!G1179&gt;Fixture!I1179,Settings!$G$7,IF(Fixture!G1179=Fixture!I1179,Settings!$G$8,IF(Fixture!G1179&lt;Fixture!I1179,Settings!$G$9,"-"))))</f>
        <v>-</v>
      </c>
      <c r="I1175" s="13" t="str">
        <f>IF(G1175="-","-",IF(Fixture!I1179&gt;Fixture!G1179,Settings!$G$7,IF(Fixture!I1179=Fixture!G1179,Settings!$G$8,IF(Fixture!I1179&lt;Fixture!G1179,Settings!$G$9,"-"))))</f>
        <v>-</v>
      </c>
    </row>
    <row r="1176" spans="3:9" x14ac:dyDescent="0.25">
      <c r="C1176" s="12" t="str">
        <f t="shared" si="38"/>
        <v>-</v>
      </c>
      <c r="D1176" s="9" t="str">
        <f t="shared" si="39"/>
        <v>-</v>
      </c>
      <c r="E1176" s="9" t="str">
        <f>IF(C1176="-","-",IF(D1176=maxgameno+2,"blank row 2",IF(D1176=maxgameno+1,"blank row 1",INDEX(FixtureCode!$B$4:$AH$128,MATCH($C1176,FixtureCode!$B$4:$B$128,0),MATCH("G"&amp;D1176&amp;"-T1",FixtureCode!$B$4:$AH$4,0)))))</f>
        <v>-</v>
      </c>
      <c r="F1176" s="13" t="str">
        <f>IF(C1176="-","-",IF(D1176=maxgameno+2,"blank row 2",IF(D1176=maxgameno+1,"blank row 1",INDEX(FixtureCode!$B$4:$AH$128,MATCH($C1176,FixtureCode!$B$4:$B$128,0),MATCH("G"&amp;D1176&amp;"-T2",FixtureCode!$B$4:$AH$4,0)))))</f>
        <v>-</v>
      </c>
      <c r="G1176" s="12" t="str">
        <f>IF(C1176="-","-",IF(AND(ISNUMBER(Fixture!G1180),ISNUMBER(Fixture!I1180),Fixture!F1180&lt;&gt;"BYE",Fixture!J1180&lt;&gt;"BYE"),"Yes","-"))</f>
        <v>-</v>
      </c>
      <c r="H1176" s="9" t="str">
        <f>IF(G1176="-","-",IF(Fixture!G1180&gt;Fixture!I1180,Settings!$G$7,IF(Fixture!G1180=Fixture!I1180,Settings!$G$8,IF(Fixture!G1180&lt;Fixture!I1180,Settings!$G$9,"-"))))</f>
        <v>-</v>
      </c>
      <c r="I1176" s="13" t="str">
        <f>IF(G1176="-","-",IF(Fixture!I1180&gt;Fixture!G1180,Settings!$G$7,IF(Fixture!I1180=Fixture!G1180,Settings!$G$8,IF(Fixture!I1180&lt;Fixture!G1180,Settings!$G$9,"-"))))</f>
        <v>-</v>
      </c>
    </row>
    <row r="1177" spans="3:9" x14ac:dyDescent="0.25">
      <c r="C1177" s="12" t="str">
        <f t="shared" si="38"/>
        <v>-</v>
      </c>
      <c r="D1177" s="9" t="str">
        <f t="shared" si="39"/>
        <v>-</v>
      </c>
      <c r="E1177" s="9" t="str">
        <f>IF(C1177="-","-",IF(D1177=maxgameno+2,"blank row 2",IF(D1177=maxgameno+1,"blank row 1",INDEX(FixtureCode!$B$4:$AH$128,MATCH($C1177,FixtureCode!$B$4:$B$128,0),MATCH("G"&amp;D1177&amp;"-T1",FixtureCode!$B$4:$AH$4,0)))))</f>
        <v>-</v>
      </c>
      <c r="F1177" s="13" t="str">
        <f>IF(C1177="-","-",IF(D1177=maxgameno+2,"blank row 2",IF(D1177=maxgameno+1,"blank row 1",INDEX(FixtureCode!$B$4:$AH$128,MATCH($C1177,FixtureCode!$B$4:$B$128,0),MATCH("G"&amp;D1177&amp;"-T2",FixtureCode!$B$4:$AH$4,0)))))</f>
        <v>-</v>
      </c>
      <c r="G1177" s="12" t="str">
        <f>IF(C1177="-","-",IF(AND(ISNUMBER(Fixture!G1181),ISNUMBER(Fixture!I1181),Fixture!F1181&lt;&gt;"BYE",Fixture!J1181&lt;&gt;"BYE"),"Yes","-"))</f>
        <v>-</v>
      </c>
      <c r="H1177" s="9" t="str">
        <f>IF(G1177="-","-",IF(Fixture!G1181&gt;Fixture!I1181,Settings!$G$7,IF(Fixture!G1181=Fixture!I1181,Settings!$G$8,IF(Fixture!G1181&lt;Fixture!I1181,Settings!$G$9,"-"))))</f>
        <v>-</v>
      </c>
      <c r="I1177" s="13" t="str">
        <f>IF(G1177="-","-",IF(Fixture!I1181&gt;Fixture!G1181,Settings!$G$7,IF(Fixture!I1181=Fixture!G1181,Settings!$G$8,IF(Fixture!I1181&lt;Fixture!G1181,Settings!$G$9,"-"))))</f>
        <v>-</v>
      </c>
    </row>
    <row r="1178" spans="3:9" x14ac:dyDescent="0.25">
      <c r="C1178" s="12" t="str">
        <f t="shared" si="38"/>
        <v>-</v>
      </c>
      <c r="D1178" s="9" t="str">
        <f t="shared" si="39"/>
        <v>-</v>
      </c>
      <c r="E1178" s="9" t="str">
        <f>IF(C1178="-","-",IF(D1178=maxgameno+2,"blank row 2",IF(D1178=maxgameno+1,"blank row 1",INDEX(FixtureCode!$B$4:$AH$128,MATCH($C1178,FixtureCode!$B$4:$B$128,0),MATCH("G"&amp;D1178&amp;"-T1",FixtureCode!$B$4:$AH$4,0)))))</f>
        <v>-</v>
      </c>
      <c r="F1178" s="13" t="str">
        <f>IF(C1178="-","-",IF(D1178=maxgameno+2,"blank row 2",IF(D1178=maxgameno+1,"blank row 1",INDEX(FixtureCode!$B$4:$AH$128,MATCH($C1178,FixtureCode!$B$4:$B$128,0),MATCH("G"&amp;D1178&amp;"-T2",FixtureCode!$B$4:$AH$4,0)))))</f>
        <v>-</v>
      </c>
      <c r="G1178" s="12" t="str">
        <f>IF(C1178="-","-",IF(AND(ISNUMBER(Fixture!G1182),ISNUMBER(Fixture!I1182),Fixture!F1182&lt;&gt;"BYE",Fixture!J1182&lt;&gt;"BYE"),"Yes","-"))</f>
        <v>-</v>
      </c>
      <c r="H1178" s="9" t="str">
        <f>IF(G1178="-","-",IF(Fixture!G1182&gt;Fixture!I1182,Settings!$G$7,IF(Fixture!G1182=Fixture!I1182,Settings!$G$8,IF(Fixture!G1182&lt;Fixture!I1182,Settings!$G$9,"-"))))</f>
        <v>-</v>
      </c>
      <c r="I1178" s="13" t="str">
        <f>IF(G1178="-","-",IF(Fixture!I1182&gt;Fixture!G1182,Settings!$G$7,IF(Fixture!I1182=Fixture!G1182,Settings!$G$8,IF(Fixture!I1182&lt;Fixture!G1182,Settings!$G$9,"-"))))</f>
        <v>-</v>
      </c>
    </row>
    <row r="1179" spans="3:9" x14ac:dyDescent="0.25">
      <c r="C1179" s="12" t="str">
        <f t="shared" si="38"/>
        <v>-</v>
      </c>
      <c r="D1179" s="9" t="str">
        <f t="shared" si="39"/>
        <v>-</v>
      </c>
      <c r="E1179" s="9" t="str">
        <f>IF(C1179="-","-",IF(D1179=maxgameno+2,"blank row 2",IF(D1179=maxgameno+1,"blank row 1",INDEX(FixtureCode!$B$4:$AH$128,MATCH($C1179,FixtureCode!$B$4:$B$128,0),MATCH("G"&amp;D1179&amp;"-T1",FixtureCode!$B$4:$AH$4,0)))))</f>
        <v>-</v>
      </c>
      <c r="F1179" s="13" t="str">
        <f>IF(C1179="-","-",IF(D1179=maxgameno+2,"blank row 2",IF(D1179=maxgameno+1,"blank row 1",INDEX(FixtureCode!$B$4:$AH$128,MATCH($C1179,FixtureCode!$B$4:$B$128,0),MATCH("G"&amp;D1179&amp;"-T2",FixtureCode!$B$4:$AH$4,0)))))</f>
        <v>-</v>
      </c>
      <c r="G1179" s="12" t="str">
        <f>IF(C1179="-","-",IF(AND(ISNUMBER(Fixture!G1183),ISNUMBER(Fixture!I1183),Fixture!F1183&lt;&gt;"BYE",Fixture!J1183&lt;&gt;"BYE"),"Yes","-"))</f>
        <v>-</v>
      </c>
      <c r="H1179" s="9" t="str">
        <f>IF(G1179="-","-",IF(Fixture!G1183&gt;Fixture!I1183,Settings!$G$7,IF(Fixture!G1183=Fixture!I1183,Settings!$G$8,IF(Fixture!G1183&lt;Fixture!I1183,Settings!$G$9,"-"))))</f>
        <v>-</v>
      </c>
      <c r="I1179" s="13" t="str">
        <f>IF(G1179="-","-",IF(Fixture!I1183&gt;Fixture!G1183,Settings!$G$7,IF(Fixture!I1183=Fixture!G1183,Settings!$G$8,IF(Fixture!I1183&lt;Fixture!G1183,Settings!$G$9,"-"))))</f>
        <v>-</v>
      </c>
    </row>
    <row r="1180" spans="3:9" x14ac:dyDescent="0.25">
      <c r="C1180" s="12" t="str">
        <f t="shared" si="38"/>
        <v>-</v>
      </c>
      <c r="D1180" s="9" t="str">
        <f t="shared" si="39"/>
        <v>-</v>
      </c>
      <c r="E1180" s="9" t="str">
        <f>IF(C1180="-","-",IF(D1180=maxgameno+2,"blank row 2",IF(D1180=maxgameno+1,"blank row 1",INDEX(FixtureCode!$B$4:$AH$128,MATCH($C1180,FixtureCode!$B$4:$B$128,0),MATCH("G"&amp;D1180&amp;"-T1",FixtureCode!$B$4:$AH$4,0)))))</f>
        <v>-</v>
      </c>
      <c r="F1180" s="13" t="str">
        <f>IF(C1180="-","-",IF(D1180=maxgameno+2,"blank row 2",IF(D1180=maxgameno+1,"blank row 1",INDEX(FixtureCode!$B$4:$AH$128,MATCH($C1180,FixtureCode!$B$4:$B$128,0),MATCH("G"&amp;D1180&amp;"-T2",FixtureCode!$B$4:$AH$4,0)))))</f>
        <v>-</v>
      </c>
      <c r="G1180" s="12" t="str">
        <f>IF(C1180="-","-",IF(AND(ISNUMBER(Fixture!G1184),ISNUMBER(Fixture!I1184),Fixture!F1184&lt;&gt;"BYE",Fixture!J1184&lt;&gt;"BYE"),"Yes","-"))</f>
        <v>-</v>
      </c>
      <c r="H1180" s="9" t="str">
        <f>IF(G1180="-","-",IF(Fixture!G1184&gt;Fixture!I1184,Settings!$G$7,IF(Fixture!G1184=Fixture!I1184,Settings!$G$8,IF(Fixture!G1184&lt;Fixture!I1184,Settings!$G$9,"-"))))</f>
        <v>-</v>
      </c>
      <c r="I1180" s="13" t="str">
        <f>IF(G1180="-","-",IF(Fixture!I1184&gt;Fixture!G1184,Settings!$G$7,IF(Fixture!I1184=Fixture!G1184,Settings!$G$8,IF(Fixture!I1184&lt;Fixture!G1184,Settings!$G$9,"-"))))</f>
        <v>-</v>
      </c>
    </row>
    <row r="1181" spans="3:9" x14ac:dyDescent="0.25">
      <c r="C1181" s="12" t="str">
        <f t="shared" si="38"/>
        <v>-</v>
      </c>
      <c r="D1181" s="9" t="str">
        <f t="shared" si="39"/>
        <v>-</v>
      </c>
      <c r="E1181" s="9" t="str">
        <f>IF(C1181="-","-",IF(D1181=maxgameno+2,"blank row 2",IF(D1181=maxgameno+1,"blank row 1",INDEX(FixtureCode!$B$4:$AH$128,MATCH($C1181,FixtureCode!$B$4:$B$128,0),MATCH("G"&amp;D1181&amp;"-T1",FixtureCode!$B$4:$AH$4,0)))))</f>
        <v>-</v>
      </c>
      <c r="F1181" s="13" t="str">
        <f>IF(C1181="-","-",IF(D1181=maxgameno+2,"blank row 2",IF(D1181=maxgameno+1,"blank row 1",INDEX(FixtureCode!$B$4:$AH$128,MATCH($C1181,FixtureCode!$B$4:$B$128,0),MATCH("G"&amp;D1181&amp;"-T2",FixtureCode!$B$4:$AH$4,0)))))</f>
        <v>-</v>
      </c>
      <c r="G1181" s="12" t="str">
        <f>IF(C1181="-","-",IF(AND(ISNUMBER(Fixture!G1185),ISNUMBER(Fixture!I1185),Fixture!F1185&lt;&gt;"BYE",Fixture!J1185&lt;&gt;"BYE"),"Yes","-"))</f>
        <v>-</v>
      </c>
      <c r="H1181" s="9" t="str">
        <f>IF(G1181="-","-",IF(Fixture!G1185&gt;Fixture!I1185,Settings!$G$7,IF(Fixture!G1185=Fixture!I1185,Settings!$G$8,IF(Fixture!G1185&lt;Fixture!I1185,Settings!$G$9,"-"))))</f>
        <v>-</v>
      </c>
      <c r="I1181" s="13" t="str">
        <f>IF(G1181="-","-",IF(Fixture!I1185&gt;Fixture!G1185,Settings!$G$7,IF(Fixture!I1185=Fixture!G1185,Settings!$G$8,IF(Fixture!I1185&lt;Fixture!G1185,Settings!$G$9,"-"))))</f>
        <v>-</v>
      </c>
    </row>
    <row r="1182" spans="3:9" x14ac:dyDescent="0.25">
      <c r="C1182" s="12" t="str">
        <f t="shared" si="38"/>
        <v>-</v>
      </c>
      <c r="D1182" s="9" t="str">
        <f t="shared" si="39"/>
        <v>-</v>
      </c>
      <c r="E1182" s="9" t="str">
        <f>IF(C1182="-","-",IF(D1182=maxgameno+2,"blank row 2",IF(D1182=maxgameno+1,"blank row 1",INDEX(FixtureCode!$B$4:$AH$128,MATCH($C1182,FixtureCode!$B$4:$B$128,0),MATCH("G"&amp;D1182&amp;"-T1",FixtureCode!$B$4:$AH$4,0)))))</f>
        <v>-</v>
      </c>
      <c r="F1182" s="13" t="str">
        <f>IF(C1182="-","-",IF(D1182=maxgameno+2,"blank row 2",IF(D1182=maxgameno+1,"blank row 1",INDEX(FixtureCode!$B$4:$AH$128,MATCH($C1182,FixtureCode!$B$4:$B$128,0),MATCH("G"&amp;D1182&amp;"-T2",FixtureCode!$B$4:$AH$4,0)))))</f>
        <v>-</v>
      </c>
      <c r="G1182" s="12" t="str">
        <f>IF(C1182="-","-",IF(AND(ISNUMBER(Fixture!G1186),ISNUMBER(Fixture!I1186),Fixture!F1186&lt;&gt;"BYE",Fixture!J1186&lt;&gt;"BYE"),"Yes","-"))</f>
        <v>-</v>
      </c>
      <c r="H1182" s="9" t="str">
        <f>IF(G1182="-","-",IF(Fixture!G1186&gt;Fixture!I1186,Settings!$G$7,IF(Fixture!G1186=Fixture!I1186,Settings!$G$8,IF(Fixture!G1186&lt;Fixture!I1186,Settings!$G$9,"-"))))</f>
        <v>-</v>
      </c>
      <c r="I1182" s="13" t="str">
        <f>IF(G1182="-","-",IF(Fixture!I1186&gt;Fixture!G1186,Settings!$G$7,IF(Fixture!I1186=Fixture!G1186,Settings!$G$8,IF(Fixture!I1186&lt;Fixture!G1186,Settings!$G$9,"-"))))</f>
        <v>-</v>
      </c>
    </row>
    <row r="1183" spans="3:9" x14ac:dyDescent="0.25">
      <c r="C1183" s="12" t="str">
        <f t="shared" si="38"/>
        <v>-</v>
      </c>
      <c r="D1183" s="9" t="str">
        <f t="shared" si="39"/>
        <v>-</v>
      </c>
      <c r="E1183" s="9" t="str">
        <f>IF(C1183="-","-",IF(D1183=maxgameno+2,"blank row 2",IF(D1183=maxgameno+1,"blank row 1",INDEX(FixtureCode!$B$4:$AH$128,MATCH($C1183,FixtureCode!$B$4:$B$128,0),MATCH("G"&amp;D1183&amp;"-T1",FixtureCode!$B$4:$AH$4,0)))))</f>
        <v>-</v>
      </c>
      <c r="F1183" s="13" t="str">
        <f>IF(C1183="-","-",IF(D1183=maxgameno+2,"blank row 2",IF(D1183=maxgameno+1,"blank row 1",INDEX(FixtureCode!$B$4:$AH$128,MATCH($C1183,FixtureCode!$B$4:$B$128,0),MATCH("G"&amp;D1183&amp;"-T2",FixtureCode!$B$4:$AH$4,0)))))</f>
        <v>-</v>
      </c>
      <c r="G1183" s="12" t="str">
        <f>IF(C1183="-","-",IF(AND(ISNUMBER(Fixture!G1187),ISNUMBER(Fixture!I1187),Fixture!F1187&lt;&gt;"BYE",Fixture!J1187&lt;&gt;"BYE"),"Yes","-"))</f>
        <v>-</v>
      </c>
      <c r="H1183" s="9" t="str">
        <f>IF(G1183="-","-",IF(Fixture!G1187&gt;Fixture!I1187,Settings!$G$7,IF(Fixture!G1187=Fixture!I1187,Settings!$G$8,IF(Fixture!G1187&lt;Fixture!I1187,Settings!$G$9,"-"))))</f>
        <v>-</v>
      </c>
      <c r="I1183" s="13" t="str">
        <f>IF(G1183="-","-",IF(Fixture!I1187&gt;Fixture!G1187,Settings!$G$7,IF(Fixture!I1187=Fixture!G1187,Settings!$G$8,IF(Fixture!I1187&lt;Fixture!G1187,Settings!$G$9,"-"))))</f>
        <v>-</v>
      </c>
    </row>
    <row r="1184" spans="3:9" x14ac:dyDescent="0.25">
      <c r="C1184" s="12" t="str">
        <f t="shared" si="38"/>
        <v>-</v>
      </c>
      <c r="D1184" s="9" t="str">
        <f t="shared" si="39"/>
        <v>-</v>
      </c>
      <c r="E1184" s="9" t="str">
        <f>IF(C1184="-","-",IF(D1184=maxgameno+2,"blank row 2",IF(D1184=maxgameno+1,"blank row 1",INDEX(FixtureCode!$B$4:$AH$128,MATCH($C1184,FixtureCode!$B$4:$B$128,0),MATCH("G"&amp;D1184&amp;"-T1",FixtureCode!$B$4:$AH$4,0)))))</f>
        <v>-</v>
      </c>
      <c r="F1184" s="13" t="str">
        <f>IF(C1184="-","-",IF(D1184=maxgameno+2,"blank row 2",IF(D1184=maxgameno+1,"blank row 1",INDEX(FixtureCode!$B$4:$AH$128,MATCH($C1184,FixtureCode!$B$4:$B$128,0),MATCH("G"&amp;D1184&amp;"-T2",FixtureCode!$B$4:$AH$4,0)))))</f>
        <v>-</v>
      </c>
      <c r="G1184" s="12" t="str">
        <f>IF(C1184="-","-",IF(AND(ISNUMBER(Fixture!G1188),ISNUMBER(Fixture!I1188),Fixture!F1188&lt;&gt;"BYE",Fixture!J1188&lt;&gt;"BYE"),"Yes","-"))</f>
        <v>-</v>
      </c>
      <c r="H1184" s="9" t="str">
        <f>IF(G1184="-","-",IF(Fixture!G1188&gt;Fixture!I1188,Settings!$G$7,IF(Fixture!G1188=Fixture!I1188,Settings!$G$8,IF(Fixture!G1188&lt;Fixture!I1188,Settings!$G$9,"-"))))</f>
        <v>-</v>
      </c>
      <c r="I1184" s="13" t="str">
        <f>IF(G1184="-","-",IF(Fixture!I1188&gt;Fixture!G1188,Settings!$G$7,IF(Fixture!I1188=Fixture!G1188,Settings!$G$8,IF(Fixture!I1188&lt;Fixture!G1188,Settings!$G$9,"-"))))</f>
        <v>-</v>
      </c>
    </row>
    <row r="1185" spans="3:9" x14ac:dyDescent="0.25">
      <c r="C1185" s="12" t="str">
        <f t="shared" si="38"/>
        <v>-</v>
      </c>
      <c r="D1185" s="9" t="str">
        <f t="shared" si="39"/>
        <v>-</v>
      </c>
      <c r="E1185" s="9" t="str">
        <f>IF(C1185="-","-",IF(D1185=maxgameno+2,"blank row 2",IF(D1185=maxgameno+1,"blank row 1",INDEX(FixtureCode!$B$4:$AH$128,MATCH($C1185,FixtureCode!$B$4:$B$128,0),MATCH("G"&amp;D1185&amp;"-T1",FixtureCode!$B$4:$AH$4,0)))))</f>
        <v>-</v>
      </c>
      <c r="F1185" s="13" t="str">
        <f>IF(C1185="-","-",IF(D1185=maxgameno+2,"blank row 2",IF(D1185=maxgameno+1,"blank row 1",INDEX(FixtureCode!$B$4:$AH$128,MATCH($C1185,FixtureCode!$B$4:$B$128,0),MATCH("G"&amp;D1185&amp;"-T2",FixtureCode!$B$4:$AH$4,0)))))</f>
        <v>-</v>
      </c>
      <c r="G1185" s="12" t="str">
        <f>IF(C1185="-","-",IF(AND(ISNUMBER(Fixture!G1189),ISNUMBER(Fixture!I1189),Fixture!F1189&lt;&gt;"BYE",Fixture!J1189&lt;&gt;"BYE"),"Yes","-"))</f>
        <v>-</v>
      </c>
      <c r="H1185" s="9" t="str">
        <f>IF(G1185="-","-",IF(Fixture!G1189&gt;Fixture!I1189,Settings!$G$7,IF(Fixture!G1189=Fixture!I1189,Settings!$G$8,IF(Fixture!G1189&lt;Fixture!I1189,Settings!$G$9,"-"))))</f>
        <v>-</v>
      </c>
      <c r="I1185" s="13" t="str">
        <f>IF(G1185="-","-",IF(Fixture!I1189&gt;Fixture!G1189,Settings!$G$7,IF(Fixture!I1189=Fixture!G1189,Settings!$G$8,IF(Fixture!I1189&lt;Fixture!G1189,Settings!$G$9,"-"))))</f>
        <v>-</v>
      </c>
    </row>
    <row r="1186" spans="3:9" x14ac:dyDescent="0.25">
      <c r="C1186" s="12" t="str">
        <f t="shared" si="38"/>
        <v>-</v>
      </c>
      <c r="D1186" s="9" t="str">
        <f t="shared" si="39"/>
        <v>-</v>
      </c>
      <c r="E1186" s="9" t="str">
        <f>IF(C1186="-","-",IF(D1186=maxgameno+2,"blank row 2",IF(D1186=maxgameno+1,"blank row 1",INDEX(FixtureCode!$B$4:$AH$128,MATCH($C1186,FixtureCode!$B$4:$B$128,0),MATCH("G"&amp;D1186&amp;"-T1",FixtureCode!$B$4:$AH$4,0)))))</f>
        <v>-</v>
      </c>
      <c r="F1186" s="13" t="str">
        <f>IF(C1186="-","-",IF(D1186=maxgameno+2,"blank row 2",IF(D1186=maxgameno+1,"blank row 1",INDEX(FixtureCode!$B$4:$AH$128,MATCH($C1186,FixtureCode!$B$4:$B$128,0),MATCH("G"&amp;D1186&amp;"-T2",FixtureCode!$B$4:$AH$4,0)))))</f>
        <v>-</v>
      </c>
      <c r="G1186" s="12" t="str">
        <f>IF(C1186="-","-",IF(AND(ISNUMBER(Fixture!G1190),ISNUMBER(Fixture!I1190),Fixture!F1190&lt;&gt;"BYE",Fixture!J1190&lt;&gt;"BYE"),"Yes","-"))</f>
        <v>-</v>
      </c>
      <c r="H1186" s="9" t="str">
        <f>IF(G1186="-","-",IF(Fixture!G1190&gt;Fixture!I1190,Settings!$G$7,IF(Fixture!G1190=Fixture!I1190,Settings!$G$8,IF(Fixture!G1190&lt;Fixture!I1190,Settings!$G$9,"-"))))</f>
        <v>-</v>
      </c>
      <c r="I1186" s="13" t="str">
        <f>IF(G1186="-","-",IF(Fixture!I1190&gt;Fixture!G1190,Settings!$G$7,IF(Fixture!I1190=Fixture!G1190,Settings!$G$8,IF(Fixture!I1190&lt;Fixture!G1190,Settings!$G$9,"-"))))</f>
        <v>-</v>
      </c>
    </row>
    <row r="1187" spans="3:9" x14ac:dyDescent="0.25">
      <c r="C1187" s="12" t="str">
        <f t="shared" si="38"/>
        <v>-</v>
      </c>
      <c r="D1187" s="9" t="str">
        <f t="shared" si="39"/>
        <v>-</v>
      </c>
      <c r="E1187" s="9" t="str">
        <f>IF(C1187="-","-",IF(D1187=maxgameno+2,"blank row 2",IF(D1187=maxgameno+1,"blank row 1",INDEX(FixtureCode!$B$4:$AH$128,MATCH($C1187,FixtureCode!$B$4:$B$128,0),MATCH("G"&amp;D1187&amp;"-T1",FixtureCode!$B$4:$AH$4,0)))))</f>
        <v>-</v>
      </c>
      <c r="F1187" s="13" t="str">
        <f>IF(C1187="-","-",IF(D1187=maxgameno+2,"blank row 2",IF(D1187=maxgameno+1,"blank row 1",INDEX(FixtureCode!$B$4:$AH$128,MATCH($C1187,FixtureCode!$B$4:$B$128,0),MATCH("G"&amp;D1187&amp;"-T2",FixtureCode!$B$4:$AH$4,0)))))</f>
        <v>-</v>
      </c>
      <c r="G1187" s="12" t="str">
        <f>IF(C1187="-","-",IF(AND(ISNUMBER(Fixture!G1191),ISNUMBER(Fixture!I1191),Fixture!F1191&lt;&gt;"BYE",Fixture!J1191&lt;&gt;"BYE"),"Yes","-"))</f>
        <v>-</v>
      </c>
      <c r="H1187" s="9" t="str">
        <f>IF(G1187="-","-",IF(Fixture!G1191&gt;Fixture!I1191,Settings!$G$7,IF(Fixture!G1191=Fixture!I1191,Settings!$G$8,IF(Fixture!G1191&lt;Fixture!I1191,Settings!$G$9,"-"))))</f>
        <v>-</v>
      </c>
      <c r="I1187" s="13" t="str">
        <f>IF(G1187="-","-",IF(Fixture!I1191&gt;Fixture!G1191,Settings!$G$7,IF(Fixture!I1191=Fixture!G1191,Settings!$G$8,IF(Fixture!I1191&lt;Fixture!G1191,Settings!$G$9,"-"))))</f>
        <v>-</v>
      </c>
    </row>
    <row r="1188" spans="3:9" x14ac:dyDescent="0.25">
      <c r="C1188" s="12" t="str">
        <f t="shared" si="38"/>
        <v>-</v>
      </c>
      <c r="D1188" s="9" t="str">
        <f t="shared" si="39"/>
        <v>-</v>
      </c>
      <c r="E1188" s="9" t="str">
        <f>IF(C1188="-","-",IF(D1188=maxgameno+2,"blank row 2",IF(D1188=maxgameno+1,"blank row 1",INDEX(FixtureCode!$B$4:$AH$128,MATCH($C1188,FixtureCode!$B$4:$B$128,0),MATCH("G"&amp;D1188&amp;"-T1",FixtureCode!$B$4:$AH$4,0)))))</f>
        <v>-</v>
      </c>
      <c r="F1188" s="13" t="str">
        <f>IF(C1188="-","-",IF(D1188=maxgameno+2,"blank row 2",IF(D1188=maxgameno+1,"blank row 1",INDEX(FixtureCode!$B$4:$AH$128,MATCH($C1188,FixtureCode!$B$4:$B$128,0),MATCH("G"&amp;D1188&amp;"-T2",FixtureCode!$B$4:$AH$4,0)))))</f>
        <v>-</v>
      </c>
      <c r="G1188" s="12" t="str">
        <f>IF(C1188="-","-",IF(AND(ISNUMBER(Fixture!G1192),ISNUMBER(Fixture!I1192),Fixture!F1192&lt;&gt;"BYE",Fixture!J1192&lt;&gt;"BYE"),"Yes","-"))</f>
        <v>-</v>
      </c>
      <c r="H1188" s="9" t="str">
        <f>IF(G1188="-","-",IF(Fixture!G1192&gt;Fixture!I1192,Settings!$G$7,IF(Fixture!G1192=Fixture!I1192,Settings!$G$8,IF(Fixture!G1192&lt;Fixture!I1192,Settings!$G$9,"-"))))</f>
        <v>-</v>
      </c>
      <c r="I1188" s="13" t="str">
        <f>IF(G1188="-","-",IF(Fixture!I1192&gt;Fixture!G1192,Settings!$G$7,IF(Fixture!I1192=Fixture!G1192,Settings!$G$8,IF(Fixture!I1192&lt;Fixture!G1192,Settings!$G$9,"-"))))</f>
        <v>-</v>
      </c>
    </row>
    <row r="1189" spans="3:9" x14ac:dyDescent="0.25">
      <c r="C1189" s="12" t="str">
        <f t="shared" si="38"/>
        <v>-</v>
      </c>
      <c r="D1189" s="9" t="str">
        <f t="shared" si="39"/>
        <v>-</v>
      </c>
      <c r="E1189" s="9" t="str">
        <f>IF(C1189="-","-",IF(D1189=maxgameno+2,"blank row 2",IF(D1189=maxgameno+1,"blank row 1",INDEX(FixtureCode!$B$4:$AH$128,MATCH($C1189,FixtureCode!$B$4:$B$128,0),MATCH("G"&amp;D1189&amp;"-T1",FixtureCode!$B$4:$AH$4,0)))))</f>
        <v>-</v>
      </c>
      <c r="F1189" s="13" t="str">
        <f>IF(C1189="-","-",IF(D1189=maxgameno+2,"blank row 2",IF(D1189=maxgameno+1,"blank row 1",INDEX(FixtureCode!$B$4:$AH$128,MATCH($C1189,FixtureCode!$B$4:$B$128,0),MATCH("G"&amp;D1189&amp;"-T2",FixtureCode!$B$4:$AH$4,0)))))</f>
        <v>-</v>
      </c>
      <c r="G1189" s="12" t="str">
        <f>IF(C1189="-","-",IF(AND(ISNUMBER(Fixture!G1193),ISNUMBER(Fixture!I1193),Fixture!F1193&lt;&gt;"BYE",Fixture!J1193&lt;&gt;"BYE"),"Yes","-"))</f>
        <v>-</v>
      </c>
      <c r="H1189" s="9" t="str">
        <f>IF(G1189="-","-",IF(Fixture!G1193&gt;Fixture!I1193,Settings!$G$7,IF(Fixture!G1193=Fixture!I1193,Settings!$G$8,IF(Fixture!G1193&lt;Fixture!I1193,Settings!$G$9,"-"))))</f>
        <v>-</v>
      </c>
      <c r="I1189" s="13" t="str">
        <f>IF(G1189="-","-",IF(Fixture!I1193&gt;Fixture!G1193,Settings!$G$7,IF(Fixture!I1193=Fixture!G1193,Settings!$G$8,IF(Fixture!I1193&lt;Fixture!G1193,Settings!$G$9,"-"))))</f>
        <v>-</v>
      </c>
    </row>
    <row r="1190" spans="3:9" x14ac:dyDescent="0.25">
      <c r="C1190" s="12" t="str">
        <f t="shared" si="38"/>
        <v>-</v>
      </c>
      <c r="D1190" s="9" t="str">
        <f t="shared" si="39"/>
        <v>-</v>
      </c>
      <c r="E1190" s="9" t="str">
        <f>IF(C1190="-","-",IF(D1190=maxgameno+2,"blank row 2",IF(D1190=maxgameno+1,"blank row 1",INDEX(FixtureCode!$B$4:$AH$128,MATCH($C1190,FixtureCode!$B$4:$B$128,0),MATCH("G"&amp;D1190&amp;"-T1",FixtureCode!$B$4:$AH$4,0)))))</f>
        <v>-</v>
      </c>
      <c r="F1190" s="13" t="str">
        <f>IF(C1190="-","-",IF(D1190=maxgameno+2,"blank row 2",IF(D1190=maxgameno+1,"blank row 1",INDEX(FixtureCode!$B$4:$AH$128,MATCH($C1190,FixtureCode!$B$4:$B$128,0),MATCH("G"&amp;D1190&amp;"-T2",FixtureCode!$B$4:$AH$4,0)))))</f>
        <v>-</v>
      </c>
      <c r="G1190" s="12" t="str">
        <f>IF(C1190="-","-",IF(AND(ISNUMBER(Fixture!G1194),ISNUMBER(Fixture!I1194),Fixture!F1194&lt;&gt;"BYE",Fixture!J1194&lt;&gt;"BYE"),"Yes","-"))</f>
        <v>-</v>
      </c>
      <c r="H1190" s="9" t="str">
        <f>IF(G1190="-","-",IF(Fixture!G1194&gt;Fixture!I1194,Settings!$G$7,IF(Fixture!G1194=Fixture!I1194,Settings!$G$8,IF(Fixture!G1194&lt;Fixture!I1194,Settings!$G$9,"-"))))</f>
        <v>-</v>
      </c>
      <c r="I1190" s="13" t="str">
        <f>IF(G1190="-","-",IF(Fixture!I1194&gt;Fixture!G1194,Settings!$G$7,IF(Fixture!I1194=Fixture!G1194,Settings!$G$8,IF(Fixture!I1194&lt;Fixture!G1194,Settings!$G$9,"-"))))</f>
        <v>-</v>
      </c>
    </row>
    <row r="1191" spans="3:9" x14ac:dyDescent="0.25">
      <c r="C1191" s="12" t="str">
        <f t="shared" si="38"/>
        <v>-</v>
      </c>
      <c r="D1191" s="9" t="str">
        <f t="shared" si="39"/>
        <v>-</v>
      </c>
      <c r="E1191" s="9" t="str">
        <f>IF(C1191="-","-",IF(D1191=maxgameno+2,"blank row 2",IF(D1191=maxgameno+1,"blank row 1",INDEX(FixtureCode!$B$4:$AH$128,MATCH($C1191,FixtureCode!$B$4:$B$128,0),MATCH("G"&amp;D1191&amp;"-T1",FixtureCode!$B$4:$AH$4,0)))))</f>
        <v>-</v>
      </c>
      <c r="F1191" s="13" t="str">
        <f>IF(C1191="-","-",IF(D1191=maxgameno+2,"blank row 2",IF(D1191=maxgameno+1,"blank row 1",INDEX(FixtureCode!$B$4:$AH$128,MATCH($C1191,FixtureCode!$B$4:$B$128,0),MATCH("G"&amp;D1191&amp;"-T2",FixtureCode!$B$4:$AH$4,0)))))</f>
        <v>-</v>
      </c>
      <c r="G1191" s="12" t="str">
        <f>IF(C1191="-","-",IF(AND(ISNUMBER(Fixture!G1195),ISNUMBER(Fixture!I1195),Fixture!F1195&lt;&gt;"BYE",Fixture!J1195&lt;&gt;"BYE"),"Yes","-"))</f>
        <v>-</v>
      </c>
      <c r="H1191" s="9" t="str">
        <f>IF(G1191="-","-",IF(Fixture!G1195&gt;Fixture!I1195,Settings!$G$7,IF(Fixture!G1195=Fixture!I1195,Settings!$G$8,IF(Fixture!G1195&lt;Fixture!I1195,Settings!$G$9,"-"))))</f>
        <v>-</v>
      </c>
      <c r="I1191" s="13" t="str">
        <f>IF(G1191="-","-",IF(Fixture!I1195&gt;Fixture!G1195,Settings!$G$7,IF(Fixture!I1195=Fixture!G1195,Settings!$G$8,IF(Fixture!I1195&lt;Fixture!G1195,Settings!$G$9,"-"))))</f>
        <v>-</v>
      </c>
    </row>
    <row r="1192" spans="3:9" x14ac:dyDescent="0.25">
      <c r="C1192" s="12" t="str">
        <f t="shared" si="38"/>
        <v>-</v>
      </c>
      <c r="D1192" s="9" t="str">
        <f t="shared" si="39"/>
        <v>-</v>
      </c>
      <c r="E1192" s="9" t="str">
        <f>IF(C1192="-","-",IF(D1192=maxgameno+2,"blank row 2",IF(D1192=maxgameno+1,"blank row 1",INDEX(FixtureCode!$B$4:$AH$128,MATCH($C1192,FixtureCode!$B$4:$B$128,0),MATCH("G"&amp;D1192&amp;"-T1",FixtureCode!$B$4:$AH$4,0)))))</f>
        <v>-</v>
      </c>
      <c r="F1192" s="13" t="str">
        <f>IF(C1192="-","-",IF(D1192=maxgameno+2,"blank row 2",IF(D1192=maxgameno+1,"blank row 1",INDEX(FixtureCode!$B$4:$AH$128,MATCH($C1192,FixtureCode!$B$4:$B$128,0),MATCH("G"&amp;D1192&amp;"-T2",FixtureCode!$B$4:$AH$4,0)))))</f>
        <v>-</v>
      </c>
      <c r="G1192" s="12" t="str">
        <f>IF(C1192="-","-",IF(AND(ISNUMBER(Fixture!G1196),ISNUMBER(Fixture!I1196),Fixture!F1196&lt;&gt;"BYE",Fixture!J1196&lt;&gt;"BYE"),"Yes","-"))</f>
        <v>-</v>
      </c>
      <c r="H1192" s="9" t="str">
        <f>IF(G1192="-","-",IF(Fixture!G1196&gt;Fixture!I1196,Settings!$G$7,IF(Fixture!G1196=Fixture!I1196,Settings!$G$8,IF(Fixture!G1196&lt;Fixture!I1196,Settings!$G$9,"-"))))</f>
        <v>-</v>
      </c>
      <c r="I1192" s="13" t="str">
        <f>IF(G1192="-","-",IF(Fixture!I1196&gt;Fixture!G1196,Settings!$G$7,IF(Fixture!I1196=Fixture!G1196,Settings!$G$8,IF(Fixture!I1196&lt;Fixture!G1196,Settings!$G$9,"-"))))</f>
        <v>-</v>
      </c>
    </row>
    <row r="1193" spans="3:9" x14ac:dyDescent="0.25">
      <c r="C1193" s="12" t="str">
        <f t="shared" si="38"/>
        <v>-</v>
      </c>
      <c r="D1193" s="9" t="str">
        <f t="shared" si="39"/>
        <v>-</v>
      </c>
      <c r="E1193" s="9" t="str">
        <f>IF(C1193="-","-",IF(D1193=maxgameno+2,"blank row 2",IF(D1193=maxgameno+1,"blank row 1",INDEX(FixtureCode!$B$4:$AH$128,MATCH($C1193,FixtureCode!$B$4:$B$128,0),MATCH("G"&amp;D1193&amp;"-T1",FixtureCode!$B$4:$AH$4,0)))))</f>
        <v>-</v>
      </c>
      <c r="F1193" s="13" t="str">
        <f>IF(C1193="-","-",IF(D1193=maxgameno+2,"blank row 2",IF(D1193=maxgameno+1,"blank row 1",INDEX(FixtureCode!$B$4:$AH$128,MATCH($C1193,FixtureCode!$B$4:$B$128,0),MATCH("G"&amp;D1193&amp;"-T2",FixtureCode!$B$4:$AH$4,0)))))</f>
        <v>-</v>
      </c>
      <c r="G1193" s="12" t="str">
        <f>IF(C1193="-","-",IF(AND(ISNUMBER(Fixture!G1197),ISNUMBER(Fixture!I1197),Fixture!F1197&lt;&gt;"BYE",Fixture!J1197&lt;&gt;"BYE"),"Yes","-"))</f>
        <v>-</v>
      </c>
      <c r="H1193" s="9" t="str">
        <f>IF(G1193="-","-",IF(Fixture!G1197&gt;Fixture!I1197,Settings!$G$7,IF(Fixture!G1197=Fixture!I1197,Settings!$G$8,IF(Fixture!G1197&lt;Fixture!I1197,Settings!$G$9,"-"))))</f>
        <v>-</v>
      </c>
      <c r="I1193" s="13" t="str">
        <f>IF(G1193="-","-",IF(Fixture!I1197&gt;Fixture!G1197,Settings!$G$7,IF(Fixture!I1197=Fixture!G1197,Settings!$G$8,IF(Fixture!I1197&lt;Fixture!G1197,Settings!$G$9,"-"))))</f>
        <v>-</v>
      </c>
    </row>
    <row r="1194" spans="3:9" x14ac:dyDescent="0.25">
      <c r="C1194" s="12" t="str">
        <f t="shared" si="38"/>
        <v>-</v>
      </c>
      <c r="D1194" s="9" t="str">
        <f t="shared" si="39"/>
        <v>-</v>
      </c>
      <c r="E1194" s="9" t="str">
        <f>IF(C1194="-","-",IF(D1194=maxgameno+2,"blank row 2",IF(D1194=maxgameno+1,"blank row 1",INDEX(FixtureCode!$B$4:$AH$128,MATCH($C1194,FixtureCode!$B$4:$B$128,0),MATCH("G"&amp;D1194&amp;"-T1",FixtureCode!$B$4:$AH$4,0)))))</f>
        <v>-</v>
      </c>
      <c r="F1194" s="13" t="str">
        <f>IF(C1194="-","-",IF(D1194=maxgameno+2,"blank row 2",IF(D1194=maxgameno+1,"blank row 1",INDEX(FixtureCode!$B$4:$AH$128,MATCH($C1194,FixtureCode!$B$4:$B$128,0),MATCH("G"&amp;D1194&amp;"-T2",FixtureCode!$B$4:$AH$4,0)))))</f>
        <v>-</v>
      </c>
      <c r="G1194" s="12" t="str">
        <f>IF(C1194="-","-",IF(AND(ISNUMBER(Fixture!G1198),ISNUMBER(Fixture!I1198),Fixture!F1198&lt;&gt;"BYE",Fixture!J1198&lt;&gt;"BYE"),"Yes","-"))</f>
        <v>-</v>
      </c>
      <c r="H1194" s="9" t="str">
        <f>IF(G1194="-","-",IF(Fixture!G1198&gt;Fixture!I1198,Settings!$G$7,IF(Fixture!G1198=Fixture!I1198,Settings!$G$8,IF(Fixture!G1198&lt;Fixture!I1198,Settings!$G$9,"-"))))</f>
        <v>-</v>
      </c>
      <c r="I1194" s="13" t="str">
        <f>IF(G1194="-","-",IF(Fixture!I1198&gt;Fixture!G1198,Settings!$G$7,IF(Fixture!I1198=Fixture!G1198,Settings!$G$8,IF(Fixture!I1198&lt;Fixture!G1198,Settings!$G$9,"-"))))</f>
        <v>-</v>
      </c>
    </row>
    <row r="1195" spans="3:9" x14ac:dyDescent="0.25">
      <c r="C1195" s="12" t="str">
        <f t="shared" si="38"/>
        <v>-</v>
      </c>
      <c r="D1195" s="9" t="str">
        <f t="shared" si="39"/>
        <v>-</v>
      </c>
      <c r="E1195" s="9" t="str">
        <f>IF(C1195="-","-",IF(D1195=maxgameno+2,"blank row 2",IF(D1195=maxgameno+1,"blank row 1",INDEX(FixtureCode!$B$4:$AH$128,MATCH($C1195,FixtureCode!$B$4:$B$128,0),MATCH("G"&amp;D1195&amp;"-T1",FixtureCode!$B$4:$AH$4,0)))))</f>
        <v>-</v>
      </c>
      <c r="F1195" s="13" t="str">
        <f>IF(C1195="-","-",IF(D1195=maxgameno+2,"blank row 2",IF(D1195=maxgameno+1,"blank row 1",INDEX(FixtureCode!$B$4:$AH$128,MATCH($C1195,FixtureCode!$B$4:$B$128,0),MATCH("G"&amp;D1195&amp;"-T2",FixtureCode!$B$4:$AH$4,0)))))</f>
        <v>-</v>
      </c>
      <c r="G1195" s="12" t="str">
        <f>IF(C1195="-","-",IF(AND(ISNUMBER(Fixture!G1199),ISNUMBER(Fixture!I1199),Fixture!F1199&lt;&gt;"BYE",Fixture!J1199&lt;&gt;"BYE"),"Yes","-"))</f>
        <v>-</v>
      </c>
      <c r="H1195" s="9" t="str">
        <f>IF(G1195="-","-",IF(Fixture!G1199&gt;Fixture!I1199,Settings!$G$7,IF(Fixture!G1199=Fixture!I1199,Settings!$G$8,IF(Fixture!G1199&lt;Fixture!I1199,Settings!$G$9,"-"))))</f>
        <v>-</v>
      </c>
      <c r="I1195" s="13" t="str">
        <f>IF(G1195="-","-",IF(Fixture!I1199&gt;Fixture!G1199,Settings!$G$7,IF(Fixture!I1199=Fixture!G1199,Settings!$G$8,IF(Fixture!I1199&lt;Fixture!G1199,Settings!$G$9,"-"))))</f>
        <v>-</v>
      </c>
    </row>
    <row r="1196" spans="3:9" x14ac:dyDescent="0.25">
      <c r="C1196" s="12" t="str">
        <f t="shared" si="38"/>
        <v>-</v>
      </c>
      <c r="D1196" s="9" t="str">
        <f t="shared" si="39"/>
        <v>-</v>
      </c>
      <c r="E1196" s="9" t="str">
        <f>IF(C1196="-","-",IF(D1196=maxgameno+2,"blank row 2",IF(D1196=maxgameno+1,"blank row 1",INDEX(FixtureCode!$B$4:$AH$128,MATCH($C1196,FixtureCode!$B$4:$B$128,0),MATCH("G"&amp;D1196&amp;"-T1",FixtureCode!$B$4:$AH$4,0)))))</f>
        <v>-</v>
      </c>
      <c r="F1196" s="13" t="str">
        <f>IF(C1196="-","-",IF(D1196=maxgameno+2,"blank row 2",IF(D1196=maxgameno+1,"blank row 1",INDEX(FixtureCode!$B$4:$AH$128,MATCH($C1196,FixtureCode!$B$4:$B$128,0),MATCH("G"&amp;D1196&amp;"-T2",FixtureCode!$B$4:$AH$4,0)))))</f>
        <v>-</v>
      </c>
      <c r="G1196" s="12" t="str">
        <f>IF(C1196="-","-",IF(AND(ISNUMBER(Fixture!G1200),ISNUMBER(Fixture!I1200),Fixture!F1200&lt;&gt;"BYE",Fixture!J1200&lt;&gt;"BYE"),"Yes","-"))</f>
        <v>-</v>
      </c>
      <c r="H1196" s="9" t="str">
        <f>IF(G1196="-","-",IF(Fixture!G1200&gt;Fixture!I1200,Settings!$G$7,IF(Fixture!G1200=Fixture!I1200,Settings!$G$8,IF(Fixture!G1200&lt;Fixture!I1200,Settings!$G$9,"-"))))</f>
        <v>-</v>
      </c>
      <c r="I1196" s="13" t="str">
        <f>IF(G1196="-","-",IF(Fixture!I1200&gt;Fixture!G1200,Settings!$G$7,IF(Fixture!I1200=Fixture!G1200,Settings!$G$8,IF(Fixture!I1200&lt;Fixture!G1200,Settings!$G$9,"-"))))</f>
        <v>-</v>
      </c>
    </row>
    <row r="1197" spans="3:9" x14ac:dyDescent="0.25">
      <c r="C1197" s="12" t="str">
        <f t="shared" si="38"/>
        <v>-</v>
      </c>
      <c r="D1197" s="9" t="str">
        <f t="shared" si="39"/>
        <v>-</v>
      </c>
      <c r="E1197" s="9" t="str">
        <f>IF(C1197="-","-",IF(D1197=maxgameno+2,"blank row 2",IF(D1197=maxgameno+1,"blank row 1",INDEX(FixtureCode!$B$4:$AH$128,MATCH($C1197,FixtureCode!$B$4:$B$128,0),MATCH("G"&amp;D1197&amp;"-T1",FixtureCode!$B$4:$AH$4,0)))))</f>
        <v>-</v>
      </c>
      <c r="F1197" s="13" t="str">
        <f>IF(C1197="-","-",IF(D1197=maxgameno+2,"blank row 2",IF(D1197=maxgameno+1,"blank row 1",INDEX(FixtureCode!$B$4:$AH$128,MATCH($C1197,FixtureCode!$B$4:$B$128,0),MATCH("G"&amp;D1197&amp;"-T2",FixtureCode!$B$4:$AH$4,0)))))</f>
        <v>-</v>
      </c>
      <c r="G1197" s="12" t="str">
        <f>IF(C1197="-","-",IF(AND(ISNUMBER(Fixture!G1201),ISNUMBER(Fixture!I1201),Fixture!F1201&lt;&gt;"BYE",Fixture!J1201&lt;&gt;"BYE"),"Yes","-"))</f>
        <v>-</v>
      </c>
      <c r="H1197" s="9" t="str">
        <f>IF(G1197="-","-",IF(Fixture!G1201&gt;Fixture!I1201,Settings!$G$7,IF(Fixture!G1201=Fixture!I1201,Settings!$G$8,IF(Fixture!G1201&lt;Fixture!I1201,Settings!$G$9,"-"))))</f>
        <v>-</v>
      </c>
      <c r="I1197" s="13" t="str">
        <f>IF(G1197="-","-",IF(Fixture!I1201&gt;Fixture!G1201,Settings!$G$7,IF(Fixture!I1201=Fixture!G1201,Settings!$G$8,IF(Fixture!I1201&lt;Fixture!G1201,Settings!$G$9,"-"))))</f>
        <v>-</v>
      </c>
    </row>
    <row r="1198" spans="3:9" x14ac:dyDescent="0.25">
      <c r="C1198" s="12" t="str">
        <f t="shared" si="38"/>
        <v>-</v>
      </c>
      <c r="D1198" s="9" t="str">
        <f t="shared" si="39"/>
        <v>-</v>
      </c>
      <c r="E1198" s="9" t="str">
        <f>IF(C1198="-","-",IF(D1198=maxgameno+2,"blank row 2",IF(D1198=maxgameno+1,"blank row 1",INDEX(FixtureCode!$B$4:$AH$128,MATCH($C1198,FixtureCode!$B$4:$B$128,0),MATCH("G"&amp;D1198&amp;"-T1",FixtureCode!$B$4:$AH$4,0)))))</f>
        <v>-</v>
      </c>
      <c r="F1198" s="13" t="str">
        <f>IF(C1198="-","-",IF(D1198=maxgameno+2,"blank row 2",IF(D1198=maxgameno+1,"blank row 1",INDEX(FixtureCode!$B$4:$AH$128,MATCH($C1198,FixtureCode!$B$4:$B$128,0),MATCH("G"&amp;D1198&amp;"-T2",FixtureCode!$B$4:$AH$4,0)))))</f>
        <v>-</v>
      </c>
      <c r="G1198" s="12" t="str">
        <f>IF(C1198="-","-",IF(AND(ISNUMBER(Fixture!G1202),ISNUMBER(Fixture!I1202),Fixture!F1202&lt;&gt;"BYE",Fixture!J1202&lt;&gt;"BYE"),"Yes","-"))</f>
        <v>-</v>
      </c>
      <c r="H1198" s="9" t="str">
        <f>IF(G1198="-","-",IF(Fixture!G1202&gt;Fixture!I1202,Settings!$G$7,IF(Fixture!G1202=Fixture!I1202,Settings!$G$8,IF(Fixture!G1202&lt;Fixture!I1202,Settings!$G$9,"-"))))</f>
        <v>-</v>
      </c>
      <c r="I1198" s="13" t="str">
        <f>IF(G1198="-","-",IF(Fixture!I1202&gt;Fixture!G1202,Settings!$G$7,IF(Fixture!I1202=Fixture!G1202,Settings!$G$8,IF(Fixture!I1202&lt;Fixture!G1202,Settings!$G$9,"-"))))</f>
        <v>-</v>
      </c>
    </row>
    <row r="1199" spans="3:9" x14ac:dyDescent="0.25">
      <c r="C1199" s="12" t="str">
        <f t="shared" si="38"/>
        <v>-</v>
      </c>
      <c r="D1199" s="9" t="str">
        <f t="shared" si="39"/>
        <v>-</v>
      </c>
      <c r="E1199" s="9" t="str">
        <f>IF(C1199="-","-",IF(D1199=maxgameno+2,"blank row 2",IF(D1199=maxgameno+1,"blank row 1",INDEX(FixtureCode!$B$4:$AH$128,MATCH($C1199,FixtureCode!$B$4:$B$128,0),MATCH("G"&amp;D1199&amp;"-T1",FixtureCode!$B$4:$AH$4,0)))))</f>
        <v>-</v>
      </c>
      <c r="F1199" s="13" t="str">
        <f>IF(C1199="-","-",IF(D1199=maxgameno+2,"blank row 2",IF(D1199=maxgameno+1,"blank row 1",INDEX(FixtureCode!$B$4:$AH$128,MATCH($C1199,FixtureCode!$B$4:$B$128,0),MATCH("G"&amp;D1199&amp;"-T2",FixtureCode!$B$4:$AH$4,0)))))</f>
        <v>-</v>
      </c>
      <c r="G1199" s="12" t="str">
        <f>IF(C1199="-","-",IF(AND(ISNUMBER(Fixture!G1203),ISNUMBER(Fixture!I1203),Fixture!F1203&lt;&gt;"BYE",Fixture!J1203&lt;&gt;"BYE"),"Yes","-"))</f>
        <v>-</v>
      </c>
      <c r="H1199" s="9" t="str">
        <f>IF(G1199="-","-",IF(Fixture!G1203&gt;Fixture!I1203,Settings!$G$7,IF(Fixture!G1203=Fixture!I1203,Settings!$G$8,IF(Fixture!G1203&lt;Fixture!I1203,Settings!$G$9,"-"))))</f>
        <v>-</v>
      </c>
      <c r="I1199" s="13" t="str">
        <f>IF(G1199="-","-",IF(Fixture!I1203&gt;Fixture!G1203,Settings!$G$7,IF(Fixture!I1203=Fixture!G1203,Settings!$G$8,IF(Fixture!I1203&lt;Fixture!G1203,Settings!$G$9,"-"))))</f>
        <v>-</v>
      </c>
    </row>
    <row r="1200" spans="3:9" x14ac:dyDescent="0.25">
      <c r="C1200" s="12" t="str">
        <f t="shared" si="38"/>
        <v>-</v>
      </c>
      <c r="D1200" s="9" t="str">
        <f t="shared" si="39"/>
        <v>-</v>
      </c>
      <c r="E1200" s="9" t="str">
        <f>IF(C1200="-","-",IF(D1200=maxgameno+2,"blank row 2",IF(D1200=maxgameno+1,"blank row 1",INDEX(FixtureCode!$B$4:$AH$128,MATCH($C1200,FixtureCode!$B$4:$B$128,0),MATCH("G"&amp;D1200&amp;"-T1",FixtureCode!$B$4:$AH$4,0)))))</f>
        <v>-</v>
      </c>
      <c r="F1200" s="13" t="str">
        <f>IF(C1200="-","-",IF(D1200=maxgameno+2,"blank row 2",IF(D1200=maxgameno+1,"blank row 1",INDEX(FixtureCode!$B$4:$AH$128,MATCH($C1200,FixtureCode!$B$4:$B$128,0),MATCH("G"&amp;D1200&amp;"-T2",FixtureCode!$B$4:$AH$4,0)))))</f>
        <v>-</v>
      </c>
      <c r="G1200" s="12" t="str">
        <f>IF(C1200="-","-",IF(AND(ISNUMBER(Fixture!G1204),ISNUMBER(Fixture!I1204),Fixture!F1204&lt;&gt;"BYE",Fixture!J1204&lt;&gt;"BYE"),"Yes","-"))</f>
        <v>-</v>
      </c>
      <c r="H1200" s="9" t="str">
        <f>IF(G1200="-","-",IF(Fixture!G1204&gt;Fixture!I1204,Settings!$G$7,IF(Fixture!G1204=Fixture!I1204,Settings!$G$8,IF(Fixture!G1204&lt;Fixture!I1204,Settings!$G$9,"-"))))</f>
        <v>-</v>
      </c>
      <c r="I1200" s="13" t="str">
        <f>IF(G1200="-","-",IF(Fixture!I1204&gt;Fixture!G1204,Settings!$G$7,IF(Fixture!I1204=Fixture!G1204,Settings!$G$8,IF(Fixture!I1204&lt;Fixture!G1204,Settings!$G$9,"-"))))</f>
        <v>-</v>
      </c>
    </row>
    <row r="1201" spans="3:9" x14ac:dyDescent="0.25">
      <c r="C1201" s="12" t="str">
        <f t="shared" si="38"/>
        <v>-</v>
      </c>
      <c r="D1201" s="9" t="str">
        <f t="shared" si="39"/>
        <v>-</v>
      </c>
      <c r="E1201" s="9" t="str">
        <f>IF(C1201="-","-",IF(D1201=maxgameno+2,"blank row 2",IF(D1201=maxgameno+1,"blank row 1",INDEX(FixtureCode!$B$4:$AH$128,MATCH($C1201,FixtureCode!$B$4:$B$128,0),MATCH("G"&amp;D1201&amp;"-T1",FixtureCode!$B$4:$AH$4,0)))))</f>
        <v>-</v>
      </c>
      <c r="F1201" s="13" t="str">
        <f>IF(C1201="-","-",IF(D1201=maxgameno+2,"blank row 2",IF(D1201=maxgameno+1,"blank row 1",INDEX(FixtureCode!$B$4:$AH$128,MATCH($C1201,FixtureCode!$B$4:$B$128,0),MATCH("G"&amp;D1201&amp;"-T2",FixtureCode!$B$4:$AH$4,0)))))</f>
        <v>-</v>
      </c>
      <c r="G1201" s="12" t="str">
        <f>IF(C1201="-","-",IF(AND(ISNUMBER(Fixture!G1205),ISNUMBER(Fixture!I1205),Fixture!F1205&lt;&gt;"BYE",Fixture!J1205&lt;&gt;"BYE"),"Yes","-"))</f>
        <v>-</v>
      </c>
      <c r="H1201" s="9" t="str">
        <f>IF(G1201="-","-",IF(Fixture!G1205&gt;Fixture!I1205,Settings!$G$7,IF(Fixture!G1205=Fixture!I1205,Settings!$G$8,IF(Fixture!G1205&lt;Fixture!I1205,Settings!$G$9,"-"))))</f>
        <v>-</v>
      </c>
      <c r="I1201" s="13" t="str">
        <f>IF(G1201="-","-",IF(Fixture!I1205&gt;Fixture!G1205,Settings!$G$7,IF(Fixture!I1205=Fixture!G1205,Settings!$G$8,IF(Fixture!I1205&lt;Fixture!G1205,Settings!$G$9,"-"))))</f>
        <v>-</v>
      </c>
    </row>
    <row r="1202" spans="3:9" x14ac:dyDescent="0.25">
      <c r="C1202" s="12" t="str">
        <f t="shared" si="38"/>
        <v>-</v>
      </c>
      <c r="D1202" s="9" t="str">
        <f t="shared" si="39"/>
        <v>-</v>
      </c>
      <c r="E1202" s="9" t="str">
        <f>IF(C1202="-","-",IF(D1202=maxgameno+2,"blank row 2",IF(D1202=maxgameno+1,"blank row 1",INDEX(FixtureCode!$B$4:$AH$128,MATCH($C1202,FixtureCode!$B$4:$B$128,0),MATCH("G"&amp;D1202&amp;"-T1",FixtureCode!$B$4:$AH$4,0)))))</f>
        <v>-</v>
      </c>
      <c r="F1202" s="13" t="str">
        <f>IF(C1202="-","-",IF(D1202=maxgameno+2,"blank row 2",IF(D1202=maxgameno+1,"blank row 1",INDEX(FixtureCode!$B$4:$AH$128,MATCH($C1202,FixtureCode!$B$4:$B$128,0),MATCH("G"&amp;D1202&amp;"-T2",FixtureCode!$B$4:$AH$4,0)))))</f>
        <v>-</v>
      </c>
      <c r="G1202" s="12" t="str">
        <f>IF(C1202="-","-",IF(AND(ISNUMBER(Fixture!G1206),ISNUMBER(Fixture!I1206),Fixture!F1206&lt;&gt;"BYE",Fixture!J1206&lt;&gt;"BYE"),"Yes","-"))</f>
        <v>-</v>
      </c>
      <c r="H1202" s="9" t="str">
        <f>IF(G1202="-","-",IF(Fixture!G1206&gt;Fixture!I1206,Settings!$G$7,IF(Fixture!G1206=Fixture!I1206,Settings!$G$8,IF(Fixture!G1206&lt;Fixture!I1206,Settings!$G$9,"-"))))</f>
        <v>-</v>
      </c>
      <c r="I1202" s="13" t="str">
        <f>IF(G1202="-","-",IF(Fixture!I1206&gt;Fixture!G1206,Settings!$G$7,IF(Fixture!I1206=Fixture!G1206,Settings!$G$8,IF(Fixture!I1206&lt;Fixture!G1206,Settings!$G$9,"-"))))</f>
        <v>-</v>
      </c>
    </row>
    <row r="1203" spans="3:9" x14ac:dyDescent="0.25">
      <c r="C1203" s="12" t="str">
        <f t="shared" si="38"/>
        <v>-</v>
      </c>
      <c r="D1203" s="9" t="str">
        <f t="shared" si="39"/>
        <v>-</v>
      </c>
      <c r="E1203" s="9" t="str">
        <f>IF(C1203="-","-",IF(D1203=maxgameno+2,"blank row 2",IF(D1203=maxgameno+1,"blank row 1",INDEX(FixtureCode!$B$4:$AH$128,MATCH($C1203,FixtureCode!$B$4:$B$128,0),MATCH("G"&amp;D1203&amp;"-T1",FixtureCode!$B$4:$AH$4,0)))))</f>
        <v>-</v>
      </c>
      <c r="F1203" s="13" t="str">
        <f>IF(C1203="-","-",IF(D1203=maxgameno+2,"blank row 2",IF(D1203=maxgameno+1,"blank row 1",INDEX(FixtureCode!$B$4:$AH$128,MATCH($C1203,FixtureCode!$B$4:$B$128,0),MATCH("G"&amp;D1203&amp;"-T2",FixtureCode!$B$4:$AH$4,0)))))</f>
        <v>-</v>
      </c>
      <c r="G1203" s="12" t="str">
        <f>IF(C1203="-","-",IF(AND(ISNUMBER(Fixture!G1207),ISNUMBER(Fixture!I1207),Fixture!F1207&lt;&gt;"BYE",Fixture!J1207&lt;&gt;"BYE"),"Yes","-"))</f>
        <v>-</v>
      </c>
      <c r="H1203" s="9" t="str">
        <f>IF(G1203="-","-",IF(Fixture!G1207&gt;Fixture!I1207,Settings!$G$7,IF(Fixture!G1207=Fixture!I1207,Settings!$G$8,IF(Fixture!G1207&lt;Fixture!I1207,Settings!$G$9,"-"))))</f>
        <v>-</v>
      </c>
      <c r="I1203" s="13" t="str">
        <f>IF(G1203="-","-",IF(Fixture!I1207&gt;Fixture!G1207,Settings!$G$7,IF(Fixture!I1207=Fixture!G1207,Settings!$G$8,IF(Fixture!I1207&lt;Fixture!G1207,Settings!$G$9,"-"))))</f>
        <v>-</v>
      </c>
    </row>
    <row r="1204" spans="3:9" x14ac:dyDescent="0.25">
      <c r="C1204" s="12" t="str">
        <f t="shared" si="38"/>
        <v>-</v>
      </c>
      <c r="D1204" s="9" t="str">
        <f t="shared" si="39"/>
        <v>-</v>
      </c>
      <c r="E1204" s="9" t="str">
        <f>IF(C1204="-","-",IF(D1204=maxgameno+2,"blank row 2",IF(D1204=maxgameno+1,"blank row 1",INDEX(FixtureCode!$B$4:$AH$128,MATCH($C1204,FixtureCode!$B$4:$B$128,0),MATCH("G"&amp;D1204&amp;"-T1",FixtureCode!$B$4:$AH$4,0)))))</f>
        <v>-</v>
      </c>
      <c r="F1204" s="13" t="str">
        <f>IF(C1204="-","-",IF(D1204=maxgameno+2,"blank row 2",IF(D1204=maxgameno+1,"blank row 1",INDEX(FixtureCode!$B$4:$AH$128,MATCH($C1204,FixtureCode!$B$4:$B$128,0),MATCH("G"&amp;D1204&amp;"-T2",FixtureCode!$B$4:$AH$4,0)))))</f>
        <v>-</v>
      </c>
      <c r="G1204" s="12" t="str">
        <f>IF(C1204="-","-",IF(AND(ISNUMBER(Fixture!G1208),ISNUMBER(Fixture!I1208),Fixture!F1208&lt;&gt;"BYE",Fixture!J1208&lt;&gt;"BYE"),"Yes","-"))</f>
        <v>-</v>
      </c>
      <c r="H1204" s="9" t="str">
        <f>IF(G1204="-","-",IF(Fixture!G1208&gt;Fixture!I1208,Settings!$G$7,IF(Fixture!G1208=Fixture!I1208,Settings!$G$8,IF(Fixture!G1208&lt;Fixture!I1208,Settings!$G$9,"-"))))</f>
        <v>-</v>
      </c>
      <c r="I1204" s="13" t="str">
        <f>IF(G1204="-","-",IF(Fixture!I1208&gt;Fixture!G1208,Settings!$G$7,IF(Fixture!I1208=Fixture!G1208,Settings!$G$8,IF(Fixture!I1208&lt;Fixture!G1208,Settings!$G$9,"-"))))</f>
        <v>-</v>
      </c>
    </row>
    <row r="1205" spans="3:9" x14ac:dyDescent="0.25">
      <c r="C1205" s="12" t="str">
        <f t="shared" si="38"/>
        <v>-</v>
      </c>
      <c r="D1205" s="9" t="str">
        <f t="shared" si="39"/>
        <v>-</v>
      </c>
      <c r="E1205" s="9" t="str">
        <f>IF(C1205="-","-",IF(D1205=maxgameno+2,"blank row 2",IF(D1205=maxgameno+1,"blank row 1",INDEX(FixtureCode!$B$4:$AH$128,MATCH($C1205,FixtureCode!$B$4:$B$128,0),MATCH("G"&amp;D1205&amp;"-T1",FixtureCode!$B$4:$AH$4,0)))))</f>
        <v>-</v>
      </c>
      <c r="F1205" s="13" t="str">
        <f>IF(C1205="-","-",IF(D1205=maxgameno+2,"blank row 2",IF(D1205=maxgameno+1,"blank row 1",INDEX(FixtureCode!$B$4:$AH$128,MATCH($C1205,FixtureCode!$B$4:$B$128,0),MATCH("G"&amp;D1205&amp;"-T2",FixtureCode!$B$4:$AH$4,0)))))</f>
        <v>-</v>
      </c>
      <c r="G1205" s="12" t="str">
        <f>IF(C1205="-","-",IF(AND(ISNUMBER(Fixture!G1209),ISNUMBER(Fixture!I1209),Fixture!F1209&lt;&gt;"BYE",Fixture!J1209&lt;&gt;"BYE"),"Yes","-"))</f>
        <v>-</v>
      </c>
      <c r="H1205" s="9" t="str">
        <f>IF(G1205="-","-",IF(Fixture!G1209&gt;Fixture!I1209,Settings!$G$7,IF(Fixture!G1209=Fixture!I1209,Settings!$G$8,IF(Fixture!G1209&lt;Fixture!I1209,Settings!$G$9,"-"))))</f>
        <v>-</v>
      </c>
      <c r="I1205" s="13" t="str">
        <f>IF(G1205="-","-",IF(Fixture!I1209&gt;Fixture!G1209,Settings!$G$7,IF(Fixture!I1209=Fixture!G1209,Settings!$G$8,IF(Fixture!I1209&lt;Fixture!G1209,Settings!$G$9,"-"))))</f>
        <v>-</v>
      </c>
    </row>
    <row r="1206" spans="3:9" x14ac:dyDescent="0.25">
      <c r="C1206" s="12" t="str">
        <f t="shared" si="38"/>
        <v>-</v>
      </c>
      <c r="D1206" s="9" t="str">
        <f t="shared" si="39"/>
        <v>-</v>
      </c>
      <c r="E1206" s="9" t="str">
        <f>IF(C1206="-","-",IF(D1206=maxgameno+2,"blank row 2",IF(D1206=maxgameno+1,"blank row 1",INDEX(FixtureCode!$B$4:$AH$128,MATCH($C1206,FixtureCode!$B$4:$B$128,0),MATCH("G"&amp;D1206&amp;"-T1",FixtureCode!$B$4:$AH$4,0)))))</f>
        <v>-</v>
      </c>
      <c r="F1206" s="13" t="str">
        <f>IF(C1206="-","-",IF(D1206=maxgameno+2,"blank row 2",IF(D1206=maxgameno+1,"blank row 1",INDEX(FixtureCode!$B$4:$AH$128,MATCH($C1206,FixtureCode!$B$4:$B$128,0),MATCH("G"&amp;D1206&amp;"-T2",FixtureCode!$B$4:$AH$4,0)))))</f>
        <v>-</v>
      </c>
      <c r="G1206" s="12" t="str">
        <f>IF(C1206="-","-",IF(AND(ISNUMBER(Fixture!G1210),ISNUMBER(Fixture!I1210),Fixture!F1210&lt;&gt;"BYE",Fixture!J1210&lt;&gt;"BYE"),"Yes","-"))</f>
        <v>-</v>
      </c>
      <c r="H1206" s="9" t="str">
        <f>IF(G1206="-","-",IF(Fixture!G1210&gt;Fixture!I1210,Settings!$G$7,IF(Fixture!G1210=Fixture!I1210,Settings!$G$8,IF(Fixture!G1210&lt;Fixture!I1210,Settings!$G$9,"-"))))</f>
        <v>-</v>
      </c>
      <c r="I1206" s="13" t="str">
        <f>IF(G1206="-","-",IF(Fixture!I1210&gt;Fixture!G1210,Settings!$G$7,IF(Fixture!I1210=Fixture!G1210,Settings!$G$8,IF(Fixture!I1210&lt;Fixture!G1210,Settings!$G$9,"-"))))</f>
        <v>-</v>
      </c>
    </row>
    <row r="1207" spans="3:9" x14ac:dyDescent="0.25">
      <c r="C1207" s="12" t="str">
        <f t="shared" si="38"/>
        <v>-</v>
      </c>
      <c r="D1207" s="9" t="str">
        <f t="shared" si="39"/>
        <v>-</v>
      </c>
      <c r="E1207" s="9" t="str">
        <f>IF(C1207="-","-",IF(D1207=maxgameno+2,"blank row 2",IF(D1207=maxgameno+1,"blank row 1",INDEX(FixtureCode!$B$4:$AH$128,MATCH($C1207,FixtureCode!$B$4:$B$128,0),MATCH("G"&amp;D1207&amp;"-T1",FixtureCode!$B$4:$AH$4,0)))))</f>
        <v>-</v>
      </c>
      <c r="F1207" s="13" t="str">
        <f>IF(C1207="-","-",IF(D1207=maxgameno+2,"blank row 2",IF(D1207=maxgameno+1,"blank row 1",INDEX(FixtureCode!$B$4:$AH$128,MATCH($C1207,FixtureCode!$B$4:$B$128,0),MATCH("G"&amp;D1207&amp;"-T2",FixtureCode!$B$4:$AH$4,0)))))</f>
        <v>-</v>
      </c>
      <c r="G1207" s="12" t="str">
        <f>IF(C1207="-","-",IF(AND(ISNUMBER(Fixture!G1211),ISNUMBER(Fixture!I1211),Fixture!F1211&lt;&gt;"BYE",Fixture!J1211&lt;&gt;"BYE"),"Yes","-"))</f>
        <v>-</v>
      </c>
      <c r="H1207" s="9" t="str">
        <f>IF(G1207="-","-",IF(Fixture!G1211&gt;Fixture!I1211,Settings!$G$7,IF(Fixture!G1211=Fixture!I1211,Settings!$G$8,IF(Fixture!G1211&lt;Fixture!I1211,Settings!$G$9,"-"))))</f>
        <v>-</v>
      </c>
      <c r="I1207" s="13" t="str">
        <f>IF(G1207="-","-",IF(Fixture!I1211&gt;Fixture!G1211,Settings!$G$7,IF(Fixture!I1211=Fixture!G1211,Settings!$G$8,IF(Fixture!I1211&lt;Fixture!G1211,Settings!$G$9,"-"))))</f>
        <v>-</v>
      </c>
    </row>
    <row r="1208" spans="3:9" x14ac:dyDescent="0.25">
      <c r="C1208" s="12" t="str">
        <f t="shared" si="38"/>
        <v>-</v>
      </c>
      <c r="D1208" s="9" t="str">
        <f t="shared" si="39"/>
        <v>-</v>
      </c>
      <c r="E1208" s="9" t="str">
        <f>IF(C1208="-","-",IF(D1208=maxgameno+2,"blank row 2",IF(D1208=maxgameno+1,"blank row 1",INDEX(FixtureCode!$B$4:$AH$128,MATCH($C1208,FixtureCode!$B$4:$B$128,0),MATCH("G"&amp;D1208&amp;"-T1",FixtureCode!$B$4:$AH$4,0)))))</f>
        <v>-</v>
      </c>
      <c r="F1208" s="13" t="str">
        <f>IF(C1208="-","-",IF(D1208=maxgameno+2,"blank row 2",IF(D1208=maxgameno+1,"blank row 1",INDEX(FixtureCode!$B$4:$AH$128,MATCH($C1208,FixtureCode!$B$4:$B$128,0),MATCH("G"&amp;D1208&amp;"-T2",FixtureCode!$B$4:$AH$4,0)))))</f>
        <v>-</v>
      </c>
      <c r="G1208" s="12" t="str">
        <f>IF(C1208="-","-",IF(AND(ISNUMBER(Fixture!G1212),ISNUMBER(Fixture!I1212),Fixture!F1212&lt;&gt;"BYE",Fixture!J1212&lt;&gt;"BYE"),"Yes","-"))</f>
        <v>-</v>
      </c>
      <c r="H1208" s="9" t="str">
        <f>IF(G1208="-","-",IF(Fixture!G1212&gt;Fixture!I1212,Settings!$G$7,IF(Fixture!G1212=Fixture!I1212,Settings!$G$8,IF(Fixture!G1212&lt;Fixture!I1212,Settings!$G$9,"-"))))</f>
        <v>-</v>
      </c>
      <c r="I1208" s="13" t="str">
        <f>IF(G1208="-","-",IF(Fixture!I1212&gt;Fixture!G1212,Settings!$G$7,IF(Fixture!I1212=Fixture!G1212,Settings!$G$8,IF(Fixture!I1212&lt;Fixture!G1212,Settings!$G$9,"-"))))</f>
        <v>-</v>
      </c>
    </row>
    <row r="1209" spans="3:9" x14ac:dyDescent="0.25">
      <c r="C1209" s="12" t="str">
        <f t="shared" si="38"/>
        <v>-</v>
      </c>
      <c r="D1209" s="9" t="str">
        <f t="shared" si="39"/>
        <v>-</v>
      </c>
      <c r="E1209" s="9" t="str">
        <f>IF(C1209="-","-",IF(D1209=maxgameno+2,"blank row 2",IF(D1209=maxgameno+1,"blank row 1",INDEX(FixtureCode!$B$4:$AH$128,MATCH($C1209,FixtureCode!$B$4:$B$128,0),MATCH("G"&amp;D1209&amp;"-T1",FixtureCode!$B$4:$AH$4,0)))))</f>
        <v>-</v>
      </c>
      <c r="F1209" s="13" t="str">
        <f>IF(C1209="-","-",IF(D1209=maxgameno+2,"blank row 2",IF(D1209=maxgameno+1,"blank row 1",INDEX(FixtureCode!$B$4:$AH$128,MATCH($C1209,FixtureCode!$B$4:$B$128,0),MATCH("G"&amp;D1209&amp;"-T2",FixtureCode!$B$4:$AH$4,0)))))</f>
        <v>-</v>
      </c>
      <c r="G1209" s="12" t="str">
        <f>IF(C1209="-","-",IF(AND(ISNUMBER(Fixture!G1213),ISNUMBER(Fixture!I1213),Fixture!F1213&lt;&gt;"BYE",Fixture!J1213&lt;&gt;"BYE"),"Yes","-"))</f>
        <v>-</v>
      </c>
      <c r="H1209" s="9" t="str">
        <f>IF(G1209="-","-",IF(Fixture!G1213&gt;Fixture!I1213,Settings!$G$7,IF(Fixture!G1213=Fixture!I1213,Settings!$G$8,IF(Fixture!G1213&lt;Fixture!I1213,Settings!$G$9,"-"))))</f>
        <v>-</v>
      </c>
      <c r="I1209" s="13" t="str">
        <f>IF(G1209="-","-",IF(Fixture!I1213&gt;Fixture!G1213,Settings!$G$7,IF(Fixture!I1213=Fixture!G1213,Settings!$G$8,IF(Fixture!I1213&lt;Fixture!G1213,Settings!$G$9,"-"))))</f>
        <v>-</v>
      </c>
    </row>
    <row r="1210" spans="3:9" x14ac:dyDescent="0.25">
      <c r="C1210" s="12" t="str">
        <f t="shared" si="38"/>
        <v>-</v>
      </c>
      <c r="D1210" s="9" t="str">
        <f t="shared" si="39"/>
        <v>-</v>
      </c>
      <c r="E1210" s="9" t="str">
        <f>IF(C1210="-","-",IF(D1210=maxgameno+2,"blank row 2",IF(D1210=maxgameno+1,"blank row 1",INDEX(FixtureCode!$B$4:$AH$128,MATCH($C1210,FixtureCode!$B$4:$B$128,0),MATCH("G"&amp;D1210&amp;"-T1",FixtureCode!$B$4:$AH$4,0)))))</f>
        <v>-</v>
      </c>
      <c r="F1210" s="13" t="str">
        <f>IF(C1210="-","-",IF(D1210=maxgameno+2,"blank row 2",IF(D1210=maxgameno+1,"blank row 1",INDEX(FixtureCode!$B$4:$AH$128,MATCH($C1210,FixtureCode!$B$4:$B$128,0),MATCH("G"&amp;D1210&amp;"-T2",FixtureCode!$B$4:$AH$4,0)))))</f>
        <v>-</v>
      </c>
      <c r="G1210" s="12" t="str">
        <f>IF(C1210="-","-",IF(AND(ISNUMBER(Fixture!G1214),ISNUMBER(Fixture!I1214),Fixture!F1214&lt;&gt;"BYE",Fixture!J1214&lt;&gt;"BYE"),"Yes","-"))</f>
        <v>-</v>
      </c>
      <c r="H1210" s="9" t="str">
        <f>IF(G1210="-","-",IF(Fixture!G1214&gt;Fixture!I1214,Settings!$G$7,IF(Fixture!G1214=Fixture!I1214,Settings!$G$8,IF(Fixture!G1214&lt;Fixture!I1214,Settings!$G$9,"-"))))</f>
        <v>-</v>
      </c>
      <c r="I1210" s="13" t="str">
        <f>IF(G1210="-","-",IF(Fixture!I1214&gt;Fixture!G1214,Settings!$G$7,IF(Fixture!I1214=Fixture!G1214,Settings!$G$8,IF(Fixture!I1214&lt;Fixture!G1214,Settings!$G$9,"-"))))</f>
        <v>-</v>
      </c>
    </row>
    <row r="1211" spans="3:9" x14ac:dyDescent="0.25">
      <c r="C1211" s="12" t="str">
        <f t="shared" si="38"/>
        <v>-</v>
      </c>
      <c r="D1211" s="9" t="str">
        <f t="shared" si="39"/>
        <v>-</v>
      </c>
      <c r="E1211" s="9" t="str">
        <f>IF(C1211="-","-",IF(D1211=maxgameno+2,"blank row 2",IF(D1211=maxgameno+1,"blank row 1",INDEX(FixtureCode!$B$4:$AH$128,MATCH($C1211,FixtureCode!$B$4:$B$128,0),MATCH("G"&amp;D1211&amp;"-T1",FixtureCode!$B$4:$AH$4,0)))))</f>
        <v>-</v>
      </c>
      <c r="F1211" s="13" t="str">
        <f>IF(C1211="-","-",IF(D1211=maxgameno+2,"blank row 2",IF(D1211=maxgameno+1,"blank row 1",INDEX(FixtureCode!$B$4:$AH$128,MATCH($C1211,FixtureCode!$B$4:$B$128,0),MATCH("G"&amp;D1211&amp;"-T2",FixtureCode!$B$4:$AH$4,0)))))</f>
        <v>-</v>
      </c>
      <c r="G1211" s="12" t="str">
        <f>IF(C1211="-","-",IF(AND(ISNUMBER(Fixture!G1215),ISNUMBER(Fixture!I1215),Fixture!F1215&lt;&gt;"BYE",Fixture!J1215&lt;&gt;"BYE"),"Yes","-"))</f>
        <v>-</v>
      </c>
      <c r="H1211" s="9" t="str">
        <f>IF(G1211="-","-",IF(Fixture!G1215&gt;Fixture!I1215,Settings!$G$7,IF(Fixture!G1215=Fixture!I1215,Settings!$G$8,IF(Fixture!G1215&lt;Fixture!I1215,Settings!$G$9,"-"))))</f>
        <v>-</v>
      </c>
      <c r="I1211" s="13" t="str">
        <f>IF(G1211="-","-",IF(Fixture!I1215&gt;Fixture!G1215,Settings!$G$7,IF(Fixture!I1215=Fixture!G1215,Settings!$G$8,IF(Fixture!I1215&lt;Fixture!G1215,Settings!$G$9,"-"))))</f>
        <v>-</v>
      </c>
    </row>
    <row r="1212" spans="3:9" x14ac:dyDescent="0.25">
      <c r="C1212" s="12" t="str">
        <f t="shared" si="38"/>
        <v>-</v>
      </c>
      <c r="D1212" s="9" t="str">
        <f t="shared" si="39"/>
        <v>-</v>
      </c>
      <c r="E1212" s="9" t="str">
        <f>IF(C1212="-","-",IF(D1212=maxgameno+2,"blank row 2",IF(D1212=maxgameno+1,"blank row 1",INDEX(FixtureCode!$B$4:$AH$128,MATCH($C1212,FixtureCode!$B$4:$B$128,0),MATCH("G"&amp;D1212&amp;"-T1",FixtureCode!$B$4:$AH$4,0)))))</f>
        <v>-</v>
      </c>
      <c r="F1212" s="13" t="str">
        <f>IF(C1212="-","-",IF(D1212=maxgameno+2,"blank row 2",IF(D1212=maxgameno+1,"blank row 1",INDEX(FixtureCode!$B$4:$AH$128,MATCH($C1212,FixtureCode!$B$4:$B$128,0),MATCH("G"&amp;D1212&amp;"-T2",FixtureCode!$B$4:$AH$4,0)))))</f>
        <v>-</v>
      </c>
      <c r="G1212" s="12" t="str">
        <f>IF(C1212="-","-",IF(AND(ISNUMBER(Fixture!G1216),ISNUMBER(Fixture!I1216),Fixture!F1216&lt;&gt;"BYE",Fixture!J1216&lt;&gt;"BYE"),"Yes","-"))</f>
        <v>-</v>
      </c>
      <c r="H1212" s="9" t="str">
        <f>IF(G1212="-","-",IF(Fixture!G1216&gt;Fixture!I1216,Settings!$G$7,IF(Fixture!G1216=Fixture!I1216,Settings!$G$8,IF(Fixture!G1216&lt;Fixture!I1216,Settings!$G$9,"-"))))</f>
        <v>-</v>
      </c>
      <c r="I1212" s="13" t="str">
        <f>IF(G1212="-","-",IF(Fixture!I1216&gt;Fixture!G1216,Settings!$G$7,IF(Fixture!I1216=Fixture!G1216,Settings!$G$8,IF(Fixture!I1216&lt;Fixture!G1216,Settings!$G$9,"-"))))</f>
        <v>-</v>
      </c>
    </row>
    <row r="1213" spans="3:9" x14ac:dyDescent="0.25">
      <c r="C1213" s="12" t="str">
        <f t="shared" si="38"/>
        <v>-</v>
      </c>
      <c r="D1213" s="9" t="str">
        <f t="shared" si="39"/>
        <v>-</v>
      </c>
      <c r="E1213" s="9" t="str">
        <f>IF(C1213="-","-",IF(D1213=maxgameno+2,"blank row 2",IF(D1213=maxgameno+1,"blank row 1",INDEX(FixtureCode!$B$4:$AH$128,MATCH($C1213,FixtureCode!$B$4:$B$128,0),MATCH("G"&amp;D1213&amp;"-T1",FixtureCode!$B$4:$AH$4,0)))))</f>
        <v>-</v>
      </c>
      <c r="F1213" s="13" t="str">
        <f>IF(C1213="-","-",IF(D1213=maxgameno+2,"blank row 2",IF(D1213=maxgameno+1,"blank row 1",INDEX(FixtureCode!$B$4:$AH$128,MATCH($C1213,FixtureCode!$B$4:$B$128,0),MATCH("G"&amp;D1213&amp;"-T2",FixtureCode!$B$4:$AH$4,0)))))</f>
        <v>-</v>
      </c>
      <c r="G1213" s="12" t="str">
        <f>IF(C1213="-","-",IF(AND(ISNUMBER(Fixture!G1217),ISNUMBER(Fixture!I1217),Fixture!F1217&lt;&gt;"BYE",Fixture!J1217&lt;&gt;"BYE"),"Yes","-"))</f>
        <v>-</v>
      </c>
      <c r="H1213" s="9" t="str">
        <f>IF(G1213="-","-",IF(Fixture!G1217&gt;Fixture!I1217,Settings!$G$7,IF(Fixture!G1217=Fixture!I1217,Settings!$G$8,IF(Fixture!G1217&lt;Fixture!I1217,Settings!$G$9,"-"))))</f>
        <v>-</v>
      </c>
      <c r="I1213" s="13" t="str">
        <f>IF(G1213="-","-",IF(Fixture!I1217&gt;Fixture!G1217,Settings!$G$7,IF(Fixture!I1217=Fixture!G1217,Settings!$G$8,IF(Fixture!I1217&lt;Fixture!G1217,Settings!$G$9,"-"))))</f>
        <v>-</v>
      </c>
    </row>
    <row r="1214" spans="3:9" x14ac:dyDescent="0.25">
      <c r="C1214" s="12" t="str">
        <f t="shared" si="38"/>
        <v>-</v>
      </c>
      <c r="D1214" s="9" t="str">
        <f t="shared" si="39"/>
        <v>-</v>
      </c>
      <c r="E1214" s="9" t="str">
        <f>IF(C1214="-","-",IF(D1214=maxgameno+2,"blank row 2",IF(D1214=maxgameno+1,"blank row 1",INDEX(FixtureCode!$B$4:$AH$128,MATCH($C1214,FixtureCode!$B$4:$B$128,0),MATCH("G"&amp;D1214&amp;"-T1",FixtureCode!$B$4:$AH$4,0)))))</f>
        <v>-</v>
      </c>
      <c r="F1214" s="13" t="str">
        <f>IF(C1214="-","-",IF(D1214=maxgameno+2,"blank row 2",IF(D1214=maxgameno+1,"blank row 1",INDEX(FixtureCode!$B$4:$AH$128,MATCH($C1214,FixtureCode!$B$4:$B$128,0),MATCH("G"&amp;D1214&amp;"-T2",FixtureCode!$B$4:$AH$4,0)))))</f>
        <v>-</v>
      </c>
      <c r="G1214" s="12" t="str">
        <f>IF(C1214="-","-",IF(AND(ISNUMBER(Fixture!G1218),ISNUMBER(Fixture!I1218),Fixture!F1218&lt;&gt;"BYE",Fixture!J1218&lt;&gt;"BYE"),"Yes","-"))</f>
        <v>-</v>
      </c>
      <c r="H1214" s="9" t="str">
        <f>IF(G1214="-","-",IF(Fixture!G1218&gt;Fixture!I1218,Settings!$G$7,IF(Fixture!G1218=Fixture!I1218,Settings!$G$8,IF(Fixture!G1218&lt;Fixture!I1218,Settings!$G$9,"-"))))</f>
        <v>-</v>
      </c>
      <c r="I1214" s="13" t="str">
        <f>IF(G1214="-","-",IF(Fixture!I1218&gt;Fixture!G1218,Settings!$G$7,IF(Fixture!I1218=Fixture!G1218,Settings!$G$8,IF(Fixture!I1218&lt;Fixture!G1218,Settings!$G$9,"-"))))</f>
        <v>-</v>
      </c>
    </row>
    <row r="1215" spans="3:9" x14ac:dyDescent="0.25">
      <c r="C1215" s="12" t="str">
        <f t="shared" si="38"/>
        <v>-</v>
      </c>
      <c r="D1215" s="9" t="str">
        <f t="shared" si="39"/>
        <v>-</v>
      </c>
      <c r="E1215" s="9" t="str">
        <f>IF(C1215="-","-",IF(D1215=maxgameno+2,"blank row 2",IF(D1215=maxgameno+1,"blank row 1",INDEX(FixtureCode!$B$4:$AH$128,MATCH($C1215,FixtureCode!$B$4:$B$128,0),MATCH("G"&amp;D1215&amp;"-T1",FixtureCode!$B$4:$AH$4,0)))))</f>
        <v>-</v>
      </c>
      <c r="F1215" s="13" t="str">
        <f>IF(C1215="-","-",IF(D1215=maxgameno+2,"blank row 2",IF(D1215=maxgameno+1,"blank row 1",INDEX(FixtureCode!$B$4:$AH$128,MATCH($C1215,FixtureCode!$B$4:$B$128,0),MATCH("G"&amp;D1215&amp;"-T2",FixtureCode!$B$4:$AH$4,0)))))</f>
        <v>-</v>
      </c>
      <c r="G1215" s="12" t="str">
        <f>IF(C1215="-","-",IF(AND(ISNUMBER(Fixture!G1219),ISNUMBER(Fixture!I1219),Fixture!F1219&lt;&gt;"BYE",Fixture!J1219&lt;&gt;"BYE"),"Yes","-"))</f>
        <v>-</v>
      </c>
      <c r="H1215" s="9" t="str">
        <f>IF(G1215="-","-",IF(Fixture!G1219&gt;Fixture!I1219,Settings!$G$7,IF(Fixture!G1219=Fixture!I1219,Settings!$G$8,IF(Fixture!G1219&lt;Fixture!I1219,Settings!$G$9,"-"))))</f>
        <v>-</v>
      </c>
      <c r="I1215" s="13" t="str">
        <f>IF(G1215="-","-",IF(Fixture!I1219&gt;Fixture!G1219,Settings!$G$7,IF(Fixture!I1219=Fixture!G1219,Settings!$G$8,IF(Fixture!I1219&lt;Fixture!G1219,Settings!$G$9,"-"))))</f>
        <v>-</v>
      </c>
    </row>
    <row r="1216" spans="3:9" x14ac:dyDescent="0.25">
      <c r="C1216" s="12" t="str">
        <f t="shared" si="38"/>
        <v>-</v>
      </c>
      <c r="D1216" s="9" t="str">
        <f t="shared" si="39"/>
        <v>-</v>
      </c>
      <c r="E1216" s="9" t="str">
        <f>IF(C1216="-","-",IF(D1216=maxgameno+2,"blank row 2",IF(D1216=maxgameno+1,"blank row 1",INDEX(FixtureCode!$B$4:$AH$128,MATCH($C1216,FixtureCode!$B$4:$B$128,0),MATCH("G"&amp;D1216&amp;"-T1",FixtureCode!$B$4:$AH$4,0)))))</f>
        <v>-</v>
      </c>
      <c r="F1216" s="13" t="str">
        <f>IF(C1216="-","-",IF(D1216=maxgameno+2,"blank row 2",IF(D1216=maxgameno+1,"blank row 1",INDEX(FixtureCode!$B$4:$AH$128,MATCH($C1216,FixtureCode!$B$4:$B$128,0),MATCH("G"&amp;D1216&amp;"-T2",FixtureCode!$B$4:$AH$4,0)))))</f>
        <v>-</v>
      </c>
      <c r="G1216" s="12" t="str">
        <f>IF(C1216="-","-",IF(AND(ISNUMBER(Fixture!G1220),ISNUMBER(Fixture!I1220),Fixture!F1220&lt;&gt;"BYE",Fixture!J1220&lt;&gt;"BYE"),"Yes","-"))</f>
        <v>-</v>
      </c>
      <c r="H1216" s="9" t="str">
        <f>IF(G1216="-","-",IF(Fixture!G1220&gt;Fixture!I1220,Settings!$G$7,IF(Fixture!G1220=Fixture!I1220,Settings!$G$8,IF(Fixture!G1220&lt;Fixture!I1220,Settings!$G$9,"-"))))</f>
        <v>-</v>
      </c>
      <c r="I1216" s="13" t="str">
        <f>IF(G1216="-","-",IF(Fixture!I1220&gt;Fixture!G1220,Settings!$G$7,IF(Fixture!I1220=Fixture!G1220,Settings!$G$8,IF(Fixture!I1220&lt;Fixture!G1220,Settings!$G$9,"-"))))</f>
        <v>-</v>
      </c>
    </row>
    <row r="1217" spans="3:9" x14ac:dyDescent="0.25">
      <c r="C1217" s="12" t="str">
        <f t="shared" si="38"/>
        <v>-</v>
      </c>
      <c r="D1217" s="9" t="str">
        <f t="shared" si="39"/>
        <v>-</v>
      </c>
      <c r="E1217" s="9" t="str">
        <f>IF(C1217="-","-",IF(D1217=maxgameno+2,"blank row 2",IF(D1217=maxgameno+1,"blank row 1",INDEX(FixtureCode!$B$4:$AH$128,MATCH($C1217,FixtureCode!$B$4:$B$128,0),MATCH("G"&amp;D1217&amp;"-T1",FixtureCode!$B$4:$AH$4,0)))))</f>
        <v>-</v>
      </c>
      <c r="F1217" s="13" t="str">
        <f>IF(C1217="-","-",IF(D1217=maxgameno+2,"blank row 2",IF(D1217=maxgameno+1,"blank row 1",INDEX(FixtureCode!$B$4:$AH$128,MATCH($C1217,FixtureCode!$B$4:$B$128,0),MATCH("G"&amp;D1217&amp;"-T2",FixtureCode!$B$4:$AH$4,0)))))</f>
        <v>-</v>
      </c>
      <c r="G1217" s="12" t="str">
        <f>IF(C1217="-","-",IF(AND(ISNUMBER(Fixture!G1221),ISNUMBER(Fixture!I1221),Fixture!F1221&lt;&gt;"BYE",Fixture!J1221&lt;&gt;"BYE"),"Yes","-"))</f>
        <v>-</v>
      </c>
      <c r="H1217" s="9" t="str">
        <f>IF(G1217="-","-",IF(Fixture!G1221&gt;Fixture!I1221,Settings!$G$7,IF(Fixture!G1221=Fixture!I1221,Settings!$G$8,IF(Fixture!G1221&lt;Fixture!I1221,Settings!$G$9,"-"))))</f>
        <v>-</v>
      </c>
      <c r="I1217" s="13" t="str">
        <f>IF(G1217="-","-",IF(Fixture!I1221&gt;Fixture!G1221,Settings!$G$7,IF(Fixture!I1221=Fixture!G1221,Settings!$G$8,IF(Fixture!I1221&lt;Fixture!G1221,Settings!$G$9,"-"))))</f>
        <v>-</v>
      </c>
    </row>
    <row r="1218" spans="3:9" x14ac:dyDescent="0.25">
      <c r="C1218" s="12" t="str">
        <f t="shared" si="38"/>
        <v>-</v>
      </c>
      <c r="D1218" s="9" t="str">
        <f t="shared" si="39"/>
        <v>-</v>
      </c>
      <c r="E1218" s="9" t="str">
        <f>IF(C1218="-","-",IF(D1218=maxgameno+2,"blank row 2",IF(D1218=maxgameno+1,"blank row 1",INDEX(FixtureCode!$B$4:$AH$128,MATCH($C1218,FixtureCode!$B$4:$B$128,0),MATCH("G"&amp;D1218&amp;"-T1",FixtureCode!$B$4:$AH$4,0)))))</f>
        <v>-</v>
      </c>
      <c r="F1218" s="13" t="str">
        <f>IF(C1218="-","-",IF(D1218=maxgameno+2,"blank row 2",IF(D1218=maxgameno+1,"blank row 1",INDEX(FixtureCode!$B$4:$AH$128,MATCH($C1218,FixtureCode!$B$4:$B$128,0),MATCH("G"&amp;D1218&amp;"-T2",FixtureCode!$B$4:$AH$4,0)))))</f>
        <v>-</v>
      </c>
      <c r="G1218" s="12" t="str">
        <f>IF(C1218="-","-",IF(AND(ISNUMBER(Fixture!G1222),ISNUMBER(Fixture!I1222),Fixture!F1222&lt;&gt;"BYE",Fixture!J1222&lt;&gt;"BYE"),"Yes","-"))</f>
        <v>-</v>
      </c>
      <c r="H1218" s="9" t="str">
        <f>IF(G1218="-","-",IF(Fixture!G1222&gt;Fixture!I1222,Settings!$G$7,IF(Fixture!G1222=Fixture!I1222,Settings!$G$8,IF(Fixture!G1222&lt;Fixture!I1222,Settings!$G$9,"-"))))</f>
        <v>-</v>
      </c>
      <c r="I1218" s="13" t="str">
        <f>IF(G1218="-","-",IF(Fixture!I1222&gt;Fixture!G1222,Settings!$G$7,IF(Fixture!I1222=Fixture!G1222,Settings!$G$8,IF(Fixture!I1222&lt;Fixture!G1222,Settings!$G$9,"-"))))</f>
        <v>-</v>
      </c>
    </row>
    <row r="1219" spans="3:9" x14ac:dyDescent="0.25">
      <c r="C1219" s="12" t="str">
        <f t="shared" si="38"/>
        <v>-</v>
      </c>
      <c r="D1219" s="9" t="str">
        <f t="shared" si="39"/>
        <v>-</v>
      </c>
      <c r="E1219" s="9" t="str">
        <f>IF(C1219="-","-",IF(D1219=maxgameno+2,"blank row 2",IF(D1219=maxgameno+1,"blank row 1",INDEX(FixtureCode!$B$4:$AH$128,MATCH($C1219,FixtureCode!$B$4:$B$128,0),MATCH("G"&amp;D1219&amp;"-T1",FixtureCode!$B$4:$AH$4,0)))))</f>
        <v>-</v>
      </c>
      <c r="F1219" s="13" t="str">
        <f>IF(C1219="-","-",IF(D1219=maxgameno+2,"blank row 2",IF(D1219=maxgameno+1,"blank row 1",INDEX(FixtureCode!$B$4:$AH$128,MATCH($C1219,FixtureCode!$B$4:$B$128,0),MATCH("G"&amp;D1219&amp;"-T2",FixtureCode!$B$4:$AH$4,0)))))</f>
        <v>-</v>
      </c>
      <c r="G1219" s="12" t="str">
        <f>IF(C1219="-","-",IF(AND(ISNUMBER(Fixture!G1223),ISNUMBER(Fixture!I1223),Fixture!F1223&lt;&gt;"BYE",Fixture!J1223&lt;&gt;"BYE"),"Yes","-"))</f>
        <v>-</v>
      </c>
      <c r="H1219" s="9" t="str">
        <f>IF(G1219="-","-",IF(Fixture!G1223&gt;Fixture!I1223,Settings!$G$7,IF(Fixture!G1223=Fixture!I1223,Settings!$G$8,IF(Fixture!G1223&lt;Fixture!I1223,Settings!$G$9,"-"))))</f>
        <v>-</v>
      </c>
      <c r="I1219" s="13" t="str">
        <f>IF(G1219="-","-",IF(Fixture!I1223&gt;Fixture!G1223,Settings!$G$7,IF(Fixture!I1223=Fixture!G1223,Settings!$G$8,IF(Fixture!I1223&lt;Fixture!G1223,Settings!$G$9,"-"))))</f>
        <v>-</v>
      </c>
    </row>
    <row r="1220" spans="3:9" x14ac:dyDescent="0.25">
      <c r="C1220" s="12" t="str">
        <f t="shared" si="38"/>
        <v>-</v>
      </c>
      <c r="D1220" s="9" t="str">
        <f t="shared" si="39"/>
        <v>-</v>
      </c>
      <c r="E1220" s="9" t="str">
        <f>IF(C1220="-","-",IF(D1220=maxgameno+2,"blank row 2",IF(D1220=maxgameno+1,"blank row 1",INDEX(FixtureCode!$B$4:$AH$128,MATCH($C1220,FixtureCode!$B$4:$B$128,0),MATCH("G"&amp;D1220&amp;"-T1",FixtureCode!$B$4:$AH$4,0)))))</f>
        <v>-</v>
      </c>
      <c r="F1220" s="13" t="str">
        <f>IF(C1220="-","-",IF(D1220=maxgameno+2,"blank row 2",IF(D1220=maxgameno+1,"blank row 1",INDEX(FixtureCode!$B$4:$AH$128,MATCH($C1220,FixtureCode!$B$4:$B$128,0),MATCH("G"&amp;D1220&amp;"-T2",FixtureCode!$B$4:$AH$4,0)))))</f>
        <v>-</v>
      </c>
      <c r="G1220" s="12" t="str">
        <f>IF(C1220="-","-",IF(AND(ISNUMBER(Fixture!G1224),ISNUMBER(Fixture!I1224),Fixture!F1224&lt;&gt;"BYE",Fixture!J1224&lt;&gt;"BYE"),"Yes","-"))</f>
        <v>-</v>
      </c>
      <c r="H1220" s="9" t="str">
        <f>IF(G1220="-","-",IF(Fixture!G1224&gt;Fixture!I1224,Settings!$G$7,IF(Fixture!G1224=Fixture!I1224,Settings!$G$8,IF(Fixture!G1224&lt;Fixture!I1224,Settings!$G$9,"-"))))</f>
        <v>-</v>
      </c>
      <c r="I1220" s="13" t="str">
        <f>IF(G1220="-","-",IF(Fixture!I1224&gt;Fixture!G1224,Settings!$G$7,IF(Fixture!I1224=Fixture!G1224,Settings!$G$8,IF(Fixture!I1224&lt;Fixture!G1224,Settings!$G$9,"-"))))</f>
        <v>-</v>
      </c>
    </row>
    <row r="1221" spans="3:9" x14ac:dyDescent="0.25">
      <c r="C1221" s="12" t="str">
        <f t="shared" si="38"/>
        <v>-</v>
      </c>
      <c r="D1221" s="9" t="str">
        <f t="shared" si="39"/>
        <v>-</v>
      </c>
      <c r="E1221" s="9" t="str">
        <f>IF(C1221="-","-",IF(D1221=maxgameno+2,"blank row 2",IF(D1221=maxgameno+1,"blank row 1",INDEX(FixtureCode!$B$4:$AH$128,MATCH($C1221,FixtureCode!$B$4:$B$128,0),MATCH("G"&amp;D1221&amp;"-T1",FixtureCode!$B$4:$AH$4,0)))))</f>
        <v>-</v>
      </c>
      <c r="F1221" s="13" t="str">
        <f>IF(C1221="-","-",IF(D1221=maxgameno+2,"blank row 2",IF(D1221=maxgameno+1,"blank row 1",INDEX(FixtureCode!$B$4:$AH$128,MATCH($C1221,FixtureCode!$B$4:$B$128,0),MATCH("G"&amp;D1221&amp;"-T2",FixtureCode!$B$4:$AH$4,0)))))</f>
        <v>-</v>
      </c>
      <c r="G1221" s="12" t="str">
        <f>IF(C1221="-","-",IF(AND(ISNUMBER(Fixture!G1225),ISNUMBER(Fixture!I1225),Fixture!F1225&lt;&gt;"BYE",Fixture!J1225&lt;&gt;"BYE"),"Yes","-"))</f>
        <v>-</v>
      </c>
      <c r="H1221" s="9" t="str">
        <f>IF(G1221="-","-",IF(Fixture!G1225&gt;Fixture!I1225,Settings!$G$7,IF(Fixture!G1225=Fixture!I1225,Settings!$G$8,IF(Fixture!G1225&lt;Fixture!I1225,Settings!$G$9,"-"))))</f>
        <v>-</v>
      </c>
      <c r="I1221" s="13" t="str">
        <f>IF(G1221="-","-",IF(Fixture!I1225&gt;Fixture!G1225,Settings!$G$7,IF(Fixture!I1225=Fixture!G1225,Settings!$G$8,IF(Fixture!I1225&lt;Fixture!G1225,Settings!$G$9,"-"))))</f>
        <v>-</v>
      </c>
    </row>
    <row r="1222" spans="3:9" x14ac:dyDescent="0.25">
      <c r="C1222" s="12" t="str">
        <f t="shared" ref="C1222:C1285" si="40">IF(C1221="-","-",IF(D1221+1&lt;=maxgameno+2,C1221,IF(C1221+1&lt;=maxroundno,C1221+1,"-")))</f>
        <v>-</v>
      </c>
      <c r="D1222" s="9" t="str">
        <f t="shared" ref="D1222:D1285" si="41">IF(C1222="-","-",IF(D1221+1&lt;=maxgameno+2,D1221+1,1))</f>
        <v>-</v>
      </c>
      <c r="E1222" s="9" t="str">
        <f>IF(C1222="-","-",IF(D1222=maxgameno+2,"blank row 2",IF(D1222=maxgameno+1,"blank row 1",INDEX(FixtureCode!$B$4:$AH$128,MATCH($C1222,FixtureCode!$B$4:$B$128,0),MATCH("G"&amp;D1222&amp;"-T1",FixtureCode!$B$4:$AH$4,0)))))</f>
        <v>-</v>
      </c>
      <c r="F1222" s="13" t="str">
        <f>IF(C1222="-","-",IF(D1222=maxgameno+2,"blank row 2",IF(D1222=maxgameno+1,"blank row 1",INDEX(FixtureCode!$B$4:$AH$128,MATCH($C1222,FixtureCode!$B$4:$B$128,0),MATCH("G"&amp;D1222&amp;"-T2",FixtureCode!$B$4:$AH$4,0)))))</f>
        <v>-</v>
      </c>
      <c r="G1222" s="12" t="str">
        <f>IF(C1222="-","-",IF(AND(ISNUMBER(Fixture!G1226),ISNUMBER(Fixture!I1226),Fixture!F1226&lt;&gt;"BYE",Fixture!J1226&lt;&gt;"BYE"),"Yes","-"))</f>
        <v>-</v>
      </c>
      <c r="H1222" s="9" t="str">
        <f>IF(G1222="-","-",IF(Fixture!G1226&gt;Fixture!I1226,Settings!$G$7,IF(Fixture!G1226=Fixture!I1226,Settings!$G$8,IF(Fixture!G1226&lt;Fixture!I1226,Settings!$G$9,"-"))))</f>
        <v>-</v>
      </c>
      <c r="I1222" s="13" t="str">
        <f>IF(G1222="-","-",IF(Fixture!I1226&gt;Fixture!G1226,Settings!$G$7,IF(Fixture!I1226=Fixture!G1226,Settings!$G$8,IF(Fixture!I1226&lt;Fixture!G1226,Settings!$G$9,"-"))))</f>
        <v>-</v>
      </c>
    </row>
    <row r="1223" spans="3:9" x14ac:dyDescent="0.25">
      <c r="C1223" s="12" t="str">
        <f t="shared" si="40"/>
        <v>-</v>
      </c>
      <c r="D1223" s="9" t="str">
        <f t="shared" si="41"/>
        <v>-</v>
      </c>
      <c r="E1223" s="9" t="str">
        <f>IF(C1223="-","-",IF(D1223=maxgameno+2,"blank row 2",IF(D1223=maxgameno+1,"blank row 1",INDEX(FixtureCode!$B$4:$AH$128,MATCH($C1223,FixtureCode!$B$4:$B$128,0),MATCH("G"&amp;D1223&amp;"-T1",FixtureCode!$B$4:$AH$4,0)))))</f>
        <v>-</v>
      </c>
      <c r="F1223" s="13" t="str">
        <f>IF(C1223="-","-",IF(D1223=maxgameno+2,"blank row 2",IF(D1223=maxgameno+1,"blank row 1",INDEX(FixtureCode!$B$4:$AH$128,MATCH($C1223,FixtureCode!$B$4:$B$128,0),MATCH("G"&amp;D1223&amp;"-T2",FixtureCode!$B$4:$AH$4,0)))))</f>
        <v>-</v>
      </c>
      <c r="G1223" s="12" t="str">
        <f>IF(C1223="-","-",IF(AND(ISNUMBER(Fixture!G1227),ISNUMBER(Fixture!I1227),Fixture!F1227&lt;&gt;"BYE",Fixture!J1227&lt;&gt;"BYE"),"Yes","-"))</f>
        <v>-</v>
      </c>
      <c r="H1223" s="9" t="str">
        <f>IF(G1223="-","-",IF(Fixture!G1227&gt;Fixture!I1227,Settings!$G$7,IF(Fixture!G1227=Fixture!I1227,Settings!$G$8,IF(Fixture!G1227&lt;Fixture!I1227,Settings!$G$9,"-"))))</f>
        <v>-</v>
      </c>
      <c r="I1223" s="13" t="str">
        <f>IF(G1223="-","-",IF(Fixture!I1227&gt;Fixture!G1227,Settings!$G$7,IF(Fixture!I1227=Fixture!G1227,Settings!$G$8,IF(Fixture!I1227&lt;Fixture!G1227,Settings!$G$9,"-"))))</f>
        <v>-</v>
      </c>
    </row>
    <row r="1224" spans="3:9" x14ac:dyDescent="0.25">
      <c r="C1224" s="12" t="str">
        <f t="shared" si="40"/>
        <v>-</v>
      </c>
      <c r="D1224" s="9" t="str">
        <f t="shared" si="41"/>
        <v>-</v>
      </c>
      <c r="E1224" s="9" t="str">
        <f>IF(C1224="-","-",IF(D1224=maxgameno+2,"blank row 2",IF(D1224=maxgameno+1,"blank row 1",INDEX(FixtureCode!$B$4:$AH$128,MATCH($C1224,FixtureCode!$B$4:$B$128,0),MATCH("G"&amp;D1224&amp;"-T1",FixtureCode!$B$4:$AH$4,0)))))</f>
        <v>-</v>
      </c>
      <c r="F1224" s="13" t="str">
        <f>IF(C1224="-","-",IF(D1224=maxgameno+2,"blank row 2",IF(D1224=maxgameno+1,"blank row 1",INDEX(FixtureCode!$B$4:$AH$128,MATCH($C1224,FixtureCode!$B$4:$B$128,0),MATCH("G"&amp;D1224&amp;"-T2",FixtureCode!$B$4:$AH$4,0)))))</f>
        <v>-</v>
      </c>
      <c r="G1224" s="12" t="str">
        <f>IF(C1224="-","-",IF(AND(ISNUMBER(Fixture!G1228),ISNUMBER(Fixture!I1228),Fixture!F1228&lt;&gt;"BYE",Fixture!J1228&lt;&gt;"BYE"),"Yes","-"))</f>
        <v>-</v>
      </c>
      <c r="H1224" s="9" t="str">
        <f>IF(G1224="-","-",IF(Fixture!G1228&gt;Fixture!I1228,Settings!$G$7,IF(Fixture!G1228=Fixture!I1228,Settings!$G$8,IF(Fixture!G1228&lt;Fixture!I1228,Settings!$G$9,"-"))))</f>
        <v>-</v>
      </c>
      <c r="I1224" s="13" t="str">
        <f>IF(G1224="-","-",IF(Fixture!I1228&gt;Fixture!G1228,Settings!$G$7,IF(Fixture!I1228=Fixture!G1228,Settings!$G$8,IF(Fixture!I1228&lt;Fixture!G1228,Settings!$G$9,"-"))))</f>
        <v>-</v>
      </c>
    </row>
    <row r="1225" spans="3:9" x14ac:dyDescent="0.25">
      <c r="C1225" s="12" t="str">
        <f t="shared" si="40"/>
        <v>-</v>
      </c>
      <c r="D1225" s="9" t="str">
        <f t="shared" si="41"/>
        <v>-</v>
      </c>
      <c r="E1225" s="9" t="str">
        <f>IF(C1225="-","-",IF(D1225=maxgameno+2,"blank row 2",IF(D1225=maxgameno+1,"blank row 1",INDEX(FixtureCode!$B$4:$AH$128,MATCH($C1225,FixtureCode!$B$4:$B$128,0),MATCH("G"&amp;D1225&amp;"-T1",FixtureCode!$B$4:$AH$4,0)))))</f>
        <v>-</v>
      </c>
      <c r="F1225" s="13" t="str">
        <f>IF(C1225="-","-",IF(D1225=maxgameno+2,"blank row 2",IF(D1225=maxgameno+1,"blank row 1",INDEX(FixtureCode!$B$4:$AH$128,MATCH($C1225,FixtureCode!$B$4:$B$128,0),MATCH("G"&amp;D1225&amp;"-T2",FixtureCode!$B$4:$AH$4,0)))))</f>
        <v>-</v>
      </c>
      <c r="G1225" s="12" t="str">
        <f>IF(C1225="-","-",IF(AND(ISNUMBER(Fixture!G1229),ISNUMBER(Fixture!I1229),Fixture!F1229&lt;&gt;"BYE",Fixture!J1229&lt;&gt;"BYE"),"Yes","-"))</f>
        <v>-</v>
      </c>
      <c r="H1225" s="9" t="str">
        <f>IF(G1225="-","-",IF(Fixture!G1229&gt;Fixture!I1229,Settings!$G$7,IF(Fixture!G1229=Fixture!I1229,Settings!$G$8,IF(Fixture!G1229&lt;Fixture!I1229,Settings!$G$9,"-"))))</f>
        <v>-</v>
      </c>
      <c r="I1225" s="13" t="str">
        <f>IF(G1225="-","-",IF(Fixture!I1229&gt;Fixture!G1229,Settings!$G$7,IF(Fixture!I1229=Fixture!G1229,Settings!$G$8,IF(Fixture!I1229&lt;Fixture!G1229,Settings!$G$9,"-"))))</f>
        <v>-</v>
      </c>
    </row>
    <row r="1226" spans="3:9" x14ac:dyDescent="0.25">
      <c r="C1226" s="12" t="str">
        <f t="shared" si="40"/>
        <v>-</v>
      </c>
      <c r="D1226" s="9" t="str">
        <f t="shared" si="41"/>
        <v>-</v>
      </c>
      <c r="E1226" s="9" t="str">
        <f>IF(C1226="-","-",IF(D1226=maxgameno+2,"blank row 2",IF(D1226=maxgameno+1,"blank row 1",INDEX(FixtureCode!$B$4:$AH$128,MATCH($C1226,FixtureCode!$B$4:$B$128,0),MATCH("G"&amp;D1226&amp;"-T1",FixtureCode!$B$4:$AH$4,0)))))</f>
        <v>-</v>
      </c>
      <c r="F1226" s="13" t="str">
        <f>IF(C1226="-","-",IF(D1226=maxgameno+2,"blank row 2",IF(D1226=maxgameno+1,"blank row 1",INDEX(FixtureCode!$B$4:$AH$128,MATCH($C1226,FixtureCode!$B$4:$B$128,0),MATCH("G"&amp;D1226&amp;"-T2",FixtureCode!$B$4:$AH$4,0)))))</f>
        <v>-</v>
      </c>
      <c r="G1226" s="12" t="str">
        <f>IF(C1226="-","-",IF(AND(ISNUMBER(Fixture!G1230),ISNUMBER(Fixture!I1230),Fixture!F1230&lt;&gt;"BYE",Fixture!J1230&lt;&gt;"BYE"),"Yes","-"))</f>
        <v>-</v>
      </c>
      <c r="H1226" s="9" t="str">
        <f>IF(G1226="-","-",IF(Fixture!G1230&gt;Fixture!I1230,Settings!$G$7,IF(Fixture!G1230=Fixture!I1230,Settings!$G$8,IF(Fixture!G1230&lt;Fixture!I1230,Settings!$G$9,"-"))))</f>
        <v>-</v>
      </c>
      <c r="I1226" s="13" t="str">
        <f>IF(G1226="-","-",IF(Fixture!I1230&gt;Fixture!G1230,Settings!$G$7,IF(Fixture!I1230=Fixture!G1230,Settings!$G$8,IF(Fixture!I1230&lt;Fixture!G1230,Settings!$G$9,"-"))))</f>
        <v>-</v>
      </c>
    </row>
    <row r="1227" spans="3:9" x14ac:dyDescent="0.25">
      <c r="C1227" s="12" t="str">
        <f t="shared" si="40"/>
        <v>-</v>
      </c>
      <c r="D1227" s="9" t="str">
        <f t="shared" si="41"/>
        <v>-</v>
      </c>
      <c r="E1227" s="9" t="str">
        <f>IF(C1227="-","-",IF(D1227=maxgameno+2,"blank row 2",IF(D1227=maxgameno+1,"blank row 1",INDEX(FixtureCode!$B$4:$AH$128,MATCH($C1227,FixtureCode!$B$4:$B$128,0),MATCH("G"&amp;D1227&amp;"-T1",FixtureCode!$B$4:$AH$4,0)))))</f>
        <v>-</v>
      </c>
      <c r="F1227" s="13" t="str">
        <f>IF(C1227="-","-",IF(D1227=maxgameno+2,"blank row 2",IF(D1227=maxgameno+1,"blank row 1",INDEX(FixtureCode!$B$4:$AH$128,MATCH($C1227,FixtureCode!$B$4:$B$128,0),MATCH("G"&amp;D1227&amp;"-T2",FixtureCode!$B$4:$AH$4,0)))))</f>
        <v>-</v>
      </c>
      <c r="G1227" s="12" t="str">
        <f>IF(C1227="-","-",IF(AND(ISNUMBER(Fixture!G1231),ISNUMBER(Fixture!I1231),Fixture!F1231&lt;&gt;"BYE",Fixture!J1231&lt;&gt;"BYE"),"Yes","-"))</f>
        <v>-</v>
      </c>
      <c r="H1227" s="9" t="str">
        <f>IF(G1227="-","-",IF(Fixture!G1231&gt;Fixture!I1231,Settings!$G$7,IF(Fixture!G1231=Fixture!I1231,Settings!$G$8,IF(Fixture!G1231&lt;Fixture!I1231,Settings!$G$9,"-"))))</f>
        <v>-</v>
      </c>
      <c r="I1227" s="13" t="str">
        <f>IF(G1227="-","-",IF(Fixture!I1231&gt;Fixture!G1231,Settings!$G$7,IF(Fixture!I1231=Fixture!G1231,Settings!$G$8,IF(Fixture!I1231&lt;Fixture!G1231,Settings!$G$9,"-"))))</f>
        <v>-</v>
      </c>
    </row>
    <row r="1228" spans="3:9" x14ac:dyDescent="0.25">
      <c r="C1228" s="12" t="str">
        <f t="shared" si="40"/>
        <v>-</v>
      </c>
      <c r="D1228" s="9" t="str">
        <f t="shared" si="41"/>
        <v>-</v>
      </c>
      <c r="E1228" s="9" t="str">
        <f>IF(C1228="-","-",IF(D1228=maxgameno+2,"blank row 2",IF(D1228=maxgameno+1,"blank row 1",INDEX(FixtureCode!$B$4:$AH$128,MATCH($C1228,FixtureCode!$B$4:$B$128,0),MATCH("G"&amp;D1228&amp;"-T1",FixtureCode!$B$4:$AH$4,0)))))</f>
        <v>-</v>
      </c>
      <c r="F1228" s="13" t="str">
        <f>IF(C1228="-","-",IF(D1228=maxgameno+2,"blank row 2",IF(D1228=maxgameno+1,"blank row 1",INDEX(FixtureCode!$B$4:$AH$128,MATCH($C1228,FixtureCode!$B$4:$B$128,0),MATCH("G"&amp;D1228&amp;"-T2",FixtureCode!$B$4:$AH$4,0)))))</f>
        <v>-</v>
      </c>
      <c r="G1228" s="12" t="str">
        <f>IF(C1228="-","-",IF(AND(ISNUMBER(Fixture!G1232),ISNUMBER(Fixture!I1232),Fixture!F1232&lt;&gt;"BYE",Fixture!J1232&lt;&gt;"BYE"),"Yes","-"))</f>
        <v>-</v>
      </c>
      <c r="H1228" s="9" t="str">
        <f>IF(G1228="-","-",IF(Fixture!G1232&gt;Fixture!I1232,Settings!$G$7,IF(Fixture!G1232=Fixture!I1232,Settings!$G$8,IF(Fixture!G1232&lt;Fixture!I1232,Settings!$G$9,"-"))))</f>
        <v>-</v>
      </c>
      <c r="I1228" s="13" t="str">
        <f>IF(G1228="-","-",IF(Fixture!I1232&gt;Fixture!G1232,Settings!$G$7,IF(Fixture!I1232=Fixture!G1232,Settings!$G$8,IF(Fixture!I1232&lt;Fixture!G1232,Settings!$G$9,"-"))))</f>
        <v>-</v>
      </c>
    </row>
    <row r="1229" spans="3:9" x14ac:dyDescent="0.25">
      <c r="C1229" s="12" t="str">
        <f t="shared" si="40"/>
        <v>-</v>
      </c>
      <c r="D1229" s="9" t="str">
        <f t="shared" si="41"/>
        <v>-</v>
      </c>
      <c r="E1229" s="9" t="str">
        <f>IF(C1229="-","-",IF(D1229=maxgameno+2,"blank row 2",IF(D1229=maxgameno+1,"blank row 1",INDEX(FixtureCode!$B$4:$AH$128,MATCH($C1229,FixtureCode!$B$4:$B$128,0),MATCH("G"&amp;D1229&amp;"-T1",FixtureCode!$B$4:$AH$4,0)))))</f>
        <v>-</v>
      </c>
      <c r="F1229" s="13" t="str">
        <f>IF(C1229="-","-",IF(D1229=maxgameno+2,"blank row 2",IF(D1229=maxgameno+1,"blank row 1",INDEX(FixtureCode!$B$4:$AH$128,MATCH($C1229,FixtureCode!$B$4:$B$128,0),MATCH("G"&amp;D1229&amp;"-T2",FixtureCode!$B$4:$AH$4,0)))))</f>
        <v>-</v>
      </c>
      <c r="G1229" s="12" t="str">
        <f>IF(C1229="-","-",IF(AND(ISNUMBER(Fixture!G1233),ISNUMBER(Fixture!I1233),Fixture!F1233&lt;&gt;"BYE",Fixture!J1233&lt;&gt;"BYE"),"Yes","-"))</f>
        <v>-</v>
      </c>
      <c r="H1229" s="9" t="str">
        <f>IF(G1229="-","-",IF(Fixture!G1233&gt;Fixture!I1233,Settings!$G$7,IF(Fixture!G1233=Fixture!I1233,Settings!$G$8,IF(Fixture!G1233&lt;Fixture!I1233,Settings!$G$9,"-"))))</f>
        <v>-</v>
      </c>
      <c r="I1229" s="13" t="str">
        <f>IF(G1229="-","-",IF(Fixture!I1233&gt;Fixture!G1233,Settings!$G$7,IF(Fixture!I1233=Fixture!G1233,Settings!$G$8,IF(Fixture!I1233&lt;Fixture!G1233,Settings!$G$9,"-"))))</f>
        <v>-</v>
      </c>
    </row>
    <row r="1230" spans="3:9" x14ac:dyDescent="0.25">
      <c r="C1230" s="12" t="str">
        <f t="shared" si="40"/>
        <v>-</v>
      </c>
      <c r="D1230" s="9" t="str">
        <f t="shared" si="41"/>
        <v>-</v>
      </c>
      <c r="E1230" s="9" t="str">
        <f>IF(C1230="-","-",IF(D1230=maxgameno+2,"blank row 2",IF(D1230=maxgameno+1,"blank row 1",INDEX(FixtureCode!$B$4:$AH$128,MATCH($C1230,FixtureCode!$B$4:$B$128,0),MATCH("G"&amp;D1230&amp;"-T1",FixtureCode!$B$4:$AH$4,0)))))</f>
        <v>-</v>
      </c>
      <c r="F1230" s="13" t="str">
        <f>IF(C1230="-","-",IF(D1230=maxgameno+2,"blank row 2",IF(D1230=maxgameno+1,"blank row 1",INDEX(FixtureCode!$B$4:$AH$128,MATCH($C1230,FixtureCode!$B$4:$B$128,0),MATCH("G"&amp;D1230&amp;"-T2",FixtureCode!$B$4:$AH$4,0)))))</f>
        <v>-</v>
      </c>
      <c r="G1230" s="12" t="str">
        <f>IF(C1230="-","-",IF(AND(ISNUMBER(Fixture!G1234),ISNUMBER(Fixture!I1234),Fixture!F1234&lt;&gt;"BYE",Fixture!J1234&lt;&gt;"BYE"),"Yes","-"))</f>
        <v>-</v>
      </c>
      <c r="H1230" s="9" t="str">
        <f>IF(G1230="-","-",IF(Fixture!G1234&gt;Fixture!I1234,Settings!$G$7,IF(Fixture!G1234=Fixture!I1234,Settings!$G$8,IF(Fixture!G1234&lt;Fixture!I1234,Settings!$G$9,"-"))))</f>
        <v>-</v>
      </c>
      <c r="I1230" s="13" t="str">
        <f>IF(G1230="-","-",IF(Fixture!I1234&gt;Fixture!G1234,Settings!$G$7,IF(Fixture!I1234=Fixture!G1234,Settings!$G$8,IF(Fixture!I1234&lt;Fixture!G1234,Settings!$G$9,"-"))))</f>
        <v>-</v>
      </c>
    </row>
    <row r="1231" spans="3:9" x14ac:dyDescent="0.25">
      <c r="C1231" s="12" t="str">
        <f t="shared" si="40"/>
        <v>-</v>
      </c>
      <c r="D1231" s="9" t="str">
        <f t="shared" si="41"/>
        <v>-</v>
      </c>
      <c r="E1231" s="9" t="str">
        <f>IF(C1231="-","-",IF(D1231=maxgameno+2,"blank row 2",IF(D1231=maxgameno+1,"blank row 1",INDEX(FixtureCode!$B$4:$AH$128,MATCH($C1231,FixtureCode!$B$4:$B$128,0),MATCH("G"&amp;D1231&amp;"-T1",FixtureCode!$B$4:$AH$4,0)))))</f>
        <v>-</v>
      </c>
      <c r="F1231" s="13" t="str">
        <f>IF(C1231="-","-",IF(D1231=maxgameno+2,"blank row 2",IF(D1231=maxgameno+1,"blank row 1",INDEX(FixtureCode!$B$4:$AH$128,MATCH($C1231,FixtureCode!$B$4:$B$128,0),MATCH("G"&amp;D1231&amp;"-T2",FixtureCode!$B$4:$AH$4,0)))))</f>
        <v>-</v>
      </c>
      <c r="G1231" s="12" t="str">
        <f>IF(C1231="-","-",IF(AND(ISNUMBER(Fixture!G1235),ISNUMBER(Fixture!I1235),Fixture!F1235&lt;&gt;"BYE",Fixture!J1235&lt;&gt;"BYE"),"Yes","-"))</f>
        <v>-</v>
      </c>
      <c r="H1231" s="9" t="str">
        <f>IF(G1231="-","-",IF(Fixture!G1235&gt;Fixture!I1235,Settings!$G$7,IF(Fixture!G1235=Fixture!I1235,Settings!$G$8,IF(Fixture!G1235&lt;Fixture!I1235,Settings!$G$9,"-"))))</f>
        <v>-</v>
      </c>
      <c r="I1231" s="13" t="str">
        <f>IF(G1231="-","-",IF(Fixture!I1235&gt;Fixture!G1235,Settings!$G$7,IF(Fixture!I1235=Fixture!G1235,Settings!$G$8,IF(Fixture!I1235&lt;Fixture!G1235,Settings!$G$9,"-"))))</f>
        <v>-</v>
      </c>
    </row>
    <row r="1232" spans="3:9" x14ac:dyDescent="0.25">
      <c r="C1232" s="12" t="str">
        <f t="shared" si="40"/>
        <v>-</v>
      </c>
      <c r="D1232" s="9" t="str">
        <f t="shared" si="41"/>
        <v>-</v>
      </c>
      <c r="E1232" s="9" t="str">
        <f>IF(C1232="-","-",IF(D1232=maxgameno+2,"blank row 2",IF(D1232=maxgameno+1,"blank row 1",INDEX(FixtureCode!$B$4:$AH$128,MATCH($C1232,FixtureCode!$B$4:$B$128,0),MATCH("G"&amp;D1232&amp;"-T1",FixtureCode!$B$4:$AH$4,0)))))</f>
        <v>-</v>
      </c>
      <c r="F1232" s="13" t="str">
        <f>IF(C1232="-","-",IF(D1232=maxgameno+2,"blank row 2",IF(D1232=maxgameno+1,"blank row 1",INDEX(FixtureCode!$B$4:$AH$128,MATCH($C1232,FixtureCode!$B$4:$B$128,0),MATCH("G"&amp;D1232&amp;"-T2",FixtureCode!$B$4:$AH$4,0)))))</f>
        <v>-</v>
      </c>
      <c r="G1232" s="12" t="str">
        <f>IF(C1232="-","-",IF(AND(ISNUMBER(Fixture!G1236),ISNUMBER(Fixture!I1236),Fixture!F1236&lt;&gt;"BYE",Fixture!J1236&lt;&gt;"BYE"),"Yes","-"))</f>
        <v>-</v>
      </c>
      <c r="H1232" s="9" t="str">
        <f>IF(G1232="-","-",IF(Fixture!G1236&gt;Fixture!I1236,Settings!$G$7,IF(Fixture!G1236=Fixture!I1236,Settings!$G$8,IF(Fixture!G1236&lt;Fixture!I1236,Settings!$G$9,"-"))))</f>
        <v>-</v>
      </c>
      <c r="I1232" s="13" t="str">
        <f>IF(G1232="-","-",IF(Fixture!I1236&gt;Fixture!G1236,Settings!$G$7,IF(Fixture!I1236=Fixture!G1236,Settings!$G$8,IF(Fixture!I1236&lt;Fixture!G1236,Settings!$G$9,"-"))))</f>
        <v>-</v>
      </c>
    </row>
    <row r="1233" spans="3:9" x14ac:dyDescent="0.25">
      <c r="C1233" s="12" t="str">
        <f t="shared" si="40"/>
        <v>-</v>
      </c>
      <c r="D1233" s="9" t="str">
        <f t="shared" si="41"/>
        <v>-</v>
      </c>
      <c r="E1233" s="9" t="str">
        <f>IF(C1233="-","-",IF(D1233=maxgameno+2,"blank row 2",IF(D1233=maxgameno+1,"blank row 1",INDEX(FixtureCode!$B$4:$AH$128,MATCH($C1233,FixtureCode!$B$4:$B$128,0),MATCH("G"&amp;D1233&amp;"-T1",FixtureCode!$B$4:$AH$4,0)))))</f>
        <v>-</v>
      </c>
      <c r="F1233" s="13" t="str">
        <f>IF(C1233="-","-",IF(D1233=maxgameno+2,"blank row 2",IF(D1233=maxgameno+1,"blank row 1",INDEX(FixtureCode!$B$4:$AH$128,MATCH($C1233,FixtureCode!$B$4:$B$128,0),MATCH("G"&amp;D1233&amp;"-T2",FixtureCode!$B$4:$AH$4,0)))))</f>
        <v>-</v>
      </c>
      <c r="G1233" s="12" t="str">
        <f>IF(C1233="-","-",IF(AND(ISNUMBER(Fixture!G1237),ISNUMBER(Fixture!I1237),Fixture!F1237&lt;&gt;"BYE",Fixture!J1237&lt;&gt;"BYE"),"Yes","-"))</f>
        <v>-</v>
      </c>
      <c r="H1233" s="9" t="str">
        <f>IF(G1233="-","-",IF(Fixture!G1237&gt;Fixture!I1237,Settings!$G$7,IF(Fixture!G1237=Fixture!I1237,Settings!$G$8,IF(Fixture!G1237&lt;Fixture!I1237,Settings!$G$9,"-"))))</f>
        <v>-</v>
      </c>
      <c r="I1233" s="13" t="str">
        <f>IF(G1233="-","-",IF(Fixture!I1237&gt;Fixture!G1237,Settings!$G$7,IF(Fixture!I1237=Fixture!G1237,Settings!$G$8,IF(Fixture!I1237&lt;Fixture!G1237,Settings!$G$9,"-"))))</f>
        <v>-</v>
      </c>
    </row>
    <row r="1234" spans="3:9" x14ac:dyDescent="0.25">
      <c r="C1234" s="12" t="str">
        <f t="shared" si="40"/>
        <v>-</v>
      </c>
      <c r="D1234" s="9" t="str">
        <f t="shared" si="41"/>
        <v>-</v>
      </c>
      <c r="E1234" s="9" t="str">
        <f>IF(C1234="-","-",IF(D1234=maxgameno+2,"blank row 2",IF(D1234=maxgameno+1,"blank row 1",INDEX(FixtureCode!$B$4:$AH$128,MATCH($C1234,FixtureCode!$B$4:$B$128,0),MATCH("G"&amp;D1234&amp;"-T1",FixtureCode!$B$4:$AH$4,0)))))</f>
        <v>-</v>
      </c>
      <c r="F1234" s="13" t="str">
        <f>IF(C1234="-","-",IF(D1234=maxgameno+2,"blank row 2",IF(D1234=maxgameno+1,"blank row 1",INDEX(FixtureCode!$B$4:$AH$128,MATCH($C1234,FixtureCode!$B$4:$B$128,0),MATCH("G"&amp;D1234&amp;"-T2",FixtureCode!$B$4:$AH$4,0)))))</f>
        <v>-</v>
      </c>
      <c r="G1234" s="12" t="str">
        <f>IF(C1234="-","-",IF(AND(ISNUMBER(Fixture!G1238),ISNUMBER(Fixture!I1238),Fixture!F1238&lt;&gt;"BYE",Fixture!J1238&lt;&gt;"BYE"),"Yes","-"))</f>
        <v>-</v>
      </c>
      <c r="H1234" s="9" t="str">
        <f>IF(G1234="-","-",IF(Fixture!G1238&gt;Fixture!I1238,Settings!$G$7,IF(Fixture!G1238=Fixture!I1238,Settings!$G$8,IF(Fixture!G1238&lt;Fixture!I1238,Settings!$G$9,"-"))))</f>
        <v>-</v>
      </c>
      <c r="I1234" s="13" t="str">
        <f>IF(G1234="-","-",IF(Fixture!I1238&gt;Fixture!G1238,Settings!$G$7,IF(Fixture!I1238=Fixture!G1238,Settings!$G$8,IF(Fixture!I1238&lt;Fixture!G1238,Settings!$G$9,"-"))))</f>
        <v>-</v>
      </c>
    </row>
    <row r="1235" spans="3:9" x14ac:dyDescent="0.25">
      <c r="C1235" s="12" t="str">
        <f t="shared" si="40"/>
        <v>-</v>
      </c>
      <c r="D1235" s="9" t="str">
        <f t="shared" si="41"/>
        <v>-</v>
      </c>
      <c r="E1235" s="9" t="str">
        <f>IF(C1235="-","-",IF(D1235=maxgameno+2,"blank row 2",IF(D1235=maxgameno+1,"blank row 1",INDEX(FixtureCode!$B$4:$AH$128,MATCH($C1235,FixtureCode!$B$4:$B$128,0),MATCH("G"&amp;D1235&amp;"-T1",FixtureCode!$B$4:$AH$4,0)))))</f>
        <v>-</v>
      </c>
      <c r="F1235" s="13" t="str">
        <f>IF(C1235="-","-",IF(D1235=maxgameno+2,"blank row 2",IF(D1235=maxgameno+1,"blank row 1",INDEX(FixtureCode!$B$4:$AH$128,MATCH($C1235,FixtureCode!$B$4:$B$128,0),MATCH("G"&amp;D1235&amp;"-T2",FixtureCode!$B$4:$AH$4,0)))))</f>
        <v>-</v>
      </c>
      <c r="G1235" s="12" t="str">
        <f>IF(C1235="-","-",IF(AND(ISNUMBER(Fixture!G1239),ISNUMBER(Fixture!I1239),Fixture!F1239&lt;&gt;"BYE",Fixture!J1239&lt;&gt;"BYE"),"Yes","-"))</f>
        <v>-</v>
      </c>
      <c r="H1235" s="9" t="str">
        <f>IF(G1235="-","-",IF(Fixture!G1239&gt;Fixture!I1239,Settings!$G$7,IF(Fixture!G1239=Fixture!I1239,Settings!$G$8,IF(Fixture!G1239&lt;Fixture!I1239,Settings!$G$9,"-"))))</f>
        <v>-</v>
      </c>
      <c r="I1235" s="13" t="str">
        <f>IF(G1235="-","-",IF(Fixture!I1239&gt;Fixture!G1239,Settings!$G$7,IF(Fixture!I1239=Fixture!G1239,Settings!$G$8,IF(Fixture!I1239&lt;Fixture!G1239,Settings!$G$9,"-"))))</f>
        <v>-</v>
      </c>
    </row>
    <row r="1236" spans="3:9" x14ac:dyDescent="0.25">
      <c r="C1236" s="12" t="str">
        <f t="shared" si="40"/>
        <v>-</v>
      </c>
      <c r="D1236" s="9" t="str">
        <f t="shared" si="41"/>
        <v>-</v>
      </c>
      <c r="E1236" s="9" t="str">
        <f>IF(C1236="-","-",IF(D1236=maxgameno+2,"blank row 2",IF(D1236=maxgameno+1,"blank row 1",INDEX(FixtureCode!$B$4:$AH$128,MATCH($C1236,FixtureCode!$B$4:$B$128,0),MATCH("G"&amp;D1236&amp;"-T1",FixtureCode!$B$4:$AH$4,0)))))</f>
        <v>-</v>
      </c>
      <c r="F1236" s="13" t="str">
        <f>IF(C1236="-","-",IF(D1236=maxgameno+2,"blank row 2",IF(D1236=maxgameno+1,"blank row 1",INDEX(FixtureCode!$B$4:$AH$128,MATCH($C1236,FixtureCode!$B$4:$B$128,0),MATCH("G"&amp;D1236&amp;"-T2",FixtureCode!$B$4:$AH$4,0)))))</f>
        <v>-</v>
      </c>
      <c r="G1236" s="12" t="str">
        <f>IF(C1236="-","-",IF(AND(ISNUMBER(Fixture!G1240),ISNUMBER(Fixture!I1240),Fixture!F1240&lt;&gt;"BYE",Fixture!J1240&lt;&gt;"BYE"),"Yes","-"))</f>
        <v>-</v>
      </c>
      <c r="H1236" s="9" t="str">
        <f>IF(G1236="-","-",IF(Fixture!G1240&gt;Fixture!I1240,Settings!$G$7,IF(Fixture!G1240=Fixture!I1240,Settings!$G$8,IF(Fixture!G1240&lt;Fixture!I1240,Settings!$G$9,"-"))))</f>
        <v>-</v>
      </c>
      <c r="I1236" s="13" t="str">
        <f>IF(G1236="-","-",IF(Fixture!I1240&gt;Fixture!G1240,Settings!$G$7,IF(Fixture!I1240=Fixture!G1240,Settings!$G$8,IF(Fixture!I1240&lt;Fixture!G1240,Settings!$G$9,"-"))))</f>
        <v>-</v>
      </c>
    </row>
    <row r="1237" spans="3:9" x14ac:dyDescent="0.25">
      <c r="C1237" s="12" t="str">
        <f t="shared" si="40"/>
        <v>-</v>
      </c>
      <c r="D1237" s="9" t="str">
        <f t="shared" si="41"/>
        <v>-</v>
      </c>
      <c r="E1237" s="9" t="str">
        <f>IF(C1237="-","-",IF(D1237=maxgameno+2,"blank row 2",IF(D1237=maxgameno+1,"blank row 1",INDEX(FixtureCode!$B$4:$AH$128,MATCH($C1237,FixtureCode!$B$4:$B$128,0),MATCH("G"&amp;D1237&amp;"-T1",FixtureCode!$B$4:$AH$4,0)))))</f>
        <v>-</v>
      </c>
      <c r="F1237" s="13" t="str">
        <f>IF(C1237="-","-",IF(D1237=maxgameno+2,"blank row 2",IF(D1237=maxgameno+1,"blank row 1",INDEX(FixtureCode!$B$4:$AH$128,MATCH($C1237,FixtureCode!$B$4:$B$128,0),MATCH("G"&amp;D1237&amp;"-T2",FixtureCode!$B$4:$AH$4,0)))))</f>
        <v>-</v>
      </c>
      <c r="G1237" s="12" t="str">
        <f>IF(C1237="-","-",IF(AND(ISNUMBER(Fixture!G1241),ISNUMBER(Fixture!I1241),Fixture!F1241&lt;&gt;"BYE",Fixture!J1241&lt;&gt;"BYE"),"Yes","-"))</f>
        <v>-</v>
      </c>
      <c r="H1237" s="9" t="str">
        <f>IF(G1237="-","-",IF(Fixture!G1241&gt;Fixture!I1241,Settings!$G$7,IF(Fixture!G1241=Fixture!I1241,Settings!$G$8,IF(Fixture!G1241&lt;Fixture!I1241,Settings!$G$9,"-"))))</f>
        <v>-</v>
      </c>
      <c r="I1237" s="13" t="str">
        <f>IF(G1237="-","-",IF(Fixture!I1241&gt;Fixture!G1241,Settings!$G$7,IF(Fixture!I1241=Fixture!G1241,Settings!$G$8,IF(Fixture!I1241&lt;Fixture!G1241,Settings!$G$9,"-"))))</f>
        <v>-</v>
      </c>
    </row>
    <row r="1238" spans="3:9" x14ac:dyDescent="0.25">
      <c r="C1238" s="12" t="str">
        <f t="shared" si="40"/>
        <v>-</v>
      </c>
      <c r="D1238" s="9" t="str">
        <f t="shared" si="41"/>
        <v>-</v>
      </c>
      <c r="E1238" s="9" t="str">
        <f>IF(C1238="-","-",IF(D1238=maxgameno+2,"blank row 2",IF(D1238=maxgameno+1,"blank row 1",INDEX(FixtureCode!$B$4:$AH$128,MATCH($C1238,FixtureCode!$B$4:$B$128,0),MATCH("G"&amp;D1238&amp;"-T1",FixtureCode!$B$4:$AH$4,0)))))</f>
        <v>-</v>
      </c>
      <c r="F1238" s="13" t="str">
        <f>IF(C1238="-","-",IF(D1238=maxgameno+2,"blank row 2",IF(D1238=maxgameno+1,"blank row 1",INDEX(FixtureCode!$B$4:$AH$128,MATCH($C1238,FixtureCode!$B$4:$B$128,0),MATCH("G"&amp;D1238&amp;"-T2",FixtureCode!$B$4:$AH$4,0)))))</f>
        <v>-</v>
      </c>
      <c r="G1238" s="12" t="str">
        <f>IF(C1238="-","-",IF(AND(ISNUMBER(Fixture!G1242),ISNUMBER(Fixture!I1242),Fixture!F1242&lt;&gt;"BYE",Fixture!J1242&lt;&gt;"BYE"),"Yes","-"))</f>
        <v>-</v>
      </c>
      <c r="H1238" s="9" t="str">
        <f>IF(G1238="-","-",IF(Fixture!G1242&gt;Fixture!I1242,Settings!$G$7,IF(Fixture!G1242=Fixture!I1242,Settings!$G$8,IF(Fixture!G1242&lt;Fixture!I1242,Settings!$G$9,"-"))))</f>
        <v>-</v>
      </c>
      <c r="I1238" s="13" t="str">
        <f>IF(G1238="-","-",IF(Fixture!I1242&gt;Fixture!G1242,Settings!$G$7,IF(Fixture!I1242=Fixture!G1242,Settings!$G$8,IF(Fixture!I1242&lt;Fixture!G1242,Settings!$G$9,"-"))))</f>
        <v>-</v>
      </c>
    </row>
    <row r="1239" spans="3:9" x14ac:dyDescent="0.25">
      <c r="C1239" s="12" t="str">
        <f t="shared" si="40"/>
        <v>-</v>
      </c>
      <c r="D1239" s="9" t="str">
        <f t="shared" si="41"/>
        <v>-</v>
      </c>
      <c r="E1239" s="9" t="str">
        <f>IF(C1239="-","-",IF(D1239=maxgameno+2,"blank row 2",IF(D1239=maxgameno+1,"blank row 1",INDEX(FixtureCode!$B$4:$AH$128,MATCH($C1239,FixtureCode!$B$4:$B$128,0),MATCH("G"&amp;D1239&amp;"-T1",FixtureCode!$B$4:$AH$4,0)))))</f>
        <v>-</v>
      </c>
      <c r="F1239" s="13" t="str">
        <f>IF(C1239="-","-",IF(D1239=maxgameno+2,"blank row 2",IF(D1239=maxgameno+1,"blank row 1",INDEX(FixtureCode!$B$4:$AH$128,MATCH($C1239,FixtureCode!$B$4:$B$128,0),MATCH("G"&amp;D1239&amp;"-T2",FixtureCode!$B$4:$AH$4,0)))))</f>
        <v>-</v>
      </c>
      <c r="G1239" s="12" t="str">
        <f>IF(C1239="-","-",IF(AND(ISNUMBER(Fixture!G1243),ISNUMBER(Fixture!I1243),Fixture!F1243&lt;&gt;"BYE",Fixture!J1243&lt;&gt;"BYE"),"Yes","-"))</f>
        <v>-</v>
      </c>
      <c r="H1239" s="9" t="str">
        <f>IF(G1239="-","-",IF(Fixture!G1243&gt;Fixture!I1243,Settings!$G$7,IF(Fixture!G1243=Fixture!I1243,Settings!$G$8,IF(Fixture!G1243&lt;Fixture!I1243,Settings!$G$9,"-"))))</f>
        <v>-</v>
      </c>
      <c r="I1239" s="13" t="str">
        <f>IF(G1239="-","-",IF(Fixture!I1243&gt;Fixture!G1243,Settings!$G$7,IF(Fixture!I1243=Fixture!G1243,Settings!$G$8,IF(Fixture!I1243&lt;Fixture!G1243,Settings!$G$9,"-"))))</f>
        <v>-</v>
      </c>
    </row>
    <row r="1240" spans="3:9" x14ac:dyDescent="0.25">
      <c r="C1240" s="12" t="str">
        <f t="shared" si="40"/>
        <v>-</v>
      </c>
      <c r="D1240" s="9" t="str">
        <f t="shared" si="41"/>
        <v>-</v>
      </c>
      <c r="E1240" s="9" t="str">
        <f>IF(C1240="-","-",IF(D1240=maxgameno+2,"blank row 2",IF(D1240=maxgameno+1,"blank row 1",INDEX(FixtureCode!$B$4:$AH$128,MATCH($C1240,FixtureCode!$B$4:$B$128,0),MATCH("G"&amp;D1240&amp;"-T1",FixtureCode!$B$4:$AH$4,0)))))</f>
        <v>-</v>
      </c>
      <c r="F1240" s="13" t="str">
        <f>IF(C1240="-","-",IF(D1240=maxgameno+2,"blank row 2",IF(D1240=maxgameno+1,"blank row 1",INDEX(FixtureCode!$B$4:$AH$128,MATCH($C1240,FixtureCode!$B$4:$B$128,0),MATCH("G"&amp;D1240&amp;"-T2",FixtureCode!$B$4:$AH$4,0)))))</f>
        <v>-</v>
      </c>
      <c r="G1240" s="12" t="str">
        <f>IF(C1240="-","-",IF(AND(ISNUMBER(Fixture!G1244),ISNUMBER(Fixture!I1244),Fixture!F1244&lt;&gt;"BYE",Fixture!J1244&lt;&gt;"BYE"),"Yes","-"))</f>
        <v>-</v>
      </c>
      <c r="H1240" s="9" t="str">
        <f>IF(G1240="-","-",IF(Fixture!G1244&gt;Fixture!I1244,Settings!$G$7,IF(Fixture!G1244=Fixture!I1244,Settings!$G$8,IF(Fixture!G1244&lt;Fixture!I1244,Settings!$G$9,"-"))))</f>
        <v>-</v>
      </c>
      <c r="I1240" s="13" t="str">
        <f>IF(G1240="-","-",IF(Fixture!I1244&gt;Fixture!G1244,Settings!$G$7,IF(Fixture!I1244=Fixture!G1244,Settings!$G$8,IF(Fixture!I1244&lt;Fixture!G1244,Settings!$G$9,"-"))))</f>
        <v>-</v>
      </c>
    </row>
    <row r="1241" spans="3:9" x14ac:dyDescent="0.25">
      <c r="C1241" s="12" t="str">
        <f t="shared" si="40"/>
        <v>-</v>
      </c>
      <c r="D1241" s="9" t="str">
        <f t="shared" si="41"/>
        <v>-</v>
      </c>
      <c r="E1241" s="9" t="str">
        <f>IF(C1241="-","-",IF(D1241=maxgameno+2,"blank row 2",IF(D1241=maxgameno+1,"blank row 1",INDEX(FixtureCode!$B$4:$AH$128,MATCH($C1241,FixtureCode!$B$4:$B$128,0),MATCH("G"&amp;D1241&amp;"-T1",FixtureCode!$B$4:$AH$4,0)))))</f>
        <v>-</v>
      </c>
      <c r="F1241" s="13" t="str">
        <f>IF(C1241="-","-",IF(D1241=maxgameno+2,"blank row 2",IF(D1241=maxgameno+1,"blank row 1",INDEX(FixtureCode!$B$4:$AH$128,MATCH($C1241,FixtureCode!$B$4:$B$128,0),MATCH("G"&amp;D1241&amp;"-T2",FixtureCode!$B$4:$AH$4,0)))))</f>
        <v>-</v>
      </c>
      <c r="G1241" s="12" t="str">
        <f>IF(C1241="-","-",IF(AND(ISNUMBER(Fixture!G1245),ISNUMBER(Fixture!I1245),Fixture!F1245&lt;&gt;"BYE",Fixture!J1245&lt;&gt;"BYE"),"Yes","-"))</f>
        <v>-</v>
      </c>
      <c r="H1241" s="9" t="str">
        <f>IF(G1241="-","-",IF(Fixture!G1245&gt;Fixture!I1245,Settings!$G$7,IF(Fixture!G1245=Fixture!I1245,Settings!$G$8,IF(Fixture!G1245&lt;Fixture!I1245,Settings!$G$9,"-"))))</f>
        <v>-</v>
      </c>
      <c r="I1241" s="13" t="str">
        <f>IF(G1241="-","-",IF(Fixture!I1245&gt;Fixture!G1245,Settings!$G$7,IF(Fixture!I1245=Fixture!G1245,Settings!$G$8,IF(Fixture!I1245&lt;Fixture!G1245,Settings!$G$9,"-"))))</f>
        <v>-</v>
      </c>
    </row>
    <row r="1242" spans="3:9" x14ac:dyDescent="0.25">
      <c r="C1242" s="12" t="str">
        <f t="shared" si="40"/>
        <v>-</v>
      </c>
      <c r="D1242" s="9" t="str">
        <f t="shared" si="41"/>
        <v>-</v>
      </c>
      <c r="E1242" s="9" t="str">
        <f>IF(C1242="-","-",IF(D1242=maxgameno+2,"blank row 2",IF(D1242=maxgameno+1,"blank row 1",INDEX(FixtureCode!$B$4:$AH$128,MATCH($C1242,FixtureCode!$B$4:$B$128,0),MATCH("G"&amp;D1242&amp;"-T1",FixtureCode!$B$4:$AH$4,0)))))</f>
        <v>-</v>
      </c>
      <c r="F1242" s="13" t="str">
        <f>IF(C1242="-","-",IF(D1242=maxgameno+2,"blank row 2",IF(D1242=maxgameno+1,"blank row 1",INDEX(FixtureCode!$B$4:$AH$128,MATCH($C1242,FixtureCode!$B$4:$B$128,0),MATCH("G"&amp;D1242&amp;"-T2",FixtureCode!$B$4:$AH$4,0)))))</f>
        <v>-</v>
      </c>
      <c r="G1242" s="12" t="str">
        <f>IF(C1242="-","-",IF(AND(ISNUMBER(Fixture!G1246),ISNUMBER(Fixture!I1246),Fixture!F1246&lt;&gt;"BYE",Fixture!J1246&lt;&gt;"BYE"),"Yes","-"))</f>
        <v>-</v>
      </c>
      <c r="H1242" s="9" t="str">
        <f>IF(G1242="-","-",IF(Fixture!G1246&gt;Fixture!I1246,Settings!$G$7,IF(Fixture!G1246=Fixture!I1246,Settings!$G$8,IF(Fixture!G1246&lt;Fixture!I1246,Settings!$G$9,"-"))))</f>
        <v>-</v>
      </c>
      <c r="I1242" s="13" t="str">
        <f>IF(G1242="-","-",IF(Fixture!I1246&gt;Fixture!G1246,Settings!$G$7,IF(Fixture!I1246=Fixture!G1246,Settings!$G$8,IF(Fixture!I1246&lt;Fixture!G1246,Settings!$G$9,"-"))))</f>
        <v>-</v>
      </c>
    </row>
    <row r="1243" spans="3:9" x14ac:dyDescent="0.25">
      <c r="C1243" s="12" t="str">
        <f t="shared" si="40"/>
        <v>-</v>
      </c>
      <c r="D1243" s="9" t="str">
        <f t="shared" si="41"/>
        <v>-</v>
      </c>
      <c r="E1243" s="9" t="str">
        <f>IF(C1243="-","-",IF(D1243=maxgameno+2,"blank row 2",IF(D1243=maxgameno+1,"blank row 1",INDEX(FixtureCode!$B$4:$AH$128,MATCH($C1243,FixtureCode!$B$4:$B$128,0),MATCH("G"&amp;D1243&amp;"-T1",FixtureCode!$B$4:$AH$4,0)))))</f>
        <v>-</v>
      </c>
      <c r="F1243" s="13" t="str">
        <f>IF(C1243="-","-",IF(D1243=maxgameno+2,"blank row 2",IF(D1243=maxgameno+1,"blank row 1",INDEX(FixtureCode!$B$4:$AH$128,MATCH($C1243,FixtureCode!$B$4:$B$128,0),MATCH("G"&amp;D1243&amp;"-T2",FixtureCode!$B$4:$AH$4,0)))))</f>
        <v>-</v>
      </c>
      <c r="G1243" s="12" t="str">
        <f>IF(C1243="-","-",IF(AND(ISNUMBER(Fixture!G1247),ISNUMBER(Fixture!I1247),Fixture!F1247&lt;&gt;"BYE",Fixture!J1247&lt;&gt;"BYE"),"Yes","-"))</f>
        <v>-</v>
      </c>
      <c r="H1243" s="9" t="str">
        <f>IF(G1243="-","-",IF(Fixture!G1247&gt;Fixture!I1247,Settings!$G$7,IF(Fixture!G1247=Fixture!I1247,Settings!$G$8,IF(Fixture!G1247&lt;Fixture!I1247,Settings!$G$9,"-"))))</f>
        <v>-</v>
      </c>
      <c r="I1243" s="13" t="str">
        <f>IF(G1243="-","-",IF(Fixture!I1247&gt;Fixture!G1247,Settings!$G$7,IF(Fixture!I1247=Fixture!G1247,Settings!$G$8,IF(Fixture!I1247&lt;Fixture!G1247,Settings!$G$9,"-"))))</f>
        <v>-</v>
      </c>
    </row>
    <row r="1244" spans="3:9" x14ac:dyDescent="0.25">
      <c r="C1244" s="12" t="str">
        <f t="shared" si="40"/>
        <v>-</v>
      </c>
      <c r="D1244" s="9" t="str">
        <f t="shared" si="41"/>
        <v>-</v>
      </c>
      <c r="E1244" s="9" t="str">
        <f>IF(C1244="-","-",IF(D1244=maxgameno+2,"blank row 2",IF(D1244=maxgameno+1,"blank row 1",INDEX(FixtureCode!$B$4:$AH$128,MATCH($C1244,FixtureCode!$B$4:$B$128,0),MATCH("G"&amp;D1244&amp;"-T1",FixtureCode!$B$4:$AH$4,0)))))</f>
        <v>-</v>
      </c>
      <c r="F1244" s="13" t="str">
        <f>IF(C1244="-","-",IF(D1244=maxgameno+2,"blank row 2",IF(D1244=maxgameno+1,"blank row 1",INDEX(FixtureCode!$B$4:$AH$128,MATCH($C1244,FixtureCode!$B$4:$B$128,0),MATCH("G"&amp;D1244&amp;"-T2",FixtureCode!$B$4:$AH$4,0)))))</f>
        <v>-</v>
      </c>
      <c r="G1244" s="12" t="str">
        <f>IF(C1244="-","-",IF(AND(ISNUMBER(Fixture!G1248),ISNUMBER(Fixture!I1248),Fixture!F1248&lt;&gt;"BYE",Fixture!J1248&lt;&gt;"BYE"),"Yes","-"))</f>
        <v>-</v>
      </c>
      <c r="H1244" s="9" t="str">
        <f>IF(G1244="-","-",IF(Fixture!G1248&gt;Fixture!I1248,Settings!$G$7,IF(Fixture!G1248=Fixture!I1248,Settings!$G$8,IF(Fixture!G1248&lt;Fixture!I1248,Settings!$G$9,"-"))))</f>
        <v>-</v>
      </c>
      <c r="I1244" s="13" t="str">
        <f>IF(G1244="-","-",IF(Fixture!I1248&gt;Fixture!G1248,Settings!$G$7,IF(Fixture!I1248=Fixture!G1248,Settings!$G$8,IF(Fixture!I1248&lt;Fixture!G1248,Settings!$G$9,"-"))))</f>
        <v>-</v>
      </c>
    </row>
    <row r="1245" spans="3:9" x14ac:dyDescent="0.25">
      <c r="C1245" s="12" t="str">
        <f t="shared" si="40"/>
        <v>-</v>
      </c>
      <c r="D1245" s="9" t="str">
        <f t="shared" si="41"/>
        <v>-</v>
      </c>
      <c r="E1245" s="9" t="str">
        <f>IF(C1245="-","-",IF(D1245=maxgameno+2,"blank row 2",IF(D1245=maxgameno+1,"blank row 1",INDEX(FixtureCode!$B$4:$AH$128,MATCH($C1245,FixtureCode!$B$4:$B$128,0),MATCH("G"&amp;D1245&amp;"-T1",FixtureCode!$B$4:$AH$4,0)))))</f>
        <v>-</v>
      </c>
      <c r="F1245" s="13" t="str">
        <f>IF(C1245="-","-",IF(D1245=maxgameno+2,"blank row 2",IF(D1245=maxgameno+1,"blank row 1",INDEX(FixtureCode!$B$4:$AH$128,MATCH($C1245,FixtureCode!$B$4:$B$128,0),MATCH("G"&amp;D1245&amp;"-T2",FixtureCode!$B$4:$AH$4,0)))))</f>
        <v>-</v>
      </c>
      <c r="G1245" s="12" t="str">
        <f>IF(C1245="-","-",IF(AND(ISNUMBER(Fixture!G1249),ISNUMBER(Fixture!I1249),Fixture!F1249&lt;&gt;"BYE",Fixture!J1249&lt;&gt;"BYE"),"Yes","-"))</f>
        <v>-</v>
      </c>
      <c r="H1245" s="9" t="str">
        <f>IF(G1245="-","-",IF(Fixture!G1249&gt;Fixture!I1249,Settings!$G$7,IF(Fixture!G1249=Fixture!I1249,Settings!$G$8,IF(Fixture!G1249&lt;Fixture!I1249,Settings!$G$9,"-"))))</f>
        <v>-</v>
      </c>
      <c r="I1245" s="13" t="str">
        <f>IF(G1245="-","-",IF(Fixture!I1249&gt;Fixture!G1249,Settings!$G$7,IF(Fixture!I1249=Fixture!G1249,Settings!$G$8,IF(Fixture!I1249&lt;Fixture!G1249,Settings!$G$9,"-"))))</f>
        <v>-</v>
      </c>
    </row>
    <row r="1246" spans="3:9" x14ac:dyDescent="0.25">
      <c r="C1246" s="12" t="str">
        <f t="shared" si="40"/>
        <v>-</v>
      </c>
      <c r="D1246" s="9" t="str">
        <f t="shared" si="41"/>
        <v>-</v>
      </c>
      <c r="E1246" s="9" t="str">
        <f>IF(C1246="-","-",IF(D1246=maxgameno+2,"blank row 2",IF(D1246=maxgameno+1,"blank row 1",INDEX(FixtureCode!$B$4:$AH$128,MATCH($C1246,FixtureCode!$B$4:$B$128,0),MATCH("G"&amp;D1246&amp;"-T1",FixtureCode!$B$4:$AH$4,0)))))</f>
        <v>-</v>
      </c>
      <c r="F1246" s="13" t="str">
        <f>IF(C1246="-","-",IF(D1246=maxgameno+2,"blank row 2",IF(D1246=maxgameno+1,"blank row 1",INDEX(FixtureCode!$B$4:$AH$128,MATCH($C1246,FixtureCode!$B$4:$B$128,0),MATCH("G"&amp;D1246&amp;"-T2",FixtureCode!$B$4:$AH$4,0)))))</f>
        <v>-</v>
      </c>
      <c r="G1246" s="12" t="str">
        <f>IF(C1246="-","-",IF(AND(ISNUMBER(Fixture!G1250),ISNUMBER(Fixture!I1250),Fixture!F1250&lt;&gt;"BYE",Fixture!J1250&lt;&gt;"BYE"),"Yes","-"))</f>
        <v>-</v>
      </c>
      <c r="H1246" s="9" t="str">
        <f>IF(G1246="-","-",IF(Fixture!G1250&gt;Fixture!I1250,Settings!$G$7,IF(Fixture!G1250=Fixture!I1250,Settings!$G$8,IF(Fixture!G1250&lt;Fixture!I1250,Settings!$G$9,"-"))))</f>
        <v>-</v>
      </c>
      <c r="I1246" s="13" t="str">
        <f>IF(G1246="-","-",IF(Fixture!I1250&gt;Fixture!G1250,Settings!$G$7,IF(Fixture!I1250=Fixture!G1250,Settings!$G$8,IF(Fixture!I1250&lt;Fixture!G1250,Settings!$G$9,"-"))))</f>
        <v>-</v>
      </c>
    </row>
    <row r="1247" spans="3:9" x14ac:dyDescent="0.25">
      <c r="C1247" s="12" t="str">
        <f t="shared" si="40"/>
        <v>-</v>
      </c>
      <c r="D1247" s="9" t="str">
        <f t="shared" si="41"/>
        <v>-</v>
      </c>
      <c r="E1247" s="9" t="str">
        <f>IF(C1247="-","-",IF(D1247=maxgameno+2,"blank row 2",IF(D1247=maxgameno+1,"blank row 1",INDEX(FixtureCode!$B$4:$AH$128,MATCH($C1247,FixtureCode!$B$4:$B$128,0),MATCH("G"&amp;D1247&amp;"-T1",FixtureCode!$B$4:$AH$4,0)))))</f>
        <v>-</v>
      </c>
      <c r="F1247" s="13" t="str">
        <f>IF(C1247="-","-",IF(D1247=maxgameno+2,"blank row 2",IF(D1247=maxgameno+1,"blank row 1",INDEX(FixtureCode!$B$4:$AH$128,MATCH($C1247,FixtureCode!$B$4:$B$128,0),MATCH("G"&amp;D1247&amp;"-T2",FixtureCode!$B$4:$AH$4,0)))))</f>
        <v>-</v>
      </c>
      <c r="G1247" s="12" t="str">
        <f>IF(C1247="-","-",IF(AND(ISNUMBER(Fixture!G1251),ISNUMBER(Fixture!I1251),Fixture!F1251&lt;&gt;"BYE",Fixture!J1251&lt;&gt;"BYE"),"Yes","-"))</f>
        <v>-</v>
      </c>
      <c r="H1247" s="9" t="str">
        <f>IF(G1247="-","-",IF(Fixture!G1251&gt;Fixture!I1251,Settings!$G$7,IF(Fixture!G1251=Fixture!I1251,Settings!$G$8,IF(Fixture!G1251&lt;Fixture!I1251,Settings!$G$9,"-"))))</f>
        <v>-</v>
      </c>
      <c r="I1247" s="13" t="str">
        <f>IF(G1247="-","-",IF(Fixture!I1251&gt;Fixture!G1251,Settings!$G$7,IF(Fixture!I1251=Fixture!G1251,Settings!$G$8,IF(Fixture!I1251&lt;Fixture!G1251,Settings!$G$9,"-"))))</f>
        <v>-</v>
      </c>
    </row>
    <row r="1248" spans="3:9" x14ac:dyDescent="0.25">
      <c r="C1248" s="12" t="str">
        <f t="shared" si="40"/>
        <v>-</v>
      </c>
      <c r="D1248" s="9" t="str">
        <f t="shared" si="41"/>
        <v>-</v>
      </c>
      <c r="E1248" s="9" t="str">
        <f>IF(C1248="-","-",IF(D1248=maxgameno+2,"blank row 2",IF(D1248=maxgameno+1,"blank row 1",INDEX(FixtureCode!$B$4:$AH$128,MATCH($C1248,FixtureCode!$B$4:$B$128,0),MATCH("G"&amp;D1248&amp;"-T1",FixtureCode!$B$4:$AH$4,0)))))</f>
        <v>-</v>
      </c>
      <c r="F1248" s="13" t="str">
        <f>IF(C1248="-","-",IF(D1248=maxgameno+2,"blank row 2",IF(D1248=maxgameno+1,"blank row 1",INDEX(FixtureCode!$B$4:$AH$128,MATCH($C1248,FixtureCode!$B$4:$B$128,0),MATCH("G"&amp;D1248&amp;"-T2",FixtureCode!$B$4:$AH$4,0)))))</f>
        <v>-</v>
      </c>
      <c r="G1248" s="12" t="str">
        <f>IF(C1248="-","-",IF(AND(ISNUMBER(Fixture!G1252),ISNUMBER(Fixture!I1252),Fixture!F1252&lt;&gt;"BYE",Fixture!J1252&lt;&gt;"BYE"),"Yes","-"))</f>
        <v>-</v>
      </c>
      <c r="H1248" s="9" t="str">
        <f>IF(G1248="-","-",IF(Fixture!G1252&gt;Fixture!I1252,Settings!$G$7,IF(Fixture!G1252=Fixture!I1252,Settings!$G$8,IF(Fixture!G1252&lt;Fixture!I1252,Settings!$G$9,"-"))))</f>
        <v>-</v>
      </c>
      <c r="I1248" s="13" t="str">
        <f>IF(G1248="-","-",IF(Fixture!I1252&gt;Fixture!G1252,Settings!$G$7,IF(Fixture!I1252=Fixture!G1252,Settings!$G$8,IF(Fixture!I1252&lt;Fixture!G1252,Settings!$G$9,"-"))))</f>
        <v>-</v>
      </c>
    </row>
    <row r="1249" spans="3:9" x14ac:dyDescent="0.25">
      <c r="C1249" s="12" t="str">
        <f t="shared" si="40"/>
        <v>-</v>
      </c>
      <c r="D1249" s="9" t="str">
        <f t="shared" si="41"/>
        <v>-</v>
      </c>
      <c r="E1249" s="9" t="str">
        <f>IF(C1249="-","-",IF(D1249=maxgameno+2,"blank row 2",IF(D1249=maxgameno+1,"blank row 1",INDEX(FixtureCode!$B$4:$AH$128,MATCH($C1249,FixtureCode!$B$4:$B$128,0),MATCH("G"&amp;D1249&amp;"-T1",FixtureCode!$B$4:$AH$4,0)))))</f>
        <v>-</v>
      </c>
      <c r="F1249" s="13" t="str">
        <f>IF(C1249="-","-",IF(D1249=maxgameno+2,"blank row 2",IF(D1249=maxgameno+1,"blank row 1",INDEX(FixtureCode!$B$4:$AH$128,MATCH($C1249,FixtureCode!$B$4:$B$128,0),MATCH("G"&amp;D1249&amp;"-T2",FixtureCode!$B$4:$AH$4,0)))))</f>
        <v>-</v>
      </c>
      <c r="G1249" s="12" t="str">
        <f>IF(C1249="-","-",IF(AND(ISNUMBER(Fixture!G1253),ISNUMBER(Fixture!I1253),Fixture!F1253&lt;&gt;"BYE",Fixture!J1253&lt;&gt;"BYE"),"Yes","-"))</f>
        <v>-</v>
      </c>
      <c r="H1249" s="9" t="str">
        <f>IF(G1249="-","-",IF(Fixture!G1253&gt;Fixture!I1253,Settings!$G$7,IF(Fixture!G1253=Fixture!I1253,Settings!$G$8,IF(Fixture!G1253&lt;Fixture!I1253,Settings!$G$9,"-"))))</f>
        <v>-</v>
      </c>
      <c r="I1249" s="13" t="str">
        <f>IF(G1249="-","-",IF(Fixture!I1253&gt;Fixture!G1253,Settings!$G$7,IF(Fixture!I1253=Fixture!G1253,Settings!$G$8,IF(Fixture!I1253&lt;Fixture!G1253,Settings!$G$9,"-"))))</f>
        <v>-</v>
      </c>
    </row>
    <row r="1250" spans="3:9" x14ac:dyDescent="0.25">
      <c r="C1250" s="12" t="str">
        <f t="shared" si="40"/>
        <v>-</v>
      </c>
      <c r="D1250" s="9" t="str">
        <f t="shared" si="41"/>
        <v>-</v>
      </c>
      <c r="E1250" s="9" t="str">
        <f>IF(C1250="-","-",IF(D1250=maxgameno+2,"blank row 2",IF(D1250=maxgameno+1,"blank row 1",INDEX(FixtureCode!$B$4:$AH$128,MATCH($C1250,FixtureCode!$B$4:$B$128,0),MATCH("G"&amp;D1250&amp;"-T1",FixtureCode!$B$4:$AH$4,0)))))</f>
        <v>-</v>
      </c>
      <c r="F1250" s="13" t="str">
        <f>IF(C1250="-","-",IF(D1250=maxgameno+2,"blank row 2",IF(D1250=maxgameno+1,"blank row 1",INDEX(FixtureCode!$B$4:$AH$128,MATCH($C1250,FixtureCode!$B$4:$B$128,0),MATCH("G"&amp;D1250&amp;"-T2",FixtureCode!$B$4:$AH$4,0)))))</f>
        <v>-</v>
      </c>
      <c r="G1250" s="12" t="str">
        <f>IF(C1250="-","-",IF(AND(ISNUMBER(Fixture!G1254),ISNUMBER(Fixture!I1254),Fixture!F1254&lt;&gt;"BYE",Fixture!J1254&lt;&gt;"BYE"),"Yes","-"))</f>
        <v>-</v>
      </c>
      <c r="H1250" s="9" t="str">
        <f>IF(G1250="-","-",IF(Fixture!G1254&gt;Fixture!I1254,Settings!$G$7,IF(Fixture!G1254=Fixture!I1254,Settings!$G$8,IF(Fixture!G1254&lt;Fixture!I1254,Settings!$G$9,"-"))))</f>
        <v>-</v>
      </c>
      <c r="I1250" s="13" t="str">
        <f>IF(G1250="-","-",IF(Fixture!I1254&gt;Fixture!G1254,Settings!$G$7,IF(Fixture!I1254=Fixture!G1254,Settings!$G$8,IF(Fixture!I1254&lt;Fixture!G1254,Settings!$G$9,"-"))))</f>
        <v>-</v>
      </c>
    </row>
    <row r="1251" spans="3:9" x14ac:dyDescent="0.25">
      <c r="C1251" s="12" t="str">
        <f t="shared" si="40"/>
        <v>-</v>
      </c>
      <c r="D1251" s="9" t="str">
        <f t="shared" si="41"/>
        <v>-</v>
      </c>
      <c r="E1251" s="9" t="str">
        <f>IF(C1251="-","-",IF(D1251=maxgameno+2,"blank row 2",IF(D1251=maxgameno+1,"blank row 1",INDEX(FixtureCode!$B$4:$AH$128,MATCH($C1251,FixtureCode!$B$4:$B$128,0),MATCH("G"&amp;D1251&amp;"-T1",FixtureCode!$B$4:$AH$4,0)))))</f>
        <v>-</v>
      </c>
      <c r="F1251" s="13" t="str">
        <f>IF(C1251="-","-",IF(D1251=maxgameno+2,"blank row 2",IF(D1251=maxgameno+1,"blank row 1",INDEX(FixtureCode!$B$4:$AH$128,MATCH($C1251,FixtureCode!$B$4:$B$128,0),MATCH("G"&amp;D1251&amp;"-T2",FixtureCode!$B$4:$AH$4,0)))))</f>
        <v>-</v>
      </c>
      <c r="G1251" s="12" t="str">
        <f>IF(C1251="-","-",IF(AND(ISNUMBER(Fixture!G1255),ISNUMBER(Fixture!I1255),Fixture!F1255&lt;&gt;"BYE",Fixture!J1255&lt;&gt;"BYE"),"Yes","-"))</f>
        <v>-</v>
      </c>
      <c r="H1251" s="9" t="str">
        <f>IF(G1251="-","-",IF(Fixture!G1255&gt;Fixture!I1255,Settings!$G$7,IF(Fixture!G1255=Fixture!I1255,Settings!$G$8,IF(Fixture!G1255&lt;Fixture!I1255,Settings!$G$9,"-"))))</f>
        <v>-</v>
      </c>
      <c r="I1251" s="13" t="str">
        <f>IF(G1251="-","-",IF(Fixture!I1255&gt;Fixture!G1255,Settings!$G$7,IF(Fixture!I1255=Fixture!G1255,Settings!$G$8,IF(Fixture!I1255&lt;Fixture!G1255,Settings!$G$9,"-"))))</f>
        <v>-</v>
      </c>
    </row>
    <row r="1252" spans="3:9" x14ac:dyDescent="0.25">
      <c r="C1252" s="12" t="str">
        <f t="shared" si="40"/>
        <v>-</v>
      </c>
      <c r="D1252" s="9" t="str">
        <f t="shared" si="41"/>
        <v>-</v>
      </c>
      <c r="E1252" s="9" t="str">
        <f>IF(C1252="-","-",IF(D1252=maxgameno+2,"blank row 2",IF(D1252=maxgameno+1,"blank row 1",INDEX(FixtureCode!$B$4:$AH$128,MATCH($C1252,FixtureCode!$B$4:$B$128,0),MATCH("G"&amp;D1252&amp;"-T1",FixtureCode!$B$4:$AH$4,0)))))</f>
        <v>-</v>
      </c>
      <c r="F1252" s="13" t="str">
        <f>IF(C1252="-","-",IF(D1252=maxgameno+2,"blank row 2",IF(D1252=maxgameno+1,"blank row 1",INDEX(FixtureCode!$B$4:$AH$128,MATCH($C1252,FixtureCode!$B$4:$B$128,0),MATCH("G"&amp;D1252&amp;"-T2",FixtureCode!$B$4:$AH$4,0)))))</f>
        <v>-</v>
      </c>
      <c r="G1252" s="12" t="str">
        <f>IF(C1252="-","-",IF(AND(ISNUMBER(Fixture!G1256),ISNUMBER(Fixture!I1256),Fixture!F1256&lt;&gt;"BYE",Fixture!J1256&lt;&gt;"BYE"),"Yes","-"))</f>
        <v>-</v>
      </c>
      <c r="H1252" s="9" t="str">
        <f>IF(G1252="-","-",IF(Fixture!G1256&gt;Fixture!I1256,Settings!$G$7,IF(Fixture!G1256=Fixture!I1256,Settings!$G$8,IF(Fixture!G1256&lt;Fixture!I1256,Settings!$G$9,"-"))))</f>
        <v>-</v>
      </c>
      <c r="I1252" s="13" t="str">
        <f>IF(G1252="-","-",IF(Fixture!I1256&gt;Fixture!G1256,Settings!$G$7,IF(Fixture!I1256=Fixture!G1256,Settings!$G$8,IF(Fixture!I1256&lt;Fixture!G1256,Settings!$G$9,"-"))))</f>
        <v>-</v>
      </c>
    </row>
    <row r="1253" spans="3:9" x14ac:dyDescent="0.25">
      <c r="C1253" s="12" t="str">
        <f t="shared" si="40"/>
        <v>-</v>
      </c>
      <c r="D1253" s="9" t="str">
        <f t="shared" si="41"/>
        <v>-</v>
      </c>
      <c r="E1253" s="9" t="str">
        <f>IF(C1253="-","-",IF(D1253=maxgameno+2,"blank row 2",IF(D1253=maxgameno+1,"blank row 1",INDEX(FixtureCode!$B$4:$AH$128,MATCH($C1253,FixtureCode!$B$4:$B$128,0),MATCH("G"&amp;D1253&amp;"-T1",FixtureCode!$B$4:$AH$4,0)))))</f>
        <v>-</v>
      </c>
      <c r="F1253" s="13" t="str">
        <f>IF(C1253="-","-",IF(D1253=maxgameno+2,"blank row 2",IF(D1253=maxgameno+1,"blank row 1",INDEX(FixtureCode!$B$4:$AH$128,MATCH($C1253,FixtureCode!$B$4:$B$128,0),MATCH("G"&amp;D1253&amp;"-T2",FixtureCode!$B$4:$AH$4,0)))))</f>
        <v>-</v>
      </c>
      <c r="G1253" s="12" t="str">
        <f>IF(C1253="-","-",IF(AND(ISNUMBER(Fixture!G1257),ISNUMBER(Fixture!I1257),Fixture!F1257&lt;&gt;"BYE",Fixture!J1257&lt;&gt;"BYE"),"Yes","-"))</f>
        <v>-</v>
      </c>
      <c r="H1253" s="9" t="str">
        <f>IF(G1253="-","-",IF(Fixture!G1257&gt;Fixture!I1257,Settings!$G$7,IF(Fixture!G1257=Fixture!I1257,Settings!$G$8,IF(Fixture!G1257&lt;Fixture!I1257,Settings!$G$9,"-"))))</f>
        <v>-</v>
      </c>
      <c r="I1253" s="13" t="str">
        <f>IF(G1253="-","-",IF(Fixture!I1257&gt;Fixture!G1257,Settings!$G$7,IF(Fixture!I1257=Fixture!G1257,Settings!$G$8,IF(Fixture!I1257&lt;Fixture!G1257,Settings!$G$9,"-"))))</f>
        <v>-</v>
      </c>
    </row>
    <row r="1254" spans="3:9" x14ac:dyDescent="0.25">
      <c r="C1254" s="12" t="str">
        <f t="shared" si="40"/>
        <v>-</v>
      </c>
      <c r="D1254" s="9" t="str">
        <f t="shared" si="41"/>
        <v>-</v>
      </c>
      <c r="E1254" s="9" t="str">
        <f>IF(C1254="-","-",IF(D1254=maxgameno+2,"blank row 2",IF(D1254=maxgameno+1,"blank row 1",INDEX(FixtureCode!$B$4:$AH$128,MATCH($C1254,FixtureCode!$B$4:$B$128,0),MATCH("G"&amp;D1254&amp;"-T1",FixtureCode!$B$4:$AH$4,0)))))</f>
        <v>-</v>
      </c>
      <c r="F1254" s="13" t="str">
        <f>IF(C1254="-","-",IF(D1254=maxgameno+2,"blank row 2",IF(D1254=maxgameno+1,"blank row 1",INDEX(FixtureCode!$B$4:$AH$128,MATCH($C1254,FixtureCode!$B$4:$B$128,0),MATCH("G"&amp;D1254&amp;"-T2",FixtureCode!$B$4:$AH$4,0)))))</f>
        <v>-</v>
      </c>
      <c r="G1254" s="12" t="str">
        <f>IF(C1254="-","-",IF(AND(ISNUMBER(Fixture!G1258),ISNUMBER(Fixture!I1258),Fixture!F1258&lt;&gt;"BYE",Fixture!J1258&lt;&gt;"BYE"),"Yes","-"))</f>
        <v>-</v>
      </c>
      <c r="H1254" s="9" t="str">
        <f>IF(G1254="-","-",IF(Fixture!G1258&gt;Fixture!I1258,Settings!$G$7,IF(Fixture!G1258=Fixture!I1258,Settings!$G$8,IF(Fixture!G1258&lt;Fixture!I1258,Settings!$G$9,"-"))))</f>
        <v>-</v>
      </c>
      <c r="I1254" s="13" t="str">
        <f>IF(G1254="-","-",IF(Fixture!I1258&gt;Fixture!G1258,Settings!$G$7,IF(Fixture!I1258=Fixture!G1258,Settings!$G$8,IF(Fixture!I1258&lt;Fixture!G1258,Settings!$G$9,"-"))))</f>
        <v>-</v>
      </c>
    </row>
    <row r="1255" spans="3:9" x14ac:dyDescent="0.25">
      <c r="C1255" s="12" t="str">
        <f t="shared" si="40"/>
        <v>-</v>
      </c>
      <c r="D1255" s="9" t="str">
        <f t="shared" si="41"/>
        <v>-</v>
      </c>
      <c r="E1255" s="9" t="str">
        <f>IF(C1255="-","-",IF(D1255=maxgameno+2,"blank row 2",IF(D1255=maxgameno+1,"blank row 1",INDEX(FixtureCode!$B$4:$AH$128,MATCH($C1255,FixtureCode!$B$4:$B$128,0),MATCH("G"&amp;D1255&amp;"-T1",FixtureCode!$B$4:$AH$4,0)))))</f>
        <v>-</v>
      </c>
      <c r="F1255" s="13" t="str">
        <f>IF(C1255="-","-",IF(D1255=maxgameno+2,"blank row 2",IF(D1255=maxgameno+1,"blank row 1",INDEX(FixtureCode!$B$4:$AH$128,MATCH($C1255,FixtureCode!$B$4:$B$128,0),MATCH("G"&amp;D1255&amp;"-T2",FixtureCode!$B$4:$AH$4,0)))))</f>
        <v>-</v>
      </c>
      <c r="G1255" s="12" t="str">
        <f>IF(C1255="-","-",IF(AND(ISNUMBER(Fixture!G1259),ISNUMBER(Fixture!I1259),Fixture!F1259&lt;&gt;"BYE",Fixture!J1259&lt;&gt;"BYE"),"Yes","-"))</f>
        <v>-</v>
      </c>
      <c r="H1255" s="9" t="str">
        <f>IF(G1255="-","-",IF(Fixture!G1259&gt;Fixture!I1259,Settings!$G$7,IF(Fixture!G1259=Fixture!I1259,Settings!$G$8,IF(Fixture!G1259&lt;Fixture!I1259,Settings!$G$9,"-"))))</f>
        <v>-</v>
      </c>
      <c r="I1255" s="13" t="str">
        <f>IF(G1255="-","-",IF(Fixture!I1259&gt;Fixture!G1259,Settings!$G$7,IF(Fixture!I1259=Fixture!G1259,Settings!$G$8,IF(Fixture!I1259&lt;Fixture!G1259,Settings!$G$9,"-"))))</f>
        <v>-</v>
      </c>
    </row>
    <row r="1256" spans="3:9" x14ac:dyDescent="0.25">
      <c r="C1256" s="12" t="str">
        <f t="shared" si="40"/>
        <v>-</v>
      </c>
      <c r="D1256" s="9" t="str">
        <f t="shared" si="41"/>
        <v>-</v>
      </c>
      <c r="E1256" s="9" t="str">
        <f>IF(C1256="-","-",IF(D1256=maxgameno+2,"blank row 2",IF(D1256=maxgameno+1,"blank row 1",INDEX(FixtureCode!$B$4:$AH$128,MATCH($C1256,FixtureCode!$B$4:$B$128,0),MATCH("G"&amp;D1256&amp;"-T1",FixtureCode!$B$4:$AH$4,0)))))</f>
        <v>-</v>
      </c>
      <c r="F1256" s="13" t="str">
        <f>IF(C1256="-","-",IF(D1256=maxgameno+2,"blank row 2",IF(D1256=maxgameno+1,"blank row 1",INDEX(FixtureCode!$B$4:$AH$128,MATCH($C1256,FixtureCode!$B$4:$B$128,0),MATCH("G"&amp;D1256&amp;"-T2",FixtureCode!$B$4:$AH$4,0)))))</f>
        <v>-</v>
      </c>
      <c r="G1256" s="12" t="str">
        <f>IF(C1256="-","-",IF(AND(ISNUMBER(Fixture!G1260),ISNUMBER(Fixture!I1260),Fixture!F1260&lt;&gt;"BYE",Fixture!J1260&lt;&gt;"BYE"),"Yes","-"))</f>
        <v>-</v>
      </c>
      <c r="H1256" s="9" t="str">
        <f>IF(G1256="-","-",IF(Fixture!G1260&gt;Fixture!I1260,Settings!$G$7,IF(Fixture!G1260=Fixture!I1260,Settings!$G$8,IF(Fixture!G1260&lt;Fixture!I1260,Settings!$G$9,"-"))))</f>
        <v>-</v>
      </c>
      <c r="I1256" s="13" t="str">
        <f>IF(G1256="-","-",IF(Fixture!I1260&gt;Fixture!G1260,Settings!$G$7,IF(Fixture!I1260=Fixture!G1260,Settings!$G$8,IF(Fixture!I1260&lt;Fixture!G1260,Settings!$G$9,"-"))))</f>
        <v>-</v>
      </c>
    </row>
    <row r="1257" spans="3:9" x14ac:dyDescent="0.25">
      <c r="C1257" s="12" t="str">
        <f t="shared" si="40"/>
        <v>-</v>
      </c>
      <c r="D1257" s="9" t="str">
        <f t="shared" si="41"/>
        <v>-</v>
      </c>
      <c r="E1257" s="9" t="str">
        <f>IF(C1257="-","-",IF(D1257=maxgameno+2,"blank row 2",IF(D1257=maxgameno+1,"blank row 1",INDEX(FixtureCode!$B$4:$AH$128,MATCH($C1257,FixtureCode!$B$4:$B$128,0),MATCH("G"&amp;D1257&amp;"-T1",FixtureCode!$B$4:$AH$4,0)))))</f>
        <v>-</v>
      </c>
      <c r="F1257" s="13" t="str">
        <f>IF(C1257="-","-",IF(D1257=maxgameno+2,"blank row 2",IF(D1257=maxgameno+1,"blank row 1",INDEX(FixtureCode!$B$4:$AH$128,MATCH($C1257,FixtureCode!$B$4:$B$128,0),MATCH("G"&amp;D1257&amp;"-T2",FixtureCode!$B$4:$AH$4,0)))))</f>
        <v>-</v>
      </c>
      <c r="G1257" s="12" t="str">
        <f>IF(C1257="-","-",IF(AND(ISNUMBER(Fixture!G1261),ISNUMBER(Fixture!I1261),Fixture!F1261&lt;&gt;"BYE",Fixture!J1261&lt;&gt;"BYE"),"Yes","-"))</f>
        <v>-</v>
      </c>
      <c r="H1257" s="9" t="str">
        <f>IF(G1257="-","-",IF(Fixture!G1261&gt;Fixture!I1261,Settings!$G$7,IF(Fixture!G1261=Fixture!I1261,Settings!$G$8,IF(Fixture!G1261&lt;Fixture!I1261,Settings!$G$9,"-"))))</f>
        <v>-</v>
      </c>
      <c r="I1257" s="13" t="str">
        <f>IF(G1257="-","-",IF(Fixture!I1261&gt;Fixture!G1261,Settings!$G$7,IF(Fixture!I1261=Fixture!G1261,Settings!$G$8,IF(Fixture!I1261&lt;Fixture!G1261,Settings!$G$9,"-"))))</f>
        <v>-</v>
      </c>
    </row>
    <row r="1258" spans="3:9" x14ac:dyDescent="0.25">
      <c r="C1258" s="12" t="str">
        <f t="shared" si="40"/>
        <v>-</v>
      </c>
      <c r="D1258" s="9" t="str">
        <f t="shared" si="41"/>
        <v>-</v>
      </c>
      <c r="E1258" s="9" t="str">
        <f>IF(C1258="-","-",IF(D1258=maxgameno+2,"blank row 2",IF(D1258=maxgameno+1,"blank row 1",INDEX(FixtureCode!$B$4:$AH$128,MATCH($C1258,FixtureCode!$B$4:$B$128,0),MATCH("G"&amp;D1258&amp;"-T1",FixtureCode!$B$4:$AH$4,0)))))</f>
        <v>-</v>
      </c>
      <c r="F1258" s="13" t="str">
        <f>IF(C1258="-","-",IF(D1258=maxgameno+2,"blank row 2",IF(D1258=maxgameno+1,"blank row 1",INDEX(FixtureCode!$B$4:$AH$128,MATCH($C1258,FixtureCode!$B$4:$B$128,0),MATCH("G"&amp;D1258&amp;"-T2",FixtureCode!$B$4:$AH$4,0)))))</f>
        <v>-</v>
      </c>
      <c r="G1258" s="12" t="str">
        <f>IF(C1258="-","-",IF(AND(ISNUMBER(Fixture!G1262),ISNUMBER(Fixture!I1262),Fixture!F1262&lt;&gt;"BYE",Fixture!J1262&lt;&gt;"BYE"),"Yes","-"))</f>
        <v>-</v>
      </c>
      <c r="H1258" s="9" t="str">
        <f>IF(G1258="-","-",IF(Fixture!G1262&gt;Fixture!I1262,Settings!$G$7,IF(Fixture!G1262=Fixture!I1262,Settings!$G$8,IF(Fixture!G1262&lt;Fixture!I1262,Settings!$G$9,"-"))))</f>
        <v>-</v>
      </c>
      <c r="I1258" s="13" t="str">
        <f>IF(G1258="-","-",IF(Fixture!I1262&gt;Fixture!G1262,Settings!$G$7,IF(Fixture!I1262=Fixture!G1262,Settings!$G$8,IF(Fixture!I1262&lt;Fixture!G1262,Settings!$G$9,"-"))))</f>
        <v>-</v>
      </c>
    </row>
    <row r="1259" spans="3:9" x14ac:dyDescent="0.25">
      <c r="C1259" s="12" t="str">
        <f t="shared" si="40"/>
        <v>-</v>
      </c>
      <c r="D1259" s="9" t="str">
        <f t="shared" si="41"/>
        <v>-</v>
      </c>
      <c r="E1259" s="9" t="str">
        <f>IF(C1259="-","-",IF(D1259=maxgameno+2,"blank row 2",IF(D1259=maxgameno+1,"blank row 1",INDEX(FixtureCode!$B$4:$AH$128,MATCH($C1259,FixtureCode!$B$4:$B$128,0),MATCH("G"&amp;D1259&amp;"-T1",FixtureCode!$B$4:$AH$4,0)))))</f>
        <v>-</v>
      </c>
      <c r="F1259" s="13" t="str">
        <f>IF(C1259="-","-",IF(D1259=maxgameno+2,"blank row 2",IF(D1259=maxgameno+1,"blank row 1",INDEX(FixtureCode!$B$4:$AH$128,MATCH($C1259,FixtureCode!$B$4:$B$128,0),MATCH("G"&amp;D1259&amp;"-T2",FixtureCode!$B$4:$AH$4,0)))))</f>
        <v>-</v>
      </c>
      <c r="G1259" s="12" t="str">
        <f>IF(C1259="-","-",IF(AND(ISNUMBER(Fixture!G1263),ISNUMBER(Fixture!I1263),Fixture!F1263&lt;&gt;"BYE",Fixture!J1263&lt;&gt;"BYE"),"Yes","-"))</f>
        <v>-</v>
      </c>
      <c r="H1259" s="9" t="str">
        <f>IF(G1259="-","-",IF(Fixture!G1263&gt;Fixture!I1263,Settings!$G$7,IF(Fixture!G1263=Fixture!I1263,Settings!$G$8,IF(Fixture!G1263&lt;Fixture!I1263,Settings!$G$9,"-"))))</f>
        <v>-</v>
      </c>
      <c r="I1259" s="13" t="str">
        <f>IF(G1259="-","-",IF(Fixture!I1263&gt;Fixture!G1263,Settings!$G$7,IF(Fixture!I1263=Fixture!G1263,Settings!$G$8,IF(Fixture!I1263&lt;Fixture!G1263,Settings!$G$9,"-"))))</f>
        <v>-</v>
      </c>
    </row>
    <row r="1260" spans="3:9" x14ac:dyDescent="0.25">
      <c r="C1260" s="12" t="str">
        <f t="shared" si="40"/>
        <v>-</v>
      </c>
      <c r="D1260" s="9" t="str">
        <f t="shared" si="41"/>
        <v>-</v>
      </c>
      <c r="E1260" s="9" t="str">
        <f>IF(C1260="-","-",IF(D1260=maxgameno+2,"blank row 2",IF(D1260=maxgameno+1,"blank row 1",INDEX(FixtureCode!$B$4:$AH$128,MATCH($C1260,FixtureCode!$B$4:$B$128,0),MATCH("G"&amp;D1260&amp;"-T1",FixtureCode!$B$4:$AH$4,0)))))</f>
        <v>-</v>
      </c>
      <c r="F1260" s="13" t="str">
        <f>IF(C1260="-","-",IF(D1260=maxgameno+2,"blank row 2",IF(D1260=maxgameno+1,"blank row 1",INDEX(FixtureCode!$B$4:$AH$128,MATCH($C1260,FixtureCode!$B$4:$B$128,0),MATCH("G"&amp;D1260&amp;"-T2",FixtureCode!$B$4:$AH$4,0)))))</f>
        <v>-</v>
      </c>
      <c r="G1260" s="12" t="str">
        <f>IF(C1260="-","-",IF(AND(ISNUMBER(Fixture!G1264),ISNUMBER(Fixture!I1264),Fixture!F1264&lt;&gt;"BYE",Fixture!J1264&lt;&gt;"BYE"),"Yes","-"))</f>
        <v>-</v>
      </c>
      <c r="H1260" s="9" t="str">
        <f>IF(G1260="-","-",IF(Fixture!G1264&gt;Fixture!I1264,Settings!$G$7,IF(Fixture!G1264=Fixture!I1264,Settings!$G$8,IF(Fixture!G1264&lt;Fixture!I1264,Settings!$G$9,"-"))))</f>
        <v>-</v>
      </c>
      <c r="I1260" s="13" t="str">
        <f>IF(G1260="-","-",IF(Fixture!I1264&gt;Fixture!G1264,Settings!$G$7,IF(Fixture!I1264=Fixture!G1264,Settings!$G$8,IF(Fixture!I1264&lt;Fixture!G1264,Settings!$G$9,"-"))))</f>
        <v>-</v>
      </c>
    </row>
    <row r="1261" spans="3:9" x14ac:dyDescent="0.25">
      <c r="C1261" s="12" t="str">
        <f t="shared" si="40"/>
        <v>-</v>
      </c>
      <c r="D1261" s="9" t="str">
        <f t="shared" si="41"/>
        <v>-</v>
      </c>
      <c r="E1261" s="9" t="str">
        <f>IF(C1261="-","-",IF(D1261=maxgameno+2,"blank row 2",IF(D1261=maxgameno+1,"blank row 1",INDEX(FixtureCode!$B$4:$AH$128,MATCH($C1261,FixtureCode!$B$4:$B$128,0),MATCH("G"&amp;D1261&amp;"-T1",FixtureCode!$B$4:$AH$4,0)))))</f>
        <v>-</v>
      </c>
      <c r="F1261" s="13" t="str">
        <f>IF(C1261="-","-",IF(D1261=maxgameno+2,"blank row 2",IF(D1261=maxgameno+1,"blank row 1",INDEX(FixtureCode!$B$4:$AH$128,MATCH($C1261,FixtureCode!$B$4:$B$128,0),MATCH("G"&amp;D1261&amp;"-T2",FixtureCode!$B$4:$AH$4,0)))))</f>
        <v>-</v>
      </c>
      <c r="G1261" s="12" t="str">
        <f>IF(C1261="-","-",IF(AND(ISNUMBER(Fixture!G1265),ISNUMBER(Fixture!I1265),Fixture!F1265&lt;&gt;"BYE",Fixture!J1265&lt;&gt;"BYE"),"Yes","-"))</f>
        <v>-</v>
      </c>
      <c r="H1261" s="9" t="str">
        <f>IF(G1261="-","-",IF(Fixture!G1265&gt;Fixture!I1265,Settings!$G$7,IF(Fixture!G1265=Fixture!I1265,Settings!$G$8,IF(Fixture!G1265&lt;Fixture!I1265,Settings!$G$9,"-"))))</f>
        <v>-</v>
      </c>
      <c r="I1261" s="13" t="str">
        <f>IF(G1261="-","-",IF(Fixture!I1265&gt;Fixture!G1265,Settings!$G$7,IF(Fixture!I1265=Fixture!G1265,Settings!$G$8,IF(Fixture!I1265&lt;Fixture!G1265,Settings!$G$9,"-"))))</f>
        <v>-</v>
      </c>
    </row>
    <row r="1262" spans="3:9" x14ac:dyDescent="0.25">
      <c r="C1262" s="12" t="str">
        <f t="shared" si="40"/>
        <v>-</v>
      </c>
      <c r="D1262" s="9" t="str">
        <f t="shared" si="41"/>
        <v>-</v>
      </c>
      <c r="E1262" s="9" t="str">
        <f>IF(C1262="-","-",IF(D1262=maxgameno+2,"blank row 2",IF(D1262=maxgameno+1,"blank row 1",INDEX(FixtureCode!$B$4:$AH$128,MATCH($C1262,FixtureCode!$B$4:$B$128,0),MATCH("G"&amp;D1262&amp;"-T1",FixtureCode!$B$4:$AH$4,0)))))</f>
        <v>-</v>
      </c>
      <c r="F1262" s="13" t="str">
        <f>IF(C1262="-","-",IF(D1262=maxgameno+2,"blank row 2",IF(D1262=maxgameno+1,"blank row 1",INDEX(FixtureCode!$B$4:$AH$128,MATCH($C1262,FixtureCode!$B$4:$B$128,0),MATCH("G"&amp;D1262&amp;"-T2",FixtureCode!$B$4:$AH$4,0)))))</f>
        <v>-</v>
      </c>
      <c r="G1262" s="12" t="str">
        <f>IF(C1262="-","-",IF(AND(ISNUMBER(Fixture!G1266),ISNUMBER(Fixture!I1266),Fixture!F1266&lt;&gt;"BYE",Fixture!J1266&lt;&gt;"BYE"),"Yes","-"))</f>
        <v>-</v>
      </c>
      <c r="H1262" s="9" t="str">
        <f>IF(G1262="-","-",IF(Fixture!G1266&gt;Fixture!I1266,Settings!$G$7,IF(Fixture!G1266=Fixture!I1266,Settings!$G$8,IF(Fixture!G1266&lt;Fixture!I1266,Settings!$G$9,"-"))))</f>
        <v>-</v>
      </c>
      <c r="I1262" s="13" t="str">
        <f>IF(G1262="-","-",IF(Fixture!I1266&gt;Fixture!G1266,Settings!$G$7,IF(Fixture!I1266=Fixture!G1266,Settings!$G$8,IF(Fixture!I1266&lt;Fixture!G1266,Settings!$G$9,"-"))))</f>
        <v>-</v>
      </c>
    </row>
    <row r="1263" spans="3:9" x14ac:dyDescent="0.25">
      <c r="C1263" s="12" t="str">
        <f t="shared" si="40"/>
        <v>-</v>
      </c>
      <c r="D1263" s="9" t="str">
        <f t="shared" si="41"/>
        <v>-</v>
      </c>
      <c r="E1263" s="9" t="str">
        <f>IF(C1263="-","-",IF(D1263=maxgameno+2,"blank row 2",IF(D1263=maxgameno+1,"blank row 1",INDEX(FixtureCode!$B$4:$AH$128,MATCH($C1263,FixtureCode!$B$4:$B$128,0),MATCH("G"&amp;D1263&amp;"-T1",FixtureCode!$B$4:$AH$4,0)))))</f>
        <v>-</v>
      </c>
      <c r="F1263" s="13" t="str">
        <f>IF(C1263="-","-",IF(D1263=maxgameno+2,"blank row 2",IF(D1263=maxgameno+1,"blank row 1",INDEX(FixtureCode!$B$4:$AH$128,MATCH($C1263,FixtureCode!$B$4:$B$128,0),MATCH("G"&amp;D1263&amp;"-T2",FixtureCode!$B$4:$AH$4,0)))))</f>
        <v>-</v>
      </c>
      <c r="G1263" s="12" t="str">
        <f>IF(C1263="-","-",IF(AND(ISNUMBER(Fixture!G1267),ISNUMBER(Fixture!I1267),Fixture!F1267&lt;&gt;"BYE",Fixture!J1267&lt;&gt;"BYE"),"Yes","-"))</f>
        <v>-</v>
      </c>
      <c r="H1263" s="9" t="str">
        <f>IF(G1263="-","-",IF(Fixture!G1267&gt;Fixture!I1267,Settings!$G$7,IF(Fixture!G1267=Fixture!I1267,Settings!$G$8,IF(Fixture!G1267&lt;Fixture!I1267,Settings!$G$9,"-"))))</f>
        <v>-</v>
      </c>
      <c r="I1263" s="13" t="str">
        <f>IF(G1263="-","-",IF(Fixture!I1267&gt;Fixture!G1267,Settings!$G$7,IF(Fixture!I1267=Fixture!G1267,Settings!$G$8,IF(Fixture!I1267&lt;Fixture!G1267,Settings!$G$9,"-"))))</f>
        <v>-</v>
      </c>
    </row>
    <row r="1264" spans="3:9" x14ac:dyDescent="0.25">
      <c r="C1264" s="12" t="str">
        <f t="shared" si="40"/>
        <v>-</v>
      </c>
      <c r="D1264" s="9" t="str">
        <f t="shared" si="41"/>
        <v>-</v>
      </c>
      <c r="E1264" s="9" t="str">
        <f>IF(C1264="-","-",IF(D1264=maxgameno+2,"blank row 2",IF(D1264=maxgameno+1,"blank row 1",INDEX(FixtureCode!$B$4:$AH$128,MATCH($C1264,FixtureCode!$B$4:$B$128,0),MATCH("G"&amp;D1264&amp;"-T1",FixtureCode!$B$4:$AH$4,0)))))</f>
        <v>-</v>
      </c>
      <c r="F1264" s="13" t="str">
        <f>IF(C1264="-","-",IF(D1264=maxgameno+2,"blank row 2",IF(D1264=maxgameno+1,"blank row 1",INDEX(FixtureCode!$B$4:$AH$128,MATCH($C1264,FixtureCode!$B$4:$B$128,0),MATCH("G"&amp;D1264&amp;"-T2",FixtureCode!$B$4:$AH$4,0)))))</f>
        <v>-</v>
      </c>
      <c r="G1264" s="12" t="str">
        <f>IF(C1264="-","-",IF(AND(ISNUMBER(Fixture!G1268),ISNUMBER(Fixture!I1268),Fixture!F1268&lt;&gt;"BYE",Fixture!J1268&lt;&gt;"BYE"),"Yes","-"))</f>
        <v>-</v>
      </c>
      <c r="H1264" s="9" t="str">
        <f>IF(G1264="-","-",IF(Fixture!G1268&gt;Fixture!I1268,Settings!$G$7,IF(Fixture!G1268=Fixture!I1268,Settings!$G$8,IF(Fixture!G1268&lt;Fixture!I1268,Settings!$G$9,"-"))))</f>
        <v>-</v>
      </c>
      <c r="I1264" s="13" t="str">
        <f>IF(G1264="-","-",IF(Fixture!I1268&gt;Fixture!G1268,Settings!$G$7,IF(Fixture!I1268=Fixture!G1268,Settings!$G$8,IF(Fixture!I1268&lt;Fixture!G1268,Settings!$G$9,"-"))))</f>
        <v>-</v>
      </c>
    </row>
    <row r="1265" spans="3:9" x14ac:dyDescent="0.25">
      <c r="C1265" s="12" t="str">
        <f t="shared" si="40"/>
        <v>-</v>
      </c>
      <c r="D1265" s="9" t="str">
        <f t="shared" si="41"/>
        <v>-</v>
      </c>
      <c r="E1265" s="9" t="str">
        <f>IF(C1265="-","-",IF(D1265=maxgameno+2,"blank row 2",IF(D1265=maxgameno+1,"blank row 1",INDEX(FixtureCode!$B$4:$AH$128,MATCH($C1265,FixtureCode!$B$4:$B$128,0),MATCH("G"&amp;D1265&amp;"-T1",FixtureCode!$B$4:$AH$4,0)))))</f>
        <v>-</v>
      </c>
      <c r="F1265" s="13" t="str">
        <f>IF(C1265="-","-",IF(D1265=maxgameno+2,"blank row 2",IF(D1265=maxgameno+1,"blank row 1",INDEX(FixtureCode!$B$4:$AH$128,MATCH($C1265,FixtureCode!$B$4:$B$128,0),MATCH("G"&amp;D1265&amp;"-T2",FixtureCode!$B$4:$AH$4,0)))))</f>
        <v>-</v>
      </c>
      <c r="G1265" s="12" t="str">
        <f>IF(C1265="-","-",IF(AND(ISNUMBER(Fixture!G1269),ISNUMBER(Fixture!I1269),Fixture!F1269&lt;&gt;"BYE",Fixture!J1269&lt;&gt;"BYE"),"Yes","-"))</f>
        <v>-</v>
      </c>
      <c r="H1265" s="9" t="str">
        <f>IF(G1265="-","-",IF(Fixture!G1269&gt;Fixture!I1269,Settings!$G$7,IF(Fixture!G1269=Fixture!I1269,Settings!$G$8,IF(Fixture!G1269&lt;Fixture!I1269,Settings!$G$9,"-"))))</f>
        <v>-</v>
      </c>
      <c r="I1265" s="13" t="str">
        <f>IF(G1265="-","-",IF(Fixture!I1269&gt;Fixture!G1269,Settings!$G$7,IF(Fixture!I1269=Fixture!G1269,Settings!$G$8,IF(Fixture!I1269&lt;Fixture!G1269,Settings!$G$9,"-"))))</f>
        <v>-</v>
      </c>
    </row>
    <row r="1266" spans="3:9" x14ac:dyDescent="0.25">
      <c r="C1266" s="12" t="str">
        <f t="shared" si="40"/>
        <v>-</v>
      </c>
      <c r="D1266" s="9" t="str">
        <f t="shared" si="41"/>
        <v>-</v>
      </c>
      <c r="E1266" s="9" t="str">
        <f>IF(C1266="-","-",IF(D1266=maxgameno+2,"blank row 2",IF(D1266=maxgameno+1,"blank row 1",INDEX(FixtureCode!$B$4:$AH$128,MATCH($C1266,FixtureCode!$B$4:$B$128,0),MATCH("G"&amp;D1266&amp;"-T1",FixtureCode!$B$4:$AH$4,0)))))</f>
        <v>-</v>
      </c>
      <c r="F1266" s="13" t="str">
        <f>IF(C1266="-","-",IF(D1266=maxgameno+2,"blank row 2",IF(D1266=maxgameno+1,"blank row 1",INDEX(FixtureCode!$B$4:$AH$128,MATCH($C1266,FixtureCode!$B$4:$B$128,0),MATCH("G"&amp;D1266&amp;"-T2",FixtureCode!$B$4:$AH$4,0)))))</f>
        <v>-</v>
      </c>
      <c r="G1266" s="12" t="str">
        <f>IF(C1266="-","-",IF(AND(ISNUMBER(Fixture!G1270),ISNUMBER(Fixture!I1270),Fixture!F1270&lt;&gt;"BYE",Fixture!J1270&lt;&gt;"BYE"),"Yes","-"))</f>
        <v>-</v>
      </c>
      <c r="H1266" s="9" t="str">
        <f>IF(G1266="-","-",IF(Fixture!G1270&gt;Fixture!I1270,Settings!$G$7,IF(Fixture!G1270=Fixture!I1270,Settings!$G$8,IF(Fixture!G1270&lt;Fixture!I1270,Settings!$G$9,"-"))))</f>
        <v>-</v>
      </c>
      <c r="I1266" s="13" t="str">
        <f>IF(G1266="-","-",IF(Fixture!I1270&gt;Fixture!G1270,Settings!$G$7,IF(Fixture!I1270=Fixture!G1270,Settings!$G$8,IF(Fixture!I1270&lt;Fixture!G1270,Settings!$G$9,"-"))))</f>
        <v>-</v>
      </c>
    </row>
    <row r="1267" spans="3:9" x14ac:dyDescent="0.25">
      <c r="C1267" s="12" t="str">
        <f t="shared" si="40"/>
        <v>-</v>
      </c>
      <c r="D1267" s="9" t="str">
        <f t="shared" si="41"/>
        <v>-</v>
      </c>
      <c r="E1267" s="9" t="str">
        <f>IF(C1267="-","-",IF(D1267=maxgameno+2,"blank row 2",IF(D1267=maxgameno+1,"blank row 1",INDEX(FixtureCode!$B$4:$AH$128,MATCH($C1267,FixtureCode!$B$4:$B$128,0),MATCH("G"&amp;D1267&amp;"-T1",FixtureCode!$B$4:$AH$4,0)))))</f>
        <v>-</v>
      </c>
      <c r="F1267" s="13" t="str">
        <f>IF(C1267="-","-",IF(D1267=maxgameno+2,"blank row 2",IF(D1267=maxgameno+1,"blank row 1",INDEX(FixtureCode!$B$4:$AH$128,MATCH($C1267,FixtureCode!$B$4:$B$128,0),MATCH("G"&amp;D1267&amp;"-T2",FixtureCode!$B$4:$AH$4,0)))))</f>
        <v>-</v>
      </c>
      <c r="G1267" s="12" t="str">
        <f>IF(C1267="-","-",IF(AND(ISNUMBER(Fixture!G1271),ISNUMBER(Fixture!I1271),Fixture!F1271&lt;&gt;"BYE",Fixture!J1271&lt;&gt;"BYE"),"Yes","-"))</f>
        <v>-</v>
      </c>
      <c r="H1267" s="9" t="str">
        <f>IF(G1267="-","-",IF(Fixture!G1271&gt;Fixture!I1271,Settings!$G$7,IF(Fixture!G1271=Fixture!I1271,Settings!$G$8,IF(Fixture!G1271&lt;Fixture!I1271,Settings!$G$9,"-"))))</f>
        <v>-</v>
      </c>
      <c r="I1267" s="13" t="str">
        <f>IF(G1267="-","-",IF(Fixture!I1271&gt;Fixture!G1271,Settings!$G$7,IF(Fixture!I1271=Fixture!G1271,Settings!$G$8,IF(Fixture!I1271&lt;Fixture!G1271,Settings!$G$9,"-"))))</f>
        <v>-</v>
      </c>
    </row>
    <row r="1268" spans="3:9" x14ac:dyDescent="0.25">
      <c r="C1268" s="12" t="str">
        <f t="shared" si="40"/>
        <v>-</v>
      </c>
      <c r="D1268" s="9" t="str">
        <f t="shared" si="41"/>
        <v>-</v>
      </c>
      <c r="E1268" s="9" t="str">
        <f>IF(C1268="-","-",IF(D1268=maxgameno+2,"blank row 2",IF(D1268=maxgameno+1,"blank row 1",INDEX(FixtureCode!$B$4:$AH$128,MATCH($C1268,FixtureCode!$B$4:$B$128,0),MATCH("G"&amp;D1268&amp;"-T1",FixtureCode!$B$4:$AH$4,0)))))</f>
        <v>-</v>
      </c>
      <c r="F1268" s="13" t="str">
        <f>IF(C1268="-","-",IF(D1268=maxgameno+2,"blank row 2",IF(D1268=maxgameno+1,"blank row 1",INDEX(FixtureCode!$B$4:$AH$128,MATCH($C1268,FixtureCode!$B$4:$B$128,0),MATCH("G"&amp;D1268&amp;"-T2",FixtureCode!$B$4:$AH$4,0)))))</f>
        <v>-</v>
      </c>
      <c r="G1268" s="12" t="str">
        <f>IF(C1268="-","-",IF(AND(ISNUMBER(Fixture!G1272),ISNUMBER(Fixture!I1272),Fixture!F1272&lt;&gt;"BYE",Fixture!J1272&lt;&gt;"BYE"),"Yes","-"))</f>
        <v>-</v>
      </c>
      <c r="H1268" s="9" t="str">
        <f>IF(G1268="-","-",IF(Fixture!G1272&gt;Fixture!I1272,Settings!$G$7,IF(Fixture!G1272=Fixture!I1272,Settings!$G$8,IF(Fixture!G1272&lt;Fixture!I1272,Settings!$G$9,"-"))))</f>
        <v>-</v>
      </c>
      <c r="I1268" s="13" t="str">
        <f>IF(G1268="-","-",IF(Fixture!I1272&gt;Fixture!G1272,Settings!$G$7,IF(Fixture!I1272=Fixture!G1272,Settings!$G$8,IF(Fixture!I1272&lt;Fixture!G1272,Settings!$G$9,"-"))))</f>
        <v>-</v>
      </c>
    </row>
    <row r="1269" spans="3:9" x14ac:dyDescent="0.25">
      <c r="C1269" s="12" t="str">
        <f t="shared" si="40"/>
        <v>-</v>
      </c>
      <c r="D1269" s="9" t="str">
        <f t="shared" si="41"/>
        <v>-</v>
      </c>
      <c r="E1269" s="9" t="str">
        <f>IF(C1269="-","-",IF(D1269=maxgameno+2,"blank row 2",IF(D1269=maxgameno+1,"blank row 1",INDEX(FixtureCode!$B$4:$AH$128,MATCH($C1269,FixtureCode!$B$4:$B$128,0),MATCH("G"&amp;D1269&amp;"-T1",FixtureCode!$B$4:$AH$4,0)))))</f>
        <v>-</v>
      </c>
      <c r="F1269" s="13" t="str">
        <f>IF(C1269="-","-",IF(D1269=maxgameno+2,"blank row 2",IF(D1269=maxgameno+1,"blank row 1",INDEX(FixtureCode!$B$4:$AH$128,MATCH($C1269,FixtureCode!$B$4:$B$128,0),MATCH("G"&amp;D1269&amp;"-T2",FixtureCode!$B$4:$AH$4,0)))))</f>
        <v>-</v>
      </c>
      <c r="G1269" s="12" t="str">
        <f>IF(C1269="-","-",IF(AND(ISNUMBER(Fixture!G1273),ISNUMBER(Fixture!I1273),Fixture!F1273&lt;&gt;"BYE",Fixture!J1273&lt;&gt;"BYE"),"Yes","-"))</f>
        <v>-</v>
      </c>
      <c r="H1269" s="9" t="str">
        <f>IF(G1269="-","-",IF(Fixture!G1273&gt;Fixture!I1273,Settings!$G$7,IF(Fixture!G1273=Fixture!I1273,Settings!$G$8,IF(Fixture!G1273&lt;Fixture!I1273,Settings!$G$9,"-"))))</f>
        <v>-</v>
      </c>
      <c r="I1269" s="13" t="str">
        <f>IF(G1269="-","-",IF(Fixture!I1273&gt;Fixture!G1273,Settings!$G$7,IF(Fixture!I1273=Fixture!G1273,Settings!$G$8,IF(Fixture!I1273&lt;Fixture!G1273,Settings!$G$9,"-"))))</f>
        <v>-</v>
      </c>
    </row>
    <row r="1270" spans="3:9" x14ac:dyDescent="0.25">
      <c r="C1270" s="12" t="str">
        <f t="shared" si="40"/>
        <v>-</v>
      </c>
      <c r="D1270" s="9" t="str">
        <f t="shared" si="41"/>
        <v>-</v>
      </c>
      <c r="E1270" s="9" t="str">
        <f>IF(C1270="-","-",IF(D1270=maxgameno+2,"blank row 2",IF(D1270=maxgameno+1,"blank row 1",INDEX(FixtureCode!$B$4:$AH$128,MATCH($C1270,FixtureCode!$B$4:$B$128,0),MATCH("G"&amp;D1270&amp;"-T1",FixtureCode!$B$4:$AH$4,0)))))</f>
        <v>-</v>
      </c>
      <c r="F1270" s="13" t="str">
        <f>IF(C1270="-","-",IF(D1270=maxgameno+2,"blank row 2",IF(D1270=maxgameno+1,"blank row 1",INDEX(FixtureCode!$B$4:$AH$128,MATCH($C1270,FixtureCode!$B$4:$B$128,0),MATCH("G"&amp;D1270&amp;"-T2",FixtureCode!$B$4:$AH$4,0)))))</f>
        <v>-</v>
      </c>
      <c r="G1270" s="12" t="str">
        <f>IF(C1270="-","-",IF(AND(ISNUMBER(Fixture!G1274),ISNUMBER(Fixture!I1274),Fixture!F1274&lt;&gt;"BYE",Fixture!J1274&lt;&gt;"BYE"),"Yes","-"))</f>
        <v>-</v>
      </c>
      <c r="H1270" s="9" t="str">
        <f>IF(G1270="-","-",IF(Fixture!G1274&gt;Fixture!I1274,Settings!$G$7,IF(Fixture!G1274=Fixture!I1274,Settings!$G$8,IF(Fixture!G1274&lt;Fixture!I1274,Settings!$G$9,"-"))))</f>
        <v>-</v>
      </c>
      <c r="I1270" s="13" t="str">
        <f>IF(G1270="-","-",IF(Fixture!I1274&gt;Fixture!G1274,Settings!$G$7,IF(Fixture!I1274=Fixture!G1274,Settings!$G$8,IF(Fixture!I1274&lt;Fixture!G1274,Settings!$G$9,"-"))))</f>
        <v>-</v>
      </c>
    </row>
    <row r="1271" spans="3:9" x14ac:dyDescent="0.25">
      <c r="C1271" s="12" t="str">
        <f t="shared" si="40"/>
        <v>-</v>
      </c>
      <c r="D1271" s="9" t="str">
        <f t="shared" si="41"/>
        <v>-</v>
      </c>
      <c r="E1271" s="9" t="str">
        <f>IF(C1271="-","-",IF(D1271=maxgameno+2,"blank row 2",IF(D1271=maxgameno+1,"blank row 1",INDEX(FixtureCode!$B$4:$AH$128,MATCH($C1271,FixtureCode!$B$4:$B$128,0),MATCH("G"&amp;D1271&amp;"-T1",FixtureCode!$B$4:$AH$4,0)))))</f>
        <v>-</v>
      </c>
      <c r="F1271" s="13" t="str">
        <f>IF(C1271="-","-",IF(D1271=maxgameno+2,"blank row 2",IF(D1271=maxgameno+1,"blank row 1",INDEX(FixtureCode!$B$4:$AH$128,MATCH($C1271,FixtureCode!$B$4:$B$128,0),MATCH("G"&amp;D1271&amp;"-T2",FixtureCode!$B$4:$AH$4,0)))))</f>
        <v>-</v>
      </c>
      <c r="G1271" s="12" t="str">
        <f>IF(C1271="-","-",IF(AND(ISNUMBER(Fixture!G1275),ISNUMBER(Fixture!I1275),Fixture!F1275&lt;&gt;"BYE",Fixture!J1275&lt;&gt;"BYE"),"Yes","-"))</f>
        <v>-</v>
      </c>
      <c r="H1271" s="9" t="str">
        <f>IF(G1271="-","-",IF(Fixture!G1275&gt;Fixture!I1275,Settings!$G$7,IF(Fixture!G1275=Fixture!I1275,Settings!$G$8,IF(Fixture!G1275&lt;Fixture!I1275,Settings!$G$9,"-"))))</f>
        <v>-</v>
      </c>
      <c r="I1271" s="13" t="str">
        <f>IF(G1271="-","-",IF(Fixture!I1275&gt;Fixture!G1275,Settings!$G$7,IF(Fixture!I1275=Fixture!G1275,Settings!$G$8,IF(Fixture!I1275&lt;Fixture!G1275,Settings!$G$9,"-"))))</f>
        <v>-</v>
      </c>
    </row>
    <row r="1272" spans="3:9" x14ac:dyDescent="0.25">
      <c r="C1272" s="12" t="str">
        <f t="shared" si="40"/>
        <v>-</v>
      </c>
      <c r="D1272" s="9" t="str">
        <f t="shared" si="41"/>
        <v>-</v>
      </c>
      <c r="E1272" s="9" t="str">
        <f>IF(C1272="-","-",IF(D1272=maxgameno+2,"blank row 2",IF(D1272=maxgameno+1,"blank row 1",INDEX(FixtureCode!$B$4:$AH$128,MATCH($C1272,FixtureCode!$B$4:$B$128,0),MATCH("G"&amp;D1272&amp;"-T1",FixtureCode!$B$4:$AH$4,0)))))</f>
        <v>-</v>
      </c>
      <c r="F1272" s="13" t="str">
        <f>IF(C1272="-","-",IF(D1272=maxgameno+2,"blank row 2",IF(D1272=maxgameno+1,"blank row 1",INDEX(FixtureCode!$B$4:$AH$128,MATCH($C1272,FixtureCode!$B$4:$B$128,0),MATCH("G"&amp;D1272&amp;"-T2",FixtureCode!$B$4:$AH$4,0)))))</f>
        <v>-</v>
      </c>
      <c r="G1272" s="12" t="str">
        <f>IF(C1272="-","-",IF(AND(ISNUMBER(Fixture!G1276),ISNUMBER(Fixture!I1276),Fixture!F1276&lt;&gt;"BYE",Fixture!J1276&lt;&gt;"BYE"),"Yes","-"))</f>
        <v>-</v>
      </c>
      <c r="H1272" s="9" t="str">
        <f>IF(G1272="-","-",IF(Fixture!G1276&gt;Fixture!I1276,Settings!$G$7,IF(Fixture!G1276=Fixture!I1276,Settings!$G$8,IF(Fixture!G1276&lt;Fixture!I1276,Settings!$G$9,"-"))))</f>
        <v>-</v>
      </c>
      <c r="I1272" s="13" t="str">
        <f>IF(G1272="-","-",IF(Fixture!I1276&gt;Fixture!G1276,Settings!$G$7,IF(Fixture!I1276=Fixture!G1276,Settings!$G$8,IF(Fixture!I1276&lt;Fixture!G1276,Settings!$G$9,"-"))))</f>
        <v>-</v>
      </c>
    </row>
    <row r="1273" spans="3:9" x14ac:dyDescent="0.25">
      <c r="C1273" s="12" t="str">
        <f t="shared" si="40"/>
        <v>-</v>
      </c>
      <c r="D1273" s="9" t="str">
        <f t="shared" si="41"/>
        <v>-</v>
      </c>
      <c r="E1273" s="9" t="str">
        <f>IF(C1273="-","-",IF(D1273=maxgameno+2,"blank row 2",IF(D1273=maxgameno+1,"blank row 1",INDEX(FixtureCode!$B$4:$AH$128,MATCH($C1273,FixtureCode!$B$4:$B$128,0),MATCH("G"&amp;D1273&amp;"-T1",FixtureCode!$B$4:$AH$4,0)))))</f>
        <v>-</v>
      </c>
      <c r="F1273" s="13" t="str">
        <f>IF(C1273="-","-",IF(D1273=maxgameno+2,"blank row 2",IF(D1273=maxgameno+1,"blank row 1",INDEX(FixtureCode!$B$4:$AH$128,MATCH($C1273,FixtureCode!$B$4:$B$128,0),MATCH("G"&amp;D1273&amp;"-T2",FixtureCode!$B$4:$AH$4,0)))))</f>
        <v>-</v>
      </c>
      <c r="G1273" s="12" t="str">
        <f>IF(C1273="-","-",IF(AND(ISNUMBER(Fixture!G1277),ISNUMBER(Fixture!I1277),Fixture!F1277&lt;&gt;"BYE",Fixture!J1277&lt;&gt;"BYE"),"Yes","-"))</f>
        <v>-</v>
      </c>
      <c r="H1273" s="9" t="str">
        <f>IF(G1273="-","-",IF(Fixture!G1277&gt;Fixture!I1277,Settings!$G$7,IF(Fixture!G1277=Fixture!I1277,Settings!$G$8,IF(Fixture!G1277&lt;Fixture!I1277,Settings!$G$9,"-"))))</f>
        <v>-</v>
      </c>
      <c r="I1273" s="13" t="str">
        <f>IF(G1273="-","-",IF(Fixture!I1277&gt;Fixture!G1277,Settings!$G$7,IF(Fixture!I1277=Fixture!G1277,Settings!$G$8,IF(Fixture!I1277&lt;Fixture!G1277,Settings!$G$9,"-"))))</f>
        <v>-</v>
      </c>
    </row>
    <row r="1274" spans="3:9" x14ac:dyDescent="0.25">
      <c r="C1274" s="12" t="str">
        <f t="shared" si="40"/>
        <v>-</v>
      </c>
      <c r="D1274" s="9" t="str">
        <f t="shared" si="41"/>
        <v>-</v>
      </c>
      <c r="E1274" s="9" t="str">
        <f>IF(C1274="-","-",IF(D1274=maxgameno+2,"blank row 2",IF(D1274=maxgameno+1,"blank row 1",INDEX(FixtureCode!$B$4:$AH$128,MATCH($C1274,FixtureCode!$B$4:$B$128,0),MATCH("G"&amp;D1274&amp;"-T1",FixtureCode!$B$4:$AH$4,0)))))</f>
        <v>-</v>
      </c>
      <c r="F1274" s="13" t="str">
        <f>IF(C1274="-","-",IF(D1274=maxgameno+2,"blank row 2",IF(D1274=maxgameno+1,"blank row 1",INDEX(FixtureCode!$B$4:$AH$128,MATCH($C1274,FixtureCode!$B$4:$B$128,0),MATCH("G"&amp;D1274&amp;"-T2",FixtureCode!$B$4:$AH$4,0)))))</f>
        <v>-</v>
      </c>
      <c r="G1274" s="12" t="str">
        <f>IF(C1274="-","-",IF(AND(ISNUMBER(Fixture!G1278),ISNUMBER(Fixture!I1278),Fixture!F1278&lt;&gt;"BYE",Fixture!J1278&lt;&gt;"BYE"),"Yes","-"))</f>
        <v>-</v>
      </c>
      <c r="H1274" s="9" t="str">
        <f>IF(G1274="-","-",IF(Fixture!G1278&gt;Fixture!I1278,Settings!$G$7,IF(Fixture!G1278=Fixture!I1278,Settings!$G$8,IF(Fixture!G1278&lt;Fixture!I1278,Settings!$G$9,"-"))))</f>
        <v>-</v>
      </c>
      <c r="I1274" s="13" t="str">
        <f>IF(G1274="-","-",IF(Fixture!I1278&gt;Fixture!G1278,Settings!$G$7,IF(Fixture!I1278=Fixture!G1278,Settings!$G$8,IF(Fixture!I1278&lt;Fixture!G1278,Settings!$G$9,"-"))))</f>
        <v>-</v>
      </c>
    </row>
    <row r="1275" spans="3:9" x14ac:dyDescent="0.25">
      <c r="C1275" s="12" t="str">
        <f t="shared" si="40"/>
        <v>-</v>
      </c>
      <c r="D1275" s="9" t="str">
        <f t="shared" si="41"/>
        <v>-</v>
      </c>
      <c r="E1275" s="9" t="str">
        <f>IF(C1275="-","-",IF(D1275=maxgameno+2,"blank row 2",IF(D1275=maxgameno+1,"blank row 1",INDEX(FixtureCode!$B$4:$AH$128,MATCH($C1275,FixtureCode!$B$4:$B$128,0),MATCH("G"&amp;D1275&amp;"-T1",FixtureCode!$B$4:$AH$4,0)))))</f>
        <v>-</v>
      </c>
      <c r="F1275" s="13" t="str">
        <f>IF(C1275="-","-",IF(D1275=maxgameno+2,"blank row 2",IF(D1275=maxgameno+1,"blank row 1",INDEX(FixtureCode!$B$4:$AH$128,MATCH($C1275,FixtureCode!$B$4:$B$128,0),MATCH("G"&amp;D1275&amp;"-T2",FixtureCode!$B$4:$AH$4,0)))))</f>
        <v>-</v>
      </c>
      <c r="G1275" s="12" t="str">
        <f>IF(C1275="-","-",IF(AND(ISNUMBER(Fixture!G1279),ISNUMBER(Fixture!I1279),Fixture!F1279&lt;&gt;"BYE",Fixture!J1279&lt;&gt;"BYE"),"Yes","-"))</f>
        <v>-</v>
      </c>
      <c r="H1275" s="9" t="str">
        <f>IF(G1275="-","-",IF(Fixture!G1279&gt;Fixture!I1279,Settings!$G$7,IF(Fixture!G1279=Fixture!I1279,Settings!$G$8,IF(Fixture!G1279&lt;Fixture!I1279,Settings!$G$9,"-"))))</f>
        <v>-</v>
      </c>
      <c r="I1275" s="13" t="str">
        <f>IF(G1275="-","-",IF(Fixture!I1279&gt;Fixture!G1279,Settings!$G$7,IF(Fixture!I1279=Fixture!G1279,Settings!$G$8,IF(Fixture!I1279&lt;Fixture!G1279,Settings!$G$9,"-"))))</f>
        <v>-</v>
      </c>
    </row>
    <row r="1276" spans="3:9" x14ac:dyDescent="0.25">
      <c r="C1276" s="12" t="str">
        <f t="shared" si="40"/>
        <v>-</v>
      </c>
      <c r="D1276" s="9" t="str">
        <f t="shared" si="41"/>
        <v>-</v>
      </c>
      <c r="E1276" s="9" t="str">
        <f>IF(C1276="-","-",IF(D1276=maxgameno+2,"blank row 2",IF(D1276=maxgameno+1,"blank row 1",INDEX(FixtureCode!$B$4:$AH$128,MATCH($C1276,FixtureCode!$B$4:$B$128,0),MATCH("G"&amp;D1276&amp;"-T1",FixtureCode!$B$4:$AH$4,0)))))</f>
        <v>-</v>
      </c>
      <c r="F1276" s="13" t="str">
        <f>IF(C1276="-","-",IF(D1276=maxgameno+2,"blank row 2",IF(D1276=maxgameno+1,"blank row 1",INDEX(FixtureCode!$B$4:$AH$128,MATCH($C1276,FixtureCode!$B$4:$B$128,0),MATCH("G"&amp;D1276&amp;"-T2",FixtureCode!$B$4:$AH$4,0)))))</f>
        <v>-</v>
      </c>
      <c r="G1276" s="12" t="str">
        <f>IF(C1276="-","-",IF(AND(ISNUMBER(Fixture!G1280),ISNUMBER(Fixture!I1280),Fixture!F1280&lt;&gt;"BYE",Fixture!J1280&lt;&gt;"BYE"),"Yes","-"))</f>
        <v>-</v>
      </c>
      <c r="H1276" s="9" t="str">
        <f>IF(G1276="-","-",IF(Fixture!G1280&gt;Fixture!I1280,Settings!$G$7,IF(Fixture!G1280=Fixture!I1280,Settings!$G$8,IF(Fixture!G1280&lt;Fixture!I1280,Settings!$G$9,"-"))))</f>
        <v>-</v>
      </c>
      <c r="I1276" s="13" t="str">
        <f>IF(G1276="-","-",IF(Fixture!I1280&gt;Fixture!G1280,Settings!$G$7,IF(Fixture!I1280=Fixture!G1280,Settings!$G$8,IF(Fixture!I1280&lt;Fixture!G1280,Settings!$G$9,"-"))))</f>
        <v>-</v>
      </c>
    </row>
    <row r="1277" spans="3:9" x14ac:dyDescent="0.25">
      <c r="C1277" s="12" t="str">
        <f t="shared" si="40"/>
        <v>-</v>
      </c>
      <c r="D1277" s="9" t="str">
        <f t="shared" si="41"/>
        <v>-</v>
      </c>
      <c r="E1277" s="9" t="str">
        <f>IF(C1277="-","-",IF(D1277=maxgameno+2,"blank row 2",IF(D1277=maxgameno+1,"blank row 1",INDEX(FixtureCode!$B$4:$AH$128,MATCH($C1277,FixtureCode!$B$4:$B$128,0),MATCH("G"&amp;D1277&amp;"-T1",FixtureCode!$B$4:$AH$4,0)))))</f>
        <v>-</v>
      </c>
      <c r="F1277" s="13" t="str">
        <f>IF(C1277="-","-",IF(D1277=maxgameno+2,"blank row 2",IF(D1277=maxgameno+1,"blank row 1",INDEX(FixtureCode!$B$4:$AH$128,MATCH($C1277,FixtureCode!$B$4:$B$128,0),MATCH("G"&amp;D1277&amp;"-T2",FixtureCode!$B$4:$AH$4,0)))))</f>
        <v>-</v>
      </c>
      <c r="G1277" s="12" t="str">
        <f>IF(C1277="-","-",IF(AND(ISNUMBER(Fixture!G1281),ISNUMBER(Fixture!I1281),Fixture!F1281&lt;&gt;"BYE",Fixture!J1281&lt;&gt;"BYE"),"Yes","-"))</f>
        <v>-</v>
      </c>
      <c r="H1277" s="9" t="str">
        <f>IF(G1277="-","-",IF(Fixture!G1281&gt;Fixture!I1281,Settings!$G$7,IF(Fixture!G1281=Fixture!I1281,Settings!$G$8,IF(Fixture!G1281&lt;Fixture!I1281,Settings!$G$9,"-"))))</f>
        <v>-</v>
      </c>
      <c r="I1277" s="13" t="str">
        <f>IF(G1277="-","-",IF(Fixture!I1281&gt;Fixture!G1281,Settings!$G$7,IF(Fixture!I1281=Fixture!G1281,Settings!$G$8,IF(Fixture!I1281&lt;Fixture!G1281,Settings!$G$9,"-"))))</f>
        <v>-</v>
      </c>
    </row>
    <row r="1278" spans="3:9" x14ac:dyDescent="0.25">
      <c r="C1278" s="12" t="str">
        <f t="shared" si="40"/>
        <v>-</v>
      </c>
      <c r="D1278" s="9" t="str">
        <f t="shared" si="41"/>
        <v>-</v>
      </c>
      <c r="E1278" s="9" t="str">
        <f>IF(C1278="-","-",IF(D1278=maxgameno+2,"blank row 2",IF(D1278=maxgameno+1,"blank row 1",INDEX(FixtureCode!$B$4:$AH$128,MATCH($C1278,FixtureCode!$B$4:$B$128,0),MATCH("G"&amp;D1278&amp;"-T1",FixtureCode!$B$4:$AH$4,0)))))</f>
        <v>-</v>
      </c>
      <c r="F1278" s="13" t="str">
        <f>IF(C1278="-","-",IF(D1278=maxgameno+2,"blank row 2",IF(D1278=maxgameno+1,"blank row 1",INDEX(FixtureCode!$B$4:$AH$128,MATCH($C1278,FixtureCode!$B$4:$B$128,0),MATCH("G"&amp;D1278&amp;"-T2",FixtureCode!$B$4:$AH$4,0)))))</f>
        <v>-</v>
      </c>
      <c r="G1278" s="12" t="str">
        <f>IF(C1278="-","-",IF(AND(ISNUMBER(Fixture!G1282),ISNUMBER(Fixture!I1282),Fixture!F1282&lt;&gt;"BYE",Fixture!J1282&lt;&gt;"BYE"),"Yes","-"))</f>
        <v>-</v>
      </c>
      <c r="H1278" s="9" t="str">
        <f>IF(G1278="-","-",IF(Fixture!G1282&gt;Fixture!I1282,Settings!$G$7,IF(Fixture!G1282=Fixture!I1282,Settings!$G$8,IF(Fixture!G1282&lt;Fixture!I1282,Settings!$G$9,"-"))))</f>
        <v>-</v>
      </c>
      <c r="I1278" s="13" t="str">
        <f>IF(G1278="-","-",IF(Fixture!I1282&gt;Fixture!G1282,Settings!$G$7,IF(Fixture!I1282=Fixture!G1282,Settings!$G$8,IF(Fixture!I1282&lt;Fixture!G1282,Settings!$G$9,"-"))))</f>
        <v>-</v>
      </c>
    </row>
    <row r="1279" spans="3:9" x14ac:dyDescent="0.25">
      <c r="C1279" s="12" t="str">
        <f t="shared" si="40"/>
        <v>-</v>
      </c>
      <c r="D1279" s="9" t="str">
        <f t="shared" si="41"/>
        <v>-</v>
      </c>
      <c r="E1279" s="9" t="str">
        <f>IF(C1279="-","-",IF(D1279=maxgameno+2,"blank row 2",IF(D1279=maxgameno+1,"blank row 1",INDEX(FixtureCode!$B$4:$AH$128,MATCH($C1279,FixtureCode!$B$4:$B$128,0),MATCH("G"&amp;D1279&amp;"-T1",FixtureCode!$B$4:$AH$4,0)))))</f>
        <v>-</v>
      </c>
      <c r="F1279" s="13" t="str">
        <f>IF(C1279="-","-",IF(D1279=maxgameno+2,"blank row 2",IF(D1279=maxgameno+1,"blank row 1",INDEX(FixtureCode!$B$4:$AH$128,MATCH($C1279,FixtureCode!$B$4:$B$128,0),MATCH("G"&amp;D1279&amp;"-T2",FixtureCode!$B$4:$AH$4,0)))))</f>
        <v>-</v>
      </c>
      <c r="G1279" s="12" t="str">
        <f>IF(C1279="-","-",IF(AND(ISNUMBER(Fixture!G1283),ISNUMBER(Fixture!I1283),Fixture!F1283&lt;&gt;"BYE",Fixture!J1283&lt;&gt;"BYE"),"Yes","-"))</f>
        <v>-</v>
      </c>
      <c r="H1279" s="9" t="str">
        <f>IF(G1279="-","-",IF(Fixture!G1283&gt;Fixture!I1283,Settings!$G$7,IF(Fixture!G1283=Fixture!I1283,Settings!$G$8,IF(Fixture!G1283&lt;Fixture!I1283,Settings!$G$9,"-"))))</f>
        <v>-</v>
      </c>
      <c r="I1279" s="13" t="str">
        <f>IF(G1279="-","-",IF(Fixture!I1283&gt;Fixture!G1283,Settings!$G$7,IF(Fixture!I1283=Fixture!G1283,Settings!$G$8,IF(Fixture!I1283&lt;Fixture!G1283,Settings!$G$9,"-"))))</f>
        <v>-</v>
      </c>
    </row>
    <row r="1280" spans="3:9" x14ac:dyDescent="0.25">
      <c r="C1280" s="12" t="str">
        <f t="shared" si="40"/>
        <v>-</v>
      </c>
      <c r="D1280" s="9" t="str">
        <f t="shared" si="41"/>
        <v>-</v>
      </c>
      <c r="E1280" s="9" t="str">
        <f>IF(C1280="-","-",IF(D1280=maxgameno+2,"blank row 2",IF(D1280=maxgameno+1,"blank row 1",INDEX(FixtureCode!$B$4:$AH$128,MATCH($C1280,FixtureCode!$B$4:$B$128,0),MATCH("G"&amp;D1280&amp;"-T1",FixtureCode!$B$4:$AH$4,0)))))</f>
        <v>-</v>
      </c>
      <c r="F1280" s="13" t="str">
        <f>IF(C1280="-","-",IF(D1280=maxgameno+2,"blank row 2",IF(D1280=maxgameno+1,"blank row 1",INDEX(FixtureCode!$B$4:$AH$128,MATCH($C1280,FixtureCode!$B$4:$B$128,0),MATCH("G"&amp;D1280&amp;"-T2",FixtureCode!$B$4:$AH$4,0)))))</f>
        <v>-</v>
      </c>
      <c r="G1280" s="12" t="str">
        <f>IF(C1280="-","-",IF(AND(ISNUMBER(Fixture!G1284),ISNUMBER(Fixture!I1284),Fixture!F1284&lt;&gt;"BYE",Fixture!J1284&lt;&gt;"BYE"),"Yes","-"))</f>
        <v>-</v>
      </c>
      <c r="H1280" s="9" t="str">
        <f>IF(G1280="-","-",IF(Fixture!G1284&gt;Fixture!I1284,Settings!$G$7,IF(Fixture!G1284=Fixture!I1284,Settings!$G$8,IF(Fixture!G1284&lt;Fixture!I1284,Settings!$G$9,"-"))))</f>
        <v>-</v>
      </c>
      <c r="I1280" s="13" t="str">
        <f>IF(G1280="-","-",IF(Fixture!I1284&gt;Fixture!G1284,Settings!$G$7,IF(Fixture!I1284=Fixture!G1284,Settings!$G$8,IF(Fixture!I1284&lt;Fixture!G1284,Settings!$G$9,"-"))))</f>
        <v>-</v>
      </c>
    </row>
    <row r="1281" spans="3:9" x14ac:dyDescent="0.25">
      <c r="C1281" s="12" t="str">
        <f t="shared" si="40"/>
        <v>-</v>
      </c>
      <c r="D1281" s="9" t="str">
        <f t="shared" si="41"/>
        <v>-</v>
      </c>
      <c r="E1281" s="9" t="str">
        <f>IF(C1281="-","-",IF(D1281=maxgameno+2,"blank row 2",IF(D1281=maxgameno+1,"blank row 1",INDEX(FixtureCode!$B$4:$AH$128,MATCH($C1281,FixtureCode!$B$4:$B$128,0),MATCH("G"&amp;D1281&amp;"-T1",FixtureCode!$B$4:$AH$4,0)))))</f>
        <v>-</v>
      </c>
      <c r="F1281" s="13" t="str">
        <f>IF(C1281="-","-",IF(D1281=maxgameno+2,"blank row 2",IF(D1281=maxgameno+1,"blank row 1",INDEX(FixtureCode!$B$4:$AH$128,MATCH($C1281,FixtureCode!$B$4:$B$128,0),MATCH("G"&amp;D1281&amp;"-T2",FixtureCode!$B$4:$AH$4,0)))))</f>
        <v>-</v>
      </c>
      <c r="G1281" s="12" t="str">
        <f>IF(C1281="-","-",IF(AND(ISNUMBER(Fixture!G1285),ISNUMBER(Fixture!I1285),Fixture!F1285&lt;&gt;"BYE",Fixture!J1285&lt;&gt;"BYE"),"Yes","-"))</f>
        <v>-</v>
      </c>
      <c r="H1281" s="9" t="str">
        <f>IF(G1281="-","-",IF(Fixture!G1285&gt;Fixture!I1285,Settings!$G$7,IF(Fixture!G1285=Fixture!I1285,Settings!$G$8,IF(Fixture!G1285&lt;Fixture!I1285,Settings!$G$9,"-"))))</f>
        <v>-</v>
      </c>
      <c r="I1281" s="13" t="str">
        <f>IF(G1281="-","-",IF(Fixture!I1285&gt;Fixture!G1285,Settings!$G$7,IF(Fixture!I1285=Fixture!G1285,Settings!$G$8,IF(Fixture!I1285&lt;Fixture!G1285,Settings!$G$9,"-"))))</f>
        <v>-</v>
      </c>
    </row>
    <row r="1282" spans="3:9" x14ac:dyDescent="0.25">
      <c r="C1282" s="12" t="str">
        <f t="shared" si="40"/>
        <v>-</v>
      </c>
      <c r="D1282" s="9" t="str">
        <f t="shared" si="41"/>
        <v>-</v>
      </c>
      <c r="E1282" s="9" t="str">
        <f>IF(C1282="-","-",IF(D1282=maxgameno+2,"blank row 2",IF(D1282=maxgameno+1,"blank row 1",INDEX(FixtureCode!$B$4:$AH$128,MATCH($C1282,FixtureCode!$B$4:$B$128,0),MATCH("G"&amp;D1282&amp;"-T1",FixtureCode!$B$4:$AH$4,0)))))</f>
        <v>-</v>
      </c>
      <c r="F1282" s="13" t="str">
        <f>IF(C1282="-","-",IF(D1282=maxgameno+2,"blank row 2",IF(D1282=maxgameno+1,"blank row 1",INDEX(FixtureCode!$B$4:$AH$128,MATCH($C1282,FixtureCode!$B$4:$B$128,0),MATCH("G"&amp;D1282&amp;"-T2",FixtureCode!$B$4:$AH$4,0)))))</f>
        <v>-</v>
      </c>
      <c r="G1282" s="12" t="str">
        <f>IF(C1282="-","-",IF(AND(ISNUMBER(Fixture!G1286),ISNUMBER(Fixture!I1286),Fixture!F1286&lt;&gt;"BYE",Fixture!J1286&lt;&gt;"BYE"),"Yes","-"))</f>
        <v>-</v>
      </c>
      <c r="H1282" s="9" t="str">
        <f>IF(G1282="-","-",IF(Fixture!G1286&gt;Fixture!I1286,Settings!$G$7,IF(Fixture!G1286=Fixture!I1286,Settings!$G$8,IF(Fixture!G1286&lt;Fixture!I1286,Settings!$G$9,"-"))))</f>
        <v>-</v>
      </c>
      <c r="I1282" s="13" t="str">
        <f>IF(G1282="-","-",IF(Fixture!I1286&gt;Fixture!G1286,Settings!$G$7,IF(Fixture!I1286=Fixture!G1286,Settings!$G$8,IF(Fixture!I1286&lt;Fixture!G1286,Settings!$G$9,"-"))))</f>
        <v>-</v>
      </c>
    </row>
    <row r="1283" spans="3:9" x14ac:dyDescent="0.25">
      <c r="C1283" s="12" t="str">
        <f t="shared" si="40"/>
        <v>-</v>
      </c>
      <c r="D1283" s="9" t="str">
        <f t="shared" si="41"/>
        <v>-</v>
      </c>
      <c r="E1283" s="9" t="str">
        <f>IF(C1283="-","-",IF(D1283=maxgameno+2,"blank row 2",IF(D1283=maxgameno+1,"blank row 1",INDEX(FixtureCode!$B$4:$AH$128,MATCH($C1283,FixtureCode!$B$4:$B$128,0),MATCH("G"&amp;D1283&amp;"-T1",FixtureCode!$B$4:$AH$4,0)))))</f>
        <v>-</v>
      </c>
      <c r="F1283" s="13" t="str">
        <f>IF(C1283="-","-",IF(D1283=maxgameno+2,"blank row 2",IF(D1283=maxgameno+1,"blank row 1",INDEX(FixtureCode!$B$4:$AH$128,MATCH($C1283,FixtureCode!$B$4:$B$128,0),MATCH("G"&amp;D1283&amp;"-T2",FixtureCode!$B$4:$AH$4,0)))))</f>
        <v>-</v>
      </c>
      <c r="G1283" s="12" t="str">
        <f>IF(C1283="-","-",IF(AND(ISNUMBER(Fixture!G1287),ISNUMBER(Fixture!I1287),Fixture!F1287&lt;&gt;"BYE",Fixture!J1287&lt;&gt;"BYE"),"Yes","-"))</f>
        <v>-</v>
      </c>
      <c r="H1283" s="9" t="str">
        <f>IF(G1283="-","-",IF(Fixture!G1287&gt;Fixture!I1287,Settings!$G$7,IF(Fixture!G1287=Fixture!I1287,Settings!$G$8,IF(Fixture!G1287&lt;Fixture!I1287,Settings!$G$9,"-"))))</f>
        <v>-</v>
      </c>
      <c r="I1283" s="13" t="str">
        <f>IF(G1283="-","-",IF(Fixture!I1287&gt;Fixture!G1287,Settings!$G$7,IF(Fixture!I1287=Fixture!G1287,Settings!$G$8,IF(Fixture!I1287&lt;Fixture!G1287,Settings!$G$9,"-"))))</f>
        <v>-</v>
      </c>
    </row>
    <row r="1284" spans="3:9" x14ac:dyDescent="0.25">
      <c r="C1284" s="12" t="str">
        <f t="shared" si="40"/>
        <v>-</v>
      </c>
      <c r="D1284" s="9" t="str">
        <f t="shared" si="41"/>
        <v>-</v>
      </c>
      <c r="E1284" s="9" t="str">
        <f>IF(C1284="-","-",IF(D1284=maxgameno+2,"blank row 2",IF(D1284=maxgameno+1,"blank row 1",INDEX(FixtureCode!$B$4:$AH$128,MATCH($C1284,FixtureCode!$B$4:$B$128,0),MATCH("G"&amp;D1284&amp;"-T1",FixtureCode!$B$4:$AH$4,0)))))</f>
        <v>-</v>
      </c>
      <c r="F1284" s="13" t="str">
        <f>IF(C1284="-","-",IF(D1284=maxgameno+2,"blank row 2",IF(D1284=maxgameno+1,"blank row 1",INDEX(FixtureCode!$B$4:$AH$128,MATCH($C1284,FixtureCode!$B$4:$B$128,0),MATCH("G"&amp;D1284&amp;"-T2",FixtureCode!$B$4:$AH$4,0)))))</f>
        <v>-</v>
      </c>
      <c r="G1284" s="12" t="str">
        <f>IF(C1284="-","-",IF(AND(ISNUMBER(Fixture!G1288),ISNUMBER(Fixture!I1288),Fixture!F1288&lt;&gt;"BYE",Fixture!J1288&lt;&gt;"BYE"),"Yes","-"))</f>
        <v>-</v>
      </c>
      <c r="H1284" s="9" t="str">
        <f>IF(G1284="-","-",IF(Fixture!G1288&gt;Fixture!I1288,Settings!$G$7,IF(Fixture!G1288=Fixture!I1288,Settings!$G$8,IF(Fixture!G1288&lt;Fixture!I1288,Settings!$G$9,"-"))))</f>
        <v>-</v>
      </c>
      <c r="I1284" s="13" t="str">
        <f>IF(G1284="-","-",IF(Fixture!I1288&gt;Fixture!G1288,Settings!$G$7,IF(Fixture!I1288=Fixture!G1288,Settings!$G$8,IF(Fixture!I1288&lt;Fixture!G1288,Settings!$G$9,"-"))))</f>
        <v>-</v>
      </c>
    </row>
    <row r="1285" spans="3:9" x14ac:dyDescent="0.25">
      <c r="C1285" s="12" t="str">
        <f t="shared" si="40"/>
        <v>-</v>
      </c>
      <c r="D1285" s="9" t="str">
        <f t="shared" si="41"/>
        <v>-</v>
      </c>
      <c r="E1285" s="9" t="str">
        <f>IF(C1285="-","-",IF(D1285=maxgameno+2,"blank row 2",IF(D1285=maxgameno+1,"blank row 1",INDEX(FixtureCode!$B$4:$AH$128,MATCH($C1285,FixtureCode!$B$4:$B$128,0),MATCH("G"&amp;D1285&amp;"-T1",FixtureCode!$B$4:$AH$4,0)))))</f>
        <v>-</v>
      </c>
      <c r="F1285" s="13" t="str">
        <f>IF(C1285="-","-",IF(D1285=maxgameno+2,"blank row 2",IF(D1285=maxgameno+1,"blank row 1",INDEX(FixtureCode!$B$4:$AH$128,MATCH($C1285,FixtureCode!$B$4:$B$128,0),MATCH("G"&amp;D1285&amp;"-T2",FixtureCode!$B$4:$AH$4,0)))))</f>
        <v>-</v>
      </c>
      <c r="G1285" s="12" t="str">
        <f>IF(C1285="-","-",IF(AND(ISNUMBER(Fixture!G1289),ISNUMBER(Fixture!I1289),Fixture!F1289&lt;&gt;"BYE",Fixture!J1289&lt;&gt;"BYE"),"Yes","-"))</f>
        <v>-</v>
      </c>
      <c r="H1285" s="9" t="str">
        <f>IF(G1285="-","-",IF(Fixture!G1289&gt;Fixture!I1289,Settings!$G$7,IF(Fixture!G1289=Fixture!I1289,Settings!$G$8,IF(Fixture!G1289&lt;Fixture!I1289,Settings!$G$9,"-"))))</f>
        <v>-</v>
      </c>
      <c r="I1285" s="13" t="str">
        <f>IF(G1285="-","-",IF(Fixture!I1289&gt;Fixture!G1289,Settings!$G$7,IF(Fixture!I1289=Fixture!G1289,Settings!$G$8,IF(Fixture!I1289&lt;Fixture!G1289,Settings!$G$9,"-"))))</f>
        <v>-</v>
      </c>
    </row>
    <row r="1286" spans="3:9" x14ac:dyDescent="0.25">
      <c r="C1286" s="12" t="str">
        <f t="shared" ref="C1286:C1349" si="42">IF(C1285="-","-",IF(D1285+1&lt;=maxgameno+2,C1285,IF(C1285+1&lt;=maxroundno,C1285+1,"-")))</f>
        <v>-</v>
      </c>
      <c r="D1286" s="9" t="str">
        <f t="shared" ref="D1286:D1349" si="43">IF(C1286="-","-",IF(D1285+1&lt;=maxgameno+2,D1285+1,1))</f>
        <v>-</v>
      </c>
      <c r="E1286" s="9" t="str">
        <f>IF(C1286="-","-",IF(D1286=maxgameno+2,"blank row 2",IF(D1286=maxgameno+1,"blank row 1",INDEX(FixtureCode!$B$4:$AH$128,MATCH($C1286,FixtureCode!$B$4:$B$128,0),MATCH("G"&amp;D1286&amp;"-T1",FixtureCode!$B$4:$AH$4,0)))))</f>
        <v>-</v>
      </c>
      <c r="F1286" s="13" t="str">
        <f>IF(C1286="-","-",IF(D1286=maxgameno+2,"blank row 2",IF(D1286=maxgameno+1,"blank row 1",INDEX(FixtureCode!$B$4:$AH$128,MATCH($C1286,FixtureCode!$B$4:$B$128,0),MATCH("G"&amp;D1286&amp;"-T2",FixtureCode!$B$4:$AH$4,0)))))</f>
        <v>-</v>
      </c>
      <c r="G1286" s="12" t="str">
        <f>IF(C1286="-","-",IF(AND(ISNUMBER(Fixture!G1290),ISNUMBER(Fixture!I1290),Fixture!F1290&lt;&gt;"BYE",Fixture!J1290&lt;&gt;"BYE"),"Yes","-"))</f>
        <v>-</v>
      </c>
      <c r="H1286" s="9" t="str">
        <f>IF(G1286="-","-",IF(Fixture!G1290&gt;Fixture!I1290,Settings!$G$7,IF(Fixture!G1290=Fixture!I1290,Settings!$G$8,IF(Fixture!G1290&lt;Fixture!I1290,Settings!$G$9,"-"))))</f>
        <v>-</v>
      </c>
      <c r="I1286" s="13" t="str">
        <f>IF(G1286="-","-",IF(Fixture!I1290&gt;Fixture!G1290,Settings!$G$7,IF(Fixture!I1290=Fixture!G1290,Settings!$G$8,IF(Fixture!I1290&lt;Fixture!G1290,Settings!$G$9,"-"))))</f>
        <v>-</v>
      </c>
    </row>
    <row r="1287" spans="3:9" x14ac:dyDescent="0.25">
      <c r="C1287" s="12" t="str">
        <f t="shared" si="42"/>
        <v>-</v>
      </c>
      <c r="D1287" s="9" t="str">
        <f t="shared" si="43"/>
        <v>-</v>
      </c>
      <c r="E1287" s="9" t="str">
        <f>IF(C1287="-","-",IF(D1287=maxgameno+2,"blank row 2",IF(D1287=maxgameno+1,"blank row 1",INDEX(FixtureCode!$B$4:$AH$128,MATCH($C1287,FixtureCode!$B$4:$B$128,0),MATCH("G"&amp;D1287&amp;"-T1",FixtureCode!$B$4:$AH$4,0)))))</f>
        <v>-</v>
      </c>
      <c r="F1287" s="13" t="str">
        <f>IF(C1287="-","-",IF(D1287=maxgameno+2,"blank row 2",IF(D1287=maxgameno+1,"blank row 1",INDEX(FixtureCode!$B$4:$AH$128,MATCH($C1287,FixtureCode!$B$4:$B$128,0),MATCH("G"&amp;D1287&amp;"-T2",FixtureCode!$B$4:$AH$4,0)))))</f>
        <v>-</v>
      </c>
      <c r="G1287" s="12" t="str">
        <f>IF(C1287="-","-",IF(AND(ISNUMBER(Fixture!G1291),ISNUMBER(Fixture!I1291),Fixture!F1291&lt;&gt;"BYE",Fixture!J1291&lt;&gt;"BYE"),"Yes","-"))</f>
        <v>-</v>
      </c>
      <c r="H1287" s="9" t="str">
        <f>IF(G1287="-","-",IF(Fixture!G1291&gt;Fixture!I1291,Settings!$G$7,IF(Fixture!G1291=Fixture!I1291,Settings!$G$8,IF(Fixture!G1291&lt;Fixture!I1291,Settings!$G$9,"-"))))</f>
        <v>-</v>
      </c>
      <c r="I1287" s="13" t="str">
        <f>IF(G1287="-","-",IF(Fixture!I1291&gt;Fixture!G1291,Settings!$G$7,IF(Fixture!I1291=Fixture!G1291,Settings!$G$8,IF(Fixture!I1291&lt;Fixture!G1291,Settings!$G$9,"-"))))</f>
        <v>-</v>
      </c>
    </row>
    <row r="1288" spans="3:9" x14ac:dyDescent="0.25">
      <c r="C1288" s="12" t="str">
        <f t="shared" si="42"/>
        <v>-</v>
      </c>
      <c r="D1288" s="9" t="str">
        <f t="shared" si="43"/>
        <v>-</v>
      </c>
      <c r="E1288" s="9" t="str">
        <f>IF(C1288="-","-",IF(D1288=maxgameno+2,"blank row 2",IF(D1288=maxgameno+1,"blank row 1",INDEX(FixtureCode!$B$4:$AH$128,MATCH($C1288,FixtureCode!$B$4:$B$128,0),MATCH("G"&amp;D1288&amp;"-T1",FixtureCode!$B$4:$AH$4,0)))))</f>
        <v>-</v>
      </c>
      <c r="F1288" s="13" t="str">
        <f>IF(C1288="-","-",IF(D1288=maxgameno+2,"blank row 2",IF(D1288=maxgameno+1,"blank row 1",INDEX(FixtureCode!$B$4:$AH$128,MATCH($C1288,FixtureCode!$B$4:$B$128,0),MATCH("G"&amp;D1288&amp;"-T2",FixtureCode!$B$4:$AH$4,0)))))</f>
        <v>-</v>
      </c>
      <c r="G1288" s="12" t="str">
        <f>IF(C1288="-","-",IF(AND(ISNUMBER(Fixture!G1292),ISNUMBER(Fixture!I1292),Fixture!F1292&lt;&gt;"BYE",Fixture!J1292&lt;&gt;"BYE"),"Yes","-"))</f>
        <v>-</v>
      </c>
      <c r="H1288" s="9" t="str">
        <f>IF(G1288="-","-",IF(Fixture!G1292&gt;Fixture!I1292,Settings!$G$7,IF(Fixture!G1292=Fixture!I1292,Settings!$G$8,IF(Fixture!G1292&lt;Fixture!I1292,Settings!$G$9,"-"))))</f>
        <v>-</v>
      </c>
      <c r="I1288" s="13" t="str">
        <f>IF(G1288="-","-",IF(Fixture!I1292&gt;Fixture!G1292,Settings!$G$7,IF(Fixture!I1292=Fixture!G1292,Settings!$G$8,IF(Fixture!I1292&lt;Fixture!G1292,Settings!$G$9,"-"))))</f>
        <v>-</v>
      </c>
    </row>
    <row r="1289" spans="3:9" x14ac:dyDescent="0.25">
      <c r="C1289" s="12" t="str">
        <f t="shared" si="42"/>
        <v>-</v>
      </c>
      <c r="D1289" s="9" t="str">
        <f t="shared" si="43"/>
        <v>-</v>
      </c>
      <c r="E1289" s="9" t="str">
        <f>IF(C1289="-","-",IF(D1289=maxgameno+2,"blank row 2",IF(D1289=maxgameno+1,"blank row 1",INDEX(FixtureCode!$B$4:$AH$128,MATCH($C1289,FixtureCode!$B$4:$B$128,0),MATCH("G"&amp;D1289&amp;"-T1",FixtureCode!$B$4:$AH$4,0)))))</f>
        <v>-</v>
      </c>
      <c r="F1289" s="13" t="str">
        <f>IF(C1289="-","-",IF(D1289=maxgameno+2,"blank row 2",IF(D1289=maxgameno+1,"blank row 1",INDEX(FixtureCode!$B$4:$AH$128,MATCH($C1289,FixtureCode!$B$4:$B$128,0),MATCH("G"&amp;D1289&amp;"-T2",FixtureCode!$B$4:$AH$4,0)))))</f>
        <v>-</v>
      </c>
      <c r="G1289" s="12" t="str">
        <f>IF(C1289="-","-",IF(AND(ISNUMBER(Fixture!G1293),ISNUMBER(Fixture!I1293),Fixture!F1293&lt;&gt;"BYE",Fixture!J1293&lt;&gt;"BYE"),"Yes","-"))</f>
        <v>-</v>
      </c>
      <c r="H1289" s="9" t="str">
        <f>IF(G1289="-","-",IF(Fixture!G1293&gt;Fixture!I1293,Settings!$G$7,IF(Fixture!G1293=Fixture!I1293,Settings!$G$8,IF(Fixture!G1293&lt;Fixture!I1293,Settings!$G$9,"-"))))</f>
        <v>-</v>
      </c>
      <c r="I1289" s="13" t="str">
        <f>IF(G1289="-","-",IF(Fixture!I1293&gt;Fixture!G1293,Settings!$G$7,IF(Fixture!I1293=Fixture!G1293,Settings!$G$8,IF(Fixture!I1293&lt;Fixture!G1293,Settings!$G$9,"-"))))</f>
        <v>-</v>
      </c>
    </row>
    <row r="1290" spans="3:9" x14ac:dyDescent="0.25">
      <c r="C1290" s="12" t="str">
        <f t="shared" si="42"/>
        <v>-</v>
      </c>
      <c r="D1290" s="9" t="str">
        <f t="shared" si="43"/>
        <v>-</v>
      </c>
      <c r="E1290" s="9" t="str">
        <f>IF(C1290="-","-",IF(D1290=maxgameno+2,"blank row 2",IF(D1290=maxgameno+1,"blank row 1",INDEX(FixtureCode!$B$4:$AH$128,MATCH($C1290,FixtureCode!$B$4:$B$128,0),MATCH("G"&amp;D1290&amp;"-T1",FixtureCode!$B$4:$AH$4,0)))))</f>
        <v>-</v>
      </c>
      <c r="F1290" s="13" t="str">
        <f>IF(C1290="-","-",IF(D1290=maxgameno+2,"blank row 2",IF(D1290=maxgameno+1,"blank row 1",INDEX(FixtureCode!$B$4:$AH$128,MATCH($C1290,FixtureCode!$B$4:$B$128,0),MATCH("G"&amp;D1290&amp;"-T2",FixtureCode!$B$4:$AH$4,0)))))</f>
        <v>-</v>
      </c>
      <c r="G1290" s="12" t="str">
        <f>IF(C1290="-","-",IF(AND(ISNUMBER(Fixture!G1294),ISNUMBER(Fixture!I1294),Fixture!F1294&lt;&gt;"BYE",Fixture!J1294&lt;&gt;"BYE"),"Yes","-"))</f>
        <v>-</v>
      </c>
      <c r="H1290" s="9" t="str">
        <f>IF(G1290="-","-",IF(Fixture!G1294&gt;Fixture!I1294,Settings!$G$7,IF(Fixture!G1294=Fixture!I1294,Settings!$G$8,IF(Fixture!G1294&lt;Fixture!I1294,Settings!$G$9,"-"))))</f>
        <v>-</v>
      </c>
      <c r="I1290" s="13" t="str">
        <f>IF(G1290="-","-",IF(Fixture!I1294&gt;Fixture!G1294,Settings!$G$7,IF(Fixture!I1294=Fixture!G1294,Settings!$G$8,IF(Fixture!I1294&lt;Fixture!G1294,Settings!$G$9,"-"))))</f>
        <v>-</v>
      </c>
    </row>
    <row r="1291" spans="3:9" x14ac:dyDescent="0.25">
      <c r="C1291" s="12" t="str">
        <f t="shared" si="42"/>
        <v>-</v>
      </c>
      <c r="D1291" s="9" t="str">
        <f t="shared" si="43"/>
        <v>-</v>
      </c>
      <c r="E1291" s="9" t="str">
        <f>IF(C1291="-","-",IF(D1291=maxgameno+2,"blank row 2",IF(D1291=maxgameno+1,"blank row 1",INDEX(FixtureCode!$B$4:$AH$128,MATCH($C1291,FixtureCode!$B$4:$B$128,0),MATCH("G"&amp;D1291&amp;"-T1",FixtureCode!$B$4:$AH$4,0)))))</f>
        <v>-</v>
      </c>
      <c r="F1291" s="13" t="str">
        <f>IF(C1291="-","-",IF(D1291=maxgameno+2,"blank row 2",IF(D1291=maxgameno+1,"blank row 1",INDEX(FixtureCode!$B$4:$AH$128,MATCH($C1291,FixtureCode!$B$4:$B$128,0),MATCH("G"&amp;D1291&amp;"-T2",FixtureCode!$B$4:$AH$4,0)))))</f>
        <v>-</v>
      </c>
      <c r="G1291" s="12" t="str">
        <f>IF(C1291="-","-",IF(AND(ISNUMBER(Fixture!G1295),ISNUMBER(Fixture!I1295),Fixture!F1295&lt;&gt;"BYE",Fixture!J1295&lt;&gt;"BYE"),"Yes","-"))</f>
        <v>-</v>
      </c>
      <c r="H1291" s="9" t="str">
        <f>IF(G1291="-","-",IF(Fixture!G1295&gt;Fixture!I1295,Settings!$G$7,IF(Fixture!G1295=Fixture!I1295,Settings!$G$8,IF(Fixture!G1295&lt;Fixture!I1295,Settings!$G$9,"-"))))</f>
        <v>-</v>
      </c>
      <c r="I1291" s="13" t="str">
        <f>IF(G1291="-","-",IF(Fixture!I1295&gt;Fixture!G1295,Settings!$G$7,IF(Fixture!I1295=Fixture!G1295,Settings!$G$8,IF(Fixture!I1295&lt;Fixture!G1295,Settings!$G$9,"-"))))</f>
        <v>-</v>
      </c>
    </row>
    <row r="1292" spans="3:9" x14ac:dyDescent="0.25">
      <c r="C1292" s="12" t="str">
        <f t="shared" si="42"/>
        <v>-</v>
      </c>
      <c r="D1292" s="9" t="str">
        <f t="shared" si="43"/>
        <v>-</v>
      </c>
      <c r="E1292" s="9" t="str">
        <f>IF(C1292="-","-",IF(D1292=maxgameno+2,"blank row 2",IF(D1292=maxgameno+1,"blank row 1",INDEX(FixtureCode!$B$4:$AH$128,MATCH($C1292,FixtureCode!$B$4:$B$128,0),MATCH("G"&amp;D1292&amp;"-T1",FixtureCode!$B$4:$AH$4,0)))))</f>
        <v>-</v>
      </c>
      <c r="F1292" s="13" t="str">
        <f>IF(C1292="-","-",IF(D1292=maxgameno+2,"blank row 2",IF(D1292=maxgameno+1,"blank row 1",INDEX(FixtureCode!$B$4:$AH$128,MATCH($C1292,FixtureCode!$B$4:$B$128,0),MATCH("G"&amp;D1292&amp;"-T2",FixtureCode!$B$4:$AH$4,0)))))</f>
        <v>-</v>
      </c>
      <c r="G1292" s="12" t="str">
        <f>IF(C1292="-","-",IF(AND(ISNUMBER(Fixture!G1296),ISNUMBER(Fixture!I1296),Fixture!F1296&lt;&gt;"BYE",Fixture!J1296&lt;&gt;"BYE"),"Yes","-"))</f>
        <v>-</v>
      </c>
      <c r="H1292" s="9" t="str">
        <f>IF(G1292="-","-",IF(Fixture!G1296&gt;Fixture!I1296,Settings!$G$7,IF(Fixture!G1296=Fixture!I1296,Settings!$G$8,IF(Fixture!G1296&lt;Fixture!I1296,Settings!$G$9,"-"))))</f>
        <v>-</v>
      </c>
      <c r="I1292" s="13" t="str">
        <f>IF(G1292="-","-",IF(Fixture!I1296&gt;Fixture!G1296,Settings!$G$7,IF(Fixture!I1296=Fixture!G1296,Settings!$G$8,IF(Fixture!I1296&lt;Fixture!G1296,Settings!$G$9,"-"))))</f>
        <v>-</v>
      </c>
    </row>
    <row r="1293" spans="3:9" x14ac:dyDescent="0.25">
      <c r="C1293" s="12" t="str">
        <f t="shared" si="42"/>
        <v>-</v>
      </c>
      <c r="D1293" s="9" t="str">
        <f t="shared" si="43"/>
        <v>-</v>
      </c>
      <c r="E1293" s="9" t="str">
        <f>IF(C1293="-","-",IF(D1293=maxgameno+2,"blank row 2",IF(D1293=maxgameno+1,"blank row 1",INDEX(FixtureCode!$B$4:$AH$128,MATCH($C1293,FixtureCode!$B$4:$B$128,0),MATCH("G"&amp;D1293&amp;"-T1",FixtureCode!$B$4:$AH$4,0)))))</f>
        <v>-</v>
      </c>
      <c r="F1293" s="13" t="str">
        <f>IF(C1293="-","-",IF(D1293=maxgameno+2,"blank row 2",IF(D1293=maxgameno+1,"blank row 1",INDEX(FixtureCode!$B$4:$AH$128,MATCH($C1293,FixtureCode!$B$4:$B$128,0),MATCH("G"&amp;D1293&amp;"-T2",FixtureCode!$B$4:$AH$4,0)))))</f>
        <v>-</v>
      </c>
      <c r="G1293" s="12" t="str">
        <f>IF(C1293="-","-",IF(AND(ISNUMBER(Fixture!G1297),ISNUMBER(Fixture!I1297),Fixture!F1297&lt;&gt;"BYE",Fixture!J1297&lt;&gt;"BYE"),"Yes","-"))</f>
        <v>-</v>
      </c>
      <c r="H1293" s="9" t="str">
        <f>IF(G1293="-","-",IF(Fixture!G1297&gt;Fixture!I1297,Settings!$G$7,IF(Fixture!G1297=Fixture!I1297,Settings!$G$8,IF(Fixture!G1297&lt;Fixture!I1297,Settings!$G$9,"-"))))</f>
        <v>-</v>
      </c>
      <c r="I1293" s="13" t="str">
        <f>IF(G1293="-","-",IF(Fixture!I1297&gt;Fixture!G1297,Settings!$G$7,IF(Fixture!I1297=Fixture!G1297,Settings!$G$8,IF(Fixture!I1297&lt;Fixture!G1297,Settings!$G$9,"-"))))</f>
        <v>-</v>
      </c>
    </row>
    <row r="1294" spans="3:9" x14ac:dyDescent="0.25">
      <c r="C1294" s="12" t="str">
        <f t="shared" si="42"/>
        <v>-</v>
      </c>
      <c r="D1294" s="9" t="str">
        <f t="shared" si="43"/>
        <v>-</v>
      </c>
      <c r="E1294" s="9" t="str">
        <f>IF(C1294="-","-",IF(D1294=maxgameno+2,"blank row 2",IF(D1294=maxgameno+1,"blank row 1",INDEX(FixtureCode!$B$4:$AH$128,MATCH($C1294,FixtureCode!$B$4:$B$128,0),MATCH("G"&amp;D1294&amp;"-T1",FixtureCode!$B$4:$AH$4,0)))))</f>
        <v>-</v>
      </c>
      <c r="F1294" s="13" t="str">
        <f>IF(C1294="-","-",IF(D1294=maxgameno+2,"blank row 2",IF(D1294=maxgameno+1,"blank row 1",INDEX(FixtureCode!$B$4:$AH$128,MATCH($C1294,FixtureCode!$B$4:$B$128,0),MATCH("G"&amp;D1294&amp;"-T2",FixtureCode!$B$4:$AH$4,0)))))</f>
        <v>-</v>
      </c>
      <c r="G1294" s="12" t="str">
        <f>IF(C1294="-","-",IF(AND(ISNUMBER(Fixture!G1298),ISNUMBER(Fixture!I1298),Fixture!F1298&lt;&gt;"BYE",Fixture!J1298&lt;&gt;"BYE"),"Yes","-"))</f>
        <v>-</v>
      </c>
      <c r="H1294" s="9" t="str">
        <f>IF(G1294="-","-",IF(Fixture!G1298&gt;Fixture!I1298,Settings!$G$7,IF(Fixture!G1298=Fixture!I1298,Settings!$G$8,IF(Fixture!G1298&lt;Fixture!I1298,Settings!$G$9,"-"))))</f>
        <v>-</v>
      </c>
      <c r="I1294" s="13" t="str">
        <f>IF(G1294="-","-",IF(Fixture!I1298&gt;Fixture!G1298,Settings!$G$7,IF(Fixture!I1298=Fixture!G1298,Settings!$G$8,IF(Fixture!I1298&lt;Fixture!G1298,Settings!$G$9,"-"))))</f>
        <v>-</v>
      </c>
    </row>
    <row r="1295" spans="3:9" x14ac:dyDescent="0.25">
      <c r="C1295" s="12" t="str">
        <f t="shared" si="42"/>
        <v>-</v>
      </c>
      <c r="D1295" s="9" t="str">
        <f t="shared" si="43"/>
        <v>-</v>
      </c>
      <c r="E1295" s="9" t="str">
        <f>IF(C1295="-","-",IF(D1295=maxgameno+2,"blank row 2",IF(D1295=maxgameno+1,"blank row 1",INDEX(FixtureCode!$B$4:$AH$128,MATCH($C1295,FixtureCode!$B$4:$B$128,0),MATCH("G"&amp;D1295&amp;"-T1",FixtureCode!$B$4:$AH$4,0)))))</f>
        <v>-</v>
      </c>
      <c r="F1295" s="13" t="str">
        <f>IF(C1295="-","-",IF(D1295=maxgameno+2,"blank row 2",IF(D1295=maxgameno+1,"blank row 1",INDEX(FixtureCode!$B$4:$AH$128,MATCH($C1295,FixtureCode!$B$4:$B$128,0),MATCH("G"&amp;D1295&amp;"-T2",FixtureCode!$B$4:$AH$4,0)))))</f>
        <v>-</v>
      </c>
      <c r="G1295" s="12" t="str">
        <f>IF(C1295="-","-",IF(AND(ISNUMBER(Fixture!G1299),ISNUMBER(Fixture!I1299),Fixture!F1299&lt;&gt;"BYE",Fixture!J1299&lt;&gt;"BYE"),"Yes","-"))</f>
        <v>-</v>
      </c>
      <c r="H1295" s="9" t="str">
        <f>IF(G1295="-","-",IF(Fixture!G1299&gt;Fixture!I1299,Settings!$G$7,IF(Fixture!G1299=Fixture!I1299,Settings!$G$8,IF(Fixture!G1299&lt;Fixture!I1299,Settings!$G$9,"-"))))</f>
        <v>-</v>
      </c>
      <c r="I1295" s="13" t="str">
        <f>IF(G1295="-","-",IF(Fixture!I1299&gt;Fixture!G1299,Settings!$G$7,IF(Fixture!I1299=Fixture!G1299,Settings!$G$8,IF(Fixture!I1299&lt;Fixture!G1299,Settings!$G$9,"-"))))</f>
        <v>-</v>
      </c>
    </row>
    <row r="1296" spans="3:9" x14ac:dyDescent="0.25">
      <c r="C1296" s="12" t="str">
        <f t="shared" si="42"/>
        <v>-</v>
      </c>
      <c r="D1296" s="9" t="str">
        <f t="shared" si="43"/>
        <v>-</v>
      </c>
      <c r="E1296" s="9" t="str">
        <f>IF(C1296="-","-",IF(D1296=maxgameno+2,"blank row 2",IF(D1296=maxgameno+1,"blank row 1",INDEX(FixtureCode!$B$4:$AH$128,MATCH($C1296,FixtureCode!$B$4:$B$128,0),MATCH("G"&amp;D1296&amp;"-T1",FixtureCode!$B$4:$AH$4,0)))))</f>
        <v>-</v>
      </c>
      <c r="F1296" s="13" t="str">
        <f>IF(C1296="-","-",IF(D1296=maxgameno+2,"blank row 2",IF(D1296=maxgameno+1,"blank row 1",INDEX(FixtureCode!$B$4:$AH$128,MATCH($C1296,FixtureCode!$B$4:$B$128,0),MATCH("G"&amp;D1296&amp;"-T2",FixtureCode!$B$4:$AH$4,0)))))</f>
        <v>-</v>
      </c>
      <c r="G1296" s="12" t="str">
        <f>IF(C1296="-","-",IF(AND(ISNUMBER(Fixture!G1300),ISNUMBER(Fixture!I1300),Fixture!F1300&lt;&gt;"BYE",Fixture!J1300&lt;&gt;"BYE"),"Yes","-"))</f>
        <v>-</v>
      </c>
      <c r="H1296" s="9" t="str">
        <f>IF(G1296="-","-",IF(Fixture!G1300&gt;Fixture!I1300,Settings!$G$7,IF(Fixture!G1300=Fixture!I1300,Settings!$G$8,IF(Fixture!G1300&lt;Fixture!I1300,Settings!$G$9,"-"))))</f>
        <v>-</v>
      </c>
      <c r="I1296" s="13" t="str">
        <f>IF(G1296="-","-",IF(Fixture!I1300&gt;Fixture!G1300,Settings!$G$7,IF(Fixture!I1300=Fixture!G1300,Settings!$G$8,IF(Fixture!I1300&lt;Fixture!G1300,Settings!$G$9,"-"))))</f>
        <v>-</v>
      </c>
    </row>
    <row r="1297" spans="3:9" x14ac:dyDescent="0.25">
      <c r="C1297" s="12" t="str">
        <f t="shared" si="42"/>
        <v>-</v>
      </c>
      <c r="D1297" s="9" t="str">
        <f t="shared" si="43"/>
        <v>-</v>
      </c>
      <c r="E1297" s="9" t="str">
        <f>IF(C1297="-","-",IF(D1297=maxgameno+2,"blank row 2",IF(D1297=maxgameno+1,"blank row 1",INDEX(FixtureCode!$B$4:$AH$128,MATCH($C1297,FixtureCode!$B$4:$B$128,0),MATCH("G"&amp;D1297&amp;"-T1",FixtureCode!$B$4:$AH$4,0)))))</f>
        <v>-</v>
      </c>
      <c r="F1297" s="13" t="str">
        <f>IF(C1297="-","-",IF(D1297=maxgameno+2,"blank row 2",IF(D1297=maxgameno+1,"blank row 1",INDEX(FixtureCode!$B$4:$AH$128,MATCH($C1297,FixtureCode!$B$4:$B$128,0),MATCH("G"&amp;D1297&amp;"-T2",FixtureCode!$B$4:$AH$4,0)))))</f>
        <v>-</v>
      </c>
      <c r="G1297" s="12" t="str">
        <f>IF(C1297="-","-",IF(AND(ISNUMBER(Fixture!G1301),ISNUMBER(Fixture!I1301),Fixture!F1301&lt;&gt;"BYE",Fixture!J1301&lt;&gt;"BYE"),"Yes","-"))</f>
        <v>-</v>
      </c>
      <c r="H1297" s="9" t="str">
        <f>IF(G1297="-","-",IF(Fixture!G1301&gt;Fixture!I1301,Settings!$G$7,IF(Fixture!G1301=Fixture!I1301,Settings!$G$8,IF(Fixture!G1301&lt;Fixture!I1301,Settings!$G$9,"-"))))</f>
        <v>-</v>
      </c>
      <c r="I1297" s="13" t="str">
        <f>IF(G1297="-","-",IF(Fixture!I1301&gt;Fixture!G1301,Settings!$G$7,IF(Fixture!I1301=Fixture!G1301,Settings!$G$8,IF(Fixture!I1301&lt;Fixture!G1301,Settings!$G$9,"-"))))</f>
        <v>-</v>
      </c>
    </row>
    <row r="1298" spans="3:9" x14ac:dyDescent="0.25">
      <c r="C1298" s="12" t="str">
        <f t="shared" si="42"/>
        <v>-</v>
      </c>
      <c r="D1298" s="9" t="str">
        <f t="shared" si="43"/>
        <v>-</v>
      </c>
      <c r="E1298" s="9" t="str">
        <f>IF(C1298="-","-",IF(D1298=maxgameno+2,"blank row 2",IF(D1298=maxgameno+1,"blank row 1",INDEX(FixtureCode!$B$4:$AH$128,MATCH($C1298,FixtureCode!$B$4:$B$128,0),MATCH("G"&amp;D1298&amp;"-T1",FixtureCode!$B$4:$AH$4,0)))))</f>
        <v>-</v>
      </c>
      <c r="F1298" s="13" t="str">
        <f>IF(C1298="-","-",IF(D1298=maxgameno+2,"blank row 2",IF(D1298=maxgameno+1,"blank row 1",INDEX(FixtureCode!$B$4:$AH$128,MATCH($C1298,FixtureCode!$B$4:$B$128,0),MATCH("G"&amp;D1298&amp;"-T2",FixtureCode!$B$4:$AH$4,0)))))</f>
        <v>-</v>
      </c>
      <c r="G1298" s="12" t="str">
        <f>IF(C1298="-","-",IF(AND(ISNUMBER(Fixture!G1302),ISNUMBER(Fixture!I1302),Fixture!F1302&lt;&gt;"BYE",Fixture!J1302&lt;&gt;"BYE"),"Yes","-"))</f>
        <v>-</v>
      </c>
      <c r="H1298" s="9" t="str">
        <f>IF(G1298="-","-",IF(Fixture!G1302&gt;Fixture!I1302,Settings!$G$7,IF(Fixture!G1302=Fixture!I1302,Settings!$G$8,IF(Fixture!G1302&lt;Fixture!I1302,Settings!$G$9,"-"))))</f>
        <v>-</v>
      </c>
      <c r="I1298" s="13" t="str">
        <f>IF(G1298="-","-",IF(Fixture!I1302&gt;Fixture!G1302,Settings!$G$7,IF(Fixture!I1302=Fixture!G1302,Settings!$G$8,IF(Fixture!I1302&lt;Fixture!G1302,Settings!$G$9,"-"))))</f>
        <v>-</v>
      </c>
    </row>
    <row r="1299" spans="3:9" x14ac:dyDescent="0.25">
      <c r="C1299" s="12" t="str">
        <f t="shared" si="42"/>
        <v>-</v>
      </c>
      <c r="D1299" s="9" t="str">
        <f t="shared" si="43"/>
        <v>-</v>
      </c>
      <c r="E1299" s="9" t="str">
        <f>IF(C1299="-","-",IF(D1299=maxgameno+2,"blank row 2",IF(D1299=maxgameno+1,"blank row 1",INDEX(FixtureCode!$B$4:$AH$128,MATCH($C1299,FixtureCode!$B$4:$B$128,0),MATCH("G"&amp;D1299&amp;"-T1",FixtureCode!$B$4:$AH$4,0)))))</f>
        <v>-</v>
      </c>
      <c r="F1299" s="13" t="str">
        <f>IF(C1299="-","-",IF(D1299=maxgameno+2,"blank row 2",IF(D1299=maxgameno+1,"blank row 1",INDEX(FixtureCode!$B$4:$AH$128,MATCH($C1299,FixtureCode!$B$4:$B$128,0),MATCH("G"&amp;D1299&amp;"-T2",FixtureCode!$B$4:$AH$4,0)))))</f>
        <v>-</v>
      </c>
      <c r="G1299" s="12" t="str">
        <f>IF(C1299="-","-",IF(AND(ISNUMBER(Fixture!G1303),ISNUMBER(Fixture!I1303),Fixture!F1303&lt;&gt;"BYE",Fixture!J1303&lt;&gt;"BYE"),"Yes","-"))</f>
        <v>-</v>
      </c>
      <c r="H1299" s="9" t="str">
        <f>IF(G1299="-","-",IF(Fixture!G1303&gt;Fixture!I1303,Settings!$G$7,IF(Fixture!G1303=Fixture!I1303,Settings!$G$8,IF(Fixture!G1303&lt;Fixture!I1303,Settings!$G$9,"-"))))</f>
        <v>-</v>
      </c>
      <c r="I1299" s="13" t="str">
        <f>IF(G1299="-","-",IF(Fixture!I1303&gt;Fixture!G1303,Settings!$G$7,IF(Fixture!I1303=Fixture!G1303,Settings!$G$8,IF(Fixture!I1303&lt;Fixture!G1303,Settings!$G$9,"-"))))</f>
        <v>-</v>
      </c>
    </row>
    <row r="1300" spans="3:9" x14ac:dyDescent="0.25">
      <c r="C1300" s="12" t="str">
        <f t="shared" si="42"/>
        <v>-</v>
      </c>
      <c r="D1300" s="9" t="str">
        <f t="shared" si="43"/>
        <v>-</v>
      </c>
      <c r="E1300" s="9" t="str">
        <f>IF(C1300="-","-",IF(D1300=maxgameno+2,"blank row 2",IF(D1300=maxgameno+1,"blank row 1",INDEX(FixtureCode!$B$4:$AH$128,MATCH($C1300,FixtureCode!$B$4:$B$128,0),MATCH("G"&amp;D1300&amp;"-T1",FixtureCode!$B$4:$AH$4,0)))))</f>
        <v>-</v>
      </c>
      <c r="F1300" s="13" t="str">
        <f>IF(C1300="-","-",IF(D1300=maxgameno+2,"blank row 2",IF(D1300=maxgameno+1,"blank row 1",INDEX(FixtureCode!$B$4:$AH$128,MATCH($C1300,FixtureCode!$B$4:$B$128,0),MATCH("G"&amp;D1300&amp;"-T2",FixtureCode!$B$4:$AH$4,0)))))</f>
        <v>-</v>
      </c>
      <c r="G1300" s="12" t="str">
        <f>IF(C1300="-","-",IF(AND(ISNUMBER(Fixture!G1304),ISNUMBER(Fixture!I1304),Fixture!F1304&lt;&gt;"BYE",Fixture!J1304&lt;&gt;"BYE"),"Yes","-"))</f>
        <v>-</v>
      </c>
      <c r="H1300" s="9" t="str">
        <f>IF(G1300="-","-",IF(Fixture!G1304&gt;Fixture!I1304,Settings!$G$7,IF(Fixture!G1304=Fixture!I1304,Settings!$G$8,IF(Fixture!G1304&lt;Fixture!I1304,Settings!$G$9,"-"))))</f>
        <v>-</v>
      </c>
      <c r="I1300" s="13" t="str">
        <f>IF(G1300="-","-",IF(Fixture!I1304&gt;Fixture!G1304,Settings!$G$7,IF(Fixture!I1304=Fixture!G1304,Settings!$G$8,IF(Fixture!I1304&lt;Fixture!G1304,Settings!$G$9,"-"))))</f>
        <v>-</v>
      </c>
    </row>
    <row r="1301" spans="3:9" x14ac:dyDescent="0.25">
      <c r="C1301" s="12" t="str">
        <f t="shared" si="42"/>
        <v>-</v>
      </c>
      <c r="D1301" s="9" t="str">
        <f t="shared" si="43"/>
        <v>-</v>
      </c>
      <c r="E1301" s="9" t="str">
        <f>IF(C1301="-","-",IF(D1301=maxgameno+2,"blank row 2",IF(D1301=maxgameno+1,"blank row 1",INDEX(FixtureCode!$B$4:$AH$128,MATCH($C1301,FixtureCode!$B$4:$B$128,0),MATCH("G"&amp;D1301&amp;"-T1",FixtureCode!$B$4:$AH$4,0)))))</f>
        <v>-</v>
      </c>
      <c r="F1301" s="13" t="str">
        <f>IF(C1301="-","-",IF(D1301=maxgameno+2,"blank row 2",IF(D1301=maxgameno+1,"blank row 1",INDEX(FixtureCode!$B$4:$AH$128,MATCH($C1301,FixtureCode!$B$4:$B$128,0),MATCH("G"&amp;D1301&amp;"-T2",FixtureCode!$B$4:$AH$4,0)))))</f>
        <v>-</v>
      </c>
      <c r="G1301" s="12" t="str">
        <f>IF(C1301="-","-",IF(AND(ISNUMBER(Fixture!G1305),ISNUMBER(Fixture!I1305),Fixture!F1305&lt;&gt;"BYE",Fixture!J1305&lt;&gt;"BYE"),"Yes","-"))</f>
        <v>-</v>
      </c>
      <c r="H1301" s="9" t="str">
        <f>IF(G1301="-","-",IF(Fixture!G1305&gt;Fixture!I1305,Settings!$G$7,IF(Fixture!G1305=Fixture!I1305,Settings!$G$8,IF(Fixture!G1305&lt;Fixture!I1305,Settings!$G$9,"-"))))</f>
        <v>-</v>
      </c>
      <c r="I1301" s="13" t="str">
        <f>IF(G1301="-","-",IF(Fixture!I1305&gt;Fixture!G1305,Settings!$G$7,IF(Fixture!I1305=Fixture!G1305,Settings!$G$8,IF(Fixture!I1305&lt;Fixture!G1305,Settings!$G$9,"-"))))</f>
        <v>-</v>
      </c>
    </row>
    <row r="1302" spans="3:9" x14ac:dyDescent="0.25">
      <c r="C1302" s="12" t="str">
        <f t="shared" si="42"/>
        <v>-</v>
      </c>
      <c r="D1302" s="9" t="str">
        <f t="shared" si="43"/>
        <v>-</v>
      </c>
      <c r="E1302" s="9" t="str">
        <f>IF(C1302="-","-",IF(D1302=maxgameno+2,"blank row 2",IF(D1302=maxgameno+1,"blank row 1",INDEX(FixtureCode!$B$4:$AH$128,MATCH($C1302,FixtureCode!$B$4:$B$128,0),MATCH("G"&amp;D1302&amp;"-T1",FixtureCode!$B$4:$AH$4,0)))))</f>
        <v>-</v>
      </c>
      <c r="F1302" s="13" t="str">
        <f>IF(C1302="-","-",IF(D1302=maxgameno+2,"blank row 2",IF(D1302=maxgameno+1,"blank row 1",INDEX(FixtureCode!$B$4:$AH$128,MATCH($C1302,FixtureCode!$B$4:$B$128,0),MATCH("G"&amp;D1302&amp;"-T2",FixtureCode!$B$4:$AH$4,0)))))</f>
        <v>-</v>
      </c>
      <c r="G1302" s="12" t="str">
        <f>IF(C1302="-","-",IF(AND(ISNUMBER(Fixture!G1306),ISNUMBER(Fixture!I1306),Fixture!F1306&lt;&gt;"BYE",Fixture!J1306&lt;&gt;"BYE"),"Yes","-"))</f>
        <v>-</v>
      </c>
      <c r="H1302" s="9" t="str">
        <f>IF(G1302="-","-",IF(Fixture!G1306&gt;Fixture!I1306,Settings!$G$7,IF(Fixture!G1306=Fixture!I1306,Settings!$G$8,IF(Fixture!G1306&lt;Fixture!I1306,Settings!$G$9,"-"))))</f>
        <v>-</v>
      </c>
      <c r="I1302" s="13" t="str">
        <f>IF(G1302="-","-",IF(Fixture!I1306&gt;Fixture!G1306,Settings!$G$7,IF(Fixture!I1306=Fixture!G1306,Settings!$G$8,IF(Fixture!I1306&lt;Fixture!G1306,Settings!$G$9,"-"))))</f>
        <v>-</v>
      </c>
    </row>
    <row r="1303" spans="3:9" x14ac:dyDescent="0.25">
      <c r="C1303" s="12" t="str">
        <f t="shared" si="42"/>
        <v>-</v>
      </c>
      <c r="D1303" s="9" t="str">
        <f t="shared" si="43"/>
        <v>-</v>
      </c>
      <c r="E1303" s="9" t="str">
        <f>IF(C1303="-","-",IF(D1303=maxgameno+2,"blank row 2",IF(D1303=maxgameno+1,"blank row 1",INDEX(FixtureCode!$B$4:$AH$128,MATCH($C1303,FixtureCode!$B$4:$B$128,0),MATCH("G"&amp;D1303&amp;"-T1",FixtureCode!$B$4:$AH$4,0)))))</f>
        <v>-</v>
      </c>
      <c r="F1303" s="13" t="str">
        <f>IF(C1303="-","-",IF(D1303=maxgameno+2,"blank row 2",IF(D1303=maxgameno+1,"blank row 1",INDEX(FixtureCode!$B$4:$AH$128,MATCH($C1303,FixtureCode!$B$4:$B$128,0),MATCH("G"&amp;D1303&amp;"-T2",FixtureCode!$B$4:$AH$4,0)))))</f>
        <v>-</v>
      </c>
      <c r="G1303" s="12" t="str">
        <f>IF(C1303="-","-",IF(AND(ISNUMBER(Fixture!G1307),ISNUMBER(Fixture!I1307),Fixture!F1307&lt;&gt;"BYE",Fixture!J1307&lt;&gt;"BYE"),"Yes","-"))</f>
        <v>-</v>
      </c>
      <c r="H1303" s="9" t="str">
        <f>IF(G1303="-","-",IF(Fixture!G1307&gt;Fixture!I1307,Settings!$G$7,IF(Fixture!G1307=Fixture!I1307,Settings!$G$8,IF(Fixture!G1307&lt;Fixture!I1307,Settings!$G$9,"-"))))</f>
        <v>-</v>
      </c>
      <c r="I1303" s="13" t="str">
        <f>IF(G1303="-","-",IF(Fixture!I1307&gt;Fixture!G1307,Settings!$G$7,IF(Fixture!I1307=Fixture!G1307,Settings!$G$8,IF(Fixture!I1307&lt;Fixture!G1307,Settings!$G$9,"-"))))</f>
        <v>-</v>
      </c>
    </row>
    <row r="1304" spans="3:9" x14ac:dyDescent="0.25">
      <c r="C1304" s="12" t="str">
        <f t="shared" si="42"/>
        <v>-</v>
      </c>
      <c r="D1304" s="9" t="str">
        <f t="shared" si="43"/>
        <v>-</v>
      </c>
      <c r="E1304" s="9" t="str">
        <f>IF(C1304="-","-",IF(D1304=maxgameno+2,"blank row 2",IF(D1304=maxgameno+1,"blank row 1",INDEX(FixtureCode!$B$4:$AH$128,MATCH($C1304,FixtureCode!$B$4:$B$128,0),MATCH("G"&amp;D1304&amp;"-T1",FixtureCode!$B$4:$AH$4,0)))))</f>
        <v>-</v>
      </c>
      <c r="F1304" s="13" t="str">
        <f>IF(C1304="-","-",IF(D1304=maxgameno+2,"blank row 2",IF(D1304=maxgameno+1,"blank row 1",INDEX(FixtureCode!$B$4:$AH$128,MATCH($C1304,FixtureCode!$B$4:$B$128,0),MATCH("G"&amp;D1304&amp;"-T2",FixtureCode!$B$4:$AH$4,0)))))</f>
        <v>-</v>
      </c>
      <c r="G1304" s="12" t="str">
        <f>IF(C1304="-","-",IF(AND(ISNUMBER(Fixture!G1308),ISNUMBER(Fixture!I1308),Fixture!F1308&lt;&gt;"BYE",Fixture!J1308&lt;&gt;"BYE"),"Yes","-"))</f>
        <v>-</v>
      </c>
      <c r="H1304" s="9" t="str">
        <f>IF(G1304="-","-",IF(Fixture!G1308&gt;Fixture!I1308,Settings!$G$7,IF(Fixture!G1308=Fixture!I1308,Settings!$G$8,IF(Fixture!G1308&lt;Fixture!I1308,Settings!$G$9,"-"))))</f>
        <v>-</v>
      </c>
      <c r="I1304" s="13" t="str">
        <f>IF(G1304="-","-",IF(Fixture!I1308&gt;Fixture!G1308,Settings!$G$7,IF(Fixture!I1308=Fixture!G1308,Settings!$G$8,IF(Fixture!I1308&lt;Fixture!G1308,Settings!$G$9,"-"))))</f>
        <v>-</v>
      </c>
    </row>
    <row r="1305" spans="3:9" x14ac:dyDescent="0.25">
      <c r="C1305" s="12" t="str">
        <f t="shared" si="42"/>
        <v>-</v>
      </c>
      <c r="D1305" s="9" t="str">
        <f t="shared" si="43"/>
        <v>-</v>
      </c>
      <c r="E1305" s="9" t="str">
        <f>IF(C1305="-","-",IF(D1305=maxgameno+2,"blank row 2",IF(D1305=maxgameno+1,"blank row 1",INDEX(FixtureCode!$B$4:$AH$128,MATCH($C1305,FixtureCode!$B$4:$B$128,0),MATCH("G"&amp;D1305&amp;"-T1",FixtureCode!$B$4:$AH$4,0)))))</f>
        <v>-</v>
      </c>
      <c r="F1305" s="13" t="str">
        <f>IF(C1305="-","-",IF(D1305=maxgameno+2,"blank row 2",IF(D1305=maxgameno+1,"blank row 1",INDEX(FixtureCode!$B$4:$AH$128,MATCH($C1305,FixtureCode!$B$4:$B$128,0),MATCH("G"&amp;D1305&amp;"-T2",FixtureCode!$B$4:$AH$4,0)))))</f>
        <v>-</v>
      </c>
      <c r="G1305" s="12" t="str">
        <f>IF(C1305="-","-",IF(AND(ISNUMBER(Fixture!G1309),ISNUMBER(Fixture!I1309),Fixture!F1309&lt;&gt;"BYE",Fixture!J1309&lt;&gt;"BYE"),"Yes","-"))</f>
        <v>-</v>
      </c>
      <c r="H1305" s="9" t="str">
        <f>IF(G1305="-","-",IF(Fixture!G1309&gt;Fixture!I1309,Settings!$G$7,IF(Fixture!G1309=Fixture!I1309,Settings!$G$8,IF(Fixture!G1309&lt;Fixture!I1309,Settings!$G$9,"-"))))</f>
        <v>-</v>
      </c>
      <c r="I1305" s="13" t="str">
        <f>IF(G1305="-","-",IF(Fixture!I1309&gt;Fixture!G1309,Settings!$G$7,IF(Fixture!I1309=Fixture!G1309,Settings!$G$8,IF(Fixture!I1309&lt;Fixture!G1309,Settings!$G$9,"-"))))</f>
        <v>-</v>
      </c>
    </row>
    <row r="1306" spans="3:9" x14ac:dyDescent="0.25">
      <c r="C1306" s="12" t="str">
        <f t="shared" si="42"/>
        <v>-</v>
      </c>
      <c r="D1306" s="9" t="str">
        <f t="shared" si="43"/>
        <v>-</v>
      </c>
      <c r="E1306" s="9" t="str">
        <f>IF(C1306="-","-",IF(D1306=maxgameno+2,"blank row 2",IF(D1306=maxgameno+1,"blank row 1",INDEX(FixtureCode!$B$4:$AH$128,MATCH($C1306,FixtureCode!$B$4:$B$128,0),MATCH("G"&amp;D1306&amp;"-T1",FixtureCode!$B$4:$AH$4,0)))))</f>
        <v>-</v>
      </c>
      <c r="F1306" s="13" t="str">
        <f>IF(C1306="-","-",IF(D1306=maxgameno+2,"blank row 2",IF(D1306=maxgameno+1,"blank row 1",INDEX(FixtureCode!$B$4:$AH$128,MATCH($C1306,FixtureCode!$B$4:$B$128,0),MATCH("G"&amp;D1306&amp;"-T2",FixtureCode!$B$4:$AH$4,0)))))</f>
        <v>-</v>
      </c>
      <c r="G1306" s="12" t="str">
        <f>IF(C1306="-","-",IF(AND(ISNUMBER(Fixture!G1310),ISNUMBER(Fixture!I1310),Fixture!F1310&lt;&gt;"BYE",Fixture!J1310&lt;&gt;"BYE"),"Yes","-"))</f>
        <v>-</v>
      </c>
      <c r="H1306" s="9" t="str">
        <f>IF(G1306="-","-",IF(Fixture!G1310&gt;Fixture!I1310,Settings!$G$7,IF(Fixture!G1310=Fixture!I1310,Settings!$G$8,IF(Fixture!G1310&lt;Fixture!I1310,Settings!$G$9,"-"))))</f>
        <v>-</v>
      </c>
      <c r="I1306" s="13" t="str">
        <f>IF(G1306="-","-",IF(Fixture!I1310&gt;Fixture!G1310,Settings!$G$7,IF(Fixture!I1310=Fixture!G1310,Settings!$G$8,IF(Fixture!I1310&lt;Fixture!G1310,Settings!$G$9,"-"))))</f>
        <v>-</v>
      </c>
    </row>
    <row r="1307" spans="3:9" x14ac:dyDescent="0.25">
      <c r="C1307" s="12" t="str">
        <f t="shared" si="42"/>
        <v>-</v>
      </c>
      <c r="D1307" s="9" t="str">
        <f t="shared" si="43"/>
        <v>-</v>
      </c>
      <c r="E1307" s="9" t="str">
        <f>IF(C1307="-","-",IF(D1307=maxgameno+2,"blank row 2",IF(D1307=maxgameno+1,"blank row 1",INDEX(FixtureCode!$B$4:$AH$128,MATCH($C1307,FixtureCode!$B$4:$B$128,0),MATCH("G"&amp;D1307&amp;"-T1",FixtureCode!$B$4:$AH$4,0)))))</f>
        <v>-</v>
      </c>
      <c r="F1307" s="13" t="str">
        <f>IF(C1307="-","-",IF(D1307=maxgameno+2,"blank row 2",IF(D1307=maxgameno+1,"blank row 1",INDEX(FixtureCode!$B$4:$AH$128,MATCH($C1307,FixtureCode!$B$4:$B$128,0),MATCH("G"&amp;D1307&amp;"-T2",FixtureCode!$B$4:$AH$4,0)))))</f>
        <v>-</v>
      </c>
      <c r="G1307" s="12" t="str">
        <f>IF(C1307="-","-",IF(AND(ISNUMBER(Fixture!G1311),ISNUMBER(Fixture!I1311),Fixture!F1311&lt;&gt;"BYE",Fixture!J1311&lt;&gt;"BYE"),"Yes","-"))</f>
        <v>-</v>
      </c>
      <c r="H1307" s="9" t="str">
        <f>IF(G1307="-","-",IF(Fixture!G1311&gt;Fixture!I1311,Settings!$G$7,IF(Fixture!G1311=Fixture!I1311,Settings!$G$8,IF(Fixture!G1311&lt;Fixture!I1311,Settings!$G$9,"-"))))</f>
        <v>-</v>
      </c>
      <c r="I1307" s="13" t="str">
        <f>IF(G1307="-","-",IF(Fixture!I1311&gt;Fixture!G1311,Settings!$G$7,IF(Fixture!I1311=Fixture!G1311,Settings!$G$8,IF(Fixture!I1311&lt;Fixture!G1311,Settings!$G$9,"-"))))</f>
        <v>-</v>
      </c>
    </row>
    <row r="1308" spans="3:9" x14ac:dyDescent="0.25">
      <c r="C1308" s="12" t="str">
        <f t="shared" si="42"/>
        <v>-</v>
      </c>
      <c r="D1308" s="9" t="str">
        <f t="shared" si="43"/>
        <v>-</v>
      </c>
      <c r="E1308" s="9" t="str">
        <f>IF(C1308="-","-",IF(D1308=maxgameno+2,"blank row 2",IF(D1308=maxgameno+1,"blank row 1",INDEX(FixtureCode!$B$4:$AH$128,MATCH($C1308,FixtureCode!$B$4:$B$128,0),MATCH("G"&amp;D1308&amp;"-T1",FixtureCode!$B$4:$AH$4,0)))))</f>
        <v>-</v>
      </c>
      <c r="F1308" s="13" t="str">
        <f>IF(C1308="-","-",IF(D1308=maxgameno+2,"blank row 2",IF(D1308=maxgameno+1,"blank row 1",INDEX(FixtureCode!$B$4:$AH$128,MATCH($C1308,FixtureCode!$B$4:$B$128,0),MATCH("G"&amp;D1308&amp;"-T2",FixtureCode!$B$4:$AH$4,0)))))</f>
        <v>-</v>
      </c>
      <c r="G1308" s="12" t="str">
        <f>IF(C1308="-","-",IF(AND(ISNUMBER(Fixture!G1312),ISNUMBER(Fixture!I1312),Fixture!F1312&lt;&gt;"BYE",Fixture!J1312&lt;&gt;"BYE"),"Yes","-"))</f>
        <v>-</v>
      </c>
      <c r="H1308" s="9" t="str">
        <f>IF(G1308="-","-",IF(Fixture!G1312&gt;Fixture!I1312,Settings!$G$7,IF(Fixture!G1312=Fixture!I1312,Settings!$G$8,IF(Fixture!G1312&lt;Fixture!I1312,Settings!$G$9,"-"))))</f>
        <v>-</v>
      </c>
      <c r="I1308" s="13" t="str">
        <f>IF(G1308="-","-",IF(Fixture!I1312&gt;Fixture!G1312,Settings!$G$7,IF(Fixture!I1312=Fixture!G1312,Settings!$G$8,IF(Fixture!I1312&lt;Fixture!G1312,Settings!$G$9,"-"))))</f>
        <v>-</v>
      </c>
    </row>
    <row r="1309" spans="3:9" x14ac:dyDescent="0.25">
      <c r="C1309" s="12" t="str">
        <f t="shared" si="42"/>
        <v>-</v>
      </c>
      <c r="D1309" s="9" t="str">
        <f t="shared" si="43"/>
        <v>-</v>
      </c>
      <c r="E1309" s="9" t="str">
        <f>IF(C1309="-","-",IF(D1309=maxgameno+2,"blank row 2",IF(D1309=maxgameno+1,"blank row 1",INDEX(FixtureCode!$B$4:$AH$128,MATCH($C1309,FixtureCode!$B$4:$B$128,0),MATCH("G"&amp;D1309&amp;"-T1",FixtureCode!$B$4:$AH$4,0)))))</f>
        <v>-</v>
      </c>
      <c r="F1309" s="13" t="str">
        <f>IF(C1309="-","-",IF(D1309=maxgameno+2,"blank row 2",IF(D1309=maxgameno+1,"blank row 1",INDEX(FixtureCode!$B$4:$AH$128,MATCH($C1309,FixtureCode!$B$4:$B$128,0),MATCH("G"&amp;D1309&amp;"-T2",FixtureCode!$B$4:$AH$4,0)))))</f>
        <v>-</v>
      </c>
      <c r="G1309" s="12" t="str">
        <f>IF(C1309="-","-",IF(AND(ISNUMBER(Fixture!G1313),ISNUMBER(Fixture!I1313),Fixture!F1313&lt;&gt;"BYE",Fixture!J1313&lt;&gt;"BYE"),"Yes","-"))</f>
        <v>-</v>
      </c>
      <c r="H1309" s="9" t="str">
        <f>IF(G1309="-","-",IF(Fixture!G1313&gt;Fixture!I1313,Settings!$G$7,IF(Fixture!G1313=Fixture!I1313,Settings!$G$8,IF(Fixture!G1313&lt;Fixture!I1313,Settings!$G$9,"-"))))</f>
        <v>-</v>
      </c>
      <c r="I1309" s="13" t="str">
        <f>IF(G1309="-","-",IF(Fixture!I1313&gt;Fixture!G1313,Settings!$G$7,IF(Fixture!I1313=Fixture!G1313,Settings!$G$8,IF(Fixture!I1313&lt;Fixture!G1313,Settings!$G$9,"-"))))</f>
        <v>-</v>
      </c>
    </row>
    <row r="1310" spans="3:9" x14ac:dyDescent="0.25">
      <c r="C1310" s="12" t="str">
        <f t="shared" si="42"/>
        <v>-</v>
      </c>
      <c r="D1310" s="9" t="str">
        <f t="shared" si="43"/>
        <v>-</v>
      </c>
      <c r="E1310" s="9" t="str">
        <f>IF(C1310="-","-",IF(D1310=maxgameno+2,"blank row 2",IF(D1310=maxgameno+1,"blank row 1",INDEX(FixtureCode!$B$4:$AH$128,MATCH($C1310,FixtureCode!$B$4:$B$128,0),MATCH("G"&amp;D1310&amp;"-T1",FixtureCode!$B$4:$AH$4,0)))))</f>
        <v>-</v>
      </c>
      <c r="F1310" s="13" t="str">
        <f>IF(C1310="-","-",IF(D1310=maxgameno+2,"blank row 2",IF(D1310=maxgameno+1,"blank row 1",INDEX(FixtureCode!$B$4:$AH$128,MATCH($C1310,FixtureCode!$B$4:$B$128,0),MATCH("G"&amp;D1310&amp;"-T2",FixtureCode!$B$4:$AH$4,0)))))</f>
        <v>-</v>
      </c>
      <c r="G1310" s="12" t="str">
        <f>IF(C1310="-","-",IF(AND(ISNUMBER(Fixture!G1314),ISNUMBER(Fixture!I1314),Fixture!F1314&lt;&gt;"BYE",Fixture!J1314&lt;&gt;"BYE"),"Yes","-"))</f>
        <v>-</v>
      </c>
      <c r="H1310" s="9" t="str">
        <f>IF(G1310="-","-",IF(Fixture!G1314&gt;Fixture!I1314,Settings!$G$7,IF(Fixture!G1314=Fixture!I1314,Settings!$G$8,IF(Fixture!G1314&lt;Fixture!I1314,Settings!$G$9,"-"))))</f>
        <v>-</v>
      </c>
      <c r="I1310" s="13" t="str">
        <f>IF(G1310="-","-",IF(Fixture!I1314&gt;Fixture!G1314,Settings!$G$7,IF(Fixture!I1314=Fixture!G1314,Settings!$G$8,IF(Fixture!I1314&lt;Fixture!G1314,Settings!$G$9,"-"))))</f>
        <v>-</v>
      </c>
    </row>
    <row r="1311" spans="3:9" x14ac:dyDescent="0.25">
      <c r="C1311" s="12" t="str">
        <f t="shared" si="42"/>
        <v>-</v>
      </c>
      <c r="D1311" s="9" t="str">
        <f t="shared" si="43"/>
        <v>-</v>
      </c>
      <c r="E1311" s="9" t="str">
        <f>IF(C1311="-","-",IF(D1311=maxgameno+2,"blank row 2",IF(D1311=maxgameno+1,"blank row 1",INDEX(FixtureCode!$B$4:$AH$128,MATCH($C1311,FixtureCode!$B$4:$B$128,0),MATCH("G"&amp;D1311&amp;"-T1",FixtureCode!$B$4:$AH$4,0)))))</f>
        <v>-</v>
      </c>
      <c r="F1311" s="13" t="str">
        <f>IF(C1311="-","-",IF(D1311=maxgameno+2,"blank row 2",IF(D1311=maxgameno+1,"blank row 1",INDEX(FixtureCode!$B$4:$AH$128,MATCH($C1311,FixtureCode!$B$4:$B$128,0),MATCH("G"&amp;D1311&amp;"-T2",FixtureCode!$B$4:$AH$4,0)))))</f>
        <v>-</v>
      </c>
      <c r="G1311" s="12" t="str">
        <f>IF(C1311="-","-",IF(AND(ISNUMBER(Fixture!G1315),ISNUMBER(Fixture!I1315),Fixture!F1315&lt;&gt;"BYE",Fixture!J1315&lt;&gt;"BYE"),"Yes","-"))</f>
        <v>-</v>
      </c>
      <c r="H1311" s="9" t="str">
        <f>IF(G1311="-","-",IF(Fixture!G1315&gt;Fixture!I1315,Settings!$G$7,IF(Fixture!G1315=Fixture!I1315,Settings!$G$8,IF(Fixture!G1315&lt;Fixture!I1315,Settings!$G$9,"-"))))</f>
        <v>-</v>
      </c>
      <c r="I1311" s="13" t="str">
        <f>IF(G1311="-","-",IF(Fixture!I1315&gt;Fixture!G1315,Settings!$G$7,IF(Fixture!I1315=Fixture!G1315,Settings!$G$8,IF(Fixture!I1315&lt;Fixture!G1315,Settings!$G$9,"-"))))</f>
        <v>-</v>
      </c>
    </row>
    <row r="1312" spans="3:9" x14ac:dyDescent="0.25">
      <c r="C1312" s="12" t="str">
        <f t="shared" si="42"/>
        <v>-</v>
      </c>
      <c r="D1312" s="9" t="str">
        <f t="shared" si="43"/>
        <v>-</v>
      </c>
      <c r="E1312" s="9" t="str">
        <f>IF(C1312="-","-",IF(D1312=maxgameno+2,"blank row 2",IF(D1312=maxgameno+1,"blank row 1",INDEX(FixtureCode!$B$4:$AH$128,MATCH($C1312,FixtureCode!$B$4:$B$128,0),MATCH("G"&amp;D1312&amp;"-T1",FixtureCode!$B$4:$AH$4,0)))))</f>
        <v>-</v>
      </c>
      <c r="F1312" s="13" t="str">
        <f>IF(C1312="-","-",IF(D1312=maxgameno+2,"blank row 2",IF(D1312=maxgameno+1,"blank row 1",INDEX(FixtureCode!$B$4:$AH$128,MATCH($C1312,FixtureCode!$B$4:$B$128,0),MATCH("G"&amp;D1312&amp;"-T2",FixtureCode!$B$4:$AH$4,0)))))</f>
        <v>-</v>
      </c>
      <c r="G1312" s="12" t="str">
        <f>IF(C1312="-","-",IF(AND(ISNUMBER(Fixture!G1316),ISNUMBER(Fixture!I1316),Fixture!F1316&lt;&gt;"BYE",Fixture!J1316&lt;&gt;"BYE"),"Yes","-"))</f>
        <v>-</v>
      </c>
      <c r="H1312" s="9" t="str">
        <f>IF(G1312="-","-",IF(Fixture!G1316&gt;Fixture!I1316,Settings!$G$7,IF(Fixture!G1316=Fixture!I1316,Settings!$G$8,IF(Fixture!G1316&lt;Fixture!I1316,Settings!$G$9,"-"))))</f>
        <v>-</v>
      </c>
      <c r="I1312" s="13" t="str">
        <f>IF(G1312="-","-",IF(Fixture!I1316&gt;Fixture!G1316,Settings!$G$7,IF(Fixture!I1316=Fixture!G1316,Settings!$G$8,IF(Fixture!I1316&lt;Fixture!G1316,Settings!$G$9,"-"))))</f>
        <v>-</v>
      </c>
    </row>
    <row r="1313" spans="3:9" x14ac:dyDescent="0.25">
      <c r="C1313" s="12" t="str">
        <f t="shared" si="42"/>
        <v>-</v>
      </c>
      <c r="D1313" s="9" t="str">
        <f t="shared" si="43"/>
        <v>-</v>
      </c>
      <c r="E1313" s="9" t="str">
        <f>IF(C1313="-","-",IF(D1313=maxgameno+2,"blank row 2",IF(D1313=maxgameno+1,"blank row 1",INDEX(FixtureCode!$B$4:$AH$128,MATCH($C1313,FixtureCode!$B$4:$B$128,0),MATCH("G"&amp;D1313&amp;"-T1",FixtureCode!$B$4:$AH$4,0)))))</f>
        <v>-</v>
      </c>
      <c r="F1313" s="13" t="str">
        <f>IF(C1313="-","-",IF(D1313=maxgameno+2,"blank row 2",IF(D1313=maxgameno+1,"blank row 1",INDEX(FixtureCode!$B$4:$AH$128,MATCH($C1313,FixtureCode!$B$4:$B$128,0),MATCH("G"&amp;D1313&amp;"-T2",FixtureCode!$B$4:$AH$4,0)))))</f>
        <v>-</v>
      </c>
      <c r="G1313" s="12" t="str">
        <f>IF(C1313="-","-",IF(AND(ISNUMBER(Fixture!G1317),ISNUMBER(Fixture!I1317),Fixture!F1317&lt;&gt;"BYE",Fixture!J1317&lt;&gt;"BYE"),"Yes","-"))</f>
        <v>-</v>
      </c>
      <c r="H1313" s="9" t="str">
        <f>IF(G1313="-","-",IF(Fixture!G1317&gt;Fixture!I1317,Settings!$G$7,IF(Fixture!G1317=Fixture!I1317,Settings!$G$8,IF(Fixture!G1317&lt;Fixture!I1317,Settings!$G$9,"-"))))</f>
        <v>-</v>
      </c>
      <c r="I1313" s="13" t="str">
        <f>IF(G1313="-","-",IF(Fixture!I1317&gt;Fixture!G1317,Settings!$G$7,IF(Fixture!I1317=Fixture!G1317,Settings!$G$8,IF(Fixture!I1317&lt;Fixture!G1317,Settings!$G$9,"-"))))</f>
        <v>-</v>
      </c>
    </row>
    <row r="1314" spans="3:9" x14ac:dyDescent="0.25">
      <c r="C1314" s="12" t="str">
        <f t="shared" si="42"/>
        <v>-</v>
      </c>
      <c r="D1314" s="9" t="str">
        <f t="shared" si="43"/>
        <v>-</v>
      </c>
      <c r="E1314" s="9" t="str">
        <f>IF(C1314="-","-",IF(D1314=maxgameno+2,"blank row 2",IF(D1314=maxgameno+1,"blank row 1",INDEX(FixtureCode!$B$4:$AH$128,MATCH($C1314,FixtureCode!$B$4:$B$128,0),MATCH("G"&amp;D1314&amp;"-T1",FixtureCode!$B$4:$AH$4,0)))))</f>
        <v>-</v>
      </c>
      <c r="F1314" s="13" t="str">
        <f>IF(C1314="-","-",IF(D1314=maxgameno+2,"blank row 2",IF(D1314=maxgameno+1,"blank row 1",INDEX(FixtureCode!$B$4:$AH$128,MATCH($C1314,FixtureCode!$B$4:$B$128,0),MATCH("G"&amp;D1314&amp;"-T2",FixtureCode!$B$4:$AH$4,0)))))</f>
        <v>-</v>
      </c>
      <c r="G1314" s="12" t="str">
        <f>IF(C1314="-","-",IF(AND(ISNUMBER(Fixture!G1318),ISNUMBER(Fixture!I1318),Fixture!F1318&lt;&gt;"BYE",Fixture!J1318&lt;&gt;"BYE"),"Yes","-"))</f>
        <v>-</v>
      </c>
      <c r="H1314" s="9" t="str">
        <f>IF(G1314="-","-",IF(Fixture!G1318&gt;Fixture!I1318,Settings!$G$7,IF(Fixture!G1318=Fixture!I1318,Settings!$G$8,IF(Fixture!G1318&lt;Fixture!I1318,Settings!$G$9,"-"))))</f>
        <v>-</v>
      </c>
      <c r="I1314" s="13" t="str">
        <f>IF(G1314="-","-",IF(Fixture!I1318&gt;Fixture!G1318,Settings!$G$7,IF(Fixture!I1318=Fixture!G1318,Settings!$G$8,IF(Fixture!I1318&lt;Fixture!G1318,Settings!$G$9,"-"))))</f>
        <v>-</v>
      </c>
    </row>
    <row r="1315" spans="3:9" x14ac:dyDescent="0.25">
      <c r="C1315" s="12" t="str">
        <f t="shared" si="42"/>
        <v>-</v>
      </c>
      <c r="D1315" s="9" t="str">
        <f t="shared" si="43"/>
        <v>-</v>
      </c>
      <c r="E1315" s="9" t="str">
        <f>IF(C1315="-","-",IF(D1315=maxgameno+2,"blank row 2",IF(D1315=maxgameno+1,"blank row 1",INDEX(FixtureCode!$B$4:$AH$128,MATCH($C1315,FixtureCode!$B$4:$B$128,0),MATCH("G"&amp;D1315&amp;"-T1",FixtureCode!$B$4:$AH$4,0)))))</f>
        <v>-</v>
      </c>
      <c r="F1315" s="13" t="str">
        <f>IF(C1315="-","-",IF(D1315=maxgameno+2,"blank row 2",IF(D1315=maxgameno+1,"blank row 1",INDEX(FixtureCode!$B$4:$AH$128,MATCH($C1315,FixtureCode!$B$4:$B$128,0),MATCH("G"&amp;D1315&amp;"-T2",FixtureCode!$B$4:$AH$4,0)))))</f>
        <v>-</v>
      </c>
      <c r="G1315" s="12" t="str">
        <f>IF(C1315="-","-",IF(AND(ISNUMBER(Fixture!G1319),ISNUMBER(Fixture!I1319),Fixture!F1319&lt;&gt;"BYE",Fixture!J1319&lt;&gt;"BYE"),"Yes","-"))</f>
        <v>-</v>
      </c>
      <c r="H1315" s="9" t="str">
        <f>IF(G1315="-","-",IF(Fixture!G1319&gt;Fixture!I1319,Settings!$G$7,IF(Fixture!G1319=Fixture!I1319,Settings!$G$8,IF(Fixture!G1319&lt;Fixture!I1319,Settings!$G$9,"-"))))</f>
        <v>-</v>
      </c>
      <c r="I1315" s="13" t="str">
        <f>IF(G1315="-","-",IF(Fixture!I1319&gt;Fixture!G1319,Settings!$G$7,IF(Fixture!I1319=Fixture!G1319,Settings!$G$8,IF(Fixture!I1319&lt;Fixture!G1319,Settings!$G$9,"-"))))</f>
        <v>-</v>
      </c>
    </row>
    <row r="1316" spans="3:9" x14ac:dyDescent="0.25">
      <c r="C1316" s="12" t="str">
        <f t="shared" si="42"/>
        <v>-</v>
      </c>
      <c r="D1316" s="9" t="str">
        <f t="shared" si="43"/>
        <v>-</v>
      </c>
      <c r="E1316" s="9" t="str">
        <f>IF(C1316="-","-",IF(D1316=maxgameno+2,"blank row 2",IF(D1316=maxgameno+1,"blank row 1",INDEX(FixtureCode!$B$4:$AH$128,MATCH($C1316,FixtureCode!$B$4:$B$128,0),MATCH("G"&amp;D1316&amp;"-T1",FixtureCode!$B$4:$AH$4,0)))))</f>
        <v>-</v>
      </c>
      <c r="F1316" s="13" t="str">
        <f>IF(C1316="-","-",IF(D1316=maxgameno+2,"blank row 2",IF(D1316=maxgameno+1,"blank row 1",INDEX(FixtureCode!$B$4:$AH$128,MATCH($C1316,FixtureCode!$B$4:$B$128,0),MATCH("G"&amp;D1316&amp;"-T2",FixtureCode!$B$4:$AH$4,0)))))</f>
        <v>-</v>
      </c>
      <c r="G1316" s="12" t="str">
        <f>IF(C1316="-","-",IF(AND(ISNUMBER(Fixture!G1320),ISNUMBER(Fixture!I1320),Fixture!F1320&lt;&gt;"BYE",Fixture!J1320&lt;&gt;"BYE"),"Yes","-"))</f>
        <v>-</v>
      </c>
      <c r="H1316" s="9" t="str">
        <f>IF(G1316="-","-",IF(Fixture!G1320&gt;Fixture!I1320,Settings!$G$7,IF(Fixture!G1320=Fixture!I1320,Settings!$G$8,IF(Fixture!G1320&lt;Fixture!I1320,Settings!$G$9,"-"))))</f>
        <v>-</v>
      </c>
      <c r="I1316" s="13" t="str">
        <f>IF(G1316="-","-",IF(Fixture!I1320&gt;Fixture!G1320,Settings!$G$7,IF(Fixture!I1320=Fixture!G1320,Settings!$G$8,IF(Fixture!I1320&lt;Fixture!G1320,Settings!$G$9,"-"))))</f>
        <v>-</v>
      </c>
    </row>
    <row r="1317" spans="3:9" x14ac:dyDescent="0.25">
      <c r="C1317" s="12" t="str">
        <f t="shared" si="42"/>
        <v>-</v>
      </c>
      <c r="D1317" s="9" t="str">
        <f t="shared" si="43"/>
        <v>-</v>
      </c>
      <c r="E1317" s="9" t="str">
        <f>IF(C1317="-","-",IF(D1317=maxgameno+2,"blank row 2",IF(D1317=maxgameno+1,"blank row 1",INDEX(FixtureCode!$B$4:$AH$128,MATCH($C1317,FixtureCode!$B$4:$B$128,0),MATCH("G"&amp;D1317&amp;"-T1",FixtureCode!$B$4:$AH$4,0)))))</f>
        <v>-</v>
      </c>
      <c r="F1317" s="13" t="str">
        <f>IF(C1317="-","-",IF(D1317=maxgameno+2,"blank row 2",IF(D1317=maxgameno+1,"blank row 1",INDEX(FixtureCode!$B$4:$AH$128,MATCH($C1317,FixtureCode!$B$4:$B$128,0),MATCH("G"&amp;D1317&amp;"-T2",FixtureCode!$B$4:$AH$4,0)))))</f>
        <v>-</v>
      </c>
      <c r="G1317" s="12" t="str">
        <f>IF(C1317="-","-",IF(AND(ISNUMBER(Fixture!G1321),ISNUMBER(Fixture!I1321),Fixture!F1321&lt;&gt;"BYE",Fixture!J1321&lt;&gt;"BYE"),"Yes","-"))</f>
        <v>-</v>
      </c>
      <c r="H1317" s="9" t="str">
        <f>IF(G1317="-","-",IF(Fixture!G1321&gt;Fixture!I1321,Settings!$G$7,IF(Fixture!G1321=Fixture!I1321,Settings!$G$8,IF(Fixture!G1321&lt;Fixture!I1321,Settings!$G$9,"-"))))</f>
        <v>-</v>
      </c>
      <c r="I1317" s="13" t="str">
        <f>IF(G1317="-","-",IF(Fixture!I1321&gt;Fixture!G1321,Settings!$G$7,IF(Fixture!I1321=Fixture!G1321,Settings!$G$8,IF(Fixture!I1321&lt;Fixture!G1321,Settings!$G$9,"-"))))</f>
        <v>-</v>
      </c>
    </row>
    <row r="1318" spans="3:9" x14ac:dyDescent="0.25">
      <c r="C1318" s="12" t="str">
        <f t="shared" si="42"/>
        <v>-</v>
      </c>
      <c r="D1318" s="9" t="str">
        <f t="shared" si="43"/>
        <v>-</v>
      </c>
      <c r="E1318" s="9" t="str">
        <f>IF(C1318="-","-",IF(D1318=maxgameno+2,"blank row 2",IF(D1318=maxgameno+1,"blank row 1",INDEX(FixtureCode!$B$4:$AH$128,MATCH($C1318,FixtureCode!$B$4:$B$128,0),MATCH("G"&amp;D1318&amp;"-T1",FixtureCode!$B$4:$AH$4,0)))))</f>
        <v>-</v>
      </c>
      <c r="F1318" s="13" t="str">
        <f>IF(C1318="-","-",IF(D1318=maxgameno+2,"blank row 2",IF(D1318=maxgameno+1,"blank row 1",INDEX(FixtureCode!$B$4:$AH$128,MATCH($C1318,FixtureCode!$B$4:$B$128,0),MATCH("G"&amp;D1318&amp;"-T2",FixtureCode!$B$4:$AH$4,0)))))</f>
        <v>-</v>
      </c>
      <c r="G1318" s="12" t="str">
        <f>IF(C1318="-","-",IF(AND(ISNUMBER(Fixture!G1322),ISNUMBER(Fixture!I1322),Fixture!F1322&lt;&gt;"BYE",Fixture!J1322&lt;&gt;"BYE"),"Yes","-"))</f>
        <v>-</v>
      </c>
      <c r="H1318" s="9" t="str">
        <f>IF(G1318="-","-",IF(Fixture!G1322&gt;Fixture!I1322,Settings!$G$7,IF(Fixture!G1322=Fixture!I1322,Settings!$G$8,IF(Fixture!G1322&lt;Fixture!I1322,Settings!$G$9,"-"))))</f>
        <v>-</v>
      </c>
      <c r="I1318" s="13" t="str">
        <f>IF(G1318="-","-",IF(Fixture!I1322&gt;Fixture!G1322,Settings!$G$7,IF(Fixture!I1322=Fixture!G1322,Settings!$G$8,IF(Fixture!I1322&lt;Fixture!G1322,Settings!$G$9,"-"))))</f>
        <v>-</v>
      </c>
    </row>
    <row r="1319" spans="3:9" x14ac:dyDescent="0.25">
      <c r="C1319" s="12" t="str">
        <f t="shared" si="42"/>
        <v>-</v>
      </c>
      <c r="D1319" s="9" t="str">
        <f t="shared" si="43"/>
        <v>-</v>
      </c>
      <c r="E1319" s="9" t="str">
        <f>IF(C1319="-","-",IF(D1319=maxgameno+2,"blank row 2",IF(D1319=maxgameno+1,"blank row 1",INDEX(FixtureCode!$B$4:$AH$128,MATCH($C1319,FixtureCode!$B$4:$B$128,0),MATCH("G"&amp;D1319&amp;"-T1",FixtureCode!$B$4:$AH$4,0)))))</f>
        <v>-</v>
      </c>
      <c r="F1319" s="13" t="str">
        <f>IF(C1319="-","-",IF(D1319=maxgameno+2,"blank row 2",IF(D1319=maxgameno+1,"blank row 1",INDEX(FixtureCode!$B$4:$AH$128,MATCH($C1319,FixtureCode!$B$4:$B$128,0),MATCH("G"&amp;D1319&amp;"-T2",FixtureCode!$B$4:$AH$4,0)))))</f>
        <v>-</v>
      </c>
      <c r="G1319" s="12" t="str">
        <f>IF(C1319="-","-",IF(AND(ISNUMBER(Fixture!G1323),ISNUMBER(Fixture!I1323),Fixture!F1323&lt;&gt;"BYE",Fixture!J1323&lt;&gt;"BYE"),"Yes","-"))</f>
        <v>-</v>
      </c>
      <c r="H1319" s="9" t="str">
        <f>IF(G1319="-","-",IF(Fixture!G1323&gt;Fixture!I1323,Settings!$G$7,IF(Fixture!G1323=Fixture!I1323,Settings!$G$8,IF(Fixture!G1323&lt;Fixture!I1323,Settings!$G$9,"-"))))</f>
        <v>-</v>
      </c>
      <c r="I1319" s="13" t="str">
        <f>IF(G1319="-","-",IF(Fixture!I1323&gt;Fixture!G1323,Settings!$G$7,IF(Fixture!I1323=Fixture!G1323,Settings!$G$8,IF(Fixture!I1323&lt;Fixture!G1323,Settings!$G$9,"-"))))</f>
        <v>-</v>
      </c>
    </row>
    <row r="1320" spans="3:9" x14ac:dyDescent="0.25">
      <c r="C1320" s="12" t="str">
        <f t="shared" si="42"/>
        <v>-</v>
      </c>
      <c r="D1320" s="9" t="str">
        <f t="shared" si="43"/>
        <v>-</v>
      </c>
      <c r="E1320" s="9" t="str">
        <f>IF(C1320="-","-",IF(D1320=maxgameno+2,"blank row 2",IF(D1320=maxgameno+1,"blank row 1",INDEX(FixtureCode!$B$4:$AH$128,MATCH($C1320,FixtureCode!$B$4:$B$128,0),MATCH("G"&amp;D1320&amp;"-T1",FixtureCode!$B$4:$AH$4,0)))))</f>
        <v>-</v>
      </c>
      <c r="F1320" s="13" t="str">
        <f>IF(C1320="-","-",IF(D1320=maxgameno+2,"blank row 2",IF(D1320=maxgameno+1,"blank row 1",INDEX(FixtureCode!$B$4:$AH$128,MATCH($C1320,FixtureCode!$B$4:$B$128,0),MATCH("G"&amp;D1320&amp;"-T2",FixtureCode!$B$4:$AH$4,0)))))</f>
        <v>-</v>
      </c>
      <c r="G1320" s="12" t="str">
        <f>IF(C1320="-","-",IF(AND(ISNUMBER(Fixture!G1324),ISNUMBER(Fixture!I1324),Fixture!F1324&lt;&gt;"BYE",Fixture!J1324&lt;&gt;"BYE"),"Yes","-"))</f>
        <v>-</v>
      </c>
      <c r="H1320" s="9" t="str">
        <f>IF(G1320="-","-",IF(Fixture!G1324&gt;Fixture!I1324,Settings!$G$7,IF(Fixture!G1324=Fixture!I1324,Settings!$G$8,IF(Fixture!G1324&lt;Fixture!I1324,Settings!$G$9,"-"))))</f>
        <v>-</v>
      </c>
      <c r="I1320" s="13" t="str">
        <f>IF(G1320="-","-",IF(Fixture!I1324&gt;Fixture!G1324,Settings!$G$7,IF(Fixture!I1324=Fixture!G1324,Settings!$G$8,IF(Fixture!I1324&lt;Fixture!G1324,Settings!$G$9,"-"))))</f>
        <v>-</v>
      </c>
    </row>
    <row r="1321" spans="3:9" x14ac:dyDescent="0.25">
      <c r="C1321" s="12" t="str">
        <f t="shared" si="42"/>
        <v>-</v>
      </c>
      <c r="D1321" s="9" t="str">
        <f t="shared" si="43"/>
        <v>-</v>
      </c>
      <c r="E1321" s="9" t="str">
        <f>IF(C1321="-","-",IF(D1321=maxgameno+2,"blank row 2",IF(D1321=maxgameno+1,"blank row 1",INDEX(FixtureCode!$B$4:$AH$128,MATCH($C1321,FixtureCode!$B$4:$B$128,0),MATCH("G"&amp;D1321&amp;"-T1",FixtureCode!$B$4:$AH$4,0)))))</f>
        <v>-</v>
      </c>
      <c r="F1321" s="13" t="str">
        <f>IF(C1321="-","-",IF(D1321=maxgameno+2,"blank row 2",IF(D1321=maxgameno+1,"blank row 1",INDEX(FixtureCode!$B$4:$AH$128,MATCH($C1321,FixtureCode!$B$4:$B$128,0),MATCH("G"&amp;D1321&amp;"-T2",FixtureCode!$B$4:$AH$4,0)))))</f>
        <v>-</v>
      </c>
      <c r="G1321" s="12" t="str">
        <f>IF(C1321="-","-",IF(AND(ISNUMBER(Fixture!G1325),ISNUMBER(Fixture!I1325),Fixture!F1325&lt;&gt;"BYE",Fixture!J1325&lt;&gt;"BYE"),"Yes","-"))</f>
        <v>-</v>
      </c>
      <c r="H1321" s="9" t="str">
        <f>IF(G1321="-","-",IF(Fixture!G1325&gt;Fixture!I1325,Settings!$G$7,IF(Fixture!G1325=Fixture!I1325,Settings!$G$8,IF(Fixture!G1325&lt;Fixture!I1325,Settings!$G$9,"-"))))</f>
        <v>-</v>
      </c>
      <c r="I1321" s="13" t="str">
        <f>IF(G1321="-","-",IF(Fixture!I1325&gt;Fixture!G1325,Settings!$G$7,IF(Fixture!I1325=Fixture!G1325,Settings!$G$8,IF(Fixture!I1325&lt;Fixture!G1325,Settings!$G$9,"-"))))</f>
        <v>-</v>
      </c>
    </row>
    <row r="1322" spans="3:9" x14ac:dyDescent="0.25">
      <c r="C1322" s="12" t="str">
        <f t="shared" si="42"/>
        <v>-</v>
      </c>
      <c r="D1322" s="9" t="str">
        <f t="shared" si="43"/>
        <v>-</v>
      </c>
      <c r="E1322" s="9" t="str">
        <f>IF(C1322="-","-",IF(D1322=maxgameno+2,"blank row 2",IF(D1322=maxgameno+1,"blank row 1",INDEX(FixtureCode!$B$4:$AH$128,MATCH($C1322,FixtureCode!$B$4:$B$128,0),MATCH("G"&amp;D1322&amp;"-T1",FixtureCode!$B$4:$AH$4,0)))))</f>
        <v>-</v>
      </c>
      <c r="F1322" s="13" t="str">
        <f>IF(C1322="-","-",IF(D1322=maxgameno+2,"blank row 2",IF(D1322=maxgameno+1,"blank row 1",INDEX(FixtureCode!$B$4:$AH$128,MATCH($C1322,FixtureCode!$B$4:$B$128,0),MATCH("G"&amp;D1322&amp;"-T2",FixtureCode!$B$4:$AH$4,0)))))</f>
        <v>-</v>
      </c>
      <c r="G1322" s="12" t="str">
        <f>IF(C1322="-","-",IF(AND(ISNUMBER(Fixture!G1326),ISNUMBER(Fixture!I1326),Fixture!F1326&lt;&gt;"BYE",Fixture!J1326&lt;&gt;"BYE"),"Yes","-"))</f>
        <v>-</v>
      </c>
      <c r="H1322" s="9" t="str">
        <f>IF(G1322="-","-",IF(Fixture!G1326&gt;Fixture!I1326,Settings!$G$7,IF(Fixture!G1326=Fixture!I1326,Settings!$G$8,IF(Fixture!G1326&lt;Fixture!I1326,Settings!$G$9,"-"))))</f>
        <v>-</v>
      </c>
      <c r="I1322" s="13" t="str">
        <f>IF(G1322="-","-",IF(Fixture!I1326&gt;Fixture!G1326,Settings!$G$7,IF(Fixture!I1326=Fixture!G1326,Settings!$G$8,IF(Fixture!I1326&lt;Fixture!G1326,Settings!$G$9,"-"))))</f>
        <v>-</v>
      </c>
    </row>
    <row r="1323" spans="3:9" x14ac:dyDescent="0.25">
      <c r="C1323" s="12" t="str">
        <f t="shared" si="42"/>
        <v>-</v>
      </c>
      <c r="D1323" s="9" t="str">
        <f t="shared" si="43"/>
        <v>-</v>
      </c>
      <c r="E1323" s="9" t="str">
        <f>IF(C1323="-","-",IF(D1323=maxgameno+2,"blank row 2",IF(D1323=maxgameno+1,"blank row 1",INDEX(FixtureCode!$B$4:$AH$128,MATCH($C1323,FixtureCode!$B$4:$B$128,0),MATCH("G"&amp;D1323&amp;"-T1",FixtureCode!$B$4:$AH$4,0)))))</f>
        <v>-</v>
      </c>
      <c r="F1323" s="13" t="str">
        <f>IF(C1323="-","-",IF(D1323=maxgameno+2,"blank row 2",IF(D1323=maxgameno+1,"blank row 1",INDEX(FixtureCode!$B$4:$AH$128,MATCH($C1323,FixtureCode!$B$4:$B$128,0),MATCH("G"&amp;D1323&amp;"-T2",FixtureCode!$B$4:$AH$4,0)))))</f>
        <v>-</v>
      </c>
      <c r="G1323" s="12" t="str">
        <f>IF(C1323="-","-",IF(AND(ISNUMBER(Fixture!G1327),ISNUMBER(Fixture!I1327),Fixture!F1327&lt;&gt;"BYE",Fixture!J1327&lt;&gt;"BYE"),"Yes","-"))</f>
        <v>-</v>
      </c>
      <c r="H1323" s="9" t="str">
        <f>IF(G1323="-","-",IF(Fixture!G1327&gt;Fixture!I1327,Settings!$G$7,IF(Fixture!G1327=Fixture!I1327,Settings!$G$8,IF(Fixture!G1327&lt;Fixture!I1327,Settings!$G$9,"-"))))</f>
        <v>-</v>
      </c>
      <c r="I1323" s="13" t="str">
        <f>IF(G1323="-","-",IF(Fixture!I1327&gt;Fixture!G1327,Settings!$G$7,IF(Fixture!I1327=Fixture!G1327,Settings!$G$8,IF(Fixture!I1327&lt;Fixture!G1327,Settings!$G$9,"-"))))</f>
        <v>-</v>
      </c>
    </row>
    <row r="1324" spans="3:9" x14ac:dyDescent="0.25">
      <c r="C1324" s="12" t="str">
        <f t="shared" si="42"/>
        <v>-</v>
      </c>
      <c r="D1324" s="9" t="str">
        <f t="shared" si="43"/>
        <v>-</v>
      </c>
      <c r="E1324" s="9" t="str">
        <f>IF(C1324="-","-",IF(D1324=maxgameno+2,"blank row 2",IF(D1324=maxgameno+1,"blank row 1",INDEX(FixtureCode!$B$4:$AH$128,MATCH($C1324,FixtureCode!$B$4:$B$128,0),MATCH("G"&amp;D1324&amp;"-T1",FixtureCode!$B$4:$AH$4,0)))))</f>
        <v>-</v>
      </c>
      <c r="F1324" s="13" t="str">
        <f>IF(C1324="-","-",IF(D1324=maxgameno+2,"blank row 2",IF(D1324=maxgameno+1,"blank row 1",INDEX(FixtureCode!$B$4:$AH$128,MATCH($C1324,FixtureCode!$B$4:$B$128,0),MATCH("G"&amp;D1324&amp;"-T2",FixtureCode!$B$4:$AH$4,0)))))</f>
        <v>-</v>
      </c>
      <c r="G1324" s="12" t="str">
        <f>IF(C1324="-","-",IF(AND(ISNUMBER(Fixture!G1328),ISNUMBER(Fixture!I1328),Fixture!F1328&lt;&gt;"BYE",Fixture!J1328&lt;&gt;"BYE"),"Yes","-"))</f>
        <v>-</v>
      </c>
      <c r="H1324" s="9" t="str">
        <f>IF(G1324="-","-",IF(Fixture!G1328&gt;Fixture!I1328,Settings!$G$7,IF(Fixture!G1328=Fixture!I1328,Settings!$G$8,IF(Fixture!G1328&lt;Fixture!I1328,Settings!$G$9,"-"))))</f>
        <v>-</v>
      </c>
      <c r="I1324" s="13" t="str">
        <f>IF(G1324="-","-",IF(Fixture!I1328&gt;Fixture!G1328,Settings!$G$7,IF(Fixture!I1328=Fixture!G1328,Settings!$G$8,IF(Fixture!I1328&lt;Fixture!G1328,Settings!$G$9,"-"))))</f>
        <v>-</v>
      </c>
    </row>
    <row r="1325" spans="3:9" x14ac:dyDescent="0.25">
      <c r="C1325" s="12" t="str">
        <f t="shared" si="42"/>
        <v>-</v>
      </c>
      <c r="D1325" s="9" t="str">
        <f t="shared" si="43"/>
        <v>-</v>
      </c>
      <c r="E1325" s="9" t="str">
        <f>IF(C1325="-","-",IF(D1325=maxgameno+2,"blank row 2",IF(D1325=maxgameno+1,"blank row 1",INDEX(FixtureCode!$B$4:$AH$128,MATCH($C1325,FixtureCode!$B$4:$B$128,0),MATCH("G"&amp;D1325&amp;"-T1",FixtureCode!$B$4:$AH$4,0)))))</f>
        <v>-</v>
      </c>
      <c r="F1325" s="13" t="str">
        <f>IF(C1325="-","-",IF(D1325=maxgameno+2,"blank row 2",IF(D1325=maxgameno+1,"blank row 1",INDEX(FixtureCode!$B$4:$AH$128,MATCH($C1325,FixtureCode!$B$4:$B$128,0),MATCH("G"&amp;D1325&amp;"-T2",FixtureCode!$B$4:$AH$4,0)))))</f>
        <v>-</v>
      </c>
      <c r="G1325" s="12" t="str">
        <f>IF(C1325="-","-",IF(AND(ISNUMBER(Fixture!G1329),ISNUMBER(Fixture!I1329),Fixture!F1329&lt;&gt;"BYE",Fixture!J1329&lt;&gt;"BYE"),"Yes","-"))</f>
        <v>-</v>
      </c>
      <c r="H1325" s="9" t="str">
        <f>IF(G1325="-","-",IF(Fixture!G1329&gt;Fixture!I1329,Settings!$G$7,IF(Fixture!G1329=Fixture!I1329,Settings!$G$8,IF(Fixture!G1329&lt;Fixture!I1329,Settings!$G$9,"-"))))</f>
        <v>-</v>
      </c>
      <c r="I1325" s="13" t="str">
        <f>IF(G1325="-","-",IF(Fixture!I1329&gt;Fixture!G1329,Settings!$G$7,IF(Fixture!I1329=Fixture!G1329,Settings!$G$8,IF(Fixture!I1329&lt;Fixture!G1329,Settings!$G$9,"-"))))</f>
        <v>-</v>
      </c>
    </row>
    <row r="1326" spans="3:9" x14ac:dyDescent="0.25">
      <c r="C1326" s="12" t="str">
        <f t="shared" si="42"/>
        <v>-</v>
      </c>
      <c r="D1326" s="9" t="str">
        <f t="shared" si="43"/>
        <v>-</v>
      </c>
      <c r="E1326" s="9" t="str">
        <f>IF(C1326="-","-",IF(D1326=maxgameno+2,"blank row 2",IF(D1326=maxgameno+1,"blank row 1",INDEX(FixtureCode!$B$4:$AH$128,MATCH($C1326,FixtureCode!$B$4:$B$128,0),MATCH("G"&amp;D1326&amp;"-T1",FixtureCode!$B$4:$AH$4,0)))))</f>
        <v>-</v>
      </c>
      <c r="F1326" s="13" t="str">
        <f>IF(C1326="-","-",IF(D1326=maxgameno+2,"blank row 2",IF(D1326=maxgameno+1,"blank row 1",INDEX(FixtureCode!$B$4:$AH$128,MATCH($C1326,FixtureCode!$B$4:$B$128,0),MATCH("G"&amp;D1326&amp;"-T2",FixtureCode!$B$4:$AH$4,0)))))</f>
        <v>-</v>
      </c>
      <c r="G1326" s="12" t="str">
        <f>IF(C1326="-","-",IF(AND(ISNUMBER(Fixture!G1330),ISNUMBER(Fixture!I1330),Fixture!F1330&lt;&gt;"BYE",Fixture!J1330&lt;&gt;"BYE"),"Yes","-"))</f>
        <v>-</v>
      </c>
      <c r="H1326" s="9" t="str">
        <f>IF(G1326="-","-",IF(Fixture!G1330&gt;Fixture!I1330,Settings!$G$7,IF(Fixture!G1330=Fixture!I1330,Settings!$G$8,IF(Fixture!G1330&lt;Fixture!I1330,Settings!$G$9,"-"))))</f>
        <v>-</v>
      </c>
      <c r="I1326" s="13" t="str">
        <f>IF(G1326="-","-",IF(Fixture!I1330&gt;Fixture!G1330,Settings!$G$7,IF(Fixture!I1330=Fixture!G1330,Settings!$G$8,IF(Fixture!I1330&lt;Fixture!G1330,Settings!$G$9,"-"))))</f>
        <v>-</v>
      </c>
    </row>
    <row r="1327" spans="3:9" x14ac:dyDescent="0.25">
      <c r="C1327" s="12" t="str">
        <f t="shared" si="42"/>
        <v>-</v>
      </c>
      <c r="D1327" s="9" t="str">
        <f t="shared" si="43"/>
        <v>-</v>
      </c>
      <c r="E1327" s="9" t="str">
        <f>IF(C1327="-","-",IF(D1327=maxgameno+2,"blank row 2",IF(D1327=maxgameno+1,"blank row 1",INDEX(FixtureCode!$B$4:$AH$128,MATCH($C1327,FixtureCode!$B$4:$B$128,0),MATCH("G"&amp;D1327&amp;"-T1",FixtureCode!$B$4:$AH$4,0)))))</f>
        <v>-</v>
      </c>
      <c r="F1327" s="13" t="str">
        <f>IF(C1327="-","-",IF(D1327=maxgameno+2,"blank row 2",IF(D1327=maxgameno+1,"blank row 1",INDEX(FixtureCode!$B$4:$AH$128,MATCH($C1327,FixtureCode!$B$4:$B$128,0),MATCH("G"&amp;D1327&amp;"-T2",FixtureCode!$B$4:$AH$4,0)))))</f>
        <v>-</v>
      </c>
      <c r="G1327" s="12" t="str">
        <f>IF(C1327="-","-",IF(AND(ISNUMBER(Fixture!G1331),ISNUMBER(Fixture!I1331),Fixture!F1331&lt;&gt;"BYE",Fixture!J1331&lt;&gt;"BYE"),"Yes","-"))</f>
        <v>-</v>
      </c>
      <c r="H1327" s="9" t="str">
        <f>IF(G1327="-","-",IF(Fixture!G1331&gt;Fixture!I1331,Settings!$G$7,IF(Fixture!G1331=Fixture!I1331,Settings!$G$8,IF(Fixture!G1331&lt;Fixture!I1331,Settings!$G$9,"-"))))</f>
        <v>-</v>
      </c>
      <c r="I1327" s="13" t="str">
        <f>IF(G1327="-","-",IF(Fixture!I1331&gt;Fixture!G1331,Settings!$G$7,IF(Fixture!I1331=Fixture!G1331,Settings!$G$8,IF(Fixture!I1331&lt;Fixture!G1331,Settings!$G$9,"-"))))</f>
        <v>-</v>
      </c>
    </row>
    <row r="1328" spans="3:9" x14ac:dyDescent="0.25">
      <c r="C1328" s="12" t="str">
        <f t="shared" si="42"/>
        <v>-</v>
      </c>
      <c r="D1328" s="9" t="str">
        <f t="shared" si="43"/>
        <v>-</v>
      </c>
      <c r="E1328" s="9" t="str">
        <f>IF(C1328="-","-",IF(D1328=maxgameno+2,"blank row 2",IF(D1328=maxgameno+1,"blank row 1",INDEX(FixtureCode!$B$4:$AH$128,MATCH($C1328,FixtureCode!$B$4:$B$128,0),MATCH("G"&amp;D1328&amp;"-T1",FixtureCode!$B$4:$AH$4,0)))))</f>
        <v>-</v>
      </c>
      <c r="F1328" s="13" t="str">
        <f>IF(C1328="-","-",IF(D1328=maxgameno+2,"blank row 2",IF(D1328=maxgameno+1,"blank row 1",INDEX(FixtureCode!$B$4:$AH$128,MATCH($C1328,FixtureCode!$B$4:$B$128,0),MATCH("G"&amp;D1328&amp;"-T2",FixtureCode!$B$4:$AH$4,0)))))</f>
        <v>-</v>
      </c>
      <c r="G1328" s="12" t="str">
        <f>IF(C1328="-","-",IF(AND(ISNUMBER(Fixture!G1332),ISNUMBER(Fixture!I1332),Fixture!F1332&lt;&gt;"BYE",Fixture!J1332&lt;&gt;"BYE"),"Yes","-"))</f>
        <v>-</v>
      </c>
      <c r="H1328" s="9" t="str">
        <f>IF(G1328="-","-",IF(Fixture!G1332&gt;Fixture!I1332,Settings!$G$7,IF(Fixture!G1332=Fixture!I1332,Settings!$G$8,IF(Fixture!G1332&lt;Fixture!I1332,Settings!$G$9,"-"))))</f>
        <v>-</v>
      </c>
      <c r="I1328" s="13" t="str">
        <f>IF(G1328="-","-",IF(Fixture!I1332&gt;Fixture!G1332,Settings!$G$7,IF(Fixture!I1332=Fixture!G1332,Settings!$G$8,IF(Fixture!I1332&lt;Fixture!G1332,Settings!$G$9,"-"))))</f>
        <v>-</v>
      </c>
    </row>
    <row r="1329" spans="3:9" x14ac:dyDescent="0.25">
      <c r="C1329" s="12" t="str">
        <f t="shared" si="42"/>
        <v>-</v>
      </c>
      <c r="D1329" s="9" t="str">
        <f t="shared" si="43"/>
        <v>-</v>
      </c>
      <c r="E1329" s="9" t="str">
        <f>IF(C1329="-","-",IF(D1329=maxgameno+2,"blank row 2",IF(D1329=maxgameno+1,"blank row 1",INDEX(FixtureCode!$B$4:$AH$128,MATCH($C1329,FixtureCode!$B$4:$B$128,0),MATCH("G"&amp;D1329&amp;"-T1",FixtureCode!$B$4:$AH$4,0)))))</f>
        <v>-</v>
      </c>
      <c r="F1329" s="13" t="str">
        <f>IF(C1329="-","-",IF(D1329=maxgameno+2,"blank row 2",IF(D1329=maxgameno+1,"blank row 1",INDEX(FixtureCode!$B$4:$AH$128,MATCH($C1329,FixtureCode!$B$4:$B$128,0),MATCH("G"&amp;D1329&amp;"-T2",FixtureCode!$B$4:$AH$4,0)))))</f>
        <v>-</v>
      </c>
      <c r="G1329" s="12" t="str">
        <f>IF(C1329="-","-",IF(AND(ISNUMBER(Fixture!G1333),ISNUMBER(Fixture!I1333),Fixture!F1333&lt;&gt;"BYE",Fixture!J1333&lt;&gt;"BYE"),"Yes","-"))</f>
        <v>-</v>
      </c>
      <c r="H1329" s="9" t="str">
        <f>IF(G1329="-","-",IF(Fixture!G1333&gt;Fixture!I1333,Settings!$G$7,IF(Fixture!G1333=Fixture!I1333,Settings!$G$8,IF(Fixture!G1333&lt;Fixture!I1333,Settings!$G$9,"-"))))</f>
        <v>-</v>
      </c>
      <c r="I1329" s="13" t="str">
        <f>IF(G1329="-","-",IF(Fixture!I1333&gt;Fixture!G1333,Settings!$G$7,IF(Fixture!I1333=Fixture!G1333,Settings!$G$8,IF(Fixture!I1333&lt;Fixture!G1333,Settings!$G$9,"-"))))</f>
        <v>-</v>
      </c>
    </row>
    <row r="1330" spans="3:9" x14ac:dyDescent="0.25">
      <c r="C1330" s="12" t="str">
        <f t="shared" si="42"/>
        <v>-</v>
      </c>
      <c r="D1330" s="9" t="str">
        <f t="shared" si="43"/>
        <v>-</v>
      </c>
      <c r="E1330" s="9" t="str">
        <f>IF(C1330="-","-",IF(D1330=maxgameno+2,"blank row 2",IF(D1330=maxgameno+1,"blank row 1",INDEX(FixtureCode!$B$4:$AH$128,MATCH($C1330,FixtureCode!$B$4:$B$128,0),MATCH("G"&amp;D1330&amp;"-T1",FixtureCode!$B$4:$AH$4,0)))))</f>
        <v>-</v>
      </c>
      <c r="F1330" s="13" t="str">
        <f>IF(C1330="-","-",IF(D1330=maxgameno+2,"blank row 2",IF(D1330=maxgameno+1,"blank row 1",INDEX(FixtureCode!$B$4:$AH$128,MATCH($C1330,FixtureCode!$B$4:$B$128,0),MATCH("G"&amp;D1330&amp;"-T2",FixtureCode!$B$4:$AH$4,0)))))</f>
        <v>-</v>
      </c>
      <c r="G1330" s="12" t="str">
        <f>IF(C1330="-","-",IF(AND(ISNUMBER(Fixture!G1334),ISNUMBER(Fixture!I1334),Fixture!F1334&lt;&gt;"BYE",Fixture!J1334&lt;&gt;"BYE"),"Yes","-"))</f>
        <v>-</v>
      </c>
      <c r="H1330" s="9" t="str">
        <f>IF(G1330="-","-",IF(Fixture!G1334&gt;Fixture!I1334,Settings!$G$7,IF(Fixture!G1334=Fixture!I1334,Settings!$G$8,IF(Fixture!G1334&lt;Fixture!I1334,Settings!$G$9,"-"))))</f>
        <v>-</v>
      </c>
      <c r="I1330" s="13" t="str">
        <f>IF(G1330="-","-",IF(Fixture!I1334&gt;Fixture!G1334,Settings!$G$7,IF(Fixture!I1334=Fixture!G1334,Settings!$G$8,IF(Fixture!I1334&lt;Fixture!G1334,Settings!$G$9,"-"))))</f>
        <v>-</v>
      </c>
    </row>
    <row r="1331" spans="3:9" x14ac:dyDescent="0.25">
      <c r="C1331" s="12" t="str">
        <f t="shared" si="42"/>
        <v>-</v>
      </c>
      <c r="D1331" s="9" t="str">
        <f t="shared" si="43"/>
        <v>-</v>
      </c>
      <c r="E1331" s="9" t="str">
        <f>IF(C1331="-","-",IF(D1331=maxgameno+2,"blank row 2",IF(D1331=maxgameno+1,"blank row 1",INDEX(FixtureCode!$B$4:$AH$128,MATCH($C1331,FixtureCode!$B$4:$B$128,0),MATCH("G"&amp;D1331&amp;"-T1",FixtureCode!$B$4:$AH$4,0)))))</f>
        <v>-</v>
      </c>
      <c r="F1331" s="13" t="str">
        <f>IF(C1331="-","-",IF(D1331=maxgameno+2,"blank row 2",IF(D1331=maxgameno+1,"blank row 1",INDEX(FixtureCode!$B$4:$AH$128,MATCH($C1331,FixtureCode!$B$4:$B$128,0),MATCH("G"&amp;D1331&amp;"-T2",FixtureCode!$B$4:$AH$4,0)))))</f>
        <v>-</v>
      </c>
      <c r="G1331" s="12" t="str">
        <f>IF(C1331="-","-",IF(AND(ISNUMBER(Fixture!G1335),ISNUMBER(Fixture!I1335),Fixture!F1335&lt;&gt;"BYE",Fixture!J1335&lt;&gt;"BYE"),"Yes","-"))</f>
        <v>-</v>
      </c>
      <c r="H1331" s="9" t="str">
        <f>IF(G1331="-","-",IF(Fixture!G1335&gt;Fixture!I1335,Settings!$G$7,IF(Fixture!G1335=Fixture!I1335,Settings!$G$8,IF(Fixture!G1335&lt;Fixture!I1335,Settings!$G$9,"-"))))</f>
        <v>-</v>
      </c>
      <c r="I1331" s="13" t="str">
        <f>IF(G1331="-","-",IF(Fixture!I1335&gt;Fixture!G1335,Settings!$G$7,IF(Fixture!I1335=Fixture!G1335,Settings!$G$8,IF(Fixture!I1335&lt;Fixture!G1335,Settings!$G$9,"-"))))</f>
        <v>-</v>
      </c>
    </row>
    <row r="1332" spans="3:9" x14ac:dyDescent="0.25">
      <c r="C1332" s="12" t="str">
        <f t="shared" si="42"/>
        <v>-</v>
      </c>
      <c r="D1332" s="9" t="str">
        <f t="shared" si="43"/>
        <v>-</v>
      </c>
      <c r="E1332" s="9" t="str">
        <f>IF(C1332="-","-",IF(D1332=maxgameno+2,"blank row 2",IF(D1332=maxgameno+1,"blank row 1",INDEX(FixtureCode!$B$4:$AH$128,MATCH($C1332,FixtureCode!$B$4:$B$128,0),MATCH("G"&amp;D1332&amp;"-T1",FixtureCode!$B$4:$AH$4,0)))))</f>
        <v>-</v>
      </c>
      <c r="F1332" s="13" t="str">
        <f>IF(C1332="-","-",IF(D1332=maxgameno+2,"blank row 2",IF(D1332=maxgameno+1,"blank row 1",INDEX(FixtureCode!$B$4:$AH$128,MATCH($C1332,FixtureCode!$B$4:$B$128,0),MATCH("G"&amp;D1332&amp;"-T2",FixtureCode!$B$4:$AH$4,0)))))</f>
        <v>-</v>
      </c>
      <c r="G1332" s="12" t="str">
        <f>IF(C1332="-","-",IF(AND(ISNUMBER(Fixture!G1336),ISNUMBER(Fixture!I1336),Fixture!F1336&lt;&gt;"BYE",Fixture!J1336&lt;&gt;"BYE"),"Yes","-"))</f>
        <v>-</v>
      </c>
      <c r="H1332" s="9" t="str">
        <f>IF(G1332="-","-",IF(Fixture!G1336&gt;Fixture!I1336,Settings!$G$7,IF(Fixture!G1336=Fixture!I1336,Settings!$G$8,IF(Fixture!G1336&lt;Fixture!I1336,Settings!$G$9,"-"))))</f>
        <v>-</v>
      </c>
      <c r="I1332" s="13" t="str">
        <f>IF(G1332="-","-",IF(Fixture!I1336&gt;Fixture!G1336,Settings!$G$7,IF(Fixture!I1336=Fixture!G1336,Settings!$G$8,IF(Fixture!I1336&lt;Fixture!G1336,Settings!$G$9,"-"))))</f>
        <v>-</v>
      </c>
    </row>
    <row r="1333" spans="3:9" x14ac:dyDescent="0.25">
      <c r="C1333" s="12" t="str">
        <f t="shared" si="42"/>
        <v>-</v>
      </c>
      <c r="D1333" s="9" t="str">
        <f t="shared" si="43"/>
        <v>-</v>
      </c>
      <c r="E1333" s="9" t="str">
        <f>IF(C1333="-","-",IF(D1333=maxgameno+2,"blank row 2",IF(D1333=maxgameno+1,"blank row 1",INDEX(FixtureCode!$B$4:$AH$128,MATCH($C1333,FixtureCode!$B$4:$B$128,0),MATCH("G"&amp;D1333&amp;"-T1",FixtureCode!$B$4:$AH$4,0)))))</f>
        <v>-</v>
      </c>
      <c r="F1333" s="13" t="str">
        <f>IF(C1333="-","-",IF(D1333=maxgameno+2,"blank row 2",IF(D1333=maxgameno+1,"blank row 1",INDEX(FixtureCode!$B$4:$AH$128,MATCH($C1333,FixtureCode!$B$4:$B$128,0),MATCH("G"&amp;D1333&amp;"-T2",FixtureCode!$B$4:$AH$4,0)))))</f>
        <v>-</v>
      </c>
      <c r="G1333" s="12" t="str">
        <f>IF(C1333="-","-",IF(AND(ISNUMBER(Fixture!G1337),ISNUMBER(Fixture!I1337),Fixture!F1337&lt;&gt;"BYE",Fixture!J1337&lt;&gt;"BYE"),"Yes","-"))</f>
        <v>-</v>
      </c>
      <c r="H1333" s="9" t="str">
        <f>IF(G1333="-","-",IF(Fixture!G1337&gt;Fixture!I1337,Settings!$G$7,IF(Fixture!G1337=Fixture!I1337,Settings!$G$8,IF(Fixture!G1337&lt;Fixture!I1337,Settings!$G$9,"-"))))</f>
        <v>-</v>
      </c>
      <c r="I1333" s="13" t="str">
        <f>IF(G1333="-","-",IF(Fixture!I1337&gt;Fixture!G1337,Settings!$G$7,IF(Fixture!I1337=Fixture!G1337,Settings!$G$8,IF(Fixture!I1337&lt;Fixture!G1337,Settings!$G$9,"-"))))</f>
        <v>-</v>
      </c>
    </row>
    <row r="1334" spans="3:9" x14ac:dyDescent="0.25">
      <c r="C1334" s="12" t="str">
        <f t="shared" si="42"/>
        <v>-</v>
      </c>
      <c r="D1334" s="9" t="str">
        <f t="shared" si="43"/>
        <v>-</v>
      </c>
      <c r="E1334" s="9" t="str">
        <f>IF(C1334="-","-",IF(D1334=maxgameno+2,"blank row 2",IF(D1334=maxgameno+1,"blank row 1",INDEX(FixtureCode!$B$4:$AH$128,MATCH($C1334,FixtureCode!$B$4:$B$128,0),MATCH("G"&amp;D1334&amp;"-T1",FixtureCode!$B$4:$AH$4,0)))))</f>
        <v>-</v>
      </c>
      <c r="F1334" s="13" t="str">
        <f>IF(C1334="-","-",IF(D1334=maxgameno+2,"blank row 2",IF(D1334=maxgameno+1,"blank row 1",INDEX(FixtureCode!$B$4:$AH$128,MATCH($C1334,FixtureCode!$B$4:$B$128,0),MATCH("G"&amp;D1334&amp;"-T2",FixtureCode!$B$4:$AH$4,0)))))</f>
        <v>-</v>
      </c>
      <c r="G1334" s="12" t="str">
        <f>IF(C1334="-","-",IF(AND(ISNUMBER(Fixture!G1338),ISNUMBER(Fixture!I1338),Fixture!F1338&lt;&gt;"BYE",Fixture!J1338&lt;&gt;"BYE"),"Yes","-"))</f>
        <v>-</v>
      </c>
      <c r="H1334" s="9" t="str">
        <f>IF(G1334="-","-",IF(Fixture!G1338&gt;Fixture!I1338,Settings!$G$7,IF(Fixture!G1338=Fixture!I1338,Settings!$G$8,IF(Fixture!G1338&lt;Fixture!I1338,Settings!$G$9,"-"))))</f>
        <v>-</v>
      </c>
      <c r="I1334" s="13" t="str">
        <f>IF(G1334="-","-",IF(Fixture!I1338&gt;Fixture!G1338,Settings!$G$7,IF(Fixture!I1338=Fixture!G1338,Settings!$G$8,IF(Fixture!I1338&lt;Fixture!G1338,Settings!$G$9,"-"))))</f>
        <v>-</v>
      </c>
    </row>
    <row r="1335" spans="3:9" x14ac:dyDescent="0.25">
      <c r="C1335" s="12" t="str">
        <f t="shared" si="42"/>
        <v>-</v>
      </c>
      <c r="D1335" s="9" t="str">
        <f t="shared" si="43"/>
        <v>-</v>
      </c>
      <c r="E1335" s="9" t="str">
        <f>IF(C1335="-","-",IF(D1335=maxgameno+2,"blank row 2",IF(D1335=maxgameno+1,"blank row 1",INDEX(FixtureCode!$B$4:$AH$128,MATCH($C1335,FixtureCode!$B$4:$B$128,0),MATCH("G"&amp;D1335&amp;"-T1",FixtureCode!$B$4:$AH$4,0)))))</f>
        <v>-</v>
      </c>
      <c r="F1335" s="13" t="str">
        <f>IF(C1335="-","-",IF(D1335=maxgameno+2,"blank row 2",IF(D1335=maxgameno+1,"blank row 1",INDEX(FixtureCode!$B$4:$AH$128,MATCH($C1335,FixtureCode!$B$4:$B$128,0),MATCH("G"&amp;D1335&amp;"-T2",FixtureCode!$B$4:$AH$4,0)))))</f>
        <v>-</v>
      </c>
      <c r="G1335" s="12" t="str">
        <f>IF(C1335="-","-",IF(AND(ISNUMBER(Fixture!G1339),ISNUMBER(Fixture!I1339),Fixture!F1339&lt;&gt;"BYE",Fixture!J1339&lt;&gt;"BYE"),"Yes","-"))</f>
        <v>-</v>
      </c>
      <c r="H1335" s="9" t="str">
        <f>IF(G1335="-","-",IF(Fixture!G1339&gt;Fixture!I1339,Settings!$G$7,IF(Fixture!G1339=Fixture!I1339,Settings!$G$8,IF(Fixture!G1339&lt;Fixture!I1339,Settings!$G$9,"-"))))</f>
        <v>-</v>
      </c>
      <c r="I1335" s="13" t="str">
        <f>IF(G1335="-","-",IF(Fixture!I1339&gt;Fixture!G1339,Settings!$G$7,IF(Fixture!I1339=Fixture!G1339,Settings!$G$8,IF(Fixture!I1339&lt;Fixture!G1339,Settings!$G$9,"-"))))</f>
        <v>-</v>
      </c>
    </row>
    <row r="1336" spans="3:9" x14ac:dyDescent="0.25">
      <c r="C1336" s="12" t="str">
        <f t="shared" si="42"/>
        <v>-</v>
      </c>
      <c r="D1336" s="9" t="str">
        <f t="shared" si="43"/>
        <v>-</v>
      </c>
      <c r="E1336" s="9" t="str">
        <f>IF(C1336="-","-",IF(D1336=maxgameno+2,"blank row 2",IF(D1336=maxgameno+1,"blank row 1",INDEX(FixtureCode!$B$4:$AH$128,MATCH($C1336,FixtureCode!$B$4:$B$128,0),MATCH("G"&amp;D1336&amp;"-T1",FixtureCode!$B$4:$AH$4,0)))))</f>
        <v>-</v>
      </c>
      <c r="F1336" s="13" t="str">
        <f>IF(C1336="-","-",IF(D1336=maxgameno+2,"blank row 2",IF(D1336=maxgameno+1,"blank row 1",INDEX(FixtureCode!$B$4:$AH$128,MATCH($C1336,FixtureCode!$B$4:$B$128,0),MATCH("G"&amp;D1336&amp;"-T2",FixtureCode!$B$4:$AH$4,0)))))</f>
        <v>-</v>
      </c>
      <c r="G1336" s="12" t="str">
        <f>IF(C1336="-","-",IF(AND(ISNUMBER(Fixture!G1340),ISNUMBER(Fixture!I1340),Fixture!F1340&lt;&gt;"BYE",Fixture!J1340&lt;&gt;"BYE"),"Yes","-"))</f>
        <v>-</v>
      </c>
      <c r="H1336" s="9" t="str">
        <f>IF(G1336="-","-",IF(Fixture!G1340&gt;Fixture!I1340,Settings!$G$7,IF(Fixture!G1340=Fixture!I1340,Settings!$G$8,IF(Fixture!G1340&lt;Fixture!I1340,Settings!$G$9,"-"))))</f>
        <v>-</v>
      </c>
      <c r="I1336" s="13" t="str">
        <f>IF(G1336="-","-",IF(Fixture!I1340&gt;Fixture!G1340,Settings!$G$7,IF(Fixture!I1340=Fixture!G1340,Settings!$G$8,IF(Fixture!I1340&lt;Fixture!G1340,Settings!$G$9,"-"))))</f>
        <v>-</v>
      </c>
    </row>
    <row r="1337" spans="3:9" x14ac:dyDescent="0.25">
      <c r="C1337" s="12" t="str">
        <f t="shared" si="42"/>
        <v>-</v>
      </c>
      <c r="D1337" s="9" t="str">
        <f t="shared" si="43"/>
        <v>-</v>
      </c>
      <c r="E1337" s="9" t="str">
        <f>IF(C1337="-","-",IF(D1337=maxgameno+2,"blank row 2",IF(D1337=maxgameno+1,"blank row 1",INDEX(FixtureCode!$B$4:$AH$128,MATCH($C1337,FixtureCode!$B$4:$B$128,0),MATCH("G"&amp;D1337&amp;"-T1",FixtureCode!$B$4:$AH$4,0)))))</f>
        <v>-</v>
      </c>
      <c r="F1337" s="13" t="str">
        <f>IF(C1337="-","-",IF(D1337=maxgameno+2,"blank row 2",IF(D1337=maxgameno+1,"blank row 1",INDEX(FixtureCode!$B$4:$AH$128,MATCH($C1337,FixtureCode!$B$4:$B$128,0),MATCH("G"&amp;D1337&amp;"-T2",FixtureCode!$B$4:$AH$4,0)))))</f>
        <v>-</v>
      </c>
      <c r="G1337" s="12" t="str">
        <f>IF(C1337="-","-",IF(AND(ISNUMBER(Fixture!G1341),ISNUMBER(Fixture!I1341),Fixture!F1341&lt;&gt;"BYE",Fixture!J1341&lt;&gt;"BYE"),"Yes","-"))</f>
        <v>-</v>
      </c>
      <c r="H1337" s="9" t="str">
        <f>IF(G1337="-","-",IF(Fixture!G1341&gt;Fixture!I1341,Settings!$G$7,IF(Fixture!G1341=Fixture!I1341,Settings!$G$8,IF(Fixture!G1341&lt;Fixture!I1341,Settings!$G$9,"-"))))</f>
        <v>-</v>
      </c>
      <c r="I1337" s="13" t="str">
        <f>IF(G1337="-","-",IF(Fixture!I1341&gt;Fixture!G1341,Settings!$G$7,IF(Fixture!I1341=Fixture!G1341,Settings!$G$8,IF(Fixture!I1341&lt;Fixture!G1341,Settings!$G$9,"-"))))</f>
        <v>-</v>
      </c>
    </row>
    <row r="1338" spans="3:9" x14ac:dyDescent="0.25">
      <c r="C1338" s="12" t="str">
        <f t="shared" si="42"/>
        <v>-</v>
      </c>
      <c r="D1338" s="9" t="str">
        <f t="shared" si="43"/>
        <v>-</v>
      </c>
      <c r="E1338" s="9" t="str">
        <f>IF(C1338="-","-",IF(D1338=maxgameno+2,"blank row 2",IF(D1338=maxgameno+1,"blank row 1",INDEX(FixtureCode!$B$4:$AH$128,MATCH($C1338,FixtureCode!$B$4:$B$128,0),MATCH("G"&amp;D1338&amp;"-T1",FixtureCode!$B$4:$AH$4,0)))))</f>
        <v>-</v>
      </c>
      <c r="F1338" s="13" t="str">
        <f>IF(C1338="-","-",IF(D1338=maxgameno+2,"blank row 2",IF(D1338=maxgameno+1,"blank row 1",INDEX(FixtureCode!$B$4:$AH$128,MATCH($C1338,FixtureCode!$B$4:$B$128,0),MATCH("G"&amp;D1338&amp;"-T2",FixtureCode!$B$4:$AH$4,0)))))</f>
        <v>-</v>
      </c>
      <c r="G1338" s="12" t="str">
        <f>IF(C1338="-","-",IF(AND(ISNUMBER(Fixture!G1342),ISNUMBER(Fixture!I1342),Fixture!F1342&lt;&gt;"BYE",Fixture!J1342&lt;&gt;"BYE"),"Yes","-"))</f>
        <v>-</v>
      </c>
      <c r="H1338" s="9" t="str">
        <f>IF(G1338="-","-",IF(Fixture!G1342&gt;Fixture!I1342,Settings!$G$7,IF(Fixture!G1342=Fixture!I1342,Settings!$G$8,IF(Fixture!G1342&lt;Fixture!I1342,Settings!$G$9,"-"))))</f>
        <v>-</v>
      </c>
      <c r="I1338" s="13" t="str">
        <f>IF(G1338="-","-",IF(Fixture!I1342&gt;Fixture!G1342,Settings!$G$7,IF(Fixture!I1342=Fixture!G1342,Settings!$G$8,IF(Fixture!I1342&lt;Fixture!G1342,Settings!$G$9,"-"))))</f>
        <v>-</v>
      </c>
    </row>
    <row r="1339" spans="3:9" x14ac:dyDescent="0.25">
      <c r="C1339" s="12" t="str">
        <f t="shared" si="42"/>
        <v>-</v>
      </c>
      <c r="D1339" s="9" t="str">
        <f t="shared" si="43"/>
        <v>-</v>
      </c>
      <c r="E1339" s="9" t="str">
        <f>IF(C1339="-","-",IF(D1339=maxgameno+2,"blank row 2",IF(D1339=maxgameno+1,"blank row 1",INDEX(FixtureCode!$B$4:$AH$128,MATCH($C1339,FixtureCode!$B$4:$B$128,0),MATCH("G"&amp;D1339&amp;"-T1",FixtureCode!$B$4:$AH$4,0)))))</f>
        <v>-</v>
      </c>
      <c r="F1339" s="13" t="str">
        <f>IF(C1339="-","-",IF(D1339=maxgameno+2,"blank row 2",IF(D1339=maxgameno+1,"blank row 1",INDEX(FixtureCode!$B$4:$AH$128,MATCH($C1339,FixtureCode!$B$4:$B$128,0),MATCH("G"&amp;D1339&amp;"-T2",FixtureCode!$B$4:$AH$4,0)))))</f>
        <v>-</v>
      </c>
      <c r="G1339" s="12" t="str">
        <f>IF(C1339="-","-",IF(AND(ISNUMBER(Fixture!G1343),ISNUMBER(Fixture!I1343),Fixture!F1343&lt;&gt;"BYE",Fixture!J1343&lt;&gt;"BYE"),"Yes","-"))</f>
        <v>-</v>
      </c>
      <c r="H1339" s="9" t="str">
        <f>IF(G1339="-","-",IF(Fixture!G1343&gt;Fixture!I1343,Settings!$G$7,IF(Fixture!G1343=Fixture!I1343,Settings!$G$8,IF(Fixture!G1343&lt;Fixture!I1343,Settings!$G$9,"-"))))</f>
        <v>-</v>
      </c>
      <c r="I1339" s="13" t="str">
        <f>IF(G1339="-","-",IF(Fixture!I1343&gt;Fixture!G1343,Settings!$G$7,IF(Fixture!I1343=Fixture!G1343,Settings!$G$8,IF(Fixture!I1343&lt;Fixture!G1343,Settings!$G$9,"-"))))</f>
        <v>-</v>
      </c>
    </row>
    <row r="1340" spans="3:9" x14ac:dyDescent="0.25">
      <c r="C1340" s="12" t="str">
        <f t="shared" si="42"/>
        <v>-</v>
      </c>
      <c r="D1340" s="9" t="str">
        <f t="shared" si="43"/>
        <v>-</v>
      </c>
      <c r="E1340" s="9" t="str">
        <f>IF(C1340="-","-",IF(D1340=maxgameno+2,"blank row 2",IF(D1340=maxgameno+1,"blank row 1",INDEX(FixtureCode!$B$4:$AH$128,MATCH($C1340,FixtureCode!$B$4:$B$128,0),MATCH("G"&amp;D1340&amp;"-T1",FixtureCode!$B$4:$AH$4,0)))))</f>
        <v>-</v>
      </c>
      <c r="F1340" s="13" t="str">
        <f>IF(C1340="-","-",IF(D1340=maxgameno+2,"blank row 2",IF(D1340=maxgameno+1,"blank row 1",INDEX(FixtureCode!$B$4:$AH$128,MATCH($C1340,FixtureCode!$B$4:$B$128,0),MATCH("G"&amp;D1340&amp;"-T2",FixtureCode!$B$4:$AH$4,0)))))</f>
        <v>-</v>
      </c>
      <c r="G1340" s="12" t="str">
        <f>IF(C1340="-","-",IF(AND(ISNUMBER(Fixture!G1344),ISNUMBER(Fixture!I1344),Fixture!F1344&lt;&gt;"BYE",Fixture!J1344&lt;&gt;"BYE"),"Yes","-"))</f>
        <v>-</v>
      </c>
      <c r="H1340" s="9" t="str">
        <f>IF(G1340="-","-",IF(Fixture!G1344&gt;Fixture!I1344,Settings!$G$7,IF(Fixture!G1344=Fixture!I1344,Settings!$G$8,IF(Fixture!G1344&lt;Fixture!I1344,Settings!$G$9,"-"))))</f>
        <v>-</v>
      </c>
      <c r="I1340" s="13" t="str">
        <f>IF(G1340="-","-",IF(Fixture!I1344&gt;Fixture!G1344,Settings!$G$7,IF(Fixture!I1344=Fixture!G1344,Settings!$G$8,IF(Fixture!I1344&lt;Fixture!G1344,Settings!$G$9,"-"))))</f>
        <v>-</v>
      </c>
    </row>
    <row r="1341" spans="3:9" x14ac:dyDescent="0.25">
      <c r="C1341" s="12" t="str">
        <f t="shared" si="42"/>
        <v>-</v>
      </c>
      <c r="D1341" s="9" t="str">
        <f t="shared" si="43"/>
        <v>-</v>
      </c>
      <c r="E1341" s="9" t="str">
        <f>IF(C1341="-","-",IF(D1341=maxgameno+2,"blank row 2",IF(D1341=maxgameno+1,"blank row 1",INDEX(FixtureCode!$B$4:$AH$128,MATCH($C1341,FixtureCode!$B$4:$B$128,0),MATCH("G"&amp;D1341&amp;"-T1",FixtureCode!$B$4:$AH$4,0)))))</f>
        <v>-</v>
      </c>
      <c r="F1341" s="13" t="str">
        <f>IF(C1341="-","-",IF(D1341=maxgameno+2,"blank row 2",IF(D1341=maxgameno+1,"blank row 1",INDEX(FixtureCode!$B$4:$AH$128,MATCH($C1341,FixtureCode!$B$4:$B$128,0),MATCH("G"&amp;D1341&amp;"-T2",FixtureCode!$B$4:$AH$4,0)))))</f>
        <v>-</v>
      </c>
      <c r="G1341" s="12" t="str">
        <f>IF(C1341="-","-",IF(AND(ISNUMBER(Fixture!G1345),ISNUMBER(Fixture!I1345),Fixture!F1345&lt;&gt;"BYE",Fixture!J1345&lt;&gt;"BYE"),"Yes","-"))</f>
        <v>-</v>
      </c>
      <c r="H1341" s="9" t="str">
        <f>IF(G1341="-","-",IF(Fixture!G1345&gt;Fixture!I1345,Settings!$G$7,IF(Fixture!G1345=Fixture!I1345,Settings!$G$8,IF(Fixture!G1345&lt;Fixture!I1345,Settings!$G$9,"-"))))</f>
        <v>-</v>
      </c>
      <c r="I1341" s="13" t="str">
        <f>IF(G1341="-","-",IF(Fixture!I1345&gt;Fixture!G1345,Settings!$G$7,IF(Fixture!I1345=Fixture!G1345,Settings!$G$8,IF(Fixture!I1345&lt;Fixture!G1345,Settings!$G$9,"-"))))</f>
        <v>-</v>
      </c>
    </row>
    <row r="1342" spans="3:9" x14ac:dyDescent="0.25">
      <c r="C1342" s="12" t="str">
        <f t="shared" si="42"/>
        <v>-</v>
      </c>
      <c r="D1342" s="9" t="str">
        <f t="shared" si="43"/>
        <v>-</v>
      </c>
      <c r="E1342" s="9" t="str">
        <f>IF(C1342="-","-",IF(D1342=maxgameno+2,"blank row 2",IF(D1342=maxgameno+1,"blank row 1",INDEX(FixtureCode!$B$4:$AH$128,MATCH($C1342,FixtureCode!$B$4:$B$128,0),MATCH("G"&amp;D1342&amp;"-T1",FixtureCode!$B$4:$AH$4,0)))))</f>
        <v>-</v>
      </c>
      <c r="F1342" s="13" t="str">
        <f>IF(C1342="-","-",IF(D1342=maxgameno+2,"blank row 2",IF(D1342=maxgameno+1,"blank row 1",INDEX(FixtureCode!$B$4:$AH$128,MATCH($C1342,FixtureCode!$B$4:$B$128,0),MATCH("G"&amp;D1342&amp;"-T2",FixtureCode!$B$4:$AH$4,0)))))</f>
        <v>-</v>
      </c>
      <c r="G1342" s="12" t="str">
        <f>IF(C1342="-","-",IF(AND(ISNUMBER(Fixture!G1346),ISNUMBER(Fixture!I1346),Fixture!F1346&lt;&gt;"BYE",Fixture!J1346&lt;&gt;"BYE"),"Yes","-"))</f>
        <v>-</v>
      </c>
      <c r="H1342" s="9" t="str">
        <f>IF(G1342="-","-",IF(Fixture!G1346&gt;Fixture!I1346,Settings!$G$7,IF(Fixture!G1346=Fixture!I1346,Settings!$G$8,IF(Fixture!G1346&lt;Fixture!I1346,Settings!$G$9,"-"))))</f>
        <v>-</v>
      </c>
      <c r="I1342" s="13" t="str">
        <f>IF(G1342="-","-",IF(Fixture!I1346&gt;Fixture!G1346,Settings!$G$7,IF(Fixture!I1346=Fixture!G1346,Settings!$G$8,IF(Fixture!I1346&lt;Fixture!G1346,Settings!$G$9,"-"))))</f>
        <v>-</v>
      </c>
    </row>
    <row r="1343" spans="3:9" x14ac:dyDescent="0.25">
      <c r="C1343" s="12" t="str">
        <f t="shared" si="42"/>
        <v>-</v>
      </c>
      <c r="D1343" s="9" t="str">
        <f t="shared" si="43"/>
        <v>-</v>
      </c>
      <c r="E1343" s="9" t="str">
        <f>IF(C1343="-","-",IF(D1343=maxgameno+2,"blank row 2",IF(D1343=maxgameno+1,"blank row 1",INDEX(FixtureCode!$B$4:$AH$128,MATCH($C1343,FixtureCode!$B$4:$B$128,0),MATCH("G"&amp;D1343&amp;"-T1",FixtureCode!$B$4:$AH$4,0)))))</f>
        <v>-</v>
      </c>
      <c r="F1343" s="13" t="str">
        <f>IF(C1343="-","-",IF(D1343=maxgameno+2,"blank row 2",IF(D1343=maxgameno+1,"blank row 1",INDEX(FixtureCode!$B$4:$AH$128,MATCH($C1343,FixtureCode!$B$4:$B$128,0),MATCH("G"&amp;D1343&amp;"-T2",FixtureCode!$B$4:$AH$4,0)))))</f>
        <v>-</v>
      </c>
      <c r="G1343" s="12" t="str">
        <f>IF(C1343="-","-",IF(AND(ISNUMBER(Fixture!G1347),ISNUMBER(Fixture!I1347),Fixture!F1347&lt;&gt;"BYE",Fixture!J1347&lt;&gt;"BYE"),"Yes","-"))</f>
        <v>-</v>
      </c>
      <c r="H1343" s="9" t="str">
        <f>IF(G1343="-","-",IF(Fixture!G1347&gt;Fixture!I1347,Settings!$G$7,IF(Fixture!G1347=Fixture!I1347,Settings!$G$8,IF(Fixture!G1347&lt;Fixture!I1347,Settings!$G$9,"-"))))</f>
        <v>-</v>
      </c>
      <c r="I1343" s="13" t="str">
        <f>IF(G1343="-","-",IF(Fixture!I1347&gt;Fixture!G1347,Settings!$G$7,IF(Fixture!I1347=Fixture!G1347,Settings!$G$8,IF(Fixture!I1347&lt;Fixture!G1347,Settings!$G$9,"-"))))</f>
        <v>-</v>
      </c>
    </row>
    <row r="1344" spans="3:9" x14ac:dyDescent="0.25">
      <c r="C1344" s="12" t="str">
        <f t="shared" si="42"/>
        <v>-</v>
      </c>
      <c r="D1344" s="9" t="str">
        <f t="shared" si="43"/>
        <v>-</v>
      </c>
      <c r="E1344" s="9" t="str">
        <f>IF(C1344="-","-",IF(D1344=maxgameno+2,"blank row 2",IF(D1344=maxgameno+1,"blank row 1",INDEX(FixtureCode!$B$4:$AH$128,MATCH($C1344,FixtureCode!$B$4:$B$128,0),MATCH("G"&amp;D1344&amp;"-T1",FixtureCode!$B$4:$AH$4,0)))))</f>
        <v>-</v>
      </c>
      <c r="F1344" s="13" t="str">
        <f>IF(C1344="-","-",IF(D1344=maxgameno+2,"blank row 2",IF(D1344=maxgameno+1,"blank row 1",INDEX(FixtureCode!$B$4:$AH$128,MATCH($C1344,FixtureCode!$B$4:$B$128,0),MATCH("G"&amp;D1344&amp;"-T2",FixtureCode!$B$4:$AH$4,0)))))</f>
        <v>-</v>
      </c>
      <c r="G1344" s="12" t="str">
        <f>IF(C1344="-","-",IF(AND(ISNUMBER(Fixture!G1348),ISNUMBER(Fixture!I1348),Fixture!F1348&lt;&gt;"BYE",Fixture!J1348&lt;&gt;"BYE"),"Yes","-"))</f>
        <v>-</v>
      </c>
      <c r="H1344" s="9" t="str">
        <f>IF(G1344="-","-",IF(Fixture!G1348&gt;Fixture!I1348,Settings!$G$7,IF(Fixture!G1348=Fixture!I1348,Settings!$G$8,IF(Fixture!G1348&lt;Fixture!I1348,Settings!$G$9,"-"))))</f>
        <v>-</v>
      </c>
      <c r="I1344" s="13" t="str">
        <f>IF(G1344="-","-",IF(Fixture!I1348&gt;Fixture!G1348,Settings!$G$7,IF(Fixture!I1348=Fixture!G1348,Settings!$G$8,IF(Fixture!I1348&lt;Fixture!G1348,Settings!$G$9,"-"))))</f>
        <v>-</v>
      </c>
    </row>
    <row r="1345" spans="3:9" x14ac:dyDescent="0.25">
      <c r="C1345" s="12" t="str">
        <f t="shared" si="42"/>
        <v>-</v>
      </c>
      <c r="D1345" s="9" t="str">
        <f t="shared" si="43"/>
        <v>-</v>
      </c>
      <c r="E1345" s="9" t="str">
        <f>IF(C1345="-","-",IF(D1345=maxgameno+2,"blank row 2",IF(D1345=maxgameno+1,"blank row 1",INDEX(FixtureCode!$B$4:$AH$128,MATCH($C1345,FixtureCode!$B$4:$B$128,0),MATCH("G"&amp;D1345&amp;"-T1",FixtureCode!$B$4:$AH$4,0)))))</f>
        <v>-</v>
      </c>
      <c r="F1345" s="13" t="str">
        <f>IF(C1345="-","-",IF(D1345=maxgameno+2,"blank row 2",IF(D1345=maxgameno+1,"blank row 1",INDEX(FixtureCode!$B$4:$AH$128,MATCH($C1345,FixtureCode!$B$4:$B$128,0),MATCH("G"&amp;D1345&amp;"-T2",FixtureCode!$B$4:$AH$4,0)))))</f>
        <v>-</v>
      </c>
      <c r="G1345" s="12" t="str">
        <f>IF(C1345="-","-",IF(AND(ISNUMBER(Fixture!G1349),ISNUMBER(Fixture!I1349),Fixture!F1349&lt;&gt;"BYE",Fixture!J1349&lt;&gt;"BYE"),"Yes","-"))</f>
        <v>-</v>
      </c>
      <c r="H1345" s="9" t="str">
        <f>IF(G1345="-","-",IF(Fixture!G1349&gt;Fixture!I1349,Settings!$G$7,IF(Fixture!G1349=Fixture!I1349,Settings!$G$8,IF(Fixture!G1349&lt;Fixture!I1349,Settings!$G$9,"-"))))</f>
        <v>-</v>
      </c>
      <c r="I1345" s="13" t="str">
        <f>IF(G1345="-","-",IF(Fixture!I1349&gt;Fixture!G1349,Settings!$G$7,IF(Fixture!I1349=Fixture!G1349,Settings!$G$8,IF(Fixture!I1349&lt;Fixture!G1349,Settings!$G$9,"-"))))</f>
        <v>-</v>
      </c>
    </row>
    <row r="1346" spans="3:9" x14ac:dyDescent="0.25">
      <c r="C1346" s="12" t="str">
        <f t="shared" si="42"/>
        <v>-</v>
      </c>
      <c r="D1346" s="9" t="str">
        <f t="shared" si="43"/>
        <v>-</v>
      </c>
      <c r="E1346" s="9" t="str">
        <f>IF(C1346="-","-",IF(D1346=maxgameno+2,"blank row 2",IF(D1346=maxgameno+1,"blank row 1",INDEX(FixtureCode!$B$4:$AH$128,MATCH($C1346,FixtureCode!$B$4:$B$128,0),MATCH("G"&amp;D1346&amp;"-T1",FixtureCode!$B$4:$AH$4,0)))))</f>
        <v>-</v>
      </c>
      <c r="F1346" s="13" t="str">
        <f>IF(C1346="-","-",IF(D1346=maxgameno+2,"blank row 2",IF(D1346=maxgameno+1,"blank row 1",INDEX(FixtureCode!$B$4:$AH$128,MATCH($C1346,FixtureCode!$B$4:$B$128,0),MATCH("G"&amp;D1346&amp;"-T2",FixtureCode!$B$4:$AH$4,0)))))</f>
        <v>-</v>
      </c>
      <c r="G1346" s="12" t="str">
        <f>IF(C1346="-","-",IF(AND(ISNUMBER(Fixture!G1350),ISNUMBER(Fixture!I1350),Fixture!F1350&lt;&gt;"BYE",Fixture!J1350&lt;&gt;"BYE"),"Yes","-"))</f>
        <v>-</v>
      </c>
      <c r="H1346" s="9" t="str">
        <f>IF(G1346="-","-",IF(Fixture!G1350&gt;Fixture!I1350,Settings!$G$7,IF(Fixture!G1350=Fixture!I1350,Settings!$G$8,IF(Fixture!G1350&lt;Fixture!I1350,Settings!$G$9,"-"))))</f>
        <v>-</v>
      </c>
      <c r="I1346" s="13" t="str">
        <f>IF(G1346="-","-",IF(Fixture!I1350&gt;Fixture!G1350,Settings!$G$7,IF(Fixture!I1350=Fixture!G1350,Settings!$G$8,IF(Fixture!I1350&lt;Fixture!G1350,Settings!$G$9,"-"))))</f>
        <v>-</v>
      </c>
    </row>
    <row r="1347" spans="3:9" x14ac:dyDescent="0.25">
      <c r="C1347" s="12" t="str">
        <f t="shared" si="42"/>
        <v>-</v>
      </c>
      <c r="D1347" s="9" t="str">
        <f t="shared" si="43"/>
        <v>-</v>
      </c>
      <c r="E1347" s="9" t="str">
        <f>IF(C1347="-","-",IF(D1347=maxgameno+2,"blank row 2",IF(D1347=maxgameno+1,"blank row 1",INDEX(FixtureCode!$B$4:$AH$128,MATCH($C1347,FixtureCode!$B$4:$B$128,0),MATCH("G"&amp;D1347&amp;"-T1",FixtureCode!$B$4:$AH$4,0)))))</f>
        <v>-</v>
      </c>
      <c r="F1347" s="13" t="str">
        <f>IF(C1347="-","-",IF(D1347=maxgameno+2,"blank row 2",IF(D1347=maxgameno+1,"blank row 1",INDEX(FixtureCode!$B$4:$AH$128,MATCH($C1347,FixtureCode!$B$4:$B$128,0),MATCH("G"&amp;D1347&amp;"-T2",FixtureCode!$B$4:$AH$4,0)))))</f>
        <v>-</v>
      </c>
      <c r="G1347" s="12" t="str">
        <f>IF(C1347="-","-",IF(AND(ISNUMBER(Fixture!G1351),ISNUMBER(Fixture!I1351),Fixture!F1351&lt;&gt;"BYE",Fixture!J1351&lt;&gt;"BYE"),"Yes","-"))</f>
        <v>-</v>
      </c>
      <c r="H1347" s="9" t="str">
        <f>IF(G1347="-","-",IF(Fixture!G1351&gt;Fixture!I1351,Settings!$G$7,IF(Fixture!G1351=Fixture!I1351,Settings!$G$8,IF(Fixture!G1351&lt;Fixture!I1351,Settings!$G$9,"-"))))</f>
        <v>-</v>
      </c>
      <c r="I1347" s="13" t="str">
        <f>IF(G1347="-","-",IF(Fixture!I1351&gt;Fixture!G1351,Settings!$G$7,IF(Fixture!I1351=Fixture!G1351,Settings!$G$8,IF(Fixture!I1351&lt;Fixture!G1351,Settings!$G$9,"-"))))</f>
        <v>-</v>
      </c>
    </row>
    <row r="1348" spans="3:9" x14ac:dyDescent="0.25">
      <c r="C1348" s="12" t="str">
        <f t="shared" si="42"/>
        <v>-</v>
      </c>
      <c r="D1348" s="9" t="str">
        <f t="shared" si="43"/>
        <v>-</v>
      </c>
      <c r="E1348" s="9" t="str">
        <f>IF(C1348="-","-",IF(D1348=maxgameno+2,"blank row 2",IF(D1348=maxgameno+1,"blank row 1",INDEX(FixtureCode!$B$4:$AH$128,MATCH($C1348,FixtureCode!$B$4:$B$128,0),MATCH("G"&amp;D1348&amp;"-T1",FixtureCode!$B$4:$AH$4,0)))))</f>
        <v>-</v>
      </c>
      <c r="F1348" s="13" t="str">
        <f>IF(C1348="-","-",IF(D1348=maxgameno+2,"blank row 2",IF(D1348=maxgameno+1,"blank row 1",INDEX(FixtureCode!$B$4:$AH$128,MATCH($C1348,FixtureCode!$B$4:$B$128,0),MATCH("G"&amp;D1348&amp;"-T2",FixtureCode!$B$4:$AH$4,0)))))</f>
        <v>-</v>
      </c>
      <c r="G1348" s="12" t="str">
        <f>IF(C1348="-","-",IF(AND(ISNUMBER(Fixture!G1352),ISNUMBER(Fixture!I1352),Fixture!F1352&lt;&gt;"BYE",Fixture!J1352&lt;&gt;"BYE"),"Yes","-"))</f>
        <v>-</v>
      </c>
      <c r="H1348" s="9" t="str">
        <f>IF(G1348="-","-",IF(Fixture!G1352&gt;Fixture!I1352,Settings!$G$7,IF(Fixture!G1352=Fixture!I1352,Settings!$G$8,IF(Fixture!G1352&lt;Fixture!I1352,Settings!$G$9,"-"))))</f>
        <v>-</v>
      </c>
      <c r="I1348" s="13" t="str">
        <f>IF(G1348="-","-",IF(Fixture!I1352&gt;Fixture!G1352,Settings!$G$7,IF(Fixture!I1352=Fixture!G1352,Settings!$G$8,IF(Fixture!I1352&lt;Fixture!G1352,Settings!$G$9,"-"))))</f>
        <v>-</v>
      </c>
    </row>
    <row r="1349" spans="3:9" x14ac:dyDescent="0.25">
      <c r="C1349" s="12" t="str">
        <f t="shared" si="42"/>
        <v>-</v>
      </c>
      <c r="D1349" s="9" t="str">
        <f t="shared" si="43"/>
        <v>-</v>
      </c>
      <c r="E1349" s="9" t="str">
        <f>IF(C1349="-","-",IF(D1349=maxgameno+2,"blank row 2",IF(D1349=maxgameno+1,"blank row 1",INDEX(FixtureCode!$B$4:$AH$128,MATCH($C1349,FixtureCode!$B$4:$B$128,0),MATCH("G"&amp;D1349&amp;"-T1",FixtureCode!$B$4:$AH$4,0)))))</f>
        <v>-</v>
      </c>
      <c r="F1349" s="13" t="str">
        <f>IF(C1349="-","-",IF(D1349=maxgameno+2,"blank row 2",IF(D1349=maxgameno+1,"blank row 1",INDEX(FixtureCode!$B$4:$AH$128,MATCH($C1349,FixtureCode!$B$4:$B$128,0),MATCH("G"&amp;D1349&amp;"-T2",FixtureCode!$B$4:$AH$4,0)))))</f>
        <v>-</v>
      </c>
      <c r="G1349" s="12" t="str">
        <f>IF(C1349="-","-",IF(AND(ISNUMBER(Fixture!G1353),ISNUMBER(Fixture!I1353),Fixture!F1353&lt;&gt;"BYE",Fixture!J1353&lt;&gt;"BYE"),"Yes","-"))</f>
        <v>-</v>
      </c>
      <c r="H1349" s="9" t="str">
        <f>IF(G1349="-","-",IF(Fixture!G1353&gt;Fixture!I1353,Settings!$G$7,IF(Fixture!G1353=Fixture!I1353,Settings!$G$8,IF(Fixture!G1353&lt;Fixture!I1353,Settings!$G$9,"-"))))</f>
        <v>-</v>
      </c>
      <c r="I1349" s="13" t="str">
        <f>IF(G1349="-","-",IF(Fixture!I1353&gt;Fixture!G1353,Settings!$G$7,IF(Fixture!I1353=Fixture!G1353,Settings!$G$8,IF(Fixture!I1353&lt;Fixture!G1353,Settings!$G$9,"-"))))</f>
        <v>-</v>
      </c>
    </row>
    <row r="1350" spans="3:9" x14ac:dyDescent="0.25">
      <c r="C1350" s="12" t="str">
        <f t="shared" ref="C1350:C1413" si="44">IF(C1349="-","-",IF(D1349+1&lt;=maxgameno+2,C1349,IF(C1349+1&lt;=maxroundno,C1349+1,"-")))</f>
        <v>-</v>
      </c>
      <c r="D1350" s="9" t="str">
        <f t="shared" ref="D1350:D1413" si="45">IF(C1350="-","-",IF(D1349+1&lt;=maxgameno+2,D1349+1,1))</f>
        <v>-</v>
      </c>
      <c r="E1350" s="9" t="str">
        <f>IF(C1350="-","-",IF(D1350=maxgameno+2,"blank row 2",IF(D1350=maxgameno+1,"blank row 1",INDEX(FixtureCode!$B$4:$AH$128,MATCH($C1350,FixtureCode!$B$4:$B$128,0),MATCH("G"&amp;D1350&amp;"-T1",FixtureCode!$B$4:$AH$4,0)))))</f>
        <v>-</v>
      </c>
      <c r="F1350" s="13" t="str">
        <f>IF(C1350="-","-",IF(D1350=maxgameno+2,"blank row 2",IF(D1350=maxgameno+1,"blank row 1",INDEX(FixtureCode!$B$4:$AH$128,MATCH($C1350,FixtureCode!$B$4:$B$128,0),MATCH("G"&amp;D1350&amp;"-T2",FixtureCode!$B$4:$AH$4,0)))))</f>
        <v>-</v>
      </c>
      <c r="G1350" s="12" t="str">
        <f>IF(C1350="-","-",IF(AND(ISNUMBER(Fixture!G1354),ISNUMBER(Fixture!I1354),Fixture!F1354&lt;&gt;"BYE",Fixture!J1354&lt;&gt;"BYE"),"Yes","-"))</f>
        <v>-</v>
      </c>
      <c r="H1350" s="9" t="str">
        <f>IF(G1350="-","-",IF(Fixture!G1354&gt;Fixture!I1354,Settings!$G$7,IF(Fixture!G1354=Fixture!I1354,Settings!$G$8,IF(Fixture!G1354&lt;Fixture!I1354,Settings!$G$9,"-"))))</f>
        <v>-</v>
      </c>
      <c r="I1350" s="13" t="str">
        <f>IF(G1350="-","-",IF(Fixture!I1354&gt;Fixture!G1354,Settings!$G$7,IF(Fixture!I1354=Fixture!G1354,Settings!$G$8,IF(Fixture!I1354&lt;Fixture!G1354,Settings!$G$9,"-"))))</f>
        <v>-</v>
      </c>
    </row>
    <row r="1351" spans="3:9" x14ac:dyDescent="0.25">
      <c r="C1351" s="12" t="str">
        <f t="shared" si="44"/>
        <v>-</v>
      </c>
      <c r="D1351" s="9" t="str">
        <f t="shared" si="45"/>
        <v>-</v>
      </c>
      <c r="E1351" s="9" t="str">
        <f>IF(C1351="-","-",IF(D1351=maxgameno+2,"blank row 2",IF(D1351=maxgameno+1,"blank row 1",INDEX(FixtureCode!$B$4:$AH$128,MATCH($C1351,FixtureCode!$B$4:$B$128,0),MATCH("G"&amp;D1351&amp;"-T1",FixtureCode!$B$4:$AH$4,0)))))</f>
        <v>-</v>
      </c>
      <c r="F1351" s="13" t="str">
        <f>IF(C1351="-","-",IF(D1351=maxgameno+2,"blank row 2",IF(D1351=maxgameno+1,"blank row 1",INDEX(FixtureCode!$B$4:$AH$128,MATCH($C1351,FixtureCode!$B$4:$B$128,0),MATCH("G"&amp;D1351&amp;"-T2",FixtureCode!$B$4:$AH$4,0)))))</f>
        <v>-</v>
      </c>
      <c r="G1351" s="12" t="str">
        <f>IF(C1351="-","-",IF(AND(ISNUMBER(Fixture!G1355),ISNUMBER(Fixture!I1355),Fixture!F1355&lt;&gt;"BYE",Fixture!J1355&lt;&gt;"BYE"),"Yes","-"))</f>
        <v>-</v>
      </c>
      <c r="H1351" s="9" t="str">
        <f>IF(G1351="-","-",IF(Fixture!G1355&gt;Fixture!I1355,Settings!$G$7,IF(Fixture!G1355=Fixture!I1355,Settings!$G$8,IF(Fixture!G1355&lt;Fixture!I1355,Settings!$G$9,"-"))))</f>
        <v>-</v>
      </c>
      <c r="I1351" s="13" t="str">
        <f>IF(G1351="-","-",IF(Fixture!I1355&gt;Fixture!G1355,Settings!$G$7,IF(Fixture!I1355=Fixture!G1355,Settings!$G$8,IF(Fixture!I1355&lt;Fixture!G1355,Settings!$G$9,"-"))))</f>
        <v>-</v>
      </c>
    </row>
    <row r="1352" spans="3:9" x14ac:dyDescent="0.25">
      <c r="C1352" s="12" t="str">
        <f t="shared" si="44"/>
        <v>-</v>
      </c>
      <c r="D1352" s="9" t="str">
        <f t="shared" si="45"/>
        <v>-</v>
      </c>
      <c r="E1352" s="9" t="str">
        <f>IF(C1352="-","-",IF(D1352=maxgameno+2,"blank row 2",IF(D1352=maxgameno+1,"blank row 1",INDEX(FixtureCode!$B$4:$AH$128,MATCH($C1352,FixtureCode!$B$4:$B$128,0),MATCH("G"&amp;D1352&amp;"-T1",FixtureCode!$B$4:$AH$4,0)))))</f>
        <v>-</v>
      </c>
      <c r="F1352" s="13" t="str">
        <f>IF(C1352="-","-",IF(D1352=maxgameno+2,"blank row 2",IF(D1352=maxgameno+1,"blank row 1",INDEX(FixtureCode!$B$4:$AH$128,MATCH($C1352,FixtureCode!$B$4:$B$128,0),MATCH("G"&amp;D1352&amp;"-T2",FixtureCode!$B$4:$AH$4,0)))))</f>
        <v>-</v>
      </c>
      <c r="G1352" s="12" t="str">
        <f>IF(C1352="-","-",IF(AND(ISNUMBER(Fixture!G1356),ISNUMBER(Fixture!I1356),Fixture!F1356&lt;&gt;"BYE",Fixture!J1356&lt;&gt;"BYE"),"Yes","-"))</f>
        <v>-</v>
      </c>
      <c r="H1352" s="9" t="str">
        <f>IF(G1352="-","-",IF(Fixture!G1356&gt;Fixture!I1356,Settings!$G$7,IF(Fixture!G1356=Fixture!I1356,Settings!$G$8,IF(Fixture!G1356&lt;Fixture!I1356,Settings!$G$9,"-"))))</f>
        <v>-</v>
      </c>
      <c r="I1352" s="13" t="str">
        <f>IF(G1352="-","-",IF(Fixture!I1356&gt;Fixture!G1356,Settings!$G$7,IF(Fixture!I1356=Fixture!G1356,Settings!$G$8,IF(Fixture!I1356&lt;Fixture!G1356,Settings!$G$9,"-"))))</f>
        <v>-</v>
      </c>
    </row>
    <row r="1353" spans="3:9" x14ac:dyDescent="0.25">
      <c r="C1353" s="12" t="str">
        <f t="shared" si="44"/>
        <v>-</v>
      </c>
      <c r="D1353" s="9" t="str">
        <f t="shared" si="45"/>
        <v>-</v>
      </c>
      <c r="E1353" s="9" t="str">
        <f>IF(C1353="-","-",IF(D1353=maxgameno+2,"blank row 2",IF(D1353=maxgameno+1,"blank row 1",INDEX(FixtureCode!$B$4:$AH$128,MATCH($C1353,FixtureCode!$B$4:$B$128,0),MATCH("G"&amp;D1353&amp;"-T1",FixtureCode!$B$4:$AH$4,0)))))</f>
        <v>-</v>
      </c>
      <c r="F1353" s="13" t="str">
        <f>IF(C1353="-","-",IF(D1353=maxgameno+2,"blank row 2",IF(D1353=maxgameno+1,"blank row 1",INDEX(FixtureCode!$B$4:$AH$128,MATCH($C1353,FixtureCode!$B$4:$B$128,0),MATCH("G"&amp;D1353&amp;"-T2",FixtureCode!$B$4:$AH$4,0)))))</f>
        <v>-</v>
      </c>
      <c r="G1353" s="12" t="str">
        <f>IF(C1353="-","-",IF(AND(ISNUMBER(Fixture!G1357),ISNUMBER(Fixture!I1357),Fixture!F1357&lt;&gt;"BYE",Fixture!J1357&lt;&gt;"BYE"),"Yes","-"))</f>
        <v>-</v>
      </c>
      <c r="H1353" s="9" t="str">
        <f>IF(G1353="-","-",IF(Fixture!G1357&gt;Fixture!I1357,Settings!$G$7,IF(Fixture!G1357=Fixture!I1357,Settings!$G$8,IF(Fixture!G1357&lt;Fixture!I1357,Settings!$G$9,"-"))))</f>
        <v>-</v>
      </c>
      <c r="I1353" s="13" t="str">
        <f>IF(G1353="-","-",IF(Fixture!I1357&gt;Fixture!G1357,Settings!$G$7,IF(Fixture!I1357=Fixture!G1357,Settings!$G$8,IF(Fixture!I1357&lt;Fixture!G1357,Settings!$G$9,"-"))))</f>
        <v>-</v>
      </c>
    </row>
    <row r="1354" spans="3:9" x14ac:dyDescent="0.25">
      <c r="C1354" s="12" t="str">
        <f t="shared" si="44"/>
        <v>-</v>
      </c>
      <c r="D1354" s="9" t="str">
        <f t="shared" si="45"/>
        <v>-</v>
      </c>
      <c r="E1354" s="9" t="str">
        <f>IF(C1354="-","-",IF(D1354=maxgameno+2,"blank row 2",IF(D1354=maxgameno+1,"blank row 1",INDEX(FixtureCode!$B$4:$AH$128,MATCH($C1354,FixtureCode!$B$4:$B$128,0),MATCH("G"&amp;D1354&amp;"-T1",FixtureCode!$B$4:$AH$4,0)))))</f>
        <v>-</v>
      </c>
      <c r="F1354" s="13" t="str">
        <f>IF(C1354="-","-",IF(D1354=maxgameno+2,"blank row 2",IF(D1354=maxgameno+1,"blank row 1",INDEX(FixtureCode!$B$4:$AH$128,MATCH($C1354,FixtureCode!$B$4:$B$128,0),MATCH("G"&amp;D1354&amp;"-T2",FixtureCode!$B$4:$AH$4,0)))))</f>
        <v>-</v>
      </c>
      <c r="G1354" s="12" t="str">
        <f>IF(C1354="-","-",IF(AND(ISNUMBER(Fixture!G1358),ISNUMBER(Fixture!I1358),Fixture!F1358&lt;&gt;"BYE",Fixture!J1358&lt;&gt;"BYE"),"Yes","-"))</f>
        <v>-</v>
      </c>
      <c r="H1354" s="9" t="str">
        <f>IF(G1354="-","-",IF(Fixture!G1358&gt;Fixture!I1358,Settings!$G$7,IF(Fixture!G1358=Fixture!I1358,Settings!$G$8,IF(Fixture!G1358&lt;Fixture!I1358,Settings!$G$9,"-"))))</f>
        <v>-</v>
      </c>
      <c r="I1354" s="13" t="str">
        <f>IF(G1354="-","-",IF(Fixture!I1358&gt;Fixture!G1358,Settings!$G$7,IF(Fixture!I1358=Fixture!G1358,Settings!$G$8,IF(Fixture!I1358&lt;Fixture!G1358,Settings!$G$9,"-"))))</f>
        <v>-</v>
      </c>
    </row>
    <row r="1355" spans="3:9" x14ac:dyDescent="0.25">
      <c r="C1355" s="12" t="str">
        <f t="shared" si="44"/>
        <v>-</v>
      </c>
      <c r="D1355" s="9" t="str">
        <f t="shared" si="45"/>
        <v>-</v>
      </c>
      <c r="E1355" s="9" t="str">
        <f>IF(C1355="-","-",IF(D1355=maxgameno+2,"blank row 2",IF(D1355=maxgameno+1,"blank row 1",INDEX(FixtureCode!$B$4:$AH$128,MATCH($C1355,FixtureCode!$B$4:$B$128,0),MATCH("G"&amp;D1355&amp;"-T1",FixtureCode!$B$4:$AH$4,0)))))</f>
        <v>-</v>
      </c>
      <c r="F1355" s="13" t="str">
        <f>IF(C1355="-","-",IF(D1355=maxgameno+2,"blank row 2",IF(D1355=maxgameno+1,"blank row 1",INDEX(FixtureCode!$B$4:$AH$128,MATCH($C1355,FixtureCode!$B$4:$B$128,0),MATCH("G"&amp;D1355&amp;"-T2",FixtureCode!$B$4:$AH$4,0)))))</f>
        <v>-</v>
      </c>
      <c r="G1355" s="12" t="str">
        <f>IF(C1355="-","-",IF(AND(ISNUMBER(Fixture!G1359),ISNUMBER(Fixture!I1359),Fixture!F1359&lt;&gt;"BYE",Fixture!J1359&lt;&gt;"BYE"),"Yes","-"))</f>
        <v>-</v>
      </c>
      <c r="H1355" s="9" t="str">
        <f>IF(G1355="-","-",IF(Fixture!G1359&gt;Fixture!I1359,Settings!$G$7,IF(Fixture!G1359=Fixture!I1359,Settings!$G$8,IF(Fixture!G1359&lt;Fixture!I1359,Settings!$G$9,"-"))))</f>
        <v>-</v>
      </c>
      <c r="I1355" s="13" t="str">
        <f>IF(G1355="-","-",IF(Fixture!I1359&gt;Fixture!G1359,Settings!$G$7,IF(Fixture!I1359=Fixture!G1359,Settings!$G$8,IF(Fixture!I1359&lt;Fixture!G1359,Settings!$G$9,"-"))))</f>
        <v>-</v>
      </c>
    </row>
    <row r="1356" spans="3:9" x14ac:dyDescent="0.25">
      <c r="C1356" s="12" t="str">
        <f t="shared" si="44"/>
        <v>-</v>
      </c>
      <c r="D1356" s="9" t="str">
        <f t="shared" si="45"/>
        <v>-</v>
      </c>
      <c r="E1356" s="9" t="str">
        <f>IF(C1356="-","-",IF(D1356=maxgameno+2,"blank row 2",IF(D1356=maxgameno+1,"blank row 1",INDEX(FixtureCode!$B$4:$AH$128,MATCH($C1356,FixtureCode!$B$4:$B$128,0),MATCH("G"&amp;D1356&amp;"-T1",FixtureCode!$B$4:$AH$4,0)))))</f>
        <v>-</v>
      </c>
      <c r="F1356" s="13" t="str">
        <f>IF(C1356="-","-",IF(D1356=maxgameno+2,"blank row 2",IF(D1356=maxgameno+1,"blank row 1",INDEX(FixtureCode!$B$4:$AH$128,MATCH($C1356,FixtureCode!$B$4:$B$128,0),MATCH("G"&amp;D1356&amp;"-T2",FixtureCode!$B$4:$AH$4,0)))))</f>
        <v>-</v>
      </c>
      <c r="G1356" s="12" t="str">
        <f>IF(C1356="-","-",IF(AND(ISNUMBER(Fixture!G1360),ISNUMBER(Fixture!I1360),Fixture!F1360&lt;&gt;"BYE",Fixture!J1360&lt;&gt;"BYE"),"Yes","-"))</f>
        <v>-</v>
      </c>
      <c r="H1356" s="9" t="str">
        <f>IF(G1356="-","-",IF(Fixture!G1360&gt;Fixture!I1360,Settings!$G$7,IF(Fixture!G1360=Fixture!I1360,Settings!$G$8,IF(Fixture!G1360&lt;Fixture!I1360,Settings!$G$9,"-"))))</f>
        <v>-</v>
      </c>
      <c r="I1356" s="13" t="str">
        <f>IF(G1356="-","-",IF(Fixture!I1360&gt;Fixture!G1360,Settings!$G$7,IF(Fixture!I1360=Fixture!G1360,Settings!$G$8,IF(Fixture!I1360&lt;Fixture!G1360,Settings!$G$9,"-"))))</f>
        <v>-</v>
      </c>
    </row>
    <row r="1357" spans="3:9" x14ac:dyDescent="0.25">
      <c r="C1357" s="12" t="str">
        <f t="shared" si="44"/>
        <v>-</v>
      </c>
      <c r="D1357" s="9" t="str">
        <f t="shared" si="45"/>
        <v>-</v>
      </c>
      <c r="E1357" s="9" t="str">
        <f>IF(C1357="-","-",IF(D1357=maxgameno+2,"blank row 2",IF(D1357=maxgameno+1,"blank row 1",INDEX(FixtureCode!$B$4:$AH$128,MATCH($C1357,FixtureCode!$B$4:$B$128,0),MATCH("G"&amp;D1357&amp;"-T1",FixtureCode!$B$4:$AH$4,0)))))</f>
        <v>-</v>
      </c>
      <c r="F1357" s="13" t="str">
        <f>IF(C1357="-","-",IF(D1357=maxgameno+2,"blank row 2",IF(D1357=maxgameno+1,"blank row 1",INDEX(FixtureCode!$B$4:$AH$128,MATCH($C1357,FixtureCode!$B$4:$B$128,0),MATCH("G"&amp;D1357&amp;"-T2",FixtureCode!$B$4:$AH$4,0)))))</f>
        <v>-</v>
      </c>
      <c r="G1357" s="12" t="str">
        <f>IF(C1357="-","-",IF(AND(ISNUMBER(Fixture!G1361),ISNUMBER(Fixture!I1361),Fixture!F1361&lt;&gt;"BYE",Fixture!J1361&lt;&gt;"BYE"),"Yes","-"))</f>
        <v>-</v>
      </c>
      <c r="H1357" s="9" t="str">
        <f>IF(G1357="-","-",IF(Fixture!G1361&gt;Fixture!I1361,Settings!$G$7,IF(Fixture!G1361=Fixture!I1361,Settings!$G$8,IF(Fixture!G1361&lt;Fixture!I1361,Settings!$G$9,"-"))))</f>
        <v>-</v>
      </c>
      <c r="I1357" s="13" t="str">
        <f>IF(G1357="-","-",IF(Fixture!I1361&gt;Fixture!G1361,Settings!$G$7,IF(Fixture!I1361=Fixture!G1361,Settings!$G$8,IF(Fixture!I1361&lt;Fixture!G1361,Settings!$G$9,"-"))))</f>
        <v>-</v>
      </c>
    </row>
    <row r="1358" spans="3:9" x14ac:dyDescent="0.25">
      <c r="C1358" s="12" t="str">
        <f t="shared" si="44"/>
        <v>-</v>
      </c>
      <c r="D1358" s="9" t="str">
        <f t="shared" si="45"/>
        <v>-</v>
      </c>
      <c r="E1358" s="9" t="str">
        <f>IF(C1358="-","-",IF(D1358=maxgameno+2,"blank row 2",IF(D1358=maxgameno+1,"blank row 1",INDEX(FixtureCode!$B$4:$AH$128,MATCH($C1358,FixtureCode!$B$4:$B$128,0),MATCH("G"&amp;D1358&amp;"-T1",FixtureCode!$B$4:$AH$4,0)))))</f>
        <v>-</v>
      </c>
      <c r="F1358" s="13" t="str">
        <f>IF(C1358="-","-",IF(D1358=maxgameno+2,"blank row 2",IF(D1358=maxgameno+1,"blank row 1",INDEX(FixtureCode!$B$4:$AH$128,MATCH($C1358,FixtureCode!$B$4:$B$128,0),MATCH("G"&amp;D1358&amp;"-T2",FixtureCode!$B$4:$AH$4,0)))))</f>
        <v>-</v>
      </c>
      <c r="G1358" s="12" t="str">
        <f>IF(C1358="-","-",IF(AND(ISNUMBER(Fixture!G1362),ISNUMBER(Fixture!I1362),Fixture!F1362&lt;&gt;"BYE",Fixture!J1362&lt;&gt;"BYE"),"Yes","-"))</f>
        <v>-</v>
      </c>
      <c r="H1358" s="9" t="str">
        <f>IF(G1358="-","-",IF(Fixture!G1362&gt;Fixture!I1362,Settings!$G$7,IF(Fixture!G1362=Fixture!I1362,Settings!$G$8,IF(Fixture!G1362&lt;Fixture!I1362,Settings!$G$9,"-"))))</f>
        <v>-</v>
      </c>
      <c r="I1358" s="13" t="str">
        <f>IF(G1358="-","-",IF(Fixture!I1362&gt;Fixture!G1362,Settings!$G$7,IF(Fixture!I1362=Fixture!G1362,Settings!$G$8,IF(Fixture!I1362&lt;Fixture!G1362,Settings!$G$9,"-"))))</f>
        <v>-</v>
      </c>
    </row>
    <row r="1359" spans="3:9" x14ac:dyDescent="0.25">
      <c r="C1359" s="12" t="str">
        <f t="shared" si="44"/>
        <v>-</v>
      </c>
      <c r="D1359" s="9" t="str">
        <f t="shared" si="45"/>
        <v>-</v>
      </c>
      <c r="E1359" s="9" t="str">
        <f>IF(C1359="-","-",IF(D1359=maxgameno+2,"blank row 2",IF(D1359=maxgameno+1,"blank row 1",INDEX(FixtureCode!$B$4:$AH$128,MATCH($C1359,FixtureCode!$B$4:$B$128,0),MATCH("G"&amp;D1359&amp;"-T1",FixtureCode!$B$4:$AH$4,0)))))</f>
        <v>-</v>
      </c>
      <c r="F1359" s="13" t="str">
        <f>IF(C1359="-","-",IF(D1359=maxgameno+2,"blank row 2",IF(D1359=maxgameno+1,"blank row 1",INDEX(FixtureCode!$B$4:$AH$128,MATCH($C1359,FixtureCode!$B$4:$B$128,0),MATCH("G"&amp;D1359&amp;"-T2",FixtureCode!$B$4:$AH$4,0)))))</f>
        <v>-</v>
      </c>
      <c r="G1359" s="12" t="str">
        <f>IF(C1359="-","-",IF(AND(ISNUMBER(Fixture!G1363),ISNUMBER(Fixture!I1363),Fixture!F1363&lt;&gt;"BYE",Fixture!J1363&lt;&gt;"BYE"),"Yes","-"))</f>
        <v>-</v>
      </c>
      <c r="H1359" s="9" t="str">
        <f>IF(G1359="-","-",IF(Fixture!G1363&gt;Fixture!I1363,Settings!$G$7,IF(Fixture!G1363=Fixture!I1363,Settings!$G$8,IF(Fixture!G1363&lt;Fixture!I1363,Settings!$G$9,"-"))))</f>
        <v>-</v>
      </c>
      <c r="I1359" s="13" t="str">
        <f>IF(G1359="-","-",IF(Fixture!I1363&gt;Fixture!G1363,Settings!$G$7,IF(Fixture!I1363=Fixture!G1363,Settings!$G$8,IF(Fixture!I1363&lt;Fixture!G1363,Settings!$G$9,"-"))))</f>
        <v>-</v>
      </c>
    </row>
    <row r="1360" spans="3:9" x14ac:dyDescent="0.25">
      <c r="C1360" s="12" t="str">
        <f t="shared" si="44"/>
        <v>-</v>
      </c>
      <c r="D1360" s="9" t="str">
        <f t="shared" si="45"/>
        <v>-</v>
      </c>
      <c r="E1360" s="9" t="str">
        <f>IF(C1360="-","-",IF(D1360=maxgameno+2,"blank row 2",IF(D1360=maxgameno+1,"blank row 1",INDEX(FixtureCode!$B$4:$AH$128,MATCH($C1360,FixtureCode!$B$4:$B$128,0),MATCH("G"&amp;D1360&amp;"-T1",FixtureCode!$B$4:$AH$4,0)))))</f>
        <v>-</v>
      </c>
      <c r="F1360" s="13" t="str">
        <f>IF(C1360="-","-",IF(D1360=maxgameno+2,"blank row 2",IF(D1360=maxgameno+1,"blank row 1",INDEX(FixtureCode!$B$4:$AH$128,MATCH($C1360,FixtureCode!$B$4:$B$128,0),MATCH("G"&amp;D1360&amp;"-T2",FixtureCode!$B$4:$AH$4,0)))))</f>
        <v>-</v>
      </c>
      <c r="G1360" s="12" t="str">
        <f>IF(C1360="-","-",IF(AND(ISNUMBER(Fixture!G1364),ISNUMBER(Fixture!I1364),Fixture!F1364&lt;&gt;"BYE",Fixture!J1364&lt;&gt;"BYE"),"Yes","-"))</f>
        <v>-</v>
      </c>
      <c r="H1360" s="9" t="str">
        <f>IF(G1360="-","-",IF(Fixture!G1364&gt;Fixture!I1364,Settings!$G$7,IF(Fixture!G1364=Fixture!I1364,Settings!$G$8,IF(Fixture!G1364&lt;Fixture!I1364,Settings!$G$9,"-"))))</f>
        <v>-</v>
      </c>
      <c r="I1360" s="13" t="str">
        <f>IF(G1360="-","-",IF(Fixture!I1364&gt;Fixture!G1364,Settings!$G$7,IF(Fixture!I1364=Fixture!G1364,Settings!$G$8,IF(Fixture!I1364&lt;Fixture!G1364,Settings!$G$9,"-"))))</f>
        <v>-</v>
      </c>
    </row>
    <row r="1361" spans="3:9" x14ac:dyDescent="0.25">
      <c r="C1361" s="12" t="str">
        <f t="shared" si="44"/>
        <v>-</v>
      </c>
      <c r="D1361" s="9" t="str">
        <f t="shared" si="45"/>
        <v>-</v>
      </c>
      <c r="E1361" s="9" t="str">
        <f>IF(C1361="-","-",IF(D1361=maxgameno+2,"blank row 2",IF(D1361=maxgameno+1,"blank row 1",INDEX(FixtureCode!$B$4:$AH$128,MATCH($C1361,FixtureCode!$B$4:$B$128,0),MATCH("G"&amp;D1361&amp;"-T1",FixtureCode!$B$4:$AH$4,0)))))</f>
        <v>-</v>
      </c>
      <c r="F1361" s="13" t="str">
        <f>IF(C1361="-","-",IF(D1361=maxgameno+2,"blank row 2",IF(D1361=maxgameno+1,"blank row 1",INDEX(FixtureCode!$B$4:$AH$128,MATCH($C1361,FixtureCode!$B$4:$B$128,0),MATCH("G"&amp;D1361&amp;"-T2",FixtureCode!$B$4:$AH$4,0)))))</f>
        <v>-</v>
      </c>
      <c r="G1361" s="12" t="str">
        <f>IF(C1361="-","-",IF(AND(ISNUMBER(Fixture!G1365),ISNUMBER(Fixture!I1365),Fixture!F1365&lt;&gt;"BYE",Fixture!J1365&lt;&gt;"BYE"),"Yes","-"))</f>
        <v>-</v>
      </c>
      <c r="H1361" s="9" t="str">
        <f>IF(G1361="-","-",IF(Fixture!G1365&gt;Fixture!I1365,Settings!$G$7,IF(Fixture!G1365=Fixture!I1365,Settings!$G$8,IF(Fixture!G1365&lt;Fixture!I1365,Settings!$G$9,"-"))))</f>
        <v>-</v>
      </c>
      <c r="I1361" s="13" t="str">
        <f>IF(G1361="-","-",IF(Fixture!I1365&gt;Fixture!G1365,Settings!$G$7,IF(Fixture!I1365=Fixture!G1365,Settings!$G$8,IF(Fixture!I1365&lt;Fixture!G1365,Settings!$G$9,"-"))))</f>
        <v>-</v>
      </c>
    </row>
    <row r="1362" spans="3:9" x14ac:dyDescent="0.25">
      <c r="C1362" s="12" t="str">
        <f t="shared" si="44"/>
        <v>-</v>
      </c>
      <c r="D1362" s="9" t="str">
        <f t="shared" si="45"/>
        <v>-</v>
      </c>
      <c r="E1362" s="9" t="str">
        <f>IF(C1362="-","-",IF(D1362=maxgameno+2,"blank row 2",IF(D1362=maxgameno+1,"blank row 1",INDEX(FixtureCode!$B$4:$AH$128,MATCH($C1362,FixtureCode!$B$4:$B$128,0),MATCH("G"&amp;D1362&amp;"-T1",FixtureCode!$B$4:$AH$4,0)))))</f>
        <v>-</v>
      </c>
      <c r="F1362" s="13" t="str">
        <f>IF(C1362="-","-",IF(D1362=maxgameno+2,"blank row 2",IF(D1362=maxgameno+1,"blank row 1",INDEX(FixtureCode!$B$4:$AH$128,MATCH($C1362,FixtureCode!$B$4:$B$128,0),MATCH("G"&amp;D1362&amp;"-T2",FixtureCode!$B$4:$AH$4,0)))))</f>
        <v>-</v>
      </c>
      <c r="G1362" s="12" t="str">
        <f>IF(C1362="-","-",IF(AND(ISNUMBER(Fixture!G1366),ISNUMBER(Fixture!I1366),Fixture!F1366&lt;&gt;"BYE",Fixture!J1366&lt;&gt;"BYE"),"Yes","-"))</f>
        <v>-</v>
      </c>
      <c r="H1362" s="9" t="str">
        <f>IF(G1362="-","-",IF(Fixture!G1366&gt;Fixture!I1366,Settings!$G$7,IF(Fixture!G1366=Fixture!I1366,Settings!$G$8,IF(Fixture!G1366&lt;Fixture!I1366,Settings!$G$9,"-"))))</f>
        <v>-</v>
      </c>
      <c r="I1362" s="13" t="str">
        <f>IF(G1362="-","-",IF(Fixture!I1366&gt;Fixture!G1366,Settings!$G$7,IF(Fixture!I1366=Fixture!G1366,Settings!$G$8,IF(Fixture!I1366&lt;Fixture!G1366,Settings!$G$9,"-"))))</f>
        <v>-</v>
      </c>
    </row>
    <row r="1363" spans="3:9" x14ac:dyDescent="0.25">
      <c r="C1363" s="12" t="str">
        <f t="shared" si="44"/>
        <v>-</v>
      </c>
      <c r="D1363" s="9" t="str">
        <f t="shared" si="45"/>
        <v>-</v>
      </c>
      <c r="E1363" s="9" t="str">
        <f>IF(C1363="-","-",IF(D1363=maxgameno+2,"blank row 2",IF(D1363=maxgameno+1,"blank row 1",INDEX(FixtureCode!$B$4:$AH$128,MATCH($C1363,FixtureCode!$B$4:$B$128,0),MATCH("G"&amp;D1363&amp;"-T1",FixtureCode!$B$4:$AH$4,0)))))</f>
        <v>-</v>
      </c>
      <c r="F1363" s="13" t="str">
        <f>IF(C1363="-","-",IF(D1363=maxgameno+2,"blank row 2",IF(D1363=maxgameno+1,"blank row 1",INDEX(FixtureCode!$B$4:$AH$128,MATCH($C1363,FixtureCode!$B$4:$B$128,0),MATCH("G"&amp;D1363&amp;"-T2",FixtureCode!$B$4:$AH$4,0)))))</f>
        <v>-</v>
      </c>
      <c r="G1363" s="12" t="str">
        <f>IF(C1363="-","-",IF(AND(ISNUMBER(Fixture!G1367),ISNUMBER(Fixture!I1367),Fixture!F1367&lt;&gt;"BYE",Fixture!J1367&lt;&gt;"BYE"),"Yes","-"))</f>
        <v>-</v>
      </c>
      <c r="H1363" s="9" t="str">
        <f>IF(G1363="-","-",IF(Fixture!G1367&gt;Fixture!I1367,Settings!$G$7,IF(Fixture!G1367=Fixture!I1367,Settings!$G$8,IF(Fixture!G1367&lt;Fixture!I1367,Settings!$G$9,"-"))))</f>
        <v>-</v>
      </c>
      <c r="I1363" s="13" t="str">
        <f>IF(G1363="-","-",IF(Fixture!I1367&gt;Fixture!G1367,Settings!$G$7,IF(Fixture!I1367=Fixture!G1367,Settings!$G$8,IF(Fixture!I1367&lt;Fixture!G1367,Settings!$G$9,"-"))))</f>
        <v>-</v>
      </c>
    </row>
    <row r="1364" spans="3:9" x14ac:dyDescent="0.25">
      <c r="C1364" s="12" t="str">
        <f t="shared" si="44"/>
        <v>-</v>
      </c>
      <c r="D1364" s="9" t="str">
        <f t="shared" si="45"/>
        <v>-</v>
      </c>
      <c r="E1364" s="9" t="str">
        <f>IF(C1364="-","-",IF(D1364=maxgameno+2,"blank row 2",IF(D1364=maxgameno+1,"blank row 1",INDEX(FixtureCode!$B$4:$AH$128,MATCH($C1364,FixtureCode!$B$4:$B$128,0),MATCH("G"&amp;D1364&amp;"-T1",FixtureCode!$B$4:$AH$4,0)))))</f>
        <v>-</v>
      </c>
      <c r="F1364" s="13" t="str">
        <f>IF(C1364="-","-",IF(D1364=maxgameno+2,"blank row 2",IF(D1364=maxgameno+1,"blank row 1",INDEX(FixtureCode!$B$4:$AH$128,MATCH($C1364,FixtureCode!$B$4:$B$128,0),MATCH("G"&amp;D1364&amp;"-T2",FixtureCode!$B$4:$AH$4,0)))))</f>
        <v>-</v>
      </c>
      <c r="G1364" s="12" t="str">
        <f>IF(C1364="-","-",IF(AND(ISNUMBER(Fixture!G1368),ISNUMBER(Fixture!I1368),Fixture!F1368&lt;&gt;"BYE",Fixture!J1368&lt;&gt;"BYE"),"Yes","-"))</f>
        <v>-</v>
      </c>
      <c r="H1364" s="9" t="str">
        <f>IF(G1364="-","-",IF(Fixture!G1368&gt;Fixture!I1368,Settings!$G$7,IF(Fixture!G1368=Fixture!I1368,Settings!$G$8,IF(Fixture!G1368&lt;Fixture!I1368,Settings!$G$9,"-"))))</f>
        <v>-</v>
      </c>
      <c r="I1364" s="13" t="str">
        <f>IF(G1364="-","-",IF(Fixture!I1368&gt;Fixture!G1368,Settings!$G$7,IF(Fixture!I1368=Fixture!G1368,Settings!$G$8,IF(Fixture!I1368&lt;Fixture!G1368,Settings!$G$9,"-"))))</f>
        <v>-</v>
      </c>
    </row>
    <row r="1365" spans="3:9" x14ac:dyDescent="0.25">
      <c r="C1365" s="12" t="str">
        <f t="shared" si="44"/>
        <v>-</v>
      </c>
      <c r="D1365" s="9" t="str">
        <f t="shared" si="45"/>
        <v>-</v>
      </c>
      <c r="E1365" s="9" t="str">
        <f>IF(C1365="-","-",IF(D1365=maxgameno+2,"blank row 2",IF(D1365=maxgameno+1,"blank row 1",INDEX(FixtureCode!$B$4:$AH$128,MATCH($C1365,FixtureCode!$B$4:$B$128,0),MATCH("G"&amp;D1365&amp;"-T1",FixtureCode!$B$4:$AH$4,0)))))</f>
        <v>-</v>
      </c>
      <c r="F1365" s="13" t="str">
        <f>IF(C1365="-","-",IF(D1365=maxgameno+2,"blank row 2",IF(D1365=maxgameno+1,"blank row 1",INDEX(FixtureCode!$B$4:$AH$128,MATCH($C1365,FixtureCode!$B$4:$B$128,0),MATCH("G"&amp;D1365&amp;"-T2",FixtureCode!$B$4:$AH$4,0)))))</f>
        <v>-</v>
      </c>
      <c r="G1365" s="12" t="str">
        <f>IF(C1365="-","-",IF(AND(ISNUMBER(Fixture!G1369),ISNUMBER(Fixture!I1369),Fixture!F1369&lt;&gt;"BYE",Fixture!J1369&lt;&gt;"BYE"),"Yes","-"))</f>
        <v>-</v>
      </c>
      <c r="H1365" s="9" t="str">
        <f>IF(G1365="-","-",IF(Fixture!G1369&gt;Fixture!I1369,Settings!$G$7,IF(Fixture!G1369=Fixture!I1369,Settings!$G$8,IF(Fixture!G1369&lt;Fixture!I1369,Settings!$G$9,"-"))))</f>
        <v>-</v>
      </c>
      <c r="I1365" s="13" t="str">
        <f>IF(G1365="-","-",IF(Fixture!I1369&gt;Fixture!G1369,Settings!$G$7,IF(Fixture!I1369=Fixture!G1369,Settings!$G$8,IF(Fixture!I1369&lt;Fixture!G1369,Settings!$G$9,"-"))))</f>
        <v>-</v>
      </c>
    </row>
    <row r="1366" spans="3:9" x14ac:dyDescent="0.25">
      <c r="C1366" s="12" t="str">
        <f t="shared" si="44"/>
        <v>-</v>
      </c>
      <c r="D1366" s="9" t="str">
        <f t="shared" si="45"/>
        <v>-</v>
      </c>
      <c r="E1366" s="9" t="str">
        <f>IF(C1366="-","-",IF(D1366=maxgameno+2,"blank row 2",IF(D1366=maxgameno+1,"blank row 1",INDEX(FixtureCode!$B$4:$AH$128,MATCH($C1366,FixtureCode!$B$4:$B$128,0),MATCH("G"&amp;D1366&amp;"-T1",FixtureCode!$B$4:$AH$4,0)))))</f>
        <v>-</v>
      </c>
      <c r="F1366" s="13" t="str">
        <f>IF(C1366="-","-",IF(D1366=maxgameno+2,"blank row 2",IF(D1366=maxgameno+1,"blank row 1",INDEX(FixtureCode!$B$4:$AH$128,MATCH($C1366,FixtureCode!$B$4:$B$128,0),MATCH("G"&amp;D1366&amp;"-T2",FixtureCode!$B$4:$AH$4,0)))))</f>
        <v>-</v>
      </c>
      <c r="G1366" s="12" t="str">
        <f>IF(C1366="-","-",IF(AND(ISNUMBER(Fixture!G1370),ISNUMBER(Fixture!I1370),Fixture!F1370&lt;&gt;"BYE",Fixture!J1370&lt;&gt;"BYE"),"Yes","-"))</f>
        <v>-</v>
      </c>
      <c r="H1366" s="9" t="str">
        <f>IF(G1366="-","-",IF(Fixture!G1370&gt;Fixture!I1370,Settings!$G$7,IF(Fixture!G1370=Fixture!I1370,Settings!$G$8,IF(Fixture!G1370&lt;Fixture!I1370,Settings!$G$9,"-"))))</f>
        <v>-</v>
      </c>
      <c r="I1366" s="13" t="str">
        <f>IF(G1366="-","-",IF(Fixture!I1370&gt;Fixture!G1370,Settings!$G$7,IF(Fixture!I1370=Fixture!G1370,Settings!$G$8,IF(Fixture!I1370&lt;Fixture!G1370,Settings!$G$9,"-"))))</f>
        <v>-</v>
      </c>
    </row>
    <row r="1367" spans="3:9" x14ac:dyDescent="0.25">
      <c r="C1367" s="12" t="str">
        <f t="shared" si="44"/>
        <v>-</v>
      </c>
      <c r="D1367" s="9" t="str">
        <f t="shared" si="45"/>
        <v>-</v>
      </c>
      <c r="E1367" s="9" t="str">
        <f>IF(C1367="-","-",IF(D1367=maxgameno+2,"blank row 2",IF(D1367=maxgameno+1,"blank row 1",INDEX(FixtureCode!$B$4:$AH$128,MATCH($C1367,FixtureCode!$B$4:$B$128,0),MATCH("G"&amp;D1367&amp;"-T1",FixtureCode!$B$4:$AH$4,0)))))</f>
        <v>-</v>
      </c>
      <c r="F1367" s="13" t="str">
        <f>IF(C1367="-","-",IF(D1367=maxgameno+2,"blank row 2",IF(D1367=maxgameno+1,"blank row 1",INDEX(FixtureCode!$B$4:$AH$128,MATCH($C1367,FixtureCode!$B$4:$B$128,0),MATCH("G"&amp;D1367&amp;"-T2",FixtureCode!$B$4:$AH$4,0)))))</f>
        <v>-</v>
      </c>
      <c r="G1367" s="12" t="str">
        <f>IF(C1367="-","-",IF(AND(ISNUMBER(Fixture!G1371),ISNUMBER(Fixture!I1371),Fixture!F1371&lt;&gt;"BYE",Fixture!J1371&lt;&gt;"BYE"),"Yes","-"))</f>
        <v>-</v>
      </c>
      <c r="H1367" s="9" t="str">
        <f>IF(G1367="-","-",IF(Fixture!G1371&gt;Fixture!I1371,Settings!$G$7,IF(Fixture!G1371=Fixture!I1371,Settings!$G$8,IF(Fixture!G1371&lt;Fixture!I1371,Settings!$G$9,"-"))))</f>
        <v>-</v>
      </c>
      <c r="I1367" s="13" t="str">
        <f>IF(G1367="-","-",IF(Fixture!I1371&gt;Fixture!G1371,Settings!$G$7,IF(Fixture!I1371=Fixture!G1371,Settings!$G$8,IF(Fixture!I1371&lt;Fixture!G1371,Settings!$G$9,"-"))))</f>
        <v>-</v>
      </c>
    </row>
    <row r="1368" spans="3:9" x14ac:dyDescent="0.25">
      <c r="C1368" s="12" t="str">
        <f t="shared" si="44"/>
        <v>-</v>
      </c>
      <c r="D1368" s="9" t="str">
        <f t="shared" si="45"/>
        <v>-</v>
      </c>
      <c r="E1368" s="9" t="str">
        <f>IF(C1368="-","-",IF(D1368=maxgameno+2,"blank row 2",IF(D1368=maxgameno+1,"blank row 1",INDEX(FixtureCode!$B$4:$AH$128,MATCH($C1368,FixtureCode!$B$4:$B$128,0),MATCH("G"&amp;D1368&amp;"-T1",FixtureCode!$B$4:$AH$4,0)))))</f>
        <v>-</v>
      </c>
      <c r="F1368" s="13" t="str">
        <f>IF(C1368="-","-",IF(D1368=maxgameno+2,"blank row 2",IF(D1368=maxgameno+1,"blank row 1",INDEX(FixtureCode!$B$4:$AH$128,MATCH($C1368,FixtureCode!$B$4:$B$128,0),MATCH("G"&amp;D1368&amp;"-T2",FixtureCode!$B$4:$AH$4,0)))))</f>
        <v>-</v>
      </c>
      <c r="G1368" s="12" t="str">
        <f>IF(C1368="-","-",IF(AND(ISNUMBER(Fixture!G1372),ISNUMBER(Fixture!I1372),Fixture!F1372&lt;&gt;"BYE",Fixture!J1372&lt;&gt;"BYE"),"Yes","-"))</f>
        <v>-</v>
      </c>
      <c r="H1368" s="9" t="str">
        <f>IF(G1368="-","-",IF(Fixture!G1372&gt;Fixture!I1372,Settings!$G$7,IF(Fixture!G1372=Fixture!I1372,Settings!$G$8,IF(Fixture!G1372&lt;Fixture!I1372,Settings!$G$9,"-"))))</f>
        <v>-</v>
      </c>
      <c r="I1368" s="13" t="str">
        <f>IF(G1368="-","-",IF(Fixture!I1372&gt;Fixture!G1372,Settings!$G$7,IF(Fixture!I1372=Fixture!G1372,Settings!$G$8,IF(Fixture!I1372&lt;Fixture!G1372,Settings!$G$9,"-"))))</f>
        <v>-</v>
      </c>
    </row>
    <row r="1369" spans="3:9" x14ac:dyDescent="0.25">
      <c r="C1369" s="12" t="str">
        <f t="shared" si="44"/>
        <v>-</v>
      </c>
      <c r="D1369" s="9" t="str">
        <f t="shared" si="45"/>
        <v>-</v>
      </c>
      <c r="E1369" s="9" t="str">
        <f>IF(C1369="-","-",IF(D1369=maxgameno+2,"blank row 2",IF(D1369=maxgameno+1,"blank row 1",INDEX(FixtureCode!$B$4:$AH$128,MATCH($C1369,FixtureCode!$B$4:$B$128,0),MATCH("G"&amp;D1369&amp;"-T1",FixtureCode!$B$4:$AH$4,0)))))</f>
        <v>-</v>
      </c>
      <c r="F1369" s="13" t="str">
        <f>IF(C1369="-","-",IF(D1369=maxgameno+2,"blank row 2",IF(D1369=maxgameno+1,"blank row 1",INDEX(FixtureCode!$B$4:$AH$128,MATCH($C1369,FixtureCode!$B$4:$B$128,0),MATCH("G"&amp;D1369&amp;"-T2",FixtureCode!$B$4:$AH$4,0)))))</f>
        <v>-</v>
      </c>
      <c r="G1369" s="12" t="str">
        <f>IF(C1369="-","-",IF(AND(ISNUMBER(Fixture!G1373),ISNUMBER(Fixture!I1373),Fixture!F1373&lt;&gt;"BYE",Fixture!J1373&lt;&gt;"BYE"),"Yes","-"))</f>
        <v>-</v>
      </c>
      <c r="H1369" s="9" t="str">
        <f>IF(G1369="-","-",IF(Fixture!G1373&gt;Fixture!I1373,Settings!$G$7,IF(Fixture!G1373=Fixture!I1373,Settings!$G$8,IF(Fixture!G1373&lt;Fixture!I1373,Settings!$G$9,"-"))))</f>
        <v>-</v>
      </c>
      <c r="I1369" s="13" t="str">
        <f>IF(G1369="-","-",IF(Fixture!I1373&gt;Fixture!G1373,Settings!$G$7,IF(Fixture!I1373=Fixture!G1373,Settings!$G$8,IF(Fixture!I1373&lt;Fixture!G1373,Settings!$G$9,"-"))))</f>
        <v>-</v>
      </c>
    </row>
    <row r="1370" spans="3:9" x14ac:dyDescent="0.25">
      <c r="C1370" s="12" t="str">
        <f t="shared" si="44"/>
        <v>-</v>
      </c>
      <c r="D1370" s="9" t="str">
        <f t="shared" si="45"/>
        <v>-</v>
      </c>
      <c r="E1370" s="9" t="str">
        <f>IF(C1370="-","-",IF(D1370=maxgameno+2,"blank row 2",IF(D1370=maxgameno+1,"blank row 1",INDEX(FixtureCode!$B$4:$AH$128,MATCH($C1370,FixtureCode!$B$4:$B$128,0),MATCH("G"&amp;D1370&amp;"-T1",FixtureCode!$B$4:$AH$4,0)))))</f>
        <v>-</v>
      </c>
      <c r="F1370" s="13" t="str">
        <f>IF(C1370="-","-",IF(D1370=maxgameno+2,"blank row 2",IF(D1370=maxgameno+1,"blank row 1",INDEX(FixtureCode!$B$4:$AH$128,MATCH($C1370,FixtureCode!$B$4:$B$128,0),MATCH("G"&amp;D1370&amp;"-T2",FixtureCode!$B$4:$AH$4,0)))))</f>
        <v>-</v>
      </c>
      <c r="G1370" s="12" t="str">
        <f>IF(C1370="-","-",IF(AND(ISNUMBER(Fixture!G1374),ISNUMBER(Fixture!I1374),Fixture!F1374&lt;&gt;"BYE",Fixture!J1374&lt;&gt;"BYE"),"Yes","-"))</f>
        <v>-</v>
      </c>
      <c r="H1370" s="9" t="str">
        <f>IF(G1370="-","-",IF(Fixture!G1374&gt;Fixture!I1374,Settings!$G$7,IF(Fixture!G1374=Fixture!I1374,Settings!$G$8,IF(Fixture!G1374&lt;Fixture!I1374,Settings!$G$9,"-"))))</f>
        <v>-</v>
      </c>
      <c r="I1370" s="13" t="str">
        <f>IF(G1370="-","-",IF(Fixture!I1374&gt;Fixture!G1374,Settings!$G$7,IF(Fixture!I1374=Fixture!G1374,Settings!$G$8,IF(Fixture!I1374&lt;Fixture!G1374,Settings!$G$9,"-"))))</f>
        <v>-</v>
      </c>
    </row>
    <row r="1371" spans="3:9" x14ac:dyDescent="0.25">
      <c r="C1371" s="12" t="str">
        <f t="shared" si="44"/>
        <v>-</v>
      </c>
      <c r="D1371" s="9" t="str">
        <f t="shared" si="45"/>
        <v>-</v>
      </c>
      <c r="E1371" s="9" t="str">
        <f>IF(C1371="-","-",IF(D1371=maxgameno+2,"blank row 2",IF(D1371=maxgameno+1,"blank row 1",INDEX(FixtureCode!$B$4:$AH$128,MATCH($C1371,FixtureCode!$B$4:$B$128,0),MATCH("G"&amp;D1371&amp;"-T1",FixtureCode!$B$4:$AH$4,0)))))</f>
        <v>-</v>
      </c>
      <c r="F1371" s="13" t="str">
        <f>IF(C1371="-","-",IF(D1371=maxgameno+2,"blank row 2",IF(D1371=maxgameno+1,"blank row 1",INDEX(FixtureCode!$B$4:$AH$128,MATCH($C1371,FixtureCode!$B$4:$B$128,0),MATCH("G"&amp;D1371&amp;"-T2",FixtureCode!$B$4:$AH$4,0)))))</f>
        <v>-</v>
      </c>
      <c r="G1371" s="12" t="str">
        <f>IF(C1371="-","-",IF(AND(ISNUMBER(Fixture!G1375),ISNUMBER(Fixture!I1375),Fixture!F1375&lt;&gt;"BYE",Fixture!J1375&lt;&gt;"BYE"),"Yes","-"))</f>
        <v>-</v>
      </c>
      <c r="H1371" s="9" t="str">
        <f>IF(G1371="-","-",IF(Fixture!G1375&gt;Fixture!I1375,Settings!$G$7,IF(Fixture!G1375=Fixture!I1375,Settings!$G$8,IF(Fixture!G1375&lt;Fixture!I1375,Settings!$G$9,"-"))))</f>
        <v>-</v>
      </c>
      <c r="I1371" s="13" t="str">
        <f>IF(G1371="-","-",IF(Fixture!I1375&gt;Fixture!G1375,Settings!$G$7,IF(Fixture!I1375=Fixture!G1375,Settings!$G$8,IF(Fixture!I1375&lt;Fixture!G1375,Settings!$G$9,"-"))))</f>
        <v>-</v>
      </c>
    </row>
    <row r="1372" spans="3:9" x14ac:dyDescent="0.25">
      <c r="C1372" s="12" t="str">
        <f t="shared" si="44"/>
        <v>-</v>
      </c>
      <c r="D1372" s="9" t="str">
        <f t="shared" si="45"/>
        <v>-</v>
      </c>
      <c r="E1372" s="9" t="str">
        <f>IF(C1372="-","-",IF(D1372=maxgameno+2,"blank row 2",IF(D1372=maxgameno+1,"blank row 1",INDEX(FixtureCode!$B$4:$AH$128,MATCH($C1372,FixtureCode!$B$4:$B$128,0),MATCH("G"&amp;D1372&amp;"-T1",FixtureCode!$B$4:$AH$4,0)))))</f>
        <v>-</v>
      </c>
      <c r="F1372" s="13" t="str">
        <f>IF(C1372="-","-",IF(D1372=maxgameno+2,"blank row 2",IF(D1372=maxgameno+1,"blank row 1",INDEX(FixtureCode!$B$4:$AH$128,MATCH($C1372,FixtureCode!$B$4:$B$128,0),MATCH("G"&amp;D1372&amp;"-T2",FixtureCode!$B$4:$AH$4,0)))))</f>
        <v>-</v>
      </c>
      <c r="G1372" s="12" t="str">
        <f>IF(C1372="-","-",IF(AND(ISNUMBER(Fixture!G1376),ISNUMBER(Fixture!I1376),Fixture!F1376&lt;&gt;"BYE",Fixture!J1376&lt;&gt;"BYE"),"Yes","-"))</f>
        <v>-</v>
      </c>
      <c r="H1372" s="9" t="str">
        <f>IF(G1372="-","-",IF(Fixture!G1376&gt;Fixture!I1376,Settings!$G$7,IF(Fixture!G1376=Fixture!I1376,Settings!$G$8,IF(Fixture!G1376&lt;Fixture!I1376,Settings!$G$9,"-"))))</f>
        <v>-</v>
      </c>
      <c r="I1372" s="13" t="str">
        <f>IF(G1372="-","-",IF(Fixture!I1376&gt;Fixture!G1376,Settings!$G$7,IF(Fixture!I1376=Fixture!G1376,Settings!$G$8,IF(Fixture!I1376&lt;Fixture!G1376,Settings!$G$9,"-"))))</f>
        <v>-</v>
      </c>
    </row>
    <row r="1373" spans="3:9" x14ac:dyDescent="0.25">
      <c r="C1373" s="12" t="str">
        <f t="shared" si="44"/>
        <v>-</v>
      </c>
      <c r="D1373" s="9" t="str">
        <f t="shared" si="45"/>
        <v>-</v>
      </c>
      <c r="E1373" s="9" t="str">
        <f>IF(C1373="-","-",IF(D1373=maxgameno+2,"blank row 2",IF(D1373=maxgameno+1,"blank row 1",INDEX(FixtureCode!$B$4:$AH$128,MATCH($C1373,FixtureCode!$B$4:$B$128,0),MATCH("G"&amp;D1373&amp;"-T1",FixtureCode!$B$4:$AH$4,0)))))</f>
        <v>-</v>
      </c>
      <c r="F1373" s="13" t="str">
        <f>IF(C1373="-","-",IF(D1373=maxgameno+2,"blank row 2",IF(D1373=maxgameno+1,"blank row 1",INDEX(FixtureCode!$B$4:$AH$128,MATCH($C1373,FixtureCode!$B$4:$B$128,0),MATCH("G"&amp;D1373&amp;"-T2",FixtureCode!$B$4:$AH$4,0)))))</f>
        <v>-</v>
      </c>
      <c r="G1373" s="12" t="str">
        <f>IF(C1373="-","-",IF(AND(ISNUMBER(Fixture!G1377),ISNUMBER(Fixture!I1377),Fixture!F1377&lt;&gt;"BYE",Fixture!J1377&lt;&gt;"BYE"),"Yes","-"))</f>
        <v>-</v>
      </c>
      <c r="H1373" s="9" t="str">
        <f>IF(G1373="-","-",IF(Fixture!G1377&gt;Fixture!I1377,Settings!$G$7,IF(Fixture!G1377=Fixture!I1377,Settings!$G$8,IF(Fixture!G1377&lt;Fixture!I1377,Settings!$G$9,"-"))))</f>
        <v>-</v>
      </c>
      <c r="I1373" s="13" t="str">
        <f>IF(G1373="-","-",IF(Fixture!I1377&gt;Fixture!G1377,Settings!$G$7,IF(Fixture!I1377=Fixture!G1377,Settings!$G$8,IF(Fixture!I1377&lt;Fixture!G1377,Settings!$G$9,"-"))))</f>
        <v>-</v>
      </c>
    </row>
    <row r="1374" spans="3:9" x14ac:dyDescent="0.25">
      <c r="C1374" s="12" t="str">
        <f t="shared" si="44"/>
        <v>-</v>
      </c>
      <c r="D1374" s="9" t="str">
        <f t="shared" si="45"/>
        <v>-</v>
      </c>
      <c r="E1374" s="9" t="str">
        <f>IF(C1374="-","-",IF(D1374=maxgameno+2,"blank row 2",IF(D1374=maxgameno+1,"blank row 1",INDEX(FixtureCode!$B$4:$AH$128,MATCH($C1374,FixtureCode!$B$4:$B$128,0),MATCH("G"&amp;D1374&amp;"-T1",FixtureCode!$B$4:$AH$4,0)))))</f>
        <v>-</v>
      </c>
      <c r="F1374" s="13" t="str">
        <f>IF(C1374="-","-",IF(D1374=maxgameno+2,"blank row 2",IF(D1374=maxgameno+1,"blank row 1",INDEX(FixtureCode!$B$4:$AH$128,MATCH($C1374,FixtureCode!$B$4:$B$128,0),MATCH("G"&amp;D1374&amp;"-T2",FixtureCode!$B$4:$AH$4,0)))))</f>
        <v>-</v>
      </c>
      <c r="G1374" s="12" t="str">
        <f>IF(C1374="-","-",IF(AND(ISNUMBER(Fixture!G1378),ISNUMBER(Fixture!I1378),Fixture!F1378&lt;&gt;"BYE",Fixture!J1378&lt;&gt;"BYE"),"Yes","-"))</f>
        <v>-</v>
      </c>
      <c r="H1374" s="9" t="str">
        <f>IF(G1374="-","-",IF(Fixture!G1378&gt;Fixture!I1378,Settings!$G$7,IF(Fixture!G1378=Fixture!I1378,Settings!$G$8,IF(Fixture!G1378&lt;Fixture!I1378,Settings!$G$9,"-"))))</f>
        <v>-</v>
      </c>
      <c r="I1374" s="13" t="str">
        <f>IF(G1374="-","-",IF(Fixture!I1378&gt;Fixture!G1378,Settings!$G$7,IF(Fixture!I1378=Fixture!G1378,Settings!$G$8,IF(Fixture!I1378&lt;Fixture!G1378,Settings!$G$9,"-"))))</f>
        <v>-</v>
      </c>
    </row>
    <row r="1375" spans="3:9" x14ac:dyDescent="0.25">
      <c r="C1375" s="12" t="str">
        <f t="shared" si="44"/>
        <v>-</v>
      </c>
      <c r="D1375" s="9" t="str">
        <f t="shared" si="45"/>
        <v>-</v>
      </c>
      <c r="E1375" s="9" t="str">
        <f>IF(C1375="-","-",IF(D1375=maxgameno+2,"blank row 2",IF(D1375=maxgameno+1,"blank row 1",INDEX(FixtureCode!$B$4:$AH$128,MATCH($C1375,FixtureCode!$B$4:$B$128,0),MATCH("G"&amp;D1375&amp;"-T1",FixtureCode!$B$4:$AH$4,0)))))</f>
        <v>-</v>
      </c>
      <c r="F1375" s="13" t="str">
        <f>IF(C1375="-","-",IF(D1375=maxgameno+2,"blank row 2",IF(D1375=maxgameno+1,"blank row 1",INDEX(FixtureCode!$B$4:$AH$128,MATCH($C1375,FixtureCode!$B$4:$B$128,0),MATCH("G"&amp;D1375&amp;"-T2",FixtureCode!$B$4:$AH$4,0)))))</f>
        <v>-</v>
      </c>
      <c r="G1375" s="12" t="str">
        <f>IF(C1375="-","-",IF(AND(ISNUMBER(Fixture!G1379),ISNUMBER(Fixture!I1379),Fixture!F1379&lt;&gt;"BYE",Fixture!J1379&lt;&gt;"BYE"),"Yes","-"))</f>
        <v>-</v>
      </c>
      <c r="H1375" s="9" t="str">
        <f>IF(G1375="-","-",IF(Fixture!G1379&gt;Fixture!I1379,Settings!$G$7,IF(Fixture!G1379=Fixture!I1379,Settings!$G$8,IF(Fixture!G1379&lt;Fixture!I1379,Settings!$G$9,"-"))))</f>
        <v>-</v>
      </c>
      <c r="I1375" s="13" t="str">
        <f>IF(G1375="-","-",IF(Fixture!I1379&gt;Fixture!G1379,Settings!$G$7,IF(Fixture!I1379=Fixture!G1379,Settings!$G$8,IF(Fixture!I1379&lt;Fixture!G1379,Settings!$G$9,"-"))))</f>
        <v>-</v>
      </c>
    </row>
    <row r="1376" spans="3:9" x14ac:dyDescent="0.25">
      <c r="C1376" s="12" t="str">
        <f t="shared" si="44"/>
        <v>-</v>
      </c>
      <c r="D1376" s="9" t="str">
        <f t="shared" si="45"/>
        <v>-</v>
      </c>
      <c r="E1376" s="9" t="str">
        <f>IF(C1376="-","-",IF(D1376=maxgameno+2,"blank row 2",IF(D1376=maxgameno+1,"blank row 1",INDEX(FixtureCode!$B$4:$AH$128,MATCH($C1376,FixtureCode!$B$4:$B$128,0),MATCH("G"&amp;D1376&amp;"-T1",FixtureCode!$B$4:$AH$4,0)))))</f>
        <v>-</v>
      </c>
      <c r="F1376" s="13" t="str">
        <f>IF(C1376="-","-",IF(D1376=maxgameno+2,"blank row 2",IF(D1376=maxgameno+1,"blank row 1",INDEX(FixtureCode!$B$4:$AH$128,MATCH($C1376,FixtureCode!$B$4:$B$128,0),MATCH("G"&amp;D1376&amp;"-T2",FixtureCode!$B$4:$AH$4,0)))))</f>
        <v>-</v>
      </c>
      <c r="G1376" s="12" t="str">
        <f>IF(C1376="-","-",IF(AND(ISNUMBER(Fixture!G1380),ISNUMBER(Fixture!I1380),Fixture!F1380&lt;&gt;"BYE",Fixture!J1380&lt;&gt;"BYE"),"Yes","-"))</f>
        <v>-</v>
      </c>
      <c r="H1376" s="9" t="str">
        <f>IF(G1376="-","-",IF(Fixture!G1380&gt;Fixture!I1380,Settings!$G$7,IF(Fixture!G1380=Fixture!I1380,Settings!$G$8,IF(Fixture!G1380&lt;Fixture!I1380,Settings!$G$9,"-"))))</f>
        <v>-</v>
      </c>
      <c r="I1376" s="13" t="str">
        <f>IF(G1376="-","-",IF(Fixture!I1380&gt;Fixture!G1380,Settings!$G$7,IF(Fixture!I1380=Fixture!G1380,Settings!$G$8,IF(Fixture!I1380&lt;Fixture!G1380,Settings!$G$9,"-"))))</f>
        <v>-</v>
      </c>
    </row>
    <row r="1377" spans="3:9" x14ac:dyDescent="0.25">
      <c r="C1377" s="12" t="str">
        <f t="shared" si="44"/>
        <v>-</v>
      </c>
      <c r="D1377" s="9" t="str">
        <f t="shared" si="45"/>
        <v>-</v>
      </c>
      <c r="E1377" s="9" t="str">
        <f>IF(C1377="-","-",IF(D1377=maxgameno+2,"blank row 2",IF(D1377=maxgameno+1,"blank row 1",INDEX(FixtureCode!$B$4:$AH$128,MATCH($C1377,FixtureCode!$B$4:$B$128,0),MATCH("G"&amp;D1377&amp;"-T1",FixtureCode!$B$4:$AH$4,0)))))</f>
        <v>-</v>
      </c>
      <c r="F1377" s="13" t="str">
        <f>IF(C1377="-","-",IF(D1377=maxgameno+2,"blank row 2",IF(D1377=maxgameno+1,"blank row 1",INDEX(FixtureCode!$B$4:$AH$128,MATCH($C1377,FixtureCode!$B$4:$B$128,0),MATCH("G"&amp;D1377&amp;"-T2",FixtureCode!$B$4:$AH$4,0)))))</f>
        <v>-</v>
      </c>
      <c r="G1377" s="12" t="str">
        <f>IF(C1377="-","-",IF(AND(ISNUMBER(Fixture!G1381),ISNUMBER(Fixture!I1381),Fixture!F1381&lt;&gt;"BYE",Fixture!J1381&lt;&gt;"BYE"),"Yes","-"))</f>
        <v>-</v>
      </c>
      <c r="H1377" s="9" t="str">
        <f>IF(G1377="-","-",IF(Fixture!G1381&gt;Fixture!I1381,Settings!$G$7,IF(Fixture!G1381=Fixture!I1381,Settings!$G$8,IF(Fixture!G1381&lt;Fixture!I1381,Settings!$G$9,"-"))))</f>
        <v>-</v>
      </c>
      <c r="I1377" s="13" t="str">
        <f>IF(G1377="-","-",IF(Fixture!I1381&gt;Fixture!G1381,Settings!$G$7,IF(Fixture!I1381=Fixture!G1381,Settings!$G$8,IF(Fixture!I1381&lt;Fixture!G1381,Settings!$G$9,"-"))))</f>
        <v>-</v>
      </c>
    </row>
    <row r="1378" spans="3:9" x14ac:dyDescent="0.25">
      <c r="C1378" s="12" t="str">
        <f t="shared" si="44"/>
        <v>-</v>
      </c>
      <c r="D1378" s="9" t="str">
        <f t="shared" si="45"/>
        <v>-</v>
      </c>
      <c r="E1378" s="9" t="str">
        <f>IF(C1378="-","-",IF(D1378=maxgameno+2,"blank row 2",IF(D1378=maxgameno+1,"blank row 1",INDEX(FixtureCode!$B$4:$AH$128,MATCH($C1378,FixtureCode!$B$4:$B$128,0),MATCH("G"&amp;D1378&amp;"-T1",FixtureCode!$B$4:$AH$4,0)))))</f>
        <v>-</v>
      </c>
      <c r="F1378" s="13" t="str">
        <f>IF(C1378="-","-",IF(D1378=maxgameno+2,"blank row 2",IF(D1378=maxgameno+1,"blank row 1",INDEX(FixtureCode!$B$4:$AH$128,MATCH($C1378,FixtureCode!$B$4:$B$128,0),MATCH("G"&amp;D1378&amp;"-T2",FixtureCode!$B$4:$AH$4,0)))))</f>
        <v>-</v>
      </c>
      <c r="G1378" s="12" t="str">
        <f>IF(C1378="-","-",IF(AND(ISNUMBER(Fixture!G1382),ISNUMBER(Fixture!I1382),Fixture!F1382&lt;&gt;"BYE",Fixture!J1382&lt;&gt;"BYE"),"Yes","-"))</f>
        <v>-</v>
      </c>
      <c r="H1378" s="9" t="str">
        <f>IF(G1378="-","-",IF(Fixture!G1382&gt;Fixture!I1382,Settings!$G$7,IF(Fixture!G1382=Fixture!I1382,Settings!$G$8,IF(Fixture!G1382&lt;Fixture!I1382,Settings!$G$9,"-"))))</f>
        <v>-</v>
      </c>
      <c r="I1378" s="13" t="str">
        <f>IF(G1378="-","-",IF(Fixture!I1382&gt;Fixture!G1382,Settings!$G$7,IF(Fixture!I1382=Fixture!G1382,Settings!$G$8,IF(Fixture!I1382&lt;Fixture!G1382,Settings!$G$9,"-"))))</f>
        <v>-</v>
      </c>
    </row>
    <row r="1379" spans="3:9" x14ac:dyDescent="0.25">
      <c r="C1379" s="12" t="str">
        <f t="shared" si="44"/>
        <v>-</v>
      </c>
      <c r="D1379" s="9" t="str">
        <f t="shared" si="45"/>
        <v>-</v>
      </c>
      <c r="E1379" s="9" t="str">
        <f>IF(C1379="-","-",IF(D1379=maxgameno+2,"blank row 2",IF(D1379=maxgameno+1,"blank row 1",INDEX(FixtureCode!$B$4:$AH$128,MATCH($C1379,FixtureCode!$B$4:$B$128,0),MATCH("G"&amp;D1379&amp;"-T1",FixtureCode!$B$4:$AH$4,0)))))</f>
        <v>-</v>
      </c>
      <c r="F1379" s="13" t="str">
        <f>IF(C1379="-","-",IF(D1379=maxgameno+2,"blank row 2",IF(D1379=maxgameno+1,"blank row 1",INDEX(FixtureCode!$B$4:$AH$128,MATCH($C1379,FixtureCode!$B$4:$B$128,0),MATCH("G"&amp;D1379&amp;"-T2",FixtureCode!$B$4:$AH$4,0)))))</f>
        <v>-</v>
      </c>
      <c r="G1379" s="12" t="str">
        <f>IF(C1379="-","-",IF(AND(ISNUMBER(Fixture!G1383),ISNUMBER(Fixture!I1383),Fixture!F1383&lt;&gt;"BYE",Fixture!J1383&lt;&gt;"BYE"),"Yes","-"))</f>
        <v>-</v>
      </c>
      <c r="H1379" s="9" t="str">
        <f>IF(G1379="-","-",IF(Fixture!G1383&gt;Fixture!I1383,Settings!$G$7,IF(Fixture!G1383=Fixture!I1383,Settings!$G$8,IF(Fixture!G1383&lt;Fixture!I1383,Settings!$G$9,"-"))))</f>
        <v>-</v>
      </c>
      <c r="I1379" s="13" t="str">
        <f>IF(G1379="-","-",IF(Fixture!I1383&gt;Fixture!G1383,Settings!$G$7,IF(Fixture!I1383=Fixture!G1383,Settings!$G$8,IF(Fixture!I1383&lt;Fixture!G1383,Settings!$G$9,"-"))))</f>
        <v>-</v>
      </c>
    </row>
    <row r="1380" spans="3:9" x14ac:dyDescent="0.25">
      <c r="C1380" s="12" t="str">
        <f t="shared" si="44"/>
        <v>-</v>
      </c>
      <c r="D1380" s="9" t="str">
        <f t="shared" si="45"/>
        <v>-</v>
      </c>
      <c r="E1380" s="9" t="str">
        <f>IF(C1380="-","-",IF(D1380=maxgameno+2,"blank row 2",IF(D1380=maxgameno+1,"blank row 1",INDEX(FixtureCode!$B$4:$AH$128,MATCH($C1380,FixtureCode!$B$4:$B$128,0),MATCH("G"&amp;D1380&amp;"-T1",FixtureCode!$B$4:$AH$4,0)))))</f>
        <v>-</v>
      </c>
      <c r="F1380" s="13" t="str">
        <f>IF(C1380="-","-",IF(D1380=maxgameno+2,"blank row 2",IF(D1380=maxgameno+1,"blank row 1",INDEX(FixtureCode!$B$4:$AH$128,MATCH($C1380,FixtureCode!$B$4:$B$128,0),MATCH("G"&amp;D1380&amp;"-T2",FixtureCode!$B$4:$AH$4,0)))))</f>
        <v>-</v>
      </c>
      <c r="G1380" s="12" t="str">
        <f>IF(C1380="-","-",IF(AND(ISNUMBER(Fixture!G1384),ISNUMBER(Fixture!I1384),Fixture!F1384&lt;&gt;"BYE",Fixture!J1384&lt;&gt;"BYE"),"Yes","-"))</f>
        <v>-</v>
      </c>
      <c r="H1380" s="9" t="str">
        <f>IF(G1380="-","-",IF(Fixture!G1384&gt;Fixture!I1384,Settings!$G$7,IF(Fixture!G1384=Fixture!I1384,Settings!$G$8,IF(Fixture!G1384&lt;Fixture!I1384,Settings!$G$9,"-"))))</f>
        <v>-</v>
      </c>
      <c r="I1380" s="13" t="str">
        <f>IF(G1380="-","-",IF(Fixture!I1384&gt;Fixture!G1384,Settings!$G$7,IF(Fixture!I1384=Fixture!G1384,Settings!$G$8,IF(Fixture!I1384&lt;Fixture!G1384,Settings!$G$9,"-"))))</f>
        <v>-</v>
      </c>
    </row>
    <row r="1381" spans="3:9" x14ac:dyDescent="0.25">
      <c r="C1381" s="12" t="str">
        <f t="shared" si="44"/>
        <v>-</v>
      </c>
      <c r="D1381" s="9" t="str">
        <f t="shared" si="45"/>
        <v>-</v>
      </c>
      <c r="E1381" s="9" t="str">
        <f>IF(C1381="-","-",IF(D1381=maxgameno+2,"blank row 2",IF(D1381=maxgameno+1,"blank row 1",INDEX(FixtureCode!$B$4:$AH$128,MATCH($C1381,FixtureCode!$B$4:$B$128,0),MATCH("G"&amp;D1381&amp;"-T1",FixtureCode!$B$4:$AH$4,0)))))</f>
        <v>-</v>
      </c>
      <c r="F1381" s="13" t="str">
        <f>IF(C1381="-","-",IF(D1381=maxgameno+2,"blank row 2",IF(D1381=maxgameno+1,"blank row 1",INDEX(FixtureCode!$B$4:$AH$128,MATCH($C1381,FixtureCode!$B$4:$B$128,0),MATCH("G"&amp;D1381&amp;"-T2",FixtureCode!$B$4:$AH$4,0)))))</f>
        <v>-</v>
      </c>
      <c r="G1381" s="12" t="str">
        <f>IF(C1381="-","-",IF(AND(ISNUMBER(Fixture!G1385),ISNUMBER(Fixture!I1385),Fixture!F1385&lt;&gt;"BYE",Fixture!J1385&lt;&gt;"BYE"),"Yes","-"))</f>
        <v>-</v>
      </c>
      <c r="H1381" s="9" t="str">
        <f>IF(G1381="-","-",IF(Fixture!G1385&gt;Fixture!I1385,Settings!$G$7,IF(Fixture!G1385=Fixture!I1385,Settings!$G$8,IF(Fixture!G1385&lt;Fixture!I1385,Settings!$G$9,"-"))))</f>
        <v>-</v>
      </c>
      <c r="I1381" s="13" t="str">
        <f>IF(G1381="-","-",IF(Fixture!I1385&gt;Fixture!G1385,Settings!$G$7,IF(Fixture!I1385=Fixture!G1385,Settings!$G$8,IF(Fixture!I1385&lt;Fixture!G1385,Settings!$G$9,"-"))))</f>
        <v>-</v>
      </c>
    </row>
    <row r="1382" spans="3:9" x14ac:dyDescent="0.25">
      <c r="C1382" s="12" t="str">
        <f t="shared" si="44"/>
        <v>-</v>
      </c>
      <c r="D1382" s="9" t="str">
        <f t="shared" si="45"/>
        <v>-</v>
      </c>
      <c r="E1382" s="9" t="str">
        <f>IF(C1382="-","-",IF(D1382=maxgameno+2,"blank row 2",IF(D1382=maxgameno+1,"blank row 1",INDEX(FixtureCode!$B$4:$AH$128,MATCH($C1382,FixtureCode!$B$4:$B$128,0),MATCH("G"&amp;D1382&amp;"-T1",FixtureCode!$B$4:$AH$4,0)))))</f>
        <v>-</v>
      </c>
      <c r="F1382" s="13" t="str">
        <f>IF(C1382="-","-",IF(D1382=maxgameno+2,"blank row 2",IF(D1382=maxgameno+1,"blank row 1",INDEX(FixtureCode!$B$4:$AH$128,MATCH($C1382,FixtureCode!$B$4:$B$128,0),MATCH("G"&amp;D1382&amp;"-T2",FixtureCode!$B$4:$AH$4,0)))))</f>
        <v>-</v>
      </c>
      <c r="G1382" s="12" t="str">
        <f>IF(C1382="-","-",IF(AND(ISNUMBER(Fixture!G1386),ISNUMBER(Fixture!I1386),Fixture!F1386&lt;&gt;"BYE",Fixture!J1386&lt;&gt;"BYE"),"Yes","-"))</f>
        <v>-</v>
      </c>
      <c r="H1382" s="9" t="str">
        <f>IF(G1382="-","-",IF(Fixture!G1386&gt;Fixture!I1386,Settings!$G$7,IF(Fixture!G1386=Fixture!I1386,Settings!$G$8,IF(Fixture!G1386&lt;Fixture!I1386,Settings!$G$9,"-"))))</f>
        <v>-</v>
      </c>
      <c r="I1382" s="13" t="str">
        <f>IF(G1382="-","-",IF(Fixture!I1386&gt;Fixture!G1386,Settings!$G$7,IF(Fixture!I1386=Fixture!G1386,Settings!$G$8,IF(Fixture!I1386&lt;Fixture!G1386,Settings!$G$9,"-"))))</f>
        <v>-</v>
      </c>
    </row>
    <row r="1383" spans="3:9" x14ac:dyDescent="0.25">
      <c r="C1383" s="12" t="str">
        <f t="shared" si="44"/>
        <v>-</v>
      </c>
      <c r="D1383" s="9" t="str">
        <f t="shared" si="45"/>
        <v>-</v>
      </c>
      <c r="E1383" s="9" t="str">
        <f>IF(C1383="-","-",IF(D1383=maxgameno+2,"blank row 2",IF(D1383=maxgameno+1,"blank row 1",INDEX(FixtureCode!$B$4:$AH$128,MATCH($C1383,FixtureCode!$B$4:$B$128,0),MATCH("G"&amp;D1383&amp;"-T1",FixtureCode!$B$4:$AH$4,0)))))</f>
        <v>-</v>
      </c>
      <c r="F1383" s="13" t="str">
        <f>IF(C1383="-","-",IF(D1383=maxgameno+2,"blank row 2",IF(D1383=maxgameno+1,"blank row 1",INDEX(FixtureCode!$B$4:$AH$128,MATCH($C1383,FixtureCode!$B$4:$B$128,0),MATCH("G"&amp;D1383&amp;"-T2",FixtureCode!$B$4:$AH$4,0)))))</f>
        <v>-</v>
      </c>
      <c r="G1383" s="12" t="str">
        <f>IF(C1383="-","-",IF(AND(ISNUMBER(Fixture!G1387),ISNUMBER(Fixture!I1387),Fixture!F1387&lt;&gt;"BYE",Fixture!J1387&lt;&gt;"BYE"),"Yes","-"))</f>
        <v>-</v>
      </c>
      <c r="H1383" s="9" t="str">
        <f>IF(G1383="-","-",IF(Fixture!G1387&gt;Fixture!I1387,Settings!$G$7,IF(Fixture!G1387=Fixture!I1387,Settings!$G$8,IF(Fixture!G1387&lt;Fixture!I1387,Settings!$G$9,"-"))))</f>
        <v>-</v>
      </c>
      <c r="I1383" s="13" t="str">
        <f>IF(G1383="-","-",IF(Fixture!I1387&gt;Fixture!G1387,Settings!$G$7,IF(Fixture!I1387=Fixture!G1387,Settings!$G$8,IF(Fixture!I1387&lt;Fixture!G1387,Settings!$G$9,"-"))))</f>
        <v>-</v>
      </c>
    </row>
    <row r="1384" spans="3:9" x14ac:dyDescent="0.25">
      <c r="C1384" s="12" t="str">
        <f t="shared" si="44"/>
        <v>-</v>
      </c>
      <c r="D1384" s="9" t="str">
        <f t="shared" si="45"/>
        <v>-</v>
      </c>
      <c r="E1384" s="9" t="str">
        <f>IF(C1384="-","-",IF(D1384=maxgameno+2,"blank row 2",IF(D1384=maxgameno+1,"blank row 1",INDEX(FixtureCode!$B$4:$AH$128,MATCH($C1384,FixtureCode!$B$4:$B$128,0),MATCH("G"&amp;D1384&amp;"-T1",FixtureCode!$B$4:$AH$4,0)))))</f>
        <v>-</v>
      </c>
      <c r="F1384" s="13" t="str">
        <f>IF(C1384="-","-",IF(D1384=maxgameno+2,"blank row 2",IF(D1384=maxgameno+1,"blank row 1",INDEX(FixtureCode!$B$4:$AH$128,MATCH($C1384,FixtureCode!$B$4:$B$128,0),MATCH("G"&amp;D1384&amp;"-T2",FixtureCode!$B$4:$AH$4,0)))))</f>
        <v>-</v>
      </c>
      <c r="G1384" s="12" t="str">
        <f>IF(C1384="-","-",IF(AND(ISNUMBER(Fixture!G1388),ISNUMBER(Fixture!I1388),Fixture!F1388&lt;&gt;"BYE",Fixture!J1388&lt;&gt;"BYE"),"Yes","-"))</f>
        <v>-</v>
      </c>
      <c r="H1384" s="9" t="str">
        <f>IF(G1384="-","-",IF(Fixture!G1388&gt;Fixture!I1388,Settings!$G$7,IF(Fixture!G1388=Fixture!I1388,Settings!$G$8,IF(Fixture!G1388&lt;Fixture!I1388,Settings!$G$9,"-"))))</f>
        <v>-</v>
      </c>
      <c r="I1384" s="13" t="str">
        <f>IF(G1384="-","-",IF(Fixture!I1388&gt;Fixture!G1388,Settings!$G$7,IF(Fixture!I1388=Fixture!G1388,Settings!$G$8,IF(Fixture!I1388&lt;Fixture!G1388,Settings!$G$9,"-"))))</f>
        <v>-</v>
      </c>
    </row>
    <row r="1385" spans="3:9" x14ac:dyDescent="0.25">
      <c r="C1385" s="12" t="str">
        <f t="shared" si="44"/>
        <v>-</v>
      </c>
      <c r="D1385" s="9" t="str">
        <f t="shared" si="45"/>
        <v>-</v>
      </c>
      <c r="E1385" s="9" t="str">
        <f>IF(C1385="-","-",IF(D1385=maxgameno+2,"blank row 2",IF(D1385=maxgameno+1,"blank row 1",INDEX(FixtureCode!$B$4:$AH$128,MATCH($C1385,FixtureCode!$B$4:$B$128,0),MATCH("G"&amp;D1385&amp;"-T1",FixtureCode!$B$4:$AH$4,0)))))</f>
        <v>-</v>
      </c>
      <c r="F1385" s="13" t="str">
        <f>IF(C1385="-","-",IF(D1385=maxgameno+2,"blank row 2",IF(D1385=maxgameno+1,"blank row 1",INDEX(FixtureCode!$B$4:$AH$128,MATCH($C1385,FixtureCode!$B$4:$B$128,0),MATCH("G"&amp;D1385&amp;"-T2",FixtureCode!$B$4:$AH$4,0)))))</f>
        <v>-</v>
      </c>
      <c r="G1385" s="12" t="str">
        <f>IF(C1385="-","-",IF(AND(ISNUMBER(Fixture!G1389),ISNUMBER(Fixture!I1389),Fixture!F1389&lt;&gt;"BYE",Fixture!J1389&lt;&gt;"BYE"),"Yes","-"))</f>
        <v>-</v>
      </c>
      <c r="H1385" s="9" t="str">
        <f>IF(G1385="-","-",IF(Fixture!G1389&gt;Fixture!I1389,Settings!$G$7,IF(Fixture!G1389=Fixture!I1389,Settings!$G$8,IF(Fixture!G1389&lt;Fixture!I1389,Settings!$G$9,"-"))))</f>
        <v>-</v>
      </c>
      <c r="I1385" s="13" t="str">
        <f>IF(G1385="-","-",IF(Fixture!I1389&gt;Fixture!G1389,Settings!$G$7,IF(Fixture!I1389=Fixture!G1389,Settings!$G$8,IF(Fixture!I1389&lt;Fixture!G1389,Settings!$G$9,"-"))))</f>
        <v>-</v>
      </c>
    </row>
    <row r="1386" spans="3:9" x14ac:dyDescent="0.25">
      <c r="C1386" s="12" t="str">
        <f t="shared" si="44"/>
        <v>-</v>
      </c>
      <c r="D1386" s="9" t="str">
        <f t="shared" si="45"/>
        <v>-</v>
      </c>
      <c r="E1386" s="9" t="str">
        <f>IF(C1386="-","-",IF(D1386=maxgameno+2,"blank row 2",IF(D1386=maxgameno+1,"blank row 1",INDEX(FixtureCode!$B$4:$AH$128,MATCH($C1386,FixtureCode!$B$4:$B$128,0),MATCH("G"&amp;D1386&amp;"-T1",FixtureCode!$B$4:$AH$4,0)))))</f>
        <v>-</v>
      </c>
      <c r="F1386" s="13" t="str">
        <f>IF(C1386="-","-",IF(D1386=maxgameno+2,"blank row 2",IF(D1386=maxgameno+1,"blank row 1",INDEX(FixtureCode!$B$4:$AH$128,MATCH($C1386,FixtureCode!$B$4:$B$128,0),MATCH("G"&amp;D1386&amp;"-T2",FixtureCode!$B$4:$AH$4,0)))))</f>
        <v>-</v>
      </c>
      <c r="G1386" s="12" t="str">
        <f>IF(C1386="-","-",IF(AND(ISNUMBER(Fixture!G1390),ISNUMBER(Fixture!I1390),Fixture!F1390&lt;&gt;"BYE",Fixture!J1390&lt;&gt;"BYE"),"Yes","-"))</f>
        <v>-</v>
      </c>
      <c r="H1386" s="9" t="str">
        <f>IF(G1386="-","-",IF(Fixture!G1390&gt;Fixture!I1390,Settings!$G$7,IF(Fixture!G1390=Fixture!I1390,Settings!$G$8,IF(Fixture!G1390&lt;Fixture!I1390,Settings!$G$9,"-"))))</f>
        <v>-</v>
      </c>
      <c r="I1386" s="13" t="str">
        <f>IF(G1386="-","-",IF(Fixture!I1390&gt;Fixture!G1390,Settings!$G$7,IF(Fixture!I1390=Fixture!G1390,Settings!$G$8,IF(Fixture!I1390&lt;Fixture!G1390,Settings!$G$9,"-"))))</f>
        <v>-</v>
      </c>
    </row>
    <row r="1387" spans="3:9" x14ac:dyDescent="0.25">
      <c r="C1387" s="12" t="str">
        <f t="shared" si="44"/>
        <v>-</v>
      </c>
      <c r="D1387" s="9" t="str">
        <f t="shared" si="45"/>
        <v>-</v>
      </c>
      <c r="E1387" s="9" t="str">
        <f>IF(C1387="-","-",IF(D1387=maxgameno+2,"blank row 2",IF(D1387=maxgameno+1,"blank row 1",INDEX(FixtureCode!$B$4:$AH$128,MATCH($C1387,FixtureCode!$B$4:$B$128,0),MATCH("G"&amp;D1387&amp;"-T1",FixtureCode!$B$4:$AH$4,0)))))</f>
        <v>-</v>
      </c>
      <c r="F1387" s="13" t="str">
        <f>IF(C1387="-","-",IF(D1387=maxgameno+2,"blank row 2",IF(D1387=maxgameno+1,"blank row 1",INDEX(FixtureCode!$B$4:$AH$128,MATCH($C1387,FixtureCode!$B$4:$B$128,0),MATCH("G"&amp;D1387&amp;"-T2",FixtureCode!$B$4:$AH$4,0)))))</f>
        <v>-</v>
      </c>
      <c r="G1387" s="12" t="str">
        <f>IF(C1387="-","-",IF(AND(ISNUMBER(Fixture!G1391),ISNUMBER(Fixture!I1391),Fixture!F1391&lt;&gt;"BYE",Fixture!J1391&lt;&gt;"BYE"),"Yes","-"))</f>
        <v>-</v>
      </c>
      <c r="H1387" s="9" t="str">
        <f>IF(G1387="-","-",IF(Fixture!G1391&gt;Fixture!I1391,Settings!$G$7,IF(Fixture!G1391=Fixture!I1391,Settings!$G$8,IF(Fixture!G1391&lt;Fixture!I1391,Settings!$G$9,"-"))))</f>
        <v>-</v>
      </c>
      <c r="I1387" s="13" t="str">
        <f>IF(G1387="-","-",IF(Fixture!I1391&gt;Fixture!G1391,Settings!$G$7,IF(Fixture!I1391=Fixture!G1391,Settings!$G$8,IF(Fixture!I1391&lt;Fixture!G1391,Settings!$G$9,"-"))))</f>
        <v>-</v>
      </c>
    </row>
    <row r="1388" spans="3:9" x14ac:dyDescent="0.25">
      <c r="C1388" s="12" t="str">
        <f t="shared" si="44"/>
        <v>-</v>
      </c>
      <c r="D1388" s="9" t="str">
        <f t="shared" si="45"/>
        <v>-</v>
      </c>
      <c r="E1388" s="9" t="str">
        <f>IF(C1388="-","-",IF(D1388=maxgameno+2,"blank row 2",IF(D1388=maxgameno+1,"blank row 1",INDEX(FixtureCode!$B$4:$AH$128,MATCH($C1388,FixtureCode!$B$4:$B$128,0),MATCH("G"&amp;D1388&amp;"-T1",FixtureCode!$B$4:$AH$4,0)))))</f>
        <v>-</v>
      </c>
      <c r="F1388" s="13" t="str">
        <f>IF(C1388="-","-",IF(D1388=maxgameno+2,"blank row 2",IF(D1388=maxgameno+1,"blank row 1",INDEX(FixtureCode!$B$4:$AH$128,MATCH($C1388,FixtureCode!$B$4:$B$128,0),MATCH("G"&amp;D1388&amp;"-T2",FixtureCode!$B$4:$AH$4,0)))))</f>
        <v>-</v>
      </c>
      <c r="G1388" s="12" t="str">
        <f>IF(C1388="-","-",IF(AND(ISNUMBER(Fixture!G1392),ISNUMBER(Fixture!I1392),Fixture!F1392&lt;&gt;"BYE",Fixture!J1392&lt;&gt;"BYE"),"Yes","-"))</f>
        <v>-</v>
      </c>
      <c r="H1388" s="9" t="str">
        <f>IF(G1388="-","-",IF(Fixture!G1392&gt;Fixture!I1392,Settings!$G$7,IF(Fixture!G1392=Fixture!I1392,Settings!$G$8,IF(Fixture!G1392&lt;Fixture!I1392,Settings!$G$9,"-"))))</f>
        <v>-</v>
      </c>
      <c r="I1388" s="13" t="str">
        <f>IF(G1388="-","-",IF(Fixture!I1392&gt;Fixture!G1392,Settings!$G$7,IF(Fixture!I1392=Fixture!G1392,Settings!$G$8,IF(Fixture!I1392&lt;Fixture!G1392,Settings!$G$9,"-"))))</f>
        <v>-</v>
      </c>
    </row>
    <row r="1389" spans="3:9" x14ac:dyDescent="0.25">
      <c r="C1389" s="12" t="str">
        <f t="shared" si="44"/>
        <v>-</v>
      </c>
      <c r="D1389" s="9" t="str">
        <f t="shared" si="45"/>
        <v>-</v>
      </c>
      <c r="E1389" s="9" t="str">
        <f>IF(C1389="-","-",IF(D1389=maxgameno+2,"blank row 2",IF(D1389=maxgameno+1,"blank row 1",INDEX(FixtureCode!$B$4:$AH$128,MATCH($C1389,FixtureCode!$B$4:$B$128,0),MATCH("G"&amp;D1389&amp;"-T1",FixtureCode!$B$4:$AH$4,0)))))</f>
        <v>-</v>
      </c>
      <c r="F1389" s="13" t="str">
        <f>IF(C1389="-","-",IF(D1389=maxgameno+2,"blank row 2",IF(D1389=maxgameno+1,"blank row 1",INDEX(FixtureCode!$B$4:$AH$128,MATCH($C1389,FixtureCode!$B$4:$B$128,0),MATCH("G"&amp;D1389&amp;"-T2",FixtureCode!$B$4:$AH$4,0)))))</f>
        <v>-</v>
      </c>
      <c r="G1389" s="12" t="str">
        <f>IF(C1389="-","-",IF(AND(ISNUMBER(Fixture!G1393),ISNUMBER(Fixture!I1393),Fixture!F1393&lt;&gt;"BYE",Fixture!J1393&lt;&gt;"BYE"),"Yes","-"))</f>
        <v>-</v>
      </c>
      <c r="H1389" s="9" t="str">
        <f>IF(G1389="-","-",IF(Fixture!G1393&gt;Fixture!I1393,Settings!$G$7,IF(Fixture!G1393=Fixture!I1393,Settings!$G$8,IF(Fixture!G1393&lt;Fixture!I1393,Settings!$G$9,"-"))))</f>
        <v>-</v>
      </c>
      <c r="I1389" s="13" t="str">
        <f>IF(G1389="-","-",IF(Fixture!I1393&gt;Fixture!G1393,Settings!$G$7,IF(Fixture!I1393=Fixture!G1393,Settings!$G$8,IF(Fixture!I1393&lt;Fixture!G1393,Settings!$G$9,"-"))))</f>
        <v>-</v>
      </c>
    </row>
    <row r="1390" spans="3:9" x14ac:dyDescent="0.25">
      <c r="C1390" s="12" t="str">
        <f t="shared" si="44"/>
        <v>-</v>
      </c>
      <c r="D1390" s="9" t="str">
        <f t="shared" si="45"/>
        <v>-</v>
      </c>
      <c r="E1390" s="9" t="str">
        <f>IF(C1390="-","-",IF(D1390=maxgameno+2,"blank row 2",IF(D1390=maxgameno+1,"blank row 1",INDEX(FixtureCode!$B$4:$AH$128,MATCH($C1390,FixtureCode!$B$4:$B$128,0),MATCH("G"&amp;D1390&amp;"-T1",FixtureCode!$B$4:$AH$4,0)))))</f>
        <v>-</v>
      </c>
      <c r="F1390" s="13" t="str">
        <f>IF(C1390="-","-",IF(D1390=maxgameno+2,"blank row 2",IF(D1390=maxgameno+1,"blank row 1",INDEX(FixtureCode!$B$4:$AH$128,MATCH($C1390,FixtureCode!$B$4:$B$128,0),MATCH("G"&amp;D1390&amp;"-T2",FixtureCode!$B$4:$AH$4,0)))))</f>
        <v>-</v>
      </c>
      <c r="G1390" s="12" t="str">
        <f>IF(C1390="-","-",IF(AND(ISNUMBER(Fixture!G1394),ISNUMBER(Fixture!I1394),Fixture!F1394&lt;&gt;"BYE",Fixture!J1394&lt;&gt;"BYE"),"Yes","-"))</f>
        <v>-</v>
      </c>
      <c r="H1390" s="9" t="str">
        <f>IF(G1390="-","-",IF(Fixture!G1394&gt;Fixture!I1394,Settings!$G$7,IF(Fixture!G1394=Fixture!I1394,Settings!$G$8,IF(Fixture!G1394&lt;Fixture!I1394,Settings!$G$9,"-"))))</f>
        <v>-</v>
      </c>
      <c r="I1390" s="13" t="str">
        <f>IF(G1390="-","-",IF(Fixture!I1394&gt;Fixture!G1394,Settings!$G$7,IF(Fixture!I1394=Fixture!G1394,Settings!$G$8,IF(Fixture!I1394&lt;Fixture!G1394,Settings!$G$9,"-"))))</f>
        <v>-</v>
      </c>
    </row>
    <row r="1391" spans="3:9" x14ac:dyDescent="0.25">
      <c r="C1391" s="12" t="str">
        <f t="shared" si="44"/>
        <v>-</v>
      </c>
      <c r="D1391" s="9" t="str">
        <f t="shared" si="45"/>
        <v>-</v>
      </c>
      <c r="E1391" s="9" t="str">
        <f>IF(C1391="-","-",IF(D1391=maxgameno+2,"blank row 2",IF(D1391=maxgameno+1,"blank row 1",INDEX(FixtureCode!$B$4:$AH$128,MATCH($C1391,FixtureCode!$B$4:$B$128,0),MATCH("G"&amp;D1391&amp;"-T1",FixtureCode!$B$4:$AH$4,0)))))</f>
        <v>-</v>
      </c>
      <c r="F1391" s="13" t="str">
        <f>IF(C1391="-","-",IF(D1391=maxgameno+2,"blank row 2",IF(D1391=maxgameno+1,"blank row 1",INDEX(FixtureCode!$B$4:$AH$128,MATCH($C1391,FixtureCode!$B$4:$B$128,0),MATCH("G"&amp;D1391&amp;"-T2",FixtureCode!$B$4:$AH$4,0)))))</f>
        <v>-</v>
      </c>
      <c r="G1391" s="12" t="str">
        <f>IF(C1391="-","-",IF(AND(ISNUMBER(Fixture!G1395),ISNUMBER(Fixture!I1395),Fixture!F1395&lt;&gt;"BYE",Fixture!J1395&lt;&gt;"BYE"),"Yes","-"))</f>
        <v>-</v>
      </c>
      <c r="H1391" s="9" t="str">
        <f>IF(G1391="-","-",IF(Fixture!G1395&gt;Fixture!I1395,Settings!$G$7,IF(Fixture!G1395=Fixture!I1395,Settings!$G$8,IF(Fixture!G1395&lt;Fixture!I1395,Settings!$G$9,"-"))))</f>
        <v>-</v>
      </c>
      <c r="I1391" s="13" t="str">
        <f>IF(G1391="-","-",IF(Fixture!I1395&gt;Fixture!G1395,Settings!$G$7,IF(Fixture!I1395=Fixture!G1395,Settings!$G$8,IF(Fixture!I1395&lt;Fixture!G1395,Settings!$G$9,"-"))))</f>
        <v>-</v>
      </c>
    </row>
    <row r="1392" spans="3:9" x14ac:dyDescent="0.25">
      <c r="C1392" s="12" t="str">
        <f t="shared" si="44"/>
        <v>-</v>
      </c>
      <c r="D1392" s="9" t="str">
        <f t="shared" si="45"/>
        <v>-</v>
      </c>
      <c r="E1392" s="9" t="str">
        <f>IF(C1392="-","-",IF(D1392=maxgameno+2,"blank row 2",IF(D1392=maxgameno+1,"blank row 1",INDEX(FixtureCode!$B$4:$AH$128,MATCH($C1392,FixtureCode!$B$4:$B$128,0),MATCH("G"&amp;D1392&amp;"-T1",FixtureCode!$B$4:$AH$4,0)))))</f>
        <v>-</v>
      </c>
      <c r="F1392" s="13" t="str">
        <f>IF(C1392="-","-",IF(D1392=maxgameno+2,"blank row 2",IF(D1392=maxgameno+1,"blank row 1",INDEX(FixtureCode!$B$4:$AH$128,MATCH($C1392,FixtureCode!$B$4:$B$128,0),MATCH("G"&amp;D1392&amp;"-T2",FixtureCode!$B$4:$AH$4,0)))))</f>
        <v>-</v>
      </c>
      <c r="G1392" s="12" t="str">
        <f>IF(C1392="-","-",IF(AND(ISNUMBER(Fixture!G1396),ISNUMBER(Fixture!I1396),Fixture!F1396&lt;&gt;"BYE",Fixture!J1396&lt;&gt;"BYE"),"Yes","-"))</f>
        <v>-</v>
      </c>
      <c r="H1392" s="9" t="str">
        <f>IF(G1392="-","-",IF(Fixture!G1396&gt;Fixture!I1396,Settings!$G$7,IF(Fixture!G1396=Fixture!I1396,Settings!$G$8,IF(Fixture!G1396&lt;Fixture!I1396,Settings!$G$9,"-"))))</f>
        <v>-</v>
      </c>
      <c r="I1392" s="13" t="str">
        <f>IF(G1392="-","-",IF(Fixture!I1396&gt;Fixture!G1396,Settings!$G$7,IF(Fixture!I1396=Fixture!G1396,Settings!$G$8,IF(Fixture!I1396&lt;Fixture!G1396,Settings!$G$9,"-"))))</f>
        <v>-</v>
      </c>
    </row>
    <row r="1393" spans="3:9" x14ac:dyDescent="0.25">
      <c r="C1393" s="12" t="str">
        <f t="shared" si="44"/>
        <v>-</v>
      </c>
      <c r="D1393" s="9" t="str">
        <f t="shared" si="45"/>
        <v>-</v>
      </c>
      <c r="E1393" s="9" t="str">
        <f>IF(C1393="-","-",IF(D1393=maxgameno+2,"blank row 2",IF(D1393=maxgameno+1,"blank row 1",INDEX(FixtureCode!$B$4:$AH$128,MATCH($C1393,FixtureCode!$B$4:$B$128,0),MATCH("G"&amp;D1393&amp;"-T1",FixtureCode!$B$4:$AH$4,0)))))</f>
        <v>-</v>
      </c>
      <c r="F1393" s="13" t="str">
        <f>IF(C1393="-","-",IF(D1393=maxgameno+2,"blank row 2",IF(D1393=maxgameno+1,"blank row 1",INDEX(FixtureCode!$B$4:$AH$128,MATCH($C1393,FixtureCode!$B$4:$B$128,0),MATCH("G"&amp;D1393&amp;"-T2",FixtureCode!$B$4:$AH$4,0)))))</f>
        <v>-</v>
      </c>
      <c r="G1393" s="12" t="str">
        <f>IF(C1393="-","-",IF(AND(ISNUMBER(Fixture!G1397),ISNUMBER(Fixture!I1397),Fixture!F1397&lt;&gt;"BYE",Fixture!J1397&lt;&gt;"BYE"),"Yes","-"))</f>
        <v>-</v>
      </c>
      <c r="H1393" s="9" t="str">
        <f>IF(G1393="-","-",IF(Fixture!G1397&gt;Fixture!I1397,Settings!$G$7,IF(Fixture!G1397=Fixture!I1397,Settings!$G$8,IF(Fixture!G1397&lt;Fixture!I1397,Settings!$G$9,"-"))))</f>
        <v>-</v>
      </c>
      <c r="I1393" s="13" t="str">
        <f>IF(G1393="-","-",IF(Fixture!I1397&gt;Fixture!G1397,Settings!$G$7,IF(Fixture!I1397=Fixture!G1397,Settings!$G$8,IF(Fixture!I1397&lt;Fixture!G1397,Settings!$G$9,"-"))))</f>
        <v>-</v>
      </c>
    </row>
    <row r="1394" spans="3:9" x14ac:dyDescent="0.25">
      <c r="C1394" s="12" t="str">
        <f t="shared" si="44"/>
        <v>-</v>
      </c>
      <c r="D1394" s="9" t="str">
        <f t="shared" si="45"/>
        <v>-</v>
      </c>
      <c r="E1394" s="9" t="str">
        <f>IF(C1394="-","-",IF(D1394=maxgameno+2,"blank row 2",IF(D1394=maxgameno+1,"blank row 1",INDEX(FixtureCode!$B$4:$AH$128,MATCH($C1394,FixtureCode!$B$4:$B$128,0),MATCH("G"&amp;D1394&amp;"-T1",FixtureCode!$B$4:$AH$4,0)))))</f>
        <v>-</v>
      </c>
      <c r="F1394" s="13" t="str">
        <f>IF(C1394="-","-",IF(D1394=maxgameno+2,"blank row 2",IF(D1394=maxgameno+1,"blank row 1",INDEX(FixtureCode!$B$4:$AH$128,MATCH($C1394,FixtureCode!$B$4:$B$128,0),MATCH("G"&amp;D1394&amp;"-T2",FixtureCode!$B$4:$AH$4,0)))))</f>
        <v>-</v>
      </c>
      <c r="G1394" s="12" t="str">
        <f>IF(C1394="-","-",IF(AND(ISNUMBER(Fixture!G1398),ISNUMBER(Fixture!I1398),Fixture!F1398&lt;&gt;"BYE",Fixture!J1398&lt;&gt;"BYE"),"Yes","-"))</f>
        <v>-</v>
      </c>
      <c r="H1394" s="9" t="str">
        <f>IF(G1394="-","-",IF(Fixture!G1398&gt;Fixture!I1398,Settings!$G$7,IF(Fixture!G1398=Fixture!I1398,Settings!$G$8,IF(Fixture!G1398&lt;Fixture!I1398,Settings!$G$9,"-"))))</f>
        <v>-</v>
      </c>
      <c r="I1394" s="13" t="str">
        <f>IF(G1394="-","-",IF(Fixture!I1398&gt;Fixture!G1398,Settings!$G$7,IF(Fixture!I1398=Fixture!G1398,Settings!$G$8,IF(Fixture!I1398&lt;Fixture!G1398,Settings!$G$9,"-"))))</f>
        <v>-</v>
      </c>
    </row>
    <row r="1395" spans="3:9" x14ac:dyDescent="0.25">
      <c r="C1395" s="12" t="str">
        <f t="shared" si="44"/>
        <v>-</v>
      </c>
      <c r="D1395" s="9" t="str">
        <f t="shared" si="45"/>
        <v>-</v>
      </c>
      <c r="E1395" s="9" t="str">
        <f>IF(C1395="-","-",IF(D1395=maxgameno+2,"blank row 2",IF(D1395=maxgameno+1,"blank row 1",INDEX(FixtureCode!$B$4:$AH$128,MATCH($C1395,FixtureCode!$B$4:$B$128,0),MATCH("G"&amp;D1395&amp;"-T1",FixtureCode!$B$4:$AH$4,0)))))</f>
        <v>-</v>
      </c>
      <c r="F1395" s="13" t="str">
        <f>IF(C1395="-","-",IF(D1395=maxgameno+2,"blank row 2",IF(D1395=maxgameno+1,"blank row 1",INDEX(FixtureCode!$B$4:$AH$128,MATCH($C1395,FixtureCode!$B$4:$B$128,0),MATCH("G"&amp;D1395&amp;"-T2",FixtureCode!$B$4:$AH$4,0)))))</f>
        <v>-</v>
      </c>
      <c r="G1395" s="12" t="str">
        <f>IF(C1395="-","-",IF(AND(ISNUMBER(Fixture!G1399),ISNUMBER(Fixture!I1399),Fixture!F1399&lt;&gt;"BYE",Fixture!J1399&lt;&gt;"BYE"),"Yes","-"))</f>
        <v>-</v>
      </c>
      <c r="H1395" s="9" t="str">
        <f>IF(G1395="-","-",IF(Fixture!G1399&gt;Fixture!I1399,Settings!$G$7,IF(Fixture!G1399=Fixture!I1399,Settings!$G$8,IF(Fixture!G1399&lt;Fixture!I1399,Settings!$G$9,"-"))))</f>
        <v>-</v>
      </c>
      <c r="I1395" s="13" t="str">
        <f>IF(G1395="-","-",IF(Fixture!I1399&gt;Fixture!G1399,Settings!$G$7,IF(Fixture!I1399=Fixture!G1399,Settings!$G$8,IF(Fixture!I1399&lt;Fixture!G1399,Settings!$G$9,"-"))))</f>
        <v>-</v>
      </c>
    </row>
    <row r="1396" spans="3:9" x14ac:dyDescent="0.25">
      <c r="C1396" s="12" t="str">
        <f t="shared" si="44"/>
        <v>-</v>
      </c>
      <c r="D1396" s="9" t="str">
        <f t="shared" si="45"/>
        <v>-</v>
      </c>
      <c r="E1396" s="9" t="str">
        <f>IF(C1396="-","-",IF(D1396=maxgameno+2,"blank row 2",IF(D1396=maxgameno+1,"blank row 1",INDEX(FixtureCode!$B$4:$AH$128,MATCH($C1396,FixtureCode!$B$4:$B$128,0),MATCH("G"&amp;D1396&amp;"-T1",FixtureCode!$B$4:$AH$4,0)))))</f>
        <v>-</v>
      </c>
      <c r="F1396" s="13" t="str">
        <f>IF(C1396="-","-",IF(D1396=maxgameno+2,"blank row 2",IF(D1396=maxgameno+1,"blank row 1",INDEX(FixtureCode!$B$4:$AH$128,MATCH($C1396,FixtureCode!$B$4:$B$128,0),MATCH("G"&amp;D1396&amp;"-T2",FixtureCode!$B$4:$AH$4,0)))))</f>
        <v>-</v>
      </c>
      <c r="G1396" s="12" t="str">
        <f>IF(C1396="-","-",IF(AND(ISNUMBER(Fixture!G1400),ISNUMBER(Fixture!I1400),Fixture!F1400&lt;&gt;"BYE",Fixture!J1400&lt;&gt;"BYE"),"Yes","-"))</f>
        <v>-</v>
      </c>
      <c r="H1396" s="9" t="str">
        <f>IF(G1396="-","-",IF(Fixture!G1400&gt;Fixture!I1400,Settings!$G$7,IF(Fixture!G1400=Fixture!I1400,Settings!$G$8,IF(Fixture!G1400&lt;Fixture!I1400,Settings!$G$9,"-"))))</f>
        <v>-</v>
      </c>
      <c r="I1396" s="13" t="str">
        <f>IF(G1396="-","-",IF(Fixture!I1400&gt;Fixture!G1400,Settings!$G$7,IF(Fixture!I1400=Fixture!G1400,Settings!$G$8,IF(Fixture!I1400&lt;Fixture!G1400,Settings!$G$9,"-"))))</f>
        <v>-</v>
      </c>
    </row>
    <row r="1397" spans="3:9" x14ac:dyDescent="0.25">
      <c r="C1397" s="12" t="str">
        <f t="shared" si="44"/>
        <v>-</v>
      </c>
      <c r="D1397" s="9" t="str">
        <f t="shared" si="45"/>
        <v>-</v>
      </c>
      <c r="E1397" s="9" t="str">
        <f>IF(C1397="-","-",IF(D1397=maxgameno+2,"blank row 2",IF(D1397=maxgameno+1,"blank row 1",INDEX(FixtureCode!$B$4:$AH$128,MATCH($C1397,FixtureCode!$B$4:$B$128,0),MATCH("G"&amp;D1397&amp;"-T1",FixtureCode!$B$4:$AH$4,0)))))</f>
        <v>-</v>
      </c>
      <c r="F1397" s="13" t="str">
        <f>IF(C1397="-","-",IF(D1397=maxgameno+2,"blank row 2",IF(D1397=maxgameno+1,"blank row 1",INDEX(FixtureCode!$B$4:$AH$128,MATCH($C1397,FixtureCode!$B$4:$B$128,0),MATCH("G"&amp;D1397&amp;"-T2",FixtureCode!$B$4:$AH$4,0)))))</f>
        <v>-</v>
      </c>
      <c r="G1397" s="12" t="str">
        <f>IF(C1397="-","-",IF(AND(ISNUMBER(Fixture!G1401),ISNUMBER(Fixture!I1401),Fixture!F1401&lt;&gt;"BYE",Fixture!J1401&lt;&gt;"BYE"),"Yes","-"))</f>
        <v>-</v>
      </c>
      <c r="H1397" s="9" t="str">
        <f>IF(G1397="-","-",IF(Fixture!G1401&gt;Fixture!I1401,Settings!$G$7,IF(Fixture!G1401=Fixture!I1401,Settings!$G$8,IF(Fixture!G1401&lt;Fixture!I1401,Settings!$G$9,"-"))))</f>
        <v>-</v>
      </c>
      <c r="I1397" s="13" t="str">
        <f>IF(G1397="-","-",IF(Fixture!I1401&gt;Fixture!G1401,Settings!$G$7,IF(Fixture!I1401=Fixture!G1401,Settings!$G$8,IF(Fixture!I1401&lt;Fixture!G1401,Settings!$G$9,"-"))))</f>
        <v>-</v>
      </c>
    </row>
    <row r="1398" spans="3:9" x14ac:dyDescent="0.25">
      <c r="C1398" s="12" t="str">
        <f t="shared" si="44"/>
        <v>-</v>
      </c>
      <c r="D1398" s="9" t="str">
        <f t="shared" si="45"/>
        <v>-</v>
      </c>
      <c r="E1398" s="9" t="str">
        <f>IF(C1398="-","-",IF(D1398=maxgameno+2,"blank row 2",IF(D1398=maxgameno+1,"blank row 1",INDEX(FixtureCode!$B$4:$AH$128,MATCH($C1398,FixtureCode!$B$4:$B$128,0),MATCH("G"&amp;D1398&amp;"-T1",FixtureCode!$B$4:$AH$4,0)))))</f>
        <v>-</v>
      </c>
      <c r="F1398" s="13" t="str">
        <f>IF(C1398="-","-",IF(D1398=maxgameno+2,"blank row 2",IF(D1398=maxgameno+1,"blank row 1",INDEX(FixtureCode!$B$4:$AH$128,MATCH($C1398,FixtureCode!$B$4:$B$128,0),MATCH("G"&amp;D1398&amp;"-T2",FixtureCode!$B$4:$AH$4,0)))))</f>
        <v>-</v>
      </c>
      <c r="G1398" s="12" t="str">
        <f>IF(C1398="-","-",IF(AND(ISNUMBER(Fixture!G1402),ISNUMBER(Fixture!I1402),Fixture!F1402&lt;&gt;"BYE",Fixture!J1402&lt;&gt;"BYE"),"Yes","-"))</f>
        <v>-</v>
      </c>
      <c r="H1398" s="9" t="str">
        <f>IF(G1398="-","-",IF(Fixture!G1402&gt;Fixture!I1402,Settings!$G$7,IF(Fixture!G1402=Fixture!I1402,Settings!$G$8,IF(Fixture!G1402&lt;Fixture!I1402,Settings!$G$9,"-"))))</f>
        <v>-</v>
      </c>
      <c r="I1398" s="13" t="str">
        <f>IF(G1398="-","-",IF(Fixture!I1402&gt;Fixture!G1402,Settings!$G$7,IF(Fixture!I1402=Fixture!G1402,Settings!$G$8,IF(Fixture!I1402&lt;Fixture!G1402,Settings!$G$9,"-"))))</f>
        <v>-</v>
      </c>
    </row>
    <row r="1399" spans="3:9" x14ac:dyDescent="0.25">
      <c r="C1399" s="12" t="str">
        <f t="shared" si="44"/>
        <v>-</v>
      </c>
      <c r="D1399" s="9" t="str">
        <f t="shared" si="45"/>
        <v>-</v>
      </c>
      <c r="E1399" s="9" t="str">
        <f>IF(C1399="-","-",IF(D1399=maxgameno+2,"blank row 2",IF(D1399=maxgameno+1,"blank row 1",INDEX(FixtureCode!$B$4:$AH$128,MATCH($C1399,FixtureCode!$B$4:$B$128,0),MATCH("G"&amp;D1399&amp;"-T1",FixtureCode!$B$4:$AH$4,0)))))</f>
        <v>-</v>
      </c>
      <c r="F1399" s="13" t="str">
        <f>IF(C1399="-","-",IF(D1399=maxgameno+2,"blank row 2",IF(D1399=maxgameno+1,"blank row 1",INDEX(FixtureCode!$B$4:$AH$128,MATCH($C1399,FixtureCode!$B$4:$B$128,0),MATCH("G"&amp;D1399&amp;"-T2",FixtureCode!$B$4:$AH$4,0)))))</f>
        <v>-</v>
      </c>
      <c r="G1399" s="12" t="str">
        <f>IF(C1399="-","-",IF(AND(ISNUMBER(Fixture!G1403),ISNUMBER(Fixture!I1403),Fixture!F1403&lt;&gt;"BYE",Fixture!J1403&lt;&gt;"BYE"),"Yes","-"))</f>
        <v>-</v>
      </c>
      <c r="H1399" s="9" t="str">
        <f>IF(G1399="-","-",IF(Fixture!G1403&gt;Fixture!I1403,Settings!$G$7,IF(Fixture!G1403=Fixture!I1403,Settings!$G$8,IF(Fixture!G1403&lt;Fixture!I1403,Settings!$G$9,"-"))))</f>
        <v>-</v>
      </c>
      <c r="I1399" s="13" t="str">
        <f>IF(G1399="-","-",IF(Fixture!I1403&gt;Fixture!G1403,Settings!$G$7,IF(Fixture!I1403=Fixture!G1403,Settings!$G$8,IF(Fixture!I1403&lt;Fixture!G1403,Settings!$G$9,"-"))))</f>
        <v>-</v>
      </c>
    </row>
    <row r="1400" spans="3:9" x14ac:dyDescent="0.25">
      <c r="C1400" s="12" t="str">
        <f t="shared" si="44"/>
        <v>-</v>
      </c>
      <c r="D1400" s="9" t="str">
        <f t="shared" si="45"/>
        <v>-</v>
      </c>
      <c r="E1400" s="9" t="str">
        <f>IF(C1400="-","-",IF(D1400=maxgameno+2,"blank row 2",IF(D1400=maxgameno+1,"blank row 1",INDEX(FixtureCode!$B$4:$AH$128,MATCH($C1400,FixtureCode!$B$4:$B$128,0),MATCH("G"&amp;D1400&amp;"-T1",FixtureCode!$B$4:$AH$4,0)))))</f>
        <v>-</v>
      </c>
      <c r="F1400" s="13" t="str">
        <f>IF(C1400="-","-",IF(D1400=maxgameno+2,"blank row 2",IF(D1400=maxgameno+1,"blank row 1",INDEX(FixtureCode!$B$4:$AH$128,MATCH($C1400,FixtureCode!$B$4:$B$128,0),MATCH("G"&amp;D1400&amp;"-T2",FixtureCode!$B$4:$AH$4,0)))))</f>
        <v>-</v>
      </c>
      <c r="G1400" s="12" t="str">
        <f>IF(C1400="-","-",IF(AND(ISNUMBER(Fixture!G1404),ISNUMBER(Fixture!I1404),Fixture!F1404&lt;&gt;"BYE",Fixture!J1404&lt;&gt;"BYE"),"Yes","-"))</f>
        <v>-</v>
      </c>
      <c r="H1400" s="9" t="str">
        <f>IF(G1400="-","-",IF(Fixture!G1404&gt;Fixture!I1404,Settings!$G$7,IF(Fixture!G1404=Fixture!I1404,Settings!$G$8,IF(Fixture!G1404&lt;Fixture!I1404,Settings!$G$9,"-"))))</f>
        <v>-</v>
      </c>
      <c r="I1400" s="13" t="str">
        <f>IF(G1400="-","-",IF(Fixture!I1404&gt;Fixture!G1404,Settings!$G$7,IF(Fixture!I1404=Fixture!G1404,Settings!$G$8,IF(Fixture!I1404&lt;Fixture!G1404,Settings!$G$9,"-"))))</f>
        <v>-</v>
      </c>
    </row>
    <row r="1401" spans="3:9" x14ac:dyDescent="0.25">
      <c r="C1401" s="12" t="str">
        <f t="shared" si="44"/>
        <v>-</v>
      </c>
      <c r="D1401" s="9" t="str">
        <f t="shared" si="45"/>
        <v>-</v>
      </c>
      <c r="E1401" s="9" t="str">
        <f>IF(C1401="-","-",IF(D1401=maxgameno+2,"blank row 2",IF(D1401=maxgameno+1,"blank row 1",INDEX(FixtureCode!$B$4:$AH$128,MATCH($C1401,FixtureCode!$B$4:$B$128,0),MATCH("G"&amp;D1401&amp;"-T1",FixtureCode!$B$4:$AH$4,0)))))</f>
        <v>-</v>
      </c>
      <c r="F1401" s="13" t="str">
        <f>IF(C1401="-","-",IF(D1401=maxgameno+2,"blank row 2",IF(D1401=maxgameno+1,"blank row 1",INDEX(FixtureCode!$B$4:$AH$128,MATCH($C1401,FixtureCode!$B$4:$B$128,0),MATCH("G"&amp;D1401&amp;"-T2",FixtureCode!$B$4:$AH$4,0)))))</f>
        <v>-</v>
      </c>
      <c r="G1401" s="12" t="str">
        <f>IF(C1401="-","-",IF(AND(ISNUMBER(Fixture!G1405),ISNUMBER(Fixture!I1405),Fixture!F1405&lt;&gt;"BYE",Fixture!J1405&lt;&gt;"BYE"),"Yes","-"))</f>
        <v>-</v>
      </c>
      <c r="H1401" s="9" t="str">
        <f>IF(G1401="-","-",IF(Fixture!G1405&gt;Fixture!I1405,Settings!$G$7,IF(Fixture!G1405=Fixture!I1405,Settings!$G$8,IF(Fixture!G1405&lt;Fixture!I1405,Settings!$G$9,"-"))))</f>
        <v>-</v>
      </c>
      <c r="I1401" s="13" t="str">
        <f>IF(G1401="-","-",IF(Fixture!I1405&gt;Fixture!G1405,Settings!$G$7,IF(Fixture!I1405=Fixture!G1405,Settings!$G$8,IF(Fixture!I1405&lt;Fixture!G1405,Settings!$G$9,"-"))))</f>
        <v>-</v>
      </c>
    </row>
    <row r="1402" spans="3:9" x14ac:dyDescent="0.25">
      <c r="C1402" s="12" t="str">
        <f t="shared" si="44"/>
        <v>-</v>
      </c>
      <c r="D1402" s="9" t="str">
        <f t="shared" si="45"/>
        <v>-</v>
      </c>
      <c r="E1402" s="9" t="str">
        <f>IF(C1402="-","-",IF(D1402=maxgameno+2,"blank row 2",IF(D1402=maxgameno+1,"blank row 1",INDEX(FixtureCode!$B$4:$AH$128,MATCH($C1402,FixtureCode!$B$4:$B$128,0),MATCH("G"&amp;D1402&amp;"-T1",FixtureCode!$B$4:$AH$4,0)))))</f>
        <v>-</v>
      </c>
      <c r="F1402" s="13" t="str">
        <f>IF(C1402="-","-",IF(D1402=maxgameno+2,"blank row 2",IF(D1402=maxgameno+1,"blank row 1",INDEX(FixtureCode!$B$4:$AH$128,MATCH($C1402,FixtureCode!$B$4:$B$128,0),MATCH("G"&amp;D1402&amp;"-T2",FixtureCode!$B$4:$AH$4,0)))))</f>
        <v>-</v>
      </c>
      <c r="G1402" s="12" t="str">
        <f>IF(C1402="-","-",IF(AND(ISNUMBER(Fixture!G1406),ISNUMBER(Fixture!I1406),Fixture!F1406&lt;&gt;"BYE",Fixture!J1406&lt;&gt;"BYE"),"Yes","-"))</f>
        <v>-</v>
      </c>
      <c r="H1402" s="9" t="str">
        <f>IF(G1402="-","-",IF(Fixture!G1406&gt;Fixture!I1406,Settings!$G$7,IF(Fixture!G1406=Fixture!I1406,Settings!$G$8,IF(Fixture!G1406&lt;Fixture!I1406,Settings!$G$9,"-"))))</f>
        <v>-</v>
      </c>
      <c r="I1402" s="13" t="str">
        <f>IF(G1402="-","-",IF(Fixture!I1406&gt;Fixture!G1406,Settings!$G$7,IF(Fixture!I1406=Fixture!G1406,Settings!$G$8,IF(Fixture!I1406&lt;Fixture!G1406,Settings!$G$9,"-"))))</f>
        <v>-</v>
      </c>
    </row>
    <row r="1403" spans="3:9" x14ac:dyDescent="0.25">
      <c r="C1403" s="12" t="str">
        <f t="shared" si="44"/>
        <v>-</v>
      </c>
      <c r="D1403" s="9" t="str">
        <f t="shared" si="45"/>
        <v>-</v>
      </c>
      <c r="E1403" s="9" t="str">
        <f>IF(C1403="-","-",IF(D1403=maxgameno+2,"blank row 2",IF(D1403=maxgameno+1,"blank row 1",INDEX(FixtureCode!$B$4:$AH$128,MATCH($C1403,FixtureCode!$B$4:$B$128,0),MATCH("G"&amp;D1403&amp;"-T1",FixtureCode!$B$4:$AH$4,0)))))</f>
        <v>-</v>
      </c>
      <c r="F1403" s="13" t="str">
        <f>IF(C1403="-","-",IF(D1403=maxgameno+2,"blank row 2",IF(D1403=maxgameno+1,"blank row 1",INDEX(FixtureCode!$B$4:$AH$128,MATCH($C1403,FixtureCode!$B$4:$B$128,0),MATCH("G"&amp;D1403&amp;"-T2",FixtureCode!$B$4:$AH$4,0)))))</f>
        <v>-</v>
      </c>
      <c r="G1403" s="12" t="str">
        <f>IF(C1403="-","-",IF(AND(ISNUMBER(Fixture!G1407),ISNUMBER(Fixture!I1407),Fixture!F1407&lt;&gt;"BYE",Fixture!J1407&lt;&gt;"BYE"),"Yes","-"))</f>
        <v>-</v>
      </c>
      <c r="H1403" s="9" t="str">
        <f>IF(G1403="-","-",IF(Fixture!G1407&gt;Fixture!I1407,Settings!$G$7,IF(Fixture!G1407=Fixture!I1407,Settings!$G$8,IF(Fixture!G1407&lt;Fixture!I1407,Settings!$G$9,"-"))))</f>
        <v>-</v>
      </c>
      <c r="I1403" s="13" t="str">
        <f>IF(G1403="-","-",IF(Fixture!I1407&gt;Fixture!G1407,Settings!$G$7,IF(Fixture!I1407=Fixture!G1407,Settings!$G$8,IF(Fixture!I1407&lt;Fixture!G1407,Settings!$G$9,"-"))))</f>
        <v>-</v>
      </c>
    </row>
    <row r="1404" spans="3:9" x14ac:dyDescent="0.25">
      <c r="C1404" s="12" t="str">
        <f t="shared" si="44"/>
        <v>-</v>
      </c>
      <c r="D1404" s="9" t="str">
        <f t="shared" si="45"/>
        <v>-</v>
      </c>
      <c r="E1404" s="9" t="str">
        <f>IF(C1404="-","-",IF(D1404=maxgameno+2,"blank row 2",IF(D1404=maxgameno+1,"blank row 1",INDEX(FixtureCode!$B$4:$AH$128,MATCH($C1404,FixtureCode!$B$4:$B$128,0),MATCH("G"&amp;D1404&amp;"-T1",FixtureCode!$B$4:$AH$4,0)))))</f>
        <v>-</v>
      </c>
      <c r="F1404" s="13" t="str">
        <f>IF(C1404="-","-",IF(D1404=maxgameno+2,"blank row 2",IF(D1404=maxgameno+1,"blank row 1",INDEX(FixtureCode!$B$4:$AH$128,MATCH($C1404,FixtureCode!$B$4:$B$128,0),MATCH("G"&amp;D1404&amp;"-T2",FixtureCode!$B$4:$AH$4,0)))))</f>
        <v>-</v>
      </c>
      <c r="G1404" s="12" t="str">
        <f>IF(C1404="-","-",IF(AND(ISNUMBER(Fixture!G1408),ISNUMBER(Fixture!I1408),Fixture!F1408&lt;&gt;"BYE",Fixture!J1408&lt;&gt;"BYE"),"Yes","-"))</f>
        <v>-</v>
      </c>
      <c r="H1404" s="9" t="str">
        <f>IF(G1404="-","-",IF(Fixture!G1408&gt;Fixture!I1408,Settings!$G$7,IF(Fixture!G1408=Fixture!I1408,Settings!$G$8,IF(Fixture!G1408&lt;Fixture!I1408,Settings!$G$9,"-"))))</f>
        <v>-</v>
      </c>
      <c r="I1404" s="13" t="str">
        <f>IF(G1404="-","-",IF(Fixture!I1408&gt;Fixture!G1408,Settings!$G$7,IF(Fixture!I1408=Fixture!G1408,Settings!$G$8,IF(Fixture!I1408&lt;Fixture!G1408,Settings!$G$9,"-"))))</f>
        <v>-</v>
      </c>
    </row>
    <row r="1405" spans="3:9" x14ac:dyDescent="0.25">
      <c r="C1405" s="12" t="str">
        <f t="shared" si="44"/>
        <v>-</v>
      </c>
      <c r="D1405" s="9" t="str">
        <f t="shared" si="45"/>
        <v>-</v>
      </c>
      <c r="E1405" s="9" t="str">
        <f>IF(C1405="-","-",IF(D1405=maxgameno+2,"blank row 2",IF(D1405=maxgameno+1,"blank row 1",INDEX(FixtureCode!$B$4:$AH$128,MATCH($C1405,FixtureCode!$B$4:$B$128,0),MATCH("G"&amp;D1405&amp;"-T1",FixtureCode!$B$4:$AH$4,0)))))</f>
        <v>-</v>
      </c>
      <c r="F1405" s="13" t="str">
        <f>IF(C1405="-","-",IF(D1405=maxgameno+2,"blank row 2",IF(D1405=maxgameno+1,"blank row 1",INDEX(FixtureCode!$B$4:$AH$128,MATCH($C1405,FixtureCode!$B$4:$B$128,0),MATCH("G"&amp;D1405&amp;"-T2",FixtureCode!$B$4:$AH$4,0)))))</f>
        <v>-</v>
      </c>
      <c r="G1405" s="12" t="str">
        <f>IF(C1405="-","-",IF(AND(ISNUMBER(Fixture!G1409),ISNUMBER(Fixture!I1409),Fixture!F1409&lt;&gt;"BYE",Fixture!J1409&lt;&gt;"BYE"),"Yes","-"))</f>
        <v>-</v>
      </c>
      <c r="H1405" s="9" t="str">
        <f>IF(G1405="-","-",IF(Fixture!G1409&gt;Fixture!I1409,Settings!$G$7,IF(Fixture!G1409=Fixture!I1409,Settings!$G$8,IF(Fixture!G1409&lt;Fixture!I1409,Settings!$G$9,"-"))))</f>
        <v>-</v>
      </c>
      <c r="I1405" s="13" t="str">
        <f>IF(G1405="-","-",IF(Fixture!I1409&gt;Fixture!G1409,Settings!$G$7,IF(Fixture!I1409=Fixture!G1409,Settings!$G$8,IF(Fixture!I1409&lt;Fixture!G1409,Settings!$G$9,"-"))))</f>
        <v>-</v>
      </c>
    </row>
    <row r="1406" spans="3:9" x14ac:dyDescent="0.25">
      <c r="C1406" s="12" t="str">
        <f t="shared" si="44"/>
        <v>-</v>
      </c>
      <c r="D1406" s="9" t="str">
        <f t="shared" si="45"/>
        <v>-</v>
      </c>
      <c r="E1406" s="9" t="str">
        <f>IF(C1406="-","-",IF(D1406=maxgameno+2,"blank row 2",IF(D1406=maxgameno+1,"blank row 1",INDEX(FixtureCode!$B$4:$AH$128,MATCH($C1406,FixtureCode!$B$4:$B$128,0),MATCH("G"&amp;D1406&amp;"-T1",FixtureCode!$B$4:$AH$4,0)))))</f>
        <v>-</v>
      </c>
      <c r="F1406" s="13" t="str">
        <f>IF(C1406="-","-",IF(D1406=maxgameno+2,"blank row 2",IF(D1406=maxgameno+1,"blank row 1",INDEX(FixtureCode!$B$4:$AH$128,MATCH($C1406,FixtureCode!$B$4:$B$128,0),MATCH("G"&amp;D1406&amp;"-T2",FixtureCode!$B$4:$AH$4,0)))))</f>
        <v>-</v>
      </c>
      <c r="G1406" s="12" t="str">
        <f>IF(C1406="-","-",IF(AND(ISNUMBER(Fixture!G1410),ISNUMBER(Fixture!I1410),Fixture!F1410&lt;&gt;"BYE",Fixture!J1410&lt;&gt;"BYE"),"Yes","-"))</f>
        <v>-</v>
      </c>
      <c r="H1406" s="9" t="str">
        <f>IF(G1406="-","-",IF(Fixture!G1410&gt;Fixture!I1410,Settings!$G$7,IF(Fixture!G1410=Fixture!I1410,Settings!$G$8,IF(Fixture!G1410&lt;Fixture!I1410,Settings!$G$9,"-"))))</f>
        <v>-</v>
      </c>
      <c r="I1406" s="13" t="str">
        <f>IF(G1406="-","-",IF(Fixture!I1410&gt;Fixture!G1410,Settings!$G$7,IF(Fixture!I1410=Fixture!G1410,Settings!$G$8,IF(Fixture!I1410&lt;Fixture!G1410,Settings!$G$9,"-"))))</f>
        <v>-</v>
      </c>
    </row>
    <row r="1407" spans="3:9" x14ac:dyDescent="0.25">
      <c r="C1407" s="12" t="str">
        <f t="shared" si="44"/>
        <v>-</v>
      </c>
      <c r="D1407" s="9" t="str">
        <f t="shared" si="45"/>
        <v>-</v>
      </c>
      <c r="E1407" s="9" t="str">
        <f>IF(C1407="-","-",IF(D1407=maxgameno+2,"blank row 2",IF(D1407=maxgameno+1,"blank row 1",INDEX(FixtureCode!$B$4:$AH$128,MATCH($C1407,FixtureCode!$B$4:$B$128,0),MATCH("G"&amp;D1407&amp;"-T1",FixtureCode!$B$4:$AH$4,0)))))</f>
        <v>-</v>
      </c>
      <c r="F1407" s="13" t="str">
        <f>IF(C1407="-","-",IF(D1407=maxgameno+2,"blank row 2",IF(D1407=maxgameno+1,"blank row 1",INDEX(FixtureCode!$B$4:$AH$128,MATCH($C1407,FixtureCode!$B$4:$B$128,0),MATCH("G"&amp;D1407&amp;"-T2",FixtureCode!$B$4:$AH$4,0)))))</f>
        <v>-</v>
      </c>
      <c r="G1407" s="12" t="str">
        <f>IF(C1407="-","-",IF(AND(ISNUMBER(Fixture!G1411),ISNUMBER(Fixture!I1411),Fixture!F1411&lt;&gt;"BYE",Fixture!J1411&lt;&gt;"BYE"),"Yes","-"))</f>
        <v>-</v>
      </c>
      <c r="H1407" s="9" t="str">
        <f>IF(G1407="-","-",IF(Fixture!G1411&gt;Fixture!I1411,Settings!$G$7,IF(Fixture!G1411=Fixture!I1411,Settings!$G$8,IF(Fixture!G1411&lt;Fixture!I1411,Settings!$G$9,"-"))))</f>
        <v>-</v>
      </c>
      <c r="I1407" s="13" t="str">
        <f>IF(G1407="-","-",IF(Fixture!I1411&gt;Fixture!G1411,Settings!$G$7,IF(Fixture!I1411=Fixture!G1411,Settings!$G$8,IF(Fixture!I1411&lt;Fixture!G1411,Settings!$G$9,"-"))))</f>
        <v>-</v>
      </c>
    </row>
    <row r="1408" spans="3:9" x14ac:dyDescent="0.25">
      <c r="C1408" s="12" t="str">
        <f t="shared" si="44"/>
        <v>-</v>
      </c>
      <c r="D1408" s="9" t="str">
        <f t="shared" si="45"/>
        <v>-</v>
      </c>
      <c r="E1408" s="9" t="str">
        <f>IF(C1408="-","-",IF(D1408=maxgameno+2,"blank row 2",IF(D1408=maxgameno+1,"blank row 1",INDEX(FixtureCode!$B$4:$AH$128,MATCH($C1408,FixtureCode!$B$4:$B$128,0),MATCH("G"&amp;D1408&amp;"-T1",FixtureCode!$B$4:$AH$4,0)))))</f>
        <v>-</v>
      </c>
      <c r="F1408" s="13" t="str">
        <f>IF(C1408="-","-",IF(D1408=maxgameno+2,"blank row 2",IF(D1408=maxgameno+1,"blank row 1",INDEX(FixtureCode!$B$4:$AH$128,MATCH($C1408,FixtureCode!$B$4:$B$128,0),MATCH("G"&amp;D1408&amp;"-T2",FixtureCode!$B$4:$AH$4,0)))))</f>
        <v>-</v>
      </c>
      <c r="G1408" s="12" t="str">
        <f>IF(C1408="-","-",IF(AND(ISNUMBER(Fixture!G1412),ISNUMBER(Fixture!I1412),Fixture!F1412&lt;&gt;"BYE",Fixture!J1412&lt;&gt;"BYE"),"Yes","-"))</f>
        <v>-</v>
      </c>
      <c r="H1408" s="9" t="str">
        <f>IF(G1408="-","-",IF(Fixture!G1412&gt;Fixture!I1412,Settings!$G$7,IF(Fixture!G1412=Fixture!I1412,Settings!$G$8,IF(Fixture!G1412&lt;Fixture!I1412,Settings!$G$9,"-"))))</f>
        <v>-</v>
      </c>
      <c r="I1408" s="13" t="str">
        <f>IF(G1408="-","-",IF(Fixture!I1412&gt;Fixture!G1412,Settings!$G$7,IF(Fixture!I1412=Fixture!G1412,Settings!$G$8,IF(Fixture!I1412&lt;Fixture!G1412,Settings!$G$9,"-"))))</f>
        <v>-</v>
      </c>
    </row>
    <row r="1409" spans="3:9" x14ac:dyDescent="0.25">
      <c r="C1409" s="12" t="str">
        <f t="shared" si="44"/>
        <v>-</v>
      </c>
      <c r="D1409" s="9" t="str">
        <f t="shared" si="45"/>
        <v>-</v>
      </c>
      <c r="E1409" s="9" t="str">
        <f>IF(C1409="-","-",IF(D1409=maxgameno+2,"blank row 2",IF(D1409=maxgameno+1,"blank row 1",INDEX(FixtureCode!$B$4:$AH$128,MATCH($C1409,FixtureCode!$B$4:$B$128,0),MATCH("G"&amp;D1409&amp;"-T1",FixtureCode!$B$4:$AH$4,0)))))</f>
        <v>-</v>
      </c>
      <c r="F1409" s="13" t="str">
        <f>IF(C1409="-","-",IF(D1409=maxgameno+2,"blank row 2",IF(D1409=maxgameno+1,"blank row 1",INDEX(FixtureCode!$B$4:$AH$128,MATCH($C1409,FixtureCode!$B$4:$B$128,0),MATCH("G"&amp;D1409&amp;"-T2",FixtureCode!$B$4:$AH$4,0)))))</f>
        <v>-</v>
      </c>
      <c r="G1409" s="12" t="str">
        <f>IF(C1409="-","-",IF(AND(ISNUMBER(Fixture!G1413),ISNUMBER(Fixture!I1413),Fixture!F1413&lt;&gt;"BYE",Fixture!J1413&lt;&gt;"BYE"),"Yes","-"))</f>
        <v>-</v>
      </c>
      <c r="H1409" s="9" t="str">
        <f>IF(G1409="-","-",IF(Fixture!G1413&gt;Fixture!I1413,Settings!$G$7,IF(Fixture!G1413=Fixture!I1413,Settings!$G$8,IF(Fixture!G1413&lt;Fixture!I1413,Settings!$G$9,"-"))))</f>
        <v>-</v>
      </c>
      <c r="I1409" s="13" t="str">
        <f>IF(G1409="-","-",IF(Fixture!I1413&gt;Fixture!G1413,Settings!$G$7,IF(Fixture!I1413=Fixture!G1413,Settings!$G$8,IF(Fixture!I1413&lt;Fixture!G1413,Settings!$G$9,"-"))))</f>
        <v>-</v>
      </c>
    </row>
    <row r="1410" spans="3:9" x14ac:dyDescent="0.25">
      <c r="C1410" s="12" t="str">
        <f t="shared" si="44"/>
        <v>-</v>
      </c>
      <c r="D1410" s="9" t="str">
        <f t="shared" si="45"/>
        <v>-</v>
      </c>
      <c r="E1410" s="9" t="str">
        <f>IF(C1410="-","-",IF(D1410=maxgameno+2,"blank row 2",IF(D1410=maxgameno+1,"blank row 1",INDEX(FixtureCode!$B$4:$AH$128,MATCH($C1410,FixtureCode!$B$4:$B$128,0),MATCH("G"&amp;D1410&amp;"-T1",FixtureCode!$B$4:$AH$4,0)))))</f>
        <v>-</v>
      </c>
      <c r="F1410" s="13" t="str">
        <f>IF(C1410="-","-",IF(D1410=maxgameno+2,"blank row 2",IF(D1410=maxgameno+1,"blank row 1",INDEX(FixtureCode!$B$4:$AH$128,MATCH($C1410,FixtureCode!$B$4:$B$128,0),MATCH("G"&amp;D1410&amp;"-T2",FixtureCode!$B$4:$AH$4,0)))))</f>
        <v>-</v>
      </c>
      <c r="G1410" s="12" t="str">
        <f>IF(C1410="-","-",IF(AND(ISNUMBER(Fixture!G1414),ISNUMBER(Fixture!I1414),Fixture!F1414&lt;&gt;"BYE",Fixture!J1414&lt;&gt;"BYE"),"Yes","-"))</f>
        <v>-</v>
      </c>
      <c r="H1410" s="9" t="str">
        <f>IF(G1410="-","-",IF(Fixture!G1414&gt;Fixture!I1414,Settings!$G$7,IF(Fixture!G1414=Fixture!I1414,Settings!$G$8,IF(Fixture!G1414&lt;Fixture!I1414,Settings!$G$9,"-"))))</f>
        <v>-</v>
      </c>
      <c r="I1410" s="13" t="str">
        <f>IF(G1410="-","-",IF(Fixture!I1414&gt;Fixture!G1414,Settings!$G$7,IF(Fixture!I1414=Fixture!G1414,Settings!$G$8,IF(Fixture!I1414&lt;Fixture!G1414,Settings!$G$9,"-"))))</f>
        <v>-</v>
      </c>
    </row>
    <row r="1411" spans="3:9" x14ac:dyDescent="0.25">
      <c r="C1411" s="12" t="str">
        <f t="shared" si="44"/>
        <v>-</v>
      </c>
      <c r="D1411" s="9" t="str">
        <f t="shared" si="45"/>
        <v>-</v>
      </c>
      <c r="E1411" s="9" t="str">
        <f>IF(C1411="-","-",IF(D1411=maxgameno+2,"blank row 2",IF(D1411=maxgameno+1,"blank row 1",INDEX(FixtureCode!$B$4:$AH$128,MATCH($C1411,FixtureCode!$B$4:$B$128,0),MATCH("G"&amp;D1411&amp;"-T1",FixtureCode!$B$4:$AH$4,0)))))</f>
        <v>-</v>
      </c>
      <c r="F1411" s="13" t="str">
        <f>IF(C1411="-","-",IF(D1411=maxgameno+2,"blank row 2",IF(D1411=maxgameno+1,"blank row 1",INDEX(FixtureCode!$B$4:$AH$128,MATCH($C1411,FixtureCode!$B$4:$B$128,0),MATCH("G"&amp;D1411&amp;"-T2",FixtureCode!$B$4:$AH$4,0)))))</f>
        <v>-</v>
      </c>
      <c r="G1411" s="12" t="str">
        <f>IF(C1411="-","-",IF(AND(ISNUMBER(Fixture!G1415),ISNUMBER(Fixture!I1415),Fixture!F1415&lt;&gt;"BYE",Fixture!J1415&lt;&gt;"BYE"),"Yes","-"))</f>
        <v>-</v>
      </c>
      <c r="H1411" s="9" t="str">
        <f>IF(G1411="-","-",IF(Fixture!G1415&gt;Fixture!I1415,Settings!$G$7,IF(Fixture!G1415=Fixture!I1415,Settings!$G$8,IF(Fixture!G1415&lt;Fixture!I1415,Settings!$G$9,"-"))))</f>
        <v>-</v>
      </c>
      <c r="I1411" s="13" t="str">
        <f>IF(G1411="-","-",IF(Fixture!I1415&gt;Fixture!G1415,Settings!$G$7,IF(Fixture!I1415=Fixture!G1415,Settings!$G$8,IF(Fixture!I1415&lt;Fixture!G1415,Settings!$G$9,"-"))))</f>
        <v>-</v>
      </c>
    </row>
    <row r="1412" spans="3:9" x14ac:dyDescent="0.25">
      <c r="C1412" s="12" t="str">
        <f t="shared" si="44"/>
        <v>-</v>
      </c>
      <c r="D1412" s="9" t="str">
        <f t="shared" si="45"/>
        <v>-</v>
      </c>
      <c r="E1412" s="9" t="str">
        <f>IF(C1412="-","-",IF(D1412=maxgameno+2,"blank row 2",IF(D1412=maxgameno+1,"blank row 1",INDEX(FixtureCode!$B$4:$AH$128,MATCH($C1412,FixtureCode!$B$4:$B$128,0),MATCH("G"&amp;D1412&amp;"-T1",FixtureCode!$B$4:$AH$4,0)))))</f>
        <v>-</v>
      </c>
      <c r="F1412" s="13" t="str">
        <f>IF(C1412="-","-",IF(D1412=maxgameno+2,"blank row 2",IF(D1412=maxgameno+1,"blank row 1",INDEX(FixtureCode!$B$4:$AH$128,MATCH($C1412,FixtureCode!$B$4:$B$128,0),MATCH("G"&amp;D1412&amp;"-T2",FixtureCode!$B$4:$AH$4,0)))))</f>
        <v>-</v>
      </c>
      <c r="G1412" s="12" t="str">
        <f>IF(C1412="-","-",IF(AND(ISNUMBER(Fixture!G1416),ISNUMBER(Fixture!I1416),Fixture!F1416&lt;&gt;"BYE",Fixture!J1416&lt;&gt;"BYE"),"Yes","-"))</f>
        <v>-</v>
      </c>
      <c r="H1412" s="9" t="str">
        <f>IF(G1412="-","-",IF(Fixture!G1416&gt;Fixture!I1416,Settings!$G$7,IF(Fixture!G1416=Fixture!I1416,Settings!$G$8,IF(Fixture!G1416&lt;Fixture!I1416,Settings!$G$9,"-"))))</f>
        <v>-</v>
      </c>
      <c r="I1412" s="13" t="str">
        <f>IF(G1412="-","-",IF(Fixture!I1416&gt;Fixture!G1416,Settings!$G$7,IF(Fixture!I1416=Fixture!G1416,Settings!$G$8,IF(Fixture!I1416&lt;Fixture!G1416,Settings!$G$9,"-"))))</f>
        <v>-</v>
      </c>
    </row>
    <row r="1413" spans="3:9" x14ac:dyDescent="0.25">
      <c r="C1413" s="12" t="str">
        <f t="shared" si="44"/>
        <v>-</v>
      </c>
      <c r="D1413" s="9" t="str">
        <f t="shared" si="45"/>
        <v>-</v>
      </c>
      <c r="E1413" s="9" t="str">
        <f>IF(C1413="-","-",IF(D1413=maxgameno+2,"blank row 2",IF(D1413=maxgameno+1,"blank row 1",INDEX(FixtureCode!$B$4:$AH$128,MATCH($C1413,FixtureCode!$B$4:$B$128,0),MATCH("G"&amp;D1413&amp;"-T1",FixtureCode!$B$4:$AH$4,0)))))</f>
        <v>-</v>
      </c>
      <c r="F1413" s="13" t="str">
        <f>IF(C1413="-","-",IF(D1413=maxgameno+2,"blank row 2",IF(D1413=maxgameno+1,"blank row 1",INDEX(FixtureCode!$B$4:$AH$128,MATCH($C1413,FixtureCode!$B$4:$B$128,0),MATCH("G"&amp;D1413&amp;"-T2",FixtureCode!$B$4:$AH$4,0)))))</f>
        <v>-</v>
      </c>
      <c r="G1413" s="12" t="str">
        <f>IF(C1413="-","-",IF(AND(ISNUMBER(Fixture!G1417),ISNUMBER(Fixture!I1417),Fixture!F1417&lt;&gt;"BYE",Fixture!J1417&lt;&gt;"BYE"),"Yes","-"))</f>
        <v>-</v>
      </c>
      <c r="H1413" s="9" t="str">
        <f>IF(G1413="-","-",IF(Fixture!G1417&gt;Fixture!I1417,Settings!$G$7,IF(Fixture!G1417=Fixture!I1417,Settings!$G$8,IF(Fixture!G1417&lt;Fixture!I1417,Settings!$G$9,"-"))))</f>
        <v>-</v>
      </c>
      <c r="I1413" s="13" t="str">
        <f>IF(G1413="-","-",IF(Fixture!I1417&gt;Fixture!G1417,Settings!$G$7,IF(Fixture!I1417=Fixture!G1417,Settings!$G$8,IF(Fixture!I1417&lt;Fixture!G1417,Settings!$G$9,"-"))))</f>
        <v>-</v>
      </c>
    </row>
    <row r="1414" spans="3:9" x14ac:dyDescent="0.25">
      <c r="C1414" s="12" t="str">
        <f t="shared" ref="C1414:C1477" si="46">IF(C1413="-","-",IF(D1413+1&lt;=maxgameno+2,C1413,IF(C1413+1&lt;=maxroundno,C1413+1,"-")))</f>
        <v>-</v>
      </c>
      <c r="D1414" s="9" t="str">
        <f t="shared" ref="D1414:D1477" si="47">IF(C1414="-","-",IF(D1413+1&lt;=maxgameno+2,D1413+1,1))</f>
        <v>-</v>
      </c>
      <c r="E1414" s="9" t="str">
        <f>IF(C1414="-","-",IF(D1414=maxgameno+2,"blank row 2",IF(D1414=maxgameno+1,"blank row 1",INDEX(FixtureCode!$B$4:$AH$128,MATCH($C1414,FixtureCode!$B$4:$B$128,0),MATCH("G"&amp;D1414&amp;"-T1",FixtureCode!$B$4:$AH$4,0)))))</f>
        <v>-</v>
      </c>
      <c r="F1414" s="13" t="str">
        <f>IF(C1414="-","-",IF(D1414=maxgameno+2,"blank row 2",IF(D1414=maxgameno+1,"blank row 1",INDEX(FixtureCode!$B$4:$AH$128,MATCH($C1414,FixtureCode!$B$4:$B$128,0),MATCH("G"&amp;D1414&amp;"-T2",FixtureCode!$B$4:$AH$4,0)))))</f>
        <v>-</v>
      </c>
      <c r="G1414" s="12" t="str">
        <f>IF(C1414="-","-",IF(AND(ISNUMBER(Fixture!G1418),ISNUMBER(Fixture!I1418),Fixture!F1418&lt;&gt;"BYE",Fixture!J1418&lt;&gt;"BYE"),"Yes","-"))</f>
        <v>-</v>
      </c>
      <c r="H1414" s="9" t="str">
        <f>IF(G1414="-","-",IF(Fixture!G1418&gt;Fixture!I1418,Settings!$G$7,IF(Fixture!G1418=Fixture!I1418,Settings!$G$8,IF(Fixture!G1418&lt;Fixture!I1418,Settings!$G$9,"-"))))</f>
        <v>-</v>
      </c>
      <c r="I1414" s="13" t="str">
        <f>IF(G1414="-","-",IF(Fixture!I1418&gt;Fixture!G1418,Settings!$G$7,IF(Fixture!I1418=Fixture!G1418,Settings!$G$8,IF(Fixture!I1418&lt;Fixture!G1418,Settings!$G$9,"-"))))</f>
        <v>-</v>
      </c>
    </row>
    <row r="1415" spans="3:9" x14ac:dyDescent="0.25">
      <c r="C1415" s="12" t="str">
        <f t="shared" si="46"/>
        <v>-</v>
      </c>
      <c r="D1415" s="9" t="str">
        <f t="shared" si="47"/>
        <v>-</v>
      </c>
      <c r="E1415" s="9" t="str">
        <f>IF(C1415="-","-",IF(D1415=maxgameno+2,"blank row 2",IF(D1415=maxgameno+1,"blank row 1",INDEX(FixtureCode!$B$4:$AH$128,MATCH($C1415,FixtureCode!$B$4:$B$128,0),MATCH("G"&amp;D1415&amp;"-T1",FixtureCode!$B$4:$AH$4,0)))))</f>
        <v>-</v>
      </c>
      <c r="F1415" s="13" t="str">
        <f>IF(C1415="-","-",IF(D1415=maxgameno+2,"blank row 2",IF(D1415=maxgameno+1,"blank row 1",INDEX(FixtureCode!$B$4:$AH$128,MATCH($C1415,FixtureCode!$B$4:$B$128,0),MATCH("G"&amp;D1415&amp;"-T2",FixtureCode!$B$4:$AH$4,0)))))</f>
        <v>-</v>
      </c>
      <c r="G1415" s="12" t="str">
        <f>IF(C1415="-","-",IF(AND(ISNUMBER(Fixture!G1419),ISNUMBER(Fixture!I1419),Fixture!F1419&lt;&gt;"BYE",Fixture!J1419&lt;&gt;"BYE"),"Yes","-"))</f>
        <v>-</v>
      </c>
      <c r="H1415" s="9" t="str">
        <f>IF(G1415="-","-",IF(Fixture!G1419&gt;Fixture!I1419,Settings!$G$7,IF(Fixture!G1419=Fixture!I1419,Settings!$G$8,IF(Fixture!G1419&lt;Fixture!I1419,Settings!$G$9,"-"))))</f>
        <v>-</v>
      </c>
      <c r="I1415" s="13" t="str">
        <f>IF(G1415="-","-",IF(Fixture!I1419&gt;Fixture!G1419,Settings!$G$7,IF(Fixture!I1419=Fixture!G1419,Settings!$G$8,IF(Fixture!I1419&lt;Fixture!G1419,Settings!$G$9,"-"))))</f>
        <v>-</v>
      </c>
    </row>
    <row r="1416" spans="3:9" x14ac:dyDescent="0.25">
      <c r="C1416" s="12" t="str">
        <f t="shared" si="46"/>
        <v>-</v>
      </c>
      <c r="D1416" s="9" t="str">
        <f t="shared" si="47"/>
        <v>-</v>
      </c>
      <c r="E1416" s="9" t="str">
        <f>IF(C1416="-","-",IF(D1416=maxgameno+2,"blank row 2",IF(D1416=maxgameno+1,"blank row 1",INDEX(FixtureCode!$B$4:$AH$128,MATCH($C1416,FixtureCode!$B$4:$B$128,0),MATCH("G"&amp;D1416&amp;"-T1",FixtureCode!$B$4:$AH$4,0)))))</f>
        <v>-</v>
      </c>
      <c r="F1416" s="13" t="str">
        <f>IF(C1416="-","-",IF(D1416=maxgameno+2,"blank row 2",IF(D1416=maxgameno+1,"blank row 1",INDEX(FixtureCode!$B$4:$AH$128,MATCH($C1416,FixtureCode!$B$4:$B$128,0),MATCH("G"&amp;D1416&amp;"-T2",FixtureCode!$B$4:$AH$4,0)))))</f>
        <v>-</v>
      </c>
      <c r="G1416" s="12" t="str">
        <f>IF(C1416="-","-",IF(AND(ISNUMBER(Fixture!G1420),ISNUMBER(Fixture!I1420),Fixture!F1420&lt;&gt;"BYE",Fixture!J1420&lt;&gt;"BYE"),"Yes","-"))</f>
        <v>-</v>
      </c>
      <c r="H1416" s="9" t="str">
        <f>IF(G1416="-","-",IF(Fixture!G1420&gt;Fixture!I1420,Settings!$G$7,IF(Fixture!G1420=Fixture!I1420,Settings!$G$8,IF(Fixture!G1420&lt;Fixture!I1420,Settings!$G$9,"-"))))</f>
        <v>-</v>
      </c>
      <c r="I1416" s="13" t="str">
        <f>IF(G1416="-","-",IF(Fixture!I1420&gt;Fixture!G1420,Settings!$G$7,IF(Fixture!I1420=Fixture!G1420,Settings!$G$8,IF(Fixture!I1420&lt;Fixture!G1420,Settings!$G$9,"-"))))</f>
        <v>-</v>
      </c>
    </row>
    <row r="1417" spans="3:9" x14ac:dyDescent="0.25">
      <c r="C1417" s="12" t="str">
        <f t="shared" si="46"/>
        <v>-</v>
      </c>
      <c r="D1417" s="9" t="str">
        <f t="shared" si="47"/>
        <v>-</v>
      </c>
      <c r="E1417" s="9" t="str">
        <f>IF(C1417="-","-",IF(D1417=maxgameno+2,"blank row 2",IF(D1417=maxgameno+1,"blank row 1",INDEX(FixtureCode!$B$4:$AH$128,MATCH($C1417,FixtureCode!$B$4:$B$128,0),MATCH("G"&amp;D1417&amp;"-T1",FixtureCode!$B$4:$AH$4,0)))))</f>
        <v>-</v>
      </c>
      <c r="F1417" s="13" t="str">
        <f>IF(C1417="-","-",IF(D1417=maxgameno+2,"blank row 2",IF(D1417=maxgameno+1,"blank row 1",INDEX(FixtureCode!$B$4:$AH$128,MATCH($C1417,FixtureCode!$B$4:$B$128,0),MATCH("G"&amp;D1417&amp;"-T2",FixtureCode!$B$4:$AH$4,0)))))</f>
        <v>-</v>
      </c>
      <c r="G1417" s="12" t="str">
        <f>IF(C1417="-","-",IF(AND(ISNUMBER(Fixture!G1421),ISNUMBER(Fixture!I1421),Fixture!F1421&lt;&gt;"BYE",Fixture!J1421&lt;&gt;"BYE"),"Yes","-"))</f>
        <v>-</v>
      </c>
      <c r="H1417" s="9" t="str">
        <f>IF(G1417="-","-",IF(Fixture!G1421&gt;Fixture!I1421,Settings!$G$7,IF(Fixture!G1421=Fixture!I1421,Settings!$G$8,IF(Fixture!G1421&lt;Fixture!I1421,Settings!$G$9,"-"))))</f>
        <v>-</v>
      </c>
      <c r="I1417" s="13" t="str">
        <f>IF(G1417="-","-",IF(Fixture!I1421&gt;Fixture!G1421,Settings!$G$7,IF(Fixture!I1421=Fixture!G1421,Settings!$G$8,IF(Fixture!I1421&lt;Fixture!G1421,Settings!$G$9,"-"))))</f>
        <v>-</v>
      </c>
    </row>
    <row r="1418" spans="3:9" x14ac:dyDescent="0.25">
      <c r="C1418" s="12" t="str">
        <f t="shared" si="46"/>
        <v>-</v>
      </c>
      <c r="D1418" s="9" t="str">
        <f t="shared" si="47"/>
        <v>-</v>
      </c>
      <c r="E1418" s="9" t="str">
        <f>IF(C1418="-","-",IF(D1418=maxgameno+2,"blank row 2",IF(D1418=maxgameno+1,"blank row 1",INDEX(FixtureCode!$B$4:$AH$128,MATCH($C1418,FixtureCode!$B$4:$B$128,0),MATCH("G"&amp;D1418&amp;"-T1",FixtureCode!$B$4:$AH$4,0)))))</f>
        <v>-</v>
      </c>
      <c r="F1418" s="13" t="str">
        <f>IF(C1418="-","-",IF(D1418=maxgameno+2,"blank row 2",IF(D1418=maxgameno+1,"blank row 1",INDEX(FixtureCode!$B$4:$AH$128,MATCH($C1418,FixtureCode!$B$4:$B$128,0),MATCH("G"&amp;D1418&amp;"-T2",FixtureCode!$B$4:$AH$4,0)))))</f>
        <v>-</v>
      </c>
      <c r="G1418" s="12" t="str">
        <f>IF(C1418="-","-",IF(AND(ISNUMBER(Fixture!G1422),ISNUMBER(Fixture!I1422),Fixture!F1422&lt;&gt;"BYE",Fixture!J1422&lt;&gt;"BYE"),"Yes","-"))</f>
        <v>-</v>
      </c>
      <c r="H1418" s="9" t="str">
        <f>IF(G1418="-","-",IF(Fixture!G1422&gt;Fixture!I1422,Settings!$G$7,IF(Fixture!G1422=Fixture!I1422,Settings!$G$8,IF(Fixture!G1422&lt;Fixture!I1422,Settings!$G$9,"-"))))</f>
        <v>-</v>
      </c>
      <c r="I1418" s="13" t="str">
        <f>IF(G1418="-","-",IF(Fixture!I1422&gt;Fixture!G1422,Settings!$G$7,IF(Fixture!I1422=Fixture!G1422,Settings!$G$8,IF(Fixture!I1422&lt;Fixture!G1422,Settings!$G$9,"-"))))</f>
        <v>-</v>
      </c>
    </row>
    <row r="1419" spans="3:9" x14ac:dyDescent="0.25">
      <c r="C1419" s="12" t="str">
        <f t="shared" si="46"/>
        <v>-</v>
      </c>
      <c r="D1419" s="9" t="str">
        <f t="shared" si="47"/>
        <v>-</v>
      </c>
      <c r="E1419" s="9" t="str">
        <f>IF(C1419="-","-",IF(D1419=maxgameno+2,"blank row 2",IF(D1419=maxgameno+1,"blank row 1",INDEX(FixtureCode!$B$4:$AH$128,MATCH($C1419,FixtureCode!$B$4:$B$128,0),MATCH("G"&amp;D1419&amp;"-T1",FixtureCode!$B$4:$AH$4,0)))))</f>
        <v>-</v>
      </c>
      <c r="F1419" s="13" t="str">
        <f>IF(C1419="-","-",IF(D1419=maxgameno+2,"blank row 2",IF(D1419=maxgameno+1,"blank row 1",INDEX(FixtureCode!$B$4:$AH$128,MATCH($C1419,FixtureCode!$B$4:$B$128,0),MATCH("G"&amp;D1419&amp;"-T2",FixtureCode!$B$4:$AH$4,0)))))</f>
        <v>-</v>
      </c>
      <c r="G1419" s="12" t="str">
        <f>IF(C1419="-","-",IF(AND(ISNUMBER(Fixture!G1423),ISNUMBER(Fixture!I1423),Fixture!F1423&lt;&gt;"BYE",Fixture!J1423&lt;&gt;"BYE"),"Yes","-"))</f>
        <v>-</v>
      </c>
      <c r="H1419" s="9" t="str">
        <f>IF(G1419="-","-",IF(Fixture!G1423&gt;Fixture!I1423,Settings!$G$7,IF(Fixture!G1423=Fixture!I1423,Settings!$G$8,IF(Fixture!G1423&lt;Fixture!I1423,Settings!$G$9,"-"))))</f>
        <v>-</v>
      </c>
      <c r="I1419" s="13" t="str">
        <f>IF(G1419="-","-",IF(Fixture!I1423&gt;Fixture!G1423,Settings!$G$7,IF(Fixture!I1423=Fixture!G1423,Settings!$G$8,IF(Fixture!I1423&lt;Fixture!G1423,Settings!$G$9,"-"))))</f>
        <v>-</v>
      </c>
    </row>
    <row r="1420" spans="3:9" x14ac:dyDescent="0.25">
      <c r="C1420" s="12" t="str">
        <f t="shared" si="46"/>
        <v>-</v>
      </c>
      <c r="D1420" s="9" t="str">
        <f t="shared" si="47"/>
        <v>-</v>
      </c>
      <c r="E1420" s="9" t="str">
        <f>IF(C1420="-","-",IF(D1420=maxgameno+2,"blank row 2",IF(D1420=maxgameno+1,"blank row 1",INDEX(FixtureCode!$B$4:$AH$128,MATCH($C1420,FixtureCode!$B$4:$B$128,0),MATCH("G"&amp;D1420&amp;"-T1",FixtureCode!$B$4:$AH$4,0)))))</f>
        <v>-</v>
      </c>
      <c r="F1420" s="13" t="str">
        <f>IF(C1420="-","-",IF(D1420=maxgameno+2,"blank row 2",IF(D1420=maxgameno+1,"blank row 1",INDEX(FixtureCode!$B$4:$AH$128,MATCH($C1420,FixtureCode!$B$4:$B$128,0),MATCH("G"&amp;D1420&amp;"-T2",FixtureCode!$B$4:$AH$4,0)))))</f>
        <v>-</v>
      </c>
      <c r="G1420" s="12" t="str">
        <f>IF(C1420="-","-",IF(AND(ISNUMBER(Fixture!G1424),ISNUMBER(Fixture!I1424),Fixture!F1424&lt;&gt;"BYE",Fixture!J1424&lt;&gt;"BYE"),"Yes","-"))</f>
        <v>-</v>
      </c>
      <c r="H1420" s="9" t="str">
        <f>IF(G1420="-","-",IF(Fixture!G1424&gt;Fixture!I1424,Settings!$G$7,IF(Fixture!G1424=Fixture!I1424,Settings!$G$8,IF(Fixture!G1424&lt;Fixture!I1424,Settings!$G$9,"-"))))</f>
        <v>-</v>
      </c>
      <c r="I1420" s="13" t="str">
        <f>IF(G1420="-","-",IF(Fixture!I1424&gt;Fixture!G1424,Settings!$G$7,IF(Fixture!I1424=Fixture!G1424,Settings!$G$8,IF(Fixture!I1424&lt;Fixture!G1424,Settings!$G$9,"-"))))</f>
        <v>-</v>
      </c>
    </row>
    <row r="1421" spans="3:9" x14ac:dyDescent="0.25">
      <c r="C1421" s="12" t="str">
        <f t="shared" si="46"/>
        <v>-</v>
      </c>
      <c r="D1421" s="9" t="str">
        <f t="shared" si="47"/>
        <v>-</v>
      </c>
      <c r="E1421" s="9" t="str">
        <f>IF(C1421="-","-",IF(D1421=maxgameno+2,"blank row 2",IF(D1421=maxgameno+1,"blank row 1",INDEX(FixtureCode!$B$4:$AH$128,MATCH($C1421,FixtureCode!$B$4:$B$128,0),MATCH("G"&amp;D1421&amp;"-T1",FixtureCode!$B$4:$AH$4,0)))))</f>
        <v>-</v>
      </c>
      <c r="F1421" s="13" t="str">
        <f>IF(C1421="-","-",IF(D1421=maxgameno+2,"blank row 2",IF(D1421=maxgameno+1,"blank row 1",INDEX(FixtureCode!$B$4:$AH$128,MATCH($C1421,FixtureCode!$B$4:$B$128,0),MATCH("G"&amp;D1421&amp;"-T2",FixtureCode!$B$4:$AH$4,0)))))</f>
        <v>-</v>
      </c>
      <c r="G1421" s="12" t="str">
        <f>IF(C1421="-","-",IF(AND(ISNUMBER(Fixture!G1425),ISNUMBER(Fixture!I1425),Fixture!F1425&lt;&gt;"BYE",Fixture!J1425&lt;&gt;"BYE"),"Yes","-"))</f>
        <v>-</v>
      </c>
      <c r="H1421" s="9" t="str">
        <f>IF(G1421="-","-",IF(Fixture!G1425&gt;Fixture!I1425,Settings!$G$7,IF(Fixture!G1425=Fixture!I1425,Settings!$G$8,IF(Fixture!G1425&lt;Fixture!I1425,Settings!$G$9,"-"))))</f>
        <v>-</v>
      </c>
      <c r="I1421" s="13" t="str">
        <f>IF(G1421="-","-",IF(Fixture!I1425&gt;Fixture!G1425,Settings!$G$7,IF(Fixture!I1425=Fixture!G1425,Settings!$G$8,IF(Fixture!I1425&lt;Fixture!G1425,Settings!$G$9,"-"))))</f>
        <v>-</v>
      </c>
    </row>
    <row r="1422" spans="3:9" x14ac:dyDescent="0.25">
      <c r="C1422" s="12" t="str">
        <f t="shared" si="46"/>
        <v>-</v>
      </c>
      <c r="D1422" s="9" t="str">
        <f t="shared" si="47"/>
        <v>-</v>
      </c>
      <c r="E1422" s="9" t="str">
        <f>IF(C1422="-","-",IF(D1422=maxgameno+2,"blank row 2",IF(D1422=maxgameno+1,"blank row 1",INDEX(FixtureCode!$B$4:$AH$128,MATCH($C1422,FixtureCode!$B$4:$B$128,0),MATCH("G"&amp;D1422&amp;"-T1",FixtureCode!$B$4:$AH$4,0)))))</f>
        <v>-</v>
      </c>
      <c r="F1422" s="13" t="str">
        <f>IF(C1422="-","-",IF(D1422=maxgameno+2,"blank row 2",IF(D1422=maxgameno+1,"blank row 1",INDEX(FixtureCode!$B$4:$AH$128,MATCH($C1422,FixtureCode!$B$4:$B$128,0),MATCH("G"&amp;D1422&amp;"-T2",FixtureCode!$B$4:$AH$4,0)))))</f>
        <v>-</v>
      </c>
      <c r="G1422" s="12" t="str">
        <f>IF(C1422="-","-",IF(AND(ISNUMBER(Fixture!G1426),ISNUMBER(Fixture!I1426),Fixture!F1426&lt;&gt;"BYE",Fixture!J1426&lt;&gt;"BYE"),"Yes","-"))</f>
        <v>-</v>
      </c>
      <c r="H1422" s="9" t="str">
        <f>IF(G1422="-","-",IF(Fixture!G1426&gt;Fixture!I1426,Settings!$G$7,IF(Fixture!G1426=Fixture!I1426,Settings!$G$8,IF(Fixture!G1426&lt;Fixture!I1426,Settings!$G$9,"-"))))</f>
        <v>-</v>
      </c>
      <c r="I1422" s="13" t="str">
        <f>IF(G1422="-","-",IF(Fixture!I1426&gt;Fixture!G1426,Settings!$G$7,IF(Fixture!I1426=Fixture!G1426,Settings!$G$8,IF(Fixture!I1426&lt;Fixture!G1426,Settings!$G$9,"-"))))</f>
        <v>-</v>
      </c>
    </row>
    <row r="1423" spans="3:9" x14ac:dyDescent="0.25">
      <c r="C1423" s="12" t="str">
        <f t="shared" si="46"/>
        <v>-</v>
      </c>
      <c r="D1423" s="9" t="str">
        <f t="shared" si="47"/>
        <v>-</v>
      </c>
      <c r="E1423" s="9" t="str">
        <f>IF(C1423="-","-",IF(D1423=maxgameno+2,"blank row 2",IF(D1423=maxgameno+1,"blank row 1",INDEX(FixtureCode!$B$4:$AH$128,MATCH($C1423,FixtureCode!$B$4:$B$128,0),MATCH("G"&amp;D1423&amp;"-T1",FixtureCode!$B$4:$AH$4,0)))))</f>
        <v>-</v>
      </c>
      <c r="F1423" s="13" t="str">
        <f>IF(C1423="-","-",IF(D1423=maxgameno+2,"blank row 2",IF(D1423=maxgameno+1,"blank row 1",INDEX(FixtureCode!$B$4:$AH$128,MATCH($C1423,FixtureCode!$B$4:$B$128,0),MATCH("G"&amp;D1423&amp;"-T2",FixtureCode!$B$4:$AH$4,0)))))</f>
        <v>-</v>
      </c>
      <c r="G1423" s="12" t="str">
        <f>IF(C1423="-","-",IF(AND(ISNUMBER(Fixture!G1427),ISNUMBER(Fixture!I1427),Fixture!F1427&lt;&gt;"BYE",Fixture!J1427&lt;&gt;"BYE"),"Yes","-"))</f>
        <v>-</v>
      </c>
      <c r="H1423" s="9" t="str">
        <f>IF(G1423="-","-",IF(Fixture!G1427&gt;Fixture!I1427,Settings!$G$7,IF(Fixture!G1427=Fixture!I1427,Settings!$G$8,IF(Fixture!G1427&lt;Fixture!I1427,Settings!$G$9,"-"))))</f>
        <v>-</v>
      </c>
      <c r="I1423" s="13" t="str">
        <f>IF(G1423="-","-",IF(Fixture!I1427&gt;Fixture!G1427,Settings!$G$7,IF(Fixture!I1427=Fixture!G1427,Settings!$G$8,IF(Fixture!I1427&lt;Fixture!G1427,Settings!$G$9,"-"))))</f>
        <v>-</v>
      </c>
    </row>
    <row r="1424" spans="3:9" x14ac:dyDescent="0.25">
      <c r="C1424" s="12" t="str">
        <f t="shared" si="46"/>
        <v>-</v>
      </c>
      <c r="D1424" s="9" t="str">
        <f t="shared" si="47"/>
        <v>-</v>
      </c>
      <c r="E1424" s="9" t="str">
        <f>IF(C1424="-","-",IF(D1424=maxgameno+2,"blank row 2",IF(D1424=maxgameno+1,"blank row 1",INDEX(FixtureCode!$B$4:$AH$128,MATCH($C1424,FixtureCode!$B$4:$B$128,0),MATCH("G"&amp;D1424&amp;"-T1",FixtureCode!$B$4:$AH$4,0)))))</f>
        <v>-</v>
      </c>
      <c r="F1424" s="13" t="str">
        <f>IF(C1424="-","-",IF(D1424=maxgameno+2,"blank row 2",IF(D1424=maxgameno+1,"blank row 1",INDEX(FixtureCode!$B$4:$AH$128,MATCH($C1424,FixtureCode!$B$4:$B$128,0),MATCH("G"&amp;D1424&amp;"-T2",FixtureCode!$B$4:$AH$4,0)))))</f>
        <v>-</v>
      </c>
      <c r="G1424" s="12" t="str">
        <f>IF(C1424="-","-",IF(AND(ISNUMBER(Fixture!G1428),ISNUMBER(Fixture!I1428),Fixture!F1428&lt;&gt;"BYE",Fixture!J1428&lt;&gt;"BYE"),"Yes","-"))</f>
        <v>-</v>
      </c>
      <c r="H1424" s="9" t="str">
        <f>IF(G1424="-","-",IF(Fixture!G1428&gt;Fixture!I1428,Settings!$G$7,IF(Fixture!G1428=Fixture!I1428,Settings!$G$8,IF(Fixture!G1428&lt;Fixture!I1428,Settings!$G$9,"-"))))</f>
        <v>-</v>
      </c>
      <c r="I1424" s="13" t="str">
        <f>IF(G1424="-","-",IF(Fixture!I1428&gt;Fixture!G1428,Settings!$G$7,IF(Fixture!I1428=Fixture!G1428,Settings!$G$8,IF(Fixture!I1428&lt;Fixture!G1428,Settings!$G$9,"-"))))</f>
        <v>-</v>
      </c>
    </row>
    <row r="1425" spans="3:9" x14ac:dyDescent="0.25">
      <c r="C1425" s="12" t="str">
        <f t="shared" si="46"/>
        <v>-</v>
      </c>
      <c r="D1425" s="9" t="str">
        <f t="shared" si="47"/>
        <v>-</v>
      </c>
      <c r="E1425" s="9" t="str">
        <f>IF(C1425="-","-",IF(D1425=maxgameno+2,"blank row 2",IF(D1425=maxgameno+1,"blank row 1",INDEX(FixtureCode!$B$4:$AH$128,MATCH($C1425,FixtureCode!$B$4:$B$128,0),MATCH("G"&amp;D1425&amp;"-T1",FixtureCode!$B$4:$AH$4,0)))))</f>
        <v>-</v>
      </c>
      <c r="F1425" s="13" t="str">
        <f>IF(C1425="-","-",IF(D1425=maxgameno+2,"blank row 2",IF(D1425=maxgameno+1,"blank row 1",INDEX(FixtureCode!$B$4:$AH$128,MATCH($C1425,FixtureCode!$B$4:$B$128,0),MATCH("G"&amp;D1425&amp;"-T2",FixtureCode!$B$4:$AH$4,0)))))</f>
        <v>-</v>
      </c>
      <c r="G1425" s="12" t="str">
        <f>IF(C1425="-","-",IF(AND(ISNUMBER(Fixture!G1429),ISNUMBER(Fixture!I1429),Fixture!F1429&lt;&gt;"BYE",Fixture!J1429&lt;&gt;"BYE"),"Yes","-"))</f>
        <v>-</v>
      </c>
      <c r="H1425" s="9" t="str">
        <f>IF(G1425="-","-",IF(Fixture!G1429&gt;Fixture!I1429,Settings!$G$7,IF(Fixture!G1429=Fixture!I1429,Settings!$G$8,IF(Fixture!G1429&lt;Fixture!I1429,Settings!$G$9,"-"))))</f>
        <v>-</v>
      </c>
      <c r="I1425" s="13" t="str">
        <f>IF(G1425="-","-",IF(Fixture!I1429&gt;Fixture!G1429,Settings!$G$7,IF(Fixture!I1429=Fixture!G1429,Settings!$G$8,IF(Fixture!I1429&lt;Fixture!G1429,Settings!$G$9,"-"))))</f>
        <v>-</v>
      </c>
    </row>
    <row r="1426" spans="3:9" x14ac:dyDescent="0.25">
      <c r="C1426" s="12" t="str">
        <f t="shared" si="46"/>
        <v>-</v>
      </c>
      <c r="D1426" s="9" t="str">
        <f t="shared" si="47"/>
        <v>-</v>
      </c>
      <c r="E1426" s="9" t="str">
        <f>IF(C1426="-","-",IF(D1426=maxgameno+2,"blank row 2",IF(D1426=maxgameno+1,"blank row 1",INDEX(FixtureCode!$B$4:$AH$128,MATCH($C1426,FixtureCode!$B$4:$B$128,0),MATCH("G"&amp;D1426&amp;"-T1",FixtureCode!$B$4:$AH$4,0)))))</f>
        <v>-</v>
      </c>
      <c r="F1426" s="13" t="str">
        <f>IF(C1426="-","-",IF(D1426=maxgameno+2,"blank row 2",IF(D1426=maxgameno+1,"blank row 1",INDEX(FixtureCode!$B$4:$AH$128,MATCH($C1426,FixtureCode!$B$4:$B$128,0),MATCH("G"&amp;D1426&amp;"-T2",FixtureCode!$B$4:$AH$4,0)))))</f>
        <v>-</v>
      </c>
      <c r="G1426" s="12" t="str">
        <f>IF(C1426="-","-",IF(AND(ISNUMBER(Fixture!G1430),ISNUMBER(Fixture!I1430),Fixture!F1430&lt;&gt;"BYE",Fixture!J1430&lt;&gt;"BYE"),"Yes","-"))</f>
        <v>-</v>
      </c>
      <c r="H1426" s="9" t="str">
        <f>IF(G1426="-","-",IF(Fixture!G1430&gt;Fixture!I1430,Settings!$G$7,IF(Fixture!G1430=Fixture!I1430,Settings!$G$8,IF(Fixture!G1430&lt;Fixture!I1430,Settings!$G$9,"-"))))</f>
        <v>-</v>
      </c>
      <c r="I1426" s="13" t="str">
        <f>IF(G1426="-","-",IF(Fixture!I1430&gt;Fixture!G1430,Settings!$G$7,IF(Fixture!I1430=Fixture!G1430,Settings!$G$8,IF(Fixture!I1430&lt;Fixture!G1430,Settings!$G$9,"-"))))</f>
        <v>-</v>
      </c>
    </row>
    <row r="1427" spans="3:9" x14ac:dyDescent="0.25">
      <c r="C1427" s="12" t="str">
        <f t="shared" si="46"/>
        <v>-</v>
      </c>
      <c r="D1427" s="9" t="str">
        <f t="shared" si="47"/>
        <v>-</v>
      </c>
      <c r="E1427" s="9" t="str">
        <f>IF(C1427="-","-",IF(D1427=maxgameno+2,"blank row 2",IF(D1427=maxgameno+1,"blank row 1",INDEX(FixtureCode!$B$4:$AH$128,MATCH($C1427,FixtureCode!$B$4:$B$128,0),MATCH("G"&amp;D1427&amp;"-T1",FixtureCode!$B$4:$AH$4,0)))))</f>
        <v>-</v>
      </c>
      <c r="F1427" s="13" t="str">
        <f>IF(C1427="-","-",IF(D1427=maxgameno+2,"blank row 2",IF(D1427=maxgameno+1,"blank row 1",INDEX(FixtureCode!$B$4:$AH$128,MATCH($C1427,FixtureCode!$B$4:$B$128,0),MATCH("G"&amp;D1427&amp;"-T2",FixtureCode!$B$4:$AH$4,0)))))</f>
        <v>-</v>
      </c>
      <c r="G1427" s="12" t="str">
        <f>IF(C1427="-","-",IF(AND(ISNUMBER(Fixture!G1431),ISNUMBER(Fixture!I1431),Fixture!F1431&lt;&gt;"BYE",Fixture!J1431&lt;&gt;"BYE"),"Yes","-"))</f>
        <v>-</v>
      </c>
      <c r="H1427" s="9" t="str">
        <f>IF(G1427="-","-",IF(Fixture!G1431&gt;Fixture!I1431,Settings!$G$7,IF(Fixture!G1431=Fixture!I1431,Settings!$G$8,IF(Fixture!G1431&lt;Fixture!I1431,Settings!$G$9,"-"))))</f>
        <v>-</v>
      </c>
      <c r="I1427" s="13" t="str">
        <f>IF(G1427="-","-",IF(Fixture!I1431&gt;Fixture!G1431,Settings!$G$7,IF(Fixture!I1431=Fixture!G1431,Settings!$G$8,IF(Fixture!I1431&lt;Fixture!G1431,Settings!$G$9,"-"))))</f>
        <v>-</v>
      </c>
    </row>
    <row r="1428" spans="3:9" x14ac:dyDescent="0.25">
      <c r="C1428" s="12" t="str">
        <f t="shared" si="46"/>
        <v>-</v>
      </c>
      <c r="D1428" s="9" t="str">
        <f t="shared" si="47"/>
        <v>-</v>
      </c>
      <c r="E1428" s="9" t="str">
        <f>IF(C1428="-","-",IF(D1428=maxgameno+2,"blank row 2",IF(D1428=maxgameno+1,"blank row 1",INDEX(FixtureCode!$B$4:$AH$128,MATCH($C1428,FixtureCode!$B$4:$B$128,0),MATCH("G"&amp;D1428&amp;"-T1",FixtureCode!$B$4:$AH$4,0)))))</f>
        <v>-</v>
      </c>
      <c r="F1428" s="13" t="str">
        <f>IF(C1428="-","-",IF(D1428=maxgameno+2,"blank row 2",IF(D1428=maxgameno+1,"blank row 1",INDEX(FixtureCode!$B$4:$AH$128,MATCH($C1428,FixtureCode!$B$4:$B$128,0),MATCH("G"&amp;D1428&amp;"-T2",FixtureCode!$B$4:$AH$4,0)))))</f>
        <v>-</v>
      </c>
      <c r="G1428" s="12" t="str">
        <f>IF(C1428="-","-",IF(AND(ISNUMBER(Fixture!G1432),ISNUMBER(Fixture!I1432),Fixture!F1432&lt;&gt;"BYE",Fixture!J1432&lt;&gt;"BYE"),"Yes","-"))</f>
        <v>-</v>
      </c>
      <c r="H1428" s="9" t="str">
        <f>IF(G1428="-","-",IF(Fixture!G1432&gt;Fixture!I1432,Settings!$G$7,IF(Fixture!G1432=Fixture!I1432,Settings!$G$8,IF(Fixture!G1432&lt;Fixture!I1432,Settings!$G$9,"-"))))</f>
        <v>-</v>
      </c>
      <c r="I1428" s="13" t="str">
        <f>IF(G1428="-","-",IF(Fixture!I1432&gt;Fixture!G1432,Settings!$G$7,IF(Fixture!I1432=Fixture!G1432,Settings!$G$8,IF(Fixture!I1432&lt;Fixture!G1432,Settings!$G$9,"-"))))</f>
        <v>-</v>
      </c>
    </row>
    <row r="1429" spans="3:9" x14ac:dyDescent="0.25">
      <c r="C1429" s="12" t="str">
        <f t="shared" si="46"/>
        <v>-</v>
      </c>
      <c r="D1429" s="9" t="str">
        <f t="shared" si="47"/>
        <v>-</v>
      </c>
      <c r="E1429" s="9" t="str">
        <f>IF(C1429="-","-",IF(D1429=maxgameno+2,"blank row 2",IF(D1429=maxgameno+1,"blank row 1",INDEX(FixtureCode!$B$4:$AH$128,MATCH($C1429,FixtureCode!$B$4:$B$128,0),MATCH("G"&amp;D1429&amp;"-T1",FixtureCode!$B$4:$AH$4,0)))))</f>
        <v>-</v>
      </c>
      <c r="F1429" s="13" t="str">
        <f>IF(C1429="-","-",IF(D1429=maxgameno+2,"blank row 2",IF(D1429=maxgameno+1,"blank row 1",INDEX(FixtureCode!$B$4:$AH$128,MATCH($C1429,FixtureCode!$B$4:$B$128,0),MATCH("G"&amp;D1429&amp;"-T2",FixtureCode!$B$4:$AH$4,0)))))</f>
        <v>-</v>
      </c>
      <c r="G1429" s="12" t="str">
        <f>IF(C1429="-","-",IF(AND(ISNUMBER(Fixture!G1433),ISNUMBER(Fixture!I1433),Fixture!F1433&lt;&gt;"BYE",Fixture!J1433&lt;&gt;"BYE"),"Yes","-"))</f>
        <v>-</v>
      </c>
      <c r="H1429" s="9" t="str">
        <f>IF(G1429="-","-",IF(Fixture!G1433&gt;Fixture!I1433,Settings!$G$7,IF(Fixture!G1433=Fixture!I1433,Settings!$G$8,IF(Fixture!G1433&lt;Fixture!I1433,Settings!$G$9,"-"))))</f>
        <v>-</v>
      </c>
      <c r="I1429" s="13" t="str">
        <f>IF(G1429="-","-",IF(Fixture!I1433&gt;Fixture!G1433,Settings!$G$7,IF(Fixture!I1433=Fixture!G1433,Settings!$G$8,IF(Fixture!I1433&lt;Fixture!G1433,Settings!$G$9,"-"))))</f>
        <v>-</v>
      </c>
    </row>
    <row r="1430" spans="3:9" x14ac:dyDescent="0.25">
      <c r="C1430" s="12" t="str">
        <f t="shared" si="46"/>
        <v>-</v>
      </c>
      <c r="D1430" s="9" t="str">
        <f t="shared" si="47"/>
        <v>-</v>
      </c>
      <c r="E1430" s="9" t="str">
        <f>IF(C1430="-","-",IF(D1430=maxgameno+2,"blank row 2",IF(D1430=maxgameno+1,"blank row 1",INDEX(FixtureCode!$B$4:$AH$128,MATCH($C1430,FixtureCode!$B$4:$B$128,0),MATCH("G"&amp;D1430&amp;"-T1",FixtureCode!$B$4:$AH$4,0)))))</f>
        <v>-</v>
      </c>
      <c r="F1430" s="13" t="str">
        <f>IF(C1430="-","-",IF(D1430=maxgameno+2,"blank row 2",IF(D1430=maxgameno+1,"blank row 1",INDEX(FixtureCode!$B$4:$AH$128,MATCH($C1430,FixtureCode!$B$4:$B$128,0),MATCH("G"&amp;D1430&amp;"-T2",FixtureCode!$B$4:$AH$4,0)))))</f>
        <v>-</v>
      </c>
      <c r="G1430" s="12" t="str">
        <f>IF(C1430="-","-",IF(AND(ISNUMBER(Fixture!G1434),ISNUMBER(Fixture!I1434),Fixture!F1434&lt;&gt;"BYE",Fixture!J1434&lt;&gt;"BYE"),"Yes","-"))</f>
        <v>-</v>
      </c>
      <c r="H1430" s="9" t="str">
        <f>IF(G1430="-","-",IF(Fixture!G1434&gt;Fixture!I1434,Settings!$G$7,IF(Fixture!G1434=Fixture!I1434,Settings!$G$8,IF(Fixture!G1434&lt;Fixture!I1434,Settings!$G$9,"-"))))</f>
        <v>-</v>
      </c>
      <c r="I1430" s="13" t="str">
        <f>IF(G1430="-","-",IF(Fixture!I1434&gt;Fixture!G1434,Settings!$G$7,IF(Fixture!I1434=Fixture!G1434,Settings!$G$8,IF(Fixture!I1434&lt;Fixture!G1434,Settings!$G$9,"-"))))</f>
        <v>-</v>
      </c>
    </row>
    <row r="1431" spans="3:9" x14ac:dyDescent="0.25">
      <c r="C1431" s="12" t="str">
        <f t="shared" si="46"/>
        <v>-</v>
      </c>
      <c r="D1431" s="9" t="str">
        <f t="shared" si="47"/>
        <v>-</v>
      </c>
      <c r="E1431" s="9" t="str">
        <f>IF(C1431="-","-",IF(D1431=maxgameno+2,"blank row 2",IF(D1431=maxgameno+1,"blank row 1",INDEX(FixtureCode!$B$4:$AH$128,MATCH($C1431,FixtureCode!$B$4:$B$128,0),MATCH("G"&amp;D1431&amp;"-T1",FixtureCode!$B$4:$AH$4,0)))))</f>
        <v>-</v>
      </c>
      <c r="F1431" s="13" t="str">
        <f>IF(C1431="-","-",IF(D1431=maxgameno+2,"blank row 2",IF(D1431=maxgameno+1,"blank row 1",INDEX(FixtureCode!$B$4:$AH$128,MATCH($C1431,FixtureCode!$B$4:$B$128,0),MATCH("G"&amp;D1431&amp;"-T2",FixtureCode!$B$4:$AH$4,0)))))</f>
        <v>-</v>
      </c>
      <c r="G1431" s="12" t="str">
        <f>IF(C1431="-","-",IF(AND(ISNUMBER(Fixture!G1435),ISNUMBER(Fixture!I1435),Fixture!F1435&lt;&gt;"BYE",Fixture!J1435&lt;&gt;"BYE"),"Yes","-"))</f>
        <v>-</v>
      </c>
      <c r="H1431" s="9" t="str">
        <f>IF(G1431="-","-",IF(Fixture!G1435&gt;Fixture!I1435,Settings!$G$7,IF(Fixture!G1435=Fixture!I1435,Settings!$G$8,IF(Fixture!G1435&lt;Fixture!I1435,Settings!$G$9,"-"))))</f>
        <v>-</v>
      </c>
      <c r="I1431" s="13" t="str">
        <f>IF(G1431="-","-",IF(Fixture!I1435&gt;Fixture!G1435,Settings!$G$7,IF(Fixture!I1435=Fixture!G1435,Settings!$G$8,IF(Fixture!I1435&lt;Fixture!G1435,Settings!$G$9,"-"))))</f>
        <v>-</v>
      </c>
    </row>
    <row r="1432" spans="3:9" x14ac:dyDescent="0.25">
      <c r="C1432" s="12" t="str">
        <f t="shared" si="46"/>
        <v>-</v>
      </c>
      <c r="D1432" s="9" t="str">
        <f t="shared" si="47"/>
        <v>-</v>
      </c>
      <c r="E1432" s="9" t="str">
        <f>IF(C1432="-","-",IF(D1432=maxgameno+2,"blank row 2",IF(D1432=maxgameno+1,"blank row 1",INDEX(FixtureCode!$B$4:$AH$128,MATCH($C1432,FixtureCode!$B$4:$B$128,0),MATCH("G"&amp;D1432&amp;"-T1",FixtureCode!$B$4:$AH$4,0)))))</f>
        <v>-</v>
      </c>
      <c r="F1432" s="13" t="str">
        <f>IF(C1432="-","-",IF(D1432=maxgameno+2,"blank row 2",IF(D1432=maxgameno+1,"blank row 1",INDEX(FixtureCode!$B$4:$AH$128,MATCH($C1432,FixtureCode!$B$4:$B$128,0),MATCH("G"&amp;D1432&amp;"-T2",FixtureCode!$B$4:$AH$4,0)))))</f>
        <v>-</v>
      </c>
      <c r="G1432" s="12" t="str">
        <f>IF(C1432="-","-",IF(AND(ISNUMBER(Fixture!G1436),ISNUMBER(Fixture!I1436),Fixture!F1436&lt;&gt;"BYE",Fixture!J1436&lt;&gt;"BYE"),"Yes","-"))</f>
        <v>-</v>
      </c>
      <c r="H1432" s="9" t="str">
        <f>IF(G1432="-","-",IF(Fixture!G1436&gt;Fixture!I1436,Settings!$G$7,IF(Fixture!G1436=Fixture!I1436,Settings!$G$8,IF(Fixture!G1436&lt;Fixture!I1436,Settings!$G$9,"-"))))</f>
        <v>-</v>
      </c>
      <c r="I1432" s="13" t="str">
        <f>IF(G1432="-","-",IF(Fixture!I1436&gt;Fixture!G1436,Settings!$G$7,IF(Fixture!I1436=Fixture!G1436,Settings!$G$8,IF(Fixture!I1436&lt;Fixture!G1436,Settings!$G$9,"-"))))</f>
        <v>-</v>
      </c>
    </row>
    <row r="1433" spans="3:9" x14ac:dyDescent="0.25">
      <c r="C1433" s="12" t="str">
        <f t="shared" si="46"/>
        <v>-</v>
      </c>
      <c r="D1433" s="9" t="str">
        <f t="shared" si="47"/>
        <v>-</v>
      </c>
      <c r="E1433" s="9" t="str">
        <f>IF(C1433="-","-",IF(D1433=maxgameno+2,"blank row 2",IF(D1433=maxgameno+1,"blank row 1",INDEX(FixtureCode!$B$4:$AH$128,MATCH($C1433,FixtureCode!$B$4:$B$128,0),MATCH("G"&amp;D1433&amp;"-T1",FixtureCode!$B$4:$AH$4,0)))))</f>
        <v>-</v>
      </c>
      <c r="F1433" s="13" t="str">
        <f>IF(C1433="-","-",IF(D1433=maxgameno+2,"blank row 2",IF(D1433=maxgameno+1,"blank row 1",INDEX(FixtureCode!$B$4:$AH$128,MATCH($C1433,FixtureCode!$B$4:$B$128,0),MATCH("G"&amp;D1433&amp;"-T2",FixtureCode!$B$4:$AH$4,0)))))</f>
        <v>-</v>
      </c>
      <c r="G1433" s="12" t="str">
        <f>IF(C1433="-","-",IF(AND(ISNUMBER(Fixture!G1437),ISNUMBER(Fixture!I1437),Fixture!F1437&lt;&gt;"BYE",Fixture!J1437&lt;&gt;"BYE"),"Yes","-"))</f>
        <v>-</v>
      </c>
      <c r="H1433" s="9" t="str">
        <f>IF(G1433="-","-",IF(Fixture!G1437&gt;Fixture!I1437,Settings!$G$7,IF(Fixture!G1437=Fixture!I1437,Settings!$G$8,IF(Fixture!G1437&lt;Fixture!I1437,Settings!$G$9,"-"))))</f>
        <v>-</v>
      </c>
      <c r="I1433" s="13" t="str">
        <f>IF(G1433="-","-",IF(Fixture!I1437&gt;Fixture!G1437,Settings!$G$7,IF(Fixture!I1437=Fixture!G1437,Settings!$G$8,IF(Fixture!I1437&lt;Fixture!G1437,Settings!$G$9,"-"))))</f>
        <v>-</v>
      </c>
    </row>
    <row r="1434" spans="3:9" x14ac:dyDescent="0.25">
      <c r="C1434" s="12" t="str">
        <f t="shared" si="46"/>
        <v>-</v>
      </c>
      <c r="D1434" s="9" t="str">
        <f t="shared" si="47"/>
        <v>-</v>
      </c>
      <c r="E1434" s="9" t="str">
        <f>IF(C1434="-","-",IF(D1434=maxgameno+2,"blank row 2",IF(D1434=maxgameno+1,"blank row 1",INDEX(FixtureCode!$B$4:$AH$128,MATCH($C1434,FixtureCode!$B$4:$B$128,0),MATCH("G"&amp;D1434&amp;"-T1",FixtureCode!$B$4:$AH$4,0)))))</f>
        <v>-</v>
      </c>
      <c r="F1434" s="13" t="str">
        <f>IF(C1434="-","-",IF(D1434=maxgameno+2,"blank row 2",IF(D1434=maxgameno+1,"blank row 1",INDEX(FixtureCode!$B$4:$AH$128,MATCH($C1434,FixtureCode!$B$4:$B$128,0),MATCH("G"&amp;D1434&amp;"-T2",FixtureCode!$B$4:$AH$4,0)))))</f>
        <v>-</v>
      </c>
      <c r="G1434" s="12" t="str">
        <f>IF(C1434="-","-",IF(AND(ISNUMBER(Fixture!G1438),ISNUMBER(Fixture!I1438),Fixture!F1438&lt;&gt;"BYE",Fixture!J1438&lt;&gt;"BYE"),"Yes","-"))</f>
        <v>-</v>
      </c>
      <c r="H1434" s="9" t="str">
        <f>IF(G1434="-","-",IF(Fixture!G1438&gt;Fixture!I1438,Settings!$G$7,IF(Fixture!G1438=Fixture!I1438,Settings!$G$8,IF(Fixture!G1438&lt;Fixture!I1438,Settings!$G$9,"-"))))</f>
        <v>-</v>
      </c>
      <c r="I1434" s="13" t="str">
        <f>IF(G1434="-","-",IF(Fixture!I1438&gt;Fixture!G1438,Settings!$G$7,IF(Fixture!I1438=Fixture!G1438,Settings!$G$8,IF(Fixture!I1438&lt;Fixture!G1438,Settings!$G$9,"-"))))</f>
        <v>-</v>
      </c>
    </row>
    <row r="1435" spans="3:9" x14ac:dyDescent="0.25">
      <c r="C1435" s="12" t="str">
        <f t="shared" si="46"/>
        <v>-</v>
      </c>
      <c r="D1435" s="9" t="str">
        <f t="shared" si="47"/>
        <v>-</v>
      </c>
      <c r="E1435" s="9" t="str">
        <f>IF(C1435="-","-",IF(D1435=maxgameno+2,"blank row 2",IF(D1435=maxgameno+1,"blank row 1",INDEX(FixtureCode!$B$4:$AH$128,MATCH($C1435,FixtureCode!$B$4:$B$128,0),MATCH("G"&amp;D1435&amp;"-T1",FixtureCode!$B$4:$AH$4,0)))))</f>
        <v>-</v>
      </c>
      <c r="F1435" s="13" t="str">
        <f>IF(C1435="-","-",IF(D1435=maxgameno+2,"blank row 2",IF(D1435=maxgameno+1,"blank row 1",INDEX(FixtureCode!$B$4:$AH$128,MATCH($C1435,FixtureCode!$B$4:$B$128,0),MATCH("G"&amp;D1435&amp;"-T2",FixtureCode!$B$4:$AH$4,0)))))</f>
        <v>-</v>
      </c>
      <c r="G1435" s="12" t="str">
        <f>IF(C1435="-","-",IF(AND(ISNUMBER(Fixture!G1439),ISNUMBER(Fixture!I1439),Fixture!F1439&lt;&gt;"BYE",Fixture!J1439&lt;&gt;"BYE"),"Yes","-"))</f>
        <v>-</v>
      </c>
      <c r="H1435" s="9" t="str">
        <f>IF(G1435="-","-",IF(Fixture!G1439&gt;Fixture!I1439,Settings!$G$7,IF(Fixture!G1439=Fixture!I1439,Settings!$G$8,IF(Fixture!G1439&lt;Fixture!I1439,Settings!$G$9,"-"))))</f>
        <v>-</v>
      </c>
      <c r="I1435" s="13" t="str">
        <f>IF(G1435="-","-",IF(Fixture!I1439&gt;Fixture!G1439,Settings!$G$7,IF(Fixture!I1439=Fixture!G1439,Settings!$G$8,IF(Fixture!I1439&lt;Fixture!G1439,Settings!$G$9,"-"))))</f>
        <v>-</v>
      </c>
    </row>
    <row r="1436" spans="3:9" x14ac:dyDescent="0.25">
      <c r="C1436" s="12" t="str">
        <f t="shared" si="46"/>
        <v>-</v>
      </c>
      <c r="D1436" s="9" t="str">
        <f t="shared" si="47"/>
        <v>-</v>
      </c>
      <c r="E1436" s="9" t="str">
        <f>IF(C1436="-","-",IF(D1436=maxgameno+2,"blank row 2",IF(D1436=maxgameno+1,"blank row 1",INDEX(FixtureCode!$B$4:$AH$128,MATCH($C1436,FixtureCode!$B$4:$B$128,0),MATCH("G"&amp;D1436&amp;"-T1",FixtureCode!$B$4:$AH$4,0)))))</f>
        <v>-</v>
      </c>
      <c r="F1436" s="13" t="str">
        <f>IF(C1436="-","-",IF(D1436=maxgameno+2,"blank row 2",IF(D1436=maxgameno+1,"blank row 1",INDEX(FixtureCode!$B$4:$AH$128,MATCH($C1436,FixtureCode!$B$4:$B$128,0),MATCH("G"&amp;D1436&amp;"-T2",FixtureCode!$B$4:$AH$4,0)))))</f>
        <v>-</v>
      </c>
      <c r="G1436" s="12" t="str">
        <f>IF(C1436="-","-",IF(AND(ISNUMBER(Fixture!G1440),ISNUMBER(Fixture!I1440),Fixture!F1440&lt;&gt;"BYE",Fixture!J1440&lt;&gt;"BYE"),"Yes","-"))</f>
        <v>-</v>
      </c>
      <c r="H1436" s="9" t="str">
        <f>IF(G1436="-","-",IF(Fixture!G1440&gt;Fixture!I1440,Settings!$G$7,IF(Fixture!G1440=Fixture!I1440,Settings!$G$8,IF(Fixture!G1440&lt;Fixture!I1440,Settings!$G$9,"-"))))</f>
        <v>-</v>
      </c>
      <c r="I1436" s="13" t="str">
        <f>IF(G1436="-","-",IF(Fixture!I1440&gt;Fixture!G1440,Settings!$G$7,IF(Fixture!I1440=Fixture!G1440,Settings!$G$8,IF(Fixture!I1440&lt;Fixture!G1440,Settings!$G$9,"-"))))</f>
        <v>-</v>
      </c>
    </row>
    <row r="1437" spans="3:9" x14ac:dyDescent="0.25">
      <c r="C1437" s="12" t="str">
        <f t="shared" si="46"/>
        <v>-</v>
      </c>
      <c r="D1437" s="9" t="str">
        <f t="shared" si="47"/>
        <v>-</v>
      </c>
      <c r="E1437" s="9" t="str">
        <f>IF(C1437="-","-",IF(D1437=maxgameno+2,"blank row 2",IF(D1437=maxgameno+1,"blank row 1",INDEX(FixtureCode!$B$4:$AH$128,MATCH($C1437,FixtureCode!$B$4:$B$128,0),MATCH("G"&amp;D1437&amp;"-T1",FixtureCode!$B$4:$AH$4,0)))))</f>
        <v>-</v>
      </c>
      <c r="F1437" s="13" t="str">
        <f>IF(C1437="-","-",IF(D1437=maxgameno+2,"blank row 2",IF(D1437=maxgameno+1,"blank row 1",INDEX(FixtureCode!$B$4:$AH$128,MATCH($C1437,FixtureCode!$B$4:$B$128,0),MATCH("G"&amp;D1437&amp;"-T2",FixtureCode!$B$4:$AH$4,0)))))</f>
        <v>-</v>
      </c>
      <c r="G1437" s="12" t="str">
        <f>IF(C1437="-","-",IF(AND(ISNUMBER(Fixture!G1441),ISNUMBER(Fixture!I1441),Fixture!F1441&lt;&gt;"BYE",Fixture!J1441&lt;&gt;"BYE"),"Yes","-"))</f>
        <v>-</v>
      </c>
      <c r="H1437" s="9" t="str">
        <f>IF(G1437="-","-",IF(Fixture!G1441&gt;Fixture!I1441,Settings!$G$7,IF(Fixture!G1441=Fixture!I1441,Settings!$G$8,IF(Fixture!G1441&lt;Fixture!I1441,Settings!$G$9,"-"))))</f>
        <v>-</v>
      </c>
      <c r="I1437" s="13" t="str">
        <f>IF(G1437="-","-",IF(Fixture!I1441&gt;Fixture!G1441,Settings!$G$7,IF(Fixture!I1441=Fixture!G1441,Settings!$G$8,IF(Fixture!I1441&lt;Fixture!G1441,Settings!$G$9,"-"))))</f>
        <v>-</v>
      </c>
    </row>
    <row r="1438" spans="3:9" x14ac:dyDescent="0.25">
      <c r="C1438" s="12" t="str">
        <f t="shared" si="46"/>
        <v>-</v>
      </c>
      <c r="D1438" s="9" t="str">
        <f t="shared" si="47"/>
        <v>-</v>
      </c>
      <c r="E1438" s="9" t="str">
        <f>IF(C1438="-","-",IF(D1438=maxgameno+2,"blank row 2",IF(D1438=maxgameno+1,"blank row 1",INDEX(FixtureCode!$B$4:$AH$128,MATCH($C1438,FixtureCode!$B$4:$B$128,0),MATCH("G"&amp;D1438&amp;"-T1",FixtureCode!$B$4:$AH$4,0)))))</f>
        <v>-</v>
      </c>
      <c r="F1438" s="13" t="str">
        <f>IF(C1438="-","-",IF(D1438=maxgameno+2,"blank row 2",IF(D1438=maxgameno+1,"blank row 1",INDEX(FixtureCode!$B$4:$AH$128,MATCH($C1438,FixtureCode!$B$4:$B$128,0),MATCH("G"&amp;D1438&amp;"-T2",FixtureCode!$B$4:$AH$4,0)))))</f>
        <v>-</v>
      </c>
      <c r="G1438" s="12" t="str">
        <f>IF(C1438="-","-",IF(AND(ISNUMBER(Fixture!G1442),ISNUMBER(Fixture!I1442),Fixture!F1442&lt;&gt;"BYE",Fixture!J1442&lt;&gt;"BYE"),"Yes","-"))</f>
        <v>-</v>
      </c>
      <c r="H1438" s="9" t="str">
        <f>IF(G1438="-","-",IF(Fixture!G1442&gt;Fixture!I1442,Settings!$G$7,IF(Fixture!G1442=Fixture!I1442,Settings!$G$8,IF(Fixture!G1442&lt;Fixture!I1442,Settings!$G$9,"-"))))</f>
        <v>-</v>
      </c>
      <c r="I1438" s="13" t="str">
        <f>IF(G1438="-","-",IF(Fixture!I1442&gt;Fixture!G1442,Settings!$G$7,IF(Fixture!I1442=Fixture!G1442,Settings!$G$8,IF(Fixture!I1442&lt;Fixture!G1442,Settings!$G$9,"-"))))</f>
        <v>-</v>
      </c>
    </row>
    <row r="1439" spans="3:9" x14ac:dyDescent="0.25">
      <c r="C1439" s="12" t="str">
        <f t="shared" si="46"/>
        <v>-</v>
      </c>
      <c r="D1439" s="9" t="str">
        <f t="shared" si="47"/>
        <v>-</v>
      </c>
      <c r="E1439" s="9" t="str">
        <f>IF(C1439="-","-",IF(D1439=maxgameno+2,"blank row 2",IF(D1439=maxgameno+1,"blank row 1",INDEX(FixtureCode!$B$4:$AH$128,MATCH($C1439,FixtureCode!$B$4:$B$128,0),MATCH("G"&amp;D1439&amp;"-T1",FixtureCode!$B$4:$AH$4,0)))))</f>
        <v>-</v>
      </c>
      <c r="F1439" s="13" t="str">
        <f>IF(C1439="-","-",IF(D1439=maxgameno+2,"blank row 2",IF(D1439=maxgameno+1,"blank row 1",INDEX(FixtureCode!$B$4:$AH$128,MATCH($C1439,FixtureCode!$B$4:$B$128,0),MATCH("G"&amp;D1439&amp;"-T2",FixtureCode!$B$4:$AH$4,0)))))</f>
        <v>-</v>
      </c>
      <c r="G1439" s="12" t="str">
        <f>IF(C1439="-","-",IF(AND(ISNUMBER(Fixture!G1443),ISNUMBER(Fixture!I1443),Fixture!F1443&lt;&gt;"BYE",Fixture!J1443&lt;&gt;"BYE"),"Yes","-"))</f>
        <v>-</v>
      </c>
      <c r="H1439" s="9" t="str">
        <f>IF(G1439="-","-",IF(Fixture!G1443&gt;Fixture!I1443,Settings!$G$7,IF(Fixture!G1443=Fixture!I1443,Settings!$G$8,IF(Fixture!G1443&lt;Fixture!I1443,Settings!$G$9,"-"))))</f>
        <v>-</v>
      </c>
      <c r="I1439" s="13" t="str">
        <f>IF(G1439="-","-",IF(Fixture!I1443&gt;Fixture!G1443,Settings!$G$7,IF(Fixture!I1443=Fixture!G1443,Settings!$G$8,IF(Fixture!I1443&lt;Fixture!G1443,Settings!$G$9,"-"))))</f>
        <v>-</v>
      </c>
    </row>
    <row r="1440" spans="3:9" x14ac:dyDescent="0.25">
      <c r="C1440" s="12" t="str">
        <f t="shared" si="46"/>
        <v>-</v>
      </c>
      <c r="D1440" s="9" t="str">
        <f t="shared" si="47"/>
        <v>-</v>
      </c>
      <c r="E1440" s="9" t="str">
        <f>IF(C1440="-","-",IF(D1440=maxgameno+2,"blank row 2",IF(D1440=maxgameno+1,"blank row 1",INDEX(FixtureCode!$B$4:$AH$128,MATCH($C1440,FixtureCode!$B$4:$B$128,0),MATCH("G"&amp;D1440&amp;"-T1",FixtureCode!$B$4:$AH$4,0)))))</f>
        <v>-</v>
      </c>
      <c r="F1440" s="13" t="str">
        <f>IF(C1440="-","-",IF(D1440=maxgameno+2,"blank row 2",IF(D1440=maxgameno+1,"blank row 1",INDEX(FixtureCode!$B$4:$AH$128,MATCH($C1440,FixtureCode!$B$4:$B$128,0),MATCH("G"&amp;D1440&amp;"-T2",FixtureCode!$B$4:$AH$4,0)))))</f>
        <v>-</v>
      </c>
      <c r="G1440" s="12" t="str">
        <f>IF(C1440="-","-",IF(AND(ISNUMBER(Fixture!G1444),ISNUMBER(Fixture!I1444),Fixture!F1444&lt;&gt;"BYE",Fixture!J1444&lt;&gt;"BYE"),"Yes","-"))</f>
        <v>-</v>
      </c>
      <c r="H1440" s="9" t="str">
        <f>IF(G1440="-","-",IF(Fixture!G1444&gt;Fixture!I1444,Settings!$G$7,IF(Fixture!G1444=Fixture!I1444,Settings!$G$8,IF(Fixture!G1444&lt;Fixture!I1444,Settings!$G$9,"-"))))</f>
        <v>-</v>
      </c>
      <c r="I1440" s="13" t="str">
        <f>IF(G1440="-","-",IF(Fixture!I1444&gt;Fixture!G1444,Settings!$G$7,IF(Fixture!I1444=Fixture!G1444,Settings!$G$8,IF(Fixture!I1444&lt;Fixture!G1444,Settings!$G$9,"-"))))</f>
        <v>-</v>
      </c>
    </row>
    <row r="1441" spans="3:9" x14ac:dyDescent="0.25">
      <c r="C1441" s="12" t="str">
        <f t="shared" si="46"/>
        <v>-</v>
      </c>
      <c r="D1441" s="9" t="str">
        <f t="shared" si="47"/>
        <v>-</v>
      </c>
      <c r="E1441" s="9" t="str">
        <f>IF(C1441="-","-",IF(D1441=maxgameno+2,"blank row 2",IF(D1441=maxgameno+1,"blank row 1",INDEX(FixtureCode!$B$4:$AH$128,MATCH($C1441,FixtureCode!$B$4:$B$128,0),MATCH("G"&amp;D1441&amp;"-T1",FixtureCode!$B$4:$AH$4,0)))))</f>
        <v>-</v>
      </c>
      <c r="F1441" s="13" t="str">
        <f>IF(C1441="-","-",IF(D1441=maxgameno+2,"blank row 2",IF(D1441=maxgameno+1,"blank row 1",INDEX(FixtureCode!$B$4:$AH$128,MATCH($C1441,FixtureCode!$B$4:$B$128,0),MATCH("G"&amp;D1441&amp;"-T2",FixtureCode!$B$4:$AH$4,0)))))</f>
        <v>-</v>
      </c>
      <c r="G1441" s="12" t="str">
        <f>IF(C1441="-","-",IF(AND(ISNUMBER(Fixture!G1445),ISNUMBER(Fixture!I1445),Fixture!F1445&lt;&gt;"BYE",Fixture!J1445&lt;&gt;"BYE"),"Yes","-"))</f>
        <v>-</v>
      </c>
      <c r="H1441" s="9" t="str">
        <f>IF(G1441="-","-",IF(Fixture!G1445&gt;Fixture!I1445,Settings!$G$7,IF(Fixture!G1445=Fixture!I1445,Settings!$G$8,IF(Fixture!G1445&lt;Fixture!I1445,Settings!$G$9,"-"))))</f>
        <v>-</v>
      </c>
      <c r="I1441" s="13" t="str">
        <f>IF(G1441="-","-",IF(Fixture!I1445&gt;Fixture!G1445,Settings!$G$7,IF(Fixture!I1445=Fixture!G1445,Settings!$G$8,IF(Fixture!I1445&lt;Fixture!G1445,Settings!$G$9,"-"))))</f>
        <v>-</v>
      </c>
    </row>
    <row r="1442" spans="3:9" x14ac:dyDescent="0.25">
      <c r="C1442" s="12" t="str">
        <f t="shared" si="46"/>
        <v>-</v>
      </c>
      <c r="D1442" s="9" t="str">
        <f t="shared" si="47"/>
        <v>-</v>
      </c>
      <c r="E1442" s="9" t="str">
        <f>IF(C1442="-","-",IF(D1442=maxgameno+2,"blank row 2",IF(D1442=maxgameno+1,"blank row 1",INDEX(FixtureCode!$B$4:$AH$128,MATCH($C1442,FixtureCode!$B$4:$B$128,0),MATCH("G"&amp;D1442&amp;"-T1",FixtureCode!$B$4:$AH$4,0)))))</f>
        <v>-</v>
      </c>
      <c r="F1442" s="13" t="str">
        <f>IF(C1442="-","-",IF(D1442=maxgameno+2,"blank row 2",IF(D1442=maxgameno+1,"blank row 1",INDEX(FixtureCode!$B$4:$AH$128,MATCH($C1442,FixtureCode!$B$4:$B$128,0),MATCH("G"&amp;D1442&amp;"-T2",FixtureCode!$B$4:$AH$4,0)))))</f>
        <v>-</v>
      </c>
      <c r="G1442" s="12" t="str">
        <f>IF(C1442="-","-",IF(AND(ISNUMBER(Fixture!G1446),ISNUMBER(Fixture!I1446),Fixture!F1446&lt;&gt;"BYE",Fixture!J1446&lt;&gt;"BYE"),"Yes","-"))</f>
        <v>-</v>
      </c>
      <c r="H1442" s="9" t="str">
        <f>IF(G1442="-","-",IF(Fixture!G1446&gt;Fixture!I1446,Settings!$G$7,IF(Fixture!G1446=Fixture!I1446,Settings!$G$8,IF(Fixture!G1446&lt;Fixture!I1446,Settings!$G$9,"-"))))</f>
        <v>-</v>
      </c>
      <c r="I1442" s="13" t="str">
        <f>IF(G1442="-","-",IF(Fixture!I1446&gt;Fixture!G1446,Settings!$G$7,IF(Fixture!I1446=Fixture!G1446,Settings!$G$8,IF(Fixture!I1446&lt;Fixture!G1446,Settings!$G$9,"-"))))</f>
        <v>-</v>
      </c>
    </row>
    <row r="1443" spans="3:9" x14ac:dyDescent="0.25">
      <c r="C1443" s="12" t="str">
        <f t="shared" si="46"/>
        <v>-</v>
      </c>
      <c r="D1443" s="9" t="str">
        <f t="shared" si="47"/>
        <v>-</v>
      </c>
      <c r="E1443" s="9" t="str">
        <f>IF(C1443="-","-",IF(D1443=maxgameno+2,"blank row 2",IF(D1443=maxgameno+1,"blank row 1",INDEX(FixtureCode!$B$4:$AH$128,MATCH($C1443,FixtureCode!$B$4:$B$128,0),MATCH("G"&amp;D1443&amp;"-T1",FixtureCode!$B$4:$AH$4,0)))))</f>
        <v>-</v>
      </c>
      <c r="F1443" s="13" t="str">
        <f>IF(C1443="-","-",IF(D1443=maxgameno+2,"blank row 2",IF(D1443=maxgameno+1,"blank row 1",INDEX(FixtureCode!$B$4:$AH$128,MATCH($C1443,FixtureCode!$B$4:$B$128,0),MATCH("G"&amp;D1443&amp;"-T2",FixtureCode!$B$4:$AH$4,0)))))</f>
        <v>-</v>
      </c>
      <c r="G1443" s="12" t="str">
        <f>IF(C1443="-","-",IF(AND(ISNUMBER(Fixture!G1447),ISNUMBER(Fixture!I1447),Fixture!F1447&lt;&gt;"BYE",Fixture!J1447&lt;&gt;"BYE"),"Yes","-"))</f>
        <v>-</v>
      </c>
      <c r="H1443" s="9" t="str">
        <f>IF(G1443="-","-",IF(Fixture!G1447&gt;Fixture!I1447,Settings!$G$7,IF(Fixture!G1447=Fixture!I1447,Settings!$G$8,IF(Fixture!G1447&lt;Fixture!I1447,Settings!$G$9,"-"))))</f>
        <v>-</v>
      </c>
      <c r="I1443" s="13" t="str">
        <f>IF(G1443="-","-",IF(Fixture!I1447&gt;Fixture!G1447,Settings!$G$7,IF(Fixture!I1447=Fixture!G1447,Settings!$G$8,IF(Fixture!I1447&lt;Fixture!G1447,Settings!$G$9,"-"))))</f>
        <v>-</v>
      </c>
    </row>
    <row r="1444" spans="3:9" x14ac:dyDescent="0.25">
      <c r="C1444" s="12" t="str">
        <f t="shared" si="46"/>
        <v>-</v>
      </c>
      <c r="D1444" s="9" t="str">
        <f t="shared" si="47"/>
        <v>-</v>
      </c>
      <c r="E1444" s="9" t="str">
        <f>IF(C1444="-","-",IF(D1444=maxgameno+2,"blank row 2",IF(D1444=maxgameno+1,"blank row 1",INDEX(FixtureCode!$B$4:$AH$128,MATCH($C1444,FixtureCode!$B$4:$B$128,0),MATCH("G"&amp;D1444&amp;"-T1",FixtureCode!$B$4:$AH$4,0)))))</f>
        <v>-</v>
      </c>
      <c r="F1444" s="13" t="str">
        <f>IF(C1444="-","-",IF(D1444=maxgameno+2,"blank row 2",IF(D1444=maxgameno+1,"blank row 1",INDEX(FixtureCode!$B$4:$AH$128,MATCH($C1444,FixtureCode!$B$4:$B$128,0),MATCH("G"&amp;D1444&amp;"-T2",FixtureCode!$B$4:$AH$4,0)))))</f>
        <v>-</v>
      </c>
      <c r="G1444" s="12" t="str">
        <f>IF(C1444="-","-",IF(AND(ISNUMBER(Fixture!G1448),ISNUMBER(Fixture!I1448),Fixture!F1448&lt;&gt;"BYE",Fixture!J1448&lt;&gt;"BYE"),"Yes","-"))</f>
        <v>-</v>
      </c>
      <c r="H1444" s="9" t="str">
        <f>IF(G1444="-","-",IF(Fixture!G1448&gt;Fixture!I1448,Settings!$G$7,IF(Fixture!G1448=Fixture!I1448,Settings!$G$8,IF(Fixture!G1448&lt;Fixture!I1448,Settings!$G$9,"-"))))</f>
        <v>-</v>
      </c>
      <c r="I1444" s="13" t="str">
        <f>IF(G1444="-","-",IF(Fixture!I1448&gt;Fixture!G1448,Settings!$G$7,IF(Fixture!I1448=Fixture!G1448,Settings!$G$8,IF(Fixture!I1448&lt;Fixture!G1448,Settings!$G$9,"-"))))</f>
        <v>-</v>
      </c>
    </row>
    <row r="1445" spans="3:9" x14ac:dyDescent="0.25">
      <c r="C1445" s="12" t="str">
        <f t="shared" si="46"/>
        <v>-</v>
      </c>
      <c r="D1445" s="9" t="str">
        <f t="shared" si="47"/>
        <v>-</v>
      </c>
      <c r="E1445" s="9" t="str">
        <f>IF(C1445="-","-",IF(D1445=maxgameno+2,"blank row 2",IF(D1445=maxgameno+1,"blank row 1",INDEX(FixtureCode!$B$4:$AH$128,MATCH($C1445,FixtureCode!$B$4:$B$128,0),MATCH("G"&amp;D1445&amp;"-T1",FixtureCode!$B$4:$AH$4,0)))))</f>
        <v>-</v>
      </c>
      <c r="F1445" s="13" t="str">
        <f>IF(C1445="-","-",IF(D1445=maxgameno+2,"blank row 2",IF(D1445=maxgameno+1,"blank row 1",INDEX(FixtureCode!$B$4:$AH$128,MATCH($C1445,FixtureCode!$B$4:$B$128,0),MATCH("G"&amp;D1445&amp;"-T2",FixtureCode!$B$4:$AH$4,0)))))</f>
        <v>-</v>
      </c>
      <c r="G1445" s="12" t="str">
        <f>IF(C1445="-","-",IF(AND(ISNUMBER(Fixture!G1449),ISNUMBER(Fixture!I1449),Fixture!F1449&lt;&gt;"BYE",Fixture!J1449&lt;&gt;"BYE"),"Yes","-"))</f>
        <v>-</v>
      </c>
      <c r="H1445" s="9" t="str">
        <f>IF(G1445="-","-",IF(Fixture!G1449&gt;Fixture!I1449,Settings!$G$7,IF(Fixture!G1449=Fixture!I1449,Settings!$G$8,IF(Fixture!G1449&lt;Fixture!I1449,Settings!$G$9,"-"))))</f>
        <v>-</v>
      </c>
      <c r="I1445" s="13" t="str">
        <f>IF(G1445="-","-",IF(Fixture!I1449&gt;Fixture!G1449,Settings!$G$7,IF(Fixture!I1449=Fixture!G1449,Settings!$G$8,IF(Fixture!I1449&lt;Fixture!G1449,Settings!$G$9,"-"))))</f>
        <v>-</v>
      </c>
    </row>
    <row r="1446" spans="3:9" x14ac:dyDescent="0.25">
      <c r="C1446" s="12" t="str">
        <f t="shared" si="46"/>
        <v>-</v>
      </c>
      <c r="D1446" s="9" t="str">
        <f t="shared" si="47"/>
        <v>-</v>
      </c>
      <c r="E1446" s="9" t="str">
        <f>IF(C1446="-","-",IF(D1446=maxgameno+2,"blank row 2",IF(D1446=maxgameno+1,"blank row 1",INDEX(FixtureCode!$B$4:$AH$128,MATCH($C1446,FixtureCode!$B$4:$B$128,0),MATCH("G"&amp;D1446&amp;"-T1",FixtureCode!$B$4:$AH$4,0)))))</f>
        <v>-</v>
      </c>
      <c r="F1446" s="13" t="str">
        <f>IF(C1446="-","-",IF(D1446=maxgameno+2,"blank row 2",IF(D1446=maxgameno+1,"blank row 1",INDEX(FixtureCode!$B$4:$AH$128,MATCH($C1446,FixtureCode!$B$4:$B$128,0),MATCH("G"&amp;D1446&amp;"-T2",FixtureCode!$B$4:$AH$4,0)))))</f>
        <v>-</v>
      </c>
      <c r="G1446" s="12" t="str">
        <f>IF(C1446="-","-",IF(AND(ISNUMBER(Fixture!G1450),ISNUMBER(Fixture!I1450),Fixture!F1450&lt;&gt;"BYE",Fixture!J1450&lt;&gt;"BYE"),"Yes","-"))</f>
        <v>-</v>
      </c>
      <c r="H1446" s="9" t="str">
        <f>IF(G1446="-","-",IF(Fixture!G1450&gt;Fixture!I1450,Settings!$G$7,IF(Fixture!G1450=Fixture!I1450,Settings!$G$8,IF(Fixture!G1450&lt;Fixture!I1450,Settings!$G$9,"-"))))</f>
        <v>-</v>
      </c>
      <c r="I1446" s="13" t="str">
        <f>IF(G1446="-","-",IF(Fixture!I1450&gt;Fixture!G1450,Settings!$G$7,IF(Fixture!I1450=Fixture!G1450,Settings!$G$8,IF(Fixture!I1450&lt;Fixture!G1450,Settings!$G$9,"-"))))</f>
        <v>-</v>
      </c>
    </row>
    <row r="1447" spans="3:9" x14ac:dyDescent="0.25">
      <c r="C1447" s="12" t="str">
        <f t="shared" si="46"/>
        <v>-</v>
      </c>
      <c r="D1447" s="9" t="str">
        <f t="shared" si="47"/>
        <v>-</v>
      </c>
      <c r="E1447" s="9" t="str">
        <f>IF(C1447="-","-",IF(D1447=maxgameno+2,"blank row 2",IF(D1447=maxgameno+1,"blank row 1",INDEX(FixtureCode!$B$4:$AH$128,MATCH($C1447,FixtureCode!$B$4:$B$128,0),MATCH("G"&amp;D1447&amp;"-T1",FixtureCode!$B$4:$AH$4,0)))))</f>
        <v>-</v>
      </c>
      <c r="F1447" s="13" t="str">
        <f>IF(C1447="-","-",IF(D1447=maxgameno+2,"blank row 2",IF(D1447=maxgameno+1,"blank row 1",INDEX(FixtureCode!$B$4:$AH$128,MATCH($C1447,FixtureCode!$B$4:$B$128,0),MATCH("G"&amp;D1447&amp;"-T2",FixtureCode!$B$4:$AH$4,0)))))</f>
        <v>-</v>
      </c>
      <c r="G1447" s="12" t="str">
        <f>IF(C1447="-","-",IF(AND(ISNUMBER(Fixture!G1451),ISNUMBER(Fixture!I1451),Fixture!F1451&lt;&gt;"BYE",Fixture!J1451&lt;&gt;"BYE"),"Yes","-"))</f>
        <v>-</v>
      </c>
      <c r="H1447" s="9" t="str">
        <f>IF(G1447="-","-",IF(Fixture!G1451&gt;Fixture!I1451,Settings!$G$7,IF(Fixture!G1451=Fixture!I1451,Settings!$G$8,IF(Fixture!G1451&lt;Fixture!I1451,Settings!$G$9,"-"))))</f>
        <v>-</v>
      </c>
      <c r="I1447" s="13" t="str">
        <f>IF(G1447="-","-",IF(Fixture!I1451&gt;Fixture!G1451,Settings!$G$7,IF(Fixture!I1451=Fixture!G1451,Settings!$G$8,IF(Fixture!I1451&lt;Fixture!G1451,Settings!$G$9,"-"))))</f>
        <v>-</v>
      </c>
    </row>
    <row r="1448" spans="3:9" x14ac:dyDescent="0.25">
      <c r="C1448" s="12" t="str">
        <f t="shared" si="46"/>
        <v>-</v>
      </c>
      <c r="D1448" s="9" t="str">
        <f t="shared" si="47"/>
        <v>-</v>
      </c>
      <c r="E1448" s="9" t="str">
        <f>IF(C1448="-","-",IF(D1448=maxgameno+2,"blank row 2",IF(D1448=maxgameno+1,"blank row 1",INDEX(FixtureCode!$B$4:$AH$128,MATCH($C1448,FixtureCode!$B$4:$B$128,0),MATCH("G"&amp;D1448&amp;"-T1",FixtureCode!$B$4:$AH$4,0)))))</f>
        <v>-</v>
      </c>
      <c r="F1448" s="13" t="str">
        <f>IF(C1448="-","-",IF(D1448=maxgameno+2,"blank row 2",IF(D1448=maxgameno+1,"blank row 1",INDEX(FixtureCode!$B$4:$AH$128,MATCH($C1448,FixtureCode!$B$4:$B$128,0),MATCH("G"&amp;D1448&amp;"-T2",FixtureCode!$B$4:$AH$4,0)))))</f>
        <v>-</v>
      </c>
      <c r="G1448" s="12" t="str">
        <f>IF(C1448="-","-",IF(AND(ISNUMBER(Fixture!G1452),ISNUMBER(Fixture!I1452),Fixture!F1452&lt;&gt;"BYE",Fixture!J1452&lt;&gt;"BYE"),"Yes","-"))</f>
        <v>-</v>
      </c>
      <c r="H1448" s="9" t="str">
        <f>IF(G1448="-","-",IF(Fixture!G1452&gt;Fixture!I1452,Settings!$G$7,IF(Fixture!G1452=Fixture!I1452,Settings!$G$8,IF(Fixture!G1452&lt;Fixture!I1452,Settings!$G$9,"-"))))</f>
        <v>-</v>
      </c>
      <c r="I1448" s="13" t="str">
        <f>IF(G1448="-","-",IF(Fixture!I1452&gt;Fixture!G1452,Settings!$G$7,IF(Fixture!I1452=Fixture!G1452,Settings!$G$8,IF(Fixture!I1452&lt;Fixture!G1452,Settings!$G$9,"-"))))</f>
        <v>-</v>
      </c>
    </row>
    <row r="1449" spans="3:9" x14ac:dyDescent="0.25">
      <c r="C1449" s="12" t="str">
        <f t="shared" si="46"/>
        <v>-</v>
      </c>
      <c r="D1449" s="9" t="str">
        <f t="shared" si="47"/>
        <v>-</v>
      </c>
      <c r="E1449" s="9" t="str">
        <f>IF(C1449="-","-",IF(D1449=maxgameno+2,"blank row 2",IF(D1449=maxgameno+1,"blank row 1",INDEX(FixtureCode!$B$4:$AH$128,MATCH($C1449,FixtureCode!$B$4:$B$128,0),MATCH("G"&amp;D1449&amp;"-T1",FixtureCode!$B$4:$AH$4,0)))))</f>
        <v>-</v>
      </c>
      <c r="F1449" s="13" t="str">
        <f>IF(C1449="-","-",IF(D1449=maxgameno+2,"blank row 2",IF(D1449=maxgameno+1,"blank row 1",INDEX(FixtureCode!$B$4:$AH$128,MATCH($C1449,FixtureCode!$B$4:$B$128,0),MATCH("G"&amp;D1449&amp;"-T2",FixtureCode!$B$4:$AH$4,0)))))</f>
        <v>-</v>
      </c>
      <c r="G1449" s="12" t="str">
        <f>IF(C1449="-","-",IF(AND(ISNUMBER(Fixture!G1453),ISNUMBER(Fixture!I1453),Fixture!F1453&lt;&gt;"BYE",Fixture!J1453&lt;&gt;"BYE"),"Yes","-"))</f>
        <v>-</v>
      </c>
      <c r="H1449" s="9" t="str">
        <f>IF(G1449="-","-",IF(Fixture!G1453&gt;Fixture!I1453,Settings!$G$7,IF(Fixture!G1453=Fixture!I1453,Settings!$G$8,IF(Fixture!G1453&lt;Fixture!I1453,Settings!$G$9,"-"))))</f>
        <v>-</v>
      </c>
      <c r="I1449" s="13" t="str">
        <f>IF(G1449="-","-",IF(Fixture!I1453&gt;Fixture!G1453,Settings!$G$7,IF(Fixture!I1453=Fixture!G1453,Settings!$G$8,IF(Fixture!I1453&lt;Fixture!G1453,Settings!$G$9,"-"))))</f>
        <v>-</v>
      </c>
    </row>
    <row r="1450" spans="3:9" x14ac:dyDescent="0.25">
      <c r="C1450" s="12" t="str">
        <f t="shared" si="46"/>
        <v>-</v>
      </c>
      <c r="D1450" s="9" t="str">
        <f t="shared" si="47"/>
        <v>-</v>
      </c>
      <c r="E1450" s="9" t="str">
        <f>IF(C1450="-","-",IF(D1450=maxgameno+2,"blank row 2",IF(D1450=maxgameno+1,"blank row 1",INDEX(FixtureCode!$B$4:$AH$128,MATCH($C1450,FixtureCode!$B$4:$B$128,0),MATCH("G"&amp;D1450&amp;"-T1",FixtureCode!$B$4:$AH$4,0)))))</f>
        <v>-</v>
      </c>
      <c r="F1450" s="13" t="str">
        <f>IF(C1450="-","-",IF(D1450=maxgameno+2,"blank row 2",IF(D1450=maxgameno+1,"blank row 1",INDEX(FixtureCode!$B$4:$AH$128,MATCH($C1450,FixtureCode!$B$4:$B$128,0),MATCH("G"&amp;D1450&amp;"-T2",FixtureCode!$B$4:$AH$4,0)))))</f>
        <v>-</v>
      </c>
      <c r="G1450" s="12" t="str">
        <f>IF(C1450="-","-",IF(AND(ISNUMBER(Fixture!G1454),ISNUMBER(Fixture!I1454),Fixture!F1454&lt;&gt;"BYE",Fixture!J1454&lt;&gt;"BYE"),"Yes","-"))</f>
        <v>-</v>
      </c>
      <c r="H1450" s="9" t="str">
        <f>IF(G1450="-","-",IF(Fixture!G1454&gt;Fixture!I1454,Settings!$G$7,IF(Fixture!G1454=Fixture!I1454,Settings!$G$8,IF(Fixture!G1454&lt;Fixture!I1454,Settings!$G$9,"-"))))</f>
        <v>-</v>
      </c>
      <c r="I1450" s="13" t="str">
        <f>IF(G1450="-","-",IF(Fixture!I1454&gt;Fixture!G1454,Settings!$G$7,IF(Fixture!I1454=Fixture!G1454,Settings!$G$8,IF(Fixture!I1454&lt;Fixture!G1454,Settings!$G$9,"-"))))</f>
        <v>-</v>
      </c>
    </row>
    <row r="1451" spans="3:9" x14ac:dyDescent="0.25">
      <c r="C1451" s="12" t="str">
        <f t="shared" si="46"/>
        <v>-</v>
      </c>
      <c r="D1451" s="9" t="str">
        <f t="shared" si="47"/>
        <v>-</v>
      </c>
      <c r="E1451" s="9" t="str">
        <f>IF(C1451="-","-",IF(D1451=maxgameno+2,"blank row 2",IF(D1451=maxgameno+1,"blank row 1",INDEX(FixtureCode!$B$4:$AH$128,MATCH($C1451,FixtureCode!$B$4:$B$128,0),MATCH("G"&amp;D1451&amp;"-T1",FixtureCode!$B$4:$AH$4,0)))))</f>
        <v>-</v>
      </c>
      <c r="F1451" s="13" t="str">
        <f>IF(C1451="-","-",IF(D1451=maxgameno+2,"blank row 2",IF(D1451=maxgameno+1,"blank row 1",INDEX(FixtureCode!$B$4:$AH$128,MATCH($C1451,FixtureCode!$B$4:$B$128,0),MATCH("G"&amp;D1451&amp;"-T2",FixtureCode!$B$4:$AH$4,0)))))</f>
        <v>-</v>
      </c>
      <c r="G1451" s="12" t="str">
        <f>IF(C1451="-","-",IF(AND(ISNUMBER(Fixture!G1455),ISNUMBER(Fixture!I1455),Fixture!F1455&lt;&gt;"BYE",Fixture!J1455&lt;&gt;"BYE"),"Yes","-"))</f>
        <v>-</v>
      </c>
      <c r="H1451" s="9" t="str">
        <f>IF(G1451="-","-",IF(Fixture!G1455&gt;Fixture!I1455,Settings!$G$7,IF(Fixture!G1455=Fixture!I1455,Settings!$G$8,IF(Fixture!G1455&lt;Fixture!I1455,Settings!$G$9,"-"))))</f>
        <v>-</v>
      </c>
      <c r="I1451" s="13" t="str">
        <f>IF(G1451="-","-",IF(Fixture!I1455&gt;Fixture!G1455,Settings!$G$7,IF(Fixture!I1455=Fixture!G1455,Settings!$G$8,IF(Fixture!I1455&lt;Fixture!G1455,Settings!$G$9,"-"))))</f>
        <v>-</v>
      </c>
    </row>
    <row r="1452" spans="3:9" x14ac:dyDescent="0.25">
      <c r="C1452" s="12" t="str">
        <f t="shared" si="46"/>
        <v>-</v>
      </c>
      <c r="D1452" s="9" t="str">
        <f t="shared" si="47"/>
        <v>-</v>
      </c>
      <c r="E1452" s="9" t="str">
        <f>IF(C1452="-","-",IF(D1452=maxgameno+2,"blank row 2",IF(D1452=maxgameno+1,"blank row 1",INDEX(FixtureCode!$B$4:$AH$128,MATCH($C1452,FixtureCode!$B$4:$B$128,0),MATCH("G"&amp;D1452&amp;"-T1",FixtureCode!$B$4:$AH$4,0)))))</f>
        <v>-</v>
      </c>
      <c r="F1452" s="13" t="str">
        <f>IF(C1452="-","-",IF(D1452=maxgameno+2,"blank row 2",IF(D1452=maxgameno+1,"blank row 1",INDEX(FixtureCode!$B$4:$AH$128,MATCH($C1452,FixtureCode!$B$4:$B$128,0),MATCH("G"&amp;D1452&amp;"-T2",FixtureCode!$B$4:$AH$4,0)))))</f>
        <v>-</v>
      </c>
      <c r="G1452" s="12" t="str">
        <f>IF(C1452="-","-",IF(AND(ISNUMBER(Fixture!G1456),ISNUMBER(Fixture!I1456),Fixture!F1456&lt;&gt;"BYE",Fixture!J1456&lt;&gt;"BYE"),"Yes","-"))</f>
        <v>-</v>
      </c>
      <c r="H1452" s="9" t="str">
        <f>IF(G1452="-","-",IF(Fixture!G1456&gt;Fixture!I1456,Settings!$G$7,IF(Fixture!G1456=Fixture!I1456,Settings!$G$8,IF(Fixture!G1456&lt;Fixture!I1456,Settings!$G$9,"-"))))</f>
        <v>-</v>
      </c>
      <c r="I1452" s="13" t="str">
        <f>IF(G1452="-","-",IF(Fixture!I1456&gt;Fixture!G1456,Settings!$G$7,IF(Fixture!I1456=Fixture!G1456,Settings!$G$8,IF(Fixture!I1456&lt;Fixture!G1456,Settings!$G$9,"-"))))</f>
        <v>-</v>
      </c>
    </row>
    <row r="1453" spans="3:9" x14ac:dyDescent="0.25">
      <c r="C1453" s="12" t="str">
        <f t="shared" si="46"/>
        <v>-</v>
      </c>
      <c r="D1453" s="9" t="str">
        <f t="shared" si="47"/>
        <v>-</v>
      </c>
      <c r="E1453" s="9" t="str">
        <f>IF(C1453="-","-",IF(D1453=maxgameno+2,"blank row 2",IF(D1453=maxgameno+1,"blank row 1",INDEX(FixtureCode!$B$4:$AH$128,MATCH($C1453,FixtureCode!$B$4:$B$128,0),MATCH("G"&amp;D1453&amp;"-T1",FixtureCode!$B$4:$AH$4,0)))))</f>
        <v>-</v>
      </c>
      <c r="F1453" s="13" t="str">
        <f>IF(C1453="-","-",IF(D1453=maxgameno+2,"blank row 2",IF(D1453=maxgameno+1,"blank row 1",INDEX(FixtureCode!$B$4:$AH$128,MATCH($C1453,FixtureCode!$B$4:$B$128,0),MATCH("G"&amp;D1453&amp;"-T2",FixtureCode!$B$4:$AH$4,0)))))</f>
        <v>-</v>
      </c>
      <c r="G1453" s="12" t="str">
        <f>IF(C1453="-","-",IF(AND(ISNUMBER(Fixture!G1457),ISNUMBER(Fixture!I1457),Fixture!F1457&lt;&gt;"BYE",Fixture!J1457&lt;&gt;"BYE"),"Yes","-"))</f>
        <v>-</v>
      </c>
      <c r="H1453" s="9" t="str">
        <f>IF(G1453="-","-",IF(Fixture!G1457&gt;Fixture!I1457,Settings!$G$7,IF(Fixture!G1457=Fixture!I1457,Settings!$G$8,IF(Fixture!G1457&lt;Fixture!I1457,Settings!$G$9,"-"))))</f>
        <v>-</v>
      </c>
      <c r="I1453" s="13" t="str">
        <f>IF(G1453="-","-",IF(Fixture!I1457&gt;Fixture!G1457,Settings!$G$7,IF(Fixture!I1457=Fixture!G1457,Settings!$G$8,IF(Fixture!I1457&lt;Fixture!G1457,Settings!$G$9,"-"))))</f>
        <v>-</v>
      </c>
    </row>
    <row r="1454" spans="3:9" x14ac:dyDescent="0.25">
      <c r="C1454" s="12" t="str">
        <f t="shared" si="46"/>
        <v>-</v>
      </c>
      <c r="D1454" s="9" t="str">
        <f t="shared" si="47"/>
        <v>-</v>
      </c>
      <c r="E1454" s="9" t="str">
        <f>IF(C1454="-","-",IF(D1454=maxgameno+2,"blank row 2",IF(D1454=maxgameno+1,"blank row 1",INDEX(FixtureCode!$B$4:$AH$128,MATCH($C1454,FixtureCode!$B$4:$B$128,0),MATCH("G"&amp;D1454&amp;"-T1",FixtureCode!$B$4:$AH$4,0)))))</f>
        <v>-</v>
      </c>
      <c r="F1454" s="13" t="str">
        <f>IF(C1454="-","-",IF(D1454=maxgameno+2,"blank row 2",IF(D1454=maxgameno+1,"blank row 1",INDEX(FixtureCode!$B$4:$AH$128,MATCH($C1454,FixtureCode!$B$4:$B$128,0),MATCH("G"&amp;D1454&amp;"-T2",FixtureCode!$B$4:$AH$4,0)))))</f>
        <v>-</v>
      </c>
      <c r="G1454" s="12" t="str">
        <f>IF(C1454="-","-",IF(AND(ISNUMBER(Fixture!G1458),ISNUMBER(Fixture!I1458),Fixture!F1458&lt;&gt;"BYE",Fixture!J1458&lt;&gt;"BYE"),"Yes","-"))</f>
        <v>-</v>
      </c>
      <c r="H1454" s="9" t="str">
        <f>IF(G1454="-","-",IF(Fixture!G1458&gt;Fixture!I1458,Settings!$G$7,IF(Fixture!G1458=Fixture!I1458,Settings!$G$8,IF(Fixture!G1458&lt;Fixture!I1458,Settings!$G$9,"-"))))</f>
        <v>-</v>
      </c>
      <c r="I1454" s="13" t="str">
        <f>IF(G1454="-","-",IF(Fixture!I1458&gt;Fixture!G1458,Settings!$G$7,IF(Fixture!I1458=Fixture!G1458,Settings!$G$8,IF(Fixture!I1458&lt;Fixture!G1458,Settings!$G$9,"-"))))</f>
        <v>-</v>
      </c>
    </row>
    <row r="1455" spans="3:9" x14ac:dyDescent="0.25">
      <c r="C1455" s="12" t="str">
        <f t="shared" si="46"/>
        <v>-</v>
      </c>
      <c r="D1455" s="9" t="str">
        <f t="shared" si="47"/>
        <v>-</v>
      </c>
      <c r="E1455" s="9" t="str">
        <f>IF(C1455="-","-",IF(D1455=maxgameno+2,"blank row 2",IF(D1455=maxgameno+1,"blank row 1",INDEX(FixtureCode!$B$4:$AH$128,MATCH($C1455,FixtureCode!$B$4:$B$128,0),MATCH("G"&amp;D1455&amp;"-T1",FixtureCode!$B$4:$AH$4,0)))))</f>
        <v>-</v>
      </c>
      <c r="F1455" s="13" t="str">
        <f>IF(C1455="-","-",IF(D1455=maxgameno+2,"blank row 2",IF(D1455=maxgameno+1,"blank row 1",INDEX(FixtureCode!$B$4:$AH$128,MATCH($C1455,FixtureCode!$B$4:$B$128,0),MATCH("G"&amp;D1455&amp;"-T2",FixtureCode!$B$4:$AH$4,0)))))</f>
        <v>-</v>
      </c>
      <c r="G1455" s="12" t="str">
        <f>IF(C1455="-","-",IF(AND(ISNUMBER(Fixture!G1459),ISNUMBER(Fixture!I1459),Fixture!F1459&lt;&gt;"BYE",Fixture!J1459&lt;&gt;"BYE"),"Yes","-"))</f>
        <v>-</v>
      </c>
      <c r="H1455" s="9" t="str">
        <f>IF(G1455="-","-",IF(Fixture!G1459&gt;Fixture!I1459,Settings!$G$7,IF(Fixture!G1459=Fixture!I1459,Settings!$G$8,IF(Fixture!G1459&lt;Fixture!I1459,Settings!$G$9,"-"))))</f>
        <v>-</v>
      </c>
      <c r="I1455" s="13" t="str">
        <f>IF(G1455="-","-",IF(Fixture!I1459&gt;Fixture!G1459,Settings!$G$7,IF(Fixture!I1459=Fixture!G1459,Settings!$G$8,IF(Fixture!I1459&lt;Fixture!G1459,Settings!$G$9,"-"))))</f>
        <v>-</v>
      </c>
    </row>
    <row r="1456" spans="3:9" x14ac:dyDescent="0.25">
      <c r="C1456" s="12" t="str">
        <f t="shared" si="46"/>
        <v>-</v>
      </c>
      <c r="D1456" s="9" t="str">
        <f t="shared" si="47"/>
        <v>-</v>
      </c>
      <c r="E1456" s="9" t="str">
        <f>IF(C1456="-","-",IF(D1456=maxgameno+2,"blank row 2",IF(D1456=maxgameno+1,"blank row 1",INDEX(FixtureCode!$B$4:$AH$128,MATCH($C1456,FixtureCode!$B$4:$B$128,0),MATCH("G"&amp;D1456&amp;"-T1",FixtureCode!$B$4:$AH$4,0)))))</f>
        <v>-</v>
      </c>
      <c r="F1456" s="13" t="str">
        <f>IF(C1456="-","-",IF(D1456=maxgameno+2,"blank row 2",IF(D1456=maxgameno+1,"blank row 1",INDEX(FixtureCode!$B$4:$AH$128,MATCH($C1456,FixtureCode!$B$4:$B$128,0),MATCH("G"&amp;D1456&amp;"-T2",FixtureCode!$B$4:$AH$4,0)))))</f>
        <v>-</v>
      </c>
      <c r="G1456" s="12" t="str">
        <f>IF(C1456="-","-",IF(AND(ISNUMBER(Fixture!G1460),ISNUMBER(Fixture!I1460),Fixture!F1460&lt;&gt;"BYE",Fixture!J1460&lt;&gt;"BYE"),"Yes","-"))</f>
        <v>-</v>
      </c>
      <c r="H1456" s="9" t="str">
        <f>IF(G1456="-","-",IF(Fixture!G1460&gt;Fixture!I1460,Settings!$G$7,IF(Fixture!G1460=Fixture!I1460,Settings!$G$8,IF(Fixture!G1460&lt;Fixture!I1460,Settings!$G$9,"-"))))</f>
        <v>-</v>
      </c>
      <c r="I1456" s="13" t="str">
        <f>IF(G1456="-","-",IF(Fixture!I1460&gt;Fixture!G1460,Settings!$G$7,IF(Fixture!I1460=Fixture!G1460,Settings!$G$8,IF(Fixture!I1460&lt;Fixture!G1460,Settings!$G$9,"-"))))</f>
        <v>-</v>
      </c>
    </row>
    <row r="1457" spans="3:9" x14ac:dyDescent="0.25">
      <c r="C1457" s="12" t="str">
        <f t="shared" si="46"/>
        <v>-</v>
      </c>
      <c r="D1457" s="9" t="str">
        <f t="shared" si="47"/>
        <v>-</v>
      </c>
      <c r="E1457" s="9" t="str">
        <f>IF(C1457="-","-",IF(D1457=maxgameno+2,"blank row 2",IF(D1457=maxgameno+1,"blank row 1",INDEX(FixtureCode!$B$4:$AH$128,MATCH($C1457,FixtureCode!$B$4:$B$128,0),MATCH("G"&amp;D1457&amp;"-T1",FixtureCode!$B$4:$AH$4,0)))))</f>
        <v>-</v>
      </c>
      <c r="F1457" s="13" t="str">
        <f>IF(C1457="-","-",IF(D1457=maxgameno+2,"blank row 2",IF(D1457=maxgameno+1,"blank row 1",INDEX(FixtureCode!$B$4:$AH$128,MATCH($C1457,FixtureCode!$B$4:$B$128,0),MATCH("G"&amp;D1457&amp;"-T2",FixtureCode!$B$4:$AH$4,0)))))</f>
        <v>-</v>
      </c>
      <c r="G1457" s="12" t="str">
        <f>IF(C1457="-","-",IF(AND(ISNUMBER(Fixture!G1461),ISNUMBER(Fixture!I1461),Fixture!F1461&lt;&gt;"BYE",Fixture!J1461&lt;&gt;"BYE"),"Yes","-"))</f>
        <v>-</v>
      </c>
      <c r="H1457" s="9" t="str">
        <f>IF(G1457="-","-",IF(Fixture!G1461&gt;Fixture!I1461,Settings!$G$7,IF(Fixture!G1461=Fixture!I1461,Settings!$G$8,IF(Fixture!G1461&lt;Fixture!I1461,Settings!$G$9,"-"))))</f>
        <v>-</v>
      </c>
      <c r="I1457" s="13" t="str">
        <f>IF(G1457="-","-",IF(Fixture!I1461&gt;Fixture!G1461,Settings!$G$7,IF(Fixture!I1461=Fixture!G1461,Settings!$G$8,IF(Fixture!I1461&lt;Fixture!G1461,Settings!$G$9,"-"))))</f>
        <v>-</v>
      </c>
    </row>
    <row r="1458" spans="3:9" x14ac:dyDescent="0.25">
      <c r="C1458" s="12" t="str">
        <f t="shared" si="46"/>
        <v>-</v>
      </c>
      <c r="D1458" s="9" t="str">
        <f t="shared" si="47"/>
        <v>-</v>
      </c>
      <c r="E1458" s="9" t="str">
        <f>IF(C1458="-","-",IF(D1458=maxgameno+2,"blank row 2",IF(D1458=maxgameno+1,"blank row 1",INDEX(FixtureCode!$B$4:$AH$128,MATCH($C1458,FixtureCode!$B$4:$B$128,0),MATCH("G"&amp;D1458&amp;"-T1",FixtureCode!$B$4:$AH$4,0)))))</f>
        <v>-</v>
      </c>
      <c r="F1458" s="13" t="str">
        <f>IF(C1458="-","-",IF(D1458=maxgameno+2,"blank row 2",IF(D1458=maxgameno+1,"blank row 1",INDEX(FixtureCode!$B$4:$AH$128,MATCH($C1458,FixtureCode!$B$4:$B$128,0),MATCH("G"&amp;D1458&amp;"-T2",FixtureCode!$B$4:$AH$4,0)))))</f>
        <v>-</v>
      </c>
      <c r="G1458" s="12" t="str">
        <f>IF(C1458="-","-",IF(AND(ISNUMBER(Fixture!G1462),ISNUMBER(Fixture!I1462),Fixture!F1462&lt;&gt;"BYE",Fixture!J1462&lt;&gt;"BYE"),"Yes","-"))</f>
        <v>-</v>
      </c>
      <c r="H1458" s="9" t="str">
        <f>IF(G1458="-","-",IF(Fixture!G1462&gt;Fixture!I1462,Settings!$G$7,IF(Fixture!G1462=Fixture!I1462,Settings!$G$8,IF(Fixture!G1462&lt;Fixture!I1462,Settings!$G$9,"-"))))</f>
        <v>-</v>
      </c>
      <c r="I1458" s="13" t="str">
        <f>IF(G1458="-","-",IF(Fixture!I1462&gt;Fixture!G1462,Settings!$G$7,IF(Fixture!I1462=Fixture!G1462,Settings!$G$8,IF(Fixture!I1462&lt;Fixture!G1462,Settings!$G$9,"-"))))</f>
        <v>-</v>
      </c>
    </row>
    <row r="1459" spans="3:9" x14ac:dyDescent="0.25">
      <c r="C1459" s="12" t="str">
        <f t="shared" si="46"/>
        <v>-</v>
      </c>
      <c r="D1459" s="9" t="str">
        <f t="shared" si="47"/>
        <v>-</v>
      </c>
      <c r="E1459" s="9" t="str">
        <f>IF(C1459="-","-",IF(D1459=maxgameno+2,"blank row 2",IF(D1459=maxgameno+1,"blank row 1",INDEX(FixtureCode!$B$4:$AH$128,MATCH($C1459,FixtureCode!$B$4:$B$128,0),MATCH("G"&amp;D1459&amp;"-T1",FixtureCode!$B$4:$AH$4,0)))))</f>
        <v>-</v>
      </c>
      <c r="F1459" s="13" t="str">
        <f>IF(C1459="-","-",IF(D1459=maxgameno+2,"blank row 2",IF(D1459=maxgameno+1,"blank row 1",INDEX(FixtureCode!$B$4:$AH$128,MATCH($C1459,FixtureCode!$B$4:$B$128,0),MATCH("G"&amp;D1459&amp;"-T2",FixtureCode!$B$4:$AH$4,0)))))</f>
        <v>-</v>
      </c>
      <c r="G1459" s="12" t="str">
        <f>IF(C1459="-","-",IF(AND(ISNUMBER(Fixture!G1463),ISNUMBER(Fixture!I1463),Fixture!F1463&lt;&gt;"BYE",Fixture!J1463&lt;&gt;"BYE"),"Yes","-"))</f>
        <v>-</v>
      </c>
      <c r="H1459" s="9" t="str">
        <f>IF(G1459="-","-",IF(Fixture!G1463&gt;Fixture!I1463,Settings!$G$7,IF(Fixture!G1463=Fixture!I1463,Settings!$G$8,IF(Fixture!G1463&lt;Fixture!I1463,Settings!$G$9,"-"))))</f>
        <v>-</v>
      </c>
      <c r="I1459" s="13" t="str">
        <f>IF(G1459="-","-",IF(Fixture!I1463&gt;Fixture!G1463,Settings!$G$7,IF(Fixture!I1463=Fixture!G1463,Settings!$G$8,IF(Fixture!I1463&lt;Fixture!G1463,Settings!$G$9,"-"))))</f>
        <v>-</v>
      </c>
    </row>
    <row r="1460" spans="3:9" x14ac:dyDescent="0.25">
      <c r="C1460" s="12" t="str">
        <f t="shared" si="46"/>
        <v>-</v>
      </c>
      <c r="D1460" s="9" t="str">
        <f t="shared" si="47"/>
        <v>-</v>
      </c>
      <c r="E1460" s="9" t="str">
        <f>IF(C1460="-","-",IF(D1460=maxgameno+2,"blank row 2",IF(D1460=maxgameno+1,"blank row 1",INDEX(FixtureCode!$B$4:$AH$128,MATCH($C1460,FixtureCode!$B$4:$B$128,0),MATCH("G"&amp;D1460&amp;"-T1",FixtureCode!$B$4:$AH$4,0)))))</f>
        <v>-</v>
      </c>
      <c r="F1460" s="13" t="str">
        <f>IF(C1460="-","-",IF(D1460=maxgameno+2,"blank row 2",IF(D1460=maxgameno+1,"blank row 1",INDEX(FixtureCode!$B$4:$AH$128,MATCH($C1460,FixtureCode!$B$4:$B$128,0),MATCH("G"&amp;D1460&amp;"-T2",FixtureCode!$B$4:$AH$4,0)))))</f>
        <v>-</v>
      </c>
      <c r="G1460" s="12" t="str">
        <f>IF(C1460="-","-",IF(AND(ISNUMBER(Fixture!G1464),ISNUMBER(Fixture!I1464),Fixture!F1464&lt;&gt;"BYE",Fixture!J1464&lt;&gt;"BYE"),"Yes","-"))</f>
        <v>-</v>
      </c>
      <c r="H1460" s="9" t="str">
        <f>IF(G1460="-","-",IF(Fixture!G1464&gt;Fixture!I1464,Settings!$G$7,IF(Fixture!G1464=Fixture!I1464,Settings!$G$8,IF(Fixture!G1464&lt;Fixture!I1464,Settings!$G$9,"-"))))</f>
        <v>-</v>
      </c>
      <c r="I1460" s="13" t="str">
        <f>IF(G1460="-","-",IF(Fixture!I1464&gt;Fixture!G1464,Settings!$G$7,IF(Fixture!I1464=Fixture!G1464,Settings!$G$8,IF(Fixture!I1464&lt;Fixture!G1464,Settings!$G$9,"-"))))</f>
        <v>-</v>
      </c>
    </row>
    <row r="1461" spans="3:9" x14ac:dyDescent="0.25">
      <c r="C1461" s="12" t="str">
        <f t="shared" si="46"/>
        <v>-</v>
      </c>
      <c r="D1461" s="9" t="str">
        <f t="shared" si="47"/>
        <v>-</v>
      </c>
      <c r="E1461" s="9" t="str">
        <f>IF(C1461="-","-",IF(D1461=maxgameno+2,"blank row 2",IF(D1461=maxgameno+1,"blank row 1",INDEX(FixtureCode!$B$4:$AH$128,MATCH($C1461,FixtureCode!$B$4:$B$128,0),MATCH("G"&amp;D1461&amp;"-T1",FixtureCode!$B$4:$AH$4,0)))))</f>
        <v>-</v>
      </c>
      <c r="F1461" s="13" t="str">
        <f>IF(C1461="-","-",IF(D1461=maxgameno+2,"blank row 2",IF(D1461=maxgameno+1,"blank row 1",INDEX(FixtureCode!$B$4:$AH$128,MATCH($C1461,FixtureCode!$B$4:$B$128,0),MATCH("G"&amp;D1461&amp;"-T2",FixtureCode!$B$4:$AH$4,0)))))</f>
        <v>-</v>
      </c>
      <c r="G1461" s="12" t="str">
        <f>IF(C1461="-","-",IF(AND(ISNUMBER(Fixture!G1465),ISNUMBER(Fixture!I1465),Fixture!F1465&lt;&gt;"BYE",Fixture!J1465&lt;&gt;"BYE"),"Yes","-"))</f>
        <v>-</v>
      </c>
      <c r="H1461" s="9" t="str">
        <f>IF(G1461="-","-",IF(Fixture!G1465&gt;Fixture!I1465,Settings!$G$7,IF(Fixture!G1465=Fixture!I1465,Settings!$G$8,IF(Fixture!G1465&lt;Fixture!I1465,Settings!$G$9,"-"))))</f>
        <v>-</v>
      </c>
      <c r="I1461" s="13" t="str">
        <f>IF(G1461="-","-",IF(Fixture!I1465&gt;Fixture!G1465,Settings!$G$7,IF(Fixture!I1465=Fixture!G1465,Settings!$G$8,IF(Fixture!I1465&lt;Fixture!G1465,Settings!$G$9,"-"))))</f>
        <v>-</v>
      </c>
    </row>
    <row r="1462" spans="3:9" x14ac:dyDescent="0.25">
      <c r="C1462" s="12" t="str">
        <f t="shared" si="46"/>
        <v>-</v>
      </c>
      <c r="D1462" s="9" t="str">
        <f t="shared" si="47"/>
        <v>-</v>
      </c>
      <c r="E1462" s="9" t="str">
        <f>IF(C1462="-","-",IF(D1462=maxgameno+2,"blank row 2",IF(D1462=maxgameno+1,"blank row 1",INDEX(FixtureCode!$B$4:$AH$128,MATCH($C1462,FixtureCode!$B$4:$B$128,0),MATCH("G"&amp;D1462&amp;"-T1",FixtureCode!$B$4:$AH$4,0)))))</f>
        <v>-</v>
      </c>
      <c r="F1462" s="13" t="str">
        <f>IF(C1462="-","-",IF(D1462=maxgameno+2,"blank row 2",IF(D1462=maxgameno+1,"blank row 1",INDEX(FixtureCode!$B$4:$AH$128,MATCH($C1462,FixtureCode!$B$4:$B$128,0),MATCH("G"&amp;D1462&amp;"-T2",FixtureCode!$B$4:$AH$4,0)))))</f>
        <v>-</v>
      </c>
      <c r="G1462" s="12" t="str">
        <f>IF(C1462="-","-",IF(AND(ISNUMBER(Fixture!G1466),ISNUMBER(Fixture!I1466),Fixture!F1466&lt;&gt;"BYE",Fixture!J1466&lt;&gt;"BYE"),"Yes","-"))</f>
        <v>-</v>
      </c>
      <c r="H1462" s="9" t="str">
        <f>IF(G1462="-","-",IF(Fixture!G1466&gt;Fixture!I1466,Settings!$G$7,IF(Fixture!G1466=Fixture!I1466,Settings!$G$8,IF(Fixture!G1466&lt;Fixture!I1466,Settings!$G$9,"-"))))</f>
        <v>-</v>
      </c>
      <c r="I1462" s="13" t="str">
        <f>IF(G1462="-","-",IF(Fixture!I1466&gt;Fixture!G1466,Settings!$G$7,IF(Fixture!I1466=Fixture!G1466,Settings!$G$8,IF(Fixture!I1466&lt;Fixture!G1466,Settings!$G$9,"-"))))</f>
        <v>-</v>
      </c>
    </row>
    <row r="1463" spans="3:9" x14ac:dyDescent="0.25">
      <c r="C1463" s="12" t="str">
        <f t="shared" si="46"/>
        <v>-</v>
      </c>
      <c r="D1463" s="9" t="str">
        <f t="shared" si="47"/>
        <v>-</v>
      </c>
      <c r="E1463" s="9" t="str">
        <f>IF(C1463="-","-",IF(D1463=maxgameno+2,"blank row 2",IF(D1463=maxgameno+1,"blank row 1",INDEX(FixtureCode!$B$4:$AH$128,MATCH($C1463,FixtureCode!$B$4:$B$128,0),MATCH("G"&amp;D1463&amp;"-T1",FixtureCode!$B$4:$AH$4,0)))))</f>
        <v>-</v>
      </c>
      <c r="F1463" s="13" t="str">
        <f>IF(C1463="-","-",IF(D1463=maxgameno+2,"blank row 2",IF(D1463=maxgameno+1,"blank row 1",INDEX(FixtureCode!$B$4:$AH$128,MATCH($C1463,FixtureCode!$B$4:$B$128,0),MATCH("G"&amp;D1463&amp;"-T2",FixtureCode!$B$4:$AH$4,0)))))</f>
        <v>-</v>
      </c>
      <c r="G1463" s="12" t="str">
        <f>IF(C1463="-","-",IF(AND(ISNUMBER(Fixture!G1467),ISNUMBER(Fixture!I1467),Fixture!F1467&lt;&gt;"BYE",Fixture!J1467&lt;&gt;"BYE"),"Yes","-"))</f>
        <v>-</v>
      </c>
      <c r="H1463" s="9" t="str">
        <f>IF(G1463="-","-",IF(Fixture!G1467&gt;Fixture!I1467,Settings!$G$7,IF(Fixture!G1467=Fixture!I1467,Settings!$G$8,IF(Fixture!G1467&lt;Fixture!I1467,Settings!$G$9,"-"))))</f>
        <v>-</v>
      </c>
      <c r="I1463" s="13" t="str">
        <f>IF(G1463="-","-",IF(Fixture!I1467&gt;Fixture!G1467,Settings!$G$7,IF(Fixture!I1467=Fixture!G1467,Settings!$G$8,IF(Fixture!I1467&lt;Fixture!G1467,Settings!$G$9,"-"))))</f>
        <v>-</v>
      </c>
    </row>
    <row r="1464" spans="3:9" x14ac:dyDescent="0.25">
      <c r="C1464" s="12" t="str">
        <f t="shared" si="46"/>
        <v>-</v>
      </c>
      <c r="D1464" s="9" t="str">
        <f t="shared" si="47"/>
        <v>-</v>
      </c>
      <c r="E1464" s="9" t="str">
        <f>IF(C1464="-","-",IF(D1464=maxgameno+2,"blank row 2",IF(D1464=maxgameno+1,"blank row 1",INDEX(FixtureCode!$B$4:$AH$128,MATCH($C1464,FixtureCode!$B$4:$B$128,0),MATCH("G"&amp;D1464&amp;"-T1",FixtureCode!$B$4:$AH$4,0)))))</f>
        <v>-</v>
      </c>
      <c r="F1464" s="13" t="str">
        <f>IF(C1464="-","-",IF(D1464=maxgameno+2,"blank row 2",IF(D1464=maxgameno+1,"blank row 1",INDEX(FixtureCode!$B$4:$AH$128,MATCH($C1464,FixtureCode!$B$4:$B$128,0),MATCH("G"&amp;D1464&amp;"-T2",FixtureCode!$B$4:$AH$4,0)))))</f>
        <v>-</v>
      </c>
      <c r="G1464" s="12" t="str">
        <f>IF(C1464="-","-",IF(AND(ISNUMBER(Fixture!G1468),ISNUMBER(Fixture!I1468),Fixture!F1468&lt;&gt;"BYE",Fixture!J1468&lt;&gt;"BYE"),"Yes","-"))</f>
        <v>-</v>
      </c>
      <c r="H1464" s="9" t="str">
        <f>IF(G1464="-","-",IF(Fixture!G1468&gt;Fixture!I1468,Settings!$G$7,IF(Fixture!G1468=Fixture!I1468,Settings!$G$8,IF(Fixture!G1468&lt;Fixture!I1468,Settings!$G$9,"-"))))</f>
        <v>-</v>
      </c>
      <c r="I1464" s="13" t="str">
        <f>IF(G1464="-","-",IF(Fixture!I1468&gt;Fixture!G1468,Settings!$G$7,IF(Fixture!I1468=Fixture!G1468,Settings!$G$8,IF(Fixture!I1468&lt;Fixture!G1468,Settings!$G$9,"-"))))</f>
        <v>-</v>
      </c>
    </row>
    <row r="1465" spans="3:9" x14ac:dyDescent="0.25">
      <c r="C1465" s="12" t="str">
        <f t="shared" si="46"/>
        <v>-</v>
      </c>
      <c r="D1465" s="9" t="str">
        <f t="shared" si="47"/>
        <v>-</v>
      </c>
      <c r="E1465" s="9" t="str">
        <f>IF(C1465="-","-",IF(D1465=maxgameno+2,"blank row 2",IF(D1465=maxgameno+1,"blank row 1",INDEX(FixtureCode!$B$4:$AH$128,MATCH($C1465,FixtureCode!$B$4:$B$128,0),MATCH("G"&amp;D1465&amp;"-T1",FixtureCode!$B$4:$AH$4,0)))))</f>
        <v>-</v>
      </c>
      <c r="F1465" s="13" t="str">
        <f>IF(C1465="-","-",IF(D1465=maxgameno+2,"blank row 2",IF(D1465=maxgameno+1,"blank row 1",INDEX(FixtureCode!$B$4:$AH$128,MATCH($C1465,FixtureCode!$B$4:$B$128,0),MATCH("G"&amp;D1465&amp;"-T2",FixtureCode!$B$4:$AH$4,0)))))</f>
        <v>-</v>
      </c>
      <c r="G1465" s="12" t="str">
        <f>IF(C1465="-","-",IF(AND(ISNUMBER(Fixture!G1469),ISNUMBER(Fixture!I1469),Fixture!F1469&lt;&gt;"BYE",Fixture!J1469&lt;&gt;"BYE"),"Yes","-"))</f>
        <v>-</v>
      </c>
      <c r="H1465" s="9" t="str">
        <f>IF(G1465="-","-",IF(Fixture!G1469&gt;Fixture!I1469,Settings!$G$7,IF(Fixture!G1469=Fixture!I1469,Settings!$G$8,IF(Fixture!G1469&lt;Fixture!I1469,Settings!$G$9,"-"))))</f>
        <v>-</v>
      </c>
      <c r="I1465" s="13" t="str">
        <f>IF(G1465="-","-",IF(Fixture!I1469&gt;Fixture!G1469,Settings!$G$7,IF(Fixture!I1469=Fixture!G1469,Settings!$G$8,IF(Fixture!I1469&lt;Fixture!G1469,Settings!$G$9,"-"))))</f>
        <v>-</v>
      </c>
    </row>
    <row r="1466" spans="3:9" x14ac:dyDescent="0.25">
      <c r="C1466" s="12" t="str">
        <f t="shared" si="46"/>
        <v>-</v>
      </c>
      <c r="D1466" s="9" t="str">
        <f t="shared" si="47"/>
        <v>-</v>
      </c>
      <c r="E1466" s="9" t="str">
        <f>IF(C1466="-","-",IF(D1466=maxgameno+2,"blank row 2",IF(D1466=maxgameno+1,"blank row 1",INDEX(FixtureCode!$B$4:$AH$128,MATCH($C1466,FixtureCode!$B$4:$B$128,0),MATCH("G"&amp;D1466&amp;"-T1",FixtureCode!$B$4:$AH$4,0)))))</f>
        <v>-</v>
      </c>
      <c r="F1466" s="13" t="str">
        <f>IF(C1466="-","-",IF(D1466=maxgameno+2,"blank row 2",IF(D1466=maxgameno+1,"blank row 1",INDEX(FixtureCode!$B$4:$AH$128,MATCH($C1466,FixtureCode!$B$4:$B$128,0),MATCH("G"&amp;D1466&amp;"-T2",FixtureCode!$B$4:$AH$4,0)))))</f>
        <v>-</v>
      </c>
      <c r="G1466" s="12" t="str">
        <f>IF(C1466="-","-",IF(AND(ISNUMBER(Fixture!G1470),ISNUMBER(Fixture!I1470),Fixture!F1470&lt;&gt;"BYE",Fixture!J1470&lt;&gt;"BYE"),"Yes","-"))</f>
        <v>-</v>
      </c>
      <c r="H1466" s="9" t="str">
        <f>IF(G1466="-","-",IF(Fixture!G1470&gt;Fixture!I1470,Settings!$G$7,IF(Fixture!G1470=Fixture!I1470,Settings!$G$8,IF(Fixture!G1470&lt;Fixture!I1470,Settings!$G$9,"-"))))</f>
        <v>-</v>
      </c>
      <c r="I1466" s="13" t="str">
        <f>IF(G1466="-","-",IF(Fixture!I1470&gt;Fixture!G1470,Settings!$G$7,IF(Fixture!I1470=Fixture!G1470,Settings!$G$8,IF(Fixture!I1470&lt;Fixture!G1470,Settings!$G$9,"-"))))</f>
        <v>-</v>
      </c>
    </row>
    <row r="1467" spans="3:9" x14ac:dyDescent="0.25">
      <c r="C1467" s="12" t="str">
        <f t="shared" si="46"/>
        <v>-</v>
      </c>
      <c r="D1467" s="9" t="str">
        <f t="shared" si="47"/>
        <v>-</v>
      </c>
      <c r="E1467" s="9" t="str">
        <f>IF(C1467="-","-",IF(D1467=maxgameno+2,"blank row 2",IF(D1467=maxgameno+1,"blank row 1",INDEX(FixtureCode!$B$4:$AH$128,MATCH($C1467,FixtureCode!$B$4:$B$128,0),MATCH("G"&amp;D1467&amp;"-T1",FixtureCode!$B$4:$AH$4,0)))))</f>
        <v>-</v>
      </c>
      <c r="F1467" s="13" t="str">
        <f>IF(C1467="-","-",IF(D1467=maxgameno+2,"blank row 2",IF(D1467=maxgameno+1,"blank row 1",INDEX(FixtureCode!$B$4:$AH$128,MATCH($C1467,FixtureCode!$B$4:$B$128,0),MATCH("G"&amp;D1467&amp;"-T2",FixtureCode!$B$4:$AH$4,0)))))</f>
        <v>-</v>
      </c>
      <c r="G1467" s="12" t="str">
        <f>IF(C1467="-","-",IF(AND(ISNUMBER(Fixture!G1471),ISNUMBER(Fixture!I1471),Fixture!F1471&lt;&gt;"BYE",Fixture!J1471&lt;&gt;"BYE"),"Yes","-"))</f>
        <v>-</v>
      </c>
      <c r="H1467" s="9" t="str">
        <f>IF(G1467="-","-",IF(Fixture!G1471&gt;Fixture!I1471,Settings!$G$7,IF(Fixture!G1471=Fixture!I1471,Settings!$G$8,IF(Fixture!G1471&lt;Fixture!I1471,Settings!$G$9,"-"))))</f>
        <v>-</v>
      </c>
      <c r="I1467" s="13" t="str">
        <f>IF(G1467="-","-",IF(Fixture!I1471&gt;Fixture!G1471,Settings!$G$7,IF(Fixture!I1471=Fixture!G1471,Settings!$G$8,IF(Fixture!I1471&lt;Fixture!G1471,Settings!$G$9,"-"))))</f>
        <v>-</v>
      </c>
    </row>
    <row r="1468" spans="3:9" x14ac:dyDescent="0.25">
      <c r="C1468" s="12" t="str">
        <f t="shared" si="46"/>
        <v>-</v>
      </c>
      <c r="D1468" s="9" t="str">
        <f t="shared" si="47"/>
        <v>-</v>
      </c>
      <c r="E1468" s="9" t="str">
        <f>IF(C1468="-","-",IF(D1468=maxgameno+2,"blank row 2",IF(D1468=maxgameno+1,"blank row 1",INDEX(FixtureCode!$B$4:$AH$128,MATCH($C1468,FixtureCode!$B$4:$B$128,0),MATCH("G"&amp;D1468&amp;"-T1",FixtureCode!$B$4:$AH$4,0)))))</f>
        <v>-</v>
      </c>
      <c r="F1468" s="13" t="str">
        <f>IF(C1468="-","-",IF(D1468=maxgameno+2,"blank row 2",IF(D1468=maxgameno+1,"blank row 1",INDEX(FixtureCode!$B$4:$AH$128,MATCH($C1468,FixtureCode!$B$4:$B$128,0),MATCH("G"&amp;D1468&amp;"-T2",FixtureCode!$B$4:$AH$4,0)))))</f>
        <v>-</v>
      </c>
      <c r="G1468" s="12" t="str">
        <f>IF(C1468="-","-",IF(AND(ISNUMBER(Fixture!G1472),ISNUMBER(Fixture!I1472),Fixture!F1472&lt;&gt;"BYE",Fixture!J1472&lt;&gt;"BYE"),"Yes","-"))</f>
        <v>-</v>
      </c>
      <c r="H1468" s="9" t="str">
        <f>IF(G1468="-","-",IF(Fixture!G1472&gt;Fixture!I1472,Settings!$G$7,IF(Fixture!G1472=Fixture!I1472,Settings!$G$8,IF(Fixture!G1472&lt;Fixture!I1472,Settings!$G$9,"-"))))</f>
        <v>-</v>
      </c>
      <c r="I1468" s="13" t="str">
        <f>IF(G1468="-","-",IF(Fixture!I1472&gt;Fixture!G1472,Settings!$G$7,IF(Fixture!I1472=Fixture!G1472,Settings!$G$8,IF(Fixture!I1472&lt;Fixture!G1472,Settings!$G$9,"-"))))</f>
        <v>-</v>
      </c>
    </row>
    <row r="1469" spans="3:9" x14ac:dyDescent="0.25">
      <c r="C1469" s="12" t="str">
        <f t="shared" si="46"/>
        <v>-</v>
      </c>
      <c r="D1469" s="9" t="str">
        <f t="shared" si="47"/>
        <v>-</v>
      </c>
      <c r="E1469" s="9" t="str">
        <f>IF(C1469="-","-",IF(D1469=maxgameno+2,"blank row 2",IF(D1469=maxgameno+1,"blank row 1",INDEX(FixtureCode!$B$4:$AH$128,MATCH($C1469,FixtureCode!$B$4:$B$128,0),MATCH("G"&amp;D1469&amp;"-T1",FixtureCode!$B$4:$AH$4,0)))))</f>
        <v>-</v>
      </c>
      <c r="F1469" s="13" t="str">
        <f>IF(C1469="-","-",IF(D1469=maxgameno+2,"blank row 2",IF(D1469=maxgameno+1,"blank row 1",INDEX(FixtureCode!$B$4:$AH$128,MATCH($C1469,FixtureCode!$B$4:$B$128,0),MATCH("G"&amp;D1469&amp;"-T2",FixtureCode!$B$4:$AH$4,0)))))</f>
        <v>-</v>
      </c>
      <c r="G1469" s="12" t="str">
        <f>IF(C1469="-","-",IF(AND(ISNUMBER(Fixture!G1473),ISNUMBER(Fixture!I1473),Fixture!F1473&lt;&gt;"BYE",Fixture!J1473&lt;&gt;"BYE"),"Yes","-"))</f>
        <v>-</v>
      </c>
      <c r="H1469" s="9" t="str">
        <f>IF(G1469="-","-",IF(Fixture!G1473&gt;Fixture!I1473,Settings!$G$7,IF(Fixture!G1473=Fixture!I1473,Settings!$G$8,IF(Fixture!G1473&lt;Fixture!I1473,Settings!$G$9,"-"))))</f>
        <v>-</v>
      </c>
      <c r="I1469" s="13" t="str">
        <f>IF(G1469="-","-",IF(Fixture!I1473&gt;Fixture!G1473,Settings!$G$7,IF(Fixture!I1473=Fixture!G1473,Settings!$G$8,IF(Fixture!I1473&lt;Fixture!G1473,Settings!$G$9,"-"))))</f>
        <v>-</v>
      </c>
    </row>
    <row r="1470" spans="3:9" x14ac:dyDescent="0.25">
      <c r="C1470" s="12" t="str">
        <f t="shared" si="46"/>
        <v>-</v>
      </c>
      <c r="D1470" s="9" t="str">
        <f t="shared" si="47"/>
        <v>-</v>
      </c>
      <c r="E1470" s="9" t="str">
        <f>IF(C1470="-","-",IF(D1470=maxgameno+2,"blank row 2",IF(D1470=maxgameno+1,"blank row 1",INDEX(FixtureCode!$B$4:$AH$128,MATCH($C1470,FixtureCode!$B$4:$B$128,0),MATCH("G"&amp;D1470&amp;"-T1",FixtureCode!$B$4:$AH$4,0)))))</f>
        <v>-</v>
      </c>
      <c r="F1470" s="13" t="str">
        <f>IF(C1470="-","-",IF(D1470=maxgameno+2,"blank row 2",IF(D1470=maxgameno+1,"blank row 1",INDEX(FixtureCode!$B$4:$AH$128,MATCH($C1470,FixtureCode!$B$4:$B$128,0),MATCH("G"&amp;D1470&amp;"-T2",FixtureCode!$B$4:$AH$4,0)))))</f>
        <v>-</v>
      </c>
      <c r="G1470" s="12" t="str">
        <f>IF(C1470="-","-",IF(AND(ISNUMBER(Fixture!G1474),ISNUMBER(Fixture!I1474),Fixture!F1474&lt;&gt;"BYE",Fixture!J1474&lt;&gt;"BYE"),"Yes","-"))</f>
        <v>-</v>
      </c>
      <c r="H1470" s="9" t="str">
        <f>IF(G1470="-","-",IF(Fixture!G1474&gt;Fixture!I1474,Settings!$G$7,IF(Fixture!G1474=Fixture!I1474,Settings!$G$8,IF(Fixture!G1474&lt;Fixture!I1474,Settings!$G$9,"-"))))</f>
        <v>-</v>
      </c>
      <c r="I1470" s="13" t="str">
        <f>IF(G1470="-","-",IF(Fixture!I1474&gt;Fixture!G1474,Settings!$G$7,IF(Fixture!I1474=Fixture!G1474,Settings!$G$8,IF(Fixture!I1474&lt;Fixture!G1474,Settings!$G$9,"-"))))</f>
        <v>-</v>
      </c>
    </row>
    <row r="1471" spans="3:9" x14ac:dyDescent="0.25">
      <c r="C1471" s="12" t="str">
        <f t="shared" si="46"/>
        <v>-</v>
      </c>
      <c r="D1471" s="9" t="str">
        <f t="shared" si="47"/>
        <v>-</v>
      </c>
      <c r="E1471" s="9" t="str">
        <f>IF(C1471="-","-",IF(D1471=maxgameno+2,"blank row 2",IF(D1471=maxgameno+1,"blank row 1",INDEX(FixtureCode!$B$4:$AH$128,MATCH($C1471,FixtureCode!$B$4:$B$128,0),MATCH("G"&amp;D1471&amp;"-T1",FixtureCode!$B$4:$AH$4,0)))))</f>
        <v>-</v>
      </c>
      <c r="F1471" s="13" t="str">
        <f>IF(C1471="-","-",IF(D1471=maxgameno+2,"blank row 2",IF(D1471=maxgameno+1,"blank row 1",INDEX(FixtureCode!$B$4:$AH$128,MATCH($C1471,FixtureCode!$B$4:$B$128,0),MATCH("G"&amp;D1471&amp;"-T2",FixtureCode!$B$4:$AH$4,0)))))</f>
        <v>-</v>
      </c>
      <c r="G1471" s="12" t="str">
        <f>IF(C1471="-","-",IF(AND(ISNUMBER(Fixture!G1475),ISNUMBER(Fixture!I1475),Fixture!F1475&lt;&gt;"BYE",Fixture!J1475&lt;&gt;"BYE"),"Yes","-"))</f>
        <v>-</v>
      </c>
      <c r="H1471" s="9" t="str">
        <f>IF(G1471="-","-",IF(Fixture!G1475&gt;Fixture!I1475,Settings!$G$7,IF(Fixture!G1475=Fixture!I1475,Settings!$G$8,IF(Fixture!G1475&lt;Fixture!I1475,Settings!$G$9,"-"))))</f>
        <v>-</v>
      </c>
      <c r="I1471" s="13" t="str">
        <f>IF(G1471="-","-",IF(Fixture!I1475&gt;Fixture!G1475,Settings!$G$7,IF(Fixture!I1475=Fixture!G1475,Settings!$G$8,IF(Fixture!I1475&lt;Fixture!G1475,Settings!$G$9,"-"))))</f>
        <v>-</v>
      </c>
    </row>
    <row r="1472" spans="3:9" x14ac:dyDescent="0.25">
      <c r="C1472" s="12" t="str">
        <f t="shared" si="46"/>
        <v>-</v>
      </c>
      <c r="D1472" s="9" t="str">
        <f t="shared" si="47"/>
        <v>-</v>
      </c>
      <c r="E1472" s="9" t="str">
        <f>IF(C1472="-","-",IF(D1472=maxgameno+2,"blank row 2",IF(D1472=maxgameno+1,"blank row 1",INDEX(FixtureCode!$B$4:$AH$128,MATCH($C1472,FixtureCode!$B$4:$B$128,0),MATCH("G"&amp;D1472&amp;"-T1",FixtureCode!$B$4:$AH$4,0)))))</f>
        <v>-</v>
      </c>
      <c r="F1472" s="13" t="str">
        <f>IF(C1472="-","-",IF(D1472=maxgameno+2,"blank row 2",IF(D1472=maxgameno+1,"blank row 1",INDEX(FixtureCode!$B$4:$AH$128,MATCH($C1472,FixtureCode!$B$4:$B$128,0),MATCH("G"&amp;D1472&amp;"-T2",FixtureCode!$B$4:$AH$4,0)))))</f>
        <v>-</v>
      </c>
      <c r="G1472" s="12" t="str">
        <f>IF(C1472="-","-",IF(AND(ISNUMBER(Fixture!G1476),ISNUMBER(Fixture!I1476),Fixture!F1476&lt;&gt;"BYE",Fixture!J1476&lt;&gt;"BYE"),"Yes","-"))</f>
        <v>-</v>
      </c>
      <c r="H1472" s="9" t="str">
        <f>IF(G1472="-","-",IF(Fixture!G1476&gt;Fixture!I1476,Settings!$G$7,IF(Fixture!G1476=Fixture!I1476,Settings!$G$8,IF(Fixture!G1476&lt;Fixture!I1476,Settings!$G$9,"-"))))</f>
        <v>-</v>
      </c>
      <c r="I1472" s="13" t="str">
        <f>IF(G1472="-","-",IF(Fixture!I1476&gt;Fixture!G1476,Settings!$G$7,IF(Fixture!I1476=Fixture!G1476,Settings!$G$8,IF(Fixture!I1476&lt;Fixture!G1476,Settings!$G$9,"-"))))</f>
        <v>-</v>
      </c>
    </row>
    <row r="1473" spans="3:9" x14ac:dyDescent="0.25">
      <c r="C1473" s="12" t="str">
        <f t="shared" si="46"/>
        <v>-</v>
      </c>
      <c r="D1473" s="9" t="str">
        <f t="shared" si="47"/>
        <v>-</v>
      </c>
      <c r="E1473" s="9" t="str">
        <f>IF(C1473="-","-",IF(D1473=maxgameno+2,"blank row 2",IF(D1473=maxgameno+1,"blank row 1",INDEX(FixtureCode!$B$4:$AH$128,MATCH($C1473,FixtureCode!$B$4:$B$128,0),MATCH("G"&amp;D1473&amp;"-T1",FixtureCode!$B$4:$AH$4,0)))))</f>
        <v>-</v>
      </c>
      <c r="F1473" s="13" t="str">
        <f>IF(C1473="-","-",IF(D1473=maxgameno+2,"blank row 2",IF(D1473=maxgameno+1,"blank row 1",INDEX(FixtureCode!$B$4:$AH$128,MATCH($C1473,FixtureCode!$B$4:$B$128,0),MATCH("G"&amp;D1473&amp;"-T2",FixtureCode!$B$4:$AH$4,0)))))</f>
        <v>-</v>
      </c>
      <c r="G1473" s="12" t="str">
        <f>IF(C1473="-","-",IF(AND(ISNUMBER(Fixture!G1477),ISNUMBER(Fixture!I1477),Fixture!F1477&lt;&gt;"BYE",Fixture!J1477&lt;&gt;"BYE"),"Yes","-"))</f>
        <v>-</v>
      </c>
      <c r="H1473" s="9" t="str">
        <f>IF(G1473="-","-",IF(Fixture!G1477&gt;Fixture!I1477,Settings!$G$7,IF(Fixture!G1477=Fixture!I1477,Settings!$G$8,IF(Fixture!G1477&lt;Fixture!I1477,Settings!$G$9,"-"))))</f>
        <v>-</v>
      </c>
      <c r="I1473" s="13" t="str">
        <f>IF(G1473="-","-",IF(Fixture!I1477&gt;Fixture!G1477,Settings!$G$7,IF(Fixture!I1477=Fixture!G1477,Settings!$G$8,IF(Fixture!I1477&lt;Fixture!G1477,Settings!$G$9,"-"))))</f>
        <v>-</v>
      </c>
    </row>
    <row r="1474" spans="3:9" x14ac:dyDescent="0.25">
      <c r="C1474" s="12" t="str">
        <f t="shared" si="46"/>
        <v>-</v>
      </c>
      <c r="D1474" s="9" t="str">
        <f t="shared" si="47"/>
        <v>-</v>
      </c>
      <c r="E1474" s="9" t="str">
        <f>IF(C1474="-","-",IF(D1474=maxgameno+2,"blank row 2",IF(D1474=maxgameno+1,"blank row 1",INDEX(FixtureCode!$B$4:$AH$128,MATCH($C1474,FixtureCode!$B$4:$B$128,0),MATCH("G"&amp;D1474&amp;"-T1",FixtureCode!$B$4:$AH$4,0)))))</f>
        <v>-</v>
      </c>
      <c r="F1474" s="13" t="str">
        <f>IF(C1474="-","-",IF(D1474=maxgameno+2,"blank row 2",IF(D1474=maxgameno+1,"blank row 1",INDEX(FixtureCode!$B$4:$AH$128,MATCH($C1474,FixtureCode!$B$4:$B$128,0),MATCH("G"&amp;D1474&amp;"-T2",FixtureCode!$B$4:$AH$4,0)))))</f>
        <v>-</v>
      </c>
      <c r="G1474" s="12" t="str">
        <f>IF(C1474="-","-",IF(AND(ISNUMBER(Fixture!G1478),ISNUMBER(Fixture!I1478),Fixture!F1478&lt;&gt;"BYE",Fixture!J1478&lt;&gt;"BYE"),"Yes","-"))</f>
        <v>-</v>
      </c>
      <c r="H1474" s="9" t="str">
        <f>IF(G1474="-","-",IF(Fixture!G1478&gt;Fixture!I1478,Settings!$G$7,IF(Fixture!G1478=Fixture!I1478,Settings!$G$8,IF(Fixture!G1478&lt;Fixture!I1478,Settings!$G$9,"-"))))</f>
        <v>-</v>
      </c>
      <c r="I1474" s="13" t="str">
        <f>IF(G1474="-","-",IF(Fixture!I1478&gt;Fixture!G1478,Settings!$G$7,IF(Fixture!I1478=Fixture!G1478,Settings!$G$8,IF(Fixture!I1478&lt;Fixture!G1478,Settings!$G$9,"-"))))</f>
        <v>-</v>
      </c>
    </row>
    <row r="1475" spans="3:9" x14ac:dyDescent="0.25">
      <c r="C1475" s="12" t="str">
        <f t="shared" si="46"/>
        <v>-</v>
      </c>
      <c r="D1475" s="9" t="str">
        <f t="shared" si="47"/>
        <v>-</v>
      </c>
      <c r="E1475" s="9" t="str">
        <f>IF(C1475="-","-",IF(D1475=maxgameno+2,"blank row 2",IF(D1475=maxgameno+1,"blank row 1",INDEX(FixtureCode!$B$4:$AH$128,MATCH($C1475,FixtureCode!$B$4:$B$128,0),MATCH("G"&amp;D1475&amp;"-T1",FixtureCode!$B$4:$AH$4,0)))))</f>
        <v>-</v>
      </c>
      <c r="F1475" s="13" t="str">
        <f>IF(C1475="-","-",IF(D1475=maxgameno+2,"blank row 2",IF(D1475=maxgameno+1,"blank row 1",INDEX(FixtureCode!$B$4:$AH$128,MATCH($C1475,FixtureCode!$B$4:$B$128,0),MATCH("G"&amp;D1475&amp;"-T2",FixtureCode!$B$4:$AH$4,0)))))</f>
        <v>-</v>
      </c>
      <c r="G1475" s="12" t="str">
        <f>IF(C1475="-","-",IF(AND(ISNUMBER(Fixture!G1479),ISNUMBER(Fixture!I1479),Fixture!F1479&lt;&gt;"BYE",Fixture!J1479&lt;&gt;"BYE"),"Yes","-"))</f>
        <v>-</v>
      </c>
      <c r="H1475" s="9" t="str">
        <f>IF(G1475="-","-",IF(Fixture!G1479&gt;Fixture!I1479,Settings!$G$7,IF(Fixture!G1479=Fixture!I1479,Settings!$G$8,IF(Fixture!G1479&lt;Fixture!I1479,Settings!$G$9,"-"))))</f>
        <v>-</v>
      </c>
      <c r="I1475" s="13" t="str">
        <f>IF(G1475="-","-",IF(Fixture!I1479&gt;Fixture!G1479,Settings!$G$7,IF(Fixture!I1479=Fixture!G1479,Settings!$G$8,IF(Fixture!I1479&lt;Fixture!G1479,Settings!$G$9,"-"))))</f>
        <v>-</v>
      </c>
    </row>
    <row r="1476" spans="3:9" x14ac:dyDescent="0.25">
      <c r="C1476" s="12" t="str">
        <f t="shared" si="46"/>
        <v>-</v>
      </c>
      <c r="D1476" s="9" t="str">
        <f t="shared" si="47"/>
        <v>-</v>
      </c>
      <c r="E1476" s="9" t="str">
        <f>IF(C1476="-","-",IF(D1476=maxgameno+2,"blank row 2",IF(D1476=maxgameno+1,"blank row 1",INDEX(FixtureCode!$B$4:$AH$128,MATCH($C1476,FixtureCode!$B$4:$B$128,0),MATCH("G"&amp;D1476&amp;"-T1",FixtureCode!$B$4:$AH$4,0)))))</f>
        <v>-</v>
      </c>
      <c r="F1476" s="13" t="str">
        <f>IF(C1476="-","-",IF(D1476=maxgameno+2,"blank row 2",IF(D1476=maxgameno+1,"blank row 1",INDEX(FixtureCode!$B$4:$AH$128,MATCH($C1476,FixtureCode!$B$4:$B$128,0),MATCH("G"&amp;D1476&amp;"-T2",FixtureCode!$B$4:$AH$4,0)))))</f>
        <v>-</v>
      </c>
      <c r="G1476" s="12" t="str">
        <f>IF(C1476="-","-",IF(AND(ISNUMBER(Fixture!G1480),ISNUMBER(Fixture!I1480),Fixture!F1480&lt;&gt;"BYE",Fixture!J1480&lt;&gt;"BYE"),"Yes","-"))</f>
        <v>-</v>
      </c>
      <c r="H1476" s="9" t="str">
        <f>IF(G1476="-","-",IF(Fixture!G1480&gt;Fixture!I1480,Settings!$G$7,IF(Fixture!G1480=Fixture!I1480,Settings!$G$8,IF(Fixture!G1480&lt;Fixture!I1480,Settings!$G$9,"-"))))</f>
        <v>-</v>
      </c>
      <c r="I1476" s="13" t="str">
        <f>IF(G1476="-","-",IF(Fixture!I1480&gt;Fixture!G1480,Settings!$G$7,IF(Fixture!I1480=Fixture!G1480,Settings!$G$8,IF(Fixture!I1480&lt;Fixture!G1480,Settings!$G$9,"-"))))</f>
        <v>-</v>
      </c>
    </row>
    <row r="1477" spans="3:9" x14ac:dyDescent="0.25">
      <c r="C1477" s="12" t="str">
        <f t="shared" si="46"/>
        <v>-</v>
      </c>
      <c r="D1477" s="9" t="str">
        <f t="shared" si="47"/>
        <v>-</v>
      </c>
      <c r="E1477" s="9" t="str">
        <f>IF(C1477="-","-",IF(D1477=maxgameno+2,"blank row 2",IF(D1477=maxgameno+1,"blank row 1",INDEX(FixtureCode!$B$4:$AH$128,MATCH($C1477,FixtureCode!$B$4:$B$128,0),MATCH("G"&amp;D1477&amp;"-T1",FixtureCode!$B$4:$AH$4,0)))))</f>
        <v>-</v>
      </c>
      <c r="F1477" s="13" t="str">
        <f>IF(C1477="-","-",IF(D1477=maxgameno+2,"blank row 2",IF(D1477=maxgameno+1,"blank row 1",INDEX(FixtureCode!$B$4:$AH$128,MATCH($C1477,FixtureCode!$B$4:$B$128,0),MATCH("G"&amp;D1477&amp;"-T2",FixtureCode!$B$4:$AH$4,0)))))</f>
        <v>-</v>
      </c>
      <c r="G1477" s="12" t="str">
        <f>IF(C1477="-","-",IF(AND(ISNUMBER(Fixture!G1481),ISNUMBER(Fixture!I1481),Fixture!F1481&lt;&gt;"BYE",Fixture!J1481&lt;&gt;"BYE"),"Yes","-"))</f>
        <v>-</v>
      </c>
      <c r="H1477" s="9" t="str">
        <f>IF(G1477="-","-",IF(Fixture!G1481&gt;Fixture!I1481,Settings!$G$7,IF(Fixture!G1481=Fixture!I1481,Settings!$G$8,IF(Fixture!G1481&lt;Fixture!I1481,Settings!$G$9,"-"))))</f>
        <v>-</v>
      </c>
      <c r="I1477" s="13" t="str">
        <f>IF(G1477="-","-",IF(Fixture!I1481&gt;Fixture!G1481,Settings!$G$7,IF(Fixture!I1481=Fixture!G1481,Settings!$G$8,IF(Fixture!I1481&lt;Fixture!G1481,Settings!$G$9,"-"))))</f>
        <v>-</v>
      </c>
    </row>
    <row r="1478" spans="3:9" x14ac:dyDescent="0.25">
      <c r="C1478" s="12" t="str">
        <f t="shared" ref="C1478:C1541" si="48">IF(C1477="-","-",IF(D1477+1&lt;=maxgameno+2,C1477,IF(C1477+1&lt;=maxroundno,C1477+1,"-")))</f>
        <v>-</v>
      </c>
      <c r="D1478" s="9" t="str">
        <f t="shared" ref="D1478:D1541" si="49">IF(C1478="-","-",IF(D1477+1&lt;=maxgameno+2,D1477+1,1))</f>
        <v>-</v>
      </c>
      <c r="E1478" s="9" t="str">
        <f>IF(C1478="-","-",IF(D1478=maxgameno+2,"blank row 2",IF(D1478=maxgameno+1,"blank row 1",INDEX(FixtureCode!$B$4:$AH$128,MATCH($C1478,FixtureCode!$B$4:$B$128,0),MATCH("G"&amp;D1478&amp;"-T1",FixtureCode!$B$4:$AH$4,0)))))</f>
        <v>-</v>
      </c>
      <c r="F1478" s="13" t="str">
        <f>IF(C1478="-","-",IF(D1478=maxgameno+2,"blank row 2",IF(D1478=maxgameno+1,"blank row 1",INDEX(FixtureCode!$B$4:$AH$128,MATCH($C1478,FixtureCode!$B$4:$B$128,0),MATCH("G"&amp;D1478&amp;"-T2",FixtureCode!$B$4:$AH$4,0)))))</f>
        <v>-</v>
      </c>
      <c r="G1478" s="12" t="str">
        <f>IF(C1478="-","-",IF(AND(ISNUMBER(Fixture!G1482),ISNUMBER(Fixture!I1482),Fixture!F1482&lt;&gt;"BYE",Fixture!J1482&lt;&gt;"BYE"),"Yes","-"))</f>
        <v>-</v>
      </c>
      <c r="H1478" s="9" t="str">
        <f>IF(G1478="-","-",IF(Fixture!G1482&gt;Fixture!I1482,Settings!$G$7,IF(Fixture!G1482=Fixture!I1482,Settings!$G$8,IF(Fixture!G1482&lt;Fixture!I1482,Settings!$G$9,"-"))))</f>
        <v>-</v>
      </c>
      <c r="I1478" s="13" t="str">
        <f>IF(G1478="-","-",IF(Fixture!I1482&gt;Fixture!G1482,Settings!$G$7,IF(Fixture!I1482=Fixture!G1482,Settings!$G$8,IF(Fixture!I1482&lt;Fixture!G1482,Settings!$G$9,"-"))))</f>
        <v>-</v>
      </c>
    </row>
    <row r="1479" spans="3:9" x14ac:dyDescent="0.25">
      <c r="C1479" s="12" t="str">
        <f t="shared" si="48"/>
        <v>-</v>
      </c>
      <c r="D1479" s="9" t="str">
        <f t="shared" si="49"/>
        <v>-</v>
      </c>
      <c r="E1479" s="9" t="str">
        <f>IF(C1479="-","-",IF(D1479=maxgameno+2,"blank row 2",IF(D1479=maxgameno+1,"blank row 1",INDEX(FixtureCode!$B$4:$AH$128,MATCH($C1479,FixtureCode!$B$4:$B$128,0),MATCH("G"&amp;D1479&amp;"-T1",FixtureCode!$B$4:$AH$4,0)))))</f>
        <v>-</v>
      </c>
      <c r="F1479" s="13" t="str">
        <f>IF(C1479="-","-",IF(D1479=maxgameno+2,"blank row 2",IF(D1479=maxgameno+1,"blank row 1",INDEX(FixtureCode!$B$4:$AH$128,MATCH($C1479,FixtureCode!$B$4:$B$128,0),MATCH("G"&amp;D1479&amp;"-T2",FixtureCode!$B$4:$AH$4,0)))))</f>
        <v>-</v>
      </c>
      <c r="G1479" s="12" t="str">
        <f>IF(C1479="-","-",IF(AND(ISNUMBER(Fixture!G1483),ISNUMBER(Fixture!I1483),Fixture!F1483&lt;&gt;"BYE",Fixture!J1483&lt;&gt;"BYE"),"Yes","-"))</f>
        <v>-</v>
      </c>
      <c r="H1479" s="9" t="str">
        <f>IF(G1479="-","-",IF(Fixture!G1483&gt;Fixture!I1483,Settings!$G$7,IF(Fixture!G1483=Fixture!I1483,Settings!$G$8,IF(Fixture!G1483&lt;Fixture!I1483,Settings!$G$9,"-"))))</f>
        <v>-</v>
      </c>
      <c r="I1479" s="13" t="str">
        <f>IF(G1479="-","-",IF(Fixture!I1483&gt;Fixture!G1483,Settings!$G$7,IF(Fixture!I1483=Fixture!G1483,Settings!$G$8,IF(Fixture!I1483&lt;Fixture!G1483,Settings!$G$9,"-"))))</f>
        <v>-</v>
      </c>
    </row>
    <row r="1480" spans="3:9" x14ac:dyDescent="0.25">
      <c r="C1480" s="12" t="str">
        <f t="shared" si="48"/>
        <v>-</v>
      </c>
      <c r="D1480" s="9" t="str">
        <f t="shared" si="49"/>
        <v>-</v>
      </c>
      <c r="E1480" s="9" t="str">
        <f>IF(C1480="-","-",IF(D1480=maxgameno+2,"blank row 2",IF(D1480=maxgameno+1,"blank row 1",INDEX(FixtureCode!$B$4:$AH$128,MATCH($C1480,FixtureCode!$B$4:$B$128,0),MATCH("G"&amp;D1480&amp;"-T1",FixtureCode!$B$4:$AH$4,0)))))</f>
        <v>-</v>
      </c>
      <c r="F1480" s="13" t="str">
        <f>IF(C1480="-","-",IF(D1480=maxgameno+2,"blank row 2",IF(D1480=maxgameno+1,"blank row 1",INDEX(FixtureCode!$B$4:$AH$128,MATCH($C1480,FixtureCode!$B$4:$B$128,0),MATCH("G"&amp;D1480&amp;"-T2",FixtureCode!$B$4:$AH$4,0)))))</f>
        <v>-</v>
      </c>
      <c r="G1480" s="12" t="str">
        <f>IF(C1480="-","-",IF(AND(ISNUMBER(Fixture!G1484),ISNUMBER(Fixture!I1484),Fixture!F1484&lt;&gt;"BYE",Fixture!J1484&lt;&gt;"BYE"),"Yes","-"))</f>
        <v>-</v>
      </c>
      <c r="H1480" s="9" t="str">
        <f>IF(G1480="-","-",IF(Fixture!G1484&gt;Fixture!I1484,Settings!$G$7,IF(Fixture!G1484=Fixture!I1484,Settings!$G$8,IF(Fixture!G1484&lt;Fixture!I1484,Settings!$G$9,"-"))))</f>
        <v>-</v>
      </c>
      <c r="I1480" s="13" t="str">
        <f>IF(G1480="-","-",IF(Fixture!I1484&gt;Fixture!G1484,Settings!$G$7,IF(Fixture!I1484=Fixture!G1484,Settings!$G$8,IF(Fixture!I1484&lt;Fixture!G1484,Settings!$G$9,"-"))))</f>
        <v>-</v>
      </c>
    </row>
    <row r="1481" spans="3:9" x14ac:dyDescent="0.25">
      <c r="C1481" s="12" t="str">
        <f t="shared" si="48"/>
        <v>-</v>
      </c>
      <c r="D1481" s="9" t="str">
        <f t="shared" si="49"/>
        <v>-</v>
      </c>
      <c r="E1481" s="9" t="str">
        <f>IF(C1481="-","-",IF(D1481=maxgameno+2,"blank row 2",IF(D1481=maxgameno+1,"blank row 1",INDEX(FixtureCode!$B$4:$AH$128,MATCH($C1481,FixtureCode!$B$4:$B$128,0),MATCH("G"&amp;D1481&amp;"-T1",FixtureCode!$B$4:$AH$4,0)))))</f>
        <v>-</v>
      </c>
      <c r="F1481" s="13" t="str">
        <f>IF(C1481="-","-",IF(D1481=maxgameno+2,"blank row 2",IF(D1481=maxgameno+1,"blank row 1",INDEX(FixtureCode!$B$4:$AH$128,MATCH($C1481,FixtureCode!$B$4:$B$128,0),MATCH("G"&amp;D1481&amp;"-T2",FixtureCode!$B$4:$AH$4,0)))))</f>
        <v>-</v>
      </c>
      <c r="G1481" s="12" t="str">
        <f>IF(C1481="-","-",IF(AND(ISNUMBER(Fixture!G1485),ISNUMBER(Fixture!I1485),Fixture!F1485&lt;&gt;"BYE",Fixture!J1485&lt;&gt;"BYE"),"Yes","-"))</f>
        <v>-</v>
      </c>
      <c r="H1481" s="9" t="str">
        <f>IF(G1481="-","-",IF(Fixture!G1485&gt;Fixture!I1485,Settings!$G$7,IF(Fixture!G1485=Fixture!I1485,Settings!$G$8,IF(Fixture!G1485&lt;Fixture!I1485,Settings!$G$9,"-"))))</f>
        <v>-</v>
      </c>
      <c r="I1481" s="13" t="str">
        <f>IF(G1481="-","-",IF(Fixture!I1485&gt;Fixture!G1485,Settings!$G$7,IF(Fixture!I1485=Fixture!G1485,Settings!$G$8,IF(Fixture!I1485&lt;Fixture!G1485,Settings!$G$9,"-"))))</f>
        <v>-</v>
      </c>
    </row>
    <row r="1482" spans="3:9" x14ac:dyDescent="0.25">
      <c r="C1482" s="12" t="str">
        <f t="shared" si="48"/>
        <v>-</v>
      </c>
      <c r="D1482" s="9" t="str">
        <f t="shared" si="49"/>
        <v>-</v>
      </c>
      <c r="E1482" s="9" t="str">
        <f>IF(C1482="-","-",IF(D1482=maxgameno+2,"blank row 2",IF(D1482=maxgameno+1,"blank row 1",INDEX(FixtureCode!$B$4:$AH$128,MATCH($C1482,FixtureCode!$B$4:$B$128,0),MATCH("G"&amp;D1482&amp;"-T1",FixtureCode!$B$4:$AH$4,0)))))</f>
        <v>-</v>
      </c>
      <c r="F1482" s="13" t="str">
        <f>IF(C1482="-","-",IF(D1482=maxgameno+2,"blank row 2",IF(D1482=maxgameno+1,"blank row 1",INDEX(FixtureCode!$B$4:$AH$128,MATCH($C1482,FixtureCode!$B$4:$B$128,0),MATCH("G"&amp;D1482&amp;"-T2",FixtureCode!$B$4:$AH$4,0)))))</f>
        <v>-</v>
      </c>
      <c r="G1482" s="12" t="str">
        <f>IF(C1482="-","-",IF(AND(ISNUMBER(Fixture!G1486),ISNUMBER(Fixture!I1486),Fixture!F1486&lt;&gt;"BYE",Fixture!J1486&lt;&gt;"BYE"),"Yes","-"))</f>
        <v>-</v>
      </c>
      <c r="H1482" s="9" t="str">
        <f>IF(G1482="-","-",IF(Fixture!G1486&gt;Fixture!I1486,Settings!$G$7,IF(Fixture!G1486=Fixture!I1486,Settings!$G$8,IF(Fixture!G1486&lt;Fixture!I1486,Settings!$G$9,"-"))))</f>
        <v>-</v>
      </c>
      <c r="I1482" s="13" t="str">
        <f>IF(G1482="-","-",IF(Fixture!I1486&gt;Fixture!G1486,Settings!$G$7,IF(Fixture!I1486=Fixture!G1486,Settings!$G$8,IF(Fixture!I1486&lt;Fixture!G1486,Settings!$G$9,"-"))))</f>
        <v>-</v>
      </c>
    </row>
    <row r="1483" spans="3:9" x14ac:dyDescent="0.25">
      <c r="C1483" s="12" t="str">
        <f t="shared" si="48"/>
        <v>-</v>
      </c>
      <c r="D1483" s="9" t="str">
        <f t="shared" si="49"/>
        <v>-</v>
      </c>
      <c r="E1483" s="9" t="str">
        <f>IF(C1483="-","-",IF(D1483=maxgameno+2,"blank row 2",IF(D1483=maxgameno+1,"blank row 1",INDEX(FixtureCode!$B$4:$AH$128,MATCH($C1483,FixtureCode!$B$4:$B$128,0),MATCH("G"&amp;D1483&amp;"-T1",FixtureCode!$B$4:$AH$4,0)))))</f>
        <v>-</v>
      </c>
      <c r="F1483" s="13" t="str">
        <f>IF(C1483="-","-",IF(D1483=maxgameno+2,"blank row 2",IF(D1483=maxgameno+1,"blank row 1",INDEX(FixtureCode!$B$4:$AH$128,MATCH($C1483,FixtureCode!$B$4:$B$128,0),MATCH("G"&amp;D1483&amp;"-T2",FixtureCode!$B$4:$AH$4,0)))))</f>
        <v>-</v>
      </c>
      <c r="G1483" s="12" t="str">
        <f>IF(C1483="-","-",IF(AND(ISNUMBER(Fixture!G1487),ISNUMBER(Fixture!I1487),Fixture!F1487&lt;&gt;"BYE",Fixture!J1487&lt;&gt;"BYE"),"Yes","-"))</f>
        <v>-</v>
      </c>
      <c r="H1483" s="9" t="str">
        <f>IF(G1483="-","-",IF(Fixture!G1487&gt;Fixture!I1487,Settings!$G$7,IF(Fixture!G1487=Fixture!I1487,Settings!$G$8,IF(Fixture!G1487&lt;Fixture!I1487,Settings!$G$9,"-"))))</f>
        <v>-</v>
      </c>
      <c r="I1483" s="13" t="str">
        <f>IF(G1483="-","-",IF(Fixture!I1487&gt;Fixture!G1487,Settings!$G$7,IF(Fixture!I1487=Fixture!G1487,Settings!$G$8,IF(Fixture!I1487&lt;Fixture!G1487,Settings!$G$9,"-"))))</f>
        <v>-</v>
      </c>
    </row>
    <row r="1484" spans="3:9" x14ac:dyDescent="0.25">
      <c r="C1484" s="12" t="str">
        <f t="shared" si="48"/>
        <v>-</v>
      </c>
      <c r="D1484" s="9" t="str">
        <f t="shared" si="49"/>
        <v>-</v>
      </c>
      <c r="E1484" s="9" t="str">
        <f>IF(C1484="-","-",IF(D1484=maxgameno+2,"blank row 2",IF(D1484=maxgameno+1,"blank row 1",INDEX(FixtureCode!$B$4:$AH$128,MATCH($C1484,FixtureCode!$B$4:$B$128,0),MATCH("G"&amp;D1484&amp;"-T1",FixtureCode!$B$4:$AH$4,0)))))</f>
        <v>-</v>
      </c>
      <c r="F1484" s="13" t="str">
        <f>IF(C1484="-","-",IF(D1484=maxgameno+2,"blank row 2",IF(D1484=maxgameno+1,"blank row 1",INDEX(FixtureCode!$B$4:$AH$128,MATCH($C1484,FixtureCode!$B$4:$B$128,0),MATCH("G"&amp;D1484&amp;"-T2",FixtureCode!$B$4:$AH$4,0)))))</f>
        <v>-</v>
      </c>
      <c r="G1484" s="12" t="str">
        <f>IF(C1484="-","-",IF(AND(ISNUMBER(Fixture!G1488),ISNUMBER(Fixture!I1488),Fixture!F1488&lt;&gt;"BYE",Fixture!J1488&lt;&gt;"BYE"),"Yes","-"))</f>
        <v>-</v>
      </c>
      <c r="H1484" s="9" t="str">
        <f>IF(G1484="-","-",IF(Fixture!G1488&gt;Fixture!I1488,Settings!$G$7,IF(Fixture!G1488=Fixture!I1488,Settings!$G$8,IF(Fixture!G1488&lt;Fixture!I1488,Settings!$G$9,"-"))))</f>
        <v>-</v>
      </c>
      <c r="I1484" s="13" t="str">
        <f>IF(G1484="-","-",IF(Fixture!I1488&gt;Fixture!G1488,Settings!$G$7,IF(Fixture!I1488=Fixture!G1488,Settings!$G$8,IF(Fixture!I1488&lt;Fixture!G1488,Settings!$G$9,"-"))))</f>
        <v>-</v>
      </c>
    </row>
    <row r="1485" spans="3:9" x14ac:dyDescent="0.25">
      <c r="C1485" s="12" t="str">
        <f t="shared" si="48"/>
        <v>-</v>
      </c>
      <c r="D1485" s="9" t="str">
        <f t="shared" si="49"/>
        <v>-</v>
      </c>
      <c r="E1485" s="9" t="str">
        <f>IF(C1485="-","-",IF(D1485=maxgameno+2,"blank row 2",IF(D1485=maxgameno+1,"blank row 1",INDEX(FixtureCode!$B$4:$AH$128,MATCH($C1485,FixtureCode!$B$4:$B$128,0),MATCH("G"&amp;D1485&amp;"-T1",FixtureCode!$B$4:$AH$4,0)))))</f>
        <v>-</v>
      </c>
      <c r="F1485" s="13" t="str">
        <f>IF(C1485="-","-",IF(D1485=maxgameno+2,"blank row 2",IF(D1485=maxgameno+1,"blank row 1",INDEX(FixtureCode!$B$4:$AH$128,MATCH($C1485,FixtureCode!$B$4:$B$128,0),MATCH("G"&amp;D1485&amp;"-T2",FixtureCode!$B$4:$AH$4,0)))))</f>
        <v>-</v>
      </c>
      <c r="G1485" s="12" t="str">
        <f>IF(C1485="-","-",IF(AND(ISNUMBER(Fixture!G1489),ISNUMBER(Fixture!I1489),Fixture!F1489&lt;&gt;"BYE",Fixture!J1489&lt;&gt;"BYE"),"Yes","-"))</f>
        <v>-</v>
      </c>
      <c r="H1485" s="9" t="str">
        <f>IF(G1485="-","-",IF(Fixture!G1489&gt;Fixture!I1489,Settings!$G$7,IF(Fixture!G1489=Fixture!I1489,Settings!$G$8,IF(Fixture!G1489&lt;Fixture!I1489,Settings!$G$9,"-"))))</f>
        <v>-</v>
      </c>
      <c r="I1485" s="13" t="str">
        <f>IF(G1485="-","-",IF(Fixture!I1489&gt;Fixture!G1489,Settings!$G$7,IF(Fixture!I1489=Fixture!G1489,Settings!$G$8,IF(Fixture!I1489&lt;Fixture!G1489,Settings!$G$9,"-"))))</f>
        <v>-</v>
      </c>
    </row>
    <row r="1486" spans="3:9" x14ac:dyDescent="0.25">
      <c r="C1486" s="12" t="str">
        <f t="shared" si="48"/>
        <v>-</v>
      </c>
      <c r="D1486" s="9" t="str">
        <f t="shared" si="49"/>
        <v>-</v>
      </c>
      <c r="E1486" s="9" t="str">
        <f>IF(C1486="-","-",IF(D1486=maxgameno+2,"blank row 2",IF(D1486=maxgameno+1,"blank row 1",INDEX(FixtureCode!$B$4:$AH$128,MATCH($C1486,FixtureCode!$B$4:$B$128,0),MATCH("G"&amp;D1486&amp;"-T1",FixtureCode!$B$4:$AH$4,0)))))</f>
        <v>-</v>
      </c>
      <c r="F1486" s="13" t="str">
        <f>IF(C1486="-","-",IF(D1486=maxgameno+2,"blank row 2",IF(D1486=maxgameno+1,"blank row 1",INDEX(FixtureCode!$B$4:$AH$128,MATCH($C1486,FixtureCode!$B$4:$B$128,0),MATCH("G"&amp;D1486&amp;"-T2",FixtureCode!$B$4:$AH$4,0)))))</f>
        <v>-</v>
      </c>
      <c r="G1486" s="12" t="str">
        <f>IF(C1486="-","-",IF(AND(ISNUMBER(Fixture!G1490),ISNUMBER(Fixture!I1490),Fixture!F1490&lt;&gt;"BYE",Fixture!J1490&lt;&gt;"BYE"),"Yes","-"))</f>
        <v>-</v>
      </c>
      <c r="H1486" s="9" t="str">
        <f>IF(G1486="-","-",IF(Fixture!G1490&gt;Fixture!I1490,Settings!$G$7,IF(Fixture!G1490=Fixture!I1490,Settings!$G$8,IF(Fixture!G1490&lt;Fixture!I1490,Settings!$G$9,"-"))))</f>
        <v>-</v>
      </c>
      <c r="I1486" s="13" t="str">
        <f>IF(G1486="-","-",IF(Fixture!I1490&gt;Fixture!G1490,Settings!$G$7,IF(Fixture!I1490=Fixture!G1490,Settings!$G$8,IF(Fixture!I1490&lt;Fixture!G1490,Settings!$G$9,"-"))))</f>
        <v>-</v>
      </c>
    </row>
    <row r="1487" spans="3:9" x14ac:dyDescent="0.25">
      <c r="C1487" s="12" t="str">
        <f t="shared" si="48"/>
        <v>-</v>
      </c>
      <c r="D1487" s="9" t="str">
        <f t="shared" si="49"/>
        <v>-</v>
      </c>
      <c r="E1487" s="9" t="str">
        <f>IF(C1487="-","-",IF(D1487=maxgameno+2,"blank row 2",IF(D1487=maxgameno+1,"blank row 1",INDEX(FixtureCode!$B$4:$AH$128,MATCH($C1487,FixtureCode!$B$4:$B$128,0),MATCH("G"&amp;D1487&amp;"-T1",FixtureCode!$B$4:$AH$4,0)))))</f>
        <v>-</v>
      </c>
      <c r="F1487" s="13" t="str">
        <f>IF(C1487="-","-",IF(D1487=maxgameno+2,"blank row 2",IF(D1487=maxgameno+1,"blank row 1",INDEX(FixtureCode!$B$4:$AH$128,MATCH($C1487,FixtureCode!$B$4:$B$128,0),MATCH("G"&amp;D1487&amp;"-T2",FixtureCode!$B$4:$AH$4,0)))))</f>
        <v>-</v>
      </c>
      <c r="G1487" s="12" t="str">
        <f>IF(C1487="-","-",IF(AND(ISNUMBER(Fixture!G1491),ISNUMBER(Fixture!I1491),Fixture!F1491&lt;&gt;"BYE",Fixture!J1491&lt;&gt;"BYE"),"Yes","-"))</f>
        <v>-</v>
      </c>
      <c r="H1487" s="9" t="str">
        <f>IF(G1487="-","-",IF(Fixture!G1491&gt;Fixture!I1491,Settings!$G$7,IF(Fixture!G1491=Fixture!I1491,Settings!$G$8,IF(Fixture!G1491&lt;Fixture!I1491,Settings!$G$9,"-"))))</f>
        <v>-</v>
      </c>
      <c r="I1487" s="13" t="str">
        <f>IF(G1487="-","-",IF(Fixture!I1491&gt;Fixture!G1491,Settings!$G$7,IF(Fixture!I1491=Fixture!G1491,Settings!$G$8,IF(Fixture!I1491&lt;Fixture!G1491,Settings!$G$9,"-"))))</f>
        <v>-</v>
      </c>
    </row>
    <row r="1488" spans="3:9" x14ac:dyDescent="0.25">
      <c r="C1488" s="12" t="str">
        <f t="shared" si="48"/>
        <v>-</v>
      </c>
      <c r="D1488" s="9" t="str">
        <f t="shared" si="49"/>
        <v>-</v>
      </c>
      <c r="E1488" s="9" t="str">
        <f>IF(C1488="-","-",IF(D1488=maxgameno+2,"blank row 2",IF(D1488=maxgameno+1,"blank row 1",INDEX(FixtureCode!$B$4:$AH$128,MATCH($C1488,FixtureCode!$B$4:$B$128,0),MATCH("G"&amp;D1488&amp;"-T1",FixtureCode!$B$4:$AH$4,0)))))</f>
        <v>-</v>
      </c>
      <c r="F1488" s="13" t="str">
        <f>IF(C1488="-","-",IF(D1488=maxgameno+2,"blank row 2",IF(D1488=maxgameno+1,"blank row 1",INDEX(FixtureCode!$B$4:$AH$128,MATCH($C1488,FixtureCode!$B$4:$B$128,0),MATCH("G"&amp;D1488&amp;"-T2",FixtureCode!$B$4:$AH$4,0)))))</f>
        <v>-</v>
      </c>
      <c r="G1488" s="12" t="str">
        <f>IF(C1488="-","-",IF(AND(ISNUMBER(Fixture!G1492),ISNUMBER(Fixture!I1492),Fixture!F1492&lt;&gt;"BYE",Fixture!J1492&lt;&gt;"BYE"),"Yes","-"))</f>
        <v>-</v>
      </c>
      <c r="H1488" s="9" t="str">
        <f>IF(G1488="-","-",IF(Fixture!G1492&gt;Fixture!I1492,Settings!$G$7,IF(Fixture!G1492=Fixture!I1492,Settings!$G$8,IF(Fixture!G1492&lt;Fixture!I1492,Settings!$G$9,"-"))))</f>
        <v>-</v>
      </c>
      <c r="I1488" s="13" t="str">
        <f>IF(G1488="-","-",IF(Fixture!I1492&gt;Fixture!G1492,Settings!$G$7,IF(Fixture!I1492=Fixture!G1492,Settings!$G$8,IF(Fixture!I1492&lt;Fixture!G1492,Settings!$G$9,"-"))))</f>
        <v>-</v>
      </c>
    </row>
    <row r="1489" spans="3:9" x14ac:dyDescent="0.25">
      <c r="C1489" s="12" t="str">
        <f t="shared" si="48"/>
        <v>-</v>
      </c>
      <c r="D1489" s="9" t="str">
        <f t="shared" si="49"/>
        <v>-</v>
      </c>
      <c r="E1489" s="9" t="str">
        <f>IF(C1489="-","-",IF(D1489=maxgameno+2,"blank row 2",IF(D1489=maxgameno+1,"blank row 1",INDEX(FixtureCode!$B$4:$AH$128,MATCH($C1489,FixtureCode!$B$4:$B$128,0),MATCH("G"&amp;D1489&amp;"-T1",FixtureCode!$B$4:$AH$4,0)))))</f>
        <v>-</v>
      </c>
      <c r="F1489" s="13" t="str">
        <f>IF(C1489="-","-",IF(D1489=maxgameno+2,"blank row 2",IF(D1489=maxgameno+1,"blank row 1",INDEX(FixtureCode!$B$4:$AH$128,MATCH($C1489,FixtureCode!$B$4:$B$128,0),MATCH("G"&amp;D1489&amp;"-T2",FixtureCode!$B$4:$AH$4,0)))))</f>
        <v>-</v>
      </c>
      <c r="G1489" s="12" t="str">
        <f>IF(C1489="-","-",IF(AND(ISNUMBER(Fixture!G1493),ISNUMBER(Fixture!I1493),Fixture!F1493&lt;&gt;"BYE",Fixture!J1493&lt;&gt;"BYE"),"Yes","-"))</f>
        <v>-</v>
      </c>
      <c r="H1489" s="9" t="str">
        <f>IF(G1489="-","-",IF(Fixture!G1493&gt;Fixture!I1493,Settings!$G$7,IF(Fixture!G1493=Fixture!I1493,Settings!$G$8,IF(Fixture!G1493&lt;Fixture!I1493,Settings!$G$9,"-"))))</f>
        <v>-</v>
      </c>
      <c r="I1489" s="13" t="str">
        <f>IF(G1489="-","-",IF(Fixture!I1493&gt;Fixture!G1493,Settings!$G$7,IF(Fixture!I1493=Fixture!G1493,Settings!$G$8,IF(Fixture!I1493&lt;Fixture!G1493,Settings!$G$9,"-"))))</f>
        <v>-</v>
      </c>
    </row>
    <row r="1490" spans="3:9" x14ac:dyDescent="0.25">
      <c r="C1490" s="12" t="str">
        <f t="shared" si="48"/>
        <v>-</v>
      </c>
      <c r="D1490" s="9" t="str">
        <f t="shared" si="49"/>
        <v>-</v>
      </c>
      <c r="E1490" s="9" t="str">
        <f>IF(C1490="-","-",IF(D1490=maxgameno+2,"blank row 2",IF(D1490=maxgameno+1,"blank row 1",INDEX(FixtureCode!$B$4:$AH$128,MATCH($C1490,FixtureCode!$B$4:$B$128,0),MATCH("G"&amp;D1490&amp;"-T1",FixtureCode!$B$4:$AH$4,0)))))</f>
        <v>-</v>
      </c>
      <c r="F1490" s="13" t="str">
        <f>IF(C1490="-","-",IF(D1490=maxgameno+2,"blank row 2",IF(D1490=maxgameno+1,"blank row 1",INDEX(FixtureCode!$B$4:$AH$128,MATCH($C1490,FixtureCode!$B$4:$B$128,0),MATCH("G"&amp;D1490&amp;"-T2",FixtureCode!$B$4:$AH$4,0)))))</f>
        <v>-</v>
      </c>
      <c r="G1490" s="12" t="str">
        <f>IF(C1490="-","-",IF(AND(ISNUMBER(Fixture!G1494),ISNUMBER(Fixture!I1494),Fixture!F1494&lt;&gt;"BYE",Fixture!J1494&lt;&gt;"BYE"),"Yes","-"))</f>
        <v>-</v>
      </c>
      <c r="H1490" s="9" t="str">
        <f>IF(G1490="-","-",IF(Fixture!G1494&gt;Fixture!I1494,Settings!$G$7,IF(Fixture!G1494=Fixture!I1494,Settings!$G$8,IF(Fixture!G1494&lt;Fixture!I1494,Settings!$G$9,"-"))))</f>
        <v>-</v>
      </c>
      <c r="I1490" s="13" t="str">
        <f>IF(G1490="-","-",IF(Fixture!I1494&gt;Fixture!G1494,Settings!$G$7,IF(Fixture!I1494=Fixture!G1494,Settings!$G$8,IF(Fixture!I1494&lt;Fixture!G1494,Settings!$G$9,"-"))))</f>
        <v>-</v>
      </c>
    </row>
    <row r="1491" spans="3:9" x14ac:dyDescent="0.25">
      <c r="C1491" s="12" t="str">
        <f t="shared" si="48"/>
        <v>-</v>
      </c>
      <c r="D1491" s="9" t="str">
        <f t="shared" si="49"/>
        <v>-</v>
      </c>
      <c r="E1491" s="9" t="str">
        <f>IF(C1491="-","-",IF(D1491=maxgameno+2,"blank row 2",IF(D1491=maxgameno+1,"blank row 1",INDEX(FixtureCode!$B$4:$AH$128,MATCH($C1491,FixtureCode!$B$4:$B$128,0),MATCH("G"&amp;D1491&amp;"-T1",FixtureCode!$B$4:$AH$4,0)))))</f>
        <v>-</v>
      </c>
      <c r="F1491" s="13" t="str">
        <f>IF(C1491="-","-",IF(D1491=maxgameno+2,"blank row 2",IF(D1491=maxgameno+1,"blank row 1",INDEX(FixtureCode!$B$4:$AH$128,MATCH($C1491,FixtureCode!$B$4:$B$128,0),MATCH("G"&amp;D1491&amp;"-T2",FixtureCode!$B$4:$AH$4,0)))))</f>
        <v>-</v>
      </c>
      <c r="G1491" s="12" t="str">
        <f>IF(C1491="-","-",IF(AND(ISNUMBER(Fixture!G1495),ISNUMBER(Fixture!I1495),Fixture!F1495&lt;&gt;"BYE",Fixture!J1495&lt;&gt;"BYE"),"Yes","-"))</f>
        <v>-</v>
      </c>
      <c r="H1491" s="9" t="str">
        <f>IF(G1491="-","-",IF(Fixture!G1495&gt;Fixture!I1495,Settings!$G$7,IF(Fixture!G1495=Fixture!I1495,Settings!$G$8,IF(Fixture!G1495&lt;Fixture!I1495,Settings!$G$9,"-"))))</f>
        <v>-</v>
      </c>
      <c r="I1491" s="13" t="str">
        <f>IF(G1491="-","-",IF(Fixture!I1495&gt;Fixture!G1495,Settings!$G$7,IF(Fixture!I1495=Fixture!G1495,Settings!$G$8,IF(Fixture!I1495&lt;Fixture!G1495,Settings!$G$9,"-"))))</f>
        <v>-</v>
      </c>
    </row>
    <row r="1492" spans="3:9" x14ac:dyDescent="0.25">
      <c r="C1492" s="12" t="str">
        <f t="shared" si="48"/>
        <v>-</v>
      </c>
      <c r="D1492" s="9" t="str">
        <f t="shared" si="49"/>
        <v>-</v>
      </c>
      <c r="E1492" s="9" t="str">
        <f>IF(C1492="-","-",IF(D1492=maxgameno+2,"blank row 2",IF(D1492=maxgameno+1,"blank row 1",INDEX(FixtureCode!$B$4:$AH$128,MATCH($C1492,FixtureCode!$B$4:$B$128,0),MATCH("G"&amp;D1492&amp;"-T1",FixtureCode!$B$4:$AH$4,0)))))</f>
        <v>-</v>
      </c>
      <c r="F1492" s="13" t="str">
        <f>IF(C1492="-","-",IF(D1492=maxgameno+2,"blank row 2",IF(D1492=maxgameno+1,"blank row 1",INDEX(FixtureCode!$B$4:$AH$128,MATCH($C1492,FixtureCode!$B$4:$B$128,0),MATCH("G"&amp;D1492&amp;"-T2",FixtureCode!$B$4:$AH$4,0)))))</f>
        <v>-</v>
      </c>
      <c r="G1492" s="12" t="str">
        <f>IF(C1492="-","-",IF(AND(ISNUMBER(Fixture!G1496),ISNUMBER(Fixture!I1496),Fixture!F1496&lt;&gt;"BYE",Fixture!J1496&lt;&gt;"BYE"),"Yes","-"))</f>
        <v>-</v>
      </c>
      <c r="H1492" s="9" t="str">
        <f>IF(G1492="-","-",IF(Fixture!G1496&gt;Fixture!I1496,Settings!$G$7,IF(Fixture!G1496=Fixture!I1496,Settings!$G$8,IF(Fixture!G1496&lt;Fixture!I1496,Settings!$G$9,"-"))))</f>
        <v>-</v>
      </c>
      <c r="I1492" s="13" t="str">
        <f>IF(G1492="-","-",IF(Fixture!I1496&gt;Fixture!G1496,Settings!$G$7,IF(Fixture!I1496=Fixture!G1496,Settings!$G$8,IF(Fixture!I1496&lt;Fixture!G1496,Settings!$G$9,"-"))))</f>
        <v>-</v>
      </c>
    </row>
    <row r="1493" spans="3:9" x14ac:dyDescent="0.25">
      <c r="C1493" s="12" t="str">
        <f t="shared" si="48"/>
        <v>-</v>
      </c>
      <c r="D1493" s="9" t="str">
        <f t="shared" si="49"/>
        <v>-</v>
      </c>
      <c r="E1493" s="9" t="str">
        <f>IF(C1493="-","-",IF(D1493=maxgameno+2,"blank row 2",IF(D1493=maxgameno+1,"blank row 1",INDEX(FixtureCode!$B$4:$AH$128,MATCH($C1493,FixtureCode!$B$4:$B$128,0),MATCH("G"&amp;D1493&amp;"-T1",FixtureCode!$B$4:$AH$4,0)))))</f>
        <v>-</v>
      </c>
      <c r="F1493" s="13" t="str">
        <f>IF(C1493="-","-",IF(D1493=maxgameno+2,"blank row 2",IF(D1493=maxgameno+1,"blank row 1",INDEX(FixtureCode!$B$4:$AH$128,MATCH($C1493,FixtureCode!$B$4:$B$128,0),MATCH("G"&amp;D1493&amp;"-T2",FixtureCode!$B$4:$AH$4,0)))))</f>
        <v>-</v>
      </c>
      <c r="G1493" s="12" t="str">
        <f>IF(C1493="-","-",IF(AND(ISNUMBER(Fixture!G1497),ISNUMBER(Fixture!I1497),Fixture!F1497&lt;&gt;"BYE",Fixture!J1497&lt;&gt;"BYE"),"Yes","-"))</f>
        <v>-</v>
      </c>
      <c r="H1493" s="9" t="str">
        <f>IF(G1493="-","-",IF(Fixture!G1497&gt;Fixture!I1497,Settings!$G$7,IF(Fixture!G1497=Fixture!I1497,Settings!$G$8,IF(Fixture!G1497&lt;Fixture!I1497,Settings!$G$9,"-"))))</f>
        <v>-</v>
      </c>
      <c r="I1493" s="13" t="str">
        <f>IF(G1493="-","-",IF(Fixture!I1497&gt;Fixture!G1497,Settings!$G$7,IF(Fixture!I1497=Fixture!G1497,Settings!$G$8,IF(Fixture!I1497&lt;Fixture!G1497,Settings!$G$9,"-"))))</f>
        <v>-</v>
      </c>
    </row>
    <row r="1494" spans="3:9" x14ac:dyDescent="0.25">
      <c r="C1494" s="12" t="str">
        <f t="shared" si="48"/>
        <v>-</v>
      </c>
      <c r="D1494" s="9" t="str">
        <f t="shared" si="49"/>
        <v>-</v>
      </c>
      <c r="E1494" s="9" t="str">
        <f>IF(C1494="-","-",IF(D1494=maxgameno+2,"blank row 2",IF(D1494=maxgameno+1,"blank row 1",INDEX(FixtureCode!$B$4:$AH$128,MATCH($C1494,FixtureCode!$B$4:$B$128,0),MATCH("G"&amp;D1494&amp;"-T1",FixtureCode!$B$4:$AH$4,0)))))</f>
        <v>-</v>
      </c>
      <c r="F1494" s="13" t="str">
        <f>IF(C1494="-","-",IF(D1494=maxgameno+2,"blank row 2",IF(D1494=maxgameno+1,"blank row 1",INDEX(FixtureCode!$B$4:$AH$128,MATCH($C1494,FixtureCode!$B$4:$B$128,0),MATCH("G"&amp;D1494&amp;"-T2",FixtureCode!$B$4:$AH$4,0)))))</f>
        <v>-</v>
      </c>
      <c r="G1494" s="12" t="str">
        <f>IF(C1494="-","-",IF(AND(ISNUMBER(Fixture!G1498),ISNUMBER(Fixture!I1498),Fixture!F1498&lt;&gt;"BYE",Fixture!J1498&lt;&gt;"BYE"),"Yes","-"))</f>
        <v>-</v>
      </c>
      <c r="H1494" s="9" t="str">
        <f>IF(G1494="-","-",IF(Fixture!G1498&gt;Fixture!I1498,Settings!$G$7,IF(Fixture!G1498=Fixture!I1498,Settings!$G$8,IF(Fixture!G1498&lt;Fixture!I1498,Settings!$G$9,"-"))))</f>
        <v>-</v>
      </c>
      <c r="I1494" s="13" t="str">
        <f>IF(G1494="-","-",IF(Fixture!I1498&gt;Fixture!G1498,Settings!$G$7,IF(Fixture!I1498=Fixture!G1498,Settings!$G$8,IF(Fixture!I1498&lt;Fixture!G1498,Settings!$G$9,"-"))))</f>
        <v>-</v>
      </c>
    </row>
    <row r="1495" spans="3:9" x14ac:dyDescent="0.25">
      <c r="C1495" s="12" t="str">
        <f t="shared" si="48"/>
        <v>-</v>
      </c>
      <c r="D1495" s="9" t="str">
        <f t="shared" si="49"/>
        <v>-</v>
      </c>
      <c r="E1495" s="9" t="str">
        <f>IF(C1495="-","-",IF(D1495=maxgameno+2,"blank row 2",IF(D1495=maxgameno+1,"blank row 1",INDEX(FixtureCode!$B$4:$AH$128,MATCH($C1495,FixtureCode!$B$4:$B$128,0),MATCH("G"&amp;D1495&amp;"-T1",FixtureCode!$B$4:$AH$4,0)))))</f>
        <v>-</v>
      </c>
      <c r="F1495" s="13" t="str">
        <f>IF(C1495="-","-",IF(D1495=maxgameno+2,"blank row 2",IF(D1495=maxgameno+1,"blank row 1",INDEX(FixtureCode!$B$4:$AH$128,MATCH($C1495,FixtureCode!$B$4:$B$128,0),MATCH("G"&amp;D1495&amp;"-T2",FixtureCode!$B$4:$AH$4,0)))))</f>
        <v>-</v>
      </c>
      <c r="G1495" s="12" t="str">
        <f>IF(C1495="-","-",IF(AND(ISNUMBER(Fixture!G1499),ISNUMBER(Fixture!I1499),Fixture!F1499&lt;&gt;"BYE",Fixture!J1499&lt;&gt;"BYE"),"Yes","-"))</f>
        <v>-</v>
      </c>
      <c r="H1495" s="9" t="str">
        <f>IF(G1495="-","-",IF(Fixture!G1499&gt;Fixture!I1499,Settings!$G$7,IF(Fixture!G1499=Fixture!I1499,Settings!$G$8,IF(Fixture!G1499&lt;Fixture!I1499,Settings!$G$9,"-"))))</f>
        <v>-</v>
      </c>
      <c r="I1495" s="13" t="str">
        <f>IF(G1495="-","-",IF(Fixture!I1499&gt;Fixture!G1499,Settings!$G$7,IF(Fixture!I1499=Fixture!G1499,Settings!$G$8,IF(Fixture!I1499&lt;Fixture!G1499,Settings!$G$9,"-"))))</f>
        <v>-</v>
      </c>
    </row>
    <row r="1496" spans="3:9" x14ac:dyDescent="0.25">
      <c r="C1496" s="12" t="str">
        <f t="shared" si="48"/>
        <v>-</v>
      </c>
      <c r="D1496" s="9" t="str">
        <f t="shared" si="49"/>
        <v>-</v>
      </c>
      <c r="E1496" s="9" t="str">
        <f>IF(C1496="-","-",IF(D1496=maxgameno+2,"blank row 2",IF(D1496=maxgameno+1,"blank row 1",INDEX(FixtureCode!$B$4:$AH$128,MATCH($C1496,FixtureCode!$B$4:$B$128,0),MATCH("G"&amp;D1496&amp;"-T1",FixtureCode!$B$4:$AH$4,0)))))</f>
        <v>-</v>
      </c>
      <c r="F1496" s="13" t="str">
        <f>IF(C1496="-","-",IF(D1496=maxgameno+2,"blank row 2",IF(D1496=maxgameno+1,"blank row 1",INDEX(FixtureCode!$B$4:$AH$128,MATCH($C1496,FixtureCode!$B$4:$B$128,0),MATCH("G"&amp;D1496&amp;"-T2",FixtureCode!$B$4:$AH$4,0)))))</f>
        <v>-</v>
      </c>
      <c r="G1496" s="12" t="str">
        <f>IF(C1496="-","-",IF(AND(ISNUMBER(Fixture!G1500),ISNUMBER(Fixture!I1500),Fixture!F1500&lt;&gt;"BYE",Fixture!J1500&lt;&gt;"BYE"),"Yes","-"))</f>
        <v>-</v>
      </c>
      <c r="H1496" s="9" t="str">
        <f>IF(G1496="-","-",IF(Fixture!G1500&gt;Fixture!I1500,Settings!$G$7,IF(Fixture!G1500=Fixture!I1500,Settings!$G$8,IF(Fixture!G1500&lt;Fixture!I1500,Settings!$G$9,"-"))))</f>
        <v>-</v>
      </c>
      <c r="I1496" s="13" t="str">
        <f>IF(G1496="-","-",IF(Fixture!I1500&gt;Fixture!G1500,Settings!$G$7,IF(Fixture!I1500=Fixture!G1500,Settings!$G$8,IF(Fixture!I1500&lt;Fixture!G1500,Settings!$G$9,"-"))))</f>
        <v>-</v>
      </c>
    </row>
    <row r="1497" spans="3:9" x14ac:dyDescent="0.25">
      <c r="C1497" s="12" t="str">
        <f t="shared" si="48"/>
        <v>-</v>
      </c>
      <c r="D1497" s="9" t="str">
        <f t="shared" si="49"/>
        <v>-</v>
      </c>
      <c r="E1497" s="9" t="str">
        <f>IF(C1497="-","-",IF(D1497=maxgameno+2,"blank row 2",IF(D1497=maxgameno+1,"blank row 1",INDEX(FixtureCode!$B$4:$AH$128,MATCH($C1497,FixtureCode!$B$4:$B$128,0),MATCH("G"&amp;D1497&amp;"-T1",FixtureCode!$B$4:$AH$4,0)))))</f>
        <v>-</v>
      </c>
      <c r="F1497" s="13" t="str">
        <f>IF(C1497="-","-",IF(D1497=maxgameno+2,"blank row 2",IF(D1497=maxgameno+1,"blank row 1",INDEX(FixtureCode!$B$4:$AH$128,MATCH($C1497,FixtureCode!$B$4:$B$128,0),MATCH("G"&amp;D1497&amp;"-T2",FixtureCode!$B$4:$AH$4,0)))))</f>
        <v>-</v>
      </c>
      <c r="G1497" s="12" t="str">
        <f>IF(C1497="-","-",IF(AND(ISNUMBER(Fixture!G1501),ISNUMBER(Fixture!I1501),Fixture!F1501&lt;&gt;"BYE",Fixture!J1501&lt;&gt;"BYE"),"Yes","-"))</f>
        <v>-</v>
      </c>
      <c r="H1497" s="9" t="str">
        <f>IF(G1497="-","-",IF(Fixture!G1501&gt;Fixture!I1501,Settings!$G$7,IF(Fixture!G1501=Fixture!I1501,Settings!$G$8,IF(Fixture!G1501&lt;Fixture!I1501,Settings!$G$9,"-"))))</f>
        <v>-</v>
      </c>
      <c r="I1497" s="13" t="str">
        <f>IF(G1497="-","-",IF(Fixture!I1501&gt;Fixture!G1501,Settings!$G$7,IF(Fixture!I1501=Fixture!G1501,Settings!$G$8,IF(Fixture!I1501&lt;Fixture!G1501,Settings!$G$9,"-"))))</f>
        <v>-</v>
      </c>
    </row>
    <row r="1498" spans="3:9" x14ac:dyDescent="0.25">
      <c r="C1498" s="12" t="str">
        <f t="shared" si="48"/>
        <v>-</v>
      </c>
      <c r="D1498" s="9" t="str">
        <f t="shared" si="49"/>
        <v>-</v>
      </c>
      <c r="E1498" s="9" t="str">
        <f>IF(C1498="-","-",IF(D1498=maxgameno+2,"blank row 2",IF(D1498=maxgameno+1,"blank row 1",INDEX(FixtureCode!$B$4:$AH$128,MATCH($C1498,FixtureCode!$B$4:$B$128,0),MATCH("G"&amp;D1498&amp;"-T1",FixtureCode!$B$4:$AH$4,0)))))</f>
        <v>-</v>
      </c>
      <c r="F1498" s="13" t="str">
        <f>IF(C1498="-","-",IF(D1498=maxgameno+2,"blank row 2",IF(D1498=maxgameno+1,"blank row 1",INDEX(FixtureCode!$B$4:$AH$128,MATCH($C1498,FixtureCode!$B$4:$B$128,0),MATCH("G"&amp;D1498&amp;"-T2",FixtureCode!$B$4:$AH$4,0)))))</f>
        <v>-</v>
      </c>
      <c r="G1498" s="12" t="str">
        <f>IF(C1498="-","-",IF(AND(ISNUMBER(Fixture!G1502),ISNUMBER(Fixture!I1502),Fixture!F1502&lt;&gt;"BYE",Fixture!J1502&lt;&gt;"BYE"),"Yes","-"))</f>
        <v>-</v>
      </c>
      <c r="H1498" s="9" t="str">
        <f>IF(G1498="-","-",IF(Fixture!G1502&gt;Fixture!I1502,Settings!$G$7,IF(Fixture!G1502=Fixture!I1502,Settings!$G$8,IF(Fixture!G1502&lt;Fixture!I1502,Settings!$G$9,"-"))))</f>
        <v>-</v>
      </c>
      <c r="I1498" s="13" t="str">
        <f>IF(G1498="-","-",IF(Fixture!I1502&gt;Fixture!G1502,Settings!$G$7,IF(Fixture!I1502=Fixture!G1502,Settings!$G$8,IF(Fixture!I1502&lt;Fixture!G1502,Settings!$G$9,"-"))))</f>
        <v>-</v>
      </c>
    </row>
    <row r="1499" spans="3:9" x14ac:dyDescent="0.25">
      <c r="C1499" s="12" t="str">
        <f t="shared" si="48"/>
        <v>-</v>
      </c>
      <c r="D1499" s="9" t="str">
        <f t="shared" si="49"/>
        <v>-</v>
      </c>
      <c r="E1499" s="9" t="str">
        <f>IF(C1499="-","-",IF(D1499=maxgameno+2,"blank row 2",IF(D1499=maxgameno+1,"blank row 1",INDEX(FixtureCode!$B$4:$AH$128,MATCH($C1499,FixtureCode!$B$4:$B$128,0),MATCH("G"&amp;D1499&amp;"-T1",FixtureCode!$B$4:$AH$4,0)))))</f>
        <v>-</v>
      </c>
      <c r="F1499" s="13" t="str">
        <f>IF(C1499="-","-",IF(D1499=maxgameno+2,"blank row 2",IF(D1499=maxgameno+1,"blank row 1",INDEX(FixtureCode!$B$4:$AH$128,MATCH($C1499,FixtureCode!$B$4:$B$128,0),MATCH("G"&amp;D1499&amp;"-T2",FixtureCode!$B$4:$AH$4,0)))))</f>
        <v>-</v>
      </c>
      <c r="G1499" s="12" t="str">
        <f>IF(C1499="-","-",IF(AND(ISNUMBER(Fixture!G1503),ISNUMBER(Fixture!I1503),Fixture!F1503&lt;&gt;"BYE",Fixture!J1503&lt;&gt;"BYE"),"Yes","-"))</f>
        <v>-</v>
      </c>
      <c r="H1499" s="9" t="str">
        <f>IF(G1499="-","-",IF(Fixture!G1503&gt;Fixture!I1503,Settings!$G$7,IF(Fixture!G1503=Fixture!I1503,Settings!$G$8,IF(Fixture!G1503&lt;Fixture!I1503,Settings!$G$9,"-"))))</f>
        <v>-</v>
      </c>
      <c r="I1499" s="13" t="str">
        <f>IF(G1499="-","-",IF(Fixture!I1503&gt;Fixture!G1503,Settings!$G$7,IF(Fixture!I1503=Fixture!G1503,Settings!$G$8,IF(Fixture!I1503&lt;Fixture!G1503,Settings!$G$9,"-"))))</f>
        <v>-</v>
      </c>
    </row>
    <row r="1500" spans="3:9" x14ac:dyDescent="0.25">
      <c r="C1500" s="12" t="str">
        <f t="shared" si="48"/>
        <v>-</v>
      </c>
      <c r="D1500" s="9" t="str">
        <f t="shared" si="49"/>
        <v>-</v>
      </c>
      <c r="E1500" s="9" t="str">
        <f>IF(C1500="-","-",IF(D1500=maxgameno+2,"blank row 2",IF(D1500=maxgameno+1,"blank row 1",INDEX(FixtureCode!$B$4:$AH$128,MATCH($C1500,FixtureCode!$B$4:$B$128,0),MATCH("G"&amp;D1500&amp;"-T1",FixtureCode!$B$4:$AH$4,0)))))</f>
        <v>-</v>
      </c>
      <c r="F1500" s="13" t="str">
        <f>IF(C1500="-","-",IF(D1500=maxgameno+2,"blank row 2",IF(D1500=maxgameno+1,"blank row 1",INDEX(FixtureCode!$B$4:$AH$128,MATCH($C1500,FixtureCode!$B$4:$B$128,0),MATCH("G"&amp;D1500&amp;"-T2",FixtureCode!$B$4:$AH$4,0)))))</f>
        <v>-</v>
      </c>
      <c r="G1500" s="12" t="str">
        <f>IF(C1500="-","-",IF(AND(ISNUMBER(Fixture!G1504),ISNUMBER(Fixture!I1504),Fixture!F1504&lt;&gt;"BYE",Fixture!J1504&lt;&gt;"BYE"),"Yes","-"))</f>
        <v>-</v>
      </c>
      <c r="H1500" s="9" t="str">
        <f>IF(G1500="-","-",IF(Fixture!G1504&gt;Fixture!I1504,Settings!$G$7,IF(Fixture!G1504=Fixture!I1504,Settings!$G$8,IF(Fixture!G1504&lt;Fixture!I1504,Settings!$G$9,"-"))))</f>
        <v>-</v>
      </c>
      <c r="I1500" s="13" t="str">
        <f>IF(G1500="-","-",IF(Fixture!I1504&gt;Fixture!G1504,Settings!$G$7,IF(Fixture!I1504=Fixture!G1504,Settings!$G$8,IF(Fixture!I1504&lt;Fixture!G1504,Settings!$G$9,"-"))))</f>
        <v>-</v>
      </c>
    </row>
    <row r="1501" spans="3:9" x14ac:dyDescent="0.25">
      <c r="C1501" s="12" t="str">
        <f t="shared" si="48"/>
        <v>-</v>
      </c>
      <c r="D1501" s="9" t="str">
        <f t="shared" si="49"/>
        <v>-</v>
      </c>
      <c r="E1501" s="9" t="str">
        <f>IF(C1501="-","-",IF(D1501=maxgameno+2,"blank row 2",IF(D1501=maxgameno+1,"blank row 1",INDEX(FixtureCode!$B$4:$AH$128,MATCH($C1501,FixtureCode!$B$4:$B$128,0),MATCH("G"&amp;D1501&amp;"-T1",FixtureCode!$B$4:$AH$4,0)))))</f>
        <v>-</v>
      </c>
      <c r="F1501" s="13" t="str">
        <f>IF(C1501="-","-",IF(D1501=maxgameno+2,"blank row 2",IF(D1501=maxgameno+1,"blank row 1",INDEX(FixtureCode!$B$4:$AH$128,MATCH($C1501,FixtureCode!$B$4:$B$128,0),MATCH("G"&amp;D1501&amp;"-T2",FixtureCode!$B$4:$AH$4,0)))))</f>
        <v>-</v>
      </c>
      <c r="G1501" s="12" t="str">
        <f>IF(C1501="-","-",IF(AND(ISNUMBER(Fixture!G1505),ISNUMBER(Fixture!I1505),Fixture!F1505&lt;&gt;"BYE",Fixture!J1505&lt;&gt;"BYE"),"Yes","-"))</f>
        <v>-</v>
      </c>
      <c r="H1501" s="9" t="str">
        <f>IF(G1501="-","-",IF(Fixture!G1505&gt;Fixture!I1505,Settings!$G$7,IF(Fixture!G1505=Fixture!I1505,Settings!$G$8,IF(Fixture!G1505&lt;Fixture!I1505,Settings!$G$9,"-"))))</f>
        <v>-</v>
      </c>
      <c r="I1501" s="13" t="str">
        <f>IF(G1501="-","-",IF(Fixture!I1505&gt;Fixture!G1505,Settings!$G$7,IF(Fixture!I1505=Fixture!G1505,Settings!$G$8,IF(Fixture!I1505&lt;Fixture!G1505,Settings!$G$9,"-"))))</f>
        <v>-</v>
      </c>
    </row>
    <row r="1502" spans="3:9" x14ac:dyDescent="0.25">
      <c r="C1502" s="12" t="str">
        <f t="shared" si="48"/>
        <v>-</v>
      </c>
      <c r="D1502" s="9" t="str">
        <f t="shared" si="49"/>
        <v>-</v>
      </c>
      <c r="E1502" s="9" t="str">
        <f>IF(C1502="-","-",IF(D1502=maxgameno+2,"blank row 2",IF(D1502=maxgameno+1,"blank row 1",INDEX(FixtureCode!$B$4:$AH$128,MATCH($C1502,FixtureCode!$B$4:$B$128,0),MATCH("G"&amp;D1502&amp;"-T1",FixtureCode!$B$4:$AH$4,0)))))</f>
        <v>-</v>
      </c>
      <c r="F1502" s="13" t="str">
        <f>IF(C1502="-","-",IF(D1502=maxgameno+2,"blank row 2",IF(D1502=maxgameno+1,"blank row 1",INDEX(FixtureCode!$B$4:$AH$128,MATCH($C1502,FixtureCode!$B$4:$B$128,0),MATCH("G"&amp;D1502&amp;"-T2",FixtureCode!$B$4:$AH$4,0)))))</f>
        <v>-</v>
      </c>
      <c r="G1502" s="12" t="str">
        <f>IF(C1502="-","-",IF(AND(ISNUMBER(Fixture!G1506),ISNUMBER(Fixture!I1506),Fixture!F1506&lt;&gt;"BYE",Fixture!J1506&lt;&gt;"BYE"),"Yes","-"))</f>
        <v>-</v>
      </c>
      <c r="H1502" s="9" t="str">
        <f>IF(G1502="-","-",IF(Fixture!G1506&gt;Fixture!I1506,Settings!$G$7,IF(Fixture!G1506=Fixture!I1506,Settings!$G$8,IF(Fixture!G1506&lt;Fixture!I1506,Settings!$G$9,"-"))))</f>
        <v>-</v>
      </c>
      <c r="I1502" s="13" t="str">
        <f>IF(G1502="-","-",IF(Fixture!I1506&gt;Fixture!G1506,Settings!$G$7,IF(Fixture!I1506=Fixture!G1506,Settings!$G$8,IF(Fixture!I1506&lt;Fixture!G1506,Settings!$G$9,"-"))))</f>
        <v>-</v>
      </c>
    </row>
    <row r="1503" spans="3:9" x14ac:dyDescent="0.25">
      <c r="C1503" s="12" t="str">
        <f t="shared" si="48"/>
        <v>-</v>
      </c>
      <c r="D1503" s="9" t="str">
        <f t="shared" si="49"/>
        <v>-</v>
      </c>
      <c r="E1503" s="9" t="str">
        <f>IF(C1503="-","-",IF(D1503=maxgameno+2,"blank row 2",IF(D1503=maxgameno+1,"blank row 1",INDEX(FixtureCode!$B$4:$AH$128,MATCH($C1503,FixtureCode!$B$4:$B$128,0),MATCH("G"&amp;D1503&amp;"-T1",FixtureCode!$B$4:$AH$4,0)))))</f>
        <v>-</v>
      </c>
      <c r="F1503" s="13" t="str">
        <f>IF(C1503="-","-",IF(D1503=maxgameno+2,"blank row 2",IF(D1503=maxgameno+1,"blank row 1",INDEX(FixtureCode!$B$4:$AH$128,MATCH($C1503,FixtureCode!$B$4:$B$128,0),MATCH("G"&amp;D1503&amp;"-T2",FixtureCode!$B$4:$AH$4,0)))))</f>
        <v>-</v>
      </c>
      <c r="G1503" s="12" t="str">
        <f>IF(C1503="-","-",IF(AND(ISNUMBER(Fixture!G1507),ISNUMBER(Fixture!I1507),Fixture!F1507&lt;&gt;"BYE",Fixture!J1507&lt;&gt;"BYE"),"Yes","-"))</f>
        <v>-</v>
      </c>
      <c r="H1503" s="9" t="str">
        <f>IF(G1503="-","-",IF(Fixture!G1507&gt;Fixture!I1507,Settings!$G$7,IF(Fixture!G1507=Fixture!I1507,Settings!$G$8,IF(Fixture!G1507&lt;Fixture!I1507,Settings!$G$9,"-"))))</f>
        <v>-</v>
      </c>
      <c r="I1503" s="13" t="str">
        <f>IF(G1503="-","-",IF(Fixture!I1507&gt;Fixture!G1507,Settings!$G$7,IF(Fixture!I1507=Fixture!G1507,Settings!$G$8,IF(Fixture!I1507&lt;Fixture!G1507,Settings!$G$9,"-"))))</f>
        <v>-</v>
      </c>
    </row>
    <row r="1504" spans="3:9" x14ac:dyDescent="0.25">
      <c r="C1504" s="12" t="str">
        <f t="shared" si="48"/>
        <v>-</v>
      </c>
      <c r="D1504" s="9" t="str">
        <f t="shared" si="49"/>
        <v>-</v>
      </c>
      <c r="E1504" s="9" t="str">
        <f>IF(C1504="-","-",IF(D1504=maxgameno+2,"blank row 2",IF(D1504=maxgameno+1,"blank row 1",INDEX(FixtureCode!$B$4:$AH$128,MATCH($C1504,FixtureCode!$B$4:$B$128,0),MATCH("G"&amp;D1504&amp;"-T1",FixtureCode!$B$4:$AH$4,0)))))</f>
        <v>-</v>
      </c>
      <c r="F1504" s="13" t="str">
        <f>IF(C1504="-","-",IF(D1504=maxgameno+2,"blank row 2",IF(D1504=maxgameno+1,"blank row 1",INDEX(FixtureCode!$B$4:$AH$128,MATCH($C1504,FixtureCode!$B$4:$B$128,0),MATCH("G"&amp;D1504&amp;"-T2",FixtureCode!$B$4:$AH$4,0)))))</f>
        <v>-</v>
      </c>
      <c r="G1504" s="12" t="str">
        <f>IF(C1504="-","-",IF(AND(ISNUMBER(Fixture!G1508),ISNUMBER(Fixture!I1508),Fixture!F1508&lt;&gt;"BYE",Fixture!J1508&lt;&gt;"BYE"),"Yes","-"))</f>
        <v>-</v>
      </c>
      <c r="H1504" s="9" t="str">
        <f>IF(G1504="-","-",IF(Fixture!G1508&gt;Fixture!I1508,Settings!$G$7,IF(Fixture!G1508=Fixture!I1508,Settings!$G$8,IF(Fixture!G1508&lt;Fixture!I1508,Settings!$G$9,"-"))))</f>
        <v>-</v>
      </c>
      <c r="I1504" s="13" t="str">
        <f>IF(G1504="-","-",IF(Fixture!I1508&gt;Fixture!G1508,Settings!$G$7,IF(Fixture!I1508=Fixture!G1508,Settings!$G$8,IF(Fixture!I1508&lt;Fixture!G1508,Settings!$G$9,"-"))))</f>
        <v>-</v>
      </c>
    </row>
    <row r="1505" spans="3:9" x14ac:dyDescent="0.25">
      <c r="C1505" s="12" t="str">
        <f t="shared" si="48"/>
        <v>-</v>
      </c>
      <c r="D1505" s="9" t="str">
        <f t="shared" si="49"/>
        <v>-</v>
      </c>
      <c r="E1505" s="9" t="str">
        <f>IF(C1505="-","-",IF(D1505=maxgameno+2,"blank row 2",IF(D1505=maxgameno+1,"blank row 1",INDEX(FixtureCode!$B$4:$AH$128,MATCH($C1505,FixtureCode!$B$4:$B$128,0),MATCH("G"&amp;D1505&amp;"-T1",FixtureCode!$B$4:$AH$4,0)))))</f>
        <v>-</v>
      </c>
      <c r="F1505" s="13" t="str">
        <f>IF(C1505="-","-",IF(D1505=maxgameno+2,"blank row 2",IF(D1505=maxgameno+1,"blank row 1",INDEX(FixtureCode!$B$4:$AH$128,MATCH($C1505,FixtureCode!$B$4:$B$128,0),MATCH("G"&amp;D1505&amp;"-T2",FixtureCode!$B$4:$AH$4,0)))))</f>
        <v>-</v>
      </c>
      <c r="G1505" s="12" t="str">
        <f>IF(C1505="-","-",IF(AND(ISNUMBER(Fixture!G1509),ISNUMBER(Fixture!I1509),Fixture!F1509&lt;&gt;"BYE",Fixture!J1509&lt;&gt;"BYE"),"Yes","-"))</f>
        <v>-</v>
      </c>
      <c r="H1505" s="9" t="str">
        <f>IF(G1505="-","-",IF(Fixture!G1509&gt;Fixture!I1509,Settings!$G$7,IF(Fixture!G1509=Fixture!I1509,Settings!$G$8,IF(Fixture!G1509&lt;Fixture!I1509,Settings!$G$9,"-"))))</f>
        <v>-</v>
      </c>
      <c r="I1505" s="13" t="str">
        <f>IF(G1505="-","-",IF(Fixture!I1509&gt;Fixture!G1509,Settings!$G$7,IF(Fixture!I1509=Fixture!G1509,Settings!$G$8,IF(Fixture!I1509&lt;Fixture!G1509,Settings!$G$9,"-"))))</f>
        <v>-</v>
      </c>
    </row>
    <row r="1506" spans="3:9" x14ac:dyDescent="0.25">
      <c r="C1506" s="12" t="str">
        <f t="shared" si="48"/>
        <v>-</v>
      </c>
      <c r="D1506" s="9" t="str">
        <f t="shared" si="49"/>
        <v>-</v>
      </c>
      <c r="E1506" s="9" t="str">
        <f>IF(C1506="-","-",IF(D1506=maxgameno+2,"blank row 2",IF(D1506=maxgameno+1,"blank row 1",INDEX(FixtureCode!$B$4:$AH$128,MATCH($C1506,FixtureCode!$B$4:$B$128,0),MATCH("G"&amp;D1506&amp;"-T1",FixtureCode!$B$4:$AH$4,0)))))</f>
        <v>-</v>
      </c>
      <c r="F1506" s="13" t="str">
        <f>IF(C1506="-","-",IF(D1506=maxgameno+2,"blank row 2",IF(D1506=maxgameno+1,"blank row 1",INDEX(FixtureCode!$B$4:$AH$128,MATCH($C1506,FixtureCode!$B$4:$B$128,0),MATCH("G"&amp;D1506&amp;"-T2",FixtureCode!$B$4:$AH$4,0)))))</f>
        <v>-</v>
      </c>
      <c r="G1506" s="12" t="str">
        <f>IF(C1506="-","-",IF(AND(ISNUMBER(Fixture!G1510),ISNUMBER(Fixture!I1510),Fixture!F1510&lt;&gt;"BYE",Fixture!J1510&lt;&gt;"BYE"),"Yes","-"))</f>
        <v>-</v>
      </c>
      <c r="H1506" s="9" t="str">
        <f>IF(G1506="-","-",IF(Fixture!G1510&gt;Fixture!I1510,Settings!$G$7,IF(Fixture!G1510=Fixture!I1510,Settings!$G$8,IF(Fixture!G1510&lt;Fixture!I1510,Settings!$G$9,"-"))))</f>
        <v>-</v>
      </c>
      <c r="I1506" s="13" t="str">
        <f>IF(G1506="-","-",IF(Fixture!I1510&gt;Fixture!G1510,Settings!$G$7,IF(Fixture!I1510=Fixture!G1510,Settings!$G$8,IF(Fixture!I1510&lt;Fixture!G1510,Settings!$G$9,"-"))))</f>
        <v>-</v>
      </c>
    </row>
    <row r="1507" spans="3:9" x14ac:dyDescent="0.25">
      <c r="C1507" s="12" t="str">
        <f t="shared" si="48"/>
        <v>-</v>
      </c>
      <c r="D1507" s="9" t="str">
        <f t="shared" si="49"/>
        <v>-</v>
      </c>
      <c r="E1507" s="9" t="str">
        <f>IF(C1507="-","-",IF(D1507=maxgameno+2,"blank row 2",IF(D1507=maxgameno+1,"blank row 1",INDEX(FixtureCode!$B$4:$AH$128,MATCH($C1507,FixtureCode!$B$4:$B$128,0),MATCH("G"&amp;D1507&amp;"-T1",FixtureCode!$B$4:$AH$4,0)))))</f>
        <v>-</v>
      </c>
      <c r="F1507" s="13" t="str">
        <f>IF(C1507="-","-",IF(D1507=maxgameno+2,"blank row 2",IF(D1507=maxgameno+1,"blank row 1",INDEX(FixtureCode!$B$4:$AH$128,MATCH($C1507,FixtureCode!$B$4:$B$128,0),MATCH("G"&amp;D1507&amp;"-T2",FixtureCode!$B$4:$AH$4,0)))))</f>
        <v>-</v>
      </c>
      <c r="G1507" s="12" t="str">
        <f>IF(C1507="-","-",IF(AND(ISNUMBER(Fixture!G1511),ISNUMBER(Fixture!I1511),Fixture!F1511&lt;&gt;"BYE",Fixture!J1511&lt;&gt;"BYE"),"Yes","-"))</f>
        <v>-</v>
      </c>
      <c r="H1507" s="9" t="str">
        <f>IF(G1507="-","-",IF(Fixture!G1511&gt;Fixture!I1511,Settings!$G$7,IF(Fixture!G1511=Fixture!I1511,Settings!$G$8,IF(Fixture!G1511&lt;Fixture!I1511,Settings!$G$9,"-"))))</f>
        <v>-</v>
      </c>
      <c r="I1507" s="13" t="str">
        <f>IF(G1507="-","-",IF(Fixture!I1511&gt;Fixture!G1511,Settings!$G$7,IF(Fixture!I1511=Fixture!G1511,Settings!$G$8,IF(Fixture!I1511&lt;Fixture!G1511,Settings!$G$9,"-"))))</f>
        <v>-</v>
      </c>
    </row>
    <row r="1508" spans="3:9" x14ac:dyDescent="0.25">
      <c r="C1508" s="12" t="str">
        <f t="shared" si="48"/>
        <v>-</v>
      </c>
      <c r="D1508" s="9" t="str">
        <f t="shared" si="49"/>
        <v>-</v>
      </c>
      <c r="E1508" s="9" t="str">
        <f>IF(C1508="-","-",IF(D1508=maxgameno+2,"blank row 2",IF(D1508=maxgameno+1,"blank row 1",INDEX(FixtureCode!$B$4:$AH$128,MATCH($C1508,FixtureCode!$B$4:$B$128,0),MATCH("G"&amp;D1508&amp;"-T1",FixtureCode!$B$4:$AH$4,0)))))</f>
        <v>-</v>
      </c>
      <c r="F1508" s="13" t="str">
        <f>IF(C1508="-","-",IF(D1508=maxgameno+2,"blank row 2",IF(D1508=maxgameno+1,"blank row 1",INDEX(FixtureCode!$B$4:$AH$128,MATCH($C1508,FixtureCode!$B$4:$B$128,0),MATCH("G"&amp;D1508&amp;"-T2",FixtureCode!$B$4:$AH$4,0)))))</f>
        <v>-</v>
      </c>
      <c r="G1508" s="12" t="str">
        <f>IF(C1508="-","-",IF(AND(ISNUMBER(Fixture!G1512),ISNUMBER(Fixture!I1512),Fixture!F1512&lt;&gt;"BYE",Fixture!J1512&lt;&gt;"BYE"),"Yes","-"))</f>
        <v>-</v>
      </c>
      <c r="H1508" s="9" t="str">
        <f>IF(G1508="-","-",IF(Fixture!G1512&gt;Fixture!I1512,Settings!$G$7,IF(Fixture!G1512=Fixture!I1512,Settings!$G$8,IF(Fixture!G1512&lt;Fixture!I1512,Settings!$G$9,"-"))))</f>
        <v>-</v>
      </c>
      <c r="I1508" s="13" t="str">
        <f>IF(G1508="-","-",IF(Fixture!I1512&gt;Fixture!G1512,Settings!$G$7,IF(Fixture!I1512=Fixture!G1512,Settings!$G$8,IF(Fixture!I1512&lt;Fixture!G1512,Settings!$G$9,"-"))))</f>
        <v>-</v>
      </c>
    </row>
    <row r="1509" spans="3:9" x14ac:dyDescent="0.25">
      <c r="C1509" s="12" t="str">
        <f t="shared" si="48"/>
        <v>-</v>
      </c>
      <c r="D1509" s="9" t="str">
        <f t="shared" si="49"/>
        <v>-</v>
      </c>
      <c r="E1509" s="9" t="str">
        <f>IF(C1509="-","-",IF(D1509=maxgameno+2,"blank row 2",IF(D1509=maxgameno+1,"blank row 1",INDEX(FixtureCode!$B$4:$AH$128,MATCH($C1509,FixtureCode!$B$4:$B$128,0),MATCH("G"&amp;D1509&amp;"-T1",FixtureCode!$B$4:$AH$4,0)))))</f>
        <v>-</v>
      </c>
      <c r="F1509" s="13" t="str">
        <f>IF(C1509="-","-",IF(D1509=maxgameno+2,"blank row 2",IF(D1509=maxgameno+1,"blank row 1",INDEX(FixtureCode!$B$4:$AH$128,MATCH($C1509,FixtureCode!$B$4:$B$128,0),MATCH("G"&amp;D1509&amp;"-T2",FixtureCode!$B$4:$AH$4,0)))))</f>
        <v>-</v>
      </c>
      <c r="G1509" s="12" t="str">
        <f>IF(C1509="-","-",IF(AND(ISNUMBER(Fixture!G1513),ISNUMBER(Fixture!I1513),Fixture!F1513&lt;&gt;"BYE",Fixture!J1513&lt;&gt;"BYE"),"Yes","-"))</f>
        <v>-</v>
      </c>
      <c r="H1509" s="9" t="str">
        <f>IF(G1509="-","-",IF(Fixture!G1513&gt;Fixture!I1513,Settings!$G$7,IF(Fixture!G1513=Fixture!I1513,Settings!$G$8,IF(Fixture!G1513&lt;Fixture!I1513,Settings!$G$9,"-"))))</f>
        <v>-</v>
      </c>
      <c r="I1509" s="13" t="str">
        <f>IF(G1509="-","-",IF(Fixture!I1513&gt;Fixture!G1513,Settings!$G$7,IF(Fixture!I1513=Fixture!G1513,Settings!$G$8,IF(Fixture!I1513&lt;Fixture!G1513,Settings!$G$9,"-"))))</f>
        <v>-</v>
      </c>
    </row>
    <row r="1510" spans="3:9" x14ac:dyDescent="0.25">
      <c r="C1510" s="12" t="str">
        <f t="shared" si="48"/>
        <v>-</v>
      </c>
      <c r="D1510" s="9" t="str">
        <f t="shared" si="49"/>
        <v>-</v>
      </c>
      <c r="E1510" s="9" t="str">
        <f>IF(C1510="-","-",IF(D1510=maxgameno+2,"blank row 2",IF(D1510=maxgameno+1,"blank row 1",INDEX(FixtureCode!$B$4:$AH$128,MATCH($C1510,FixtureCode!$B$4:$B$128,0),MATCH("G"&amp;D1510&amp;"-T1",FixtureCode!$B$4:$AH$4,0)))))</f>
        <v>-</v>
      </c>
      <c r="F1510" s="13" t="str">
        <f>IF(C1510="-","-",IF(D1510=maxgameno+2,"blank row 2",IF(D1510=maxgameno+1,"blank row 1",INDEX(FixtureCode!$B$4:$AH$128,MATCH($C1510,FixtureCode!$B$4:$B$128,0),MATCH("G"&amp;D1510&amp;"-T2",FixtureCode!$B$4:$AH$4,0)))))</f>
        <v>-</v>
      </c>
      <c r="G1510" s="12" t="str">
        <f>IF(C1510="-","-",IF(AND(ISNUMBER(Fixture!G1514),ISNUMBER(Fixture!I1514),Fixture!F1514&lt;&gt;"BYE",Fixture!J1514&lt;&gt;"BYE"),"Yes","-"))</f>
        <v>-</v>
      </c>
      <c r="H1510" s="9" t="str">
        <f>IF(G1510="-","-",IF(Fixture!G1514&gt;Fixture!I1514,Settings!$G$7,IF(Fixture!G1514=Fixture!I1514,Settings!$G$8,IF(Fixture!G1514&lt;Fixture!I1514,Settings!$G$9,"-"))))</f>
        <v>-</v>
      </c>
      <c r="I1510" s="13" t="str">
        <f>IF(G1510="-","-",IF(Fixture!I1514&gt;Fixture!G1514,Settings!$G$7,IF(Fixture!I1514=Fixture!G1514,Settings!$G$8,IF(Fixture!I1514&lt;Fixture!G1514,Settings!$G$9,"-"))))</f>
        <v>-</v>
      </c>
    </row>
    <row r="1511" spans="3:9" x14ac:dyDescent="0.25">
      <c r="C1511" s="12" t="str">
        <f t="shared" si="48"/>
        <v>-</v>
      </c>
      <c r="D1511" s="9" t="str">
        <f t="shared" si="49"/>
        <v>-</v>
      </c>
      <c r="E1511" s="9" t="str">
        <f>IF(C1511="-","-",IF(D1511=maxgameno+2,"blank row 2",IF(D1511=maxgameno+1,"blank row 1",INDEX(FixtureCode!$B$4:$AH$128,MATCH($C1511,FixtureCode!$B$4:$B$128,0),MATCH("G"&amp;D1511&amp;"-T1",FixtureCode!$B$4:$AH$4,0)))))</f>
        <v>-</v>
      </c>
      <c r="F1511" s="13" t="str">
        <f>IF(C1511="-","-",IF(D1511=maxgameno+2,"blank row 2",IF(D1511=maxgameno+1,"blank row 1",INDEX(FixtureCode!$B$4:$AH$128,MATCH($C1511,FixtureCode!$B$4:$B$128,0),MATCH("G"&amp;D1511&amp;"-T2",FixtureCode!$B$4:$AH$4,0)))))</f>
        <v>-</v>
      </c>
      <c r="G1511" s="12" t="str">
        <f>IF(C1511="-","-",IF(AND(ISNUMBER(Fixture!G1515),ISNUMBER(Fixture!I1515),Fixture!F1515&lt;&gt;"BYE",Fixture!J1515&lt;&gt;"BYE"),"Yes","-"))</f>
        <v>-</v>
      </c>
      <c r="H1511" s="9" t="str">
        <f>IF(G1511="-","-",IF(Fixture!G1515&gt;Fixture!I1515,Settings!$G$7,IF(Fixture!G1515=Fixture!I1515,Settings!$G$8,IF(Fixture!G1515&lt;Fixture!I1515,Settings!$G$9,"-"))))</f>
        <v>-</v>
      </c>
      <c r="I1511" s="13" t="str">
        <f>IF(G1511="-","-",IF(Fixture!I1515&gt;Fixture!G1515,Settings!$G$7,IF(Fixture!I1515=Fixture!G1515,Settings!$G$8,IF(Fixture!I1515&lt;Fixture!G1515,Settings!$G$9,"-"))))</f>
        <v>-</v>
      </c>
    </row>
    <row r="1512" spans="3:9" x14ac:dyDescent="0.25">
      <c r="C1512" s="12" t="str">
        <f t="shared" si="48"/>
        <v>-</v>
      </c>
      <c r="D1512" s="9" t="str">
        <f t="shared" si="49"/>
        <v>-</v>
      </c>
      <c r="E1512" s="9" t="str">
        <f>IF(C1512="-","-",IF(D1512=maxgameno+2,"blank row 2",IF(D1512=maxgameno+1,"blank row 1",INDEX(FixtureCode!$B$4:$AH$128,MATCH($C1512,FixtureCode!$B$4:$B$128,0),MATCH("G"&amp;D1512&amp;"-T1",FixtureCode!$B$4:$AH$4,0)))))</f>
        <v>-</v>
      </c>
      <c r="F1512" s="13" t="str">
        <f>IF(C1512="-","-",IF(D1512=maxgameno+2,"blank row 2",IF(D1512=maxgameno+1,"blank row 1",INDEX(FixtureCode!$B$4:$AH$128,MATCH($C1512,FixtureCode!$B$4:$B$128,0),MATCH("G"&amp;D1512&amp;"-T2",FixtureCode!$B$4:$AH$4,0)))))</f>
        <v>-</v>
      </c>
      <c r="G1512" s="12" t="str">
        <f>IF(C1512="-","-",IF(AND(ISNUMBER(Fixture!G1516),ISNUMBER(Fixture!I1516),Fixture!F1516&lt;&gt;"BYE",Fixture!J1516&lt;&gt;"BYE"),"Yes","-"))</f>
        <v>-</v>
      </c>
      <c r="H1512" s="9" t="str">
        <f>IF(G1512="-","-",IF(Fixture!G1516&gt;Fixture!I1516,Settings!$G$7,IF(Fixture!G1516=Fixture!I1516,Settings!$G$8,IF(Fixture!G1516&lt;Fixture!I1516,Settings!$G$9,"-"))))</f>
        <v>-</v>
      </c>
      <c r="I1512" s="13" t="str">
        <f>IF(G1512="-","-",IF(Fixture!I1516&gt;Fixture!G1516,Settings!$G$7,IF(Fixture!I1516=Fixture!G1516,Settings!$G$8,IF(Fixture!I1516&lt;Fixture!G1516,Settings!$G$9,"-"))))</f>
        <v>-</v>
      </c>
    </row>
    <row r="1513" spans="3:9" x14ac:dyDescent="0.25">
      <c r="C1513" s="12" t="str">
        <f t="shared" si="48"/>
        <v>-</v>
      </c>
      <c r="D1513" s="9" t="str">
        <f t="shared" si="49"/>
        <v>-</v>
      </c>
      <c r="E1513" s="9" t="str">
        <f>IF(C1513="-","-",IF(D1513=maxgameno+2,"blank row 2",IF(D1513=maxgameno+1,"blank row 1",INDEX(FixtureCode!$B$4:$AH$128,MATCH($C1513,FixtureCode!$B$4:$B$128,0),MATCH("G"&amp;D1513&amp;"-T1",FixtureCode!$B$4:$AH$4,0)))))</f>
        <v>-</v>
      </c>
      <c r="F1513" s="13" t="str">
        <f>IF(C1513="-","-",IF(D1513=maxgameno+2,"blank row 2",IF(D1513=maxgameno+1,"blank row 1",INDEX(FixtureCode!$B$4:$AH$128,MATCH($C1513,FixtureCode!$B$4:$B$128,0),MATCH("G"&amp;D1513&amp;"-T2",FixtureCode!$B$4:$AH$4,0)))))</f>
        <v>-</v>
      </c>
      <c r="G1513" s="12" t="str">
        <f>IF(C1513="-","-",IF(AND(ISNUMBER(Fixture!G1517),ISNUMBER(Fixture!I1517),Fixture!F1517&lt;&gt;"BYE",Fixture!J1517&lt;&gt;"BYE"),"Yes","-"))</f>
        <v>-</v>
      </c>
      <c r="H1513" s="9" t="str">
        <f>IF(G1513="-","-",IF(Fixture!G1517&gt;Fixture!I1517,Settings!$G$7,IF(Fixture!G1517=Fixture!I1517,Settings!$G$8,IF(Fixture!G1517&lt;Fixture!I1517,Settings!$G$9,"-"))))</f>
        <v>-</v>
      </c>
      <c r="I1513" s="13" t="str">
        <f>IF(G1513="-","-",IF(Fixture!I1517&gt;Fixture!G1517,Settings!$G$7,IF(Fixture!I1517=Fixture!G1517,Settings!$G$8,IF(Fixture!I1517&lt;Fixture!G1517,Settings!$G$9,"-"))))</f>
        <v>-</v>
      </c>
    </row>
    <row r="1514" spans="3:9" x14ac:dyDescent="0.25">
      <c r="C1514" s="12" t="str">
        <f t="shared" si="48"/>
        <v>-</v>
      </c>
      <c r="D1514" s="9" t="str">
        <f t="shared" si="49"/>
        <v>-</v>
      </c>
      <c r="E1514" s="9" t="str">
        <f>IF(C1514="-","-",IF(D1514=maxgameno+2,"blank row 2",IF(D1514=maxgameno+1,"blank row 1",INDEX(FixtureCode!$B$4:$AH$128,MATCH($C1514,FixtureCode!$B$4:$B$128,0),MATCH("G"&amp;D1514&amp;"-T1",FixtureCode!$B$4:$AH$4,0)))))</f>
        <v>-</v>
      </c>
      <c r="F1514" s="13" t="str">
        <f>IF(C1514="-","-",IF(D1514=maxgameno+2,"blank row 2",IF(D1514=maxgameno+1,"blank row 1",INDEX(FixtureCode!$B$4:$AH$128,MATCH($C1514,FixtureCode!$B$4:$B$128,0),MATCH("G"&amp;D1514&amp;"-T2",FixtureCode!$B$4:$AH$4,0)))))</f>
        <v>-</v>
      </c>
      <c r="G1514" s="12" t="str">
        <f>IF(C1514="-","-",IF(AND(ISNUMBER(Fixture!G1518),ISNUMBER(Fixture!I1518),Fixture!F1518&lt;&gt;"BYE",Fixture!J1518&lt;&gt;"BYE"),"Yes","-"))</f>
        <v>-</v>
      </c>
      <c r="H1514" s="9" t="str">
        <f>IF(G1514="-","-",IF(Fixture!G1518&gt;Fixture!I1518,Settings!$G$7,IF(Fixture!G1518=Fixture!I1518,Settings!$G$8,IF(Fixture!G1518&lt;Fixture!I1518,Settings!$G$9,"-"))))</f>
        <v>-</v>
      </c>
      <c r="I1514" s="13" t="str">
        <f>IF(G1514="-","-",IF(Fixture!I1518&gt;Fixture!G1518,Settings!$G$7,IF(Fixture!I1518=Fixture!G1518,Settings!$G$8,IF(Fixture!I1518&lt;Fixture!G1518,Settings!$G$9,"-"))))</f>
        <v>-</v>
      </c>
    </row>
    <row r="1515" spans="3:9" x14ac:dyDescent="0.25">
      <c r="C1515" s="12" t="str">
        <f t="shared" si="48"/>
        <v>-</v>
      </c>
      <c r="D1515" s="9" t="str">
        <f t="shared" si="49"/>
        <v>-</v>
      </c>
      <c r="E1515" s="9" t="str">
        <f>IF(C1515="-","-",IF(D1515=maxgameno+2,"blank row 2",IF(D1515=maxgameno+1,"blank row 1",INDEX(FixtureCode!$B$4:$AH$128,MATCH($C1515,FixtureCode!$B$4:$B$128,0),MATCH("G"&amp;D1515&amp;"-T1",FixtureCode!$B$4:$AH$4,0)))))</f>
        <v>-</v>
      </c>
      <c r="F1515" s="13" t="str">
        <f>IF(C1515="-","-",IF(D1515=maxgameno+2,"blank row 2",IF(D1515=maxgameno+1,"blank row 1",INDEX(FixtureCode!$B$4:$AH$128,MATCH($C1515,FixtureCode!$B$4:$B$128,0),MATCH("G"&amp;D1515&amp;"-T2",FixtureCode!$B$4:$AH$4,0)))))</f>
        <v>-</v>
      </c>
      <c r="G1515" s="12" t="str">
        <f>IF(C1515="-","-",IF(AND(ISNUMBER(Fixture!G1519),ISNUMBER(Fixture!I1519),Fixture!F1519&lt;&gt;"BYE",Fixture!J1519&lt;&gt;"BYE"),"Yes","-"))</f>
        <v>-</v>
      </c>
      <c r="H1515" s="9" t="str">
        <f>IF(G1515="-","-",IF(Fixture!G1519&gt;Fixture!I1519,Settings!$G$7,IF(Fixture!G1519=Fixture!I1519,Settings!$G$8,IF(Fixture!G1519&lt;Fixture!I1519,Settings!$G$9,"-"))))</f>
        <v>-</v>
      </c>
      <c r="I1515" s="13" t="str">
        <f>IF(G1515="-","-",IF(Fixture!I1519&gt;Fixture!G1519,Settings!$G$7,IF(Fixture!I1519=Fixture!G1519,Settings!$G$8,IF(Fixture!I1519&lt;Fixture!G1519,Settings!$G$9,"-"))))</f>
        <v>-</v>
      </c>
    </row>
    <row r="1516" spans="3:9" x14ac:dyDescent="0.25">
      <c r="C1516" s="12" t="str">
        <f t="shared" si="48"/>
        <v>-</v>
      </c>
      <c r="D1516" s="9" t="str">
        <f t="shared" si="49"/>
        <v>-</v>
      </c>
      <c r="E1516" s="9" t="str">
        <f>IF(C1516="-","-",IF(D1516=maxgameno+2,"blank row 2",IF(D1516=maxgameno+1,"blank row 1",INDEX(FixtureCode!$B$4:$AH$128,MATCH($C1516,FixtureCode!$B$4:$B$128,0),MATCH("G"&amp;D1516&amp;"-T1",FixtureCode!$B$4:$AH$4,0)))))</f>
        <v>-</v>
      </c>
      <c r="F1516" s="13" t="str">
        <f>IF(C1516="-","-",IF(D1516=maxgameno+2,"blank row 2",IF(D1516=maxgameno+1,"blank row 1",INDEX(FixtureCode!$B$4:$AH$128,MATCH($C1516,FixtureCode!$B$4:$B$128,0),MATCH("G"&amp;D1516&amp;"-T2",FixtureCode!$B$4:$AH$4,0)))))</f>
        <v>-</v>
      </c>
      <c r="G1516" s="12" t="str">
        <f>IF(C1516="-","-",IF(AND(ISNUMBER(Fixture!G1520),ISNUMBER(Fixture!I1520),Fixture!F1520&lt;&gt;"BYE",Fixture!J1520&lt;&gt;"BYE"),"Yes","-"))</f>
        <v>-</v>
      </c>
      <c r="H1516" s="9" t="str">
        <f>IF(G1516="-","-",IF(Fixture!G1520&gt;Fixture!I1520,Settings!$G$7,IF(Fixture!G1520=Fixture!I1520,Settings!$G$8,IF(Fixture!G1520&lt;Fixture!I1520,Settings!$G$9,"-"))))</f>
        <v>-</v>
      </c>
      <c r="I1516" s="13" t="str">
        <f>IF(G1516="-","-",IF(Fixture!I1520&gt;Fixture!G1520,Settings!$G$7,IF(Fixture!I1520=Fixture!G1520,Settings!$G$8,IF(Fixture!I1520&lt;Fixture!G1520,Settings!$G$9,"-"))))</f>
        <v>-</v>
      </c>
    </row>
    <row r="1517" spans="3:9" x14ac:dyDescent="0.25">
      <c r="C1517" s="12" t="str">
        <f t="shared" si="48"/>
        <v>-</v>
      </c>
      <c r="D1517" s="9" t="str">
        <f t="shared" si="49"/>
        <v>-</v>
      </c>
      <c r="E1517" s="9" t="str">
        <f>IF(C1517="-","-",IF(D1517=maxgameno+2,"blank row 2",IF(D1517=maxgameno+1,"blank row 1",INDEX(FixtureCode!$B$4:$AH$128,MATCH($C1517,FixtureCode!$B$4:$B$128,0),MATCH("G"&amp;D1517&amp;"-T1",FixtureCode!$B$4:$AH$4,0)))))</f>
        <v>-</v>
      </c>
      <c r="F1517" s="13" t="str">
        <f>IF(C1517="-","-",IF(D1517=maxgameno+2,"blank row 2",IF(D1517=maxgameno+1,"blank row 1",INDEX(FixtureCode!$B$4:$AH$128,MATCH($C1517,FixtureCode!$B$4:$B$128,0),MATCH("G"&amp;D1517&amp;"-T2",FixtureCode!$B$4:$AH$4,0)))))</f>
        <v>-</v>
      </c>
      <c r="G1517" s="12" t="str">
        <f>IF(C1517="-","-",IF(AND(ISNUMBER(Fixture!G1521),ISNUMBER(Fixture!I1521),Fixture!F1521&lt;&gt;"BYE",Fixture!J1521&lt;&gt;"BYE"),"Yes","-"))</f>
        <v>-</v>
      </c>
      <c r="H1517" s="9" t="str">
        <f>IF(G1517="-","-",IF(Fixture!G1521&gt;Fixture!I1521,Settings!$G$7,IF(Fixture!G1521=Fixture!I1521,Settings!$G$8,IF(Fixture!G1521&lt;Fixture!I1521,Settings!$G$9,"-"))))</f>
        <v>-</v>
      </c>
      <c r="I1517" s="13" t="str">
        <f>IF(G1517="-","-",IF(Fixture!I1521&gt;Fixture!G1521,Settings!$G$7,IF(Fixture!I1521=Fixture!G1521,Settings!$G$8,IF(Fixture!I1521&lt;Fixture!G1521,Settings!$G$9,"-"))))</f>
        <v>-</v>
      </c>
    </row>
    <row r="1518" spans="3:9" x14ac:dyDescent="0.25">
      <c r="C1518" s="12" t="str">
        <f t="shared" si="48"/>
        <v>-</v>
      </c>
      <c r="D1518" s="9" t="str">
        <f t="shared" si="49"/>
        <v>-</v>
      </c>
      <c r="E1518" s="9" t="str">
        <f>IF(C1518="-","-",IF(D1518=maxgameno+2,"blank row 2",IF(D1518=maxgameno+1,"blank row 1",INDEX(FixtureCode!$B$4:$AH$128,MATCH($C1518,FixtureCode!$B$4:$B$128,0),MATCH("G"&amp;D1518&amp;"-T1",FixtureCode!$B$4:$AH$4,0)))))</f>
        <v>-</v>
      </c>
      <c r="F1518" s="13" t="str">
        <f>IF(C1518="-","-",IF(D1518=maxgameno+2,"blank row 2",IF(D1518=maxgameno+1,"blank row 1",INDEX(FixtureCode!$B$4:$AH$128,MATCH($C1518,FixtureCode!$B$4:$B$128,0),MATCH("G"&amp;D1518&amp;"-T2",FixtureCode!$B$4:$AH$4,0)))))</f>
        <v>-</v>
      </c>
      <c r="G1518" s="12" t="str">
        <f>IF(C1518="-","-",IF(AND(ISNUMBER(Fixture!G1522),ISNUMBER(Fixture!I1522),Fixture!F1522&lt;&gt;"BYE",Fixture!J1522&lt;&gt;"BYE"),"Yes","-"))</f>
        <v>-</v>
      </c>
      <c r="H1518" s="9" t="str">
        <f>IF(G1518="-","-",IF(Fixture!G1522&gt;Fixture!I1522,Settings!$G$7,IF(Fixture!G1522=Fixture!I1522,Settings!$G$8,IF(Fixture!G1522&lt;Fixture!I1522,Settings!$G$9,"-"))))</f>
        <v>-</v>
      </c>
      <c r="I1518" s="13" t="str">
        <f>IF(G1518="-","-",IF(Fixture!I1522&gt;Fixture!G1522,Settings!$G$7,IF(Fixture!I1522=Fixture!G1522,Settings!$G$8,IF(Fixture!I1522&lt;Fixture!G1522,Settings!$G$9,"-"))))</f>
        <v>-</v>
      </c>
    </row>
    <row r="1519" spans="3:9" x14ac:dyDescent="0.25">
      <c r="C1519" s="12" t="str">
        <f t="shared" si="48"/>
        <v>-</v>
      </c>
      <c r="D1519" s="9" t="str">
        <f t="shared" si="49"/>
        <v>-</v>
      </c>
      <c r="E1519" s="9" t="str">
        <f>IF(C1519="-","-",IF(D1519=maxgameno+2,"blank row 2",IF(D1519=maxgameno+1,"blank row 1",INDEX(FixtureCode!$B$4:$AH$128,MATCH($C1519,FixtureCode!$B$4:$B$128,0),MATCH("G"&amp;D1519&amp;"-T1",FixtureCode!$B$4:$AH$4,0)))))</f>
        <v>-</v>
      </c>
      <c r="F1519" s="13" t="str">
        <f>IF(C1519="-","-",IF(D1519=maxgameno+2,"blank row 2",IF(D1519=maxgameno+1,"blank row 1",INDEX(FixtureCode!$B$4:$AH$128,MATCH($C1519,FixtureCode!$B$4:$B$128,0),MATCH("G"&amp;D1519&amp;"-T2",FixtureCode!$B$4:$AH$4,0)))))</f>
        <v>-</v>
      </c>
      <c r="G1519" s="12" t="str">
        <f>IF(C1519="-","-",IF(AND(ISNUMBER(Fixture!G1523),ISNUMBER(Fixture!I1523),Fixture!F1523&lt;&gt;"BYE",Fixture!J1523&lt;&gt;"BYE"),"Yes","-"))</f>
        <v>-</v>
      </c>
      <c r="H1519" s="9" t="str">
        <f>IF(G1519="-","-",IF(Fixture!G1523&gt;Fixture!I1523,Settings!$G$7,IF(Fixture!G1523=Fixture!I1523,Settings!$G$8,IF(Fixture!G1523&lt;Fixture!I1523,Settings!$G$9,"-"))))</f>
        <v>-</v>
      </c>
      <c r="I1519" s="13" t="str">
        <f>IF(G1519="-","-",IF(Fixture!I1523&gt;Fixture!G1523,Settings!$G$7,IF(Fixture!I1523=Fixture!G1523,Settings!$G$8,IF(Fixture!I1523&lt;Fixture!G1523,Settings!$G$9,"-"))))</f>
        <v>-</v>
      </c>
    </row>
    <row r="1520" spans="3:9" x14ac:dyDescent="0.25">
      <c r="C1520" s="12" t="str">
        <f t="shared" si="48"/>
        <v>-</v>
      </c>
      <c r="D1520" s="9" t="str">
        <f t="shared" si="49"/>
        <v>-</v>
      </c>
      <c r="E1520" s="9" t="str">
        <f>IF(C1520="-","-",IF(D1520=maxgameno+2,"blank row 2",IF(D1520=maxgameno+1,"blank row 1",INDEX(FixtureCode!$B$4:$AH$128,MATCH($C1520,FixtureCode!$B$4:$B$128,0),MATCH("G"&amp;D1520&amp;"-T1",FixtureCode!$B$4:$AH$4,0)))))</f>
        <v>-</v>
      </c>
      <c r="F1520" s="13" t="str">
        <f>IF(C1520="-","-",IF(D1520=maxgameno+2,"blank row 2",IF(D1520=maxgameno+1,"blank row 1",INDEX(FixtureCode!$B$4:$AH$128,MATCH($C1520,FixtureCode!$B$4:$B$128,0),MATCH("G"&amp;D1520&amp;"-T2",FixtureCode!$B$4:$AH$4,0)))))</f>
        <v>-</v>
      </c>
      <c r="G1520" s="12" t="str">
        <f>IF(C1520="-","-",IF(AND(ISNUMBER(Fixture!G1524),ISNUMBER(Fixture!I1524),Fixture!F1524&lt;&gt;"BYE",Fixture!J1524&lt;&gt;"BYE"),"Yes","-"))</f>
        <v>-</v>
      </c>
      <c r="H1520" s="9" t="str">
        <f>IF(G1520="-","-",IF(Fixture!G1524&gt;Fixture!I1524,Settings!$G$7,IF(Fixture!G1524=Fixture!I1524,Settings!$G$8,IF(Fixture!G1524&lt;Fixture!I1524,Settings!$G$9,"-"))))</f>
        <v>-</v>
      </c>
      <c r="I1520" s="13" t="str">
        <f>IF(G1520="-","-",IF(Fixture!I1524&gt;Fixture!G1524,Settings!$G$7,IF(Fixture!I1524=Fixture!G1524,Settings!$G$8,IF(Fixture!I1524&lt;Fixture!G1524,Settings!$G$9,"-"))))</f>
        <v>-</v>
      </c>
    </row>
    <row r="1521" spans="3:9" x14ac:dyDescent="0.25">
      <c r="C1521" s="12" t="str">
        <f t="shared" si="48"/>
        <v>-</v>
      </c>
      <c r="D1521" s="9" t="str">
        <f t="shared" si="49"/>
        <v>-</v>
      </c>
      <c r="E1521" s="9" t="str">
        <f>IF(C1521="-","-",IF(D1521=maxgameno+2,"blank row 2",IF(D1521=maxgameno+1,"blank row 1",INDEX(FixtureCode!$B$4:$AH$128,MATCH($C1521,FixtureCode!$B$4:$B$128,0),MATCH("G"&amp;D1521&amp;"-T1",FixtureCode!$B$4:$AH$4,0)))))</f>
        <v>-</v>
      </c>
      <c r="F1521" s="13" t="str">
        <f>IF(C1521="-","-",IF(D1521=maxgameno+2,"blank row 2",IF(D1521=maxgameno+1,"blank row 1",INDEX(FixtureCode!$B$4:$AH$128,MATCH($C1521,FixtureCode!$B$4:$B$128,0),MATCH("G"&amp;D1521&amp;"-T2",FixtureCode!$B$4:$AH$4,0)))))</f>
        <v>-</v>
      </c>
      <c r="G1521" s="12" t="str">
        <f>IF(C1521="-","-",IF(AND(ISNUMBER(Fixture!G1525),ISNUMBER(Fixture!I1525),Fixture!F1525&lt;&gt;"BYE",Fixture!J1525&lt;&gt;"BYE"),"Yes","-"))</f>
        <v>-</v>
      </c>
      <c r="H1521" s="9" t="str">
        <f>IF(G1521="-","-",IF(Fixture!G1525&gt;Fixture!I1525,Settings!$G$7,IF(Fixture!G1525=Fixture!I1525,Settings!$G$8,IF(Fixture!G1525&lt;Fixture!I1525,Settings!$G$9,"-"))))</f>
        <v>-</v>
      </c>
      <c r="I1521" s="13" t="str">
        <f>IF(G1521="-","-",IF(Fixture!I1525&gt;Fixture!G1525,Settings!$G$7,IF(Fixture!I1525=Fixture!G1525,Settings!$G$8,IF(Fixture!I1525&lt;Fixture!G1525,Settings!$G$9,"-"))))</f>
        <v>-</v>
      </c>
    </row>
    <row r="1522" spans="3:9" x14ac:dyDescent="0.25">
      <c r="C1522" s="12" t="str">
        <f t="shared" si="48"/>
        <v>-</v>
      </c>
      <c r="D1522" s="9" t="str">
        <f t="shared" si="49"/>
        <v>-</v>
      </c>
      <c r="E1522" s="9" t="str">
        <f>IF(C1522="-","-",IF(D1522=maxgameno+2,"blank row 2",IF(D1522=maxgameno+1,"blank row 1",INDEX(FixtureCode!$B$4:$AH$128,MATCH($C1522,FixtureCode!$B$4:$B$128,0),MATCH("G"&amp;D1522&amp;"-T1",FixtureCode!$B$4:$AH$4,0)))))</f>
        <v>-</v>
      </c>
      <c r="F1522" s="13" t="str">
        <f>IF(C1522="-","-",IF(D1522=maxgameno+2,"blank row 2",IF(D1522=maxgameno+1,"blank row 1",INDEX(FixtureCode!$B$4:$AH$128,MATCH($C1522,FixtureCode!$B$4:$B$128,0),MATCH("G"&amp;D1522&amp;"-T2",FixtureCode!$B$4:$AH$4,0)))))</f>
        <v>-</v>
      </c>
      <c r="G1522" s="12" t="str">
        <f>IF(C1522="-","-",IF(AND(ISNUMBER(Fixture!G1526),ISNUMBER(Fixture!I1526),Fixture!F1526&lt;&gt;"BYE",Fixture!J1526&lt;&gt;"BYE"),"Yes","-"))</f>
        <v>-</v>
      </c>
      <c r="H1522" s="9" t="str">
        <f>IF(G1522="-","-",IF(Fixture!G1526&gt;Fixture!I1526,Settings!$G$7,IF(Fixture!G1526=Fixture!I1526,Settings!$G$8,IF(Fixture!G1526&lt;Fixture!I1526,Settings!$G$9,"-"))))</f>
        <v>-</v>
      </c>
      <c r="I1522" s="13" t="str">
        <f>IF(G1522="-","-",IF(Fixture!I1526&gt;Fixture!G1526,Settings!$G$7,IF(Fixture!I1526=Fixture!G1526,Settings!$G$8,IF(Fixture!I1526&lt;Fixture!G1526,Settings!$G$9,"-"))))</f>
        <v>-</v>
      </c>
    </row>
    <row r="1523" spans="3:9" x14ac:dyDescent="0.25">
      <c r="C1523" s="12" t="str">
        <f t="shared" si="48"/>
        <v>-</v>
      </c>
      <c r="D1523" s="9" t="str">
        <f t="shared" si="49"/>
        <v>-</v>
      </c>
      <c r="E1523" s="9" t="str">
        <f>IF(C1523="-","-",IF(D1523=maxgameno+2,"blank row 2",IF(D1523=maxgameno+1,"blank row 1",INDEX(FixtureCode!$B$4:$AH$128,MATCH($C1523,FixtureCode!$B$4:$B$128,0),MATCH("G"&amp;D1523&amp;"-T1",FixtureCode!$B$4:$AH$4,0)))))</f>
        <v>-</v>
      </c>
      <c r="F1523" s="13" t="str">
        <f>IF(C1523="-","-",IF(D1523=maxgameno+2,"blank row 2",IF(D1523=maxgameno+1,"blank row 1",INDEX(FixtureCode!$B$4:$AH$128,MATCH($C1523,FixtureCode!$B$4:$B$128,0),MATCH("G"&amp;D1523&amp;"-T2",FixtureCode!$B$4:$AH$4,0)))))</f>
        <v>-</v>
      </c>
      <c r="G1523" s="12" t="str">
        <f>IF(C1523="-","-",IF(AND(ISNUMBER(Fixture!G1527),ISNUMBER(Fixture!I1527),Fixture!F1527&lt;&gt;"BYE",Fixture!J1527&lt;&gt;"BYE"),"Yes","-"))</f>
        <v>-</v>
      </c>
      <c r="H1523" s="9" t="str">
        <f>IF(G1523="-","-",IF(Fixture!G1527&gt;Fixture!I1527,Settings!$G$7,IF(Fixture!G1527=Fixture!I1527,Settings!$G$8,IF(Fixture!G1527&lt;Fixture!I1527,Settings!$G$9,"-"))))</f>
        <v>-</v>
      </c>
      <c r="I1523" s="13" t="str">
        <f>IF(G1523="-","-",IF(Fixture!I1527&gt;Fixture!G1527,Settings!$G$7,IF(Fixture!I1527=Fixture!G1527,Settings!$G$8,IF(Fixture!I1527&lt;Fixture!G1527,Settings!$G$9,"-"))))</f>
        <v>-</v>
      </c>
    </row>
    <row r="1524" spans="3:9" x14ac:dyDescent="0.25">
      <c r="C1524" s="12" t="str">
        <f t="shared" si="48"/>
        <v>-</v>
      </c>
      <c r="D1524" s="9" t="str">
        <f t="shared" si="49"/>
        <v>-</v>
      </c>
      <c r="E1524" s="9" t="str">
        <f>IF(C1524="-","-",IF(D1524=maxgameno+2,"blank row 2",IF(D1524=maxgameno+1,"blank row 1",INDEX(FixtureCode!$B$4:$AH$128,MATCH($C1524,FixtureCode!$B$4:$B$128,0),MATCH("G"&amp;D1524&amp;"-T1",FixtureCode!$B$4:$AH$4,0)))))</f>
        <v>-</v>
      </c>
      <c r="F1524" s="13" t="str">
        <f>IF(C1524="-","-",IF(D1524=maxgameno+2,"blank row 2",IF(D1524=maxgameno+1,"blank row 1",INDEX(FixtureCode!$B$4:$AH$128,MATCH($C1524,FixtureCode!$B$4:$B$128,0),MATCH("G"&amp;D1524&amp;"-T2",FixtureCode!$B$4:$AH$4,0)))))</f>
        <v>-</v>
      </c>
      <c r="G1524" s="12" t="str">
        <f>IF(C1524="-","-",IF(AND(ISNUMBER(Fixture!G1528),ISNUMBER(Fixture!I1528),Fixture!F1528&lt;&gt;"BYE",Fixture!J1528&lt;&gt;"BYE"),"Yes","-"))</f>
        <v>-</v>
      </c>
      <c r="H1524" s="9" t="str">
        <f>IF(G1524="-","-",IF(Fixture!G1528&gt;Fixture!I1528,Settings!$G$7,IF(Fixture!G1528=Fixture!I1528,Settings!$G$8,IF(Fixture!G1528&lt;Fixture!I1528,Settings!$G$9,"-"))))</f>
        <v>-</v>
      </c>
      <c r="I1524" s="13" t="str">
        <f>IF(G1524="-","-",IF(Fixture!I1528&gt;Fixture!G1528,Settings!$G$7,IF(Fixture!I1528=Fixture!G1528,Settings!$G$8,IF(Fixture!I1528&lt;Fixture!G1528,Settings!$G$9,"-"))))</f>
        <v>-</v>
      </c>
    </row>
    <row r="1525" spans="3:9" x14ac:dyDescent="0.25">
      <c r="C1525" s="12" t="str">
        <f t="shared" si="48"/>
        <v>-</v>
      </c>
      <c r="D1525" s="9" t="str">
        <f t="shared" si="49"/>
        <v>-</v>
      </c>
      <c r="E1525" s="9" t="str">
        <f>IF(C1525="-","-",IF(D1525=maxgameno+2,"blank row 2",IF(D1525=maxgameno+1,"blank row 1",INDEX(FixtureCode!$B$4:$AH$128,MATCH($C1525,FixtureCode!$B$4:$B$128,0),MATCH("G"&amp;D1525&amp;"-T1",FixtureCode!$B$4:$AH$4,0)))))</f>
        <v>-</v>
      </c>
      <c r="F1525" s="13" t="str">
        <f>IF(C1525="-","-",IF(D1525=maxgameno+2,"blank row 2",IF(D1525=maxgameno+1,"blank row 1",INDEX(FixtureCode!$B$4:$AH$128,MATCH($C1525,FixtureCode!$B$4:$B$128,0),MATCH("G"&amp;D1525&amp;"-T2",FixtureCode!$B$4:$AH$4,0)))))</f>
        <v>-</v>
      </c>
      <c r="G1525" s="12" t="str">
        <f>IF(C1525="-","-",IF(AND(ISNUMBER(Fixture!G1529),ISNUMBER(Fixture!I1529),Fixture!F1529&lt;&gt;"BYE",Fixture!J1529&lt;&gt;"BYE"),"Yes","-"))</f>
        <v>-</v>
      </c>
      <c r="H1525" s="9" t="str">
        <f>IF(G1525="-","-",IF(Fixture!G1529&gt;Fixture!I1529,Settings!$G$7,IF(Fixture!G1529=Fixture!I1529,Settings!$G$8,IF(Fixture!G1529&lt;Fixture!I1529,Settings!$G$9,"-"))))</f>
        <v>-</v>
      </c>
      <c r="I1525" s="13" t="str">
        <f>IF(G1525="-","-",IF(Fixture!I1529&gt;Fixture!G1529,Settings!$G$7,IF(Fixture!I1529=Fixture!G1529,Settings!$G$8,IF(Fixture!I1529&lt;Fixture!G1529,Settings!$G$9,"-"))))</f>
        <v>-</v>
      </c>
    </row>
    <row r="1526" spans="3:9" x14ac:dyDescent="0.25">
      <c r="C1526" s="12" t="str">
        <f t="shared" si="48"/>
        <v>-</v>
      </c>
      <c r="D1526" s="9" t="str">
        <f t="shared" si="49"/>
        <v>-</v>
      </c>
      <c r="E1526" s="9" t="str">
        <f>IF(C1526="-","-",IF(D1526=maxgameno+2,"blank row 2",IF(D1526=maxgameno+1,"blank row 1",INDEX(FixtureCode!$B$4:$AH$128,MATCH($C1526,FixtureCode!$B$4:$B$128,0),MATCH("G"&amp;D1526&amp;"-T1",FixtureCode!$B$4:$AH$4,0)))))</f>
        <v>-</v>
      </c>
      <c r="F1526" s="13" t="str">
        <f>IF(C1526="-","-",IF(D1526=maxgameno+2,"blank row 2",IF(D1526=maxgameno+1,"blank row 1",INDEX(FixtureCode!$B$4:$AH$128,MATCH($C1526,FixtureCode!$B$4:$B$128,0),MATCH("G"&amp;D1526&amp;"-T2",FixtureCode!$B$4:$AH$4,0)))))</f>
        <v>-</v>
      </c>
      <c r="G1526" s="12" t="str">
        <f>IF(C1526="-","-",IF(AND(ISNUMBER(Fixture!G1530),ISNUMBER(Fixture!I1530),Fixture!F1530&lt;&gt;"BYE",Fixture!J1530&lt;&gt;"BYE"),"Yes","-"))</f>
        <v>-</v>
      </c>
      <c r="H1526" s="9" t="str">
        <f>IF(G1526="-","-",IF(Fixture!G1530&gt;Fixture!I1530,Settings!$G$7,IF(Fixture!G1530=Fixture!I1530,Settings!$G$8,IF(Fixture!G1530&lt;Fixture!I1530,Settings!$G$9,"-"))))</f>
        <v>-</v>
      </c>
      <c r="I1526" s="13" t="str">
        <f>IF(G1526="-","-",IF(Fixture!I1530&gt;Fixture!G1530,Settings!$G$7,IF(Fixture!I1530=Fixture!G1530,Settings!$G$8,IF(Fixture!I1530&lt;Fixture!G1530,Settings!$G$9,"-"))))</f>
        <v>-</v>
      </c>
    </row>
    <row r="1527" spans="3:9" x14ac:dyDescent="0.25">
      <c r="C1527" s="12" t="str">
        <f t="shared" si="48"/>
        <v>-</v>
      </c>
      <c r="D1527" s="9" t="str">
        <f t="shared" si="49"/>
        <v>-</v>
      </c>
      <c r="E1527" s="9" t="str">
        <f>IF(C1527="-","-",IF(D1527=maxgameno+2,"blank row 2",IF(D1527=maxgameno+1,"blank row 1",INDEX(FixtureCode!$B$4:$AH$128,MATCH($C1527,FixtureCode!$B$4:$B$128,0),MATCH("G"&amp;D1527&amp;"-T1",FixtureCode!$B$4:$AH$4,0)))))</f>
        <v>-</v>
      </c>
      <c r="F1527" s="13" t="str">
        <f>IF(C1527="-","-",IF(D1527=maxgameno+2,"blank row 2",IF(D1527=maxgameno+1,"blank row 1",INDEX(FixtureCode!$B$4:$AH$128,MATCH($C1527,FixtureCode!$B$4:$B$128,0),MATCH("G"&amp;D1527&amp;"-T2",FixtureCode!$B$4:$AH$4,0)))))</f>
        <v>-</v>
      </c>
      <c r="G1527" s="12" t="str">
        <f>IF(C1527="-","-",IF(AND(ISNUMBER(Fixture!G1531),ISNUMBER(Fixture!I1531),Fixture!F1531&lt;&gt;"BYE",Fixture!J1531&lt;&gt;"BYE"),"Yes","-"))</f>
        <v>-</v>
      </c>
      <c r="H1527" s="9" t="str">
        <f>IF(G1527="-","-",IF(Fixture!G1531&gt;Fixture!I1531,Settings!$G$7,IF(Fixture!G1531=Fixture!I1531,Settings!$G$8,IF(Fixture!G1531&lt;Fixture!I1531,Settings!$G$9,"-"))))</f>
        <v>-</v>
      </c>
      <c r="I1527" s="13" t="str">
        <f>IF(G1527="-","-",IF(Fixture!I1531&gt;Fixture!G1531,Settings!$G$7,IF(Fixture!I1531=Fixture!G1531,Settings!$G$8,IF(Fixture!I1531&lt;Fixture!G1531,Settings!$G$9,"-"))))</f>
        <v>-</v>
      </c>
    </row>
    <row r="1528" spans="3:9" x14ac:dyDescent="0.25">
      <c r="C1528" s="12" t="str">
        <f t="shared" si="48"/>
        <v>-</v>
      </c>
      <c r="D1528" s="9" t="str">
        <f t="shared" si="49"/>
        <v>-</v>
      </c>
      <c r="E1528" s="9" t="str">
        <f>IF(C1528="-","-",IF(D1528=maxgameno+2,"blank row 2",IF(D1528=maxgameno+1,"blank row 1",INDEX(FixtureCode!$B$4:$AH$128,MATCH($C1528,FixtureCode!$B$4:$B$128,0),MATCH("G"&amp;D1528&amp;"-T1",FixtureCode!$B$4:$AH$4,0)))))</f>
        <v>-</v>
      </c>
      <c r="F1528" s="13" t="str">
        <f>IF(C1528="-","-",IF(D1528=maxgameno+2,"blank row 2",IF(D1528=maxgameno+1,"blank row 1",INDEX(FixtureCode!$B$4:$AH$128,MATCH($C1528,FixtureCode!$B$4:$B$128,0),MATCH("G"&amp;D1528&amp;"-T2",FixtureCode!$B$4:$AH$4,0)))))</f>
        <v>-</v>
      </c>
      <c r="G1528" s="12" t="str">
        <f>IF(C1528="-","-",IF(AND(ISNUMBER(Fixture!G1532),ISNUMBER(Fixture!I1532),Fixture!F1532&lt;&gt;"BYE",Fixture!J1532&lt;&gt;"BYE"),"Yes","-"))</f>
        <v>-</v>
      </c>
      <c r="H1528" s="9" t="str">
        <f>IF(G1528="-","-",IF(Fixture!G1532&gt;Fixture!I1532,Settings!$G$7,IF(Fixture!G1532=Fixture!I1532,Settings!$G$8,IF(Fixture!G1532&lt;Fixture!I1532,Settings!$G$9,"-"))))</f>
        <v>-</v>
      </c>
      <c r="I1528" s="13" t="str">
        <f>IF(G1528="-","-",IF(Fixture!I1532&gt;Fixture!G1532,Settings!$G$7,IF(Fixture!I1532=Fixture!G1532,Settings!$G$8,IF(Fixture!I1532&lt;Fixture!G1532,Settings!$G$9,"-"))))</f>
        <v>-</v>
      </c>
    </row>
    <row r="1529" spans="3:9" x14ac:dyDescent="0.25">
      <c r="C1529" s="12" t="str">
        <f t="shared" si="48"/>
        <v>-</v>
      </c>
      <c r="D1529" s="9" t="str">
        <f t="shared" si="49"/>
        <v>-</v>
      </c>
      <c r="E1529" s="9" t="str">
        <f>IF(C1529="-","-",IF(D1529=maxgameno+2,"blank row 2",IF(D1529=maxgameno+1,"blank row 1",INDEX(FixtureCode!$B$4:$AH$128,MATCH($C1529,FixtureCode!$B$4:$B$128,0),MATCH("G"&amp;D1529&amp;"-T1",FixtureCode!$B$4:$AH$4,0)))))</f>
        <v>-</v>
      </c>
      <c r="F1529" s="13" t="str">
        <f>IF(C1529="-","-",IF(D1529=maxgameno+2,"blank row 2",IF(D1529=maxgameno+1,"blank row 1",INDEX(FixtureCode!$B$4:$AH$128,MATCH($C1529,FixtureCode!$B$4:$B$128,0),MATCH("G"&amp;D1529&amp;"-T2",FixtureCode!$B$4:$AH$4,0)))))</f>
        <v>-</v>
      </c>
      <c r="G1529" s="12" t="str">
        <f>IF(C1529="-","-",IF(AND(ISNUMBER(Fixture!G1533),ISNUMBER(Fixture!I1533),Fixture!F1533&lt;&gt;"BYE",Fixture!J1533&lt;&gt;"BYE"),"Yes","-"))</f>
        <v>-</v>
      </c>
      <c r="H1529" s="9" t="str">
        <f>IF(G1529="-","-",IF(Fixture!G1533&gt;Fixture!I1533,Settings!$G$7,IF(Fixture!G1533=Fixture!I1533,Settings!$G$8,IF(Fixture!G1533&lt;Fixture!I1533,Settings!$G$9,"-"))))</f>
        <v>-</v>
      </c>
      <c r="I1529" s="13" t="str">
        <f>IF(G1529="-","-",IF(Fixture!I1533&gt;Fixture!G1533,Settings!$G$7,IF(Fixture!I1533=Fixture!G1533,Settings!$G$8,IF(Fixture!I1533&lt;Fixture!G1533,Settings!$G$9,"-"))))</f>
        <v>-</v>
      </c>
    </row>
    <row r="1530" spans="3:9" x14ac:dyDescent="0.25">
      <c r="C1530" s="12" t="str">
        <f t="shared" si="48"/>
        <v>-</v>
      </c>
      <c r="D1530" s="9" t="str">
        <f t="shared" si="49"/>
        <v>-</v>
      </c>
      <c r="E1530" s="9" t="str">
        <f>IF(C1530="-","-",IF(D1530=maxgameno+2,"blank row 2",IF(D1530=maxgameno+1,"blank row 1",INDEX(FixtureCode!$B$4:$AH$128,MATCH($C1530,FixtureCode!$B$4:$B$128,0),MATCH("G"&amp;D1530&amp;"-T1",FixtureCode!$B$4:$AH$4,0)))))</f>
        <v>-</v>
      </c>
      <c r="F1530" s="13" t="str">
        <f>IF(C1530="-","-",IF(D1530=maxgameno+2,"blank row 2",IF(D1530=maxgameno+1,"blank row 1",INDEX(FixtureCode!$B$4:$AH$128,MATCH($C1530,FixtureCode!$B$4:$B$128,0),MATCH("G"&amp;D1530&amp;"-T2",FixtureCode!$B$4:$AH$4,0)))))</f>
        <v>-</v>
      </c>
      <c r="G1530" s="12" t="str">
        <f>IF(C1530="-","-",IF(AND(ISNUMBER(Fixture!G1534),ISNUMBER(Fixture!I1534),Fixture!F1534&lt;&gt;"BYE",Fixture!J1534&lt;&gt;"BYE"),"Yes","-"))</f>
        <v>-</v>
      </c>
      <c r="H1530" s="9" t="str">
        <f>IF(G1530="-","-",IF(Fixture!G1534&gt;Fixture!I1534,Settings!$G$7,IF(Fixture!G1534=Fixture!I1534,Settings!$G$8,IF(Fixture!G1534&lt;Fixture!I1534,Settings!$G$9,"-"))))</f>
        <v>-</v>
      </c>
      <c r="I1530" s="13" t="str">
        <f>IF(G1530="-","-",IF(Fixture!I1534&gt;Fixture!G1534,Settings!$G$7,IF(Fixture!I1534=Fixture!G1534,Settings!$G$8,IF(Fixture!I1534&lt;Fixture!G1534,Settings!$G$9,"-"))))</f>
        <v>-</v>
      </c>
    </row>
    <row r="1531" spans="3:9" x14ac:dyDescent="0.25">
      <c r="C1531" s="12" t="str">
        <f t="shared" si="48"/>
        <v>-</v>
      </c>
      <c r="D1531" s="9" t="str">
        <f t="shared" si="49"/>
        <v>-</v>
      </c>
      <c r="E1531" s="9" t="str">
        <f>IF(C1531="-","-",IF(D1531=maxgameno+2,"blank row 2",IF(D1531=maxgameno+1,"blank row 1",INDEX(FixtureCode!$B$4:$AH$128,MATCH($C1531,FixtureCode!$B$4:$B$128,0),MATCH("G"&amp;D1531&amp;"-T1",FixtureCode!$B$4:$AH$4,0)))))</f>
        <v>-</v>
      </c>
      <c r="F1531" s="13" t="str">
        <f>IF(C1531="-","-",IF(D1531=maxgameno+2,"blank row 2",IF(D1531=maxgameno+1,"blank row 1",INDEX(FixtureCode!$B$4:$AH$128,MATCH($C1531,FixtureCode!$B$4:$B$128,0),MATCH("G"&amp;D1531&amp;"-T2",FixtureCode!$B$4:$AH$4,0)))))</f>
        <v>-</v>
      </c>
      <c r="G1531" s="12" t="str">
        <f>IF(C1531="-","-",IF(AND(ISNUMBER(Fixture!G1535),ISNUMBER(Fixture!I1535),Fixture!F1535&lt;&gt;"BYE",Fixture!J1535&lt;&gt;"BYE"),"Yes","-"))</f>
        <v>-</v>
      </c>
      <c r="H1531" s="9" t="str">
        <f>IF(G1531="-","-",IF(Fixture!G1535&gt;Fixture!I1535,Settings!$G$7,IF(Fixture!G1535=Fixture!I1535,Settings!$G$8,IF(Fixture!G1535&lt;Fixture!I1535,Settings!$G$9,"-"))))</f>
        <v>-</v>
      </c>
      <c r="I1531" s="13" t="str">
        <f>IF(G1531="-","-",IF(Fixture!I1535&gt;Fixture!G1535,Settings!$G$7,IF(Fixture!I1535=Fixture!G1535,Settings!$G$8,IF(Fixture!I1535&lt;Fixture!G1535,Settings!$G$9,"-"))))</f>
        <v>-</v>
      </c>
    </row>
    <row r="1532" spans="3:9" x14ac:dyDescent="0.25">
      <c r="C1532" s="12" t="str">
        <f t="shared" si="48"/>
        <v>-</v>
      </c>
      <c r="D1532" s="9" t="str">
        <f t="shared" si="49"/>
        <v>-</v>
      </c>
      <c r="E1532" s="9" t="str">
        <f>IF(C1532="-","-",IF(D1532=maxgameno+2,"blank row 2",IF(D1532=maxgameno+1,"blank row 1",INDEX(FixtureCode!$B$4:$AH$128,MATCH($C1532,FixtureCode!$B$4:$B$128,0),MATCH("G"&amp;D1532&amp;"-T1",FixtureCode!$B$4:$AH$4,0)))))</f>
        <v>-</v>
      </c>
      <c r="F1532" s="13" t="str">
        <f>IF(C1532="-","-",IF(D1532=maxgameno+2,"blank row 2",IF(D1532=maxgameno+1,"blank row 1",INDEX(FixtureCode!$B$4:$AH$128,MATCH($C1532,FixtureCode!$B$4:$B$128,0),MATCH("G"&amp;D1532&amp;"-T2",FixtureCode!$B$4:$AH$4,0)))))</f>
        <v>-</v>
      </c>
      <c r="G1532" s="12" t="str">
        <f>IF(C1532="-","-",IF(AND(ISNUMBER(Fixture!G1536),ISNUMBER(Fixture!I1536),Fixture!F1536&lt;&gt;"BYE",Fixture!J1536&lt;&gt;"BYE"),"Yes","-"))</f>
        <v>-</v>
      </c>
      <c r="H1532" s="9" t="str">
        <f>IF(G1532="-","-",IF(Fixture!G1536&gt;Fixture!I1536,Settings!$G$7,IF(Fixture!G1536=Fixture!I1536,Settings!$G$8,IF(Fixture!G1536&lt;Fixture!I1536,Settings!$G$9,"-"))))</f>
        <v>-</v>
      </c>
      <c r="I1532" s="13" t="str">
        <f>IF(G1532="-","-",IF(Fixture!I1536&gt;Fixture!G1536,Settings!$G$7,IF(Fixture!I1536=Fixture!G1536,Settings!$G$8,IF(Fixture!I1536&lt;Fixture!G1536,Settings!$G$9,"-"))))</f>
        <v>-</v>
      </c>
    </row>
    <row r="1533" spans="3:9" x14ac:dyDescent="0.25">
      <c r="C1533" s="12" t="str">
        <f t="shared" si="48"/>
        <v>-</v>
      </c>
      <c r="D1533" s="9" t="str">
        <f t="shared" si="49"/>
        <v>-</v>
      </c>
      <c r="E1533" s="9" t="str">
        <f>IF(C1533="-","-",IF(D1533=maxgameno+2,"blank row 2",IF(D1533=maxgameno+1,"blank row 1",INDEX(FixtureCode!$B$4:$AH$128,MATCH($C1533,FixtureCode!$B$4:$B$128,0),MATCH("G"&amp;D1533&amp;"-T1",FixtureCode!$B$4:$AH$4,0)))))</f>
        <v>-</v>
      </c>
      <c r="F1533" s="13" t="str">
        <f>IF(C1533="-","-",IF(D1533=maxgameno+2,"blank row 2",IF(D1533=maxgameno+1,"blank row 1",INDEX(FixtureCode!$B$4:$AH$128,MATCH($C1533,FixtureCode!$B$4:$B$128,0),MATCH("G"&amp;D1533&amp;"-T2",FixtureCode!$B$4:$AH$4,0)))))</f>
        <v>-</v>
      </c>
      <c r="G1533" s="12" t="str">
        <f>IF(C1533="-","-",IF(AND(ISNUMBER(Fixture!G1537),ISNUMBER(Fixture!I1537),Fixture!F1537&lt;&gt;"BYE",Fixture!J1537&lt;&gt;"BYE"),"Yes","-"))</f>
        <v>-</v>
      </c>
      <c r="H1533" s="9" t="str">
        <f>IF(G1533="-","-",IF(Fixture!G1537&gt;Fixture!I1537,Settings!$G$7,IF(Fixture!G1537=Fixture!I1537,Settings!$G$8,IF(Fixture!G1537&lt;Fixture!I1537,Settings!$G$9,"-"))))</f>
        <v>-</v>
      </c>
      <c r="I1533" s="13" t="str">
        <f>IF(G1533="-","-",IF(Fixture!I1537&gt;Fixture!G1537,Settings!$G$7,IF(Fixture!I1537=Fixture!G1537,Settings!$G$8,IF(Fixture!I1537&lt;Fixture!G1537,Settings!$G$9,"-"))))</f>
        <v>-</v>
      </c>
    </row>
    <row r="1534" spans="3:9" x14ac:dyDescent="0.25">
      <c r="C1534" s="12" t="str">
        <f t="shared" si="48"/>
        <v>-</v>
      </c>
      <c r="D1534" s="9" t="str">
        <f t="shared" si="49"/>
        <v>-</v>
      </c>
      <c r="E1534" s="9" t="str">
        <f>IF(C1534="-","-",IF(D1534=maxgameno+2,"blank row 2",IF(D1534=maxgameno+1,"blank row 1",INDEX(FixtureCode!$B$4:$AH$128,MATCH($C1534,FixtureCode!$B$4:$B$128,0),MATCH("G"&amp;D1534&amp;"-T1",FixtureCode!$B$4:$AH$4,0)))))</f>
        <v>-</v>
      </c>
      <c r="F1534" s="13" t="str">
        <f>IF(C1534="-","-",IF(D1534=maxgameno+2,"blank row 2",IF(D1534=maxgameno+1,"blank row 1",INDEX(FixtureCode!$B$4:$AH$128,MATCH($C1534,FixtureCode!$B$4:$B$128,0),MATCH("G"&amp;D1534&amp;"-T2",FixtureCode!$B$4:$AH$4,0)))))</f>
        <v>-</v>
      </c>
      <c r="G1534" s="12" t="str">
        <f>IF(C1534="-","-",IF(AND(ISNUMBER(Fixture!G1538),ISNUMBER(Fixture!I1538),Fixture!F1538&lt;&gt;"BYE",Fixture!J1538&lt;&gt;"BYE"),"Yes","-"))</f>
        <v>-</v>
      </c>
      <c r="H1534" s="9" t="str">
        <f>IF(G1534="-","-",IF(Fixture!G1538&gt;Fixture!I1538,Settings!$G$7,IF(Fixture!G1538=Fixture!I1538,Settings!$G$8,IF(Fixture!G1538&lt;Fixture!I1538,Settings!$G$9,"-"))))</f>
        <v>-</v>
      </c>
      <c r="I1534" s="13" t="str">
        <f>IF(G1534="-","-",IF(Fixture!I1538&gt;Fixture!G1538,Settings!$G$7,IF(Fixture!I1538=Fixture!G1538,Settings!$G$8,IF(Fixture!I1538&lt;Fixture!G1538,Settings!$G$9,"-"))))</f>
        <v>-</v>
      </c>
    </row>
    <row r="1535" spans="3:9" x14ac:dyDescent="0.25">
      <c r="C1535" s="12" t="str">
        <f t="shared" si="48"/>
        <v>-</v>
      </c>
      <c r="D1535" s="9" t="str">
        <f t="shared" si="49"/>
        <v>-</v>
      </c>
      <c r="E1535" s="9" t="str">
        <f>IF(C1535="-","-",IF(D1535=maxgameno+2,"blank row 2",IF(D1535=maxgameno+1,"blank row 1",INDEX(FixtureCode!$B$4:$AH$128,MATCH($C1535,FixtureCode!$B$4:$B$128,0),MATCH("G"&amp;D1535&amp;"-T1",FixtureCode!$B$4:$AH$4,0)))))</f>
        <v>-</v>
      </c>
      <c r="F1535" s="13" t="str">
        <f>IF(C1535="-","-",IF(D1535=maxgameno+2,"blank row 2",IF(D1535=maxgameno+1,"blank row 1",INDEX(FixtureCode!$B$4:$AH$128,MATCH($C1535,FixtureCode!$B$4:$B$128,0),MATCH("G"&amp;D1535&amp;"-T2",FixtureCode!$B$4:$AH$4,0)))))</f>
        <v>-</v>
      </c>
      <c r="G1535" s="12" t="str">
        <f>IF(C1535="-","-",IF(AND(ISNUMBER(Fixture!G1539),ISNUMBER(Fixture!I1539),Fixture!F1539&lt;&gt;"BYE",Fixture!J1539&lt;&gt;"BYE"),"Yes","-"))</f>
        <v>-</v>
      </c>
      <c r="H1535" s="9" t="str">
        <f>IF(G1535="-","-",IF(Fixture!G1539&gt;Fixture!I1539,Settings!$G$7,IF(Fixture!G1539=Fixture!I1539,Settings!$G$8,IF(Fixture!G1539&lt;Fixture!I1539,Settings!$G$9,"-"))))</f>
        <v>-</v>
      </c>
      <c r="I1535" s="13" t="str">
        <f>IF(G1535="-","-",IF(Fixture!I1539&gt;Fixture!G1539,Settings!$G$7,IF(Fixture!I1539=Fixture!G1539,Settings!$G$8,IF(Fixture!I1539&lt;Fixture!G1539,Settings!$G$9,"-"))))</f>
        <v>-</v>
      </c>
    </row>
    <row r="1536" spans="3:9" x14ac:dyDescent="0.25">
      <c r="C1536" s="12" t="str">
        <f t="shared" si="48"/>
        <v>-</v>
      </c>
      <c r="D1536" s="9" t="str">
        <f t="shared" si="49"/>
        <v>-</v>
      </c>
      <c r="E1536" s="9" t="str">
        <f>IF(C1536="-","-",IF(D1536=maxgameno+2,"blank row 2",IF(D1536=maxgameno+1,"blank row 1",INDEX(FixtureCode!$B$4:$AH$128,MATCH($C1536,FixtureCode!$B$4:$B$128,0),MATCH("G"&amp;D1536&amp;"-T1",FixtureCode!$B$4:$AH$4,0)))))</f>
        <v>-</v>
      </c>
      <c r="F1536" s="13" t="str">
        <f>IF(C1536="-","-",IF(D1536=maxgameno+2,"blank row 2",IF(D1536=maxgameno+1,"blank row 1",INDEX(FixtureCode!$B$4:$AH$128,MATCH($C1536,FixtureCode!$B$4:$B$128,0),MATCH("G"&amp;D1536&amp;"-T2",FixtureCode!$B$4:$AH$4,0)))))</f>
        <v>-</v>
      </c>
      <c r="G1536" s="12" t="str">
        <f>IF(C1536="-","-",IF(AND(ISNUMBER(Fixture!G1540),ISNUMBER(Fixture!I1540),Fixture!F1540&lt;&gt;"BYE",Fixture!J1540&lt;&gt;"BYE"),"Yes","-"))</f>
        <v>-</v>
      </c>
      <c r="H1536" s="9" t="str">
        <f>IF(G1536="-","-",IF(Fixture!G1540&gt;Fixture!I1540,Settings!$G$7,IF(Fixture!G1540=Fixture!I1540,Settings!$G$8,IF(Fixture!G1540&lt;Fixture!I1540,Settings!$G$9,"-"))))</f>
        <v>-</v>
      </c>
      <c r="I1536" s="13" t="str">
        <f>IF(G1536="-","-",IF(Fixture!I1540&gt;Fixture!G1540,Settings!$G$7,IF(Fixture!I1540=Fixture!G1540,Settings!$G$8,IF(Fixture!I1540&lt;Fixture!G1540,Settings!$G$9,"-"))))</f>
        <v>-</v>
      </c>
    </row>
    <row r="1537" spans="3:9" x14ac:dyDescent="0.25">
      <c r="C1537" s="12" t="str">
        <f t="shared" si="48"/>
        <v>-</v>
      </c>
      <c r="D1537" s="9" t="str">
        <f t="shared" si="49"/>
        <v>-</v>
      </c>
      <c r="E1537" s="9" t="str">
        <f>IF(C1537="-","-",IF(D1537=maxgameno+2,"blank row 2",IF(D1537=maxgameno+1,"blank row 1",INDEX(FixtureCode!$B$4:$AH$128,MATCH($C1537,FixtureCode!$B$4:$B$128,0),MATCH("G"&amp;D1537&amp;"-T1",FixtureCode!$B$4:$AH$4,0)))))</f>
        <v>-</v>
      </c>
      <c r="F1537" s="13" t="str">
        <f>IF(C1537="-","-",IF(D1537=maxgameno+2,"blank row 2",IF(D1537=maxgameno+1,"blank row 1",INDEX(FixtureCode!$B$4:$AH$128,MATCH($C1537,FixtureCode!$B$4:$B$128,0),MATCH("G"&amp;D1537&amp;"-T2",FixtureCode!$B$4:$AH$4,0)))))</f>
        <v>-</v>
      </c>
      <c r="G1537" s="12" t="str">
        <f>IF(C1537="-","-",IF(AND(ISNUMBER(Fixture!G1541),ISNUMBER(Fixture!I1541),Fixture!F1541&lt;&gt;"BYE",Fixture!J1541&lt;&gt;"BYE"),"Yes","-"))</f>
        <v>-</v>
      </c>
      <c r="H1537" s="9" t="str">
        <f>IF(G1537="-","-",IF(Fixture!G1541&gt;Fixture!I1541,Settings!$G$7,IF(Fixture!G1541=Fixture!I1541,Settings!$G$8,IF(Fixture!G1541&lt;Fixture!I1541,Settings!$G$9,"-"))))</f>
        <v>-</v>
      </c>
      <c r="I1537" s="13" t="str">
        <f>IF(G1537="-","-",IF(Fixture!I1541&gt;Fixture!G1541,Settings!$G$7,IF(Fixture!I1541=Fixture!G1541,Settings!$G$8,IF(Fixture!I1541&lt;Fixture!G1541,Settings!$G$9,"-"))))</f>
        <v>-</v>
      </c>
    </row>
    <row r="1538" spans="3:9" x14ac:dyDescent="0.25">
      <c r="C1538" s="12" t="str">
        <f t="shared" si="48"/>
        <v>-</v>
      </c>
      <c r="D1538" s="9" t="str">
        <f t="shared" si="49"/>
        <v>-</v>
      </c>
      <c r="E1538" s="9" t="str">
        <f>IF(C1538="-","-",IF(D1538=maxgameno+2,"blank row 2",IF(D1538=maxgameno+1,"blank row 1",INDEX(FixtureCode!$B$4:$AH$128,MATCH($C1538,FixtureCode!$B$4:$B$128,0),MATCH("G"&amp;D1538&amp;"-T1",FixtureCode!$B$4:$AH$4,0)))))</f>
        <v>-</v>
      </c>
      <c r="F1538" s="13" t="str">
        <f>IF(C1538="-","-",IF(D1538=maxgameno+2,"blank row 2",IF(D1538=maxgameno+1,"blank row 1",INDEX(FixtureCode!$B$4:$AH$128,MATCH($C1538,FixtureCode!$B$4:$B$128,0),MATCH("G"&amp;D1538&amp;"-T2",FixtureCode!$B$4:$AH$4,0)))))</f>
        <v>-</v>
      </c>
      <c r="G1538" s="12" t="str">
        <f>IF(C1538="-","-",IF(AND(ISNUMBER(Fixture!G1542),ISNUMBER(Fixture!I1542),Fixture!F1542&lt;&gt;"BYE",Fixture!J1542&lt;&gt;"BYE"),"Yes","-"))</f>
        <v>-</v>
      </c>
      <c r="H1538" s="9" t="str">
        <f>IF(G1538="-","-",IF(Fixture!G1542&gt;Fixture!I1542,Settings!$G$7,IF(Fixture!G1542=Fixture!I1542,Settings!$G$8,IF(Fixture!G1542&lt;Fixture!I1542,Settings!$G$9,"-"))))</f>
        <v>-</v>
      </c>
      <c r="I1538" s="13" t="str">
        <f>IF(G1538="-","-",IF(Fixture!I1542&gt;Fixture!G1542,Settings!$G$7,IF(Fixture!I1542=Fixture!G1542,Settings!$G$8,IF(Fixture!I1542&lt;Fixture!G1542,Settings!$G$9,"-"))))</f>
        <v>-</v>
      </c>
    </row>
    <row r="1539" spans="3:9" x14ac:dyDescent="0.25">
      <c r="C1539" s="12" t="str">
        <f t="shared" si="48"/>
        <v>-</v>
      </c>
      <c r="D1539" s="9" t="str">
        <f t="shared" si="49"/>
        <v>-</v>
      </c>
      <c r="E1539" s="9" t="str">
        <f>IF(C1539="-","-",IF(D1539=maxgameno+2,"blank row 2",IF(D1539=maxgameno+1,"blank row 1",INDEX(FixtureCode!$B$4:$AH$128,MATCH($C1539,FixtureCode!$B$4:$B$128,0),MATCH("G"&amp;D1539&amp;"-T1",FixtureCode!$B$4:$AH$4,0)))))</f>
        <v>-</v>
      </c>
      <c r="F1539" s="13" t="str">
        <f>IF(C1539="-","-",IF(D1539=maxgameno+2,"blank row 2",IF(D1539=maxgameno+1,"blank row 1",INDEX(FixtureCode!$B$4:$AH$128,MATCH($C1539,FixtureCode!$B$4:$B$128,0),MATCH("G"&amp;D1539&amp;"-T2",FixtureCode!$B$4:$AH$4,0)))))</f>
        <v>-</v>
      </c>
      <c r="G1539" s="12" t="str">
        <f>IF(C1539="-","-",IF(AND(ISNUMBER(Fixture!G1543),ISNUMBER(Fixture!I1543),Fixture!F1543&lt;&gt;"BYE",Fixture!J1543&lt;&gt;"BYE"),"Yes","-"))</f>
        <v>-</v>
      </c>
      <c r="H1539" s="9" t="str">
        <f>IF(G1539="-","-",IF(Fixture!G1543&gt;Fixture!I1543,Settings!$G$7,IF(Fixture!G1543=Fixture!I1543,Settings!$G$8,IF(Fixture!G1543&lt;Fixture!I1543,Settings!$G$9,"-"))))</f>
        <v>-</v>
      </c>
      <c r="I1539" s="13" t="str">
        <f>IF(G1539="-","-",IF(Fixture!I1543&gt;Fixture!G1543,Settings!$G$7,IF(Fixture!I1543=Fixture!G1543,Settings!$G$8,IF(Fixture!I1543&lt;Fixture!G1543,Settings!$G$9,"-"))))</f>
        <v>-</v>
      </c>
    </row>
    <row r="1540" spans="3:9" x14ac:dyDescent="0.25">
      <c r="C1540" s="12" t="str">
        <f t="shared" si="48"/>
        <v>-</v>
      </c>
      <c r="D1540" s="9" t="str">
        <f t="shared" si="49"/>
        <v>-</v>
      </c>
      <c r="E1540" s="9" t="str">
        <f>IF(C1540="-","-",IF(D1540=maxgameno+2,"blank row 2",IF(D1540=maxgameno+1,"blank row 1",INDEX(FixtureCode!$B$4:$AH$128,MATCH($C1540,FixtureCode!$B$4:$B$128,0),MATCH("G"&amp;D1540&amp;"-T1",FixtureCode!$B$4:$AH$4,0)))))</f>
        <v>-</v>
      </c>
      <c r="F1540" s="13" t="str">
        <f>IF(C1540="-","-",IF(D1540=maxgameno+2,"blank row 2",IF(D1540=maxgameno+1,"blank row 1",INDEX(FixtureCode!$B$4:$AH$128,MATCH($C1540,FixtureCode!$B$4:$B$128,0),MATCH("G"&amp;D1540&amp;"-T2",FixtureCode!$B$4:$AH$4,0)))))</f>
        <v>-</v>
      </c>
      <c r="G1540" s="12" t="str">
        <f>IF(C1540="-","-",IF(AND(ISNUMBER(Fixture!G1544),ISNUMBER(Fixture!I1544),Fixture!F1544&lt;&gt;"BYE",Fixture!J1544&lt;&gt;"BYE"),"Yes","-"))</f>
        <v>-</v>
      </c>
      <c r="H1540" s="9" t="str">
        <f>IF(G1540="-","-",IF(Fixture!G1544&gt;Fixture!I1544,Settings!$G$7,IF(Fixture!G1544=Fixture!I1544,Settings!$G$8,IF(Fixture!G1544&lt;Fixture!I1544,Settings!$G$9,"-"))))</f>
        <v>-</v>
      </c>
      <c r="I1540" s="13" t="str">
        <f>IF(G1540="-","-",IF(Fixture!I1544&gt;Fixture!G1544,Settings!$G$7,IF(Fixture!I1544=Fixture!G1544,Settings!$G$8,IF(Fixture!I1544&lt;Fixture!G1544,Settings!$G$9,"-"))))</f>
        <v>-</v>
      </c>
    </row>
    <row r="1541" spans="3:9" x14ac:dyDescent="0.25">
      <c r="C1541" s="12" t="str">
        <f t="shared" si="48"/>
        <v>-</v>
      </c>
      <c r="D1541" s="9" t="str">
        <f t="shared" si="49"/>
        <v>-</v>
      </c>
      <c r="E1541" s="9" t="str">
        <f>IF(C1541="-","-",IF(D1541=maxgameno+2,"blank row 2",IF(D1541=maxgameno+1,"blank row 1",INDEX(FixtureCode!$B$4:$AH$128,MATCH($C1541,FixtureCode!$B$4:$B$128,0),MATCH("G"&amp;D1541&amp;"-T1",FixtureCode!$B$4:$AH$4,0)))))</f>
        <v>-</v>
      </c>
      <c r="F1541" s="13" t="str">
        <f>IF(C1541="-","-",IF(D1541=maxgameno+2,"blank row 2",IF(D1541=maxgameno+1,"blank row 1",INDEX(FixtureCode!$B$4:$AH$128,MATCH($C1541,FixtureCode!$B$4:$B$128,0),MATCH("G"&amp;D1541&amp;"-T2",FixtureCode!$B$4:$AH$4,0)))))</f>
        <v>-</v>
      </c>
      <c r="G1541" s="12" t="str">
        <f>IF(C1541="-","-",IF(AND(ISNUMBER(Fixture!G1545),ISNUMBER(Fixture!I1545),Fixture!F1545&lt;&gt;"BYE",Fixture!J1545&lt;&gt;"BYE"),"Yes","-"))</f>
        <v>-</v>
      </c>
      <c r="H1541" s="9" t="str">
        <f>IF(G1541="-","-",IF(Fixture!G1545&gt;Fixture!I1545,Settings!$G$7,IF(Fixture!G1545=Fixture!I1545,Settings!$G$8,IF(Fixture!G1545&lt;Fixture!I1545,Settings!$G$9,"-"))))</f>
        <v>-</v>
      </c>
      <c r="I1541" s="13" t="str">
        <f>IF(G1541="-","-",IF(Fixture!I1545&gt;Fixture!G1545,Settings!$G$7,IF(Fixture!I1545=Fixture!G1545,Settings!$G$8,IF(Fixture!I1545&lt;Fixture!G1545,Settings!$G$9,"-"))))</f>
        <v>-</v>
      </c>
    </row>
    <row r="1542" spans="3:9" x14ac:dyDescent="0.25">
      <c r="C1542" s="12" t="str">
        <f t="shared" ref="C1542:C1605" si="50">IF(C1541="-","-",IF(D1541+1&lt;=maxgameno+2,C1541,IF(C1541+1&lt;=maxroundno,C1541+1,"-")))</f>
        <v>-</v>
      </c>
      <c r="D1542" s="9" t="str">
        <f t="shared" ref="D1542:D1605" si="51">IF(C1542="-","-",IF(D1541+1&lt;=maxgameno+2,D1541+1,1))</f>
        <v>-</v>
      </c>
      <c r="E1542" s="9" t="str">
        <f>IF(C1542="-","-",IF(D1542=maxgameno+2,"blank row 2",IF(D1542=maxgameno+1,"blank row 1",INDEX(FixtureCode!$B$4:$AH$128,MATCH($C1542,FixtureCode!$B$4:$B$128,0),MATCH("G"&amp;D1542&amp;"-T1",FixtureCode!$B$4:$AH$4,0)))))</f>
        <v>-</v>
      </c>
      <c r="F1542" s="13" t="str">
        <f>IF(C1542="-","-",IF(D1542=maxgameno+2,"blank row 2",IF(D1542=maxgameno+1,"blank row 1",INDEX(FixtureCode!$B$4:$AH$128,MATCH($C1542,FixtureCode!$B$4:$B$128,0),MATCH("G"&amp;D1542&amp;"-T2",FixtureCode!$B$4:$AH$4,0)))))</f>
        <v>-</v>
      </c>
      <c r="G1542" s="12" t="str">
        <f>IF(C1542="-","-",IF(AND(ISNUMBER(Fixture!G1546),ISNUMBER(Fixture!I1546),Fixture!F1546&lt;&gt;"BYE",Fixture!J1546&lt;&gt;"BYE"),"Yes","-"))</f>
        <v>-</v>
      </c>
      <c r="H1542" s="9" t="str">
        <f>IF(G1542="-","-",IF(Fixture!G1546&gt;Fixture!I1546,Settings!$G$7,IF(Fixture!G1546=Fixture!I1546,Settings!$G$8,IF(Fixture!G1546&lt;Fixture!I1546,Settings!$G$9,"-"))))</f>
        <v>-</v>
      </c>
      <c r="I1542" s="13" t="str">
        <f>IF(G1542="-","-",IF(Fixture!I1546&gt;Fixture!G1546,Settings!$G$7,IF(Fixture!I1546=Fixture!G1546,Settings!$G$8,IF(Fixture!I1546&lt;Fixture!G1546,Settings!$G$9,"-"))))</f>
        <v>-</v>
      </c>
    </row>
    <row r="1543" spans="3:9" x14ac:dyDescent="0.25">
      <c r="C1543" s="12" t="str">
        <f t="shared" si="50"/>
        <v>-</v>
      </c>
      <c r="D1543" s="9" t="str">
        <f t="shared" si="51"/>
        <v>-</v>
      </c>
      <c r="E1543" s="9" t="str">
        <f>IF(C1543="-","-",IF(D1543=maxgameno+2,"blank row 2",IF(D1543=maxgameno+1,"blank row 1",INDEX(FixtureCode!$B$4:$AH$128,MATCH($C1543,FixtureCode!$B$4:$B$128,0),MATCH("G"&amp;D1543&amp;"-T1",FixtureCode!$B$4:$AH$4,0)))))</f>
        <v>-</v>
      </c>
      <c r="F1543" s="13" t="str">
        <f>IF(C1543="-","-",IF(D1543=maxgameno+2,"blank row 2",IF(D1543=maxgameno+1,"blank row 1",INDEX(FixtureCode!$B$4:$AH$128,MATCH($C1543,FixtureCode!$B$4:$B$128,0),MATCH("G"&amp;D1543&amp;"-T2",FixtureCode!$B$4:$AH$4,0)))))</f>
        <v>-</v>
      </c>
      <c r="G1543" s="12" t="str">
        <f>IF(C1543="-","-",IF(AND(ISNUMBER(Fixture!G1547),ISNUMBER(Fixture!I1547),Fixture!F1547&lt;&gt;"BYE",Fixture!J1547&lt;&gt;"BYE"),"Yes","-"))</f>
        <v>-</v>
      </c>
      <c r="H1543" s="9" t="str">
        <f>IF(G1543="-","-",IF(Fixture!G1547&gt;Fixture!I1547,Settings!$G$7,IF(Fixture!G1547=Fixture!I1547,Settings!$G$8,IF(Fixture!G1547&lt;Fixture!I1547,Settings!$G$9,"-"))))</f>
        <v>-</v>
      </c>
      <c r="I1543" s="13" t="str">
        <f>IF(G1543="-","-",IF(Fixture!I1547&gt;Fixture!G1547,Settings!$G$7,IF(Fixture!I1547=Fixture!G1547,Settings!$G$8,IF(Fixture!I1547&lt;Fixture!G1547,Settings!$G$9,"-"))))</f>
        <v>-</v>
      </c>
    </row>
    <row r="1544" spans="3:9" x14ac:dyDescent="0.25">
      <c r="C1544" s="12" t="str">
        <f t="shared" si="50"/>
        <v>-</v>
      </c>
      <c r="D1544" s="9" t="str">
        <f t="shared" si="51"/>
        <v>-</v>
      </c>
      <c r="E1544" s="9" t="str">
        <f>IF(C1544="-","-",IF(D1544=maxgameno+2,"blank row 2",IF(D1544=maxgameno+1,"blank row 1",INDEX(FixtureCode!$B$4:$AH$128,MATCH($C1544,FixtureCode!$B$4:$B$128,0),MATCH("G"&amp;D1544&amp;"-T1",FixtureCode!$B$4:$AH$4,0)))))</f>
        <v>-</v>
      </c>
      <c r="F1544" s="13" t="str">
        <f>IF(C1544="-","-",IF(D1544=maxgameno+2,"blank row 2",IF(D1544=maxgameno+1,"blank row 1",INDEX(FixtureCode!$B$4:$AH$128,MATCH($C1544,FixtureCode!$B$4:$B$128,0),MATCH("G"&amp;D1544&amp;"-T2",FixtureCode!$B$4:$AH$4,0)))))</f>
        <v>-</v>
      </c>
      <c r="G1544" s="12" t="str">
        <f>IF(C1544="-","-",IF(AND(ISNUMBER(Fixture!G1548),ISNUMBER(Fixture!I1548),Fixture!F1548&lt;&gt;"BYE",Fixture!J1548&lt;&gt;"BYE"),"Yes","-"))</f>
        <v>-</v>
      </c>
      <c r="H1544" s="9" t="str">
        <f>IF(G1544="-","-",IF(Fixture!G1548&gt;Fixture!I1548,Settings!$G$7,IF(Fixture!G1548=Fixture!I1548,Settings!$G$8,IF(Fixture!G1548&lt;Fixture!I1548,Settings!$G$9,"-"))))</f>
        <v>-</v>
      </c>
      <c r="I1544" s="13" t="str">
        <f>IF(G1544="-","-",IF(Fixture!I1548&gt;Fixture!G1548,Settings!$G$7,IF(Fixture!I1548=Fixture!G1548,Settings!$G$8,IF(Fixture!I1548&lt;Fixture!G1548,Settings!$G$9,"-"))))</f>
        <v>-</v>
      </c>
    </row>
    <row r="1545" spans="3:9" x14ac:dyDescent="0.25">
      <c r="C1545" s="12" t="str">
        <f t="shared" si="50"/>
        <v>-</v>
      </c>
      <c r="D1545" s="9" t="str">
        <f t="shared" si="51"/>
        <v>-</v>
      </c>
      <c r="E1545" s="9" t="str">
        <f>IF(C1545="-","-",IF(D1545=maxgameno+2,"blank row 2",IF(D1545=maxgameno+1,"blank row 1",INDEX(FixtureCode!$B$4:$AH$128,MATCH($C1545,FixtureCode!$B$4:$B$128,0),MATCH("G"&amp;D1545&amp;"-T1",FixtureCode!$B$4:$AH$4,0)))))</f>
        <v>-</v>
      </c>
      <c r="F1545" s="13" t="str">
        <f>IF(C1545="-","-",IF(D1545=maxgameno+2,"blank row 2",IF(D1545=maxgameno+1,"blank row 1",INDEX(FixtureCode!$B$4:$AH$128,MATCH($C1545,FixtureCode!$B$4:$B$128,0),MATCH("G"&amp;D1545&amp;"-T2",FixtureCode!$B$4:$AH$4,0)))))</f>
        <v>-</v>
      </c>
      <c r="G1545" s="12" t="str">
        <f>IF(C1545="-","-",IF(AND(ISNUMBER(Fixture!G1549),ISNUMBER(Fixture!I1549),Fixture!F1549&lt;&gt;"BYE",Fixture!J1549&lt;&gt;"BYE"),"Yes","-"))</f>
        <v>-</v>
      </c>
      <c r="H1545" s="9" t="str">
        <f>IF(G1545="-","-",IF(Fixture!G1549&gt;Fixture!I1549,Settings!$G$7,IF(Fixture!G1549=Fixture!I1549,Settings!$G$8,IF(Fixture!G1549&lt;Fixture!I1549,Settings!$G$9,"-"))))</f>
        <v>-</v>
      </c>
      <c r="I1545" s="13" t="str">
        <f>IF(G1545="-","-",IF(Fixture!I1549&gt;Fixture!G1549,Settings!$G$7,IF(Fixture!I1549=Fixture!G1549,Settings!$G$8,IF(Fixture!I1549&lt;Fixture!G1549,Settings!$G$9,"-"))))</f>
        <v>-</v>
      </c>
    </row>
    <row r="1546" spans="3:9" x14ac:dyDescent="0.25">
      <c r="C1546" s="12" t="str">
        <f t="shared" si="50"/>
        <v>-</v>
      </c>
      <c r="D1546" s="9" t="str">
        <f t="shared" si="51"/>
        <v>-</v>
      </c>
      <c r="E1546" s="9" t="str">
        <f>IF(C1546="-","-",IF(D1546=maxgameno+2,"blank row 2",IF(D1546=maxgameno+1,"blank row 1",INDEX(FixtureCode!$B$4:$AH$128,MATCH($C1546,FixtureCode!$B$4:$B$128,0),MATCH("G"&amp;D1546&amp;"-T1",FixtureCode!$B$4:$AH$4,0)))))</f>
        <v>-</v>
      </c>
      <c r="F1546" s="13" t="str">
        <f>IF(C1546="-","-",IF(D1546=maxgameno+2,"blank row 2",IF(D1546=maxgameno+1,"blank row 1",INDEX(FixtureCode!$B$4:$AH$128,MATCH($C1546,FixtureCode!$B$4:$B$128,0),MATCH("G"&amp;D1546&amp;"-T2",FixtureCode!$B$4:$AH$4,0)))))</f>
        <v>-</v>
      </c>
      <c r="G1546" s="12" t="str">
        <f>IF(C1546="-","-",IF(AND(ISNUMBER(Fixture!G1550),ISNUMBER(Fixture!I1550),Fixture!F1550&lt;&gt;"BYE",Fixture!J1550&lt;&gt;"BYE"),"Yes","-"))</f>
        <v>-</v>
      </c>
      <c r="H1546" s="9" t="str">
        <f>IF(G1546="-","-",IF(Fixture!G1550&gt;Fixture!I1550,Settings!$G$7,IF(Fixture!G1550=Fixture!I1550,Settings!$G$8,IF(Fixture!G1550&lt;Fixture!I1550,Settings!$G$9,"-"))))</f>
        <v>-</v>
      </c>
      <c r="I1546" s="13" t="str">
        <f>IF(G1546="-","-",IF(Fixture!I1550&gt;Fixture!G1550,Settings!$G$7,IF(Fixture!I1550=Fixture!G1550,Settings!$G$8,IF(Fixture!I1550&lt;Fixture!G1550,Settings!$G$9,"-"))))</f>
        <v>-</v>
      </c>
    </row>
    <row r="1547" spans="3:9" x14ac:dyDescent="0.25">
      <c r="C1547" s="12" t="str">
        <f t="shared" si="50"/>
        <v>-</v>
      </c>
      <c r="D1547" s="9" t="str">
        <f t="shared" si="51"/>
        <v>-</v>
      </c>
      <c r="E1547" s="9" t="str">
        <f>IF(C1547="-","-",IF(D1547=maxgameno+2,"blank row 2",IF(D1547=maxgameno+1,"blank row 1",INDEX(FixtureCode!$B$4:$AH$128,MATCH($C1547,FixtureCode!$B$4:$B$128,0),MATCH("G"&amp;D1547&amp;"-T1",FixtureCode!$B$4:$AH$4,0)))))</f>
        <v>-</v>
      </c>
      <c r="F1547" s="13" t="str">
        <f>IF(C1547="-","-",IF(D1547=maxgameno+2,"blank row 2",IF(D1547=maxgameno+1,"blank row 1",INDEX(FixtureCode!$B$4:$AH$128,MATCH($C1547,FixtureCode!$B$4:$B$128,0),MATCH("G"&amp;D1547&amp;"-T2",FixtureCode!$B$4:$AH$4,0)))))</f>
        <v>-</v>
      </c>
      <c r="G1547" s="12" t="str">
        <f>IF(C1547="-","-",IF(AND(ISNUMBER(Fixture!G1551),ISNUMBER(Fixture!I1551),Fixture!F1551&lt;&gt;"BYE",Fixture!J1551&lt;&gt;"BYE"),"Yes","-"))</f>
        <v>-</v>
      </c>
      <c r="H1547" s="9" t="str">
        <f>IF(G1547="-","-",IF(Fixture!G1551&gt;Fixture!I1551,Settings!$G$7,IF(Fixture!G1551=Fixture!I1551,Settings!$G$8,IF(Fixture!G1551&lt;Fixture!I1551,Settings!$G$9,"-"))))</f>
        <v>-</v>
      </c>
      <c r="I1547" s="13" t="str">
        <f>IF(G1547="-","-",IF(Fixture!I1551&gt;Fixture!G1551,Settings!$G$7,IF(Fixture!I1551=Fixture!G1551,Settings!$G$8,IF(Fixture!I1551&lt;Fixture!G1551,Settings!$G$9,"-"))))</f>
        <v>-</v>
      </c>
    </row>
    <row r="1548" spans="3:9" x14ac:dyDescent="0.25">
      <c r="C1548" s="12" t="str">
        <f t="shared" si="50"/>
        <v>-</v>
      </c>
      <c r="D1548" s="9" t="str">
        <f t="shared" si="51"/>
        <v>-</v>
      </c>
      <c r="E1548" s="9" t="str">
        <f>IF(C1548="-","-",IF(D1548=maxgameno+2,"blank row 2",IF(D1548=maxgameno+1,"blank row 1",INDEX(FixtureCode!$B$4:$AH$128,MATCH($C1548,FixtureCode!$B$4:$B$128,0),MATCH("G"&amp;D1548&amp;"-T1",FixtureCode!$B$4:$AH$4,0)))))</f>
        <v>-</v>
      </c>
      <c r="F1548" s="13" t="str">
        <f>IF(C1548="-","-",IF(D1548=maxgameno+2,"blank row 2",IF(D1548=maxgameno+1,"blank row 1",INDEX(FixtureCode!$B$4:$AH$128,MATCH($C1548,FixtureCode!$B$4:$B$128,0),MATCH("G"&amp;D1548&amp;"-T2",FixtureCode!$B$4:$AH$4,0)))))</f>
        <v>-</v>
      </c>
      <c r="G1548" s="12" t="str">
        <f>IF(C1548="-","-",IF(AND(ISNUMBER(Fixture!G1552),ISNUMBER(Fixture!I1552),Fixture!F1552&lt;&gt;"BYE",Fixture!J1552&lt;&gt;"BYE"),"Yes","-"))</f>
        <v>-</v>
      </c>
      <c r="H1548" s="9" t="str">
        <f>IF(G1548="-","-",IF(Fixture!G1552&gt;Fixture!I1552,Settings!$G$7,IF(Fixture!G1552=Fixture!I1552,Settings!$G$8,IF(Fixture!G1552&lt;Fixture!I1552,Settings!$G$9,"-"))))</f>
        <v>-</v>
      </c>
      <c r="I1548" s="13" t="str">
        <f>IF(G1548="-","-",IF(Fixture!I1552&gt;Fixture!G1552,Settings!$G$7,IF(Fixture!I1552=Fixture!G1552,Settings!$G$8,IF(Fixture!I1552&lt;Fixture!G1552,Settings!$G$9,"-"))))</f>
        <v>-</v>
      </c>
    </row>
    <row r="1549" spans="3:9" x14ac:dyDescent="0.25">
      <c r="C1549" s="12" t="str">
        <f t="shared" si="50"/>
        <v>-</v>
      </c>
      <c r="D1549" s="9" t="str">
        <f t="shared" si="51"/>
        <v>-</v>
      </c>
      <c r="E1549" s="9" t="str">
        <f>IF(C1549="-","-",IF(D1549=maxgameno+2,"blank row 2",IF(D1549=maxgameno+1,"blank row 1",INDEX(FixtureCode!$B$4:$AH$128,MATCH($C1549,FixtureCode!$B$4:$B$128,0),MATCH("G"&amp;D1549&amp;"-T1",FixtureCode!$B$4:$AH$4,0)))))</f>
        <v>-</v>
      </c>
      <c r="F1549" s="13" t="str">
        <f>IF(C1549="-","-",IF(D1549=maxgameno+2,"blank row 2",IF(D1549=maxgameno+1,"blank row 1",INDEX(FixtureCode!$B$4:$AH$128,MATCH($C1549,FixtureCode!$B$4:$B$128,0),MATCH("G"&amp;D1549&amp;"-T2",FixtureCode!$B$4:$AH$4,0)))))</f>
        <v>-</v>
      </c>
      <c r="G1549" s="12" t="str">
        <f>IF(C1549="-","-",IF(AND(ISNUMBER(Fixture!G1553),ISNUMBER(Fixture!I1553),Fixture!F1553&lt;&gt;"BYE",Fixture!J1553&lt;&gt;"BYE"),"Yes","-"))</f>
        <v>-</v>
      </c>
      <c r="H1549" s="9" t="str">
        <f>IF(G1549="-","-",IF(Fixture!G1553&gt;Fixture!I1553,Settings!$G$7,IF(Fixture!G1553=Fixture!I1553,Settings!$G$8,IF(Fixture!G1553&lt;Fixture!I1553,Settings!$G$9,"-"))))</f>
        <v>-</v>
      </c>
      <c r="I1549" s="13" t="str">
        <f>IF(G1549="-","-",IF(Fixture!I1553&gt;Fixture!G1553,Settings!$G$7,IF(Fixture!I1553=Fixture!G1553,Settings!$G$8,IF(Fixture!I1553&lt;Fixture!G1553,Settings!$G$9,"-"))))</f>
        <v>-</v>
      </c>
    </row>
    <row r="1550" spans="3:9" x14ac:dyDescent="0.25">
      <c r="C1550" s="12" t="str">
        <f t="shared" si="50"/>
        <v>-</v>
      </c>
      <c r="D1550" s="9" t="str">
        <f t="shared" si="51"/>
        <v>-</v>
      </c>
      <c r="E1550" s="9" t="str">
        <f>IF(C1550="-","-",IF(D1550=maxgameno+2,"blank row 2",IF(D1550=maxgameno+1,"blank row 1",INDEX(FixtureCode!$B$4:$AH$128,MATCH($C1550,FixtureCode!$B$4:$B$128,0),MATCH("G"&amp;D1550&amp;"-T1",FixtureCode!$B$4:$AH$4,0)))))</f>
        <v>-</v>
      </c>
      <c r="F1550" s="13" t="str">
        <f>IF(C1550="-","-",IF(D1550=maxgameno+2,"blank row 2",IF(D1550=maxgameno+1,"blank row 1",INDEX(FixtureCode!$B$4:$AH$128,MATCH($C1550,FixtureCode!$B$4:$B$128,0),MATCH("G"&amp;D1550&amp;"-T2",FixtureCode!$B$4:$AH$4,0)))))</f>
        <v>-</v>
      </c>
      <c r="G1550" s="12" t="str">
        <f>IF(C1550="-","-",IF(AND(ISNUMBER(Fixture!G1554),ISNUMBER(Fixture!I1554),Fixture!F1554&lt;&gt;"BYE",Fixture!J1554&lt;&gt;"BYE"),"Yes","-"))</f>
        <v>-</v>
      </c>
      <c r="H1550" s="9" t="str">
        <f>IF(G1550="-","-",IF(Fixture!G1554&gt;Fixture!I1554,Settings!$G$7,IF(Fixture!G1554=Fixture!I1554,Settings!$G$8,IF(Fixture!G1554&lt;Fixture!I1554,Settings!$G$9,"-"))))</f>
        <v>-</v>
      </c>
      <c r="I1550" s="13" t="str">
        <f>IF(G1550="-","-",IF(Fixture!I1554&gt;Fixture!G1554,Settings!$G$7,IF(Fixture!I1554=Fixture!G1554,Settings!$G$8,IF(Fixture!I1554&lt;Fixture!G1554,Settings!$G$9,"-"))))</f>
        <v>-</v>
      </c>
    </row>
    <row r="1551" spans="3:9" x14ac:dyDescent="0.25">
      <c r="C1551" s="12" t="str">
        <f t="shared" si="50"/>
        <v>-</v>
      </c>
      <c r="D1551" s="9" t="str">
        <f t="shared" si="51"/>
        <v>-</v>
      </c>
      <c r="E1551" s="9" t="str">
        <f>IF(C1551="-","-",IF(D1551=maxgameno+2,"blank row 2",IF(D1551=maxgameno+1,"blank row 1",INDEX(FixtureCode!$B$4:$AH$128,MATCH($C1551,FixtureCode!$B$4:$B$128,0),MATCH("G"&amp;D1551&amp;"-T1",FixtureCode!$B$4:$AH$4,0)))))</f>
        <v>-</v>
      </c>
      <c r="F1551" s="13" t="str">
        <f>IF(C1551="-","-",IF(D1551=maxgameno+2,"blank row 2",IF(D1551=maxgameno+1,"blank row 1",INDEX(FixtureCode!$B$4:$AH$128,MATCH($C1551,FixtureCode!$B$4:$B$128,0),MATCH("G"&amp;D1551&amp;"-T2",FixtureCode!$B$4:$AH$4,0)))))</f>
        <v>-</v>
      </c>
      <c r="G1551" s="12" t="str">
        <f>IF(C1551="-","-",IF(AND(ISNUMBER(Fixture!G1555),ISNUMBER(Fixture!I1555),Fixture!F1555&lt;&gt;"BYE",Fixture!J1555&lt;&gt;"BYE"),"Yes","-"))</f>
        <v>-</v>
      </c>
      <c r="H1551" s="9" t="str">
        <f>IF(G1551="-","-",IF(Fixture!G1555&gt;Fixture!I1555,Settings!$G$7,IF(Fixture!G1555=Fixture!I1555,Settings!$G$8,IF(Fixture!G1555&lt;Fixture!I1555,Settings!$G$9,"-"))))</f>
        <v>-</v>
      </c>
      <c r="I1551" s="13" t="str">
        <f>IF(G1551="-","-",IF(Fixture!I1555&gt;Fixture!G1555,Settings!$G$7,IF(Fixture!I1555=Fixture!G1555,Settings!$G$8,IF(Fixture!I1555&lt;Fixture!G1555,Settings!$G$9,"-"))))</f>
        <v>-</v>
      </c>
    </row>
    <row r="1552" spans="3:9" x14ac:dyDescent="0.25">
      <c r="C1552" s="12" t="str">
        <f t="shared" si="50"/>
        <v>-</v>
      </c>
      <c r="D1552" s="9" t="str">
        <f t="shared" si="51"/>
        <v>-</v>
      </c>
      <c r="E1552" s="9" t="str">
        <f>IF(C1552="-","-",IF(D1552=maxgameno+2,"blank row 2",IF(D1552=maxgameno+1,"blank row 1",INDEX(FixtureCode!$B$4:$AH$128,MATCH($C1552,FixtureCode!$B$4:$B$128,0),MATCH("G"&amp;D1552&amp;"-T1",FixtureCode!$B$4:$AH$4,0)))))</f>
        <v>-</v>
      </c>
      <c r="F1552" s="13" t="str">
        <f>IF(C1552="-","-",IF(D1552=maxgameno+2,"blank row 2",IF(D1552=maxgameno+1,"blank row 1",INDEX(FixtureCode!$B$4:$AH$128,MATCH($C1552,FixtureCode!$B$4:$B$128,0),MATCH("G"&amp;D1552&amp;"-T2",FixtureCode!$B$4:$AH$4,0)))))</f>
        <v>-</v>
      </c>
      <c r="G1552" s="12" t="str">
        <f>IF(C1552="-","-",IF(AND(ISNUMBER(Fixture!G1556),ISNUMBER(Fixture!I1556),Fixture!F1556&lt;&gt;"BYE",Fixture!J1556&lt;&gt;"BYE"),"Yes","-"))</f>
        <v>-</v>
      </c>
      <c r="H1552" s="9" t="str">
        <f>IF(G1552="-","-",IF(Fixture!G1556&gt;Fixture!I1556,Settings!$G$7,IF(Fixture!G1556=Fixture!I1556,Settings!$G$8,IF(Fixture!G1556&lt;Fixture!I1556,Settings!$G$9,"-"))))</f>
        <v>-</v>
      </c>
      <c r="I1552" s="13" t="str">
        <f>IF(G1552="-","-",IF(Fixture!I1556&gt;Fixture!G1556,Settings!$G$7,IF(Fixture!I1556=Fixture!G1556,Settings!$G$8,IF(Fixture!I1556&lt;Fixture!G1556,Settings!$G$9,"-"))))</f>
        <v>-</v>
      </c>
    </row>
    <row r="1553" spans="3:9" x14ac:dyDescent="0.25">
      <c r="C1553" s="12" t="str">
        <f t="shared" si="50"/>
        <v>-</v>
      </c>
      <c r="D1553" s="9" t="str">
        <f t="shared" si="51"/>
        <v>-</v>
      </c>
      <c r="E1553" s="9" t="str">
        <f>IF(C1553="-","-",IF(D1553=maxgameno+2,"blank row 2",IF(D1553=maxgameno+1,"blank row 1",INDEX(FixtureCode!$B$4:$AH$128,MATCH($C1553,FixtureCode!$B$4:$B$128,0),MATCH("G"&amp;D1553&amp;"-T1",FixtureCode!$B$4:$AH$4,0)))))</f>
        <v>-</v>
      </c>
      <c r="F1553" s="13" t="str">
        <f>IF(C1553="-","-",IF(D1553=maxgameno+2,"blank row 2",IF(D1553=maxgameno+1,"blank row 1",INDEX(FixtureCode!$B$4:$AH$128,MATCH($C1553,FixtureCode!$B$4:$B$128,0),MATCH("G"&amp;D1553&amp;"-T2",FixtureCode!$B$4:$AH$4,0)))))</f>
        <v>-</v>
      </c>
      <c r="G1553" s="12" t="str">
        <f>IF(C1553="-","-",IF(AND(ISNUMBER(Fixture!G1557),ISNUMBER(Fixture!I1557),Fixture!F1557&lt;&gt;"BYE",Fixture!J1557&lt;&gt;"BYE"),"Yes","-"))</f>
        <v>-</v>
      </c>
      <c r="H1553" s="9" t="str">
        <f>IF(G1553="-","-",IF(Fixture!G1557&gt;Fixture!I1557,Settings!$G$7,IF(Fixture!G1557=Fixture!I1557,Settings!$G$8,IF(Fixture!G1557&lt;Fixture!I1557,Settings!$G$9,"-"))))</f>
        <v>-</v>
      </c>
      <c r="I1553" s="13" t="str">
        <f>IF(G1553="-","-",IF(Fixture!I1557&gt;Fixture!G1557,Settings!$G$7,IF(Fixture!I1557=Fixture!G1557,Settings!$G$8,IF(Fixture!I1557&lt;Fixture!G1557,Settings!$G$9,"-"))))</f>
        <v>-</v>
      </c>
    </row>
    <row r="1554" spans="3:9" x14ac:dyDescent="0.25">
      <c r="C1554" s="12" t="str">
        <f t="shared" si="50"/>
        <v>-</v>
      </c>
      <c r="D1554" s="9" t="str">
        <f t="shared" si="51"/>
        <v>-</v>
      </c>
      <c r="E1554" s="9" t="str">
        <f>IF(C1554="-","-",IF(D1554=maxgameno+2,"blank row 2",IF(D1554=maxgameno+1,"blank row 1",INDEX(FixtureCode!$B$4:$AH$128,MATCH($C1554,FixtureCode!$B$4:$B$128,0),MATCH("G"&amp;D1554&amp;"-T1",FixtureCode!$B$4:$AH$4,0)))))</f>
        <v>-</v>
      </c>
      <c r="F1554" s="13" t="str">
        <f>IF(C1554="-","-",IF(D1554=maxgameno+2,"blank row 2",IF(D1554=maxgameno+1,"blank row 1",INDEX(FixtureCode!$B$4:$AH$128,MATCH($C1554,FixtureCode!$B$4:$B$128,0),MATCH("G"&amp;D1554&amp;"-T2",FixtureCode!$B$4:$AH$4,0)))))</f>
        <v>-</v>
      </c>
      <c r="G1554" s="12" t="str">
        <f>IF(C1554="-","-",IF(AND(ISNUMBER(Fixture!G1558),ISNUMBER(Fixture!I1558),Fixture!F1558&lt;&gt;"BYE",Fixture!J1558&lt;&gt;"BYE"),"Yes","-"))</f>
        <v>-</v>
      </c>
      <c r="H1554" s="9" t="str">
        <f>IF(G1554="-","-",IF(Fixture!G1558&gt;Fixture!I1558,Settings!$G$7,IF(Fixture!G1558=Fixture!I1558,Settings!$G$8,IF(Fixture!G1558&lt;Fixture!I1558,Settings!$G$9,"-"))))</f>
        <v>-</v>
      </c>
      <c r="I1554" s="13" t="str">
        <f>IF(G1554="-","-",IF(Fixture!I1558&gt;Fixture!G1558,Settings!$G$7,IF(Fixture!I1558=Fixture!G1558,Settings!$G$8,IF(Fixture!I1558&lt;Fixture!G1558,Settings!$G$9,"-"))))</f>
        <v>-</v>
      </c>
    </row>
    <row r="1555" spans="3:9" x14ac:dyDescent="0.25">
      <c r="C1555" s="12" t="str">
        <f t="shared" si="50"/>
        <v>-</v>
      </c>
      <c r="D1555" s="9" t="str">
        <f t="shared" si="51"/>
        <v>-</v>
      </c>
      <c r="E1555" s="9" t="str">
        <f>IF(C1555="-","-",IF(D1555=maxgameno+2,"blank row 2",IF(D1555=maxgameno+1,"blank row 1",INDEX(FixtureCode!$B$4:$AH$128,MATCH($C1555,FixtureCode!$B$4:$B$128,0),MATCH("G"&amp;D1555&amp;"-T1",FixtureCode!$B$4:$AH$4,0)))))</f>
        <v>-</v>
      </c>
      <c r="F1555" s="13" t="str">
        <f>IF(C1555="-","-",IF(D1555=maxgameno+2,"blank row 2",IF(D1555=maxgameno+1,"blank row 1",INDEX(FixtureCode!$B$4:$AH$128,MATCH($C1555,FixtureCode!$B$4:$B$128,0),MATCH("G"&amp;D1555&amp;"-T2",FixtureCode!$B$4:$AH$4,0)))))</f>
        <v>-</v>
      </c>
      <c r="G1555" s="12" t="str">
        <f>IF(C1555="-","-",IF(AND(ISNUMBER(Fixture!G1559),ISNUMBER(Fixture!I1559),Fixture!F1559&lt;&gt;"BYE",Fixture!J1559&lt;&gt;"BYE"),"Yes","-"))</f>
        <v>-</v>
      </c>
      <c r="H1555" s="9" t="str">
        <f>IF(G1555="-","-",IF(Fixture!G1559&gt;Fixture!I1559,Settings!$G$7,IF(Fixture!G1559=Fixture!I1559,Settings!$G$8,IF(Fixture!G1559&lt;Fixture!I1559,Settings!$G$9,"-"))))</f>
        <v>-</v>
      </c>
      <c r="I1555" s="13" t="str">
        <f>IF(G1555="-","-",IF(Fixture!I1559&gt;Fixture!G1559,Settings!$G$7,IF(Fixture!I1559=Fixture!G1559,Settings!$G$8,IF(Fixture!I1559&lt;Fixture!G1559,Settings!$G$9,"-"))))</f>
        <v>-</v>
      </c>
    </row>
    <row r="1556" spans="3:9" x14ac:dyDescent="0.25">
      <c r="C1556" s="12" t="str">
        <f t="shared" si="50"/>
        <v>-</v>
      </c>
      <c r="D1556" s="9" t="str">
        <f t="shared" si="51"/>
        <v>-</v>
      </c>
      <c r="E1556" s="9" t="str">
        <f>IF(C1556="-","-",IF(D1556=maxgameno+2,"blank row 2",IF(D1556=maxgameno+1,"blank row 1",INDEX(FixtureCode!$B$4:$AH$128,MATCH($C1556,FixtureCode!$B$4:$B$128,0),MATCH("G"&amp;D1556&amp;"-T1",FixtureCode!$B$4:$AH$4,0)))))</f>
        <v>-</v>
      </c>
      <c r="F1556" s="13" t="str">
        <f>IF(C1556="-","-",IF(D1556=maxgameno+2,"blank row 2",IF(D1556=maxgameno+1,"blank row 1",INDEX(FixtureCode!$B$4:$AH$128,MATCH($C1556,FixtureCode!$B$4:$B$128,0),MATCH("G"&amp;D1556&amp;"-T2",FixtureCode!$B$4:$AH$4,0)))))</f>
        <v>-</v>
      </c>
      <c r="G1556" s="12" t="str">
        <f>IF(C1556="-","-",IF(AND(ISNUMBER(Fixture!G1560),ISNUMBER(Fixture!I1560),Fixture!F1560&lt;&gt;"BYE",Fixture!J1560&lt;&gt;"BYE"),"Yes","-"))</f>
        <v>-</v>
      </c>
      <c r="H1556" s="9" t="str">
        <f>IF(G1556="-","-",IF(Fixture!G1560&gt;Fixture!I1560,Settings!$G$7,IF(Fixture!G1560=Fixture!I1560,Settings!$G$8,IF(Fixture!G1560&lt;Fixture!I1560,Settings!$G$9,"-"))))</f>
        <v>-</v>
      </c>
      <c r="I1556" s="13" t="str">
        <f>IF(G1556="-","-",IF(Fixture!I1560&gt;Fixture!G1560,Settings!$G$7,IF(Fixture!I1560=Fixture!G1560,Settings!$G$8,IF(Fixture!I1560&lt;Fixture!G1560,Settings!$G$9,"-"))))</f>
        <v>-</v>
      </c>
    </row>
    <row r="1557" spans="3:9" x14ac:dyDescent="0.25">
      <c r="C1557" s="12" t="str">
        <f t="shared" si="50"/>
        <v>-</v>
      </c>
      <c r="D1557" s="9" t="str">
        <f t="shared" si="51"/>
        <v>-</v>
      </c>
      <c r="E1557" s="9" t="str">
        <f>IF(C1557="-","-",IF(D1557=maxgameno+2,"blank row 2",IF(D1557=maxgameno+1,"blank row 1",INDEX(FixtureCode!$B$4:$AH$128,MATCH($C1557,FixtureCode!$B$4:$B$128,0),MATCH("G"&amp;D1557&amp;"-T1",FixtureCode!$B$4:$AH$4,0)))))</f>
        <v>-</v>
      </c>
      <c r="F1557" s="13" t="str">
        <f>IF(C1557="-","-",IF(D1557=maxgameno+2,"blank row 2",IF(D1557=maxgameno+1,"blank row 1",INDEX(FixtureCode!$B$4:$AH$128,MATCH($C1557,FixtureCode!$B$4:$B$128,0),MATCH("G"&amp;D1557&amp;"-T2",FixtureCode!$B$4:$AH$4,0)))))</f>
        <v>-</v>
      </c>
      <c r="G1557" s="12" t="str">
        <f>IF(C1557="-","-",IF(AND(ISNUMBER(Fixture!G1561),ISNUMBER(Fixture!I1561),Fixture!F1561&lt;&gt;"BYE",Fixture!J1561&lt;&gt;"BYE"),"Yes","-"))</f>
        <v>-</v>
      </c>
      <c r="H1557" s="9" t="str">
        <f>IF(G1557="-","-",IF(Fixture!G1561&gt;Fixture!I1561,Settings!$G$7,IF(Fixture!G1561=Fixture!I1561,Settings!$G$8,IF(Fixture!G1561&lt;Fixture!I1561,Settings!$G$9,"-"))))</f>
        <v>-</v>
      </c>
      <c r="I1557" s="13" t="str">
        <f>IF(G1557="-","-",IF(Fixture!I1561&gt;Fixture!G1561,Settings!$G$7,IF(Fixture!I1561=Fixture!G1561,Settings!$G$8,IF(Fixture!I1561&lt;Fixture!G1561,Settings!$G$9,"-"))))</f>
        <v>-</v>
      </c>
    </row>
    <row r="1558" spans="3:9" x14ac:dyDescent="0.25">
      <c r="C1558" s="12" t="str">
        <f t="shared" si="50"/>
        <v>-</v>
      </c>
      <c r="D1558" s="9" t="str">
        <f t="shared" si="51"/>
        <v>-</v>
      </c>
      <c r="E1558" s="9" t="str">
        <f>IF(C1558="-","-",IF(D1558=maxgameno+2,"blank row 2",IF(D1558=maxgameno+1,"blank row 1",INDEX(FixtureCode!$B$4:$AH$128,MATCH($C1558,FixtureCode!$B$4:$B$128,0),MATCH("G"&amp;D1558&amp;"-T1",FixtureCode!$B$4:$AH$4,0)))))</f>
        <v>-</v>
      </c>
      <c r="F1558" s="13" t="str">
        <f>IF(C1558="-","-",IF(D1558=maxgameno+2,"blank row 2",IF(D1558=maxgameno+1,"blank row 1",INDEX(FixtureCode!$B$4:$AH$128,MATCH($C1558,FixtureCode!$B$4:$B$128,0),MATCH("G"&amp;D1558&amp;"-T2",FixtureCode!$B$4:$AH$4,0)))))</f>
        <v>-</v>
      </c>
      <c r="G1558" s="12" t="str">
        <f>IF(C1558="-","-",IF(AND(ISNUMBER(Fixture!G1562),ISNUMBER(Fixture!I1562),Fixture!F1562&lt;&gt;"BYE",Fixture!J1562&lt;&gt;"BYE"),"Yes","-"))</f>
        <v>-</v>
      </c>
      <c r="H1558" s="9" t="str">
        <f>IF(G1558="-","-",IF(Fixture!G1562&gt;Fixture!I1562,Settings!$G$7,IF(Fixture!G1562=Fixture!I1562,Settings!$G$8,IF(Fixture!G1562&lt;Fixture!I1562,Settings!$G$9,"-"))))</f>
        <v>-</v>
      </c>
      <c r="I1558" s="13" t="str">
        <f>IF(G1558="-","-",IF(Fixture!I1562&gt;Fixture!G1562,Settings!$G$7,IF(Fixture!I1562=Fixture!G1562,Settings!$G$8,IF(Fixture!I1562&lt;Fixture!G1562,Settings!$G$9,"-"))))</f>
        <v>-</v>
      </c>
    </row>
    <row r="1559" spans="3:9" x14ac:dyDescent="0.25">
      <c r="C1559" s="12" t="str">
        <f t="shared" si="50"/>
        <v>-</v>
      </c>
      <c r="D1559" s="9" t="str">
        <f t="shared" si="51"/>
        <v>-</v>
      </c>
      <c r="E1559" s="9" t="str">
        <f>IF(C1559="-","-",IF(D1559=maxgameno+2,"blank row 2",IF(D1559=maxgameno+1,"blank row 1",INDEX(FixtureCode!$B$4:$AH$128,MATCH($C1559,FixtureCode!$B$4:$B$128,0),MATCH("G"&amp;D1559&amp;"-T1",FixtureCode!$B$4:$AH$4,0)))))</f>
        <v>-</v>
      </c>
      <c r="F1559" s="13" t="str">
        <f>IF(C1559="-","-",IF(D1559=maxgameno+2,"blank row 2",IF(D1559=maxgameno+1,"blank row 1",INDEX(FixtureCode!$B$4:$AH$128,MATCH($C1559,FixtureCode!$B$4:$B$128,0),MATCH("G"&amp;D1559&amp;"-T2",FixtureCode!$B$4:$AH$4,0)))))</f>
        <v>-</v>
      </c>
      <c r="G1559" s="12" t="str">
        <f>IF(C1559="-","-",IF(AND(ISNUMBER(Fixture!G1563),ISNUMBER(Fixture!I1563),Fixture!F1563&lt;&gt;"BYE",Fixture!J1563&lt;&gt;"BYE"),"Yes","-"))</f>
        <v>-</v>
      </c>
      <c r="H1559" s="9" t="str">
        <f>IF(G1559="-","-",IF(Fixture!G1563&gt;Fixture!I1563,Settings!$G$7,IF(Fixture!G1563=Fixture!I1563,Settings!$G$8,IF(Fixture!G1563&lt;Fixture!I1563,Settings!$G$9,"-"))))</f>
        <v>-</v>
      </c>
      <c r="I1559" s="13" t="str">
        <f>IF(G1559="-","-",IF(Fixture!I1563&gt;Fixture!G1563,Settings!$G$7,IF(Fixture!I1563=Fixture!G1563,Settings!$G$8,IF(Fixture!I1563&lt;Fixture!G1563,Settings!$G$9,"-"))))</f>
        <v>-</v>
      </c>
    </row>
    <row r="1560" spans="3:9" x14ac:dyDescent="0.25">
      <c r="C1560" s="12" t="str">
        <f t="shared" si="50"/>
        <v>-</v>
      </c>
      <c r="D1560" s="9" t="str">
        <f t="shared" si="51"/>
        <v>-</v>
      </c>
      <c r="E1560" s="9" t="str">
        <f>IF(C1560="-","-",IF(D1560=maxgameno+2,"blank row 2",IF(D1560=maxgameno+1,"blank row 1",INDEX(FixtureCode!$B$4:$AH$128,MATCH($C1560,FixtureCode!$B$4:$B$128,0),MATCH("G"&amp;D1560&amp;"-T1",FixtureCode!$B$4:$AH$4,0)))))</f>
        <v>-</v>
      </c>
      <c r="F1560" s="13" t="str">
        <f>IF(C1560="-","-",IF(D1560=maxgameno+2,"blank row 2",IF(D1560=maxgameno+1,"blank row 1",INDEX(FixtureCode!$B$4:$AH$128,MATCH($C1560,FixtureCode!$B$4:$B$128,0),MATCH("G"&amp;D1560&amp;"-T2",FixtureCode!$B$4:$AH$4,0)))))</f>
        <v>-</v>
      </c>
      <c r="G1560" s="12" t="str">
        <f>IF(C1560="-","-",IF(AND(ISNUMBER(Fixture!G1564),ISNUMBER(Fixture!I1564),Fixture!F1564&lt;&gt;"BYE",Fixture!J1564&lt;&gt;"BYE"),"Yes","-"))</f>
        <v>-</v>
      </c>
      <c r="H1560" s="9" t="str">
        <f>IF(G1560="-","-",IF(Fixture!G1564&gt;Fixture!I1564,Settings!$G$7,IF(Fixture!G1564=Fixture!I1564,Settings!$G$8,IF(Fixture!G1564&lt;Fixture!I1564,Settings!$G$9,"-"))))</f>
        <v>-</v>
      </c>
      <c r="I1560" s="13" t="str">
        <f>IF(G1560="-","-",IF(Fixture!I1564&gt;Fixture!G1564,Settings!$G$7,IF(Fixture!I1564=Fixture!G1564,Settings!$G$8,IF(Fixture!I1564&lt;Fixture!G1564,Settings!$G$9,"-"))))</f>
        <v>-</v>
      </c>
    </row>
    <row r="1561" spans="3:9" x14ac:dyDescent="0.25">
      <c r="C1561" s="12" t="str">
        <f t="shared" si="50"/>
        <v>-</v>
      </c>
      <c r="D1561" s="9" t="str">
        <f t="shared" si="51"/>
        <v>-</v>
      </c>
      <c r="E1561" s="9" t="str">
        <f>IF(C1561="-","-",IF(D1561=maxgameno+2,"blank row 2",IF(D1561=maxgameno+1,"blank row 1",INDEX(FixtureCode!$B$4:$AH$128,MATCH($C1561,FixtureCode!$B$4:$B$128,0),MATCH("G"&amp;D1561&amp;"-T1",FixtureCode!$B$4:$AH$4,0)))))</f>
        <v>-</v>
      </c>
      <c r="F1561" s="13" t="str">
        <f>IF(C1561="-","-",IF(D1561=maxgameno+2,"blank row 2",IF(D1561=maxgameno+1,"blank row 1",INDEX(FixtureCode!$B$4:$AH$128,MATCH($C1561,FixtureCode!$B$4:$B$128,0),MATCH("G"&amp;D1561&amp;"-T2",FixtureCode!$B$4:$AH$4,0)))))</f>
        <v>-</v>
      </c>
      <c r="G1561" s="12" t="str">
        <f>IF(C1561="-","-",IF(AND(ISNUMBER(Fixture!G1565),ISNUMBER(Fixture!I1565),Fixture!F1565&lt;&gt;"BYE",Fixture!J1565&lt;&gt;"BYE"),"Yes","-"))</f>
        <v>-</v>
      </c>
      <c r="H1561" s="9" t="str">
        <f>IF(G1561="-","-",IF(Fixture!G1565&gt;Fixture!I1565,Settings!$G$7,IF(Fixture!G1565=Fixture!I1565,Settings!$G$8,IF(Fixture!G1565&lt;Fixture!I1565,Settings!$G$9,"-"))))</f>
        <v>-</v>
      </c>
      <c r="I1561" s="13" t="str">
        <f>IF(G1561="-","-",IF(Fixture!I1565&gt;Fixture!G1565,Settings!$G$7,IF(Fixture!I1565=Fixture!G1565,Settings!$G$8,IF(Fixture!I1565&lt;Fixture!G1565,Settings!$G$9,"-"))))</f>
        <v>-</v>
      </c>
    </row>
    <row r="1562" spans="3:9" x14ac:dyDescent="0.25">
      <c r="C1562" s="12" t="str">
        <f t="shared" si="50"/>
        <v>-</v>
      </c>
      <c r="D1562" s="9" t="str">
        <f t="shared" si="51"/>
        <v>-</v>
      </c>
      <c r="E1562" s="9" t="str">
        <f>IF(C1562="-","-",IF(D1562=maxgameno+2,"blank row 2",IF(D1562=maxgameno+1,"blank row 1",INDEX(FixtureCode!$B$4:$AH$128,MATCH($C1562,FixtureCode!$B$4:$B$128,0),MATCH("G"&amp;D1562&amp;"-T1",FixtureCode!$B$4:$AH$4,0)))))</f>
        <v>-</v>
      </c>
      <c r="F1562" s="13" t="str">
        <f>IF(C1562="-","-",IF(D1562=maxgameno+2,"blank row 2",IF(D1562=maxgameno+1,"blank row 1",INDEX(FixtureCode!$B$4:$AH$128,MATCH($C1562,FixtureCode!$B$4:$B$128,0),MATCH("G"&amp;D1562&amp;"-T2",FixtureCode!$B$4:$AH$4,0)))))</f>
        <v>-</v>
      </c>
      <c r="G1562" s="12" t="str">
        <f>IF(C1562="-","-",IF(AND(ISNUMBER(Fixture!G1566),ISNUMBER(Fixture!I1566),Fixture!F1566&lt;&gt;"BYE",Fixture!J1566&lt;&gt;"BYE"),"Yes","-"))</f>
        <v>-</v>
      </c>
      <c r="H1562" s="9" t="str">
        <f>IF(G1562="-","-",IF(Fixture!G1566&gt;Fixture!I1566,Settings!$G$7,IF(Fixture!G1566=Fixture!I1566,Settings!$G$8,IF(Fixture!G1566&lt;Fixture!I1566,Settings!$G$9,"-"))))</f>
        <v>-</v>
      </c>
      <c r="I1562" s="13" t="str">
        <f>IF(G1562="-","-",IF(Fixture!I1566&gt;Fixture!G1566,Settings!$G$7,IF(Fixture!I1566=Fixture!G1566,Settings!$G$8,IF(Fixture!I1566&lt;Fixture!G1566,Settings!$G$9,"-"))))</f>
        <v>-</v>
      </c>
    </row>
    <row r="1563" spans="3:9" x14ac:dyDescent="0.25">
      <c r="C1563" s="12" t="str">
        <f t="shared" si="50"/>
        <v>-</v>
      </c>
      <c r="D1563" s="9" t="str">
        <f t="shared" si="51"/>
        <v>-</v>
      </c>
      <c r="E1563" s="9" t="str">
        <f>IF(C1563="-","-",IF(D1563=maxgameno+2,"blank row 2",IF(D1563=maxgameno+1,"blank row 1",INDEX(FixtureCode!$B$4:$AH$128,MATCH($C1563,FixtureCode!$B$4:$B$128,0),MATCH("G"&amp;D1563&amp;"-T1",FixtureCode!$B$4:$AH$4,0)))))</f>
        <v>-</v>
      </c>
      <c r="F1563" s="13" t="str">
        <f>IF(C1563="-","-",IF(D1563=maxgameno+2,"blank row 2",IF(D1563=maxgameno+1,"blank row 1",INDEX(FixtureCode!$B$4:$AH$128,MATCH($C1563,FixtureCode!$B$4:$B$128,0),MATCH("G"&amp;D1563&amp;"-T2",FixtureCode!$B$4:$AH$4,0)))))</f>
        <v>-</v>
      </c>
      <c r="G1563" s="12" t="str">
        <f>IF(C1563="-","-",IF(AND(ISNUMBER(Fixture!G1567),ISNUMBER(Fixture!I1567),Fixture!F1567&lt;&gt;"BYE",Fixture!J1567&lt;&gt;"BYE"),"Yes","-"))</f>
        <v>-</v>
      </c>
      <c r="H1563" s="9" t="str">
        <f>IF(G1563="-","-",IF(Fixture!G1567&gt;Fixture!I1567,Settings!$G$7,IF(Fixture!G1567=Fixture!I1567,Settings!$G$8,IF(Fixture!G1567&lt;Fixture!I1567,Settings!$G$9,"-"))))</f>
        <v>-</v>
      </c>
      <c r="I1563" s="13" t="str">
        <f>IF(G1563="-","-",IF(Fixture!I1567&gt;Fixture!G1567,Settings!$G$7,IF(Fixture!I1567=Fixture!G1567,Settings!$G$8,IF(Fixture!I1567&lt;Fixture!G1567,Settings!$G$9,"-"))))</f>
        <v>-</v>
      </c>
    </row>
    <row r="1564" spans="3:9" x14ac:dyDescent="0.25">
      <c r="C1564" s="12" t="str">
        <f t="shared" si="50"/>
        <v>-</v>
      </c>
      <c r="D1564" s="9" t="str">
        <f t="shared" si="51"/>
        <v>-</v>
      </c>
      <c r="E1564" s="9" t="str">
        <f>IF(C1564="-","-",IF(D1564=maxgameno+2,"blank row 2",IF(D1564=maxgameno+1,"blank row 1",INDEX(FixtureCode!$B$4:$AH$128,MATCH($C1564,FixtureCode!$B$4:$B$128,0),MATCH("G"&amp;D1564&amp;"-T1",FixtureCode!$B$4:$AH$4,0)))))</f>
        <v>-</v>
      </c>
      <c r="F1564" s="13" t="str">
        <f>IF(C1564="-","-",IF(D1564=maxgameno+2,"blank row 2",IF(D1564=maxgameno+1,"blank row 1",INDEX(FixtureCode!$B$4:$AH$128,MATCH($C1564,FixtureCode!$B$4:$B$128,0),MATCH("G"&amp;D1564&amp;"-T2",FixtureCode!$B$4:$AH$4,0)))))</f>
        <v>-</v>
      </c>
      <c r="G1564" s="12" t="str">
        <f>IF(C1564="-","-",IF(AND(ISNUMBER(Fixture!G1568),ISNUMBER(Fixture!I1568),Fixture!F1568&lt;&gt;"BYE",Fixture!J1568&lt;&gt;"BYE"),"Yes","-"))</f>
        <v>-</v>
      </c>
      <c r="H1564" s="9" t="str">
        <f>IF(G1564="-","-",IF(Fixture!G1568&gt;Fixture!I1568,Settings!$G$7,IF(Fixture!G1568=Fixture!I1568,Settings!$G$8,IF(Fixture!G1568&lt;Fixture!I1568,Settings!$G$9,"-"))))</f>
        <v>-</v>
      </c>
      <c r="I1564" s="13" t="str">
        <f>IF(G1564="-","-",IF(Fixture!I1568&gt;Fixture!G1568,Settings!$G$7,IF(Fixture!I1568=Fixture!G1568,Settings!$G$8,IF(Fixture!I1568&lt;Fixture!G1568,Settings!$G$9,"-"))))</f>
        <v>-</v>
      </c>
    </row>
    <row r="1565" spans="3:9" x14ac:dyDescent="0.25">
      <c r="C1565" s="12" t="str">
        <f t="shared" si="50"/>
        <v>-</v>
      </c>
      <c r="D1565" s="9" t="str">
        <f t="shared" si="51"/>
        <v>-</v>
      </c>
      <c r="E1565" s="9" t="str">
        <f>IF(C1565="-","-",IF(D1565=maxgameno+2,"blank row 2",IF(D1565=maxgameno+1,"blank row 1",INDEX(FixtureCode!$B$4:$AH$128,MATCH($C1565,FixtureCode!$B$4:$B$128,0),MATCH("G"&amp;D1565&amp;"-T1",FixtureCode!$B$4:$AH$4,0)))))</f>
        <v>-</v>
      </c>
      <c r="F1565" s="13" t="str">
        <f>IF(C1565="-","-",IF(D1565=maxgameno+2,"blank row 2",IF(D1565=maxgameno+1,"blank row 1",INDEX(FixtureCode!$B$4:$AH$128,MATCH($C1565,FixtureCode!$B$4:$B$128,0),MATCH("G"&amp;D1565&amp;"-T2",FixtureCode!$B$4:$AH$4,0)))))</f>
        <v>-</v>
      </c>
      <c r="G1565" s="12" t="str">
        <f>IF(C1565="-","-",IF(AND(ISNUMBER(Fixture!G1569),ISNUMBER(Fixture!I1569),Fixture!F1569&lt;&gt;"BYE",Fixture!J1569&lt;&gt;"BYE"),"Yes","-"))</f>
        <v>-</v>
      </c>
      <c r="H1565" s="9" t="str">
        <f>IF(G1565="-","-",IF(Fixture!G1569&gt;Fixture!I1569,Settings!$G$7,IF(Fixture!G1569=Fixture!I1569,Settings!$G$8,IF(Fixture!G1569&lt;Fixture!I1569,Settings!$G$9,"-"))))</f>
        <v>-</v>
      </c>
      <c r="I1565" s="13" t="str">
        <f>IF(G1565="-","-",IF(Fixture!I1569&gt;Fixture!G1569,Settings!$G$7,IF(Fixture!I1569=Fixture!G1569,Settings!$G$8,IF(Fixture!I1569&lt;Fixture!G1569,Settings!$G$9,"-"))))</f>
        <v>-</v>
      </c>
    </row>
    <row r="1566" spans="3:9" x14ac:dyDescent="0.25">
      <c r="C1566" s="12" t="str">
        <f t="shared" si="50"/>
        <v>-</v>
      </c>
      <c r="D1566" s="9" t="str">
        <f t="shared" si="51"/>
        <v>-</v>
      </c>
      <c r="E1566" s="9" t="str">
        <f>IF(C1566="-","-",IF(D1566=maxgameno+2,"blank row 2",IF(D1566=maxgameno+1,"blank row 1",INDEX(FixtureCode!$B$4:$AH$128,MATCH($C1566,FixtureCode!$B$4:$B$128,0),MATCH("G"&amp;D1566&amp;"-T1",FixtureCode!$B$4:$AH$4,0)))))</f>
        <v>-</v>
      </c>
      <c r="F1566" s="13" t="str">
        <f>IF(C1566="-","-",IF(D1566=maxgameno+2,"blank row 2",IF(D1566=maxgameno+1,"blank row 1",INDEX(FixtureCode!$B$4:$AH$128,MATCH($C1566,FixtureCode!$B$4:$B$128,0),MATCH("G"&amp;D1566&amp;"-T2",FixtureCode!$B$4:$AH$4,0)))))</f>
        <v>-</v>
      </c>
      <c r="G1566" s="12" t="str">
        <f>IF(C1566="-","-",IF(AND(ISNUMBER(Fixture!G1570),ISNUMBER(Fixture!I1570),Fixture!F1570&lt;&gt;"BYE",Fixture!J1570&lt;&gt;"BYE"),"Yes","-"))</f>
        <v>-</v>
      </c>
      <c r="H1566" s="9" t="str">
        <f>IF(G1566="-","-",IF(Fixture!G1570&gt;Fixture!I1570,Settings!$G$7,IF(Fixture!G1570=Fixture!I1570,Settings!$G$8,IF(Fixture!G1570&lt;Fixture!I1570,Settings!$G$9,"-"))))</f>
        <v>-</v>
      </c>
      <c r="I1566" s="13" t="str">
        <f>IF(G1566="-","-",IF(Fixture!I1570&gt;Fixture!G1570,Settings!$G$7,IF(Fixture!I1570=Fixture!G1570,Settings!$G$8,IF(Fixture!I1570&lt;Fixture!G1570,Settings!$G$9,"-"))))</f>
        <v>-</v>
      </c>
    </row>
    <row r="1567" spans="3:9" x14ac:dyDescent="0.25">
      <c r="C1567" s="12" t="str">
        <f t="shared" si="50"/>
        <v>-</v>
      </c>
      <c r="D1567" s="9" t="str">
        <f t="shared" si="51"/>
        <v>-</v>
      </c>
      <c r="E1567" s="9" t="str">
        <f>IF(C1567="-","-",IF(D1567=maxgameno+2,"blank row 2",IF(D1567=maxgameno+1,"blank row 1",INDEX(FixtureCode!$B$4:$AH$128,MATCH($C1567,FixtureCode!$B$4:$B$128,0),MATCH("G"&amp;D1567&amp;"-T1",FixtureCode!$B$4:$AH$4,0)))))</f>
        <v>-</v>
      </c>
      <c r="F1567" s="13" t="str">
        <f>IF(C1567="-","-",IF(D1567=maxgameno+2,"blank row 2",IF(D1567=maxgameno+1,"blank row 1",INDEX(FixtureCode!$B$4:$AH$128,MATCH($C1567,FixtureCode!$B$4:$B$128,0),MATCH("G"&amp;D1567&amp;"-T2",FixtureCode!$B$4:$AH$4,0)))))</f>
        <v>-</v>
      </c>
      <c r="G1567" s="12" t="str">
        <f>IF(C1567="-","-",IF(AND(ISNUMBER(Fixture!G1571),ISNUMBER(Fixture!I1571),Fixture!F1571&lt;&gt;"BYE",Fixture!J1571&lt;&gt;"BYE"),"Yes","-"))</f>
        <v>-</v>
      </c>
      <c r="H1567" s="9" t="str">
        <f>IF(G1567="-","-",IF(Fixture!G1571&gt;Fixture!I1571,Settings!$G$7,IF(Fixture!G1571=Fixture!I1571,Settings!$G$8,IF(Fixture!G1571&lt;Fixture!I1571,Settings!$G$9,"-"))))</f>
        <v>-</v>
      </c>
      <c r="I1567" s="13" t="str">
        <f>IF(G1567="-","-",IF(Fixture!I1571&gt;Fixture!G1571,Settings!$G$7,IF(Fixture!I1571=Fixture!G1571,Settings!$G$8,IF(Fixture!I1571&lt;Fixture!G1571,Settings!$G$9,"-"))))</f>
        <v>-</v>
      </c>
    </row>
    <row r="1568" spans="3:9" x14ac:dyDescent="0.25">
      <c r="C1568" s="12" t="str">
        <f t="shared" si="50"/>
        <v>-</v>
      </c>
      <c r="D1568" s="9" t="str">
        <f t="shared" si="51"/>
        <v>-</v>
      </c>
      <c r="E1568" s="9" t="str">
        <f>IF(C1568="-","-",IF(D1568=maxgameno+2,"blank row 2",IF(D1568=maxgameno+1,"blank row 1",INDEX(FixtureCode!$B$4:$AH$128,MATCH($C1568,FixtureCode!$B$4:$B$128,0),MATCH("G"&amp;D1568&amp;"-T1",FixtureCode!$B$4:$AH$4,0)))))</f>
        <v>-</v>
      </c>
      <c r="F1568" s="13" t="str">
        <f>IF(C1568="-","-",IF(D1568=maxgameno+2,"blank row 2",IF(D1568=maxgameno+1,"blank row 1",INDEX(FixtureCode!$B$4:$AH$128,MATCH($C1568,FixtureCode!$B$4:$B$128,0),MATCH("G"&amp;D1568&amp;"-T2",FixtureCode!$B$4:$AH$4,0)))))</f>
        <v>-</v>
      </c>
      <c r="G1568" s="12" t="str">
        <f>IF(C1568="-","-",IF(AND(ISNUMBER(Fixture!G1572),ISNUMBER(Fixture!I1572),Fixture!F1572&lt;&gt;"BYE",Fixture!J1572&lt;&gt;"BYE"),"Yes","-"))</f>
        <v>-</v>
      </c>
      <c r="H1568" s="9" t="str">
        <f>IF(G1568="-","-",IF(Fixture!G1572&gt;Fixture!I1572,Settings!$G$7,IF(Fixture!G1572=Fixture!I1572,Settings!$G$8,IF(Fixture!G1572&lt;Fixture!I1572,Settings!$G$9,"-"))))</f>
        <v>-</v>
      </c>
      <c r="I1568" s="13" t="str">
        <f>IF(G1568="-","-",IF(Fixture!I1572&gt;Fixture!G1572,Settings!$G$7,IF(Fixture!I1572=Fixture!G1572,Settings!$G$8,IF(Fixture!I1572&lt;Fixture!G1572,Settings!$G$9,"-"))))</f>
        <v>-</v>
      </c>
    </row>
    <row r="1569" spans="3:9" x14ac:dyDescent="0.25">
      <c r="C1569" s="12" t="str">
        <f t="shared" si="50"/>
        <v>-</v>
      </c>
      <c r="D1569" s="9" t="str">
        <f t="shared" si="51"/>
        <v>-</v>
      </c>
      <c r="E1569" s="9" t="str">
        <f>IF(C1569="-","-",IF(D1569=maxgameno+2,"blank row 2",IF(D1569=maxgameno+1,"blank row 1",INDEX(FixtureCode!$B$4:$AH$128,MATCH($C1569,FixtureCode!$B$4:$B$128,0),MATCH("G"&amp;D1569&amp;"-T1",FixtureCode!$B$4:$AH$4,0)))))</f>
        <v>-</v>
      </c>
      <c r="F1569" s="13" t="str">
        <f>IF(C1569="-","-",IF(D1569=maxgameno+2,"blank row 2",IF(D1569=maxgameno+1,"blank row 1",INDEX(FixtureCode!$B$4:$AH$128,MATCH($C1569,FixtureCode!$B$4:$B$128,0),MATCH("G"&amp;D1569&amp;"-T2",FixtureCode!$B$4:$AH$4,0)))))</f>
        <v>-</v>
      </c>
      <c r="G1569" s="12" t="str">
        <f>IF(C1569="-","-",IF(AND(ISNUMBER(Fixture!G1573),ISNUMBER(Fixture!I1573),Fixture!F1573&lt;&gt;"BYE",Fixture!J1573&lt;&gt;"BYE"),"Yes","-"))</f>
        <v>-</v>
      </c>
      <c r="H1569" s="9" t="str">
        <f>IF(G1569="-","-",IF(Fixture!G1573&gt;Fixture!I1573,Settings!$G$7,IF(Fixture!G1573=Fixture!I1573,Settings!$G$8,IF(Fixture!G1573&lt;Fixture!I1573,Settings!$G$9,"-"))))</f>
        <v>-</v>
      </c>
      <c r="I1569" s="13" t="str">
        <f>IF(G1569="-","-",IF(Fixture!I1573&gt;Fixture!G1573,Settings!$G$7,IF(Fixture!I1573=Fixture!G1573,Settings!$G$8,IF(Fixture!I1573&lt;Fixture!G1573,Settings!$G$9,"-"))))</f>
        <v>-</v>
      </c>
    </row>
    <row r="1570" spans="3:9" x14ac:dyDescent="0.25">
      <c r="C1570" s="12" t="str">
        <f t="shared" si="50"/>
        <v>-</v>
      </c>
      <c r="D1570" s="9" t="str">
        <f t="shared" si="51"/>
        <v>-</v>
      </c>
      <c r="E1570" s="9" t="str">
        <f>IF(C1570="-","-",IF(D1570=maxgameno+2,"blank row 2",IF(D1570=maxgameno+1,"blank row 1",INDEX(FixtureCode!$B$4:$AH$128,MATCH($C1570,FixtureCode!$B$4:$B$128,0),MATCH("G"&amp;D1570&amp;"-T1",FixtureCode!$B$4:$AH$4,0)))))</f>
        <v>-</v>
      </c>
      <c r="F1570" s="13" t="str">
        <f>IF(C1570="-","-",IF(D1570=maxgameno+2,"blank row 2",IF(D1570=maxgameno+1,"blank row 1",INDEX(FixtureCode!$B$4:$AH$128,MATCH($C1570,FixtureCode!$B$4:$B$128,0),MATCH("G"&amp;D1570&amp;"-T2",FixtureCode!$B$4:$AH$4,0)))))</f>
        <v>-</v>
      </c>
      <c r="G1570" s="12" t="str">
        <f>IF(C1570="-","-",IF(AND(ISNUMBER(Fixture!G1574),ISNUMBER(Fixture!I1574),Fixture!F1574&lt;&gt;"BYE",Fixture!J1574&lt;&gt;"BYE"),"Yes","-"))</f>
        <v>-</v>
      </c>
      <c r="H1570" s="9" t="str">
        <f>IF(G1570="-","-",IF(Fixture!G1574&gt;Fixture!I1574,Settings!$G$7,IF(Fixture!G1574=Fixture!I1574,Settings!$G$8,IF(Fixture!G1574&lt;Fixture!I1574,Settings!$G$9,"-"))))</f>
        <v>-</v>
      </c>
      <c r="I1570" s="13" t="str">
        <f>IF(G1570="-","-",IF(Fixture!I1574&gt;Fixture!G1574,Settings!$G$7,IF(Fixture!I1574=Fixture!G1574,Settings!$G$8,IF(Fixture!I1574&lt;Fixture!G1574,Settings!$G$9,"-"))))</f>
        <v>-</v>
      </c>
    </row>
    <row r="1571" spans="3:9" x14ac:dyDescent="0.25">
      <c r="C1571" s="12" t="str">
        <f t="shared" si="50"/>
        <v>-</v>
      </c>
      <c r="D1571" s="9" t="str">
        <f t="shared" si="51"/>
        <v>-</v>
      </c>
      <c r="E1571" s="9" t="str">
        <f>IF(C1571="-","-",IF(D1571=maxgameno+2,"blank row 2",IF(D1571=maxgameno+1,"blank row 1",INDEX(FixtureCode!$B$4:$AH$128,MATCH($C1571,FixtureCode!$B$4:$B$128,0),MATCH("G"&amp;D1571&amp;"-T1",FixtureCode!$B$4:$AH$4,0)))))</f>
        <v>-</v>
      </c>
      <c r="F1571" s="13" t="str">
        <f>IF(C1571="-","-",IF(D1571=maxgameno+2,"blank row 2",IF(D1571=maxgameno+1,"blank row 1",INDEX(FixtureCode!$B$4:$AH$128,MATCH($C1571,FixtureCode!$B$4:$B$128,0),MATCH("G"&amp;D1571&amp;"-T2",FixtureCode!$B$4:$AH$4,0)))))</f>
        <v>-</v>
      </c>
      <c r="G1571" s="12" t="str">
        <f>IF(C1571="-","-",IF(AND(ISNUMBER(Fixture!G1575),ISNUMBER(Fixture!I1575),Fixture!F1575&lt;&gt;"BYE",Fixture!J1575&lt;&gt;"BYE"),"Yes","-"))</f>
        <v>-</v>
      </c>
      <c r="H1571" s="9" t="str">
        <f>IF(G1571="-","-",IF(Fixture!G1575&gt;Fixture!I1575,Settings!$G$7,IF(Fixture!G1575=Fixture!I1575,Settings!$G$8,IF(Fixture!G1575&lt;Fixture!I1575,Settings!$G$9,"-"))))</f>
        <v>-</v>
      </c>
      <c r="I1571" s="13" t="str">
        <f>IF(G1571="-","-",IF(Fixture!I1575&gt;Fixture!G1575,Settings!$G$7,IF(Fixture!I1575=Fixture!G1575,Settings!$G$8,IF(Fixture!I1575&lt;Fixture!G1575,Settings!$G$9,"-"))))</f>
        <v>-</v>
      </c>
    </row>
    <row r="1572" spans="3:9" x14ac:dyDescent="0.25">
      <c r="C1572" s="12" t="str">
        <f t="shared" si="50"/>
        <v>-</v>
      </c>
      <c r="D1572" s="9" t="str">
        <f t="shared" si="51"/>
        <v>-</v>
      </c>
      <c r="E1572" s="9" t="str">
        <f>IF(C1572="-","-",IF(D1572=maxgameno+2,"blank row 2",IF(D1572=maxgameno+1,"blank row 1",INDEX(FixtureCode!$B$4:$AH$128,MATCH($C1572,FixtureCode!$B$4:$B$128,0),MATCH("G"&amp;D1572&amp;"-T1",FixtureCode!$B$4:$AH$4,0)))))</f>
        <v>-</v>
      </c>
      <c r="F1572" s="13" t="str">
        <f>IF(C1572="-","-",IF(D1572=maxgameno+2,"blank row 2",IF(D1572=maxgameno+1,"blank row 1",INDEX(FixtureCode!$B$4:$AH$128,MATCH($C1572,FixtureCode!$B$4:$B$128,0),MATCH("G"&amp;D1572&amp;"-T2",FixtureCode!$B$4:$AH$4,0)))))</f>
        <v>-</v>
      </c>
      <c r="G1572" s="12" t="str">
        <f>IF(C1572="-","-",IF(AND(ISNUMBER(Fixture!G1576),ISNUMBER(Fixture!I1576),Fixture!F1576&lt;&gt;"BYE",Fixture!J1576&lt;&gt;"BYE"),"Yes","-"))</f>
        <v>-</v>
      </c>
      <c r="H1572" s="9" t="str">
        <f>IF(G1572="-","-",IF(Fixture!G1576&gt;Fixture!I1576,Settings!$G$7,IF(Fixture!G1576=Fixture!I1576,Settings!$G$8,IF(Fixture!G1576&lt;Fixture!I1576,Settings!$G$9,"-"))))</f>
        <v>-</v>
      </c>
      <c r="I1572" s="13" t="str">
        <f>IF(G1572="-","-",IF(Fixture!I1576&gt;Fixture!G1576,Settings!$G$7,IF(Fixture!I1576=Fixture!G1576,Settings!$G$8,IF(Fixture!I1576&lt;Fixture!G1576,Settings!$G$9,"-"))))</f>
        <v>-</v>
      </c>
    </row>
    <row r="1573" spans="3:9" x14ac:dyDescent="0.25">
      <c r="C1573" s="12" t="str">
        <f t="shared" si="50"/>
        <v>-</v>
      </c>
      <c r="D1573" s="9" t="str">
        <f t="shared" si="51"/>
        <v>-</v>
      </c>
      <c r="E1573" s="9" t="str">
        <f>IF(C1573="-","-",IF(D1573=maxgameno+2,"blank row 2",IF(D1573=maxgameno+1,"blank row 1",INDEX(FixtureCode!$B$4:$AH$128,MATCH($C1573,FixtureCode!$B$4:$B$128,0),MATCH("G"&amp;D1573&amp;"-T1",FixtureCode!$B$4:$AH$4,0)))))</f>
        <v>-</v>
      </c>
      <c r="F1573" s="13" t="str">
        <f>IF(C1573="-","-",IF(D1573=maxgameno+2,"blank row 2",IF(D1573=maxgameno+1,"blank row 1",INDEX(FixtureCode!$B$4:$AH$128,MATCH($C1573,FixtureCode!$B$4:$B$128,0),MATCH("G"&amp;D1573&amp;"-T2",FixtureCode!$B$4:$AH$4,0)))))</f>
        <v>-</v>
      </c>
      <c r="G1573" s="12" t="str">
        <f>IF(C1573="-","-",IF(AND(ISNUMBER(Fixture!G1577),ISNUMBER(Fixture!I1577),Fixture!F1577&lt;&gt;"BYE",Fixture!J1577&lt;&gt;"BYE"),"Yes","-"))</f>
        <v>-</v>
      </c>
      <c r="H1573" s="9" t="str">
        <f>IF(G1573="-","-",IF(Fixture!G1577&gt;Fixture!I1577,Settings!$G$7,IF(Fixture!G1577=Fixture!I1577,Settings!$G$8,IF(Fixture!G1577&lt;Fixture!I1577,Settings!$G$9,"-"))))</f>
        <v>-</v>
      </c>
      <c r="I1573" s="13" t="str">
        <f>IF(G1573="-","-",IF(Fixture!I1577&gt;Fixture!G1577,Settings!$G$7,IF(Fixture!I1577=Fixture!G1577,Settings!$G$8,IF(Fixture!I1577&lt;Fixture!G1577,Settings!$G$9,"-"))))</f>
        <v>-</v>
      </c>
    </row>
    <row r="1574" spans="3:9" x14ac:dyDescent="0.25">
      <c r="C1574" s="12" t="str">
        <f t="shared" si="50"/>
        <v>-</v>
      </c>
      <c r="D1574" s="9" t="str">
        <f t="shared" si="51"/>
        <v>-</v>
      </c>
      <c r="E1574" s="9" t="str">
        <f>IF(C1574="-","-",IF(D1574=maxgameno+2,"blank row 2",IF(D1574=maxgameno+1,"blank row 1",INDEX(FixtureCode!$B$4:$AH$128,MATCH($C1574,FixtureCode!$B$4:$B$128,0),MATCH("G"&amp;D1574&amp;"-T1",FixtureCode!$B$4:$AH$4,0)))))</f>
        <v>-</v>
      </c>
      <c r="F1574" s="13" t="str">
        <f>IF(C1574="-","-",IF(D1574=maxgameno+2,"blank row 2",IF(D1574=maxgameno+1,"blank row 1",INDEX(FixtureCode!$B$4:$AH$128,MATCH($C1574,FixtureCode!$B$4:$B$128,0),MATCH("G"&amp;D1574&amp;"-T2",FixtureCode!$B$4:$AH$4,0)))))</f>
        <v>-</v>
      </c>
      <c r="G1574" s="12" t="str">
        <f>IF(C1574="-","-",IF(AND(ISNUMBER(Fixture!G1578),ISNUMBER(Fixture!I1578),Fixture!F1578&lt;&gt;"BYE",Fixture!J1578&lt;&gt;"BYE"),"Yes","-"))</f>
        <v>-</v>
      </c>
      <c r="H1574" s="9" t="str">
        <f>IF(G1574="-","-",IF(Fixture!G1578&gt;Fixture!I1578,Settings!$G$7,IF(Fixture!G1578=Fixture!I1578,Settings!$G$8,IF(Fixture!G1578&lt;Fixture!I1578,Settings!$G$9,"-"))))</f>
        <v>-</v>
      </c>
      <c r="I1574" s="13" t="str">
        <f>IF(G1574="-","-",IF(Fixture!I1578&gt;Fixture!G1578,Settings!$G$7,IF(Fixture!I1578=Fixture!G1578,Settings!$G$8,IF(Fixture!I1578&lt;Fixture!G1578,Settings!$G$9,"-"))))</f>
        <v>-</v>
      </c>
    </row>
    <row r="1575" spans="3:9" x14ac:dyDescent="0.25">
      <c r="C1575" s="12" t="str">
        <f t="shared" si="50"/>
        <v>-</v>
      </c>
      <c r="D1575" s="9" t="str">
        <f t="shared" si="51"/>
        <v>-</v>
      </c>
      <c r="E1575" s="9" t="str">
        <f>IF(C1575="-","-",IF(D1575=maxgameno+2,"blank row 2",IF(D1575=maxgameno+1,"blank row 1",INDEX(FixtureCode!$B$4:$AH$128,MATCH($C1575,FixtureCode!$B$4:$B$128,0),MATCH("G"&amp;D1575&amp;"-T1",FixtureCode!$B$4:$AH$4,0)))))</f>
        <v>-</v>
      </c>
      <c r="F1575" s="13" t="str">
        <f>IF(C1575="-","-",IF(D1575=maxgameno+2,"blank row 2",IF(D1575=maxgameno+1,"blank row 1",INDEX(FixtureCode!$B$4:$AH$128,MATCH($C1575,FixtureCode!$B$4:$B$128,0),MATCH("G"&amp;D1575&amp;"-T2",FixtureCode!$B$4:$AH$4,0)))))</f>
        <v>-</v>
      </c>
      <c r="G1575" s="12" t="str">
        <f>IF(C1575="-","-",IF(AND(ISNUMBER(Fixture!G1579),ISNUMBER(Fixture!I1579),Fixture!F1579&lt;&gt;"BYE",Fixture!J1579&lt;&gt;"BYE"),"Yes","-"))</f>
        <v>-</v>
      </c>
      <c r="H1575" s="9" t="str">
        <f>IF(G1575="-","-",IF(Fixture!G1579&gt;Fixture!I1579,Settings!$G$7,IF(Fixture!G1579=Fixture!I1579,Settings!$G$8,IF(Fixture!G1579&lt;Fixture!I1579,Settings!$G$9,"-"))))</f>
        <v>-</v>
      </c>
      <c r="I1575" s="13" t="str">
        <f>IF(G1575="-","-",IF(Fixture!I1579&gt;Fixture!G1579,Settings!$G$7,IF(Fixture!I1579=Fixture!G1579,Settings!$G$8,IF(Fixture!I1579&lt;Fixture!G1579,Settings!$G$9,"-"))))</f>
        <v>-</v>
      </c>
    </row>
    <row r="1576" spans="3:9" x14ac:dyDescent="0.25">
      <c r="C1576" s="12" t="str">
        <f t="shared" si="50"/>
        <v>-</v>
      </c>
      <c r="D1576" s="9" t="str">
        <f t="shared" si="51"/>
        <v>-</v>
      </c>
      <c r="E1576" s="9" t="str">
        <f>IF(C1576="-","-",IF(D1576=maxgameno+2,"blank row 2",IF(D1576=maxgameno+1,"blank row 1",INDEX(FixtureCode!$B$4:$AH$128,MATCH($C1576,FixtureCode!$B$4:$B$128,0),MATCH("G"&amp;D1576&amp;"-T1",FixtureCode!$B$4:$AH$4,0)))))</f>
        <v>-</v>
      </c>
      <c r="F1576" s="13" t="str">
        <f>IF(C1576="-","-",IF(D1576=maxgameno+2,"blank row 2",IF(D1576=maxgameno+1,"blank row 1",INDEX(FixtureCode!$B$4:$AH$128,MATCH($C1576,FixtureCode!$B$4:$B$128,0),MATCH("G"&amp;D1576&amp;"-T2",FixtureCode!$B$4:$AH$4,0)))))</f>
        <v>-</v>
      </c>
      <c r="G1576" s="12" t="str">
        <f>IF(C1576="-","-",IF(AND(ISNUMBER(Fixture!G1580),ISNUMBER(Fixture!I1580),Fixture!F1580&lt;&gt;"BYE",Fixture!J1580&lt;&gt;"BYE"),"Yes","-"))</f>
        <v>-</v>
      </c>
      <c r="H1576" s="9" t="str">
        <f>IF(G1576="-","-",IF(Fixture!G1580&gt;Fixture!I1580,Settings!$G$7,IF(Fixture!G1580=Fixture!I1580,Settings!$G$8,IF(Fixture!G1580&lt;Fixture!I1580,Settings!$G$9,"-"))))</f>
        <v>-</v>
      </c>
      <c r="I1576" s="13" t="str">
        <f>IF(G1576="-","-",IF(Fixture!I1580&gt;Fixture!G1580,Settings!$G$7,IF(Fixture!I1580=Fixture!G1580,Settings!$G$8,IF(Fixture!I1580&lt;Fixture!G1580,Settings!$G$9,"-"))))</f>
        <v>-</v>
      </c>
    </row>
    <row r="1577" spans="3:9" x14ac:dyDescent="0.25">
      <c r="C1577" s="12" t="str">
        <f t="shared" si="50"/>
        <v>-</v>
      </c>
      <c r="D1577" s="9" t="str">
        <f t="shared" si="51"/>
        <v>-</v>
      </c>
      <c r="E1577" s="9" t="str">
        <f>IF(C1577="-","-",IF(D1577=maxgameno+2,"blank row 2",IF(D1577=maxgameno+1,"blank row 1",INDEX(FixtureCode!$B$4:$AH$128,MATCH($C1577,FixtureCode!$B$4:$B$128,0),MATCH("G"&amp;D1577&amp;"-T1",FixtureCode!$B$4:$AH$4,0)))))</f>
        <v>-</v>
      </c>
      <c r="F1577" s="13" t="str">
        <f>IF(C1577="-","-",IF(D1577=maxgameno+2,"blank row 2",IF(D1577=maxgameno+1,"blank row 1",INDEX(FixtureCode!$B$4:$AH$128,MATCH($C1577,FixtureCode!$B$4:$B$128,0),MATCH("G"&amp;D1577&amp;"-T2",FixtureCode!$B$4:$AH$4,0)))))</f>
        <v>-</v>
      </c>
      <c r="G1577" s="12" t="str">
        <f>IF(C1577="-","-",IF(AND(ISNUMBER(Fixture!G1581),ISNUMBER(Fixture!I1581),Fixture!F1581&lt;&gt;"BYE",Fixture!J1581&lt;&gt;"BYE"),"Yes","-"))</f>
        <v>-</v>
      </c>
      <c r="H1577" s="9" t="str">
        <f>IF(G1577="-","-",IF(Fixture!G1581&gt;Fixture!I1581,Settings!$G$7,IF(Fixture!G1581=Fixture!I1581,Settings!$G$8,IF(Fixture!G1581&lt;Fixture!I1581,Settings!$G$9,"-"))))</f>
        <v>-</v>
      </c>
      <c r="I1577" s="13" t="str">
        <f>IF(G1577="-","-",IF(Fixture!I1581&gt;Fixture!G1581,Settings!$G$7,IF(Fixture!I1581=Fixture!G1581,Settings!$G$8,IF(Fixture!I1581&lt;Fixture!G1581,Settings!$G$9,"-"))))</f>
        <v>-</v>
      </c>
    </row>
    <row r="1578" spans="3:9" x14ac:dyDescent="0.25">
      <c r="C1578" s="12" t="str">
        <f t="shared" si="50"/>
        <v>-</v>
      </c>
      <c r="D1578" s="9" t="str">
        <f t="shared" si="51"/>
        <v>-</v>
      </c>
      <c r="E1578" s="9" t="str">
        <f>IF(C1578="-","-",IF(D1578=maxgameno+2,"blank row 2",IF(D1578=maxgameno+1,"blank row 1",INDEX(FixtureCode!$B$4:$AH$128,MATCH($C1578,FixtureCode!$B$4:$B$128,0),MATCH("G"&amp;D1578&amp;"-T1",FixtureCode!$B$4:$AH$4,0)))))</f>
        <v>-</v>
      </c>
      <c r="F1578" s="13" t="str">
        <f>IF(C1578="-","-",IF(D1578=maxgameno+2,"blank row 2",IF(D1578=maxgameno+1,"blank row 1",INDEX(FixtureCode!$B$4:$AH$128,MATCH($C1578,FixtureCode!$B$4:$B$128,0),MATCH("G"&amp;D1578&amp;"-T2",FixtureCode!$B$4:$AH$4,0)))))</f>
        <v>-</v>
      </c>
      <c r="G1578" s="12" t="str">
        <f>IF(C1578="-","-",IF(AND(ISNUMBER(Fixture!G1582),ISNUMBER(Fixture!I1582),Fixture!F1582&lt;&gt;"BYE",Fixture!J1582&lt;&gt;"BYE"),"Yes","-"))</f>
        <v>-</v>
      </c>
      <c r="H1578" s="9" t="str">
        <f>IF(G1578="-","-",IF(Fixture!G1582&gt;Fixture!I1582,Settings!$G$7,IF(Fixture!G1582=Fixture!I1582,Settings!$G$8,IF(Fixture!G1582&lt;Fixture!I1582,Settings!$G$9,"-"))))</f>
        <v>-</v>
      </c>
      <c r="I1578" s="13" t="str">
        <f>IF(G1578="-","-",IF(Fixture!I1582&gt;Fixture!G1582,Settings!$G$7,IF(Fixture!I1582=Fixture!G1582,Settings!$G$8,IF(Fixture!I1582&lt;Fixture!G1582,Settings!$G$9,"-"))))</f>
        <v>-</v>
      </c>
    </row>
    <row r="1579" spans="3:9" x14ac:dyDescent="0.25">
      <c r="C1579" s="12" t="str">
        <f t="shared" si="50"/>
        <v>-</v>
      </c>
      <c r="D1579" s="9" t="str">
        <f t="shared" si="51"/>
        <v>-</v>
      </c>
      <c r="E1579" s="9" t="str">
        <f>IF(C1579="-","-",IF(D1579=maxgameno+2,"blank row 2",IF(D1579=maxgameno+1,"blank row 1",INDEX(FixtureCode!$B$4:$AH$128,MATCH($C1579,FixtureCode!$B$4:$B$128,0),MATCH("G"&amp;D1579&amp;"-T1",FixtureCode!$B$4:$AH$4,0)))))</f>
        <v>-</v>
      </c>
      <c r="F1579" s="13" t="str">
        <f>IF(C1579="-","-",IF(D1579=maxgameno+2,"blank row 2",IF(D1579=maxgameno+1,"blank row 1",INDEX(FixtureCode!$B$4:$AH$128,MATCH($C1579,FixtureCode!$B$4:$B$128,0),MATCH("G"&amp;D1579&amp;"-T2",FixtureCode!$B$4:$AH$4,0)))))</f>
        <v>-</v>
      </c>
      <c r="G1579" s="12" t="str">
        <f>IF(C1579="-","-",IF(AND(ISNUMBER(Fixture!G1583),ISNUMBER(Fixture!I1583),Fixture!F1583&lt;&gt;"BYE",Fixture!J1583&lt;&gt;"BYE"),"Yes","-"))</f>
        <v>-</v>
      </c>
      <c r="H1579" s="9" t="str">
        <f>IF(G1579="-","-",IF(Fixture!G1583&gt;Fixture!I1583,Settings!$G$7,IF(Fixture!G1583=Fixture!I1583,Settings!$G$8,IF(Fixture!G1583&lt;Fixture!I1583,Settings!$G$9,"-"))))</f>
        <v>-</v>
      </c>
      <c r="I1579" s="13" t="str">
        <f>IF(G1579="-","-",IF(Fixture!I1583&gt;Fixture!G1583,Settings!$G$7,IF(Fixture!I1583=Fixture!G1583,Settings!$G$8,IF(Fixture!I1583&lt;Fixture!G1583,Settings!$G$9,"-"))))</f>
        <v>-</v>
      </c>
    </row>
    <row r="1580" spans="3:9" x14ac:dyDescent="0.25">
      <c r="C1580" s="12" t="str">
        <f t="shared" si="50"/>
        <v>-</v>
      </c>
      <c r="D1580" s="9" t="str">
        <f t="shared" si="51"/>
        <v>-</v>
      </c>
      <c r="E1580" s="9" t="str">
        <f>IF(C1580="-","-",IF(D1580=maxgameno+2,"blank row 2",IF(D1580=maxgameno+1,"blank row 1",INDEX(FixtureCode!$B$4:$AH$128,MATCH($C1580,FixtureCode!$B$4:$B$128,0),MATCH("G"&amp;D1580&amp;"-T1",FixtureCode!$B$4:$AH$4,0)))))</f>
        <v>-</v>
      </c>
      <c r="F1580" s="13" t="str">
        <f>IF(C1580="-","-",IF(D1580=maxgameno+2,"blank row 2",IF(D1580=maxgameno+1,"blank row 1",INDEX(FixtureCode!$B$4:$AH$128,MATCH($C1580,FixtureCode!$B$4:$B$128,0),MATCH("G"&amp;D1580&amp;"-T2",FixtureCode!$B$4:$AH$4,0)))))</f>
        <v>-</v>
      </c>
      <c r="G1580" s="12" t="str">
        <f>IF(C1580="-","-",IF(AND(ISNUMBER(Fixture!G1584),ISNUMBER(Fixture!I1584),Fixture!F1584&lt;&gt;"BYE",Fixture!J1584&lt;&gt;"BYE"),"Yes","-"))</f>
        <v>-</v>
      </c>
      <c r="H1580" s="9" t="str">
        <f>IF(G1580="-","-",IF(Fixture!G1584&gt;Fixture!I1584,Settings!$G$7,IF(Fixture!G1584=Fixture!I1584,Settings!$G$8,IF(Fixture!G1584&lt;Fixture!I1584,Settings!$G$9,"-"))))</f>
        <v>-</v>
      </c>
      <c r="I1580" s="13" t="str">
        <f>IF(G1580="-","-",IF(Fixture!I1584&gt;Fixture!G1584,Settings!$G$7,IF(Fixture!I1584=Fixture!G1584,Settings!$G$8,IF(Fixture!I1584&lt;Fixture!G1584,Settings!$G$9,"-"))))</f>
        <v>-</v>
      </c>
    </row>
    <row r="1581" spans="3:9" x14ac:dyDescent="0.25">
      <c r="C1581" s="12" t="str">
        <f t="shared" si="50"/>
        <v>-</v>
      </c>
      <c r="D1581" s="9" t="str">
        <f t="shared" si="51"/>
        <v>-</v>
      </c>
      <c r="E1581" s="9" t="str">
        <f>IF(C1581="-","-",IF(D1581=maxgameno+2,"blank row 2",IF(D1581=maxgameno+1,"blank row 1",INDEX(FixtureCode!$B$4:$AH$128,MATCH($C1581,FixtureCode!$B$4:$B$128,0),MATCH("G"&amp;D1581&amp;"-T1",FixtureCode!$B$4:$AH$4,0)))))</f>
        <v>-</v>
      </c>
      <c r="F1581" s="13" t="str">
        <f>IF(C1581="-","-",IF(D1581=maxgameno+2,"blank row 2",IF(D1581=maxgameno+1,"blank row 1",INDEX(FixtureCode!$B$4:$AH$128,MATCH($C1581,FixtureCode!$B$4:$B$128,0),MATCH("G"&amp;D1581&amp;"-T2",FixtureCode!$B$4:$AH$4,0)))))</f>
        <v>-</v>
      </c>
      <c r="G1581" s="12" t="str">
        <f>IF(C1581="-","-",IF(AND(ISNUMBER(Fixture!G1585),ISNUMBER(Fixture!I1585),Fixture!F1585&lt;&gt;"BYE",Fixture!J1585&lt;&gt;"BYE"),"Yes","-"))</f>
        <v>-</v>
      </c>
      <c r="H1581" s="9" t="str">
        <f>IF(G1581="-","-",IF(Fixture!G1585&gt;Fixture!I1585,Settings!$G$7,IF(Fixture!G1585=Fixture!I1585,Settings!$G$8,IF(Fixture!G1585&lt;Fixture!I1585,Settings!$G$9,"-"))))</f>
        <v>-</v>
      </c>
      <c r="I1581" s="13" t="str">
        <f>IF(G1581="-","-",IF(Fixture!I1585&gt;Fixture!G1585,Settings!$G$7,IF(Fixture!I1585=Fixture!G1585,Settings!$G$8,IF(Fixture!I1585&lt;Fixture!G1585,Settings!$G$9,"-"))))</f>
        <v>-</v>
      </c>
    </row>
    <row r="1582" spans="3:9" x14ac:dyDescent="0.25">
      <c r="C1582" s="12" t="str">
        <f t="shared" si="50"/>
        <v>-</v>
      </c>
      <c r="D1582" s="9" t="str">
        <f t="shared" si="51"/>
        <v>-</v>
      </c>
      <c r="E1582" s="9" t="str">
        <f>IF(C1582="-","-",IF(D1582=maxgameno+2,"blank row 2",IF(D1582=maxgameno+1,"blank row 1",INDEX(FixtureCode!$B$4:$AH$128,MATCH($C1582,FixtureCode!$B$4:$B$128,0),MATCH("G"&amp;D1582&amp;"-T1",FixtureCode!$B$4:$AH$4,0)))))</f>
        <v>-</v>
      </c>
      <c r="F1582" s="13" t="str">
        <f>IF(C1582="-","-",IF(D1582=maxgameno+2,"blank row 2",IF(D1582=maxgameno+1,"blank row 1",INDEX(FixtureCode!$B$4:$AH$128,MATCH($C1582,FixtureCode!$B$4:$B$128,0),MATCH("G"&amp;D1582&amp;"-T2",FixtureCode!$B$4:$AH$4,0)))))</f>
        <v>-</v>
      </c>
      <c r="G1582" s="12" t="str">
        <f>IF(C1582="-","-",IF(AND(ISNUMBER(Fixture!G1586),ISNUMBER(Fixture!I1586),Fixture!F1586&lt;&gt;"BYE",Fixture!J1586&lt;&gt;"BYE"),"Yes","-"))</f>
        <v>-</v>
      </c>
      <c r="H1582" s="9" t="str">
        <f>IF(G1582="-","-",IF(Fixture!G1586&gt;Fixture!I1586,Settings!$G$7,IF(Fixture!G1586=Fixture!I1586,Settings!$G$8,IF(Fixture!G1586&lt;Fixture!I1586,Settings!$G$9,"-"))))</f>
        <v>-</v>
      </c>
      <c r="I1582" s="13" t="str">
        <f>IF(G1582="-","-",IF(Fixture!I1586&gt;Fixture!G1586,Settings!$G$7,IF(Fixture!I1586=Fixture!G1586,Settings!$G$8,IF(Fixture!I1586&lt;Fixture!G1586,Settings!$G$9,"-"))))</f>
        <v>-</v>
      </c>
    </row>
    <row r="1583" spans="3:9" x14ac:dyDescent="0.25">
      <c r="C1583" s="12" t="str">
        <f t="shared" si="50"/>
        <v>-</v>
      </c>
      <c r="D1583" s="9" t="str">
        <f t="shared" si="51"/>
        <v>-</v>
      </c>
      <c r="E1583" s="9" t="str">
        <f>IF(C1583="-","-",IF(D1583=maxgameno+2,"blank row 2",IF(D1583=maxgameno+1,"blank row 1",INDEX(FixtureCode!$B$4:$AH$128,MATCH($C1583,FixtureCode!$B$4:$B$128,0),MATCH("G"&amp;D1583&amp;"-T1",FixtureCode!$B$4:$AH$4,0)))))</f>
        <v>-</v>
      </c>
      <c r="F1583" s="13" t="str">
        <f>IF(C1583="-","-",IF(D1583=maxgameno+2,"blank row 2",IF(D1583=maxgameno+1,"blank row 1",INDEX(FixtureCode!$B$4:$AH$128,MATCH($C1583,FixtureCode!$B$4:$B$128,0),MATCH("G"&amp;D1583&amp;"-T2",FixtureCode!$B$4:$AH$4,0)))))</f>
        <v>-</v>
      </c>
      <c r="G1583" s="12" t="str">
        <f>IF(C1583="-","-",IF(AND(ISNUMBER(Fixture!G1587),ISNUMBER(Fixture!I1587),Fixture!F1587&lt;&gt;"BYE",Fixture!J1587&lt;&gt;"BYE"),"Yes","-"))</f>
        <v>-</v>
      </c>
      <c r="H1583" s="9" t="str">
        <f>IF(G1583="-","-",IF(Fixture!G1587&gt;Fixture!I1587,Settings!$G$7,IF(Fixture!G1587=Fixture!I1587,Settings!$G$8,IF(Fixture!G1587&lt;Fixture!I1587,Settings!$G$9,"-"))))</f>
        <v>-</v>
      </c>
      <c r="I1583" s="13" t="str">
        <f>IF(G1583="-","-",IF(Fixture!I1587&gt;Fixture!G1587,Settings!$G$7,IF(Fixture!I1587=Fixture!G1587,Settings!$G$8,IF(Fixture!I1587&lt;Fixture!G1587,Settings!$G$9,"-"))))</f>
        <v>-</v>
      </c>
    </row>
    <row r="1584" spans="3:9" x14ac:dyDescent="0.25">
      <c r="C1584" s="12" t="str">
        <f t="shared" si="50"/>
        <v>-</v>
      </c>
      <c r="D1584" s="9" t="str">
        <f t="shared" si="51"/>
        <v>-</v>
      </c>
      <c r="E1584" s="9" t="str">
        <f>IF(C1584="-","-",IF(D1584=maxgameno+2,"blank row 2",IF(D1584=maxgameno+1,"blank row 1",INDEX(FixtureCode!$B$4:$AH$128,MATCH($C1584,FixtureCode!$B$4:$B$128,0),MATCH("G"&amp;D1584&amp;"-T1",FixtureCode!$B$4:$AH$4,0)))))</f>
        <v>-</v>
      </c>
      <c r="F1584" s="13" t="str">
        <f>IF(C1584="-","-",IF(D1584=maxgameno+2,"blank row 2",IF(D1584=maxgameno+1,"blank row 1",INDEX(FixtureCode!$B$4:$AH$128,MATCH($C1584,FixtureCode!$B$4:$B$128,0),MATCH("G"&amp;D1584&amp;"-T2",FixtureCode!$B$4:$AH$4,0)))))</f>
        <v>-</v>
      </c>
      <c r="G1584" s="12" t="str">
        <f>IF(C1584="-","-",IF(AND(ISNUMBER(Fixture!G1588),ISNUMBER(Fixture!I1588),Fixture!F1588&lt;&gt;"BYE",Fixture!J1588&lt;&gt;"BYE"),"Yes","-"))</f>
        <v>-</v>
      </c>
      <c r="H1584" s="9" t="str">
        <f>IF(G1584="-","-",IF(Fixture!G1588&gt;Fixture!I1588,Settings!$G$7,IF(Fixture!G1588=Fixture!I1588,Settings!$G$8,IF(Fixture!G1588&lt;Fixture!I1588,Settings!$G$9,"-"))))</f>
        <v>-</v>
      </c>
      <c r="I1584" s="13" t="str">
        <f>IF(G1584="-","-",IF(Fixture!I1588&gt;Fixture!G1588,Settings!$G$7,IF(Fixture!I1588=Fixture!G1588,Settings!$G$8,IF(Fixture!I1588&lt;Fixture!G1588,Settings!$G$9,"-"))))</f>
        <v>-</v>
      </c>
    </row>
    <row r="1585" spans="3:9" x14ac:dyDescent="0.25">
      <c r="C1585" s="12" t="str">
        <f t="shared" si="50"/>
        <v>-</v>
      </c>
      <c r="D1585" s="9" t="str">
        <f t="shared" si="51"/>
        <v>-</v>
      </c>
      <c r="E1585" s="9" t="str">
        <f>IF(C1585="-","-",IF(D1585=maxgameno+2,"blank row 2",IF(D1585=maxgameno+1,"blank row 1",INDEX(FixtureCode!$B$4:$AH$128,MATCH($C1585,FixtureCode!$B$4:$B$128,0),MATCH("G"&amp;D1585&amp;"-T1",FixtureCode!$B$4:$AH$4,0)))))</f>
        <v>-</v>
      </c>
      <c r="F1585" s="13" t="str">
        <f>IF(C1585="-","-",IF(D1585=maxgameno+2,"blank row 2",IF(D1585=maxgameno+1,"blank row 1",INDEX(FixtureCode!$B$4:$AH$128,MATCH($C1585,FixtureCode!$B$4:$B$128,0),MATCH("G"&amp;D1585&amp;"-T2",FixtureCode!$B$4:$AH$4,0)))))</f>
        <v>-</v>
      </c>
      <c r="G1585" s="12" t="str">
        <f>IF(C1585="-","-",IF(AND(ISNUMBER(Fixture!G1589),ISNUMBER(Fixture!I1589),Fixture!F1589&lt;&gt;"BYE",Fixture!J1589&lt;&gt;"BYE"),"Yes","-"))</f>
        <v>-</v>
      </c>
      <c r="H1585" s="9" t="str">
        <f>IF(G1585="-","-",IF(Fixture!G1589&gt;Fixture!I1589,Settings!$G$7,IF(Fixture!G1589=Fixture!I1589,Settings!$G$8,IF(Fixture!G1589&lt;Fixture!I1589,Settings!$G$9,"-"))))</f>
        <v>-</v>
      </c>
      <c r="I1585" s="13" t="str">
        <f>IF(G1585="-","-",IF(Fixture!I1589&gt;Fixture!G1589,Settings!$G$7,IF(Fixture!I1589=Fixture!G1589,Settings!$G$8,IF(Fixture!I1589&lt;Fixture!G1589,Settings!$G$9,"-"))))</f>
        <v>-</v>
      </c>
    </row>
    <row r="1586" spans="3:9" x14ac:dyDescent="0.25">
      <c r="C1586" s="12" t="str">
        <f t="shared" si="50"/>
        <v>-</v>
      </c>
      <c r="D1586" s="9" t="str">
        <f t="shared" si="51"/>
        <v>-</v>
      </c>
      <c r="E1586" s="9" t="str">
        <f>IF(C1586="-","-",IF(D1586=maxgameno+2,"blank row 2",IF(D1586=maxgameno+1,"blank row 1",INDEX(FixtureCode!$B$4:$AH$128,MATCH($C1586,FixtureCode!$B$4:$B$128,0),MATCH("G"&amp;D1586&amp;"-T1",FixtureCode!$B$4:$AH$4,0)))))</f>
        <v>-</v>
      </c>
      <c r="F1586" s="13" t="str">
        <f>IF(C1586="-","-",IF(D1586=maxgameno+2,"blank row 2",IF(D1586=maxgameno+1,"blank row 1",INDEX(FixtureCode!$B$4:$AH$128,MATCH($C1586,FixtureCode!$B$4:$B$128,0),MATCH("G"&amp;D1586&amp;"-T2",FixtureCode!$B$4:$AH$4,0)))))</f>
        <v>-</v>
      </c>
      <c r="G1586" s="12" t="str">
        <f>IF(C1586="-","-",IF(AND(ISNUMBER(Fixture!G1590),ISNUMBER(Fixture!I1590),Fixture!F1590&lt;&gt;"BYE",Fixture!J1590&lt;&gt;"BYE"),"Yes","-"))</f>
        <v>-</v>
      </c>
      <c r="H1586" s="9" t="str">
        <f>IF(G1586="-","-",IF(Fixture!G1590&gt;Fixture!I1590,Settings!$G$7,IF(Fixture!G1590=Fixture!I1590,Settings!$G$8,IF(Fixture!G1590&lt;Fixture!I1590,Settings!$G$9,"-"))))</f>
        <v>-</v>
      </c>
      <c r="I1586" s="13" t="str">
        <f>IF(G1586="-","-",IF(Fixture!I1590&gt;Fixture!G1590,Settings!$G$7,IF(Fixture!I1590=Fixture!G1590,Settings!$G$8,IF(Fixture!I1590&lt;Fixture!G1590,Settings!$G$9,"-"))))</f>
        <v>-</v>
      </c>
    </row>
    <row r="1587" spans="3:9" x14ac:dyDescent="0.25">
      <c r="C1587" s="12" t="str">
        <f t="shared" si="50"/>
        <v>-</v>
      </c>
      <c r="D1587" s="9" t="str">
        <f t="shared" si="51"/>
        <v>-</v>
      </c>
      <c r="E1587" s="9" t="str">
        <f>IF(C1587="-","-",IF(D1587=maxgameno+2,"blank row 2",IF(D1587=maxgameno+1,"blank row 1",INDEX(FixtureCode!$B$4:$AH$128,MATCH($C1587,FixtureCode!$B$4:$B$128,0),MATCH("G"&amp;D1587&amp;"-T1",FixtureCode!$B$4:$AH$4,0)))))</f>
        <v>-</v>
      </c>
      <c r="F1587" s="13" t="str">
        <f>IF(C1587="-","-",IF(D1587=maxgameno+2,"blank row 2",IF(D1587=maxgameno+1,"blank row 1",INDEX(FixtureCode!$B$4:$AH$128,MATCH($C1587,FixtureCode!$B$4:$B$128,0),MATCH("G"&amp;D1587&amp;"-T2",FixtureCode!$B$4:$AH$4,0)))))</f>
        <v>-</v>
      </c>
      <c r="G1587" s="12" t="str">
        <f>IF(C1587="-","-",IF(AND(ISNUMBER(Fixture!G1591),ISNUMBER(Fixture!I1591),Fixture!F1591&lt;&gt;"BYE",Fixture!J1591&lt;&gt;"BYE"),"Yes","-"))</f>
        <v>-</v>
      </c>
      <c r="H1587" s="9" t="str">
        <f>IF(G1587="-","-",IF(Fixture!G1591&gt;Fixture!I1591,Settings!$G$7,IF(Fixture!G1591=Fixture!I1591,Settings!$G$8,IF(Fixture!G1591&lt;Fixture!I1591,Settings!$G$9,"-"))))</f>
        <v>-</v>
      </c>
      <c r="I1587" s="13" t="str">
        <f>IF(G1587="-","-",IF(Fixture!I1591&gt;Fixture!G1591,Settings!$G$7,IF(Fixture!I1591=Fixture!G1591,Settings!$G$8,IF(Fixture!I1591&lt;Fixture!G1591,Settings!$G$9,"-"))))</f>
        <v>-</v>
      </c>
    </row>
    <row r="1588" spans="3:9" x14ac:dyDescent="0.25">
      <c r="C1588" s="12" t="str">
        <f t="shared" si="50"/>
        <v>-</v>
      </c>
      <c r="D1588" s="9" t="str">
        <f t="shared" si="51"/>
        <v>-</v>
      </c>
      <c r="E1588" s="9" t="str">
        <f>IF(C1588="-","-",IF(D1588=maxgameno+2,"blank row 2",IF(D1588=maxgameno+1,"blank row 1",INDEX(FixtureCode!$B$4:$AH$128,MATCH($C1588,FixtureCode!$B$4:$B$128,0),MATCH("G"&amp;D1588&amp;"-T1",FixtureCode!$B$4:$AH$4,0)))))</f>
        <v>-</v>
      </c>
      <c r="F1588" s="13" t="str">
        <f>IF(C1588="-","-",IF(D1588=maxgameno+2,"blank row 2",IF(D1588=maxgameno+1,"blank row 1",INDEX(FixtureCode!$B$4:$AH$128,MATCH($C1588,FixtureCode!$B$4:$B$128,0),MATCH("G"&amp;D1588&amp;"-T2",FixtureCode!$B$4:$AH$4,0)))))</f>
        <v>-</v>
      </c>
      <c r="G1588" s="12" t="str">
        <f>IF(C1588="-","-",IF(AND(ISNUMBER(Fixture!G1592),ISNUMBER(Fixture!I1592),Fixture!F1592&lt;&gt;"BYE",Fixture!J1592&lt;&gt;"BYE"),"Yes","-"))</f>
        <v>-</v>
      </c>
      <c r="H1588" s="9" t="str">
        <f>IF(G1588="-","-",IF(Fixture!G1592&gt;Fixture!I1592,Settings!$G$7,IF(Fixture!G1592=Fixture!I1592,Settings!$G$8,IF(Fixture!G1592&lt;Fixture!I1592,Settings!$G$9,"-"))))</f>
        <v>-</v>
      </c>
      <c r="I1588" s="13" t="str">
        <f>IF(G1588="-","-",IF(Fixture!I1592&gt;Fixture!G1592,Settings!$G$7,IF(Fixture!I1592=Fixture!G1592,Settings!$G$8,IF(Fixture!I1592&lt;Fixture!G1592,Settings!$G$9,"-"))))</f>
        <v>-</v>
      </c>
    </row>
    <row r="1589" spans="3:9" x14ac:dyDescent="0.25">
      <c r="C1589" s="12" t="str">
        <f t="shared" si="50"/>
        <v>-</v>
      </c>
      <c r="D1589" s="9" t="str">
        <f t="shared" si="51"/>
        <v>-</v>
      </c>
      <c r="E1589" s="9" t="str">
        <f>IF(C1589="-","-",IF(D1589=maxgameno+2,"blank row 2",IF(D1589=maxgameno+1,"blank row 1",INDEX(FixtureCode!$B$4:$AH$128,MATCH($C1589,FixtureCode!$B$4:$B$128,0),MATCH("G"&amp;D1589&amp;"-T1",FixtureCode!$B$4:$AH$4,0)))))</f>
        <v>-</v>
      </c>
      <c r="F1589" s="13" t="str">
        <f>IF(C1589="-","-",IF(D1589=maxgameno+2,"blank row 2",IF(D1589=maxgameno+1,"blank row 1",INDEX(FixtureCode!$B$4:$AH$128,MATCH($C1589,FixtureCode!$B$4:$B$128,0),MATCH("G"&amp;D1589&amp;"-T2",FixtureCode!$B$4:$AH$4,0)))))</f>
        <v>-</v>
      </c>
      <c r="G1589" s="12" t="str">
        <f>IF(C1589="-","-",IF(AND(ISNUMBER(Fixture!G1593),ISNUMBER(Fixture!I1593),Fixture!F1593&lt;&gt;"BYE",Fixture!J1593&lt;&gt;"BYE"),"Yes","-"))</f>
        <v>-</v>
      </c>
      <c r="H1589" s="9" t="str">
        <f>IF(G1589="-","-",IF(Fixture!G1593&gt;Fixture!I1593,Settings!$G$7,IF(Fixture!G1593=Fixture!I1593,Settings!$G$8,IF(Fixture!G1593&lt;Fixture!I1593,Settings!$G$9,"-"))))</f>
        <v>-</v>
      </c>
      <c r="I1589" s="13" t="str">
        <f>IF(G1589="-","-",IF(Fixture!I1593&gt;Fixture!G1593,Settings!$G$7,IF(Fixture!I1593=Fixture!G1593,Settings!$G$8,IF(Fixture!I1593&lt;Fixture!G1593,Settings!$G$9,"-"))))</f>
        <v>-</v>
      </c>
    </row>
    <row r="1590" spans="3:9" x14ac:dyDescent="0.25">
      <c r="C1590" s="12" t="str">
        <f t="shared" si="50"/>
        <v>-</v>
      </c>
      <c r="D1590" s="9" t="str">
        <f t="shared" si="51"/>
        <v>-</v>
      </c>
      <c r="E1590" s="9" t="str">
        <f>IF(C1590="-","-",IF(D1590=maxgameno+2,"blank row 2",IF(D1590=maxgameno+1,"blank row 1",INDEX(FixtureCode!$B$4:$AH$128,MATCH($C1590,FixtureCode!$B$4:$B$128,0),MATCH("G"&amp;D1590&amp;"-T1",FixtureCode!$B$4:$AH$4,0)))))</f>
        <v>-</v>
      </c>
      <c r="F1590" s="13" t="str">
        <f>IF(C1590="-","-",IF(D1590=maxgameno+2,"blank row 2",IF(D1590=maxgameno+1,"blank row 1",INDEX(FixtureCode!$B$4:$AH$128,MATCH($C1590,FixtureCode!$B$4:$B$128,0),MATCH("G"&amp;D1590&amp;"-T2",FixtureCode!$B$4:$AH$4,0)))))</f>
        <v>-</v>
      </c>
      <c r="G1590" s="12" t="str">
        <f>IF(C1590="-","-",IF(AND(ISNUMBER(Fixture!G1594),ISNUMBER(Fixture!I1594),Fixture!F1594&lt;&gt;"BYE",Fixture!J1594&lt;&gt;"BYE"),"Yes","-"))</f>
        <v>-</v>
      </c>
      <c r="H1590" s="9" t="str">
        <f>IF(G1590="-","-",IF(Fixture!G1594&gt;Fixture!I1594,Settings!$G$7,IF(Fixture!G1594=Fixture!I1594,Settings!$G$8,IF(Fixture!G1594&lt;Fixture!I1594,Settings!$G$9,"-"))))</f>
        <v>-</v>
      </c>
      <c r="I1590" s="13" t="str">
        <f>IF(G1590="-","-",IF(Fixture!I1594&gt;Fixture!G1594,Settings!$G$7,IF(Fixture!I1594=Fixture!G1594,Settings!$G$8,IF(Fixture!I1594&lt;Fixture!G1594,Settings!$G$9,"-"))))</f>
        <v>-</v>
      </c>
    </row>
    <row r="1591" spans="3:9" x14ac:dyDescent="0.25">
      <c r="C1591" s="12" t="str">
        <f t="shared" si="50"/>
        <v>-</v>
      </c>
      <c r="D1591" s="9" t="str">
        <f t="shared" si="51"/>
        <v>-</v>
      </c>
      <c r="E1591" s="9" t="str">
        <f>IF(C1591="-","-",IF(D1591=maxgameno+2,"blank row 2",IF(D1591=maxgameno+1,"blank row 1",INDEX(FixtureCode!$B$4:$AH$128,MATCH($C1591,FixtureCode!$B$4:$B$128,0),MATCH("G"&amp;D1591&amp;"-T1",FixtureCode!$B$4:$AH$4,0)))))</f>
        <v>-</v>
      </c>
      <c r="F1591" s="13" t="str">
        <f>IF(C1591="-","-",IF(D1591=maxgameno+2,"blank row 2",IF(D1591=maxgameno+1,"blank row 1",INDEX(FixtureCode!$B$4:$AH$128,MATCH($C1591,FixtureCode!$B$4:$B$128,0),MATCH("G"&amp;D1591&amp;"-T2",FixtureCode!$B$4:$AH$4,0)))))</f>
        <v>-</v>
      </c>
      <c r="G1591" s="12" t="str">
        <f>IF(C1591="-","-",IF(AND(ISNUMBER(Fixture!G1595),ISNUMBER(Fixture!I1595),Fixture!F1595&lt;&gt;"BYE",Fixture!J1595&lt;&gt;"BYE"),"Yes","-"))</f>
        <v>-</v>
      </c>
      <c r="H1591" s="9" t="str">
        <f>IF(G1591="-","-",IF(Fixture!G1595&gt;Fixture!I1595,Settings!$G$7,IF(Fixture!G1595=Fixture!I1595,Settings!$G$8,IF(Fixture!G1595&lt;Fixture!I1595,Settings!$G$9,"-"))))</f>
        <v>-</v>
      </c>
      <c r="I1591" s="13" t="str">
        <f>IF(G1591="-","-",IF(Fixture!I1595&gt;Fixture!G1595,Settings!$G$7,IF(Fixture!I1595=Fixture!G1595,Settings!$G$8,IF(Fixture!I1595&lt;Fixture!G1595,Settings!$G$9,"-"))))</f>
        <v>-</v>
      </c>
    </row>
    <row r="1592" spans="3:9" x14ac:dyDescent="0.25">
      <c r="C1592" s="12" t="str">
        <f t="shared" si="50"/>
        <v>-</v>
      </c>
      <c r="D1592" s="9" t="str">
        <f t="shared" si="51"/>
        <v>-</v>
      </c>
      <c r="E1592" s="9" t="str">
        <f>IF(C1592="-","-",IF(D1592=maxgameno+2,"blank row 2",IF(D1592=maxgameno+1,"blank row 1",INDEX(FixtureCode!$B$4:$AH$128,MATCH($C1592,FixtureCode!$B$4:$B$128,0),MATCH("G"&amp;D1592&amp;"-T1",FixtureCode!$B$4:$AH$4,0)))))</f>
        <v>-</v>
      </c>
      <c r="F1592" s="13" t="str">
        <f>IF(C1592="-","-",IF(D1592=maxgameno+2,"blank row 2",IF(D1592=maxgameno+1,"blank row 1",INDEX(FixtureCode!$B$4:$AH$128,MATCH($C1592,FixtureCode!$B$4:$B$128,0),MATCH("G"&amp;D1592&amp;"-T2",FixtureCode!$B$4:$AH$4,0)))))</f>
        <v>-</v>
      </c>
      <c r="G1592" s="12" t="str">
        <f>IF(C1592="-","-",IF(AND(ISNUMBER(Fixture!G1596),ISNUMBER(Fixture!I1596),Fixture!F1596&lt;&gt;"BYE",Fixture!J1596&lt;&gt;"BYE"),"Yes","-"))</f>
        <v>-</v>
      </c>
      <c r="H1592" s="9" t="str">
        <f>IF(G1592="-","-",IF(Fixture!G1596&gt;Fixture!I1596,Settings!$G$7,IF(Fixture!G1596=Fixture!I1596,Settings!$G$8,IF(Fixture!G1596&lt;Fixture!I1596,Settings!$G$9,"-"))))</f>
        <v>-</v>
      </c>
      <c r="I1592" s="13" t="str">
        <f>IF(G1592="-","-",IF(Fixture!I1596&gt;Fixture!G1596,Settings!$G$7,IF(Fixture!I1596=Fixture!G1596,Settings!$G$8,IF(Fixture!I1596&lt;Fixture!G1596,Settings!$G$9,"-"))))</f>
        <v>-</v>
      </c>
    </row>
    <row r="1593" spans="3:9" x14ac:dyDescent="0.25">
      <c r="C1593" s="12" t="str">
        <f t="shared" si="50"/>
        <v>-</v>
      </c>
      <c r="D1593" s="9" t="str">
        <f t="shared" si="51"/>
        <v>-</v>
      </c>
      <c r="E1593" s="9" t="str">
        <f>IF(C1593="-","-",IF(D1593=maxgameno+2,"blank row 2",IF(D1593=maxgameno+1,"blank row 1",INDEX(FixtureCode!$B$4:$AH$128,MATCH($C1593,FixtureCode!$B$4:$B$128,0),MATCH("G"&amp;D1593&amp;"-T1",FixtureCode!$B$4:$AH$4,0)))))</f>
        <v>-</v>
      </c>
      <c r="F1593" s="13" t="str">
        <f>IF(C1593="-","-",IF(D1593=maxgameno+2,"blank row 2",IF(D1593=maxgameno+1,"blank row 1",INDEX(FixtureCode!$B$4:$AH$128,MATCH($C1593,FixtureCode!$B$4:$B$128,0),MATCH("G"&amp;D1593&amp;"-T2",FixtureCode!$B$4:$AH$4,0)))))</f>
        <v>-</v>
      </c>
      <c r="G1593" s="12" t="str">
        <f>IF(C1593="-","-",IF(AND(ISNUMBER(Fixture!G1597),ISNUMBER(Fixture!I1597),Fixture!F1597&lt;&gt;"BYE",Fixture!J1597&lt;&gt;"BYE"),"Yes","-"))</f>
        <v>-</v>
      </c>
      <c r="H1593" s="9" t="str">
        <f>IF(G1593="-","-",IF(Fixture!G1597&gt;Fixture!I1597,Settings!$G$7,IF(Fixture!G1597=Fixture!I1597,Settings!$G$8,IF(Fixture!G1597&lt;Fixture!I1597,Settings!$G$9,"-"))))</f>
        <v>-</v>
      </c>
      <c r="I1593" s="13" t="str">
        <f>IF(G1593="-","-",IF(Fixture!I1597&gt;Fixture!G1597,Settings!$G$7,IF(Fixture!I1597=Fixture!G1597,Settings!$G$8,IF(Fixture!I1597&lt;Fixture!G1597,Settings!$G$9,"-"))))</f>
        <v>-</v>
      </c>
    </row>
    <row r="1594" spans="3:9" x14ac:dyDescent="0.25">
      <c r="C1594" s="12" t="str">
        <f t="shared" si="50"/>
        <v>-</v>
      </c>
      <c r="D1594" s="9" t="str">
        <f t="shared" si="51"/>
        <v>-</v>
      </c>
      <c r="E1594" s="9" t="str">
        <f>IF(C1594="-","-",IF(D1594=maxgameno+2,"blank row 2",IF(D1594=maxgameno+1,"blank row 1",INDEX(FixtureCode!$B$4:$AH$128,MATCH($C1594,FixtureCode!$B$4:$B$128,0),MATCH("G"&amp;D1594&amp;"-T1",FixtureCode!$B$4:$AH$4,0)))))</f>
        <v>-</v>
      </c>
      <c r="F1594" s="13" t="str">
        <f>IF(C1594="-","-",IF(D1594=maxgameno+2,"blank row 2",IF(D1594=maxgameno+1,"blank row 1",INDEX(FixtureCode!$B$4:$AH$128,MATCH($C1594,FixtureCode!$B$4:$B$128,0),MATCH("G"&amp;D1594&amp;"-T2",FixtureCode!$B$4:$AH$4,0)))))</f>
        <v>-</v>
      </c>
      <c r="G1594" s="12" t="str">
        <f>IF(C1594="-","-",IF(AND(ISNUMBER(Fixture!G1598),ISNUMBER(Fixture!I1598),Fixture!F1598&lt;&gt;"BYE",Fixture!J1598&lt;&gt;"BYE"),"Yes","-"))</f>
        <v>-</v>
      </c>
      <c r="H1594" s="9" t="str">
        <f>IF(G1594="-","-",IF(Fixture!G1598&gt;Fixture!I1598,Settings!$G$7,IF(Fixture!G1598=Fixture!I1598,Settings!$G$8,IF(Fixture!G1598&lt;Fixture!I1598,Settings!$G$9,"-"))))</f>
        <v>-</v>
      </c>
      <c r="I1594" s="13" t="str">
        <f>IF(G1594="-","-",IF(Fixture!I1598&gt;Fixture!G1598,Settings!$G$7,IF(Fixture!I1598=Fixture!G1598,Settings!$G$8,IF(Fixture!I1598&lt;Fixture!G1598,Settings!$G$9,"-"))))</f>
        <v>-</v>
      </c>
    </row>
    <row r="1595" spans="3:9" x14ac:dyDescent="0.25">
      <c r="C1595" s="12" t="str">
        <f t="shared" si="50"/>
        <v>-</v>
      </c>
      <c r="D1595" s="9" t="str">
        <f t="shared" si="51"/>
        <v>-</v>
      </c>
      <c r="E1595" s="9" t="str">
        <f>IF(C1595="-","-",IF(D1595=maxgameno+2,"blank row 2",IF(D1595=maxgameno+1,"blank row 1",INDEX(FixtureCode!$B$4:$AH$128,MATCH($C1595,FixtureCode!$B$4:$B$128,0),MATCH("G"&amp;D1595&amp;"-T1",FixtureCode!$B$4:$AH$4,0)))))</f>
        <v>-</v>
      </c>
      <c r="F1595" s="13" t="str">
        <f>IF(C1595="-","-",IF(D1595=maxgameno+2,"blank row 2",IF(D1595=maxgameno+1,"blank row 1",INDEX(FixtureCode!$B$4:$AH$128,MATCH($C1595,FixtureCode!$B$4:$B$128,0),MATCH("G"&amp;D1595&amp;"-T2",FixtureCode!$B$4:$AH$4,0)))))</f>
        <v>-</v>
      </c>
      <c r="G1595" s="12" t="str">
        <f>IF(C1595="-","-",IF(AND(ISNUMBER(Fixture!G1599),ISNUMBER(Fixture!I1599),Fixture!F1599&lt;&gt;"BYE",Fixture!J1599&lt;&gt;"BYE"),"Yes","-"))</f>
        <v>-</v>
      </c>
      <c r="H1595" s="9" t="str">
        <f>IF(G1595="-","-",IF(Fixture!G1599&gt;Fixture!I1599,Settings!$G$7,IF(Fixture!G1599=Fixture!I1599,Settings!$G$8,IF(Fixture!G1599&lt;Fixture!I1599,Settings!$G$9,"-"))))</f>
        <v>-</v>
      </c>
      <c r="I1595" s="13" t="str">
        <f>IF(G1595="-","-",IF(Fixture!I1599&gt;Fixture!G1599,Settings!$G$7,IF(Fixture!I1599=Fixture!G1599,Settings!$G$8,IF(Fixture!I1599&lt;Fixture!G1599,Settings!$G$9,"-"))))</f>
        <v>-</v>
      </c>
    </row>
    <row r="1596" spans="3:9" x14ac:dyDescent="0.25">
      <c r="C1596" s="12" t="str">
        <f t="shared" si="50"/>
        <v>-</v>
      </c>
      <c r="D1596" s="9" t="str">
        <f t="shared" si="51"/>
        <v>-</v>
      </c>
      <c r="E1596" s="9" t="str">
        <f>IF(C1596="-","-",IF(D1596=maxgameno+2,"blank row 2",IF(D1596=maxgameno+1,"blank row 1",INDEX(FixtureCode!$B$4:$AH$128,MATCH($C1596,FixtureCode!$B$4:$B$128,0),MATCH("G"&amp;D1596&amp;"-T1",FixtureCode!$B$4:$AH$4,0)))))</f>
        <v>-</v>
      </c>
      <c r="F1596" s="13" t="str">
        <f>IF(C1596="-","-",IF(D1596=maxgameno+2,"blank row 2",IF(D1596=maxgameno+1,"blank row 1",INDEX(FixtureCode!$B$4:$AH$128,MATCH($C1596,FixtureCode!$B$4:$B$128,0),MATCH("G"&amp;D1596&amp;"-T2",FixtureCode!$B$4:$AH$4,0)))))</f>
        <v>-</v>
      </c>
      <c r="G1596" s="12" t="str">
        <f>IF(C1596="-","-",IF(AND(ISNUMBER(Fixture!G1600),ISNUMBER(Fixture!I1600),Fixture!F1600&lt;&gt;"BYE",Fixture!J1600&lt;&gt;"BYE"),"Yes","-"))</f>
        <v>-</v>
      </c>
      <c r="H1596" s="9" t="str">
        <f>IF(G1596="-","-",IF(Fixture!G1600&gt;Fixture!I1600,Settings!$G$7,IF(Fixture!G1600=Fixture!I1600,Settings!$G$8,IF(Fixture!G1600&lt;Fixture!I1600,Settings!$G$9,"-"))))</f>
        <v>-</v>
      </c>
      <c r="I1596" s="13" t="str">
        <f>IF(G1596="-","-",IF(Fixture!I1600&gt;Fixture!G1600,Settings!$G$7,IF(Fixture!I1600=Fixture!G1600,Settings!$G$8,IF(Fixture!I1600&lt;Fixture!G1600,Settings!$G$9,"-"))))</f>
        <v>-</v>
      </c>
    </row>
    <row r="1597" spans="3:9" x14ac:dyDescent="0.25">
      <c r="C1597" s="12" t="str">
        <f t="shared" si="50"/>
        <v>-</v>
      </c>
      <c r="D1597" s="9" t="str">
        <f t="shared" si="51"/>
        <v>-</v>
      </c>
      <c r="E1597" s="9" t="str">
        <f>IF(C1597="-","-",IF(D1597=maxgameno+2,"blank row 2",IF(D1597=maxgameno+1,"blank row 1",INDEX(FixtureCode!$B$4:$AH$128,MATCH($C1597,FixtureCode!$B$4:$B$128,0),MATCH("G"&amp;D1597&amp;"-T1",FixtureCode!$B$4:$AH$4,0)))))</f>
        <v>-</v>
      </c>
      <c r="F1597" s="13" t="str">
        <f>IF(C1597="-","-",IF(D1597=maxgameno+2,"blank row 2",IF(D1597=maxgameno+1,"blank row 1",INDEX(FixtureCode!$B$4:$AH$128,MATCH($C1597,FixtureCode!$B$4:$B$128,0),MATCH("G"&amp;D1597&amp;"-T2",FixtureCode!$B$4:$AH$4,0)))))</f>
        <v>-</v>
      </c>
      <c r="G1597" s="12" t="str">
        <f>IF(C1597="-","-",IF(AND(ISNUMBER(Fixture!G1601),ISNUMBER(Fixture!I1601),Fixture!F1601&lt;&gt;"BYE",Fixture!J1601&lt;&gt;"BYE"),"Yes","-"))</f>
        <v>-</v>
      </c>
      <c r="H1597" s="9" t="str">
        <f>IF(G1597="-","-",IF(Fixture!G1601&gt;Fixture!I1601,Settings!$G$7,IF(Fixture!G1601=Fixture!I1601,Settings!$G$8,IF(Fixture!G1601&lt;Fixture!I1601,Settings!$G$9,"-"))))</f>
        <v>-</v>
      </c>
      <c r="I1597" s="13" t="str">
        <f>IF(G1597="-","-",IF(Fixture!I1601&gt;Fixture!G1601,Settings!$G$7,IF(Fixture!I1601=Fixture!G1601,Settings!$G$8,IF(Fixture!I1601&lt;Fixture!G1601,Settings!$G$9,"-"))))</f>
        <v>-</v>
      </c>
    </row>
    <row r="1598" spans="3:9" x14ac:dyDescent="0.25">
      <c r="C1598" s="12" t="str">
        <f t="shared" si="50"/>
        <v>-</v>
      </c>
      <c r="D1598" s="9" t="str">
        <f t="shared" si="51"/>
        <v>-</v>
      </c>
      <c r="E1598" s="9" t="str">
        <f>IF(C1598="-","-",IF(D1598=maxgameno+2,"blank row 2",IF(D1598=maxgameno+1,"blank row 1",INDEX(FixtureCode!$B$4:$AH$128,MATCH($C1598,FixtureCode!$B$4:$B$128,0),MATCH("G"&amp;D1598&amp;"-T1",FixtureCode!$B$4:$AH$4,0)))))</f>
        <v>-</v>
      </c>
      <c r="F1598" s="13" t="str">
        <f>IF(C1598="-","-",IF(D1598=maxgameno+2,"blank row 2",IF(D1598=maxgameno+1,"blank row 1",INDEX(FixtureCode!$B$4:$AH$128,MATCH($C1598,FixtureCode!$B$4:$B$128,0),MATCH("G"&amp;D1598&amp;"-T2",FixtureCode!$B$4:$AH$4,0)))))</f>
        <v>-</v>
      </c>
      <c r="G1598" s="12" t="str">
        <f>IF(C1598="-","-",IF(AND(ISNUMBER(Fixture!G1602),ISNUMBER(Fixture!I1602),Fixture!F1602&lt;&gt;"BYE",Fixture!J1602&lt;&gt;"BYE"),"Yes","-"))</f>
        <v>-</v>
      </c>
      <c r="H1598" s="9" t="str">
        <f>IF(G1598="-","-",IF(Fixture!G1602&gt;Fixture!I1602,Settings!$G$7,IF(Fixture!G1602=Fixture!I1602,Settings!$G$8,IF(Fixture!G1602&lt;Fixture!I1602,Settings!$G$9,"-"))))</f>
        <v>-</v>
      </c>
      <c r="I1598" s="13" t="str">
        <f>IF(G1598="-","-",IF(Fixture!I1602&gt;Fixture!G1602,Settings!$G$7,IF(Fixture!I1602=Fixture!G1602,Settings!$G$8,IF(Fixture!I1602&lt;Fixture!G1602,Settings!$G$9,"-"))))</f>
        <v>-</v>
      </c>
    </row>
    <row r="1599" spans="3:9" x14ac:dyDescent="0.25">
      <c r="C1599" s="12" t="str">
        <f t="shared" si="50"/>
        <v>-</v>
      </c>
      <c r="D1599" s="9" t="str">
        <f t="shared" si="51"/>
        <v>-</v>
      </c>
      <c r="E1599" s="9" t="str">
        <f>IF(C1599="-","-",IF(D1599=maxgameno+2,"blank row 2",IF(D1599=maxgameno+1,"blank row 1",INDEX(FixtureCode!$B$4:$AH$128,MATCH($C1599,FixtureCode!$B$4:$B$128,0),MATCH("G"&amp;D1599&amp;"-T1",FixtureCode!$B$4:$AH$4,0)))))</f>
        <v>-</v>
      </c>
      <c r="F1599" s="13" t="str">
        <f>IF(C1599="-","-",IF(D1599=maxgameno+2,"blank row 2",IF(D1599=maxgameno+1,"blank row 1",INDEX(FixtureCode!$B$4:$AH$128,MATCH($C1599,FixtureCode!$B$4:$B$128,0),MATCH("G"&amp;D1599&amp;"-T2",FixtureCode!$B$4:$AH$4,0)))))</f>
        <v>-</v>
      </c>
      <c r="G1599" s="12" t="str">
        <f>IF(C1599="-","-",IF(AND(ISNUMBER(Fixture!G1603),ISNUMBER(Fixture!I1603),Fixture!F1603&lt;&gt;"BYE",Fixture!J1603&lt;&gt;"BYE"),"Yes","-"))</f>
        <v>-</v>
      </c>
      <c r="H1599" s="9" t="str">
        <f>IF(G1599="-","-",IF(Fixture!G1603&gt;Fixture!I1603,Settings!$G$7,IF(Fixture!G1603=Fixture!I1603,Settings!$G$8,IF(Fixture!G1603&lt;Fixture!I1603,Settings!$G$9,"-"))))</f>
        <v>-</v>
      </c>
      <c r="I1599" s="13" t="str">
        <f>IF(G1599="-","-",IF(Fixture!I1603&gt;Fixture!G1603,Settings!$G$7,IF(Fixture!I1603=Fixture!G1603,Settings!$G$8,IF(Fixture!I1603&lt;Fixture!G1603,Settings!$G$9,"-"))))</f>
        <v>-</v>
      </c>
    </row>
    <row r="1600" spans="3:9" x14ac:dyDescent="0.25">
      <c r="C1600" s="12" t="str">
        <f t="shared" si="50"/>
        <v>-</v>
      </c>
      <c r="D1600" s="9" t="str">
        <f t="shared" si="51"/>
        <v>-</v>
      </c>
      <c r="E1600" s="9" t="str">
        <f>IF(C1600="-","-",IF(D1600=maxgameno+2,"blank row 2",IF(D1600=maxgameno+1,"blank row 1",INDEX(FixtureCode!$B$4:$AH$128,MATCH($C1600,FixtureCode!$B$4:$B$128,0),MATCH("G"&amp;D1600&amp;"-T1",FixtureCode!$B$4:$AH$4,0)))))</f>
        <v>-</v>
      </c>
      <c r="F1600" s="13" t="str">
        <f>IF(C1600="-","-",IF(D1600=maxgameno+2,"blank row 2",IF(D1600=maxgameno+1,"blank row 1",INDEX(FixtureCode!$B$4:$AH$128,MATCH($C1600,FixtureCode!$B$4:$B$128,0),MATCH("G"&amp;D1600&amp;"-T2",FixtureCode!$B$4:$AH$4,0)))))</f>
        <v>-</v>
      </c>
      <c r="G1600" s="12" t="str">
        <f>IF(C1600="-","-",IF(AND(ISNUMBER(Fixture!G1604),ISNUMBER(Fixture!I1604),Fixture!F1604&lt;&gt;"BYE",Fixture!J1604&lt;&gt;"BYE"),"Yes","-"))</f>
        <v>-</v>
      </c>
      <c r="H1600" s="9" t="str">
        <f>IF(G1600="-","-",IF(Fixture!G1604&gt;Fixture!I1604,Settings!$G$7,IF(Fixture!G1604=Fixture!I1604,Settings!$G$8,IF(Fixture!G1604&lt;Fixture!I1604,Settings!$G$9,"-"))))</f>
        <v>-</v>
      </c>
      <c r="I1600" s="13" t="str">
        <f>IF(G1600="-","-",IF(Fixture!I1604&gt;Fixture!G1604,Settings!$G$7,IF(Fixture!I1604=Fixture!G1604,Settings!$G$8,IF(Fixture!I1604&lt;Fixture!G1604,Settings!$G$9,"-"))))</f>
        <v>-</v>
      </c>
    </row>
    <row r="1601" spans="3:9" x14ac:dyDescent="0.25">
      <c r="C1601" s="12" t="str">
        <f t="shared" si="50"/>
        <v>-</v>
      </c>
      <c r="D1601" s="9" t="str">
        <f t="shared" si="51"/>
        <v>-</v>
      </c>
      <c r="E1601" s="9" t="str">
        <f>IF(C1601="-","-",IF(D1601=maxgameno+2,"blank row 2",IF(D1601=maxgameno+1,"blank row 1",INDEX(FixtureCode!$B$4:$AH$128,MATCH($C1601,FixtureCode!$B$4:$B$128,0),MATCH("G"&amp;D1601&amp;"-T1",FixtureCode!$B$4:$AH$4,0)))))</f>
        <v>-</v>
      </c>
      <c r="F1601" s="13" t="str">
        <f>IF(C1601="-","-",IF(D1601=maxgameno+2,"blank row 2",IF(D1601=maxgameno+1,"blank row 1",INDEX(FixtureCode!$B$4:$AH$128,MATCH($C1601,FixtureCode!$B$4:$B$128,0),MATCH("G"&amp;D1601&amp;"-T2",FixtureCode!$B$4:$AH$4,0)))))</f>
        <v>-</v>
      </c>
      <c r="G1601" s="12" t="str">
        <f>IF(C1601="-","-",IF(AND(ISNUMBER(Fixture!G1605),ISNUMBER(Fixture!I1605),Fixture!F1605&lt;&gt;"BYE",Fixture!J1605&lt;&gt;"BYE"),"Yes","-"))</f>
        <v>-</v>
      </c>
      <c r="H1601" s="9" t="str">
        <f>IF(G1601="-","-",IF(Fixture!G1605&gt;Fixture!I1605,Settings!$G$7,IF(Fixture!G1605=Fixture!I1605,Settings!$G$8,IF(Fixture!G1605&lt;Fixture!I1605,Settings!$G$9,"-"))))</f>
        <v>-</v>
      </c>
      <c r="I1601" s="13" t="str">
        <f>IF(G1601="-","-",IF(Fixture!I1605&gt;Fixture!G1605,Settings!$G$7,IF(Fixture!I1605=Fixture!G1605,Settings!$G$8,IF(Fixture!I1605&lt;Fixture!G1605,Settings!$G$9,"-"))))</f>
        <v>-</v>
      </c>
    </row>
    <row r="1602" spans="3:9" x14ac:dyDescent="0.25">
      <c r="C1602" s="12" t="str">
        <f t="shared" si="50"/>
        <v>-</v>
      </c>
      <c r="D1602" s="9" t="str">
        <f t="shared" si="51"/>
        <v>-</v>
      </c>
      <c r="E1602" s="9" t="str">
        <f>IF(C1602="-","-",IF(D1602=maxgameno+2,"blank row 2",IF(D1602=maxgameno+1,"blank row 1",INDEX(FixtureCode!$B$4:$AH$128,MATCH($C1602,FixtureCode!$B$4:$B$128,0),MATCH("G"&amp;D1602&amp;"-T1",FixtureCode!$B$4:$AH$4,0)))))</f>
        <v>-</v>
      </c>
      <c r="F1602" s="13" t="str">
        <f>IF(C1602="-","-",IF(D1602=maxgameno+2,"blank row 2",IF(D1602=maxgameno+1,"blank row 1",INDEX(FixtureCode!$B$4:$AH$128,MATCH($C1602,FixtureCode!$B$4:$B$128,0),MATCH("G"&amp;D1602&amp;"-T2",FixtureCode!$B$4:$AH$4,0)))))</f>
        <v>-</v>
      </c>
      <c r="G1602" s="12" t="str">
        <f>IF(C1602="-","-",IF(AND(ISNUMBER(Fixture!G1606),ISNUMBER(Fixture!I1606),Fixture!F1606&lt;&gt;"BYE",Fixture!J1606&lt;&gt;"BYE"),"Yes","-"))</f>
        <v>-</v>
      </c>
      <c r="H1602" s="9" t="str">
        <f>IF(G1602="-","-",IF(Fixture!G1606&gt;Fixture!I1606,Settings!$G$7,IF(Fixture!G1606=Fixture!I1606,Settings!$G$8,IF(Fixture!G1606&lt;Fixture!I1606,Settings!$G$9,"-"))))</f>
        <v>-</v>
      </c>
      <c r="I1602" s="13" t="str">
        <f>IF(G1602="-","-",IF(Fixture!I1606&gt;Fixture!G1606,Settings!$G$7,IF(Fixture!I1606=Fixture!G1606,Settings!$G$8,IF(Fixture!I1606&lt;Fixture!G1606,Settings!$G$9,"-"))))</f>
        <v>-</v>
      </c>
    </row>
    <row r="1603" spans="3:9" x14ac:dyDescent="0.25">
      <c r="C1603" s="12" t="str">
        <f t="shared" si="50"/>
        <v>-</v>
      </c>
      <c r="D1603" s="9" t="str">
        <f t="shared" si="51"/>
        <v>-</v>
      </c>
      <c r="E1603" s="9" t="str">
        <f>IF(C1603="-","-",IF(D1603=maxgameno+2,"blank row 2",IF(D1603=maxgameno+1,"blank row 1",INDEX(FixtureCode!$B$4:$AH$128,MATCH($C1603,FixtureCode!$B$4:$B$128,0),MATCH("G"&amp;D1603&amp;"-T1",FixtureCode!$B$4:$AH$4,0)))))</f>
        <v>-</v>
      </c>
      <c r="F1603" s="13" t="str">
        <f>IF(C1603="-","-",IF(D1603=maxgameno+2,"blank row 2",IF(D1603=maxgameno+1,"blank row 1",INDEX(FixtureCode!$B$4:$AH$128,MATCH($C1603,FixtureCode!$B$4:$B$128,0),MATCH("G"&amp;D1603&amp;"-T2",FixtureCode!$B$4:$AH$4,0)))))</f>
        <v>-</v>
      </c>
      <c r="G1603" s="12" t="str">
        <f>IF(C1603="-","-",IF(AND(ISNUMBER(Fixture!G1607),ISNUMBER(Fixture!I1607),Fixture!F1607&lt;&gt;"BYE",Fixture!J1607&lt;&gt;"BYE"),"Yes","-"))</f>
        <v>-</v>
      </c>
      <c r="H1603" s="9" t="str">
        <f>IF(G1603="-","-",IF(Fixture!G1607&gt;Fixture!I1607,Settings!$G$7,IF(Fixture!G1607=Fixture!I1607,Settings!$G$8,IF(Fixture!G1607&lt;Fixture!I1607,Settings!$G$9,"-"))))</f>
        <v>-</v>
      </c>
      <c r="I1603" s="13" t="str">
        <f>IF(G1603="-","-",IF(Fixture!I1607&gt;Fixture!G1607,Settings!$G$7,IF(Fixture!I1607=Fixture!G1607,Settings!$G$8,IF(Fixture!I1607&lt;Fixture!G1607,Settings!$G$9,"-"))))</f>
        <v>-</v>
      </c>
    </row>
    <row r="1604" spans="3:9" x14ac:dyDescent="0.25">
      <c r="C1604" s="12" t="str">
        <f t="shared" si="50"/>
        <v>-</v>
      </c>
      <c r="D1604" s="9" t="str">
        <f t="shared" si="51"/>
        <v>-</v>
      </c>
      <c r="E1604" s="9" t="str">
        <f>IF(C1604="-","-",IF(D1604=maxgameno+2,"blank row 2",IF(D1604=maxgameno+1,"blank row 1",INDEX(FixtureCode!$B$4:$AH$128,MATCH($C1604,FixtureCode!$B$4:$B$128,0),MATCH("G"&amp;D1604&amp;"-T1",FixtureCode!$B$4:$AH$4,0)))))</f>
        <v>-</v>
      </c>
      <c r="F1604" s="13" t="str">
        <f>IF(C1604="-","-",IF(D1604=maxgameno+2,"blank row 2",IF(D1604=maxgameno+1,"blank row 1",INDEX(FixtureCode!$B$4:$AH$128,MATCH($C1604,FixtureCode!$B$4:$B$128,0),MATCH("G"&amp;D1604&amp;"-T2",FixtureCode!$B$4:$AH$4,0)))))</f>
        <v>-</v>
      </c>
      <c r="G1604" s="12" t="str">
        <f>IF(C1604="-","-",IF(AND(ISNUMBER(Fixture!G1608),ISNUMBER(Fixture!I1608),Fixture!F1608&lt;&gt;"BYE",Fixture!J1608&lt;&gt;"BYE"),"Yes","-"))</f>
        <v>-</v>
      </c>
      <c r="H1604" s="9" t="str">
        <f>IF(G1604="-","-",IF(Fixture!G1608&gt;Fixture!I1608,Settings!$G$7,IF(Fixture!G1608=Fixture!I1608,Settings!$G$8,IF(Fixture!G1608&lt;Fixture!I1608,Settings!$G$9,"-"))))</f>
        <v>-</v>
      </c>
      <c r="I1604" s="13" t="str">
        <f>IF(G1604="-","-",IF(Fixture!I1608&gt;Fixture!G1608,Settings!$G$7,IF(Fixture!I1608=Fixture!G1608,Settings!$G$8,IF(Fixture!I1608&lt;Fixture!G1608,Settings!$G$9,"-"))))</f>
        <v>-</v>
      </c>
    </row>
    <row r="1605" spans="3:9" x14ac:dyDescent="0.25">
      <c r="C1605" s="12" t="str">
        <f t="shared" si="50"/>
        <v>-</v>
      </c>
      <c r="D1605" s="9" t="str">
        <f t="shared" si="51"/>
        <v>-</v>
      </c>
      <c r="E1605" s="9" t="str">
        <f>IF(C1605="-","-",IF(D1605=maxgameno+2,"blank row 2",IF(D1605=maxgameno+1,"blank row 1",INDEX(FixtureCode!$B$4:$AH$128,MATCH($C1605,FixtureCode!$B$4:$B$128,0),MATCH("G"&amp;D1605&amp;"-T1",FixtureCode!$B$4:$AH$4,0)))))</f>
        <v>-</v>
      </c>
      <c r="F1605" s="13" t="str">
        <f>IF(C1605="-","-",IF(D1605=maxgameno+2,"blank row 2",IF(D1605=maxgameno+1,"blank row 1",INDEX(FixtureCode!$B$4:$AH$128,MATCH($C1605,FixtureCode!$B$4:$B$128,0),MATCH("G"&amp;D1605&amp;"-T2",FixtureCode!$B$4:$AH$4,0)))))</f>
        <v>-</v>
      </c>
      <c r="G1605" s="12" t="str">
        <f>IF(C1605="-","-",IF(AND(ISNUMBER(Fixture!G1609),ISNUMBER(Fixture!I1609),Fixture!F1609&lt;&gt;"BYE",Fixture!J1609&lt;&gt;"BYE"),"Yes","-"))</f>
        <v>-</v>
      </c>
      <c r="H1605" s="9" t="str">
        <f>IF(G1605="-","-",IF(Fixture!G1609&gt;Fixture!I1609,Settings!$G$7,IF(Fixture!G1609=Fixture!I1609,Settings!$G$8,IF(Fixture!G1609&lt;Fixture!I1609,Settings!$G$9,"-"))))</f>
        <v>-</v>
      </c>
      <c r="I1605" s="13" t="str">
        <f>IF(G1605="-","-",IF(Fixture!I1609&gt;Fixture!G1609,Settings!$G$7,IF(Fixture!I1609=Fixture!G1609,Settings!$G$8,IF(Fixture!I1609&lt;Fixture!G1609,Settings!$G$9,"-"))))</f>
        <v>-</v>
      </c>
    </row>
    <row r="1606" spans="3:9" x14ac:dyDescent="0.25">
      <c r="C1606" s="12" t="str">
        <f t="shared" ref="C1606:C1669" si="52">IF(C1605="-","-",IF(D1605+1&lt;=maxgameno+2,C1605,IF(C1605+1&lt;=maxroundno,C1605+1,"-")))</f>
        <v>-</v>
      </c>
      <c r="D1606" s="9" t="str">
        <f t="shared" ref="D1606:D1669" si="53">IF(C1606="-","-",IF(D1605+1&lt;=maxgameno+2,D1605+1,1))</f>
        <v>-</v>
      </c>
      <c r="E1606" s="9" t="str">
        <f>IF(C1606="-","-",IF(D1606=maxgameno+2,"blank row 2",IF(D1606=maxgameno+1,"blank row 1",INDEX(FixtureCode!$B$4:$AH$128,MATCH($C1606,FixtureCode!$B$4:$B$128,0),MATCH("G"&amp;D1606&amp;"-T1",FixtureCode!$B$4:$AH$4,0)))))</f>
        <v>-</v>
      </c>
      <c r="F1606" s="13" t="str">
        <f>IF(C1606="-","-",IF(D1606=maxgameno+2,"blank row 2",IF(D1606=maxgameno+1,"blank row 1",INDEX(FixtureCode!$B$4:$AH$128,MATCH($C1606,FixtureCode!$B$4:$B$128,0),MATCH("G"&amp;D1606&amp;"-T2",FixtureCode!$B$4:$AH$4,0)))))</f>
        <v>-</v>
      </c>
      <c r="G1606" s="12" t="str">
        <f>IF(C1606="-","-",IF(AND(ISNUMBER(Fixture!G1610),ISNUMBER(Fixture!I1610),Fixture!F1610&lt;&gt;"BYE",Fixture!J1610&lt;&gt;"BYE"),"Yes","-"))</f>
        <v>-</v>
      </c>
      <c r="H1606" s="9" t="str">
        <f>IF(G1606="-","-",IF(Fixture!G1610&gt;Fixture!I1610,Settings!$G$7,IF(Fixture!G1610=Fixture!I1610,Settings!$G$8,IF(Fixture!G1610&lt;Fixture!I1610,Settings!$G$9,"-"))))</f>
        <v>-</v>
      </c>
      <c r="I1606" s="13" t="str">
        <f>IF(G1606="-","-",IF(Fixture!I1610&gt;Fixture!G1610,Settings!$G$7,IF(Fixture!I1610=Fixture!G1610,Settings!$G$8,IF(Fixture!I1610&lt;Fixture!G1610,Settings!$G$9,"-"))))</f>
        <v>-</v>
      </c>
    </row>
    <row r="1607" spans="3:9" x14ac:dyDescent="0.25">
      <c r="C1607" s="12" t="str">
        <f t="shared" si="52"/>
        <v>-</v>
      </c>
      <c r="D1607" s="9" t="str">
        <f t="shared" si="53"/>
        <v>-</v>
      </c>
      <c r="E1607" s="9" t="str">
        <f>IF(C1607="-","-",IF(D1607=maxgameno+2,"blank row 2",IF(D1607=maxgameno+1,"blank row 1",INDEX(FixtureCode!$B$4:$AH$128,MATCH($C1607,FixtureCode!$B$4:$B$128,0),MATCH("G"&amp;D1607&amp;"-T1",FixtureCode!$B$4:$AH$4,0)))))</f>
        <v>-</v>
      </c>
      <c r="F1607" s="13" t="str">
        <f>IF(C1607="-","-",IF(D1607=maxgameno+2,"blank row 2",IF(D1607=maxgameno+1,"blank row 1",INDEX(FixtureCode!$B$4:$AH$128,MATCH($C1607,FixtureCode!$B$4:$B$128,0),MATCH("G"&amp;D1607&amp;"-T2",FixtureCode!$B$4:$AH$4,0)))))</f>
        <v>-</v>
      </c>
      <c r="G1607" s="12" t="str">
        <f>IF(C1607="-","-",IF(AND(ISNUMBER(Fixture!G1611),ISNUMBER(Fixture!I1611),Fixture!F1611&lt;&gt;"BYE",Fixture!J1611&lt;&gt;"BYE"),"Yes","-"))</f>
        <v>-</v>
      </c>
      <c r="H1607" s="9" t="str">
        <f>IF(G1607="-","-",IF(Fixture!G1611&gt;Fixture!I1611,Settings!$G$7,IF(Fixture!G1611=Fixture!I1611,Settings!$G$8,IF(Fixture!G1611&lt;Fixture!I1611,Settings!$G$9,"-"))))</f>
        <v>-</v>
      </c>
      <c r="I1607" s="13" t="str">
        <f>IF(G1607="-","-",IF(Fixture!I1611&gt;Fixture!G1611,Settings!$G$7,IF(Fixture!I1611=Fixture!G1611,Settings!$G$8,IF(Fixture!I1611&lt;Fixture!G1611,Settings!$G$9,"-"))))</f>
        <v>-</v>
      </c>
    </row>
    <row r="1608" spans="3:9" x14ac:dyDescent="0.25">
      <c r="C1608" s="12" t="str">
        <f t="shared" si="52"/>
        <v>-</v>
      </c>
      <c r="D1608" s="9" t="str">
        <f t="shared" si="53"/>
        <v>-</v>
      </c>
      <c r="E1608" s="9" t="str">
        <f>IF(C1608="-","-",IF(D1608=maxgameno+2,"blank row 2",IF(D1608=maxgameno+1,"blank row 1",INDEX(FixtureCode!$B$4:$AH$128,MATCH($C1608,FixtureCode!$B$4:$B$128,0),MATCH("G"&amp;D1608&amp;"-T1",FixtureCode!$B$4:$AH$4,0)))))</f>
        <v>-</v>
      </c>
      <c r="F1608" s="13" t="str">
        <f>IF(C1608="-","-",IF(D1608=maxgameno+2,"blank row 2",IF(D1608=maxgameno+1,"blank row 1",INDEX(FixtureCode!$B$4:$AH$128,MATCH($C1608,FixtureCode!$B$4:$B$128,0),MATCH("G"&amp;D1608&amp;"-T2",FixtureCode!$B$4:$AH$4,0)))))</f>
        <v>-</v>
      </c>
      <c r="G1608" s="12" t="str">
        <f>IF(C1608="-","-",IF(AND(ISNUMBER(Fixture!G1612),ISNUMBER(Fixture!I1612),Fixture!F1612&lt;&gt;"BYE",Fixture!J1612&lt;&gt;"BYE"),"Yes","-"))</f>
        <v>-</v>
      </c>
      <c r="H1608" s="9" t="str">
        <f>IF(G1608="-","-",IF(Fixture!G1612&gt;Fixture!I1612,Settings!$G$7,IF(Fixture!G1612=Fixture!I1612,Settings!$G$8,IF(Fixture!G1612&lt;Fixture!I1612,Settings!$G$9,"-"))))</f>
        <v>-</v>
      </c>
      <c r="I1608" s="13" t="str">
        <f>IF(G1608="-","-",IF(Fixture!I1612&gt;Fixture!G1612,Settings!$G$7,IF(Fixture!I1612=Fixture!G1612,Settings!$G$8,IF(Fixture!I1612&lt;Fixture!G1612,Settings!$G$9,"-"))))</f>
        <v>-</v>
      </c>
    </row>
    <row r="1609" spans="3:9" x14ac:dyDescent="0.25">
      <c r="C1609" s="12" t="str">
        <f t="shared" si="52"/>
        <v>-</v>
      </c>
      <c r="D1609" s="9" t="str">
        <f t="shared" si="53"/>
        <v>-</v>
      </c>
      <c r="E1609" s="9" t="str">
        <f>IF(C1609="-","-",IF(D1609=maxgameno+2,"blank row 2",IF(D1609=maxgameno+1,"blank row 1",INDEX(FixtureCode!$B$4:$AH$128,MATCH($C1609,FixtureCode!$B$4:$B$128,0),MATCH("G"&amp;D1609&amp;"-T1",FixtureCode!$B$4:$AH$4,0)))))</f>
        <v>-</v>
      </c>
      <c r="F1609" s="13" t="str">
        <f>IF(C1609="-","-",IF(D1609=maxgameno+2,"blank row 2",IF(D1609=maxgameno+1,"blank row 1",INDEX(FixtureCode!$B$4:$AH$128,MATCH($C1609,FixtureCode!$B$4:$B$128,0),MATCH("G"&amp;D1609&amp;"-T2",FixtureCode!$B$4:$AH$4,0)))))</f>
        <v>-</v>
      </c>
      <c r="G1609" s="12" t="str">
        <f>IF(C1609="-","-",IF(AND(ISNUMBER(Fixture!G1613),ISNUMBER(Fixture!I1613),Fixture!F1613&lt;&gt;"BYE",Fixture!J1613&lt;&gt;"BYE"),"Yes","-"))</f>
        <v>-</v>
      </c>
      <c r="H1609" s="9" t="str">
        <f>IF(G1609="-","-",IF(Fixture!G1613&gt;Fixture!I1613,Settings!$G$7,IF(Fixture!G1613=Fixture!I1613,Settings!$G$8,IF(Fixture!G1613&lt;Fixture!I1613,Settings!$G$9,"-"))))</f>
        <v>-</v>
      </c>
      <c r="I1609" s="13" t="str">
        <f>IF(G1609="-","-",IF(Fixture!I1613&gt;Fixture!G1613,Settings!$G$7,IF(Fixture!I1613=Fixture!G1613,Settings!$G$8,IF(Fixture!I1613&lt;Fixture!G1613,Settings!$G$9,"-"))))</f>
        <v>-</v>
      </c>
    </row>
    <row r="1610" spans="3:9" x14ac:dyDescent="0.25">
      <c r="C1610" s="12" t="str">
        <f t="shared" si="52"/>
        <v>-</v>
      </c>
      <c r="D1610" s="9" t="str">
        <f t="shared" si="53"/>
        <v>-</v>
      </c>
      <c r="E1610" s="9" t="str">
        <f>IF(C1610="-","-",IF(D1610=maxgameno+2,"blank row 2",IF(D1610=maxgameno+1,"blank row 1",INDEX(FixtureCode!$B$4:$AH$128,MATCH($C1610,FixtureCode!$B$4:$B$128,0),MATCH("G"&amp;D1610&amp;"-T1",FixtureCode!$B$4:$AH$4,0)))))</f>
        <v>-</v>
      </c>
      <c r="F1610" s="13" t="str">
        <f>IF(C1610="-","-",IF(D1610=maxgameno+2,"blank row 2",IF(D1610=maxgameno+1,"blank row 1",INDEX(FixtureCode!$B$4:$AH$128,MATCH($C1610,FixtureCode!$B$4:$B$128,0),MATCH("G"&amp;D1610&amp;"-T2",FixtureCode!$B$4:$AH$4,0)))))</f>
        <v>-</v>
      </c>
      <c r="G1610" s="12" t="str">
        <f>IF(C1610="-","-",IF(AND(ISNUMBER(Fixture!G1614),ISNUMBER(Fixture!I1614),Fixture!F1614&lt;&gt;"BYE",Fixture!J1614&lt;&gt;"BYE"),"Yes","-"))</f>
        <v>-</v>
      </c>
      <c r="H1610" s="9" t="str">
        <f>IF(G1610="-","-",IF(Fixture!G1614&gt;Fixture!I1614,Settings!$G$7,IF(Fixture!G1614=Fixture!I1614,Settings!$G$8,IF(Fixture!G1614&lt;Fixture!I1614,Settings!$G$9,"-"))))</f>
        <v>-</v>
      </c>
      <c r="I1610" s="13" t="str">
        <f>IF(G1610="-","-",IF(Fixture!I1614&gt;Fixture!G1614,Settings!$G$7,IF(Fixture!I1614=Fixture!G1614,Settings!$G$8,IF(Fixture!I1614&lt;Fixture!G1614,Settings!$G$9,"-"))))</f>
        <v>-</v>
      </c>
    </row>
    <row r="1611" spans="3:9" x14ac:dyDescent="0.25">
      <c r="C1611" s="12" t="str">
        <f t="shared" si="52"/>
        <v>-</v>
      </c>
      <c r="D1611" s="9" t="str">
        <f t="shared" si="53"/>
        <v>-</v>
      </c>
      <c r="E1611" s="9" t="str">
        <f>IF(C1611="-","-",IF(D1611=maxgameno+2,"blank row 2",IF(D1611=maxgameno+1,"blank row 1",INDEX(FixtureCode!$B$4:$AH$128,MATCH($C1611,FixtureCode!$B$4:$B$128,0),MATCH("G"&amp;D1611&amp;"-T1",FixtureCode!$B$4:$AH$4,0)))))</f>
        <v>-</v>
      </c>
      <c r="F1611" s="13" t="str">
        <f>IF(C1611="-","-",IF(D1611=maxgameno+2,"blank row 2",IF(D1611=maxgameno+1,"blank row 1",INDEX(FixtureCode!$B$4:$AH$128,MATCH($C1611,FixtureCode!$B$4:$B$128,0),MATCH("G"&amp;D1611&amp;"-T2",FixtureCode!$B$4:$AH$4,0)))))</f>
        <v>-</v>
      </c>
      <c r="G1611" s="12" t="str">
        <f>IF(C1611="-","-",IF(AND(ISNUMBER(Fixture!G1615),ISNUMBER(Fixture!I1615),Fixture!F1615&lt;&gt;"BYE",Fixture!J1615&lt;&gt;"BYE"),"Yes","-"))</f>
        <v>-</v>
      </c>
      <c r="H1611" s="9" t="str">
        <f>IF(G1611="-","-",IF(Fixture!G1615&gt;Fixture!I1615,Settings!$G$7,IF(Fixture!G1615=Fixture!I1615,Settings!$G$8,IF(Fixture!G1615&lt;Fixture!I1615,Settings!$G$9,"-"))))</f>
        <v>-</v>
      </c>
      <c r="I1611" s="13" t="str">
        <f>IF(G1611="-","-",IF(Fixture!I1615&gt;Fixture!G1615,Settings!$G$7,IF(Fixture!I1615=Fixture!G1615,Settings!$G$8,IF(Fixture!I1615&lt;Fixture!G1615,Settings!$G$9,"-"))))</f>
        <v>-</v>
      </c>
    </row>
    <row r="1612" spans="3:9" x14ac:dyDescent="0.25">
      <c r="C1612" s="12" t="str">
        <f t="shared" si="52"/>
        <v>-</v>
      </c>
      <c r="D1612" s="9" t="str">
        <f t="shared" si="53"/>
        <v>-</v>
      </c>
      <c r="E1612" s="9" t="str">
        <f>IF(C1612="-","-",IF(D1612=maxgameno+2,"blank row 2",IF(D1612=maxgameno+1,"blank row 1",INDEX(FixtureCode!$B$4:$AH$128,MATCH($C1612,FixtureCode!$B$4:$B$128,0),MATCH("G"&amp;D1612&amp;"-T1",FixtureCode!$B$4:$AH$4,0)))))</f>
        <v>-</v>
      </c>
      <c r="F1612" s="13" t="str">
        <f>IF(C1612="-","-",IF(D1612=maxgameno+2,"blank row 2",IF(D1612=maxgameno+1,"blank row 1",INDEX(FixtureCode!$B$4:$AH$128,MATCH($C1612,FixtureCode!$B$4:$B$128,0),MATCH("G"&amp;D1612&amp;"-T2",FixtureCode!$B$4:$AH$4,0)))))</f>
        <v>-</v>
      </c>
      <c r="G1612" s="12" t="str">
        <f>IF(C1612="-","-",IF(AND(ISNUMBER(Fixture!G1616),ISNUMBER(Fixture!I1616),Fixture!F1616&lt;&gt;"BYE",Fixture!J1616&lt;&gt;"BYE"),"Yes","-"))</f>
        <v>-</v>
      </c>
      <c r="H1612" s="9" t="str">
        <f>IF(G1612="-","-",IF(Fixture!G1616&gt;Fixture!I1616,Settings!$G$7,IF(Fixture!G1616=Fixture!I1616,Settings!$G$8,IF(Fixture!G1616&lt;Fixture!I1616,Settings!$G$9,"-"))))</f>
        <v>-</v>
      </c>
      <c r="I1612" s="13" t="str">
        <f>IF(G1612="-","-",IF(Fixture!I1616&gt;Fixture!G1616,Settings!$G$7,IF(Fixture!I1616=Fixture!G1616,Settings!$G$8,IF(Fixture!I1616&lt;Fixture!G1616,Settings!$G$9,"-"))))</f>
        <v>-</v>
      </c>
    </row>
    <row r="1613" spans="3:9" x14ac:dyDescent="0.25">
      <c r="C1613" s="12" t="str">
        <f t="shared" si="52"/>
        <v>-</v>
      </c>
      <c r="D1613" s="9" t="str">
        <f t="shared" si="53"/>
        <v>-</v>
      </c>
      <c r="E1613" s="9" t="str">
        <f>IF(C1613="-","-",IF(D1613=maxgameno+2,"blank row 2",IF(D1613=maxgameno+1,"blank row 1",INDEX(FixtureCode!$B$4:$AH$128,MATCH($C1613,FixtureCode!$B$4:$B$128,0),MATCH("G"&amp;D1613&amp;"-T1",FixtureCode!$B$4:$AH$4,0)))))</f>
        <v>-</v>
      </c>
      <c r="F1613" s="13" t="str">
        <f>IF(C1613="-","-",IF(D1613=maxgameno+2,"blank row 2",IF(D1613=maxgameno+1,"blank row 1",INDEX(FixtureCode!$B$4:$AH$128,MATCH($C1613,FixtureCode!$B$4:$B$128,0),MATCH("G"&amp;D1613&amp;"-T2",FixtureCode!$B$4:$AH$4,0)))))</f>
        <v>-</v>
      </c>
      <c r="G1613" s="12" t="str">
        <f>IF(C1613="-","-",IF(AND(ISNUMBER(Fixture!G1617),ISNUMBER(Fixture!I1617),Fixture!F1617&lt;&gt;"BYE",Fixture!J1617&lt;&gt;"BYE"),"Yes","-"))</f>
        <v>-</v>
      </c>
      <c r="H1613" s="9" t="str">
        <f>IF(G1613="-","-",IF(Fixture!G1617&gt;Fixture!I1617,Settings!$G$7,IF(Fixture!G1617=Fixture!I1617,Settings!$G$8,IF(Fixture!G1617&lt;Fixture!I1617,Settings!$G$9,"-"))))</f>
        <v>-</v>
      </c>
      <c r="I1613" s="13" t="str">
        <f>IF(G1613="-","-",IF(Fixture!I1617&gt;Fixture!G1617,Settings!$G$7,IF(Fixture!I1617=Fixture!G1617,Settings!$G$8,IF(Fixture!I1617&lt;Fixture!G1617,Settings!$G$9,"-"))))</f>
        <v>-</v>
      </c>
    </row>
    <row r="1614" spans="3:9" x14ac:dyDescent="0.25">
      <c r="C1614" s="12" t="str">
        <f t="shared" si="52"/>
        <v>-</v>
      </c>
      <c r="D1614" s="9" t="str">
        <f t="shared" si="53"/>
        <v>-</v>
      </c>
      <c r="E1614" s="9" t="str">
        <f>IF(C1614="-","-",IF(D1614=maxgameno+2,"blank row 2",IF(D1614=maxgameno+1,"blank row 1",INDEX(FixtureCode!$B$4:$AH$128,MATCH($C1614,FixtureCode!$B$4:$B$128,0),MATCH("G"&amp;D1614&amp;"-T1",FixtureCode!$B$4:$AH$4,0)))))</f>
        <v>-</v>
      </c>
      <c r="F1614" s="13" t="str">
        <f>IF(C1614="-","-",IF(D1614=maxgameno+2,"blank row 2",IF(D1614=maxgameno+1,"blank row 1",INDEX(FixtureCode!$B$4:$AH$128,MATCH($C1614,FixtureCode!$B$4:$B$128,0),MATCH("G"&amp;D1614&amp;"-T2",FixtureCode!$B$4:$AH$4,0)))))</f>
        <v>-</v>
      </c>
      <c r="G1614" s="12" t="str">
        <f>IF(C1614="-","-",IF(AND(ISNUMBER(Fixture!G1618),ISNUMBER(Fixture!I1618),Fixture!F1618&lt;&gt;"BYE",Fixture!J1618&lt;&gt;"BYE"),"Yes","-"))</f>
        <v>-</v>
      </c>
      <c r="H1614" s="9" t="str">
        <f>IF(G1614="-","-",IF(Fixture!G1618&gt;Fixture!I1618,Settings!$G$7,IF(Fixture!G1618=Fixture!I1618,Settings!$G$8,IF(Fixture!G1618&lt;Fixture!I1618,Settings!$G$9,"-"))))</f>
        <v>-</v>
      </c>
      <c r="I1614" s="13" t="str">
        <f>IF(G1614="-","-",IF(Fixture!I1618&gt;Fixture!G1618,Settings!$G$7,IF(Fixture!I1618=Fixture!G1618,Settings!$G$8,IF(Fixture!I1618&lt;Fixture!G1618,Settings!$G$9,"-"))))</f>
        <v>-</v>
      </c>
    </row>
    <row r="1615" spans="3:9" x14ac:dyDescent="0.25">
      <c r="C1615" s="12" t="str">
        <f t="shared" si="52"/>
        <v>-</v>
      </c>
      <c r="D1615" s="9" t="str">
        <f t="shared" si="53"/>
        <v>-</v>
      </c>
      <c r="E1615" s="9" t="str">
        <f>IF(C1615="-","-",IF(D1615=maxgameno+2,"blank row 2",IF(D1615=maxgameno+1,"blank row 1",INDEX(FixtureCode!$B$4:$AH$128,MATCH($C1615,FixtureCode!$B$4:$B$128,0),MATCH("G"&amp;D1615&amp;"-T1",FixtureCode!$B$4:$AH$4,0)))))</f>
        <v>-</v>
      </c>
      <c r="F1615" s="13" t="str">
        <f>IF(C1615="-","-",IF(D1615=maxgameno+2,"blank row 2",IF(D1615=maxgameno+1,"blank row 1",INDEX(FixtureCode!$B$4:$AH$128,MATCH($C1615,FixtureCode!$B$4:$B$128,0),MATCH("G"&amp;D1615&amp;"-T2",FixtureCode!$B$4:$AH$4,0)))))</f>
        <v>-</v>
      </c>
      <c r="G1615" s="12" t="str">
        <f>IF(C1615="-","-",IF(AND(ISNUMBER(Fixture!G1619),ISNUMBER(Fixture!I1619),Fixture!F1619&lt;&gt;"BYE",Fixture!J1619&lt;&gt;"BYE"),"Yes","-"))</f>
        <v>-</v>
      </c>
      <c r="H1615" s="9" t="str">
        <f>IF(G1615="-","-",IF(Fixture!G1619&gt;Fixture!I1619,Settings!$G$7,IF(Fixture!G1619=Fixture!I1619,Settings!$G$8,IF(Fixture!G1619&lt;Fixture!I1619,Settings!$G$9,"-"))))</f>
        <v>-</v>
      </c>
      <c r="I1615" s="13" t="str">
        <f>IF(G1615="-","-",IF(Fixture!I1619&gt;Fixture!G1619,Settings!$G$7,IF(Fixture!I1619=Fixture!G1619,Settings!$G$8,IF(Fixture!I1619&lt;Fixture!G1619,Settings!$G$9,"-"))))</f>
        <v>-</v>
      </c>
    </row>
    <row r="1616" spans="3:9" x14ac:dyDescent="0.25">
      <c r="C1616" s="12" t="str">
        <f t="shared" si="52"/>
        <v>-</v>
      </c>
      <c r="D1616" s="9" t="str">
        <f t="shared" si="53"/>
        <v>-</v>
      </c>
      <c r="E1616" s="9" t="str">
        <f>IF(C1616="-","-",IF(D1616=maxgameno+2,"blank row 2",IF(D1616=maxgameno+1,"blank row 1",INDEX(FixtureCode!$B$4:$AH$128,MATCH($C1616,FixtureCode!$B$4:$B$128,0),MATCH("G"&amp;D1616&amp;"-T1",FixtureCode!$B$4:$AH$4,0)))))</f>
        <v>-</v>
      </c>
      <c r="F1616" s="13" t="str">
        <f>IF(C1616="-","-",IF(D1616=maxgameno+2,"blank row 2",IF(D1616=maxgameno+1,"blank row 1",INDEX(FixtureCode!$B$4:$AH$128,MATCH($C1616,FixtureCode!$B$4:$B$128,0),MATCH("G"&amp;D1616&amp;"-T2",FixtureCode!$B$4:$AH$4,0)))))</f>
        <v>-</v>
      </c>
      <c r="G1616" s="12" t="str">
        <f>IF(C1616="-","-",IF(AND(ISNUMBER(Fixture!G1620),ISNUMBER(Fixture!I1620),Fixture!F1620&lt;&gt;"BYE",Fixture!J1620&lt;&gt;"BYE"),"Yes","-"))</f>
        <v>-</v>
      </c>
      <c r="H1616" s="9" t="str">
        <f>IF(G1616="-","-",IF(Fixture!G1620&gt;Fixture!I1620,Settings!$G$7,IF(Fixture!G1620=Fixture!I1620,Settings!$G$8,IF(Fixture!G1620&lt;Fixture!I1620,Settings!$G$9,"-"))))</f>
        <v>-</v>
      </c>
      <c r="I1616" s="13" t="str">
        <f>IF(G1616="-","-",IF(Fixture!I1620&gt;Fixture!G1620,Settings!$G$7,IF(Fixture!I1620=Fixture!G1620,Settings!$G$8,IF(Fixture!I1620&lt;Fixture!G1620,Settings!$G$9,"-"))))</f>
        <v>-</v>
      </c>
    </row>
    <row r="1617" spans="3:9" x14ac:dyDescent="0.25">
      <c r="C1617" s="12" t="str">
        <f t="shared" si="52"/>
        <v>-</v>
      </c>
      <c r="D1617" s="9" t="str">
        <f t="shared" si="53"/>
        <v>-</v>
      </c>
      <c r="E1617" s="9" t="str">
        <f>IF(C1617="-","-",IF(D1617=maxgameno+2,"blank row 2",IF(D1617=maxgameno+1,"blank row 1",INDEX(FixtureCode!$B$4:$AH$128,MATCH($C1617,FixtureCode!$B$4:$B$128,0),MATCH("G"&amp;D1617&amp;"-T1",FixtureCode!$B$4:$AH$4,0)))))</f>
        <v>-</v>
      </c>
      <c r="F1617" s="13" t="str">
        <f>IF(C1617="-","-",IF(D1617=maxgameno+2,"blank row 2",IF(D1617=maxgameno+1,"blank row 1",INDEX(FixtureCode!$B$4:$AH$128,MATCH($C1617,FixtureCode!$B$4:$B$128,0),MATCH("G"&amp;D1617&amp;"-T2",FixtureCode!$B$4:$AH$4,0)))))</f>
        <v>-</v>
      </c>
      <c r="G1617" s="12" t="str">
        <f>IF(C1617="-","-",IF(AND(ISNUMBER(Fixture!G1621),ISNUMBER(Fixture!I1621),Fixture!F1621&lt;&gt;"BYE",Fixture!J1621&lt;&gt;"BYE"),"Yes","-"))</f>
        <v>-</v>
      </c>
      <c r="H1617" s="9" t="str">
        <f>IF(G1617="-","-",IF(Fixture!G1621&gt;Fixture!I1621,Settings!$G$7,IF(Fixture!G1621=Fixture!I1621,Settings!$G$8,IF(Fixture!G1621&lt;Fixture!I1621,Settings!$G$9,"-"))))</f>
        <v>-</v>
      </c>
      <c r="I1617" s="13" t="str">
        <f>IF(G1617="-","-",IF(Fixture!I1621&gt;Fixture!G1621,Settings!$G$7,IF(Fixture!I1621=Fixture!G1621,Settings!$G$8,IF(Fixture!I1621&lt;Fixture!G1621,Settings!$G$9,"-"))))</f>
        <v>-</v>
      </c>
    </row>
    <row r="1618" spans="3:9" x14ac:dyDescent="0.25">
      <c r="C1618" s="12" t="str">
        <f t="shared" si="52"/>
        <v>-</v>
      </c>
      <c r="D1618" s="9" t="str">
        <f t="shared" si="53"/>
        <v>-</v>
      </c>
      <c r="E1618" s="9" t="str">
        <f>IF(C1618="-","-",IF(D1618=maxgameno+2,"blank row 2",IF(D1618=maxgameno+1,"blank row 1",INDEX(FixtureCode!$B$4:$AH$128,MATCH($C1618,FixtureCode!$B$4:$B$128,0),MATCH("G"&amp;D1618&amp;"-T1",FixtureCode!$B$4:$AH$4,0)))))</f>
        <v>-</v>
      </c>
      <c r="F1618" s="13" t="str">
        <f>IF(C1618="-","-",IF(D1618=maxgameno+2,"blank row 2",IF(D1618=maxgameno+1,"blank row 1",INDEX(FixtureCode!$B$4:$AH$128,MATCH($C1618,FixtureCode!$B$4:$B$128,0),MATCH("G"&amp;D1618&amp;"-T2",FixtureCode!$B$4:$AH$4,0)))))</f>
        <v>-</v>
      </c>
      <c r="G1618" s="12" t="str">
        <f>IF(C1618="-","-",IF(AND(ISNUMBER(Fixture!G1622),ISNUMBER(Fixture!I1622),Fixture!F1622&lt;&gt;"BYE",Fixture!J1622&lt;&gt;"BYE"),"Yes","-"))</f>
        <v>-</v>
      </c>
      <c r="H1618" s="9" t="str">
        <f>IF(G1618="-","-",IF(Fixture!G1622&gt;Fixture!I1622,Settings!$G$7,IF(Fixture!G1622=Fixture!I1622,Settings!$G$8,IF(Fixture!G1622&lt;Fixture!I1622,Settings!$G$9,"-"))))</f>
        <v>-</v>
      </c>
      <c r="I1618" s="13" t="str">
        <f>IF(G1618="-","-",IF(Fixture!I1622&gt;Fixture!G1622,Settings!$G$7,IF(Fixture!I1622=Fixture!G1622,Settings!$G$8,IF(Fixture!I1622&lt;Fixture!G1622,Settings!$G$9,"-"))))</f>
        <v>-</v>
      </c>
    </row>
    <row r="1619" spans="3:9" x14ac:dyDescent="0.25">
      <c r="C1619" s="12" t="str">
        <f t="shared" si="52"/>
        <v>-</v>
      </c>
      <c r="D1619" s="9" t="str">
        <f t="shared" si="53"/>
        <v>-</v>
      </c>
      <c r="E1619" s="9" t="str">
        <f>IF(C1619="-","-",IF(D1619=maxgameno+2,"blank row 2",IF(D1619=maxgameno+1,"blank row 1",INDEX(FixtureCode!$B$4:$AH$128,MATCH($C1619,FixtureCode!$B$4:$B$128,0),MATCH("G"&amp;D1619&amp;"-T1",FixtureCode!$B$4:$AH$4,0)))))</f>
        <v>-</v>
      </c>
      <c r="F1619" s="13" t="str">
        <f>IF(C1619="-","-",IF(D1619=maxgameno+2,"blank row 2",IF(D1619=maxgameno+1,"blank row 1",INDEX(FixtureCode!$B$4:$AH$128,MATCH($C1619,FixtureCode!$B$4:$B$128,0),MATCH("G"&amp;D1619&amp;"-T2",FixtureCode!$B$4:$AH$4,0)))))</f>
        <v>-</v>
      </c>
      <c r="G1619" s="12" t="str">
        <f>IF(C1619="-","-",IF(AND(ISNUMBER(Fixture!G1623),ISNUMBER(Fixture!I1623),Fixture!F1623&lt;&gt;"BYE",Fixture!J1623&lt;&gt;"BYE"),"Yes","-"))</f>
        <v>-</v>
      </c>
      <c r="H1619" s="9" t="str">
        <f>IF(G1619="-","-",IF(Fixture!G1623&gt;Fixture!I1623,Settings!$G$7,IF(Fixture!G1623=Fixture!I1623,Settings!$G$8,IF(Fixture!G1623&lt;Fixture!I1623,Settings!$G$9,"-"))))</f>
        <v>-</v>
      </c>
      <c r="I1619" s="13" t="str">
        <f>IF(G1619="-","-",IF(Fixture!I1623&gt;Fixture!G1623,Settings!$G$7,IF(Fixture!I1623=Fixture!G1623,Settings!$G$8,IF(Fixture!I1623&lt;Fixture!G1623,Settings!$G$9,"-"))))</f>
        <v>-</v>
      </c>
    </row>
    <row r="1620" spans="3:9" x14ac:dyDescent="0.25">
      <c r="C1620" s="12" t="str">
        <f t="shared" si="52"/>
        <v>-</v>
      </c>
      <c r="D1620" s="9" t="str">
        <f t="shared" si="53"/>
        <v>-</v>
      </c>
      <c r="E1620" s="9" t="str">
        <f>IF(C1620="-","-",IF(D1620=maxgameno+2,"blank row 2",IF(D1620=maxgameno+1,"blank row 1",INDEX(FixtureCode!$B$4:$AH$128,MATCH($C1620,FixtureCode!$B$4:$B$128,0),MATCH("G"&amp;D1620&amp;"-T1",FixtureCode!$B$4:$AH$4,0)))))</f>
        <v>-</v>
      </c>
      <c r="F1620" s="13" t="str">
        <f>IF(C1620="-","-",IF(D1620=maxgameno+2,"blank row 2",IF(D1620=maxgameno+1,"blank row 1",INDEX(FixtureCode!$B$4:$AH$128,MATCH($C1620,FixtureCode!$B$4:$B$128,0),MATCH("G"&amp;D1620&amp;"-T2",FixtureCode!$B$4:$AH$4,0)))))</f>
        <v>-</v>
      </c>
      <c r="G1620" s="12" t="str">
        <f>IF(C1620="-","-",IF(AND(ISNUMBER(Fixture!G1624),ISNUMBER(Fixture!I1624),Fixture!F1624&lt;&gt;"BYE",Fixture!J1624&lt;&gt;"BYE"),"Yes","-"))</f>
        <v>-</v>
      </c>
      <c r="H1620" s="9" t="str">
        <f>IF(G1620="-","-",IF(Fixture!G1624&gt;Fixture!I1624,Settings!$G$7,IF(Fixture!G1624=Fixture!I1624,Settings!$G$8,IF(Fixture!G1624&lt;Fixture!I1624,Settings!$G$9,"-"))))</f>
        <v>-</v>
      </c>
      <c r="I1620" s="13" t="str">
        <f>IF(G1620="-","-",IF(Fixture!I1624&gt;Fixture!G1624,Settings!$G$7,IF(Fixture!I1624=Fixture!G1624,Settings!$G$8,IF(Fixture!I1624&lt;Fixture!G1624,Settings!$G$9,"-"))))</f>
        <v>-</v>
      </c>
    </row>
    <row r="1621" spans="3:9" x14ac:dyDescent="0.25">
      <c r="C1621" s="12" t="str">
        <f t="shared" si="52"/>
        <v>-</v>
      </c>
      <c r="D1621" s="9" t="str">
        <f t="shared" si="53"/>
        <v>-</v>
      </c>
      <c r="E1621" s="9" t="str">
        <f>IF(C1621="-","-",IF(D1621=maxgameno+2,"blank row 2",IF(D1621=maxgameno+1,"blank row 1",INDEX(FixtureCode!$B$4:$AH$128,MATCH($C1621,FixtureCode!$B$4:$B$128,0),MATCH("G"&amp;D1621&amp;"-T1",FixtureCode!$B$4:$AH$4,0)))))</f>
        <v>-</v>
      </c>
      <c r="F1621" s="13" t="str">
        <f>IF(C1621="-","-",IF(D1621=maxgameno+2,"blank row 2",IF(D1621=maxgameno+1,"blank row 1",INDEX(FixtureCode!$B$4:$AH$128,MATCH($C1621,FixtureCode!$B$4:$B$128,0),MATCH("G"&amp;D1621&amp;"-T2",FixtureCode!$B$4:$AH$4,0)))))</f>
        <v>-</v>
      </c>
      <c r="G1621" s="12" t="str">
        <f>IF(C1621="-","-",IF(AND(ISNUMBER(Fixture!G1625),ISNUMBER(Fixture!I1625),Fixture!F1625&lt;&gt;"BYE",Fixture!J1625&lt;&gt;"BYE"),"Yes","-"))</f>
        <v>-</v>
      </c>
      <c r="H1621" s="9" t="str">
        <f>IF(G1621="-","-",IF(Fixture!G1625&gt;Fixture!I1625,Settings!$G$7,IF(Fixture!G1625=Fixture!I1625,Settings!$G$8,IF(Fixture!G1625&lt;Fixture!I1625,Settings!$G$9,"-"))))</f>
        <v>-</v>
      </c>
      <c r="I1621" s="13" t="str">
        <f>IF(G1621="-","-",IF(Fixture!I1625&gt;Fixture!G1625,Settings!$G$7,IF(Fixture!I1625=Fixture!G1625,Settings!$G$8,IF(Fixture!I1625&lt;Fixture!G1625,Settings!$G$9,"-"))))</f>
        <v>-</v>
      </c>
    </row>
    <row r="1622" spans="3:9" x14ac:dyDescent="0.25">
      <c r="C1622" s="12" t="str">
        <f t="shared" si="52"/>
        <v>-</v>
      </c>
      <c r="D1622" s="9" t="str">
        <f t="shared" si="53"/>
        <v>-</v>
      </c>
      <c r="E1622" s="9" t="str">
        <f>IF(C1622="-","-",IF(D1622=maxgameno+2,"blank row 2",IF(D1622=maxgameno+1,"blank row 1",INDEX(FixtureCode!$B$4:$AH$128,MATCH($C1622,FixtureCode!$B$4:$B$128,0),MATCH("G"&amp;D1622&amp;"-T1",FixtureCode!$B$4:$AH$4,0)))))</f>
        <v>-</v>
      </c>
      <c r="F1622" s="13" t="str">
        <f>IF(C1622="-","-",IF(D1622=maxgameno+2,"blank row 2",IF(D1622=maxgameno+1,"blank row 1",INDEX(FixtureCode!$B$4:$AH$128,MATCH($C1622,FixtureCode!$B$4:$B$128,0),MATCH("G"&amp;D1622&amp;"-T2",FixtureCode!$B$4:$AH$4,0)))))</f>
        <v>-</v>
      </c>
      <c r="G1622" s="12" t="str">
        <f>IF(C1622="-","-",IF(AND(ISNUMBER(Fixture!G1626),ISNUMBER(Fixture!I1626),Fixture!F1626&lt;&gt;"BYE",Fixture!J1626&lt;&gt;"BYE"),"Yes","-"))</f>
        <v>-</v>
      </c>
      <c r="H1622" s="9" t="str">
        <f>IF(G1622="-","-",IF(Fixture!G1626&gt;Fixture!I1626,Settings!$G$7,IF(Fixture!G1626=Fixture!I1626,Settings!$G$8,IF(Fixture!G1626&lt;Fixture!I1626,Settings!$G$9,"-"))))</f>
        <v>-</v>
      </c>
      <c r="I1622" s="13" t="str">
        <f>IF(G1622="-","-",IF(Fixture!I1626&gt;Fixture!G1626,Settings!$G$7,IF(Fixture!I1626=Fixture!G1626,Settings!$G$8,IF(Fixture!I1626&lt;Fixture!G1626,Settings!$G$9,"-"))))</f>
        <v>-</v>
      </c>
    </row>
    <row r="1623" spans="3:9" x14ac:dyDescent="0.25">
      <c r="C1623" s="12" t="str">
        <f t="shared" si="52"/>
        <v>-</v>
      </c>
      <c r="D1623" s="9" t="str">
        <f t="shared" si="53"/>
        <v>-</v>
      </c>
      <c r="E1623" s="9" t="str">
        <f>IF(C1623="-","-",IF(D1623=maxgameno+2,"blank row 2",IF(D1623=maxgameno+1,"blank row 1",INDEX(FixtureCode!$B$4:$AH$128,MATCH($C1623,FixtureCode!$B$4:$B$128,0),MATCH("G"&amp;D1623&amp;"-T1",FixtureCode!$B$4:$AH$4,0)))))</f>
        <v>-</v>
      </c>
      <c r="F1623" s="13" t="str">
        <f>IF(C1623="-","-",IF(D1623=maxgameno+2,"blank row 2",IF(D1623=maxgameno+1,"blank row 1",INDEX(FixtureCode!$B$4:$AH$128,MATCH($C1623,FixtureCode!$B$4:$B$128,0),MATCH("G"&amp;D1623&amp;"-T2",FixtureCode!$B$4:$AH$4,0)))))</f>
        <v>-</v>
      </c>
      <c r="G1623" s="12" t="str">
        <f>IF(C1623="-","-",IF(AND(ISNUMBER(Fixture!G1627),ISNUMBER(Fixture!I1627),Fixture!F1627&lt;&gt;"BYE",Fixture!J1627&lt;&gt;"BYE"),"Yes","-"))</f>
        <v>-</v>
      </c>
      <c r="H1623" s="9" t="str">
        <f>IF(G1623="-","-",IF(Fixture!G1627&gt;Fixture!I1627,Settings!$G$7,IF(Fixture!G1627=Fixture!I1627,Settings!$G$8,IF(Fixture!G1627&lt;Fixture!I1627,Settings!$G$9,"-"))))</f>
        <v>-</v>
      </c>
      <c r="I1623" s="13" t="str">
        <f>IF(G1623="-","-",IF(Fixture!I1627&gt;Fixture!G1627,Settings!$G$7,IF(Fixture!I1627=Fixture!G1627,Settings!$G$8,IF(Fixture!I1627&lt;Fixture!G1627,Settings!$G$9,"-"))))</f>
        <v>-</v>
      </c>
    </row>
    <row r="1624" spans="3:9" x14ac:dyDescent="0.25">
      <c r="C1624" s="12" t="str">
        <f t="shared" si="52"/>
        <v>-</v>
      </c>
      <c r="D1624" s="9" t="str">
        <f t="shared" si="53"/>
        <v>-</v>
      </c>
      <c r="E1624" s="9" t="str">
        <f>IF(C1624="-","-",IF(D1624=maxgameno+2,"blank row 2",IF(D1624=maxgameno+1,"blank row 1",INDEX(FixtureCode!$B$4:$AH$128,MATCH($C1624,FixtureCode!$B$4:$B$128,0),MATCH("G"&amp;D1624&amp;"-T1",FixtureCode!$B$4:$AH$4,0)))))</f>
        <v>-</v>
      </c>
      <c r="F1624" s="13" t="str">
        <f>IF(C1624="-","-",IF(D1624=maxgameno+2,"blank row 2",IF(D1624=maxgameno+1,"blank row 1",INDEX(FixtureCode!$B$4:$AH$128,MATCH($C1624,FixtureCode!$B$4:$B$128,0),MATCH("G"&amp;D1624&amp;"-T2",FixtureCode!$B$4:$AH$4,0)))))</f>
        <v>-</v>
      </c>
      <c r="G1624" s="12" t="str">
        <f>IF(C1624="-","-",IF(AND(ISNUMBER(Fixture!G1628),ISNUMBER(Fixture!I1628),Fixture!F1628&lt;&gt;"BYE",Fixture!J1628&lt;&gt;"BYE"),"Yes","-"))</f>
        <v>-</v>
      </c>
      <c r="H1624" s="9" t="str">
        <f>IF(G1624="-","-",IF(Fixture!G1628&gt;Fixture!I1628,Settings!$G$7,IF(Fixture!G1628=Fixture!I1628,Settings!$G$8,IF(Fixture!G1628&lt;Fixture!I1628,Settings!$G$9,"-"))))</f>
        <v>-</v>
      </c>
      <c r="I1624" s="13" t="str">
        <f>IF(G1624="-","-",IF(Fixture!I1628&gt;Fixture!G1628,Settings!$G$7,IF(Fixture!I1628=Fixture!G1628,Settings!$G$8,IF(Fixture!I1628&lt;Fixture!G1628,Settings!$G$9,"-"))))</f>
        <v>-</v>
      </c>
    </row>
    <row r="1625" spans="3:9" x14ac:dyDescent="0.25">
      <c r="C1625" s="12" t="str">
        <f t="shared" si="52"/>
        <v>-</v>
      </c>
      <c r="D1625" s="9" t="str">
        <f t="shared" si="53"/>
        <v>-</v>
      </c>
      <c r="E1625" s="9" t="str">
        <f>IF(C1625="-","-",IF(D1625=maxgameno+2,"blank row 2",IF(D1625=maxgameno+1,"blank row 1",INDEX(FixtureCode!$B$4:$AH$128,MATCH($C1625,FixtureCode!$B$4:$B$128,0),MATCH("G"&amp;D1625&amp;"-T1",FixtureCode!$B$4:$AH$4,0)))))</f>
        <v>-</v>
      </c>
      <c r="F1625" s="13" t="str">
        <f>IF(C1625="-","-",IF(D1625=maxgameno+2,"blank row 2",IF(D1625=maxgameno+1,"blank row 1",INDEX(FixtureCode!$B$4:$AH$128,MATCH($C1625,FixtureCode!$B$4:$B$128,0),MATCH("G"&amp;D1625&amp;"-T2",FixtureCode!$B$4:$AH$4,0)))))</f>
        <v>-</v>
      </c>
      <c r="G1625" s="12" t="str">
        <f>IF(C1625="-","-",IF(AND(ISNUMBER(Fixture!G1629),ISNUMBER(Fixture!I1629),Fixture!F1629&lt;&gt;"BYE",Fixture!J1629&lt;&gt;"BYE"),"Yes","-"))</f>
        <v>-</v>
      </c>
      <c r="H1625" s="9" t="str">
        <f>IF(G1625="-","-",IF(Fixture!G1629&gt;Fixture!I1629,Settings!$G$7,IF(Fixture!G1629=Fixture!I1629,Settings!$G$8,IF(Fixture!G1629&lt;Fixture!I1629,Settings!$G$9,"-"))))</f>
        <v>-</v>
      </c>
      <c r="I1625" s="13" t="str">
        <f>IF(G1625="-","-",IF(Fixture!I1629&gt;Fixture!G1629,Settings!$G$7,IF(Fixture!I1629=Fixture!G1629,Settings!$G$8,IF(Fixture!I1629&lt;Fixture!G1629,Settings!$G$9,"-"))))</f>
        <v>-</v>
      </c>
    </row>
    <row r="1626" spans="3:9" x14ac:dyDescent="0.25">
      <c r="C1626" s="12" t="str">
        <f t="shared" si="52"/>
        <v>-</v>
      </c>
      <c r="D1626" s="9" t="str">
        <f t="shared" si="53"/>
        <v>-</v>
      </c>
      <c r="E1626" s="9" t="str">
        <f>IF(C1626="-","-",IF(D1626=maxgameno+2,"blank row 2",IF(D1626=maxgameno+1,"blank row 1",INDEX(FixtureCode!$B$4:$AH$128,MATCH($C1626,FixtureCode!$B$4:$B$128,0),MATCH("G"&amp;D1626&amp;"-T1",FixtureCode!$B$4:$AH$4,0)))))</f>
        <v>-</v>
      </c>
      <c r="F1626" s="13" t="str">
        <f>IF(C1626="-","-",IF(D1626=maxgameno+2,"blank row 2",IF(D1626=maxgameno+1,"blank row 1",INDEX(FixtureCode!$B$4:$AH$128,MATCH($C1626,FixtureCode!$B$4:$B$128,0),MATCH("G"&amp;D1626&amp;"-T2",FixtureCode!$B$4:$AH$4,0)))))</f>
        <v>-</v>
      </c>
      <c r="G1626" s="12" t="str">
        <f>IF(C1626="-","-",IF(AND(ISNUMBER(Fixture!G1630),ISNUMBER(Fixture!I1630),Fixture!F1630&lt;&gt;"BYE",Fixture!J1630&lt;&gt;"BYE"),"Yes","-"))</f>
        <v>-</v>
      </c>
      <c r="H1626" s="9" t="str">
        <f>IF(G1626="-","-",IF(Fixture!G1630&gt;Fixture!I1630,Settings!$G$7,IF(Fixture!G1630=Fixture!I1630,Settings!$G$8,IF(Fixture!G1630&lt;Fixture!I1630,Settings!$G$9,"-"))))</f>
        <v>-</v>
      </c>
      <c r="I1626" s="13" t="str">
        <f>IF(G1626="-","-",IF(Fixture!I1630&gt;Fixture!G1630,Settings!$G$7,IF(Fixture!I1630=Fixture!G1630,Settings!$G$8,IF(Fixture!I1630&lt;Fixture!G1630,Settings!$G$9,"-"))))</f>
        <v>-</v>
      </c>
    </row>
    <row r="1627" spans="3:9" x14ac:dyDescent="0.25">
      <c r="C1627" s="12" t="str">
        <f t="shared" si="52"/>
        <v>-</v>
      </c>
      <c r="D1627" s="9" t="str">
        <f t="shared" si="53"/>
        <v>-</v>
      </c>
      <c r="E1627" s="9" t="str">
        <f>IF(C1627="-","-",IF(D1627=maxgameno+2,"blank row 2",IF(D1627=maxgameno+1,"blank row 1",INDEX(FixtureCode!$B$4:$AH$128,MATCH($C1627,FixtureCode!$B$4:$B$128,0),MATCH("G"&amp;D1627&amp;"-T1",FixtureCode!$B$4:$AH$4,0)))))</f>
        <v>-</v>
      </c>
      <c r="F1627" s="13" t="str">
        <f>IF(C1627="-","-",IF(D1627=maxgameno+2,"blank row 2",IF(D1627=maxgameno+1,"blank row 1",INDEX(FixtureCode!$B$4:$AH$128,MATCH($C1627,FixtureCode!$B$4:$B$128,0),MATCH("G"&amp;D1627&amp;"-T2",FixtureCode!$B$4:$AH$4,0)))))</f>
        <v>-</v>
      </c>
      <c r="G1627" s="12" t="str">
        <f>IF(C1627="-","-",IF(AND(ISNUMBER(Fixture!G1631),ISNUMBER(Fixture!I1631),Fixture!F1631&lt;&gt;"BYE",Fixture!J1631&lt;&gt;"BYE"),"Yes","-"))</f>
        <v>-</v>
      </c>
      <c r="H1627" s="9" t="str">
        <f>IF(G1627="-","-",IF(Fixture!G1631&gt;Fixture!I1631,Settings!$G$7,IF(Fixture!G1631=Fixture!I1631,Settings!$G$8,IF(Fixture!G1631&lt;Fixture!I1631,Settings!$G$9,"-"))))</f>
        <v>-</v>
      </c>
      <c r="I1627" s="13" t="str">
        <f>IF(G1627="-","-",IF(Fixture!I1631&gt;Fixture!G1631,Settings!$G$7,IF(Fixture!I1631=Fixture!G1631,Settings!$G$8,IF(Fixture!I1631&lt;Fixture!G1631,Settings!$G$9,"-"))))</f>
        <v>-</v>
      </c>
    </row>
    <row r="1628" spans="3:9" x14ac:dyDescent="0.25">
      <c r="C1628" s="12" t="str">
        <f t="shared" si="52"/>
        <v>-</v>
      </c>
      <c r="D1628" s="9" t="str">
        <f t="shared" si="53"/>
        <v>-</v>
      </c>
      <c r="E1628" s="9" t="str">
        <f>IF(C1628="-","-",IF(D1628=maxgameno+2,"blank row 2",IF(D1628=maxgameno+1,"blank row 1",INDEX(FixtureCode!$B$4:$AH$128,MATCH($C1628,FixtureCode!$B$4:$B$128,0),MATCH("G"&amp;D1628&amp;"-T1",FixtureCode!$B$4:$AH$4,0)))))</f>
        <v>-</v>
      </c>
      <c r="F1628" s="13" t="str">
        <f>IF(C1628="-","-",IF(D1628=maxgameno+2,"blank row 2",IF(D1628=maxgameno+1,"blank row 1",INDEX(FixtureCode!$B$4:$AH$128,MATCH($C1628,FixtureCode!$B$4:$B$128,0),MATCH("G"&amp;D1628&amp;"-T2",FixtureCode!$B$4:$AH$4,0)))))</f>
        <v>-</v>
      </c>
      <c r="G1628" s="12" t="str">
        <f>IF(C1628="-","-",IF(AND(ISNUMBER(Fixture!G1632),ISNUMBER(Fixture!I1632),Fixture!F1632&lt;&gt;"BYE",Fixture!J1632&lt;&gt;"BYE"),"Yes","-"))</f>
        <v>-</v>
      </c>
      <c r="H1628" s="9" t="str">
        <f>IF(G1628="-","-",IF(Fixture!G1632&gt;Fixture!I1632,Settings!$G$7,IF(Fixture!G1632=Fixture!I1632,Settings!$G$8,IF(Fixture!G1632&lt;Fixture!I1632,Settings!$G$9,"-"))))</f>
        <v>-</v>
      </c>
      <c r="I1628" s="13" t="str">
        <f>IF(G1628="-","-",IF(Fixture!I1632&gt;Fixture!G1632,Settings!$G$7,IF(Fixture!I1632=Fixture!G1632,Settings!$G$8,IF(Fixture!I1632&lt;Fixture!G1632,Settings!$G$9,"-"))))</f>
        <v>-</v>
      </c>
    </row>
    <row r="1629" spans="3:9" x14ac:dyDescent="0.25">
      <c r="C1629" s="12" t="str">
        <f t="shared" si="52"/>
        <v>-</v>
      </c>
      <c r="D1629" s="9" t="str">
        <f t="shared" si="53"/>
        <v>-</v>
      </c>
      <c r="E1629" s="9" t="str">
        <f>IF(C1629="-","-",IF(D1629=maxgameno+2,"blank row 2",IF(D1629=maxgameno+1,"blank row 1",INDEX(FixtureCode!$B$4:$AH$128,MATCH($C1629,FixtureCode!$B$4:$B$128,0),MATCH("G"&amp;D1629&amp;"-T1",FixtureCode!$B$4:$AH$4,0)))))</f>
        <v>-</v>
      </c>
      <c r="F1629" s="13" t="str">
        <f>IF(C1629="-","-",IF(D1629=maxgameno+2,"blank row 2",IF(D1629=maxgameno+1,"blank row 1",INDEX(FixtureCode!$B$4:$AH$128,MATCH($C1629,FixtureCode!$B$4:$B$128,0),MATCH("G"&amp;D1629&amp;"-T2",FixtureCode!$B$4:$AH$4,0)))))</f>
        <v>-</v>
      </c>
      <c r="G1629" s="12" t="str">
        <f>IF(C1629="-","-",IF(AND(ISNUMBER(Fixture!G1633),ISNUMBER(Fixture!I1633),Fixture!F1633&lt;&gt;"BYE",Fixture!J1633&lt;&gt;"BYE"),"Yes","-"))</f>
        <v>-</v>
      </c>
      <c r="H1629" s="9" t="str">
        <f>IF(G1629="-","-",IF(Fixture!G1633&gt;Fixture!I1633,Settings!$G$7,IF(Fixture!G1633=Fixture!I1633,Settings!$G$8,IF(Fixture!G1633&lt;Fixture!I1633,Settings!$G$9,"-"))))</f>
        <v>-</v>
      </c>
      <c r="I1629" s="13" t="str">
        <f>IF(G1629="-","-",IF(Fixture!I1633&gt;Fixture!G1633,Settings!$G$7,IF(Fixture!I1633=Fixture!G1633,Settings!$G$8,IF(Fixture!I1633&lt;Fixture!G1633,Settings!$G$9,"-"))))</f>
        <v>-</v>
      </c>
    </row>
    <row r="1630" spans="3:9" x14ac:dyDescent="0.25">
      <c r="C1630" s="12" t="str">
        <f t="shared" si="52"/>
        <v>-</v>
      </c>
      <c r="D1630" s="9" t="str">
        <f t="shared" si="53"/>
        <v>-</v>
      </c>
      <c r="E1630" s="9" t="str">
        <f>IF(C1630="-","-",IF(D1630=maxgameno+2,"blank row 2",IF(D1630=maxgameno+1,"blank row 1",INDEX(FixtureCode!$B$4:$AH$128,MATCH($C1630,FixtureCode!$B$4:$B$128,0),MATCH("G"&amp;D1630&amp;"-T1",FixtureCode!$B$4:$AH$4,0)))))</f>
        <v>-</v>
      </c>
      <c r="F1630" s="13" t="str">
        <f>IF(C1630="-","-",IF(D1630=maxgameno+2,"blank row 2",IF(D1630=maxgameno+1,"blank row 1",INDEX(FixtureCode!$B$4:$AH$128,MATCH($C1630,FixtureCode!$B$4:$B$128,0),MATCH("G"&amp;D1630&amp;"-T2",FixtureCode!$B$4:$AH$4,0)))))</f>
        <v>-</v>
      </c>
      <c r="G1630" s="12" t="str">
        <f>IF(C1630="-","-",IF(AND(ISNUMBER(Fixture!G1634),ISNUMBER(Fixture!I1634),Fixture!F1634&lt;&gt;"BYE",Fixture!J1634&lt;&gt;"BYE"),"Yes","-"))</f>
        <v>-</v>
      </c>
      <c r="H1630" s="9" t="str">
        <f>IF(G1630="-","-",IF(Fixture!G1634&gt;Fixture!I1634,Settings!$G$7,IF(Fixture!G1634=Fixture!I1634,Settings!$G$8,IF(Fixture!G1634&lt;Fixture!I1634,Settings!$G$9,"-"))))</f>
        <v>-</v>
      </c>
      <c r="I1630" s="13" t="str">
        <f>IF(G1630="-","-",IF(Fixture!I1634&gt;Fixture!G1634,Settings!$G$7,IF(Fixture!I1634=Fixture!G1634,Settings!$G$8,IF(Fixture!I1634&lt;Fixture!G1634,Settings!$G$9,"-"))))</f>
        <v>-</v>
      </c>
    </row>
    <row r="1631" spans="3:9" x14ac:dyDescent="0.25">
      <c r="C1631" s="12" t="str">
        <f t="shared" si="52"/>
        <v>-</v>
      </c>
      <c r="D1631" s="9" t="str">
        <f t="shared" si="53"/>
        <v>-</v>
      </c>
      <c r="E1631" s="9" t="str">
        <f>IF(C1631="-","-",IF(D1631=maxgameno+2,"blank row 2",IF(D1631=maxgameno+1,"blank row 1",INDEX(FixtureCode!$B$4:$AH$128,MATCH($C1631,FixtureCode!$B$4:$B$128,0),MATCH("G"&amp;D1631&amp;"-T1",FixtureCode!$B$4:$AH$4,0)))))</f>
        <v>-</v>
      </c>
      <c r="F1631" s="13" t="str">
        <f>IF(C1631="-","-",IF(D1631=maxgameno+2,"blank row 2",IF(D1631=maxgameno+1,"blank row 1",INDEX(FixtureCode!$B$4:$AH$128,MATCH($C1631,FixtureCode!$B$4:$B$128,0),MATCH("G"&amp;D1631&amp;"-T2",FixtureCode!$B$4:$AH$4,0)))))</f>
        <v>-</v>
      </c>
      <c r="G1631" s="12" t="str">
        <f>IF(C1631="-","-",IF(AND(ISNUMBER(Fixture!G1635),ISNUMBER(Fixture!I1635),Fixture!F1635&lt;&gt;"BYE",Fixture!J1635&lt;&gt;"BYE"),"Yes","-"))</f>
        <v>-</v>
      </c>
      <c r="H1631" s="9" t="str">
        <f>IF(G1631="-","-",IF(Fixture!G1635&gt;Fixture!I1635,Settings!$G$7,IF(Fixture!G1635=Fixture!I1635,Settings!$G$8,IF(Fixture!G1635&lt;Fixture!I1635,Settings!$G$9,"-"))))</f>
        <v>-</v>
      </c>
      <c r="I1631" s="13" t="str">
        <f>IF(G1631="-","-",IF(Fixture!I1635&gt;Fixture!G1635,Settings!$G$7,IF(Fixture!I1635=Fixture!G1635,Settings!$G$8,IF(Fixture!I1635&lt;Fixture!G1635,Settings!$G$9,"-"))))</f>
        <v>-</v>
      </c>
    </row>
    <row r="1632" spans="3:9" x14ac:dyDescent="0.25">
      <c r="C1632" s="12" t="str">
        <f t="shared" si="52"/>
        <v>-</v>
      </c>
      <c r="D1632" s="9" t="str">
        <f t="shared" si="53"/>
        <v>-</v>
      </c>
      <c r="E1632" s="9" t="str">
        <f>IF(C1632="-","-",IF(D1632=maxgameno+2,"blank row 2",IF(D1632=maxgameno+1,"blank row 1",INDEX(FixtureCode!$B$4:$AH$128,MATCH($C1632,FixtureCode!$B$4:$B$128,0),MATCH("G"&amp;D1632&amp;"-T1",FixtureCode!$B$4:$AH$4,0)))))</f>
        <v>-</v>
      </c>
      <c r="F1632" s="13" t="str">
        <f>IF(C1632="-","-",IF(D1632=maxgameno+2,"blank row 2",IF(D1632=maxgameno+1,"blank row 1",INDEX(FixtureCode!$B$4:$AH$128,MATCH($C1632,FixtureCode!$B$4:$B$128,0),MATCH("G"&amp;D1632&amp;"-T2",FixtureCode!$B$4:$AH$4,0)))))</f>
        <v>-</v>
      </c>
      <c r="G1632" s="12" t="str">
        <f>IF(C1632="-","-",IF(AND(ISNUMBER(Fixture!G1636),ISNUMBER(Fixture!I1636),Fixture!F1636&lt;&gt;"BYE",Fixture!J1636&lt;&gt;"BYE"),"Yes","-"))</f>
        <v>-</v>
      </c>
      <c r="H1632" s="9" t="str">
        <f>IF(G1632="-","-",IF(Fixture!G1636&gt;Fixture!I1636,Settings!$G$7,IF(Fixture!G1636=Fixture!I1636,Settings!$G$8,IF(Fixture!G1636&lt;Fixture!I1636,Settings!$G$9,"-"))))</f>
        <v>-</v>
      </c>
      <c r="I1632" s="13" t="str">
        <f>IF(G1632="-","-",IF(Fixture!I1636&gt;Fixture!G1636,Settings!$G$7,IF(Fixture!I1636=Fixture!G1636,Settings!$G$8,IF(Fixture!I1636&lt;Fixture!G1636,Settings!$G$9,"-"))))</f>
        <v>-</v>
      </c>
    </row>
    <row r="1633" spans="3:9" x14ac:dyDescent="0.25">
      <c r="C1633" s="12" t="str">
        <f t="shared" si="52"/>
        <v>-</v>
      </c>
      <c r="D1633" s="9" t="str">
        <f t="shared" si="53"/>
        <v>-</v>
      </c>
      <c r="E1633" s="9" t="str">
        <f>IF(C1633="-","-",IF(D1633=maxgameno+2,"blank row 2",IF(D1633=maxgameno+1,"blank row 1",INDEX(FixtureCode!$B$4:$AH$128,MATCH($C1633,FixtureCode!$B$4:$B$128,0),MATCH("G"&amp;D1633&amp;"-T1",FixtureCode!$B$4:$AH$4,0)))))</f>
        <v>-</v>
      </c>
      <c r="F1633" s="13" t="str">
        <f>IF(C1633="-","-",IF(D1633=maxgameno+2,"blank row 2",IF(D1633=maxgameno+1,"blank row 1",INDEX(FixtureCode!$B$4:$AH$128,MATCH($C1633,FixtureCode!$B$4:$B$128,0),MATCH("G"&amp;D1633&amp;"-T2",FixtureCode!$B$4:$AH$4,0)))))</f>
        <v>-</v>
      </c>
      <c r="G1633" s="12" t="str">
        <f>IF(C1633="-","-",IF(AND(ISNUMBER(Fixture!G1637),ISNUMBER(Fixture!I1637),Fixture!F1637&lt;&gt;"BYE",Fixture!J1637&lt;&gt;"BYE"),"Yes","-"))</f>
        <v>-</v>
      </c>
      <c r="H1633" s="9" t="str">
        <f>IF(G1633="-","-",IF(Fixture!G1637&gt;Fixture!I1637,Settings!$G$7,IF(Fixture!G1637=Fixture!I1637,Settings!$G$8,IF(Fixture!G1637&lt;Fixture!I1637,Settings!$G$9,"-"))))</f>
        <v>-</v>
      </c>
      <c r="I1633" s="13" t="str">
        <f>IF(G1633="-","-",IF(Fixture!I1637&gt;Fixture!G1637,Settings!$G$7,IF(Fixture!I1637=Fixture!G1637,Settings!$G$8,IF(Fixture!I1637&lt;Fixture!G1637,Settings!$G$9,"-"))))</f>
        <v>-</v>
      </c>
    </row>
    <row r="1634" spans="3:9" x14ac:dyDescent="0.25">
      <c r="C1634" s="12" t="str">
        <f t="shared" si="52"/>
        <v>-</v>
      </c>
      <c r="D1634" s="9" t="str">
        <f t="shared" si="53"/>
        <v>-</v>
      </c>
      <c r="E1634" s="9" t="str">
        <f>IF(C1634="-","-",IF(D1634=maxgameno+2,"blank row 2",IF(D1634=maxgameno+1,"blank row 1",INDEX(FixtureCode!$B$4:$AH$128,MATCH($C1634,FixtureCode!$B$4:$B$128,0),MATCH("G"&amp;D1634&amp;"-T1",FixtureCode!$B$4:$AH$4,0)))))</f>
        <v>-</v>
      </c>
      <c r="F1634" s="13" t="str">
        <f>IF(C1634="-","-",IF(D1634=maxgameno+2,"blank row 2",IF(D1634=maxgameno+1,"blank row 1",INDEX(FixtureCode!$B$4:$AH$128,MATCH($C1634,FixtureCode!$B$4:$B$128,0),MATCH("G"&amp;D1634&amp;"-T2",FixtureCode!$B$4:$AH$4,0)))))</f>
        <v>-</v>
      </c>
      <c r="G1634" s="12" t="str">
        <f>IF(C1634="-","-",IF(AND(ISNUMBER(Fixture!G1638),ISNUMBER(Fixture!I1638),Fixture!F1638&lt;&gt;"BYE",Fixture!J1638&lt;&gt;"BYE"),"Yes","-"))</f>
        <v>-</v>
      </c>
      <c r="H1634" s="9" t="str">
        <f>IF(G1634="-","-",IF(Fixture!G1638&gt;Fixture!I1638,Settings!$G$7,IF(Fixture!G1638=Fixture!I1638,Settings!$G$8,IF(Fixture!G1638&lt;Fixture!I1638,Settings!$G$9,"-"))))</f>
        <v>-</v>
      </c>
      <c r="I1634" s="13" t="str">
        <f>IF(G1634="-","-",IF(Fixture!I1638&gt;Fixture!G1638,Settings!$G$7,IF(Fixture!I1638=Fixture!G1638,Settings!$G$8,IF(Fixture!I1638&lt;Fixture!G1638,Settings!$G$9,"-"))))</f>
        <v>-</v>
      </c>
    </row>
    <row r="1635" spans="3:9" x14ac:dyDescent="0.25">
      <c r="C1635" s="12" t="str">
        <f t="shared" si="52"/>
        <v>-</v>
      </c>
      <c r="D1635" s="9" t="str">
        <f t="shared" si="53"/>
        <v>-</v>
      </c>
      <c r="E1635" s="9" t="str">
        <f>IF(C1635="-","-",IF(D1635=maxgameno+2,"blank row 2",IF(D1635=maxgameno+1,"blank row 1",INDEX(FixtureCode!$B$4:$AH$128,MATCH($C1635,FixtureCode!$B$4:$B$128,0),MATCH("G"&amp;D1635&amp;"-T1",FixtureCode!$B$4:$AH$4,0)))))</f>
        <v>-</v>
      </c>
      <c r="F1635" s="13" t="str">
        <f>IF(C1635="-","-",IF(D1635=maxgameno+2,"blank row 2",IF(D1635=maxgameno+1,"blank row 1",INDEX(FixtureCode!$B$4:$AH$128,MATCH($C1635,FixtureCode!$B$4:$B$128,0),MATCH("G"&amp;D1635&amp;"-T2",FixtureCode!$B$4:$AH$4,0)))))</f>
        <v>-</v>
      </c>
      <c r="G1635" s="12" t="str">
        <f>IF(C1635="-","-",IF(AND(ISNUMBER(Fixture!G1639),ISNUMBER(Fixture!I1639),Fixture!F1639&lt;&gt;"BYE",Fixture!J1639&lt;&gt;"BYE"),"Yes","-"))</f>
        <v>-</v>
      </c>
      <c r="H1635" s="9" t="str">
        <f>IF(G1635="-","-",IF(Fixture!G1639&gt;Fixture!I1639,Settings!$G$7,IF(Fixture!G1639=Fixture!I1639,Settings!$G$8,IF(Fixture!G1639&lt;Fixture!I1639,Settings!$G$9,"-"))))</f>
        <v>-</v>
      </c>
      <c r="I1635" s="13" t="str">
        <f>IF(G1635="-","-",IF(Fixture!I1639&gt;Fixture!G1639,Settings!$G$7,IF(Fixture!I1639=Fixture!G1639,Settings!$G$8,IF(Fixture!I1639&lt;Fixture!G1639,Settings!$G$9,"-"))))</f>
        <v>-</v>
      </c>
    </row>
    <row r="1636" spans="3:9" x14ac:dyDescent="0.25">
      <c r="C1636" s="12" t="str">
        <f t="shared" si="52"/>
        <v>-</v>
      </c>
      <c r="D1636" s="9" t="str">
        <f t="shared" si="53"/>
        <v>-</v>
      </c>
      <c r="E1636" s="9" t="str">
        <f>IF(C1636="-","-",IF(D1636=maxgameno+2,"blank row 2",IF(D1636=maxgameno+1,"blank row 1",INDEX(FixtureCode!$B$4:$AH$128,MATCH($C1636,FixtureCode!$B$4:$B$128,0),MATCH("G"&amp;D1636&amp;"-T1",FixtureCode!$B$4:$AH$4,0)))))</f>
        <v>-</v>
      </c>
      <c r="F1636" s="13" t="str">
        <f>IF(C1636="-","-",IF(D1636=maxgameno+2,"blank row 2",IF(D1636=maxgameno+1,"blank row 1",INDEX(FixtureCode!$B$4:$AH$128,MATCH($C1636,FixtureCode!$B$4:$B$128,0),MATCH("G"&amp;D1636&amp;"-T2",FixtureCode!$B$4:$AH$4,0)))))</f>
        <v>-</v>
      </c>
      <c r="G1636" s="12" t="str">
        <f>IF(C1636="-","-",IF(AND(ISNUMBER(Fixture!G1640),ISNUMBER(Fixture!I1640),Fixture!F1640&lt;&gt;"BYE",Fixture!J1640&lt;&gt;"BYE"),"Yes","-"))</f>
        <v>-</v>
      </c>
      <c r="H1636" s="9" t="str">
        <f>IF(G1636="-","-",IF(Fixture!G1640&gt;Fixture!I1640,Settings!$G$7,IF(Fixture!G1640=Fixture!I1640,Settings!$G$8,IF(Fixture!G1640&lt;Fixture!I1640,Settings!$G$9,"-"))))</f>
        <v>-</v>
      </c>
      <c r="I1636" s="13" t="str">
        <f>IF(G1636="-","-",IF(Fixture!I1640&gt;Fixture!G1640,Settings!$G$7,IF(Fixture!I1640=Fixture!G1640,Settings!$G$8,IF(Fixture!I1640&lt;Fixture!G1640,Settings!$G$9,"-"))))</f>
        <v>-</v>
      </c>
    </row>
    <row r="1637" spans="3:9" x14ac:dyDescent="0.25">
      <c r="C1637" s="12" t="str">
        <f t="shared" si="52"/>
        <v>-</v>
      </c>
      <c r="D1637" s="9" t="str">
        <f t="shared" si="53"/>
        <v>-</v>
      </c>
      <c r="E1637" s="9" t="str">
        <f>IF(C1637="-","-",IF(D1637=maxgameno+2,"blank row 2",IF(D1637=maxgameno+1,"blank row 1",INDEX(FixtureCode!$B$4:$AH$128,MATCH($C1637,FixtureCode!$B$4:$B$128,0),MATCH("G"&amp;D1637&amp;"-T1",FixtureCode!$B$4:$AH$4,0)))))</f>
        <v>-</v>
      </c>
      <c r="F1637" s="13" t="str">
        <f>IF(C1637="-","-",IF(D1637=maxgameno+2,"blank row 2",IF(D1637=maxgameno+1,"blank row 1",INDEX(FixtureCode!$B$4:$AH$128,MATCH($C1637,FixtureCode!$B$4:$B$128,0),MATCH("G"&amp;D1637&amp;"-T2",FixtureCode!$B$4:$AH$4,0)))))</f>
        <v>-</v>
      </c>
      <c r="G1637" s="12" t="str">
        <f>IF(C1637="-","-",IF(AND(ISNUMBER(Fixture!G1641),ISNUMBER(Fixture!I1641),Fixture!F1641&lt;&gt;"BYE",Fixture!J1641&lt;&gt;"BYE"),"Yes","-"))</f>
        <v>-</v>
      </c>
      <c r="H1637" s="9" t="str">
        <f>IF(G1637="-","-",IF(Fixture!G1641&gt;Fixture!I1641,Settings!$G$7,IF(Fixture!G1641=Fixture!I1641,Settings!$G$8,IF(Fixture!G1641&lt;Fixture!I1641,Settings!$G$9,"-"))))</f>
        <v>-</v>
      </c>
      <c r="I1637" s="13" t="str">
        <f>IF(G1637="-","-",IF(Fixture!I1641&gt;Fixture!G1641,Settings!$G$7,IF(Fixture!I1641=Fixture!G1641,Settings!$G$8,IF(Fixture!I1641&lt;Fixture!G1641,Settings!$G$9,"-"))))</f>
        <v>-</v>
      </c>
    </row>
    <row r="1638" spans="3:9" x14ac:dyDescent="0.25">
      <c r="C1638" s="12" t="str">
        <f t="shared" si="52"/>
        <v>-</v>
      </c>
      <c r="D1638" s="9" t="str">
        <f t="shared" si="53"/>
        <v>-</v>
      </c>
      <c r="E1638" s="9" t="str">
        <f>IF(C1638="-","-",IF(D1638=maxgameno+2,"blank row 2",IF(D1638=maxgameno+1,"blank row 1",INDEX(FixtureCode!$B$4:$AH$128,MATCH($C1638,FixtureCode!$B$4:$B$128,0),MATCH("G"&amp;D1638&amp;"-T1",FixtureCode!$B$4:$AH$4,0)))))</f>
        <v>-</v>
      </c>
      <c r="F1638" s="13" t="str">
        <f>IF(C1638="-","-",IF(D1638=maxgameno+2,"blank row 2",IF(D1638=maxgameno+1,"blank row 1",INDEX(FixtureCode!$B$4:$AH$128,MATCH($C1638,FixtureCode!$B$4:$B$128,0),MATCH("G"&amp;D1638&amp;"-T2",FixtureCode!$B$4:$AH$4,0)))))</f>
        <v>-</v>
      </c>
      <c r="G1638" s="12" t="str">
        <f>IF(C1638="-","-",IF(AND(ISNUMBER(Fixture!G1642),ISNUMBER(Fixture!I1642),Fixture!F1642&lt;&gt;"BYE",Fixture!J1642&lt;&gt;"BYE"),"Yes","-"))</f>
        <v>-</v>
      </c>
      <c r="H1638" s="9" t="str">
        <f>IF(G1638="-","-",IF(Fixture!G1642&gt;Fixture!I1642,Settings!$G$7,IF(Fixture!G1642=Fixture!I1642,Settings!$G$8,IF(Fixture!G1642&lt;Fixture!I1642,Settings!$G$9,"-"))))</f>
        <v>-</v>
      </c>
      <c r="I1638" s="13" t="str">
        <f>IF(G1638="-","-",IF(Fixture!I1642&gt;Fixture!G1642,Settings!$G$7,IF(Fixture!I1642=Fixture!G1642,Settings!$G$8,IF(Fixture!I1642&lt;Fixture!G1642,Settings!$G$9,"-"))))</f>
        <v>-</v>
      </c>
    </row>
    <row r="1639" spans="3:9" x14ac:dyDescent="0.25">
      <c r="C1639" s="12" t="str">
        <f t="shared" si="52"/>
        <v>-</v>
      </c>
      <c r="D1639" s="9" t="str">
        <f t="shared" si="53"/>
        <v>-</v>
      </c>
      <c r="E1639" s="9" t="str">
        <f>IF(C1639="-","-",IF(D1639=maxgameno+2,"blank row 2",IF(D1639=maxgameno+1,"blank row 1",INDEX(FixtureCode!$B$4:$AH$128,MATCH($C1639,FixtureCode!$B$4:$B$128,0),MATCH("G"&amp;D1639&amp;"-T1",FixtureCode!$B$4:$AH$4,0)))))</f>
        <v>-</v>
      </c>
      <c r="F1639" s="13" t="str">
        <f>IF(C1639="-","-",IF(D1639=maxgameno+2,"blank row 2",IF(D1639=maxgameno+1,"blank row 1",INDEX(FixtureCode!$B$4:$AH$128,MATCH($C1639,FixtureCode!$B$4:$B$128,0),MATCH("G"&amp;D1639&amp;"-T2",FixtureCode!$B$4:$AH$4,0)))))</f>
        <v>-</v>
      </c>
      <c r="G1639" s="12" t="str">
        <f>IF(C1639="-","-",IF(AND(ISNUMBER(Fixture!G1643),ISNUMBER(Fixture!I1643),Fixture!F1643&lt;&gt;"BYE",Fixture!J1643&lt;&gt;"BYE"),"Yes","-"))</f>
        <v>-</v>
      </c>
      <c r="H1639" s="9" t="str">
        <f>IF(G1639="-","-",IF(Fixture!G1643&gt;Fixture!I1643,Settings!$G$7,IF(Fixture!G1643=Fixture!I1643,Settings!$G$8,IF(Fixture!G1643&lt;Fixture!I1643,Settings!$G$9,"-"))))</f>
        <v>-</v>
      </c>
      <c r="I1639" s="13" t="str">
        <f>IF(G1639="-","-",IF(Fixture!I1643&gt;Fixture!G1643,Settings!$G$7,IF(Fixture!I1643=Fixture!G1643,Settings!$G$8,IF(Fixture!I1643&lt;Fixture!G1643,Settings!$G$9,"-"))))</f>
        <v>-</v>
      </c>
    </row>
    <row r="1640" spans="3:9" x14ac:dyDescent="0.25">
      <c r="C1640" s="12" t="str">
        <f t="shared" si="52"/>
        <v>-</v>
      </c>
      <c r="D1640" s="9" t="str">
        <f t="shared" si="53"/>
        <v>-</v>
      </c>
      <c r="E1640" s="9" t="str">
        <f>IF(C1640="-","-",IF(D1640=maxgameno+2,"blank row 2",IF(D1640=maxgameno+1,"blank row 1",INDEX(FixtureCode!$B$4:$AH$128,MATCH($C1640,FixtureCode!$B$4:$B$128,0),MATCH("G"&amp;D1640&amp;"-T1",FixtureCode!$B$4:$AH$4,0)))))</f>
        <v>-</v>
      </c>
      <c r="F1640" s="13" t="str">
        <f>IF(C1640="-","-",IF(D1640=maxgameno+2,"blank row 2",IF(D1640=maxgameno+1,"blank row 1",INDEX(FixtureCode!$B$4:$AH$128,MATCH($C1640,FixtureCode!$B$4:$B$128,0),MATCH("G"&amp;D1640&amp;"-T2",FixtureCode!$B$4:$AH$4,0)))))</f>
        <v>-</v>
      </c>
      <c r="G1640" s="12" t="str">
        <f>IF(C1640="-","-",IF(AND(ISNUMBER(Fixture!G1644),ISNUMBER(Fixture!I1644),Fixture!F1644&lt;&gt;"BYE",Fixture!J1644&lt;&gt;"BYE"),"Yes","-"))</f>
        <v>-</v>
      </c>
      <c r="H1640" s="9" t="str">
        <f>IF(G1640="-","-",IF(Fixture!G1644&gt;Fixture!I1644,Settings!$G$7,IF(Fixture!G1644=Fixture!I1644,Settings!$G$8,IF(Fixture!G1644&lt;Fixture!I1644,Settings!$G$9,"-"))))</f>
        <v>-</v>
      </c>
      <c r="I1640" s="13" t="str">
        <f>IF(G1640="-","-",IF(Fixture!I1644&gt;Fixture!G1644,Settings!$G$7,IF(Fixture!I1644=Fixture!G1644,Settings!$G$8,IF(Fixture!I1644&lt;Fixture!G1644,Settings!$G$9,"-"))))</f>
        <v>-</v>
      </c>
    </row>
    <row r="1641" spans="3:9" x14ac:dyDescent="0.25">
      <c r="C1641" s="12" t="str">
        <f t="shared" si="52"/>
        <v>-</v>
      </c>
      <c r="D1641" s="9" t="str">
        <f t="shared" si="53"/>
        <v>-</v>
      </c>
      <c r="E1641" s="9" t="str">
        <f>IF(C1641="-","-",IF(D1641=maxgameno+2,"blank row 2",IF(D1641=maxgameno+1,"blank row 1",INDEX(FixtureCode!$B$4:$AH$128,MATCH($C1641,FixtureCode!$B$4:$B$128,0),MATCH("G"&amp;D1641&amp;"-T1",FixtureCode!$B$4:$AH$4,0)))))</f>
        <v>-</v>
      </c>
      <c r="F1641" s="13" t="str">
        <f>IF(C1641="-","-",IF(D1641=maxgameno+2,"blank row 2",IF(D1641=maxgameno+1,"blank row 1",INDEX(FixtureCode!$B$4:$AH$128,MATCH($C1641,FixtureCode!$B$4:$B$128,0),MATCH("G"&amp;D1641&amp;"-T2",FixtureCode!$B$4:$AH$4,0)))))</f>
        <v>-</v>
      </c>
      <c r="G1641" s="12" t="str">
        <f>IF(C1641="-","-",IF(AND(ISNUMBER(Fixture!G1645),ISNUMBER(Fixture!I1645),Fixture!F1645&lt;&gt;"BYE",Fixture!J1645&lt;&gt;"BYE"),"Yes","-"))</f>
        <v>-</v>
      </c>
      <c r="H1641" s="9" t="str">
        <f>IF(G1641="-","-",IF(Fixture!G1645&gt;Fixture!I1645,Settings!$G$7,IF(Fixture!G1645=Fixture!I1645,Settings!$G$8,IF(Fixture!G1645&lt;Fixture!I1645,Settings!$G$9,"-"))))</f>
        <v>-</v>
      </c>
      <c r="I1641" s="13" t="str">
        <f>IF(G1641="-","-",IF(Fixture!I1645&gt;Fixture!G1645,Settings!$G$7,IF(Fixture!I1645=Fixture!G1645,Settings!$G$8,IF(Fixture!I1645&lt;Fixture!G1645,Settings!$G$9,"-"))))</f>
        <v>-</v>
      </c>
    </row>
    <row r="1642" spans="3:9" x14ac:dyDescent="0.25">
      <c r="C1642" s="12" t="str">
        <f t="shared" si="52"/>
        <v>-</v>
      </c>
      <c r="D1642" s="9" t="str">
        <f t="shared" si="53"/>
        <v>-</v>
      </c>
      <c r="E1642" s="9" t="str">
        <f>IF(C1642="-","-",IF(D1642=maxgameno+2,"blank row 2",IF(D1642=maxgameno+1,"blank row 1",INDEX(FixtureCode!$B$4:$AH$128,MATCH($C1642,FixtureCode!$B$4:$B$128,0),MATCH("G"&amp;D1642&amp;"-T1",FixtureCode!$B$4:$AH$4,0)))))</f>
        <v>-</v>
      </c>
      <c r="F1642" s="13" t="str">
        <f>IF(C1642="-","-",IF(D1642=maxgameno+2,"blank row 2",IF(D1642=maxgameno+1,"blank row 1",INDEX(FixtureCode!$B$4:$AH$128,MATCH($C1642,FixtureCode!$B$4:$B$128,0),MATCH("G"&amp;D1642&amp;"-T2",FixtureCode!$B$4:$AH$4,0)))))</f>
        <v>-</v>
      </c>
      <c r="G1642" s="12" t="str">
        <f>IF(C1642="-","-",IF(AND(ISNUMBER(Fixture!G1646),ISNUMBER(Fixture!I1646),Fixture!F1646&lt;&gt;"BYE",Fixture!J1646&lt;&gt;"BYE"),"Yes","-"))</f>
        <v>-</v>
      </c>
      <c r="H1642" s="9" t="str">
        <f>IF(G1642="-","-",IF(Fixture!G1646&gt;Fixture!I1646,Settings!$G$7,IF(Fixture!G1646=Fixture!I1646,Settings!$G$8,IF(Fixture!G1646&lt;Fixture!I1646,Settings!$G$9,"-"))))</f>
        <v>-</v>
      </c>
      <c r="I1642" s="13" t="str">
        <f>IF(G1642="-","-",IF(Fixture!I1646&gt;Fixture!G1646,Settings!$G$7,IF(Fixture!I1646=Fixture!G1646,Settings!$G$8,IF(Fixture!I1646&lt;Fixture!G1646,Settings!$G$9,"-"))))</f>
        <v>-</v>
      </c>
    </row>
    <row r="1643" spans="3:9" x14ac:dyDescent="0.25">
      <c r="C1643" s="12" t="str">
        <f t="shared" si="52"/>
        <v>-</v>
      </c>
      <c r="D1643" s="9" t="str">
        <f t="shared" si="53"/>
        <v>-</v>
      </c>
      <c r="E1643" s="9" t="str">
        <f>IF(C1643="-","-",IF(D1643=maxgameno+2,"blank row 2",IF(D1643=maxgameno+1,"blank row 1",INDEX(FixtureCode!$B$4:$AH$128,MATCH($C1643,FixtureCode!$B$4:$B$128,0),MATCH("G"&amp;D1643&amp;"-T1",FixtureCode!$B$4:$AH$4,0)))))</f>
        <v>-</v>
      </c>
      <c r="F1643" s="13" t="str">
        <f>IF(C1643="-","-",IF(D1643=maxgameno+2,"blank row 2",IF(D1643=maxgameno+1,"blank row 1",INDEX(FixtureCode!$B$4:$AH$128,MATCH($C1643,FixtureCode!$B$4:$B$128,0),MATCH("G"&amp;D1643&amp;"-T2",FixtureCode!$B$4:$AH$4,0)))))</f>
        <v>-</v>
      </c>
      <c r="G1643" s="12" t="str">
        <f>IF(C1643="-","-",IF(AND(ISNUMBER(Fixture!G1647),ISNUMBER(Fixture!I1647),Fixture!F1647&lt;&gt;"BYE",Fixture!J1647&lt;&gt;"BYE"),"Yes","-"))</f>
        <v>-</v>
      </c>
      <c r="H1643" s="9" t="str">
        <f>IF(G1643="-","-",IF(Fixture!G1647&gt;Fixture!I1647,Settings!$G$7,IF(Fixture!G1647=Fixture!I1647,Settings!$G$8,IF(Fixture!G1647&lt;Fixture!I1647,Settings!$G$9,"-"))))</f>
        <v>-</v>
      </c>
      <c r="I1643" s="13" t="str">
        <f>IF(G1643="-","-",IF(Fixture!I1647&gt;Fixture!G1647,Settings!$G$7,IF(Fixture!I1647=Fixture!G1647,Settings!$G$8,IF(Fixture!I1647&lt;Fixture!G1647,Settings!$G$9,"-"))))</f>
        <v>-</v>
      </c>
    </row>
    <row r="1644" spans="3:9" x14ac:dyDescent="0.25">
      <c r="C1644" s="12" t="str">
        <f t="shared" si="52"/>
        <v>-</v>
      </c>
      <c r="D1644" s="9" t="str">
        <f t="shared" si="53"/>
        <v>-</v>
      </c>
      <c r="E1644" s="9" t="str">
        <f>IF(C1644="-","-",IF(D1644=maxgameno+2,"blank row 2",IF(D1644=maxgameno+1,"blank row 1",INDEX(FixtureCode!$B$4:$AH$128,MATCH($C1644,FixtureCode!$B$4:$B$128,0),MATCH("G"&amp;D1644&amp;"-T1",FixtureCode!$B$4:$AH$4,0)))))</f>
        <v>-</v>
      </c>
      <c r="F1644" s="13" t="str">
        <f>IF(C1644="-","-",IF(D1644=maxgameno+2,"blank row 2",IF(D1644=maxgameno+1,"blank row 1",INDEX(FixtureCode!$B$4:$AH$128,MATCH($C1644,FixtureCode!$B$4:$B$128,0),MATCH("G"&amp;D1644&amp;"-T2",FixtureCode!$B$4:$AH$4,0)))))</f>
        <v>-</v>
      </c>
      <c r="G1644" s="12" t="str">
        <f>IF(C1644="-","-",IF(AND(ISNUMBER(Fixture!G1648),ISNUMBER(Fixture!I1648),Fixture!F1648&lt;&gt;"BYE",Fixture!J1648&lt;&gt;"BYE"),"Yes","-"))</f>
        <v>-</v>
      </c>
      <c r="H1644" s="9" t="str">
        <f>IF(G1644="-","-",IF(Fixture!G1648&gt;Fixture!I1648,Settings!$G$7,IF(Fixture!G1648=Fixture!I1648,Settings!$G$8,IF(Fixture!G1648&lt;Fixture!I1648,Settings!$G$9,"-"))))</f>
        <v>-</v>
      </c>
      <c r="I1644" s="13" t="str">
        <f>IF(G1644="-","-",IF(Fixture!I1648&gt;Fixture!G1648,Settings!$G$7,IF(Fixture!I1648=Fixture!G1648,Settings!$G$8,IF(Fixture!I1648&lt;Fixture!G1648,Settings!$G$9,"-"))))</f>
        <v>-</v>
      </c>
    </row>
    <row r="1645" spans="3:9" x14ac:dyDescent="0.25">
      <c r="C1645" s="12" t="str">
        <f t="shared" si="52"/>
        <v>-</v>
      </c>
      <c r="D1645" s="9" t="str">
        <f t="shared" si="53"/>
        <v>-</v>
      </c>
      <c r="E1645" s="9" t="str">
        <f>IF(C1645="-","-",IF(D1645=maxgameno+2,"blank row 2",IF(D1645=maxgameno+1,"blank row 1",INDEX(FixtureCode!$B$4:$AH$128,MATCH($C1645,FixtureCode!$B$4:$B$128,0),MATCH("G"&amp;D1645&amp;"-T1",FixtureCode!$B$4:$AH$4,0)))))</f>
        <v>-</v>
      </c>
      <c r="F1645" s="13" t="str">
        <f>IF(C1645="-","-",IF(D1645=maxgameno+2,"blank row 2",IF(D1645=maxgameno+1,"blank row 1",INDEX(FixtureCode!$B$4:$AH$128,MATCH($C1645,FixtureCode!$B$4:$B$128,0),MATCH("G"&amp;D1645&amp;"-T2",FixtureCode!$B$4:$AH$4,0)))))</f>
        <v>-</v>
      </c>
      <c r="G1645" s="12" t="str">
        <f>IF(C1645="-","-",IF(AND(ISNUMBER(Fixture!G1649),ISNUMBER(Fixture!I1649),Fixture!F1649&lt;&gt;"BYE",Fixture!J1649&lt;&gt;"BYE"),"Yes","-"))</f>
        <v>-</v>
      </c>
      <c r="H1645" s="9" t="str">
        <f>IF(G1645="-","-",IF(Fixture!G1649&gt;Fixture!I1649,Settings!$G$7,IF(Fixture!G1649=Fixture!I1649,Settings!$G$8,IF(Fixture!G1649&lt;Fixture!I1649,Settings!$G$9,"-"))))</f>
        <v>-</v>
      </c>
      <c r="I1645" s="13" t="str">
        <f>IF(G1645="-","-",IF(Fixture!I1649&gt;Fixture!G1649,Settings!$G$7,IF(Fixture!I1649=Fixture!G1649,Settings!$G$8,IF(Fixture!I1649&lt;Fixture!G1649,Settings!$G$9,"-"))))</f>
        <v>-</v>
      </c>
    </row>
    <row r="1646" spans="3:9" x14ac:dyDescent="0.25">
      <c r="C1646" s="12" t="str">
        <f t="shared" si="52"/>
        <v>-</v>
      </c>
      <c r="D1646" s="9" t="str">
        <f t="shared" si="53"/>
        <v>-</v>
      </c>
      <c r="E1646" s="9" t="str">
        <f>IF(C1646="-","-",IF(D1646=maxgameno+2,"blank row 2",IF(D1646=maxgameno+1,"blank row 1",INDEX(FixtureCode!$B$4:$AH$128,MATCH($C1646,FixtureCode!$B$4:$B$128,0),MATCH("G"&amp;D1646&amp;"-T1",FixtureCode!$B$4:$AH$4,0)))))</f>
        <v>-</v>
      </c>
      <c r="F1646" s="13" t="str">
        <f>IF(C1646="-","-",IF(D1646=maxgameno+2,"blank row 2",IF(D1646=maxgameno+1,"blank row 1",INDEX(FixtureCode!$B$4:$AH$128,MATCH($C1646,FixtureCode!$B$4:$B$128,0),MATCH("G"&amp;D1646&amp;"-T2",FixtureCode!$B$4:$AH$4,0)))))</f>
        <v>-</v>
      </c>
      <c r="G1646" s="12" t="str">
        <f>IF(C1646="-","-",IF(AND(ISNUMBER(Fixture!G1650),ISNUMBER(Fixture!I1650),Fixture!F1650&lt;&gt;"BYE",Fixture!J1650&lt;&gt;"BYE"),"Yes","-"))</f>
        <v>-</v>
      </c>
      <c r="H1646" s="9" t="str">
        <f>IF(G1646="-","-",IF(Fixture!G1650&gt;Fixture!I1650,Settings!$G$7,IF(Fixture!G1650=Fixture!I1650,Settings!$G$8,IF(Fixture!G1650&lt;Fixture!I1650,Settings!$G$9,"-"))))</f>
        <v>-</v>
      </c>
      <c r="I1646" s="13" t="str">
        <f>IF(G1646="-","-",IF(Fixture!I1650&gt;Fixture!G1650,Settings!$G$7,IF(Fixture!I1650=Fixture!G1650,Settings!$G$8,IF(Fixture!I1650&lt;Fixture!G1650,Settings!$G$9,"-"))))</f>
        <v>-</v>
      </c>
    </row>
    <row r="1647" spans="3:9" x14ac:dyDescent="0.25">
      <c r="C1647" s="12" t="str">
        <f t="shared" si="52"/>
        <v>-</v>
      </c>
      <c r="D1647" s="9" t="str">
        <f t="shared" si="53"/>
        <v>-</v>
      </c>
      <c r="E1647" s="9" t="str">
        <f>IF(C1647="-","-",IF(D1647=maxgameno+2,"blank row 2",IF(D1647=maxgameno+1,"blank row 1",INDEX(FixtureCode!$B$4:$AH$128,MATCH($C1647,FixtureCode!$B$4:$B$128,0),MATCH("G"&amp;D1647&amp;"-T1",FixtureCode!$B$4:$AH$4,0)))))</f>
        <v>-</v>
      </c>
      <c r="F1647" s="13" t="str">
        <f>IF(C1647="-","-",IF(D1647=maxgameno+2,"blank row 2",IF(D1647=maxgameno+1,"blank row 1",INDEX(FixtureCode!$B$4:$AH$128,MATCH($C1647,FixtureCode!$B$4:$B$128,0),MATCH("G"&amp;D1647&amp;"-T2",FixtureCode!$B$4:$AH$4,0)))))</f>
        <v>-</v>
      </c>
      <c r="G1647" s="12" t="str">
        <f>IF(C1647="-","-",IF(AND(ISNUMBER(Fixture!G1651),ISNUMBER(Fixture!I1651),Fixture!F1651&lt;&gt;"BYE",Fixture!J1651&lt;&gt;"BYE"),"Yes","-"))</f>
        <v>-</v>
      </c>
      <c r="H1647" s="9" t="str">
        <f>IF(G1647="-","-",IF(Fixture!G1651&gt;Fixture!I1651,Settings!$G$7,IF(Fixture!G1651=Fixture!I1651,Settings!$G$8,IF(Fixture!G1651&lt;Fixture!I1651,Settings!$G$9,"-"))))</f>
        <v>-</v>
      </c>
      <c r="I1647" s="13" t="str">
        <f>IF(G1647="-","-",IF(Fixture!I1651&gt;Fixture!G1651,Settings!$G$7,IF(Fixture!I1651=Fixture!G1651,Settings!$G$8,IF(Fixture!I1651&lt;Fixture!G1651,Settings!$G$9,"-"))))</f>
        <v>-</v>
      </c>
    </row>
    <row r="1648" spans="3:9" x14ac:dyDescent="0.25">
      <c r="C1648" s="12" t="str">
        <f t="shared" si="52"/>
        <v>-</v>
      </c>
      <c r="D1648" s="9" t="str">
        <f t="shared" si="53"/>
        <v>-</v>
      </c>
      <c r="E1648" s="9" t="str">
        <f>IF(C1648="-","-",IF(D1648=maxgameno+2,"blank row 2",IF(D1648=maxgameno+1,"blank row 1",INDEX(FixtureCode!$B$4:$AH$128,MATCH($C1648,FixtureCode!$B$4:$B$128,0),MATCH("G"&amp;D1648&amp;"-T1",FixtureCode!$B$4:$AH$4,0)))))</f>
        <v>-</v>
      </c>
      <c r="F1648" s="13" t="str">
        <f>IF(C1648="-","-",IF(D1648=maxgameno+2,"blank row 2",IF(D1648=maxgameno+1,"blank row 1",INDEX(FixtureCode!$B$4:$AH$128,MATCH($C1648,FixtureCode!$B$4:$B$128,0),MATCH("G"&amp;D1648&amp;"-T2",FixtureCode!$B$4:$AH$4,0)))))</f>
        <v>-</v>
      </c>
      <c r="G1648" s="12" t="str">
        <f>IF(C1648="-","-",IF(AND(ISNUMBER(Fixture!G1652),ISNUMBER(Fixture!I1652),Fixture!F1652&lt;&gt;"BYE",Fixture!J1652&lt;&gt;"BYE"),"Yes","-"))</f>
        <v>-</v>
      </c>
      <c r="H1648" s="9" t="str">
        <f>IF(G1648="-","-",IF(Fixture!G1652&gt;Fixture!I1652,Settings!$G$7,IF(Fixture!G1652=Fixture!I1652,Settings!$G$8,IF(Fixture!G1652&lt;Fixture!I1652,Settings!$G$9,"-"))))</f>
        <v>-</v>
      </c>
      <c r="I1648" s="13" t="str">
        <f>IF(G1648="-","-",IF(Fixture!I1652&gt;Fixture!G1652,Settings!$G$7,IF(Fixture!I1652=Fixture!G1652,Settings!$G$8,IF(Fixture!I1652&lt;Fixture!G1652,Settings!$G$9,"-"))))</f>
        <v>-</v>
      </c>
    </row>
    <row r="1649" spans="3:9" x14ac:dyDescent="0.25">
      <c r="C1649" s="12" t="str">
        <f t="shared" si="52"/>
        <v>-</v>
      </c>
      <c r="D1649" s="9" t="str">
        <f t="shared" si="53"/>
        <v>-</v>
      </c>
      <c r="E1649" s="9" t="str">
        <f>IF(C1649="-","-",IF(D1649=maxgameno+2,"blank row 2",IF(D1649=maxgameno+1,"blank row 1",INDEX(FixtureCode!$B$4:$AH$128,MATCH($C1649,FixtureCode!$B$4:$B$128,0),MATCH("G"&amp;D1649&amp;"-T1",FixtureCode!$B$4:$AH$4,0)))))</f>
        <v>-</v>
      </c>
      <c r="F1649" s="13" t="str">
        <f>IF(C1649="-","-",IF(D1649=maxgameno+2,"blank row 2",IF(D1649=maxgameno+1,"blank row 1",INDEX(FixtureCode!$B$4:$AH$128,MATCH($C1649,FixtureCode!$B$4:$B$128,0),MATCH("G"&amp;D1649&amp;"-T2",FixtureCode!$B$4:$AH$4,0)))))</f>
        <v>-</v>
      </c>
      <c r="G1649" s="12" t="str">
        <f>IF(C1649="-","-",IF(AND(ISNUMBER(Fixture!G1653),ISNUMBER(Fixture!I1653),Fixture!F1653&lt;&gt;"BYE",Fixture!J1653&lt;&gt;"BYE"),"Yes","-"))</f>
        <v>-</v>
      </c>
      <c r="H1649" s="9" t="str">
        <f>IF(G1649="-","-",IF(Fixture!G1653&gt;Fixture!I1653,Settings!$G$7,IF(Fixture!G1653=Fixture!I1653,Settings!$G$8,IF(Fixture!G1653&lt;Fixture!I1653,Settings!$G$9,"-"))))</f>
        <v>-</v>
      </c>
      <c r="I1649" s="13" t="str">
        <f>IF(G1649="-","-",IF(Fixture!I1653&gt;Fixture!G1653,Settings!$G$7,IF(Fixture!I1653=Fixture!G1653,Settings!$G$8,IF(Fixture!I1653&lt;Fixture!G1653,Settings!$G$9,"-"))))</f>
        <v>-</v>
      </c>
    </row>
    <row r="1650" spans="3:9" x14ac:dyDescent="0.25">
      <c r="C1650" s="12" t="str">
        <f t="shared" si="52"/>
        <v>-</v>
      </c>
      <c r="D1650" s="9" t="str">
        <f t="shared" si="53"/>
        <v>-</v>
      </c>
      <c r="E1650" s="9" t="str">
        <f>IF(C1650="-","-",IF(D1650=maxgameno+2,"blank row 2",IF(D1650=maxgameno+1,"blank row 1",INDEX(FixtureCode!$B$4:$AH$128,MATCH($C1650,FixtureCode!$B$4:$B$128,0),MATCH("G"&amp;D1650&amp;"-T1",FixtureCode!$B$4:$AH$4,0)))))</f>
        <v>-</v>
      </c>
      <c r="F1650" s="13" t="str">
        <f>IF(C1650="-","-",IF(D1650=maxgameno+2,"blank row 2",IF(D1650=maxgameno+1,"blank row 1",INDEX(FixtureCode!$B$4:$AH$128,MATCH($C1650,FixtureCode!$B$4:$B$128,0),MATCH("G"&amp;D1650&amp;"-T2",FixtureCode!$B$4:$AH$4,0)))))</f>
        <v>-</v>
      </c>
      <c r="G1650" s="12" t="str">
        <f>IF(C1650="-","-",IF(AND(ISNUMBER(Fixture!G1654),ISNUMBER(Fixture!I1654),Fixture!F1654&lt;&gt;"BYE",Fixture!J1654&lt;&gt;"BYE"),"Yes","-"))</f>
        <v>-</v>
      </c>
      <c r="H1650" s="9" t="str">
        <f>IF(G1650="-","-",IF(Fixture!G1654&gt;Fixture!I1654,Settings!$G$7,IF(Fixture!G1654=Fixture!I1654,Settings!$G$8,IF(Fixture!G1654&lt;Fixture!I1654,Settings!$G$9,"-"))))</f>
        <v>-</v>
      </c>
      <c r="I1650" s="13" t="str">
        <f>IF(G1650="-","-",IF(Fixture!I1654&gt;Fixture!G1654,Settings!$G$7,IF(Fixture!I1654=Fixture!G1654,Settings!$G$8,IF(Fixture!I1654&lt;Fixture!G1654,Settings!$G$9,"-"))))</f>
        <v>-</v>
      </c>
    </row>
    <row r="1651" spans="3:9" x14ac:dyDescent="0.25">
      <c r="C1651" s="12" t="str">
        <f t="shared" si="52"/>
        <v>-</v>
      </c>
      <c r="D1651" s="9" t="str">
        <f t="shared" si="53"/>
        <v>-</v>
      </c>
      <c r="E1651" s="9" t="str">
        <f>IF(C1651="-","-",IF(D1651=maxgameno+2,"blank row 2",IF(D1651=maxgameno+1,"blank row 1",INDEX(FixtureCode!$B$4:$AH$128,MATCH($C1651,FixtureCode!$B$4:$B$128,0),MATCH("G"&amp;D1651&amp;"-T1",FixtureCode!$B$4:$AH$4,0)))))</f>
        <v>-</v>
      </c>
      <c r="F1651" s="13" t="str">
        <f>IF(C1651="-","-",IF(D1651=maxgameno+2,"blank row 2",IF(D1651=maxgameno+1,"blank row 1",INDEX(FixtureCode!$B$4:$AH$128,MATCH($C1651,FixtureCode!$B$4:$B$128,0),MATCH("G"&amp;D1651&amp;"-T2",FixtureCode!$B$4:$AH$4,0)))))</f>
        <v>-</v>
      </c>
      <c r="G1651" s="12" t="str">
        <f>IF(C1651="-","-",IF(AND(ISNUMBER(Fixture!G1655),ISNUMBER(Fixture!I1655),Fixture!F1655&lt;&gt;"BYE",Fixture!J1655&lt;&gt;"BYE"),"Yes","-"))</f>
        <v>-</v>
      </c>
      <c r="H1651" s="9" t="str">
        <f>IF(G1651="-","-",IF(Fixture!G1655&gt;Fixture!I1655,Settings!$G$7,IF(Fixture!G1655=Fixture!I1655,Settings!$G$8,IF(Fixture!G1655&lt;Fixture!I1655,Settings!$G$9,"-"))))</f>
        <v>-</v>
      </c>
      <c r="I1651" s="13" t="str">
        <f>IF(G1651="-","-",IF(Fixture!I1655&gt;Fixture!G1655,Settings!$G$7,IF(Fixture!I1655=Fixture!G1655,Settings!$G$8,IF(Fixture!I1655&lt;Fixture!G1655,Settings!$G$9,"-"))))</f>
        <v>-</v>
      </c>
    </row>
    <row r="1652" spans="3:9" x14ac:dyDescent="0.25">
      <c r="C1652" s="12" t="str">
        <f t="shared" si="52"/>
        <v>-</v>
      </c>
      <c r="D1652" s="9" t="str">
        <f t="shared" si="53"/>
        <v>-</v>
      </c>
      <c r="E1652" s="9" t="str">
        <f>IF(C1652="-","-",IF(D1652=maxgameno+2,"blank row 2",IF(D1652=maxgameno+1,"blank row 1",INDEX(FixtureCode!$B$4:$AH$128,MATCH($C1652,FixtureCode!$B$4:$B$128,0),MATCH("G"&amp;D1652&amp;"-T1",FixtureCode!$B$4:$AH$4,0)))))</f>
        <v>-</v>
      </c>
      <c r="F1652" s="13" t="str">
        <f>IF(C1652="-","-",IF(D1652=maxgameno+2,"blank row 2",IF(D1652=maxgameno+1,"blank row 1",INDEX(FixtureCode!$B$4:$AH$128,MATCH($C1652,FixtureCode!$B$4:$B$128,0),MATCH("G"&amp;D1652&amp;"-T2",FixtureCode!$B$4:$AH$4,0)))))</f>
        <v>-</v>
      </c>
      <c r="G1652" s="12" t="str">
        <f>IF(C1652="-","-",IF(AND(ISNUMBER(Fixture!G1656),ISNUMBER(Fixture!I1656),Fixture!F1656&lt;&gt;"BYE",Fixture!J1656&lt;&gt;"BYE"),"Yes","-"))</f>
        <v>-</v>
      </c>
      <c r="H1652" s="9" t="str">
        <f>IF(G1652="-","-",IF(Fixture!G1656&gt;Fixture!I1656,Settings!$G$7,IF(Fixture!G1656=Fixture!I1656,Settings!$G$8,IF(Fixture!G1656&lt;Fixture!I1656,Settings!$G$9,"-"))))</f>
        <v>-</v>
      </c>
      <c r="I1652" s="13" t="str">
        <f>IF(G1652="-","-",IF(Fixture!I1656&gt;Fixture!G1656,Settings!$G$7,IF(Fixture!I1656=Fixture!G1656,Settings!$G$8,IF(Fixture!I1656&lt;Fixture!G1656,Settings!$G$9,"-"))))</f>
        <v>-</v>
      </c>
    </row>
    <row r="1653" spans="3:9" x14ac:dyDescent="0.25">
      <c r="C1653" s="12" t="str">
        <f t="shared" si="52"/>
        <v>-</v>
      </c>
      <c r="D1653" s="9" t="str">
        <f t="shared" si="53"/>
        <v>-</v>
      </c>
      <c r="E1653" s="9" t="str">
        <f>IF(C1653="-","-",IF(D1653=maxgameno+2,"blank row 2",IF(D1653=maxgameno+1,"blank row 1",INDEX(FixtureCode!$B$4:$AH$128,MATCH($C1653,FixtureCode!$B$4:$B$128,0),MATCH("G"&amp;D1653&amp;"-T1",FixtureCode!$B$4:$AH$4,0)))))</f>
        <v>-</v>
      </c>
      <c r="F1653" s="13" t="str">
        <f>IF(C1653="-","-",IF(D1653=maxgameno+2,"blank row 2",IF(D1653=maxgameno+1,"blank row 1",INDEX(FixtureCode!$B$4:$AH$128,MATCH($C1653,FixtureCode!$B$4:$B$128,0),MATCH("G"&amp;D1653&amp;"-T2",FixtureCode!$B$4:$AH$4,0)))))</f>
        <v>-</v>
      </c>
      <c r="G1653" s="12" t="str">
        <f>IF(C1653="-","-",IF(AND(ISNUMBER(Fixture!G1657),ISNUMBER(Fixture!I1657),Fixture!F1657&lt;&gt;"BYE",Fixture!J1657&lt;&gt;"BYE"),"Yes","-"))</f>
        <v>-</v>
      </c>
      <c r="H1653" s="9" t="str">
        <f>IF(G1653="-","-",IF(Fixture!G1657&gt;Fixture!I1657,Settings!$G$7,IF(Fixture!G1657=Fixture!I1657,Settings!$G$8,IF(Fixture!G1657&lt;Fixture!I1657,Settings!$G$9,"-"))))</f>
        <v>-</v>
      </c>
      <c r="I1653" s="13" t="str">
        <f>IF(G1653="-","-",IF(Fixture!I1657&gt;Fixture!G1657,Settings!$G$7,IF(Fixture!I1657=Fixture!G1657,Settings!$G$8,IF(Fixture!I1657&lt;Fixture!G1657,Settings!$G$9,"-"))))</f>
        <v>-</v>
      </c>
    </row>
    <row r="1654" spans="3:9" x14ac:dyDescent="0.25">
      <c r="C1654" s="12" t="str">
        <f t="shared" si="52"/>
        <v>-</v>
      </c>
      <c r="D1654" s="9" t="str">
        <f t="shared" si="53"/>
        <v>-</v>
      </c>
      <c r="E1654" s="9" t="str">
        <f>IF(C1654="-","-",IF(D1654=maxgameno+2,"blank row 2",IF(D1654=maxgameno+1,"blank row 1",INDEX(FixtureCode!$B$4:$AH$128,MATCH($C1654,FixtureCode!$B$4:$B$128,0),MATCH("G"&amp;D1654&amp;"-T1",FixtureCode!$B$4:$AH$4,0)))))</f>
        <v>-</v>
      </c>
      <c r="F1654" s="13" t="str">
        <f>IF(C1654="-","-",IF(D1654=maxgameno+2,"blank row 2",IF(D1654=maxgameno+1,"blank row 1",INDEX(FixtureCode!$B$4:$AH$128,MATCH($C1654,FixtureCode!$B$4:$B$128,0),MATCH("G"&amp;D1654&amp;"-T2",FixtureCode!$B$4:$AH$4,0)))))</f>
        <v>-</v>
      </c>
      <c r="G1654" s="12" t="str">
        <f>IF(C1654="-","-",IF(AND(ISNUMBER(Fixture!G1658),ISNUMBER(Fixture!I1658),Fixture!F1658&lt;&gt;"BYE",Fixture!J1658&lt;&gt;"BYE"),"Yes","-"))</f>
        <v>-</v>
      </c>
      <c r="H1654" s="9" t="str">
        <f>IF(G1654="-","-",IF(Fixture!G1658&gt;Fixture!I1658,Settings!$G$7,IF(Fixture!G1658=Fixture!I1658,Settings!$G$8,IF(Fixture!G1658&lt;Fixture!I1658,Settings!$G$9,"-"))))</f>
        <v>-</v>
      </c>
      <c r="I1654" s="13" t="str">
        <f>IF(G1654="-","-",IF(Fixture!I1658&gt;Fixture!G1658,Settings!$G$7,IF(Fixture!I1658=Fixture!G1658,Settings!$G$8,IF(Fixture!I1658&lt;Fixture!G1658,Settings!$G$9,"-"))))</f>
        <v>-</v>
      </c>
    </row>
    <row r="1655" spans="3:9" x14ac:dyDescent="0.25">
      <c r="C1655" s="12" t="str">
        <f t="shared" si="52"/>
        <v>-</v>
      </c>
      <c r="D1655" s="9" t="str">
        <f t="shared" si="53"/>
        <v>-</v>
      </c>
      <c r="E1655" s="9" t="str">
        <f>IF(C1655="-","-",IF(D1655=maxgameno+2,"blank row 2",IF(D1655=maxgameno+1,"blank row 1",INDEX(FixtureCode!$B$4:$AH$128,MATCH($C1655,FixtureCode!$B$4:$B$128,0),MATCH("G"&amp;D1655&amp;"-T1",FixtureCode!$B$4:$AH$4,0)))))</f>
        <v>-</v>
      </c>
      <c r="F1655" s="13" t="str">
        <f>IF(C1655="-","-",IF(D1655=maxgameno+2,"blank row 2",IF(D1655=maxgameno+1,"blank row 1",INDEX(FixtureCode!$B$4:$AH$128,MATCH($C1655,FixtureCode!$B$4:$B$128,0),MATCH("G"&amp;D1655&amp;"-T2",FixtureCode!$B$4:$AH$4,0)))))</f>
        <v>-</v>
      </c>
      <c r="G1655" s="12" t="str">
        <f>IF(C1655="-","-",IF(AND(ISNUMBER(Fixture!G1659),ISNUMBER(Fixture!I1659),Fixture!F1659&lt;&gt;"BYE",Fixture!J1659&lt;&gt;"BYE"),"Yes","-"))</f>
        <v>-</v>
      </c>
      <c r="H1655" s="9" t="str">
        <f>IF(G1655="-","-",IF(Fixture!G1659&gt;Fixture!I1659,Settings!$G$7,IF(Fixture!G1659=Fixture!I1659,Settings!$G$8,IF(Fixture!G1659&lt;Fixture!I1659,Settings!$G$9,"-"))))</f>
        <v>-</v>
      </c>
      <c r="I1655" s="13" t="str">
        <f>IF(G1655="-","-",IF(Fixture!I1659&gt;Fixture!G1659,Settings!$G$7,IF(Fixture!I1659=Fixture!G1659,Settings!$G$8,IF(Fixture!I1659&lt;Fixture!G1659,Settings!$G$9,"-"))))</f>
        <v>-</v>
      </c>
    </row>
    <row r="1656" spans="3:9" x14ac:dyDescent="0.25">
      <c r="C1656" s="12" t="str">
        <f t="shared" si="52"/>
        <v>-</v>
      </c>
      <c r="D1656" s="9" t="str">
        <f t="shared" si="53"/>
        <v>-</v>
      </c>
      <c r="E1656" s="9" t="str">
        <f>IF(C1656="-","-",IF(D1656=maxgameno+2,"blank row 2",IF(D1656=maxgameno+1,"blank row 1",INDEX(FixtureCode!$B$4:$AH$128,MATCH($C1656,FixtureCode!$B$4:$B$128,0),MATCH("G"&amp;D1656&amp;"-T1",FixtureCode!$B$4:$AH$4,0)))))</f>
        <v>-</v>
      </c>
      <c r="F1656" s="13" t="str">
        <f>IF(C1656="-","-",IF(D1656=maxgameno+2,"blank row 2",IF(D1656=maxgameno+1,"blank row 1",INDEX(FixtureCode!$B$4:$AH$128,MATCH($C1656,FixtureCode!$B$4:$B$128,0),MATCH("G"&amp;D1656&amp;"-T2",FixtureCode!$B$4:$AH$4,0)))))</f>
        <v>-</v>
      </c>
      <c r="G1656" s="12" t="str">
        <f>IF(C1656="-","-",IF(AND(ISNUMBER(Fixture!G1660),ISNUMBER(Fixture!I1660),Fixture!F1660&lt;&gt;"BYE",Fixture!J1660&lt;&gt;"BYE"),"Yes","-"))</f>
        <v>-</v>
      </c>
      <c r="H1656" s="9" t="str">
        <f>IF(G1656="-","-",IF(Fixture!G1660&gt;Fixture!I1660,Settings!$G$7,IF(Fixture!G1660=Fixture!I1660,Settings!$G$8,IF(Fixture!G1660&lt;Fixture!I1660,Settings!$G$9,"-"))))</f>
        <v>-</v>
      </c>
      <c r="I1656" s="13" t="str">
        <f>IF(G1656="-","-",IF(Fixture!I1660&gt;Fixture!G1660,Settings!$G$7,IF(Fixture!I1660=Fixture!G1660,Settings!$G$8,IF(Fixture!I1660&lt;Fixture!G1660,Settings!$G$9,"-"))))</f>
        <v>-</v>
      </c>
    </row>
    <row r="1657" spans="3:9" x14ac:dyDescent="0.25">
      <c r="C1657" s="12" t="str">
        <f t="shared" si="52"/>
        <v>-</v>
      </c>
      <c r="D1657" s="9" t="str">
        <f t="shared" si="53"/>
        <v>-</v>
      </c>
      <c r="E1657" s="9" t="str">
        <f>IF(C1657="-","-",IF(D1657=maxgameno+2,"blank row 2",IF(D1657=maxgameno+1,"blank row 1",INDEX(FixtureCode!$B$4:$AH$128,MATCH($C1657,FixtureCode!$B$4:$B$128,0),MATCH("G"&amp;D1657&amp;"-T1",FixtureCode!$B$4:$AH$4,0)))))</f>
        <v>-</v>
      </c>
      <c r="F1657" s="13" t="str">
        <f>IF(C1657="-","-",IF(D1657=maxgameno+2,"blank row 2",IF(D1657=maxgameno+1,"blank row 1",INDEX(FixtureCode!$B$4:$AH$128,MATCH($C1657,FixtureCode!$B$4:$B$128,0),MATCH("G"&amp;D1657&amp;"-T2",FixtureCode!$B$4:$AH$4,0)))))</f>
        <v>-</v>
      </c>
      <c r="G1657" s="12" t="str">
        <f>IF(C1657="-","-",IF(AND(ISNUMBER(Fixture!G1661),ISNUMBER(Fixture!I1661),Fixture!F1661&lt;&gt;"BYE",Fixture!J1661&lt;&gt;"BYE"),"Yes","-"))</f>
        <v>-</v>
      </c>
      <c r="H1657" s="9" t="str">
        <f>IF(G1657="-","-",IF(Fixture!G1661&gt;Fixture!I1661,Settings!$G$7,IF(Fixture!G1661=Fixture!I1661,Settings!$G$8,IF(Fixture!G1661&lt;Fixture!I1661,Settings!$G$9,"-"))))</f>
        <v>-</v>
      </c>
      <c r="I1657" s="13" t="str">
        <f>IF(G1657="-","-",IF(Fixture!I1661&gt;Fixture!G1661,Settings!$G$7,IF(Fixture!I1661=Fixture!G1661,Settings!$G$8,IF(Fixture!I1661&lt;Fixture!G1661,Settings!$G$9,"-"))))</f>
        <v>-</v>
      </c>
    </row>
    <row r="1658" spans="3:9" x14ac:dyDescent="0.25">
      <c r="C1658" s="12" t="str">
        <f t="shared" si="52"/>
        <v>-</v>
      </c>
      <c r="D1658" s="9" t="str">
        <f t="shared" si="53"/>
        <v>-</v>
      </c>
      <c r="E1658" s="9" t="str">
        <f>IF(C1658="-","-",IF(D1658=maxgameno+2,"blank row 2",IF(D1658=maxgameno+1,"blank row 1",INDEX(FixtureCode!$B$4:$AH$128,MATCH($C1658,FixtureCode!$B$4:$B$128,0),MATCH("G"&amp;D1658&amp;"-T1",FixtureCode!$B$4:$AH$4,0)))))</f>
        <v>-</v>
      </c>
      <c r="F1658" s="13" t="str">
        <f>IF(C1658="-","-",IF(D1658=maxgameno+2,"blank row 2",IF(D1658=maxgameno+1,"blank row 1",INDEX(FixtureCode!$B$4:$AH$128,MATCH($C1658,FixtureCode!$B$4:$B$128,0),MATCH("G"&amp;D1658&amp;"-T2",FixtureCode!$B$4:$AH$4,0)))))</f>
        <v>-</v>
      </c>
      <c r="G1658" s="12" t="str">
        <f>IF(C1658="-","-",IF(AND(ISNUMBER(Fixture!G1662),ISNUMBER(Fixture!I1662),Fixture!F1662&lt;&gt;"BYE",Fixture!J1662&lt;&gt;"BYE"),"Yes","-"))</f>
        <v>-</v>
      </c>
      <c r="H1658" s="9" t="str">
        <f>IF(G1658="-","-",IF(Fixture!G1662&gt;Fixture!I1662,Settings!$G$7,IF(Fixture!G1662=Fixture!I1662,Settings!$G$8,IF(Fixture!G1662&lt;Fixture!I1662,Settings!$G$9,"-"))))</f>
        <v>-</v>
      </c>
      <c r="I1658" s="13" t="str">
        <f>IF(G1658="-","-",IF(Fixture!I1662&gt;Fixture!G1662,Settings!$G$7,IF(Fixture!I1662=Fixture!G1662,Settings!$G$8,IF(Fixture!I1662&lt;Fixture!G1662,Settings!$G$9,"-"))))</f>
        <v>-</v>
      </c>
    </row>
    <row r="1659" spans="3:9" x14ac:dyDescent="0.25">
      <c r="C1659" s="12" t="str">
        <f t="shared" si="52"/>
        <v>-</v>
      </c>
      <c r="D1659" s="9" t="str">
        <f t="shared" si="53"/>
        <v>-</v>
      </c>
      <c r="E1659" s="9" t="str">
        <f>IF(C1659="-","-",IF(D1659=maxgameno+2,"blank row 2",IF(D1659=maxgameno+1,"blank row 1",INDEX(FixtureCode!$B$4:$AH$128,MATCH($C1659,FixtureCode!$B$4:$B$128,0),MATCH("G"&amp;D1659&amp;"-T1",FixtureCode!$B$4:$AH$4,0)))))</f>
        <v>-</v>
      </c>
      <c r="F1659" s="13" t="str">
        <f>IF(C1659="-","-",IF(D1659=maxgameno+2,"blank row 2",IF(D1659=maxgameno+1,"blank row 1",INDEX(FixtureCode!$B$4:$AH$128,MATCH($C1659,FixtureCode!$B$4:$B$128,0),MATCH("G"&amp;D1659&amp;"-T2",FixtureCode!$B$4:$AH$4,0)))))</f>
        <v>-</v>
      </c>
      <c r="G1659" s="12" t="str">
        <f>IF(C1659="-","-",IF(AND(ISNUMBER(Fixture!G1663),ISNUMBER(Fixture!I1663),Fixture!F1663&lt;&gt;"BYE",Fixture!J1663&lt;&gt;"BYE"),"Yes","-"))</f>
        <v>-</v>
      </c>
      <c r="H1659" s="9" t="str">
        <f>IF(G1659="-","-",IF(Fixture!G1663&gt;Fixture!I1663,Settings!$G$7,IF(Fixture!G1663=Fixture!I1663,Settings!$G$8,IF(Fixture!G1663&lt;Fixture!I1663,Settings!$G$9,"-"))))</f>
        <v>-</v>
      </c>
      <c r="I1659" s="13" t="str">
        <f>IF(G1659="-","-",IF(Fixture!I1663&gt;Fixture!G1663,Settings!$G$7,IF(Fixture!I1663=Fixture!G1663,Settings!$G$8,IF(Fixture!I1663&lt;Fixture!G1663,Settings!$G$9,"-"))))</f>
        <v>-</v>
      </c>
    </row>
    <row r="1660" spans="3:9" x14ac:dyDescent="0.25">
      <c r="C1660" s="12" t="str">
        <f t="shared" si="52"/>
        <v>-</v>
      </c>
      <c r="D1660" s="9" t="str">
        <f t="shared" si="53"/>
        <v>-</v>
      </c>
      <c r="E1660" s="9" t="str">
        <f>IF(C1660="-","-",IF(D1660=maxgameno+2,"blank row 2",IF(D1660=maxgameno+1,"blank row 1",INDEX(FixtureCode!$B$4:$AH$128,MATCH($C1660,FixtureCode!$B$4:$B$128,0),MATCH("G"&amp;D1660&amp;"-T1",FixtureCode!$B$4:$AH$4,0)))))</f>
        <v>-</v>
      </c>
      <c r="F1660" s="13" t="str">
        <f>IF(C1660="-","-",IF(D1660=maxgameno+2,"blank row 2",IF(D1660=maxgameno+1,"blank row 1",INDEX(FixtureCode!$B$4:$AH$128,MATCH($C1660,FixtureCode!$B$4:$B$128,0),MATCH("G"&amp;D1660&amp;"-T2",FixtureCode!$B$4:$AH$4,0)))))</f>
        <v>-</v>
      </c>
      <c r="G1660" s="12" t="str">
        <f>IF(C1660="-","-",IF(AND(ISNUMBER(Fixture!G1664),ISNUMBER(Fixture!I1664),Fixture!F1664&lt;&gt;"BYE",Fixture!J1664&lt;&gt;"BYE"),"Yes","-"))</f>
        <v>-</v>
      </c>
      <c r="H1660" s="9" t="str">
        <f>IF(G1660="-","-",IF(Fixture!G1664&gt;Fixture!I1664,Settings!$G$7,IF(Fixture!G1664=Fixture!I1664,Settings!$G$8,IF(Fixture!G1664&lt;Fixture!I1664,Settings!$G$9,"-"))))</f>
        <v>-</v>
      </c>
      <c r="I1660" s="13" t="str">
        <f>IF(G1660="-","-",IF(Fixture!I1664&gt;Fixture!G1664,Settings!$G$7,IF(Fixture!I1664=Fixture!G1664,Settings!$G$8,IF(Fixture!I1664&lt;Fixture!G1664,Settings!$G$9,"-"))))</f>
        <v>-</v>
      </c>
    </row>
    <row r="1661" spans="3:9" x14ac:dyDescent="0.25">
      <c r="C1661" s="12" t="str">
        <f t="shared" si="52"/>
        <v>-</v>
      </c>
      <c r="D1661" s="9" t="str">
        <f t="shared" si="53"/>
        <v>-</v>
      </c>
      <c r="E1661" s="9" t="str">
        <f>IF(C1661="-","-",IF(D1661=maxgameno+2,"blank row 2",IF(D1661=maxgameno+1,"blank row 1",INDEX(FixtureCode!$B$4:$AH$128,MATCH($C1661,FixtureCode!$B$4:$B$128,0),MATCH("G"&amp;D1661&amp;"-T1",FixtureCode!$B$4:$AH$4,0)))))</f>
        <v>-</v>
      </c>
      <c r="F1661" s="13" t="str">
        <f>IF(C1661="-","-",IF(D1661=maxgameno+2,"blank row 2",IF(D1661=maxgameno+1,"blank row 1",INDEX(FixtureCode!$B$4:$AH$128,MATCH($C1661,FixtureCode!$B$4:$B$128,0),MATCH("G"&amp;D1661&amp;"-T2",FixtureCode!$B$4:$AH$4,0)))))</f>
        <v>-</v>
      </c>
      <c r="G1661" s="12" t="str">
        <f>IF(C1661="-","-",IF(AND(ISNUMBER(Fixture!G1665),ISNUMBER(Fixture!I1665),Fixture!F1665&lt;&gt;"BYE",Fixture!J1665&lt;&gt;"BYE"),"Yes","-"))</f>
        <v>-</v>
      </c>
      <c r="H1661" s="9" t="str">
        <f>IF(G1661="-","-",IF(Fixture!G1665&gt;Fixture!I1665,Settings!$G$7,IF(Fixture!G1665=Fixture!I1665,Settings!$G$8,IF(Fixture!G1665&lt;Fixture!I1665,Settings!$G$9,"-"))))</f>
        <v>-</v>
      </c>
      <c r="I1661" s="13" t="str">
        <f>IF(G1661="-","-",IF(Fixture!I1665&gt;Fixture!G1665,Settings!$G$7,IF(Fixture!I1665=Fixture!G1665,Settings!$G$8,IF(Fixture!I1665&lt;Fixture!G1665,Settings!$G$9,"-"))))</f>
        <v>-</v>
      </c>
    </row>
    <row r="1662" spans="3:9" x14ac:dyDescent="0.25">
      <c r="C1662" s="12" t="str">
        <f t="shared" si="52"/>
        <v>-</v>
      </c>
      <c r="D1662" s="9" t="str">
        <f t="shared" si="53"/>
        <v>-</v>
      </c>
      <c r="E1662" s="9" t="str">
        <f>IF(C1662="-","-",IF(D1662=maxgameno+2,"blank row 2",IF(D1662=maxgameno+1,"blank row 1",INDEX(FixtureCode!$B$4:$AH$128,MATCH($C1662,FixtureCode!$B$4:$B$128,0),MATCH("G"&amp;D1662&amp;"-T1",FixtureCode!$B$4:$AH$4,0)))))</f>
        <v>-</v>
      </c>
      <c r="F1662" s="13" t="str">
        <f>IF(C1662="-","-",IF(D1662=maxgameno+2,"blank row 2",IF(D1662=maxgameno+1,"blank row 1",INDEX(FixtureCode!$B$4:$AH$128,MATCH($C1662,FixtureCode!$B$4:$B$128,0),MATCH("G"&amp;D1662&amp;"-T2",FixtureCode!$B$4:$AH$4,0)))))</f>
        <v>-</v>
      </c>
      <c r="G1662" s="12" t="str">
        <f>IF(C1662="-","-",IF(AND(ISNUMBER(Fixture!G1666),ISNUMBER(Fixture!I1666),Fixture!F1666&lt;&gt;"BYE",Fixture!J1666&lt;&gt;"BYE"),"Yes","-"))</f>
        <v>-</v>
      </c>
      <c r="H1662" s="9" t="str">
        <f>IF(G1662="-","-",IF(Fixture!G1666&gt;Fixture!I1666,Settings!$G$7,IF(Fixture!G1666=Fixture!I1666,Settings!$G$8,IF(Fixture!G1666&lt;Fixture!I1666,Settings!$G$9,"-"))))</f>
        <v>-</v>
      </c>
      <c r="I1662" s="13" t="str">
        <f>IF(G1662="-","-",IF(Fixture!I1666&gt;Fixture!G1666,Settings!$G$7,IF(Fixture!I1666=Fixture!G1666,Settings!$G$8,IF(Fixture!I1666&lt;Fixture!G1666,Settings!$G$9,"-"))))</f>
        <v>-</v>
      </c>
    </row>
    <row r="1663" spans="3:9" x14ac:dyDescent="0.25">
      <c r="C1663" s="12" t="str">
        <f t="shared" si="52"/>
        <v>-</v>
      </c>
      <c r="D1663" s="9" t="str">
        <f t="shared" si="53"/>
        <v>-</v>
      </c>
      <c r="E1663" s="9" t="str">
        <f>IF(C1663="-","-",IF(D1663=maxgameno+2,"blank row 2",IF(D1663=maxgameno+1,"blank row 1",INDEX(FixtureCode!$B$4:$AH$128,MATCH($C1663,FixtureCode!$B$4:$B$128,0),MATCH("G"&amp;D1663&amp;"-T1",FixtureCode!$B$4:$AH$4,0)))))</f>
        <v>-</v>
      </c>
      <c r="F1663" s="13" t="str">
        <f>IF(C1663="-","-",IF(D1663=maxgameno+2,"blank row 2",IF(D1663=maxgameno+1,"blank row 1",INDEX(FixtureCode!$B$4:$AH$128,MATCH($C1663,FixtureCode!$B$4:$B$128,0),MATCH("G"&amp;D1663&amp;"-T2",FixtureCode!$B$4:$AH$4,0)))))</f>
        <v>-</v>
      </c>
      <c r="G1663" s="12" t="str">
        <f>IF(C1663="-","-",IF(AND(ISNUMBER(Fixture!G1667),ISNUMBER(Fixture!I1667),Fixture!F1667&lt;&gt;"BYE",Fixture!J1667&lt;&gt;"BYE"),"Yes","-"))</f>
        <v>-</v>
      </c>
      <c r="H1663" s="9" t="str">
        <f>IF(G1663="-","-",IF(Fixture!G1667&gt;Fixture!I1667,Settings!$G$7,IF(Fixture!G1667=Fixture!I1667,Settings!$G$8,IF(Fixture!G1667&lt;Fixture!I1667,Settings!$G$9,"-"))))</f>
        <v>-</v>
      </c>
      <c r="I1663" s="13" t="str">
        <f>IF(G1663="-","-",IF(Fixture!I1667&gt;Fixture!G1667,Settings!$G$7,IF(Fixture!I1667=Fixture!G1667,Settings!$G$8,IF(Fixture!I1667&lt;Fixture!G1667,Settings!$G$9,"-"))))</f>
        <v>-</v>
      </c>
    </row>
    <row r="1664" spans="3:9" x14ac:dyDescent="0.25">
      <c r="C1664" s="12" t="str">
        <f t="shared" si="52"/>
        <v>-</v>
      </c>
      <c r="D1664" s="9" t="str">
        <f t="shared" si="53"/>
        <v>-</v>
      </c>
      <c r="E1664" s="9" t="str">
        <f>IF(C1664="-","-",IF(D1664=maxgameno+2,"blank row 2",IF(D1664=maxgameno+1,"blank row 1",INDEX(FixtureCode!$B$4:$AH$128,MATCH($C1664,FixtureCode!$B$4:$B$128,0),MATCH("G"&amp;D1664&amp;"-T1",FixtureCode!$B$4:$AH$4,0)))))</f>
        <v>-</v>
      </c>
      <c r="F1664" s="13" t="str">
        <f>IF(C1664="-","-",IF(D1664=maxgameno+2,"blank row 2",IF(D1664=maxgameno+1,"blank row 1",INDEX(FixtureCode!$B$4:$AH$128,MATCH($C1664,FixtureCode!$B$4:$B$128,0),MATCH("G"&amp;D1664&amp;"-T2",FixtureCode!$B$4:$AH$4,0)))))</f>
        <v>-</v>
      </c>
      <c r="G1664" s="12" t="str">
        <f>IF(C1664="-","-",IF(AND(ISNUMBER(Fixture!G1668),ISNUMBER(Fixture!I1668),Fixture!F1668&lt;&gt;"BYE",Fixture!J1668&lt;&gt;"BYE"),"Yes","-"))</f>
        <v>-</v>
      </c>
      <c r="H1664" s="9" t="str">
        <f>IF(G1664="-","-",IF(Fixture!G1668&gt;Fixture!I1668,Settings!$G$7,IF(Fixture!G1668=Fixture!I1668,Settings!$G$8,IF(Fixture!G1668&lt;Fixture!I1668,Settings!$G$9,"-"))))</f>
        <v>-</v>
      </c>
      <c r="I1664" s="13" t="str">
        <f>IF(G1664="-","-",IF(Fixture!I1668&gt;Fixture!G1668,Settings!$G$7,IF(Fixture!I1668=Fixture!G1668,Settings!$G$8,IF(Fixture!I1668&lt;Fixture!G1668,Settings!$G$9,"-"))))</f>
        <v>-</v>
      </c>
    </row>
    <row r="1665" spans="3:9" x14ac:dyDescent="0.25">
      <c r="C1665" s="12" t="str">
        <f t="shared" si="52"/>
        <v>-</v>
      </c>
      <c r="D1665" s="9" t="str">
        <f t="shared" si="53"/>
        <v>-</v>
      </c>
      <c r="E1665" s="9" t="str">
        <f>IF(C1665="-","-",IF(D1665=maxgameno+2,"blank row 2",IF(D1665=maxgameno+1,"blank row 1",INDEX(FixtureCode!$B$4:$AH$128,MATCH($C1665,FixtureCode!$B$4:$B$128,0),MATCH("G"&amp;D1665&amp;"-T1",FixtureCode!$B$4:$AH$4,0)))))</f>
        <v>-</v>
      </c>
      <c r="F1665" s="13" t="str">
        <f>IF(C1665="-","-",IF(D1665=maxgameno+2,"blank row 2",IF(D1665=maxgameno+1,"blank row 1",INDEX(FixtureCode!$B$4:$AH$128,MATCH($C1665,FixtureCode!$B$4:$B$128,0),MATCH("G"&amp;D1665&amp;"-T2",FixtureCode!$B$4:$AH$4,0)))))</f>
        <v>-</v>
      </c>
      <c r="G1665" s="12" t="str">
        <f>IF(C1665="-","-",IF(AND(ISNUMBER(Fixture!G1669),ISNUMBER(Fixture!I1669),Fixture!F1669&lt;&gt;"BYE",Fixture!J1669&lt;&gt;"BYE"),"Yes","-"))</f>
        <v>-</v>
      </c>
      <c r="H1665" s="9" t="str">
        <f>IF(G1665="-","-",IF(Fixture!G1669&gt;Fixture!I1669,Settings!$G$7,IF(Fixture!G1669=Fixture!I1669,Settings!$G$8,IF(Fixture!G1669&lt;Fixture!I1669,Settings!$G$9,"-"))))</f>
        <v>-</v>
      </c>
      <c r="I1665" s="13" t="str">
        <f>IF(G1665="-","-",IF(Fixture!I1669&gt;Fixture!G1669,Settings!$G$7,IF(Fixture!I1669=Fixture!G1669,Settings!$G$8,IF(Fixture!I1669&lt;Fixture!G1669,Settings!$G$9,"-"))))</f>
        <v>-</v>
      </c>
    </row>
    <row r="1666" spans="3:9" x14ac:dyDescent="0.25">
      <c r="C1666" s="12" t="str">
        <f t="shared" si="52"/>
        <v>-</v>
      </c>
      <c r="D1666" s="9" t="str">
        <f t="shared" si="53"/>
        <v>-</v>
      </c>
      <c r="E1666" s="9" t="str">
        <f>IF(C1666="-","-",IF(D1666=maxgameno+2,"blank row 2",IF(D1666=maxgameno+1,"blank row 1",INDEX(FixtureCode!$B$4:$AH$128,MATCH($C1666,FixtureCode!$B$4:$B$128,0),MATCH("G"&amp;D1666&amp;"-T1",FixtureCode!$B$4:$AH$4,0)))))</f>
        <v>-</v>
      </c>
      <c r="F1666" s="13" t="str">
        <f>IF(C1666="-","-",IF(D1666=maxgameno+2,"blank row 2",IF(D1666=maxgameno+1,"blank row 1",INDEX(FixtureCode!$B$4:$AH$128,MATCH($C1666,FixtureCode!$B$4:$B$128,0),MATCH("G"&amp;D1666&amp;"-T2",FixtureCode!$B$4:$AH$4,0)))))</f>
        <v>-</v>
      </c>
      <c r="G1666" s="12" t="str">
        <f>IF(C1666="-","-",IF(AND(ISNUMBER(Fixture!G1670),ISNUMBER(Fixture!I1670),Fixture!F1670&lt;&gt;"BYE",Fixture!J1670&lt;&gt;"BYE"),"Yes","-"))</f>
        <v>-</v>
      </c>
      <c r="H1666" s="9" t="str">
        <f>IF(G1666="-","-",IF(Fixture!G1670&gt;Fixture!I1670,Settings!$G$7,IF(Fixture!G1670=Fixture!I1670,Settings!$G$8,IF(Fixture!G1670&lt;Fixture!I1670,Settings!$G$9,"-"))))</f>
        <v>-</v>
      </c>
      <c r="I1666" s="13" t="str">
        <f>IF(G1666="-","-",IF(Fixture!I1670&gt;Fixture!G1670,Settings!$G$7,IF(Fixture!I1670=Fixture!G1670,Settings!$G$8,IF(Fixture!I1670&lt;Fixture!G1670,Settings!$G$9,"-"))))</f>
        <v>-</v>
      </c>
    </row>
    <row r="1667" spans="3:9" x14ac:dyDescent="0.25">
      <c r="C1667" s="12" t="str">
        <f t="shared" si="52"/>
        <v>-</v>
      </c>
      <c r="D1667" s="9" t="str">
        <f t="shared" si="53"/>
        <v>-</v>
      </c>
      <c r="E1667" s="9" t="str">
        <f>IF(C1667="-","-",IF(D1667=maxgameno+2,"blank row 2",IF(D1667=maxgameno+1,"blank row 1",INDEX(FixtureCode!$B$4:$AH$128,MATCH($C1667,FixtureCode!$B$4:$B$128,0),MATCH("G"&amp;D1667&amp;"-T1",FixtureCode!$B$4:$AH$4,0)))))</f>
        <v>-</v>
      </c>
      <c r="F1667" s="13" t="str">
        <f>IF(C1667="-","-",IF(D1667=maxgameno+2,"blank row 2",IF(D1667=maxgameno+1,"blank row 1",INDEX(FixtureCode!$B$4:$AH$128,MATCH($C1667,FixtureCode!$B$4:$B$128,0),MATCH("G"&amp;D1667&amp;"-T2",FixtureCode!$B$4:$AH$4,0)))))</f>
        <v>-</v>
      </c>
      <c r="G1667" s="12" t="str">
        <f>IF(C1667="-","-",IF(AND(ISNUMBER(Fixture!G1671),ISNUMBER(Fixture!I1671),Fixture!F1671&lt;&gt;"BYE",Fixture!J1671&lt;&gt;"BYE"),"Yes","-"))</f>
        <v>-</v>
      </c>
      <c r="H1667" s="9" t="str">
        <f>IF(G1667="-","-",IF(Fixture!G1671&gt;Fixture!I1671,Settings!$G$7,IF(Fixture!G1671=Fixture!I1671,Settings!$G$8,IF(Fixture!G1671&lt;Fixture!I1671,Settings!$G$9,"-"))))</f>
        <v>-</v>
      </c>
      <c r="I1667" s="13" t="str">
        <f>IF(G1667="-","-",IF(Fixture!I1671&gt;Fixture!G1671,Settings!$G$7,IF(Fixture!I1671=Fixture!G1671,Settings!$G$8,IF(Fixture!I1671&lt;Fixture!G1671,Settings!$G$9,"-"))))</f>
        <v>-</v>
      </c>
    </row>
    <row r="1668" spans="3:9" x14ac:dyDescent="0.25">
      <c r="C1668" s="12" t="str">
        <f t="shared" si="52"/>
        <v>-</v>
      </c>
      <c r="D1668" s="9" t="str">
        <f t="shared" si="53"/>
        <v>-</v>
      </c>
      <c r="E1668" s="9" t="str">
        <f>IF(C1668="-","-",IF(D1668=maxgameno+2,"blank row 2",IF(D1668=maxgameno+1,"blank row 1",INDEX(FixtureCode!$B$4:$AH$128,MATCH($C1668,FixtureCode!$B$4:$B$128,0),MATCH("G"&amp;D1668&amp;"-T1",FixtureCode!$B$4:$AH$4,0)))))</f>
        <v>-</v>
      </c>
      <c r="F1668" s="13" t="str">
        <f>IF(C1668="-","-",IF(D1668=maxgameno+2,"blank row 2",IF(D1668=maxgameno+1,"blank row 1",INDEX(FixtureCode!$B$4:$AH$128,MATCH($C1668,FixtureCode!$B$4:$B$128,0),MATCH("G"&amp;D1668&amp;"-T2",FixtureCode!$B$4:$AH$4,0)))))</f>
        <v>-</v>
      </c>
      <c r="G1668" s="12" t="str">
        <f>IF(C1668="-","-",IF(AND(ISNUMBER(Fixture!G1672),ISNUMBER(Fixture!I1672),Fixture!F1672&lt;&gt;"BYE",Fixture!J1672&lt;&gt;"BYE"),"Yes","-"))</f>
        <v>-</v>
      </c>
      <c r="H1668" s="9" t="str">
        <f>IF(G1668="-","-",IF(Fixture!G1672&gt;Fixture!I1672,Settings!$G$7,IF(Fixture!G1672=Fixture!I1672,Settings!$G$8,IF(Fixture!G1672&lt;Fixture!I1672,Settings!$G$9,"-"))))</f>
        <v>-</v>
      </c>
      <c r="I1668" s="13" t="str">
        <f>IF(G1668="-","-",IF(Fixture!I1672&gt;Fixture!G1672,Settings!$G$7,IF(Fixture!I1672=Fixture!G1672,Settings!$G$8,IF(Fixture!I1672&lt;Fixture!G1672,Settings!$G$9,"-"))))</f>
        <v>-</v>
      </c>
    </row>
    <row r="1669" spans="3:9" x14ac:dyDescent="0.25">
      <c r="C1669" s="12" t="str">
        <f t="shared" si="52"/>
        <v>-</v>
      </c>
      <c r="D1669" s="9" t="str">
        <f t="shared" si="53"/>
        <v>-</v>
      </c>
      <c r="E1669" s="9" t="str">
        <f>IF(C1669="-","-",IF(D1669=maxgameno+2,"blank row 2",IF(D1669=maxgameno+1,"blank row 1",INDEX(FixtureCode!$B$4:$AH$128,MATCH($C1669,FixtureCode!$B$4:$B$128,0),MATCH("G"&amp;D1669&amp;"-T1",FixtureCode!$B$4:$AH$4,0)))))</f>
        <v>-</v>
      </c>
      <c r="F1669" s="13" t="str">
        <f>IF(C1669="-","-",IF(D1669=maxgameno+2,"blank row 2",IF(D1669=maxgameno+1,"blank row 1",INDEX(FixtureCode!$B$4:$AH$128,MATCH($C1669,FixtureCode!$B$4:$B$128,0),MATCH("G"&amp;D1669&amp;"-T2",FixtureCode!$B$4:$AH$4,0)))))</f>
        <v>-</v>
      </c>
      <c r="G1669" s="12" t="str">
        <f>IF(C1669="-","-",IF(AND(ISNUMBER(Fixture!G1673),ISNUMBER(Fixture!I1673),Fixture!F1673&lt;&gt;"BYE",Fixture!J1673&lt;&gt;"BYE"),"Yes","-"))</f>
        <v>-</v>
      </c>
      <c r="H1669" s="9" t="str">
        <f>IF(G1669="-","-",IF(Fixture!G1673&gt;Fixture!I1673,Settings!$G$7,IF(Fixture!G1673=Fixture!I1673,Settings!$G$8,IF(Fixture!G1673&lt;Fixture!I1673,Settings!$G$9,"-"))))</f>
        <v>-</v>
      </c>
      <c r="I1669" s="13" t="str">
        <f>IF(G1669="-","-",IF(Fixture!I1673&gt;Fixture!G1673,Settings!$G$7,IF(Fixture!I1673=Fixture!G1673,Settings!$G$8,IF(Fixture!I1673&lt;Fixture!G1673,Settings!$G$9,"-"))))</f>
        <v>-</v>
      </c>
    </row>
    <row r="1670" spans="3:9" x14ac:dyDescent="0.25">
      <c r="C1670" s="12" t="str">
        <f t="shared" ref="C1670:C1733" si="54">IF(C1669="-","-",IF(D1669+1&lt;=maxgameno+2,C1669,IF(C1669+1&lt;=maxroundno,C1669+1,"-")))</f>
        <v>-</v>
      </c>
      <c r="D1670" s="9" t="str">
        <f t="shared" ref="D1670:D1733" si="55">IF(C1670="-","-",IF(D1669+1&lt;=maxgameno+2,D1669+1,1))</f>
        <v>-</v>
      </c>
      <c r="E1670" s="9" t="str">
        <f>IF(C1670="-","-",IF(D1670=maxgameno+2,"blank row 2",IF(D1670=maxgameno+1,"blank row 1",INDEX(FixtureCode!$B$4:$AH$128,MATCH($C1670,FixtureCode!$B$4:$B$128,0),MATCH("G"&amp;D1670&amp;"-T1",FixtureCode!$B$4:$AH$4,0)))))</f>
        <v>-</v>
      </c>
      <c r="F1670" s="13" t="str">
        <f>IF(C1670="-","-",IF(D1670=maxgameno+2,"blank row 2",IF(D1670=maxgameno+1,"blank row 1",INDEX(FixtureCode!$B$4:$AH$128,MATCH($C1670,FixtureCode!$B$4:$B$128,0),MATCH("G"&amp;D1670&amp;"-T2",FixtureCode!$B$4:$AH$4,0)))))</f>
        <v>-</v>
      </c>
      <c r="G1670" s="12" t="str">
        <f>IF(C1670="-","-",IF(AND(ISNUMBER(Fixture!G1674),ISNUMBER(Fixture!I1674),Fixture!F1674&lt;&gt;"BYE",Fixture!J1674&lt;&gt;"BYE"),"Yes","-"))</f>
        <v>-</v>
      </c>
      <c r="H1670" s="9" t="str">
        <f>IF(G1670="-","-",IF(Fixture!G1674&gt;Fixture!I1674,Settings!$G$7,IF(Fixture!G1674=Fixture!I1674,Settings!$G$8,IF(Fixture!G1674&lt;Fixture!I1674,Settings!$G$9,"-"))))</f>
        <v>-</v>
      </c>
      <c r="I1670" s="13" t="str">
        <f>IF(G1670="-","-",IF(Fixture!I1674&gt;Fixture!G1674,Settings!$G$7,IF(Fixture!I1674=Fixture!G1674,Settings!$G$8,IF(Fixture!I1674&lt;Fixture!G1674,Settings!$G$9,"-"))))</f>
        <v>-</v>
      </c>
    </row>
    <row r="1671" spans="3:9" x14ac:dyDescent="0.25">
      <c r="C1671" s="12" t="str">
        <f t="shared" si="54"/>
        <v>-</v>
      </c>
      <c r="D1671" s="9" t="str">
        <f t="shared" si="55"/>
        <v>-</v>
      </c>
      <c r="E1671" s="9" t="str">
        <f>IF(C1671="-","-",IF(D1671=maxgameno+2,"blank row 2",IF(D1671=maxgameno+1,"blank row 1",INDEX(FixtureCode!$B$4:$AH$128,MATCH($C1671,FixtureCode!$B$4:$B$128,0),MATCH("G"&amp;D1671&amp;"-T1",FixtureCode!$B$4:$AH$4,0)))))</f>
        <v>-</v>
      </c>
      <c r="F1671" s="13" t="str">
        <f>IF(C1671="-","-",IF(D1671=maxgameno+2,"blank row 2",IF(D1671=maxgameno+1,"blank row 1",INDEX(FixtureCode!$B$4:$AH$128,MATCH($C1671,FixtureCode!$B$4:$B$128,0),MATCH("G"&amp;D1671&amp;"-T2",FixtureCode!$B$4:$AH$4,0)))))</f>
        <v>-</v>
      </c>
      <c r="G1671" s="12" t="str">
        <f>IF(C1671="-","-",IF(AND(ISNUMBER(Fixture!G1675),ISNUMBER(Fixture!I1675),Fixture!F1675&lt;&gt;"BYE",Fixture!J1675&lt;&gt;"BYE"),"Yes","-"))</f>
        <v>-</v>
      </c>
      <c r="H1671" s="9" t="str">
        <f>IF(G1671="-","-",IF(Fixture!G1675&gt;Fixture!I1675,Settings!$G$7,IF(Fixture!G1675=Fixture!I1675,Settings!$G$8,IF(Fixture!G1675&lt;Fixture!I1675,Settings!$G$9,"-"))))</f>
        <v>-</v>
      </c>
      <c r="I1671" s="13" t="str">
        <f>IF(G1671="-","-",IF(Fixture!I1675&gt;Fixture!G1675,Settings!$G$7,IF(Fixture!I1675=Fixture!G1675,Settings!$G$8,IF(Fixture!I1675&lt;Fixture!G1675,Settings!$G$9,"-"))))</f>
        <v>-</v>
      </c>
    </row>
    <row r="1672" spans="3:9" x14ac:dyDescent="0.25">
      <c r="C1672" s="12" t="str">
        <f t="shared" si="54"/>
        <v>-</v>
      </c>
      <c r="D1672" s="9" t="str">
        <f t="shared" si="55"/>
        <v>-</v>
      </c>
      <c r="E1672" s="9" t="str">
        <f>IF(C1672="-","-",IF(D1672=maxgameno+2,"blank row 2",IF(D1672=maxgameno+1,"blank row 1",INDEX(FixtureCode!$B$4:$AH$128,MATCH($C1672,FixtureCode!$B$4:$B$128,0),MATCH("G"&amp;D1672&amp;"-T1",FixtureCode!$B$4:$AH$4,0)))))</f>
        <v>-</v>
      </c>
      <c r="F1672" s="13" t="str">
        <f>IF(C1672="-","-",IF(D1672=maxgameno+2,"blank row 2",IF(D1672=maxgameno+1,"blank row 1",INDEX(FixtureCode!$B$4:$AH$128,MATCH($C1672,FixtureCode!$B$4:$B$128,0),MATCH("G"&amp;D1672&amp;"-T2",FixtureCode!$B$4:$AH$4,0)))))</f>
        <v>-</v>
      </c>
      <c r="G1672" s="12" t="str">
        <f>IF(C1672="-","-",IF(AND(ISNUMBER(Fixture!G1676),ISNUMBER(Fixture!I1676),Fixture!F1676&lt;&gt;"BYE",Fixture!J1676&lt;&gt;"BYE"),"Yes","-"))</f>
        <v>-</v>
      </c>
      <c r="H1672" s="9" t="str">
        <f>IF(G1672="-","-",IF(Fixture!G1676&gt;Fixture!I1676,Settings!$G$7,IF(Fixture!G1676=Fixture!I1676,Settings!$G$8,IF(Fixture!G1676&lt;Fixture!I1676,Settings!$G$9,"-"))))</f>
        <v>-</v>
      </c>
      <c r="I1672" s="13" t="str">
        <f>IF(G1672="-","-",IF(Fixture!I1676&gt;Fixture!G1676,Settings!$G$7,IF(Fixture!I1676=Fixture!G1676,Settings!$G$8,IF(Fixture!I1676&lt;Fixture!G1676,Settings!$G$9,"-"))))</f>
        <v>-</v>
      </c>
    </row>
    <row r="1673" spans="3:9" x14ac:dyDescent="0.25">
      <c r="C1673" s="12" t="str">
        <f t="shared" si="54"/>
        <v>-</v>
      </c>
      <c r="D1673" s="9" t="str">
        <f t="shared" si="55"/>
        <v>-</v>
      </c>
      <c r="E1673" s="9" t="str">
        <f>IF(C1673="-","-",IF(D1673=maxgameno+2,"blank row 2",IF(D1673=maxgameno+1,"blank row 1",INDEX(FixtureCode!$B$4:$AH$128,MATCH($C1673,FixtureCode!$B$4:$B$128,0),MATCH("G"&amp;D1673&amp;"-T1",FixtureCode!$B$4:$AH$4,0)))))</f>
        <v>-</v>
      </c>
      <c r="F1673" s="13" t="str">
        <f>IF(C1673="-","-",IF(D1673=maxgameno+2,"blank row 2",IF(D1673=maxgameno+1,"blank row 1",INDEX(FixtureCode!$B$4:$AH$128,MATCH($C1673,FixtureCode!$B$4:$B$128,0),MATCH("G"&amp;D1673&amp;"-T2",FixtureCode!$B$4:$AH$4,0)))))</f>
        <v>-</v>
      </c>
      <c r="G1673" s="12" t="str">
        <f>IF(C1673="-","-",IF(AND(ISNUMBER(Fixture!G1677),ISNUMBER(Fixture!I1677),Fixture!F1677&lt;&gt;"BYE",Fixture!J1677&lt;&gt;"BYE"),"Yes","-"))</f>
        <v>-</v>
      </c>
      <c r="H1673" s="9" t="str">
        <f>IF(G1673="-","-",IF(Fixture!G1677&gt;Fixture!I1677,Settings!$G$7,IF(Fixture!G1677=Fixture!I1677,Settings!$G$8,IF(Fixture!G1677&lt;Fixture!I1677,Settings!$G$9,"-"))))</f>
        <v>-</v>
      </c>
      <c r="I1673" s="13" t="str">
        <f>IF(G1673="-","-",IF(Fixture!I1677&gt;Fixture!G1677,Settings!$G$7,IF(Fixture!I1677=Fixture!G1677,Settings!$G$8,IF(Fixture!I1677&lt;Fixture!G1677,Settings!$G$9,"-"))))</f>
        <v>-</v>
      </c>
    </row>
    <row r="1674" spans="3:9" x14ac:dyDescent="0.25">
      <c r="C1674" s="12" t="str">
        <f t="shared" si="54"/>
        <v>-</v>
      </c>
      <c r="D1674" s="9" t="str">
        <f t="shared" si="55"/>
        <v>-</v>
      </c>
      <c r="E1674" s="9" t="str">
        <f>IF(C1674="-","-",IF(D1674=maxgameno+2,"blank row 2",IF(D1674=maxgameno+1,"blank row 1",INDEX(FixtureCode!$B$4:$AH$128,MATCH($C1674,FixtureCode!$B$4:$B$128,0),MATCH("G"&amp;D1674&amp;"-T1",FixtureCode!$B$4:$AH$4,0)))))</f>
        <v>-</v>
      </c>
      <c r="F1674" s="13" t="str">
        <f>IF(C1674="-","-",IF(D1674=maxgameno+2,"blank row 2",IF(D1674=maxgameno+1,"blank row 1",INDEX(FixtureCode!$B$4:$AH$128,MATCH($C1674,FixtureCode!$B$4:$B$128,0),MATCH("G"&amp;D1674&amp;"-T2",FixtureCode!$B$4:$AH$4,0)))))</f>
        <v>-</v>
      </c>
      <c r="G1674" s="12" t="str">
        <f>IF(C1674="-","-",IF(AND(ISNUMBER(Fixture!G1678),ISNUMBER(Fixture!I1678),Fixture!F1678&lt;&gt;"BYE",Fixture!J1678&lt;&gt;"BYE"),"Yes","-"))</f>
        <v>-</v>
      </c>
      <c r="H1674" s="9" t="str">
        <f>IF(G1674="-","-",IF(Fixture!G1678&gt;Fixture!I1678,Settings!$G$7,IF(Fixture!G1678=Fixture!I1678,Settings!$G$8,IF(Fixture!G1678&lt;Fixture!I1678,Settings!$G$9,"-"))))</f>
        <v>-</v>
      </c>
      <c r="I1674" s="13" t="str">
        <f>IF(G1674="-","-",IF(Fixture!I1678&gt;Fixture!G1678,Settings!$G$7,IF(Fixture!I1678=Fixture!G1678,Settings!$G$8,IF(Fixture!I1678&lt;Fixture!G1678,Settings!$G$9,"-"))))</f>
        <v>-</v>
      </c>
    </row>
    <row r="1675" spans="3:9" x14ac:dyDescent="0.25">
      <c r="C1675" s="12" t="str">
        <f t="shared" si="54"/>
        <v>-</v>
      </c>
      <c r="D1675" s="9" t="str">
        <f t="shared" si="55"/>
        <v>-</v>
      </c>
      <c r="E1675" s="9" t="str">
        <f>IF(C1675="-","-",IF(D1675=maxgameno+2,"blank row 2",IF(D1675=maxgameno+1,"blank row 1",INDEX(FixtureCode!$B$4:$AH$128,MATCH($C1675,FixtureCode!$B$4:$B$128,0),MATCH("G"&amp;D1675&amp;"-T1",FixtureCode!$B$4:$AH$4,0)))))</f>
        <v>-</v>
      </c>
      <c r="F1675" s="13" t="str">
        <f>IF(C1675="-","-",IF(D1675=maxgameno+2,"blank row 2",IF(D1675=maxgameno+1,"blank row 1",INDEX(FixtureCode!$B$4:$AH$128,MATCH($C1675,FixtureCode!$B$4:$B$128,0),MATCH("G"&amp;D1675&amp;"-T2",FixtureCode!$B$4:$AH$4,0)))))</f>
        <v>-</v>
      </c>
      <c r="G1675" s="12" t="str">
        <f>IF(C1675="-","-",IF(AND(ISNUMBER(Fixture!G1679),ISNUMBER(Fixture!I1679),Fixture!F1679&lt;&gt;"BYE",Fixture!J1679&lt;&gt;"BYE"),"Yes","-"))</f>
        <v>-</v>
      </c>
      <c r="H1675" s="9" t="str">
        <f>IF(G1675="-","-",IF(Fixture!G1679&gt;Fixture!I1679,Settings!$G$7,IF(Fixture!G1679=Fixture!I1679,Settings!$G$8,IF(Fixture!G1679&lt;Fixture!I1679,Settings!$G$9,"-"))))</f>
        <v>-</v>
      </c>
      <c r="I1675" s="13" t="str">
        <f>IF(G1675="-","-",IF(Fixture!I1679&gt;Fixture!G1679,Settings!$G$7,IF(Fixture!I1679=Fixture!G1679,Settings!$G$8,IF(Fixture!I1679&lt;Fixture!G1679,Settings!$G$9,"-"))))</f>
        <v>-</v>
      </c>
    </row>
    <row r="1676" spans="3:9" x14ac:dyDescent="0.25">
      <c r="C1676" s="12" t="str">
        <f t="shared" si="54"/>
        <v>-</v>
      </c>
      <c r="D1676" s="9" t="str">
        <f t="shared" si="55"/>
        <v>-</v>
      </c>
      <c r="E1676" s="9" t="str">
        <f>IF(C1676="-","-",IF(D1676=maxgameno+2,"blank row 2",IF(D1676=maxgameno+1,"blank row 1",INDEX(FixtureCode!$B$4:$AH$128,MATCH($C1676,FixtureCode!$B$4:$B$128,0),MATCH("G"&amp;D1676&amp;"-T1",FixtureCode!$B$4:$AH$4,0)))))</f>
        <v>-</v>
      </c>
      <c r="F1676" s="13" t="str">
        <f>IF(C1676="-","-",IF(D1676=maxgameno+2,"blank row 2",IF(D1676=maxgameno+1,"blank row 1",INDEX(FixtureCode!$B$4:$AH$128,MATCH($C1676,FixtureCode!$B$4:$B$128,0),MATCH("G"&amp;D1676&amp;"-T2",FixtureCode!$B$4:$AH$4,0)))))</f>
        <v>-</v>
      </c>
      <c r="G1676" s="12" t="str">
        <f>IF(C1676="-","-",IF(AND(ISNUMBER(Fixture!G1680),ISNUMBER(Fixture!I1680),Fixture!F1680&lt;&gt;"BYE",Fixture!J1680&lt;&gt;"BYE"),"Yes","-"))</f>
        <v>-</v>
      </c>
      <c r="H1676" s="9" t="str">
        <f>IF(G1676="-","-",IF(Fixture!G1680&gt;Fixture!I1680,Settings!$G$7,IF(Fixture!G1680=Fixture!I1680,Settings!$G$8,IF(Fixture!G1680&lt;Fixture!I1680,Settings!$G$9,"-"))))</f>
        <v>-</v>
      </c>
      <c r="I1676" s="13" t="str">
        <f>IF(G1676="-","-",IF(Fixture!I1680&gt;Fixture!G1680,Settings!$G$7,IF(Fixture!I1680=Fixture!G1680,Settings!$G$8,IF(Fixture!I1680&lt;Fixture!G1680,Settings!$G$9,"-"))))</f>
        <v>-</v>
      </c>
    </row>
    <row r="1677" spans="3:9" x14ac:dyDescent="0.25">
      <c r="C1677" s="12" t="str">
        <f t="shared" si="54"/>
        <v>-</v>
      </c>
      <c r="D1677" s="9" t="str">
        <f t="shared" si="55"/>
        <v>-</v>
      </c>
      <c r="E1677" s="9" t="str">
        <f>IF(C1677="-","-",IF(D1677=maxgameno+2,"blank row 2",IF(D1677=maxgameno+1,"blank row 1",INDEX(FixtureCode!$B$4:$AH$128,MATCH($C1677,FixtureCode!$B$4:$B$128,0),MATCH("G"&amp;D1677&amp;"-T1",FixtureCode!$B$4:$AH$4,0)))))</f>
        <v>-</v>
      </c>
      <c r="F1677" s="13" t="str">
        <f>IF(C1677="-","-",IF(D1677=maxgameno+2,"blank row 2",IF(D1677=maxgameno+1,"blank row 1",INDEX(FixtureCode!$B$4:$AH$128,MATCH($C1677,FixtureCode!$B$4:$B$128,0),MATCH("G"&amp;D1677&amp;"-T2",FixtureCode!$B$4:$AH$4,0)))))</f>
        <v>-</v>
      </c>
      <c r="G1677" s="12" t="str">
        <f>IF(C1677="-","-",IF(AND(ISNUMBER(Fixture!G1681),ISNUMBER(Fixture!I1681),Fixture!F1681&lt;&gt;"BYE",Fixture!J1681&lt;&gt;"BYE"),"Yes","-"))</f>
        <v>-</v>
      </c>
      <c r="H1677" s="9" t="str">
        <f>IF(G1677="-","-",IF(Fixture!G1681&gt;Fixture!I1681,Settings!$G$7,IF(Fixture!G1681=Fixture!I1681,Settings!$G$8,IF(Fixture!G1681&lt;Fixture!I1681,Settings!$G$9,"-"))))</f>
        <v>-</v>
      </c>
      <c r="I1677" s="13" t="str">
        <f>IF(G1677="-","-",IF(Fixture!I1681&gt;Fixture!G1681,Settings!$G$7,IF(Fixture!I1681=Fixture!G1681,Settings!$G$8,IF(Fixture!I1681&lt;Fixture!G1681,Settings!$G$9,"-"))))</f>
        <v>-</v>
      </c>
    </row>
    <row r="1678" spans="3:9" x14ac:dyDescent="0.25">
      <c r="C1678" s="12" t="str">
        <f t="shared" si="54"/>
        <v>-</v>
      </c>
      <c r="D1678" s="9" t="str">
        <f t="shared" si="55"/>
        <v>-</v>
      </c>
      <c r="E1678" s="9" t="str">
        <f>IF(C1678="-","-",IF(D1678=maxgameno+2,"blank row 2",IF(D1678=maxgameno+1,"blank row 1",INDEX(FixtureCode!$B$4:$AH$128,MATCH($C1678,FixtureCode!$B$4:$B$128,0),MATCH("G"&amp;D1678&amp;"-T1",FixtureCode!$B$4:$AH$4,0)))))</f>
        <v>-</v>
      </c>
      <c r="F1678" s="13" t="str">
        <f>IF(C1678="-","-",IF(D1678=maxgameno+2,"blank row 2",IF(D1678=maxgameno+1,"blank row 1",INDEX(FixtureCode!$B$4:$AH$128,MATCH($C1678,FixtureCode!$B$4:$B$128,0),MATCH("G"&amp;D1678&amp;"-T2",FixtureCode!$B$4:$AH$4,0)))))</f>
        <v>-</v>
      </c>
      <c r="G1678" s="12" t="str">
        <f>IF(C1678="-","-",IF(AND(ISNUMBER(Fixture!G1682),ISNUMBER(Fixture!I1682),Fixture!F1682&lt;&gt;"BYE",Fixture!J1682&lt;&gt;"BYE"),"Yes","-"))</f>
        <v>-</v>
      </c>
      <c r="H1678" s="9" t="str">
        <f>IF(G1678="-","-",IF(Fixture!G1682&gt;Fixture!I1682,Settings!$G$7,IF(Fixture!G1682=Fixture!I1682,Settings!$G$8,IF(Fixture!G1682&lt;Fixture!I1682,Settings!$G$9,"-"))))</f>
        <v>-</v>
      </c>
      <c r="I1678" s="13" t="str">
        <f>IF(G1678="-","-",IF(Fixture!I1682&gt;Fixture!G1682,Settings!$G$7,IF(Fixture!I1682=Fixture!G1682,Settings!$G$8,IF(Fixture!I1682&lt;Fixture!G1682,Settings!$G$9,"-"))))</f>
        <v>-</v>
      </c>
    </row>
    <row r="1679" spans="3:9" x14ac:dyDescent="0.25">
      <c r="C1679" s="12" t="str">
        <f t="shared" si="54"/>
        <v>-</v>
      </c>
      <c r="D1679" s="9" t="str">
        <f t="shared" si="55"/>
        <v>-</v>
      </c>
      <c r="E1679" s="9" t="str">
        <f>IF(C1679="-","-",IF(D1679=maxgameno+2,"blank row 2",IF(D1679=maxgameno+1,"blank row 1",INDEX(FixtureCode!$B$4:$AH$128,MATCH($C1679,FixtureCode!$B$4:$B$128,0),MATCH("G"&amp;D1679&amp;"-T1",FixtureCode!$B$4:$AH$4,0)))))</f>
        <v>-</v>
      </c>
      <c r="F1679" s="13" t="str">
        <f>IF(C1679="-","-",IF(D1679=maxgameno+2,"blank row 2",IF(D1679=maxgameno+1,"blank row 1",INDEX(FixtureCode!$B$4:$AH$128,MATCH($C1679,FixtureCode!$B$4:$B$128,0),MATCH("G"&amp;D1679&amp;"-T2",FixtureCode!$B$4:$AH$4,0)))))</f>
        <v>-</v>
      </c>
      <c r="G1679" s="12" t="str">
        <f>IF(C1679="-","-",IF(AND(ISNUMBER(Fixture!G1683),ISNUMBER(Fixture!I1683),Fixture!F1683&lt;&gt;"BYE",Fixture!J1683&lt;&gt;"BYE"),"Yes","-"))</f>
        <v>-</v>
      </c>
      <c r="H1679" s="9" t="str">
        <f>IF(G1679="-","-",IF(Fixture!G1683&gt;Fixture!I1683,Settings!$G$7,IF(Fixture!G1683=Fixture!I1683,Settings!$G$8,IF(Fixture!G1683&lt;Fixture!I1683,Settings!$G$9,"-"))))</f>
        <v>-</v>
      </c>
      <c r="I1679" s="13" t="str">
        <f>IF(G1679="-","-",IF(Fixture!I1683&gt;Fixture!G1683,Settings!$G$7,IF(Fixture!I1683=Fixture!G1683,Settings!$G$8,IF(Fixture!I1683&lt;Fixture!G1683,Settings!$G$9,"-"))))</f>
        <v>-</v>
      </c>
    </row>
    <row r="1680" spans="3:9" x14ac:dyDescent="0.25">
      <c r="C1680" s="12" t="str">
        <f t="shared" si="54"/>
        <v>-</v>
      </c>
      <c r="D1680" s="9" t="str">
        <f t="shared" si="55"/>
        <v>-</v>
      </c>
      <c r="E1680" s="9" t="str">
        <f>IF(C1680="-","-",IF(D1680=maxgameno+2,"blank row 2",IF(D1680=maxgameno+1,"blank row 1",INDEX(FixtureCode!$B$4:$AH$128,MATCH($C1680,FixtureCode!$B$4:$B$128,0),MATCH("G"&amp;D1680&amp;"-T1",FixtureCode!$B$4:$AH$4,0)))))</f>
        <v>-</v>
      </c>
      <c r="F1680" s="13" t="str">
        <f>IF(C1680="-","-",IF(D1680=maxgameno+2,"blank row 2",IF(D1680=maxgameno+1,"blank row 1",INDEX(FixtureCode!$B$4:$AH$128,MATCH($C1680,FixtureCode!$B$4:$B$128,0),MATCH("G"&amp;D1680&amp;"-T2",FixtureCode!$B$4:$AH$4,0)))))</f>
        <v>-</v>
      </c>
      <c r="G1680" s="12" t="str">
        <f>IF(C1680="-","-",IF(AND(ISNUMBER(Fixture!G1684),ISNUMBER(Fixture!I1684),Fixture!F1684&lt;&gt;"BYE",Fixture!J1684&lt;&gt;"BYE"),"Yes","-"))</f>
        <v>-</v>
      </c>
      <c r="H1680" s="9" t="str">
        <f>IF(G1680="-","-",IF(Fixture!G1684&gt;Fixture!I1684,Settings!$G$7,IF(Fixture!G1684=Fixture!I1684,Settings!$G$8,IF(Fixture!G1684&lt;Fixture!I1684,Settings!$G$9,"-"))))</f>
        <v>-</v>
      </c>
      <c r="I1680" s="13" t="str">
        <f>IF(G1680="-","-",IF(Fixture!I1684&gt;Fixture!G1684,Settings!$G$7,IF(Fixture!I1684=Fixture!G1684,Settings!$G$8,IF(Fixture!I1684&lt;Fixture!G1684,Settings!$G$9,"-"))))</f>
        <v>-</v>
      </c>
    </row>
    <row r="1681" spans="3:9" x14ac:dyDescent="0.25">
      <c r="C1681" s="12" t="str">
        <f t="shared" si="54"/>
        <v>-</v>
      </c>
      <c r="D1681" s="9" t="str">
        <f t="shared" si="55"/>
        <v>-</v>
      </c>
      <c r="E1681" s="9" t="str">
        <f>IF(C1681="-","-",IF(D1681=maxgameno+2,"blank row 2",IF(D1681=maxgameno+1,"blank row 1",INDEX(FixtureCode!$B$4:$AH$128,MATCH($C1681,FixtureCode!$B$4:$B$128,0),MATCH("G"&amp;D1681&amp;"-T1",FixtureCode!$B$4:$AH$4,0)))))</f>
        <v>-</v>
      </c>
      <c r="F1681" s="13" t="str">
        <f>IF(C1681="-","-",IF(D1681=maxgameno+2,"blank row 2",IF(D1681=maxgameno+1,"blank row 1",INDEX(FixtureCode!$B$4:$AH$128,MATCH($C1681,FixtureCode!$B$4:$B$128,0),MATCH("G"&amp;D1681&amp;"-T2",FixtureCode!$B$4:$AH$4,0)))))</f>
        <v>-</v>
      </c>
      <c r="G1681" s="12" t="str">
        <f>IF(C1681="-","-",IF(AND(ISNUMBER(Fixture!G1685),ISNUMBER(Fixture!I1685),Fixture!F1685&lt;&gt;"BYE",Fixture!J1685&lt;&gt;"BYE"),"Yes","-"))</f>
        <v>-</v>
      </c>
      <c r="H1681" s="9" t="str">
        <f>IF(G1681="-","-",IF(Fixture!G1685&gt;Fixture!I1685,Settings!$G$7,IF(Fixture!G1685=Fixture!I1685,Settings!$G$8,IF(Fixture!G1685&lt;Fixture!I1685,Settings!$G$9,"-"))))</f>
        <v>-</v>
      </c>
      <c r="I1681" s="13" t="str">
        <f>IF(G1681="-","-",IF(Fixture!I1685&gt;Fixture!G1685,Settings!$G$7,IF(Fixture!I1685=Fixture!G1685,Settings!$G$8,IF(Fixture!I1685&lt;Fixture!G1685,Settings!$G$9,"-"))))</f>
        <v>-</v>
      </c>
    </row>
    <row r="1682" spans="3:9" x14ac:dyDescent="0.25">
      <c r="C1682" s="12" t="str">
        <f t="shared" si="54"/>
        <v>-</v>
      </c>
      <c r="D1682" s="9" t="str">
        <f t="shared" si="55"/>
        <v>-</v>
      </c>
      <c r="E1682" s="9" t="str">
        <f>IF(C1682="-","-",IF(D1682=maxgameno+2,"blank row 2",IF(D1682=maxgameno+1,"blank row 1",INDEX(FixtureCode!$B$4:$AH$128,MATCH($C1682,FixtureCode!$B$4:$B$128,0),MATCH("G"&amp;D1682&amp;"-T1",FixtureCode!$B$4:$AH$4,0)))))</f>
        <v>-</v>
      </c>
      <c r="F1682" s="13" t="str">
        <f>IF(C1682="-","-",IF(D1682=maxgameno+2,"blank row 2",IF(D1682=maxgameno+1,"blank row 1",INDEX(FixtureCode!$B$4:$AH$128,MATCH($C1682,FixtureCode!$B$4:$B$128,0),MATCH("G"&amp;D1682&amp;"-T2",FixtureCode!$B$4:$AH$4,0)))))</f>
        <v>-</v>
      </c>
      <c r="G1682" s="12" t="str">
        <f>IF(C1682="-","-",IF(AND(ISNUMBER(Fixture!G1686),ISNUMBER(Fixture!I1686),Fixture!F1686&lt;&gt;"BYE",Fixture!J1686&lt;&gt;"BYE"),"Yes","-"))</f>
        <v>-</v>
      </c>
      <c r="H1682" s="9" t="str">
        <f>IF(G1682="-","-",IF(Fixture!G1686&gt;Fixture!I1686,Settings!$G$7,IF(Fixture!G1686=Fixture!I1686,Settings!$G$8,IF(Fixture!G1686&lt;Fixture!I1686,Settings!$G$9,"-"))))</f>
        <v>-</v>
      </c>
      <c r="I1682" s="13" t="str">
        <f>IF(G1682="-","-",IF(Fixture!I1686&gt;Fixture!G1686,Settings!$G$7,IF(Fixture!I1686=Fixture!G1686,Settings!$G$8,IF(Fixture!I1686&lt;Fixture!G1686,Settings!$G$9,"-"))))</f>
        <v>-</v>
      </c>
    </row>
    <row r="1683" spans="3:9" x14ac:dyDescent="0.25">
      <c r="C1683" s="12" t="str">
        <f t="shared" si="54"/>
        <v>-</v>
      </c>
      <c r="D1683" s="9" t="str">
        <f t="shared" si="55"/>
        <v>-</v>
      </c>
      <c r="E1683" s="9" t="str">
        <f>IF(C1683="-","-",IF(D1683=maxgameno+2,"blank row 2",IF(D1683=maxgameno+1,"blank row 1",INDEX(FixtureCode!$B$4:$AH$128,MATCH($C1683,FixtureCode!$B$4:$B$128,0),MATCH("G"&amp;D1683&amp;"-T1",FixtureCode!$B$4:$AH$4,0)))))</f>
        <v>-</v>
      </c>
      <c r="F1683" s="13" t="str">
        <f>IF(C1683="-","-",IF(D1683=maxgameno+2,"blank row 2",IF(D1683=maxgameno+1,"blank row 1",INDEX(FixtureCode!$B$4:$AH$128,MATCH($C1683,FixtureCode!$B$4:$B$128,0),MATCH("G"&amp;D1683&amp;"-T2",FixtureCode!$B$4:$AH$4,0)))))</f>
        <v>-</v>
      </c>
      <c r="G1683" s="12" t="str">
        <f>IF(C1683="-","-",IF(AND(ISNUMBER(Fixture!G1687),ISNUMBER(Fixture!I1687),Fixture!F1687&lt;&gt;"BYE",Fixture!J1687&lt;&gt;"BYE"),"Yes","-"))</f>
        <v>-</v>
      </c>
      <c r="H1683" s="9" t="str">
        <f>IF(G1683="-","-",IF(Fixture!G1687&gt;Fixture!I1687,Settings!$G$7,IF(Fixture!G1687=Fixture!I1687,Settings!$G$8,IF(Fixture!G1687&lt;Fixture!I1687,Settings!$G$9,"-"))))</f>
        <v>-</v>
      </c>
      <c r="I1683" s="13" t="str">
        <f>IF(G1683="-","-",IF(Fixture!I1687&gt;Fixture!G1687,Settings!$G$7,IF(Fixture!I1687=Fixture!G1687,Settings!$G$8,IF(Fixture!I1687&lt;Fixture!G1687,Settings!$G$9,"-"))))</f>
        <v>-</v>
      </c>
    </row>
    <row r="1684" spans="3:9" x14ac:dyDescent="0.25">
      <c r="C1684" s="12" t="str">
        <f t="shared" si="54"/>
        <v>-</v>
      </c>
      <c r="D1684" s="9" t="str">
        <f t="shared" si="55"/>
        <v>-</v>
      </c>
      <c r="E1684" s="9" t="str">
        <f>IF(C1684="-","-",IF(D1684=maxgameno+2,"blank row 2",IF(D1684=maxgameno+1,"blank row 1",INDEX(FixtureCode!$B$4:$AH$128,MATCH($C1684,FixtureCode!$B$4:$B$128,0),MATCH("G"&amp;D1684&amp;"-T1",FixtureCode!$B$4:$AH$4,0)))))</f>
        <v>-</v>
      </c>
      <c r="F1684" s="13" t="str">
        <f>IF(C1684="-","-",IF(D1684=maxgameno+2,"blank row 2",IF(D1684=maxgameno+1,"blank row 1",INDEX(FixtureCode!$B$4:$AH$128,MATCH($C1684,FixtureCode!$B$4:$B$128,0),MATCH("G"&amp;D1684&amp;"-T2",FixtureCode!$B$4:$AH$4,0)))))</f>
        <v>-</v>
      </c>
      <c r="G1684" s="12" t="str">
        <f>IF(C1684="-","-",IF(AND(ISNUMBER(Fixture!G1688),ISNUMBER(Fixture!I1688),Fixture!F1688&lt;&gt;"BYE",Fixture!J1688&lt;&gt;"BYE"),"Yes","-"))</f>
        <v>-</v>
      </c>
      <c r="H1684" s="9" t="str">
        <f>IF(G1684="-","-",IF(Fixture!G1688&gt;Fixture!I1688,Settings!$G$7,IF(Fixture!G1688=Fixture!I1688,Settings!$G$8,IF(Fixture!G1688&lt;Fixture!I1688,Settings!$G$9,"-"))))</f>
        <v>-</v>
      </c>
      <c r="I1684" s="13" t="str">
        <f>IF(G1684="-","-",IF(Fixture!I1688&gt;Fixture!G1688,Settings!$G$7,IF(Fixture!I1688=Fixture!G1688,Settings!$G$8,IF(Fixture!I1688&lt;Fixture!G1688,Settings!$G$9,"-"))))</f>
        <v>-</v>
      </c>
    </row>
    <row r="1685" spans="3:9" x14ac:dyDescent="0.25">
      <c r="C1685" s="12" t="str">
        <f t="shared" si="54"/>
        <v>-</v>
      </c>
      <c r="D1685" s="9" t="str">
        <f t="shared" si="55"/>
        <v>-</v>
      </c>
      <c r="E1685" s="9" t="str">
        <f>IF(C1685="-","-",IF(D1685=maxgameno+2,"blank row 2",IF(D1685=maxgameno+1,"blank row 1",INDEX(FixtureCode!$B$4:$AH$128,MATCH($C1685,FixtureCode!$B$4:$B$128,0),MATCH("G"&amp;D1685&amp;"-T1",FixtureCode!$B$4:$AH$4,0)))))</f>
        <v>-</v>
      </c>
      <c r="F1685" s="13" t="str">
        <f>IF(C1685="-","-",IF(D1685=maxgameno+2,"blank row 2",IF(D1685=maxgameno+1,"blank row 1",INDEX(FixtureCode!$B$4:$AH$128,MATCH($C1685,FixtureCode!$B$4:$B$128,0),MATCH("G"&amp;D1685&amp;"-T2",FixtureCode!$B$4:$AH$4,0)))))</f>
        <v>-</v>
      </c>
      <c r="G1685" s="12" t="str">
        <f>IF(C1685="-","-",IF(AND(ISNUMBER(Fixture!G1689),ISNUMBER(Fixture!I1689),Fixture!F1689&lt;&gt;"BYE",Fixture!J1689&lt;&gt;"BYE"),"Yes","-"))</f>
        <v>-</v>
      </c>
      <c r="H1685" s="9" t="str">
        <f>IF(G1685="-","-",IF(Fixture!G1689&gt;Fixture!I1689,Settings!$G$7,IF(Fixture!G1689=Fixture!I1689,Settings!$G$8,IF(Fixture!G1689&lt;Fixture!I1689,Settings!$G$9,"-"))))</f>
        <v>-</v>
      </c>
      <c r="I1685" s="13" t="str">
        <f>IF(G1685="-","-",IF(Fixture!I1689&gt;Fixture!G1689,Settings!$G$7,IF(Fixture!I1689=Fixture!G1689,Settings!$G$8,IF(Fixture!I1689&lt;Fixture!G1689,Settings!$G$9,"-"))))</f>
        <v>-</v>
      </c>
    </row>
    <row r="1686" spans="3:9" x14ac:dyDescent="0.25">
      <c r="C1686" s="12" t="str">
        <f t="shared" si="54"/>
        <v>-</v>
      </c>
      <c r="D1686" s="9" t="str">
        <f t="shared" si="55"/>
        <v>-</v>
      </c>
      <c r="E1686" s="9" t="str">
        <f>IF(C1686="-","-",IF(D1686=maxgameno+2,"blank row 2",IF(D1686=maxgameno+1,"blank row 1",INDEX(FixtureCode!$B$4:$AH$128,MATCH($C1686,FixtureCode!$B$4:$B$128,0),MATCH("G"&amp;D1686&amp;"-T1",FixtureCode!$B$4:$AH$4,0)))))</f>
        <v>-</v>
      </c>
      <c r="F1686" s="13" t="str">
        <f>IF(C1686="-","-",IF(D1686=maxgameno+2,"blank row 2",IF(D1686=maxgameno+1,"blank row 1",INDEX(FixtureCode!$B$4:$AH$128,MATCH($C1686,FixtureCode!$B$4:$B$128,0),MATCH("G"&amp;D1686&amp;"-T2",FixtureCode!$B$4:$AH$4,0)))))</f>
        <v>-</v>
      </c>
      <c r="G1686" s="12" t="str">
        <f>IF(C1686="-","-",IF(AND(ISNUMBER(Fixture!G1690),ISNUMBER(Fixture!I1690),Fixture!F1690&lt;&gt;"BYE",Fixture!J1690&lt;&gt;"BYE"),"Yes","-"))</f>
        <v>-</v>
      </c>
      <c r="H1686" s="9" t="str">
        <f>IF(G1686="-","-",IF(Fixture!G1690&gt;Fixture!I1690,Settings!$G$7,IF(Fixture!G1690=Fixture!I1690,Settings!$G$8,IF(Fixture!G1690&lt;Fixture!I1690,Settings!$G$9,"-"))))</f>
        <v>-</v>
      </c>
      <c r="I1686" s="13" t="str">
        <f>IF(G1686="-","-",IF(Fixture!I1690&gt;Fixture!G1690,Settings!$G$7,IF(Fixture!I1690=Fixture!G1690,Settings!$G$8,IF(Fixture!I1690&lt;Fixture!G1690,Settings!$G$9,"-"))))</f>
        <v>-</v>
      </c>
    </row>
    <row r="1687" spans="3:9" x14ac:dyDescent="0.25">
      <c r="C1687" s="12" t="str">
        <f t="shared" si="54"/>
        <v>-</v>
      </c>
      <c r="D1687" s="9" t="str">
        <f t="shared" si="55"/>
        <v>-</v>
      </c>
      <c r="E1687" s="9" t="str">
        <f>IF(C1687="-","-",IF(D1687=maxgameno+2,"blank row 2",IF(D1687=maxgameno+1,"blank row 1",INDEX(FixtureCode!$B$4:$AH$128,MATCH($C1687,FixtureCode!$B$4:$B$128,0),MATCH("G"&amp;D1687&amp;"-T1",FixtureCode!$B$4:$AH$4,0)))))</f>
        <v>-</v>
      </c>
      <c r="F1687" s="13" t="str">
        <f>IF(C1687="-","-",IF(D1687=maxgameno+2,"blank row 2",IF(D1687=maxgameno+1,"blank row 1",INDEX(FixtureCode!$B$4:$AH$128,MATCH($C1687,FixtureCode!$B$4:$B$128,0),MATCH("G"&amp;D1687&amp;"-T2",FixtureCode!$B$4:$AH$4,0)))))</f>
        <v>-</v>
      </c>
      <c r="G1687" s="12" t="str">
        <f>IF(C1687="-","-",IF(AND(ISNUMBER(Fixture!G1691),ISNUMBER(Fixture!I1691),Fixture!F1691&lt;&gt;"BYE",Fixture!J1691&lt;&gt;"BYE"),"Yes","-"))</f>
        <v>-</v>
      </c>
      <c r="H1687" s="9" t="str">
        <f>IF(G1687="-","-",IF(Fixture!G1691&gt;Fixture!I1691,Settings!$G$7,IF(Fixture!G1691=Fixture!I1691,Settings!$G$8,IF(Fixture!G1691&lt;Fixture!I1691,Settings!$G$9,"-"))))</f>
        <v>-</v>
      </c>
      <c r="I1687" s="13" t="str">
        <f>IF(G1687="-","-",IF(Fixture!I1691&gt;Fixture!G1691,Settings!$G$7,IF(Fixture!I1691=Fixture!G1691,Settings!$G$8,IF(Fixture!I1691&lt;Fixture!G1691,Settings!$G$9,"-"))))</f>
        <v>-</v>
      </c>
    </row>
    <row r="1688" spans="3:9" x14ac:dyDescent="0.25">
      <c r="C1688" s="12" t="str">
        <f t="shared" si="54"/>
        <v>-</v>
      </c>
      <c r="D1688" s="9" t="str">
        <f t="shared" si="55"/>
        <v>-</v>
      </c>
      <c r="E1688" s="9" t="str">
        <f>IF(C1688="-","-",IF(D1688=maxgameno+2,"blank row 2",IF(D1688=maxgameno+1,"blank row 1",INDEX(FixtureCode!$B$4:$AH$128,MATCH($C1688,FixtureCode!$B$4:$B$128,0),MATCH("G"&amp;D1688&amp;"-T1",FixtureCode!$B$4:$AH$4,0)))))</f>
        <v>-</v>
      </c>
      <c r="F1688" s="13" t="str">
        <f>IF(C1688="-","-",IF(D1688=maxgameno+2,"blank row 2",IF(D1688=maxgameno+1,"blank row 1",INDEX(FixtureCode!$B$4:$AH$128,MATCH($C1688,FixtureCode!$B$4:$B$128,0),MATCH("G"&amp;D1688&amp;"-T2",FixtureCode!$B$4:$AH$4,0)))))</f>
        <v>-</v>
      </c>
      <c r="G1688" s="12" t="str">
        <f>IF(C1688="-","-",IF(AND(ISNUMBER(Fixture!G1692),ISNUMBER(Fixture!I1692),Fixture!F1692&lt;&gt;"BYE",Fixture!J1692&lt;&gt;"BYE"),"Yes","-"))</f>
        <v>-</v>
      </c>
      <c r="H1688" s="9" t="str">
        <f>IF(G1688="-","-",IF(Fixture!G1692&gt;Fixture!I1692,Settings!$G$7,IF(Fixture!G1692=Fixture!I1692,Settings!$G$8,IF(Fixture!G1692&lt;Fixture!I1692,Settings!$G$9,"-"))))</f>
        <v>-</v>
      </c>
      <c r="I1688" s="13" t="str">
        <f>IF(G1688="-","-",IF(Fixture!I1692&gt;Fixture!G1692,Settings!$G$7,IF(Fixture!I1692=Fixture!G1692,Settings!$G$8,IF(Fixture!I1692&lt;Fixture!G1692,Settings!$G$9,"-"))))</f>
        <v>-</v>
      </c>
    </row>
    <row r="1689" spans="3:9" x14ac:dyDescent="0.25">
      <c r="C1689" s="12" t="str">
        <f t="shared" si="54"/>
        <v>-</v>
      </c>
      <c r="D1689" s="9" t="str">
        <f t="shared" si="55"/>
        <v>-</v>
      </c>
      <c r="E1689" s="9" t="str">
        <f>IF(C1689="-","-",IF(D1689=maxgameno+2,"blank row 2",IF(D1689=maxgameno+1,"blank row 1",INDEX(FixtureCode!$B$4:$AH$128,MATCH($C1689,FixtureCode!$B$4:$B$128,0),MATCH("G"&amp;D1689&amp;"-T1",FixtureCode!$B$4:$AH$4,0)))))</f>
        <v>-</v>
      </c>
      <c r="F1689" s="13" t="str">
        <f>IF(C1689="-","-",IF(D1689=maxgameno+2,"blank row 2",IF(D1689=maxgameno+1,"blank row 1",INDEX(FixtureCode!$B$4:$AH$128,MATCH($C1689,FixtureCode!$B$4:$B$128,0),MATCH("G"&amp;D1689&amp;"-T2",FixtureCode!$B$4:$AH$4,0)))))</f>
        <v>-</v>
      </c>
      <c r="G1689" s="12" t="str">
        <f>IF(C1689="-","-",IF(AND(ISNUMBER(Fixture!G1693),ISNUMBER(Fixture!I1693),Fixture!F1693&lt;&gt;"BYE",Fixture!J1693&lt;&gt;"BYE"),"Yes","-"))</f>
        <v>-</v>
      </c>
      <c r="H1689" s="9" t="str">
        <f>IF(G1689="-","-",IF(Fixture!G1693&gt;Fixture!I1693,Settings!$G$7,IF(Fixture!G1693=Fixture!I1693,Settings!$G$8,IF(Fixture!G1693&lt;Fixture!I1693,Settings!$G$9,"-"))))</f>
        <v>-</v>
      </c>
      <c r="I1689" s="13" t="str">
        <f>IF(G1689="-","-",IF(Fixture!I1693&gt;Fixture!G1693,Settings!$G$7,IF(Fixture!I1693=Fixture!G1693,Settings!$G$8,IF(Fixture!I1693&lt;Fixture!G1693,Settings!$G$9,"-"))))</f>
        <v>-</v>
      </c>
    </row>
    <row r="1690" spans="3:9" x14ac:dyDescent="0.25">
      <c r="C1690" s="12" t="str">
        <f t="shared" si="54"/>
        <v>-</v>
      </c>
      <c r="D1690" s="9" t="str">
        <f t="shared" si="55"/>
        <v>-</v>
      </c>
      <c r="E1690" s="9" t="str">
        <f>IF(C1690="-","-",IF(D1690=maxgameno+2,"blank row 2",IF(D1690=maxgameno+1,"blank row 1",INDEX(FixtureCode!$B$4:$AH$128,MATCH($C1690,FixtureCode!$B$4:$B$128,0),MATCH("G"&amp;D1690&amp;"-T1",FixtureCode!$B$4:$AH$4,0)))))</f>
        <v>-</v>
      </c>
      <c r="F1690" s="13" t="str">
        <f>IF(C1690="-","-",IF(D1690=maxgameno+2,"blank row 2",IF(D1690=maxgameno+1,"blank row 1",INDEX(FixtureCode!$B$4:$AH$128,MATCH($C1690,FixtureCode!$B$4:$B$128,0),MATCH("G"&amp;D1690&amp;"-T2",FixtureCode!$B$4:$AH$4,0)))))</f>
        <v>-</v>
      </c>
      <c r="G1690" s="12" t="str">
        <f>IF(C1690="-","-",IF(AND(ISNUMBER(Fixture!G1694),ISNUMBER(Fixture!I1694),Fixture!F1694&lt;&gt;"BYE",Fixture!J1694&lt;&gt;"BYE"),"Yes","-"))</f>
        <v>-</v>
      </c>
      <c r="H1690" s="9" t="str">
        <f>IF(G1690="-","-",IF(Fixture!G1694&gt;Fixture!I1694,Settings!$G$7,IF(Fixture!G1694=Fixture!I1694,Settings!$G$8,IF(Fixture!G1694&lt;Fixture!I1694,Settings!$G$9,"-"))))</f>
        <v>-</v>
      </c>
      <c r="I1690" s="13" t="str">
        <f>IF(G1690="-","-",IF(Fixture!I1694&gt;Fixture!G1694,Settings!$G$7,IF(Fixture!I1694=Fixture!G1694,Settings!$G$8,IF(Fixture!I1694&lt;Fixture!G1694,Settings!$G$9,"-"))))</f>
        <v>-</v>
      </c>
    </row>
    <row r="1691" spans="3:9" x14ac:dyDescent="0.25">
      <c r="C1691" s="12" t="str">
        <f t="shared" si="54"/>
        <v>-</v>
      </c>
      <c r="D1691" s="9" t="str">
        <f t="shared" si="55"/>
        <v>-</v>
      </c>
      <c r="E1691" s="9" t="str">
        <f>IF(C1691="-","-",IF(D1691=maxgameno+2,"blank row 2",IF(D1691=maxgameno+1,"blank row 1",INDEX(FixtureCode!$B$4:$AH$128,MATCH($C1691,FixtureCode!$B$4:$B$128,0),MATCH("G"&amp;D1691&amp;"-T1",FixtureCode!$B$4:$AH$4,0)))))</f>
        <v>-</v>
      </c>
      <c r="F1691" s="13" t="str">
        <f>IF(C1691="-","-",IF(D1691=maxgameno+2,"blank row 2",IF(D1691=maxgameno+1,"blank row 1",INDEX(FixtureCode!$B$4:$AH$128,MATCH($C1691,FixtureCode!$B$4:$B$128,0),MATCH("G"&amp;D1691&amp;"-T2",FixtureCode!$B$4:$AH$4,0)))))</f>
        <v>-</v>
      </c>
      <c r="G1691" s="12" t="str">
        <f>IF(C1691="-","-",IF(AND(ISNUMBER(Fixture!G1695),ISNUMBER(Fixture!I1695),Fixture!F1695&lt;&gt;"BYE",Fixture!J1695&lt;&gt;"BYE"),"Yes","-"))</f>
        <v>-</v>
      </c>
      <c r="H1691" s="9" t="str">
        <f>IF(G1691="-","-",IF(Fixture!G1695&gt;Fixture!I1695,Settings!$G$7,IF(Fixture!G1695=Fixture!I1695,Settings!$G$8,IF(Fixture!G1695&lt;Fixture!I1695,Settings!$G$9,"-"))))</f>
        <v>-</v>
      </c>
      <c r="I1691" s="13" t="str">
        <f>IF(G1691="-","-",IF(Fixture!I1695&gt;Fixture!G1695,Settings!$G$7,IF(Fixture!I1695=Fixture!G1695,Settings!$G$8,IF(Fixture!I1695&lt;Fixture!G1695,Settings!$G$9,"-"))))</f>
        <v>-</v>
      </c>
    </row>
    <row r="1692" spans="3:9" x14ac:dyDescent="0.25">
      <c r="C1692" s="12" t="str">
        <f t="shared" si="54"/>
        <v>-</v>
      </c>
      <c r="D1692" s="9" t="str">
        <f t="shared" si="55"/>
        <v>-</v>
      </c>
      <c r="E1692" s="9" t="str">
        <f>IF(C1692="-","-",IF(D1692=maxgameno+2,"blank row 2",IF(D1692=maxgameno+1,"blank row 1",INDEX(FixtureCode!$B$4:$AH$128,MATCH($C1692,FixtureCode!$B$4:$B$128,0),MATCH("G"&amp;D1692&amp;"-T1",FixtureCode!$B$4:$AH$4,0)))))</f>
        <v>-</v>
      </c>
      <c r="F1692" s="13" t="str">
        <f>IF(C1692="-","-",IF(D1692=maxgameno+2,"blank row 2",IF(D1692=maxgameno+1,"blank row 1",INDEX(FixtureCode!$B$4:$AH$128,MATCH($C1692,FixtureCode!$B$4:$B$128,0),MATCH("G"&amp;D1692&amp;"-T2",FixtureCode!$B$4:$AH$4,0)))))</f>
        <v>-</v>
      </c>
      <c r="G1692" s="12" t="str">
        <f>IF(C1692="-","-",IF(AND(ISNUMBER(Fixture!G1696),ISNUMBER(Fixture!I1696),Fixture!F1696&lt;&gt;"BYE",Fixture!J1696&lt;&gt;"BYE"),"Yes","-"))</f>
        <v>-</v>
      </c>
      <c r="H1692" s="9" t="str">
        <f>IF(G1692="-","-",IF(Fixture!G1696&gt;Fixture!I1696,Settings!$G$7,IF(Fixture!G1696=Fixture!I1696,Settings!$G$8,IF(Fixture!G1696&lt;Fixture!I1696,Settings!$G$9,"-"))))</f>
        <v>-</v>
      </c>
      <c r="I1692" s="13" t="str">
        <f>IF(G1692="-","-",IF(Fixture!I1696&gt;Fixture!G1696,Settings!$G$7,IF(Fixture!I1696=Fixture!G1696,Settings!$G$8,IF(Fixture!I1696&lt;Fixture!G1696,Settings!$G$9,"-"))))</f>
        <v>-</v>
      </c>
    </row>
    <row r="1693" spans="3:9" x14ac:dyDescent="0.25">
      <c r="C1693" s="12" t="str">
        <f t="shared" si="54"/>
        <v>-</v>
      </c>
      <c r="D1693" s="9" t="str">
        <f t="shared" si="55"/>
        <v>-</v>
      </c>
      <c r="E1693" s="9" t="str">
        <f>IF(C1693="-","-",IF(D1693=maxgameno+2,"blank row 2",IF(D1693=maxgameno+1,"blank row 1",INDEX(FixtureCode!$B$4:$AH$128,MATCH($C1693,FixtureCode!$B$4:$B$128,0),MATCH("G"&amp;D1693&amp;"-T1",FixtureCode!$B$4:$AH$4,0)))))</f>
        <v>-</v>
      </c>
      <c r="F1693" s="13" t="str">
        <f>IF(C1693="-","-",IF(D1693=maxgameno+2,"blank row 2",IF(D1693=maxgameno+1,"blank row 1",INDEX(FixtureCode!$B$4:$AH$128,MATCH($C1693,FixtureCode!$B$4:$B$128,0),MATCH("G"&amp;D1693&amp;"-T2",FixtureCode!$B$4:$AH$4,0)))))</f>
        <v>-</v>
      </c>
      <c r="G1693" s="12" t="str">
        <f>IF(C1693="-","-",IF(AND(ISNUMBER(Fixture!G1697),ISNUMBER(Fixture!I1697),Fixture!F1697&lt;&gt;"BYE",Fixture!J1697&lt;&gt;"BYE"),"Yes","-"))</f>
        <v>-</v>
      </c>
      <c r="H1693" s="9" t="str">
        <f>IF(G1693="-","-",IF(Fixture!G1697&gt;Fixture!I1697,Settings!$G$7,IF(Fixture!G1697=Fixture!I1697,Settings!$G$8,IF(Fixture!G1697&lt;Fixture!I1697,Settings!$G$9,"-"))))</f>
        <v>-</v>
      </c>
      <c r="I1693" s="13" t="str">
        <f>IF(G1693="-","-",IF(Fixture!I1697&gt;Fixture!G1697,Settings!$G$7,IF(Fixture!I1697=Fixture!G1697,Settings!$G$8,IF(Fixture!I1697&lt;Fixture!G1697,Settings!$G$9,"-"))))</f>
        <v>-</v>
      </c>
    </row>
    <row r="1694" spans="3:9" x14ac:dyDescent="0.25">
      <c r="C1694" s="12" t="str">
        <f t="shared" si="54"/>
        <v>-</v>
      </c>
      <c r="D1694" s="9" t="str">
        <f t="shared" si="55"/>
        <v>-</v>
      </c>
      <c r="E1694" s="9" t="str">
        <f>IF(C1694="-","-",IF(D1694=maxgameno+2,"blank row 2",IF(D1694=maxgameno+1,"blank row 1",INDEX(FixtureCode!$B$4:$AH$128,MATCH($C1694,FixtureCode!$B$4:$B$128,0),MATCH("G"&amp;D1694&amp;"-T1",FixtureCode!$B$4:$AH$4,0)))))</f>
        <v>-</v>
      </c>
      <c r="F1694" s="13" t="str">
        <f>IF(C1694="-","-",IF(D1694=maxgameno+2,"blank row 2",IF(D1694=maxgameno+1,"blank row 1",INDEX(FixtureCode!$B$4:$AH$128,MATCH($C1694,FixtureCode!$B$4:$B$128,0),MATCH("G"&amp;D1694&amp;"-T2",FixtureCode!$B$4:$AH$4,0)))))</f>
        <v>-</v>
      </c>
      <c r="G1694" s="12" t="str">
        <f>IF(C1694="-","-",IF(AND(ISNUMBER(Fixture!G1698),ISNUMBER(Fixture!I1698),Fixture!F1698&lt;&gt;"BYE",Fixture!J1698&lt;&gt;"BYE"),"Yes","-"))</f>
        <v>-</v>
      </c>
      <c r="H1694" s="9" t="str">
        <f>IF(G1694="-","-",IF(Fixture!G1698&gt;Fixture!I1698,Settings!$G$7,IF(Fixture!G1698=Fixture!I1698,Settings!$G$8,IF(Fixture!G1698&lt;Fixture!I1698,Settings!$G$9,"-"))))</f>
        <v>-</v>
      </c>
      <c r="I1694" s="13" t="str">
        <f>IF(G1694="-","-",IF(Fixture!I1698&gt;Fixture!G1698,Settings!$G$7,IF(Fixture!I1698=Fixture!G1698,Settings!$G$8,IF(Fixture!I1698&lt;Fixture!G1698,Settings!$G$9,"-"))))</f>
        <v>-</v>
      </c>
    </row>
    <row r="1695" spans="3:9" x14ac:dyDescent="0.25">
      <c r="C1695" s="12" t="str">
        <f t="shared" si="54"/>
        <v>-</v>
      </c>
      <c r="D1695" s="9" t="str">
        <f t="shared" si="55"/>
        <v>-</v>
      </c>
      <c r="E1695" s="9" t="str">
        <f>IF(C1695="-","-",IF(D1695=maxgameno+2,"blank row 2",IF(D1695=maxgameno+1,"blank row 1",INDEX(FixtureCode!$B$4:$AH$128,MATCH($C1695,FixtureCode!$B$4:$B$128,0),MATCH("G"&amp;D1695&amp;"-T1",FixtureCode!$B$4:$AH$4,0)))))</f>
        <v>-</v>
      </c>
      <c r="F1695" s="13" t="str">
        <f>IF(C1695="-","-",IF(D1695=maxgameno+2,"blank row 2",IF(D1695=maxgameno+1,"blank row 1",INDEX(FixtureCode!$B$4:$AH$128,MATCH($C1695,FixtureCode!$B$4:$B$128,0),MATCH("G"&amp;D1695&amp;"-T2",FixtureCode!$B$4:$AH$4,0)))))</f>
        <v>-</v>
      </c>
      <c r="G1695" s="12" t="str">
        <f>IF(C1695="-","-",IF(AND(ISNUMBER(Fixture!G1699),ISNUMBER(Fixture!I1699),Fixture!F1699&lt;&gt;"BYE",Fixture!J1699&lt;&gt;"BYE"),"Yes","-"))</f>
        <v>-</v>
      </c>
      <c r="H1695" s="9" t="str">
        <f>IF(G1695="-","-",IF(Fixture!G1699&gt;Fixture!I1699,Settings!$G$7,IF(Fixture!G1699=Fixture!I1699,Settings!$G$8,IF(Fixture!G1699&lt;Fixture!I1699,Settings!$G$9,"-"))))</f>
        <v>-</v>
      </c>
      <c r="I1695" s="13" t="str">
        <f>IF(G1695="-","-",IF(Fixture!I1699&gt;Fixture!G1699,Settings!$G$7,IF(Fixture!I1699=Fixture!G1699,Settings!$G$8,IF(Fixture!I1699&lt;Fixture!G1699,Settings!$G$9,"-"))))</f>
        <v>-</v>
      </c>
    </row>
    <row r="1696" spans="3:9" x14ac:dyDescent="0.25">
      <c r="C1696" s="12" t="str">
        <f t="shared" si="54"/>
        <v>-</v>
      </c>
      <c r="D1696" s="9" t="str">
        <f t="shared" si="55"/>
        <v>-</v>
      </c>
      <c r="E1696" s="9" t="str">
        <f>IF(C1696="-","-",IF(D1696=maxgameno+2,"blank row 2",IF(D1696=maxgameno+1,"blank row 1",INDEX(FixtureCode!$B$4:$AH$128,MATCH($C1696,FixtureCode!$B$4:$B$128,0),MATCH("G"&amp;D1696&amp;"-T1",FixtureCode!$B$4:$AH$4,0)))))</f>
        <v>-</v>
      </c>
      <c r="F1696" s="13" t="str">
        <f>IF(C1696="-","-",IF(D1696=maxgameno+2,"blank row 2",IF(D1696=maxgameno+1,"blank row 1",INDEX(FixtureCode!$B$4:$AH$128,MATCH($C1696,FixtureCode!$B$4:$B$128,0),MATCH("G"&amp;D1696&amp;"-T2",FixtureCode!$B$4:$AH$4,0)))))</f>
        <v>-</v>
      </c>
      <c r="G1696" s="12" t="str">
        <f>IF(C1696="-","-",IF(AND(ISNUMBER(Fixture!G1700),ISNUMBER(Fixture!I1700),Fixture!F1700&lt;&gt;"BYE",Fixture!J1700&lt;&gt;"BYE"),"Yes","-"))</f>
        <v>-</v>
      </c>
      <c r="H1696" s="9" t="str">
        <f>IF(G1696="-","-",IF(Fixture!G1700&gt;Fixture!I1700,Settings!$G$7,IF(Fixture!G1700=Fixture!I1700,Settings!$G$8,IF(Fixture!G1700&lt;Fixture!I1700,Settings!$G$9,"-"))))</f>
        <v>-</v>
      </c>
      <c r="I1696" s="13" t="str">
        <f>IF(G1696="-","-",IF(Fixture!I1700&gt;Fixture!G1700,Settings!$G$7,IF(Fixture!I1700=Fixture!G1700,Settings!$G$8,IF(Fixture!I1700&lt;Fixture!G1700,Settings!$G$9,"-"))))</f>
        <v>-</v>
      </c>
    </row>
    <row r="1697" spans="3:9" x14ac:dyDescent="0.25">
      <c r="C1697" s="12" t="str">
        <f t="shared" si="54"/>
        <v>-</v>
      </c>
      <c r="D1697" s="9" t="str">
        <f t="shared" si="55"/>
        <v>-</v>
      </c>
      <c r="E1697" s="9" t="str">
        <f>IF(C1697="-","-",IF(D1697=maxgameno+2,"blank row 2",IF(D1697=maxgameno+1,"blank row 1",INDEX(FixtureCode!$B$4:$AH$128,MATCH($C1697,FixtureCode!$B$4:$B$128,0),MATCH("G"&amp;D1697&amp;"-T1",FixtureCode!$B$4:$AH$4,0)))))</f>
        <v>-</v>
      </c>
      <c r="F1697" s="13" t="str">
        <f>IF(C1697="-","-",IF(D1697=maxgameno+2,"blank row 2",IF(D1697=maxgameno+1,"blank row 1",INDEX(FixtureCode!$B$4:$AH$128,MATCH($C1697,FixtureCode!$B$4:$B$128,0),MATCH("G"&amp;D1697&amp;"-T2",FixtureCode!$B$4:$AH$4,0)))))</f>
        <v>-</v>
      </c>
      <c r="G1697" s="12" t="str">
        <f>IF(C1697="-","-",IF(AND(ISNUMBER(Fixture!G1701),ISNUMBER(Fixture!I1701),Fixture!F1701&lt;&gt;"BYE",Fixture!J1701&lt;&gt;"BYE"),"Yes","-"))</f>
        <v>-</v>
      </c>
      <c r="H1697" s="9" t="str">
        <f>IF(G1697="-","-",IF(Fixture!G1701&gt;Fixture!I1701,Settings!$G$7,IF(Fixture!G1701=Fixture!I1701,Settings!$G$8,IF(Fixture!G1701&lt;Fixture!I1701,Settings!$G$9,"-"))))</f>
        <v>-</v>
      </c>
      <c r="I1697" s="13" t="str">
        <f>IF(G1697="-","-",IF(Fixture!I1701&gt;Fixture!G1701,Settings!$G$7,IF(Fixture!I1701=Fixture!G1701,Settings!$G$8,IF(Fixture!I1701&lt;Fixture!G1701,Settings!$G$9,"-"))))</f>
        <v>-</v>
      </c>
    </row>
    <row r="1698" spans="3:9" x14ac:dyDescent="0.25">
      <c r="C1698" s="12" t="str">
        <f t="shared" si="54"/>
        <v>-</v>
      </c>
      <c r="D1698" s="9" t="str">
        <f t="shared" si="55"/>
        <v>-</v>
      </c>
      <c r="E1698" s="9" t="str">
        <f>IF(C1698="-","-",IF(D1698=maxgameno+2,"blank row 2",IF(D1698=maxgameno+1,"blank row 1",INDEX(FixtureCode!$B$4:$AH$128,MATCH($C1698,FixtureCode!$B$4:$B$128,0),MATCH("G"&amp;D1698&amp;"-T1",FixtureCode!$B$4:$AH$4,0)))))</f>
        <v>-</v>
      </c>
      <c r="F1698" s="13" t="str">
        <f>IF(C1698="-","-",IF(D1698=maxgameno+2,"blank row 2",IF(D1698=maxgameno+1,"blank row 1",INDEX(FixtureCode!$B$4:$AH$128,MATCH($C1698,FixtureCode!$B$4:$B$128,0),MATCH("G"&amp;D1698&amp;"-T2",FixtureCode!$B$4:$AH$4,0)))))</f>
        <v>-</v>
      </c>
      <c r="G1698" s="12" t="str">
        <f>IF(C1698="-","-",IF(AND(ISNUMBER(Fixture!G1702),ISNUMBER(Fixture!I1702),Fixture!F1702&lt;&gt;"BYE",Fixture!J1702&lt;&gt;"BYE"),"Yes","-"))</f>
        <v>-</v>
      </c>
      <c r="H1698" s="9" t="str">
        <f>IF(G1698="-","-",IF(Fixture!G1702&gt;Fixture!I1702,Settings!$G$7,IF(Fixture!G1702=Fixture!I1702,Settings!$G$8,IF(Fixture!G1702&lt;Fixture!I1702,Settings!$G$9,"-"))))</f>
        <v>-</v>
      </c>
      <c r="I1698" s="13" t="str">
        <f>IF(G1698="-","-",IF(Fixture!I1702&gt;Fixture!G1702,Settings!$G$7,IF(Fixture!I1702=Fixture!G1702,Settings!$G$8,IF(Fixture!I1702&lt;Fixture!G1702,Settings!$G$9,"-"))))</f>
        <v>-</v>
      </c>
    </row>
    <row r="1699" spans="3:9" x14ac:dyDescent="0.25">
      <c r="C1699" s="12" t="str">
        <f t="shared" si="54"/>
        <v>-</v>
      </c>
      <c r="D1699" s="9" t="str">
        <f t="shared" si="55"/>
        <v>-</v>
      </c>
      <c r="E1699" s="9" t="str">
        <f>IF(C1699="-","-",IF(D1699=maxgameno+2,"blank row 2",IF(D1699=maxgameno+1,"blank row 1",INDEX(FixtureCode!$B$4:$AH$128,MATCH($C1699,FixtureCode!$B$4:$B$128,0),MATCH("G"&amp;D1699&amp;"-T1",FixtureCode!$B$4:$AH$4,0)))))</f>
        <v>-</v>
      </c>
      <c r="F1699" s="13" t="str">
        <f>IF(C1699="-","-",IF(D1699=maxgameno+2,"blank row 2",IF(D1699=maxgameno+1,"blank row 1",INDEX(FixtureCode!$B$4:$AH$128,MATCH($C1699,FixtureCode!$B$4:$B$128,0),MATCH("G"&amp;D1699&amp;"-T2",FixtureCode!$B$4:$AH$4,0)))))</f>
        <v>-</v>
      </c>
      <c r="G1699" s="12" t="str">
        <f>IF(C1699="-","-",IF(AND(ISNUMBER(Fixture!G1703),ISNUMBER(Fixture!I1703),Fixture!F1703&lt;&gt;"BYE",Fixture!J1703&lt;&gt;"BYE"),"Yes","-"))</f>
        <v>-</v>
      </c>
      <c r="H1699" s="9" t="str">
        <f>IF(G1699="-","-",IF(Fixture!G1703&gt;Fixture!I1703,Settings!$G$7,IF(Fixture!G1703=Fixture!I1703,Settings!$G$8,IF(Fixture!G1703&lt;Fixture!I1703,Settings!$G$9,"-"))))</f>
        <v>-</v>
      </c>
      <c r="I1699" s="13" t="str">
        <f>IF(G1699="-","-",IF(Fixture!I1703&gt;Fixture!G1703,Settings!$G$7,IF(Fixture!I1703=Fixture!G1703,Settings!$G$8,IF(Fixture!I1703&lt;Fixture!G1703,Settings!$G$9,"-"))))</f>
        <v>-</v>
      </c>
    </row>
    <row r="1700" spans="3:9" x14ac:dyDescent="0.25">
      <c r="C1700" s="12" t="str">
        <f t="shared" si="54"/>
        <v>-</v>
      </c>
      <c r="D1700" s="9" t="str">
        <f t="shared" si="55"/>
        <v>-</v>
      </c>
      <c r="E1700" s="9" t="str">
        <f>IF(C1700="-","-",IF(D1700=maxgameno+2,"blank row 2",IF(D1700=maxgameno+1,"blank row 1",INDEX(FixtureCode!$B$4:$AH$128,MATCH($C1700,FixtureCode!$B$4:$B$128,0),MATCH("G"&amp;D1700&amp;"-T1",FixtureCode!$B$4:$AH$4,0)))))</f>
        <v>-</v>
      </c>
      <c r="F1700" s="13" t="str">
        <f>IF(C1700="-","-",IF(D1700=maxgameno+2,"blank row 2",IF(D1700=maxgameno+1,"blank row 1",INDEX(FixtureCode!$B$4:$AH$128,MATCH($C1700,FixtureCode!$B$4:$B$128,0),MATCH("G"&amp;D1700&amp;"-T2",FixtureCode!$B$4:$AH$4,0)))))</f>
        <v>-</v>
      </c>
      <c r="G1700" s="12" t="str">
        <f>IF(C1700="-","-",IF(AND(ISNUMBER(Fixture!G1704),ISNUMBER(Fixture!I1704),Fixture!F1704&lt;&gt;"BYE",Fixture!J1704&lt;&gt;"BYE"),"Yes","-"))</f>
        <v>-</v>
      </c>
      <c r="H1700" s="9" t="str">
        <f>IF(G1700="-","-",IF(Fixture!G1704&gt;Fixture!I1704,Settings!$G$7,IF(Fixture!G1704=Fixture!I1704,Settings!$G$8,IF(Fixture!G1704&lt;Fixture!I1704,Settings!$G$9,"-"))))</f>
        <v>-</v>
      </c>
      <c r="I1700" s="13" t="str">
        <f>IF(G1700="-","-",IF(Fixture!I1704&gt;Fixture!G1704,Settings!$G$7,IF(Fixture!I1704=Fixture!G1704,Settings!$G$8,IF(Fixture!I1704&lt;Fixture!G1704,Settings!$G$9,"-"))))</f>
        <v>-</v>
      </c>
    </row>
    <row r="1701" spans="3:9" x14ac:dyDescent="0.25">
      <c r="C1701" s="12" t="str">
        <f t="shared" si="54"/>
        <v>-</v>
      </c>
      <c r="D1701" s="9" t="str">
        <f t="shared" si="55"/>
        <v>-</v>
      </c>
      <c r="E1701" s="9" t="str">
        <f>IF(C1701="-","-",IF(D1701=maxgameno+2,"blank row 2",IF(D1701=maxgameno+1,"blank row 1",INDEX(FixtureCode!$B$4:$AH$128,MATCH($C1701,FixtureCode!$B$4:$B$128,0),MATCH("G"&amp;D1701&amp;"-T1",FixtureCode!$B$4:$AH$4,0)))))</f>
        <v>-</v>
      </c>
      <c r="F1701" s="13" t="str">
        <f>IF(C1701="-","-",IF(D1701=maxgameno+2,"blank row 2",IF(D1701=maxgameno+1,"blank row 1",INDEX(FixtureCode!$B$4:$AH$128,MATCH($C1701,FixtureCode!$B$4:$B$128,0),MATCH("G"&amp;D1701&amp;"-T2",FixtureCode!$B$4:$AH$4,0)))))</f>
        <v>-</v>
      </c>
      <c r="G1701" s="12" t="str">
        <f>IF(C1701="-","-",IF(AND(ISNUMBER(Fixture!G1705),ISNUMBER(Fixture!I1705),Fixture!F1705&lt;&gt;"BYE",Fixture!J1705&lt;&gt;"BYE"),"Yes","-"))</f>
        <v>-</v>
      </c>
      <c r="H1701" s="9" t="str">
        <f>IF(G1701="-","-",IF(Fixture!G1705&gt;Fixture!I1705,Settings!$G$7,IF(Fixture!G1705=Fixture!I1705,Settings!$G$8,IF(Fixture!G1705&lt;Fixture!I1705,Settings!$G$9,"-"))))</f>
        <v>-</v>
      </c>
      <c r="I1701" s="13" t="str">
        <f>IF(G1701="-","-",IF(Fixture!I1705&gt;Fixture!G1705,Settings!$G$7,IF(Fixture!I1705=Fixture!G1705,Settings!$G$8,IF(Fixture!I1705&lt;Fixture!G1705,Settings!$G$9,"-"))))</f>
        <v>-</v>
      </c>
    </row>
    <row r="1702" spans="3:9" x14ac:dyDescent="0.25">
      <c r="C1702" s="12" t="str">
        <f t="shared" si="54"/>
        <v>-</v>
      </c>
      <c r="D1702" s="9" t="str">
        <f t="shared" si="55"/>
        <v>-</v>
      </c>
      <c r="E1702" s="9" t="str">
        <f>IF(C1702="-","-",IF(D1702=maxgameno+2,"blank row 2",IF(D1702=maxgameno+1,"blank row 1",INDEX(FixtureCode!$B$4:$AH$128,MATCH($C1702,FixtureCode!$B$4:$B$128,0),MATCH("G"&amp;D1702&amp;"-T1",FixtureCode!$B$4:$AH$4,0)))))</f>
        <v>-</v>
      </c>
      <c r="F1702" s="13" t="str">
        <f>IF(C1702="-","-",IF(D1702=maxgameno+2,"blank row 2",IF(D1702=maxgameno+1,"blank row 1",INDEX(FixtureCode!$B$4:$AH$128,MATCH($C1702,FixtureCode!$B$4:$B$128,0),MATCH("G"&amp;D1702&amp;"-T2",FixtureCode!$B$4:$AH$4,0)))))</f>
        <v>-</v>
      </c>
      <c r="G1702" s="12" t="str">
        <f>IF(C1702="-","-",IF(AND(ISNUMBER(Fixture!G1706),ISNUMBER(Fixture!I1706),Fixture!F1706&lt;&gt;"BYE",Fixture!J1706&lt;&gt;"BYE"),"Yes","-"))</f>
        <v>-</v>
      </c>
      <c r="H1702" s="9" t="str">
        <f>IF(G1702="-","-",IF(Fixture!G1706&gt;Fixture!I1706,Settings!$G$7,IF(Fixture!G1706=Fixture!I1706,Settings!$G$8,IF(Fixture!G1706&lt;Fixture!I1706,Settings!$G$9,"-"))))</f>
        <v>-</v>
      </c>
      <c r="I1702" s="13" t="str">
        <f>IF(G1702="-","-",IF(Fixture!I1706&gt;Fixture!G1706,Settings!$G$7,IF(Fixture!I1706=Fixture!G1706,Settings!$G$8,IF(Fixture!I1706&lt;Fixture!G1706,Settings!$G$9,"-"))))</f>
        <v>-</v>
      </c>
    </row>
    <row r="1703" spans="3:9" x14ac:dyDescent="0.25">
      <c r="C1703" s="12" t="str">
        <f t="shared" si="54"/>
        <v>-</v>
      </c>
      <c r="D1703" s="9" t="str">
        <f t="shared" si="55"/>
        <v>-</v>
      </c>
      <c r="E1703" s="9" t="str">
        <f>IF(C1703="-","-",IF(D1703=maxgameno+2,"blank row 2",IF(D1703=maxgameno+1,"blank row 1",INDEX(FixtureCode!$B$4:$AH$128,MATCH($C1703,FixtureCode!$B$4:$B$128,0),MATCH("G"&amp;D1703&amp;"-T1",FixtureCode!$B$4:$AH$4,0)))))</f>
        <v>-</v>
      </c>
      <c r="F1703" s="13" t="str">
        <f>IF(C1703="-","-",IF(D1703=maxgameno+2,"blank row 2",IF(D1703=maxgameno+1,"blank row 1",INDEX(FixtureCode!$B$4:$AH$128,MATCH($C1703,FixtureCode!$B$4:$B$128,0),MATCH("G"&amp;D1703&amp;"-T2",FixtureCode!$B$4:$AH$4,0)))))</f>
        <v>-</v>
      </c>
      <c r="G1703" s="12" t="str">
        <f>IF(C1703="-","-",IF(AND(ISNUMBER(Fixture!G1707),ISNUMBER(Fixture!I1707),Fixture!F1707&lt;&gt;"BYE",Fixture!J1707&lt;&gt;"BYE"),"Yes","-"))</f>
        <v>-</v>
      </c>
      <c r="H1703" s="9" t="str">
        <f>IF(G1703="-","-",IF(Fixture!G1707&gt;Fixture!I1707,Settings!$G$7,IF(Fixture!G1707=Fixture!I1707,Settings!$G$8,IF(Fixture!G1707&lt;Fixture!I1707,Settings!$G$9,"-"))))</f>
        <v>-</v>
      </c>
      <c r="I1703" s="13" t="str">
        <f>IF(G1703="-","-",IF(Fixture!I1707&gt;Fixture!G1707,Settings!$G$7,IF(Fixture!I1707=Fixture!G1707,Settings!$G$8,IF(Fixture!I1707&lt;Fixture!G1707,Settings!$G$9,"-"))))</f>
        <v>-</v>
      </c>
    </row>
    <row r="1704" spans="3:9" x14ac:dyDescent="0.25">
      <c r="C1704" s="12" t="str">
        <f t="shared" si="54"/>
        <v>-</v>
      </c>
      <c r="D1704" s="9" t="str">
        <f t="shared" si="55"/>
        <v>-</v>
      </c>
      <c r="E1704" s="9" t="str">
        <f>IF(C1704="-","-",IF(D1704=maxgameno+2,"blank row 2",IF(D1704=maxgameno+1,"blank row 1",INDEX(FixtureCode!$B$4:$AH$128,MATCH($C1704,FixtureCode!$B$4:$B$128,0),MATCH("G"&amp;D1704&amp;"-T1",FixtureCode!$B$4:$AH$4,0)))))</f>
        <v>-</v>
      </c>
      <c r="F1704" s="13" t="str">
        <f>IF(C1704="-","-",IF(D1704=maxgameno+2,"blank row 2",IF(D1704=maxgameno+1,"blank row 1",INDEX(FixtureCode!$B$4:$AH$128,MATCH($C1704,FixtureCode!$B$4:$B$128,0),MATCH("G"&amp;D1704&amp;"-T2",FixtureCode!$B$4:$AH$4,0)))))</f>
        <v>-</v>
      </c>
      <c r="G1704" s="12" t="str">
        <f>IF(C1704="-","-",IF(AND(ISNUMBER(Fixture!G1708),ISNUMBER(Fixture!I1708),Fixture!F1708&lt;&gt;"BYE",Fixture!J1708&lt;&gt;"BYE"),"Yes","-"))</f>
        <v>-</v>
      </c>
      <c r="H1704" s="9" t="str">
        <f>IF(G1704="-","-",IF(Fixture!G1708&gt;Fixture!I1708,Settings!$G$7,IF(Fixture!G1708=Fixture!I1708,Settings!$G$8,IF(Fixture!G1708&lt;Fixture!I1708,Settings!$G$9,"-"))))</f>
        <v>-</v>
      </c>
      <c r="I1704" s="13" t="str">
        <f>IF(G1704="-","-",IF(Fixture!I1708&gt;Fixture!G1708,Settings!$G$7,IF(Fixture!I1708=Fixture!G1708,Settings!$G$8,IF(Fixture!I1708&lt;Fixture!G1708,Settings!$G$9,"-"))))</f>
        <v>-</v>
      </c>
    </row>
    <row r="1705" spans="3:9" x14ac:dyDescent="0.25">
      <c r="C1705" s="12" t="str">
        <f t="shared" si="54"/>
        <v>-</v>
      </c>
      <c r="D1705" s="9" t="str">
        <f t="shared" si="55"/>
        <v>-</v>
      </c>
      <c r="E1705" s="9" t="str">
        <f>IF(C1705="-","-",IF(D1705=maxgameno+2,"blank row 2",IF(D1705=maxgameno+1,"blank row 1",INDEX(FixtureCode!$B$4:$AH$128,MATCH($C1705,FixtureCode!$B$4:$B$128,0),MATCH("G"&amp;D1705&amp;"-T1",FixtureCode!$B$4:$AH$4,0)))))</f>
        <v>-</v>
      </c>
      <c r="F1705" s="13" t="str">
        <f>IF(C1705="-","-",IF(D1705=maxgameno+2,"blank row 2",IF(D1705=maxgameno+1,"blank row 1",INDEX(FixtureCode!$B$4:$AH$128,MATCH($C1705,FixtureCode!$B$4:$B$128,0),MATCH("G"&amp;D1705&amp;"-T2",FixtureCode!$B$4:$AH$4,0)))))</f>
        <v>-</v>
      </c>
      <c r="G1705" s="12" t="str">
        <f>IF(C1705="-","-",IF(AND(ISNUMBER(Fixture!G1709),ISNUMBER(Fixture!I1709),Fixture!F1709&lt;&gt;"BYE",Fixture!J1709&lt;&gt;"BYE"),"Yes","-"))</f>
        <v>-</v>
      </c>
      <c r="H1705" s="9" t="str">
        <f>IF(G1705="-","-",IF(Fixture!G1709&gt;Fixture!I1709,Settings!$G$7,IF(Fixture!G1709=Fixture!I1709,Settings!$G$8,IF(Fixture!G1709&lt;Fixture!I1709,Settings!$G$9,"-"))))</f>
        <v>-</v>
      </c>
      <c r="I1705" s="13" t="str">
        <f>IF(G1705="-","-",IF(Fixture!I1709&gt;Fixture!G1709,Settings!$G$7,IF(Fixture!I1709=Fixture!G1709,Settings!$G$8,IF(Fixture!I1709&lt;Fixture!G1709,Settings!$G$9,"-"))))</f>
        <v>-</v>
      </c>
    </row>
    <row r="1706" spans="3:9" x14ac:dyDescent="0.25">
      <c r="C1706" s="12" t="str">
        <f t="shared" si="54"/>
        <v>-</v>
      </c>
      <c r="D1706" s="9" t="str">
        <f t="shared" si="55"/>
        <v>-</v>
      </c>
      <c r="E1706" s="9" t="str">
        <f>IF(C1706="-","-",IF(D1706=maxgameno+2,"blank row 2",IF(D1706=maxgameno+1,"blank row 1",INDEX(FixtureCode!$B$4:$AH$128,MATCH($C1706,FixtureCode!$B$4:$B$128,0),MATCH("G"&amp;D1706&amp;"-T1",FixtureCode!$B$4:$AH$4,0)))))</f>
        <v>-</v>
      </c>
      <c r="F1706" s="13" t="str">
        <f>IF(C1706="-","-",IF(D1706=maxgameno+2,"blank row 2",IF(D1706=maxgameno+1,"blank row 1",INDEX(FixtureCode!$B$4:$AH$128,MATCH($C1706,FixtureCode!$B$4:$B$128,0),MATCH("G"&amp;D1706&amp;"-T2",FixtureCode!$B$4:$AH$4,0)))))</f>
        <v>-</v>
      </c>
      <c r="G1706" s="12" t="str">
        <f>IF(C1706="-","-",IF(AND(ISNUMBER(Fixture!G1710),ISNUMBER(Fixture!I1710),Fixture!F1710&lt;&gt;"BYE",Fixture!J1710&lt;&gt;"BYE"),"Yes","-"))</f>
        <v>-</v>
      </c>
      <c r="H1706" s="9" t="str">
        <f>IF(G1706="-","-",IF(Fixture!G1710&gt;Fixture!I1710,Settings!$G$7,IF(Fixture!G1710=Fixture!I1710,Settings!$G$8,IF(Fixture!G1710&lt;Fixture!I1710,Settings!$G$9,"-"))))</f>
        <v>-</v>
      </c>
      <c r="I1706" s="13" t="str">
        <f>IF(G1706="-","-",IF(Fixture!I1710&gt;Fixture!G1710,Settings!$G$7,IF(Fixture!I1710=Fixture!G1710,Settings!$G$8,IF(Fixture!I1710&lt;Fixture!G1710,Settings!$G$9,"-"))))</f>
        <v>-</v>
      </c>
    </row>
    <row r="1707" spans="3:9" x14ac:dyDescent="0.25">
      <c r="C1707" s="12" t="str">
        <f t="shared" si="54"/>
        <v>-</v>
      </c>
      <c r="D1707" s="9" t="str">
        <f t="shared" si="55"/>
        <v>-</v>
      </c>
      <c r="E1707" s="9" t="str">
        <f>IF(C1707="-","-",IF(D1707=maxgameno+2,"blank row 2",IF(D1707=maxgameno+1,"blank row 1",INDEX(FixtureCode!$B$4:$AH$128,MATCH($C1707,FixtureCode!$B$4:$B$128,0),MATCH("G"&amp;D1707&amp;"-T1",FixtureCode!$B$4:$AH$4,0)))))</f>
        <v>-</v>
      </c>
      <c r="F1707" s="13" t="str">
        <f>IF(C1707="-","-",IF(D1707=maxgameno+2,"blank row 2",IF(D1707=maxgameno+1,"blank row 1",INDEX(FixtureCode!$B$4:$AH$128,MATCH($C1707,FixtureCode!$B$4:$B$128,0),MATCH("G"&amp;D1707&amp;"-T2",FixtureCode!$B$4:$AH$4,0)))))</f>
        <v>-</v>
      </c>
      <c r="G1707" s="12" t="str">
        <f>IF(C1707="-","-",IF(AND(ISNUMBER(Fixture!G1711),ISNUMBER(Fixture!I1711),Fixture!F1711&lt;&gt;"BYE",Fixture!J1711&lt;&gt;"BYE"),"Yes","-"))</f>
        <v>-</v>
      </c>
      <c r="H1707" s="9" t="str">
        <f>IF(G1707="-","-",IF(Fixture!G1711&gt;Fixture!I1711,Settings!$G$7,IF(Fixture!G1711=Fixture!I1711,Settings!$G$8,IF(Fixture!G1711&lt;Fixture!I1711,Settings!$G$9,"-"))))</f>
        <v>-</v>
      </c>
      <c r="I1707" s="13" t="str">
        <f>IF(G1707="-","-",IF(Fixture!I1711&gt;Fixture!G1711,Settings!$G$7,IF(Fixture!I1711=Fixture!G1711,Settings!$G$8,IF(Fixture!I1711&lt;Fixture!G1711,Settings!$G$9,"-"))))</f>
        <v>-</v>
      </c>
    </row>
    <row r="1708" spans="3:9" x14ac:dyDescent="0.25">
      <c r="C1708" s="12" t="str">
        <f t="shared" si="54"/>
        <v>-</v>
      </c>
      <c r="D1708" s="9" t="str">
        <f t="shared" si="55"/>
        <v>-</v>
      </c>
      <c r="E1708" s="9" t="str">
        <f>IF(C1708="-","-",IF(D1708=maxgameno+2,"blank row 2",IF(D1708=maxgameno+1,"blank row 1",INDEX(FixtureCode!$B$4:$AH$128,MATCH($C1708,FixtureCode!$B$4:$B$128,0),MATCH("G"&amp;D1708&amp;"-T1",FixtureCode!$B$4:$AH$4,0)))))</f>
        <v>-</v>
      </c>
      <c r="F1708" s="13" t="str">
        <f>IF(C1708="-","-",IF(D1708=maxgameno+2,"blank row 2",IF(D1708=maxgameno+1,"blank row 1",INDEX(FixtureCode!$B$4:$AH$128,MATCH($C1708,FixtureCode!$B$4:$B$128,0),MATCH("G"&amp;D1708&amp;"-T2",FixtureCode!$B$4:$AH$4,0)))))</f>
        <v>-</v>
      </c>
      <c r="G1708" s="12" t="str">
        <f>IF(C1708="-","-",IF(AND(ISNUMBER(Fixture!G1712),ISNUMBER(Fixture!I1712),Fixture!F1712&lt;&gt;"BYE",Fixture!J1712&lt;&gt;"BYE"),"Yes","-"))</f>
        <v>-</v>
      </c>
      <c r="H1708" s="9" t="str">
        <f>IF(G1708="-","-",IF(Fixture!G1712&gt;Fixture!I1712,Settings!$G$7,IF(Fixture!G1712=Fixture!I1712,Settings!$G$8,IF(Fixture!G1712&lt;Fixture!I1712,Settings!$G$9,"-"))))</f>
        <v>-</v>
      </c>
      <c r="I1708" s="13" t="str">
        <f>IF(G1708="-","-",IF(Fixture!I1712&gt;Fixture!G1712,Settings!$G$7,IF(Fixture!I1712=Fixture!G1712,Settings!$G$8,IF(Fixture!I1712&lt;Fixture!G1712,Settings!$G$9,"-"))))</f>
        <v>-</v>
      </c>
    </row>
    <row r="1709" spans="3:9" x14ac:dyDescent="0.25">
      <c r="C1709" s="12" t="str">
        <f t="shared" si="54"/>
        <v>-</v>
      </c>
      <c r="D1709" s="9" t="str">
        <f t="shared" si="55"/>
        <v>-</v>
      </c>
      <c r="E1709" s="9" t="str">
        <f>IF(C1709="-","-",IF(D1709=maxgameno+2,"blank row 2",IF(D1709=maxgameno+1,"blank row 1",INDEX(FixtureCode!$B$4:$AH$128,MATCH($C1709,FixtureCode!$B$4:$B$128,0),MATCH("G"&amp;D1709&amp;"-T1",FixtureCode!$B$4:$AH$4,0)))))</f>
        <v>-</v>
      </c>
      <c r="F1709" s="13" t="str">
        <f>IF(C1709="-","-",IF(D1709=maxgameno+2,"blank row 2",IF(D1709=maxgameno+1,"blank row 1",INDEX(FixtureCode!$B$4:$AH$128,MATCH($C1709,FixtureCode!$B$4:$B$128,0),MATCH("G"&amp;D1709&amp;"-T2",FixtureCode!$B$4:$AH$4,0)))))</f>
        <v>-</v>
      </c>
      <c r="G1709" s="12" t="str">
        <f>IF(C1709="-","-",IF(AND(ISNUMBER(Fixture!G1713),ISNUMBER(Fixture!I1713),Fixture!F1713&lt;&gt;"BYE",Fixture!J1713&lt;&gt;"BYE"),"Yes","-"))</f>
        <v>-</v>
      </c>
      <c r="H1709" s="9" t="str">
        <f>IF(G1709="-","-",IF(Fixture!G1713&gt;Fixture!I1713,Settings!$G$7,IF(Fixture!G1713=Fixture!I1713,Settings!$G$8,IF(Fixture!G1713&lt;Fixture!I1713,Settings!$G$9,"-"))))</f>
        <v>-</v>
      </c>
      <c r="I1709" s="13" t="str">
        <f>IF(G1709="-","-",IF(Fixture!I1713&gt;Fixture!G1713,Settings!$G$7,IF(Fixture!I1713=Fixture!G1713,Settings!$G$8,IF(Fixture!I1713&lt;Fixture!G1713,Settings!$G$9,"-"))))</f>
        <v>-</v>
      </c>
    </row>
    <row r="1710" spans="3:9" x14ac:dyDescent="0.25">
      <c r="C1710" s="12" t="str">
        <f t="shared" si="54"/>
        <v>-</v>
      </c>
      <c r="D1710" s="9" t="str">
        <f t="shared" si="55"/>
        <v>-</v>
      </c>
      <c r="E1710" s="9" t="str">
        <f>IF(C1710="-","-",IF(D1710=maxgameno+2,"blank row 2",IF(D1710=maxgameno+1,"blank row 1",INDEX(FixtureCode!$B$4:$AH$128,MATCH($C1710,FixtureCode!$B$4:$B$128,0),MATCH("G"&amp;D1710&amp;"-T1",FixtureCode!$B$4:$AH$4,0)))))</f>
        <v>-</v>
      </c>
      <c r="F1710" s="13" t="str">
        <f>IF(C1710="-","-",IF(D1710=maxgameno+2,"blank row 2",IF(D1710=maxgameno+1,"blank row 1",INDEX(FixtureCode!$B$4:$AH$128,MATCH($C1710,FixtureCode!$B$4:$B$128,0),MATCH("G"&amp;D1710&amp;"-T2",FixtureCode!$B$4:$AH$4,0)))))</f>
        <v>-</v>
      </c>
      <c r="G1710" s="12" t="str">
        <f>IF(C1710="-","-",IF(AND(ISNUMBER(Fixture!G1714),ISNUMBER(Fixture!I1714),Fixture!F1714&lt;&gt;"BYE",Fixture!J1714&lt;&gt;"BYE"),"Yes","-"))</f>
        <v>-</v>
      </c>
      <c r="H1710" s="9" t="str">
        <f>IF(G1710="-","-",IF(Fixture!G1714&gt;Fixture!I1714,Settings!$G$7,IF(Fixture!G1714=Fixture!I1714,Settings!$G$8,IF(Fixture!G1714&lt;Fixture!I1714,Settings!$G$9,"-"))))</f>
        <v>-</v>
      </c>
      <c r="I1710" s="13" t="str">
        <f>IF(G1710="-","-",IF(Fixture!I1714&gt;Fixture!G1714,Settings!$G$7,IF(Fixture!I1714=Fixture!G1714,Settings!$G$8,IF(Fixture!I1714&lt;Fixture!G1714,Settings!$G$9,"-"))))</f>
        <v>-</v>
      </c>
    </row>
    <row r="1711" spans="3:9" x14ac:dyDescent="0.25">
      <c r="C1711" s="12" t="str">
        <f t="shared" si="54"/>
        <v>-</v>
      </c>
      <c r="D1711" s="9" t="str">
        <f t="shared" si="55"/>
        <v>-</v>
      </c>
      <c r="E1711" s="9" t="str">
        <f>IF(C1711="-","-",IF(D1711=maxgameno+2,"blank row 2",IF(D1711=maxgameno+1,"blank row 1",INDEX(FixtureCode!$B$4:$AH$128,MATCH($C1711,FixtureCode!$B$4:$B$128,0),MATCH("G"&amp;D1711&amp;"-T1",FixtureCode!$B$4:$AH$4,0)))))</f>
        <v>-</v>
      </c>
      <c r="F1711" s="13" t="str">
        <f>IF(C1711="-","-",IF(D1711=maxgameno+2,"blank row 2",IF(D1711=maxgameno+1,"blank row 1",INDEX(FixtureCode!$B$4:$AH$128,MATCH($C1711,FixtureCode!$B$4:$B$128,0),MATCH("G"&amp;D1711&amp;"-T2",FixtureCode!$B$4:$AH$4,0)))))</f>
        <v>-</v>
      </c>
      <c r="G1711" s="12" t="str">
        <f>IF(C1711="-","-",IF(AND(ISNUMBER(Fixture!G1715),ISNUMBER(Fixture!I1715),Fixture!F1715&lt;&gt;"BYE",Fixture!J1715&lt;&gt;"BYE"),"Yes","-"))</f>
        <v>-</v>
      </c>
      <c r="H1711" s="9" t="str">
        <f>IF(G1711="-","-",IF(Fixture!G1715&gt;Fixture!I1715,Settings!$G$7,IF(Fixture!G1715=Fixture!I1715,Settings!$G$8,IF(Fixture!G1715&lt;Fixture!I1715,Settings!$G$9,"-"))))</f>
        <v>-</v>
      </c>
      <c r="I1711" s="13" t="str">
        <f>IF(G1711="-","-",IF(Fixture!I1715&gt;Fixture!G1715,Settings!$G$7,IF(Fixture!I1715=Fixture!G1715,Settings!$G$8,IF(Fixture!I1715&lt;Fixture!G1715,Settings!$G$9,"-"))))</f>
        <v>-</v>
      </c>
    </row>
    <row r="1712" spans="3:9" x14ac:dyDescent="0.25">
      <c r="C1712" s="12" t="str">
        <f t="shared" si="54"/>
        <v>-</v>
      </c>
      <c r="D1712" s="9" t="str">
        <f t="shared" si="55"/>
        <v>-</v>
      </c>
      <c r="E1712" s="9" t="str">
        <f>IF(C1712="-","-",IF(D1712=maxgameno+2,"blank row 2",IF(D1712=maxgameno+1,"blank row 1",INDEX(FixtureCode!$B$4:$AH$128,MATCH($C1712,FixtureCode!$B$4:$B$128,0),MATCH("G"&amp;D1712&amp;"-T1",FixtureCode!$B$4:$AH$4,0)))))</f>
        <v>-</v>
      </c>
      <c r="F1712" s="13" t="str">
        <f>IF(C1712="-","-",IF(D1712=maxgameno+2,"blank row 2",IF(D1712=maxgameno+1,"blank row 1",INDEX(FixtureCode!$B$4:$AH$128,MATCH($C1712,FixtureCode!$B$4:$B$128,0),MATCH("G"&amp;D1712&amp;"-T2",FixtureCode!$B$4:$AH$4,0)))))</f>
        <v>-</v>
      </c>
      <c r="G1712" s="12" t="str">
        <f>IF(C1712="-","-",IF(AND(ISNUMBER(Fixture!G1716),ISNUMBER(Fixture!I1716),Fixture!F1716&lt;&gt;"BYE",Fixture!J1716&lt;&gt;"BYE"),"Yes","-"))</f>
        <v>-</v>
      </c>
      <c r="H1712" s="9" t="str">
        <f>IF(G1712="-","-",IF(Fixture!G1716&gt;Fixture!I1716,Settings!$G$7,IF(Fixture!G1716=Fixture!I1716,Settings!$G$8,IF(Fixture!G1716&lt;Fixture!I1716,Settings!$G$9,"-"))))</f>
        <v>-</v>
      </c>
      <c r="I1712" s="13" t="str">
        <f>IF(G1712="-","-",IF(Fixture!I1716&gt;Fixture!G1716,Settings!$G$7,IF(Fixture!I1716=Fixture!G1716,Settings!$G$8,IF(Fixture!I1716&lt;Fixture!G1716,Settings!$G$9,"-"))))</f>
        <v>-</v>
      </c>
    </row>
    <row r="1713" spans="3:9" x14ac:dyDescent="0.25">
      <c r="C1713" s="12" t="str">
        <f t="shared" si="54"/>
        <v>-</v>
      </c>
      <c r="D1713" s="9" t="str">
        <f t="shared" si="55"/>
        <v>-</v>
      </c>
      <c r="E1713" s="9" t="str">
        <f>IF(C1713="-","-",IF(D1713=maxgameno+2,"blank row 2",IF(D1713=maxgameno+1,"blank row 1",INDEX(FixtureCode!$B$4:$AH$128,MATCH($C1713,FixtureCode!$B$4:$B$128,0),MATCH("G"&amp;D1713&amp;"-T1",FixtureCode!$B$4:$AH$4,0)))))</f>
        <v>-</v>
      </c>
      <c r="F1713" s="13" t="str">
        <f>IF(C1713="-","-",IF(D1713=maxgameno+2,"blank row 2",IF(D1713=maxgameno+1,"blank row 1",INDEX(FixtureCode!$B$4:$AH$128,MATCH($C1713,FixtureCode!$B$4:$B$128,0),MATCH("G"&amp;D1713&amp;"-T2",FixtureCode!$B$4:$AH$4,0)))))</f>
        <v>-</v>
      </c>
      <c r="G1713" s="12" t="str">
        <f>IF(C1713="-","-",IF(AND(ISNUMBER(Fixture!G1717),ISNUMBER(Fixture!I1717),Fixture!F1717&lt;&gt;"BYE",Fixture!J1717&lt;&gt;"BYE"),"Yes","-"))</f>
        <v>-</v>
      </c>
      <c r="H1713" s="9" t="str">
        <f>IF(G1713="-","-",IF(Fixture!G1717&gt;Fixture!I1717,Settings!$G$7,IF(Fixture!G1717=Fixture!I1717,Settings!$G$8,IF(Fixture!G1717&lt;Fixture!I1717,Settings!$G$9,"-"))))</f>
        <v>-</v>
      </c>
      <c r="I1713" s="13" t="str">
        <f>IF(G1713="-","-",IF(Fixture!I1717&gt;Fixture!G1717,Settings!$G$7,IF(Fixture!I1717=Fixture!G1717,Settings!$G$8,IF(Fixture!I1717&lt;Fixture!G1717,Settings!$G$9,"-"))))</f>
        <v>-</v>
      </c>
    </row>
    <row r="1714" spans="3:9" x14ac:dyDescent="0.25">
      <c r="C1714" s="12" t="str">
        <f t="shared" si="54"/>
        <v>-</v>
      </c>
      <c r="D1714" s="9" t="str">
        <f t="shared" si="55"/>
        <v>-</v>
      </c>
      <c r="E1714" s="9" t="str">
        <f>IF(C1714="-","-",IF(D1714=maxgameno+2,"blank row 2",IF(D1714=maxgameno+1,"blank row 1",INDEX(FixtureCode!$B$4:$AH$128,MATCH($C1714,FixtureCode!$B$4:$B$128,0),MATCH("G"&amp;D1714&amp;"-T1",FixtureCode!$B$4:$AH$4,0)))))</f>
        <v>-</v>
      </c>
      <c r="F1714" s="13" t="str">
        <f>IF(C1714="-","-",IF(D1714=maxgameno+2,"blank row 2",IF(D1714=maxgameno+1,"blank row 1",INDEX(FixtureCode!$B$4:$AH$128,MATCH($C1714,FixtureCode!$B$4:$B$128,0),MATCH("G"&amp;D1714&amp;"-T2",FixtureCode!$B$4:$AH$4,0)))))</f>
        <v>-</v>
      </c>
      <c r="G1714" s="12" t="str">
        <f>IF(C1714="-","-",IF(AND(ISNUMBER(Fixture!G1718),ISNUMBER(Fixture!I1718),Fixture!F1718&lt;&gt;"BYE",Fixture!J1718&lt;&gt;"BYE"),"Yes","-"))</f>
        <v>-</v>
      </c>
      <c r="H1714" s="9" t="str">
        <f>IF(G1714="-","-",IF(Fixture!G1718&gt;Fixture!I1718,Settings!$G$7,IF(Fixture!G1718=Fixture!I1718,Settings!$G$8,IF(Fixture!G1718&lt;Fixture!I1718,Settings!$G$9,"-"))))</f>
        <v>-</v>
      </c>
      <c r="I1714" s="13" t="str">
        <f>IF(G1714="-","-",IF(Fixture!I1718&gt;Fixture!G1718,Settings!$G$7,IF(Fixture!I1718=Fixture!G1718,Settings!$G$8,IF(Fixture!I1718&lt;Fixture!G1718,Settings!$G$9,"-"))))</f>
        <v>-</v>
      </c>
    </row>
    <row r="1715" spans="3:9" x14ac:dyDescent="0.25">
      <c r="C1715" s="12" t="str">
        <f t="shared" si="54"/>
        <v>-</v>
      </c>
      <c r="D1715" s="9" t="str">
        <f t="shared" si="55"/>
        <v>-</v>
      </c>
      <c r="E1715" s="9" t="str">
        <f>IF(C1715="-","-",IF(D1715=maxgameno+2,"blank row 2",IF(D1715=maxgameno+1,"blank row 1",INDEX(FixtureCode!$B$4:$AH$128,MATCH($C1715,FixtureCode!$B$4:$B$128,0),MATCH("G"&amp;D1715&amp;"-T1",FixtureCode!$B$4:$AH$4,0)))))</f>
        <v>-</v>
      </c>
      <c r="F1715" s="13" t="str">
        <f>IF(C1715="-","-",IF(D1715=maxgameno+2,"blank row 2",IF(D1715=maxgameno+1,"blank row 1",INDEX(FixtureCode!$B$4:$AH$128,MATCH($C1715,FixtureCode!$B$4:$B$128,0),MATCH("G"&amp;D1715&amp;"-T2",FixtureCode!$B$4:$AH$4,0)))))</f>
        <v>-</v>
      </c>
      <c r="G1715" s="12" t="str">
        <f>IF(C1715="-","-",IF(AND(ISNUMBER(Fixture!G1719),ISNUMBER(Fixture!I1719),Fixture!F1719&lt;&gt;"BYE",Fixture!J1719&lt;&gt;"BYE"),"Yes","-"))</f>
        <v>-</v>
      </c>
      <c r="H1715" s="9" t="str">
        <f>IF(G1715="-","-",IF(Fixture!G1719&gt;Fixture!I1719,Settings!$G$7,IF(Fixture!G1719=Fixture!I1719,Settings!$G$8,IF(Fixture!G1719&lt;Fixture!I1719,Settings!$G$9,"-"))))</f>
        <v>-</v>
      </c>
      <c r="I1715" s="13" t="str">
        <f>IF(G1715="-","-",IF(Fixture!I1719&gt;Fixture!G1719,Settings!$G$7,IF(Fixture!I1719=Fixture!G1719,Settings!$G$8,IF(Fixture!I1719&lt;Fixture!G1719,Settings!$G$9,"-"))))</f>
        <v>-</v>
      </c>
    </row>
    <row r="1716" spans="3:9" x14ac:dyDescent="0.25">
      <c r="C1716" s="12" t="str">
        <f t="shared" si="54"/>
        <v>-</v>
      </c>
      <c r="D1716" s="9" t="str">
        <f t="shared" si="55"/>
        <v>-</v>
      </c>
      <c r="E1716" s="9" t="str">
        <f>IF(C1716="-","-",IF(D1716=maxgameno+2,"blank row 2",IF(D1716=maxgameno+1,"blank row 1",INDEX(FixtureCode!$B$4:$AH$128,MATCH($C1716,FixtureCode!$B$4:$B$128,0),MATCH("G"&amp;D1716&amp;"-T1",FixtureCode!$B$4:$AH$4,0)))))</f>
        <v>-</v>
      </c>
      <c r="F1716" s="13" t="str">
        <f>IF(C1716="-","-",IF(D1716=maxgameno+2,"blank row 2",IF(D1716=maxgameno+1,"blank row 1",INDEX(FixtureCode!$B$4:$AH$128,MATCH($C1716,FixtureCode!$B$4:$B$128,0),MATCH("G"&amp;D1716&amp;"-T2",FixtureCode!$B$4:$AH$4,0)))))</f>
        <v>-</v>
      </c>
      <c r="G1716" s="12" t="str">
        <f>IF(C1716="-","-",IF(AND(ISNUMBER(Fixture!G1720),ISNUMBER(Fixture!I1720),Fixture!F1720&lt;&gt;"BYE",Fixture!J1720&lt;&gt;"BYE"),"Yes","-"))</f>
        <v>-</v>
      </c>
      <c r="H1716" s="9" t="str">
        <f>IF(G1716="-","-",IF(Fixture!G1720&gt;Fixture!I1720,Settings!$G$7,IF(Fixture!G1720=Fixture!I1720,Settings!$G$8,IF(Fixture!G1720&lt;Fixture!I1720,Settings!$G$9,"-"))))</f>
        <v>-</v>
      </c>
      <c r="I1716" s="13" t="str">
        <f>IF(G1716="-","-",IF(Fixture!I1720&gt;Fixture!G1720,Settings!$G$7,IF(Fixture!I1720=Fixture!G1720,Settings!$G$8,IF(Fixture!I1720&lt;Fixture!G1720,Settings!$G$9,"-"))))</f>
        <v>-</v>
      </c>
    </row>
    <row r="1717" spans="3:9" x14ac:dyDescent="0.25">
      <c r="C1717" s="12" t="str">
        <f t="shared" si="54"/>
        <v>-</v>
      </c>
      <c r="D1717" s="9" t="str">
        <f t="shared" si="55"/>
        <v>-</v>
      </c>
      <c r="E1717" s="9" t="str">
        <f>IF(C1717="-","-",IF(D1717=maxgameno+2,"blank row 2",IF(D1717=maxgameno+1,"blank row 1",INDEX(FixtureCode!$B$4:$AH$128,MATCH($C1717,FixtureCode!$B$4:$B$128,0),MATCH("G"&amp;D1717&amp;"-T1",FixtureCode!$B$4:$AH$4,0)))))</f>
        <v>-</v>
      </c>
      <c r="F1717" s="13" t="str">
        <f>IF(C1717="-","-",IF(D1717=maxgameno+2,"blank row 2",IF(D1717=maxgameno+1,"blank row 1",INDEX(FixtureCode!$B$4:$AH$128,MATCH($C1717,FixtureCode!$B$4:$B$128,0),MATCH("G"&amp;D1717&amp;"-T2",FixtureCode!$B$4:$AH$4,0)))))</f>
        <v>-</v>
      </c>
      <c r="G1717" s="12" t="str">
        <f>IF(C1717="-","-",IF(AND(ISNUMBER(Fixture!G1721),ISNUMBER(Fixture!I1721),Fixture!F1721&lt;&gt;"BYE",Fixture!J1721&lt;&gt;"BYE"),"Yes","-"))</f>
        <v>-</v>
      </c>
      <c r="H1717" s="9" t="str">
        <f>IF(G1717="-","-",IF(Fixture!G1721&gt;Fixture!I1721,Settings!$G$7,IF(Fixture!G1721=Fixture!I1721,Settings!$G$8,IF(Fixture!G1721&lt;Fixture!I1721,Settings!$G$9,"-"))))</f>
        <v>-</v>
      </c>
      <c r="I1717" s="13" t="str">
        <f>IF(G1717="-","-",IF(Fixture!I1721&gt;Fixture!G1721,Settings!$G$7,IF(Fixture!I1721=Fixture!G1721,Settings!$G$8,IF(Fixture!I1721&lt;Fixture!G1721,Settings!$G$9,"-"))))</f>
        <v>-</v>
      </c>
    </row>
    <row r="1718" spans="3:9" x14ac:dyDescent="0.25">
      <c r="C1718" s="12" t="str">
        <f t="shared" si="54"/>
        <v>-</v>
      </c>
      <c r="D1718" s="9" t="str">
        <f t="shared" si="55"/>
        <v>-</v>
      </c>
      <c r="E1718" s="9" t="str">
        <f>IF(C1718="-","-",IF(D1718=maxgameno+2,"blank row 2",IF(D1718=maxgameno+1,"blank row 1",INDEX(FixtureCode!$B$4:$AH$128,MATCH($C1718,FixtureCode!$B$4:$B$128,0),MATCH("G"&amp;D1718&amp;"-T1",FixtureCode!$B$4:$AH$4,0)))))</f>
        <v>-</v>
      </c>
      <c r="F1718" s="13" t="str">
        <f>IF(C1718="-","-",IF(D1718=maxgameno+2,"blank row 2",IF(D1718=maxgameno+1,"blank row 1",INDEX(FixtureCode!$B$4:$AH$128,MATCH($C1718,FixtureCode!$B$4:$B$128,0),MATCH("G"&amp;D1718&amp;"-T2",FixtureCode!$B$4:$AH$4,0)))))</f>
        <v>-</v>
      </c>
      <c r="G1718" s="12" t="str">
        <f>IF(C1718="-","-",IF(AND(ISNUMBER(Fixture!G1722),ISNUMBER(Fixture!I1722),Fixture!F1722&lt;&gt;"BYE",Fixture!J1722&lt;&gt;"BYE"),"Yes","-"))</f>
        <v>-</v>
      </c>
      <c r="H1718" s="9" t="str">
        <f>IF(G1718="-","-",IF(Fixture!G1722&gt;Fixture!I1722,Settings!$G$7,IF(Fixture!G1722=Fixture!I1722,Settings!$G$8,IF(Fixture!G1722&lt;Fixture!I1722,Settings!$G$9,"-"))))</f>
        <v>-</v>
      </c>
      <c r="I1718" s="13" t="str">
        <f>IF(G1718="-","-",IF(Fixture!I1722&gt;Fixture!G1722,Settings!$G$7,IF(Fixture!I1722=Fixture!G1722,Settings!$G$8,IF(Fixture!I1722&lt;Fixture!G1722,Settings!$G$9,"-"))))</f>
        <v>-</v>
      </c>
    </row>
    <row r="1719" spans="3:9" x14ac:dyDescent="0.25">
      <c r="C1719" s="12" t="str">
        <f t="shared" si="54"/>
        <v>-</v>
      </c>
      <c r="D1719" s="9" t="str">
        <f t="shared" si="55"/>
        <v>-</v>
      </c>
      <c r="E1719" s="9" t="str">
        <f>IF(C1719="-","-",IF(D1719=maxgameno+2,"blank row 2",IF(D1719=maxgameno+1,"blank row 1",INDEX(FixtureCode!$B$4:$AH$128,MATCH($C1719,FixtureCode!$B$4:$B$128,0),MATCH("G"&amp;D1719&amp;"-T1",FixtureCode!$B$4:$AH$4,0)))))</f>
        <v>-</v>
      </c>
      <c r="F1719" s="13" t="str">
        <f>IF(C1719="-","-",IF(D1719=maxgameno+2,"blank row 2",IF(D1719=maxgameno+1,"blank row 1",INDEX(FixtureCode!$B$4:$AH$128,MATCH($C1719,FixtureCode!$B$4:$B$128,0),MATCH("G"&amp;D1719&amp;"-T2",FixtureCode!$B$4:$AH$4,0)))))</f>
        <v>-</v>
      </c>
      <c r="G1719" s="12" t="str">
        <f>IF(C1719="-","-",IF(AND(ISNUMBER(Fixture!G1723),ISNUMBER(Fixture!I1723),Fixture!F1723&lt;&gt;"BYE",Fixture!J1723&lt;&gt;"BYE"),"Yes","-"))</f>
        <v>-</v>
      </c>
      <c r="H1719" s="9" t="str">
        <f>IF(G1719="-","-",IF(Fixture!G1723&gt;Fixture!I1723,Settings!$G$7,IF(Fixture!G1723=Fixture!I1723,Settings!$G$8,IF(Fixture!G1723&lt;Fixture!I1723,Settings!$G$9,"-"))))</f>
        <v>-</v>
      </c>
      <c r="I1719" s="13" t="str">
        <f>IF(G1719="-","-",IF(Fixture!I1723&gt;Fixture!G1723,Settings!$G$7,IF(Fixture!I1723=Fixture!G1723,Settings!$G$8,IF(Fixture!I1723&lt;Fixture!G1723,Settings!$G$9,"-"))))</f>
        <v>-</v>
      </c>
    </row>
    <row r="1720" spans="3:9" x14ac:dyDescent="0.25">
      <c r="C1720" s="12" t="str">
        <f t="shared" si="54"/>
        <v>-</v>
      </c>
      <c r="D1720" s="9" t="str">
        <f t="shared" si="55"/>
        <v>-</v>
      </c>
      <c r="E1720" s="9" t="str">
        <f>IF(C1720="-","-",IF(D1720=maxgameno+2,"blank row 2",IF(D1720=maxgameno+1,"blank row 1",INDEX(FixtureCode!$B$4:$AH$128,MATCH($C1720,FixtureCode!$B$4:$B$128,0),MATCH("G"&amp;D1720&amp;"-T1",FixtureCode!$B$4:$AH$4,0)))))</f>
        <v>-</v>
      </c>
      <c r="F1720" s="13" t="str">
        <f>IF(C1720="-","-",IF(D1720=maxgameno+2,"blank row 2",IF(D1720=maxgameno+1,"blank row 1",INDEX(FixtureCode!$B$4:$AH$128,MATCH($C1720,FixtureCode!$B$4:$B$128,0),MATCH("G"&amp;D1720&amp;"-T2",FixtureCode!$B$4:$AH$4,0)))))</f>
        <v>-</v>
      </c>
      <c r="G1720" s="12" t="str">
        <f>IF(C1720="-","-",IF(AND(ISNUMBER(Fixture!G1724),ISNUMBER(Fixture!I1724),Fixture!F1724&lt;&gt;"BYE",Fixture!J1724&lt;&gt;"BYE"),"Yes","-"))</f>
        <v>-</v>
      </c>
      <c r="H1720" s="9" t="str">
        <f>IF(G1720="-","-",IF(Fixture!G1724&gt;Fixture!I1724,Settings!$G$7,IF(Fixture!G1724=Fixture!I1724,Settings!$G$8,IF(Fixture!G1724&lt;Fixture!I1724,Settings!$G$9,"-"))))</f>
        <v>-</v>
      </c>
      <c r="I1720" s="13" t="str">
        <f>IF(G1720="-","-",IF(Fixture!I1724&gt;Fixture!G1724,Settings!$G$7,IF(Fixture!I1724=Fixture!G1724,Settings!$G$8,IF(Fixture!I1724&lt;Fixture!G1724,Settings!$G$9,"-"))))</f>
        <v>-</v>
      </c>
    </row>
    <row r="1721" spans="3:9" x14ac:dyDescent="0.25">
      <c r="C1721" s="12" t="str">
        <f t="shared" si="54"/>
        <v>-</v>
      </c>
      <c r="D1721" s="9" t="str">
        <f t="shared" si="55"/>
        <v>-</v>
      </c>
      <c r="E1721" s="9" t="str">
        <f>IF(C1721="-","-",IF(D1721=maxgameno+2,"blank row 2",IF(D1721=maxgameno+1,"blank row 1",INDEX(FixtureCode!$B$4:$AH$128,MATCH($C1721,FixtureCode!$B$4:$B$128,0),MATCH("G"&amp;D1721&amp;"-T1",FixtureCode!$B$4:$AH$4,0)))))</f>
        <v>-</v>
      </c>
      <c r="F1721" s="13" t="str">
        <f>IF(C1721="-","-",IF(D1721=maxgameno+2,"blank row 2",IF(D1721=maxgameno+1,"blank row 1",INDEX(FixtureCode!$B$4:$AH$128,MATCH($C1721,FixtureCode!$B$4:$B$128,0),MATCH("G"&amp;D1721&amp;"-T2",FixtureCode!$B$4:$AH$4,0)))))</f>
        <v>-</v>
      </c>
      <c r="G1721" s="12" t="str">
        <f>IF(C1721="-","-",IF(AND(ISNUMBER(Fixture!G1725),ISNUMBER(Fixture!I1725),Fixture!F1725&lt;&gt;"BYE",Fixture!J1725&lt;&gt;"BYE"),"Yes","-"))</f>
        <v>-</v>
      </c>
      <c r="H1721" s="9" t="str">
        <f>IF(G1721="-","-",IF(Fixture!G1725&gt;Fixture!I1725,Settings!$G$7,IF(Fixture!G1725=Fixture!I1725,Settings!$G$8,IF(Fixture!G1725&lt;Fixture!I1725,Settings!$G$9,"-"))))</f>
        <v>-</v>
      </c>
      <c r="I1721" s="13" t="str">
        <f>IF(G1721="-","-",IF(Fixture!I1725&gt;Fixture!G1725,Settings!$G$7,IF(Fixture!I1725=Fixture!G1725,Settings!$G$8,IF(Fixture!I1725&lt;Fixture!G1725,Settings!$G$9,"-"))))</f>
        <v>-</v>
      </c>
    </row>
    <row r="1722" spans="3:9" x14ac:dyDescent="0.25">
      <c r="C1722" s="12" t="str">
        <f t="shared" si="54"/>
        <v>-</v>
      </c>
      <c r="D1722" s="9" t="str">
        <f t="shared" si="55"/>
        <v>-</v>
      </c>
      <c r="E1722" s="9" t="str">
        <f>IF(C1722="-","-",IF(D1722=maxgameno+2,"blank row 2",IF(D1722=maxgameno+1,"blank row 1",INDEX(FixtureCode!$B$4:$AH$128,MATCH($C1722,FixtureCode!$B$4:$B$128,0),MATCH("G"&amp;D1722&amp;"-T1",FixtureCode!$B$4:$AH$4,0)))))</f>
        <v>-</v>
      </c>
      <c r="F1722" s="13" t="str">
        <f>IF(C1722="-","-",IF(D1722=maxgameno+2,"blank row 2",IF(D1722=maxgameno+1,"blank row 1",INDEX(FixtureCode!$B$4:$AH$128,MATCH($C1722,FixtureCode!$B$4:$B$128,0),MATCH("G"&amp;D1722&amp;"-T2",FixtureCode!$B$4:$AH$4,0)))))</f>
        <v>-</v>
      </c>
      <c r="G1722" s="12" t="str">
        <f>IF(C1722="-","-",IF(AND(ISNUMBER(Fixture!G1726),ISNUMBER(Fixture!I1726),Fixture!F1726&lt;&gt;"BYE",Fixture!J1726&lt;&gt;"BYE"),"Yes","-"))</f>
        <v>-</v>
      </c>
      <c r="H1722" s="9" t="str">
        <f>IF(G1722="-","-",IF(Fixture!G1726&gt;Fixture!I1726,Settings!$G$7,IF(Fixture!G1726=Fixture!I1726,Settings!$G$8,IF(Fixture!G1726&lt;Fixture!I1726,Settings!$G$9,"-"))))</f>
        <v>-</v>
      </c>
      <c r="I1722" s="13" t="str">
        <f>IF(G1722="-","-",IF(Fixture!I1726&gt;Fixture!G1726,Settings!$G$7,IF(Fixture!I1726=Fixture!G1726,Settings!$G$8,IF(Fixture!I1726&lt;Fixture!G1726,Settings!$G$9,"-"))))</f>
        <v>-</v>
      </c>
    </row>
    <row r="1723" spans="3:9" x14ac:dyDescent="0.25">
      <c r="C1723" s="12" t="str">
        <f t="shared" si="54"/>
        <v>-</v>
      </c>
      <c r="D1723" s="9" t="str">
        <f t="shared" si="55"/>
        <v>-</v>
      </c>
      <c r="E1723" s="9" t="str">
        <f>IF(C1723="-","-",IF(D1723=maxgameno+2,"blank row 2",IF(D1723=maxgameno+1,"blank row 1",INDEX(FixtureCode!$B$4:$AH$128,MATCH($C1723,FixtureCode!$B$4:$B$128,0),MATCH("G"&amp;D1723&amp;"-T1",FixtureCode!$B$4:$AH$4,0)))))</f>
        <v>-</v>
      </c>
      <c r="F1723" s="13" t="str">
        <f>IF(C1723="-","-",IF(D1723=maxgameno+2,"blank row 2",IF(D1723=maxgameno+1,"blank row 1",INDEX(FixtureCode!$B$4:$AH$128,MATCH($C1723,FixtureCode!$B$4:$B$128,0),MATCH("G"&amp;D1723&amp;"-T2",FixtureCode!$B$4:$AH$4,0)))))</f>
        <v>-</v>
      </c>
      <c r="G1723" s="12" t="str">
        <f>IF(C1723="-","-",IF(AND(ISNUMBER(Fixture!G1727),ISNUMBER(Fixture!I1727),Fixture!F1727&lt;&gt;"BYE",Fixture!J1727&lt;&gt;"BYE"),"Yes","-"))</f>
        <v>-</v>
      </c>
      <c r="H1723" s="9" t="str">
        <f>IF(G1723="-","-",IF(Fixture!G1727&gt;Fixture!I1727,Settings!$G$7,IF(Fixture!G1727=Fixture!I1727,Settings!$G$8,IF(Fixture!G1727&lt;Fixture!I1727,Settings!$G$9,"-"))))</f>
        <v>-</v>
      </c>
      <c r="I1723" s="13" t="str">
        <f>IF(G1723="-","-",IF(Fixture!I1727&gt;Fixture!G1727,Settings!$G$7,IF(Fixture!I1727=Fixture!G1727,Settings!$G$8,IF(Fixture!I1727&lt;Fixture!G1727,Settings!$G$9,"-"))))</f>
        <v>-</v>
      </c>
    </row>
    <row r="1724" spans="3:9" x14ac:dyDescent="0.25">
      <c r="C1724" s="12" t="str">
        <f t="shared" si="54"/>
        <v>-</v>
      </c>
      <c r="D1724" s="9" t="str">
        <f t="shared" si="55"/>
        <v>-</v>
      </c>
      <c r="E1724" s="9" t="str">
        <f>IF(C1724="-","-",IF(D1724=maxgameno+2,"blank row 2",IF(D1724=maxgameno+1,"blank row 1",INDEX(FixtureCode!$B$4:$AH$128,MATCH($C1724,FixtureCode!$B$4:$B$128,0),MATCH("G"&amp;D1724&amp;"-T1",FixtureCode!$B$4:$AH$4,0)))))</f>
        <v>-</v>
      </c>
      <c r="F1724" s="13" t="str">
        <f>IF(C1724="-","-",IF(D1724=maxgameno+2,"blank row 2",IF(D1724=maxgameno+1,"blank row 1",INDEX(FixtureCode!$B$4:$AH$128,MATCH($C1724,FixtureCode!$B$4:$B$128,0),MATCH("G"&amp;D1724&amp;"-T2",FixtureCode!$B$4:$AH$4,0)))))</f>
        <v>-</v>
      </c>
      <c r="G1724" s="12" t="str">
        <f>IF(C1724="-","-",IF(AND(ISNUMBER(Fixture!G1728),ISNUMBER(Fixture!I1728),Fixture!F1728&lt;&gt;"BYE",Fixture!J1728&lt;&gt;"BYE"),"Yes","-"))</f>
        <v>-</v>
      </c>
      <c r="H1724" s="9" t="str">
        <f>IF(G1724="-","-",IF(Fixture!G1728&gt;Fixture!I1728,Settings!$G$7,IF(Fixture!G1728=Fixture!I1728,Settings!$G$8,IF(Fixture!G1728&lt;Fixture!I1728,Settings!$G$9,"-"))))</f>
        <v>-</v>
      </c>
      <c r="I1724" s="13" t="str">
        <f>IF(G1724="-","-",IF(Fixture!I1728&gt;Fixture!G1728,Settings!$G$7,IF(Fixture!I1728=Fixture!G1728,Settings!$G$8,IF(Fixture!I1728&lt;Fixture!G1728,Settings!$G$9,"-"))))</f>
        <v>-</v>
      </c>
    </row>
    <row r="1725" spans="3:9" x14ac:dyDescent="0.25">
      <c r="C1725" s="12" t="str">
        <f t="shared" si="54"/>
        <v>-</v>
      </c>
      <c r="D1725" s="9" t="str">
        <f t="shared" si="55"/>
        <v>-</v>
      </c>
      <c r="E1725" s="9" t="str">
        <f>IF(C1725="-","-",IF(D1725=maxgameno+2,"blank row 2",IF(D1725=maxgameno+1,"blank row 1",INDEX(FixtureCode!$B$4:$AH$128,MATCH($C1725,FixtureCode!$B$4:$B$128,0),MATCH("G"&amp;D1725&amp;"-T1",FixtureCode!$B$4:$AH$4,0)))))</f>
        <v>-</v>
      </c>
      <c r="F1725" s="13" t="str">
        <f>IF(C1725="-","-",IF(D1725=maxgameno+2,"blank row 2",IF(D1725=maxgameno+1,"blank row 1",INDEX(FixtureCode!$B$4:$AH$128,MATCH($C1725,FixtureCode!$B$4:$B$128,0),MATCH("G"&amp;D1725&amp;"-T2",FixtureCode!$B$4:$AH$4,0)))))</f>
        <v>-</v>
      </c>
      <c r="G1725" s="12" t="str">
        <f>IF(C1725="-","-",IF(AND(ISNUMBER(Fixture!G1729),ISNUMBER(Fixture!I1729),Fixture!F1729&lt;&gt;"BYE",Fixture!J1729&lt;&gt;"BYE"),"Yes","-"))</f>
        <v>-</v>
      </c>
      <c r="H1725" s="9" t="str">
        <f>IF(G1725="-","-",IF(Fixture!G1729&gt;Fixture!I1729,Settings!$G$7,IF(Fixture!G1729=Fixture!I1729,Settings!$G$8,IF(Fixture!G1729&lt;Fixture!I1729,Settings!$G$9,"-"))))</f>
        <v>-</v>
      </c>
      <c r="I1725" s="13" t="str">
        <f>IF(G1725="-","-",IF(Fixture!I1729&gt;Fixture!G1729,Settings!$G$7,IF(Fixture!I1729=Fixture!G1729,Settings!$G$8,IF(Fixture!I1729&lt;Fixture!G1729,Settings!$G$9,"-"))))</f>
        <v>-</v>
      </c>
    </row>
    <row r="1726" spans="3:9" x14ac:dyDescent="0.25">
      <c r="C1726" s="12" t="str">
        <f t="shared" si="54"/>
        <v>-</v>
      </c>
      <c r="D1726" s="9" t="str">
        <f t="shared" si="55"/>
        <v>-</v>
      </c>
      <c r="E1726" s="9" t="str">
        <f>IF(C1726="-","-",IF(D1726=maxgameno+2,"blank row 2",IF(D1726=maxgameno+1,"blank row 1",INDEX(FixtureCode!$B$4:$AH$128,MATCH($C1726,FixtureCode!$B$4:$B$128,0),MATCH("G"&amp;D1726&amp;"-T1",FixtureCode!$B$4:$AH$4,0)))))</f>
        <v>-</v>
      </c>
      <c r="F1726" s="13" t="str">
        <f>IF(C1726="-","-",IF(D1726=maxgameno+2,"blank row 2",IF(D1726=maxgameno+1,"blank row 1",INDEX(FixtureCode!$B$4:$AH$128,MATCH($C1726,FixtureCode!$B$4:$B$128,0),MATCH("G"&amp;D1726&amp;"-T2",FixtureCode!$B$4:$AH$4,0)))))</f>
        <v>-</v>
      </c>
      <c r="G1726" s="12" t="str">
        <f>IF(C1726="-","-",IF(AND(ISNUMBER(Fixture!G1730),ISNUMBER(Fixture!I1730),Fixture!F1730&lt;&gt;"BYE",Fixture!J1730&lt;&gt;"BYE"),"Yes","-"))</f>
        <v>-</v>
      </c>
      <c r="H1726" s="9" t="str">
        <f>IF(G1726="-","-",IF(Fixture!G1730&gt;Fixture!I1730,Settings!$G$7,IF(Fixture!G1730=Fixture!I1730,Settings!$G$8,IF(Fixture!G1730&lt;Fixture!I1730,Settings!$G$9,"-"))))</f>
        <v>-</v>
      </c>
      <c r="I1726" s="13" t="str">
        <f>IF(G1726="-","-",IF(Fixture!I1730&gt;Fixture!G1730,Settings!$G$7,IF(Fixture!I1730=Fixture!G1730,Settings!$G$8,IF(Fixture!I1730&lt;Fixture!G1730,Settings!$G$9,"-"))))</f>
        <v>-</v>
      </c>
    </row>
    <row r="1727" spans="3:9" x14ac:dyDescent="0.25">
      <c r="C1727" s="12" t="str">
        <f t="shared" si="54"/>
        <v>-</v>
      </c>
      <c r="D1727" s="9" t="str">
        <f t="shared" si="55"/>
        <v>-</v>
      </c>
      <c r="E1727" s="9" t="str">
        <f>IF(C1727="-","-",IF(D1727=maxgameno+2,"blank row 2",IF(D1727=maxgameno+1,"blank row 1",INDEX(FixtureCode!$B$4:$AH$128,MATCH($C1727,FixtureCode!$B$4:$B$128,0),MATCH("G"&amp;D1727&amp;"-T1",FixtureCode!$B$4:$AH$4,0)))))</f>
        <v>-</v>
      </c>
      <c r="F1727" s="13" t="str">
        <f>IF(C1727="-","-",IF(D1727=maxgameno+2,"blank row 2",IF(D1727=maxgameno+1,"blank row 1",INDEX(FixtureCode!$B$4:$AH$128,MATCH($C1727,FixtureCode!$B$4:$B$128,0),MATCH("G"&amp;D1727&amp;"-T2",FixtureCode!$B$4:$AH$4,0)))))</f>
        <v>-</v>
      </c>
      <c r="G1727" s="12" t="str">
        <f>IF(C1727="-","-",IF(AND(ISNUMBER(Fixture!G1731),ISNUMBER(Fixture!I1731),Fixture!F1731&lt;&gt;"BYE",Fixture!J1731&lt;&gt;"BYE"),"Yes","-"))</f>
        <v>-</v>
      </c>
      <c r="H1727" s="9" t="str">
        <f>IF(G1727="-","-",IF(Fixture!G1731&gt;Fixture!I1731,Settings!$G$7,IF(Fixture!G1731=Fixture!I1731,Settings!$G$8,IF(Fixture!G1731&lt;Fixture!I1731,Settings!$G$9,"-"))))</f>
        <v>-</v>
      </c>
      <c r="I1727" s="13" t="str">
        <f>IF(G1727="-","-",IF(Fixture!I1731&gt;Fixture!G1731,Settings!$G$7,IF(Fixture!I1731=Fixture!G1731,Settings!$G$8,IF(Fixture!I1731&lt;Fixture!G1731,Settings!$G$9,"-"))))</f>
        <v>-</v>
      </c>
    </row>
    <row r="1728" spans="3:9" x14ac:dyDescent="0.25">
      <c r="C1728" s="12" t="str">
        <f t="shared" si="54"/>
        <v>-</v>
      </c>
      <c r="D1728" s="9" t="str">
        <f t="shared" si="55"/>
        <v>-</v>
      </c>
      <c r="E1728" s="9" t="str">
        <f>IF(C1728="-","-",IF(D1728=maxgameno+2,"blank row 2",IF(D1728=maxgameno+1,"blank row 1",INDEX(FixtureCode!$B$4:$AH$128,MATCH($C1728,FixtureCode!$B$4:$B$128,0),MATCH("G"&amp;D1728&amp;"-T1",FixtureCode!$B$4:$AH$4,0)))))</f>
        <v>-</v>
      </c>
      <c r="F1728" s="13" t="str">
        <f>IF(C1728="-","-",IF(D1728=maxgameno+2,"blank row 2",IF(D1728=maxgameno+1,"blank row 1",INDEX(FixtureCode!$B$4:$AH$128,MATCH($C1728,FixtureCode!$B$4:$B$128,0),MATCH("G"&amp;D1728&amp;"-T2",FixtureCode!$B$4:$AH$4,0)))))</f>
        <v>-</v>
      </c>
      <c r="G1728" s="12" t="str">
        <f>IF(C1728="-","-",IF(AND(ISNUMBER(Fixture!G1732),ISNUMBER(Fixture!I1732),Fixture!F1732&lt;&gt;"BYE",Fixture!J1732&lt;&gt;"BYE"),"Yes","-"))</f>
        <v>-</v>
      </c>
      <c r="H1728" s="9" t="str">
        <f>IF(G1728="-","-",IF(Fixture!G1732&gt;Fixture!I1732,Settings!$G$7,IF(Fixture!G1732=Fixture!I1732,Settings!$G$8,IF(Fixture!G1732&lt;Fixture!I1732,Settings!$G$9,"-"))))</f>
        <v>-</v>
      </c>
      <c r="I1728" s="13" t="str">
        <f>IF(G1728="-","-",IF(Fixture!I1732&gt;Fixture!G1732,Settings!$G$7,IF(Fixture!I1732=Fixture!G1732,Settings!$G$8,IF(Fixture!I1732&lt;Fixture!G1732,Settings!$G$9,"-"))))</f>
        <v>-</v>
      </c>
    </row>
    <row r="1729" spans="3:9" x14ac:dyDescent="0.25">
      <c r="C1729" s="12" t="str">
        <f t="shared" si="54"/>
        <v>-</v>
      </c>
      <c r="D1729" s="9" t="str">
        <f t="shared" si="55"/>
        <v>-</v>
      </c>
      <c r="E1729" s="9" t="str">
        <f>IF(C1729="-","-",IF(D1729=maxgameno+2,"blank row 2",IF(D1729=maxgameno+1,"blank row 1",INDEX(FixtureCode!$B$4:$AH$128,MATCH($C1729,FixtureCode!$B$4:$B$128,0),MATCH("G"&amp;D1729&amp;"-T1",FixtureCode!$B$4:$AH$4,0)))))</f>
        <v>-</v>
      </c>
      <c r="F1729" s="13" t="str">
        <f>IF(C1729="-","-",IF(D1729=maxgameno+2,"blank row 2",IF(D1729=maxgameno+1,"blank row 1",INDEX(FixtureCode!$B$4:$AH$128,MATCH($C1729,FixtureCode!$B$4:$B$128,0),MATCH("G"&amp;D1729&amp;"-T2",FixtureCode!$B$4:$AH$4,0)))))</f>
        <v>-</v>
      </c>
      <c r="G1729" s="12" t="str">
        <f>IF(C1729="-","-",IF(AND(ISNUMBER(Fixture!G1733),ISNUMBER(Fixture!I1733),Fixture!F1733&lt;&gt;"BYE",Fixture!J1733&lt;&gt;"BYE"),"Yes","-"))</f>
        <v>-</v>
      </c>
      <c r="H1729" s="9" t="str">
        <f>IF(G1729="-","-",IF(Fixture!G1733&gt;Fixture!I1733,Settings!$G$7,IF(Fixture!G1733=Fixture!I1733,Settings!$G$8,IF(Fixture!G1733&lt;Fixture!I1733,Settings!$G$9,"-"))))</f>
        <v>-</v>
      </c>
      <c r="I1729" s="13" t="str">
        <f>IF(G1729="-","-",IF(Fixture!I1733&gt;Fixture!G1733,Settings!$G$7,IF(Fixture!I1733=Fixture!G1733,Settings!$G$8,IF(Fixture!I1733&lt;Fixture!G1733,Settings!$G$9,"-"))))</f>
        <v>-</v>
      </c>
    </row>
    <row r="1730" spans="3:9" x14ac:dyDescent="0.25">
      <c r="C1730" s="12" t="str">
        <f t="shared" si="54"/>
        <v>-</v>
      </c>
      <c r="D1730" s="9" t="str">
        <f t="shared" si="55"/>
        <v>-</v>
      </c>
      <c r="E1730" s="9" t="str">
        <f>IF(C1730="-","-",IF(D1730=maxgameno+2,"blank row 2",IF(D1730=maxgameno+1,"blank row 1",INDEX(FixtureCode!$B$4:$AH$128,MATCH($C1730,FixtureCode!$B$4:$B$128,0),MATCH("G"&amp;D1730&amp;"-T1",FixtureCode!$B$4:$AH$4,0)))))</f>
        <v>-</v>
      </c>
      <c r="F1730" s="13" t="str">
        <f>IF(C1730="-","-",IF(D1730=maxgameno+2,"blank row 2",IF(D1730=maxgameno+1,"blank row 1",INDEX(FixtureCode!$B$4:$AH$128,MATCH($C1730,FixtureCode!$B$4:$B$128,0),MATCH("G"&amp;D1730&amp;"-T2",FixtureCode!$B$4:$AH$4,0)))))</f>
        <v>-</v>
      </c>
      <c r="G1730" s="12" t="str">
        <f>IF(C1730="-","-",IF(AND(ISNUMBER(Fixture!G1734),ISNUMBER(Fixture!I1734),Fixture!F1734&lt;&gt;"BYE",Fixture!J1734&lt;&gt;"BYE"),"Yes","-"))</f>
        <v>-</v>
      </c>
      <c r="H1730" s="9" t="str">
        <f>IF(G1730="-","-",IF(Fixture!G1734&gt;Fixture!I1734,Settings!$G$7,IF(Fixture!G1734=Fixture!I1734,Settings!$G$8,IF(Fixture!G1734&lt;Fixture!I1734,Settings!$G$9,"-"))))</f>
        <v>-</v>
      </c>
      <c r="I1730" s="13" t="str">
        <f>IF(G1730="-","-",IF(Fixture!I1734&gt;Fixture!G1734,Settings!$G$7,IF(Fixture!I1734=Fixture!G1734,Settings!$G$8,IF(Fixture!I1734&lt;Fixture!G1734,Settings!$G$9,"-"))))</f>
        <v>-</v>
      </c>
    </row>
    <row r="1731" spans="3:9" x14ac:dyDescent="0.25">
      <c r="C1731" s="12" t="str">
        <f t="shared" si="54"/>
        <v>-</v>
      </c>
      <c r="D1731" s="9" t="str">
        <f t="shared" si="55"/>
        <v>-</v>
      </c>
      <c r="E1731" s="9" t="str">
        <f>IF(C1731="-","-",IF(D1731=maxgameno+2,"blank row 2",IF(D1731=maxgameno+1,"blank row 1",INDEX(FixtureCode!$B$4:$AH$128,MATCH($C1731,FixtureCode!$B$4:$B$128,0),MATCH("G"&amp;D1731&amp;"-T1",FixtureCode!$B$4:$AH$4,0)))))</f>
        <v>-</v>
      </c>
      <c r="F1731" s="13" t="str">
        <f>IF(C1731="-","-",IF(D1731=maxgameno+2,"blank row 2",IF(D1731=maxgameno+1,"blank row 1",INDEX(FixtureCode!$B$4:$AH$128,MATCH($C1731,FixtureCode!$B$4:$B$128,0),MATCH("G"&amp;D1731&amp;"-T2",FixtureCode!$B$4:$AH$4,0)))))</f>
        <v>-</v>
      </c>
      <c r="G1731" s="12" t="str">
        <f>IF(C1731="-","-",IF(AND(ISNUMBER(Fixture!G1735),ISNUMBER(Fixture!I1735),Fixture!F1735&lt;&gt;"BYE",Fixture!J1735&lt;&gt;"BYE"),"Yes","-"))</f>
        <v>-</v>
      </c>
      <c r="H1731" s="9" t="str">
        <f>IF(G1731="-","-",IF(Fixture!G1735&gt;Fixture!I1735,Settings!$G$7,IF(Fixture!G1735=Fixture!I1735,Settings!$G$8,IF(Fixture!G1735&lt;Fixture!I1735,Settings!$G$9,"-"))))</f>
        <v>-</v>
      </c>
      <c r="I1731" s="13" t="str">
        <f>IF(G1731="-","-",IF(Fixture!I1735&gt;Fixture!G1735,Settings!$G$7,IF(Fixture!I1735=Fixture!G1735,Settings!$G$8,IF(Fixture!I1735&lt;Fixture!G1735,Settings!$G$9,"-"))))</f>
        <v>-</v>
      </c>
    </row>
    <row r="1732" spans="3:9" x14ac:dyDescent="0.25">
      <c r="C1732" s="12" t="str">
        <f t="shared" si="54"/>
        <v>-</v>
      </c>
      <c r="D1732" s="9" t="str">
        <f t="shared" si="55"/>
        <v>-</v>
      </c>
      <c r="E1732" s="9" t="str">
        <f>IF(C1732="-","-",IF(D1732=maxgameno+2,"blank row 2",IF(D1732=maxgameno+1,"blank row 1",INDEX(FixtureCode!$B$4:$AH$128,MATCH($C1732,FixtureCode!$B$4:$B$128,0),MATCH("G"&amp;D1732&amp;"-T1",FixtureCode!$B$4:$AH$4,0)))))</f>
        <v>-</v>
      </c>
      <c r="F1732" s="13" t="str">
        <f>IF(C1732="-","-",IF(D1732=maxgameno+2,"blank row 2",IF(D1732=maxgameno+1,"blank row 1",INDEX(FixtureCode!$B$4:$AH$128,MATCH($C1732,FixtureCode!$B$4:$B$128,0),MATCH("G"&amp;D1732&amp;"-T2",FixtureCode!$B$4:$AH$4,0)))))</f>
        <v>-</v>
      </c>
      <c r="G1732" s="12" t="str">
        <f>IF(C1732="-","-",IF(AND(ISNUMBER(Fixture!G1736),ISNUMBER(Fixture!I1736),Fixture!F1736&lt;&gt;"BYE",Fixture!J1736&lt;&gt;"BYE"),"Yes","-"))</f>
        <v>-</v>
      </c>
      <c r="H1732" s="9" t="str">
        <f>IF(G1732="-","-",IF(Fixture!G1736&gt;Fixture!I1736,Settings!$G$7,IF(Fixture!G1736=Fixture!I1736,Settings!$G$8,IF(Fixture!G1736&lt;Fixture!I1736,Settings!$G$9,"-"))))</f>
        <v>-</v>
      </c>
      <c r="I1732" s="13" t="str">
        <f>IF(G1732="-","-",IF(Fixture!I1736&gt;Fixture!G1736,Settings!$G$7,IF(Fixture!I1736=Fixture!G1736,Settings!$G$8,IF(Fixture!I1736&lt;Fixture!G1736,Settings!$G$9,"-"))))</f>
        <v>-</v>
      </c>
    </row>
    <row r="1733" spans="3:9" x14ac:dyDescent="0.25">
      <c r="C1733" s="12" t="str">
        <f t="shared" si="54"/>
        <v>-</v>
      </c>
      <c r="D1733" s="9" t="str">
        <f t="shared" si="55"/>
        <v>-</v>
      </c>
      <c r="E1733" s="9" t="str">
        <f>IF(C1733="-","-",IF(D1733=maxgameno+2,"blank row 2",IF(D1733=maxgameno+1,"blank row 1",INDEX(FixtureCode!$B$4:$AH$128,MATCH($C1733,FixtureCode!$B$4:$B$128,0),MATCH("G"&amp;D1733&amp;"-T1",FixtureCode!$B$4:$AH$4,0)))))</f>
        <v>-</v>
      </c>
      <c r="F1733" s="13" t="str">
        <f>IF(C1733="-","-",IF(D1733=maxgameno+2,"blank row 2",IF(D1733=maxgameno+1,"blank row 1",INDEX(FixtureCode!$B$4:$AH$128,MATCH($C1733,FixtureCode!$B$4:$B$128,0),MATCH("G"&amp;D1733&amp;"-T2",FixtureCode!$B$4:$AH$4,0)))))</f>
        <v>-</v>
      </c>
      <c r="G1733" s="12" t="str">
        <f>IF(C1733="-","-",IF(AND(ISNUMBER(Fixture!G1737),ISNUMBER(Fixture!I1737),Fixture!F1737&lt;&gt;"BYE",Fixture!J1737&lt;&gt;"BYE"),"Yes","-"))</f>
        <v>-</v>
      </c>
      <c r="H1733" s="9" t="str">
        <f>IF(G1733="-","-",IF(Fixture!G1737&gt;Fixture!I1737,Settings!$G$7,IF(Fixture!G1737=Fixture!I1737,Settings!$G$8,IF(Fixture!G1737&lt;Fixture!I1737,Settings!$G$9,"-"))))</f>
        <v>-</v>
      </c>
      <c r="I1733" s="13" t="str">
        <f>IF(G1733="-","-",IF(Fixture!I1737&gt;Fixture!G1737,Settings!$G$7,IF(Fixture!I1737=Fixture!G1737,Settings!$G$8,IF(Fixture!I1737&lt;Fixture!G1737,Settings!$G$9,"-"))))</f>
        <v>-</v>
      </c>
    </row>
    <row r="1734" spans="3:9" x14ac:dyDescent="0.25">
      <c r="C1734" s="12" t="str">
        <f t="shared" ref="C1734:C1797" si="56">IF(C1733="-","-",IF(D1733+1&lt;=maxgameno+2,C1733,IF(C1733+1&lt;=maxroundno,C1733+1,"-")))</f>
        <v>-</v>
      </c>
      <c r="D1734" s="9" t="str">
        <f t="shared" ref="D1734:D1797" si="57">IF(C1734="-","-",IF(D1733+1&lt;=maxgameno+2,D1733+1,1))</f>
        <v>-</v>
      </c>
      <c r="E1734" s="9" t="str">
        <f>IF(C1734="-","-",IF(D1734=maxgameno+2,"blank row 2",IF(D1734=maxgameno+1,"blank row 1",INDEX(FixtureCode!$B$4:$AH$128,MATCH($C1734,FixtureCode!$B$4:$B$128,0),MATCH("G"&amp;D1734&amp;"-T1",FixtureCode!$B$4:$AH$4,0)))))</f>
        <v>-</v>
      </c>
      <c r="F1734" s="13" t="str">
        <f>IF(C1734="-","-",IF(D1734=maxgameno+2,"blank row 2",IF(D1734=maxgameno+1,"blank row 1",INDEX(FixtureCode!$B$4:$AH$128,MATCH($C1734,FixtureCode!$B$4:$B$128,0),MATCH("G"&amp;D1734&amp;"-T2",FixtureCode!$B$4:$AH$4,0)))))</f>
        <v>-</v>
      </c>
      <c r="G1734" s="12" t="str">
        <f>IF(C1734="-","-",IF(AND(ISNUMBER(Fixture!G1738),ISNUMBER(Fixture!I1738),Fixture!F1738&lt;&gt;"BYE",Fixture!J1738&lt;&gt;"BYE"),"Yes","-"))</f>
        <v>-</v>
      </c>
      <c r="H1734" s="9" t="str">
        <f>IF(G1734="-","-",IF(Fixture!G1738&gt;Fixture!I1738,Settings!$G$7,IF(Fixture!G1738=Fixture!I1738,Settings!$G$8,IF(Fixture!G1738&lt;Fixture!I1738,Settings!$G$9,"-"))))</f>
        <v>-</v>
      </c>
      <c r="I1734" s="13" t="str">
        <f>IF(G1734="-","-",IF(Fixture!I1738&gt;Fixture!G1738,Settings!$G$7,IF(Fixture!I1738=Fixture!G1738,Settings!$G$8,IF(Fixture!I1738&lt;Fixture!G1738,Settings!$G$9,"-"))))</f>
        <v>-</v>
      </c>
    </row>
    <row r="1735" spans="3:9" x14ac:dyDescent="0.25">
      <c r="C1735" s="12" t="str">
        <f t="shared" si="56"/>
        <v>-</v>
      </c>
      <c r="D1735" s="9" t="str">
        <f t="shared" si="57"/>
        <v>-</v>
      </c>
      <c r="E1735" s="9" t="str">
        <f>IF(C1735="-","-",IF(D1735=maxgameno+2,"blank row 2",IF(D1735=maxgameno+1,"blank row 1",INDEX(FixtureCode!$B$4:$AH$128,MATCH($C1735,FixtureCode!$B$4:$B$128,0),MATCH("G"&amp;D1735&amp;"-T1",FixtureCode!$B$4:$AH$4,0)))))</f>
        <v>-</v>
      </c>
      <c r="F1735" s="13" t="str">
        <f>IF(C1735="-","-",IF(D1735=maxgameno+2,"blank row 2",IF(D1735=maxgameno+1,"blank row 1",INDEX(FixtureCode!$B$4:$AH$128,MATCH($C1735,FixtureCode!$B$4:$B$128,0),MATCH("G"&amp;D1735&amp;"-T2",FixtureCode!$B$4:$AH$4,0)))))</f>
        <v>-</v>
      </c>
      <c r="G1735" s="12" t="str">
        <f>IF(C1735="-","-",IF(AND(ISNUMBER(Fixture!G1739),ISNUMBER(Fixture!I1739),Fixture!F1739&lt;&gt;"BYE",Fixture!J1739&lt;&gt;"BYE"),"Yes","-"))</f>
        <v>-</v>
      </c>
      <c r="H1735" s="9" t="str">
        <f>IF(G1735="-","-",IF(Fixture!G1739&gt;Fixture!I1739,Settings!$G$7,IF(Fixture!G1739=Fixture!I1739,Settings!$G$8,IF(Fixture!G1739&lt;Fixture!I1739,Settings!$G$9,"-"))))</f>
        <v>-</v>
      </c>
      <c r="I1735" s="13" t="str">
        <f>IF(G1735="-","-",IF(Fixture!I1739&gt;Fixture!G1739,Settings!$G$7,IF(Fixture!I1739=Fixture!G1739,Settings!$G$8,IF(Fixture!I1739&lt;Fixture!G1739,Settings!$G$9,"-"))))</f>
        <v>-</v>
      </c>
    </row>
    <row r="1736" spans="3:9" x14ac:dyDescent="0.25">
      <c r="C1736" s="12" t="str">
        <f t="shared" si="56"/>
        <v>-</v>
      </c>
      <c r="D1736" s="9" t="str">
        <f t="shared" si="57"/>
        <v>-</v>
      </c>
      <c r="E1736" s="9" t="str">
        <f>IF(C1736="-","-",IF(D1736=maxgameno+2,"blank row 2",IF(D1736=maxgameno+1,"blank row 1",INDEX(FixtureCode!$B$4:$AH$128,MATCH($C1736,FixtureCode!$B$4:$B$128,0),MATCH("G"&amp;D1736&amp;"-T1",FixtureCode!$B$4:$AH$4,0)))))</f>
        <v>-</v>
      </c>
      <c r="F1736" s="13" t="str">
        <f>IF(C1736="-","-",IF(D1736=maxgameno+2,"blank row 2",IF(D1736=maxgameno+1,"blank row 1",INDEX(FixtureCode!$B$4:$AH$128,MATCH($C1736,FixtureCode!$B$4:$B$128,0),MATCH("G"&amp;D1736&amp;"-T2",FixtureCode!$B$4:$AH$4,0)))))</f>
        <v>-</v>
      </c>
      <c r="G1736" s="12" t="str">
        <f>IF(C1736="-","-",IF(AND(ISNUMBER(Fixture!G1740),ISNUMBER(Fixture!I1740),Fixture!F1740&lt;&gt;"BYE",Fixture!J1740&lt;&gt;"BYE"),"Yes","-"))</f>
        <v>-</v>
      </c>
      <c r="H1736" s="9" t="str">
        <f>IF(G1736="-","-",IF(Fixture!G1740&gt;Fixture!I1740,Settings!$G$7,IF(Fixture!G1740=Fixture!I1740,Settings!$G$8,IF(Fixture!G1740&lt;Fixture!I1740,Settings!$G$9,"-"))))</f>
        <v>-</v>
      </c>
      <c r="I1736" s="13" t="str">
        <f>IF(G1736="-","-",IF(Fixture!I1740&gt;Fixture!G1740,Settings!$G$7,IF(Fixture!I1740=Fixture!G1740,Settings!$G$8,IF(Fixture!I1740&lt;Fixture!G1740,Settings!$G$9,"-"))))</f>
        <v>-</v>
      </c>
    </row>
    <row r="1737" spans="3:9" x14ac:dyDescent="0.25">
      <c r="C1737" s="12" t="str">
        <f t="shared" si="56"/>
        <v>-</v>
      </c>
      <c r="D1737" s="9" t="str">
        <f t="shared" si="57"/>
        <v>-</v>
      </c>
      <c r="E1737" s="9" t="str">
        <f>IF(C1737="-","-",IF(D1737=maxgameno+2,"blank row 2",IF(D1737=maxgameno+1,"blank row 1",INDEX(FixtureCode!$B$4:$AH$128,MATCH($C1737,FixtureCode!$B$4:$B$128,0),MATCH("G"&amp;D1737&amp;"-T1",FixtureCode!$B$4:$AH$4,0)))))</f>
        <v>-</v>
      </c>
      <c r="F1737" s="13" t="str">
        <f>IF(C1737="-","-",IF(D1737=maxgameno+2,"blank row 2",IF(D1737=maxgameno+1,"blank row 1",INDEX(FixtureCode!$B$4:$AH$128,MATCH($C1737,FixtureCode!$B$4:$B$128,0),MATCH("G"&amp;D1737&amp;"-T2",FixtureCode!$B$4:$AH$4,0)))))</f>
        <v>-</v>
      </c>
      <c r="G1737" s="12" t="str">
        <f>IF(C1737="-","-",IF(AND(ISNUMBER(Fixture!G1741),ISNUMBER(Fixture!I1741),Fixture!F1741&lt;&gt;"BYE",Fixture!J1741&lt;&gt;"BYE"),"Yes","-"))</f>
        <v>-</v>
      </c>
      <c r="H1737" s="9" t="str">
        <f>IF(G1737="-","-",IF(Fixture!G1741&gt;Fixture!I1741,Settings!$G$7,IF(Fixture!G1741=Fixture!I1741,Settings!$G$8,IF(Fixture!G1741&lt;Fixture!I1741,Settings!$G$9,"-"))))</f>
        <v>-</v>
      </c>
      <c r="I1737" s="13" t="str">
        <f>IF(G1737="-","-",IF(Fixture!I1741&gt;Fixture!G1741,Settings!$G$7,IF(Fixture!I1741=Fixture!G1741,Settings!$G$8,IF(Fixture!I1741&lt;Fixture!G1741,Settings!$G$9,"-"))))</f>
        <v>-</v>
      </c>
    </row>
    <row r="1738" spans="3:9" x14ac:dyDescent="0.25">
      <c r="C1738" s="12" t="str">
        <f t="shared" si="56"/>
        <v>-</v>
      </c>
      <c r="D1738" s="9" t="str">
        <f t="shared" si="57"/>
        <v>-</v>
      </c>
      <c r="E1738" s="9" t="str">
        <f>IF(C1738="-","-",IF(D1738=maxgameno+2,"blank row 2",IF(D1738=maxgameno+1,"blank row 1",INDEX(FixtureCode!$B$4:$AH$128,MATCH($C1738,FixtureCode!$B$4:$B$128,0),MATCH("G"&amp;D1738&amp;"-T1",FixtureCode!$B$4:$AH$4,0)))))</f>
        <v>-</v>
      </c>
      <c r="F1738" s="13" t="str">
        <f>IF(C1738="-","-",IF(D1738=maxgameno+2,"blank row 2",IF(D1738=maxgameno+1,"blank row 1",INDEX(FixtureCode!$B$4:$AH$128,MATCH($C1738,FixtureCode!$B$4:$B$128,0),MATCH("G"&amp;D1738&amp;"-T2",FixtureCode!$B$4:$AH$4,0)))))</f>
        <v>-</v>
      </c>
      <c r="G1738" s="12" t="str">
        <f>IF(C1738="-","-",IF(AND(ISNUMBER(Fixture!G1742),ISNUMBER(Fixture!I1742),Fixture!F1742&lt;&gt;"BYE",Fixture!J1742&lt;&gt;"BYE"),"Yes","-"))</f>
        <v>-</v>
      </c>
      <c r="H1738" s="9" t="str">
        <f>IF(G1738="-","-",IF(Fixture!G1742&gt;Fixture!I1742,Settings!$G$7,IF(Fixture!G1742=Fixture!I1742,Settings!$G$8,IF(Fixture!G1742&lt;Fixture!I1742,Settings!$G$9,"-"))))</f>
        <v>-</v>
      </c>
      <c r="I1738" s="13" t="str">
        <f>IF(G1738="-","-",IF(Fixture!I1742&gt;Fixture!G1742,Settings!$G$7,IF(Fixture!I1742=Fixture!G1742,Settings!$G$8,IF(Fixture!I1742&lt;Fixture!G1742,Settings!$G$9,"-"))))</f>
        <v>-</v>
      </c>
    </row>
    <row r="1739" spans="3:9" x14ac:dyDescent="0.25">
      <c r="C1739" s="12" t="str">
        <f t="shared" si="56"/>
        <v>-</v>
      </c>
      <c r="D1739" s="9" t="str">
        <f t="shared" si="57"/>
        <v>-</v>
      </c>
      <c r="E1739" s="9" t="str">
        <f>IF(C1739="-","-",IF(D1739=maxgameno+2,"blank row 2",IF(D1739=maxgameno+1,"blank row 1",INDEX(FixtureCode!$B$4:$AH$128,MATCH($C1739,FixtureCode!$B$4:$B$128,0),MATCH("G"&amp;D1739&amp;"-T1",FixtureCode!$B$4:$AH$4,0)))))</f>
        <v>-</v>
      </c>
      <c r="F1739" s="13" t="str">
        <f>IF(C1739="-","-",IF(D1739=maxgameno+2,"blank row 2",IF(D1739=maxgameno+1,"blank row 1",INDEX(FixtureCode!$B$4:$AH$128,MATCH($C1739,FixtureCode!$B$4:$B$128,0),MATCH("G"&amp;D1739&amp;"-T2",FixtureCode!$B$4:$AH$4,0)))))</f>
        <v>-</v>
      </c>
      <c r="G1739" s="12" t="str">
        <f>IF(C1739="-","-",IF(AND(ISNUMBER(Fixture!G1743),ISNUMBER(Fixture!I1743),Fixture!F1743&lt;&gt;"BYE",Fixture!J1743&lt;&gt;"BYE"),"Yes","-"))</f>
        <v>-</v>
      </c>
      <c r="H1739" s="9" t="str">
        <f>IF(G1739="-","-",IF(Fixture!G1743&gt;Fixture!I1743,Settings!$G$7,IF(Fixture!G1743=Fixture!I1743,Settings!$G$8,IF(Fixture!G1743&lt;Fixture!I1743,Settings!$G$9,"-"))))</f>
        <v>-</v>
      </c>
      <c r="I1739" s="13" t="str">
        <f>IF(G1739="-","-",IF(Fixture!I1743&gt;Fixture!G1743,Settings!$G$7,IF(Fixture!I1743=Fixture!G1743,Settings!$G$8,IF(Fixture!I1743&lt;Fixture!G1743,Settings!$G$9,"-"))))</f>
        <v>-</v>
      </c>
    </row>
    <row r="1740" spans="3:9" x14ac:dyDescent="0.25">
      <c r="C1740" s="12" t="str">
        <f t="shared" si="56"/>
        <v>-</v>
      </c>
      <c r="D1740" s="9" t="str">
        <f t="shared" si="57"/>
        <v>-</v>
      </c>
      <c r="E1740" s="9" t="str">
        <f>IF(C1740="-","-",IF(D1740=maxgameno+2,"blank row 2",IF(D1740=maxgameno+1,"blank row 1",INDEX(FixtureCode!$B$4:$AH$128,MATCH($C1740,FixtureCode!$B$4:$B$128,0),MATCH("G"&amp;D1740&amp;"-T1",FixtureCode!$B$4:$AH$4,0)))))</f>
        <v>-</v>
      </c>
      <c r="F1740" s="13" t="str">
        <f>IF(C1740="-","-",IF(D1740=maxgameno+2,"blank row 2",IF(D1740=maxgameno+1,"blank row 1",INDEX(FixtureCode!$B$4:$AH$128,MATCH($C1740,FixtureCode!$B$4:$B$128,0),MATCH("G"&amp;D1740&amp;"-T2",FixtureCode!$B$4:$AH$4,0)))))</f>
        <v>-</v>
      </c>
      <c r="G1740" s="12" t="str">
        <f>IF(C1740="-","-",IF(AND(ISNUMBER(Fixture!G1744),ISNUMBER(Fixture!I1744),Fixture!F1744&lt;&gt;"BYE",Fixture!J1744&lt;&gt;"BYE"),"Yes","-"))</f>
        <v>-</v>
      </c>
      <c r="H1740" s="9" t="str">
        <f>IF(G1740="-","-",IF(Fixture!G1744&gt;Fixture!I1744,Settings!$G$7,IF(Fixture!G1744=Fixture!I1744,Settings!$G$8,IF(Fixture!G1744&lt;Fixture!I1744,Settings!$G$9,"-"))))</f>
        <v>-</v>
      </c>
      <c r="I1740" s="13" t="str">
        <f>IF(G1740="-","-",IF(Fixture!I1744&gt;Fixture!G1744,Settings!$G$7,IF(Fixture!I1744=Fixture!G1744,Settings!$G$8,IF(Fixture!I1744&lt;Fixture!G1744,Settings!$G$9,"-"))))</f>
        <v>-</v>
      </c>
    </row>
    <row r="1741" spans="3:9" x14ac:dyDescent="0.25">
      <c r="C1741" s="12" t="str">
        <f t="shared" si="56"/>
        <v>-</v>
      </c>
      <c r="D1741" s="9" t="str">
        <f t="shared" si="57"/>
        <v>-</v>
      </c>
      <c r="E1741" s="9" t="str">
        <f>IF(C1741="-","-",IF(D1741=maxgameno+2,"blank row 2",IF(D1741=maxgameno+1,"blank row 1",INDEX(FixtureCode!$B$4:$AH$128,MATCH($C1741,FixtureCode!$B$4:$B$128,0),MATCH("G"&amp;D1741&amp;"-T1",FixtureCode!$B$4:$AH$4,0)))))</f>
        <v>-</v>
      </c>
      <c r="F1741" s="13" t="str">
        <f>IF(C1741="-","-",IF(D1741=maxgameno+2,"blank row 2",IF(D1741=maxgameno+1,"blank row 1",INDEX(FixtureCode!$B$4:$AH$128,MATCH($C1741,FixtureCode!$B$4:$B$128,0),MATCH("G"&amp;D1741&amp;"-T2",FixtureCode!$B$4:$AH$4,0)))))</f>
        <v>-</v>
      </c>
      <c r="G1741" s="12" t="str">
        <f>IF(C1741="-","-",IF(AND(ISNUMBER(Fixture!G1745),ISNUMBER(Fixture!I1745),Fixture!F1745&lt;&gt;"BYE",Fixture!J1745&lt;&gt;"BYE"),"Yes","-"))</f>
        <v>-</v>
      </c>
      <c r="H1741" s="9" t="str">
        <f>IF(G1741="-","-",IF(Fixture!G1745&gt;Fixture!I1745,Settings!$G$7,IF(Fixture!G1745=Fixture!I1745,Settings!$G$8,IF(Fixture!G1745&lt;Fixture!I1745,Settings!$G$9,"-"))))</f>
        <v>-</v>
      </c>
      <c r="I1741" s="13" t="str">
        <f>IF(G1741="-","-",IF(Fixture!I1745&gt;Fixture!G1745,Settings!$G$7,IF(Fixture!I1745=Fixture!G1745,Settings!$G$8,IF(Fixture!I1745&lt;Fixture!G1745,Settings!$G$9,"-"))))</f>
        <v>-</v>
      </c>
    </row>
    <row r="1742" spans="3:9" x14ac:dyDescent="0.25">
      <c r="C1742" s="12" t="str">
        <f t="shared" si="56"/>
        <v>-</v>
      </c>
      <c r="D1742" s="9" t="str">
        <f t="shared" si="57"/>
        <v>-</v>
      </c>
      <c r="E1742" s="9" t="str">
        <f>IF(C1742="-","-",IF(D1742=maxgameno+2,"blank row 2",IF(D1742=maxgameno+1,"blank row 1",INDEX(FixtureCode!$B$4:$AH$128,MATCH($C1742,FixtureCode!$B$4:$B$128,0),MATCH("G"&amp;D1742&amp;"-T1",FixtureCode!$B$4:$AH$4,0)))))</f>
        <v>-</v>
      </c>
      <c r="F1742" s="13" t="str">
        <f>IF(C1742="-","-",IF(D1742=maxgameno+2,"blank row 2",IF(D1742=maxgameno+1,"blank row 1",INDEX(FixtureCode!$B$4:$AH$128,MATCH($C1742,FixtureCode!$B$4:$B$128,0),MATCH("G"&amp;D1742&amp;"-T2",FixtureCode!$B$4:$AH$4,0)))))</f>
        <v>-</v>
      </c>
      <c r="G1742" s="12" t="str">
        <f>IF(C1742="-","-",IF(AND(ISNUMBER(Fixture!G1746),ISNUMBER(Fixture!I1746),Fixture!F1746&lt;&gt;"BYE",Fixture!J1746&lt;&gt;"BYE"),"Yes","-"))</f>
        <v>-</v>
      </c>
      <c r="H1742" s="9" t="str">
        <f>IF(G1742="-","-",IF(Fixture!G1746&gt;Fixture!I1746,Settings!$G$7,IF(Fixture!G1746=Fixture!I1746,Settings!$G$8,IF(Fixture!G1746&lt;Fixture!I1746,Settings!$G$9,"-"))))</f>
        <v>-</v>
      </c>
      <c r="I1742" s="13" t="str">
        <f>IF(G1742="-","-",IF(Fixture!I1746&gt;Fixture!G1746,Settings!$G$7,IF(Fixture!I1746=Fixture!G1746,Settings!$G$8,IF(Fixture!I1746&lt;Fixture!G1746,Settings!$G$9,"-"))))</f>
        <v>-</v>
      </c>
    </row>
    <row r="1743" spans="3:9" x14ac:dyDescent="0.25">
      <c r="C1743" s="12" t="str">
        <f t="shared" si="56"/>
        <v>-</v>
      </c>
      <c r="D1743" s="9" t="str">
        <f t="shared" si="57"/>
        <v>-</v>
      </c>
      <c r="E1743" s="9" t="str">
        <f>IF(C1743="-","-",IF(D1743=maxgameno+2,"blank row 2",IF(D1743=maxgameno+1,"blank row 1",INDEX(FixtureCode!$B$4:$AH$128,MATCH($C1743,FixtureCode!$B$4:$B$128,0),MATCH("G"&amp;D1743&amp;"-T1",FixtureCode!$B$4:$AH$4,0)))))</f>
        <v>-</v>
      </c>
      <c r="F1743" s="13" t="str">
        <f>IF(C1743="-","-",IF(D1743=maxgameno+2,"blank row 2",IF(D1743=maxgameno+1,"blank row 1",INDEX(FixtureCode!$B$4:$AH$128,MATCH($C1743,FixtureCode!$B$4:$B$128,0),MATCH("G"&amp;D1743&amp;"-T2",FixtureCode!$B$4:$AH$4,0)))))</f>
        <v>-</v>
      </c>
      <c r="G1743" s="12" t="str">
        <f>IF(C1743="-","-",IF(AND(ISNUMBER(Fixture!G1747),ISNUMBER(Fixture!I1747),Fixture!F1747&lt;&gt;"BYE",Fixture!J1747&lt;&gt;"BYE"),"Yes","-"))</f>
        <v>-</v>
      </c>
      <c r="H1743" s="9" t="str">
        <f>IF(G1743="-","-",IF(Fixture!G1747&gt;Fixture!I1747,Settings!$G$7,IF(Fixture!G1747=Fixture!I1747,Settings!$G$8,IF(Fixture!G1747&lt;Fixture!I1747,Settings!$G$9,"-"))))</f>
        <v>-</v>
      </c>
      <c r="I1743" s="13" t="str">
        <f>IF(G1743="-","-",IF(Fixture!I1747&gt;Fixture!G1747,Settings!$G$7,IF(Fixture!I1747=Fixture!G1747,Settings!$G$8,IF(Fixture!I1747&lt;Fixture!G1747,Settings!$G$9,"-"))))</f>
        <v>-</v>
      </c>
    </row>
    <row r="1744" spans="3:9" x14ac:dyDescent="0.25">
      <c r="C1744" s="12" t="str">
        <f t="shared" si="56"/>
        <v>-</v>
      </c>
      <c r="D1744" s="9" t="str">
        <f t="shared" si="57"/>
        <v>-</v>
      </c>
      <c r="E1744" s="9" t="str">
        <f>IF(C1744="-","-",IF(D1744=maxgameno+2,"blank row 2",IF(D1744=maxgameno+1,"blank row 1",INDEX(FixtureCode!$B$4:$AH$128,MATCH($C1744,FixtureCode!$B$4:$B$128,0),MATCH("G"&amp;D1744&amp;"-T1",FixtureCode!$B$4:$AH$4,0)))))</f>
        <v>-</v>
      </c>
      <c r="F1744" s="13" t="str">
        <f>IF(C1744="-","-",IF(D1744=maxgameno+2,"blank row 2",IF(D1744=maxgameno+1,"blank row 1",INDEX(FixtureCode!$B$4:$AH$128,MATCH($C1744,FixtureCode!$B$4:$B$128,0),MATCH("G"&amp;D1744&amp;"-T2",FixtureCode!$B$4:$AH$4,0)))))</f>
        <v>-</v>
      </c>
      <c r="G1744" s="12" t="str">
        <f>IF(C1744="-","-",IF(AND(ISNUMBER(Fixture!G1748),ISNUMBER(Fixture!I1748),Fixture!F1748&lt;&gt;"BYE",Fixture!J1748&lt;&gt;"BYE"),"Yes","-"))</f>
        <v>-</v>
      </c>
      <c r="H1744" s="9" t="str">
        <f>IF(G1744="-","-",IF(Fixture!G1748&gt;Fixture!I1748,Settings!$G$7,IF(Fixture!G1748=Fixture!I1748,Settings!$G$8,IF(Fixture!G1748&lt;Fixture!I1748,Settings!$G$9,"-"))))</f>
        <v>-</v>
      </c>
      <c r="I1744" s="13" t="str">
        <f>IF(G1744="-","-",IF(Fixture!I1748&gt;Fixture!G1748,Settings!$G$7,IF(Fixture!I1748=Fixture!G1748,Settings!$G$8,IF(Fixture!I1748&lt;Fixture!G1748,Settings!$G$9,"-"))))</f>
        <v>-</v>
      </c>
    </row>
    <row r="1745" spans="3:9" x14ac:dyDescent="0.25">
      <c r="C1745" s="12" t="str">
        <f t="shared" si="56"/>
        <v>-</v>
      </c>
      <c r="D1745" s="9" t="str">
        <f t="shared" si="57"/>
        <v>-</v>
      </c>
      <c r="E1745" s="9" t="str">
        <f>IF(C1745="-","-",IF(D1745=maxgameno+2,"blank row 2",IF(D1745=maxgameno+1,"blank row 1",INDEX(FixtureCode!$B$4:$AH$128,MATCH($C1745,FixtureCode!$B$4:$B$128,0),MATCH("G"&amp;D1745&amp;"-T1",FixtureCode!$B$4:$AH$4,0)))))</f>
        <v>-</v>
      </c>
      <c r="F1745" s="13" t="str">
        <f>IF(C1745="-","-",IF(D1745=maxgameno+2,"blank row 2",IF(D1745=maxgameno+1,"blank row 1",INDEX(FixtureCode!$B$4:$AH$128,MATCH($C1745,FixtureCode!$B$4:$B$128,0),MATCH("G"&amp;D1745&amp;"-T2",FixtureCode!$B$4:$AH$4,0)))))</f>
        <v>-</v>
      </c>
      <c r="G1745" s="12" t="str">
        <f>IF(C1745="-","-",IF(AND(ISNUMBER(Fixture!G1749),ISNUMBER(Fixture!I1749),Fixture!F1749&lt;&gt;"BYE",Fixture!J1749&lt;&gt;"BYE"),"Yes","-"))</f>
        <v>-</v>
      </c>
      <c r="H1745" s="9" t="str">
        <f>IF(G1745="-","-",IF(Fixture!G1749&gt;Fixture!I1749,Settings!$G$7,IF(Fixture!G1749=Fixture!I1749,Settings!$G$8,IF(Fixture!G1749&lt;Fixture!I1749,Settings!$G$9,"-"))))</f>
        <v>-</v>
      </c>
      <c r="I1745" s="13" t="str">
        <f>IF(G1745="-","-",IF(Fixture!I1749&gt;Fixture!G1749,Settings!$G$7,IF(Fixture!I1749=Fixture!G1749,Settings!$G$8,IF(Fixture!I1749&lt;Fixture!G1749,Settings!$G$9,"-"))))</f>
        <v>-</v>
      </c>
    </row>
    <row r="1746" spans="3:9" x14ac:dyDescent="0.25">
      <c r="C1746" s="12" t="str">
        <f t="shared" si="56"/>
        <v>-</v>
      </c>
      <c r="D1746" s="9" t="str">
        <f t="shared" si="57"/>
        <v>-</v>
      </c>
      <c r="E1746" s="9" t="str">
        <f>IF(C1746="-","-",IF(D1746=maxgameno+2,"blank row 2",IF(D1746=maxgameno+1,"blank row 1",INDEX(FixtureCode!$B$4:$AH$128,MATCH($C1746,FixtureCode!$B$4:$B$128,0),MATCH("G"&amp;D1746&amp;"-T1",FixtureCode!$B$4:$AH$4,0)))))</f>
        <v>-</v>
      </c>
      <c r="F1746" s="13" t="str">
        <f>IF(C1746="-","-",IF(D1746=maxgameno+2,"blank row 2",IF(D1746=maxgameno+1,"blank row 1",INDEX(FixtureCode!$B$4:$AH$128,MATCH($C1746,FixtureCode!$B$4:$B$128,0),MATCH("G"&amp;D1746&amp;"-T2",FixtureCode!$B$4:$AH$4,0)))))</f>
        <v>-</v>
      </c>
      <c r="G1746" s="12" t="str">
        <f>IF(C1746="-","-",IF(AND(ISNUMBER(Fixture!G1750),ISNUMBER(Fixture!I1750),Fixture!F1750&lt;&gt;"BYE",Fixture!J1750&lt;&gt;"BYE"),"Yes","-"))</f>
        <v>-</v>
      </c>
      <c r="H1746" s="9" t="str">
        <f>IF(G1746="-","-",IF(Fixture!G1750&gt;Fixture!I1750,Settings!$G$7,IF(Fixture!G1750=Fixture!I1750,Settings!$G$8,IF(Fixture!G1750&lt;Fixture!I1750,Settings!$G$9,"-"))))</f>
        <v>-</v>
      </c>
      <c r="I1746" s="13" t="str">
        <f>IF(G1746="-","-",IF(Fixture!I1750&gt;Fixture!G1750,Settings!$G$7,IF(Fixture!I1750=Fixture!G1750,Settings!$G$8,IF(Fixture!I1750&lt;Fixture!G1750,Settings!$G$9,"-"))))</f>
        <v>-</v>
      </c>
    </row>
    <row r="1747" spans="3:9" x14ac:dyDescent="0.25">
      <c r="C1747" s="12" t="str">
        <f t="shared" si="56"/>
        <v>-</v>
      </c>
      <c r="D1747" s="9" t="str">
        <f t="shared" si="57"/>
        <v>-</v>
      </c>
      <c r="E1747" s="9" t="str">
        <f>IF(C1747="-","-",IF(D1747=maxgameno+2,"blank row 2",IF(D1747=maxgameno+1,"blank row 1",INDEX(FixtureCode!$B$4:$AH$128,MATCH($C1747,FixtureCode!$B$4:$B$128,0),MATCH("G"&amp;D1747&amp;"-T1",FixtureCode!$B$4:$AH$4,0)))))</f>
        <v>-</v>
      </c>
      <c r="F1747" s="13" t="str">
        <f>IF(C1747="-","-",IF(D1747=maxgameno+2,"blank row 2",IF(D1747=maxgameno+1,"blank row 1",INDEX(FixtureCode!$B$4:$AH$128,MATCH($C1747,FixtureCode!$B$4:$B$128,0),MATCH("G"&amp;D1747&amp;"-T2",FixtureCode!$B$4:$AH$4,0)))))</f>
        <v>-</v>
      </c>
      <c r="G1747" s="12" t="str">
        <f>IF(C1747="-","-",IF(AND(ISNUMBER(Fixture!G1751),ISNUMBER(Fixture!I1751),Fixture!F1751&lt;&gt;"BYE",Fixture!J1751&lt;&gt;"BYE"),"Yes","-"))</f>
        <v>-</v>
      </c>
      <c r="H1747" s="9" t="str">
        <f>IF(G1747="-","-",IF(Fixture!G1751&gt;Fixture!I1751,Settings!$G$7,IF(Fixture!G1751=Fixture!I1751,Settings!$G$8,IF(Fixture!G1751&lt;Fixture!I1751,Settings!$G$9,"-"))))</f>
        <v>-</v>
      </c>
      <c r="I1747" s="13" t="str">
        <f>IF(G1747="-","-",IF(Fixture!I1751&gt;Fixture!G1751,Settings!$G$7,IF(Fixture!I1751=Fixture!G1751,Settings!$G$8,IF(Fixture!I1751&lt;Fixture!G1751,Settings!$G$9,"-"))))</f>
        <v>-</v>
      </c>
    </row>
    <row r="1748" spans="3:9" x14ac:dyDescent="0.25">
      <c r="C1748" s="12" t="str">
        <f t="shared" si="56"/>
        <v>-</v>
      </c>
      <c r="D1748" s="9" t="str">
        <f t="shared" si="57"/>
        <v>-</v>
      </c>
      <c r="E1748" s="9" t="str">
        <f>IF(C1748="-","-",IF(D1748=maxgameno+2,"blank row 2",IF(D1748=maxgameno+1,"blank row 1",INDEX(FixtureCode!$B$4:$AH$128,MATCH($C1748,FixtureCode!$B$4:$B$128,0),MATCH("G"&amp;D1748&amp;"-T1",FixtureCode!$B$4:$AH$4,0)))))</f>
        <v>-</v>
      </c>
      <c r="F1748" s="13" t="str">
        <f>IF(C1748="-","-",IF(D1748=maxgameno+2,"blank row 2",IF(D1748=maxgameno+1,"blank row 1",INDEX(FixtureCode!$B$4:$AH$128,MATCH($C1748,FixtureCode!$B$4:$B$128,0),MATCH("G"&amp;D1748&amp;"-T2",FixtureCode!$B$4:$AH$4,0)))))</f>
        <v>-</v>
      </c>
      <c r="G1748" s="12" t="str">
        <f>IF(C1748="-","-",IF(AND(ISNUMBER(Fixture!G1752),ISNUMBER(Fixture!I1752),Fixture!F1752&lt;&gt;"BYE",Fixture!J1752&lt;&gt;"BYE"),"Yes","-"))</f>
        <v>-</v>
      </c>
      <c r="H1748" s="9" t="str">
        <f>IF(G1748="-","-",IF(Fixture!G1752&gt;Fixture!I1752,Settings!$G$7,IF(Fixture!G1752=Fixture!I1752,Settings!$G$8,IF(Fixture!G1752&lt;Fixture!I1752,Settings!$G$9,"-"))))</f>
        <v>-</v>
      </c>
      <c r="I1748" s="13" t="str">
        <f>IF(G1748="-","-",IF(Fixture!I1752&gt;Fixture!G1752,Settings!$G$7,IF(Fixture!I1752=Fixture!G1752,Settings!$G$8,IF(Fixture!I1752&lt;Fixture!G1752,Settings!$G$9,"-"))))</f>
        <v>-</v>
      </c>
    </row>
    <row r="1749" spans="3:9" x14ac:dyDescent="0.25">
      <c r="C1749" s="12" t="str">
        <f t="shared" si="56"/>
        <v>-</v>
      </c>
      <c r="D1749" s="9" t="str">
        <f t="shared" si="57"/>
        <v>-</v>
      </c>
      <c r="E1749" s="9" t="str">
        <f>IF(C1749="-","-",IF(D1749=maxgameno+2,"blank row 2",IF(D1749=maxgameno+1,"blank row 1",INDEX(FixtureCode!$B$4:$AH$128,MATCH($C1749,FixtureCode!$B$4:$B$128,0),MATCH("G"&amp;D1749&amp;"-T1",FixtureCode!$B$4:$AH$4,0)))))</f>
        <v>-</v>
      </c>
      <c r="F1749" s="13" t="str">
        <f>IF(C1749="-","-",IF(D1749=maxgameno+2,"blank row 2",IF(D1749=maxgameno+1,"blank row 1",INDEX(FixtureCode!$B$4:$AH$128,MATCH($C1749,FixtureCode!$B$4:$B$128,0),MATCH("G"&amp;D1749&amp;"-T2",FixtureCode!$B$4:$AH$4,0)))))</f>
        <v>-</v>
      </c>
      <c r="G1749" s="12" t="str">
        <f>IF(C1749="-","-",IF(AND(ISNUMBER(Fixture!G1753),ISNUMBER(Fixture!I1753),Fixture!F1753&lt;&gt;"BYE",Fixture!J1753&lt;&gt;"BYE"),"Yes","-"))</f>
        <v>-</v>
      </c>
      <c r="H1749" s="9" t="str">
        <f>IF(G1749="-","-",IF(Fixture!G1753&gt;Fixture!I1753,Settings!$G$7,IF(Fixture!G1753=Fixture!I1753,Settings!$G$8,IF(Fixture!G1753&lt;Fixture!I1753,Settings!$G$9,"-"))))</f>
        <v>-</v>
      </c>
      <c r="I1749" s="13" t="str">
        <f>IF(G1749="-","-",IF(Fixture!I1753&gt;Fixture!G1753,Settings!$G$7,IF(Fixture!I1753=Fixture!G1753,Settings!$G$8,IF(Fixture!I1753&lt;Fixture!G1753,Settings!$G$9,"-"))))</f>
        <v>-</v>
      </c>
    </row>
    <row r="1750" spans="3:9" x14ac:dyDescent="0.25">
      <c r="C1750" s="12" t="str">
        <f t="shared" si="56"/>
        <v>-</v>
      </c>
      <c r="D1750" s="9" t="str">
        <f t="shared" si="57"/>
        <v>-</v>
      </c>
      <c r="E1750" s="9" t="str">
        <f>IF(C1750="-","-",IF(D1750=maxgameno+2,"blank row 2",IF(D1750=maxgameno+1,"blank row 1",INDEX(FixtureCode!$B$4:$AH$128,MATCH($C1750,FixtureCode!$B$4:$B$128,0),MATCH("G"&amp;D1750&amp;"-T1",FixtureCode!$B$4:$AH$4,0)))))</f>
        <v>-</v>
      </c>
      <c r="F1750" s="13" t="str">
        <f>IF(C1750="-","-",IF(D1750=maxgameno+2,"blank row 2",IF(D1750=maxgameno+1,"blank row 1",INDEX(FixtureCode!$B$4:$AH$128,MATCH($C1750,FixtureCode!$B$4:$B$128,0),MATCH("G"&amp;D1750&amp;"-T2",FixtureCode!$B$4:$AH$4,0)))))</f>
        <v>-</v>
      </c>
      <c r="G1750" s="12" t="str">
        <f>IF(C1750="-","-",IF(AND(ISNUMBER(Fixture!G1754),ISNUMBER(Fixture!I1754),Fixture!F1754&lt;&gt;"BYE",Fixture!J1754&lt;&gt;"BYE"),"Yes","-"))</f>
        <v>-</v>
      </c>
      <c r="H1750" s="9" t="str">
        <f>IF(G1750="-","-",IF(Fixture!G1754&gt;Fixture!I1754,Settings!$G$7,IF(Fixture!G1754=Fixture!I1754,Settings!$G$8,IF(Fixture!G1754&lt;Fixture!I1754,Settings!$G$9,"-"))))</f>
        <v>-</v>
      </c>
      <c r="I1750" s="13" t="str">
        <f>IF(G1750="-","-",IF(Fixture!I1754&gt;Fixture!G1754,Settings!$G$7,IF(Fixture!I1754=Fixture!G1754,Settings!$G$8,IF(Fixture!I1754&lt;Fixture!G1754,Settings!$G$9,"-"))))</f>
        <v>-</v>
      </c>
    </row>
    <row r="1751" spans="3:9" x14ac:dyDescent="0.25">
      <c r="C1751" s="12" t="str">
        <f t="shared" si="56"/>
        <v>-</v>
      </c>
      <c r="D1751" s="9" t="str">
        <f t="shared" si="57"/>
        <v>-</v>
      </c>
      <c r="E1751" s="9" t="str">
        <f>IF(C1751="-","-",IF(D1751=maxgameno+2,"blank row 2",IF(D1751=maxgameno+1,"blank row 1",INDEX(FixtureCode!$B$4:$AH$128,MATCH($C1751,FixtureCode!$B$4:$B$128,0),MATCH("G"&amp;D1751&amp;"-T1",FixtureCode!$B$4:$AH$4,0)))))</f>
        <v>-</v>
      </c>
      <c r="F1751" s="13" t="str">
        <f>IF(C1751="-","-",IF(D1751=maxgameno+2,"blank row 2",IF(D1751=maxgameno+1,"blank row 1",INDEX(FixtureCode!$B$4:$AH$128,MATCH($C1751,FixtureCode!$B$4:$B$128,0),MATCH("G"&amp;D1751&amp;"-T2",FixtureCode!$B$4:$AH$4,0)))))</f>
        <v>-</v>
      </c>
      <c r="G1751" s="12" t="str">
        <f>IF(C1751="-","-",IF(AND(ISNUMBER(Fixture!G1755),ISNUMBER(Fixture!I1755),Fixture!F1755&lt;&gt;"BYE",Fixture!J1755&lt;&gt;"BYE"),"Yes","-"))</f>
        <v>-</v>
      </c>
      <c r="H1751" s="9" t="str">
        <f>IF(G1751="-","-",IF(Fixture!G1755&gt;Fixture!I1755,Settings!$G$7,IF(Fixture!G1755=Fixture!I1755,Settings!$G$8,IF(Fixture!G1755&lt;Fixture!I1755,Settings!$G$9,"-"))))</f>
        <v>-</v>
      </c>
      <c r="I1751" s="13" t="str">
        <f>IF(G1751="-","-",IF(Fixture!I1755&gt;Fixture!G1755,Settings!$G$7,IF(Fixture!I1755=Fixture!G1755,Settings!$G$8,IF(Fixture!I1755&lt;Fixture!G1755,Settings!$G$9,"-"))))</f>
        <v>-</v>
      </c>
    </row>
    <row r="1752" spans="3:9" x14ac:dyDescent="0.25">
      <c r="C1752" s="12" t="str">
        <f t="shared" si="56"/>
        <v>-</v>
      </c>
      <c r="D1752" s="9" t="str">
        <f t="shared" si="57"/>
        <v>-</v>
      </c>
      <c r="E1752" s="9" t="str">
        <f>IF(C1752="-","-",IF(D1752=maxgameno+2,"blank row 2",IF(D1752=maxgameno+1,"blank row 1",INDEX(FixtureCode!$B$4:$AH$128,MATCH($C1752,FixtureCode!$B$4:$B$128,0),MATCH("G"&amp;D1752&amp;"-T1",FixtureCode!$B$4:$AH$4,0)))))</f>
        <v>-</v>
      </c>
      <c r="F1752" s="13" t="str">
        <f>IF(C1752="-","-",IF(D1752=maxgameno+2,"blank row 2",IF(D1752=maxgameno+1,"blank row 1",INDEX(FixtureCode!$B$4:$AH$128,MATCH($C1752,FixtureCode!$B$4:$B$128,0),MATCH("G"&amp;D1752&amp;"-T2",FixtureCode!$B$4:$AH$4,0)))))</f>
        <v>-</v>
      </c>
      <c r="G1752" s="12" t="str">
        <f>IF(C1752="-","-",IF(AND(ISNUMBER(Fixture!G1756),ISNUMBER(Fixture!I1756),Fixture!F1756&lt;&gt;"BYE",Fixture!J1756&lt;&gt;"BYE"),"Yes","-"))</f>
        <v>-</v>
      </c>
      <c r="H1752" s="9" t="str">
        <f>IF(G1752="-","-",IF(Fixture!G1756&gt;Fixture!I1756,Settings!$G$7,IF(Fixture!G1756=Fixture!I1756,Settings!$G$8,IF(Fixture!G1756&lt;Fixture!I1756,Settings!$G$9,"-"))))</f>
        <v>-</v>
      </c>
      <c r="I1752" s="13" t="str">
        <f>IF(G1752="-","-",IF(Fixture!I1756&gt;Fixture!G1756,Settings!$G$7,IF(Fixture!I1756=Fixture!G1756,Settings!$G$8,IF(Fixture!I1756&lt;Fixture!G1756,Settings!$G$9,"-"))))</f>
        <v>-</v>
      </c>
    </row>
    <row r="1753" spans="3:9" x14ac:dyDescent="0.25">
      <c r="C1753" s="12" t="str">
        <f t="shared" si="56"/>
        <v>-</v>
      </c>
      <c r="D1753" s="9" t="str">
        <f t="shared" si="57"/>
        <v>-</v>
      </c>
      <c r="E1753" s="9" t="str">
        <f>IF(C1753="-","-",IF(D1753=maxgameno+2,"blank row 2",IF(D1753=maxgameno+1,"blank row 1",INDEX(FixtureCode!$B$4:$AH$128,MATCH($C1753,FixtureCode!$B$4:$B$128,0),MATCH("G"&amp;D1753&amp;"-T1",FixtureCode!$B$4:$AH$4,0)))))</f>
        <v>-</v>
      </c>
      <c r="F1753" s="13" t="str">
        <f>IF(C1753="-","-",IF(D1753=maxgameno+2,"blank row 2",IF(D1753=maxgameno+1,"blank row 1",INDEX(FixtureCode!$B$4:$AH$128,MATCH($C1753,FixtureCode!$B$4:$B$128,0),MATCH("G"&amp;D1753&amp;"-T2",FixtureCode!$B$4:$AH$4,0)))))</f>
        <v>-</v>
      </c>
      <c r="G1753" s="12" t="str">
        <f>IF(C1753="-","-",IF(AND(ISNUMBER(Fixture!G1757),ISNUMBER(Fixture!I1757),Fixture!F1757&lt;&gt;"BYE",Fixture!J1757&lt;&gt;"BYE"),"Yes","-"))</f>
        <v>-</v>
      </c>
      <c r="H1753" s="9" t="str">
        <f>IF(G1753="-","-",IF(Fixture!G1757&gt;Fixture!I1757,Settings!$G$7,IF(Fixture!G1757=Fixture!I1757,Settings!$G$8,IF(Fixture!G1757&lt;Fixture!I1757,Settings!$G$9,"-"))))</f>
        <v>-</v>
      </c>
      <c r="I1753" s="13" t="str">
        <f>IF(G1753="-","-",IF(Fixture!I1757&gt;Fixture!G1757,Settings!$G$7,IF(Fixture!I1757=Fixture!G1757,Settings!$G$8,IF(Fixture!I1757&lt;Fixture!G1757,Settings!$G$9,"-"))))</f>
        <v>-</v>
      </c>
    </row>
    <row r="1754" spans="3:9" x14ac:dyDescent="0.25">
      <c r="C1754" s="12" t="str">
        <f t="shared" si="56"/>
        <v>-</v>
      </c>
      <c r="D1754" s="9" t="str">
        <f t="shared" si="57"/>
        <v>-</v>
      </c>
      <c r="E1754" s="9" t="str">
        <f>IF(C1754="-","-",IF(D1754=maxgameno+2,"blank row 2",IF(D1754=maxgameno+1,"blank row 1",INDEX(FixtureCode!$B$4:$AH$128,MATCH($C1754,FixtureCode!$B$4:$B$128,0),MATCH("G"&amp;D1754&amp;"-T1",FixtureCode!$B$4:$AH$4,0)))))</f>
        <v>-</v>
      </c>
      <c r="F1754" s="13" t="str">
        <f>IF(C1754="-","-",IF(D1754=maxgameno+2,"blank row 2",IF(D1754=maxgameno+1,"blank row 1",INDEX(FixtureCode!$B$4:$AH$128,MATCH($C1754,FixtureCode!$B$4:$B$128,0),MATCH("G"&amp;D1754&amp;"-T2",FixtureCode!$B$4:$AH$4,0)))))</f>
        <v>-</v>
      </c>
      <c r="G1754" s="12" t="str">
        <f>IF(C1754="-","-",IF(AND(ISNUMBER(Fixture!G1758),ISNUMBER(Fixture!I1758),Fixture!F1758&lt;&gt;"BYE",Fixture!J1758&lt;&gt;"BYE"),"Yes","-"))</f>
        <v>-</v>
      </c>
      <c r="H1754" s="9" t="str">
        <f>IF(G1754="-","-",IF(Fixture!G1758&gt;Fixture!I1758,Settings!$G$7,IF(Fixture!G1758=Fixture!I1758,Settings!$G$8,IF(Fixture!G1758&lt;Fixture!I1758,Settings!$G$9,"-"))))</f>
        <v>-</v>
      </c>
      <c r="I1754" s="13" t="str">
        <f>IF(G1754="-","-",IF(Fixture!I1758&gt;Fixture!G1758,Settings!$G$7,IF(Fixture!I1758=Fixture!G1758,Settings!$G$8,IF(Fixture!I1758&lt;Fixture!G1758,Settings!$G$9,"-"))))</f>
        <v>-</v>
      </c>
    </row>
    <row r="1755" spans="3:9" x14ac:dyDescent="0.25">
      <c r="C1755" s="12" t="str">
        <f t="shared" si="56"/>
        <v>-</v>
      </c>
      <c r="D1755" s="9" t="str">
        <f t="shared" si="57"/>
        <v>-</v>
      </c>
      <c r="E1755" s="9" t="str">
        <f>IF(C1755="-","-",IF(D1755=maxgameno+2,"blank row 2",IF(D1755=maxgameno+1,"blank row 1",INDEX(FixtureCode!$B$4:$AH$128,MATCH($C1755,FixtureCode!$B$4:$B$128,0),MATCH("G"&amp;D1755&amp;"-T1",FixtureCode!$B$4:$AH$4,0)))))</f>
        <v>-</v>
      </c>
      <c r="F1755" s="13" t="str">
        <f>IF(C1755="-","-",IF(D1755=maxgameno+2,"blank row 2",IF(D1755=maxgameno+1,"blank row 1",INDEX(FixtureCode!$B$4:$AH$128,MATCH($C1755,FixtureCode!$B$4:$B$128,0),MATCH("G"&amp;D1755&amp;"-T2",FixtureCode!$B$4:$AH$4,0)))))</f>
        <v>-</v>
      </c>
      <c r="G1755" s="12" t="str">
        <f>IF(C1755="-","-",IF(AND(ISNUMBER(Fixture!G1759),ISNUMBER(Fixture!I1759),Fixture!F1759&lt;&gt;"BYE",Fixture!J1759&lt;&gt;"BYE"),"Yes","-"))</f>
        <v>-</v>
      </c>
      <c r="H1755" s="9" t="str">
        <f>IF(G1755="-","-",IF(Fixture!G1759&gt;Fixture!I1759,Settings!$G$7,IF(Fixture!G1759=Fixture!I1759,Settings!$G$8,IF(Fixture!G1759&lt;Fixture!I1759,Settings!$G$9,"-"))))</f>
        <v>-</v>
      </c>
      <c r="I1755" s="13" t="str">
        <f>IF(G1755="-","-",IF(Fixture!I1759&gt;Fixture!G1759,Settings!$G$7,IF(Fixture!I1759=Fixture!G1759,Settings!$G$8,IF(Fixture!I1759&lt;Fixture!G1759,Settings!$G$9,"-"))))</f>
        <v>-</v>
      </c>
    </row>
    <row r="1756" spans="3:9" x14ac:dyDescent="0.25">
      <c r="C1756" s="12" t="str">
        <f t="shared" si="56"/>
        <v>-</v>
      </c>
      <c r="D1756" s="9" t="str">
        <f t="shared" si="57"/>
        <v>-</v>
      </c>
      <c r="E1756" s="9" t="str">
        <f>IF(C1756="-","-",IF(D1756=maxgameno+2,"blank row 2",IF(D1756=maxgameno+1,"blank row 1",INDEX(FixtureCode!$B$4:$AH$128,MATCH($C1756,FixtureCode!$B$4:$B$128,0),MATCH("G"&amp;D1756&amp;"-T1",FixtureCode!$B$4:$AH$4,0)))))</f>
        <v>-</v>
      </c>
      <c r="F1756" s="13" t="str">
        <f>IF(C1756="-","-",IF(D1756=maxgameno+2,"blank row 2",IF(D1756=maxgameno+1,"blank row 1",INDEX(FixtureCode!$B$4:$AH$128,MATCH($C1756,FixtureCode!$B$4:$B$128,0),MATCH("G"&amp;D1756&amp;"-T2",FixtureCode!$B$4:$AH$4,0)))))</f>
        <v>-</v>
      </c>
      <c r="G1756" s="12" t="str">
        <f>IF(C1756="-","-",IF(AND(ISNUMBER(Fixture!G1760),ISNUMBER(Fixture!I1760),Fixture!F1760&lt;&gt;"BYE",Fixture!J1760&lt;&gt;"BYE"),"Yes","-"))</f>
        <v>-</v>
      </c>
      <c r="H1756" s="9" t="str">
        <f>IF(G1756="-","-",IF(Fixture!G1760&gt;Fixture!I1760,Settings!$G$7,IF(Fixture!G1760=Fixture!I1760,Settings!$G$8,IF(Fixture!G1760&lt;Fixture!I1760,Settings!$G$9,"-"))))</f>
        <v>-</v>
      </c>
      <c r="I1756" s="13" t="str">
        <f>IF(G1756="-","-",IF(Fixture!I1760&gt;Fixture!G1760,Settings!$G$7,IF(Fixture!I1760=Fixture!G1760,Settings!$G$8,IF(Fixture!I1760&lt;Fixture!G1760,Settings!$G$9,"-"))))</f>
        <v>-</v>
      </c>
    </row>
    <row r="1757" spans="3:9" x14ac:dyDescent="0.25">
      <c r="C1757" s="12" t="str">
        <f t="shared" si="56"/>
        <v>-</v>
      </c>
      <c r="D1757" s="9" t="str">
        <f t="shared" si="57"/>
        <v>-</v>
      </c>
      <c r="E1757" s="9" t="str">
        <f>IF(C1757="-","-",IF(D1757=maxgameno+2,"blank row 2",IF(D1757=maxgameno+1,"blank row 1",INDEX(FixtureCode!$B$4:$AH$128,MATCH($C1757,FixtureCode!$B$4:$B$128,0),MATCH("G"&amp;D1757&amp;"-T1",FixtureCode!$B$4:$AH$4,0)))))</f>
        <v>-</v>
      </c>
      <c r="F1757" s="13" t="str">
        <f>IF(C1757="-","-",IF(D1757=maxgameno+2,"blank row 2",IF(D1757=maxgameno+1,"blank row 1",INDEX(FixtureCode!$B$4:$AH$128,MATCH($C1757,FixtureCode!$B$4:$B$128,0),MATCH("G"&amp;D1757&amp;"-T2",FixtureCode!$B$4:$AH$4,0)))))</f>
        <v>-</v>
      </c>
      <c r="G1757" s="12" t="str">
        <f>IF(C1757="-","-",IF(AND(ISNUMBER(Fixture!G1761),ISNUMBER(Fixture!I1761),Fixture!F1761&lt;&gt;"BYE",Fixture!J1761&lt;&gt;"BYE"),"Yes","-"))</f>
        <v>-</v>
      </c>
      <c r="H1757" s="9" t="str">
        <f>IF(G1757="-","-",IF(Fixture!G1761&gt;Fixture!I1761,Settings!$G$7,IF(Fixture!G1761=Fixture!I1761,Settings!$G$8,IF(Fixture!G1761&lt;Fixture!I1761,Settings!$G$9,"-"))))</f>
        <v>-</v>
      </c>
      <c r="I1757" s="13" t="str">
        <f>IF(G1757="-","-",IF(Fixture!I1761&gt;Fixture!G1761,Settings!$G$7,IF(Fixture!I1761=Fixture!G1761,Settings!$G$8,IF(Fixture!I1761&lt;Fixture!G1761,Settings!$G$9,"-"))))</f>
        <v>-</v>
      </c>
    </row>
    <row r="1758" spans="3:9" x14ac:dyDescent="0.25">
      <c r="C1758" s="12" t="str">
        <f t="shared" si="56"/>
        <v>-</v>
      </c>
      <c r="D1758" s="9" t="str">
        <f t="shared" si="57"/>
        <v>-</v>
      </c>
      <c r="E1758" s="9" t="str">
        <f>IF(C1758="-","-",IF(D1758=maxgameno+2,"blank row 2",IF(D1758=maxgameno+1,"blank row 1",INDEX(FixtureCode!$B$4:$AH$128,MATCH($C1758,FixtureCode!$B$4:$B$128,0),MATCH("G"&amp;D1758&amp;"-T1",FixtureCode!$B$4:$AH$4,0)))))</f>
        <v>-</v>
      </c>
      <c r="F1758" s="13" t="str">
        <f>IF(C1758="-","-",IF(D1758=maxgameno+2,"blank row 2",IF(D1758=maxgameno+1,"blank row 1",INDEX(FixtureCode!$B$4:$AH$128,MATCH($C1758,FixtureCode!$B$4:$B$128,0),MATCH("G"&amp;D1758&amp;"-T2",FixtureCode!$B$4:$AH$4,0)))))</f>
        <v>-</v>
      </c>
      <c r="G1758" s="12" t="str">
        <f>IF(C1758="-","-",IF(AND(ISNUMBER(Fixture!G1762),ISNUMBER(Fixture!I1762),Fixture!F1762&lt;&gt;"BYE",Fixture!J1762&lt;&gt;"BYE"),"Yes","-"))</f>
        <v>-</v>
      </c>
      <c r="H1758" s="9" t="str">
        <f>IF(G1758="-","-",IF(Fixture!G1762&gt;Fixture!I1762,Settings!$G$7,IF(Fixture!G1762=Fixture!I1762,Settings!$G$8,IF(Fixture!G1762&lt;Fixture!I1762,Settings!$G$9,"-"))))</f>
        <v>-</v>
      </c>
      <c r="I1758" s="13" t="str">
        <f>IF(G1758="-","-",IF(Fixture!I1762&gt;Fixture!G1762,Settings!$G$7,IF(Fixture!I1762=Fixture!G1762,Settings!$G$8,IF(Fixture!I1762&lt;Fixture!G1762,Settings!$G$9,"-"))))</f>
        <v>-</v>
      </c>
    </row>
    <row r="1759" spans="3:9" x14ac:dyDescent="0.25">
      <c r="C1759" s="12" t="str">
        <f t="shared" si="56"/>
        <v>-</v>
      </c>
      <c r="D1759" s="9" t="str">
        <f t="shared" si="57"/>
        <v>-</v>
      </c>
      <c r="E1759" s="9" t="str">
        <f>IF(C1759="-","-",IF(D1759=maxgameno+2,"blank row 2",IF(D1759=maxgameno+1,"blank row 1",INDEX(FixtureCode!$B$4:$AH$128,MATCH($C1759,FixtureCode!$B$4:$B$128,0),MATCH("G"&amp;D1759&amp;"-T1",FixtureCode!$B$4:$AH$4,0)))))</f>
        <v>-</v>
      </c>
      <c r="F1759" s="13" t="str">
        <f>IF(C1759="-","-",IF(D1759=maxgameno+2,"blank row 2",IF(D1759=maxgameno+1,"blank row 1",INDEX(FixtureCode!$B$4:$AH$128,MATCH($C1759,FixtureCode!$B$4:$B$128,0),MATCH("G"&amp;D1759&amp;"-T2",FixtureCode!$B$4:$AH$4,0)))))</f>
        <v>-</v>
      </c>
      <c r="G1759" s="12" t="str">
        <f>IF(C1759="-","-",IF(AND(ISNUMBER(Fixture!G1763),ISNUMBER(Fixture!I1763),Fixture!F1763&lt;&gt;"BYE",Fixture!J1763&lt;&gt;"BYE"),"Yes","-"))</f>
        <v>-</v>
      </c>
      <c r="H1759" s="9" t="str">
        <f>IF(G1759="-","-",IF(Fixture!G1763&gt;Fixture!I1763,Settings!$G$7,IF(Fixture!G1763=Fixture!I1763,Settings!$G$8,IF(Fixture!G1763&lt;Fixture!I1763,Settings!$G$9,"-"))))</f>
        <v>-</v>
      </c>
      <c r="I1759" s="13" t="str">
        <f>IF(G1759="-","-",IF(Fixture!I1763&gt;Fixture!G1763,Settings!$G$7,IF(Fixture!I1763=Fixture!G1763,Settings!$G$8,IF(Fixture!I1763&lt;Fixture!G1763,Settings!$G$9,"-"))))</f>
        <v>-</v>
      </c>
    </row>
    <row r="1760" spans="3:9" x14ac:dyDescent="0.25">
      <c r="C1760" s="12" t="str">
        <f t="shared" si="56"/>
        <v>-</v>
      </c>
      <c r="D1760" s="9" t="str">
        <f t="shared" si="57"/>
        <v>-</v>
      </c>
      <c r="E1760" s="9" t="str">
        <f>IF(C1760="-","-",IF(D1760=maxgameno+2,"blank row 2",IF(D1760=maxgameno+1,"blank row 1",INDEX(FixtureCode!$B$4:$AH$128,MATCH($C1760,FixtureCode!$B$4:$B$128,0),MATCH("G"&amp;D1760&amp;"-T1",FixtureCode!$B$4:$AH$4,0)))))</f>
        <v>-</v>
      </c>
      <c r="F1760" s="13" t="str">
        <f>IF(C1760="-","-",IF(D1760=maxgameno+2,"blank row 2",IF(D1760=maxgameno+1,"blank row 1",INDEX(FixtureCode!$B$4:$AH$128,MATCH($C1760,FixtureCode!$B$4:$B$128,0),MATCH("G"&amp;D1760&amp;"-T2",FixtureCode!$B$4:$AH$4,0)))))</f>
        <v>-</v>
      </c>
      <c r="G1760" s="12" t="str">
        <f>IF(C1760="-","-",IF(AND(ISNUMBER(Fixture!G1764),ISNUMBER(Fixture!I1764),Fixture!F1764&lt;&gt;"BYE",Fixture!J1764&lt;&gt;"BYE"),"Yes","-"))</f>
        <v>-</v>
      </c>
      <c r="H1760" s="9" t="str">
        <f>IF(G1760="-","-",IF(Fixture!G1764&gt;Fixture!I1764,Settings!$G$7,IF(Fixture!G1764=Fixture!I1764,Settings!$G$8,IF(Fixture!G1764&lt;Fixture!I1764,Settings!$G$9,"-"))))</f>
        <v>-</v>
      </c>
      <c r="I1760" s="13" t="str">
        <f>IF(G1760="-","-",IF(Fixture!I1764&gt;Fixture!G1764,Settings!$G$7,IF(Fixture!I1764=Fixture!G1764,Settings!$G$8,IF(Fixture!I1764&lt;Fixture!G1764,Settings!$G$9,"-"))))</f>
        <v>-</v>
      </c>
    </row>
    <row r="1761" spans="3:9" x14ac:dyDescent="0.25">
      <c r="C1761" s="12" t="str">
        <f t="shared" si="56"/>
        <v>-</v>
      </c>
      <c r="D1761" s="9" t="str">
        <f t="shared" si="57"/>
        <v>-</v>
      </c>
      <c r="E1761" s="9" t="str">
        <f>IF(C1761="-","-",IF(D1761=maxgameno+2,"blank row 2",IF(D1761=maxgameno+1,"blank row 1",INDEX(FixtureCode!$B$4:$AH$128,MATCH($C1761,FixtureCode!$B$4:$B$128,0),MATCH("G"&amp;D1761&amp;"-T1",FixtureCode!$B$4:$AH$4,0)))))</f>
        <v>-</v>
      </c>
      <c r="F1761" s="13" t="str">
        <f>IF(C1761="-","-",IF(D1761=maxgameno+2,"blank row 2",IF(D1761=maxgameno+1,"blank row 1",INDEX(FixtureCode!$B$4:$AH$128,MATCH($C1761,FixtureCode!$B$4:$B$128,0),MATCH("G"&amp;D1761&amp;"-T2",FixtureCode!$B$4:$AH$4,0)))))</f>
        <v>-</v>
      </c>
      <c r="G1761" s="12" t="str">
        <f>IF(C1761="-","-",IF(AND(ISNUMBER(Fixture!G1765),ISNUMBER(Fixture!I1765),Fixture!F1765&lt;&gt;"BYE",Fixture!J1765&lt;&gt;"BYE"),"Yes","-"))</f>
        <v>-</v>
      </c>
      <c r="H1761" s="9" t="str">
        <f>IF(G1761="-","-",IF(Fixture!G1765&gt;Fixture!I1765,Settings!$G$7,IF(Fixture!G1765=Fixture!I1765,Settings!$G$8,IF(Fixture!G1765&lt;Fixture!I1765,Settings!$G$9,"-"))))</f>
        <v>-</v>
      </c>
      <c r="I1761" s="13" t="str">
        <f>IF(G1761="-","-",IF(Fixture!I1765&gt;Fixture!G1765,Settings!$G$7,IF(Fixture!I1765=Fixture!G1765,Settings!$G$8,IF(Fixture!I1765&lt;Fixture!G1765,Settings!$G$9,"-"))))</f>
        <v>-</v>
      </c>
    </row>
    <row r="1762" spans="3:9" x14ac:dyDescent="0.25">
      <c r="C1762" s="12" t="str">
        <f t="shared" si="56"/>
        <v>-</v>
      </c>
      <c r="D1762" s="9" t="str">
        <f t="shared" si="57"/>
        <v>-</v>
      </c>
      <c r="E1762" s="9" t="str">
        <f>IF(C1762="-","-",IF(D1762=maxgameno+2,"blank row 2",IF(D1762=maxgameno+1,"blank row 1",INDEX(FixtureCode!$B$4:$AH$128,MATCH($C1762,FixtureCode!$B$4:$B$128,0),MATCH("G"&amp;D1762&amp;"-T1",FixtureCode!$B$4:$AH$4,0)))))</f>
        <v>-</v>
      </c>
      <c r="F1762" s="13" t="str">
        <f>IF(C1762="-","-",IF(D1762=maxgameno+2,"blank row 2",IF(D1762=maxgameno+1,"blank row 1",INDEX(FixtureCode!$B$4:$AH$128,MATCH($C1762,FixtureCode!$B$4:$B$128,0),MATCH("G"&amp;D1762&amp;"-T2",FixtureCode!$B$4:$AH$4,0)))))</f>
        <v>-</v>
      </c>
      <c r="G1762" s="12" t="str">
        <f>IF(C1762="-","-",IF(AND(ISNUMBER(Fixture!G1766),ISNUMBER(Fixture!I1766),Fixture!F1766&lt;&gt;"BYE",Fixture!J1766&lt;&gt;"BYE"),"Yes","-"))</f>
        <v>-</v>
      </c>
      <c r="H1762" s="9" t="str">
        <f>IF(G1762="-","-",IF(Fixture!G1766&gt;Fixture!I1766,Settings!$G$7,IF(Fixture!G1766=Fixture!I1766,Settings!$G$8,IF(Fixture!G1766&lt;Fixture!I1766,Settings!$G$9,"-"))))</f>
        <v>-</v>
      </c>
      <c r="I1762" s="13" t="str">
        <f>IF(G1762="-","-",IF(Fixture!I1766&gt;Fixture!G1766,Settings!$G$7,IF(Fixture!I1766=Fixture!G1766,Settings!$G$8,IF(Fixture!I1766&lt;Fixture!G1766,Settings!$G$9,"-"))))</f>
        <v>-</v>
      </c>
    </row>
    <row r="1763" spans="3:9" x14ac:dyDescent="0.25">
      <c r="C1763" s="12" t="str">
        <f t="shared" si="56"/>
        <v>-</v>
      </c>
      <c r="D1763" s="9" t="str">
        <f t="shared" si="57"/>
        <v>-</v>
      </c>
      <c r="E1763" s="9" t="str">
        <f>IF(C1763="-","-",IF(D1763=maxgameno+2,"blank row 2",IF(D1763=maxgameno+1,"blank row 1",INDEX(FixtureCode!$B$4:$AH$128,MATCH($C1763,FixtureCode!$B$4:$B$128,0),MATCH("G"&amp;D1763&amp;"-T1",FixtureCode!$B$4:$AH$4,0)))))</f>
        <v>-</v>
      </c>
      <c r="F1763" s="13" t="str">
        <f>IF(C1763="-","-",IF(D1763=maxgameno+2,"blank row 2",IF(D1763=maxgameno+1,"blank row 1",INDEX(FixtureCode!$B$4:$AH$128,MATCH($C1763,FixtureCode!$B$4:$B$128,0),MATCH("G"&amp;D1763&amp;"-T2",FixtureCode!$B$4:$AH$4,0)))))</f>
        <v>-</v>
      </c>
      <c r="G1763" s="12" t="str">
        <f>IF(C1763="-","-",IF(AND(ISNUMBER(Fixture!G1767),ISNUMBER(Fixture!I1767),Fixture!F1767&lt;&gt;"BYE",Fixture!J1767&lt;&gt;"BYE"),"Yes","-"))</f>
        <v>-</v>
      </c>
      <c r="H1763" s="9" t="str">
        <f>IF(G1763="-","-",IF(Fixture!G1767&gt;Fixture!I1767,Settings!$G$7,IF(Fixture!G1767=Fixture!I1767,Settings!$G$8,IF(Fixture!G1767&lt;Fixture!I1767,Settings!$G$9,"-"))))</f>
        <v>-</v>
      </c>
      <c r="I1763" s="13" t="str">
        <f>IF(G1763="-","-",IF(Fixture!I1767&gt;Fixture!G1767,Settings!$G$7,IF(Fixture!I1767=Fixture!G1767,Settings!$G$8,IF(Fixture!I1767&lt;Fixture!G1767,Settings!$G$9,"-"))))</f>
        <v>-</v>
      </c>
    </row>
    <row r="1764" spans="3:9" x14ac:dyDescent="0.25">
      <c r="C1764" s="12" t="str">
        <f t="shared" si="56"/>
        <v>-</v>
      </c>
      <c r="D1764" s="9" t="str">
        <f t="shared" si="57"/>
        <v>-</v>
      </c>
      <c r="E1764" s="9" t="str">
        <f>IF(C1764="-","-",IF(D1764=maxgameno+2,"blank row 2",IF(D1764=maxgameno+1,"blank row 1",INDEX(FixtureCode!$B$4:$AH$128,MATCH($C1764,FixtureCode!$B$4:$B$128,0),MATCH("G"&amp;D1764&amp;"-T1",FixtureCode!$B$4:$AH$4,0)))))</f>
        <v>-</v>
      </c>
      <c r="F1764" s="13" t="str">
        <f>IF(C1764="-","-",IF(D1764=maxgameno+2,"blank row 2",IF(D1764=maxgameno+1,"blank row 1",INDEX(FixtureCode!$B$4:$AH$128,MATCH($C1764,FixtureCode!$B$4:$B$128,0),MATCH("G"&amp;D1764&amp;"-T2",FixtureCode!$B$4:$AH$4,0)))))</f>
        <v>-</v>
      </c>
      <c r="G1764" s="12" t="str">
        <f>IF(C1764="-","-",IF(AND(ISNUMBER(Fixture!G1768),ISNUMBER(Fixture!I1768),Fixture!F1768&lt;&gt;"BYE",Fixture!J1768&lt;&gt;"BYE"),"Yes","-"))</f>
        <v>-</v>
      </c>
      <c r="H1764" s="9" t="str">
        <f>IF(G1764="-","-",IF(Fixture!G1768&gt;Fixture!I1768,Settings!$G$7,IF(Fixture!G1768=Fixture!I1768,Settings!$G$8,IF(Fixture!G1768&lt;Fixture!I1768,Settings!$G$9,"-"))))</f>
        <v>-</v>
      </c>
      <c r="I1764" s="13" t="str">
        <f>IF(G1764="-","-",IF(Fixture!I1768&gt;Fixture!G1768,Settings!$G$7,IF(Fixture!I1768=Fixture!G1768,Settings!$G$8,IF(Fixture!I1768&lt;Fixture!G1768,Settings!$G$9,"-"))))</f>
        <v>-</v>
      </c>
    </row>
    <row r="1765" spans="3:9" x14ac:dyDescent="0.25">
      <c r="C1765" s="12" t="str">
        <f t="shared" si="56"/>
        <v>-</v>
      </c>
      <c r="D1765" s="9" t="str">
        <f t="shared" si="57"/>
        <v>-</v>
      </c>
      <c r="E1765" s="9" t="str">
        <f>IF(C1765="-","-",IF(D1765=maxgameno+2,"blank row 2",IF(D1765=maxgameno+1,"blank row 1",INDEX(FixtureCode!$B$4:$AH$128,MATCH($C1765,FixtureCode!$B$4:$B$128,0),MATCH("G"&amp;D1765&amp;"-T1",FixtureCode!$B$4:$AH$4,0)))))</f>
        <v>-</v>
      </c>
      <c r="F1765" s="13" t="str">
        <f>IF(C1765="-","-",IF(D1765=maxgameno+2,"blank row 2",IF(D1765=maxgameno+1,"blank row 1",INDEX(FixtureCode!$B$4:$AH$128,MATCH($C1765,FixtureCode!$B$4:$B$128,0),MATCH("G"&amp;D1765&amp;"-T2",FixtureCode!$B$4:$AH$4,0)))))</f>
        <v>-</v>
      </c>
      <c r="G1765" s="12" t="str">
        <f>IF(C1765="-","-",IF(AND(ISNUMBER(Fixture!G1769),ISNUMBER(Fixture!I1769),Fixture!F1769&lt;&gt;"BYE",Fixture!J1769&lt;&gt;"BYE"),"Yes","-"))</f>
        <v>-</v>
      </c>
      <c r="H1765" s="9" t="str">
        <f>IF(G1765="-","-",IF(Fixture!G1769&gt;Fixture!I1769,Settings!$G$7,IF(Fixture!G1769=Fixture!I1769,Settings!$G$8,IF(Fixture!G1769&lt;Fixture!I1769,Settings!$G$9,"-"))))</f>
        <v>-</v>
      </c>
      <c r="I1765" s="13" t="str">
        <f>IF(G1765="-","-",IF(Fixture!I1769&gt;Fixture!G1769,Settings!$G$7,IF(Fixture!I1769=Fixture!G1769,Settings!$G$8,IF(Fixture!I1769&lt;Fixture!G1769,Settings!$G$9,"-"))))</f>
        <v>-</v>
      </c>
    </row>
    <row r="1766" spans="3:9" x14ac:dyDescent="0.25">
      <c r="C1766" s="12" t="str">
        <f t="shared" si="56"/>
        <v>-</v>
      </c>
      <c r="D1766" s="9" t="str">
        <f t="shared" si="57"/>
        <v>-</v>
      </c>
      <c r="E1766" s="9" t="str">
        <f>IF(C1766="-","-",IF(D1766=maxgameno+2,"blank row 2",IF(D1766=maxgameno+1,"blank row 1",INDEX(FixtureCode!$B$4:$AH$128,MATCH($C1766,FixtureCode!$B$4:$B$128,0),MATCH("G"&amp;D1766&amp;"-T1",FixtureCode!$B$4:$AH$4,0)))))</f>
        <v>-</v>
      </c>
      <c r="F1766" s="13" t="str">
        <f>IF(C1766="-","-",IF(D1766=maxgameno+2,"blank row 2",IF(D1766=maxgameno+1,"blank row 1",INDEX(FixtureCode!$B$4:$AH$128,MATCH($C1766,FixtureCode!$B$4:$B$128,0),MATCH("G"&amp;D1766&amp;"-T2",FixtureCode!$B$4:$AH$4,0)))))</f>
        <v>-</v>
      </c>
      <c r="G1766" s="12" t="str">
        <f>IF(C1766="-","-",IF(AND(ISNUMBER(Fixture!G1770),ISNUMBER(Fixture!I1770),Fixture!F1770&lt;&gt;"BYE",Fixture!J1770&lt;&gt;"BYE"),"Yes","-"))</f>
        <v>-</v>
      </c>
      <c r="H1766" s="9" t="str">
        <f>IF(G1766="-","-",IF(Fixture!G1770&gt;Fixture!I1770,Settings!$G$7,IF(Fixture!G1770=Fixture!I1770,Settings!$G$8,IF(Fixture!G1770&lt;Fixture!I1770,Settings!$G$9,"-"))))</f>
        <v>-</v>
      </c>
      <c r="I1766" s="13" t="str">
        <f>IF(G1766="-","-",IF(Fixture!I1770&gt;Fixture!G1770,Settings!$G$7,IF(Fixture!I1770=Fixture!G1770,Settings!$G$8,IF(Fixture!I1770&lt;Fixture!G1770,Settings!$G$9,"-"))))</f>
        <v>-</v>
      </c>
    </row>
    <row r="1767" spans="3:9" x14ac:dyDescent="0.25">
      <c r="C1767" s="12" t="str">
        <f t="shared" si="56"/>
        <v>-</v>
      </c>
      <c r="D1767" s="9" t="str">
        <f t="shared" si="57"/>
        <v>-</v>
      </c>
      <c r="E1767" s="9" t="str">
        <f>IF(C1767="-","-",IF(D1767=maxgameno+2,"blank row 2",IF(D1767=maxgameno+1,"blank row 1",INDEX(FixtureCode!$B$4:$AH$128,MATCH($C1767,FixtureCode!$B$4:$B$128,0),MATCH("G"&amp;D1767&amp;"-T1",FixtureCode!$B$4:$AH$4,0)))))</f>
        <v>-</v>
      </c>
      <c r="F1767" s="13" t="str">
        <f>IF(C1767="-","-",IF(D1767=maxgameno+2,"blank row 2",IF(D1767=maxgameno+1,"blank row 1",INDEX(FixtureCode!$B$4:$AH$128,MATCH($C1767,FixtureCode!$B$4:$B$128,0),MATCH("G"&amp;D1767&amp;"-T2",FixtureCode!$B$4:$AH$4,0)))))</f>
        <v>-</v>
      </c>
      <c r="G1767" s="12" t="str">
        <f>IF(C1767="-","-",IF(AND(ISNUMBER(Fixture!G1771),ISNUMBER(Fixture!I1771),Fixture!F1771&lt;&gt;"BYE",Fixture!J1771&lt;&gt;"BYE"),"Yes","-"))</f>
        <v>-</v>
      </c>
      <c r="H1767" s="9" t="str">
        <f>IF(G1767="-","-",IF(Fixture!G1771&gt;Fixture!I1771,Settings!$G$7,IF(Fixture!G1771=Fixture!I1771,Settings!$G$8,IF(Fixture!G1771&lt;Fixture!I1771,Settings!$G$9,"-"))))</f>
        <v>-</v>
      </c>
      <c r="I1767" s="13" t="str">
        <f>IF(G1767="-","-",IF(Fixture!I1771&gt;Fixture!G1771,Settings!$G$7,IF(Fixture!I1771=Fixture!G1771,Settings!$G$8,IF(Fixture!I1771&lt;Fixture!G1771,Settings!$G$9,"-"))))</f>
        <v>-</v>
      </c>
    </row>
    <row r="1768" spans="3:9" x14ac:dyDescent="0.25">
      <c r="C1768" s="12" t="str">
        <f t="shared" si="56"/>
        <v>-</v>
      </c>
      <c r="D1768" s="9" t="str">
        <f t="shared" si="57"/>
        <v>-</v>
      </c>
      <c r="E1768" s="9" t="str">
        <f>IF(C1768="-","-",IF(D1768=maxgameno+2,"blank row 2",IF(D1768=maxgameno+1,"blank row 1",INDEX(FixtureCode!$B$4:$AH$128,MATCH($C1768,FixtureCode!$B$4:$B$128,0),MATCH("G"&amp;D1768&amp;"-T1",FixtureCode!$B$4:$AH$4,0)))))</f>
        <v>-</v>
      </c>
      <c r="F1768" s="13" t="str">
        <f>IF(C1768="-","-",IF(D1768=maxgameno+2,"blank row 2",IF(D1768=maxgameno+1,"blank row 1",INDEX(FixtureCode!$B$4:$AH$128,MATCH($C1768,FixtureCode!$B$4:$B$128,0),MATCH("G"&amp;D1768&amp;"-T2",FixtureCode!$B$4:$AH$4,0)))))</f>
        <v>-</v>
      </c>
      <c r="G1768" s="12" t="str">
        <f>IF(C1768="-","-",IF(AND(ISNUMBER(Fixture!G1772),ISNUMBER(Fixture!I1772),Fixture!F1772&lt;&gt;"BYE",Fixture!J1772&lt;&gt;"BYE"),"Yes","-"))</f>
        <v>-</v>
      </c>
      <c r="H1768" s="9" t="str">
        <f>IF(G1768="-","-",IF(Fixture!G1772&gt;Fixture!I1772,Settings!$G$7,IF(Fixture!G1772=Fixture!I1772,Settings!$G$8,IF(Fixture!G1772&lt;Fixture!I1772,Settings!$G$9,"-"))))</f>
        <v>-</v>
      </c>
      <c r="I1768" s="13" t="str">
        <f>IF(G1768="-","-",IF(Fixture!I1772&gt;Fixture!G1772,Settings!$G$7,IF(Fixture!I1772=Fixture!G1772,Settings!$G$8,IF(Fixture!I1772&lt;Fixture!G1772,Settings!$G$9,"-"))))</f>
        <v>-</v>
      </c>
    </row>
    <row r="1769" spans="3:9" x14ac:dyDescent="0.25">
      <c r="C1769" s="12" t="str">
        <f t="shared" si="56"/>
        <v>-</v>
      </c>
      <c r="D1769" s="9" t="str">
        <f t="shared" si="57"/>
        <v>-</v>
      </c>
      <c r="E1769" s="9" t="str">
        <f>IF(C1769="-","-",IF(D1769=maxgameno+2,"blank row 2",IF(D1769=maxgameno+1,"blank row 1",INDEX(FixtureCode!$B$4:$AH$128,MATCH($C1769,FixtureCode!$B$4:$B$128,0),MATCH("G"&amp;D1769&amp;"-T1",FixtureCode!$B$4:$AH$4,0)))))</f>
        <v>-</v>
      </c>
      <c r="F1769" s="13" t="str">
        <f>IF(C1769="-","-",IF(D1769=maxgameno+2,"blank row 2",IF(D1769=maxgameno+1,"blank row 1",INDEX(FixtureCode!$B$4:$AH$128,MATCH($C1769,FixtureCode!$B$4:$B$128,0),MATCH("G"&amp;D1769&amp;"-T2",FixtureCode!$B$4:$AH$4,0)))))</f>
        <v>-</v>
      </c>
      <c r="G1769" s="12" t="str">
        <f>IF(C1769="-","-",IF(AND(ISNUMBER(Fixture!G1773),ISNUMBER(Fixture!I1773),Fixture!F1773&lt;&gt;"BYE",Fixture!J1773&lt;&gt;"BYE"),"Yes","-"))</f>
        <v>-</v>
      </c>
      <c r="H1769" s="9" t="str">
        <f>IF(G1769="-","-",IF(Fixture!G1773&gt;Fixture!I1773,Settings!$G$7,IF(Fixture!G1773=Fixture!I1773,Settings!$G$8,IF(Fixture!G1773&lt;Fixture!I1773,Settings!$G$9,"-"))))</f>
        <v>-</v>
      </c>
      <c r="I1769" s="13" t="str">
        <f>IF(G1769="-","-",IF(Fixture!I1773&gt;Fixture!G1773,Settings!$G$7,IF(Fixture!I1773=Fixture!G1773,Settings!$G$8,IF(Fixture!I1773&lt;Fixture!G1773,Settings!$G$9,"-"))))</f>
        <v>-</v>
      </c>
    </row>
    <row r="1770" spans="3:9" x14ac:dyDescent="0.25">
      <c r="C1770" s="12" t="str">
        <f t="shared" si="56"/>
        <v>-</v>
      </c>
      <c r="D1770" s="9" t="str">
        <f t="shared" si="57"/>
        <v>-</v>
      </c>
      <c r="E1770" s="9" t="str">
        <f>IF(C1770="-","-",IF(D1770=maxgameno+2,"blank row 2",IF(D1770=maxgameno+1,"blank row 1",INDEX(FixtureCode!$B$4:$AH$128,MATCH($C1770,FixtureCode!$B$4:$B$128,0),MATCH("G"&amp;D1770&amp;"-T1",FixtureCode!$B$4:$AH$4,0)))))</f>
        <v>-</v>
      </c>
      <c r="F1770" s="13" t="str">
        <f>IF(C1770="-","-",IF(D1770=maxgameno+2,"blank row 2",IF(D1770=maxgameno+1,"blank row 1",INDEX(FixtureCode!$B$4:$AH$128,MATCH($C1770,FixtureCode!$B$4:$B$128,0),MATCH("G"&amp;D1770&amp;"-T2",FixtureCode!$B$4:$AH$4,0)))))</f>
        <v>-</v>
      </c>
      <c r="G1770" s="12" t="str">
        <f>IF(C1770="-","-",IF(AND(ISNUMBER(Fixture!G1774),ISNUMBER(Fixture!I1774),Fixture!F1774&lt;&gt;"BYE",Fixture!J1774&lt;&gt;"BYE"),"Yes","-"))</f>
        <v>-</v>
      </c>
      <c r="H1770" s="9" t="str">
        <f>IF(G1770="-","-",IF(Fixture!G1774&gt;Fixture!I1774,Settings!$G$7,IF(Fixture!G1774=Fixture!I1774,Settings!$G$8,IF(Fixture!G1774&lt;Fixture!I1774,Settings!$G$9,"-"))))</f>
        <v>-</v>
      </c>
      <c r="I1770" s="13" t="str">
        <f>IF(G1770="-","-",IF(Fixture!I1774&gt;Fixture!G1774,Settings!$G$7,IF(Fixture!I1774=Fixture!G1774,Settings!$G$8,IF(Fixture!I1774&lt;Fixture!G1774,Settings!$G$9,"-"))))</f>
        <v>-</v>
      </c>
    </row>
    <row r="1771" spans="3:9" x14ac:dyDescent="0.25">
      <c r="C1771" s="12" t="str">
        <f t="shared" si="56"/>
        <v>-</v>
      </c>
      <c r="D1771" s="9" t="str">
        <f t="shared" si="57"/>
        <v>-</v>
      </c>
      <c r="E1771" s="9" t="str">
        <f>IF(C1771="-","-",IF(D1771=maxgameno+2,"blank row 2",IF(D1771=maxgameno+1,"blank row 1",INDEX(FixtureCode!$B$4:$AH$128,MATCH($C1771,FixtureCode!$B$4:$B$128,0),MATCH("G"&amp;D1771&amp;"-T1",FixtureCode!$B$4:$AH$4,0)))))</f>
        <v>-</v>
      </c>
      <c r="F1771" s="13" t="str">
        <f>IF(C1771="-","-",IF(D1771=maxgameno+2,"blank row 2",IF(D1771=maxgameno+1,"blank row 1",INDEX(FixtureCode!$B$4:$AH$128,MATCH($C1771,FixtureCode!$B$4:$B$128,0),MATCH("G"&amp;D1771&amp;"-T2",FixtureCode!$B$4:$AH$4,0)))))</f>
        <v>-</v>
      </c>
      <c r="G1771" s="12" t="str">
        <f>IF(C1771="-","-",IF(AND(ISNUMBER(Fixture!G1775),ISNUMBER(Fixture!I1775),Fixture!F1775&lt;&gt;"BYE",Fixture!J1775&lt;&gt;"BYE"),"Yes","-"))</f>
        <v>-</v>
      </c>
      <c r="H1771" s="9" t="str">
        <f>IF(G1771="-","-",IF(Fixture!G1775&gt;Fixture!I1775,Settings!$G$7,IF(Fixture!G1775=Fixture!I1775,Settings!$G$8,IF(Fixture!G1775&lt;Fixture!I1775,Settings!$G$9,"-"))))</f>
        <v>-</v>
      </c>
      <c r="I1771" s="13" t="str">
        <f>IF(G1771="-","-",IF(Fixture!I1775&gt;Fixture!G1775,Settings!$G$7,IF(Fixture!I1775=Fixture!G1775,Settings!$G$8,IF(Fixture!I1775&lt;Fixture!G1775,Settings!$G$9,"-"))))</f>
        <v>-</v>
      </c>
    </row>
    <row r="1772" spans="3:9" x14ac:dyDescent="0.25">
      <c r="C1772" s="12" t="str">
        <f t="shared" si="56"/>
        <v>-</v>
      </c>
      <c r="D1772" s="9" t="str">
        <f t="shared" si="57"/>
        <v>-</v>
      </c>
      <c r="E1772" s="9" t="str">
        <f>IF(C1772="-","-",IF(D1772=maxgameno+2,"blank row 2",IF(D1772=maxgameno+1,"blank row 1",INDEX(FixtureCode!$B$4:$AH$128,MATCH($C1772,FixtureCode!$B$4:$B$128,0),MATCH("G"&amp;D1772&amp;"-T1",FixtureCode!$B$4:$AH$4,0)))))</f>
        <v>-</v>
      </c>
      <c r="F1772" s="13" t="str">
        <f>IF(C1772="-","-",IF(D1772=maxgameno+2,"blank row 2",IF(D1772=maxgameno+1,"blank row 1",INDEX(FixtureCode!$B$4:$AH$128,MATCH($C1772,FixtureCode!$B$4:$B$128,0),MATCH("G"&amp;D1772&amp;"-T2",FixtureCode!$B$4:$AH$4,0)))))</f>
        <v>-</v>
      </c>
      <c r="G1772" s="12" t="str">
        <f>IF(C1772="-","-",IF(AND(ISNUMBER(Fixture!G1776),ISNUMBER(Fixture!I1776),Fixture!F1776&lt;&gt;"BYE",Fixture!J1776&lt;&gt;"BYE"),"Yes","-"))</f>
        <v>-</v>
      </c>
      <c r="H1772" s="9" t="str">
        <f>IF(G1772="-","-",IF(Fixture!G1776&gt;Fixture!I1776,Settings!$G$7,IF(Fixture!G1776=Fixture!I1776,Settings!$G$8,IF(Fixture!G1776&lt;Fixture!I1776,Settings!$G$9,"-"))))</f>
        <v>-</v>
      </c>
      <c r="I1772" s="13" t="str">
        <f>IF(G1772="-","-",IF(Fixture!I1776&gt;Fixture!G1776,Settings!$G$7,IF(Fixture!I1776=Fixture!G1776,Settings!$G$8,IF(Fixture!I1776&lt;Fixture!G1776,Settings!$G$9,"-"))))</f>
        <v>-</v>
      </c>
    </row>
    <row r="1773" spans="3:9" x14ac:dyDescent="0.25">
      <c r="C1773" s="12" t="str">
        <f t="shared" si="56"/>
        <v>-</v>
      </c>
      <c r="D1773" s="9" t="str">
        <f t="shared" si="57"/>
        <v>-</v>
      </c>
      <c r="E1773" s="9" t="str">
        <f>IF(C1773="-","-",IF(D1773=maxgameno+2,"blank row 2",IF(D1773=maxgameno+1,"blank row 1",INDEX(FixtureCode!$B$4:$AH$128,MATCH($C1773,FixtureCode!$B$4:$B$128,0),MATCH("G"&amp;D1773&amp;"-T1",FixtureCode!$B$4:$AH$4,0)))))</f>
        <v>-</v>
      </c>
      <c r="F1773" s="13" t="str">
        <f>IF(C1773="-","-",IF(D1773=maxgameno+2,"blank row 2",IF(D1773=maxgameno+1,"blank row 1",INDEX(FixtureCode!$B$4:$AH$128,MATCH($C1773,FixtureCode!$B$4:$B$128,0),MATCH("G"&amp;D1773&amp;"-T2",FixtureCode!$B$4:$AH$4,0)))))</f>
        <v>-</v>
      </c>
      <c r="G1773" s="12" t="str">
        <f>IF(C1773="-","-",IF(AND(ISNUMBER(Fixture!G1777),ISNUMBER(Fixture!I1777),Fixture!F1777&lt;&gt;"BYE",Fixture!J1777&lt;&gt;"BYE"),"Yes","-"))</f>
        <v>-</v>
      </c>
      <c r="H1773" s="9" t="str">
        <f>IF(G1773="-","-",IF(Fixture!G1777&gt;Fixture!I1777,Settings!$G$7,IF(Fixture!G1777=Fixture!I1777,Settings!$G$8,IF(Fixture!G1777&lt;Fixture!I1777,Settings!$G$9,"-"))))</f>
        <v>-</v>
      </c>
      <c r="I1773" s="13" t="str">
        <f>IF(G1773="-","-",IF(Fixture!I1777&gt;Fixture!G1777,Settings!$G$7,IF(Fixture!I1777=Fixture!G1777,Settings!$G$8,IF(Fixture!I1777&lt;Fixture!G1777,Settings!$G$9,"-"))))</f>
        <v>-</v>
      </c>
    </row>
    <row r="1774" spans="3:9" x14ac:dyDescent="0.25">
      <c r="C1774" s="12" t="str">
        <f t="shared" si="56"/>
        <v>-</v>
      </c>
      <c r="D1774" s="9" t="str">
        <f t="shared" si="57"/>
        <v>-</v>
      </c>
      <c r="E1774" s="9" t="str">
        <f>IF(C1774="-","-",IF(D1774=maxgameno+2,"blank row 2",IF(D1774=maxgameno+1,"blank row 1",INDEX(FixtureCode!$B$4:$AH$128,MATCH($C1774,FixtureCode!$B$4:$B$128,0),MATCH("G"&amp;D1774&amp;"-T1",FixtureCode!$B$4:$AH$4,0)))))</f>
        <v>-</v>
      </c>
      <c r="F1774" s="13" t="str">
        <f>IF(C1774="-","-",IF(D1774=maxgameno+2,"blank row 2",IF(D1774=maxgameno+1,"blank row 1",INDEX(FixtureCode!$B$4:$AH$128,MATCH($C1774,FixtureCode!$B$4:$B$128,0),MATCH("G"&amp;D1774&amp;"-T2",FixtureCode!$B$4:$AH$4,0)))))</f>
        <v>-</v>
      </c>
      <c r="G1774" s="12" t="str">
        <f>IF(C1774="-","-",IF(AND(ISNUMBER(Fixture!G1778),ISNUMBER(Fixture!I1778),Fixture!F1778&lt;&gt;"BYE",Fixture!J1778&lt;&gt;"BYE"),"Yes","-"))</f>
        <v>-</v>
      </c>
      <c r="H1774" s="9" t="str">
        <f>IF(G1774="-","-",IF(Fixture!G1778&gt;Fixture!I1778,Settings!$G$7,IF(Fixture!G1778=Fixture!I1778,Settings!$G$8,IF(Fixture!G1778&lt;Fixture!I1778,Settings!$G$9,"-"))))</f>
        <v>-</v>
      </c>
      <c r="I1774" s="13" t="str">
        <f>IF(G1774="-","-",IF(Fixture!I1778&gt;Fixture!G1778,Settings!$G$7,IF(Fixture!I1778=Fixture!G1778,Settings!$G$8,IF(Fixture!I1778&lt;Fixture!G1778,Settings!$G$9,"-"))))</f>
        <v>-</v>
      </c>
    </row>
    <row r="1775" spans="3:9" x14ac:dyDescent="0.25">
      <c r="C1775" s="12" t="str">
        <f t="shared" si="56"/>
        <v>-</v>
      </c>
      <c r="D1775" s="9" t="str">
        <f t="shared" si="57"/>
        <v>-</v>
      </c>
      <c r="E1775" s="9" t="str">
        <f>IF(C1775="-","-",IF(D1775=maxgameno+2,"blank row 2",IF(D1775=maxgameno+1,"blank row 1",INDEX(FixtureCode!$B$4:$AH$128,MATCH($C1775,FixtureCode!$B$4:$B$128,0),MATCH("G"&amp;D1775&amp;"-T1",FixtureCode!$B$4:$AH$4,0)))))</f>
        <v>-</v>
      </c>
      <c r="F1775" s="13" t="str">
        <f>IF(C1775="-","-",IF(D1775=maxgameno+2,"blank row 2",IF(D1775=maxgameno+1,"blank row 1",INDEX(FixtureCode!$B$4:$AH$128,MATCH($C1775,FixtureCode!$B$4:$B$128,0),MATCH("G"&amp;D1775&amp;"-T2",FixtureCode!$B$4:$AH$4,0)))))</f>
        <v>-</v>
      </c>
      <c r="G1775" s="12" t="str">
        <f>IF(C1775="-","-",IF(AND(ISNUMBER(Fixture!G1779),ISNUMBER(Fixture!I1779),Fixture!F1779&lt;&gt;"BYE",Fixture!J1779&lt;&gt;"BYE"),"Yes","-"))</f>
        <v>-</v>
      </c>
      <c r="H1775" s="9" t="str">
        <f>IF(G1775="-","-",IF(Fixture!G1779&gt;Fixture!I1779,Settings!$G$7,IF(Fixture!G1779=Fixture!I1779,Settings!$G$8,IF(Fixture!G1779&lt;Fixture!I1779,Settings!$G$9,"-"))))</f>
        <v>-</v>
      </c>
      <c r="I1775" s="13" t="str">
        <f>IF(G1775="-","-",IF(Fixture!I1779&gt;Fixture!G1779,Settings!$G$7,IF(Fixture!I1779=Fixture!G1779,Settings!$G$8,IF(Fixture!I1779&lt;Fixture!G1779,Settings!$G$9,"-"))))</f>
        <v>-</v>
      </c>
    </row>
    <row r="1776" spans="3:9" x14ac:dyDescent="0.25">
      <c r="C1776" s="12" t="str">
        <f t="shared" si="56"/>
        <v>-</v>
      </c>
      <c r="D1776" s="9" t="str">
        <f t="shared" si="57"/>
        <v>-</v>
      </c>
      <c r="E1776" s="9" t="str">
        <f>IF(C1776="-","-",IF(D1776=maxgameno+2,"blank row 2",IF(D1776=maxgameno+1,"blank row 1",INDEX(FixtureCode!$B$4:$AH$128,MATCH($C1776,FixtureCode!$B$4:$B$128,0),MATCH("G"&amp;D1776&amp;"-T1",FixtureCode!$B$4:$AH$4,0)))))</f>
        <v>-</v>
      </c>
      <c r="F1776" s="13" t="str">
        <f>IF(C1776="-","-",IF(D1776=maxgameno+2,"blank row 2",IF(D1776=maxgameno+1,"blank row 1",INDEX(FixtureCode!$B$4:$AH$128,MATCH($C1776,FixtureCode!$B$4:$B$128,0),MATCH("G"&amp;D1776&amp;"-T2",FixtureCode!$B$4:$AH$4,0)))))</f>
        <v>-</v>
      </c>
      <c r="G1776" s="12" t="str">
        <f>IF(C1776="-","-",IF(AND(ISNUMBER(Fixture!G1780),ISNUMBER(Fixture!I1780),Fixture!F1780&lt;&gt;"BYE",Fixture!J1780&lt;&gt;"BYE"),"Yes","-"))</f>
        <v>-</v>
      </c>
      <c r="H1776" s="9" t="str">
        <f>IF(G1776="-","-",IF(Fixture!G1780&gt;Fixture!I1780,Settings!$G$7,IF(Fixture!G1780=Fixture!I1780,Settings!$G$8,IF(Fixture!G1780&lt;Fixture!I1780,Settings!$G$9,"-"))))</f>
        <v>-</v>
      </c>
      <c r="I1776" s="13" t="str">
        <f>IF(G1776="-","-",IF(Fixture!I1780&gt;Fixture!G1780,Settings!$G$7,IF(Fixture!I1780=Fixture!G1780,Settings!$G$8,IF(Fixture!I1780&lt;Fixture!G1780,Settings!$G$9,"-"))))</f>
        <v>-</v>
      </c>
    </row>
    <row r="1777" spans="3:9" x14ac:dyDescent="0.25">
      <c r="C1777" s="12" t="str">
        <f t="shared" si="56"/>
        <v>-</v>
      </c>
      <c r="D1777" s="9" t="str">
        <f t="shared" si="57"/>
        <v>-</v>
      </c>
      <c r="E1777" s="9" t="str">
        <f>IF(C1777="-","-",IF(D1777=maxgameno+2,"blank row 2",IF(D1777=maxgameno+1,"blank row 1",INDEX(FixtureCode!$B$4:$AH$128,MATCH($C1777,FixtureCode!$B$4:$B$128,0),MATCH("G"&amp;D1777&amp;"-T1",FixtureCode!$B$4:$AH$4,0)))))</f>
        <v>-</v>
      </c>
      <c r="F1777" s="13" t="str">
        <f>IF(C1777="-","-",IF(D1777=maxgameno+2,"blank row 2",IF(D1777=maxgameno+1,"blank row 1",INDEX(FixtureCode!$B$4:$AH$128,MATCH($C1777,FixtureCode!$B$4:$B$128,0),MATCH("G"&amp;D1777&amp;"-T2",FixtureCode!$B$4:$AH$4,0)))))</f>
        <v>-</v>
      </c>
      <c r="G1777" s="12" t="str">
        <f>IF(C1777="-","-",IF(AND(ISNUMBER(Fixture!G1781),ISNUMBER(Fixture!I1781),Fixture!F1781&lt;&gt;"BYE",Fixture!J1781&lt;&gt;"BYE"),"Yes","-"))</f>
        <v>-</v>
      </c>
      <c r="H1777" s="9" t="str">
        <f>IF(G1777="-","-",IF(Fixture!G1781&gt;Fixture!I1781,Settings!$G$7,IF(Fixture!G1781=Fixture!I1781,Settings!$G$8,IF(Fixture!G1781&lt;Fixture!I1781,Settings!$G$9,"-"))))</f>
        <v>-</v>
      </c>
      <c r="I1777" s="13" t="str">
        <f>IF(G1777="-","-",IF(Fixture!I1781&gt;Fixture!G1781,Settings!$G$7,IF(Fixture!I1781=Fixture!G1781,Settings!$G$8,IF(Fixture!I1781&lt;Fixture!G1781,Settings!$G$9,"-"))))</f>
        <v>-</v>
      </c>
    </row>
    <row r="1778" spans="3:9" x14ac:dyDescent="0.25">
      <c r="C1778" s="12" t="str">
        <f t="shared" si="56"/>
        <v>-</v>
      </c>
      <c r="D1778" s="9" t="str">
        <f t="shared" si="57"/>
        <v>-</v>
      </c>
      <c r="E1778" s="9" t="str">
        <f>IF(C1778="-","-",IF(D1778=maxgameno+2,"blank row 2",IF(D1778=maxgameno+1,"blank row 1",INDEX(FixtureCode!$B$4:$AH$128,MATCH($C1778,FixtureCode!$B$4:$B$128,0),MATCH("G"&amp;D1778&amp;"-T1",FixtureCode!$B$4:$AH$4,0)))))</f>
        <v>-</v>
      </c>
      <c r="F1778" s="13" t="str">
        <f>IF(C1778="-","-",IF(D1778=maxgameno+2,"blank row 2",IF(D1778=maxgameno+1,"blank row 1",INDEX(FixtureCode!$B$4:$AH$128,MATCH($C1778,FixtureCode!$B$4:$B$128,0),MATCH("G"&amp;D1778&amp;"-T2",FixtureCode!$B$4:$AH$4,0)))))</f>
        <v>-</v>
      </c>
      <c r="G1778" s="12" t="str">
        <f>IF(C1778="-","-",IF(AND(ISNUMBER(Fixture!G1782),ISNUMBER(Fixture!I1782),Fixture!F1782&lt;&gt;"BYE",Fixture!J1782&lt;&gt;"BYE"),"Yes","-"))</f>
        <v>-</v>
      </c>
      <c r="H1778" s="9" t="str">
        <f>IF(G1778="-","-",IF(Fixture!G1782&gt;Fixture!I1782,Settings!$G$7,IF(Fixture!G1782=Fixture!I1782,Settings!$G$8,IF(Fixture!G1782&lt;Fixture!I1782,Settings!$G$9,"-"))))</f>
        <v>-</v>
      </c>
      <c r="I1778" s="13" t="str">
        <f>IF(G1778="-","-",IF(Fixture!I1782&gt;Fixture!G1782,Settings!$G$7,IF(Fixture!I1782=Fixture!G1782,Settings!$G$8,IF(Fixture!I1782&lt;Fixture!G1782,Settings!$G$9,"-"))))</f>
        <v>-</v>
      </c>
    </row>
    <row r="1779" spans="3:9" x14ac:dyDescent="0.25">
      <c r="C1779" s="12" t="str">
        <f t="shared" si="56"/>
        <v>-</v>
      </c>
      <c r="D1779" s="9" t="str">
        <f t="shared" si="57"/>
        <v>-</v>
      </c>
      <c r="E1779" s="9" t="str">
        <f>IF(C1779="-","-",IF(D1779=maxgameno+2,"blank row 2",IF(D1779=maxgameno+1,"blank row 1",INDEX(FixtureCode!$B$4:$AH$128,MATCH($C1779,FixtureCode!$B$4:$B$128,0),MATCH("G"&amp;D1779&amp;"-T1",FixtureCode!$B$4:$AH$4,0)))))</f>
        <v>-</v>
      </c>
      <c r="F1779" s="13" t="str">
        <f>IF(C1779="-","-",IF(D1779=maxgameno+2,"blank row 2",IF(D1779=maxgameno+1,"blank row 1",INDEX(FixtureCode!$B$4:$AH$128,MATCH($C1779,FixtureCode!$B$4:$B$128,0),MATCH("G"&amp;D1779&amp;"-T2",FixtureCode!$B$4:$AH$4,0)))))</f>
        <v>-</v>
      </c>
      <c r="G1779" s="12" t="str">
        <f>IF(C1779="-","-",IF(AND(ISNUMBER(Fixture!G1783),ISNUMBER(Fixture!I1783),Fixture!F1783&lt;&gt;"BYE",Fixture!J1783&lt;&gt;"BYE"),"Yes","-"))</f>
        <v>-</v>
      </c>
      <c r="H1779" s="9" t="str">
        <f>IF(G1779="-","-",IF(Fixture!G1783&gt;Fixture!I1783,Settings!$G$7,IF(Fixture!G1783=Fixture!I1783,Settings!$G$8,IF(Fixture!G1783&lt;Fixture!I1783,Settings!$G$9,"-"))))</f>
        <v>-</v>
      </c>
      <c r="I1779" s="13" t="str">
        <f>IF(G1779="-","-",IF(Fixture!I1783&gt;Fixture!G1783,Settings!$G$7,IF(Fixture!I1783=Fixture!G1783,Settings!$G$8,IF(Fixture!I1783&lt;Fixture!G1783,Settings!$G$9,"-"))))</f>
        <v>-</v>
      </c>
    </row>
    <row r="1780" spans="3:9" x14ac:dyDescent="0.25">
      <c r="C1780" s="12" t="str">
        <f t="shared" si="56"/>
        <v>-</v>
      </c>
      <c r="D1780" s="9" t="str">
        <f t="shared" si="57"/>
        <v>-</v>
      </c>
      <c r="E1780" s="9" t="str">
        <f>IF(C1780="-","-",IF(D1780=maxgameno+2,"blank row 2",IF(D1780=maxgameno+1,"blank row 1",INDEX(FixtureCode!$B$4:$AH$128,MATCH($C1780,FixtureCode!$B$4:$B$128,0),MATCH("G"&amp;D1780&amp;"-T1",FixtureCode!$B$4:$AH$4,0)))))</f>
        <v>-</v>
      </c>
      <c r="F1780" s="13" t="str">
        <f>IF(C1780="-","-",IF(D1780=maxgameno+2,"blank row 2",IF(D1780=maxgameno+1,"blank row 1",INDEX(FixtureCode!$B$4:$AH$128,MATCH($C1780,FixtureCode!$B$4:$B$128,0),MATCH("G"&amp;D1780&amp;"-T2",FixtureCode!$B$4:$AH$4,0)))))</f>
        <v>-</v>
      </c>
      <c r="G1780" s="12" t="str">
        <f>IF(C1780="-","-",IF(AND(ISNUMBER(Fixture!G1784),ISNUMBER(Fixture!I1784),Fixture!F1784&lt;&gt;"BYE",Fixture!J1784&lt;&gt;"BYE"),"Yes","-"))</f>
        <v>-</v>
      </c>
      <c r="H1780" s="9" t="str">
        <f>IF(G1780="-","-",IF(Fixture!G1784&gt;Fixture!I1784,Settings!$G$7,IF(Fixture!G1784=Fixture!I1784,Settings!$G$8,IF(Fixture!G1784&lt;Fixture!I1784,Settings!$G$9,"-"))))</f>
        <v>-</v>
      </c>
      <c r="I1780" s="13" t="str">
        <f>IF(G1780="-","-",IF(Fixture!I1784&gt;Fixture!G1784,Settings!$G$7,IF(Fixture!I1784=Fixture!G1784,Settings!$G$8,IF(Fixture!I1784&lt;Fixture!G1784,Settings!$G$9,"-"))))</f>
        <v>-</v>
      </c>
    </row>
    <row r="1781" spans="3:9" x14ac:dyDescent="0.25">
      <c r="C1781" s="12" t="str">
        <f t="shared" si="56"/>
        <v>-</v>
      </c>
      <c r="D1781" s="9" t="str">
        <f t="shared" si="57"/>
        <v>-</v>
      </c>
      <c r="E1781" s="9" t="str">
        <f>IF(C1781="-","-",IF(D1781=maxgameno+2,"blank row 2",IF(D1781=maxgameno+1,"blank row 1",INDEX(FixtureCode!$B$4:$AH$128,MATCH($C1781,FixtureCode!$B$4:$B$128,0),MATCH("G"&amp;D1781&amp;"-T1",FixtureCode!$B$4:$AH$4,0)))))</f>
        <v>-</v>
      </c>
      <c r="F1781" s="13" t="str">
        <f>IF(C1781="-","-",IF(D1781=maxgameno+2,"blank row 2",IF(D1781=maxgameno+1,"blank row 1",INDEX(FixtureCode!$B$4:$AH$128,MATCH($C1781,FixtureCode!$B$4:$B$128,0),MATCH("G"&amp;D1781&amp;"-T2",FixtureCode!$B$4:$AH$4,0)))))</f>
        <v>-</v>
      </c>
      <c r="G1781" s="12" t="str">
        <f>IF(C1781="-","-",IF(AND(ISNUMBER(Fixture!G1785),ISNUMBER(Fixture!I1785),Fixture!F1785&lt;&gt;"BYE",Fixture!J1785&lt;&gt;"BYE"),"Yes","-"))</f>
        <v>-</v>
      </c>
      <c r="H1781" s="9" t="str">
        <f>IF(G1781="-","-",IF(Fixture!G1785&gt;Fixture!I1785,Settings!$G$7,IF(Fixture!G1785=Fixture!I1785,Settings!$G$8,IF(Fixture!G1785&lt;Fixture!I1785,Settings!$G$9,"-"))))</f>
        <v>-</v>
      </c>
      <c r="I1781" s="13" t="str">
        <f>IF(G1781="-","-",IF(Fixture!I1785&gt;Fixture!G1785,Settings!$G$7,IF(Fixture!I1785=Fixture!G1785,Settings!$G$8,IF(Fixture!I1785&lt;Fixture!G1785,Settings!$G$9,"-"))))</f>
        <v>-</v>
      </c>
    </row>
    <row r="1782" spans="3:9" x14ac:dyDescent="0.25">
      <c r="C1782" s="12" t="str">
        <f t="shared" si="56"/>
        <v>-</v>
      </c>
      <c r="D1782" s="9" t="str">
        <f t="shared" si="57"/>
        <v>-</v>
      </c>
      <c r="E1782" s="9" t="str">
        <f>IF(C1782="-","-",IF(D1782=maxgameno+2,"blank row 2",IF(D1782=maxgameno+1,"blank row 1",INDEX(FixtureCode!$B$4:$AH$128,MATCH($C1782,FixtureCode!$B$4:$B$128,0),MATCH("G"&amp;D1782&amp;"-T1",FixtureCode!$B$4:$AH$4,0)))))</f>
        <v>-</v>
      </c>
      <c r="F1782" s="13" t="str">
        <f>IF(C1782="-","-",IF(D1782=maxgameno+2,"blank row 2",IF(D1782=maxgameno+1,"blank row 1",INDEX(FixtureCode!$B$4:$AH$128,MATCH($C1782,FixtureCode!$B$4:$B$128,0),MATCH("G"&amp;D1782&amp;"-T2",FixtureCode!$B$4:$AH$4,0)))))</f>
        <v>-</v>
      </c>
      <c r="G1782" s="12" t="str">
        <f>IF(C1782="-","-",IF(AND(ISNUMBER(Fixture!G1786),ISNUMBER(Fixture!I1786),Fixture!F1786&lt;&gt;"BYE",Fixture!J1786&lt;&gt;"BYE"),"Yes","-"))</f>
        <v>-</v>
      </c>
      <c r="H1782" s="9" t="str">
        <f>IF(G1782="-","-",IF(Fixture!G1786&gt;Fixture!I1786,Settings!$G$7,IF(Fixture!G1786=Fixture!I1786,Settings!$G$8,IF(Fixture!G1786&lt;Fixture!I1786,Settings!$G$9,"-"))))</f>
        <v>-</v>
      </c>
      <c r="I1782" s="13" t="str">
        <f>IF(G1782="-","-",IF(Fixture!I1786&gt;Fixture!G1786,Settings!$G$7,IF(Fixture!I1786=Fixture!G1786,Settings!$G$8,IF(Fixture!I1786&lt;Fixture!G1786,Settings!$G$9,"-"))))</f>
        <v>-</v>
      </c>
    </row>
    <row r="1783" spans="3:9" x14ac:dyDescent="0.25">
      <c r="C1783" s="12" t="str">
        <f t="shared" si="56"/>
        <v>-</v>
      </c>
      <c r="D1783" s="9" t="str">
        <f t="shared" si="57"/>
        <v>-</v>
      </c>
      <c r="E1783" s="9" t="str">
        <f>IF(C1783="-","-",IF(D1783=maxgameno+2,"blank row 2",IF(D1783=maxgameno+1,"blank row 1",INDEX(FixtureCode!$B$4:$AH$128,MATCH($C1783,FixtureCode!$B$4:$B$128,0),MATCH("G"&amp;D1783&amp;"-T1",FixtureCode!$B$4:$AH$4,0)))))</f>
        <v>-</v>
      </c>
      <c r="F1783" s="13" t="str">
        <f>IF(C1783="-","-",IF(D1783=maxgameno+2,"blank row 2",IF(D1783=maxgameno+1,"blank row 1",INDEX(FixtureCode!$B$4:$AH$128,MATCH($C1783,FixtureCode!$B$4:$B$128,0),MATCH("G"&amp;D1783&amp;"-T2",FixtureCode!$B$4:$AH$4,0)))))</f>
        <v>-</v>
      </c>
      <c r="G1783" s="12" t="str">
        <f>IF(C1783="-","-",IF(AND(ISNUMBER(Fixture!G1787),ISNUMBER(Fixture!I1787),Fixture!F1787&lt;&gt;"BYE",Fixture!J1787&lt;&gt;"BYE"),"Yes","-"))</f>
        <v>-</v>
      </c>
      <c r="H1783" s="9" t="str">
        <f>IF(G1783="-","-",IF(Fixture!G1787&gt;Fixture!I1787,Settings!$G$7,IF(Fixture!G1787=Fixture!I1787,Settings!$G$8,IF(Fixture!G1787&lt;Fixture!I1787,Settings!$G$9,"-"))))</f>
        <v>-</v>
      </c>
      <c r="I1783" s="13" t="str">
        <f>IF(G1783="-","-",IF(Fixture!I1787&gt;Fixture!G1787,Settings!$G$7,IF(Fixture!I1787=Fixture!G1787,Settings!$G$8,IF(Fixture!I1787&lt;Fixture!G1787,Settings!$G$9,"-"))))</f>
        <v>-</v>
      </c>
    </row>
    <row r="1784" spans="3:9" x14ac:dyDescent="0.25">
      <c r="C1784" s="12" t="str">
        <f t="shared" si="56"/>
        <v>-</v>
      </c>
      <c r="D1784" s="9" t="str">
        <f t="shared" si="57"/>
        <v>-</v>
      </c>
      <c r="E1784" s="9" t="str">
        <f>IF(C1784="-","-",IF(D1784=maxgameno+2,"blank row 2",IF(D1784=maxgameno+1,"blank row 1",INDEX(FixtureCode!$B$4:$AH$128,MATCH($C1784,FixtureCode!$B$4:$B$128,0),MATCH("G"&amp;D1784&amp;"-T1",FixtureCode!$B$4:$AH$4,0)))))</f>
        <v>-</v>
      </c>
      <c r="F1784" s="13" t="str">
        <f>IF(C1784="-","-",IF(D1784=maxgameno+2,"blank row 2",IF(D1784=maxgameno+1,"blank row 1",INDEX(FixtureCode!$B$4:$AH$128,MATCH($C1784,FixtureCode!$B$4:$B$128,0),MATCH("G"&amp;D1784&amp;"-T2",FixtureCode!$B$4:$AH$4,0)))))</f>
        <v>-</v>
      </c>
      <c r="G1784" s="12" t="str">
        <f>IF(C1784="-","-",IF(AND(ISNUMBER(Fixture!G1788),ISNUMBER(Fixture!I1788),Fixture!F1788&lt;&gt;"BYE",Fixture!J1788&lt;&gt;"BYE"),"Yes","-"))</f>
        <v>-</v>
      </c>
      <c r="H1784" s="9" t="str">
        <f>IF(G1784="-","-",IF(Fixture!G1788&gt;Fixture!I1788,Settings!$G$7,IF(Fixture!G1788=Fixture!I1788,Settings!$G$8,IF(Fixture!G1788&lt;Fixture!I1788,Settings!$G$9,"-"))))</f>
        <v>-</v>
      </c>
      <c r="I1784" s="13" t="str">
        <f>IF(G1784="-","-",IF(Fixture!I1788&gt;Fixture!G1788,Settings!$G$7,IF(Fixture!I1788=Fixture!G1788,Settings!$G$8,IF(Fixture!I1788&lt;Fixture!G1788,Settings!$G$9,"-"))))</f>
        <v>-</v>
      </c>
    </row>
    <row r="1785" spans="3:9" x14ac:dyDescent="0.25">
      <c r="C1785" s="12" t="str">
        <f t="shared" si="56"/>
        <v>-</v>
      </c>
      <c r="D1785" s="9" t="str">
        <f t="shared" si="57"/>
        <v>-</v>
      </c>
      <c r="E1785" s="9" t="str">
        <f>IF(C1785="-","-",IF(D1785=maxgameno+2,"blank row 2",IF(D1785=maxgameno+1,"blank row 1",INDEX(FixtureCode!$B$4:$AH$128,MATCH($C1785,FixtureCode!$B$4:$B$128,0),MATCH("G"&amp;D1785&amp;"-T1",FixtureCode!$B$4:$AH$4,0)))))</f>
        <v>-</v>
      </c>
      <c r="F1785" s="13" t="str">
        <f>IF(C1785="-","-",IF(D1785=maxgameno+2,"blank row 2",IF(D1785=maxgameno+1,"blank row 1",INDEX(FixtureCode!$B$4:$AH$128,MATCH($C1785,FixtureCode!$B$4:$B$128,0),MATCH("G"&amp;D1785&amp;"-T2",FixtureCode!$B$4:$AH$4,0)))))</f>
        <v>-</v>
      </c>
      <c r="G1785" s="12" t="str">
        <f>IF(C1785="-","-",IF(AND(ISNUMBER(Fixture!G1789),ISNUMBER(Fixture!I1789),Fixture!F1789&lt;&gt;"BYE",Fixture!J1789&lt;&gt;"BYE"),"Yes","-"))</f>
        <v>-</v>
      </c>
      <c r="H1785" s="9" t="str">
        <f>IF(G1785="-","-",IF(Fixture!G1789&gt;Fixture!I1789,Settings!$G$7,IF(Fixture!G1789=Fixture!I1789,Settings!$G$8,IF(Fixture!G1789&lt;Fixture!I1789,Settings!$G$9,"-"))))</f>
        <v>-</v>
      </c>
      <c r="I1785" s="13" t="str">
        <f>IF(G1785="-","-",IF(Fixture!I1789&gt;Fixture!G1789,Settings!$G$7,IF(Fixture!I1789=Fixture!G1789,Settings!$G$8,IF(Fixture!I1789&lt;Fixture!G1789,Settings!$G$9,"-"))))</f>
        <v>-</v>
      </c>
    </row>
    <row r="1786" spans="3:9" x14ac:dyDescent="0.25">
      <c r="C1786" s="12" t="str">
        <f t="shared" si="56"/>
        <v>-</v>
      </c>
      <c r="D1786" s="9" t="str">
        <f t="shared" si="57"/>
        <v>-</v>
      </c>
      <c r="E1786" s="9" t="str">
        <f>IF(C1786="-","-",IF(D1786=maxgameno+2,"blank row 2",IF(D1786=maxgameno+1,"blank row 1",INDEX(FixtureCode!$B$4:$AH$128,MATCH($C1786,FixtureCode!$B$4:$B$128,0),MATCH("G"&amp;D1786&amp;"-T1",FixtureCode!$B$4:$AH$4,0)))))</f>
        <v>-</v>
      </c>
      <c r="F1786" s="13" t="str">
        <f>IF(C1786="-","-",IF(D1786=maxgameno+2,"blank row 2",IF(D1786=maxgameno+1,"blank row 1",INDEX(FixtureCode!$B$4:$AH$128,MATCH($C1786,FixtureCode!$B$4:$B$128,0),MATCH("G"&amp;D1786&amp;"-T2",FixtureCode!$B$4:$AH$4,0)))))</f>
        <v>-</v>
      </c>
      <c r="G1786" s="12" t="str">
        <f>IF(C1786="-","-",IF(AND(ISNUMBER(Fixture!G1790),ISNUMBER(Fixture!I1790),Fixture!F1790&lt;&gt;"BYE",Fixture!J1790&lt;&gt;"BYE"),"Yes","-"))</f>
        <v>-</v>
      </c>
      <c r="H1786" s="9" t="str">
        <f>IF(G1786="-","-",IF(Fixture!G1790&gt;Fixture!I1790,Settings!$G$7,IF(Fixture!G1790=Fixture!I1790,Settings!$G$8,IF(Fixture!G1790&lt;Fixture!I1790,Settings!$G$9,"-"))))</f>
        <v>-</v>
      </c>
      <c r="I1786" s="13" t="str">
        <f>IF(G1786="-","-",IF(Fixture!I1790&gt;Fixture!G1790,Settings!$G$7,IF(Fixture!I1790=Fixture!G1790,Settings!$G$8,IF(Fixture!I1790&lt;Fixture!G1790,Settings!$G$9,"-"))))</f>
        <v>-</v>
      </c>
    </row>
    <row r="1787" spans="3:9" x14ac:dyDescent="0.25">
      <c r="C1787" s="12" t="str">
        <f t="shared" si="56"/>
        <v>-</v>
      </c>
      <c r="D1787" s="9" t="str">
        <f t="shared" si="57"/>
        <v>-</v>
      </c>
      <c r="E1787" s="9" t="str">
        <f>IF(C1787="-","-",IF(D1787=maxgameno+2,"blank row 2",IF(D1787=maxgameno+1,"blank row 1",INDEX(FixtureCode!$B$4:$AH$128,MATCH($C1787,FixtureCode!$B$4:$B$128,0),MATCH("G"&amp;D1787&amp;"-T1",FixtureCode!$B$4:$AH$4,0)))))</f>
        <v>-</v>
      </c>
      <c r="F1787" s="13" t="str">
        <f>IF(C1787="-","-",IF(D1787=maxgameno+2,"blank row 2",IF(D1787=maxgameno+1,"blank row 1",INDEX(FixtureCode!$B$4:$AH$128,MATCH($C1787,FixtureCode!$B$4:$B$128,0),MATCH("G"&amp;D1787&amp;"-T2",FixtureCode!$B$4:$AH$4,0)))))</f>
        <v>-</v>
      </c>
      <c r="G1787" s="12" t="str">
        <f>IF(C1787="-","-",IF(AND(ISNUMBER(Fixture!G1791),ISNUMBER(Fixture!I1791),Fixture!F1791&lt;&gt;"BYE",Fixture!J1791&lt;&gt;"BYE"),"Yes","-"))</f>
        <v>-</v>
      </c>
      <c r="H1787" s="9" t="str">
        <f>IF(G1787="-","-",IF(Fixture!G1791&gt;Fixture!I1791,Settings!$G$7,IF(Fixture!G1791=Fixture!I1791,Settings!$G$8,IF(Fixture!G1791&lt;Fixture!I1791,Settings!$G$9,"-"))))</f>
        <v>-</v>
      </c>
      <c r="I1787" s="13" t="str">
        <f>IF(G1787="-","-",IF(Fixture!I1791&gt;Fixture!G1791,Settings!$G$7,IF(Fixture!I1791=Fixture!G1791,Settings!$G$8,IF(Fixture!I1791&lt;Fixture!G1791,Settings!$G$9,"-"))))</f>
        <v>-</v>
      </c>
    </row>
    <row r="1788" spans="3:9" x14ac:dyDescent="0.25">
      <c r="C1788" s="12" t="str">
        <f t="shared" si="56"/>
        <v>-</v>
      </c>
      <c r="D1788" s="9" t="str">
        <f t="shared" si="57"/>
        <v>-</v>
      </c>
      <c r="E1788" s="9" t="str">
        <f>IF(C1788="-","-",IF(D1788=maxgameno+2,"blank row 2",IF(D1788=maxgameno+1,"blank row 1",INDEX(FixtureCode!$B$4:$AH$128,MATCH($C1788,FixtureCode!$B$4:$B$128,0),MATCH("G"&amp;D1788&amp;"-T1",FixtureCode!$B$4:$AH$4,0)))))</f>
        <v>-</v>
      </c>
      <c r="F1788" s="13" t="str">
        <f>IF(C1788="-","-",IF(D1788=maxgameno+2,"blank row 2",IF(D1788=maxgameno+1,"blank row 1",INDEX(FixtureCode!$B$4:$AH$128,MATCH($C1788,FixtureCode!$B$4:$B$128,0),MATCH("G"&amp;D1788&amp;"-T2",FixtureCode!$B$4:$AH$4,0)))))</f>
        <v>-</v>
      </c>
      <c r="G1788" s="12" t="str">
        <f>IF(C1788="-","-",IF(AND(ISNUMBER(Fixture!G1792),ISNUMBER(Fixture!I1792),Fixture!F1792&lt;&gt;"BYE",Fixture!J1792&lt;&gt;"BYE"),"Yes","-"))</f>
        <v>-</v>
      </c>
      <c r="H1788" s="9" t="str">
        <f>IF(G1788="-","-",IF(Fixture!G1792&gt;Fixture!I1792,Settings!$G$7,IF(Fixture!G1792=Fixture!I1792,Settings!$G$8,IF(Fixture!G1792&lt;Fixture!I1792,Settings!$G$9,"-"))))</f>
        <v>-</v>
      </c>
      <c r="I1788" s="13" t="str">
        <f>IF(G1788="-","-",IF(Fixture!I1792&gt;Fixture!G1792,Settings!$G$7,IF(Fixture!I1792=Fixture!G1792,Settings!$G$8,IF(Fixture!I1792&lt;Fixture!G1792,Settings!$G$9,"-"))))</f>
        <v>-</v>
      </c>
    </row>
    <row r="1789" spans="3:9" x14ac:dyDescent="0.25">
      <c r="C1789" s="12" t="str">
        <f t="shared" si="56"/>
        <v>-</v>
      </c>
      <c r="D1789" s="9" t="str">
        <f t="shared" si="57"/>
        <v>-</v>
      </c>
      <c r="E1789" s="9" t="str">
        <f>IF(C1789="-","-",IF(D1789=maxgameno+2,"blank row 2",IF(D1789=maxgameno+1,"blank row 1",INDEX(FixtureCode!$B$4:$AH$128,MATCH($C1789,FixtureCode!$B$4:$B$128,0),MATCH("G"&amp;D1789&amp;"-T1",FixtureCode!$B$4:$AH$4,0)))))</f>
        <v>-</v>
      </c>
      <c r="F1789" s="13" t="str">
        <f>IF(C1789="-","-",IF(D1789=maxgameno+2,"blank row 2",IF(D1789=maxgameno+1,"blank row 1",INDEX(FixtureCode!$B$4:$AH$128,MATCH($C1789,FixtureCode!$B$4:$B$128,0),MATCH("G"&amp;D1789&amp;"-T2",FixtureCode!$B$4:$AH$4,0)))))</f>
        <v>-</v>
      </c>
      <c r="G1789" s="12" t="str">
        <f>IF(C1789="-","-",IF(AND(ISNUMBER(Fixture!G1793),ISNUMBER(Fixture!I1793),Fixture!F1793&lt;&gt;"BYE",Fixture!J1793&lt;&gt;"BYE"),"Yes","-"))</f>
        <v>-</v>
      </c>
      <c r="H1789" s="9" t="str">
        <f>IF(G1789="-","-",IF(Fixture!G1793&gt;Fixture!I1793,Settings!$G$7,IF(Fixture!G1793=Fixture!I1793,Settings!$G$8,IF(Fixture!G1793&lt;Fixture!I1793,Settings!$G$9,"-"))))</f>
        <v>-</v>
      </c>
      <c r="I1789" s="13" t="str">
        <f>IF(G1789="-","-",IF(Fixture!I1793&gt;Fixture!G1793,Settings!$G$7,IF(Fixture!I1793=Fixture!G1793,Settings!$G$8,IF(Fixture!I1793&lt;Fixture!G1793,Settings!$G$9,"-"))))</f>
        <v>-</v>
      </c>
    </row>
    <row r="1790" spans="3:9" x14ac:dyDescent="0.25">
      <c r="C1790" s="12" t="str">
        <f t="shared" si="56"/>
        <v>-</v>
      </c>
      <c r="D1790" s="9" t="str">
        <f t="shared" si="57"/>
        <v>-</v>
      </c>
      <c r="E1790" s="9" t="str">
        <f>IF(C1790="-","-",IF(D1790=maxgameno+2,"blank row 2",IF(D1790=maxgameno+1,"blank row 1",INDEX(FixtureCode!$B$4:$AH$128,MATCH($C1790,FixtureCode!$B$4:$B$128,0),MATCH("G"&amp;D1790&amp;"-T1",FixtureCode!$B$4:$AH$4,0)))))</f>
        <v>-</v>
      </c>
      <c r="F1790" s="13" t="str">
        <f>IF(C1790="-","-",IF(D1790=maxgameno+2,"blank row 2",IF(D1790=maxgameno+1,"blank row 1",INDEX(FixtureCode!$B$4:$AH$128,MATCH($C1790,FixtureCode!$B$4:$B$128,0),MATCH("G"&amp;D1790&amp;"-T2",FixtureCode!$B$4:$AH$4,0)))))</f>
        <v>-</v>
      </c>
      <c r="G1790" s="12" t="str">
        <f>IF(C1790="-","-",IF(AND(ISNUMBER(Fixture!G1794),ISNUMBER(Fixture!I1794),Fixture!F1794&lt;&gt;"BYE",Fixture!J1794&lt;&gt;"BYE"),"Yes","-"))</f>
        <v>-</v>
      </c>
      <c r="H1790" s="9" t="str">
        <f>IF(G1790="-","-",IF(Fixture!G1794&gt;Fixture!I1794,Settings!$G$7,IF(Fixture!G1794=Fixture!I1794,Settings!$G$8,IF(Fixture!G1794&lt;Fixture!I1794,Settings!$G$9,"-"))))</f>
        <v>-</v>
      </c>
      <c r="I1790" s="13" t="str">
        <f>IF(G1790="-","-",IF(Fixture!I1794&gt;Fixture!G1794,Settings!$G$7,IF(Fixture!I1794=Fixture!G1794,Settings!$G$8,IF(Fixture!I1794&lt;Fixture!G1794,Settings!$G$9,"-"))))</f>
        <v>-</v>
      </c>
    </row>
    <row r="1791" spans="3:9" x14ac:dyDescent="0.25">
      <c r="C1791" s="12" t="str">
        <f t="shared" si="56"/>
        <v>-</v>
      </c>
      <c r="D1791" s="9" t="str">
        <f t="shared" si="57"/>
        <v>-</v>
      </c>
      <c r="E1791" s="9" t="str">
        <f>IF(C1791="-","-",IF(D1791=maxgameno+2,"blank row 2",IF(D1791=maxgameno+1,"blank row 1",INDEX(FixtureCode!$B$4:$AH$128,MATCH($C1791,FixtureCode!$B$4:$B$128,0),MATCH("G"&amp;D1791&amp;"-T1",FixtureCode!$B$4:$AH$4,0)))))</f>
        <v>-</v>
      </c>
      <c r="F1791" s="13" t="str">
        <f>IF(C1791="-","-",IF(D1791=maxgameno+2,"blank row 2",IF(D1791=maxgameno+1,"blank row 1",INDEX(FixtureCode!$B$4:$AH$128,MATCH($C1791,FixtureCode!$B$4:$B$128,0),MATCH("G"&amp;D1791&amp;"-T2",FixtureCode!$B$4:$AH$4,0)))))</f>
        <v>-</v>
      </c>
      <c r="G1791" s="12" t="str">
        <f>IF(C1791="-","-",IF(AND(ISNUMBER(Fixture!G1795),ISNUMBER(Fixture!I1795),Fixture!F1795&lt;&gt;"BYE",Fixture!J1795&lt;&gt;"BYE"),"Yes","-"))</f>
        <v>-</v>
      </c>
      <c r="H1791" s="9" t="str">
        <f>IF(G1791="-","-",IF(Fixture!G1795&gt;Fixture!I1795,Settings!$G$7,IF(Fixture!G1795=Fixture!I1795,Settings!$G$8,IF(Fixture!G1795&lt;Fixture!I1795,Settings!$G$9,"-"))))</f>
        <v>-</v>
      </c>
      <c r="I1791" s="13" t="str">
        <f>IF(G1791="-","-",IF(Fixture!I1795&gt;Fixture!G1795,Settings!$G$7,IF(Fixture!I1795=Fixture!G1795,Settings!$G$8,IF(Fixture!I1795&lt;Fixture!G1795,Settings!$G$9,"-"))))</f>
        <v>-</v>
      </c>
    </row>
    <row r="1792" spans="3:9" x14ac:dyDescent="0.25">
      <c r="C1792" s="12" t="str">
        <f t="shared" si="56"/>
        <v>-</v>
      </c>
      <c r="D1792" s="9" t="str">
        <f t="shared" si="57"/>
        <v>-</v>
      </c>
      <c r="E1792" s="9" t="str">
        <f>IF(C1792="-","-",IF(D1792=maxgameno+2,"blank row 2",IF(D1792=maxgameno+1,"blank row 1",INDEX(FixtureCode!$B$4:$AH$128,MATCH($C1792,FixtureCode!$B$4:$B$128,0),MATCH("G"&amp;D1792&amp;"-T1",FixtureCode!$B$4:$AH$4,0)))))</f>
        <v>-</v>
      </c>
      <c r="F1792" s="13" t="str">
        <f>IF(C1792="-","-",IF(D1792=maxgameno+2,"blank row 2",IF(D1792=maxgameno+1,"blank row 1",INDEX(FixtureCode!$B$4:$AH$128,MATCH($C1792,FixtureCode!$B$4:$B$128,0),MATCH("G"&amp;D1792&amp;"-T2",FixtureCode!$B$4:$AH$4,0)))))</f>
        <v>-</v>
      </c>
      <c r="G1792" s="12" t="str">
        <f>IF(C1792="-","-",IF(AND(ISNUMBER(Fixture!G1796),ISNUMBER(Fixture!I1796),Fixture!F1796&lt;&gt;"BYE",Fixture!J1796&lt;&gt;"BYE"),"Yes","-"))</f>
        <v>-</v>
      </c>
      <c r="H1792" s="9" t="str">
        <f>IF(G1792="-","-",IF(Fixture!G1796&gt;Fixture!I1796,Settings!$G$7,IF(Fixture!G1796=Fixture!I1796,Settings!$G$8,IF(Fixture!G1796&lt;Fixture!I1796,Settings!$G$9,"-"))))</f>
        <v>-</v>
      </c>
      <c r="I1792" s="13" t="str">
        <f>IF(G1792="-","-",IF(Fixture!I1796&gt;Fixture!G1796,Settings!$G$7,IF(Fixture!I1796=Fixture!G1796,Settings!$G$8,IF(Fixture!I1796&lt;Fixture!G1796,Settings!$G$9,"-"))))</f>
        <v>-</v>
      </c>
    </row>
    <row r="1793" spans="3:9" x14ac:dyDescent="0.25">
      <c r="C1793" s="12" t="str">
        <f t="shared" si="56"/>
        <v>-</v>
      </c>
      <c r="D1793" s="9" t="str">
        <f t="shared" si="57"/>
        <v>-</v>
      </c>
      <c r="E1793" s="9" t="str">
        <f>IF(C1793="-","-",IF(D1793=maxgameno+2,"blank row 2",IF(D1793=maxgameno+1,"blank row 1",INDEX(FixtureCode!$B$4:$AH$128,MATCH($C1793,FixtureCode!$B$4:$B$128,0),MATCH("G"&amp;D1793&amp;"-T1",FixtureCode!$B$4:$AH$4,0)))))</f>
        <v>-</v>
      </c>
      <c r="F1793" s="13" t="str">
        <f>IF(C1793="-","-",IF(D1793=maxgameno+2,"blank row 2",IF(D1793=maxgameno+1,"blank row 1",INDEX(FixtureCode!$B$4:$AH$128,MATCH($C1793,FixtureCode!$B$4:$B$128,0),MATCH("G"&amp;D1793&amp;"-T2",FixtureCode!$B$4:$AH$4,0)))))</f>
        <v>-</v>
      </c>
      <c r="G1793" s="12" t="str">
        <f>IF(C1793="-","-",IF(AND(ISNUMBER(Fixture!G1797),ISNUMBER(Fixture!I1797),Fixture!F1797&lt;&gt;"BYE",Fixture!J1797&lt;&gt;"BYE"),"Yes","-"))</f>
        <v>-</v>
      </c>
      <c r="H1793" s="9" t="str">
        <f>IF(G1793="-","-",IF(Fixture!G1797&gt;Fixture!I1797,Settings!$G$7,IF(Fixture!G1797=Fixture!I1797,Settings!$G$8,IF(Fixture!G1797&lt;Fixture!I1797,Settings!$G$9,"-"))))</f>
        <v>-</v>
      </c>
      <c r="I1793" s="13" t="str">
        <f>IF(G1793="-","-",IF(Fixture!I1797&gt;Fixture!G1797,Settings!$G$7,IF(Fixture!I1797=Fixture!G1797,Settings!$G$8,IF(Fixture!I1797&lt;Fixture!G1797,Settings!$G$9,"-"))))</f>
        <v>-</v>
      </c>
    </row>
    <row r="1794" spans="3:9" x14ac:dyDescent="0.25">
      <c r="C1794" s="12" t="str">
        <f t="shared" si="56"/>
        <v>-</v>
      </c>
      <c r="D1794" s="9" t="str">
        <f t="shared" si="57"/>
        <v>-</v>
      </c>
      <c r="E1794" s="9" t="str">
        <f>IF(C1794="-","-",IF(D1794=maxgameno+2,"blank row 2",IF(D1794=maxgameno+1,"blank row 1",INDEX(FixtureCode!$B$4:$AH$128,MATCH($C1794,FixtureCode!$B$4:$B$128,0),MATCH("G"&amp;D1794&amp;"-T1",FixtureCode!$B$4:$AH$4,0)))))</f>
        <v>-</v>
      </c>
      <c r="F1794" s="13" t="str">
        <f>IF(C1794="-","-",IF(D1794=maxgameno+2,"blank row 2",IF(D1794=maxgameno+1,"blank row 1",INDEX(FixtureCode!$B$4:$AH$128,MATCH($C1794,FixtureCode!$B$4:$B$128,0),MATCH("G"&amp;D1794&amp;"-T2",FixtureCode!$B$4:$AH$4,0)))))</f>
        <v>-</v>
      </c>
      <c r="G1794" s="12" t="str">
        <f>IF(C1794="-","-",IF(AND(ISNUMBER(Fixture!G1798),ISNUMBER(Fixture!I1798),Fixture!F1798&lt;&gt;"BYE",Fixture!J1798&lt;&gt;"BYE"),"Yes","-"))</f>
        <v>-</v>
      </c>
      <c r="H1794" s="9" t="str">
        <f>IF(G1794="-","-",IF(Fixture!G1798&gt;Fixture!I1798,Settings!$G$7,IF(Fixture!G1798=Fixture!I1798,Settings!$G$8,IF(Fixture!G1798&lt;Fixture!I1798,Settings!$G$9,"-"))))</f>
        <v>-</v>
      </c>
      <c r="I1794" s="13" t="str">
        <f>IF(G1794="-","-",IF(Fixture!I1798&gt;Fixture!G1798,Settings!$G$7,IF(Fixture!I1798=Fixture!G1798,Settings!$G$8,IF(Fixture!I1798&lt;Fixture!G1798,Settings!$G$9,"-"))))</f>
        <v>-</v>
      </c>
    </row>
    <row r="1795" spans="3:9" x14ac:dyDescent="0.25">
      <c r="C1795" s="12" t="str">
        <f t="shared" si="56"/>
        <v>-</v>
      </c>
      <c r="D1795" s="9" t="str">
        <f t="shared" si="57"/>
        <v>-</v>
      </c>
      <c r="E1795" s="9" t="str">
        <f>IF(C1795="-","-",IF(D1795=maxgameno+2,"blank row 2",IF(D1795=maxgameno+1,"blank row 1",INDEX(FixtureCode!$B$4:$AH$128,MATCH($C1795,FixtureCode!$B$4:$B$128,0),MATCH("G"&amp;D1795&amp;"-T1",FixtureCode!$B$4:$AH$4,0)))))</f>
        <v>-</v>
      </c>
      <c r="F1795" s="13" t="str">
        <f>IF(C1795="-","-",IF(D1795=maxgameno+2,"blank row 2",IF(D1795=maxgameno+1,"blank row 1",INDEX(FixtureCode!$B$4:$AH$128,MATCH($C1795,FixtureCode!$B$4:$B$128,0),MATCH("G"&amp;D1795&amp;"-T2",FixtureCode!$B$4:$AH$4,0)))))</f>
        <v>-</v>
      </c>
      <c r="G1795" s="12" t="str">
        <f>IF(C1795="-","-",IF(AND(ISNUMBER(Fixture!G1799),ISNUMBER(Fixture!I1799),Fixture!F1799&lt;&gt;"BYE",Fixture!J1799&lt;&gt;"BYE"),"Yes","-"))</f>
        <v>-</v>
      </c>
      <c r="H1795" s="9" t="str">
        <f>IF(G1795="-","-",IF(Fixture!G1799&gt;Fixture!I1799,Settings!$G$7,IF(Fixture!G1799=Fixture!I1799,Settings!$G$8,IF(Fixture!G1799&lt;Fixture!I1799,Settings!$G$9,"-"))))</f>
        <v>-</v>
      </c>
      <c r="I1795" s="13" t="str">
        <f>IF(G1795="-","-",IF(Fixture!I1799&gt;Fixture!G1799,Settings!$G$7,IF(Fixture!I1799=Fixture!G1799,Settings!$G$8,IF(Fixture!I1799&lt;Fixture!G1799,Settings!$G$9,"-"))))</f>
        <v>-</v>
      </c>
    </row>
    <row r="1796" spans="3:9" x14ac:dyDescent="0.25">
      <c r="C1796" s="12" t="str">
        <f t="shared" si="56"/>
        <v>-</v>
      </c>
      <c r="D1796" s="9" t="str">
        <f t="shared" si="57"/>
        <v>-</v>
      </c>
      <c r="E1796" s="9" t="str">
        <f>IF(C1796="-","-",IF(D1796=maxgameno+2,"blank row 2",IF(D1796=maxgameno+1,"blank row 1",INDEX(FixtureCode!$B$4:$AH$128,MATCH($C1796,FixtureCode!$B$4:$B$128,0),MATCH("G"&amp;D1796&amp;"-T1",FixtureCode!$B$4:$AH$4,0)))))</f>
        <v>-</v>
      </c>
      <c r="F1796" s="13" t="str">
        <f>IF(C1796="-","-",IF(D1796=maxgameno+2,"blank row 2",IF(D1796=maxgameno+1,"blank row 1",INDEX(FixtureCode!$B$4:$AH$128,MATCH($C1796,FixtureCode!$B$4:$B$128,0),MATCH("G"&amp;D1796&amp;"-T2",FixtureCode!$B$4:$AH$4,0)))))</f>
        <v>-</v>
      </c>
      <c r="G1796" s="12" t="str">
        <f>IF(C1796="-","-",IF(AND(ISNUMBER(Fixture!G1800),ISNUMBER(Fixture!I1800),Fixture!F1800&lt;&gt;"BYE",Fixture!J1800&lt;&gt;"BYE"),"Yes","-"))</f>
        <v>-</v>
      </c>
      <c r="H1796" s="9" t="str">
        <f>IF(G1796="-","-",IF(Fixture!G1800&gt;Fixture!I1800,Settings!$G$7,IF(Fixture!G1800=Fixture!I1800,Settings!$G$8,IF(Fixture!G1800&lt;Fixture!I1800,Settings!$G$9,"-"))))</f>
        <v>-</v>
      </c>
      <c r="I1796" s="13" t="str">
        <f>IF(G1796="-","-",IF(Fixture!I1800&gt;Fixture!G1800,Settings!$G$7,IF(Fixture!I1800=Fixture!G1800,Settings!$G$8,IF(Fixture!I1800&lt;Fixture!G1800,Settings!$G$9,"-"))))</f>
        <v>-</v>
      </c>
    </row>
    <row r="1797" spans="3:9" x14ac:dyDescent="0.25">
      <c r="C1797" s="12" t="str">
        <f t="shared" si="56"/>
        <v>-</v>
      </c>
      <c r="D1797" s="9" t="str">
        <f t="shared" si="57"/>
        <v>-</v>
      </c>
      <c r="E1797" s="9" t="str">
        <f>IF(C1797="-","-",IF(D1797=maxgameno+2,"blank row 2",IF(D1797=maxgameno+1,"blank row 1",INDEX(FixtureCode!$B$4:$AH$128,MATCH($C1797,FixtureCode!$B$4:$B$128,0),MATCH("G"&amp;D1797&amp;"-T1",FixtureCode!$B$4:$AH$4,0)))))</f>
        <v>-</v>
      </c>
      <c r="F1797" s="13" t="str">
        <f>IF(C1797="-","-",IF(D1797=maxgameno+2,"blank row 2",IF(D1797=maxgameno+1,"blank row 1",INDEX(FixtureCode!$B$4:$AH$128,MATCH($C1797,FixtureCode!$B$4:$B$128,0),MATCH("G"&amp;D1797&amp;"-T2",FixtureCode!$B$4:$AH$4,0)))))</f>
        <v>-</v>
      </c>
      <c r="G1797" s="12" t="str">
        <f>IF(C1797="-","-",IF(AND(ISNUMBER(Fixture!G1801),ISNUMBER(Fixture!I1801),Fixture!F1801&lt;&gt;"BYE",Fixture!J1801&lt;&gt;"BYE"),"Yes","-"))</f>
        <v>-</v>
      </c>
      <c r="H1797" s="9" t="str">
        <f>IF(G1797="-","-",IF(Fixture!G1801&gt;Fixture!I1801,Settings!$G$7,IF(Fixture!G1801=Fixture!I1801,Settings!$G$8,IF(Fixture!G1801&lt;Fixture!I1801,Settings!$G$9,"-"))))</f>
        <v>-</v>
      </c>
      <c r="I1797" s="13" t="str">
        <f>IF(G1797="-","-",IF(Fixture!I1801&gt;Fixture!G1801,Settings!$G$7,IF(Fixture!I1801=Fixture!G1801,Settings!$G$8,IF(Fixture!I1801&lt;Fixture!G1801,Settings!$G$9,"-"))))</f>
        <v>-</v>
      </c>
    </row>
    <row r="1798" spans="3:9" x14ac:dyDescent="0.25">
      <c r="C1798" s="12" t="str">
        <f t="shared" ref="C1798:C1861" si="58">IF(C1797="-","-",IF(D1797+1&lt;=maxgameno+2,C1797,IF(C1797+1&lt;=maxroundno,C1797+1,"-")))</f>
        <v>-</v>
      </c>
      <c r="D1798" s="9" t="str">
        <f t="shared" ref="D1798:D1861" si="59">IF(C1798="-","-",IF(D1797+1&lt;=maxgameno+2,D1797+1,1))</f>
        <v>-</v>
      </c>
      <c r="E1798" s="9" t="str">
        <f>IF(C1798="-","-",IF(D1798=maxgameno+2,"blank row 2",IF(D1798=maxgameno+1,"blank row 1",INDEX(FixtureCode!$B$4:$AH$128,MATCH($C1798,FixtureCode!$B$4:$B$128,0),MATCH("G"&amp;D1798&amp;"-T1",FixtureCode!$B$4:$AH$4,0)))))</f>
        <v>-</v>
      </c>
      <c r="F1798" s="13" t="str">
        <f>IF(C1798="-","-",IF(D1798=maxgameno+2,"blank row 2",IF(D1798=maxgameno+1,"blank row 1",INDEX(FixtureCode!$B$4:$AH$128,MATCH($C1798,FixtureCode!$B$4:$B$128,0),MATCH("G"&amp;D1798&amp;"-T2",FixtureCode!$B$4:$AH$4,0)))))</f>
        <v>-</v>
      </c>
      <c r="G1798" s="12" t="str">
        <f>IF(C1798="-","-",IF(AND(ISNUMBER(Fixture!G1802),ISNUMBER(Fixture!I1802),Fixture!F1802&lt;&gt;"BYE",Fixture!J1802&lt;&gt;"BYE"),"Yes","-"))</f>
        <v>-</v>
      </c>
      <c r="H1798" s="9" t="str">
        <f>IF(G1798="-","-",IF(Fixture!G1802&gt;Fixture!I1802,Settings!$G$7,IF(Fixture!G1802=Fixture!I1802,Settings!$G$8,IF(Fixture!G1802&lt;Fixture!I1802,Settings!$G$9,"-"))))</f>
        <v>-</v>
      </c>
      <c r="I1798" s="13" t="str">
        <f>IF(G1798="-","-",IF(Fixture!I1802&gt;Fixture!G1802,Settings!$G$7,IF(Fixture!I1802=Fixture!G1802,Settings!$G$8,IF(Fixture!I1802&lt;Fixture!G1802,Settings!$G$9,"-"))))</f>
        <v>-</v>
      </c>
    </row>
    <row r="1799" spans="3:9" x14ac:dyDescent="0.25">
      <c r="C1799" s="12" t="str">
        <f t="shared" si="58"/>
        <v>-</v>
      </c>
      <c r="D1799" s="9" t="str">
        <f t="shared" si="59"/>
        <v>-</v>
      </c>
      <c r="E1799" s="9" t="str">
        <f>IF(C1799="-","-",IF(D1799=maxgameno+2,"blank row 2",IF(D1799=maxgameno+1,"blank row 1",INDEX(FixtureCode!$B$4:$AH$128,MATCH($C1799,FixtureCode!$B$4:$B$128,0),MATCH("G"&amp;D1799&amp;"-T1",FixtureCode!$B$4:$AH$4,0)))))</f>
        <v>-</v>
      </c>
      <c r="F1799" s="13" t="str">
        <f>IF(C1799="-","-",IF(D1799=maxgameno+2,"blank row 2",IF(D1799=maxgameno+1,"blank row 1",INDEX(FixtureCode!$B$4:$AH$128,MATCH($C1799,FixtureCode!$B$4:$B$128,0),MATCH("G"&amp;D1799&amp;"-T2",FixtureCode!$B$4:$AH$4,0)))))</f>
        <v>-</v>
      </c>
      <c r="G1799" s="12" t="str">
        <f>IF(C1799="-","-",IF(AND(ISNUMBER(Fixture!G1803),ISNUMBER(Fixture!I1803),Fixture!F1803&lt;&gt;"BYE",Fixture!J1803&lt;&gt;"BYE"),"Yes","-"))</f>
        <v>-</v>
      </c>
      <c r="H1799" s="9" t="str">
        <f>IF(G1799="-","-",IF(Fixture!G1803&gt;Fixture!I1803,Settings!$G$7,IF(Fixture!G1803=Fixture!I1803,Settings!$G$8,IF(Fixture!G1803&lt;Fixture!I1803,Settings!$G$9,"-"))))</f>
        <v>-</v>
      </c>
      <c r="I1799" s="13" t="str">
        <f>IF(G1799="-","-",IF(Fixture!I1803&gt;Fixture!G1803,Settings!$G$7,IF(Fixture!I1803=Fixture!G1803,Settings!$G$8,IF(Fixture!I1803&lt;Fixture!G1803,Settings!$G$9,"-"))))</f>
        <v>-</v>
      </c>
    </row>
    <row r="1800" spans="3:9" x14ac:dyDescent="0.25">
      <c r="C1800" s="12" t="str">
        <f t="shared" si="58"/>
        <v>-</v>
      </c>
      <c r="D1800" s="9" t="str">
        <f t="shared" si="59"/>
        <v>-</v>
      </c>
      <c r="E1800" s="9" t="str">
        <f>IF(C1800="-","-",IF(D1800=maxgameno+2,"blank row 2",IF(D1800=maxgameno+1,"blank row 1",INDEX(FixtureCode!$B$4:$AH$128,MATCH($C1800,FixtureCode!$B$4:$B$128,0),MATCH("G"&amp;D1800&amp;"-T1",FixtureCode!$B$4:$AH$4,0)))))</f>
        <v>-</v>
      </c>
      <c r="F1800" s="13" t="str">
        <f>IF(C1800="-","-",IF(D1800=maxgameno+2,"blank row 2",IF(D1800=maxgameno+1,"blank row 1",INDEX(FixtureCode!$B$4:$AH$128,MATCH($C1800,FixtureCode!$B$4:$B$128,0),MATCH("G"&amp;D1800&amp;"-T2",FixtureCode!$B$4:$AH$4,0)))))</f>
        <v>-</v>
      </c>
      <c r="G1800" s="12" t="str">
        <f>IF(C1800="-","-",IF(AND(ISNUMBER(Fixture!G1804),ISNUMBER(Fixture!I1804),Fixture!F1804&lt;&gt;"BYE",Fixture!J1804&lt;&gt;"BYE"),"Yes","-"))</f>
        <v>-</v>
      </c>
      <c r="H1800" s="9" t="str">
        <f>IF(G1800="-","-",IF(Fixture!G1804&gt;Fixture!I1804,Settings!$G$7,IF(Fixture!G1804=Fixture!I1804,Settings!$G$8,IF(Fixture!G1804&lt;Fixture!I1804,Settings!$G$9,"-"))))</f>
        <v>-</v>
      </c>
      <c r="I1800" s="13" t="str">
        <f>IF(G1800="-","-",IF(Fixture!I1804&gt;Fixture!G1804,Settings!$G$7,IF(Fixture!I1804=Fixture!G1804,Settings!$G$8,IF(Fixture!I1804&lt;Fixture!G1804,Settings!$G$9,"-"))))</f>
        <v>-</v>
      </c>
    </row>
    <row r="1801" spans="3:9" x14ac:dyDescent="0.25">
      <c r="C1801" s="12" t="str">
        <f t="shared" si="58"/>
        <v>-</v>
      </c>
      <c r="D1801" s="9" t="str">
        <f t="shared" si="59"/>
        <v>-</v>
      </c>
      <c r="E1801" s="9" t="str">
        <f>IF(C1801="-","-",IF(D1801=maxgameno+2,"blank row 2",IF(D1801=maxgameno+1,"blank row 1",INDEX(FixtureCode!$B$4:$AH$128,MATCH($C1801,FixtureCode!$B$4:$B$128,0),MATCH("G"&amp;D1801&amp;"-T1",FixtureCode!$B$4:$AH$4,0)))))</f>
        <v>-</v>
      </c>
      <c r="F1801" s="13" t="str">
        <f>IF(C1801="-","-",IF(D1801=maxgameno+2,"blank row 2",IF(D1801=maxgameno+1,"blank row 1",INDEX(FixtureCode!$B$4:$AH$128,MATCH($C1801,FixtureCode!$B$4:$B$128,0),MATCH("G"&amp;D1801&amp;"-T2",FixtureCode!$B$4:$AH$4,0)))))</f>
        <v>-</v>
      </c>
      <c r="G1801" s="12" t="str">
        <f>IF(C1801="-","-",IF(AND(ISNUMBER(Fixture!G1805),ISNUMBER(Fixture!I1805),Fixture!F1805&lt;&gt;"BYE",Fixture!J1805&lt;&gt;"BYE"),"Yes","-"))</f>
        <v>-</v>
      </c>
      <c r="H1801" s="9" t="str">
        <f>IF(G1801="-","-",IF(Fixture!G1805&gt;Fixture!I1805,Settings!$G$7,IF(Fixture!G1805=Fixture!I1805,Settings!$G$8,IF(Fixture!G1805&lt;Fixture!I1805,Settings!$G$9,"-"))))</f>
        <v>-</v>
      </c>
      <c r="I1801" s="13" t="str">
        <f>IF(G1801="-","-",IF(Fixture!I1805&gt;Fixture!G1805,Settings!$G$7,IF(Fixture!I1805=Fixture!G1805,Settings!$G$8,IF(Fixture!I1805&lt;Fixture!G1805,Settings!$G$9,"-"))))</f>
        <v>-</v>
      </c>
    </row>
    <row r="1802" spans="3:9" x14ac:dyDescent="0.25">
      <c r="C1802" s="12" t="str">
        <f t="shared" si="58"/>
        <v>-</v>
      </c>
      <c r="D1802" s="9" t="str">
        <f t="shared" si="59"/>
        <v>-</v>
      </c>
      <c r="E1802" s="9" t="str">
        <f>IF(C1802="-","-",IF(D1802=maxgameno+2,"blank row 2",IF(D1802=maxgameno+1,"blank row 1",INDEX(FixtureCode!$B$4:$AH$128,MATCH($C1802,FixtureCode!$B$4:$B$128,0),MATCH("G"&amp;D1802&amp;"-T1",FixtureCode!$B$4:$AH$4,0)))))</f>
        <v>-</v>
      </c>
      <c r="F1802" s="13" t="str">
        <f>IF(C1802="-","-",IF(D1802=maxgameno+2,"blank row 2",IF(D1802=maxgameno+1,"blank row 1",INDEX(FixtureCode!$B$4:$AH$128,MATCH($C1802,FixtureCode!$B$4:$B$128,0),MATCH("G"&amp;D1802&amp;"-T2",FixtureCode!$B$4:$AH$4,0)))))</f>
        <v>-</v>
      </c>
      <c r="G1802" s="12" t="str">
        <f>IF(C1802="-","-",IF(AND(ISNUMBER(Fixture!G1806),ISNUMBER(Fixture!I1806),Fixture!F1806&lt;&gt;"BYE",Fixture!J1806&lt;&gt;"BYE"),"Yes","-"))</f>
        <v>-</v>
      </c>
      <c r="H1802" s="9" t="str">
        <f>IF(G1802="-","-",IF(Fixture!G1806&gt;Fixture!I1806,Settings!$G$7,IF(Fixture!G1806=Fixture!I1806,Settings!$G$8,IF(Fixture!G1806&lt;Fixture!I1806,Settings!$G$9,"-"))))</f>
        <v>-</v>
      </c>
      <c r="I1802" s="13" t="str">
        <f>IF(G1802="-","-",IF(Fixture!I1806&gt;Fixture!G1806,Settings!$G$7,IF(Fixture!I1806=Fixture!G1806,Settings!$G$8,IF(Fixture!I1806&lt;Fixture!G1806,Settings!$G$9,"-"))))</f>
        <v>-</v>
      </c>
    </row>
    <row r="1803" spans="3:9" x14ac:dyDescent="0.25">
      <c r="C1803" s="12" t="str">
        <f t="shared" si="58"/>
        <v>-</v>
      </c>
      <c r="D1803" s="9" t="str">
        <f t="shared" si="59"/>
        <v>-</v>
      </c>
      <c r="E1803" s="9" t="str">
        <f>IF(C1803="-","-",IF(D1803=maxgameno+2,"blank row 2",IF(D1803=maxgameno+1,"blank row 1",INDEX(FixtureCode!$B$4:$AH$128,MATCH($C1803,FixtureCode!$B$4:$B$128,0),MATCH("G"&amp;D1803&amp;"-T1",FixtureCode!$B$4:$AH$4,0)))))</f>
        <v>-</v>
      </c>
      <c r="F1803" s="13" t="str">
        <f>IF(C1803="-","-",IF(D1803=maxgameno+2,"blank row 2",IF(D1803=maxgameno+1,"blank row 1",INDEX(FixtureCode!$B$4:$AH$128,MATCH($C1803,FixtureCode!$B$4:$B$128,0),MATCH("G"&amp;D1803&amp;"-T2",FixtureCode!$B$4:$AH$4,0)))))</f>
        <v>-</v>
      </c>
      <c r="G1803" s="12" t="str">
        <f>IF(C1803="-","-",IF(AND(ISNUMBER(Fixture!G1807),ISNUMBER(Fixture!I1807),Fixture!F1807&lt;&gt;"BYE",Fixture!J1807&lt;&gt;"BYE"),"Yes","-"))</f>
        <v>-</v>
      </c>
      <c r="H1803" s="9" t="str">
        <f>IF(G1803="-","-",IF(Fixture!G1807&gt;Fixture!I1807,Settings!$G$7,IF(Fixture!G1807=Fixture!I1807,Settings!$G$8,IF(Fixture!G1807&lt;Fixture!I1807,Settings!$G$9,"-"))))</f>
        <v>-</v>
      </c>
      <c r="I1803" s="13" t="str">
        <f>IF(G1803="-","-",IF(Fixture!I1807&gt;Fixture!G1807,Settings!$G$7,IF(Fixture!I1807=Fixture!G1807,Settings!$G$8,IF(Fixture!I1807&lt;Fixture!G1807,Settings!$G$9,"-"))))</f>
        <v>-</v>
      </c>
    </row>
    <row r="1804" spans="3:9" x14ac:dyDescent="0.25">
      <c r="C1804" s="12" t="str">
        <f t="shared" si="58"/>
        <v>-</v>
      </c>
      <c r="D1804" s="9" t="str">
        <f t="shared" si="59"/>
        <v>-</v>
      </c>
      <c r="E1804" s="9" t="str">
        <f>IF(C1804="-","-",IF(D1804=maxgameno+2,"blank row 2",IF(D1804=maxgameno+1,"blank row 1",INDEX(FixtureCode!$B$4:$AH$128,MATCH($C1804,FixtureCode!$B$4:$B$128,0),MATCH("G"&amp;D1804&amp;"-T1",FixtureCode!$B$4:$AH$4,0)))))</f>
        <v>-</v>
      </c>
      <c r="F1804" s="13" t="str">
        <f>IF(C1804="-","-",IF(D1804=maxgameno+2,"blank row 2",IF(D1804=maxgameno+1,"blank row 1",INDEX(FixtureCode!$B$4:$AH$128,MATCH($C1804,FixtureCode!$B$4:$B$128,0),MATCH("G"&amp;D1804&amp;"-T2",FixtureCode!$B$4:$AH$4,0)))))</f>
        <v>-</v>
      </c>
      <c r="G1804" s="12" t="str">
        <f>IF(C1804="-","-",IF(AND(ISNUMBER(Fixture!G1808),ISNUMBER(Fixture!I1808),Fixture!F1808&lt;&gt;"BYE",Fixture!J1808&lt;&gt;"BYE"),"Yes","-"))</f>
        <v>-</v>
      </c>
      <c r="H1804" s="9" t="str">
        <f>IF(G1804="-","-",IF(Fixture!G1808&gt;Fixture!I1808,Settings!$G$7,IF(Fixture!G1808=Fixture!I1808,Settings!$G$8,IF(Fixture!G1808&lt;Fixture!I1808,Settings!$G$9,"-"))))</f>
        <v>-</v>
      </c>
      <c r="I1804" s="13" t="str">
        <f>IF(G1804="-","-",IF(Fixture!I1808&gt;Fixture!G1808,Settings!$G$7,IF(Fixture!I1808=Fixture!G1808,Settings!$G$8,IF(Fixture!I1808&lt;Fixture!G1808,Settings!$G$9,"-"))))</f>
        <v>-</v>
      </c>
    </row>
    <row r="1805" spans="3:9" x14ac:dyDescent="0.25">
      <c r="C1805" s="12" t="str">
        <f t="shared" si="58"/>
        <v>-</v>
      </c>
      <c r="D1805" s="9" t="str">
        <f t="shared" si="59"/>
        <v>-</v>
      </c>
      <c r="E1805" s="9" t="str">
        <f>IF(C1805="-","-",IF(D1805=maxgameno+2,"blank row 2",IF(D1805=maxgameno+1,"blank row 1",INDEX(FixtureCode!$B$4:$AH$128,MATCH($C1805,FixtureCode!$B$4:$B$128,0),MATCH("G"&amp;D1805&amp;"-T1",FixtureCode!$B$4:$AH$4,0)))))</f>
        <v>-</v>
      </c>
      <c r="F1805" s="13" t="str">
        <f>IF(C1805="-","-",IF(D1805=maxgameno+2,"blank row 2",IF(D1805=maxgameno+1,"blank row 1",INDEX(FixtureCode!$B$4:$AH$128,MATCH($C1805,FixtureCode!$B$4:$B$128,0),MATCH("G"&amp;D1805&amp;"-T2",FixtureCode!$B$4:$AH$4,0)))))</f>
        <v>-</v>
      </c>
      <c r="G1805" s="12" t="str">
        <f>IF(C1805="-","-",IF(AND(ISNUMBER(Fixture!G1809),ISNUMBER(Fixture!I1809),Fixture!F1809&lt;&gt;"BYE",Fixture!J1809&lt;&gt;"BYE"),"Yes","-"))</f>
        <v>-</v>
      </c>
      <c r="H1805" s="9" t="str">
        <f>IF(G1805="-","-",IF(Fixture!G1809&gt;Fixture!I1809,Settings!$G$7,IF(Fixture!G1809=Fixture!I1809,Settings!$G$8,IF(Fixture!G1809&lt;Fixture!I1809,Settings!$G$9,"-"))))</f>
        <v>-</v>
      </c>
      <c r="I1805" s="13" t="str">
        <f>IF(G1805="-","-",IF(Fixture!I1809&gt;Fixture!G1809,Settings!$G$7,IF(Fixture!I1809=Fixture!G1809,Settings!$G$8,IF(Fixture!I1809&lt;Fixture!G1809,Settings!$G$9,"-"))))</f>
        <v>-</v>
      </c>
    </row>
    <row r="1806" spans="3:9" x14ac:dyDescent="0.25">
      <c r="C1806" s="12" t="str">
        <f t="shared" si="58"/>
        <v>-</v>
      </c>
      <c r="D1806" s="9" t="str">
        <f t="shared" si="59"/>
        <v>-</v>
      </c>
      <c r="E1806" s="9" t="str">
        <f>IF(C1806="-","-",IF(D1806=maxgameno+2,"blank row 2",IF(D1806=maxgameno+1,"blank row 1",INDEX(FixtureCode!$B$4:$AH$128,MATCH($C1806,FixtureCode!$B$4:$B$128,0),MATCH("G"&amp;D1806&amp;"-T1",FixtureCode!$B$4:$AH$4,0)))))</f>
        <v>-</v>
      </c>
      <c r="F1806" s="13" t="str">
        <f>IF(C1806="-","-",IF(D1806=maxgameno+2,"blank row 2",IF(D1806=maxgameno+1,"blank row 1",INDEX(FixtureCode!$B$4:$AH$128,MATCH($C1806,FixtureCode!$B$4:$B$128,0),MATCH("G"&amp;D1806&amp;"-T2",FixtureCode!$B$4:$AH$4,0)))))</f>
        <v>-</v>
      </c>
      <c r="G1806" s="12" t="str">
        <f>IF(C1806="-","-",IF(AND(ISNUMBER(Fixture!G1810),ISNUMBER(Fixture!I1810),Fixture!F1810&lt;&gt;"BYE",Fixture!J1810&lt;&gt;"BYE"),"Yes","-"))</f>
        <v>-</v>
      </c>
      <c r="H1806" s="9" t="str">
        <f>IF(G1806="-","-",IF(Fixture!G1810&gt;Fixture!I1810,Settings!$G$7,IF(Fixture!G1810=Fixture!I1810,Settings!$G$8,IF(Fixture!G1810&lt;Fixture!I1810,Settings!$G$9,"-"))))</f>
        <v>-</v>
      </c>
      <c r="I1806" s="13" t="str">
        <f>IF(G1806="-","-",IF(Fixture!I1810&gt;Fixture!G1810,Settings!$G$7,IF(Fixture!I1810=Fixture!G1810,Settings!$G$8,IF(Fixture!I1810&lt;Fixture!G1810,Settings!$G$9,"-"))))</f>
        <v>-</v>
      </c>
    </row>
    <row r="1807" spans="3:9" x14ac:dyDescent="0.25">
      <c r="C1807" s="12" t="str">
        <f t="shared" si="58"/>
        <v>-</v>
      </c>
      <c r="D1807" s="9" t="str">
        <f t="shared" si="59"/>
        <v>-</v>
      </c>
      <c r="E1807" s="9" t="str">
        <f>IF(C1807="-","-",IF(D1807=maxgameno+2,"blank row 2",IF(D1807=maxgameno+1,"blank row 1",INDEX(FixtureCode!$B$4:$AH$128,MATCH($C1807,FixtureCode!$B$4:$B$128,0),MATCH("G"&amp;D1807&amp;"-T1",FixtureCode!$B$4:$AH$4,0)))))</f>
        <v>-</v>
      </c>
      <c r="F1807" s="13" t="str">
        <f>IF(C1807="-","-",IF(D1807=maxgameno+2,"blank row 2",IF(D1807=maxgameno+1,"blank row 1",INDEX(FixtureCode!$B$4:$AH$128,MATCH($C1807,FixtureCode!$B$4:$B$128,0),MATCH("G"&amp;D1807&amp;"-T2",FixtureCode!$B$4:$AH$4,0)))))</f>
        <v>-</v>
      </c>
      <c r="G1807" s="12" t="str">
        <f>IF(C1807="-","-",IF(AND(ISNUMBER(Fixture!G1811),ISNUMBER(Fixture!I1811),Fixture!F1811&lt;&gt;"BYE",Fixture!J1811&lt;&gt;"BYE"),"Yes","-"))</f>
        <v>-</v>
      </c>
      <c r="H1807" s="9" t="str">
        <f>IF(G1807="-","-",IF(Fixture!G1811&gt;Fixture!I1811,Settings!$G$7,IF(Fixture!G1811=Fixture!I1811,Settings!$G$8,IF(Fixture!G1811&lt;Fixture!I1811,Settings!$G$9,"-"))))</f>
        <v>-</v>
      </c>
      <c r="I1807" s="13" t="str">
        <f>IF(G1807="-","-",IF(Fixture!I1811&gt;Fixture!G1811,Settings!$G$7,IF(Fixture!I1811=Fixture!G1811,Settings!$G$8,IF(Fixture!I1811&lt;Fixture!G1811,Settings!$G$9,"-"))))</f>
        <v>-</v>
      </c>
    </row>
    <row r="1808" spans="3:9" x14ac:dyDescent="0.25">
      <c r="C1808" s="12" t="str">
        <f t="shared" si="58"/>
        <v>-</v>
      </c>
      <c r="D1808" s="9" t="str">
        <f t="shared" si="59"/>
        <v>-</v>
      </c>
      <c r="E1808" s="9" t="str">
        <f>IF(C1808="-","-",IF(D1808=maxgameno+2,"blank row 2",IF(D1808=maxgameno+1,"blank row 1",INDEX(FixtureCode!$B$4:$AH$128,MATCH($C1808,FixtureCode!$B$4:$B$128,0),MATCH("G"&amp;D1808&amp;"-T1",FixtureCode!$B$4:$AH$4,0)))))</f>
        <v>-</v>
      </c>
      <c r="F1808" s="13" t="str">
        <f>IF(C1808="-","-",IF(D1808=maxgameno+2,"blank row 2",IF(D1808=maxgameno+1,"blank row 1",INDEX(FixtureCode!$B$4:$AH$128,MATCH($C1808,FixtureCode!$B$4:$B$128,0),MATCH("G"&amp;D1808&amp;"-T2",FixtureCode!$B$4:$AH$4,0)))))</f>
        <v>-</v>
      </c>
      <c r="G1808" s="12" t="str">
        <f>IF(C1808="-","-",IF(AND(ISNUMBER(Fixture!G1812),ISNUMBER(Fixture!I1812),Fixture!F1812&lt;&gt;"BYE",Fixture!J1812&lt;&gt;"BYE"),"Yes","-"))</f>
        <v>-</v>
      </c>
      <c r="H1808" s="9" t="str">
        <f>IF(G1808="-","-",IF(Fixture!G1812&gt;Fixture!I1812,Settings!$G$7,IF(Fixture!G1812=Fixture!I1812,Settings!$G$8,IF(Fixture!G1812&lt;Fixture!I1812,Settings!$G$9,"-"))))</f>
        <v>-</v>
      </c>
      <c r="I1808" s="13" t="str">
        <f>IF(G1808="-","-",IF(Fixture!I1812&gt;Fixture!G1812,Settings!$G$7,IF(Fixture!I1812=Fixture!G1812,Settings!$G$8,IF(Fixture!I1812&lt;Fixture!G1812,Settings!$G$9,"-"))))</f>
        <v>-</v>
      </c>
    </row>
    <row r="1809" spans="3:9" x14ac:dyDescent="0.25">
      <c r="C1809" s="12" t="str">
        <f t="shared" si="58"/>
        <v>-</v>
      </c>
      <c r="D1809" s="9" t="str">
        <f t="shared" si="59"/>
        <v>-</v>
      </c>
      <c r="E1809" s="9" t="str">
        <f>IF(C1809="-","-",IF(D1809=maxgameno+2,"blank row 2",IF(D1809=maxgameno+1,"blank row 1",INDEX(FixtureCode!$B$4:$AH$128,MATCH($C1809,FixtureCode!$B$4:$B$128,0),MATCH("G"&amp;D1809&amp;"-T1",FixtureCode!$B$4:$AH$4,0)))))</f>
        <v>-</v>
      </c>
      <c r="F1809" s="13" t="str">
        <f>IF(C1809="-","-",IF(D1809=maxgameno+2,"blank row 2",IF(D1809=maxgameno+1,"blank row 1",INDEX(FixtureCode!$B$4:$AH$128,MATCH($C1809,FixtureCode!$B$4:$B$128,0),MATCH("G"&amp;D1809&amp;"-T2",FixtureCode!$B$4:$AH$4,0)))))</f>
        <v>-</v>
      </c>
      <c r="G1809" s="12" t="str">
        <f>IF(C1809="-","-",IF(AND(ISNUMBER(Fixture!G1813),ISNUMBER(Fixture!I1813),Fixture!F1813&lt;&gt;"BYE",Fixture!J1813&lt;&gt;"BYE"),"Yes","-"))</f>
        <v>-</v>
      </c>
      <c r="H1809" s="9" t="str">
        <f>IF(G1809="-","-",IF(Fixture!G1813&gt;Fixture!I1813,Settings!$G$7,IF(Fixture!G1813=Fixture!I1813,Settings!$G$8,IF(Fixture!G1813&lt;Fixture!I1813,Settings!$G$9,"-"))))</f>
        <v>-</v>
      </c>
      <c r="I1809" s="13" t="str">
        <f>IF(G1809="-","-",IF(Fixture!I1813&gt;Fixture!G1813,Settings!$G$7,IF(Fixture!I1813=Fixture!G1813,Settings!$G$8,IF(Fixture!I1813&lt;Fixture!G1813,Settings!$G$9,"-"))))</f>
        <v>-</v>
      </c>
    </row>
    <row r="1810" spans="3:9" x14ac:dyDescent="0.25">
      <c r="C1810" s="12" t="str">
        <f t="shared" si="58"/>
        <v>-</v>
      </c>
      <c r="D1810" s="9" t="str">
        <f t="shared" si="59"/>
        <v>-</v>
      </c>
      <c r="E1810" s="9" t="str">
        <f>IF(C1810="-","-",IF(D1810=maxgameno+2,"blank row 2",IF(D1810=maxgameno+1,"blank row 1",INDEX(FixtureCode!$B$4:$AH$128,MATCH($C1810,FixtureCode!$B$4:$B$128,0),MATCH("G"&amp;D1810&amp;"-T1",FixtureCode!$B$4:$AH$4,0)))))</f>
        <v>-</v>
      </c>
      <c r="F1810" s="13" t="str">
        <f>IF(C1810="-","-",IF(D1810=maxgameno+2,"blank row 2",IF(D1810=maxgameno+1,"blank row 1",INDEX(FixtureCode!$B$4:$AH$128,MATCH($C1810,FixtureCode!$B$4:$B$128,0),MATCH("G"&amp;D1810&amp;"-T2",FixtureCode!$B$4:$AH$4,0)))))</f>
        <v>-</v>
      </c>
      <c r="G1810" s="12" t="str">
        <f>IF(C1810="-","-",IF(AND(ISNUMBER(Fixture!G1814),ISNUMBER(Fixture!I1814),Fixture!F1814&lt;&gt;"BYE",Fixture!J1814&lt;&gt;"BYE"),"Yes","-"))</f>
        <v>-</v>
      </c>
      <c r="H1810" s="9" t="str">
        <f>IF(G1810="-","-",IF(Fixture!G1814&gt;Fixture!I1814,Settings!$G$7,IF(Fixture!G1814=Fixture!I1814,Settings!$G$8,IF(Fixture!G1814&lt;Fixture!I1814,Settings!$G$9,"-"))))</f>
        <v>-</v>
      </c>
      <c r="I1810" s="13" t="str">
        <f>IF(G1810="-","-",IF(Fixture!I1814&gt;Fixture!G1814,Settings!$G$7,IF(Fixture!I1814=Fixture!G1814,Settings!$G$8,IF(Fixture!I1814&lt;Fixture!G1814,Settings!$G$9,"-"))))</f>
        <v>-</v>
      </c>
    </row>
    <row r="1811" spans="3:9" x14ac:dyDescent="0.25">
      <c r="C1811" s="12" t="str">
        <f t="shared" si="58"/>
        <v>-</v>
      </c>
      <c r="D1811" s="9" t="str">
        <f t="shared" si="59"/>
        <v>-</v>
      </c>
      <c r="E1811" s="9" t="str">
        <f>IF(C1811="-","-",IF(D1811=maxgameno+2,"blank row 2",IF(D1811=maxgameno+1,"blank row 1",INDEX(FixtureCode!$B$4:$AH$128,MATCH($C1811,FixtureCode!$B$4:$B$128,0),MATCH("G"&amp;D1811&amp;"-T1",FixtureCode!$B$4:$AH$4,0)))))</f>
        <v>-</v>
      </c>
      <c r="F1811" s="13" t="str">
        <f>IF(C1811="-","-",IF(D1811=maxgameno+2,"blank row 2",IF(D1811=maxgameno+1,"blank row 1",INDEX(FixtureCode!$B$4:$AH$128,MATCH($C1811,FixtureCode!$B$4:$B$128,0),MATCH("G"&amp;D1811&amp;"-T2",FixtureCode!$B$4:$AH$4,0)))))</f>
        <v>-</v>
      </c>
      <c r="G1811" s="12" t="str">
        <f>IF(C1811="-","-",IF(AND(ISNUMBER(Fixture!G1815),ISNUMBER(Fixture!I1815),Fixture!F1815&lt;&gt;"BYE",Fixture!J1815&lt;&gt;"BYE"),"Yes","-"))</f>
        <v>-</v>
      </c>
      <c r="H1811" s="9" t="str">
        <f>IF(G1811="-","-",IF(Fixture!G1815&gt;Fixture!I1815,Settings!$G$7,IF(Fixture!G1815=Fixture!I1815,Settings!$G$8,IF(Fixture!G1815&lt;Fixture!I1815,Settings!$G$9,"-"))))</f>
        <v>-</v>
      </c>
      <c r="I1811" s="13" t="str">
        <f>IF(G1811="-","-",IF(Fixture!I1815&gt;Fixture!G1815,Settings!$G$7,IF(Fixture!I1815=Fixture!G1815,Settings!$G$8,IF(Fixture!I1815&lt;Fixture!G1815,Settings!$G$9,"-"))))</f>
        <v>-</v>
      </c>
    </row>
    <row r="1812" spans="3:9" x14ac:dyDescent="0.25">
      <c r="C1812" s="12" t="str">
        <f t="shared" si="58"/>
        <v>-</v>
      </c>
      <c r="D1812" s="9" t="str">
        <f t="shared" si="59"/>
        <v>-</v>
      </c>
      <c r="E1812" s="9" t="str">
        <f>IF(C1812="-","-",IF(D1812=maxgameno+2,"blank row 2",IF(D1812=maxgameno+1,"blank row 1",INDEX(FixtureCode!$B$4:$AH$128,MATCH($C1812,FixtureCode!$B$4:$B$128,0),MATCH("G"&amp;D1812&amp;"-T1",FixtureCode!$B$4:$AH$4,0)))))</f>
        <v>-</v>
      </c>
      <c r="F1812" s="13" t="str">
        <f>IF(C1812="-","-",IF(D1812=maxgameno+2,"blank row 2",IF(D1812=maxgameno+1,"blank row 1",INDEX(FixtureCode!$B$4:$AH$128,MATCH($C1812,FixtureCode!$B$4:$B$128,0),MATCH("G"&amp;D1812&amp;"-T2",FixtureCode!$B$4:$AH$4,0)))))</f>
        <v>-</v>
      </c>
      <c r="G1812" s="12" t="str">
        <f>IF(C1812="-","-",IF(AND(ISNUMBER(Fixture!G1816),ISNUMBER(Fixture!I1816),Fixture!F1816&lt;&gt;"BYE",Fixture!J1816&lt;&gt;"BYE"),"Yes","-"))</f>
        <v>-</v>
      </c>
      <c r="H1812" s="9" t="str">
        <f>IF(G1812="-","-",IF(Fixture!G1816&gt;Fixture!I1816,Settings!$G$7,IF(Fixture!G1816=Fixture!I1816,Settings!$G$8,IF(Fixture!G1816&lt;Fixture!I1816,Settings!$G$9,"-"))))</f>
        <v>-</v>
      </c>
      <c r="I1812" s="13" t="str">
        <f>IF(G1812="-","-",IF(Fixture!I1816&gt;Fixture!G1816,Settings!$G$7,IF(Fixture!I1816=Fixture!G1816,Settings!$G$8,IF(Fixture!I1816&lt;Fixture!G1816,Settings!$G$9,"-"))))</f>
        <v>-</v>
      </c>
    </row>
    <row r="1813" spans="3:9" x14ac:dyDescent="0.25">
      <c r="C1813" s="12" t="str">
        <f t="shared" si="58"/>
        <v>-</v>
      </c>
      <c r="D1813" s="9" t="str">
        <f t="shared" si="59"/>
        <v>-</v>
      </c>
      <c r="E1813" s="9" t="str">
        <f>IF(C1813="-","-",IF(D1813=maxgameno+2,"blank row 2",IF(D1813=maxgameno+1,"blank row 1",INDEX(FixtureCode!$B$4:$AH$128,MATCH($C1813,FixtureCode!$B$4:$B$128,0),MATCH("G"&amp;D1813&amp;"-T1",FixtureCode!$B$4:$AH$4,0)))))</f>
        <v>-</v>
      </c>
      <c r="F1813" s="13" t="str">
        <f>IF(C1813="-","-",IF(D1813=maxgameno+2,"blank row 2",IF(D1813=maxgameno+1,"blank row 1",INDEX(FixtureCode!$B$4:$AH$128,MATCH($C1813,FixtureCode!$B$4:$B$128,0),MATCH("G"&amp;D1813&amp;"-T2",FixtureCode!$B$4:$AH$4,0)))))</f>
        <v>-</v>
      </c>
      <c r="G1813" s="12" t="str">
        <f>IF(C1813="-","-",IF(AND(ISNUMBER(Fixture!G1817),ISNUMBER(Fixture!I1817),Fixture!F1817&lt;&gt;"BYE",Fixture!J1817&lt;&gt;"BYE"),"Yes","-"))</f>
        <v>-</v>
      </c>
      <c r="H1813" s="9" t="str">
        <f>IF(G1813="-","-",IF(Fixture!G1817&gt;Fixture!I1817,Settings!$G$7,IF(Fixture!G1817=Fixture!I1817,Settings!$G$8,IF(Fixture!G1817&lt;Fixture!I1817,Settings!$G$9,"-"))))</f>
        <v>-</v>
      </c>
      <c r="I1813" s="13" t="str">
        <f>IF(G1813="-","-",IF(Fixture!I1817&gt;Fixture!G1817,Settings!$G$7,IF(Fixture!I1817=Fixture!G1817,Settings!$G$8,IF(Fixture!I1817&lt;Fixture!G1817,Settings!$G$9,"-"))))</f>
        <v>-</v>
      </c>
    </row>
    <row r="1814" spans="3:9" x14ac:dyDescent="0.25">
      <c r="C1814" s="12" t="str">
        <f t="shared" si="58"/>
        <v>-</v>
      </c>
      <c r="D1814" s="9" t="str">
        <f t="shared" si="59"/>
        <v>-</v>
      </c>
      <c r="E1814" s="9" t="str">
        <f>IF(C1814="-","-",IF(D1814=maxgameno+2,"blank row 2",IF(D1814=maxgameno+1,"blank row 1",INDEX(FixtureCode!$B$4:$AH$128,MATCH($C1814,FixtureCode!$B$4:$B$128,0),MATCH("G"&amp;D1814&amp;"-T1",FixtureCode!$B$4:$AH$4,0)))))</f>
        <v>-</v>
      </c>
      <c r="F1814" s="13" t="str">
        <f>IF(C1814="-","-",IF(D1814=maxgameno+2,"blank row 2",IF(D1814=maxgameno+1,"blank row 1",INDEX(FixtureCode!$B$4:$AH$128,MATCH($C1814,FixtureCode!$B$4:$B$128,0),MATCH("G"&amp;D1814&amp;"-T2",FixtureCode!$B$4:$AH$4,0)))))</f>
        <v>-</v>
      </c>
      <c r="G1814" s="12" t="str">
        <f>IF(C1814="-","-",IF(AND(ISNUMBER(Fixture!G1818),ISNUMBER(Fixture!I1818),Fixture!F1818&lt;&gt;"BYE",Fixture!J1818&lt;&gt;"BYE"),"Yes","-"))</f>
        <v>-</v>
      </c>
      <c r="H1814" s="9" t="str">
        <f>IF(G1814="-","-",IF(Fixture!G1818&gt;Fixture!I1818,Settings!$G$7,IF(Fixture!G1818=Fixture!I1818,Settings!$G$8,IF(Fixture!G1818&lt;Fixture!I1818,Settings!$G$9,"-"))))</f>
        <v>-</v>
      </c>
      <c r="I1814" s="13" t="str">
        <f>IF(G1814="-","-",IF(Fixture!I1818&gt;Fixture!G1818,Settings!$G$7,IF(Fixture!I1818=Fixture!G1818,Settings!$G$8,IF(Fixture!I1818&lt;Fixture!G1818,Settings!$G$9,"-"))))</f>
        <v>-</v>
      </c>
    </row>
    <row r="1815" spans="3:9" x14ac:dyDescent="0.25">
      <c r="C1815" s="12" t="str">
        <f t="shared" si="58"/>
        <v>-</v>
      </c>
      <c r="D1815" s="9" t="str">
        <f t="shared" si="59"/>
        <v>-</v>
      </c>
      <c r="E1815" s="9" t="str">
        <f>IF(C1815="-","-",IF(D1815=maxgameno+2,"blank row 2",IF(D1815=maxgameno+1,"blank row 1",INDEX(FixtureCode!$B$4:$AH$128,MATCH($C1815,FixtureCode!$B$4:$B$128,0),MATCH("G"&amp;D1815&amp;"-T1",FixtureCode!$B$4:$AH$4,0)))))</f>
        <v>-</v>
      </c>
      <c r="F1815" s="13" t="str">
        <f>IF(C1815="-","-",IF(D1815=maxgameno+2,"blank row 2",IF(D1815=maxgameno+1,"blank row 1",INDEX(FixtureCode!$B$4:$AH$128,MATCH($C1815,FixtureCode!$B$4:$B$128,0),MATCH("G"&amp;D1815&amp;"-T2",FixtureCode!$B$4:$AH$4,0)))))</f>
        <v>-</v>
      </c>
      <c r="G1815" s="12" t="str">
        <f>IF(C1815="-","-",IF(AND(ISNUMBER(Fixture!G1819),ISNUMBER(Fixture!I1819),Fixture!F1819&lt;&gt;"BYE",Fixture!J1819&lt;&gt;"BYE"),"Yes","-"))</f>
        <v>-</v>
      </c>
      <c r="H1815" s="9" t="str">
        <f>IF(G1815="-","-",IF(Fixture!G1819&gt;Fixture!I1819,Settings!$G$7,IF(Fixture!G1819=Fixture!I1819,Settings!$G$8,IF(Fixture!G1819&lt;Fixture!I1819,Settings!$G$9,"-"))))</f>
        <v>-</v>
      </c>
      <c r="I1815" s="13" t="str">
        <f>IF(G1815="-","-",IF(Fixture!I1819&gt;Fixture!G1819,Settings!$G$7,IF(Fixture!I1819=Fixture!G1819,Settings!$G$8,IF(Fixture!I1819&lt;Fixture!G1819,Settings!$G$9,"-"))))</f>
        <v>-</v>
      </c>
    </row>
    <row r="1816" spans="3:9" x14ac:dyDescent="0.25">
      <c r="C1816" s="12" t="str">
        <f t="shared" si="58"/>
        <v>-</v>
      </c>
      <c r="D1816" s="9" t="str">
        <f t="shared" si="59"/>
        <v>-</v>
      </c>
      <c r="E1816" s="9" t="str">
        <f>IF(C1816="-","-",IF(D1816=maxgameno+2,"blank row 2",IF(D1816=maxgameno+1,"blank row 1",INDEX(FixtureCode!$B$4:$AH$128,MATCH($C1816,FixtureCode!$B$4:$B$128,0),MATCH("G"&amp;D1816&amp;"-T1",FixtureCode!$B$4:$AH$4,0)))))</f>
        <v>-</v>
      </c>
      <c r="F1816" s="13" t="str">
        <f>IF(C1816="-","-",IF(D1816=maxgameno+2,"blank row 2",IF(D1816=maxgameno+1,"blank row 1",INDEX(FixtureCode!$B$4:$AH$128,MATCH($C1816,FixtureCode!$B$4:$B$128,0),MATCH("G"&amp;D1816&amp;"-T2",FixtureCode!$B$4:$AH$4,0)))))</f>
        <v>-</v>
      </c>
      <c r="G1816" s="12" t="str">
        <f>IF(C1816="-","-",IF(AND(ISNUMBER(Fixture!G1820),ISNUMBER(Fixture!I1820),Fixture!F1820&lt;&gt;"BYE",Fixture!J1820&lt;&gt;"BYE"),"Yes","-"))</f>
        <v>-</v>
      </c>
      <c r="H1816" s="9" t="str">
        <f>IF(G1816="-","-",IF(Fixture!G1820&gt;Fixture!I1820,Settings!$G$7,IF(Fixture!G1820=Fixture!I1820,Settings!$G$8,IF(Fixture!G1820&lt;Fixture!I1820,Settings!$G$9,"-"))))</f>
        <v>-</v>
      </c>
      <c r="I1816" s="13" t="str">
        <f>IF(G1816="-","-",IF(Fixture!I1820&gt;Fixture!G1820,Settings!$G$7,IF(Fixture!I1820=Fixture!G1820,Settings!$G$8,IF(Fixture!I1820&lt;Fixture!G1820,Settings!$G$9,"-"))))</f>
        <v>-</v>
      </c>
    </row>
    <row r="1817" spans="3:9" x14ac:dyDescent="0.25">
      <c r="C1817" s="12" t="str">
        <f t="shared" si="58"/>
        <v>-</v>
      </c>
      <c r="D1817" s="9" t="str">
        <f t="shared" si="59"/>
        <v>-</v>
      </c>
      <c r="E1817" s="9" t="str">
        <f>IF(C1817="-","-",IF(D1817=maxgameno+2,"blank row 2",IF(D1817=maxgameno+1,"blank row 1",INDEX(FixtureCode!$B$4:$AH$128,MATCH($C1817,FixtureCode!$B$4:$B$128,0),MATCH("G"&amp;D1817&amp;"-T1",FixtureCode!$B$4:$AH$4,0)))))</f>
        <v>-</v>
      </c>
      <c r="F1817" s="13" t="str">
        <f>IF(C1817="-","-",IF(D1817=maxgameno+2,"blank row 2",IF(D1817=maxgameno+1,"blank row 1",INDEX(FixtureCode!$B$4:$AH$128,MATCH($C1817,FixtureCode!$B$4:$B$128,0),MATCH("G"&amp;D1817&amp;"-T2",FixtureCode!$B$4:$AH$4,0)))))</f>
        <v>-</v>
      </c>
      <c r="G1817" s="12" t="str">
        <f>IF(C1817="-","-",IF(AND(ISNUMBER(Fixture!G1821),ISNUMBER(Fixture!I1821),Fixture!F1821&lt;&gt;"BYE",Fixture!J1821&lt;&gt;"BYE"),"Yes","-"))</f>
        <v>-</v>
      </c>
      <c r="H1817" s="9" t="str">
        <f>IF(G1817="-","-",IF(Fixture!G1821&gt;Fixture!I1821,Settings!$G$7,IF(Fixture!G1821=Fixture!I1821,Settings!$G$8,IF(Fixture!G1821&lt;Fixture!I1821,Settings!$G$9,"-"))))</f>
        <v>-</v>
      </c>
      <c r="I1817" s="13" t="str">
        <f>IF(G1817="-","-",IF(Fixture!I1821&gt;Fixture!G1821,Settings!$G$7,IF(Fixture!I1821=Fixture!G1821,Settings!$G$8,IF(Fixture!I1821&lt;Fixture!G1821,Settings!$G$9,"-"))))</f>
        <v>-</v>
      </c>
    </row>
    <row r="1818" spans="3:9" x14ac:dyDescent="0.25">
      <c r="C1818" s="12" t="str">
        <f t="shared" si="58"/>
        <v>-</v>
      </c>
      <c r="D1818" s="9" t="str">
        <f t="shared" si="59"/>
        <v>-</v>
      </c>
      <c r="E1818" s="9" t="str">
        <f>IF(C1818="-","-",IF(D1818=maxgameno+2,"blank row 2",IF(D1818=maxgameno+1,"blank row 1",INDEX(FixtureCode!$B$4:$AH$128,MATCH($C1818,FixtureCode!$B$4:$B$128,0),MATCH("G"&amp;D1818&amp;"-T1",FixtureCode!$B$4:$AH$4,0)))))</f>
        <v>-</v>
      </c>
      <c r="F1818" s="13" t="str">
        <f>IF(C1818="-","-",IF(D1818=maxgameno+2,"blank row 2",IF(D1818=maxgameno+1,"blank row 1",INDEX(FixtureCode!$B$4:$AH$128,MATCH($C1818,FixtureCode!$B$4:$B$128,0),MATCH("G"&amp;D1818&amp;"-T2",FixtureCode!$B$4:$AH$4,0)))))</f>
        <v>-</v>
      </c>
      <c r="G1818" s="12" t="str">
        <f>IF(C1818="-","-",IF(AND(ISNUMBER(Fixture!G1822),ISNUMBER(Fixture!I1822),Fixture!F1822&lt;&gt;"BYE",Fixture!J1822&lt;&gt;"BYE"),"Yes","-"))</f>
        <v>-</v>
      </c>
      <c r="H1818" s="9" t="str">
        <f>IF(G1818="-","-",IF(Fixture!G1822&gt;Fixture!I1822,Settings!$G$7,IF(Fixture!G1822=Fixture!I1822,Settings!$G$8,IF(Fixture!G1822&lt;Fixture!I1822,Settings!$G$9,"-"))))</f>
        <v>-</v>
      </c>
      <c r="I1818" s="13" t="str">
        <f>IF(G1818="-","-",IF(Fixture!I1822&gt;Fixture!G1822,Settings!$G$7,IF(Fixture!I1822=Fixture!G1822,Settings!$G$8,IF(Fixture!I1822&lt;Fixture!G1822,Settings!$G$9,"-"))))</f>
        <v>-</v>
      </c>
    </row>
    <row r="1819" spans="3:9" x14ac:dyDescent="0.25">
      <c r="C1819" s="12" t="str">
        <f t="shared" si="58"/>
        <v>-</v>
      </c>
      <c r="D1819" s="9" t="str">
        <f t="shared" si="59"/>
        <v>-</v>
      </c>
      <c r="E1819" s="9" t="str">
        <f>IF(C1819="-","-",IF(D1819=maxgameno+2,"blank row 2",IF(D1819=maxgameno+1,"blank row 1",INDEX(FixtureCode!$B$4:$AH$128,MATCH($C1819,FixtureCode!$B$4:$B$128,0),MATCH("G"&amp;D1819&amp;"-T1",FixtureCode!$B$4:$AH$4,0)))))</f>
        <v>-</v>
      </c>
      <c r="F1819" s="13" t="str">
        <f>IF(C1819="-","-",IF(D1819=maxgameno+2,"blank row 2",IF(D1819=maxgameno+1,"blank row 1",INDEX(FixtureCode!$B$4:$AH$128,MATCH($C1819,FixtureCode!$B$4:$B$128,0),MATCH("G"&amp;D1819&amp;"-T2",FixtureCode!$B$4:$AH$4,0)))))</f>
        <v>-</v>
      </c>
      <c r="G1819" s="12" t="str">
        <f>IF(C1819="-","-",IF(AND(ISNUMBER(Fixture!G1823),ISNUMBER(Fixture!I1823),Fixture!F1823&lt;&gt;"BYE",Fixture!J1823&lt;&gt;"BYE"),"Yes","-"))</f>
        <v>-</v>
      </c>
      <c r="H1819" s="9" t="str">
        <f>IF(G1819="-","-",IF(Fixture!G1823&gt;Fixture!I1823,Settings!$G$7,IF(Fixture!G1823=Fixture!I1823,Settings!$G$8,IF(Fixture!G1823&lt;Fixture!I1823,Settings!$G$9,"-"))))</f>
        <v>-</v>
      </c>
      <c r="I1819" s="13" t="str">
        <f>IF(G1819="-","-",IF(Fixture!I1823&gt;Fixture!G1823,Settings!$G$7,IF(Fixture!I1823=Fixture!G1823,Settings!$G$8,IF(Fixture!I1823&lt;Fixture!G1823,Settings!$G$9,"-"))))</f>
        <v>-</v>
      </c>
    </row>
    <row r="1820" spans="3:9" x14ac:dyDescent="0.25">
      <c r="C1820" s="12" t="str">
        <f t="shared" si="58"/>
        <v>-</v>
      </c>
      <c r="D1820" s="9" t="str">
        <f t="shared" si="59"/>
        <v>-</v>
      </c>
      <c r="E1820" s="9" t="str">
        <f>IF(C1820="-","-",IF(D1820=maxgameno+2,"blank row 2",IF(D1820=maxgameno+1,"blank row 1",INDEX(FixtureCode!$B$4:$AH$128,MATCH($C1820,FixtureCode!$B$4:$B$128,0),MATCH("G"&amp;D1820&amp;"-T1",FixtureCode!$B$4:$AH$4,0)))))</f>
        <v>-</v>
      </c>
      <c r="F1820" s="13" t="str">
        <f>IF(C1820="-","-",IF(D1820=maxgameno+2,"blank row 2",IF(D1820=maxgameno+1,"blank row 1",INDEX(FixtureCode!$B$4:$AH$128,MATCH($C1820,FixtureCode!$B$4:$B$128,0),MATCH("G"&amp;D1820&amp;"-T2",FixtureCode!$B$4:$AH$4,0)))))</f>
        <v>-</v>
      </c>
      <c r="G1820" s="12" t="str">
        <f>IF(C1820="-","-",IF(AND(ISNUMBER(Fixture!G1824),ISNUMBER(Fixture!I1824),Fixture!F1824&lt;&gt;"BYE",Fixture!J1824&lt;&gt;"BYE"),"Yes","-"))</f>
        <v>-</v>
      </c>
      <c r="H1820" s="9" t="str">
        <f>IF(G1820="-","-",IF(Fixture!G1824&gt;Fixture!I1824,Settings!$G$7,IF(Fixture!G1824=Fixture!I1824,Settings!$G$8,IF(Fixture!G1824&lt;Fixture!I1824,Settings!$G$9,"-"))))</f>
        <v>-</v>
      </c>
      <c r="I1820" s="13" t="str">
        <f>IF(G1820="-","-",IF(Fixture!I1824&gt;Fixture!G1824,Settings!$G$7,IF(Fixture!I1824=Fixture!G1824,Settings!$G$8,IF(Fixture!I1824&lt;Fixture!G1824,Settings!$G$9,"-"))))</f>
        <v>-</v>
      </c>
    </row>
    <row r="1821" spans="3:9" x14ac:dyDescent="0.25">
      <c r="C1821" s="12" t="str">
        <f t="shared" si="58"/>
        <v>-</v>
      </c>
      <c r="D1821" s="9" t="str">
        <f t="shared" si="59"/>
        <v>-</v>
      </c>
      <c r="E1821" s="9" t="str">
        <f>IF(C1821="-","-",IF(D1821=maxgameno+2,"blank row 2",IF(D1821=maxgameno+1,"blank row 1",INDEX(FixtureCode!$B$4:$AH$128,MATCH($C1821,FixtureCode!$B$4:$B$128,0),MATCH("G"&amp;D1821&amp;"-T1",FixtureCode!$B$4:$AH$4,0)))))</f>
        <v>-</v>
      </c>
      <c r="F1821" s="13" t="str">
        <f>IF(C1821="-","-",IF(D1821=maxgameno+2,"blank row 2",IF(D1821=maxgameno+1,"blank row 1",INDEX(FixtureCode!$B$4:$AH$128,MATCH($C1821,FixtureCode!$B$4:$B$128,0),MATCH("G"&amp;D1821&amp;"-T2",FixtureCode!$B$4:$AH$4,0)))))</f>
        <v>-</v>
      </c>
      <c r="G1821" s="12" t="str">
        <f>IF(C1821="-","-",IF(AND(ISNUMBER(Fixture!G1825),ISNUMBER(Fixture!I1825),Fixture!F1825&lt;&gt;"BYE",Fixture!J1825&lt;&gt;"BYE"),"Yes","-"))</f>
        <v>-</v>
      </c>
      <c r="H1821" s="9" t="str">
        <f>IF(G1821="-","-",IF(Fixture!G1825&gt;Fixture!I1825,Settings!$G$7,IF(Fixture!G1825=Fixture!I1825,Settings!$G$8,IF(Fixture!G1825&lt;Fixture!I1825,Settings!$G$9,"-"))))</f>
        <v>-</v>
      </c>
      <c r="I1821" s="13" t="str">
        <f>IF(G1821="-","-",IF(Fixture!I1825&gt;Fixture!G1825,Settings!$G$7,IF(Fixture!I1825=Fixture!G1825,Settings!$G$8,IF(Fixture!I1825&lt;Fixture!G1825,Settings!$G$9,"-"))))</f>
        <v>-</v>
      </c>
    </row>
    <row r="1822" spans="3:9" x14ac:dyDescent="0.25">
      <c r="C1822" s="12" t="str">
        <f t="shared" si="58"/>
        <v>-</v>
      </c>
      <c r="D1822" s="9" t="str">
        <f t="shared" si="59"/>
        <v>-</v>
      </c>
      <c r="E1822" s="9" t="str">
        <f>IF(C1822="-","-",IF(D1822=maxgameno+2,"blank row 2",IF(D1822=maxgameno+1,"blank row 1",INDEX(FixtureCode!$B$4:$AH$128,MATCH($C1822,FixtureCode!$B$4:$B$128,0),MATCH("G"&amp;D1822&amp;"-T1",FixtureCode!$B$4:$AH$4,0)))))</f>
        <v>-</v>
      </c>
      <c r="F1822" s="13" t="str">
        <f>IF(C1822="-","-",IF(D1822=maxgameno+2,"blank row 2",IF(D1822=maxgameno+1,"blank row 1",INDEX(FixtureCode!$B$4:$AH$128,MATCH($C1822,FixtureCode!$B$4:$B$128,0),MATCH("G"&amp;D1822&amp;"-T2",FixtureCode!$B$4:$AH$4,0)))))</f>
        <v>-</v>
      </c>
      <c r="G1822" s="12" t="str">
        <f>IF(C1822="-","-",IF(AND(ISNUMBER(Fixture!G1826),ISNUMBER(Fixture!I1826),Fixture!F1826&lt;&gt;"BYE",Fixture!J1826&lt;&gt;"BYE"),"Yes","-"))</f>
        <v>-</v>
      </c>
      <c r="H1822" s="9" t="str">
        <f>IF(G1822="-","-",IF(Fixture!G1826&gt;Fixture!I1826,Settings!$G$7,IF(Fixture!G1826=Fixture!I1826,Settings!$G$8,IF(Fixture!G1826&lt;Fixture!I1826,Settings!$G$9,"-"))))</f>
        <v>-</v>
      </c>
      <c r="I1822" s="13" t="str">
        <f>IF(G1822="-","-",IF(Fixture!I1826&gt;Fixture!G1826,Settings!$G$7,IF(Fixture!I1826=Fixture!G1826,Settings!$G$8,IF(Fixture!I1826&lt;Fixture!G1826,Settings!$G$9,"-"))))</f>
        <v>-</v>
      </c>
    </row>
    <row r="1823" spans="3:9" x14ac:dyDescent="0.25">
      <c r="C1823" s="12" t="str">
        <f t="shared" si="58"/>
        <v>-</v>
      </c>
      <c r="D1823" s="9" t="str">
        <f t="shared" si="59"/>
        <v>-</v>
      </c>
      <c r="E1823" s="9" t="str">
        <f>IF(C1823="-","-",IF(D1823=maxgameno+2,"blank row 2",IF(D1823=maxgameno+1,"blank row 1",INDEX(FixtureCode!$B$4:$AH$128,MATCH($C1823,FixtureCode!$B$4:$B$128,0),MATCH("G"&amp;D1823&amp;"-T1",FixtureCode!$B$4:$AH$4,0)))))</f>
        <v>-</v>
      </c>
      <c r="F1823" s="13" t="str">
        <f>IF(C1823="-","-",IF(D1823=maxgameno+2,"blank row 2",IF(D1823=maxgameno+1,"blank row 1",INDEX(FixtureCode!$B$4:$AH$128,MATCH($C1823,FixtureCode!$B$4:$B$128,0),MATCH("G"&amp;D1823&amp;"-T2",FixtureCode!$B$4:$AH$4,0)))))</f>
        <v>-</v>
      </c>
      <c r="G1823" s="12" t="str">
        <f>IF(C1823="-","-",IF(AND(ISNUMBER(Fixture!G1827),ISNUMBER(Fixture!I1827),Fixture!F1827&lt;&gt;"BYE",Fixture!J1827&lt;&gt;"BYE"),"Yes","-"))</f>
        <v>-</v>
      </c>
      <c r="H1823" s="9" t="str">
        <f>IF(G1823="-","-",IF(Fixture!G1827&gt;Fixture!I1827,Settings!$G$7,IF(Fixture!G1827=Fixture!I1827,Settings!$G$8,IF(Fixture!G1827&lt;Fixture!I1827,Settings!$G$9,"-"))))</f>
        <v>-</v>
      </c>
      <c r="I1823" s="13" t="str">
        <f>IF(G1823="-","-",IF(Fixture!I1827&gt;Fixture!G1827,Settings!$G$7,IF(Fixture!I1827=Fixture!G1827,Settings!$G$8,IF(Fixture!I1827&lt;Fixture!G1827,Settings!$G$9,"-"))))</f>
        <v>-</v>
      </c>
    </row>
    <row r="1824" spans="3:9" x14ac:dyDescent="0.25">
      <c r="C1824" s="12" t="str">
        <f t="shared" si="58"/>
        <v>-</v>
      </c>
      <c r="D1824" s="9" t="str">
        <f t="shared" si="59"/>
        <v>-</v>
      </c>
      <c r="E1824" s="9" t="str">
        <f>IF(C1824="-","-",IF(D1824=maxgameno+2,"blank row 2",IF(D1824=maxgameno+1,"blank row 1",INDEX(FixtureCode!$B$4:$AH$128,MATCH($C1824,FixtureCode!$B$4:$B$128,0),MATCH("G"&amp;D1824&amp;"-T1",FixtureCode!$B$4:$AH$4,0)))))</f>
        <v>-</v>
      </c>
      <c r="F1824" s="13" t="str">
        <f>IF(C1824="-","-",IF(D1824=maxgameno+2,"blank row 2",IF(D1824=maxgameno+1,"blank row 1",INDEX(FixtureCode!$B$4:$AH$128,MATCH($C1824,FixtureCode!$B$4:$B$128,0),MATCH("G"&amp;D1824&amp;"-T2",FixtureCode!$B$4:$AH$4,0)))))</f>
        <v>-</v>
      </c>
      <c r="G1824" s="12" t="str">
        <f>IF(C1824="-","-",IF(AND(ISNUMBER(Fixture!G1828),ISNUMBER(Fixture!I1828),Fixture!F1828&lt;&gt;"BYE",Fixture!J1828&lt;&gt;"BYE"),"Yes","-"))</f>
        <v>-</v>
      </c>
      <c r="H1824" s="9" t="str">
        <f>IF(G1824="-","-",IF(Fixture!G1828&gt;Fixture!I1828,Settings!$G$7,IF(Fixture!G1828=Fixture!I1828,Settings!$G$8,IF(Fixture!G1828&lt;Fixture!I1828,Settings!$G$9,"-"))))</f>
        <v>-</v>
      </c>
      <c r="I1824" s="13" t="str">
        <f>IF(G1824="-","-",IF(Fixture!I1828&gt;Fixture!G1828,Settings!$G$7,IF(Fixture!I1828=Fixture!G1828,Settings!$G$8,IF(Fixture!I1828&lt;Fixture!G1828,Settings!$G$9,"-"))))</f>
        <v>-</v>
      </c>
    </row>
    <row r="1825" spans="3:9" x14ac:dyDescent="0.25">
      <c r="C1825" s="12" t="str">
        <f t="shared" si="58"/>
        <v>-</v>
      </c>
      <c r="D1825" s="9" t="str">
        <f t="shared" si="59"/>
        <v>-</v>
      </c>
      <c r="E1825" s="9" t="str">
        <f>IF(C1825="-","-",IF(D1825=maxgameno+2,"blank row 2",IF(D1825=maxgameno+1,"blank row 1",INDEX(FixtureCode!$B$4:$AH$128,MATCH($C1825,FixtureCode!$B$4:$B$128,0),MATCH("G"&amp;D1825&amp;"-T1",FixtureCode!$B$4:$AH$4,0)))))</f>
        <v>-</v>
      </c>
      <c r="F1825" s="13" t="str">
        <f>IF(C1825="-","-",IF(D1825=maxgameno+2,"blank row 2",IF(D1825=maxgameno+1,"blank row 1",INDEX(FixtureCode!$B$4:$AH$128,MATCH($C1825,FixtureCode!$B$4:$B$128,0),MATCH("G"&amp;D1825&amp;"-T2",FixtureCode!$B$4:$AH$4,0)))))</f>
        <v>-</v>
      </c>
      <c r="G1825" s="12" t="str">
        <f>IF(C1825="-","-",IF(AND(ISNUMBER(Fixture!G1829),ISNUMBER(Fixture!I1829),Fixture!F1829&lt;&gt;"BYE",Fixture!J1829&lt;&gt;"BYE"),"Yes","-"))</f>
        <v>-</v>
      </c>
      <c r="H1825" s="9" t="str">
        <f>IF(G1825="-","-",IF(Fixture!G1829&gt;Fixture!I1829,Settings!$G$7,IF(Fixture!G1829=Fixture!I1829,Settings!$G$8,IF(Fixture!G1829&lt;Fixture!I1829,Settings!$G$9,"-"))))</f>
        <v>-</v>
      </c>
      <c r="I1825" s="13" t="str">
        <f>IF(G1825="-","-",IF(Fixture!I1829&gt;Fixture!G1829,Settings!$G$7,IF(Fixture!I1829=Fixture!G1829,Settings!$G$8,IF(Fixture!I1829&lt;Fixture!G1829,Settings!$G$9,"-"))))</f>
        <v>-</v>
      </c>
    </row>
    <row r="1826" spans="3:9" x14ac:dyDescent="0.25">
      <c r="C1826" s="12" t="str">
        <f t="shared" si="58"/>
        <v>-</v>
      </c>
      <c r="D1826" s="9" t="str">
        <f t="shared" si="59"/>
        <v>-</v>
      </c>
      <c r="E1826" s="9" t="str">
        <f>IF(C1826="-","-",IF(D1826=maxgameno+2,"blank row 2",IF(D1826=maxgameno+1,"blank row 1",INDEX(FixtureCode!$B$4:$AH$128,MATCH($C1826,FixtureCode!$B$4:$B$128,0),MATCH("G"&amp;D1826&amp;"-T1",FixtureCode!$B$4:$AH$4,0)))))</f>
        <v>-</v>
      </c>
      <c r="F1826" s="13" t="str">
        <f>IF(C1826="-","-",IF(D1826=maxgameno+2,"blank row 2",IF(D1826=maxgameno+1,"blank row 1",INDEX(FixtureCode!$B$4:$AH$128,MATCH($C1826,FixtureCode!$B$4:$B$128,0),MATCH("G"&amp;D1826&amp;"-T2",FixtureCode!$B$4:$AH$4,0)))))</f>
        <v>-</v>
      </c>
      <c r="G1826" s="12" t="str">
        <f>IF(C1826="-","-",IF(AND(ISNUMBER(Fixture!G1830),ISNUMBER(Fixture!I1830),Fixture!F1830&lt;&gt;"BYE",Fixture!J1830&lt;&gt;"BYE"),"Yes","-"))</f>
        <v>-</v>
      </c>
      <c r="H1826" s="9" t="str">
        <f>IF(G1826="-","-",IF(Fixture!G1830&gt;Fixture!I1830,Settings!$G$7,IF(Fixture!G1830=Fixture!I1830,Settings!$G$8,IF(Fixture!G1830&lt;Fixture!I1830,Settings!$G$9,"-"))))</f>
        <v>-</v>
      </c>
      <c r="I1826" s="13" t="str">
        <f>IF(G1826="-","-",IF(Fixture!I1830&gt;Fixture!G1830,Settings!$G$7,IF(Fixture!I1830=Fixture!G1830,Settings!$G$8,IF(Fixture!I1830&lt;Fixture!G1830,Settings!$G$9,"-"))))</f>
        <v>-</v>
      </c>
    </row>
    <row r="1827" spans="3:9" x14ac:dyDescent="0.25">
      <c r="C1827" s="12" t="str">
        <f t="shared" si="58"/>
        <v>-</v>
      </c>
      <c r="D1827" s="9" t="str">
        <f t="shared" si="59"/>
        <v>-</v>
      </c>
      <c r="E1827" s="9" t="str">
        <f>IF(C1827="-","-",IF(D1827=maxgameno+2,"blank row 2",IF(D1827=maxgameno+1,"blank row 1",INDEX(FixtureCode!$B$4:$AH$128,MATCH($C1827,FixtureCode!$B$4:$B$128,0),MATCH("G"&amp;D1827&amp;"-T1",FixtureCode!$B$4:$AH$4,0)))))</f>
        <v>-</v>
      </c>
      <c r="F1827" s="13" t="str">
        <f>IF(C1827="-","-",IF(D1827=maxgameno+2,"blank row 2",IF(D1827=maxgameno+1,"blank row 1",INDEX(FixtureCode!$B$4:$AH$128,MATCH($C1827,FixtureCode!$B$4:$B$128,0),MATCH("G"&amp;D1827&amp;"-T2",FixtureCode!$B$4:$AH$4,0)))))</f>
        <v>-</v>
      </c>
      <c r="G1827" s="12" t="str">
        <f>IF(C1827="-","-",IF(AND(ISNUMBER(Fixture!G1831),ISNUMBER(Fixture!I1831),Fixture!F1831&lt;&gt;"BYE",Fixture!J1831&lt;&gt;"BYE"),"Yes","-"))</f>
        <v>-</v>
      </c>
      <c r="H1827" s="9" t="str">
        <f>IF(G1827="-","-",IF(Fixture!G1831&gt;Fixture!I1831,Settings!$G$7,IF(Fixture!G1831=Fixture!I1831,Settings!$G$8,IF(Fixture!G1831&lt;Fixture!I1831,Settings!$G$9,"-"))))</f>
        <v>-</v>
      </c>
      <c r="I1827" s="13" t="str">
        <f>IF(G1827="-","-",IF(Fixture!I1831&gt;Fixture!G1831,Settings!$G$7,IF(Fixture!I1831=Fixture!G1831,Settings!$G$8,IF(Fixture!I1831&lt;Fixture!G1831,Settings!$G$9,"-"))))</f>
        <v>-</v>
      </c>
    </row>
    <row r="1828" spans="3:9" x14ac:dyDescent="0.25">
      <c r="C1828" s="12" t="str">
        <f t="shared" si="58"/>
        <v>-</v>
      </c>
      <c r="D1828" s="9" t="str">
        <f t="shared" si="59"/>
        <v>-</v>
      </c>
      <c r="E1828" s="9" t="str">
        <f>IF(C1828="-","-",IF(D1828=maxgameno+2,"blank row 2",IF(D1828=maxgameno+1,"blank row 1",INDEX(FixtureCode!$B$4:$AH$128,MATCH($C1828,FixtureCode!$B$4:$B$128,0),MATCH("G"&amp;D1828&amp;"-T1",FixtureCode!$B$4:$AH$4,0)))))</f>
        <v>-</v>
      </c>
      <c r="F1828" s="13" t="str">
        <f>IF(C1828="-","-",IF(D1828=maxgameno+2,"blank row 2",IF(D1828=maxgameno+1,"blank row 1",INDEX(FixtureCode!$B$4:$AH$128,MATCH($C1828,FixtureCode!$B$4:$B$128,0),MATCH("G"&amp;D1828&amp;"-T2",FixtureCode!$B$4:$AH$4,0)))))</f>
        <v>-</v>
      </c>
      <c r="G1828" s="12" t="str">
        <f>IF(C1828="-","-",IF(AND(ISNUMBER(Fixture!G1832),ISNUMBER(Fixture!I1832),Fixture!F1832&lt;&gt;"BYE",Fixture!J1832&lt;&gt;"BYE"),"Yes","-"))</f>
        <v>-</v>
      </c>
      <c r="H1828" s="9" t="str">
        <f>IF(G1828="-","-",IF(Fixture!G1832&gt;Fixture!I1832,Settings!$G$7,IF(Fixture!G1832=Fixture!I1832,Settings!$G$8,IF(Fixture!G1832&lt;Fixture!I1832,Settings!$G$9,"-"))))</f>
        <v>-</v>
      </c>
      <c r="I1828" s="13" t="str">
        <f>IF(G1828="-","-",IF(Fixture!I1832&gt;Fixture!G1832,Settings!$G$7,IF(Fixture!I1832=Fixture!G1832,Settings!$G$8,IF(Fixture!I1832&lt;Fixture!G1832,Settings!$G$9,"-"))))</f>
        <v>-</v>
      </c>
    </row>
    <row r="1829" spans="3:9" x14ac:dyDescent="0.25">
      <c r="C1829" s="12" t="str">
        <f t="shared" si="58"/>
        <v>-</v>
      </c>
      <c r="D1829" s="9" t="str">
        <f t="shared" si="59"/>
        <v>-</v>
      </c>
      <c r="E1829" s="9" t="str">
        <f>IF(C1829="-","-",IF(D1829=maxgameno+2,"blank row 2",IF(D1829=maxgameno+1,"blank row 1",INDEX(FixtureCode!$B$4:$AH$128,MATCH($C1829,FixtureCode!$B$4:$B$128,0),MATCH("G"&amp;D1829&amp;"-T1",FixtureCode!$B$4:$AH$4,0)))))</f>
        <v>-</v>
      </c>
      <c r="F1829" s="13" t="str">
        <f>IF(C1829="-","-",IF(D1829=maxgameno+2,"blank row 2",IF(D1829=maxgameno+1,"blank row 1",INDEX(FixtureCode!$B$4:$AH$128,MATCH($C1829,FixtureCode!$B$4:$B$128,0),MATCH("G"&amp;D1829&amp;"-T2",FixtureCode!$B$4:$AH$4,0)))))</f>
        <v>-</v>
      </c>
      <c r="G1829" s="12" t="str">
        <f>IF(C1829="-","-",IF(AND(ISNUMBER(Fixture!G1833),ISNUMBER(Fixture!I1833),Fixture!F1833&lt;&gt;"BYE",Fixture!J1833&lt;&gt;"BYE"),"Yes","-"))</f>
        <v>-</v>
      </c>
      <c r="H1829" s="9" t="str">
        <f>IF(G1829="-","-",IF(Fixture!G1833&gt;Fixture!I1833,Settings!$G$7,IF(Fixture!G1833=Fixture!I1833,Settings!$G$8,IF(Fixture!G1833&lt;Fixture!I1833,Settings!$G$9,"-"))))</f>
        <v>-</v>
      </c>
      <c r="I1829" s="13" t="str">
        <f>IF(G1829="-","-",IF(Fixture!I1833&gt;Fixture!G1833,Settings!$G$7,IF(Fixture!I1833=Fixture!G1833,Settings!$G$8,IF(Fixture!I1833&lt;Fixture!G1833,Settings!$G$9,"-"))))</f>
        <v>-</v>
      </c>
    </row>
    <row r="1830" spans="3:9" x14ac:dyDescent="0.25">
      <c r="C1830" s="12" t="str">
        <f t="shared" si="58"/>
        <v>-</v>
      </c>
      <c r="D1830" s="9" t="str">
        <f t="shared" si="59"/>
        <v>-</v>
      </c>
      <c r="E1830" s="9" t="str">
        <f>IF(C1830="-","-",IF(D1830=maxgameno+2,"blank row 2",IF(D1830=maxgameno+1,"blank row 1",INDEX(FixtureCode!$B$4:$AH$128,MATCH($C1830,FixtureCode!$B$4:$B$128,0),MATCH("G"&amp;D1830&amp;"-T1",FixtureCode!$B$4:$AH$4,0)))))</f>
        <v>-</v>
      </c>
      <c r="F1830" s="13" t="str">
        <f>IF(C1830="-","-",IF(D1830=maxgameno+2,"blank row 2",IF(D1830=maxgameno+1,"blank row 1",INDEX(FixtureCode!$B$4:$AH$128,MATCH($C1830,FixtureCode!$B$4:$B$128,0),MATCH("G"&amp;D1830&amp;"-T2",FixtureCode!$B$4:$AH$4,0)))))</f>
        <v>-</v>
      </c>
      <c r="G1830" s="12" t="str">
        <f>IF(C1830="-","-",IF(AND(ISNUMBER(Fixture!G1834),ISNUMBER(Fixture!I1834),Fixture!F1834&lt;&gt;"BYE",Fixture!J1834&lt;&gt;"BYE"),"Yes","-"))</f>
        <v>-</v>
      </c>
      <c r="H1830" s="9" t="str">
        <f>IF(G1830="-","-",IF(Fixture!G1834&gt;Fixture!I1834,Settings!$G$7,IF(Fixture!G1834=Fixture!I1834,Settings!$G$8,IF(Fixture!G1834&lt;Fixture!I1834,Settings!$G$9,"-"))))</f>
        <v>-</v>
      </c>
      <c r="I1830" s="13" t="str">
        <f>IF(G1830="-","-",IF(Fixture!I1834&gt;Fixture!G1834,Settings!$G$7,IF(Fixture!I1834=Fixture!G1834,Settings!$G$8,IF(Fixture!I1834&lt;Fixture!G1834,Settings!$G$9,"-"))))</f>
        <v>-</v>
      </c>
    </row>
    <row r="1831" spans="3:9" x14ac:dyDescent="0.25">
      <c r="C1831" s="12" t="str">
        <f t="shared" si="58"/>
        <v>-</v>
      </c>
      <c r="D1831" s="9" t="str">
        <f t="shared" si="59"/>
        <v>-</v>
      </c>
      <c r="E1831" s="9" t="str">
        <f>IF(C1831="-","-",IF(D1831=maxgameno+2,"blank row 2",IF(D1831=maxgameno+1,"blank row 1",INDEX(FixtureCode!$B$4:$AH$128,MATCH($C1831,FixtureCode!$B$4:$B$128,0),MATCH("G"&amp;D1831&amp;"-T1",FixtureCode!$B$4:$AH$4,0)))))</f>
        <v>-</v>
      </c>
      <c r="F1831" s="13" t="str">
        <f>IF(C1831="-","-",IF(D1831=maxgameno+2,"blank row 2",IF(D1831=maxgameno+1,"blank row 1",INDEX(FixtureCode!$B$4:$AH$128,MATCH($C1831,FixtureCode!$B$4:$B$128,0),MATCH("G"&amp;D1831&amp;"-T2",FixtureCode!$B$4:$AH$4,0)))))</f>
        <v>-</v>
      </c>
      <c r="G1831" s="12" t="str">
        <f>IF(C1831="-","-",IF(AND(ISNUMBER(Fixture!G1835),ISNUMBER(Fixture!I1835),Fixture!F1835&lt;&gt;"BYE",Fixture!J1835&lt;&gt;"BYE"),"Yes","-"))</f>
        <v>-</v>
      </c>
      <c r="H1831" s="9" t="str">
        <f>IF(G1831="-","-",IF(Fixture!G1835&gt;Fixture!I1835,Settings!$G$7,IF(Fixture!G1835=Fixture!I1835,Settings!$G$8,IF(Fixture!G1835&lt;Fixture!I1835,Settings!$G$9,"-"))))</f>
        <v>-</v>
      </c>
      <c r="I1831" s="13" t="str">
        <f>IF(G1831="-","-",IF(Fixture!I1835&gt;Fixture!G1835,Settings!$G$7,IF(Fixture!I1835=Fixture!G1835,Settings!$G$8,IF(Fixture!I1835&lt;Fixture!G1835,Settings!$G$9,"-"))))</f>
        <v>-</v>
      </c>
    </row>
    <row r="1832" spans="3:9" x14ac:dyDescent="0.25">
      <c r="C1832" s="12" t="str">
        <f t="shared" si="58"/>
        <v>-</v>
      </c>
      <c r="D1832" s="9" t="str">
        <f t="shared" si="59"/>
        <v>-</v>
      </c>
      <c r="E1832" s="9" t="str">
        <f>IF(C1832="-","-",IF(D1832=maxgameno+2,"blank row 2",IF(D1832=maxgameno+1,"blank row 1",INDEX(FixtureCode!$B$4:$AH$128,MATCH($C1832,FixtureCode!$B$4:$B$128,0),MATCH("G"&amp;D1832&amp;"-T1",FixtureCode!$B$4:$AH$4,0)))))</f>
        <v>-</v>
      </c>
      <c r="F1832" s="13" t="str">
        <f>IF(C1832="-","-",IF(D1832=maxgameno+2,"blank row 2",IF(D1832=maxgameno+1,"blank row 1",INDEX(FixtureCode!$B$4:$AH$128,MATCH($C1832,FixtureCode!$B$4:$B$128,0),MATCH("G"&amp;D1832&amp;"-T2",FixtureCode!$B$4:$AH$4,0)))))</f>
        <v>-</v>
      </c>
      <c r="G1832" s="12" t="str">
        <f>IF(C1832="-","-",IF(AND(ISNUMBER(Fixture!G1836),ISNUMBER(Fixture!I1836),Fixture!F1836&lt;&gt;"BYE",Fixture!J1836&lt;&gt;"BYE"),"Yes","-"))</f>
        <v>-</v>
      </c>
      <c r="H1832" s="9" t="str">
        <f>IF(G1832="-","-",IF(Fixture!G1836&gt;Fixture!I1836,Settings!$G$7,IF(Fixture!G1836=Fixture!I1836,Settings!$G$8,IF(Fixture!G1836&lt;Fixture!I1836,Settings!$G$9,"-"))))</f>
        <v>-</v>
      </c>
      <c r="I1832" s="13" t="str">
        <f>IF(G1832="-","-",IF(Fixture!I1836&gt;Fixture!G1836,Settings!$G$7,IF(Fixture!I1836=Fixture!G1836,Settings!$G$8,IF(Fixture!I1836&lt;Fixture!G1836,Settings!$G$9,"-"))))</f>
        <v>-</v>
      </c>
    </row>
    <row r="1833" spans="3:9" x14ac:dyDescent="0.25">
      <c r="C1833" s="12" t="str">
        <f t="shared" si="58"/>
        <v>-</v>
      </c>
      <c r="D1833" s="9" t="str">
        <f t="shared" si="59"/>
        <v>-</v>
      </c>
      <c r="E1833" s="9" t="str">
        <f>IF(C1833="-","-",IF(D1833=maxgameno+2,"blank row 2",IF(D1833=maxgameno+1,"blank row 1",INDEX(FixtureCode!$B$4:$AH$128,MATCH($C1833,FixtureCode!$B$4:$B$128,0),MATCH("G"&amp;D1833&amp;"-T1",FixtureCode!$B$4:$AH$4,0)))))</f>
        <v>-</v>
      </c>
      <c r="F1833" s="13" t="str">
        <f>IF(C1833="-","-",IF(D1833=maxgameno+2,"blank row 2",IF(D1833=maxgameno+1,"blank row 1",INDEX(FixtureCode!$B$4:$AH$128,MATCH($C1833,FixtureCode!$B$4:$B$128,0),MATCH("G"&amp;D1833&amp;"-T2",FixtureCode!$B$4:$AH$4,0)))))</f>
        <v>-</v>
      </c>
      <c r="G1833" s="12" t="str">
        <f>IF(C1833="-","-",IF(AND(ISNUMBER(Fixture!G1837),ISNUMBER(Fixture!I1837),Fixture!F1837&lt;&gt;"BYE",Fixture!J1837&lt;&gt;"BYE"),"Yes","-"))</f>
        <v>-</v>
      </c>
      <c r="H1833" s="9" t="str">
        <f>IF(G1833="-","-",IF(Fixture!G1837&gt;Fixture!I1837,Settings!$G$7,IF(Fixture!G1837=Fixture!I1837,Settings!$G$8,IF(Fixture!G1837&lt;Fixture!I1837,Settings!$G$9,"-"))))</f>
        <v>-</v>
      </c>
      <c r="I1833" s="13" t="str">
        <f>IF(G1833="-","-",IF(Fixture!I1837&gt;Fixture!G1837,Settings!$G$7,IF(Fixture!I1837=Fixture!G1837,Settings!$G$8,IF(Fixture!I1837&lt;Fixture!G1837,Settings!$G$9,"-"))))</f>
        <v>-</v>
      </c>
    </row>
    <row r="1834" spans="3:9" x14ac:dyDescent="0.25">
      <c r="C1834" s="12" t="str">
        <f t="shared" si="58"/>
        <v>-</v>
      </c>
      <c r="D1834" s="9" t="str">
        <f t="shared" si="59"/>
        <v>-</v>
      </c>
      <c r="E1834" s="9" t="str">
        <f>IF(C1834="-","-",IF(D1834=maxgameno+2,"blank row 2",IF(D1834=maxgameno+1,"blank row 1",INDEX(FixtureCode!$B$4:$AH$128,MATCH($C1834,FixtureCode!$B$4:$B$128,0),MATCH("G"&amp;D1834&amp;"-T1",FixtureCode!$B$4:$AH$4,0)))))</f>
        <v>-</v>
      </c>
      <c r="F1834" s="13" t="str">
        <f>IF(C1834="-","-",IF(D1834=maxgameno+2,"blank row 2",IF(D1834=maxgameno+1,"blank row 1",INDEX(FixtureCode!$B$4:$AH$128,MATCH($C1834,FixtureCode!$B$4:$B$128,0),MATCH("G"&amp;D1834&amp;"-T2",FixtureCode!$B$4:$AH$4,0)))))</f>
        <v>-</v>
      </c>
      <c r="G1834" s="12" t="str">
        <f>IF(C1834="-","-",IF(AND(ISNUMBER(Fixture!G1838),ISNUMBER(Fixture!I1838),Fixture!F1838&lt;&gt;"BYE",Fixture!J1838&lt;&gt;"BYE"),"Yes","-"))</f>
        <v>-</v>
      </c>
      <c r="H1834" s="9" t="str">
        <f>IF(G1834="-","-",IF(Fixture!G1838&gt;Fixture!I1838,Settings!$G$7,IF(Fixture!G1838=Fixture!I1838,Settings!$G$8,IF(Fixture!G1838&lt;Fixture!I1838,Settings!$G$9,"-"))))</f>
        <v>-</v>
      </c>
      <c r="I1834" s="13" t="str">
        <f>IF(G1834="-","-",IF(Fixture!I1838&gt;Fixture!G1838,Settings!$G$7,IF(Fixture!I1838=Fixture!G1838,Settings!$G$8,IF(Fixture!I1838&lt;Fixture!G1838,Settings!$G$9,"-"))))</f>
        <v>-</v>
      </c>
    </row>
    <row r="1835" spans="3:9" x14ac:dyDescent="0.25">
      <c r="C1835" s="12" t="str">
        <f t="shared" si="58"/>
        <v>-</v>
      </c>
      <c r="D1835" s="9" t="str">
        <f t="shared" si="59"/>
        <v>-</v>
      </c>
      <c r="E1835" s="9" t="str">
        <f>IF(C1835="-","-",IF(D1835=maxgameno+2,"blank row 2",IF(D1835=maxgameno+1,"blank row 1",INDEX(FixtureCode!$B$4:$AH$128,MATCH($C1835,FixtureCode!$B$4:$B$128,0),MATCH("G"&amp;D1835&amp;"-T1",FixtureCode!$B$4:$AH$4,0)))))</f>
        <v>-</v>
      </c>
      <c r="F1835" s="13" t="str">
        <f>IF(C1835="-","-",IF(D1835=maxgameno+2,"blank row 2",IF(D1835=maxgameno+1,"blank row 1",INDEX(FixtureCode!$B$4:$AH$128,MATCH($C1835,FixtureCode!$B$4:$B$128,0),MATCH("G"&amp;D1835&amp;"-T2",FixtureCode!$B$4:$AH$4,0)))))</f>
        <v>-</v>
      </c>
      <c r="G1835" s="12" t="str">
        <f>IF(C1835="-","-",IF(AND(ISNUMBER(Fixture!G1839),ISNUMBER(Fixture!I1839),Fixture!F1839&lt;&gt;"BYE",Fixture!J1839&lt;&gt;"BYE"),"Yes","-"))</f>
        <v>-</v>
      </c>
      <c r="H1835" s="9" t="str">
        <f>IF(G1835="-","-",IF(Fixture!G1839&gt;Fixture!I1839,Settings!$G$7,IF(Fixture!G1839=Fixture!I1839,Settings!$G$8,IF(Fixture!G1839&lt;Fixture!I1839,Settings!$G$9,"-"))))</f>
        <v>-</v>
      </c>
      <c r="I1835" s="13" t="str">
        <f>IF(G1835="-","-",IF(Fixture!I1839&gt;Fixture!G1839,Settings!$G$7,IF(Fixture!I1839=Fixture!G1839,Settings!$G$8,IF(Fixture!I1839&lt;Fixture!G1839,Settings!$G$9,"-"))))</f>
        <v>-</v>
      </c>
    </row>
    <row r="1836" spans="3:9" x14ac:dyDescent="0.25">
      <c r="C1836" s="12" t="str">
        <f t="shared" si="58"/>
        <v>-</v>
      </c>
      <c r="D1836" s="9" t="str">
        <f t="shared" si="59"/>
        <v>-</v>
      </c>
      <c r="E1836" s="9" t="str">
        <f>IF(C1836="-","-",IF(D1836=maxgameno+2,"blank row 2",IF(D1836=maxgameno+1,"blank row 1",INDEX(FixtureCode!$B$4:$AH$128,MATCH($C1836,FixtureCode!$B$4:$B$128,0),MATCH("G"&amp;D1836&amp;"-T1",FixtureCode!$B$4:$AH$4,0)))))</f>
        <v>-</v>
      </c>
      <c r="F1836" s="13" t="str">
        <f>IF(C1836="-","-",IF(D1836=maxgameno+2,"blank row 2",IF(D1836=maxgameno+1,"blank row 1",INDEX(FixtureCode!$B$4:$AH$128,MATCH($C1836,FixtureCode!$B$4:$B$128,0),MATCH("G"&amp;D1836&amp;"-T2",FixtureCode!$B$4:$AH$4,0)))))</f>
        <v>-</v>
      </c>
      <c r="G1836" s="12" t="str">
        <f>IF(C1836="-","-",IF(AND(ISNUMBER(Fixture!G1840),ISNUMBER(Fixture!I1840),Fixture!F1840&lt;&gt;"BYE",Fixture!J1840&lt;&gt;"BYE"),"Yes","-"))</f>
        <v>-</v>
      </c>
      <c r="H1836" s="9" t="str">
        <f>IF(G1836="-","-",IF(Fixture!G1840&gt;Fixture!I1840,Settings!$G$7,IF(Fixture!G1840=Fixture!I1840,Settings!$G$8,IF(Fixture!G1840&lt;Fixture!I1840,Settings!$G$9,"-"))))</f>
        <v>-</v>
      </c>
      <c r="I1836" s="13" t="str">
        <f>IF(G1836="-","-",IF(Fixture!I1840&gt;Fixture!G1840,Settings!$G$7,IF(Fixture!I1840=Fixture!G1840,Settings!$G$8,IF(Fixture!I1840&lt;Fixture!G1840,Settings!$G$9,"-"))))</f>
        <v>-</v>
      </c>
    </row>
    <row r="1837" spans="3:9" x14ac:dyDescent="0.25">
      <c r="C1837" s="12" t="str">
        <f t="shared" si="58"/>
        <v>-</v>
      </c>
      <c r="D1837" s="9" t="str">
        <f t="shared" si="59"/>
        <v>-</v>
      </c>
      <c r="E1837" s="9" t="str">
        <f>IF(C1837="-","-",IF(D1837=maxgameno+2,"blank row 2",IF(D1837=maxgameno+1,"blank row 1",INDEX(FixtureCode!$B$4:$AH$128,MATCH($C1837,FixtureCode!$B$4:$B$128,0),MATCH("G"&amp;D1837&amp;"-T1",FixtureCode!$B$4:$AH$4,0)))))</f>
        <v>-</v>
      </c>
      <c r="F1837" s="13" t="str">
        <f>IF(C1837="-","-",IF(D1837=maxgameno+2,"blank row 2",IF(D1837=maxgameno+1,"blank row 1",INDEX(FixtureCode!$B$4:$AH$128,MATCH($C1837,FixtureCode!$B$4:$B$128,0),MATCH("G"&amp;D1837&amp;"-T2",FixtureCode!$B$4:$AH$4,0)))))</f>
        <v>-</v>
      </c>
      <c r="G1837" s="12" t="str">
        <f>IF(C1837="-","-",IF(AND(ISNUMBER(Fixture!G1841),ISNUMBER(Fixture!I1841),Fixture!F1841&lt;&gt;"BYE",Fixture!J1841&lt;&gt;"BYE"),"Yes","-"))</f>
        <v>-</v>
      </c>
      <c r="H1837" s="9" t="str">
        <f>IF(G1837="-","-",IF(Fixture!G1841&gt;Fixture!I1841,Settings!$G$7,IF(Fixture!G1841=Fixture!I1841,Settings!$G$8,IF(Fixture!G1841&lt;Fixture!I1841,Settings!$G$9,"-"))))</f>
        <v>-</v>
      </c>
      <c r="I1837" s="13" t="str">
        <f>IF(G1837="-","-",IF(Fixture!I1841&gt;Fixture!G1841,Settings!$G$7,IF(Fixture!I1841=Fixture!G1841,Settings!$G$8,IF(Fixture!I1841&lt;Fixture!G1841,Settings!$G$9,"-"))))</f>
        <v>-</v>
      </c>
    </row>
    <row r="1838" spans="3:9" x14ac:dyDescent="0.25">
      <c r="C1838" s="12" t="str">
        <f t="shared" si="58"/>
        <v>-</v>
      </c>
      <c r="D1838" s="9" t="str">
        <f t="shared" si="59"/>
        <v>-</v>
      </c>
      <c r="E1838" s="9" t="str">
        <f>IF(C1838="-","-",IF(D1838=maxgameno+2,"blank row 2",IF(D1838=maxgameno+1,"blank row 1",INDEX(FixtureCode!$B$4:$AH$128,MATCH($C1838,FixtureCode!$B$4:$B$128,0),MATCH("G"&amp;D1838&amp;"-T1",FixtureCode!$B$4:$AH$4,0)))))</f>
        <v>-</v>
      </c>
      <c r="F1838" s="13" t="str">
        <f>IF(C1838="-","-",IF(D1838=maxgameno+2,"blank row 2",IF(D1838=maxgameno+1,"blank row 1",INDEX(FixtureCode!$B$4:$AH$128,MATCH($C1838,FixtureCode!$B$4:$B$128,0),MATCH("G"&amp;D1838&amp;"-T2",FixtureCode!$B$4:$AH$4,0)))))</f>
        <v>-</v>
      </c>
      <c r="G1838" s="12" t="str">
        <f>IF(C1838="-","-",IF(AND(ISNUMBER(Fixture!G1842),ISNUMBER(Fixture!I1842),Fixture!F1842&lt;&gt;"BYE",Fixture!J1842&lt;&gt;"BYE"),"Yes","-"))</f>
        <v>-</v>
      </c>
      <c r="H1838" s="9" t="str">
        <f>IF(G1838="-","-",IF(Fixture!G1842&gt;Fixture!I1842,Settings!$G$7,IF(Fixture!G1842=Fixture!I1842,Settings!$G$8,IF(Fixture!G1842&lt;Fixture!I1842,Settings!$G$9,"-"))))</f>
        <v>-</v>
      </c>
      <c r="I1838" s="13" t="str">
        <f>IF(G1838="-","-",IF(Fixture!I1842&gt;Fixture!G1842,Settings!$G$7,IF(Fixture!I1842=Fixture!G1842,Settings!$G$8,IF(Fixture!I1842&lt;Fixture!G1842,Settings!$G$9,"-"))))</f>
        <v>-</v>
      </c>
    </row>
    <row r="1839" spans="3:9" x14ac:dyDescent="0.25">
      <c r="C1839" s="12" t="str">
        <f t="shared" si="58"/>
        <v>-</v>
      </c>
      <c r="D1839" s="9" t="str">
        <f t="shared" si="59"/>
        <v>-</v>
      </c>
      <c r="E1839" s="9" t="str">
        <f>IF(C1839="-","-",IF(D1839=maxgameno+2,"blank row 2",IF(D1839=maxgameno+1,"blank row 1",INDEX(FixtureCode!$B$4:$AH$128,MATCH($C1839,FixtureCode!$B$4:$B$128,0),MATCH("G"&amp;D1839&amp;"-T1",FixtureCode!$B$4:$AH$4,0)))))</f>
        <v>-</v>
      </c>
      <c r="F1839" s="13" t="str">
        <f>IF(C1839="-","-",IF(D1839=maxgameno+2,"blank row 2",IF(D1839=maxgameno+1,"blank row 1",INDEX(FixtureCode!$B$4:$AH$128,MATCH($C1839,FixtureCode!$B$4:$B$128,0),MATCH("G"&amp;D1839&amp;"-T2",FixtureCode!$B$4:$AH$4,0)))))</f>
        <v>-</v>
      </c>
      <c r="G1839" s="12" t="str">
        <f>IF(C1839="-","-",IF(AND(ISNUMBER(Fixture!G1843),ISNUMBER(Fixture!I1843),Fixture!F1843&lt;&gt;"BYE",Fixture!J1843&lt;&gt;"BYE"),"Yes","-"))</f>
        <v>-</v>
      </c>
      <c r="H1839" s="9" t="str">
        <f>IF(G1839="-","-",IF(Fixture!G1843&gt;Fixture!I1843,Settings!$G$7,IF(Fixture!G1843=Fixture!I1843,Settings!$G$8,IF(Fixture!G1843&lt;Fixture!I1843,Settings!$G$9,"-"))))</f>
        <v>-</v>
      </c>
      <c r="I1839" s="13" t="str">
        <f>IF(G1839="-","-",IF(Fixture!I1843&gt;Fixture!G1843,Settings!$G$7,IF(Fixture!I1843=Fixture!G1843,Settings!$G$8,IF(Fixture!I1843&lt;Fixture!G1843,Settings!$G$9,"-"))))</f>
        <v>-</v>
      </c>
    </row>
    <row r="1840" spans="3:9" x14ac:dyDescent="0.25">
      <c r="C1840" s="12" t="str">
        <f t="shared" si="58"/>
        <v>-</v>
      </c>
      <c r="D1840" s="9" t="str">
        <f t="shared" si="59"/>
        <v>-</v>
      </c>
      <c r="E1840" s="9" t="str">
        <f>IF(C1840="-","-",IF(D1840=maxgameno+2,"blank row 2",IF(D1840=maxgameno+1,"blank row 1",INDEX(FixtureCode!$B$4:$AH$128,MATCH($C1840,FixtureCode!$B$4:$B$128,0),MATCH("G"&amp;D1840&amp;"-T1",FixtureCode!$B$4:$AH$4,0)))))</f>
        <v>-</v>
      </c>
      <c r="F1840" s="13" t="str">
        <f>IF(C1840="-","-",IF(D1840=maxgameno+2,"blank row 2",IF(D1840=maxgameno+1,"blank row 1",INDEX(FixtureCode!$B$4:$AH$128,MATCH($C1840,FixtureCode!$B$4:$B$128,0),MATCH("G"&amp;D1840&amp;"-T2",FixtureCode!$B$4:$AH$4,0)))))</f>
        <v>-</v>
      </c>
      <c r="G1840" s="12" t="str">
        <f>IF(C1840="-","-",IF(AND(ISNUMBER(Fixture!G1844),ISNUMBER(Fixture!I1844),Fixture!F1844&lt;&gt;"BYE",Fixture!J1844&lt;&gt;"BYE"),"Yes","-"))</f>
        <v>-</v>
      </c>
      <c r="H1840" s="9" t="str">
        <f>IF(G1840="-","-",IF(Fixture!G1844&gt;Fixture!I1844,Settings!$G$7,IF(Fixture!G1844=Fixture!I1844,Settings!$G$8,IF(Fixture!G1844&lt;Fixture!I1844,Settings!$G$9,"-"))))</f>
        <v>-</v>
      </c>
      <c r="I1840" s="13" t="str">
        <f>IF(G1840="-","-",IF(Fixture!I1844&gt;Fixture!G1844,Settings!$G$7,IF(Fixture!I1844=Fixture!G1844,Settings!$G$8,IF(Fixture!I1844&lt;Fixture!G1844,Settings!$G$9,"-"))))</f>
        <v>-</v>
      </c>
    </row>
    <row r="1841" spans="3:9" x14ac:dyDescent="0.25">
      <c r="C1841" s="12" t="str">
        <f t="shared" si="58"/>
        <v>-</v>
      </c>
      <c r="D1841" s="9" t="str">
        <f t="shared" si="59"/>
        <v>-</v>
      </c>
      <c r="E1841" s="9" t="str">
        <f>IF(C1841="-","-",IF(D1841=maxgameno+2,"blank row 2",IF(D1841=maxgameno+1,"blank row 1",INDEX(FixtureCode!$B$4:$AH$128,MATCH($C1841,FixtureCode!$B$4:$B$128,0),MATCH("G"&amp;D1841&amp;"-T1",FixtureCode!$B$4:$AH$4,0)))))</f>
        <v>-</v>
      </c>
      <c r="F1841" s="13" t="str">
        <f>IF(C1841="-","-",IF(D1841=maxgameno+2,"blank row 2",IF(D1841=maxgameno+1,"blank row 1",INDEX(FixtureCode!$B$4:$AH$128,MATCH($C1841,FixtureCode!$B$4:$B$128,0),MATCH("G"&amp;D1841&amp;"-T2",FixtureCode!$B$4:$AH$4,0)))))</f>
        <v>-</v>
      </c>
      <c r="G1841" s="12" t="str">
        <f>IF(C1841="-","-",IF(AND(ISNUMBER(Fixture!G1845),ISNUMBER(Fixture!I1845),Fixture!F1845&lt;&gt;"BYE",Fixture!J1845&lt;&gt;"BYE"),"Yes","-"))</f>
        <v>-</v>
      </c>
      <c r="H1841" s="9" t="str">
        <f>IF(G1841="-","-",IF(Fixture!G1845&gt;Fixture!I1845,Settings!$G$7,IF(Fixture!G1845=Fixture!I1845,Settings!$G$8,IF(Fixture!G1845&lt;Fixture!I1845,Settings!$G$9,"-"))))</f>
        <v>-</v>
      </c>
      <c r="I1841" s="13" t="str">
        <f>IF(G1841="-","-",IF(Fixture!I1845&gt;Fixture!G1845,Settings!$G$7,IF(Fixture!I1845=Fixture!G1845,Settings!$G$8,IF(Fixture!I1845&lt;Fixture!G1845,Settings!$G$9,"-"))))</f>
        <v>-</v>
      </c>
    </row>
    <row r="1842" spans="3:9" x14ac:dyDescent="0.25">
      <c r="C1842" s="12" t="str">
        <f t="shared" si="58"/>
        <v>-</v>
      </c>
      <c r="D1842" s="9" t="str">
        <f t="shared" si="59"/>
        <v>-</v>
      </c>
      <c r="E1842" s="9" t="str">
        <f>IF(C1842="-","-",IF(D1842=maxgameno+2,"blank row 2",IF(D1842=maxgameno+1,"blank row 1",INDEX(FixtureCode!$B$4:$AH$128,MATCH($C1842,FixtureCode!$B$4:$B$128,0),MATCH("G"&amp;D1842&amp;"-T1",FixtureCode!$B$4:$AH$4,0)))))</f>
        <v>-</v>
      </c>
      <c r="F1842" s="13" t="str">
        <f>IF(C1842="-","-",IF(D1842=maxgameno+2,"blank row 2",IF(D1842=maxgameno+1,"blank row 1",INDEX(FixtureCode!$B$4:$AH$128,MATCH($C1842,FixtureCode!$B$4:$B$128,0),MATCH("G"&amp;D1842&amp;"-T2",FixtureCode!$B$4:$AH$4,0)))))</f>
        <v>-</v>
      </c>
      <c r="G1842" s="12" t="str">
        <f>IF(C1842="-","-",IF(AND(ISNUMBER(Fixture!G1846),ISNUMBER(Fixture!I1846),Fixture!F1846&lt;&gt;"BYE",Fixture!J1846&lt;&gt;"BYE"),"Yes","-"))</f>
        <v>-</v>
      </c>
      <c r="H1842" s="9" t="str">
        <f>IF(G1842="-","-",IF(Fixture!G1846&gt;Fixture!I1846,Settings!$G$7,IF(Fixture!G1846=Fixture!I1846,Settings!$G$8,IF(Fixture!G1846&lt;Fixture!I1846,Settings!$G$9,"-"))))</f>
        <v>-</v>
      </c>
      <c r="I1842" s="13" t="str">
        <f>IF(G1842="-","-",IF(Fixture!I1846&gt;Fixture!G1846,Settings!$G$7,IF(Fixture!I1846=Fixture!G1846,Settings!$G$8,IF(Fixture!I1846&lt;Fixture!G1846,Settings!$G$9,"-"))))</f>
        <v>-</v>
      </c>
    </row>
    <row r="1843" spans="3:9" x14ac:dyDescent="0.25">
      <c r="C1843" s="12" t="str">
        <f t="shared" si="58"/>
        <v>-</v>
      </c>
      <c r="D1843" s="9" t="str">
        <f t="shared" si="59"/>
        <v>-</v>
      </c>
      <c r="E1843" s="9" t="str">
        <f>IF(C1843="-","-",IF(D1843=maxgameno+2,"blank row 2",IF(D1843=maxgameno+1,"blank row 1",INDEX(FixtureCode!$B$4:$AH$128,MATCH($C1843,FixtureCode!$B$4:$B$128,0),MATCH("G"&amp;D1843&amp;"-T1",FixtureCode!$B$4:$AH$4,0)))))</f>
        <v>-</v>
      </c>
      <c r="F1843" s="13" t="str">
        <f>IF(C1843="-","-",IF(D1843=maxgameno+2,"blank row 2",IF(D1843=maxgameno+1,"blank row 1",INDEX(FixtureCode!$B$4:$AH$128,MATCH($C1843,FixtureCode!$B$4:$B$128,0),MATCH("G"&amp;D1843&amp;"-T2",FixtureCode!$B$4:$AH$4,0)))))</f>
        <v>-</v>
      </c>
      <c r="G1843" s="12" t="str">
        <f>IF(C1843="-","-",IF(AND(ISNUMBER(Fixture!G1847),ISNUMBER(Fixture!I1847),Fixture!F1847&lt;&gt;"BYE",Fixture!J1847&lt;&gt;"BYE"),"Yes","-"))</f>
        <v>-</v>
      </c>
      <c r="H1843" s="9" t="str">
        <f>IF(G1843="-","-",IF(Fixture!G1847&gt;Fixture!I1847,Settings!$G$7,IF(Fixture!G1847=Fixture!I1847,Settings!$G$8,IF(Fixture!G1847&lt;Fixture!I1847,Settings!$G$9,"-"))))</f>
        <v>-</v>
      </c>
      <c r="I1843" s="13" t="str">
        <f>IF(G1843="-","-",IF(Fixture!I1847&gt;Fixture!G1847,Settings!$G$7,IF(Fixture!I1847=Fixture!G1847,Settings!$G$8,IF(Fixture!I1847&lt;Fixture!G1847,Settings!$G$9,"-"))))</f>
        <v>-</v>
      </c>
    </row>
    <row r="1844" spans="3:9" x14ac:dyDescent="0.25">
      <c r="C1844" s="12" t="str">
        <f t="shared" si="58"/>
        <v>-</v>
      </c>
      <c r="D1844" s="9" t="str">
        <f t="shared" si="59"/>
        <v>-</v>
      </c>
      <c r="E1844" s="9" t="str">
        <f>IF(C1844="-","-",IF(D1844=maxgameno+2,"blank row 2",IF(D1844=maxgameno+1,"blank row 1",INDEX(FixtureCode!$B$4:$AH$128,MATCH($C1844,FixtureCode!$B$4:$B$128,0),MATCH("G"&amp;D1844&amp;"-T1",FixtureCode!$B$4:$AH$4,0)))))</f>
        <v>-</v>
      </c>
      <c r="F1844" s="13" t="str">
        <f>IF(C1844="-","-",IF(D1844=maxgameno+2,"blank row 2",IF(D1844=maxgameno+1,"blank row 1",INDEX(FixtureCode!$B$4:$AH$128,MATCH($C1844,FixtureCode!$B$4:$B$128,0),MATCH("G"&amp;D1844&amp;"-T2",FixtureCode!$B$4:$AH$4,0)))))</f>
        <v>-</v>
      </c>
      <c r="G1844" s="12" t="str">
        <f>IF(C1844="-","-",IF(AND(ISNUMBER(Fixture!G1848),ISNUMBER(Fixture!I1848),Fixture!F1848&lt;&gt;"BYE",Fixture!J1848&lt;&gt;"BYE"),"Yes","-"))</f>
        <v>-</v>
      </c>
      <c r="H1844" s="9" t="str">
        <f>IF(G1844="-","-",IF(Fixture!G1848&gt;Fixture!I1848,Settings!$G$7,IF(Fixture!G1848=Fixture!I1848,Settings!$G$8,IF(Fixture!G1848&lt;Fixture!I1848,Settings!$G$9,"-"))))</f>
        <v>-</v>
      </c>
      <c r="I1844" s="13" t="str">
        <f>IF(G1844="-","-",IF(Fixture!I1848&gt;Fixture!G1848,Settings!$G$7,IF(Fixture!I1848=Fixture!G1848,Settings!$G$8,IF(Fixture!I1848&lt;Fixture!G1848,Settings!$G$9,"-"))))</f>
        <v>-</v>
      </c>
    </row>
    <row r="1845" spans="3:9" x14ac:dyDescent="0.25">
      <c r="C1845" s="12" t="str">
        <f t="shared" si="58"/>
        <v>-</v>
      </c>
      <c r="D1845" s="9" t="str">
        <f t="shared" si="59"/>
        <v>-</v>
      </c>
      <c r="E1845" s="9" t="str">
        <f>IF(C1845="-","-",IF(D1845=maxgameno+2,"blank row 2",IF(D1845=maxgameno+1,"blank row 1",INDEX(FixtureCode!$B$4:$AH$128,MATCH($C1845,FixtureCode!$B$4:$B$128,0),MATCH("G"&amp;D1845&amp;"-T1",FixtureCode!$B$4:$AH$4,0)))))</f>
        <v>-</v>
      </c>
      <c r="F1845" s="13" t="str">
        <f>IF(C1845="-","-",IF(D1845=maxgameno+2,"blank row 2",IF(D1845=maxgameno+1,"blank row 1",INDEX(FixtureCode!$B$4:$AH$128,MATCH($C1845,FixtureCode!$B$4:$B$128,0),MATCH("G"&amp;D1845&amp;"-T2",FixtureCode!$B$4:$AH$4,0)))))</f>
        <v>-</v>
      </c>
      <c r="G1845" s="12" t="str">
        <f>IF(C1845="-","-",IF(AND(ISNUMBER(Fixture!G1849),ISNUMBER(Fixture!I1849),Fixture!F1849&lt;&gt;"BYE",Fixture!J1849&lt;&gt;"BYE"),"Yes","-"))</f>
        <v>-</v>
      </c>
      <c r="H1845" s="9" t="str">
        <f>IF(G1845="-","-",IF(Fixture!G1849&gt;Fixture!I1849,Settings!$G$7,IF(Fixture!G1849=Fixture!I1849,Settings!$G$8,IF(Fixture!G1849&lt;Fixture!I1849,Settings!$G$9,"-"))))</f>
        <v>-</v>
      </c>
      <c r="I1845" s="13" t="str">
        <f>IF(G1845="-","-",IF(Fixture!I1849&gt;Fixture!G1849,Settings!$G$7,IF(Fixture!I1849=Fixture!G1849,Settings!$G$8,IF(Fixture!I1849&lt;Fixture!G1849,Settings!$G$9,"-"))))</f>
        <v>-</v>
      </c>
    </row>
    <row r="1846" spans="3:9" x14ac:dyDescent="0.25">
      <c r="C1846" s="12" t="str">
        <f t="shared" si="58"/>
        <v>-</v>
      </c>
      <c r="D1846" s="9" t="str">
        <f t="shared" si="59"/>
        <v>-</v>
      </c>
      <c r="E1846" s="9" t="str">
        <f>IF(C1846="-","-",IF(D1846=maxgameno+2,"blank row 2",IF(D1846=maxgameno+1,"blank row 1",INDEX(FixtureCode!$B$4:$AH$128,MATCH($C1846,FixtureCode!$B$4:$B$128,0),MATCH("G"&amp;D1846&amp;"-T1",FixtureCode!$B$4:$AH$4,0)))))</f>
        <v>-</v>
      </c>
      <c r="F1846" s="13" t="str">
        <f>IF(C1846="-","-",IF(D1846=maxgameno+2,"blank row 2",IF(D1846=maxgameno+1,"blank row 1",INDEX(FixtureCode!$B$4:$AH$128,MATCH($C1846,FixtureCode!$B$4:$B$128,0),MATCH("G"&amp;D1846&amp;"-T2",FixtureCode!$B$4:$AH$4,0)))))</f>
        <v>-</v>
      </c>
      <c r="G1846" s="12" t="str">
        <f>IF(C1846="-","-",IF(AND(ISNUMBER(Fixture!G1850),ISNUMBER(Fixture!I1850),Fixture!F1850&lt;&gt;"BYE",Fixture!J1850&lt;&gt;"BYE"),"Yes","-"))</f>
        <v>-</v>
      </c>
      <c r="H1846" s="9" t="str">
        <f>IF(G1846="-","-",IF(Fixture!G1850&gt;Fixture!I1850,Settings!$G$7,IF(Fixture!G1850=Fixture!I1850,Settings!$G$8,IF(Fixture!G1850&lt;Fixture!I1850,Settings!$G$9,"-"))))</f>
        <v>-</v>
      </c>
      <c r="I1846" s="13" t="str">
        <f>IF(G1846="-","-",IF(Fixture!I1850&gt;Fixture!G1850,Settings!$G$7,IF(Fixture!I1850=Fixture!G1850,Settings!$G$8,IF(Fixture!I1850&lt;Fixture!G1850,Settings!$G$9,"-"))))</f>
        <v>-</v>
      </c>
    </row>
    <row r="1847" spans="3:9" x14ac:dyDescent="0.25">
      <c r="C1847" s="12" t="str">
        <f t="shared" si="58"/>
        <v>-</v>
      </c>
      <c r="D1847" s="9" t="str">
        <f t="shared" si="59"/>
        <v>-</v>
      </c>
      <c r="E1847" s="9" t="str">
        <f>IF(C1847="-","-",IF(D1847=maxgameno+2,"blank row 2",IF(D1847=maxgameno+1,"blank row 1",INDEX(FixtureCode!$B$4:$AH$128,MATCH($C1847,FixtureCode!$B$4:$B$128,0),MATCH("G"&amp;D1847&amp;"-T1",FixtureCode!$B$4:$AH$4,0)))))</f>
        <v>-</v>
      </c>
      <c r="F1847" s="13" t="str">
        <f>IF(C1847="-","-",IF(D1847=maxgameno+2,"blank row 2",IF(D1847=maxgameno+1,"blank row 1",INDEX(FixtureCode!$B$4:$AH$128,MATCH($C1847,FixtureCode!$B$4:$B$128,0),MATCH("G"&amp;D1847&amp;"-T2",FixtureCode!$B$4:$AH$4,0)))))</f>
        <v>-</v>
      </c>
      <c r="G1847" s="12" t="str">
        <f>IF(C1847="-","-",IF(AND(ISNUMBER(Fixture!G1851),ISNUMBER(Fixture!I1851),Fixture!F1851&lt;&gt;"BYE",Fixture!J1851&lt;&gt;"BYE"),"Yes","-"))</f>
        <v>-</v>
      </c>
      <c r="H1847" s="9" t="str">
        <f>IF(G1847="-","-",IF(Fixture!G1851&gt;Fixture!I1851,Settings!$G$7,IF(Fixture!G1851=Fixture!I1851,Settings!$G$8,IF(Fixture!G1851&lt;Fixture!I1851,Settings!$G$9,"-"))))</f>
        <v>-</v>
      </c>
      <c r="I1847" s="13" t="str">
        <f>IF(G1847="-","-",IF(Fixture!I1851&gt;Fixture!G1851,Settings!$G$7,IF(Fixture!I1851=Fixture!G1851,Settings!$G$8,IF(Fixture!I1851&lt;Fixture!G1851,Settings!$G$9,"-"))))</f>
        <v>-</v>
      </c>
    </row>
    <row r="1848" spans="3:9" x14ac:dyDescent="0.25">
      <c r="C1848" s="12" t="str">
        <f t="shared" si="58"/>
        <v>-</v>
      </c>
      <c r="D1848" s="9" t="str">
        <f t="shared" si="59"/>
        <v>-</v>
      </c>
      <c r="E1848" s="9" t="str">
        <f>IF(C1848="-","-",IF(D1848=maxgameno+2,"blank row 2",IF(D1848=maxgameno+1,"blank row 1",INDEX(FixtureCode!$B$4:$AH$128,MATCH($C1848,FixtureCode!$B$4:$B$128,0),MATCH("G"&amp;D1848&amp;"-T1",FixtureCode!$B$4:$AH$4,0)))))</f>
        <v>-</v>
      </c>
      <c r="F1848" s="13" t="str">
        <f>IF(C1848="-","-",IF(D1848=maxgameno+2,"blank row 2",IF(D1848=maxgameno+1,"blank row 1",INDEX(FixtureCode!$B$4:$AH$128,MATCH($C1848,FixtureCode!$B$4:$B$128,0),MATCH("G"&amp;D1848&amp;"-T2",FixtureCode!$B$4:$AH$4,0)))))</f>
        <v>-</v>
      </c>
      <c r="G1848" s="12" t="str">
        <f>IF(C1848="-","-",IF(AND(ISNUMBER(Fixture!G1852),ISNUMBER(Fixture!I1852),Fixture!F1852&lt;&gt;"BYE",Fixture!J1852&lt;&gt;"BYE"),"Yes","-"))</f>
        <v>-</v>
      </c>
      <c r="H1848" s="9" t="str">
        <f>IF(G1848="-","-",IF(Fixture!G1852&gt;Fixture!I1852,Settings!$G$7,IF(Fixture!G1852=Fixture!I1852,Settings!$G$8,IF(Fixture!G1852&lt;Fixture!I1852,Settings!$G$9,"-"))))</f>
        <v>-</v>
      </c>
      <c r="I1848" s="13" t="str">
        <f>IF(G1848="-","-",IF(Fixture!I1852&gt;Fixture!G1852,Settings!$G$7,IF(Fixture!I1852=Fixture!G1852,Settings!$G$8,IF(Fixture!I1852&lt;Fixture!G1852,Settings!$G$9,"-"))))</f>
        <v>-</v>
      </c>
    </row>
    <row r="1849" spans="3:9" x14ac:dyDescent="0.25">
      <c r="C1849" s="12" t="str">
        <f t="shared" si="58"/>
        <v>-</v>
      </c>
      <c r="D1849" s="9" t="str">
        <f t="shared" si="59"/>
        <v>-</v>
      </c>
      <c r="E1849" s="9" t="str">
        <f>IF(C1849="-","-",IF(D1849=maxgameno+2,"blank row 2",IF(D1849=maxgameno+1,"blank row 1",INDEX(FixtureCode!$B$4:$AH$128,MATCH($C1849,FixtureCode!$B$4:$B$128,0),MATCH("G"&amp;D1849&amp;"-T1",FixtureCode!$B$4:$AH$4,0)))))</f>
        <v>-</v>
      </c>
      <c r="F1849" s="13" t="str">
        <f>IF(C1849="-","-",IF(D1849=maxgameno+2,"blank row 2",IF(D1849=maxgameno+1,"blank row 1",INDEX(FixtureCode!$B$4:$AH$128,MATCH($C1849,FixtureCode!$B$4:$B$128,0),MATCH("G"&amp;D1849&amp;"-T2",FixtureCode!$B$4:$AH$4,0)))))</f>
        <v>-</v>
      </c>
      <c r="G1849" s="12" t="str">
        <f>IF(C1849="-","-",IF(AND(ISNUMBER(Fixture!G1853),ISNUMBER(Fixture!I1853),Fixture!F1853&lt;&gt;"BYE",Fixture!J1853&lt;&gt;"BYE"),"Yes","-"))</f>
        <v>-</v>
      </c>
      <c r="H1849" s="9" t="str">
        <f>IF(G1849="-","-",IF(Fixture!G1853&gt;Fixture!I1853,Settings!$G$7,IF(Fixture!G1853=Fixture!I1853,Settings!$G$8,IF(Fixture!G1853&lt;Fixture!I1853,Settings!$G$9,"-"))))</f>
        <v>-</v>
      </c>
      <c r="I1849" s="13" t="str">
        <f>IF(G1849="-","-",IF(Fixture!I1853&gt;Fixture!G1853,Settings!$G$7,IF(Fixture!I1853=Fixture!G1853,Settings!$G$8,IF(Fixture!I1853&lt;Fixture!G1853,Settings!$G$9,"-"))))</f>
        <v>-</v>
      </c>
    </row>
    <row r="1850" spans="3:9" x14ac:dyDescent="0.25">
      <c r="C1850" s="12" t="str">
        <f t="shared" si="58"/>
        <v>-</v>
      </c>
      <c r="D1850" s="9" t="str">
        <f t="shared" si="59"/>
        <v>-</v>
      </c>
      <c r="E1850" s="9" t="str">
        <f>IF(C1850="-","-",IF(D1850=maxgameno+2,"blank row 2",IF(D1850=maxgameno+1,"blank row 1",INDEX(FixtureCode!$B$4:$AH$128,MATCH($C1850,FixtureCode!$B$4:$B$128,0),MATCH("G"&amp;D1850&amp;"-T1",FixtureCode!$B$4:$AH$4,0)))))</f>
        <v>-</v>
      </c>
      <c r="F1850" s="13" t="str">
        <f>IF(C1850="-","-",IF(D1850=maxgameno+2,"blank row 2",IF(D1850=maxgameno+1,"blank row 1",INDEX(FixtureCode!$B$4:$AH$128,MATCH($C1850,FixtureCode!$B$4:$B$128,0),MATCH("G"&amp;D1850&amp;"-T2",FixtureCode!$B$4:$AH$4,0)))))</f>
        <v>-</v>
      </c>
      <c r="G1850" s="12" t="str">
        <f>IF(C1850="-","-",IF(AND(ISNUMBER(Fixture!G1854),ISNUMBER(Fixture!I1854),Fixture!F1854&lt;&gt;"BYE",Fixture!J1854&lt;&gt;"BYE"),"Yes","-"))</f>
        <v>-</v>
      </c>
      <c r="H1850" s="9" t="str">
        <f>IF(G1850="-","-",IF(Fixture!G1854&gt;Fixture!I1854,Settings!$G$7,IF(Fixture!G1854=Fixture!I1854,Settings!$G$8,IF(Fixture!G1854&lt;Fixture!I1854,Settings!$G$9,"-"))))</f>
        <v>-</v>
      </c>
      <c r="I1850" s="13" t="str">
        <f>IF(G1850="-","-",IF(Fixture!I1854&gt;Fixture!G1854,Settings!$G$7,IF(Fixture!I1854=Fixture!G1854,Settings!$G$8,IF(Fixture!I1854&lt;Fixture!G1854,Settings!$G$9,"-"))))</f>
        <v>-</v>
      </c>
    </row>
    <row r="1851" spans="3:9" x14ac:dyDescent="0.25">
      <c r="C1851" s="12" t="str">
        <f t="shared" si="58"/>
        <v>-</v>
      </c>
      <c r="D1851" s="9" t="str">
        <f t="shared" si="59"/>
        <v>-</v>
      </c>
      <c r="E1851" s="9" t="str">
        <f>IF(C1851="-","-",IF(D1851=maxgameno+2,"blank row 2",IF(D1851=maxgameno+1,"blank row 1",INDEX(FixtureCode!$B$4:$AH$128,MATCH($C1851,FixtureCode!$B$4:$B$128,0),MATCH("G"&amp;D1851&amp;"-T1",FixtureCode!$B$4:$AH$4,0)))))</f>
        <v>-</v>
      </c>
      <c r="F1851" s="13" t="str">
        <f>IF(C1851="-","-",IF(D1851=maxgameno+2,"blank row 2",IF(D1851=maxgameno+1,"blank row 1",INDEX(FixtureCode!$B$4:$AH$128,MATCH($C1851,FixtureCode!$B$4:$B$128,0),MATCH("G"&amp;D1851&amp;"-T2",FixtureCode!$B$4:$AH$4,0)))))</f>
        <v>-</v>
      </c>
      <c r="G1851" s="12" t="str">
        <f>IF(C1851="-","-",IF(AND(ISNUMBER(Fixture!G1855),ISNUMBER(Fixture!I1855),Fixture!F1855&lt;&gt;"BYE",Fixture!J1855&lt;&gt;"BYE"),"Yes","-"))</f>
        <v>-</v>
      </c>
      <c r="H1851" s="9" t="str">
        <f>IF(G1851="-","-",IF(Fixture!G1855&gt;Fixture!I1855,Settings!$G$7,IF(Fixture!G1855=Fixture!I1855,Settings!$G$8,IF(Fixture!G1855&lt;Fixture!I1855,Settings!$G$9,"-"))))</f>
        <v>-</v>
      </c>
      <c r="I1851" s="13" t="str">
        <f>IF(G1851="-","-",IF(Fixture!I1855&gt;Fixture!G1855,Settings!$G$7,IF(Fixture!I1855=Fixture!G1855,Settings!$G$8,IF(Fixture!I1855&lt;Fixture!G1855,Settings!$G$9,"-"))))</f>
        <v>-</v>
      </c>
    </row>
    <row r="1852" spans="3:9" x14ac:dyDescent="0.25">
      <c r="C1852" s="12" t="str">
        <f t="shared" si="58"/>
        <v>-</v>
      </c>
      <c r="D1852" s="9" t="str">
        <f t="shared" si="59"/>
        <v>-</v>
      </c>
      <c r="E1852" s="9" t="str">
        <f>IF(C1852="-","-",IF(D1852=maxgameno+2,"blank row 2",IF(D1852=maxgameno+1,"blank row 1",INDEX(FixtureCode!$B$4:$AH$128,MATCH($C1852,FixtureCode!$B$4:$B$128,0),MATCH("G"&amp;D1852&amp;"-T1",FixtureCode!$B$4:$AH$4,0)))))</f>
        <v>-</v>
      </c>
      <c r="F1852" s="13" t="str">
        <f>IF(C1852="-","-",IF(D1852=maxgameno+2,"blank row 2",IF(D1852=maxgameno+1,"blank row 1",INDEX(FixtureCode!$B$4:$AH$128,MATCH($C1852,FixtureCode!$B$4:$B$128,0),MATCH("G"&amp;D1852&amp;"-T2",FixtureCode!$B$4:$AH$4,0)))))</f>
        <v>-</v>
      </c>
      <c r="G1852" s="12" t="str">
        <f>IF(C1852="-","-",IF(AND(ISNUMBER(Fixture!G1856),ISNUMBER(Fixture!I1856),Fixture!F1856&lt;&gt;"BYE",Fixture!J1856&lt;&gt;"BYE"),"Yes","-"))</f>
        <v>-</v>
      </c>
      <c r="H1852" s="9" t="str">
        <f>IF(G1852="-","-",IF(Fixture!G1856&gt;Fixture!I1856,Settings!$G$7,IF(Fixture!G1856=Fixture!I1856,Settings!$G$8,IF(Fixture!G1856&lt;Fixture!I1856,Settings!$G$9,"-"))))</f>
        <v>-</v>
      </c>
      <c r="I1852" s="13" t="str">
        <f>IF(G1852="-","-",IF(Fixture!I1856&gt;Fixture!G1856,Settings!$G$7,IF(Fixture!I1856=Fixture!G1856,Settings!$G$8,IF(Fixture!I1856&lt;Fixture!G1856,Settings!$G$9,"-"))))</f>
        <v>-</v>
      </c>
    </row>
    <row r="1853" spans="3:9" x14ac:dyDescent="0.25">
      <c r="C1853" s="12" t="str">
        <f t="shared" si="58"/>
        <v>-</v>
      </c>
      <c r="D1853" s="9" t="str">
        <f t="shared" si="59"/>
        <v>-</v>
      </c>
      <c r="E1853" s="9" t="str">
        <f>IF(C1853="-","-",IF(D1853=maxgameno+2,"blank row 2",IF(D1853=maxgameno+1,"blank row 1",INDEX(FixtureCode!$B$4:$AH$128,MATCH($C1853,FixtureCode!$B$4:$B$128,0),MATCH("G"&amp;D1853&amp;"-T1",FixtureCode!$B$4:$AH$4,0)))))</f>
        <v>-</v>
      </c>
      <c r="F1853" s="13" t="str">
        <f>IF(C1853="-","-",IF(D1853=maxgameno+2,"blank row 2",IF(D1853=maxgameno+1,"blank row 1",INDEX(FixtureCode!$B$4:$AH$128,MATCH($C1853,FixtureCode!$B$4:$B$128,0),MATCH("G"&amp;D1853&amp;"-T2",FixtureCode!$B$4:$AH$4,0)))))</f>
        <v>-</v>
      </c>
      <c r="G1853" s="12" t="str">
        <f>IF(C1853="-","-",IF(AND(ISNUMBER(Fixture!G1857),ISNUMBER(Fixture!I1857),Fixture!F1857&lt;&gt;"BYE",Fixture!J1857&lt;&gt;"BYE"),"Yes","-"))</f>
        <v>-</v>
      </c>
      <c r="H1853" s="9" t="str">
        <f>IF(G1853="-","-",IF(Fixture!G1857&gt;Fixture!I1857,Settings!$G$7,IF(Fixture!G1857=Fixture!I1857,Settings!$G$8,IF(Fixture!G1857&lt;Fixture!I1857,Settings!$G$9,"-"))))</f>
        <v>-</v>
      </c>
      <c r="I1853" s="13" t="str">
        <f>IF(G1853="-","-",IF(Fixture!I1857&gt;Fixture!G1857,Settings!$G$7,IF(Fixture!I1857=Fixture!G1857,Settings!$G$8,IF(Fixture!I1857&lt;Fixture!G1857,Settings!$G$9,"-"))))</f>
        <v>-</v>
      </c>
    </row>
    <row r="1854" spans="3:9" x14ac:dyDescent="0.25">
      <c r="C1854" s="12" t="str">
        <f t="shared" si="58"/>
        <v>-</v>
      </c>
      <c r="D1854" s="9" t="str">
        <f t="shared" si="59"/>
        <v>-</v>
      </c>
      <c r="E1854" s="9" t="str">
        <f>IF(C1854="-","-",IF(D1854=maxgameno+2,"blank row 2",IF(D1854=maxgameno+1,"blank row 1",INDEX(FixtureCode!$B$4:$AH$128,MATCH($C1854,FixtureCode!$B$4:$B$128,0),MATCH("G"&amp;D1854&amp;"-T1",FixtureCode!$B$4:$AH$4,0)))))</f>
        <v>-</v>
      </c>
      <c r="F1854" s="13" t="str">
        <f>IF(C1854="-","-",IF(D1854=maxgameno+2,"blank row 2",IF(D1854=maxgameno+1,"blank row 1",INDEX(FixtureCode!$B$4:$AH$128,MATCH($C1854,FixtureCode!$B$4:$B$128,0),MATCH("G"&amp;D1854&amp;"-T2",FixtureCode!$B$4:$AH$4,0)))))</f>
        <v>-</v>
      </c>
      <c r="G1854" s="12" t="str">
        <f>IF(C1854="-","-",IF(AND(ISNUMBER(Fixture!G1858),ISNUMBER(Fixture!I1858),Fixture!F1858&lt;&gt;"BYE",Fixture!J1858&lt;&gt;"BYE"),"Yes","-"))</f>
        <v>-</v>
      </c>
      <c r="H1854" s="9" t="str">
        <f>IF(G1854="-","-",IF(Fixture!G1858&gt;Fixture!I1858,Settings!$G$7,IF(Fixture!G1858=Fixture!I1858,Settings!$G$8,IF(Fixture!G1858&lt;Fixture!I1858,Settings!$G$9,"-"))))</f>
        <v>-</v>
      </c>
      <c r="I1854" s="13" t="str">
        <f>IF(G1854="-","-",IF(Fixture!I1858&gt;Fixture!G1858,Settings!$G$7,IF(Fixture!I1858=Fixture!G1858,Settings!$G$8,IF(Fixture!I1858&lt;Fixture!G1858,Settings!$G$9,"-"))))</f>
        <v>-</v>
      </c>
    </row>
    <row r="1855" spans="3:9" x14ac:dyDescent="0.25">
      <c r="C1855" s="12" t="str">
        <f t="shared" si="58"/>
        <v>-</v>
      </c>
      <c r="D1855" s="9" t="str">
        <f t="shared" si="59"/>
        <v>-</v>
      </c>
      <c r="E1855" s="9" t="str">
        <f>IF(C1855="-","-",IF(D1855=maxgameno+2,"blank row 2",IF(D1855=maxgameno+1,"blank row 1",INDEX(FixtureCode!$B$4:$AH$128,MATCH($C1855,FixtureCode!$B$4:$B$128,0),MATCH("G"&amp;D1855&amp;"-T1",FixtureCode!$B$4:$AH$4,0)))))</f>
        <v>-</v>
      </c>
      <c r="F1855" s="13" t="str">
        <f>IF(C1855="-","-",IF(D1855=maxgameno+2,"blank row 2",IF(D1855=maxgameno+1,"blank row 1",INDEX(FixtureCode!$B$4:$AH$128,MATCH($C1855,FixtureCode!$B$4:$B$128,0),MATCH("G"&amp;D1855&amp;"-T2",FixtureCode!$B$4:$AH$4,0)))))</f>
        <v>-</v>
      </c>
      <c r="G1855" s="12" t="str">
        <f>IF(C1855="-","-",IF(AND(ISNUMBER(Fixture!G1859),ISNUMBER(Fixture!I1859),Fixture!F1859&lt;&gt;"BYE",Fixture!J1859&lt;&gt;"BYE"),"Yes","-"))</f>
        <v>-</v>
      </c>
      <c r="H1855" s="9" t="str">
        <f>IF(G1855="-","-",IF(Fixture!G1859&gt;Fixture!I1859,Settings!$G$7,IF(Fixture!G1859=Fixture!I1859,Settings!$G$8,IF(Fixture!G1859&lt;Fixture!I1859,Settings!$G$9,"-"))))</f>
        <v>-</v>
      </c>
      <c r="I1855" s="13" t="str">
        <f>IF(G1855="-","-",IF(Fixture!I1859&gt;Fixture!G1859,Settings!$G$7,IF(Fixture!I1859=Fixture!G1859,Settings!$G$8,IF(Fixture!I1859&lt;Fixture!G1859,Settings!$G$9,"-"))))</f>
        <v>-</v>
      </c>
    </row>
    <row r="1856" spans="3:9" x14ac:dyDescent="0.25">
      <c r="C1856" s="12" t="str">
        <f t="shared" si="58"/>
        <v>-</v>
      </c>
      <c r="D1856" s="9" t="str">
        <f t="shared" si="59"/>
        <v>-</v>
      </c>
      <c r="E1856" s="9" t="str">
        <f>IF(C1856="-","-",IF(D1856=maxgameno+2,"blank row 2",IF(D1856=maxgameno+1,"blank row 1",INDEX(FixtureCode!$B$4:$AH$128,MATCH($C1856,FixtureCode!$B$4:$B$128,0),MATCH("G"&amp;D1856&amp;"-T1",FixtureCode!$B$4:$AH$4,0)))))</f>
        <v>-</v>
      </c>
      <c r="F1856" s="13" t="str">
        <f>IF(C1856="-","-",IF(D1856=maxgameno+2,"blank row 2",IF(D1856=maxgameno+1,"blank row 1",INDEX(FixtureCode!$B$4:$AH$128,MATCH($C1856,FixtureCode!$B$4:$B$128,0),MATCH("G"&amp;D1856&amp;"-T2",FixtureCode!$B$4:$AH$4,0)))))</f>
        <v>-</v>
      </c>
      <c r="G1856" s="12" t="str">
        <f>IF(C1856="-","-",IF(AND(ISNUMBER(Fixture!G1860),ISNUMBER(Fixture!I1860),Fixture!F1860&lt;&gt;"BYE",Fixture!J1860&lt;&gt;"BYE"),"Yes","-"))</f>
        <v>-</v>
      </c>
      <c r="H1856" s="9" t="str">
        <f>IF(G1856="-","-",IF(Fixture!G1860&gt;Fixture!I1860,Settings!$G$7,IF(Fixture!G1860=Fixture!I1860,Settings!$G$8,IF(Fixture!G1860&lt;Fixture!I1860,Settings!$G$9,"-"))))</f>
        <v>-</v>
      </c>
      <c r="I1856" s="13" t="str">
        <f>IF(G1856="-","-",IF(Fixture!I1860&gt;Fixture!G1860,Settings!$G$7,IF(Fixture!I1860=Fixture!G1860,Settings!$G$8,IF(Fixture!I1860&lt;Fixture!G1860,Settings!$G$9,"-"))))</f>
        <v>-</v>
      </c>
    </row>
    <row r="1857" spans="3:9" x14ac:dyDescent="0.25">
      <c r="C1857" s="12" t="str">
        <f t="shared" si="58"/>
        <v>-</v>
      </c>
      <c r="D1857" s="9" t="str">
        <f t="shared" si="59"/>
        <v>-</v>
      </c>
      <c r="E1857" s="9" t="str">
        <f>IF(C1857="-","-",IF(D1857=maxgameno+2,"blank row 2",IF(D1857=maxgameno+1,"blank row 1",INDEX(FixtureCode!$B$4:$AH$128,MATCH($C1857,FixtureCode!$B$4:$B$128,0),MATCH("G"&amp;D1857&amp;"-T1",FixtureCode!$B$4:$AH$4,0)))))</f>
        <v>-</v>
      </c>
      <c r="F1857" s="13" t="str">
        <f>IF(C1857="-","-",IF(D1857=maxgameno+2,"blank row 2",IF(D1857=maxgameno+1,"blank row 1",INDEX(FixtureCode!$B$4:$AH$128,MATCH($C1857,FixtureCode!$B$4:$B$128,0),MATCH("G"&amp;D1857&amp;"-T2",FixtureCode!$B$4:$AH$4,0)))))</f>
        <v>-</v>
      </c>
      <c r="G1857" s="12" t="str">
        <f>IF(C1857="-","-",IF(AND(ISNUMBER(Fixture!G1861),ISNUMBER(Fixture!I1861),Fixture!F1861&lt;&gt;"BYE",Fixture!J1861&lt;&gt;"BYE"),"Yes","-"))</f>
        <v>-</v>
      </c>
      <c r="H1857" s="9" t="str">
        <f>IF(G1857="-","-",IF(Fixture!G1861&gt;Fixture!I1861,Settings!$G$7,IF(Fixture!G1861=Fixture!I1861,Settings!$G$8,IF(Fixture!G1861&lt;Fixture!I1861,Settings!$G$9,"-"))))</f>
        <v>-</v>
      </c>
      <c r="I1857" s="13" t="str">
        <f>IF(G1857="-","-",IF(Fixture!I1861&gt;Fixture!G1861,Settings!$G$7,IF(Fixture!I1861=Fixture!G1861,Settings!$G$8,IF(Fixture!I1861&lt;Fixture!G1861,Settings!$G$9,"-"))))</f>
        <v>-</v>
      </c>
    </row>
    <row r="1858" spans="3:9" x14ac:dyDescent="0.25">
      <c r="C1858" s="12" t="str">
        <f t="shared" si="58"/>
        <v>-</v>
      </c>
      <c r="D1858" s="9" t="str">
        <f t="shared" si="59"/>
        <v>-</v>
      </c>
      <c r="E1858" s="9" t="str">
        <f>IF(C1858="-","-",IF(D1858=maxgameno+2,"blank row 2",IF(D1858=maxgameno+1,"blank row 1",INDEX(FixtureCode!$B$4:$AH$128,MATCH($C1858,FixtureCode!$B$4:$B$128,0),MATCH("G"&amp;D1858&amp;"-T1",FixtureCode!$B$4:$AH$4,0)))))</f>
        <v>-</v>
      </c>
      <c r="F1858" s="13" t="str">
        <f>IF(C1858="-","-",IF(D1858=maxgameno+2,"blank row 2",IF(D1858=maxgameno+1,"blank row 1",INDEX(FixtureCode!$B$4:$AH$128,MATCH($C1858,FixtureCode!$B$4:$B$128,0),MATCH("G"&amp;D1858&amp;"-T2",FixtureCode!$B$4:$AH$4,0)))))</f>
        <v>-</v>
      </c>
      <c r="G1858" s="12" t="str">
        <f>IF(C1858="-","-",IF(AND(ISNUMBER(Fixture!G1862),ISNUMBER(Fixture!I1862),Fixture!F1862&lt;&gt;"BYE",Fixture!J1862&lt;&gt;"BYE"),"Yes","-"))</f>
        <v>-</v>
      </c>
      <c r="H1858" s="9" t="str">
        <f>IF(G1858="-","-",IF(Fixture!G1862&gt;Fixture!I1862,Settings!$G$7,IF(Fixture!G1862=Fixture!I1862,Settings!$G$8,IF(Fixture!G1862&lt;Fixture!I1862,Settings!$G$9,"-"))))</f>
        <v>-</v>
      </c>
      <c r="I1858" s="13" t="str">
        <f>IF(G1858="-","-",IF(Fixture!I1862&gt;Fixture!G1862,Settings!$G$7,IF(Fixture!I1862=Fixture!G1862,Settings!$G$8,IF(Fixture!I1862&lt;Fixture!G1862,Settings!$G$9,"-"))))</f>
        <v>-</v>
      </c>
    </row>
    <row r="1859" spans="3:9" x14ac:dyDescent="0.25">
      <c r="C1859" s="12" t="str">
        <f t="shared" si="58"/>
        <v>-</v>
      </c>
      <c r="D1859" s="9" t="str">
        <f t="shared" si="59"/>
        <v>-</v>
      </c>
      <c r="E1859" s="9" t="str">
        <f>IF(C1859="-","-",IF(D1859=maxgameno+2,"blank row 2",IF(D1859=maxgameno+1,"blank row 1",INDEX(FixtureCode!$B$4:$AH$128,MATCH($C1859,FixtureCode!$B$4:$B$128,0),MATCH("G"&amp;D1859&amp;"-T1",FixtureCode!$B$4:$AH$4,0)))))</f>
        <v>-</v>
      </c>
      <c r="F1859" s="13" t="str">
        <f>IF(C1859="-","-",IF(D1859=maxgameno+2,"blank row 2",IF(D1859=maxgameno+1,"blank row 1",INDEX(FixtureCode!$B$4:$AH$128,MATCH($C1859,FixtureCode!$B$4:$B$128,0),MATCH("G"&amp;D1859&amp;"-T2",FixtureCode!$B$4:$AH$4,0)))))</f>
        <v>-</v>
      </c>
      <c r="G1859" s="12" t="str">
        <f>IF(C1859="-","-",IF(AND(ISNUMBER(Fixture!G1863),ISNUMBER(Fixture!I1863),Fixture!F1863&lt;&gt;"BYE",Fixture!J1863&lt;&gt;"BYE"),"Yes","-"))</f>
        <v>-</v>
      </c>
      <c r="H1859" s="9" t="str">
        <f>IF(G1859="-","-",IF(Fixture!G1863&gt;Fixture!I1863,Settings!$G$7,IF(Fixture!G1863=Fixture!I1863,Settings!$G$8,IF(Fixture!G1863&lt;Fixture!I1863,Settings!$G$9,"-"))))</f>
        <v>-</v>
      </c>
      <c r="I1859" s="13" t="str">
        <f>IF(G1859="-","-",IF(Fixture!I1863&gt;Fixture!G1863,Settings!$G$7,IF(Fixture!I1863=Fixture!G1863,Settings!$G$8,IF(Fixture!I1863&lt;Fixture!G1863,Settings!$G$9,"-"))))</f>
        <v>-</v>
      </c>
    </row>
    <row r="1860" spans="3:9" x14ac:dyDescent="0.25">
      <c r="C1860" s="12" t="str">
        <f t="shared" si="58"/>
        <v>-</v>
      </c>
      <c r="D1860" s="9" t="str">
        <f t="shared" si="59"/>
        <v>-</v>
      </c>
      <c r="E1860" s="9" t="str">
        <f>IF(C1860="-","-",IF(D1860=maxgameno+2,"blank row 2",IF(D1860=maxgameno+1,"blank row 1",INDEX(FixtureCode!$B$4:$AH$128,MATCH($C1860,FixtureCode!$B$4:$B$128,0),MATCH("G"&amp;D1860&amp;"-T1",FixtureCode!$B$4:$AH$4,0)))))</f>
        <v>-</v>
      </c>
      <c r="F1860" s="13" t="str">
        <f>IF(C1860="-","-",IF(D1860=maxgameno+2,"blank row 2",IF(D1860=maxgameno+1,"blank row 1",INDEX(FixtureCode!$B$4:$AH$128,MATCH($C1860,FixtureCode!$B$4:$B$128,0),MATCH("G"&amp;D1860&amp;"-T2",FixtureCode!$B$4:$AH$4,0)))))</f>
        <v>-</v>
      </c>
      <c r="G1860" s="12" t="str">
        <f>IF(C1860="-","-",IF(AND(ISNUMBER(Fixture!G1864),ISNUMBER(Fixture!I1864),Fixture!F1864&lt;&gt;"BYE",Fixture!J1864&lt;&gt;"BYE"),"Yes","-"))</f>
        <v>-</v>
      </c>
      <c r="H1860" s="9" t="str">
        <f>IF(G1860="-","-",IF(Fixture!G1864&gt;Fixture!I1864,Settings!$G$7,IF(Fixture!G1864=Fixture!I1864,Settings!$G$8,IF(Fixture!G1864&lt;Fixture!I1864,Settings!$G$9,"-"))))</f>
        <v>-</v>
      </c>
      <c r="I1860" s="13" t="str">
        <f>IF(G1860="-","-",IF(Fixture!I1864&gt;Fixture!G1864,Settings!$G$7,IF(Fixture!I1864=Fixture!G1864,Settings!$G$8,IF(Fixture!I1864&lt;Fixture!G1864,Settings!$G$9,"-"))))</f>
        <v>-</v>
      </c>
    </row>
    <row r="1861" spans="3:9" x14ac:dyDescent="0.25">
      <c r="C1861" s="12" t="str">
        <f t="shared" si="58"/>
        <v>-</v>
      </c>
      <c r="D1861" s="9" t="str">
        <f t="shared" si="59"/>
        <v>-</v>
      </c>
      <c r="E1861" s="9" t="str">
        <f>IF(C1861="-","-",IF(D1861=maxgameno+2,"blank row 2",IF(D1861=maxgameno+1,"blank row 1",INDEX(FixtureCode!$B$4:$AH$128,MATCH($C1861,FixtureCode!$B$4:$B$128,0),MATCH("G"&amp;D1861&amp;"-T1",FixtureCode!$B$4:$AH$4,0)))))</f>
        <v>-</v>
      </c>
      <c r="F1861" s="13" t="str">
        <f>IF(C1861="-","-",IF(D1861=maxgameno+2,"blank row 2",IF(D1861=maxgameno+1,"blank row 1",INDEX(FixtureCode!$B$4:$AH$128,MATCH($C1861,FixtureCode!$B$4:$B$128,0),MATCH("G"&amp;D1861&amp;"-T2",FixtureCode!$B$4:$AH$4,0)))))</f>
        <v>-</v>
      </c>
      <c r="G1861" s="12" t="str">
        <f>IF(C1861="-","-",IF(AND(ISNUMBER(Fixture!G1865),ISNUMBER(Fixture!I1865),Fixture!F1865&lt;&gt;"BYE",Fixture!J1865&lt;&gt;"BYE"),"Yes","-"))</f>
        <v>-</v>
      </c>
      <c r="H1861" s="9" t="str">
        <f>IF(G1861="-","-",IF(Fixture!G1865&gt;Fixture!I1865,Settings!$G$7,IF(Fixture!G1865=Fixture!I1865,Settings!$G$8,IF(Fixture!G1865&lt;Fixture!I1865,Settings!$G$9,"-"))))</f>
        <v>-</v>
      </c>
      <c r="I1861" s="13" t="str">
        <f>IF(G1861="-","-",IF(Fixture!I1865&gt;Fixture!G1865,Settings!$G$7,IF(Fixture!I1865=Fixture!G1865,Settings!$G$8,IF(Fixture!I1865&lt;Fixture!G1865,Settings!$G$9,"-"))))</f>
        <v>-</v>
      </c>
    </row>
    <row r="1862" spans="3:9" x14ac:dyDescent="0.25">
      <c r="C1862" s="12" t="str">
        <f t="shared" ref="C1862:C1925" si="60">IF(C1861="-","-",IF(D1861+1&lt;=maxgameno+2,C1861,IF(C1861+1&lt;=maxroundno,C1861+1,"-")))</f>
        <v>-</v>
      </c>
      <c r="D1862" s="9" t="str">
        <f t="shared" ref="D1862:D1925" si="61">IF(C1862="-","-",IF(D1861+1&lt;=maxgameno+2,D1861+1,1))</f>
        <v>-</v>
      </c>
      <c r="E1862" s="9" t="str">
        <f>IF(C1862="-","-",IF(D1862=maxgameno+2,"blank row 2",IF(D1862=maxgameno+1,"blank row 1",INDEX(FixtureCode!$B$4:$AH$128,MATCH($C1862,FixtureCode!$B$4:$B$128,0),MATCH("G"&amp;D1862&amp;"-T1",FixtureCode!$B$4:$AH$4,0)))))</f>
        <v>-</v>
      </c>
      <c r="F1862" s="13" t="str">
        <f>IF(C1862="-","-",IF(D1862=maxgameno+2,"blank row 2",IF(D1862=maxgameno+1,"blank row 1",INDEX(FixtureCode!$B$4:$AH$128,MATCH($C1862,FixtureCode!$B$4:$B$128,0),MATCH("G"&amp;D1862&amp;"-T2",FixtureCode!$B$4:$AH$4,0)))))</f>
        <v>-</v>
      </c>
      <c r="G1862" s="12" t="str">
        <f>IF(C1862="-","-",IF(AND(ISNUMBER(Fixture!G1866),ISNUMBER(Fixture!I1866),Fixture!F1866&lt;&gt;"BYE",Fixture!J1866&lt;&gt;"BYE"),"Yes","-"))</f>
        <v>-</v>
      </c>
      <c r="H1862" s="9" t="str">
        <f>IF(G1862="-","-",IF(Fixture!G1866&gt;Fixture!I1866,Settings!$G$7,IF(Fixture!G1866=Fixture!I1866,Settings!$G$8,IF(Fixture!G1866&lt;Fixture!I1866,Settings!$G$9,"-"))))</f>
        <v>-</v>
      </c>
      <c r="I1862" s="13" t="str">
        <f>IF(G1862="-","-",IF(Fixture!I1866&gt;Fixture!G1866,Settings!$G$7,IF(Fixture!I1866=Fixture!G1866,Settings!$G$8,IF(Fixture!I1866&lt;Fixture!G1866,Settings!$G$9,"-"))))</f>
        <v>-</v>
      </c>
    </row>
    <row r="1863" spans="3:9" x14ac:dyDescent="0.25">
      <c r="C1863" s="12" t="str">
        <f t="shared" si="60"/>
        <v>-</v>
      </c>
      <c r="D1863" s="9" t="str">
        <f t="shared" si="61"/>
        <v>-</v>
      </c>
      <c r="E1863" s="9" t="str">
        <f>IF(C1863="-","-",IF(D1863=maxgameno+2,"blank row 2",IF(D1863=maxgameno+1,"blank row 1",INDEX(FixtureCode!$B$4:$AH$128,MATCH($C1863,FixtureCode!$B$4:$B$128,0),MATCH("G"&amp;D1863&amp;"-T1",FixtureCode!$B$4:$AH$4,0)))))</f>
        <v>-</v>
      </c>
      <c r="F1863" s="13" t="str">
        <f>IF(C1863="-","-",IF(D1863=maxgameno+2,"blank row 2",IF(D1863=maxgameno+1,"blank row 1",INDEX(FixtureCode!$B$4:$AH$128,MATCH($C1863,FixtureCode!$B$4:$B$128,0),MATCH("G"&amp;D1863&amp;"-T2",FixtureCode!$B$4:$AH$4,0)))))</f>
        <v>-</v>
      </c>
      <c r="G1863" s="12" t="str">
        <f>IF(C1863="-","-",IF(AND(ISNUMBER(Fixture!G1867),ISNUMBER(Fixture!I1867),Fixture!F1867&lt;&gt;"BYE",Fixture!J1867&lt;&gt;"BYE"),"Yes","-"))</f>
        <v>-</v>
      </c>
      <c r="H1863" s="9" t="str">
        <f>IF(G1863="-","-",IF(Fixture!G1867&gt;Fixture!I1867,Settings!$G$7,IF(Fixture!G1867=Fixture!I1867,Settings!$G$8,IF(Fixture!G1867&lt;Fixture!I1867,Settings!$G$9,"-"))))</f>
        <v>-</v>
      </c>
      <c r="I1863" s="13" t="str">
        <f>IF(G1863="-","-",IF(Fixture!I1867&gt;Fixture!G1867,Settings!$G$7,IF(Fixture!I1867=Fixture!G1867,Settings!$G$8,IF(Fixture!I1867&lt;Fixture!G1867,Settings!$G$9,"-"))))</f>
        <v>-</v>
      </c>
    </row>
    <row r="1864" spans="3:9" x14ac:dyDescent="0.25">
      <c r="C1864" s="12" t="str">
        <f t="shared" si="60"/>
        <v>-</v>
      </c>
      <c r="D1864" s="9" t="str">
        <f t="shared" si="61"/>
        <v>-</v>
      </c>
      <c r="E1864" s="9" t="str">
        <f>IF(C1864="-","-",IF(D1864=maxgameno+2,"blank row 2",IF(D1864=maxgameno+1,"blank row 1",INDEX(FixtureCode!$B$4:$AH$128,MATCH($C1864,FixtureCode!$B$4:$B$128,0),MATCH("G"&amp;D1864&amp;"-T1",FixtureCode!$B$4:$AH$4,0)))))</f>
        <v>-</v>
      </c>
      <c r="F1864" s="13" t="str">
        <f>IF(C1864="-","-",IF(D1864=maxgameno+2,"blank row 2",IF(D1864=maxgameno+1,"blank row 1",INDEX(FixtureCode!$B$4:$AH$128,MATCH($C1864,FixtureCode!$B$4:$B$128,0),MATCH("G"&amp;D1864&amp;"-T2",FixtureCode!$B$4:$AH$4,0)))))</f>
        <v>-</v>
      </c>
      <c r="G1864" s="12" t="str">
        <f>IF(C1864="-","-",IF(AND(ISNUMBER(Fixture!G1868),ISNUMBER(Fixture!I1868),Fixture!F1868&lt;&gt;"BYE",Fixture!J1868&lt;&gt;"BYE"),"Yes","-"))</f>
        <v>-</v>
      </c>
      <c r="H1864" s="9" t="str">
        <f>IF(G1864="-","-",IF(Fixture!G1868&gt;Fixture!I1868,Settings!$G$7,IF(Fixture!G1868=Fixture!I1868,Settings!$G$8,IF(Fixture!G1868&lt;Fixture!I1868,Settings!$G$9,"-"))))</f>
        <v>-</v>
      </c>
      <c r="I1864" s="13" t="str">
        <f>IF(G1864="-","-",IF(Fixture!I1868&gt;Fixture!G1868,Settings!$G$7,IF(Fixture!I1868=Fixture!G1868,Settings!$G$8,IF(Fixture!I1868&lt;Fixture!G1868,Settings!$G$9,"-"))))</f>
        <v>-</v>
      </c>
    </row>
    <row r="1865" spans="3:9" x14ac:dyDescent="0.25">
      <c r="C1865" s="12" t="str">
        <f t="shared" si="60"/>
        <v>-</v>
      </c>
      <c r="D1865" s="9" t="str">
        <f t="shared" si="61"/>
        <v>-</v>
      </c>
      <c r="E1865" s="9" t="str">
        <f>IF(C1865="-","-",IF(D1865=maxgameno+2,"blank row 2",IF(D1865=maxgameno+1,"blank row 1",INDEX(FixtureCode!$B$4:$AH$128,MATCH($C1865,FixtureCode!$B$4:$B$128,0),MATCH("G"&amp;D1865&amp;"-T1",FixtureCode!$B$4:$AH$4,0)))))</f>
        <v>-</v>
      </c>
      <c r="F1865" s="13" t="str">
        <f>IF(C1865="-","-",IF(D1865=maxgameno+2,"blank row 2",IF(D1865=maxgameno+1,"blank row 1",INDEX(FixtureCode!$B$4:$AH$128,MATCH($C1865,FixtureCode!$B$4:$B$128,0),MATCH("G"&amp;D1865&amp;"-T2",FixtureCode!$B$4:$AH$4,0)))))</f>
        <v>-</v>
      </c>
      <c r="G1865" s="12" t="str">
        <f>IF(C1865="-","-",IF(AND(ISNUMBER(Fixture!G1869),ISNUMBER(Fixture!I1869),Fixture!F1869&lt;&gt;"BYE",Fixture!J1869&lt;&gt;"BYE"),"Yes","-"))</f>
        <v>-</v>
      </c>
      <c r="H1865" s="9" t="str">
        <f>IF(G1865="-","-",IF(Fixture!G1869&gt;Fixture!I1869,Settings!$G$7,IF(Fixture!G1869=Fixture!I1869,Settings!$G$8,IF(Fixture!G1869&lt;Fixture!I1869,Settings!$G$9,"-"))))</f>
        <v>-</v>
      </c>
      <c r="I1865" s="13" t="str">
        <f>IF(G1865="-","-",IF(Fixture!I1869&gt;Fixture!G1869,Settings!$G$7,IF(Fixture!I1869=Fixture!G1869,Settings!$G$8,IF(Fixture!I1869&lt;Fixture!G1869,Settings!$G$9,"-"))))</f>
        <v>-</v>
      </c>
    </row>
    <row r="1866" spans="3:9" x14ac:dyDescent="0.25">
      <c r="C1866" s="12" t="str">
        <f t="shared" si="60"/>
        <v>-</v>
      </c>
      <c r="D1866" s="9" t="str">
        <f t="shared" si="61"/>
        <v>-</v>
      </c>
      <c r="E1866" s="9" t="str">
        <f>IF(C1866="-","-",IF(D1866=maxgameno+2,"blank row 2",IF(D1866=maxgameno+1,"blank row 1",INDEX(FixtureCode!$B$4:$AH$128,MATCH($C1866,FixtureCode!$B$4:$B$128,0),MATCH("G"&amp;D1866&amp;"-T1",FixtureCode!$B$4:$AH$4,0)))))</f>
        <v>-</v>
      </c>
      <c r="F1866" s="13" t="str">
        <f>IF(C1866="-","-",IF(D1866=maxgameno+2,"blank row 2",IF(D1866=maxgameno+1,"blank row 1",INDEX(FixtureCode!$B$4:$AH$128,MATCH($C1866,FixtureCode!$B$4:$B$128,0),MATCH("G"&amp;D1866&amp;"-T2",FixtureCode!$B$4:$AH$4,0)))))</f>
        <v>-</v>
      </c>
      <c r="G1866" s="12" t="str">
        <f>IF(C1866="-","-",IF(AND(ISNUMBER(Fixture!G1870),ISNUMBER(Fixture!I1870),Fixture!F1870&lt;&gt;"BYE",Fixture!J1870&lt;&gt;"BYE"),"Yes","-"))</f>
        <v>-</v>
      </c>
      <c r="H1866" s="9" t="str">
        <f>IF(G1866="-","-",IF(Fixture!G1870&gt;Fixture!I1870,Settings!$G$7,IF(Fixture!G1870=Fixture!I1870,Settings!$G$8,IF(Fixture!G1870&lt;Fixture!I1870,Settings!$G$9,"-"))))</f>
        <v>-</v>
      </c>
      <c r="I1866" s="13" t="str">
        <f>IF(G1866="-","-",IF(Fixture!I1870&gt;Fixture!G1870,Settings!$G$7,IF(Fixture!I1870=Fixture!G1870,Settings!$G$8,IF(Fixture!I1870&lt;Fixture!G1870,Settings!$G$9,"-"))))</f>
        <v>-</v>
      </c>
    </row>
    <row r="1867" spans="3:9" x14ac:dyDescent="0.25">
      <c r="C1867" s="12" t="str">
        <f t="shared" si="60"/>
        <v>-</v>
      </c>
      <c r="D1867" s="9" t="str">
        <f t="shared" si="61"/>
        <v>-</v>
      </c>
      <c r="E1867" s="9" t="str">
        <f>IF(C1867="-","-",IF(D1867=maxgameno+2,"blank row 2",IF(D1867=maxgameno+1,"blank row 1",INDEX(FixtureCode!$B$4:$AH$128,MATCH($C1867,FixtureCode!$B$4:$B$128,0),MATCH("G"&amp;D1867&amp;"-T1",FixtureCode!$B$4:$AH$4,0)))))</f>
        <v>-</v>
      </c>
      <c r="F1867" s="13" t="str">
        <f>IF(C1867="-","-",IF(D1867=maxgameno+2,"blank row 2",IF(D1867=maxgameno+1,"blank row 1",INDEX(FixtureCode!$B$4:$AH$128,MATCH($C1867,FixtureCode!$B$4:$B$128,0),MATCH("G"&amp;D1867&amp;"-T2",FixtureCode!$B$4:$AH$4,0)))))</f>
        <v>-</v>
      </c>
      <c r="G1867" s="12" t="str">
        <f>IF(C1867="-","-",IF(AND(ISNUMBER(Fixture!G1871),ISNUMBER(Fixture!I1871),Fixture!F1871&lt;&gt;"BYE",Fixture!J1871&lt;&gt;"BYE"),"Yes","-"))</f>
        <v>-</v>
      </c>
      <c r="H1867" s="9" t="str">
        <f>IF(G1867="-","-",IF(Fixture!G1871&gt;Fixture!I1871,Settings!$G$7,IF(Fixture!G1871=Fixture!I1871,Settings!$G$8,IF(Fixture!G1871&lt;Fixture!I1871,Settings!$G$9,"-"))))</f>
        <v>-</v>
      </c>
      <c r="I1867" s="13" t="str">
        <f>IF(G1867="-","-",IF(Fixture!I1871&gt;Fixture!G1871,Settings!$G$7,IF(Fixture!I1871=Fixture!G1871,Settings!$G$8,IF(Fixture!I1871&lt;Fixture!G1871,Settings!$G$9,"-"))))</f>
        <v>-</v>
      </c>
    </row>
    <row r="1868" spans="3:9" x14ac:dyDescent="0.25">
      <c r="C1868" s="12" t="str">
        <f t="shared" si="60"/>
        <v>-</v>
      </c>
      <c r="D1868" s="9" t="str">
        <f t="shared" si="61"/>
        <v>-</v>
      </c>
      <c r="E1868" s="9" t="str">
        <f>IF(C1868="-","-",IF(D1868=maxgameno+2,"blank row 2",IF(D1868=maxgameno+1,"blank row 1",INDEX(FixtureCode!$B$4:$AH$128,MATCH($C1868,FixtureCode!$B$4:$B$128,0),MATCH("G"&amp;D1868&amp;"-T1",FixtureCode!$B$4:$AH$4,0)))))</f>
        <v>-</v>
      </c>
      <c r="F1868" s="13" t="str">
        <f>IF(C1868="-","-",IF(D1868=maxgameno+2,"blank row 2",IF(D1868=maxgameno+1,"blank row 1",INDEX(FixtureCode!$B$4:$AH$128,MATCH($C1868,FixtureCode!$B$4:$B$128,0),MATCH("G"&amp;D1868&amp;"-T2",FixtureCode!$B$4:$AH$4,0)))))</f>
        <v>-</v>
      </c>
      <c r="G1868" s="12" t="str">
        <f>IF(C1868="-","-",IF(AND(ISNUMBER(Fixture!G1872),ISNUMBER(Fixture!I1872),Fixture!F1872&lt;&gt;"BYE",Fixture!J1872&lt;&gt;"BYE"),"Yes","-"))</f>
        <v>-</v>
      </c>
      <c r="H1868" s="9" t="str">
        <f>IF(G1868="-","-",IF(Fixture!G1872&gt;Fixture!I1872,Settings!$G$7,IF(Fixture!G1872=Fixture!I1872,Settings!$G$8,IF(Fixture!G1872&lt;Fixture!I1872,Settings!$G$9,"-"))))</f>
        <v>-</v>
      </c>
      <c r="I1868" s="13" t="str">
        <f>IF(G1868="-","-",IF(Fixture!I1872&gt;Fixture!G1872,Settings!$G$7,IF(Fixture!I1872=Fixture!G1872,Settings!$G$8,IF(Fixture!I1872&lt;Fixture!G1872,Settings!$G$9,"-"))))</f>
        <v>-</v>
      </c>
    </row>
    <row r="1869" spans="3:9" x14ac:dyDescent="0.25">
      <c r="C1869" s="12" t="str">
        <f t="shared" si="60"/>
        <v>-</v>
      </c>
      <c r="D1869" s="9" t="str">
        <f t="shared" si="61"/>
        <v>-</v>
      </c>
      <c r="E1869" s="9" t="str">
        <f>IF(C1869="-","-",IF(D1869=maxgameno+2,"blank row 2",IF(D1869=maxgameno+1,"blank row 1",INDEX(FixtureCode!$B$4:$AH$128,MATCH($C1869,FixtureCode!$B$4:$B$128,0),MATCH("G"&amp;D1869&amp;"-T1",FixtureCode!$B$4:$AH$4,0)))))</f>
        <v>-</v>
      </c>
      <c r="F1869" s="13" t="str">
        <f>IF(C1869="-","-",IF(D1869=maxgameno+2,"blank row 2",IF(D1869=maxgameno+1,"blank row 1",INDEX(FixtureCode!$B$4:$AH$128,MATCH($C1869,FixtureCode!$B$4:$B$128,0),MATCH("G"&amp;D1869&amp;"-T2",FixtureCode!$B$4:$AH$4,0)))))</f>
        <v>-</v>
      </c>
      <c r="G1869" s="12" t="str">
        <f>IF(C1869="-","-",IF(AND(ISNUMBER(Fixture!G1873),ISNUMBER(Fixture!I1873),Fixture!F1873&lt;&gt;"BYE",Fixture!J1873&lt;&gt;"BYE"),"Yes","-"))</f>
        <v>-</v>
      </c>
      <c r="H1869" s="9" t="str">
        <f>IF(G1869="-","-",IF(Fixture!G1873&gt;Fixture!I1873,Settings!$G$7,IF(Fixture!G1873=Fixture!I1873,Settings!$G$8,IF(Fixture!G1873&lt;Fixture!I1873,Settings!$G$9,"-"))))</f>
        <v>-</v>
      </c>
      <c r="I1869" s="13" t="str">
        <f>IF(G1869="-","-",IF(Fixture!I1873&gt;Fixture!G1873,Settings!$G$7,IF(Fixture!I1873=Fixture!G1873,Settings!$G$8,IF(Fixture!I1873&lt;Fixture!G1873,Settings!$G$9,"-"))))</f>
        <v>-</v>
      </c>
    </row>
    <row r="1870" spans="3:9" x14ac:dyDescent="0.25">
      <c r="C1870" s="12" t="str">
        <f t="shared" si="60"/>
        <v>-</v>
      </c>
      <c r="D1870" s="9" t="str">
        <f t="shared" si="61"/>
        <v>-</v>
      </c>
      <c r="E1870" s="9" t="str">
        <f>IF(C1870="-","-",IF(D1870=maxgameno+2,"blank row 2",IF(D1870=maxgameno+1,"blank row 1",INDEX(FixtureCode!$B$4:$AH$128,MATCH($C1870,FixtureCode!$B$4:$B$128,0),MATCH("G"&amp;D1870&amp;"-T1",FixtureCode!$B$4:$AH$4,0)))))</f>
        <v>-</v>
      </c>
      <c r="F1870" s="13" t="str">
        <f>IF(C1870="-","-",IF(D1870=maxgameno+2,"blank row 2",IF(D1870=maxgameno+1,"blank row 1",INDEX(FixtureCode!$B$4:$AH$128,MATCH($C1870,FixtureCode!$B$4:$B$128,0),MATCH("G"&amp;D1870&amp;"-T2",FixtureCode!$B$4:$AH$4,0)))))</f>
        <v>-</v>
      </c>
      <c r="G1870" s="12" t="str">
        <f>IF(C1870="-","-",IF(AND(ISNUMBER(Fixture!G1874),ISNUMBER(Fixture!I1874),Fixture!F1874&lt;&gt;"BYE",Fixture!J1874&lt;&gt;"BYE"),"Yes","-"))</f>
        <v>-</v>
      </c>
      <c r="H1870" s="9" t="str">
        <f>IF(G1870="-","-",IF(Fixture!G1874&gt;Fixture!I1874,Settings!$G$7,IF(Fixture!G1874=Fixture!I1874,Settings!$G$8,IF(Fixture!G1874&lt;Fixture!I1874,Settings!$G$9,"-"))))</f>
        <v>-</v>
      </c>
      <c r="I1870" s="13" t="str">
        <f>IF(G1870="-","-",IF(Fixture!I1874&gt;Fixture!G1874,Settings!$G$7,IF(Fixture!I1874=Fixture!G1874,Settings!$G$8,IF(Fixture!I1874&lt;Fixture!G1874,Settings!$G$9,"-"))))</f>
        <v>-</v>
      </c>
    </row>
    <row r="1871" spans="3:9" x14ac:dyDescent="0.25">
      <c r="C1871" s="12" t="str">
        <f t="shared" si="60"/>
        <v>-</v>
      </c>
      <c r="D1871" s="9" t="str">
        <f t="shared" si="61"/>
        <v>-</v>
      </c>
      <c r="E1871" s="9" t="str">
        <f>IF(C1871="-","-",IF(D1871=maxgameno+2,"blank row 2",IF(D1871=maxgameno+1,"blank row 1",INDEX(FixtureCode!$B$4:$AH$128,MATCH($C1871,FixtureCode!$B$4:$B$128,0),MATCH("G"&amp;D1871&amp;"-T1",FixtureCode!$B$4:$AH$4,0)))))</f>
        <v>-</v>
      </c>
      <c r="F1871" s="13" t="str">
        <f>IF(C1871="-","-",IF(D1871=maxgameno+2,"blank row 2",IF(D1871=maxgameno+1,"blank row 1",INDEX(FixtureCode!$B$4:$AH$128,MATCH($C1871,FixtureCode!$B$4:$B$128,0),MATCH("G"&amp;D1871&amp;"-T2",FixtureCode!$B$4:$AH$4,0)))))</f>
        <v>-</v>
      </c>
      <c r="G1871" s="12" t="str">
        <f>IF(C1871="-","-",IF(AND(ISNUMBER(Fixture!G1875),ISNUMBER(Fixture!I1875),Fixture!F1875&lt;&gt;"BYE",Fixture!J1875&lt;&gt;"BYE"),"Yes","-"))</f>
        <v>-</v>
      </c>
      <c r="H1871" s="9" t="str">
        <f>IF(G1871="-","-",IF(Fixture!G1875&gt;Fixture!I1875,Settings!$G$7,IF(Fixture!G1875=Fixture!I1875,Settings!$G$8,IF(Fixture!G1875&lt;Fixture!I1875,Settings!$G$9,"-"))))</f>
        <v>-</v>
      </c>
      <c r="I1871" s="13" t="str">
        <f>IF(G1871="-","-",IF(Fixture!I1875&gt;Fixture!G1875,Settings!$G$7,IF(Fixture!I1875=Fixture!G1875,Settings!$G$8,IF(Fixture!I1875&lt;Fixture!G1875,Settings!$G$9,"-"))))</f>
        <v>-</v>
      </c>
    </row>
    <row r="1872" spans="3:9" x14ac:dyDescent="0.25">
      <c r="C1872" s="12" t="str">
        <f t="shared" si="60"/>
        <v>-</v>
      </c>
      <c r="D1872" s="9" t="str">
        <f t="shared" si="61"/>
        <v>-</v>
      </c>
      <c r="E1872" s="9" t="str">
        <f>IF(C1872="-","-",IF(D1872=maxgameno+2,"blank row 2",IF(D1872=maxgameno+1,"blank row 1",INDEX(FixtureCode!$B$4:$AH$128,MATCH($C1872,FixtureCode!$B$4:$B$128,0),MATCH("G"&amp;D1872&amp;"-T1",FixtureCode!$B$4:$AH$4,0)))))</f>
        <v>-</v>
      </c>
      <c r="F1872" s="13" t="str">
        <f>IF(C1872="-","-",IF(D1872=maxgameno+2,"blank row 2",IF(D1872=maxgameno+1,"blank row 1",INDEX(FixtureCode!$B$4:$AH$128,MATCH($C1872,FixtureCode!$B$4:$B$128,0),MATCH("G"&amp;D1872&amp;"-T2",FixtureCode!$B$4:$AH$4,0)))))</f>
        <v>-</v>
      </c>
      <c r="G1872" s="12" t="str">
        <f>IF(C1872="-","-",IF(AND(ISNUMBER(Fixture!G1876),ISNUMBER(Fixture!I1876),Fixture!F1876&lt;&gt;"BYE",Fixture!J1876&lt;&gt;"BYE"),"Yes","-"))</f>
        <v>-</v>
      </c>
      <c r="H1872" s="9" t="str">
        <f>IF(G1872="-","-",IF(Fixture!G1876&gt;Fixture!I1876,Settings!$G$7,IF(Fixture!G1876=Fixture!I1876,Settings!$G$8,IF(Fixture!G1876&lt;Fixture!I1876,Settings!$G$9,"-"))))</f>
        <v>-</v>
      </c>
      <c r="I1872" s="13" t="str">
        <f>IF(G1872="-","-",IF(Fixture!I1876&gt;Fixture!G1876,Settings!$G$7,IF(Fixture!I1876=Fixture!G1876,Settings!$G$8,IF(Fixture!I1876&lt;Fixture!G1876,Settings!$G$9,"-"))))</f>
        <v>-</v>
      </c>
    </row>
    <row r="1873" spans="3:9" x14ac:dyDescent="0.25">
      <c r="C1873" s="12" t="str">
        <f t="shared" si="60"/>
        <v>-</v>
      </c>
      <c r="D1873" s="9" t="str">
        <f t="shared" si="61"/>
        <v>-</v>
      </c>
      <c r="E1873" s="9" t="str">
        <f>IF(C1873="-","-",IF(D1873=maxgameno+2,"blank row 2",IF(D1873=maxgameno+1,"blank row 1",INDEX(FixtureCode!$B$4:$AH$128,MATCH($C1873,FixtureCode!$B$4:$B$128,0),MATCH("G"&amp;D1873&amp;"-T1",FixtureCode!$B$4:$AH$4,0)))))</f>
        <v>-</v>
      </c>
      <c r="F1873" s="13" t="str">
        <f>IF(C1873="-","-",IF(D1873=maxgameno+2,"blank row 2",IF(D1873=maxgameno+1,"blank row 1",INDEX(FixtureCode!$B$4:$AH$128,MATCH($C1873,FixtureCode!$B$4:$B$128,0),MATCH("G"&amp;D1873&amp;"-T2",FixtureCode!$B$4:$AH$4,0)))))</f>
        <v>-</v>
      </c>
      <c r="G1873" s="12" t="str">
        <f>IF(C1873="-","-",IF(AND(ISNUMBER(Fixture!G1877),ISNUMBER(Fixture!I1877),Fixture!F1877&lt;&gt;"BYE",Fixture!J1877&lt;&gt;"BYE"),"Yes","-"))</f>
        <v>-</v>
      </c>
      <c r="H1873" s="9" t="str">
        <f>IF(G1873="-","-",IF(Fixture!G1877&gt;Fixture!I1877,Settings!$G$7,IF(Fixture!G1877=Fixture!I1877,Settings!$G$8,IF(Fixture!G1877&lt;Fixture!I1877,Settings!$G$9,"-"))))</f>
        <v>-</v>
      </c>
      <c r="I1873" s="13" t="str">
        <f>IF(G1873="-","-",IF(Fixture!I1877&gt;Fixture!G1877,Settings!$G$7,IF(Fixture!I1877=Fixture!G1877,Settings!$G$8,IF(Fixture!I1877&lt;Fixture!G1877,Settings!$G$9,"-"))))</f>
        <v>-</v>
      </c>
    </row>
    <row r="1874" spans="3:9" x14ac:dyDescent="0.25">
      <c r="C1874" s="12" t="str">
        <f t="shared" si="60"/>
        <v>-</v>
      </c>
      <c r="D1874" s="9" t="str">
        <f t="shared" si="61"/>
        <v>-</v>
      </c>
      <c r="E1874" s="9" t="str">
        <f>IF(C1874="-","-",IF(D1874=maxgameno+2,"blank row 2",IF(D1874=maxgameno+1,"blank row 1",INDEX(FixtureCode!$B$4:$AH$128,MATCH($C1874,FixtureCode!$B$4:$B$128,0),MATCH("G"&amp;D1874&amp;"-T1",FixtureCode!$B$4:$AH$4,0)))))</f>
        <v>-</v>
      </c>
      <c r="F1874" s="13" t="str">
        <f>IF(C1874="-","-",IF(D1874=maxgameno+2,"blank row 2",IF(D1874=maxgameno+1,"blank row 1",INDEX(FixtureCode!$B$4:$AH$128,MATCH($C1874,FixtureCode!$B$4:$B$128,0),MATCH("G"&amp;D1874&amp;"-T2",FixtureCode!$B$4:$AH$4,0)))))</f>
        <v>-</v>
      </c>
      <c r="G1874" s="12" t="str">
        <f>IF(C1874="-","-",IF(AND(ISNUMBER(Fixture!G1878),ISNUMBER(Fixture!I1878),Fixture!F1878&lt;&gt;"BYE",Fixture!J1878&lt;&gt;"BYE"),"Yes","-"))</f>
        <v>-</v>
      </c>
      <c r="H1874" s="9" t="str">
        <f>IF(G1874="-","-",IF(Fixture!G1878&gt;Fixture!I1878,Settings!$G$7,IF(Fixture!G1878=Fixture!I1878,Settings!$G$8,IF(Fixture!G1878&lt;Fixture!I1878,Settings!$G$9,"-"))))</f>
        <v>-</v>
      </c>
      <c r="I1874" s="13" t="str">
        <f>IF(G1874="-","-",IF(Fixture!I1878&gt;Fixture!G1878,Settings!$G$7,IF(Fixture!I1878=Fixture!G1878,Settings!$G$8,IF(Fixture!I1878&lt;Fixture!G1878,Settings!$G$9,"-"))))</f>
        <v>-</v>
      </c>
    </row>
    <row r="1875" spans="3:9" x14ac:dyDescent="0.25">
      <c r="C1875" s="12" t="str">
        <f t="shared" si="60"/>
        <v>-</v>
      </c>
      <c r="D1875" s="9" t="str">
        <f t="shared" si="61"/>
        <v>-</v>
      </c>
      <c r="E1875" s="9" t="str">
        <f>IF(C1875="-","-",IF(D1875=maxgameno+2,"blank row 2",IF(D1875=maxgameno+1,"blank row 1",INDEX(FixtureCode!$B$4:$AH$128,MATCH($C1875,FixtureCode!$B$4:$B$128,0),MATCH("G"&amp;D1875&amp;"-T1",FixtureCode!$B$4:$AH$4,0)))))</f>
        <v>-</v>
      </c>
      <c r="F1875" s="13" t="str">
        <f>IF(C1875="-","-",IF(D1875=maxgameno+2,"blank row 2",IF(D1875=maxgameno+1,"blank row 1",INDEX(FixtureCode!$B$4:$AH$128,MATCH($C1875,FixtureCode!$B$4:$B$128,0),MATCH("G"&amp;D1875&amp;"-T2",FixtureCode!$B$4:$AH$4,0)))))</f>
        <v>-</v>
      </c>
      <c r="G1875" s="12" t="str">
        <f>IF(C1875="-","-",IF(AND(ISNUMBER(Fixture!G1879),ISNUMBER(Fixture!I1879),Fixture!F1879&lt;&gt;"BYE",Fixture!J1879&lt;&gt;"BYE"),"Yes","-"))</f>
        <v>-</v>
      </c>
      <c r="H1875" s="9" t="str">
        <f>IF(G1875="-","-",IF(Fixture!G1879&gt;Fixture!I1879,Settings!$G$7,IF(Fixture!G1879=Fixture!I1879,Settings!$G$8,IF(Fixture!G1879&lt;Fixture!I1879,Settings!$G$9,"-"))))</f>
        <v>-</v>
      </c>
      <c r="I1875" s="13" t="str">
        <f>IF(G1875="-","-",IF(Fixture!I1879&gt;Fixture!G1879,Settings!$G$7,IF(Fixture!I1879=Fixture!G1879,Settings!$G$8,IF(Fixture!I1879&lt;Fixture!G1879,Settings!$G$9,"-"))))</f>
        <v>-</v>
      </c>
    </row>
    <row r="1876" spans="3:9" x14ac:dyDescent="0.25">
      <c r="C1876" s="12" t="str">
        <f t="shared" si="60"/>
        <v>-</v>
      </c>
      <c r="D1876" s="9" t="str">
        <f t="shared" si="61"/>
        <v>-</v>
      </c>
      <c r="E1876" s="9" t="str">
        <f>IF(C1876="-","-",IF(D1876=maxgameno+2,"blank row 2",IF(D1876=maxgameno+1,"blank row 1",INDEX(FixtureCode!$B$4:$AH$128,MATCH($C1876,FixtureCode!$B$4:$B$128,0),MATCH("G"&amp;D1876&amp;"-T1",FixtureCode!$B$4:$AH$4,0)))))</f>
        <v>-</v>
      </c>
      <c r="F1876" s="13" t="str">
        <f>IF(C1876="-","-",IF(D1876=maxgameno+2,"blank row 2",IF(D1876=maxgameno+1,"blank row 1",INDEX(FixtureCode!$B$4:$AH$128,MATCH($C1876,FixtureCode!$B$4:$B$128,0),MATCH("G"&amp;D1876&amp;"-T2",FixtureCode!$B$4:$AH$4,0)))))</f>
        <v>-</v>
      </c>
      <c r="G1876" s="12" t="str">
        <f>IF(C1876="-","-",IF(AND(ISNUMBER(Fixture!G1880),ISNUMBER(Fixture!I1880),Fixture!F1880&lt;&gt;"BYE",Fixture!J1880&lt;&gt;"BYE"),"Yes","-"))</f>
        <v>-</v>
      </c>
      <c r="H1876" s="9" t="str">
        <f>IF(G1876="-","-",IF(Fixture!G1880&gt;Fixture!I1880,Settings!$G$7,IF(Fixture!G1880=Fixture!I1880,Settings!$G$8,IF(Fixture!G1880&lt;Fixture!I1880,Settings!$G$9,"-"))))</f>
        <v>-</v>
      </c>
      <c r="I1876" s="13" t="str">
        <f>IF(G1876="-","-",IF(Fixture!I1880&gt;Fixture!G1880,Settings!$G$7,IF(Fixture!I1880=Fixture!G1880,Settings!$G$8,IF(Fixture!I1880&lt;Fixture!G1880,Settings!$G$9,"-"))))</f>
        <v>-</v>
      </c>
    </row>
    <row r="1877" spans="3:9" x14ac:dyDescent="0.25">
      <c r="C1877" s="12" t="str">
        <f t="shared" si="60"/>
        <v>-</v>
      </c>
      <c r="D1877" s="9" t="str">
        <f t="shared" si="61"/>
        <v>-</v>
      </c>
      <c r="E1877" s="9" t="str">
        <f>IF(C1877="-","-",IF(D1877=maxgameno+2,"blank row 2",IF(D1877=maxgameno+1,"blank row 1",INDEX(FixtureCode!$B$4:$AH$128,MATCH($C1877,FixtureCode!$B$4:$B$128,0),MATCH("G"&amp;D1877&amp;"-T1",FixtureCode!$B$4:$AH$4,0)))))</f>
        <v>-</v>
      </c>
      <c r="F1877" s="13" t="str">
        <f>IF(C1877="-","-",IF(D1877=maxgameno+2,"blank row 2",IF(D1877=maxgameno+1,"blank row 1",INDEX(FixtureCode!$B$4:$AH$128,MATCH($C1877,FixtureCode!$B$4:$B$128,0),MATCH("G"&amp;D1877&amp;"-T2",FixtureCode!$B$4:$AH$4,0)))))</f>
        <v>-</v>
      </c>
      <c r="G1877" s="12" t="str">
        <f>IF(C1877="-","-",IF(AND(ISNUMBER(Fixture!G1881),ISNUMBER(Fixture!I1881),Fixture!F1881&lt;&gt;"BYE",Fixture!J1881&lt;&gt;"BYE"),"Yes","-"))</f>
        <v>-</v>
      </c>
      <c r="H1877" s="9" t="str">
        <f>IF(G1877="-","-",IF(Fixture!G1881&gt;Fixture!I1881,Settings!$G$7,IF(Fixture!G1881=Fixture!I1881,Settings!$G$8,IF(Fixture!G1881&lt;Fixture!I1881,Settings!$G$9,"-"))))</f>
        <v>-</v>
      </c>
      <c r="I1877" s="13" t="str">
        <f>IF(G1877="-","-",IF(Fixture!I1881&gt;Fixture!G1881,Settings!$G$7,IF(Fixture!I1881=Fixture!G1881,Settings!$G$8,IF(Fixture!I1881&lt;Fixture!G1881,Settings!$G$9,"-"))))</f>
        <v>-</v>
      </c>
    </row>
    <row r="1878" spans="3:9" x14ac:dyDescent="0.25">
      <c r="C1878" s="12" t="str">
        <f t="shared" si="60"/>
        <v>-</v>
      </c>
      <c r="D1878" s="9" t="str">
        <f t="shared" si="61"/>
        <v>-</v>
      </c>
      <c r="E1878" s="9" t="str">
        <f>IF(C1878="-","-",IF(D1878=maxgameno+2,"blank row 2",IF(D1878=maxgameno+1,"blank row 1",INDEX(FixtureCode!$B$4:$AH$128,MATCH($C1878,FixtureCode!$B$4:$B$128,0),MATCH("G"&amp;D1878&amp;"-T1",FixtureCode!$B$4:$AH$4,0)))))</f>
        <v>-</v>
      </c>
      <c r="F1878" s="13" t="str">
        <f>IF(C1878="-","-",IF(D1878=maxgameno+2,"blank row 2",IF(D1878=maxgameno+1,"blank row 1",INDEX(FixtureCode!$B$4:$AH$128,MATCH($C1878,FixtureCode!$B$4:$B$128,0),MATCH("G"&amp;D1878&amp;"-T2",FixtureCode!$B$4:$AH$4,0)))))</f>
        <v>-</v>
      </c>
      <c r="G1878" s="12" t="str">
        <f>IF(C1878="-","-",IF(AND(ISNUMBER(Fixture!G1882),ISNUMBER(Fixture!I1882),Fixture!F1882&lt;&gt;"BYE",Fixture!J1882&lt;&gt;"BYE"),"Yes","-"))</f>
        <v>-</v>
      </c>
      <c r="H1878" s="9" t="str">
        <f>IF(G1878="-","-",IF(Fixture!G1882&gt;Fixture!I1882,Settings!$G$7,IF(Fixture!G1882=Fixture!I1882,Settings!$G$8,IF(Fixture!G1882&lt;Fixture!I1882,Settings!$G$9,"-"))))</f>
        <v>-</v>
      </c>
      <c r="I1878" s="13" t="str">
        <f>IF(G1878="-","-",IF(Fixture!I1882&gt;Fixture!G1882,Settings!$G$7,IF(Fixture!I1882=Fixture!G1882,Settings!$G$8,IF(Fixture!I1882&lt;Fixture!G1882,Settings!$G$9,"-"))))</f>
        <v>-</v>
      </c>
    </row>
    <row r="1879" spans="3:9" x14ac:dyDescent="0.25">
      <c r="C1879" s="12" t="str">
        <f t="shared" si="60"/>
        <v>-</v>
      </c>
      <c r="D1879" s="9" t="str">
        <f t="shared" si="61"/>
        <v>-</v>
      </c>
      <c r="E1879" s="9" t="str">
        <f>IF(C1879="-","-",IF(D1879=maxgameno+2,"blank row 2",IF(D1879=maxgameno+1,"blank row 1",INDEX(FixtureCode!$B$4:$AH$128,MATCH($C1879,FixtureCode!$B$4:$B$128,0),MATCH("G"&amp;D1879&amp;"-T1",FixtureCode!$B$4:$AH$4,0)))))</f>
        <v>-</v>
      </c>
      <c r="F1879" s="13" t="str">
        <f>IF(C1879="-","-",IF(D1879=maxgameno+2,"blank row 2",IF(D1879=maxgameno+1,"blank row 1",INDEX(FixtureCode!$B$4:$AH$128,MATCH($C1879,FixtureCode!$B$4:$B$128,0),MATCH("G"&amp;D1879&amp;"-T2",FixtureCode!$B$4:$AH$4,0)))))</f>
        <v>-</v>
      </c>
      <c r="G1879" s="12" t="str">
        <f>IF(C1879="-","-",IF(AND(ISNUMBER(Fixture!G1883),ISNUMBER(Fixture!I1883),Fixture!F1883&lt;&gt;"BYE",Fixture!J1883&lt;&gt;"BYE"),"Yes","-"))</f>
        <v>-</v>
      </c>
      <c r="H1879" s="9" t="str">
        <f>IF(G1879="-","-",IF(Fixture!G1883&gt;Fixture!I1883,Settings!$G$7,IF(Fixture!G1883=Fixture!I1883,Settings!$G$8,IF(Fixture!G1883&lt;Fixture!I1883,Settings!$G$9,"-"))))</f>
        <v>-</v>
      </c>
      <c r="I1879" s="13" t="str">
        <f>IF(G1879="-","-",IF(Fixture!I1883&gt;Fixture!G1883,Settings!$G$7,IF(Fixture!I1883=Fixture!G1883,Settings!$G$8,IF(Fixture!I1883&lt;Fixture!G1883,Settings!$G$9,"-"))))</f>
        <v>-</v>
      </c>
    </row>
    <row r="1880" spans="3:9" x14ac:dyDescent="0.25">
      <c r="C1880" s="12" t="str">
        <f t="shared" si="60"/>
        <v>-</v>
      </c>
      <c r="D1880" s="9" t="str">
        <f t="shared" si="61"/>
        <v>-</v>
      </c>
      <c r="E1880" s="9" t="str">
        <f>IF(C1880="-","-",IF(D1880=maxgameno+2,"blank row 2",IF(D1880=maxgameno+1,"blank row 1",INDEX(FixtureCode!$B$4:$AH$128,MATCH($C1880,FixtureCode!$B$4:$B$128,0),MATCH("G"&amp;D1880&amp;"-T1",FixtureCode!$B$4:$AH$4,0)))))</f>
        <v>-</v>
      </c>
      <c r="F1880" s="13" t="str">
        <f>IF(C1880="-","-",IF(D1880=maxgameno+2,"blank row 2",IF(D1880=maxgameno+1,"blank row 1",INDEX(FixtureCode!$B$4:$AH$128,MATCH($C1880,FixtureCode!$B$4:$B$128,0),MATCH("G"&amp;D1880&amp;"-T2",FixtureCode!$B$4:$AH$4,0)))))</f>
        <v>-</v>
      </c>
      <c r="G1880" s="12" t="str">
        <f>IF(C1880="-","-",IF(AND(ISNUMBER(Fixture!G1884),ISNUMBER(Fixture!I1884),Fixture!F1884&lt;&gt;"BYE",Fixture!J1884&lt;&gt;"BYE"),"Yes","-"))</f>
        <v>-</v>
      </c>
      <c r="H1880" s="9" t="str">
        <f>IF(G1880="-","-",IF(Fixture!G1884&gt;Fixture!I1884,Settings!$G$7,IF(Fixture!G1884=Fixture!I1884,Settings!$G$8,IF(Fixture!G1884&lt;Fixture!I1884,Settings!$G$9,"-"))))</f>
        <v>-</v>
      </c>
      <c r="I1880" s="13" t="str">
        <f>IF(G1880="-","-",IF(Fixture!I1884&gt;Fixture!G1884,Settings!$G$7,IF(Fixture!I1884=Fixture!G1884,Settings!$G$8,IF(Fixture!I1884&lt;Fixture!G1884,Settings!$G$9,"-"))))</f>
        <v>-</v>
      </c>
    </row>
    <row r="1881" spans="3:9" x14ac:dyDescent="0.25">
      <c r="C1881" s="12" t="str">
        <f t="shared" si="60"/>
        <v>-</v>
      </c>
      <c r="D1881" s="9" t="str">
        <f t="shared" si="61"/>
        <v>-</v>
      </c>
      <c r="E1881" s="9" t="str">
        <f>IF(C1881="-","-",IF(D1881=maxgameno+2,"blank row 2",IF(D1881=maxgameno+1,"blank row 1",INDEX(FixtureCode!$B$4:$AH$128,MATCH($C1881,FixtureCode!$B$4:$B$128,0),MATCH("G"&amp;D1881&amp;"-T1",FixtureCode!$B$4:$AH$4,0)))))</f>
        <v>-</v>
      </c>
      <c r="F1881" s="13" t="str">
        <f>IF(C1881="-","-",IF(D1881=maxgameno+2,"blank row 2",IF(D1881=maxgameno+1,"blank row 1",INDEX(FixtureCode!$B$4:$AH$128,MATCH($C1881,FixtureCode!$B$4:$B$128,0),MATCH("G"&amp;D1881&amp;"-T2",FixtureCode!$B$4:$AH$4,0)))))</f>
        <v>-</v>
      </c>
      <c r="G1881" s="12" t="str">
        <f>IF(C1881="-","-",IF(AND(ISNUMBER(Fixture!G1885),ISNUMBER(Fixture!I1885),Fixture!F1885&lt;&gt;"BYE",Fixture!J1885&lt;&gt;"BYE"),"Yes","-"))</f>
        <v>-</v>
      </c>
      <c r="H1881" s="9" t="str">
        <f>IF(G1881="-","-",IF(Fixture!G1885&gt;Fixture!I1885,Settings!$G$7,IF(Fixture!G1885=Fixture!I1885,Settings!$G$8,IF(Fixture!G1885&lt;Fixture!I1885,Settings!$G$9,"-"))))</f>
        <v>-</v>
      </c>
      <c r="I1881" s="13" t="str">
        <f>IF(G1881="-","-",IF(Fixture!I1885&gt;Fixture!G1885,Settings!$G$7,IF(Fixture!I1885=Fixture!G1885,Settings!$G$8,IF(Fixture!I1885&lt;Fixture!G1885,Settings!$G$9,"-"))))</f>
        <v>-</v>
      </c>
    </row>
    <row r="1882" spans="3:9" x14ac:dyDescent="0.25">
      <c r="C1882" s="12" t="str">
        <f t="shared" si="60"/>
        <v>-</v>
      </c>
      <c r="D1882" s="9" t="str">
        <f t="shared" si="61"/>
        <v>-</v>
      </c>
      <c r="E1882" s="9" t="str">
        <f>IF(C1882="-","-",IF(D1882=maxgameno+2,"blank row 2",IF(D1882=maxgameno+1,"blank row 1",INDEX(FixtureCode!$B$4:$AH$128,MATCH($C1882,FixtureCode!$B$4:$B$128,0),MATCH("G"&amp;D1882&amp;"-T1",FixtureCode!$B$4:$AH$4,0)))))</f>
        <v>-</v>
      </c>
      <c r="F1882" s="13" t="str">
        <f>IF(C1882="-","-",IF(D1882=maxgameno+2,"blank row 2",IF(D1882=maxgameno+1,"blank row 1",INDEX(FixtureCode!$B$4:$AH$128,MATCH($C1882,FixtureCode!$B$4:$B$128,0),MATCH("G"&amp;D1882&amp;"-T2",FixtureCode!$B$4:$AH$4,0)))))</f>
        <v>-</v>
      </c>
      <c r="G1882" s="12" t="str">
        <f>IF(C1882="-","-",IF(AND(ISNUMBER(Fixture!G1886),ISNUMBER(Fixture!I1886),Fixture!F1886&lt;&gt;"BYE",Fixture!J1886&lt;&gt;"BYE"),"Yes","-"))</f>
        <v>-</v>
      </c>
      <c r="H1882" s="9" t="str">
        <f>IF(G1882="-","-",IF(Fixture!G1886&gt;Fixture!I1886,Settings!$G$7,IF(Fixture!G1886=Fixture!I1886,Settings!$G$8,IF(Fixture!G1886&lt;Fixture!I1886,Settings!$G$9,"-"))))</f>
        <v>-</v>
      </c>
      <c r="I1882" s="13" t="str">
        <f>IF(G1882="-","-",IF(Fixture!I1886&gt;Fixture!G1886,Settings!$G$7,IF(Fixture!I1886=Fixture!G1886,Settings!$G$8,IF(Fixture!I1886&lt;Fixture!G1886,Settings!$G$9,"-"))))</f>
        <v>-</v>
      </c>
    </row>
    <row r="1883" spans="3:9" x14ac:dyDescent="0.25">
      <c r="C1883" s="12" t="str">
        <f t="shared" si="60"/>
        <v>-</v>
      </c>
      <c r="D1883" s="9" t="str">
        <f t="shared" si="61"/>
        <v>-</v>
      </c>
      <c r="E1883" s="9" t="str">
        <f>IF(C1883="-","-",IF(D1883=maxgameno+2,"blank row 2",IF(D1883=maxgameno+1,"blank row 1",INDEX(FixtureCode!$B$4:$AH$128,MATCH($C1883,FixtureCode!$B$4:$B$128,0),MATCH("G"&amp;D1883&amp;"-T1",FixtureCode!$B$4:$AH$4,0)))))</f>
        <v>-</v>
      </c>
      <c r="F1883" s="13" t="str">
        <f>IF(C1883="-","-",IF(D1883=maxgameno+2,"blank row 2",IF(D1883=maxgameno+1,"blank row 1",INDEX(FixtureCode!$B$4:$AH$128,MATCH($C1883,FixtureCode!$B$4:$B$128,0),MATCH("G"&amp;D1883&amp;"-T2",FixtureCode!$B$4:$AH$4,0)))))</f>
        <v>-</v>
      </c>
      <c r="G1883" s="12" t="str">
        <f>IF(C1883="-","-",IF(AND(ISNUMBER(Fixture!G1887),ISNUMBER(Fixture!I1887),Fixture!F1887&lt;&gt;"BYE",Fixture!J1887&lt;&gt;"BYE"),"Yes","-"))</f>
        <v>-</v>
      </c>
      <c r="H1883" s="9" t="str">
        <f>IF(G1883="-","-",IF(Fixture!G1887&gt;Fixture!I1887,Settings!$G$7,IF(Fixture!G1887=Fixture!I1887,Settings!$G$8,IF(Fixture!G1887&lt;Fixture!I1887,Settings!$G$9,"-"))))</f>
        <v>-</v>
      </c>
      <c r="I1883" s="13" t="str">
        <f>IF(G1883="-","-",IF(Fixture!I1887&gt;Fixture!G1887,Settings!$G$7,IF(Fixture!I1887=Fixture!G1887,Settings!$G$8,IF(Fixture!I1887&lt;Fixture!G1887,Settings!$G$9,"-"))))</f>
        <v>-</v>
      </c>
    </row>
    <row r="1884" spans="3:9" x14ac:dyDescent="0.25">
      <c r="C1884" s="12" t="str">
        <f t="shared" si="60"/>
        <v>-</v>
      </c>
      <c r="D1884" s="9" t="str">
        <f t="shared" si="61"/>
        <v>-</v>
      </c>
      <c r="E1884" s="9" t="str">
        <f>IF(C1884="-","-",IF(D1884=maxgameno+2,"blank row 2",IF(D1884=maxgameno+1,"blank row 1",INDEX(FixtureCode!$B$4:$AH$128,MATCH($C1884,FixtureCode!$B$4:$B$128,0),MATCH("G"&amp;D1884&amp;"-T1",FixtureCode!$B$4:$AH$4,0)))))</f>
        <v>-</v>
      </c>
      <c r="F1884" s="13" t="str">
        <f>IF(C1884="-","-",IF(D1884=maxgameno+2,"blank row 2",IF(D1884=maxgameno+1,"blank row 1",INDEX(FixtureCode!$B$4:$AH$128,MATCH($C1884,FixtureCode!$B$4:$B$128,0),MATCH("G"&amp;D1884&amp;"-T2",FixtureCode!$B$4:$AH$4,0)))))</f>
        <v>-</v>
      </c>
      <c r="G1884" s="12" t="str">
        <f>IF(C1884="-","-",IF(AND(ISNUMBER(Fixture!G1888),ISNUMBER(Fixture!I1888),Fixture!F1888&lt;&gt;"BYE",Fixture!J1888&lt;&gt;"BYE"),"Yes","-"))</f>
        <v>-</v>
      </c>
      <c r="H1884" s="9" t="str">
        <f>IF(G1884="-","-",IF(Fixture!G1888&gt;Fixture!I1888,Settings!$G$7,IF(Fixture!G1888=Fixture!I1888,Settings!$G$8,IF(Fixture!G1888&lt;Fixture!I1888,Settings!$G$9,"-"))))</f>
        <v>-</v>
      </c>
      <c r="I1884" s="13" t="str">
        <f>IF(G1884="-","-",IF(Fixture!I1888&gt;Fixture!G1888,Settings!$G$7,IF(Fixture!I1888=Fixture!G1888,Settings!$G$8,IF(Fixture!I1888&lt;Fixture!G1888,Settings!$G$9,"-"))))</f>
        <v>-</v>
      </c>
    </row>
    <row r="1885" spans="3:9" x14ac:dyDescent="0.25">
      <c r="C1885" s="12" t="str">
        <f t="shared" si="60"/>
        <v>-</v>
      </c>
      <c r="D1885" s="9" t="str">
        <f t="shared" si="61"/>
        <v>-</v>
      </c>
      <c r="E1885" s="9" t="str">
        <f>IF(C1885="-","-",IF(D1885=maxgameno+2,"blank row 2",IF(D1885=maxgameno+1,"blank row 1",INDEX(FixtureCode!$B$4:$AH$128,MATCH($C1885,FixtureCode!$B$4:$B$128,0),MATCH("G"&amp;D1885&amp;"-T1",FixtureCode!$B$4:$AH$4,0)))))</f>
        <v>-</v>
      </c>
      <c r="F1885" s="13" t="str">
        <f>IF(C1885="-","-",IF(D1885=maxgameno+2,"blank row 2",IF(D1885=maxgameno+1,"blank row 1",INDEX(FixtureCode!$B$4:$AH$128,MATCH($C1885,FixtureCode!$B$4:$B$128,0),MATCH("G"&amp;D1885&amp;"-T2",FixtureCode!$B$4:$AH$4,0)))))</f>
        <v>-</v>
      </c>
      <c r="G1885" s="12" t="str">
        <f>IF(C1885="-","-",IF(AND(ISNUMBER(Fixture!G1889),ISNUMBER(Fixture!I1889),Fixture!F1889&lt;&gt;"BYE",Fixture!J1889&lt;&gt;"BYE"),"Yes","-"))</f>
        <v>-</v>
      </c>
      <c r="H1885" s="9" t="str">
        <f>IF(G1885="-","-",IF(Fixture!G1889&gt;Fixture!I1889,Settings!$G$7,IF(Fixture!G1889=Fixture!I1889,Settings!$G$8,IF(Fixture!G1889&lt;Fixture!I1889,Settings!$G$9,"-"))))</f>
        <v>-</v>
      </c>
      <c r="I1885" s="13" t="str">
        <f>IF(G1885="-","-",IF(Fixture!I1889&gt;Fixture!G1889,Settings!$G$7,IF(Fixture!I1889=Fixture!G1889,Settings!$G$8,IF(Fixture!I1889&lt;Fixture!G1889,Settings!$G$9,"-"))))</f>
        <v>-</v>
      </c>
    </row>
    <row r="1886" spans="3:9" x14ac:dyDescent="0.25">
      <c r="C1886" s="12" t="str">
        <f t="shared" si="60"/>
        <v>-</v>
      </c>
      <c r="D1886" s="9" t="str">
        <f t="shared" si="61"/>
        <v>-</v>
      </c>
      <c r="E1886" s="9" t="str">
        <f>IF(C1886="-","-",IF(D1886=maxgameno+2,"blank row 2",IF(D1886=maxgameno+1,"blank row 1",INDEX(FixtureCode!$B$4:$AH$128,MATCH($C1886,FixtureCode!$B$4:$B$128,0),MATCH("G"&amp;D1886&amp;"-T1",FixtureCode!$B$4:$AH$4,0)))))</f>
        <v>-</v>
      </c>
      <c r="F1886" s="13" t="str">
        <f>IF(C1886="-","-",IF(D1886=maxgameno+2,"blank row 2",IF(D1886=maxgameno+1,"blank row 1",INDEX(FixtureCode!$B$4:$AH$128,MATCH($C1886,FixtureCode!$B$4:$B$128,0),MATCH("G"&amp;D1886&amp;"-T2",FixtureCode!$B$4:$AH$4,0)))))</f>
        <v>-</v>
      </c>
      <c r="G1886" s="12" t="str">
        <f>IF(C1886="-","-",IF(AND(ISNUMBER(Fixture!G1890),ISNUMBER(Fixture!I1890),Fixture!F1890&lt;&gt;"BYE",Fixture!J1890&lt;&gt;"BYE"),"Yes","-"))</f>
        <v>-</v>
      </c>
      <c r="H1886" s="9" t="str">
        <f>IF(G1886="-","-",IF(Fixture!G1890&gt;Fixture!I1890,Settings!$G$7,IF(Fixture!G1890=Fixture!I1890,Settings!$G$8,IF(Fixture!G1890&lt;Fixture!I1890,Settings!$G$9,"-"))))</f>
        <v>-</v>
      </c>
      <c r="I1886" s="13" t="str">
        <f>IF(G1886="-","-",IF(Fixture!I1890&gt;Fixture!G1890,Settings!$G$7,IF(Fixture!I1890=Fixture!G1890,Settings!$G$8,IF(Fixture!I1890&lt;Fixture!G1890,Settings!$G$9,"-"))))</f>
        <v>-</v>
      </c>
    </row>
    <row r="1887" spans="3:9" x14ac:dyDescent="0.25">
      <c r="C1887" s="12" t="str">
        <f t="shared" si="60"/>
        <v>-</v>
      </c>
      <c r="D1887" s="9" t="str">
        <f t="shared" si="61"/>
        <v>-</v>
      </c>
      <c r="E1887" s="9" t="str">
        <f>IF(C1887="-","-",IF(D1887=maxgameno+2,"blank row 2",IF(D1887=maxgameno+1,"blank row 1",INDEX(FixtureCode!$B$4:$AH$128,MATCH($C1887,FixtureCode!$B$4:$B$128,0),MATCH("G"&amp;D1887&amp;"-T1",FixtureCode!$B$4:$AH$4,0)))))</f>
        <v>-</v>
      </c>
      <c r="F1887" s="13" t="str">
        <f>IF(C1887="-","-",IF(D1887=maxgameno+2,"blank row 2",IF(D1887=maxgameno+1,"blank row 1",INDEX(FixtureCode!$B$4:$AH$128,MATCH($C1887,FixtureCode!$B$4:$B$128,0),MATCH("G"&amp;D1887&amp;"-T2",FixtureCode!$B$4:$AH$4,0)))))</f>
        <v>-</v>
      </c>
      <c r="G1887" s="12" t="str">
        <f>IF(C1887="-","-",IF(AND(ISNUMBER(Fixture!G1891),ISNUMBER(Fixture!I1891),Fixture!F1891&lt;&gt;"BYE",Fixture!J1891&lt;&gt;"BYE"),"Yes","-"))</f>
        <v>-</v>
      </c>
      <c r="H1887" s="9" t="str">
        <f>IF(G1887="-","-",IF(Fixture!G1891&gt;Fixture!I1891,Settings!$G$7,IF(Fixture!G1891=Fixture!I1891,Settings!$G$8,IF(Fixture!G1891&lt;Fixture!I1891,Settings!$G$9,"-"))))</f>
        <v>-</v>
      </c>
      <c r="I1887" s="13" t="str">
        <f>IF(G1887="-","-",IF(Fixture!I1891&gt;Fixture!G1891,Settings!$G$7,IF(Fixture!I1891=Fixture!G1891,Settings!$G$8,IF(Fixture!I1891&lt;Fixture!G1891,Settings!$G$9,"-"))))</f>
        <v>-</v>
      </c>
    </row>
    <row r="1888" spans="3:9" x14ac:dyDescent="0.25">
      <c r="C1888" s="12" t="str">
        <f t="shared" si="60"/>
        <v>-</v>
      </c>
      <c r="D1888" s="9" t="str">
        <f t="shared" si="61"/>
        <v>-</v>
      </c>
      <c r="E1888" s="9" t="str">
        <f>IF(C1888="-","-",IF(D1888=maxgameno+2,"blank row 2",IF(D1888=maxgameno+1,"blank row 1",INDEX(FixtureCode!$B$4:$AH$128,MATCH($C1888,FixtureCode!$B$4:$B$128,0),MATCH("G"&amp;D1888&amp;"-T1",FixtureCode!$B$4:$AH$4,0)))))</f>
        <v>-</v>
      </c>
      <c r="F1888" s="13" t="str">
        <f>IF(C1888="-","-",IF(D1888=maxgameno+2,"blank row 2",IF(D1888=maxgameno+1,"blank row 1",INDEX(FixtureCode!$B$4:$AH$128,MATCH($C1888,FixtureCode!$B$4:$B$128,0),MATCH("G"&amp;D1888&amp;"-T2",FixtureCode!$B$4:$AH$4,0)))))</f>
        <v>-</v>
      </c>
      <c r="G1888" s="12" t="str">
        <f>IF(C1888="-","-",IF(AND(ISNUMBER(Fixture!G1892),ISNUMBER(Fixture!I1892),Fixture!F1892&lt;&gt;"BYE",Fixture!J1892&lt;&gt;"BYE"),"Yes","-"))</f>
        <v>-</v>
      </c>
      <c r="H1888" s="9" t="str">
        <f>IF(G1888="-","-",IF(Fixture!G1892&gt;Fixture!I1892,Settings!$G$7,IF(Fixture!G1892=Fixture!I1892,Settings!$G$8,IF(Fixture!G1892&lt;Fixture!I1892,Settings!$G$9,"-"))))</f>
        <v>-</v>
      </c>
      <c r="I1888" s="13" t="str">
        <f>IF(G1888="-","-",IF(Fixture!I1892&gt;Fixture!G1892,Settings!$G$7,IF(Fixture!I1892=Fixture!G1892,Settings!$G$8,IF(Fixture!I1892&lt;Fixture!G1892,Settings!$G$9,"-"))))</f>
        <v>-</v>
      </c>
    </row>
    <row r="1889" spans="3:9" x14ac:dyDescent="0.25">
      <c r="C1889" s="12" t="str">
        <f t="shared" si="60"/>
        <v>-</v>
      </c>
      <c r="D1889" s="9" t="str">
        <f t="shared" si="61"/>
        <v>-</v>
      </c>
      <c r="E1889" s="9" t="str">
        <f>IF(C1889="-","-",IF(D1889=maxgameno+2,"blank row 2",IF(D1889=maxgameno+1,"blank row 1",INDEX(FixtureCode!$B$4:$AH$128,MATCH($C1889,FixtureCode!$B$4:$B$128,0),MATCH("G"&amp;D1889&amp;"-T1",FixtureCode!$B$4:$AH$4,0)))))</f>
        <v>-</v>
      </c>
      <c r="F1889" s="13" t="str">
        <f>IF(C1889="-","-",IF(D1889=maxgameno+2,"blank row 2",IF(D1889=maxgameno+1,"blank row 1",INDEX(FixtureCode!$B$4:$AH$128,MATCH($C1889,FixtureCode!$B$4:$B$128,0),MATCH("G"&amp;D1889&amp;"-T2",FixtureCode!$B$4:$AH$4,0)))))</f>
        <v>-</v>
      </c>
      <c r="G1889" s="12" t="str">
        <f>IF(C1889="-","-",IF(AND(ISNUMBER(Fixture!G1893),ISNUMBER(Fixture!I1893),Fixture!F1893&lt;&gt;"BYE",Fixture!J1893&lt;&gt;"BYE"),"Yes","-"))</f>
        <v>-</v>
      </c>
      <c r="H1889" s="9" t="str">
        <f>IF(G1889="-","-",IF(Fixture!G1893&gt;Fixture!I1893,Settings!$G$7,IF(Fixture!G1893=Fixture!I1893,Settings!$G$8,IF(Fixture!G1893&lt;Fixture!I1893,Settings!$G$9,"-"))))</f>
        <v>-</v>
      </c>
      <c r="I1889" s="13" t="str">
        <f>IF(G1889="-","-",IF(Fixture!I1893&gt;Fixture!G1893,Settings!$G$7,IF(Fixture!I1893=Fixture!G1893,Settings!$G$8,IF(Fixture!I1893&lt;Fixture!G1893,Settings!$G$9,"-"))))</f>
        <v>-</v>
      </c>
    </row>
    <row r="1890" spans="3:9" x14ac:dyDescent="0.25">
      <c r="C1890" s="12" t="str">
        <f t="shared" si="60"/>
        <v>-</v>
      </c>
      <c r="D1890" s="9" t="str">
        <f t="shared" si="61"/>
        <v>-</v>
      </c>
      <c r="E1890" s="9" t="str">
        <f>IF(C1890="-","-",IF(D1890=maxgameno+2,"blank row 2",IF(D1890=maxgameno+1,"blank row 1",INDEX(FixtureCode!$B$4:$AH$128,MATCH($C1890,FixtureCode!$B$4:$B$128,0),MATCH("G"&amp;D1890&amp;"-T1",FixtureCode!$B$4:$AH$4,0)))))</f>
        <v>-</v>
      </c>
      <c r="F1890" s="13" t="str">
        <f>IF(C1890="-","-",IF(D1890=maxgameno+2,"blank row 2",IF(D1890=maxgameno+1,"blank row 1",INDEX(FixtureCode!$B$4:$AH$128,MATCH($C1890,FixtureCode!$B$4:$B$128,0),MATCH("G"&amp;D1890&amp;"-T2",FixtureCode!$B$4:$AH$4,0)))))</f>
        <v>-</v>
      </c>
      <c r="G1890" s="12" t="str">
        <f>IF(C1890="-","-",IF(AND(ISNUMBER(Fixture!G1894),ISNUMBER(Fixture!I1894),Fixture!F1894&lt;&gt;"BYE",Fixture!J1894&lt;&gt;"BYE"),"Yes","-"))</f>
        <v>-</v>
      </c>
      <c r="H1890" s="9" t="str">
        <f>IF(G1890="-","-",IF(Fixture!G1894&gt;Fixture!I1894,Settings!$G$7,IF(Fixture!G1894=Fixture!I1894,Settings!$G$8,IF(Fixture!G1894&lt;Fixture!I1894,Settings!$G$9,"-"))))</f>
        <v>-</v>
      </c>
      <c r="I1890" s="13" t="str">
        <f>IF(G1890="-","-",IF(Fixture!I1894&gt;Fixture!G1894,Settings!$G$7,IF(Fixture!I1894=Fixture!G1894,Settings!$G$8,IF(Fixture!I1894&lt;Fixture!G1894,Settings!$G$9,"-"))))</f>
        <v>-</v>
      </c>
    </row>
    <row r="1891" spans="3:9" x14ac:dyDescent="0.25">
      <c r="C1891" s="12" t="str">
        <f t="shared" si="60"/>
        <v>-</v>
      </c>
      <c r="D1891" s="9" t="str">
        <f t="shared" si="61"/>
        <v>-</v>
      </c>
      <c r="E1891" s="9" t="str">
        <f>IF(C1891="-","-",IF(D1891=maxgameno+2,"blank row 2",IF(D1891=maxgameno+1,"blank row 1",INDEX(FixtureCode!$B$4:$AH$128,MATCH($C1891,FixtureCode!$B$4:$B$128,0),MATCH("G"&amp;D1891&amp;"-T1",FixtureCode!$B$4:$AH$4,0)))))</f>
        <v>-</v>
      </c>
      <c r="F1891" s="13" t="str">
        <f>IF(C1891="-","-",IF(D1891=maxgameno+2,"blank row 2",IF(D1891=maxgameno+1,"blank row 1",INDEX(FixtureCode!$B$4:$AH$128,MATCH($C1891,FixtureCode!$B$4:$B$128,0),MATCH("G"&amp;D1891&amp;"-T2",FixtureCode!$B$4:$AH$4,0)))))</f>
        <v>-</v>
      </c>
      <c r="G1891" s="12" t="str">
        <f>IF(C1891="-","-",IF(AND(ISNUMBER(Fixture!G1895),ISNUMBER(Fixture!I1895),Fixture!F1895&lt;&gt;"BYE",Fixture!J1895&lt;&gt;"BYE"),"Yes","-"))</f>
        <v>-</v>
      </c>
      <c r="H1891" s="9" t="str">
        <f>IF(G1891="-","-",IF(Fixture!G1895&gt;Fixture!I1895,Settings!$G$7,IF(Fixture!G1895=Fixture!I1895,Settings!$G$8,IF(Fixture!G1895&lt;Fixture!I1895,Settings!$G$9,"-"))))</f>
        <v>-</v>
      </c>
      <c r="I1891" s="13" t="str">
        <f>IF(G1891="-","-",IF(Fixture!I1895&gt;Fixture!G1895,Settings!$G$7,IF(Fixture!I1895=Fixture!G1895,Settings!$G$8,IF(Fixture!I1895&lt;Fixture!G1895,Settings!$G$9,"-"))))</f>
        <v>-</v>
      </c>
    </row>
    <row r="1892" spans="3:9" x14ac:dyDescent="0.25">
      <c r="C1892" s="12" t="str">
        <f t="shared" si="60"/>
        <v>-</v>
      </c>
      <c r="D1892" s="9" t="str">
        <f t="shared" si="61"/>
        <v>-</v>
      </c>
      <c r="E1892" s="9" t="str">
        <f>IF(C1892="-","-",IF(D1892=maxgameno+2,"blank row 2",IF(D1892=maxgameno+1,"blank row 1",INDEX(FixtureCode!$B$4:$AH$128,MATCH($C1892,FixtureCode!$B$4:$B$128,0),MATCH("G"&amp;D1892&amp;"-T1",FixtureCode!$B$4:$AH$4,0)))))</f>
        <v>-</v>
      </c>
      <c r="F1892" s="13" t="str">
        <f>IF(C1892="-","-",IF(D1892=maxgameno+2,"blank row 2",IF(D1892=maxgameno+1,"blank row 1",INDEX(FixtureCode!$B$4:$AH$128,MATCH($C1892,FixtureCode!$B$4:$B$128,0),MATCH("G"&amp;D1892&amp;"-T2",FixtureCode!$B$4:$AH$4,0)))))</f>
        <v>-</v>
      </c>
      <c r="G1892" s="12" t="str">
        <f>IF(C1892="-","-",IF(AND(ISNUMBER(Fixture!G1896),ISNUMBER(Fixture!I1896),Fixture!F1896&lt;&gt;"BYE",Fixture!J1896&lt;&gt;"BYE"),"Yes","-"))</f>
        <v>-</v>
      </c>
      <c r="H1892" s="9" t="str">
        <f>IF(G1892="-","-",IF(Fixture!G1896&gt;Fixture!I1896,Settings!$G$7,IF(Fixture!G1896=Fixture!I1896,Settings!$G$8,IF(Fixture!G1896&lt;Fixture!I1896,Settings!$G$9,"-"))))</f>
        <v>-</v>
      </c>
      <c r="I1892" s="13" t="str">
        <f>IF(G1892="-","-",IF(Fixture!I1896&gt;Fixture!G1896,Settings!$G$7,IF(Fixture!I1896=Fixture!G1896,Settings!$G$8,IF(Fixture!I1896&lt;Fixture!G1896,Settings!$G$9,"-"))))</f>
        <v>-</v>
      </c>
    </row>
    <row r="1893" spans="3:9" x14ac:dyDescent="0.25">
      <c r="C1893" s="12" t="str">
        <f t="shared" si="60"/>
        <v>-</v>
      </c>
      <c r="D1893" s="9" t="str">
        <f t="shared" si="61"/>
        <v>-</v>
      </c>
      <c r="E1893" s="9" t="str">
        <f>IF(C1893="-","-",IF(D1893=maxgameno+2,"blank row 2",IF(D1893=maxgameno+1,"blank row 1",INDEX(FixtureCode!$B$4:$AH$128,MATCH($C1893,FixtureCode!$B$4:$B$128,0),MATCH("G"&amp;D1893&amp;"-T1",FixtureCode!$B$4:$AH$4,0)))))</f>
        <v>-</v>
      </c>
      <c r="F1893" s="13" t="str">
        <f>IF(C1893="-","-",IF(D1893=maxgameno+2,"blank row 2",IF(D1893=maxgameno+1,"blank row 1",INDEX(FixtureCode!$B$4:$AH$128,MATCH($C1893,FixtureCode!$B$4:$B$128,0),MATCH("G"&amp;D1893&amp;"-T2",FixtureCode!$B$4:$AH$4,0)))))</f>
        <v>-</v>
      </c>
      <c r="G1893" s="12" t="str">
        <f>IF(C1893="-","-",IF(AND(ISNUMBER(Fixture!G1897),ISNUMBER(Fixture!I1897),Fixture!F1897&lt;&gt;"BYE",Fixture!J1897&lt;&gt;"BYE"),"Yes","-"))</f>
        <v>-</v>
      </c>
      <c r="H1893" s="9" t="str">
        <f>IF(G1893="-","-",IF(Fixture!G1897&gt;Fixture!I1897,Settings!$G$7,IF(Fixture!G1897=Fixture!I1897,Settings!$G$8,IF(Fixture!G1897&lt;Fixture!I1897,Settings!$G$9,"-"))))</f>
        <v>-</v>
      </c>
      <c r="I1893" s="13" t="str">
        <f>IF(G1893="-","-",IF(Fixture!I1897&gt;Fixture!G1897,Settings!$G$7,IF(Fixture!I1897=Fixture!G1897,Settings!$G$8,IF(Fixture!I1897&lt;Fixture!G1897,Settings!$G$9,"-"))))</f>
        <v>-</v>
      </c>
    </row>
    <row r="1894" spans="3:9" x14ac:dyDescent="0.25">
      <c r="C1894" s="12" t="str">
        <f t="shared" si="60"/>
        <v>-</v>
      </c>
      <c r="D1894" s="9" t="str">
        <f t="shared" si="61"/>
        <v>-</v>
      </c>
      <c r="E1894" s="9" t="str">
        <f>IF(C1894="-","-",IF(D1894=maxgameno+2,"blank row 2",IF(D1894=maxgameno+1,"blank row 1",INDEX(FixtureCode!$B$4:$AH$128,MATCH($C1894,FixtureCode!$B$4:$B$128,0),MATCH("G"&amp;D1894&amp;"-T1",FixtureCode!$B$4:$AH$4,0)))))</f>
        <v>-</v>
      </c>
      <c r="F1894" s="13" t="str">
        <f>IF(C1894="-","-",IF(D1894=maxgameno+2,"blank row 2",IF(D1894=maxgameno+1,"blank row 1",INDEX(FixtureCode!$B$4:$AH$128,MATCH($C1894,FixtureCode!$B$4:$B$128,0),MATCH("G"&amp;D1894&amp;"-T2",FixtureCode!$B$4:$AH$4,0)))))</f>
        <v>-</v>
      </c>
      <c r="G1894" s="12" t="str">
        <f>IF(C1894="-","-",IF(AND(ISNUMBER(Fixture!G1898),ISNUMBER(Fixture!I1898),Fixture!F1898&lt;&gt;"BYE",Fixture!J1898&lt;&gt;"BYE"),"Yes","-"))</f>
        <v>-</v>
      </c>
      <c r="H1894" s="9" t="str">
        <f>IF(G1894="-","-",IF(Fixture!G1898&gt;Fixture!I1898,Settings!$G$7,IF(Fixture!G1898=Fixture!I1898,Settings!$G$8,IF(Fixture!G1898&lt;Fixture!I1898,Settings!$G$9,"-"))))</f>
        <v>-</v>
      </c>
      <c r="I1894" s="13" t="str">
        <f>IF(G1894="-","-",IF(Fixture!I1898&gt;Fixture!G1898,Settings!$G$7,IF(Fixture!I1898=Fixture!G1898,Settings!$G$8,IF(Fixture!I1898&lt;Fixture!G1898,Settings!$G$9,"-"))))</f>
        <v>-</v>
      </c>
    </row>
    <row r="1895" spans="3:9" x14ac:dyDescent="0.25">
      <c r="C1895" s="12" t="str">
        <f t="shared" si="60"/>
        <v>-</v>
      </c>
      <c r="D1895" s="9" t="str">
        <f t="shared" si="61"/>
        <v>-</v>
      </c>
      <c r="E1895" s="9" t="str">
        <f>IF(C1895="-","-",IF(D1895=maxgameno+2,"blank row 2",IF(D1895=maxgameno+1,"blank row 1",INDEX(FixtureCode!$B$4:$AH$128,MATCH($C1895,FixtureCode!$B$4:$B$128,0),MATCH("G"&amp;D1895&amp;"-T1",FixtureCode!$B$4:$AH$4,0)))))</f>
        <v>-</v>
      </c>
      <c r="F1895" s="13" t="str">
        <f>IF(C1895="-","-",IF(D1895=maxgameno+2,"blank row 2",IF(D1895=maxgameno+1,"blank row 1",INDEX(FixtureCode!$B$4:$AH$128,MATCH($C1895,FixtureCode!$B$4:$B$128,0),MATCH("G"&amp;D1895&amp;"-T2",FixtureCode!$B$4:$AH$4,0)))))</f>
        <v>-</v>
      </c>
      <c r="G1895" s="12" t="str">
        <f>IF(C1895="-","-",IF(AND(ISNUMBER(Fixture!G1899),ISNUMBER(Fixture!I1899),Fixture!F1899&lt;&gt;"BYE",Fixture!J1899&lt;&gt;"BYE"),"Yes","-"))</f>
        <v>-</v>
      </c>
      <c r="H1895" s="9" t="str">
        <f>IF(G1895="-","-",IF(Fixture!G1899&gt;Fixture!I1899,Settings!$G$7,IF(Fixture!G1899=Fixture!I1899,Settings!$G$8,IF(Fixture!G1899&lt;Fixture!I1899,Settings!$G$9,"-"))))</f>
        <v>-</v>
      </c>
      <c r="I1895" s="13" t="str">
        <f>IF(G1895="-","-",IF(Fixture!I1899&gt;Fixture!G1899,Settings!$G$7,IF(Fixture!I1899=Fixture!G1899,Settings!$G$8,IF(Fixture!I1899&lt;Fixture!G1899,Settings!$G$9,"-"))))</f>
        <v>-</v>
      </c>
    </row>
    <row r="1896" spans="3:9" x14ac:dyDescent="0.25">
      <c r="C1896" s="12" t="str">
        <f t="shared" si="60"/>
        <v>-</v>
      </c>
      <c r="D1896" s="9" t="str">
        <f t="shared" si="61"/>
        <v>-</v>
      </c>
      <c r="E1896" s="9" t="str">
        <f>IF(C1896="-","-",IF(D1896=maxgameno+2,"blank row 2",IF(D1896=maxgameno+1,"blank row 1",INDEX(FixtureCode!$B$4:$AH$128,MATCH($C1896,FixtureCode!$B$4:$B$128,0),MATCH("G"&amp;D1896&amp;"-T1",FixtureCode!$B$4:$AH$4,0)))))</f>
        <v>-</v>
      </c>
      <c r="F1896" s="13" t="str">
        <f>IF(C1896="-","-",IF(D1896=maxgameno+2,"blank row 2",IF(D1896=maxgameno+1,"blank row 1",INDEX(FixtureCode!$B$4:$AH$128,MATCH($C1896,FixtureCode!$B$4:$B$128,0),MATCH("G"&amp;D1896&amp;"-T2",FixtureCode!$B$4:$AH$4,0)))))</f>
        <v>-</v>
      </c>
      <c r="G1896" s="12" t="str">
        <f>IF(C1896="-","-",IF(AND(ISNUMBER(Fixture!G1900),ISNUMBER(Fixture!I1900),Fixture!F1900&lt;&gt;"BYE",Fixture!J1900&lt;&gt;"BYE"),"Yes","-"))</f>
        <v>-</v>
      </c>
      <c r="H1896" s="9" t="str">
        <f>IF(G1896="-","-",IF(Fixture!G1900&gt;Fixture!I1900,Settings!$G$7,IF(Fixture!G1900=Fixture!I1900,Settings!$G$8,IF(Fixture!G1900&lt;Fixture!I1900,Settings!$G$9,"-"))))</f>
        <v>-</v>
      </c>
      <c r="I1896" s="13" t="str">
        <f>IF(G1896="-","-",IF(Fixture!I1900&gt;Fixture!G1900,Settings!$G$7,IF(Fixture!I1900=Fixture!G1900,Settings!$G$8,IF(Fixture!I1900&lt;Fixture!G1900,Settings!$G$9,"-"))))</f>
        <v>-</v>
      </c>
    </row>
    <row r="1897" spans="3:9" x14ac:dyDescent="0.25">
      <c r="C1897" s="12" t="str">
        <f t="shared" si="60"/>
        <v>-</v>
      </c>
      <c r="D1897" s="9" t="str">
        <f t="shared" si="61"/>
        <v>-</v>
      </c>
      <c r="E1897" s="9" t="str">
        <f>IF(C1897="-","-",IF(D1897=maxgameno+2,"blank row 2",IF(D1897=maxgameno+1,"blank row 1",INDEX(FixtureCode!$B$4:$AH$128,MATCH($C1897,FixtureCode!$B$4:$B$128,0),MATCH("G"&amp;D1897&amp;"-T1",FixtureCode!$B$4:$AH$4,0)))))</f>
        <v>-</v>
      </c>
      <c r="F1897" s="13" t="str">
        <f>IF(C1897="-","-",IF(D1897=maxgameno+2,"blank row 2",IF(D1897=maxgameno+1,"blank row 1",INDEX(FixtureCode!$B$4:$AH$128,MATCH($C1897,FixtureCode!$B$4:$B$128,0),MATCH("G"&amp;D1897&amp;"-T2",FixtureCode!$B$4:$AH$4,0)))))</f>
        <v>-</v>
      </c>
      <c r="G1897" s="12" t="str">
        <f>IF(C1897="-","-",IF(AND(ISNUMBER(Fixture!G1901),ISNUMBER(Fixture!I1901),Fixture!F1901&lt;&gt;"BYE",Fixture!J1901&lt;&gt;"BYE"),"Yes","-"))</f>
        <v>-</v>
      </c>
      <c r="H1897" s="9" t="str">
        <f>IF(G1897="-","-",IF(Fixture!G1901&gt;Fixture!I1901,Settings!$G$7,IF(Fixture!G1901=Fixture!I1901,Settings!$G$8,IF(Fixture!G1901&lt;Fixture!I1901,Settings!$G$9,"-"))))</f>
        <v>-</v>
      </c>
      <c r="I1897" s="13" t="str">
        <f>IF(G1897="-","-",IF(Fixture!I1901&gt;Fixture!G1901,Settings!$G$7,IF(Fixture!I1901=Fixture!G1901,Settings!$G$8,IF(Fixture!I1901&lt;Fixture!G1901,Settings!$G$9,"-"))))</f>
        <v>-</v>
      </c>
    </row>
    <row r="1898" spans="3:9" x14ac:dyDescent="0.25">
      <c r="C1898" s="12" t="str">
        <f t="shared" si="60"/>
        <v>-</v>
      </c>
      <c r="D1898" s="9" t="str">
        <f t="shared" si="61"/>
        <v>-</v>
      </c>
      <c r="E1898" s="9" t="str">
        <f>IF(C1898="-","-",IF(D1898=maxgameno+2,"blank row 2",IF(D1898=maxgameno+1,"blank row 1",INDEX(FixtureCode!$B$4:$AH$128,MATCH($C1898,FixtureCode!$B$4:$B$128,0),MATCH("G"&amp;D1898&amp;"-T1",FixtureCode!$B$4:$AH$4,0)))))</f>
        <v>-</v>
      </c>
      <c r="F1898" s="13" t="str">
        <f>IF(C1898="-","-",IF(D1898=maxgameno+2,"blank row 2",IF(D1898=maxgameno+1,"blank row 1",INDEX(FixtureCode!$B$4:$AH$128,MATCH($C1898,FixtureCode!$B$4:$B$128,0),MATCH("G"&amp;D1898&amp;"-T2",FixtureCode!$B$4:$AH$4,0)))))</f>
        <v>-</v>
      </c>
      <c r="G1898" s="12" t="str">
        <f>IF(C1898="-","-",IF(AND(ISNUMBER(Fixture!G1902),ISNUMBER(Fixture!I1902),Fixture!F1902&lt;&gt;"BYE",Fixture!J1902&lt;&gt;"BYE"),"Yes","-"))</f>
        <v>-</v>
      </c>
      <c r="H1898" s="9" t="str">
        <f>IF(G1898="-","-",IF(Fixture!G1902&gt;Fixture!I1902,Settings!$G$7,IF(Fixture!G1902=Fixture!I1902,Settings!$G$8,IF(Fixture!G1902&lt;Fixture!I1902,Settings!$G$9,"-"))))</f>
        <v>-</v>
      </c>
      <c r="I1898" s="13" t="str">
        <f>IF(G1898="-","-",IF(Fixture!I1902&gt;Fixture!G1902,Settings!$G$7,IF(Fixture!I1902=Fixture!G1902,Settings!$G$8,IF(Fixture!I1902&lt;Fixture!G1902,Settings!$G$9,"-"))))</f>
        <v>-</v>
      </c>
    </row>
    <row r="1899" spans="3:9" x14ac:dyDescent="0.25">
      <c r="C1899" s="12" t="str">
        <f t="shared" si="60"/>
        <v>-</v>
      </c>
      <c r="D1899" s="9" t="str">
        <f t="shared" si="61"/>
        <v>-</v>
      </c>
      <c r="E1899" s="9" t="str">
        <f>IF(C1899="-","-",IF(D1899=maxgameno+2,"blank row 2",IF(D1899=maxgameno+1,"blank row 1",INDEX(FixtureCode!$B$4:$AH$128,MATCH($C1899,FixtureCode!$B$4:$B$128,0),MATCH("G"&amp;D1899&amp;"-T1",FixtureCode!$B$4:$AH$4,0)))))</f>
        <v>-</v>
      </c>
      <c r="F1899" s="13" t="str">
        <f>IF(C1899="-","-",IF(D1899=maxgameno+2,"blank row 2",IF(D1899=maxgameno+1,"blank row 1",INDEX(FixtureCode!$B$4:$AH$128,MATCH($C1899,FixtureCode!$B$4:$B$128,0),MATCH("G"&amp;D1899&amp;"-T2",FixtureCode!$B$4:$AH$4,0)))))</f>
        <v>-</v>
      </c>
      <c r="G1899" s="12" t="str">
        <f>IF(C1899="-","-",IF(AND(ISNUMBER(Fixture!G1903),ISNUMBER(Fixture!I1903),Fixture!F1903&lt;&gt;"BYE",Fixture!J1903&lt;&gt;"BYE"),"Yes","-"))</f>
        <v>-</v>
      </c>
      <c r="H1899" s="9" t="str">
        <f>IF(G1899="-","-",IF(Fixture!G1903&gt;Fixture!I1903,Settings!$G$7,IF(Fixture!G1903=Fixture!I1903,Settings!$G$8,IF(Fixture!G1903&lt;Fixture!I1903,Settings!$G$9,"-"))))</f>
        <v>-</v>
      </c>
      <c r="I1899" s="13" t="str">
        <f>IF(G1899="-","-",IF(Fixture!I1903&gt;Fixture!G1903,Settings!$G$7,IF(Fixture!I1903=Fixture!G1903,Settings!$G$8,IF(Fixture!I1903&lt;Fixture!G1903,Settings!$G$9,"-"))))</f>
        <v>-</v>
      </c>
    </row>
    <row r="1900" spans="3:9" x14ac:dyDescent="0.25">
      <c r="C1900" s="12" t="str">
        <f t="shared" si="60"/>
        <v>-</v>
      </c>
      <c r="D1900" s="9" t="str">
        <f t="shared" si="61"/>
        <v>-</v>
      </c>
      <c r="E1900" s="9" t="str">
        <f>IF(C1900="-","-",IF(D1900=maxgameno+2,"blank row 2",IF(D1900=maxgameno+1,"blank row 1",INDEX(FixtureCode!$B$4:$AH$128,MATCH($C1900,FixtureCode!$B$4:$B$128,0),MATCH("G"&amp;D1900&amp;"-T1",FixtureCode!$B$4:$AH$4,0)))))</f>
        <v>-</v>
      </c>
      <c r="F1900" s="13" t="str">
        <f>IF(C1900="-","-",IF(D1900=maxgameno+2,"blank row 2",IF(D1900=maxgameno+1,"blank row 1",INDEX(FixtureCode!$B$4:$AH$128,MATCH($C1900,FixtureCode!$B$4:$B$128,0),MATCH("G"&amp;D1900&amp;"-T2",FixtureCode!$B$4:$AH$4,0)))))</f>
        <v>-</v>
      </c>
      <c r="G1900" s="12" t="str">
        <f>IF(C1900="-","-",IF(AND(ISNUMBER(Fixture!G1904),ISNUMBER(Fixture!I1904),Fixture!F1904&lt;&gt;"BYE",Fixture!J1904&lt;&gt;"BYE"),"Yes","-"))</f>
        <v>-</v>
      </c>
      <c r="H1900" s="9" t="str">
        <f>IF(G1900="-","-",IF(Fixture!G1904&gt;Fixture!I1904,Settings!$G$7,IF(Fixture!G1904=Fixture!I1904,Settings!$G$8,IF(Fixture!G1904&lt;Fixture!I1904,Settings!$G$9,"-"))))</f>
        <v>-</v>
      </c>
      <c r="I1900" s="13" t="str">
        <f>IF(G1900="-","-",IF(Fixture!I1904&gt;Fixture!G1904,Settings!$G$7,IF(Fixture!I1904=Fixture!G1904,Settings!$G$8,IF(Fixture!I1904&lt;Fixture!G1904,Settings!$G$9,"-"))))</f>
        <v>-</v>
      </c>
    </row>
    <row r="1901" spans="3:9" x14ac:dyDescent="0.25">
      <c r="C1901" s="12" t="str">
        <f t="shared" si="60"/>
        <v>-</v>
      </c>
      <c r="D1901" s="9" t="str">
        <f t="shared" si="61"/>
        <v>-</v>
      </c>
      <c r="E1901" s="9" t="str">
        <f>IF(C1901="-","-",IF(D1901=maxgameno+2,"blank row 2",IF(D1901=maxgameno+1,"blank row 1",INDEX(FixtureCode!$B$4:$AH$128,MATCH($C1901,FixtureCode!$B$4:$B$128,0),MATCH("G"&amp;D1901&amp;"-T1",FixtureCode!$B$4:$AH$4,0)))))</f>
        <v>-</v>
      </c>
      <c r="F1901" s="13" t="str">
        <f>IF(C1901="-","-",IF(D1901=maxgameno+2,"blank row 2",IF(D1901=maxgameno+1,"blank row 1",INDEX(FixtureCode!$B$4:$AH$128,MATCH($C1901,FixtureCode!$B$4:$B$128,0),MATCH("G"&amp;D1901&amp;"-T2",FixtureCode!$B$4:$AH$4,0)))))</f>
        <v>-</v>
      </c>
      <c r="G1901" s="12" t="str">
        <f>IF(C1901="-","-",IF(AND(ISNUMBER(Fixture!G1905),ISNUMBER(Fixture!I1905),Fixture!F1905&lt;&gt;"BYE",Fixture!J1905&lt;&gt;"BYE"),"Yes","-"))</f>
        <v>-</v>
      </c>
      <c r="H1901" s="9" t="str">
        <f>IF(G1901="-","-",IF(Fixture!G1905&gt;Fixture!I1905,Settings!$G$7,IF(Fixture!G1905=Fixture!I1905,Settings!$G$8,IF(Fixture!G1905&lt;Fixture!I1905,Settings!$G$9,"-"))))</f>
        <v>-</v>
      </c>
      <c r="I1901" s="13" t="str">
        <f>IF(G1901="-","-",IF(Fixture!I1905&gt;Fixture!G1905,Settings!$G$7,IF(Fixture!I1905=Fixture!G1905,Settings!$G$8,IF(Fixture!I1905&lt;Fixture!G1905,Settings!$G$9,"-"))))</f>
        <v>-</v>
      </c>
    </row>
    <row r="1902" spans="3:9" x14ac:dyDescent="0.25">
      <c r="C1902" s="12" t="str">
        <f t="shared" si="60"/>
        <v>-</v>
      </c>
      <c r="D1902" s="9" t="str">
        <f t="shared" si="61"/>
        <v>-</v>
      </c>
      <c r="E1902" s="9" t="str">
        <f>IF(C1902="-","-",IF(D1902=maxgameno+2,"blank row 2",IF(D1902=maxgameno+1,"blank row 1",INDEX(FixtureCode!$B$4:$AH$128,MATCH($C1902,FixtureCode!$B$4:$B$128,0),MATCH("G"&amp;D1902&amp;"-T1",FixtureCode!$B$4:$AH$4,0)))))</f>
        <v>-</v>
      </c>
      <c r="F1902" s="13" t="str">
        <f>IF(C1902="-","-",IF(D1902=maxgameno+2,"blank row 2",IF(D1902=maxgameno+1,"blank row 1",INDEX(FixtureCode!$B$4:$AH$128,MATCH($C1902,FixtureCode!$B$4:$B$128,0),MATCH("G"&amp;D1902&amp;"-T2",FixtureCode!$B$4:$AH$4,0)))))</f>
        <v>-</v>
      </c>
      <c r="G1902" s="12" t="str">
        <f>IF(C1902="-","-",IF(AND(ISNUMBER(Fixture!G1906),ISNUMBER(Fixture!I1906),Fixture!F1906&lt;&gt;"BYE",Fixture!J1906&lt;&gt;"BYE"),"Yes","-"))</f>
        <v>-</v>
      </c>
      <c r="H1902" s="9" t="str">
        <f>IF(G1902="-","-",IF(Fixture!G1906&gt;Fixture!I1906,Settings!$G$7,IF(Fixture!G1906=Fixture!I1906,Settings!$G$8,IF(Fixture!G1906&lt;Fixture!I1906,Settings!$G$9,"-"))))</f>
        <v>-</v>
      </c>
      <c r="I1902" s="13" t="str">
        <f>IF(G1902="-","-",IF(Fixture!I1906&gt;Fixture!G1906,Settings!$G$7,IF(Fixture!I1906=Fixture!G1906,Settings!$G$8,IF(Fixture!I1906&lt;Fixture!G1906,Settings!$G$9,"-"))))</f>
        <v>-</v>
      </c>
    </row>
    <row r="1903" spans="3:9" x14ac:dyDescent="0.25">
      <c r="C1903" s="12" t="str">
        <f t="shared" si="60"/>
        <v>-</v>
      </c>
      <c r="D1903" s="9" t="str">
        <f t="shared" si="61"/>
        <v>-</v>
      </c>
      <c r="E1903" s="9" t="str">
        <f>IF(C1903="-","-",IF(D1903=maxgameno+2,"blank row 2",IF(D1903=maxgameno+1,"blank row 1",INDEX(FixtureCode!$B$4:$AH$128,MATCH($C1903,FixtureCode!$B$4:$B$128,0),MATCH("G"&amp;D1903&amp;"-T1",FixtureCode!$B$4:$AH$4,0)))))</f>
        <v>-</v>
      </c>
      <c r="F1903" s="13" t="str">
        <f>IF(C1903="-","-",IF(D1903=maxgameno+2,"blank row 2",IF(D1903=maxgameno+1,"blank row 1",INDEX(FixtureCode!$B$4:$AH$128,MATCH($C1903,FixtureCode!$B$4:$B$128,0),MATCH("G"&amp;D1903&amp;"-T2",FixtureCode!$B$4:$AH$4,0)))))</f>
        <v>-</v>
      </c>
      <c r="G1903" s="12" t="str">
        <f>IF(C1903="-","-",IF(AND(ISNUMBER(Fixture!G1907),ISNUMBER(Fixture!I1907),Fixture!F1907&lt;&gt;"BYE",Fixture!J1907&lt;&gt;"BYE"),"Yes","-"))</f>
        <v>-</v>
      </c>
      <c r="H1903" s="9" t="str">
        <f>IF(G1903="-","-",IF(Fixture!G1907&gt;Fixture!I1907,Settings!$G$7,IF(Fixture!G1907=Fixture!I1907,Settings!$G$8,IF(Fixture!G1907&lt;Fixture!I1907,Settings!$G$9,"-"))))</f>
        <v>-</v>
      </c>
      <c r="I1903" s="13" t="str">
        <f>IF(G1903="-","-",IF(Fixture!I1907&gt;Fixture!G1907,Settings!$G$7,IF(Fixture!I1907=Fixture!G1907,Settings!$G$8,IF(Fixture!I1907&lt;Fixture!G1907,Settings!$G$9,"-"))))</f>
        <v>-</v>
      </c>
    </row>
    <row r="1904" spans="3:9" x14ac:dyDescent="0.25">
      <c r="C1904" s="12" t="str">
        <f t="shared" si="60"/>
        <v>-</v>
      </c>
      <c r="D1904" s="9" t="str">
        <f t="shared" si="61"/>
        <v>-</v>
      </c>
      <c r="E1904" s="9" t="str">
        <f>IF(C1904="-","-",IF(D1904=maxgameno+2,"blank row 2",IF(D1904=maxgameno+1,"blank row 1",INDEX(FixtureCode!$B$4:$AH$128,MATCH($C1904,FixtureCode!$B$4:$B$128,0),MATCH("G"&amp;D1904&amp;"-T1",FixtureCode!$B$4:$AH$4,0)))))</f>
        <v>-</v>
      </c>
      <c r="F1904" s="13" t="str">
        <f>IF(C1904="-","-",IF(D1904=maxgameno+2,"blank row 2",IF(D1904=maxgameno+1,"blank row 1",INDEX(FixtureCode!$B$4:$AH$128,MATCH($C1904,FixtureCode!$B$4:$B$128,0),MATCH("G"&amp;D1904&amp;"-T2",FixtureCode!$B$4:$AH$4,0)))))</f>
        <v>-</v>
      </c>
      <c r="G1904" s="12" t="str">
        <f>IF(C1904="-","-",IF(AND(ISNUMBER(Fixture!G1908),ISNUMBER(Fixture!I1908),Fixture!F1908&lt;&gt;"BYE",Fixture!J1908&lt;&gt;"BYE"),"Yes","-"))</f>
        <v>-</v>
      </c>
      <c r="H1904" s="9" t="str">
        <f>IF(G1904="-","-",IF(Fixture!G1908&gt;Fixture!I1908,Settings!$G$7,IF(Fixture!G1908=Fixture!I1908,Settings!$G$8,IF(Fixture!G1908&lt;Fixture!I1908,Settings!$G$9,"-"))))</f>
        <v>-</v>
      </c>
      <c r="I1904" s="13" t="str">
        <f>IF(G1904="-","-",IF(Fixture!I1908&gt;Fixture!G1908,Settings!$G$7,IF(Fixture!I1908=Fixture!G1908,Settings!$G$8,IF(Fixture!I1908&lt;Fixture!G1908,Settings!$G$9,"-"))))</f>
        <v>-</v>
      </c>
    </row>
    <row r="1905" spans="3:9" x14ac:dyDescent="0.25">
      <c r="C1905" s="12" t="str">
        <f t="shared" si="60"/>
        <v>-</v>
      </c>
      <c r="D1905" s="9" t="str">
        <f t="shared" si="61"/>
        <v>-</v>
      </c>
      <c r="E1905" s="9" t="str">
        <f>IF(C1905="-","-",IF(D1905=maxgameno+2,"blank row 2",IF(D1905=maxgameno+1,"blank row 1",INDEX(FixtureCode!$B$4:$AH$128,MATCH($C1905,FixtureCode!$B$4:$B$128,0),MATCH("G"&amp;D1905&amp;"-T1",FixtureCode!$B$4:$AH$4,0)))))</f>
        <v>-</v>
      </c>
      <c r="F1905" s="13" t="str">
        <f>IF(C1905="-","-",IF(D1905=maxgameno+2,"blank row 2",IF(D1905=maxgameno+1,"blank row 1",INDEX(FixtureCode!$B$4:$AH$128,MATCH($C1905,FixtureCode!$B$4:$B$128,0),MATCH("G"&amp;D1905&amp;"-T2",FixtureCode!$B$4:$AH$4,0)))))</f>
        <v>-</v>
      </c>
      <c r="G1905" s="12" t="str">
        <f>IF(C1905="-","-",IF(AND(ISNUMBER(Fixture!G1909),ISNUMBER(Fixture!I1909),Fixture!F1909&lt;&gt;"BYE",Fixture!J1909&lt;&gt;"BYE"),"Yes","-"))</f>
        <v>-</v>
      </c>
      <c r="H1905" s="9" t="str">
        <f>IF(G1905="-","-",IF(Fixture!G1909&gt;Fixture!I1909,Settings!$G$7,IF(Fixture!G1909=Fixture!I1909,Settings!$G$8,IF(Fixture!G1909&lt;Fixture!I1909,Settings!$G$9,"-"))))</f>
        <v>-</v>
      </c>
      <c r="I1905" s="13" t="str">
        <f>IF(G1905="-","-",IF(Fixture!I1909&gt;Fixture!G1909,Settings!$G$7,IF(Fixture!I1909=Fixture!G1909,Settings!$G$8,IF(Fixture!I1909&lt;Fixture!G1909,Settings!$G$9,"-"))))</f>
        <v>-</v>
      </c>
    </row>
    <row r="1906" spans="3:9" x14ac:dyDescent="0.25">
      <c r="C1906" s="12" t="str">
        <f t="shared" si="60"/>
        <v>-</v>
      </c>
      <c r="D1906" s="9" t="str">
        <f t="shared" si="61"/>
        <v>-</v>
      </c>
      <c r="E1906" s="9" t="str">
        <f>IF(C1906="-","-",IF(D1906=maxgameno+2,"blank row 2",IF(D1906=maxgameno+1,"blank row 1",INDEX(FixtureCode!$B$4:$AH$128,MATCH($C1906,FixtureCode!$B$4:$B$128,0),MATCH("G"&amp;D1906&amp;"-T1",FixtureCode!$B$4:$AH$4,0)))))</f>
        <v>-</v>
      </c>
      <c r="F1906" s="13" t="str">
        <f>IF(C1906="-","-",IF(D1906=maxgameno+2,"blank row 2",IF(D1906=maxgameno+1,"blank row 1",INDEX(FixtureCode!$B$4:$AH$128,MATCH($C1906,FixtureCode!$B$4:$B$128,0),MATCH("G"&amp;D1906&amp;"-T2",FixtureCode!$B$4:$AH$4,0)))))</f>
        <v>-</v>
      </c>
      <c r="G1906" s="12" t="str">
        <f>IF(C1906="-","-",IF(AND(ISNUMBER(Fixture!G1910),ISNUMBER(Fixture!I1910),Fixture!F1910&lt;&gt;"BYE",Fixture!J1910&lt;&gt;"BYE"),"Yes","-"))</f>
        <v>-</v>
      </c>
      <c r="H1906" s="9" t="str">
        <f>IF(G1906="-","-",IF(Fixture!G1910&gt;Fixture!I1910,Settings!$G$7,IF(Fixture!G1910=Fixture!I1910,Settings!$G$8,IF(Fixture!G1910&lt;Fixture!I1910,Settings!$G$9,"-"))))</f>
        <v>-</v>
      </c>
      <c r="I1906" s="13" t="str">
        <f>IF(G1906="-","-",IF(Fixture!I1910&gt;Fixture!G1910,Settings!$G$7,IF(Fixture!I1910=Fixture!G1910,Settings!$G$8,IF(Fixture!I1910&lt;Fixture!G1910,Settings!$G$9,"-"))))</f>
        <v>-</v>
      </c>
    </row>
    <row r="1907" spans="3:9" x14ac:dyDescent="0.25">
      <c r="C1907" s="12" t="str">
        <f t="shared" si="60"/>
        <v>-</v>
      </c>
      <c r="D1907" s="9" t="str">
        <f t="shared" si="61"/>
        <v>-</v>
      </c>
      <c r="E1907" s="9" t="str">
        <f>IF(C1907="-","-",IF(D1907=maxgameno+2,"blank row 2",IF(D1907=maxgameno+1,"blank row 1",INDEX(FixtureCode!$B$4:$AH$128,MATCH($C1907,FixtureCode!$B$4:$B$128,0),MATCH("G"&amp;D1907&amp;"-T1",FixtureCode!$B$4:$AH$4,0)))))</f>
        <v>-</v>
      </c>
      <c r="F1907" s="13" t="str">
        <f>IF(C1907="-","-",IF(D1907=maxgameno+2,"blank row 2",IF(D1907=maxgameno+1,"blank row 1",INDEX(FixtureCode!$B$4:$AH$128,MATCH($C1907,FixtureCode!$B$4:$B$128,0),MATCH("G"&amp;D1907&amp;"-T2",FixtureCode!$B$4:$AH$4,0)))))</f>
        <v>-</v>
      </c>
      <c r="G1907" s="12" t="str">
        <f>IF(C1907="-","-",IF(AND(ISNUMBER(Fixture!G1911),ISNUMBER(Fixture!I1911),Fixture!F1911&lt;&gt;"BYE",Fixture!J1911&lt;&gt;"BYE"),"Yes","-"))</f>
        <v>-</v>
      </c>
      <c r="H1907" s="9" t="str">
        <f>IF(G1907="-","-",IF(Fixture!G1911&gt;Fixture!I1911,Settings!$G$7,IF(Fixture!G1911=Fixture!I1911,Settings!$G$8,IF(Fixture!G1911&lt;Fixture!I1911,Settings!$G$9,"-"))))</f>
        <v>-</v>
      </c>
      <c r="I1907" s="13" t="str">
        <f>IF(G1907="-","-",IF(Fixture!I1911&gt;Fixture!G1911,Settings!$G$7,IF(Fixture!I1911=Fixture!G1911,Settings!$G$8,IF(Fixture!I1911&lt;Fixture!G1911,Settings!$G$9,"-"))))</f>
        <v>-</v>
      </c>
    </row>
    <row r="1908" spans="3:9" x14ac:dyDescent="0.25">
      <c r="C1908" s="12" t="str">
        <f t="shared" si="60"/>
        <v>-</v>
      </c>
      <c r="D1908" s="9" t="str">
        <f t="shared" si="61"/>
        <v>-</v>
      </c>
      <c r="E1908" s="9" t="str">
        <f>IF(C1908="-","-",IF(D1908=maxgameno+2,"blank row 2",IF(D1908=maxgameno+1,"blank row 1",INDEX(FixtureCode!$B$4:$AH$128,MATCH($C1908,FixtureCode!$B$4:$B$128,0),MATCH("G"&amp;D1908&amp;"-T1",FixtureCode!$B$4:$AH$4,0)))))</f>
        <v>-</v>
      </c>
      <c r="F1908" s="13" t="str">
        <f>IF(C1908="-","-",IF(D1908=maxgameno+2,"blank row 2",IF(D1908=maxgameno+1,"blank row 1",INDEX(FixtureCode!$B$4:$AH$128,MATCH($C1908,FixtureCode!$B$4:$B$128,0),MATCH("G"&amp;D1908&amp;"-T2",FixtureCode!$B$4:$AH$4,0)))))</f>
        <v>-</v>
      </c>
      <c r="G1908" s="12" t="str">
        <f>IF(C1908="-","-",IF(AND(ISNUMBER(Fixture!G1912),ISNUMBER(Fixture!I1912),Fixture!F1912&lt;&gt;"BYE",Fixture!J1912&lt;&gt;"BYE"),"Yes","-"))</f>
        <v>-</v>
      </c>
      <c r="H1908" s="9" t="str">
        <f>IF(G1908="-","-",IF(Fixture!G1912&gt;Fixture!I1912,Settings!$G$7,IF(Fixture!G1912=Fixture!I1912,Settings!$G$8,IF(Fixture!G1912&lt;Fixture!I1912,Settings!$G$9,"-"))))</f>
        <v>-</v>
      </c>
      <c r="I1908" s="13" t="str">
        <f>IF(G1908="-","-",IF(Fixture!I1912&gt;Fixture!G1912,Settings!$G$7,IF(Fixture!I1912=Fixture!G1912,Settings!$G$8,IF(Fixture!I1912&lt;Fixture!G1912,Settings!$G$9,"-"))))</f>
        <v>-</v>
      </c>
    </row>
    <row r="1909" spans="3:9" x14ac:dyDescent="0.25">
      <c r="C1909" s="12" t="str">
        <f t="shared" si="60"/>
        <v>-</v>
      </c>
      <c r="D1909" s="9" t="str">
        <f t="shared" si="61"/>
        <v>-</v>
      </c>
      <c r="E1909" s="9" t="str">
        <f>IF(C1909="-","-",IF(D1909=maxgameno+2,"blank row 2",IF(D1909=maxgameno+1,"blank row 1",INDEX(FixtureCode!$B$4:$AH$128,MATCH($C1909,FixtureCode!$B$4:$B$128,0),MATCH("G"&amp;D1909&amp;"-T1",FixtureCode!$B$4:$AH$4,0)))))</f>
        <v>-</v>
      </c>
      <c r="F1909" s="13" t="str">
        <f>IF(C1909="-","-",IF(D1909=maxgameno+2,"blank row 2",IF(D1909=maxgameno+1,"blank row 1",INDEX(FixtureCode!$B$4:$AH$128,MATCH($C1909,FixtureCode!$B$4:$B$128,0),MATCH("G"&amp;D1909&amp;"-T2",FixtureCode!$B$4:$AH$4,0)))))</f>
        <v>-</v>
      </c>
      <c r="G1909" s="12" t="str">
        <f>IF(C1909="-","-",IF(AND(ISNUMBER(Fixture!G1913),ISNUMBER(Fixture!I1913),Fixture!F1913&lt;&gt;"BYE",Fixture!J1913&lt;&gt;"BYE"),"Yes","-"))</f>
        <v>-</v>
      </c>
      <c r="H1909" s="9" t="str">
        <f>IF(G1909="-","-",IF(Fixture!G1913&gt;Fixture!I1913,Settings!$G$7,IF(Fixture!G1913=Fixture!I1913,Settings!$G$8,IF(Fixture!G1913&lt;Fixture!I1913,Settings!$G$9,"-"))))</f>
        <v>-</v>
      </c>
      <c r="I1909" s="13" t="str">
        <f>IF(G1909="-","-",IF(Fixture!I1913&gt;Fixture!G1913,Settings!$G$7,IF(Fixture!I1913=Fixture!G1913,Settings!$G$8,IF(Fixture!I1913&lt;Fixture!G1913,Settings!$G$9,"-"))))</f>
        <v>-</v>
      </c>
    </row>
    <row r="1910" spans="3:9" x14ac:dyDescent="0.25">
      <c r="C1910" s="12" t="str">
        <f t="shared" si="60"/>
        <v>-</v>
      </c>
      <c r="D1910" s="9" t="str">
        <f t="shared" si="61"/>
        <v>-</v>
      </c>
      <c r="E1910" s="9" t="str">
        <f>IF(C1910="-","-",IF(D1910=maxgameno+2,"blank row 2",IF(D1910=maxgameno+1,"blank row 1",INDEX(FixtureCode!$B$4:$AH$128,MATCH($C1910,FixtureCode!$B$4:$B$128,0),MATCH("G"&amp;D1910&amp;"-T1",FixtureCode!$B$4:$AH$4,0)))))</f>
        <v>-</v>
      </c>
      <c r="F1910" s="13" t="str">
        <f>IF(C1910="-","-",IF(D1910=maxgameno+2,"blank row 2",IF(D1910=maxgameno+1,"blank row 1",INDEX(FixtureCode!$B$4:$AH$128,MATCH($C1910,FixtureCode!$B$4:$B$128,0),MATCH("G"&amp;D1910&amp;"-T2",FixtureCode!$B$4:$AH$4,0)))))</f>
        <v>-</v>
      </c>
      <c r="G1910" s="12" t="str">
        <f>IF(C1910="-","-",IF(AND(ISNUMBER(Fixture!G1914),ISNUMBER(Fixture!I1914),Fixture!F1914&lt;&gt;"BYE",Fixture!J1914&lt;&gt;"BYE"),"Yes","-"))</f>
        <v>-</v>
      </c>
      <c r="H1910" s="9" t="str">
        <f>IF(G1910="-","-",IF(Fixture!G1914&gt;Fixture!I1914,Settings!$G$7,IF(Fixture!G1914=Fixture!I1914,Settings!$G$8,IF(Fixture!G1914&lt;Fixture!I1914,Settings!$G$9,"-"))))</f>
        <v>-</v>
      </c>
      <c r="I1910" s="13" t="str">
        <f>IF(G1910="-","-",IF(Fixture!I1914&gt;Fixture!G1914,Settings!$G$7,IF(Fixture!I1914=Fixture!G1914,Settings!$G$8,IF(Fixture!I1914&lt;Fixture!G1914,Settings!$G$9,"-"))))</f>
        <v>-</v>
      </c>
    </row>
    <row r="1911" spans="3:9" x14ac:dyDescent="0.25">
      <c r="C1911" s="12" t="str">
        <f t="shared" si="60"/>
        <v>-</v>
      </c>
      <c r="D1911" s="9" t="str">
        <f t="shared" si="61"/>
        <v>-</v>
      </c>
      <c r="E1911" s="9" t="str">
        <f>IF(C1911="-","-",IF(D1911=maxgameno+2,"blank row 2",IF(D1911=maxgameno+1,"blank row 1",INDEX(FixtureCode!$B$4:$AH$128,MATCH($C1911,FixtureCode!$B$4:$B$128,0),MATCH("G"&amp;D1911&amp;"-T1",FixtureCode!$B$4:$AH$4,0)))))</f>
        <v>-</v>
      </c>
      <c r="F1911" s="13" t="str">
        <f>IF(C1911="-","-",IF(D1911=maxgameno+2,"blank row 2",IF(D1911=maxgameno+1,"blank row 1",INDEX(FixtureCode!$B$4:$AH$128,MATCH($C1911,FixtureCode!$B$4:$B$128,0),MATCH("G"&amp;D1911&amp;"-T2",FixtureCode!$B$4:$AH$4,0)))))</f>
        <v>-</v>
      </c>
      <c r="G1911" s="12" t="str">
        <f>IF(C1911="-","-",IF(AND(ISNUMBER(Fixture!G1915),ISNUMBER(Fixture!I1915),Fixture!F1915&lt;&gt;"BYE",Fixture!J1915&lt;&gt;"BYE"),"Yes","-"))</f>
        <v>-</v>
      </c>
      <c r="H1911" s="9" t="str">
        <f>IF(G1911="-","-",IF(Fixture!G1915&gt;Fixture!I1915,Settings!$G$7,IF(Fixture!G1915=Fixture!I1915,Settings!$G$8,IF(Fixture!G1915&lt;Fixture!I1915,Settings!$G$9,"-"))))</f>
        <v>-</v>
      </c>
      <c r="I1911" s="13" t="str">
        <f>IF(G1911="-","-",IF(Fixture!I1915&gt;Fixture!G1915,Settings!$G$7,IF(Fixture!I1915=Fixture!G1915,Settings!$G$8,IF(Fixture!I1915&lt;Fixture!G1915,Settings!$G$9,"-"))))</f>
        <v>-</v>
      </c>
    </row>
    <row r="1912" spans="3:9" x14ac:dyDescent="0.25">
      <c r="C1912" s="12" t="str">
        <f t="shared" si="60"/>
        <v>-</v>
      </c>
      <c r="D1912" s="9" t="str">
        <f t="shared" si="61"/>
        <v>-</v>
      </c>
      <c r="E1912" s="9" t="str">
        <f>IF(C1912="-","-",IF(D1912=maxgameno+2,"blank row 2",IF(D1912=maxgameno+1,"blank row 1",INDEX(FixtureCode!$B$4:$AH$128,MATCH($C1912,FixtureCode!$B$4:$B$128,0),MATCH("G"&amp;D1912&amp;"-T1",FixtureCode!$B$4:$AH$4,0)))))</f>
        <v>-</v>
      </c>
      <c r="F1912" s="13" t="str">
        <f>IF(C1912="-","-",IF(D1912=maxgameno+2,"blank row 2",IF(D1912=maxgameno+1,"blank row 1",INDEX(FixtureCode!$B$4:$AH$128,MATCH($C1912,FixtureCode!$B$4:$B$128,0),MATCH("G"&amp;D1912&amp;"-T2",FixtureCode!$B$4:$AH$4,0)))))</f>
        <v>-</v>
      </c>
      <c r="G1912" s="12" t="str">
        <f>IF(C1912="-","-",IF(AND(ISNUMBER(Fixture!G1916),ISNUMBER(Fixture!I1916),Fixture!F1916&lt;&gt;"BYE",Fixture!J1916&lt;&gt;"BYE"),"Yes","-"))</f>
        <v>-</v>
      </c>
      <c r="H1912" s="9" t="str">
        <f>IF(G1912="-","-",IF(Fixture!G1916&gt;Fixture!I1916,Settings!$G$7,IF(Fixture!G1916=Fixture!I1916,Settings!$G$8,IF(Fixture!G1916&lt;Fixture!I1916,Settings!$G$9,"-"))))</f>
        <v>-</v>
      </c>
      <c r="I1912" s="13" t="str">
        <f>IF(G1912="-","-",IF(Fixture!I1916&gt;Fixture!G1916,Settings!$G$7,IF(Fixture!I1916=Fixture!G1916,Settings!$G$8,IF(Fixture!I1916&lt;Fixture!G1916,Settings!$G$9,"-"))))</f>
        <v>-</v>
      </c>
    </row>
    <row r="1913" spans="3:9" x14ac:dyDescent="0.25">
      <c r="C1913" s="12" t="str">
        <f t="shared" si="60"/>
        <v>-</v>
      </c>
      <c r="D1913" s="9" t="str">
        <f t="shared" si="61"/>
        <v>-</v>
      </c>
      <c r="E1913" s="9" t="str">
        <f>IF(C1913="-","-",IF(D1913=maxgameno+2,"blank row 2",IF(D1913=maxgameno+1,"blank row 1",INDEX(FixtureCode!$B$4:$AH$128,MATCH($C1913,FixtureCode!$B$4:$B$128,0),MATCH("G"&amp;D1913&amp;"-T1",FixtureCode!$B$4:$AH$4,0)))))</f>
        <v>-</v>
      </c>
      <c r="F1913" s="13" t="str">
        <f>IF(C1913="-","-",IF(D1913=maxgameno+2,"blank row 2",IF(D1913=maxgameno+1,"blank row 1",INDEX(FixtureCode!$B$4:$AH$128,MATCH($C1913,FixtureCode!$B$4:$B$128,0),MATCH("G"&amp;D1913&amp;"-T2",FixtureCode!$B$4:$AH$4,0)))))</f>
        <v>-</v>
      </c>
      <c r="G1913" s="12" t="str">
        <f>IF(C1913="-","-",IF(AND(ISNUMBER(Fixture!G1917),ISNUMBER(Fixture!I1917),Fixture!F1917&lt;&gt;"BYE",Fixture!J1917&lt;&gt;"BYE"),"Yes","-"))</f>
        <v>-</v>
      </c>
      <c r="H1913" s="9" t="str">
        <f>IF(G1913="-","-",IF(Fixture!G1917&gt;Fixture!I1917,Settings!$G$7,IF(Fixture!G1917=Fixture!I1917,Settings!$G$8,IF(Fixture!G1917&lt;Fixture!I1917,Settings!$G$9,"-"))))</f>
        <v>-</v>
      </c>
      <c r="I1913" s="13" t="str">
        <f>IF(G1913="-","-",IF(Fixture!I1917&gt;Fixture!G1917,Settings!$G$7,IF(Fixture!I1917=Fixture!G1917,Settings!$G$8,IF(Fixture!I1917&lt;Fixture!G1917,Settings!$G$9,"-"))))</f>
        <v>-</v>
      </c>
    </row>
    <row r="1914" spans="3:9" x14ac:dyDescent="0.25">
      <c r="C1914" s="12" t="str">
        <f t="shared" si="60"/>
        <v>-</v>
      </c>
      <c r="D1914" s="9" t="str">
        <f t="shared" si="61"/>
        <v>-</v>
      </c>
      <c r="E1914" s="9" t="str">
        <f>IF(C1914="-","-",IF(D1914=maxgameno+2,"blank row 2",IF(D1914=maxgameno+1,"blank row 1",INDEX(FixtureCode!$B$4:$AH$128,MATCH($C1914,FixtureCode!$B$4:$B$128,0),MATCH("G"&amp;D1914&amp;"-T1",FixtureCode!$B$4:$AH$4,0)))))</f>
        <v>-</v>
      </c>
      <c r="F1914" s="13" t="str">
        <f>IF(C1914="-","-",IF(D1914=maxgameno+2,"blank row 2",IF(D1914=maxgameno+1,"blank row 1",INDEX(FixtureCode!$B$4:$AH$128,MATCH($C1914,FixtureCode!$B$4:$B$128,0),MATCH("G"&amp;D1914&amp;"-T2",FixtureCode!$B$4:$AH$4,0)))))</f>
        <v>-</v>
      </c>
      <c r="G1914" s="12" t="str">
        <f>IF(C1914="-","-",IF(AND(ISNUMBER(Fixture!G1918),ISNUMBER(Fixture!I1918),Fixture!F1918&lt;&gt;"BYE",Fixture!J1918&lt;&gt;"BYE"),"Yes","-"))</f>
        <v>-</v>
      </c>
      <c r="H1914" s="9" t="str">
        <f>IF(G1914="-","-",IF(Fixture!G1918&gt;Fixture!I1918,Settings!$G$7,IF(Fixture!G1918=Fixture!I1918,Settings!$G$8,IF(Fixture!G1918&lt;Fixture!I1918,Settings!$G$9,"-"))))</f>
        <v>-</v>
      </c>
      <c r="I1914" s="13" t="str">
        <f>IF(G1914="-","-",IF(Fixture!I1918&gt;Fixture!G1918,Settings!$G$7,IF(Fixture!I1918=Fixture!G1918,Settings!$G$8,IF(Fixture!I1918&lt;Fixture!G1918,Settings!$G$9,"-"))))</f>
        <v>-</v>
      </c>
    </row>
    <row r="1915" spans="3:9" x14ac:dyDescent="0.25">
      <c r="C1915" s="12" t="str">
        <f t="shared" si="60"/>
        <v>-</v>
      </c>
      <c r="D1915" s="9" t="str">
        <f t="shared" si="61"/>
        <v>-</v>
      </c>
      <c r="E1915" s="9" t="str">
        <f>IF(C1915="-","-",IF(D1915=maxgameno+2,"blank row 2",IF(D1915=maxgameno+1,"blank row 1",INDEX(FixtureCode!$B$4:$AH$128,MATCH($C1915,FixtureCode!$B$4:$B$128,0),MATCH("G"&amp;D1915&amp;"-T1",FixtureCode!$B$4:$AH$4,0)))))</f>
        <v>-</v>
      </c>
      <c r="F1915" s="13" t="str">
        <f>IF(C1915="-","-",IF(D1915=maxgameno+2,"blank row 2",IF(D1915=maxgameno+1,"blank row 1",INDEX(FixtureCode!$B$4:$AH$128,MATCH($C1915,FixtureCode!$B$4:$B$128,0),MATCH("G"&amp;D1915&amp;"-T2",FixtureCode!$B$4:$AH$4,0)))))</f>
        <v>-</v>
      </c>
      <c r="G1915" s="12" t="str">
        <f>IF(C1915="-","-",IF(AND(ISNUMBER(Fixture!G1919),ISNUMBER(Fixture!I1919),Fixture!F1919&lt;&gt;"BYE",Fixture!J1919&lt;&gt;"BYE"),"Yes","-"))</f>
        <v>-</v>
      </c>
      <c r="H1915" s="9" t="str">
        <f>IF(G1915="-","-",IF(Fixture!G1919&gt;Fixture!I1919,Settings!$G$7,IF(Fixture!G1919=Fixture!I1919,Settings!$G$8,IF(Fixture!G1919&lt;Fixture!I1919,Settings!$G$9,"-"))))</f>
        <v>-</v>
      </c>
      <c r="I1915" s="13" t="str">
        <f>IF(G1915="-","-",IF(Fixture!I1919&gt;Fixture!G1919,Settings!$G$7,IF(Fixture!I1919=Fixture!G1919,Settings!$G$8,IF(Fixture!I1919&lt;Fixture!G1919,Settings!$G$9,"-"))))</f>
        <v>-</v>
      </c>
    </row>
    <row r="1916" spans="3:9" x14ac:dyDescent="0.25">
      <c r="C1916" s="12" t="str">
        <f t="shared" si="60"/>
        <v>-</v>
      </c>
      <c r="D1916" s="9" t="str">
        <f t="shared" si="61"/>
        <v>-</v>
      </c>
      <c r="E1916" s="9" t="str">
        <f>IF(C1916="-","-",IF(D1916=maxgameno+2,"blank row 2",IF(D1916=maxgameno+1,"blank row 1",INDEX(FixtureCode!$B$4:$AH$128,MATCH($C1916,FixtureCode!$B$4:$B$128,0),MATCH("G"&amp;D1916&amp;"-T1",FixtureCode!$B$4:$AH$4,0)))))</f>
        <v>-</v>
      </c>
      <c r="F1916" s="13" t="str">
        <f>IF(C1916="-","-",IF(D1916=maxgameno+2,"blank row 2",IF(D1916=maxgameno+1,"blank row 1",INDEX(FixtureCode!$B$4:$AH$128,MATCH($C1916,FixtureCode!$B$4:$B$128,0),MATCH("G"&amp;D1916&amp;"-T2",FixtureCode!$B$4:$AH$4,0)))))</f>
        <v>-</v>
      </c>
      <c r="G1916" s="12" t="str">
        <f>IF(C1916="-","-",IF(AND(ISNUMBER(Fixture!G1920),ISNUMBER(Fixture!I1920),Fixture!F1920&lt;&gt;"BYE",Fixture!J1920&lt;&gt;"BYE"),"Yes","-"))</f>
        <v>-</v>
      </c>
      <c r="H1916" s="9" t="str">
        <f>IF(G1916="-","-",IF(Fixture!G1920&gt;Fixture!I1920,Settings!$G$7,IF(Fixture!G1920=Fixture!I1920,Settings!$G$8,IF(Fixture!G1920&lt;Fixture!I1920,Settings!$G$9,"-"))))</f>
        <v>-</v>
      </c>
      <c r="I1916" s="13" t="str">
        <f>IF(G1916="-","-",IF(Fixture!I1920&gt;Fixture!G1920,Settings!$G$7,IF(Fixture!I1920=Fixture!G1920,Settings!$G$8,IF(Fixture!I1920&lt;Fixture!G1920,Settings!$G$9,"-"))))</f>
        <v>-</v>
      </c>
    </row>
    <row r="1917" spans="3:9" x14ac:dyDescent="0.25">
      <c r="C1917" s="12" t="str">
        <f t="shared" si="60"/>
        <v>-</v>
      </c>
      <c r="D1917" s="9" t="str">
        <f t="shared" si="61"/>
        <v>-</v>
      </c>
      <c r="E1917" s="9" t="str">
        <f>IF(C1917="-","-",IF(D1917=maxgameno+2,"blank row 2",IF(D1917=maxgameno+1,"blank row 1",INDEX(FixtureCode!$B$4:$AH$128,MATCH($C1917,FixtureCode!$B$4:$B$128,0),MATCH("G"&amp;D1917&amp;"-T1",FixtureCode!$B$4:$AH$4,0)))))</f>
        <v>-</v>
      </c>
      <c r="F1917" s="13" t="str">
        <f>IF(C1917="-","-",IF(D1917=maxgameno+2,"blank row 2",IF(D1917=maxgameno+1,"blank row 1",INDEX(FixtureCode!$B$4:$AH$128,MATCH($C1917,FixtureCode!$B$4:$B$128,0),MATCH("G"&amp;D1917&amp;"-T2",FixtureCode!$B$4:$AH$4,0)))))</f>
        <v>-</v>
      </c>
      <c r="G1917" s="12" t="str">
        <f>IF(C1917="-","-",IF(AND(ISNUMBER(Fixture!G1921),ISNUMBER(Fixture!I1921),Fixture!F1921&lt;&gt;"BYE",Fixture!J1921&lt;&gt;"BYE"),"Yes","-"))</f>
        <v>-</v>
      </c>
      <c r="H1917" s="9" t="str">
        <f>IF(G1917="-","-",IF(Fixture!G1921&gt;Fixture!I1921,Settings!$G$7,IF(Fixture!G1921=Fixture!I1921,Settings!$G$8,IF(Fixture!G1921&lt;Fixture!I1921,Settings!$G$9,"-"))))</f>
        <v>-</v>
      </c>
      <c r="I1917" s="13" t="str">
        <f>IF(G1917="-","-",IF(Fixture!I1921&gt;Fixture!G1921,Settings!$G$7,IF(Fixture!I1921=Fixture!G1921,Settings!$G$8,IF(Fixture!I1921&lt;Fixture!G1921,Settings!$G$9,"-"))))</f>
        <v>-</v>
      </c>
    </row>
    <row r="1918" spans="3:9" x14ac:dyDescent="0.25">
      <c r="C1918" s="12" t="str">
        <f t="shared" si="60"/>
        <v>-</v>
      </c>
      <c r="D1918" s="9" t="str">
        <f t="shared" si="61"/>
        <v>-</v>
      </c>
      <c r="E1918" s="9" t="str">
        <f>IF(C1918="-","-",IF(D1918=maxgameno+2,"blank row 2",IF(D1918=maxgameno+1,"blank row 1",INDEX(FixtureCode!$B$4:$AH$128,MATCH($C1918,FixtureCode!$B$4:$B$128,0),MATCH("G"&amp;D1918&amp;"-T1",FixtureCode!$B$4:$AH$4,0)))))</f>
        <v>-</v>
      </c>
      <c r="F1918" s="13" t="str">
        <f>IF(C1918="-","-",IF(D1918=maxgameno+2,"blank row 2",IF(D1918=maxgameno+1,"blank row 1",INDEX(FixtureCode!$B$4:$AH$128,MATCH($C1918,FixtureCode!$B$4:$B$128,0),MATCH("G"&amp;D1918&amp;"-T2",FixtureCode!$B$4:$AH$4,0)))))</f>
        <v>-</v>
      </c>
      <c r="G1918" s="12" t="str">
        <f>IF(C1918="-","-",IF(AND(ISNUMBER(Fixture!G1922),ISNUMBER(Fixture!I1922),Fixture!F1922&lt;&gt;"BYE",Fixture!J1922&lt;&gt;"BYE"),"Yes","-"))</f>
        <v>-</v>
      </c>
      <c r="H1918" s="9" t="str">
        <f>IF(G1918="-","-",IF(Fixture!G1922&gt;Fixture!I1922,Settings!$G$7,IF(Fixture!G1922=Fixture!I1922,Settings!$G$8,IF(Fixture!G1922&lt;Fixture!I1922,Settings!$G$9,"-"))))</f>
        <v>-</v>
      </c>
      <c r="I1918" s="13" t="str">
        <f>IF(G1918="-","-",IF(Fixture!I1922&gt;Fixture!G1922,Settings!$G$7,IF(Fixture!I1922=Fixture!G1922,Settings!$G$8,IF(Fixture!I1922&lt;Fixture!G1922,Settings!$G$9,"-"))))</f>
        <v>-</v>
      </c>
    </row>
    <row r="1919" spans="3:9" x14ac:dyDescent="0.25">
      <c r="C1919" s="12" t="str">
        <f t="shared" si="60"/>
        <v>-</v>
      </c>
      <c r="D1919" s="9" t="str">
        <f t="shared" si="61"/>
        <v>-</v>
      </c>
      <c r="E1919" s="9" t="str">
        <f>IF(C1919="-","-",IF(D1919=maxgameno+2,"blank row 2",IF(D1919=maxgameno+1,"blank row 1",INDEX(FixtureCode!$B$4:$AH$128,MATCH($C1919,FixtureCode!$B$4:$B$128,0),MATCH("G"&amp;D1919&amp;"-T1",FixtureCode!$B$4:$AH$4,0)))))</f>
        <v>-</v>
      </c>
      <c r="F1919" s="13" t="str">
        <f>IF(C1919="-","-",IF(D1919=maxgameno+2,"blank row 2",IF(D1919=maxgameno+1,"blank row 1",INDEX(FixtureCode!$B$4:$AH$128,MATCH($C1919,FixtureCode!$B$4:$B$128,0),MATCH("G"&amp;D1919&amp;"-T2",FixtureCode!$B$4:$AH$4,0)))))</f>
        <v>-</v>
      </c>
      <c r="G1919" s="12" t="str">
        <f>IF(C1919="-","-",IF(AND(ISNUMBER(Fixture!G1923),ISNUMBER(Fixture!I1923),Fixture!F1923&lt;&gt;"BYE",Fixture!J1923&lt;&gt;"BYE"),"Yes","-"))</f>
        <v>-</v>
      </c>
      <c r="H1919" s="9" t="str">
        <f>IF(G1919="-","-",IF(Fixture!G1923&gt;Fixture!I1923,Settings!$G$7,IF(Fixture!G1923=Fixture!I1923,Settings!$G$8,IF(Fixture!G1923&lt;Fixture!I1923,Settings!$G$9,"-"))))</f>
        <v>-</v>
      </c>
      <c r="I1919" s="13" t="str">
        <f>IF(G1919="-","-",IF(Fixture!I1923&gt;Fixture!G1923,Settings!$G$7,IF(Fixture!I1923=Fixture!G1923,Settings!$G$8,IF(Fixture!I1923&lt;Fixture!G1923,Settings!$G$9,"-"))))</f>
        <v>-</v>
      </c>
    </row>
    <row r="1920" spans="3:9" x14ac:dyDescent="0.25">
      <c r="C1920" s="12" t="str">
        <f t="shared" si="60"/>
        <v>-</v>
      </c>
      <c r="D1920" s="9" t="str">
        <f t="shared" si="61"/>
        <v>-</v>
      </c>
      <c r="E1920" s="9" t="str">
        <f>IF(C1920="-","-",IF(D1920=maxgameno+2,"blank row 2",IF(D1920=maxgameno+1,"blank row 1",INDEX(FixtureCode!$B$4:$AH$128,MATCH($C1920,FixtureCode!$B$4:$B$128,0),MATCH("G"&amp;D1920&amp;"-T1",FixtureCode!$B$4:$AH$4,0)))))</f>
        <v>-</v>
      </c>
      <c r="F1920" s="13" t="str">
        <f>IF(C1920="-","-",IF(D1920=maxgameno+2,"blank row 2",IF(D1920=maxgameno+1,"blank row 1",INDEX(FixtureCode!$B$4:$AH$128,MATCH($C1920,FixtureCode!$B$4:$B$128,0),MATCH("G"&amp;D1920&amp;"-T2",FixtureCode!$B$4:$AH$4,0)))))</f>
        <v>-</v>
      </c>
      <c r="G1920" s="12" t="str">
        <f>IF(C1920="-","-",IF(AND(ISNUMBER(Fixture!G1924),ISNUMBER(Fixture!I1924),Fixture!F1924&lt;&gt;"BYE",Fixture!J1924&lt;&gt;"BYE"),"Yes","-"))</f>
        <v>-</v>
      </c>
      <c r="H1920" s="9" t="str">
        <f>IF(G1920="-","-",IF(Fixture!G1924&gt;Fixture!I1924,Settings!$G$7,IF(Fixture!G1924=Fixture!I1924,Settings!$G$8,IF(Fixture!G1924&lt;Fixture!I1924,Settings!$G$9,"-"))))</f>
        <v>-</v>
      </c>
      <c r="I1920" s="13" t="str">
        <f>IF(G1920="-","-",IF(Fixture!I1924&gt;Fixture!G1924,Settings!$G$7,IF(Fixture!I1924=Fixture!G1924,Settings!$G$8,IF(Fixture!I1924&lt;Fixture!G1924,Settings!$G$9,"-"))))</f>
        <v>-</v>
      </c>
    </row>
    <row r="1921" spans="3:9" x14ac:dyDescent="0.25">
      <c r="C1921" s="12" t="str">
        <f t="shared" si="60"/>
        <v>-</v>
      </c>
      <c r="D1921" s="9" t="str">
        <f t="shared" si="61"/>
        <v>-</v>
      </c>
      <c r="E1921" s="9" t="str">
        <f>IF(C1921="-","-",IF(D1921=maxgameno+2,"blank row 2",IF(D1921=maxgameno+1,"blank row 1",INDEX(FixtureCode!$B$4:$AH$128,MATCH($C1921,FixtureCode!$B$4:$B$128,0),MATCH("G"&amp;D1921&amp;"-T1",FixtureCode!$B$4:$AH$4,0)))))</f>
        <v>-</v>
      </c>
      <c r="F1921" s="13" t="str">
        <f>IF(C1921="-","-",IF(D1921=maxgameno+2,"blank row 2",IF(D1921=maxgameno+1,"blank row 1",INDEX(FixtureCode!$B$4:$AH$128,MATCH($C1921,FixtureCode!$B$4:$B$128,0),MATCH("G"&amp;D1921&amp;"-T2",FixtureCode!$B$4:$AH$4,0)))))</f>
        <v>-</v>
      </c>
      <c r="G1921" s="12" t="str">
        <f>IF(C1921="-","-",IF(AND(ISNUMBER(Fixture!G1925),ISNUMBER(Fixture!I1925),Fixture!F1925&lt;&gt;"BYE",Fixture!J1925&lt;&gt;"BYE"),"Yes","-"))</f>
        <v>-</v>
      </c>
      <c r="H1921" s="9" t="str">
        <f>IF(G1921="-","-",IF(Fixture!G1925&gt;Fixture!I1925,Settings!$G$7,IF(Fixture!G1925=Fixture!I1925,Settings!$G$8,IF(Fixture!G1925&lt;Fixture!I1925,Settings!$G$9,"-"))))</f>
        <v>-</v>
      </c>
      <c r="I1921" s="13" t="str">
        <f>IF(G1921="-","-",IF(Fixture!I1925&gt;Fixture!G1925,Settings!$G$7,IF(Fixture!I1925=Fixture!G1925,Settings!$G$8,IF(Fixture!I1925&lt;Fixture!G1925,Settings!$G$9,"-"))))</f>
        <v>-</v>
      </c>
    </row>
    <row r="1922" spans="3:9" x14ac:dyDescent="0.25">
      <c r="C1922" s="12" t="str">
        <f t="shared" si="60"/>
        <v>-</v>
      </c>
      <c r="D1922" s="9" t="str">
        <f t="shared" si="61"/>
        <v>-</v>
      </c>
      <c r="E1922" s="9" t="str">
        <f>IF(C1922="-","-",IF(D1922=maxgameno+2,"blank row 2",IF(D1922=maxgameno+1,"blank row 1",INDEX(FixtureCode!$B$4:$AH$128,MATCH($C1922,FixtureCode!$B$4:$B$128,0),MATCH("G"&amp;D1922&amp;"-T1",FixtureCode!$B$4:$AH$4,0)))))</f>
        <v>-</v>
      </c>
      <c r="F1922" s="13" t="str">
        <f>IF(C1922="-","-",IF(D1922=maxgameno+2,"blank row 2",IF(D1922=maxgameno+1,"blank row 1",INDEX(FixtureCode!$B$4:$AH$128,MATCH($C1922,FixtureCode!$B$4:$B$128,0),MATCH("G"&amp;D1922&amp;"-T2",FixtureCode!$B$4:$AH$4,0)))))</f>
        <v>-</v>
      </c>
      <c r="G1922" s="12" t="str">
        <f>IF(C1922="-","-",IF(AND(ISNUMBER(Fixture!G1926),ISNUMBER(Fixture!I1926),Fixture!F1926&lt;&gt;"BYE",Fixture!J1926&lt;&gt;"BYE"),"Yes","-"))</f>
        <v>-</v>
      </c>
      <c r="H1922" s="9" t="str">
        <f>IF(G1922="-","-",IF(Fixture!G1926&gt;Fixture!I1926,Settings!$G$7,IF(Fixture!G1926=Fixture!I1926,Settings!$G$8,IF(Fixture!G1926&lt;Fixture!I1926,Settings!$G$9,"-"))))</f>
        <v>-</v>
      </c>
      <c r="I1922" s="13" t="str">
        <f>IF(G1922="-","-",IF(Fixture!I1926&gt;Fixture!G1926,Settings!$G$7,IF(Fixture!I1926=Fixture!G1926,Settings!$G$8,IF(Fixture!I1926&lt;Fixture!G1926,Settings!$G$9,"-"))))</f>
        <v>-</v>
      </c>
    </row>
    <row r="1923" spans="3:9" x14ac:dyDescent="0.25">
      <c r="C1923" s="12" t="str">
        <f t="shared" si="60"/>
        <v>-</v>
      </c>
      <c r="D1923" s="9" t="str">
        <f t="shared" si="61"/>
        <v>-</v>
      </c>
      <c r="E1923" s="9" t="str">
        <f>IF(C1923="-","-",IF(D1923=maxgameno+2,"blank row 2",IF(D1923=maxgameno+1,"blank row 1",INDEX(FixtureCode!$B$4:$AH$128,MATCH($C1923,FixtureCode!$B$4:$B$128,0),MATCH("G"&amp;D1923&amp;"-T1",FixtureCode!$B$4:$AH$4,0)))))</f>
        <v>-</v>
      </c>
      <c r="F1923" s="13" t="str">
        <f>IF(C1923="-","-",IF(D1923=maxgameno+2,"blank row 2",IF(D1923=maxgameno+1,"blank row 1",INDEX(FixtureCode!$B$4:$AH$128,MATCH($C1923,FixtureCode!$B$4:$B$128,0),MATCH("G"&amp;D1923&amp;"-T2",FixtureCode!$B$4:$AH$4,0)))))</f>
        <v>-</v>
      </c>
      <c r="G1923" s="12" t="str">
        <f>IF(C1923="-","-",IF(AND(ISNUMBER(Fixture!G1927),ISNUMBER(Fixture!I1927),Fixture!F1927&lt;&gt;"BYE",Fixture!J1927&lt;&gt;"BYE"),"Yes","-"))</f>
        <v>-</v>
      </c>
      <c r="H1923" s="9" t="str">
        <f>IF(G1923="-","-",IF(Fixture!G1927&gt;Fixture!I1927,Settings!$G$7,IF(Fixture!G1927=Fixture!I1927,Settings!$G$8,IF(Fixture!G1927&lt;Fixture!I1927,Settings!$G$9,"-"))))</f>
        <v>-</v>
      </c>
      <c r="I1923" s="13" t="str">
        <f>IF(G1923="-","-",IF(Fixture!I1927&gt;Fixture!G1927,Settings!$G$7,IF(Fixture!I1927=Fixture!G1927,Settings!$G$8,IF(Fixture!I1927&lt;Fixture!G1927,Settings!$G$9,"-"))))</f>
        <v>-</v>
      </c>
    </row>
    <row r="1924" spans="3:9" x14ac:dyDescent="0.25">
      <c r="C1924" s="12" t="str">
        <f t="shared" si="60"/>
        <v>-</v>
      </c>
      <c r="D1924" s="9" t="str">
        <f t="shared" si="61"/>
        <v>-</v>
      </c>
      <c r="E1924" s="9" t="str">
        <f>IF(C1924="-","-",IF(D1924=maxgameno+2,"blank row 2",IF(D1924=maxgameno+1,"blank row 1",INDEX(FixtureCode!$B$4:$AH$128,MATCH($C1924,FixtureCode!$B$4:$B$128,0),MATCH("G"&amp;D1924&amp;"-T1",FixtureCode!$B$4:$AH$4,0)))))</f>
        <v>-</v>
      </c>
      <c r="F1924" s="13" t="str">
        <f>IF(C1924="-","-",IF(D1924=maxgameno+2,"blank row 2",IF(D1924=maxgameno+1,"blank row 1",INDEX(FixtureCode!$B$4:$AH$128,MATCH($C1924,FixtureCode!$B$4:$B$128,0),MATCH("G"&amp;D1924&amp;"-T2",FixtureCode!$B$4:$AH$4,0)))))</f>
        <v>-</v>
      </c>
      <c r="G1924" s="12" t="str">
        <f>IF(C1924="-","-",IF(AND(ISNUMBER(Fixture!G1928),ISNUMBER(Fixture!I1928),Fixture!F1928&lt;&gt;"BYE",Fixture!J1928&lt;&gt;"BYE"),"Yes","-"))</f>
        <v>-</v>
      </c>
      <c r="H1924" s="9" t="str">
        <f>IF(G1924="-","-",IF(Fixture!G1928&gt;Fixture!I1928,Settings!$G$7,IF(Fixture!G1928=Fixture!I1928,Settings!$G$8,IF(Fixture!G1928&lt;Fixture!I1928,Settings!$G$9,"-"))))</f>
        <v>-</v>
      </c>
      <c r="I1924" s="13" t="str">
        <f>IF(G1924="-","-",IF(Fixture!I1928&gt;Fixture!G1928,Settings!$G$7,IF(Fixture!I1928=Fixture!G1928,Settings!$G$8,IF(Fixture!I1928&lt;Fixture!G1928,Settings!$G$9,"-"))))</f>
        <v>-</v>
      </c>
    </row>
    <row r="1925" spans="3:9" x14ac:dyDescent="0.25">
      <c r="C1925" s="12" t="str">
        <f t="shared" si="60"/>
        <v>-</v>
      </c>
      <c r="D1925" s="9" t="str">
        <f t="shared" si="61"/>
        <v>-</v>
      </c>
      <c r="E1925" s="9" t="str">
        <f>IF(C1925="-","-",IF(D1925=maxgameno+2,"blank row 2",IF(D1925=maxgameno+1,"blank row 1",INDEX(FixtureCode!$B$4:$AH$128,MATCH($C1925,FixtureCode!$B$4:$B$128,0),MATCH("G"&amp;D1925&amp;"-T1",FixtureCode!$B$4:$AH$4,0)))))</f>
        <v>-</v>
      </c>
      <c r="F1925" s="13" t="str">
        <f>IF(C1925="-","-",IF(D1925=maxgameno+2,"blank row 2",IF(D1925=maxgameno+1,"blank row 1",INDEX(FixtureCode!$B$4:$AH$128,MATCH($C1925,FixtureCode!$B$4:$B$128,0),MATCH("G"&amp;D1925&amp;"-T2",FixtureCode!$B$4:$AH$4,0)))))</f>
        <v>-</v>
      </c>
      <c r="G1925" s="12" t="str">
        <f>IF(C1925="-","-",IF(AND(ISNUMBER(Fixture!G1929),ISNUMBER(Fixture!I1929),Fixture!F1929&lt;&gt;"BYE",Fixture!J1929&lt;&gt;"BYE"),"Yes","-"))</f>
        <v>-</v>
      </c>
      <c r="H1925" s="9" t="str">
        <f>IF(G1925="-","-",IF(Fixture!G1929&gt;Fixture!I1929,Settings!$G$7,IF(Fixture!G1929=Fixture!I1929,Settings!$G$8,IF(Fixture!G1929&lt;Fixture!I1929,Settings!$G$9,"-"))))</f>
        <v>-</v>
      </c>
      <c r="I1925" s="13" t="str">
        <f>IF(G1925="-","-",IF(Fixture!I1929&gt;Fixture!G1929,Settings!$G$7,IF(Fixture!I1929=Fixture!G1929,Settings!$G$8,IF(Fixture!I1929&lt;Fixture!G1929,Settings!$G$9,"-"))))</f>
        <v>-</v>
      </c>
    </row>
    <row r="1926" spans="3:9" x14ac:dyDescent="0.25">
      <c r="C1926" s="12" t="str">
        <f t="shared" ref="C1926:C1989" si="62">IF(C1925="-","-",IF(D1925+1&lt;=maxgameno+2,C1925,IF(C1925+1&lt;=maxroundno,C1925+1,"-")))</f>
        <v>-</v>
      </c>
      <c r="D1926" s="9" t="str">
        <f t="shared" ref="D1926:D1989" si="63">IF(C1926="-","-",IF(D1925+1&lt;=maxgameno+2,D1925+1,1))</f>
        <v>-</v>
      </c>
      <c r="E1926" s="9" t="str">
        <f>IF(C1926="-","-",IF(D1926=maxgameno+2,"blank row 2",IF(D1926=maxgameno+1,"blank row 1",INDEX(FixtureCode!$B$4:$AH$128,MATCH($C1926,FixtureCode!$B$4:$B$128,0),MATCH("G"&amp;D1926&amp;"-T1",FixtureCode!$B$4:$AH$4,0)))))</f>
        <v>-</v>
      </c>
      <c r="F1926" s="13" t="str">
        <f>IF(C1926="-","-",IF(D1926=maxgameno+2,"blank row 2",IF(D1926=maxgameno+1,"blank row 1",INDEX(FixtureCode!$B$4:$AH$128,MATCH($C1926,FixtureCode!$B$4:$B$128,0),MATCH("G"&amp;D1926&amp;"-T2",FixtureCode!$B$4:$AH$4,0)))))</f>
        <v>-</v>
      </c>
      <c r="G1926" s="12" t="str">
        <f>IF(C1926="-","-",IF(AND(ISNUMBER(Fixture!G1930),ISNUMBER(Fixture!I1930),Fixture!F1930&lt;&gt;"BYE",Fixture!J1930&lt;&gt;"BYE"),"Yes","-"))</f>
        <v>-</v>
      </c>
      <c r="H1926" s="9" t="str">
        <f>IF(G1926="-","-",IF(Fixture!G1930&gt;Fixture!I1930,Settings!$G$7,IF(Fixture!G1930=Fixture!I1930,Settings!$G$8,IF(Fixture!G1930&lt;Fixture!I1930,Settings!$G$9,"-"))))</f>
        <v>-</v>
      </c>
      <c r="I1926" s="13" t="str">
        <f>IF(G1926="-","-",IF(Fixture!I1930&gt;Fixture!G1930,Settings!$G$7,IF(Fixture!I1930=Fixture!G1930,Settings!$G$8,IF(Fixture!I1930&lt;Fixture!G1930,Settings!$G$9,"-"))))</f>
        <v>-</v>
      </c>
    </row>
    <row r="1927" spans="3:9" x14ac:dyDescent="0.25">
      <c r="C1927" s="12" t="str">
        <f t="shared" si="62"/>
        <v>-</v>
      </c>
      <c r="D1927" s="9" t="str">
        <f t="shared" si="63"/>
        <v>-</v>
      </c>
      <c r="E1927" s="9" t="str">
        <f>IF(C1927="-","-",IF(D1927=maxgameno+2,"blank row 2",IF(D1927=maxgameno+1,"blank row 1",INDEX(FixtureCode!$B$4:$AH$128,MATCH($C1927,FixtureCode!$B$4:$B$128,0),MATCH("G"&amp;D1927&amp;"-T1",FixtureCode!$B$4:$AH$4,0)))))</f>
        <v>-</v>
      </c>
      <c r="F1927" s="13" t="str">
        <f>IF(C1927="-","-",IF(D1927=maxgameno+2,"blank row 2",IF(D1927=maxgameno+1,"blank row 1",INDEX(FixtureCode!$B$4:$AH$128,MATCH($C1927,FixtureCode!$B$4:$B$128,0),MATCH("G"&amp;D1927&amp;"-T2",FixtureCode!$B$4:$AH$4,0)))))</f>
        <v>-</v>
      </c>
      <c r="G1927" s="12" t="str">
        <f>IF(C1927="-","-",IF(AND(ISNUMBER(Fixture!G1931),ISNUMBER(Fixture!I1931),Fixture!F1931&lt;&gt;"BYE",Fixture!J1931&lt;&gt;"BYE"),"Yes","-"))</f>
        <v>-</v>
      </c>
      <c r="H1927" s="9" t="str">
        <f>IF(G1927="-","-",IF(Fixture!G1931&gt;Fixture!I1931,Settings!$G$7,IF(Fixture!G1931=Fixture!I1931,Settings!$G$8,IF(Fixture!G1931&lt;Fixture!I1931,Settings!$G$9,"-"))))</f>
        <v>-</v>
      </c>
      <c r="I1927" s="13" t="str">
        <f>IF(G1927="-","-",IF(Fixture!I1931&gt;Fixture!G1931,Settings!$G$7,IF(Fixture!I1931=Fixture!G1931,Settings!$G$8,IF(Fixture!I1931&lt;Fixture!G1931,Settings!$G$9,"-"))))</f>
        <v>-</v>
      </c>
    </row>
    <row r="1928" spans="3:9" x14ac:dyDescent="0.25">
      <c r="C1928" s="12" t="str">
        <f t="shared" si="62"/>
        <v>-</v>
      </c>
      <c r="D1928" s="9" t="str">
        <f t="shared" si="63"/>
        <v>-</v>
      </c>
      <c r="E1928" s="9" t="str">
        <f>IF(C1928="-","-",IF(D1928=maxgameno+2,"blank row 2",IF(D1928=maxgameno+1,"blank row 1",INDEX(FixtureCode!$B$4:$AH$128,MATCH($C1928,FixtureCode!$B$4:$B$128,0),MATCH("G"&amp;D1928&amp;"-T1",FixtureCode!$B$4:$AH$4,0)))))</f>
        <v>-</v>
      </c>
      <c r="F1928" s="13" t="str">
        <f>IF(C1928="-","-",IF(D1928=maxgameno+2,"blank row 2",IF(D1928=maxgameno+1,"blank row 1",INDEX(FixtureCode!$B$4:$AH$128,MATCH($C1928,FixtureCode!$B$4:$B$128,0),MATCH("G"&amp;D1928&amp;"-T2",FixtureCode!$B$4:$AH$4,0)))))</f>
        <v>-</v>
      </c>
      <c r="G1928" s="12" t="str">
        <f>IF(C1928="-","-",IF(AND(ISNUMBER(Fixture!G1932),ISNUMBER(Fixture!I1932),Fixture!F1932&lt;&gt;"BYE",Fixture!J1932&lt;&gt;"BYE"),"Yes","-"))</f>
        <v>-</v>
      </c>
      <c r="H1928" s="9" t="str">
        <f>IF(G1928="-","-",IF(Fixture!G1932&gt;Fixture!I1932,Settings!$G$7,IF(Fixture!G1932=Fixture!I1932,Settings!$G$8,IF(Fixture!G1932&lt;Fixture!I1932,Settings!$G$9,"-"))))</f>
        <v>-</v>
      </c>
      <c r="I1928" s="13" t="str">
        <f>IF(G1928="-","-",IF(Fixture!I1932&gt;Fixture!G1932,Settings!$G$7,IF(Fixture!I1932=Fixture!G1932,Settings!$G$8,IF(Fixture!I1932&lt;Fixture!G1932,Settings!$G$9,"-"))))</f>
        <v>-</v>
      </c>
    </row>
    <row r="1929" spans="3:9" x14ac:dyDescent="0.25">
      <c r="C1929" s="12" t="str">
        <f t="shared" si="62"/>
        <v>-</v>
      </c>
      <c r="D1929" s="9" t="str">
        <f t="shared" si="63"/>
        <v>-</v>
      </c>
      <c r="E1929" s="9" t="str">
        <f>IF(C1929="-","-",IF(D1929=maxgameno+2,"blank row 2",IF(D1929=maxgameno+1,"blank row 1",INDEX(FixtureCode!$B$4:$AH$128,MATCH($C1929,FixtureCode!$B$4:$B$128,0),MATCH("G"&amp;D1929&amp;"-T1",FixtureCode!$B$4:$AH$4,0)))))</f>
        <v>-</v>
      </c>
      <c r="F1929" s="13" t="str">
        <f>IF(C1929="-","-",IF(D1929=maxgameno+2,"blank row 2",IF(D1929=maxgameno+1,"blank row 1",INDEX(FixtureCode!$B$4:$AH$128,MATCH($C1929,FixtureCode!$B$4:$B$128,0),MATCH("G"&amp;D1929&amp;"-T2",FixtureCode!$B$4:$AH$4,0)))))</f>
        <v>-</v>
      </c>
      <c r="G1929" s="12" t="str">
        <f>IF(C1929="-","-",IF(AND(ISNUMBER(Fixture!G1933),ISNUMBER(Fixture!I1933),Fixture!F1933&lt;&gt;"BYE",Fixture!J1933&lt;&gt;"BYE"),"Yes","-"))</f>
        <v>-</v>
      </c>
      <c r="H1929" s="9" t="str">
        <f>IF(G1929="-","-",IF(Fixture!G1933&gt;Fixture!I1933,Settings!$G$7,IF(Fixture!G1933=Fixture!I1933,Settings!$G$8,IF(Fixture!G1933&lt;Fixture!I1933,Settings!$G$9,"-"))))</f>
        <v>-</v>
      </c>
      <c r="I1929" s="13" t="str">
        <f>IF(G1929="-","-",IF(Fixture!I1933&gt;Fixture!G1933,Settings!$G$7,IF(Fixture!I1933=Fixture!G1933,Settings!$G$8,IF(Fixture!I1933&lt;Fixture!G1933,Settings!$G$9,"-"))))</f>
        <v>-</v>
      </c>
    </row>
    <row r="1930" spans="3:9" x14ac:dyDescent="0.25">
      <c r="C1930" s="12" t="str">
        <f t="shared" si="62"/>
        <v>-</v>
      </c>
      <c r="D1930" s="9" t="str">
        <f t="shared" si="63"/>
        <v>-</v>
      </c>
      <c r="E1930" s="9" t="str">
        <f>IF(C1930="-","-",IF(D1930=maxgameno+2,"blank row 2",IF(D1930=maxgameno+1,"blank row 1",INDEX(FixtureCode!$B$4:$AH$128,MATCH($C1930,FixtureCode!$B$4:$B$128,0),MATCH("G"&amp;D1930&amp;"-T1",FixtureCode!$B$4:$AH$4,0)))))</f>
        <v>-</v>
      </c>
      <c r="F1930" s="13" t="str">
        <f>IF(C1930="-","-",IF(D1930=maxgameno+2,"blank row 2",IF(D1930=maxgameno+1,"blank row 1",INDEX(FixtureCode!$B$4:$AH$128,MATCH($C1930,FixtureCode!$B$4:$B$128,0),MATCH("G"&amp;D1930&amp;"-T2",FixtureCode!$B$4:$AH$4,0)))))</f>
        <v>-</v>
      </c>
      <c r="G1930" s="12" t="str">
        <f>IF(C1930="-","-",IF(AND(ISNUMBER(Fixture!G1934),ISNUMBER(Fixture!I1934),Fixture!F1934&lt;&gt;"BYE",Fixture!J1934&lt;&gt;"BYE"),"Yes","-"))</f>
        <v>-</v>
      </c>
      <c r="H1930" s="9" t="str">
        <f>IF(G1930="-","-",IF(Fixture!G1934&gt;Fixture!I1934,Settings!$G$7,IF(Fixture!G1934=Fixture!I1934,Settings!$G$8,IF(Fixture!G1934&lt;Fixture!I1934,Settings!$G$9,"-"))))</f>
        <v>-</v>
      </c>
      <c r="I1930" s="13" t="str">
        <f>IF(G1930="-","-",IF(Fixture!I1934&gt;Fixture!G1934,Settings!$G$7,IF(Fixture!I1934=Fixture!G1934,Settings!$G$8,IF(Fixture!I1934&lt;Fixture!G1934,Settings!$G$9,"-"))))</f>
        <v>-</v>
      </c>
    </row>
    <row r="1931" spans="3:9" x14ac:dyDescent="0.25">
      <c r="C1931" s="12" t="str">
        <f t="shared" si="62"/>
        <v>-</v>
      </c>
      <c r="D1931" s="9" t="str">
        <f t="shared" si="63"/>
        <v>-</v>
      </c>
      <c r="E1931" s="9" t="str">
        <f>IF(C1931="-","-",IF(D1931=maxgameno+2,"blank row 2",IF(D1931=maxgameno+1,"blank row 1",INDEX(FixtureCode!$B$4:$AH$128,MATCH($C1931,FixtureCode!$B$4:$B$128,0),MATCH("G"&amp;D1931&amp;"-T1",FixtureCode!$B$4:$AH$4,0)))))</f>
        <v>-</v>
      </c>
      <c r="F1931" s="13" t="str">
        <f>IF(C1931="-","-",IF(D1931=maxgameno+2,"blank row 2",IF(D1931=maxgameno+1,"blank row 1",INDEX(FixtureCode!$B$4:$AH$128,MATCH($C1931,FixtureCode!$B$4:$B$128,0),MATCH("G"&amp;D1931&amp;"-T2",FixtureCode!$B$4:$AH$4,0)))))</f>
        <v>-</v>
      </c>
      <c r="G1931" s="12" t="str">
        <f>IF(C1931="-","-",IF(AND(ISNUMBER(Fixture!G1935),ISNUMBER(Fixture!I1935),Fixture!F1935&lt;&gt;"BYE",Fixture!J1935&lt;&gt;"BYE"),"Yes","-"))</f>
        <v>-</v>
      </c>
      <c r="H1931" s="9" t="str">
        <f>IF(G1931="-","-",IF(Fixture!G1935&gt;Fixture!I1935,Settings!$G$7,IF(Fixture!G1935=Fixture!I1935,Settings!$G$8,IF(Fixture!G1935&lt;Fixture!I1935,Settings!$G$9,"-"))))</f>
        <v>-</v>
      </c>
      <c r="I1931" s="13" t="str">
        <f>IF(G1931="-","-",IF(Fixture!I1935&gt;Fixture!G1935,Settings!$G$7,IF(Fixture!I1935=Fixture!G1935,Settings!$G$8,IF(Fixture!I1935&lt;Fixture!G1935,Settings!$G$9,"-"))))</f>
        <v>-</v>
      </c>
    </row>
    <row r="1932" spans="3:9" x14ac:dyDescent="0.25">
      <c r="C1932" s="12" t="str">
        <f t="shared" si="62"/>
        <v>-</v>
      </c>
      <c r="D1932" s="9" t="str">
        <f t="shared" si="63"/>
        <v>-</v>
      </c>
      <c r="E1932" s="9" t="str">
        <f>IF(C1932="-","-",IF(D1932=maxgameno+2,"blank row 2",IF(D1932=maxgameno+1,"blank row 1",INDEX(FixtureCode!$B$4:$AH$128,MATCH($C1932,FixtureCode!$B$4:$B$128,0),MATCH("G"&amp;D1932&amp;"-T1",FixtureCode!$B$4:$AH$4,0)))))</f>
        <v>-</v>
      </c>
      <c r="F1932" s="13" t="str">
        <f>IF(C1932="-","-",IF(D1932=maxgameno+2,"blank row 2",IF(D1932=maxgameno+1,"blank row 1",INDEX(FixtureCode!$B$4:$AH$128,MATCH($C1932,FixtureCode!$B$4:$B$128,0),MATCH("G"&amp;D1932&amp;"-T2",FixtureCode!$B$4:$AH$4,0)))))</f>
        <v>-</v>
      </c>
      <c r="G1932" s="12" t="str">
        <f>IF(C1932="-","-",IF(AND(ISNUMBER(Fixture!G1936),ISNUMBER(Fixture!I1936),Fixture!F1936&lt;&gt;"BYE",Fixture!J1936&lt;&gt;"BYE"),"Yes","-"))</f>
        <v>-</v>
      </c>
      <c r="H1932" s="9" t="str">
        <f>IF(G1932="-","-",IF(Fixture!G1936&gt;Fixture!I1936,Settings!$G$7,IF(Fixture!G1936=Fixture!I1936,Settings!$G$8,IF(Fixture!G1936&lt;Fixture!I1936,Settings!$G$9,"-"))))</f>
        <v>-</v>
      </c>
      <c r="I1932" s="13" t="str">
        <f>IF(G1932="-","-",IF(Fixture!I1936&gt;Fixture!G1936,Settings!$G$7,IF(Fixture!I1936=Fixture!G1936,Settings!$G$8,IF(Fixture!I1936&lt;Fixture!G1936,Settings!$G$9,"-"))))</f>
        <v>-</v>
      </c>
    </row>
    <row r="1933" spans="3:9" x14ac:dyDescent="0.25">
      <c r="C1933" s="12" t="str">
        <f t="shared" si="62"/>
        <v>-</v>
      </c>
      <c r="D1933" s="9" t="str">
        <f t="shared" si="63"/>
        <v>-</v>
      </c>
      <c r="E1933" s="9" t="str">
        <f>IF(C1933="-","-",IF(D1933=maxgameno+2,"blank row 2",IF(D1933=maxgameno+1,"blank row 1",INDEX(FixtureCode!$B$4:$AH$128,MATCH($C1933,FixtureCode!$B$4:$B$128,0),MATCH("G"&amp;D1933&amp;"-T1",FixtureCode!$B$4:$AH$4,0)))))</f>
        <v>-</v>
      </c>
      <c r="F1933" s="13" t="str">
        <f>IF(C1933="-","-",IF(D1933=maxgameno+2,"blank row 2",IF(D1933=maxgameno+1,"blank row 1",INDEX(FixtureCode!$B$4:$AH$128,MATCH($C1933,FixtureCode!$B$4:$B$128,0),MATCH("G"&amp;D1933&amp;"-T2",FixtureCode!$B$4:$AH$4,0)))))</f>
        <v>-</v>
      </c>
      <c r="G1933" s="12" t="str">
        <f>IF(C1933="-","-",IF(AND(ISNUMBER(Fixture!G1937),ISNUMBER(Fixture!I1937),Fixture!F1937&lt;&gt;"BYE",Fixture!J1937&lt;&gt;"BYE"),"Yes","-"))</f>
        <v>-</v>
      </c>
      <c r="H1933" s="9" t="str">
        <f>IF(G1933="-","-",IF(Fixture!G1937&gt;Fixture!I1937,Settings!$G$7,IF(Fixture!G1937=Fixture!I1937,Settings!$G$8,IF(Fixture!G1937&lt;Fixture!I1937,Settings!$G$9,"-"))))</f>
        <v>-</v>
      </c>
      <c r="I1933" s="13" t="str">
        <f>IF(G1933="-","-",IF(Fixture!I1937&gt;Fixture!G1937,Settings!$G$7,IF(Fixture!I1937=Fixture!G1937,Settings!$G$8,IF(Fixture!I1937&lt;Fixture!G1937,Settings!$G$9,"-"))))</f>
        <v>-</v>
      </c>
    </row>
    <row r="1934" spans="3:9" x14ac:dyDescent="0.25">
      <c r="C1934" s="12" t="str">
        <f t="shared" si="62"/>
        <v>-</v>
      </c>
      <c r="D1934" s="9" t="str">
        <f t="shared" si="63"/>
        <v>-</v>
      </c>
      <c r="E1934" s="9" t="str">
        <f>IF(C1934="-","-",IF(D1934=maxgameno+2,"blank row 2",IF(D1934=maxgameno+1,"blank row 1",INDEX(FixtureCode!$B$4:$AH$128,MATCH($C1934,FixtureCode!$B$4:$B$128,0),MATCH("G"&amp;D1934&amp;"-T1",FixtureCode!$B$4:$AH$4,0)))))</f>
        <v>-</v>
      </c>
      <c r="F1934" s="13" t="str">
        <f>IF(C1934="-","-",IF(D1934=maxgameno+2,"blank row 2",IF(D1934=maxgameno+1,"blank row 1",INDEX(FixtureCode!$B$4:$AH$128,MATCH($C1934,FixtureCode!$B$4:$B$128,0),MATCH("G"&amp;D1934&amp;"-T2",FixtureCode!$B$4:$AH$4,0)))))</f>
        <v>-</v>
      </c>
      <c r="G1934" s="12" t="str">
        <f>IF(C1934="-","-",IF(AND(ISNUMBER(Fixture!G1938),ISNUMBER(Fixture!I1938),Fixture!F1938&lt;&gt;"BYE",Fixture!J1938&lt;&gt;"BYE"),"Yes","-"))</f>
        <v>-</v>
      </c>
      <c r="H1934" s="9" t="str">
        <f>IF(G1934="-","-",IF(Fixture!G1938&gt;Fixture!I1938,Settings!$G$7,IF(Fixture!G1938=Fixture!I1938,Settings!$G$8,IF(Fixture!G1938&lt;Fixture!I1938,Settings!$G$9,"-"))))</f>
        <v>-</v>
      </c>
      <c r="I1934" s="13" t="str">
        <f>IF(G1934="-","-",IF(Fixture!I1938&gt;Fixture!G1938,Settings!$G$7,IF(Fixture!I1938=Fixture!G1938,Settings!$G$8,IF(Fixture!I1938&lt;Fixture!G1938,Settings!$G$9,"-"))))</f>
        <v>-</v>
      </c>
    </row>
    <row r="1935" spans="3:9" x14ac:dyDescent="0.25">
      <c r="C1935" s="12" t="str">
        <f t="shared" si="62"/>
        <v>-</v>
      </c>
      <c r="D1935" s="9" t="str">
        <f t="shared" si="63"/>
        <v>-</v>
      </c>
      <c r="E1935" s="9" t="str">
        <f>IF(C1935="-","-",IF(D1935=maxgameno+2,"blank row 2",IF(D1935=maxgameno+1,"blank row 1",INDEX(FixtureCode!$B$4:$AH$128,MATCH($C1935,FixtureCode!$B$4:$B$128,0),MATCH("G"&amp;D1935&amp;"-T1",FixtureCode!$B$4:$AH$4,0)))))</f>
        <v>-</v>
      </c>
      <c r="F1935" s="13" t="str">
        <f>IF(C1935="-","-",IF(D1935=maxgameno+2,"blank row 2",IF(D1935=maxgameno+1,"blank row 1",INDEX(FixtureCode!$B$4:$AH$128,MATCH($C1935,FixtureCode!$B$4:$B$128,0),MATCH("G"&amp;D1935&amp;"-T2",FixtureCode!$B$4:$AH$4,0)))))</f>
        <v>-</v>
      </c>
      <c r="G1935" s="12" t="str">
        <f>IF(C1935="-","-",IF(AND(ISNUMBER(Fixture!G1939),ISNUMBER(Fixture!I1939),Fixture!F1939&lt;&gt;"BYE",Fixture!J1939&lt;&gt;"BYE"),"Yes","-"))</f>
        <v>-</v>
      </c>
      <c r="H1935" s="9" t="str">
        <f>IF(G1935="-","-",IF(Fixture!G1939&gt;Fixture!I1939,Settings!$G$7,IF(Fixture!G1939=Fixture!I1939,Settings!$G$8,IF(Fixture!G1939&lt;Fixture!I1939,Settings!$G$9,"-"))))</f>
        <v>-</v>
      </c>
      <c r="I1935" s="13" t="str">
        <f>IF(G1935="-","-",IF(Fixture!I1939&gt;Fixture!G1939,Settings!$G$7,IF(Fixture!I1939=Fixture!G1939,Settings!$G$8,IF(Fixture!I1939&lt;Fixture!G1939,Settings!$G$9,"-"))))</f>
        <v>-</v>
      </c>
    </row>
    <row r="1936" spans="3:9" x14ac:dyDescent="0.25">
      <c r="C1936" s="12" t="str">
        <f t="shared" si="62"/>
        <v>-</v>
      </c>
      <c r="D1936" s="9" t="str">
        <f t="shared" si="63"/>
        <v>-</v>
      </c>
      <c r="E1936" s="9" t="str">
        <f>IF(C1936="-","-",IF(D1936=maxgameno+2,"blank row 2",IF(D1936=maxgameno+1,"blank row 1",INDEX(FixtureCode!$B$4:$AH$128,MATCH($C1936,FixtureCode!$B$4:$B$128,0),MATCH("G"&amp;D1936&amp;"-T1",FixtureCode!$B$4:$AH$4,0)))))</f>
        <v>-</v>
      </c>
      <c r="F1936" s="13" t="str">
        <f>IF(C1936="-","-",IF(D1936=maxgameno+2,"blank row 2",IF(D1936=maxgameno+1,"blank row 1",INDEX(FixtureCode!$B$4:$AH$128,MATCH($C1936,FixtureCode!$B$4:$B$128,0),MATCH("G"&amp;D1936&amp;"-T2",FixtureCode!$B$4:$AH$4,0)))))</f>
        <v>-</v>
      </c>
      <c r="G1936" s="12" t="str">
        <f>IF(C1936="-","-",IF(AND(ISNUMBER(Fixture!G1940),ISNUMBER(Fixture!I1940),Fixture!F1940&lt;&gt;"BYE",Fixture!J1940&lt;&gt;"BYE"),"Yes","-"))</f>
        <v>-</v>
      </c>
      <c r="H1936" s="9" t="str">
        <f>IF(G1936="-","-",IF(Fixture!G1940&gt;Fixture!I1940,Settings!$G$7,IF(Fixture!G1940=Fixture!I1940,Settings!$G$8,IF(Fixture!G1940&lt;Fixture!I1940,Settings!$G$9,"-"))))</f>
        <v>-</v>
      </c>
      <c r="I1936" s="13" t="str">
        <f>IF(G1936="-","-",IF(Fixture!I1940&gt;Fixture!G1940,Settings!$G$7,IF(Fixture!I1940=Fixture!G1940,Settings!$G$8,IF(Fixture!I1940&lt;Fixture!G1940,Settings!$G$9,"-"))))</f>
        <v>-</v>
      </c>
    </row>
    <row r="1937" spans="3:9" x14ac:dyDescent="0.25">
      <c r="C1937" s="12" t="str">
        <f t="shared" si="62"/>
        <v>-</v>
      </c>
      <c r="D1937" s="9" t="str">
        <f t="shared" si="63"/>
        <v>-</v>
      </c>
      <c r="E1937" s="9" t="str">
        <f>IF(C1937="-","-",IF(D1937=maxgameno+2,"blank row 2",IF(D1937=maxgameno+1,"blank row 1",INDEX(FixtureCode!$B$4:$AH$128,MATCH($C1937,FixtureCode!$B$4:$B$128,0),MATCH("G"&amp;D1937&amp;"-T1",FixtureCode!$B$4:$AH$4,0)))))</f>
        <v>-</v>
      </c>
      <c r="F1937" s="13" t="str">
        <f>IF(C1937="-","-",IF(D1937=maxgameno+2,"blank row 2",IF(D1937=maxgameno+1,"blank row 1",INDEX(FixtureCode!$B$4:$AH$128,MATCH($C1937,FixtureCode!$B$4:$B$128,0),MATCH("G"&amp;D1937&amp;"-T2",FixtureCode!$B$4:$AH$4,0)))))</f>
        <v>-</v>
      </c>
      <c r="G1937" s="12" t="str">
        <f>IF(C1937="-","-",IF(AND(ISNUMBER(Fixture!G1941),ISNUMBER(Fixture!I1941),Fixture!F1941&lt;&gt;"BYE",Fixture!J1941&lt;&gt;"BYE"),"Yes","-"))</f>
        <v>-</v>
      </c>
      <c r="H1937" s="9" t="str">
        <f>IF(G1937="-","-",IF(Fixture!G1941&gt;Fixture!I1941,Settings!$G$7,IF(Fixture!G1941=Fixture!I1941,Settings!$G$8,IF(Fixture!G1941&lt;Fixture!I1941,Settings!$G$9,"-"))))</f>
        <v>-</v>
      </c>
      <c r="I1937" s="13" t="str">
        <f>IF(G1937="-","-",IF(Fixture!I1941&gt;Fixture!G1941,Settings!$G$7,IF(Fixture!I1941=Fixture!G1941,Settings!$G$8,IF(Fixture!I1941&lt;Fixture!G1941,Settings!$G$9,"-"))))</f>
        <v>-</v>
      </c>
    </row>
    <row r="1938" spans="3:9" x14ac:dyDescent="0.25">
      <c r="C1938" s="12" t="str">
        <f t="shared" si="62"/>
        <v>-</v>
      </c>
      <c r="D1938" s="9" t="str">
        <f t="shared" si="63"/>
        <v>-</v>
      </c>
      <c r="E1938" s="9" t="str">
        <f>IF(C1938="-","-",IF(D1938=maxgameno+2,"blank row 2",IF(D1938=maxgameno+1,"blank row 1",INDEX(FixtureCode!$B$4:$AH$128,MATCH($C1938,FixtureCode!$B$4:$B$128,0),MATCH("G"&amp;D1938&amp;"-T1",FixtureCode!$B$4:$AH$4,0)))))</f>
        <v>-</v>
      </c>
      <c r="F1938" s="13" t="str">
        <f>IF(C1938="-","-",IF(D1938=maxgameno+2,"blank row 2",IF(D1938=maxgameno+1,"blank row 1",INDEX(FixtureCode!$B$4:$AH$128,MATCH($C1938,FixtureCode!$B$4:$B$128,0),MATCH("G"&amp;D1938&amp;"-T2",FixtureCode!$B$4:$AH$4,0)))))</f>
        <v>-</v>
      </c>
      <c r="G1938" s="12" t="str">
        <f>IF(C1938="-","-",IF(AND(ISNUMBER(Fixture!G1942),ISNUMBER(Fixture!I1942),Fixture!F1942&lt;&gt;"BYE",Fixture!J1942&lt;&gt;"BYE"),"Yes","-"))</f>
        <v>-</v>
      </c>
      <c r="H1938" s="9" t="str">
        <f>IF(G1938="-","-",IF(Fixture!G1942&gt;Fixture!I1942,Settings!$G$7,IF(Fixture!G1942=Fixture!I1942,Settings!$G$8,IF(Fixture!G1942&lt;Fixture!I1942,Settings!$G$9,"-"))))</f>
        <v>-</v>
      </c>
      <c r="I1938" s="13" t="str">
        <f>IF(G1938="-","-",IF(Fixture!I1942&gt;Fixture!G1942,Settings!$G$7,IF(Fixture!I1942=Fixture!G1942,Settings!$G$8,IF(Fixture!I1942&lt;Fixture!G1942,Settings!$G$9,"-"))))</f>
        <v>-</v>
      </c>
    </row>
    <row r="1939" spans="3:9" x14ac:dyDescent="0.25">
      <c r="C1939" s="12" t="str">
        <f t="shared" si="62"/>
        <v>-</v>
      </c>
      <c r="D1939" s="9" t="str">
        <f t="shared" si="63"/>
        <v>-</v>
      </c>
      <c r="E1939" s="9" t="str">
        <f>IF(C1939="-","-",IF(D1939=maxgameno+2,"blank row 2",IF(D1939=maxgameno+1,"blank row 1",INDEX(FixtureCode!$B$4:$AH$128,MATCH($C1939,FixtureCode!$B$4:$B$128,0),MATCH("G"&amp;D1939&amp;"-T1",FixtureCode!$B$4:$AH$4,0)))))</f>
        <v>-</v>
      </c>
      <c r="F1939" s="13" t="str">
        <f>IF(C1939="-","-",IF(D1939=maxgameno+2,"blank row 2",IF(D1939=maxgameno+1,"blank row 1",INDEX(FixtureCode!$B$4:$AH$128,MATCH($C1939,FixtureCode!$B$4:$B$128,0),MATCH("G"&amp;D1939&amp;"-T2",FixtureCode!$B$4:$AH$4,0)))))</f>
        <v>-</v>
      </c>
      <c r="G1939" s="12" t="str">
        <f>IF(C1939="-","-",IF(AND(ISNUMBER(Fixture!G1943),ISNUMBER(Fixture!I1943),Fixture!F1943&lt;&gt;"BYE",Fixture!J1943&lt;&gt;"BYE"),"Yes","-"))</f>
        <v>-</v>
      </c>
      <c r="H1939" s="9" t="str">
        <f>IF(G1939="-","-",IF(Fixture!G1943&gt;Fixture!I1943,Settings!$G$7,IF(Fixture!G1943=Fixture!I1943,Settings!$G$8,IF(Fixture!G1943&lt;Fixture!I1943,Settings!$G$9,"-"))))</f>
        <v>-</v>
      </c>
      <c r="I1939" s="13" t="str">
        <f>IF(G1939="-","-",IF(Fixture!I1943&gt;Fixture!G1943,Settings!$G$7,IF(Fixture!I1943=Fixture!G1943,Settings!$G$8,IF(Fixture!I1943&lt;Fixture!G1943,Settings!$G$9,"-"))))</f>
        <v>-</v>
      </c>
    </row>
    <row r="1940" spans="3:9" x14ac:dyDescent="0.25">
      <c r="C1940" s="12" t="str">
        <f t="shared" si="62"/>
        <v>-</v>
      </c>
      <c r="D1940" s="9" t="str">
        <f t="shared" si="63"/>
        <v>-</v>
      </c>
      <c r="E1940" s="9" t="str">
        <f>IF(C1940="-","-",IF(D1940=maxgameno+2,"blank row 2",IF(D1940=maxgameno+1,"blank row 1",INDEX(FixtureCode!$B$4:$AH$128,MATCH($C1940,FixtureCode!$B$4:$B$128,0),MATCH("G"&amp;D1940&amp;"-T1",FixtureCode!$B$4:$AH$4,0)))))</f>
        <v>-</v>
      </c>
      <c r="F1940" s="13" t="str">
        <f>IF(C1940="-","-",IF(D1940=maxgameno+2,"blank row 2",IF(D1940=maxgameno+1,"blank row 1",INDEX(FixtureCode!$B$4:$AH$128,MATCH($C1940,FixtureCode!$B$4:$B$128,0),MATCH("G"&amp;D1940&amp;"-T2",FixtureCode!$B$4:$AH$4,0)))))</f>
        <v>-</v>
      </c>
      <c r="G1940" s="12" t="str">
        <f>IF(C1940="-","-",IF(AND(ISNUMBER(Fixture!G1944),ISNUMBER(Fixture!I1944),Fixture!F1944&lt;&gt;"BYE",Fixture!J1944&lt;&gt;"BYE"),"Yes","-"))</f>
        <v>-</v>
      </c>
      <c r="H1940" s="9" t="str">
        <f>IF(G1940="-","-",IF(Fixture!G1944&gt;Fixture!I1944,Settings!$G$7,IF(Fixture!G1944=Fixture!I1944,Settings!$G$8,IF(Fixture!G1944&lt;Fixture!I1944,Settings!$G$9,"-"))))</f>
        <v>-</v>
      </c>
      <c r="I1940" s="13" t="str">
        <f>IF(G1940="-","-",IF(Fixture!I1944&gt;Fixture!G1944,Settings!$G$7,IF(Fixture!I1944=Fixture!G1944,Settings!$G$8,IF(Fixture!I1944&lt;Fixture!G1944,Settings!$G$9,"-"))))</f>
        <v>-</v>
      </c>
    </row>
    <row r="1941" spans="3:9" x14ac:dyDescent="0.25">
      <c r="C1941" s="12" t="str">
        <f t="shared" si="62"/>
        <v>-</v>
      </c>
      <c r="D1941" s="9" t="str">
        <f t="shared" si="63"/>
        <v>-</v>
      </c>
      <c r="E1941" s="9" t="str">
        <f>IF(C1941="-","-",IF(D1941=maxgameno+2,"blank row 2",IF(D1941=maxgameno+1,"blank row 1",INDEX(FixtureCode!$B$4:$AH$128,MATCH($C1941,FixtureCode!$B$4:$B$128,0),MATCH("G"&amp;D1941&amp;"-T1",FixtureCode!$B$4:$AH$4,0)))))</f>
        <v>-</v>
      </c>
      <c r="F1941" s="13" t="str">
        <f>IF(C1941="-","-",IF(D1941=maxgameno+2,"blank row 2",IF(D1941=maxgameno+1,"blank row 1",INDEX(FixtureCode!$B$4:$AH$128,MATCH($C1941,FixtureCode!$B$4:$B$128,0),MATCH("G"&amp;D1941&amp;"-T2",FixtureCode!$B$4:$AH$4,0)))))</f>
        <v>-</v>
      </c>
      <c r="G1941" s="12" t="str">
        <f>IF(C1941="-","-",IF(AND(ISNUMBER(Fixture!G1945),ISNUMBER(Fixture!I1945),Fixture!F1945&lt;&gt;"BYE",Fixture!J1945&lt;&gt;"BYE"),"Yes","-"))</f>
        <v>-</v>
      </c>
      <c r="H1941" s="9" t="str">
        <f>IF(G1941="-","-",IF(Fixture!G1945&gt;Fixture!I1945,Settings!$G$7,IF(Fixture!G1945=Fixture!I1945,Settings!$G$8,IF(Fixture!G1945&lt;Fixture!I1945,Settings!$G$9,"-"))))</f>
        <v>-</v>
      </c>
      <c r="I1941" s="13" t="str">
        <f>IF(G1941="-","-",IF(Fixture!I1945&gt;Fixture!G1945,Settings!$G$7,IF(Fixture!I1945=Fixture!G1945,Settings!$G$8,IF(Fixture!I1945&lt;Fixture!G1945,Settings!$G$9,"-"))))</f>
        <v>-</v>
      </c>
    </row>
    <row r="1942" spans="3:9" x14ac:dyDescent="0.25">
      <c r="C1942" s="12" t="str">
        <f t="shared" si="62"/>
        <v>-</v>
      </c>
      <c r="D1942" s="9" t="str">
        <f t="shared" si="63"/>
        <v>-</v>
      </c>
      <c r="E1942" s="9" t="str">
        <f>IF(C1942="-","-",IF(D1942=maxgameno+2,"blank row 2",IF(D1942=maxgameno+1,"blank row 1",INDEX(FixtureCode!$B$4:$AH$128,MATCH($C1942,FixtureCode!$B$4:$B$128,0),MATCH("G"&amp;D1942&amp;"-T1",FixtureCode!$B$4:$AH$4,0)))))</f>
        <v>-</v>
      </c>
      <c r="F1942" s="13" t="str">
        <f>IF(C1942="-","-",IF(D1942=maxgameno+2,"blank row 2",IF(D1942=maxgameno+1,"blank row 1",INDEX(FixtureCode!$B$4:$AH$128,MATCH($C1942,FixtureCode!$B$4:$B$128,0),MATCH("G"&amp;D1942&amp;"-T2",FixtureCode!$B$4:$AH$4,0)))))</f>
        <v>-</v>
      </c>
      <c r="G1942" s="12" t="str">
        <f>IF(C1942="-","-",IF(AND(ISNUMBER(Fixture!G1946),ISNUMBER(Fixture!I1946),Fixture!F1946&lt;&gt;"BYE",Fixture!J1946&lt;&gt;"BYE"),"Yes","-"))</f>
        <v>-</v>
      </c>
      <c r="H1942" s="9" t="str">
        <f>IF(G1942="-","-",IF(Fixture!G1946&gt;Fixture!I1946,Settings!$G$7,IF(Fixture!G1946=Fixture!I1946,Settings!$G$8,IF(Fixture!G1946&lt;Fixture!I1946,Settings!$G$9,"-"))))</f>
        <v>-</v>
      </c>
      <c r="I1942" s="13" t="str">
        <f>IF(G1942="-","-",IF(Fixture!I1946&gt;Fixture!G1946,Settings!$G$7,IF(Fixture!I1946=Fixture!G1946,Settings!$G$8,IF(Fixture!I1946&lt;Fixture!G1946,Settings!$G$9,"-"))))</f>
        <v>-</v>
      </c>
    </row>
    <row r="1943" spans="3:9" x14ac:dyDescent="0.25">
      <c r="C1943" s="12" t="str">
        <f t="shared" si="62"/>
        <v>-</v>
      </c>
      <c r="D1943" s="9" t="str">
        <f t="shared" si="63"/>
        <v>-</v>
      </c>
      <c r="E1943" s="9" t="str">
        <f>IF(C1943="-","-",IF(D1943=maxgameno+2,"blank row 2",IF(D1943=maxgameno+1,"blank row 1",INDEX(FixtureCode!$B$4:$AH$128,MATCH($C1943,FixtureCode!$B$4:$B$128,0),MATCH("G"&amp;D1943&amp;"-T1",FixtureCode!$B$4:$AH$4,0)))))</f>
        <v>-</v>
      </c>
      <c r="F1943" s="13" t="str">
        <f>IF(C1943="-","-",IF(D1943=maxgameno+2,"blank row 2",IF(D1943=maxgameno+1,"blank row 1",INDEX(FixtureCode!$B$4:$AH$128,MATCH($C1943,FixtureCode!$B$4:$B$128,0),MATCH("G"&amp;D1943&amp;"-T2",FixtureCode!$B$4:$AH$4,0)))))</f>
        <v>-</v>
      </c>
      <c r="G1943" s="12" t="str">
        <f>IF(C1943="-","-",IF(AND(ISNUMBER(Fixture!G1947),ISNUMBER(Fixture!I1947),Fixture!F1947&lt;&gt;"BYE",Fixture!J1947&lt;&gt;"BYE"),"Yes","-"))</f>
        <v>-</v>
      </c>
      <c r="H1943" s="9" t="str">
        <f>IF(G1943="-","-",IF(Fixture!G1947&gt;Fixture!I1947,Settings!$G$7,IF(Fixture!G1947=Fixture!I1947,Settings!$G$8,IF(Fixture!G1947&lt;Fixture!I1947,Settings!$G$9,"-"))))</f>
        <v>-</v>
      </c>
      <c r="I1943" s="13" t="str">
        <f>IF(G1943="-","-",IF(Fixture!I1947&gt;Fixture!G1947,Settings!$G$7,IF(Fixture!I1947=Fixture!G1947,Settings!$G$8,IF(Fixture!I1947&lt;Fixture!G1947,Settings!$G$9,"-"))))</f>
        <v>-</v>
      </c>
    </row>
    <row r="1944" spans="3:9" x14ac:dyDescent="0.25">
      <c r="C1944" s="12" t="str">
        <f t="shared" si="62"/>
        <v>-</v>
      </c>
      <c r="D1944" s="9" t="str">
        <f t="shared" si="63"/>
        <v>-</v>
      </c>
      <c r="E1944" s="9" t="str">
        <f>IF(C1944="-","-",IF(D1944=maxgameno+2,"blank row 2",IF(D1944=maxgameno+1,"blank row 1",INDEX(FixtureCode!$B$4:$AH$128,MATCH($C1944,FixtureCode!$B$4:$B$128,0),MATCH("G"&amp;D1944&amp;"-T1",FixtureCode!$B$4:$AH$4,0)))))</f>
        <v>-</v>
      </c>
      <c r="F1944" s="13" t="str">
        <f>IF(C1944="-","-",IF(D1944=maxgameno+2,"blank row 2",IF(D1944=maxgameno+1,"blank row 1",INDEX(FixtureCode!$B$4:$AH$128,MATCH($C1944,FixtureCode!$B$4:$B$128,0),MATCH("G"&amp;D1944&amp;"-T2",FixtureCode!$B$4:$AH$4,0)))))</f>
        <v>-</v>
      </c>
      <c r="G1944" s="12" t="str">
        <f>IF(C1944="-","-",IF(AND(ISNUMBER(Fixture!G1948),ISNUMBER(Fixture!I1948),Fixture!F1948&lt;&gt;"BYE",Fixture!J1948&lt;&gt;"BYE"),"Yes","-"))</f>
        <v>-</v>
      </c>
      <c r="H1944" s="9" t="str">
        <f>IF(G1944="-","-",IF(Fixture!G1948&gt;Fixture!I1948,Settings!$G$7,IF(Fixture!G1948=Fixture!I1948,Settings!$G$8,IF(Fixture!G1948&lt;Fixture!I1948,Settings!$G$9,"-"))))</f>
        <v>-</v>
      </c>
      <c r="I1944" s="13" t="str">
        <f>IF(G1944="-","-",IF(Fixture!I1948&gt;Fixture!G1948,Settings!$G$7,IF(Fixture!I1948=Fixture!G1948,Settings!$G$8,IF(Fixture!I1948&lt;Fixture!G1948,Settings!$G$9,"-"))))</f>
        <v>-</v>
      </c>
    </row>
    <row r="1945" spans="3:9" x14ac:dyDescent="0.25">
      <c r="C1945" s="12" t="str">
        <f t="shared" si="62"/>
        <v>-</v>
      </c>
      <c r="D1945" s="9" t="str">
        <f t="shared" si="63"/>
        <v>-</v>
      </c>
      <c r="E1945" s="9" t="str">
        <f>IF(C1945="-","-",IF(D1945=maxgameno+2,"blank row 2",IF(D1945=maxgameno+1,"blank row 1",INDEX(FixtureCode!$B$4:$AH$128,MATCH($C1945,FixtureCode!$B$4:$B$128,0),MATCH("G"&amp;D1945&amp;"-T1",FixtureCode!$B$4:$AH$4,0)))))</f>
        <v>-</v>
      </c>
      <c r="F1945" s="13" t="str">
        <f>IF(C1945="-","-",IF(D1945=maxgameno+2,"blank row 2",IF(D1945=maxgameno+1,"blank row 1",INDEX(FixtureCode!$B$4:$AH$128,MATCH($C1945,FixtureCode!$B$4:$B$128,0),MATCH("G"&amp;D1945&amp;"-T2",FixtureCode!$B$4:$AH$4,0)))))</f>
        <v>-</v>
      </c>
      <c r="G1945" s="12" t="str">
        <f>IF(C1945="-","-",IF(AND(ISNUMBER(Fixture!G1949),ISNUMBER(Fixture!I1949),Fixture!F1949&lt;&gt;"BYE",Fixture!J1949&lt;&gt;"BYE"),"Yes","-"))</f>
        <v>-</v>
      </c>
      <c r="H1945" s="9" t="str">
        <f>IF(G1945="-","-",IF(Fixture!G1949&gt;Fixture!I1949,Settings!$G$7,IF(Fixture!G1949=Fixture!I1949,Settings!$G$8,IF(Fixture!G1949&lt;Fixture!I1949,Settings!$G$9,"-"))))</f>
        <v>-</v>
      </c>
      <c r="I1945" s="13" t="str">
        <f>IF(G1945="-","-",IF(Fixture!I1949&gt;Fixture!G1949,Settings!$G$7,IF(Fixture!I1949=Fixture!G1949,Settings!$G$8,IF(Fixture!I1949&lt;Fixture!G1949,Settings!$G$9,"-"))))</f>
        <v>-</v>
      </c>
    </row>
    <row r="1946" spans="3:9" x14ac:dyDescent="0.25">
      <c r="C1946" s="12" t="str">
        <f t="shared" si="62"/>
        <v>-</v>
      </c>
      <c r="D1946" s="9" t="str">
        <f t="shared" si="63"/>
        <v>-</v>
      </c>
      <c r="E1946" s="9" t="str">
        <f>IF(C1946="-","-",IF(D1946=maxgameno+2,"blank row 2",IF(D1946=maxgameno+1,"blank row 1",INDEX(FixtureCode!$B$4:$AH$128,MATCH($C1946,FixtureCode!$B$4:$B$128,0),MATCH("G"&amp;D1946&amp;"-T1",FixtureCode!$B$4:$AH$4,0)))))</f>
        <v>-</v>
      </c>
      <c r="F1946" s="13" t="str">
        <f>IF(C1946="-","-",IF(D1946=maxgameno+2,"blank row 2",IF(D1946=maxgameno+1,"blank row 1",INDEX(FixtureCode!$B$4:$AH$128,MATCH($C1946,FixtureCode!$B$4:$B$128,0),MATCH("G"&amp;D1946&amp;"-T2",FixtureCode!$B$4:$AH$4,0)))))</f>
        <v>-</v>
      </c>
      <c r="G1946" s="12" t="str">
        <f>IF(C1946="-","-",IF(AND(ISNUMBER(Fixture!G1950),ISNUMBER(Fixture!I1950),Fixture!F1950&lt;&gt;"BYE",Fixture!J1950&lt;&gt;"BYE"),"Yes","-"))</f>
        <v>-</v>
      </c>
      <c r="H1946" s="9" t="str">
        <f>IF(G1946="-","-",IF(Fixture!G1950&gt;Fixture!I1950,Settings!$G$7,IF(Fixture!G1950=Fixture!I1950,Settings!$G$8,IF(Fixture!G1950&lt;Fixture!I1950,Settings!$G$9,"-"))))</f>
        <v>-</v>
      </c>
      <c r="I1946" s="13" t="str">
        <f>IF(G1946="-","-",IF(Fixture!I1950&gt;Fixture!G1950,Settings!$G$7,IF(Fixture!I1950=Fixture!G1950,Settings!$G$8,IF(Fixture!I1950&lt;Fixture!G1950,Settings!$G$9,"-"))))</f>
        <v>-</v>
      </c>
    </row>
    <row r="1947" spans="3:9" x14ac:dyDescent="0.25">
      <c r="C1947" s="12" t="str">
        <f t="shared" si="62"/>
        <v>-</v>
      </c>
      <c r="D1947" s="9" t="str">
        <f t="shared" si="63"/>
        <v>-</v>
      </c>
      <c r="E1947" s="9" t="str">
        <f>IF(C1947="-","-",IF(D1947=maxgameno+2,"blank row 2",IF(D1947=maxgameno+1,"blank row 1",INDEX(FixtureCode!$B$4:$AH$128,MATCH($C1947,FixtureCode!$B$4:$B$128,0),MATCH("G"&amp;D1947&amp;"-T1",FixtureCode!$B$4:$AH$4,0)))))</f>
        <v>-</v>
      </c>
      <c r="F1947" s="13" t="str">
        <f>IF(C1947="-","-",IF(D1947=maxgameno+2,"blank row 2",IF(D1947=maxgameno+1,"blank row 1",INDEX(FixtureCode!$B$4:$AH$128,MATCH($C1947,FixtureCode!$B$4:$B$128,0),MATCH("G"&amp;D1947&amp;"-T2",FixtureCode!$B$4:$AH$4,0)))))</f>
        <v>-</v>
      </c>
      <c r="G1947" s="12" t="str">
        <f>IF(C1947="-","-",IF(AND(ISNUMBER(Fixture!G1951),ISNUMBER(Fixture!I1951),Fixture!F1951&lt;&gt;"BYE",Fixture!J1951&lt;&gt;"BYE"),"Yes","-"))</f>
        <v>-</v>
      </c>
      <c r="H1947" s="9" t="str">
        <f>IF(G1947="-","-",IF(Fixture!G1951&gt;Fixture!I1951,Settings!$G$7,IF(Fixture!G1951=Fixture!I1951,Settings!$G$8,IF(Fixture!G1951&lt;Fixture!I1951,Settings!$G$9,"-"))))</f>
        <v>-</v>
      </c>
      <c r="I1947" s="13" t="str">
        <f>IF(G1947="-","-",IF(Fixture!I1951&gt;Fixture!G1951,Settings!$G$7,IF(Fixture!I1951=Fixture!G1951,Settings!$G$8,IF(Fixture!I1951&lt;Fixture!G1951,Settings!$G$9,"-"))))</f>
        <v>-</v>
      </c>
    </row>
    <row r="1948" spans="3:9" x14ac:dyDescent="0.25">
      <c r="C1948" s="12" t="str">
        <f t="shared" si="62"/>
        <v>-</v>
      </c>
      <c r="D1948" s="9" t="str">
        <f t="shared" si="63"/>
        <v>-</v>
      </c>
      <c r="E1948" s="9" t="str">
        <f>IF(C1948="-","-",IF(D1948=maxgameno+2,"blank row 2",IF(D1948=maxgameno+1,"blank row 1",INDEX(FixtureCode!$B$4:$AH$128,MATCH($C1948,FixtureCode!$B$4:$B$128,0),MATCH("G"&amp;D1948&amp;"-T1",FixtureCode!$B$4:$AH$4,0)))))</f>
        <v>-</v>
      </c>
      <c r="F1948" s="13" t="str">
        <f>IF(C1948="-","-",IF(D1948=maxgameno+2,"blank row 2",IF(D1948=maxgameno+1,"blank row 1",INDEX(FixtureCode!$B$4:$AH$128,MATCH($C1948,FixtureCode!$B$4:$B$128,0),MATCH("G"&amp;D1948&amp;"-T2",FixtureCode!$B$4:$AH$4,0)))))</f>
        <v>-</v>
      </c>
      <c r="G1948" s="12" t="str">
        <f>IF(C1948="-","-",IF(AND(ISNUMBER(Fixture!G1952),ISNUMBER(Fixture!I1952),Fixture!F1952&lt;&gt;"BYE",Fixture!J1952&lt;&gt;"BYE"),"Yes","-"))</f>
        <v>-</v>
      </c>
      <c r="H1948" s="9" t="str">
        <f>IF(G1948="-","-",IF(Fixture!G1952&gt;Fixture!I1952,Settings!$G$7,IF(Fixture!G1952=Fixture!I1952,Settings!$G$8,IF(Fixture!G1952&lt;Fixture!I1952,Settings!$G$9,"-"))))</f>
        <v>-</v>
      </c>
      <c r="I1948" s="13" t="str">
        <f>IF(G1948="-","-",IF(Fixture!I1952&gt;Fixture!G1952,Settings!$G$7,IF(Fixture!I1952=Fixture!G1952,Settings!$G$8,IF(Fixture!I1952&lt;Fixture!G1952,Settings!$G$9,"-"))))</f>
        <v>-</v>
      </c>
    </row>
    <row r="1949" spans="3:9" x14ac:dyDescent="0.25">
      <c r="C1949" s="12" t="str">
        <f t="shared" si="62"/>
        <v>-</v>
      </c>
      <c r="D1949" s="9" t="str">
        <f t="shared" si="63"/>
        <v>-</v>
      </c>
      <c r="E1949" s="9" t="str">
        <f>IF(C1949="-","-",IF(D1949=maxgameno+2,"blank row 2",IF(D1949=maxgameno+1,"blank row 1",INDEX(FixtureCode!$B$4:$AH$128,MATCH($C1949,FixtureCode!$B$4:$B$128,0),MATCH("G"&amp;D1949&amp;"-T1",FixtureCode!$B$4:$AH$4,0)))))</f>
        <v>-</v>
      </c>
      <c r="F1949" s="13" t="str">
        <f>IF(C1949="-","-",IF(D1949=maxgameno+2,"blank row 2",IF(D1949=maxgameno+1,"blank row 1",INDEX(FixtureCode!$B$4:$AH$128,MATCH($C1949,FixtureCode!$B$4:$B$128,0),MATCH("G"&amp;D1949&amp;"-T2",FixtureCode!$B$4:$AH$4,0)))))</f>
        <v>-</v>
      </c>
      <c r="G1949" s="12" t="str">
        <f>IF(C1949="-","-",IF(AND(ISNUMBER(Fixture!G1953),ISNUMBER(Fixture!I1953),Fixture!F1953&lt;&gt;"BYE",Fixture!J1953&lt;&gt;"BYE"),"Yes","-"))</f>
        <v>-</v>
      </c>
      <c r="H1949" s="9" t="str">
        <f>IF(G1949="-","-",IF(Fixture!G1953&gt;Fixture!I1953,Settings!$G$7,IF(Fixture!G1953=Fixture!I1953,Settings!$G$8,IF(Fixture!G1953&lt;Fixture!I1953,Settings!$G$9,"-"))))</f>
        <v>-</v>
      </c>
      <c r="I1949" s="13" t="str">
        <f>IF(G1949="-","-",IF(Fixture!I1953&gt;Fixture!G1953,Settings!$G$7,IF(Fixture!I1953=Fixture!G1953,Settings!$G$8,IF(Fixture!I1953&lt;Fixture!G1953,Settings!$G$9,"-"))))</f>
        <v>-</v>
      </c>
    </row>
    <row r="1950" spans="3:9" x14ac:dyDescent="0.25">
      <c r="C1950" s="12" t="str">
        <f t="shared" si="62"/>
        <v>-</v>
      </c>
      <c r="D1950" s="9" t="str">
        <f t="shared" si="63"/>
        <v>-</v>
      </c>
      <c r="E1950" s="9" t="str">
        <f>IF(C1950="-","-",IF(D1950=maxgameno+2,"blank row 2",IF(D1950=maxgameno+1,"blank row 1",INDEX(FixtureCode!$B$4:$AH$128,MATCH($C1950,FixtureCode!$B$4:$B$128,0),MATCH("G"&amp;D1950&amp;"-T1",FixtureCode!$B$4:$AH$4,0)))))</f>
        <v>-</v>
      </c>
      <c r="F1950" s="13" t="str">
        <f>IF(C1950="-","-",IF(D1950=maxgameno+2,"blank row 2",IF(D1950=maxgameno+1,"blank row 1",INDEX(FixtureCode!$B$4:$AH$128,MATCH($C1950,FixtureCode!$B$4:$B$128,0),MATCH("G"&amp;D1950&amp;"-T2",FixtureCode!$B$4:$AH$4,0)))))</f>
        <v>-</v>
      </c>
      <c r="G1950" s="12" t="str">
        <f>IF(C1950="-","-",IF(AND(ISNUMBER(Fixture!G1954),ISNUMBER(Fixture!I1954),Fixture!F1954&lt;&gt;"BYE",Fixture!J1954&lt;&gt;"BYE"),"Yes","-"))</f>
        <v>-</v>
      </c>
      <c r="H1950" s="9" t="str">
        <f>IF(G1950="-","-",IF(Fixture!G1954&gt;Fixture!I1954,Settings!$G$7,IF(Fixture!G1954=Fixture!I1954,Settings!$G$8,IF(Fixture!G1954&lt;Fixture!I1954,Settings!$G$9,"-"))))</f>
        <v>-</v>
      </c>
      <c r="I1950" s="13" t="str">
        <f>IF(G1950="-","-",IF(Fixture!I1954&gt;Fixture!G1954,Settings!$G$7,IF(Fixture!I1954=Fixture!G1954,Settings!$G$8,IF(Fixture!I1954&lt;Fixture!G1954,Settings!$G$9,"-"))))</f>
        <v>-</v>
      </c>
    </row>
    <row r="1951" spans="3:9" x14ac:dyDescent="0.25">
      <c r="C1951" s="12" t="str">
        <f t="shared" si="62"/>
        <v>-</v>
      </c>
      <c r="D1951" s="9" t="str">
        <f t="shared" si="63"/>
        <v>-</v>
      </c>
      <c r="E1951" s="9" t="str">
        <f>IF(C1951="-","-",IF(D1951=maxgameno+2,"blank row 2",IF(D1951=maxgameno+1,"blank row 1",INDEX(FixtureCode!$B$4:$AH$128,MATCH($C1951,FixtureCode!$B$4:$B$128,0),MATCH("G"&amp;D1951&amp;"-T1",FixtureCode!$B$4:$AH$4,0)))))</f>
        <v>-</v>
      </c>
      <c r="F1951" s="13" t="str">
        <f>IF(C1951="-","-",IF(D1951=maxgameno+2,"blank row 2",IF(D1951=maxgameno+1,"blank row 1",INDEX(FixtureCode!$B$4:$AH$128,MATCH($C1951,FixtureCode!$B$4:$B$128,0),MATCH("G"&amp;D1951&amp;"-T2",FixtureCode!$B$4:$AH$4,0)))))</f>
        <v>-</v>
      </c>
      <c r="G1951" s="12" t="str">
        <f>IF(C1951="-","-",IF(AND(ISNUMBER(Fixture!G1955),ISNUMBER(Fixture!I1955),Fixture!F1955&lt;&gt;"BYE",Fixture!J1955&lt;&gt;"BYE"),"Yes","-"))</f>
        <v>-</v>
      </c>
      <c r="H1951" s="9" t="str">
        <f>IF(G1951="-","-",IF(Fixture!G1955&gt;Fixture!I1955,Settings!$G$7,IF(Fixture!G1955=Fixture!I1955,Settings!$G$8,IF(Fixture!G1955&lt;Fixture!I1955,Settings!$G$9,"-"))))</f>
        <v>-</v>
      </c>
      <c r="I1951" s="13" t="str">
        <f>IF(G1951="-","-",IF(Fixture!I1955&gt;Fixture!G1955,Settings!$G$7,IF(Fixture!I1955=Fixture!G1955,Settings!$G$8,IF(Fixture!I1955&lt;Fixture!G1955,Settings!$G$9,"-"))))</f>
        <v>-</v>
      </c>
    </row>
    <row r="1952" spans="3:9" x14ac:dyDescent="0.25">
      <c r="C1952" s="12" t="str">
        <f t="shared" si="62"/>
        <v>-</v>
      </c>
      <c r="D1952" s="9" t="str">
        <f t="shared" si="63"/>
        <v>-</v>
      </c>
      <c r="E1952" s="9" t="str">
        <f>IF(C1952="-","-",IF(D1952=maxgameno+2,"blank row 2",IF(D1952=maxgameno+1,"blank row 1",INDEX(FixtureCode!$B$4:$AH$128,MATCH($C1952,FixtureCode!$B$4:$B$128,0),MATCH("G"&amp;D1952&amp;"-T1",FixtureCode!$B$4:$AH$4,0)))))</f>
        <v>-</v>
      </c>
      <c r="F1952" s="13" t="str">
        <f>IF(C1952="-","-",IF(D1952=maxgameno+2,"blank row 2",IF(D1952=maxgameno+1,"blank row 1",INDEX(FixtureCode!$B$4:$AH$128,MATCH($C1952,FixtureCode!$B$4:$B$128,0),MATCH("G"&amp;D1952&amp;"-T2",FixtureCode!$B$4:$AH$4,0)))))</f>
        <v>-</v>
      </c>
      <c r="G1952" s="12" t="str">
        <f>IF(C1952="-","-",IF(AND(ISNUMBER(Fixture!G1956),ISNUMBER(Fixture!I1956),Fixture!F1956&lt;&gt;"BYE",Fixture!J1956&lt;&gt;"BYE"),"Yes","-"))</f>
        <v>-</v>
      </c>
      <c r="H1952" s="9" t="str">
        <f>IF(G1952="-","-",IF(Fixture!G1956&gt;Fixture!I1956,Settings!$G$7,IF(Fixture!G1956=Fixture!I1956,Settings!$G$8,IF(Fixture!G1956&lt;Fixture!I1956,Settings!$G$9,"-"))))</f>
        <v>-</v>
      </c>
      <c r="I1952" s="13" t="str">
        <f>IF(G1952="-","-",IF(Fixture!I1956&gt;Fixture!G1956,Settings!$G$7,IF(Fixture!I1956=Fixture!G1956,Settings!$G$8,IF(Fixture!I1956&lt;Fixture!G1956,Settings!$G$9,"-"))))</f>
        <v>-</v>
      </c>
    </row>
    <row r="1953" spans="3:9" x14ac:dyDescent="0.25">
      <c r="C1953" s="12" t="str">
        <f t="shared" si="62"/>
        <v>-</v>
      </c>
      <c r="D1953" s="9" t="str">
        <f t="shared" si="63"/>
        <v>-</v>
      </c>
      <c r="E1953" s="9" t="str">
        <f>IF(C1953="-","-",IF(D1953=maxgameno+2,"blank row 2",IF(D1953=maxgameno+1,"blank row 1",INDEX(FixtureCode!$B$4:$AH$128,MATCH($C1953,FixtureCode!$B$4:$B$128,0),MATCH("G"&amp;D1953&amp;"-T1",FixtureCode!$B$4:$AH$4,0)))))</f>
        <v>-</v>
      </c>
      <c r="F1953" s="13" t="str">
        <f>IF(C1953="-","-",IF(D1953=maxgameno+2,"blank row 2",IF(D1953=maxgameno+1,"blank row 1",INDEX(FixtureCode!$B$4:$AH$128,MATCH($C1953,FixtureCode!$B$4:$B$128,0),MATCH("G"&amp;D1953&amp;"-T2",FixtureCode!$B$4:$AH$4,0)))))</f>
        <v>-</v>
      </c>
      <c r="G1953" s="12" t="str">
        <f>IF(C1953="-","-",IF(AND(ISNUMBER(Fixture!G1957),ISNUMBER(Fixture!I1957),Fixture!F1957&lt;&gt;"BYE",Fixture!J1957&lt;&gt;"BYE"),"Yes","-"))</f>
        <v>-</v>
      </c>
      <c r="H1953" s="9" t="str">
        <f>IF(G1953="-","-",IF(Fixture!G1957&gt;Fixture!I1957,Settings!$G$7,IF(Fixture!G1957=Fixture!I1957,Settings!$G$8,IF(Fixture!G1957&lt;Fixture!I1957,Settings!$G$9,"-"))))</f>
        <v>-</v>
      </c>
      <c r="I1953" s="13" t="str">
        <f>IF(G1953="-","-",IF(Fixture!I1957&gt;Fixture!G1957,Settings!$G$7,IF(Fixture!I1957=Fixture!G1957,Settings!$G$8,IF(Fixture!I1957&lt;Fixture!G1957,Settings!$G$9,"-"))))</f>
        <v>-</v>
      </c>
    </row>
    <row r="1954" spans="3:9" x14ac:dyDescent="0.25">
      <c r="C1954" s="12" t="str">
        <f t="shared" si="62"/>
        <v>-</v>
      </c>
      <c r="D1954" s="9" t="str">
        <f t="shared" si="63"/>
        <v>-</v>
      </c>
      <c r="E1954" s="9" t="str">
        <f>IF(C1954="-","-",IF(D1954=maxgameno+2,"blank row 2",IF(D1954=maxgameno+1,"blank row 1",INDEX(FixtureCode!$B$4:$AH$128,MATCH($C1954,FixtureCode!$B$4:$B$128,0),MATCH("G"&amp;D1954&amp;"-T1",FixtureCode!$B$4:$AH$4,0)))))</f>
        <v>-</v>
      </c>
      <c r="F1954" s="13" t="str">
        <f>IF(C1954="-","-",IF(D1954=maxgameno+2,"blank row 2",IF(D1954=maxgameno+1,"blank row 1",INDEX(FixtureCode!$B$4:$AH$128,MATCH($C1954,FixtureCode!$B$4:$B$128,0),MATCH("G"&amp;D1954&amp;"-T2",FixtureCode!$B$4:$AH$4,0)))))</f>
        <v>-</v>
      </c>
      <c r="G1954" s="12" t="str">
        <f>IF(C1954="-","-",IF(AND(ISNUMBER(Fixture!G1958),ISNUMBER(Fixture!I1958),Fixture!F1958&lt;&gt;"BYE",Fixture!J1958&lt;&gt;"BYE"),"Yes","-"))</f>
        <v>-</v>
      </c>
      <c r="H1954" s="9" t="str">
        <f>IF(G1954="-","-",IF(Fixture!G1958&gt;Fixture!I1958,Settings!$G$7,IF(Fixture!G1958=Fixture!I1958,Settings!$G$8,IF(Fixture!G1958&lt;Fixture!I1958,Settings!$G$9,"-"))))</f>
        <v>-</v>
      </c>
      <c r="I1954" s="13" t="str">
        <f>IF(G1954="-","-",IF(Fixture!I1958&gt;Fixture!G1958,Settings!$G$7,IF(Fixture!I1958=Fixture!G1958,Settings!$G$8,IF(Fixture!I1958&lt;Fixture!G1958,Settings!$G$9,"-"))))</f>
        <v>-</v>
      </c>
    </row>
    <row r="1955" spans="3:9" x14ac:dyDescent="0.25">
      <c r="C1955" s="12" t="str">
        <f t="shared" si="62"/>
        <v>-</v>
      </c>
      <c r="D1955" s="9" t="str">
        <f t="shared" si="63"/>
        <v>-</v>
      </c>
      <c r="E1955" s="9" t="str">
        <f>IF(C1955="-","-",IF(D1955=maxgameno+2,"blank row 2",IF(D1955=maxgameno+1,"blank row 1",INDEX(FixtureCode!$B$4:$AH$128,MATCH($C1955,FixtureCode!$B$4:$B$128,0),MATCH("G"&amp;D1955&amp;"-T1",FixtureCode!$B$4:$AH$4,0)))))</f>
        <v>-</v>
      </c>
      <c r="F1955" s="13" t="str">
        <f>IF(C1955="-","-",IF(D1955=maxgameno+2,"blank row 2",IF(D1955=maxgameno+1,"blank row 1",INDEX(FixtureCode!$B$4:$AH$128,MATCH($C1955,FixtureCode!$B$4:$B$128,0),MATCH("G"&amp;D1955&amp;"-T2",FixtureCode!$B$4:$AH$4,0)))))</f>
        <v>-</v>
      </c>
      <c r="G1955" s="12" t="str">
        <f>IF(C1955="-","-",IF(AND(ISNUMBER(Fixture!G1959),ISNUMBER(Fixture!I1959),Fixture!F1959&lt;&gt;"BYE",Fixture!J1959&lt;&gt;"BYE"),"Yes","-"))</f>
        <v>-</v>
      </c>
      <c r="H1955" s="9" t="str">
        <f>IF(G1955="-","-",IF(Fixture!G1959&gt;Fixture!I1959,Settings!$G$7,IF(Fixture!G1959=Fixture!I1959,Settings!$G$8,IF(Fixture!G1959&lt;Fixture!I1959,Settings!$G$9,"-"))))</f>
        <v>-</v>
      </c>
      <c r="I1955" s="13" t="str">
        <f>IF(G1955="-","-",IF(Fixture!I1959&gt;Fixture!G1959,Settings!$G$7,IF(Fixture!I1959=Fixture!G1959,Settings!$G$8,IF(Fixture!I1959&lt;Fixture!G1959,Settings!$G$9,"-"))))</f>
        <v>-</v>
      </c>
    </row>
    <row r="1956" spans="3:9" x14ac:dyDescent="0.25">
      <c r="C1956" s="12" t="str">
        <f t="shared" si="62"/>
        <v>-</v>
      </c>
      <c r="D1956" s="9" t="str">
        <f t="shared" si="63"/>
        <v>-</v>
      </c>
      <c r="E1956" s="9" t="str">
        <f>IF(C1956="-","-",IF(D1956=maxgameno+2,"blank row 2",IF(D1956=maxgameno+1,"blank row 1",INDEX(FixtureCode!$B$4:$AH$128,MATCH($C1956,FixtureCode!$B$4:$B$128,0),MATCH("G"&amp;D1956&amp;"-T1",FixtureCode!$B$4:$AH$4,0)))))</f>
        <v>-</v>
      </c>
      <c r="F1956" s="13" t="str">
        <f>IF(C1956="-","-",IF(D1956=maxgameno+2,"blank row 2",IF(D1956=maxgameno+1,"blank row 1",INDEX(FixtureCode!$B$4:$AH$128,MATCH($C1956,FixtureCode!$B$4:$B$128,0),MATCH("G"&amp;D1956&amp;"-T2",FixtureCode!$B$4:$AH$4,0)))))</f>
        <v>-</v>
      </c>
      <c r="G1956" s="12" t="str">
        <f>IF(C1956="-","-",IF(AND(ISNUMBER(Fixture!G1960),ISNUMBER(Fixture!I1960),Fixture!F1960&lt;&gt;"BYE",Fixture!J1960&lt;&gt;"BYE"),"Yes","-"))</f>
        <v>-</v>
      </c>
      <c r="H1956" s="9" t="str">
        <f>IF(G1956="-","-",IF(Fixture!G1960&gt;Fixture!I1960,Settings!$G$7,IF(Fixture!G1960=Fixture!I1960,Settings!$G$8,IF(Fixture!G1960&lt;Fixture!I1960,Settings!$G$9,"-"))))</f>
        <v>-</v>
      </c>
      <c r="I1956" s="13" t="str">
        <f>IF(G1956="-","-",IF(Fixture!I1960&gt;Fixture!G1960,Settings!$G$7,IF(Fixture!I1960=Fixture!G1960,Settings!$G$8,IF(Fixture!I1960&lt;Fixture!G1960,Settings!$G$9,"-"))))</f>
        <v>-</v>
      </c>
    </row>
    <row r="1957" spans="3:9" x14ac:dyDescent="0.25">
      <c r="C1957" s="12" t="str">
        <f t="shared" si="62"/>
        <v>-</v>
      </c>
      <c r="D1957" s="9" t="str">
        <f t="shared" si="63"/>
        <v>-</v>
      </c>
      <c r="E1957" s="9" t="str">
        <f>IF(C1957="-","-",IF(D1957=maxgameno+2,"blank row 2",IF(D1957=maxgameno+1,"blank row 1",INDEX(FixtureCode!$B$4:$AH$128,MATCH($C1957,FixtureCode!$B$4:$B$128,0),MATCH("G"&amp;D1957&amp;"-T1",FixtureCode!$B$4:$AH$4,0)))))</f>
        <v>-</v>
      </c>
      <c r="F1957" s="13" t="str">
        <f>IF(C1957="-","-",IF(D1957=maxgameno+2,"blank row 2",IF(D1957=maxgameno+1,"blank row 1",INDEX(FixtureCode!$B$4:$AH$128,MATCH($C1957,FixtureCode!$B$4:$B$128,0),MATCH("G"&amp;D1957&amp;"-T2",FixtureCode!$B$4:$AH$4,0)))))</f>
        <v>-</v>
      </c>
      <c r="G1957" s="12" t="str">
        <f>IF(C1957="-","-",IF(AND(ISNUMBER(Fixture!G1961),ISNUMBER(Fixture!I1961),Fixture!F1961&lt;&gt;"BYE",Fixture!J1961&lt;&gt;"BYE"),"Yes","-"))</f>
        <v>-</v>
      </c>
      <c r="H1957" s="9" t="str">
        <f>IF(G1957="-","-",IF(Fixture!G1961&gt;Fixture!I1961,Settings!$G$7,IF(Fixture!G1961=Fixture!I1961,Settings!$G$8,IF(Fixture!G1961&lt;Fixture!I1961,Settings!$G$9,"-"))))</f>
        <v>-</v>
      </c>
      <c r="I1957" s="13" t="str">
        <f>IF(G1957="-","-",IF(Fixture!I1961&gt;Fixture!G1961,Settings!$G$7,IF(Fixture!I1961=Fixture!G1961,Settings!$G$8,IF(Fixture!I1961&lt;Fixture!G1961,Settings!$G$9,"-"))))</f>
        <v>-</v>
      </c>
    </row>
    <row r="1958" spans="3:9" x14ac:dyDescent="0.25">
      <c r="C1958" s="12" t="str">
        <f t="shared" si="62"/>
        <v>-</v>
      </c>
      <c r="D1958" s="9" t="str">
        <f t="shared" si="63"/>
        <v>-</v>
      </c>
      <c r="E1958" s="9" t="str">
        <f>IF(C1958="-","-",IF(D1958=maxgameno+2,"blank row 2",IF(D1958=maxgameno+1,"blank row 1",INDEX(FixtureCode!$B$4:$AH$128,MATCH($C1958,FixtureCode!$B$4:$B$128,0),MATCH("G"&amp;D1958&amp;"-T1",FixtureCode!$B$4:$AH$4,0)))))</f>
        <v>-</v>
      </c>
      <c r="F1958" s="13" t="str">
        <f>IF(C1958="-","-",IF(D1958=maxgameno+2,"blank row 2",IF(D1958=maxgameno+1,"blank row 1",INDEX(FixtureCode!$B$4:$AH$128,MATCH($C1958,FixtureCode!$B$4:$B$128,0),MATCH("G"&amp;D1958&amp;"-T2",FixtureCode!$B$4:$AH$4,0)))))</f>
        <v>-</v>
      </c>
      <c r="G1958" s="12" t="str">
        <f>IF(C1958="-","-",IF(AND(ISNUMBER(Fixture!G1962),ISNUMBER(Fixture!I1962),Fixture!F1962&lt;&gt;"BYE",Fixture!J1962&lt;&gt;"BYE"),"Yes","-"))</f>
        <v>-</v>
      </c>
      <c r="H1958" s="9" t="str">
        <f>IF(G1958="-","-",IF(Fixture!G1962&gt;Fixture!I1962,Settings!$G$7,IF(Fixture!G1962=Fixture!I1962,Settings!$G$8,IF(Fixture!G1962&lt;Fixture!I1962,Settings!$G$9,"-"))))</f>
        <v>-</v>
      </c>
      <c r="I1958" s="13" t="str">
        <f>IF(G1958="-","-",IF(Fixture!I1962&gt;Fixture!G1962,Settings!$G$7,IF(Fixture!I1962=Fixture!G1962,Settings!$G$8,IF(Fixture!I1962&lt;Fixture!G1962,Settings!$G$9,"-"))))</f>
        <v>-</v>
      </c>
    </row>
    <row r="1959" spans="3:9" x14ac:dyDescent="0.25">
      <c r="C1959" s="12" t="str">
        <f t="shared" si="62"/>
        <v>-</v>
      </c>
      <c r="D1959" s="9" t="str">
        <f t="shared" si="63"/>
        <v>-</v>
      </c>
      <c r="E1959" s="9" t="str">
        <f>IF(C1959="-","-",IF(D1959=maxgameno+2,"blank row 2",IF(D1959=maxgameno+1,"blank row 1",INDEX(FixtureCode!$B$4:$AH$128,MATCH($C1959,FixtureCode!$B$4:$B$128,0),MATCH("G"&amp;D1959&amp;"-T1",FixtureCode!$B$4:$AH$4,0)))))</f>
        <v>-</v>
      </c>
      <c r="F1959" s="13" t="str">
        <f>IF(C1959="-","-",IF(D1959=maxgameno+2,"blank row 2",IF(D1959=maxgameno+1,"blank row 1",INDEX(FixtureCode!$B$4:$AH$128,MATCH($C1959,FixtureCode!$B$4:$B$128,0),MATCH("G"&amp;D1959&amp;"-T2",FixtureCode!$B$4:$AH$4,0)))))</f>
        <v>-</v>
      </c>
      <c r="G1959" s="12" t="str">
        <f>IF(C1959="-","-",IF(AND(ISNUMBER(Fixture!G1963),ISNUMBER(Fixture!I1963),Fixture!F1963&lt;&gt;"BYE",Fixture!J1963&lt;&gt;"BYE"),"Yes","-"))</f>
        <v>-</v>
      </c>
      <c r="H1959" s="9" t="str">
        <f>IF(G1959="-","-",IF(Fixture!G1963&gt;Fixture!I1963,Settings!$G$7,IF(Fixture!G1963=Fixture!I1963,Settings!$G$8,IF(Fixture!G1963&lt;Fixture!I1963,Settings!$G$9,"-"))))</f>
        <v>-</v>
      </c>
      <c r="I1959" s="13" t="str">
        <f>IF(G1959="-","-",IF(Fixture!I1963&gt;Fixture!G1963,Settings!$G$7,IF(Fixture!I1963=Fixture!G1963,Settings!$G$8,IF(Fixture!I1963&lt;Fixture!G1963,Settings!$G$9,"-"))))</f>
        <v>-</v>
      </c>
    </row>
    <row r="1960" spans="3:9" x14ac:dyDescent="0.25">
      <c r="C1960" s="12" t="str">
        <f t="shared" si="62"/>
        <v>-</v>
      </c>
      <c r="D1960" s="9" t="str">
        <f t="shared" si="63"/>
        <v>-</v>
      </c>
      <c r="E1960" s="9" t="str">
        <f>IF(C1960="-","-",IF(D1960=maxgameno+2,"blank row 2",IF(D1960=maxgameno+1,"blank row 1",INDEX(FixtureCode!$B$4:$AH$128,MATCH($C1960,FixtureCode!$B$4:$B$128,0),MATCH("G"&amp;D1960&amp;"-T1",FixtureCode!$B$4:$AH$4,0)))))</f>
        <v>-</v>
      </c>
      <c r="F1960" s="13" t="str">
        <f>IF(C1960="-","-",IF(D1960=maxgameno+2,"blank row 2",IF(D1960=maxgameno+1,"blank row 1",INDEX(FixtureCode!$B$4:$AH$128,MATCH($C1960,FixtureCode!$B$4:$B$128,0),MATCH("G"&amp;D1960&amp;"-T2",FixtureCode!$B$4:$AH$4,0)))))</f>
        <v>-</v>
      </c>
      <c r="G1960" s="12" t="str">
        <f>IF(C1960="-","-",IF(AND(ISNUMBER(Fixture!G1964),ISNUMBER(Fixture!I1964),Fixture!F1964&lt;&gt;"BYE",Fixture!J1964&lt;&gt;"BYE"),"Yes","-"))</f>
        <v>-</v>
      </c>
      <c r="H1960" s="9" t="str">
        <f>IF(G1960="-","-",IF(Fixture!G1964&gt;Fixture!I1964,Settings!$G$7,IF(Fixture!G1964=Fixture!I1964,Settings!$G$8,IF(Fixture!G1964&lt;Fixture!I1964,Settings!$G$9,"-"))))</f>
        <v>-</v>
      </c>
      <c r="I1960" s="13" t="str">
        <f>IF(G1960="-","-",IF(Fixture!I1964&gt;Fixture!G1964,Settings!$G$7,IF(Fixture!I1964=Fixture!G1964,Settings!$G$8,IF(Fixture!I1964&lt;Fixture!G1964,Settings!$G$9,"-"))))</f>
        <v>-</v>
      </c>
    </row>
    <row r="1961" spans="3:9" x14ac:dyDescent="0.25">
      <c r="C1961" s="12" t="str">
        <f t="shared" si="62"/>
        <v>-</v>
      </c>
      <c r="D1961" s="9" t="str">
        <f t="shared" si="63"/>
        <v>-</v>
      </c>
      <c r="E1961" s="9" t="str">
        <f>IF(C1961="-","-",IF(D1961=maxgameno+2,"blank row 2",IF(D1961=maxgameno+1,"blank row 1",INDEX(FixtureCode!$B$4:$AH$128,MATCH($C1961,FixtureCode!$B$4:$B$128,0),MATCH("G"&amp;D1961&amp;"-T1",FixtureCode!$B$4:$AH$4,0)))))</f>
        <v>-</v>
      </c>
      <c r="F1961" s="13" t="str">
        <f>IF(C1961="-","-",IF(D1961=maxgameno+2,"blank row 2",IF(D1961=maxgameno+1,"blank row 1",INDEX(FixtureCode!$B$4:$AH$128,MATCH($C1961,FixtureCode!$B$4:$B$128,0),MATCH("G"&amp;D1961&amp;"-T2",FixtureCode!$B$4:$AH$4,0)))))</f>
        <v>-</v>
      </c>
      <c r="G1961" s="12" t="str">
        <f>IF(C1961="-","-",IF(AND(ISNUMBER(Fixture!G1965),ISNUMBER(Fixture!I1965),Fixture!F1965&lt;&gt;"BYE",Fixture!J1965&lt;&gt;"BYE"),"Yes","-"))</f>
        <v>-</v>
      </c>
      <c r="H1961" s="9" t="str">
        <f>IF(G1961="-","-",IF(Fixture!G1965&gt;Fixture!I1965,Settings!$G$7,IF(Fixture!G1965=Fixture!I1965,Settings!$G$8,IF(Fixture!G1965&lt;Fixture!I1965,Settings!$G$9,"-"))))</f>
        <v>-</v>
      </c>
      <c r="I1961" s="13" t="str">
        <f>IF(G1961="-","-",IF(Fixture!I1965&gt;Fixture!G1965,Settings!$G$7,IF(Fixture!I1965=Fixture!G1965,Settings!$G$8,IF(Fixture!I1965&lt;Fixture!G1965,Settings!$G$9,"-"))))</f>
        <v>-</v>
      </c>
    </row>
    <row r="1962" spans="3:9" x14ac:dyDescent="0.25">
      <c r="C1962" s="12" t="str">
        <f t="shared" si="62"/>
        <v>-</v>
      </c>
      <c r="D1962" s="9" t="str">
        <f t="shared" si="63"/>
        <v>-</v>
      </c>
      <c r="E1962" s="9" t="str">
        <f>IF(C1962="-","-",IF(D1962=maxgameno+2,"blank row 2",IF(D1962=maxgameno+1,"blank row 1",INDEX(FixtureCode!$B$4:$AH$128,MATCH($C1962,FixtureCode!$B$4:$B$128,0),MATCH("G"&amp;D1962&amp;"-T1",FixtureCode!$B$4:$AH$4,0)))))</f>
        <v>-</v>
      </c>
      <c r="F1962" s="13" t="str">
        <f>IF(C1962="-","-",IF(D1962=maxgameno+2,"blank row 2",IF(D1962=maxgameno+1,"blank row 1",INDEX(FixtureCode!$B$4:$AH$128,MATCH($C1962,FixtureCode!$B$4:$B$128,0),MATCH("G"&amp;D1962&amp;"-T2",FixtureCode!$B$4:$AH$4,0)))))</f>
        <v>-</v>
      </c>
      <c r="G1962" s="12" t="str">
        <f>IF(C1962="-","-",IF(AND(ISNUMBER(Fixture!G1966),ISNUMBER(Fixture!I1966),Fixture!F1966&lt;&gt;"BYE",Fixture!J1966&lt;&gt;"BYE"),"Yes","-"))</f>
        <v>-</v>
      </c>
      <c r="H1962" s="9" t="str">
        <f>IF(G1962="-","-",IF(Fixture!G1966&gt;Fixture!I1966,Settings!$G$7,IF(Fixture!G1966=Fixture!I1966,Settings!$G$8,IF(Fixture!G1966&lt;Fixture!I1966,Settings!$G$9,"-"))))</f>
        <v>-</v>
      </c>
      <c r="I1962" s="13" t="str">
        <f>IF(G1962="-","-",IF(Fixture!I1966&gt;Fixture!G1966,Settings!$G$7,IF(Fixture!I1966=Fixture!G1966,Settings!$G$8,IF(Fixture!I1966&lt;Fixture!G1966,Settings!$G$9,"-"))))</f>
        <v>-</v>
      </c>
    </row>
    <row r="1963" spans="3:9" x14ac:dyDescent="0.25">
      <c r="C1963" s="12" t="str">
        <f t="shared" si="62"/>
        <v>-</v>
      </c>
      <c r="D1963" s="9" t="str">
        <f t="shared" si="63"/>
        <v>-</v>
      </c>
      <c r="E1963" s="9" t="str">
        <f>IF(C1963="-","-",IF(D1963=maxgameno+2,"blank row 2",IF(D1963=maxgameno+1,"blank row 1",INDEX(FixtureCode!$B$4:$AH$128,MATCH($C1963,FixtureCode!$B$4:$B$128,0),MATCH("G"&amp;D1963&amp;"-T1",FixtureCode!$B$4:$AH$4,0)))))</f>
        <v>-</v>
      </c>
      <c r="F1963" s="13" t="str">
        <f>IF(C1963="-","-",IF(D1963=maxgameno+2,"blank row 2",IF(D1963=maxgameno+1,"blank row 1",INDEX(FixtureCode!$B$4:$AH$128,MATCH($C1963,FixtureCode!$B$4:$B$128,0),MATCH("G"&amp;D1963&amp;"-T2",FixtureCode!$B$4:$AH$4,0)))))</f>
        <v>-</v>
      </c>
      <c r="G1963" s="12" t="str">
        <f>IF(C1963="-","-",IF(AND(ISNUMBER(Fixture!G1967),ISNUMBER(Fixture!I1967),Fixture!F1967&lt;&gt;"BYE",Fixture!J1967&lt;&gt;"BYE"),"Yes","-"))</f>
        <v>-</v>
      </c>
      <c r="H1963" s="9" t="str">
        <f>IF(G1963="-","-",IF(Fixture!G1967&gt;Fixture!I1967,Settings!$G$7,IF(Fixture!G1967=Fixture!I1967,Settings!$G$8,IF(Fixture!G1967&lt;Fixture!I1967,Settings!$G$9,"-"))))</f>
        <v>-</v>
      </c>
      <c r="I1963" s="13" t="str">
        <f>IF(G1963="-","-",IF(Fixture!I1967&gt;Fixture!G1967,Settings!$G$7,IF(Fixture!I1967=Fixture!G1967,Settings!$G$8,IF(Fixture!I1967&lt;Fixture!G1967,Settings!$G$9,"-"))))</f>
        <v>-</v>
      </c>
    </row>
    <row r="1964" spans="3:9" x14ac:dyDescent="0.25">
      <c r="C1964" s="12" t="str">
        <f t="shared" si="62"/>
        <v>-</v>
      </c>
      <c r="D1964" s="9" t="str">
        <f t="shared" si="63"/>
        <v>-</v>
      </c>
      <c r="E1964" s="9" t="str">
        <f>IF(C1964="-","-",IF(D1964=maxgameno+2,"blank row 2",IF(D1964=maxgameno+1,"blank row 1",INDEX(FixtureCode!$B$4:$AH$128,MATCH($C1964,FixtureCode!$B$4:$B$128,0),MATCH("G"&amp;D1964&amp;"-T1",FixtureCode!$B$4:$AH$4,0)))))</f>
        <v>-</v>
      </c>
      <c r="F1964" s="13" t="str">
        <f>IF(C1964="-","-",IF(D1964=maxgameno+2,"blank row 2",IF(D1964=maxgameno+1,"blank row 1",INDEX(FixtureCode!$B$4:$AH$128,MATCH($C1964,FixtureCode!$B$4:$B$128,0),MATCH("G"&amp;D1964&amp;"-T2",FixtureCode!$B$4:$AH$4,0)))))</f>
        <v>-</v>
      </c>
      <c r="G1964" s="12" t="str">
        <f>IF(C1964="-","-",IF(AND(ISNUMBER(Fixture!G1968),ISNUMBER(Fixture!I1968),Fixture!F1968&lt;&gt;"BYE",Fixture!J1968&lt;&gt;"BYE"),"Yes","-"))</f>
        <v>-</v>
      </c>
      <c r="H1964" s="9" t="str">
        <f>IF(G1964="-","-",IF(Fixture!G1968&gt;Fixture!I1968,Settings!$G$7,IF(Fixture!G1968=Fixture!I1968,Settings!$G$8,IF(Fixture!G1968&lt;Fixture!I1968,Settings!$G$9,"-"))))</f>
        <v>-</v>
      </c>
      <c r="I1964" s="13" t="str">
        <f>IF(G1964="-","-",IF(Fixture!I1968&gt;Fixture!G1968,Settings!$G$7,IF(Fixture!I1968=Fixture!G1968,Settings!$G$8,IF(Fixture!I1968&lt;Fixture!G1968,Settings!$G$9,"-"))))</f>
        <v>-</v>
      </c>
    </row>
    <row r="1965" spans="3:9" x14ac:dyDescent="0.25">
      <c r="C1965" s="12" t="str">
        <f t="shared" si="62"/>
        <v>-</v>
      </c>
      <c r="D1965" s="9" t="str">
        <f t="shared" si="63"/>
        <v>-</v>
      </c>
      <c r="E1965" s="9" t="str">
        <f>IF(C1965="-","-",IF(D1965=maxgameno+2,"blank row 2",IF(D1965=maxgameno+1,"blank row 1",INDEX(FixtureCode!$B$4:$AH$128,MATCH($C1965,FixtureCode!$B$4:$B$128,0),MATCH("G"&amp;D1965&amp;"-T1",FixtureCode!$B$4:$AH$4,0)))))</f>
        <v>-</v>
      </c>
      <c r="F1965" s="13" t="str">
        <f>IF(C1965="-","-",IF(D1965=maxgameno+2,"blank row 2",IF(D1965=maxgameno+1,"blank row 1",INDEX(FixtureCode!$B$4:$AH$128,MATCH($C1965,FixtureCode!$B$4:$B$128,0),MATCH("G"&amp;D1965&amp;"-T2",FixtureCode!$B$4:$AH$4,0)))))</f>
        <v>-</v>
      </c>
      <c r="G1965" s="12" t="str">
        <f>IF(C1965="-","-",IF(AND(ISNUMBER(Fixture!G1969),ISNUMBER(Fixture!I1969),Fixture!F1969&lt;&gt;"BYE",Fixture!J1969&lt;&gt;"BYE"),"Yes","-"))</f>
        <v>-</v>
      </c>
      <c r="H1965" s="9" t="str">
        <f>IF(G1965="-","-",IF(Fixture!G1969&gt;Fixture!I1969,Settings!$G$7,IF(Fixture!G1969=Fixture!I1969,Settings!$G$8,IF(Fixture!G1969&lt;Fixture!I1969,Settings!$G$9,"-"))))</f>
        <v>-</v>
      </c>
      <c r="I1965" s="13" t="str">
        <f>IF(G1965="-","-",IF(Fixture!I1969&gt;Fixture!G1969,Settings!$G$7,IF(Fixture!I1969=Fixture!G1969,Settings!$G$8,IF(Fixture!I1969&lt;Fixture!G1969,Settings!$G$9,"-"))))</f>
        <v>-</v>
      </c>
    </row>
    <row r="1966" spans="3:9" x14ac:dyDescent="0.25">
      <c r="C1966" s="12" t="str">
        <f t="shared" si="62"/>
        <v>-</v>
      </c>
      <c r="D1966" s="9" t="str">
        <f t="shared" si="63"/>
        <v>-</v>
      </c>
      <c r="E1966" s="9" t="str">
        <f>IF(C1966="-","-",IF(D1966=maxgameno+2,"blank row 2",IF(D1966=maxgameno+1,"blank row 1",INDEX(FixtureCode!$B$4:$AH$128,MATCH($C1966,FixtureCode!$B$4:$B$128,0),MATCH("G"&amp;D1966&amp;"-T1",FixtureCode!$B$4:$AH$4,0)))))</f>
        <v>-</v>
      </c>
      <c r="F1966" s="13" t="str">
        <f>IF(C1966="-","-",IF(D1966=maxgameno+2,"blank row 2",IF(D1966=maxgameno+1,"blank row 1",INDEX(FixtureCode!$B$4:$AH$128,MATCH($C1966,FixtureCode!$B$4:$B$128,0),MATCH("G"&amp;D1966&amp;"-T2",FixtureCode!$B$4:$AH$4,0)))))</f>
        <v>-</v>
      </c>
      <c r="G1966" s="12" t="str">
        <f>IF(C1966="-","-",IF(AND(ISNUMBER(Fixture!G1970),ISNUMBER(Fixture!I1970),Fixture!F1970&lt;&gt;"BYE",Fixture!J1970&lt;&gt;"BYE"),"Yes","-"))</f>
        <v>-</v>
      </c>
      <c r="H1966" s="9" t="str">
        <f>IF(G1966="-","-",IF(Fixture!G1970&gt;Fixture!I1970,Settings!$G$7,IF(Fixture!G1970=Fixture!I1970,Settings!$G$8,IF(Fixture!G1970&lt;Fixture!I1970,Settings!$G$9,"-"))))</f>
        <v>-</v>
      </c>
      <c r="I1966" s="13" t="str">
        <f>IF(G1966="-","-",IF(Fixture!I1970&gt;Fixture!G1970,Settings!$G$7,IF(Fixture!I1970=Fixture!G1970,Settings!$G$8,IF(Fixture!I1970&lt;Fixture!G1970,Settings!$G$9,"-"))))</f>
        <v>-</v>
      </c>
    </row>
    <row r="1967" spans="3:9" x14ac:dyDescent="0.25">
      <c r="C1967" s="12" t="str">
        <f t="shared" si="62"/>
        <v>-</v>
      </c>
      <c r="D1967" s="9" t="str">
        <f t="shared" si="63"/>
        <v>-</v>
      </c>
      <c r="E1967" s="9" t="str">
        <f>IF(C1967="-","-",IF(D1967=maxgameno+2,"blank row 2",IF(D1967=maxgameno+1,"blank row 1",INDEX(FixtureCode!$B$4:$AH$128,MATCH($C1967,FixtureCode!$B$4:$B$128,0),MATCH("G"&amp;D1967&amp;"-T1",FixtureCode!$B$4:$AH$4,0)))))</f>
        <v>-</v>
      </c>
      <c r="F1967" s="13" t="str">
        <f>IF(C1967="-","-",IF(D1967=maxgameno+2,"blank row 2",IF(D1967=maxgameno+1,"blank row 1",INDEX(FixtureCode!$B$4:$AH$128,MATCH($C1967,FixtureCode!$B$4:$B$128,0),MATCH("G"&amp;D1967&amp;"-T2",FixtureCode!$B$4:$AH$4,0)))))</f>
        <v>-</v>
      </c>
      <c r="G1967" s="12" t="str">
        <f>IF(C1967="-","-",IF(AND(ISNUMBER(Fixture!G1971),ISNUMBER(Fixture!I1971),Fixture!F1971&lt;&gt;"BYE",Fixture!J1971&lt;&gt;"BYE"),"Yes","-"))</f>
        <v>-</v>
      </c>
      <c r="H1967" s="9" t="str">
        <f>IF(G1967="-","-",IF(Fixture!G1971&gt;Fixture!I1971,Settings!$G$7,IF(Fixture!G1971=Fixture!I1971,Settings!$G$8,IF(Fixture!G1971&lt;Fixture!I1971,Settings!$G$9,"-"))))</f>
        <v>-</v>
      </c>
      <c r="I1967" s="13" t="str">
        <f>IF(G1967="-","-",IF(Fixture!I1971&gt;Fixture!G1971,Settings!$G$7,IF(Fixture!I1971=Fixture!G1971,Settings!$G$8,IF(Fixture!I1971&lt;Fixture!G1971,Settings!$G$9,"-"))))</f>
        <v>-</v>
      </c>
    </row>
    <row r="1968" spans="3:9" x14ac:dyDescent="0.25">
      <c r="C1968" s="12" t="str">
        <f t="shared" si="62"/>
        <v>-</v>
      </c>
      <c r="D1968" s="9" t="str">
        <f t="shared" si="63"/>
        <v>-</v>
      </c>
      <c r="E1968" s="9" t="str">
        <f>IF(C1968="-","-",IF(D1968=maxgameno+2,"blank row 2",IF(D1968=maxgameno+1,"blank row 1",INDEX(FixtureCode!$B$4:$AH$128,MATCH($C1968,FixtureCode!$B$4:$B$128,0),MATCH("G"&amp;D1968&amp;"-T1",FixtureCode!$B$4:$AH$4,0)))))</f>
        <v>-</v>
      </c>
      <c r="F1968" s="13" t="str">
        <f>IF(C1968="-","-",IF(D1968=maxgameno+2,"blank row 2",IF(D1968=maxgameno+1,"blank row 1",INDEX(FixtureCode!$B$4:$AH$128,MATCH($C1968,FixtureCode!$B$4:$B$128,0),MATCH("G"&amp;D1968&amp;"-T2",FixtureCode!$B$4:$AH$4,0)))))</f>
        <v>-</v>
      </c>
      <c r="G1968" s="12" t="str">
        <f>IF(C1968="-","-",IF(AND(ISNUMBER(Fixture!G1972),ISNUMBER(Fixture!I1972),Fixture!F1972&lt;&gt;"BYE",Fixture!J1972&lt;&gt;"BYE"),"Yes","-"))</f>
        <v>-</v>
      </c>
      <c r="H1968" s="9" t="str">
        <f>IF(G1968="-","-",IF(Fixture!G1972&gt;Fixture!I1972,Settings!$G$7,IF(Fixture!G1972=Fixture!I1972,Settings!$G$8,IF(Fixture!G1972&lt;Fixture!I1972,Settings!$G$9,"-"))))</f>
        <v>-</v>
      </c>
      <c r="I1968" s="13" t="str">
        <f>IF(G1968="-","-",IF(Fixture!I1972&gt;Fixture!G1972,Settings!$G$7,IF(Fixture!I1972=Fixture!G1972,Settings!$G$8,IF(Fixture!I1972&lt;Fixture!G1972,Settings!$G$9,"-"))))</f>
        <v>-</v>
      </c>
    </row>
    <row r="1969" spans="3:9" x14ac:dyDescent="0.25">
      <c r="C1969" s="12" t="str">
        <f t="shared" si="62"/>
        <v>-</v>
      </c>
      <c r="D1969" s="9" t="str">
        <f t="shared" si="63"/>
        <v>-</v>
      </c>
      <c r="E1969" s="9" t="str">
        <f>IF(C1969="-","-",IF(D1969=maxgameno+2,"blank row 2",IF(D1969=maxgameno+1,"blank row 1",INDEX(FixtureCode!$B$4:$AH$128,MATCH($C1969,FixtureCode!$B$4:$B$128,0),MATCH("G"&amp;D1969&amp;"-T1",FixtureCode!$B$4:$AH$4,0)))))</f>
        <v>-</v>
      </c>
      <c r="F1969" s="13" t="str">
        <f>IF(C1969="-","-",IF(D1969=maxgameno+2,"blank row 2",IF(D1969=maxgameno+1,"blank row 1",INDEX(FixtureCode!$B$4:$AH$128,MATCH($C1969,FixtureCode!$B$4:$B$128,0),MATCH("G"&amp;D1969&amp;"-T2",FixtureCode!$B$4:$AH$4,0)))))</f>
        <v>-</v>
      </c>
      <c r="G1969" s="12" t="str">
        <f>IF(C1969="-","-",IF(AND(ISNUMBER(Fixture!G1973),ISNUMBER(Fixture!I1973),Fixture!F1973&lt;&gt;"BYE",Fixture!J1973&lt;&gt;"BYE"),"Yes","-"))</f>
        <v>-</v>
      </c>
      <c r="H1969" s="9" t="str">
        <f>IF(G1969="-","-",IF(Fixture!G1973&gt;Fixture!I1973,Settings!$G$7,IF(Fixture!G1973=Fixture!I1973,Settings!$G$8,IF(Fixture!G1973&lt;Fixture!I1973,Settings!$G$9,"-"))))</f>
        <v>-</v>
      </c>
      <c r="I1969" s="13" t="str">
        <f>IF(G1969="-","-",IF(Fixture!I1973&gt;Fixture!G1973,Settings!$G$7,IF(Fixture!I1973=Fixture!G1973,Settings!$G$8,IF(Fixture!I1973&lt;Fixture!G1973,Settings!$G$9,"-"))))</f>
        <v>-</v>
      </c>
    </row>
    <row r="1970" spans="3:9" x14ac:dyDescent="0.25">
      <c r="C1970" s="12" t="str">
        <f t="shared" si="62"/>
        <v>-</v>
      </c>
      <c r="D1970" s="9" t="str">
        <f t="shared" si="63"/>
        <v>-</v>
      </c>
      <c r="E1970" s="9" t="str">
        <f>IF(C1970="-","-",IF(D1970=maxgameno+2,"blank row 2",IF(D1970=maxgameno+1,"blank row 1",INDEX(FixtureCode!$B$4:$AH$128,MATCH($C1970,FixtureCode!$B$4:$B$128,0),MATCH("G"&amp;D1970&amp;"-T1",FixtureCode!$B$4:$AH$4,0)))))</f>
        <v>-</v>
      </c>
      <c r="F1970" s="13" t="str">
        <f>IF(C1970="-","-",IF(D1970=maxgameno+2,"blank row 2",IF(D1970=maxgameno+1,"blank row 1",INDEX(FixtureCode!$B$4:$AH$128,MATCH($C1970,FixtureCode!$B$4:$B$128,0),MATCH("G"&amp;D1970&amp;"-T2",FixtureCode!$B$4:$AH$4,0)))))</f>
        <v>-</v>
      </c>
      <c r="G1970" s="12" t="str">
        <f>IF(C1970="-","-",IF(AND(ISNUMBER(Fixture!G1974),ISNUMBER(Fixture!I1974),Fixture!F1974&lt;&gt;"BYE",Fixture!J1974&lt;&gt;"BYE"),"Yes","-"))</f>
        <v>-</v>
      </c>
      <c r="H1970" s="9" t="str">
        <f>IF(G1970="-","-",IF(Fixture!G1974&gt;Fixture!I1974,Settings!$G$7,IF(Fixture!G1974=Fixture!I1974,Settings!$G$8,IF(Fixture!G1974&lt;Fixture!I1974,Settings!$G$9,"-"))))</f>
        <v>-</v>
      </c>
      <c r="I1970" s="13" t="str">
        <f>IF(G1970="-","-",IF(Fixture!I1974&gt;Fixture!G1974,Settings!$G$7,IF(Fixture!I1974=Fixture!G1974,Settings!$G$8,IF(Fixture!I1974&lt;Fixture!G1974,Settings!$G$9,"-"))))</f>
        <v>-</v>
      </c>
    </row>
    <row r="1971" spans="3:9" x14ac:dyDescent="0.25">
      <c r="C1971" s="12" t="str">
        <f t="shared" si="62"/>
        <v>-</v>
      </c>
      <c r="D1971" s="9" t="str">
        <f t="shared" si="63"/>
        <v>-</v>
      </c>
      <c r="E1971" s="9" t="str">
        <f>IF(C1971="-","-",IF(D1971=maxgameno+2,"blank row 2",IF(D1971=maxgameno+1,"blank row 1",INDEX(FixtureCode!$B$4:$AH$128,MATCH($C1971,FixtureCode!$B$4:$B$128,0),MATCH("G"&amp;D1971&amp;"-T1",FixtureCode!$B$4:$AH$4,0)))))</f>
        <v>-</v>
      </c>
      <c r="F1971" s="13" t="str">
        <f>IF(C1971="-","-",IF(D1971=maxgameno+2,"blank row 2",IF(D1971=maxgameno+1,"blank row 1",INDEX(FixtureCode!$B$4:$AH$128,MATCH($C1971,FixtureCode!$B$4:$B$128,0),MATCH("G"&amp;D1971&amp;"-T2",FixtureCode!$B$4:$AH$4,0)))))</f>
        <v>-</v>
      </c>
      <c r="G1971" s="12" t="str">
        <f>IF(C1971="-","-",IF(AND(ISNUMBER(Fixture!G1975),ISNUMBER(Fixture!I1975),Fixture!F1975&lt;&gt;"BYE",Fixture!J1975&lt;&gt;"BYE"),"Yes","-"))</f>
        <v>-</v>
      </c>
      <c r="H1971" s="9" t="str">
        <f>IF(G1971="-","-",IF(Fixture!G1975&gt;Fixture!I1975,Settings!$G$7,IF(Fixture!G1975=Fixture!I1975,Settings!$G$8,IF(Fixture!G1975&lt;Fixture!I1975,Settings!$G$9,"-"))))</f>
        <v>-</v>
      </c>
      <c r="I1971" s="13" t="str">
        <f>IF(G1971="-","-",IF(Fixture!I1975&gt;Fixture!G1975,Settings!$G$7,IF(Fixture!I1975=Fixture!G1975,Settings!$G$8,IF(Fixture!I1975&lt;Fixture!G1975,Settings!$G$9,"-"))))</f>
        <v>-</v>
      </c>
    </row>
    <row r="1972" spans="3:9" x14ac:dyDescent="0.25">
      <c r="C1972" s="12" t="str">
        <f t="shared" si="62"/>
        <v>-</v>
      </c>
      <c r="D1972" s="9" t="str">
        <f t="shared" si="63"/>
        <v>-</v>
      </c>
      <c r="E1972" s="9" t="str">
        <f>IF(C1972="-","-",IF(D1972=maxgameno+2,"blank row 2",IF(D1972=maxgameno+1,"blank row 1",INDEX(FixtureCode!$B$4:$AH$128,MATCH($C1972,FixtureCode!$B$4:$B$128,0),MATCH("G"&amp;D1972&amp;"-T1",FixtureCode!$B$4:$AH$4,0)))))</f>
        <v>-</v>
      </c>
      <c r="F1972" s="13" t="str">
        <f>IF(C1972="-","-",IF(D1972=maxgameno+2,"blank row 2",IF(D1972=maxgameno+1,"blank row 1",INDEX(FixtureCode!$B$4:$AH$128,MATCH($C1972,FixtureCode!$B$4:$B$128,0),MATCH("G"&amp;D1972&amp;"-T2",FixtureCode!$B$4:$AH$4,0)))))</f>
        <v>-</v>
      </c>
      <c r="G1972" s="12" t="str">
        <f>IF(C1972="-","-",IF(AND(ISNUMBER(Fixture!G1976),ISNUMBER(Fixture!I1976),Fixture!F1976&lt;&gt;"BYE",Fixture!J1976&lt;&gt;"BYE"),"Yes","-"))</f>
        <v>-</v>
      </c>
      <c r="H1972" s="9" t="str">
        <f>IF(G1972="-","-",IF(Fixture!G1976&gt;Fixture!I1976,Settings!$G$7,IF(Fixture!G1976=Fixture!I1976,Settings!$G$8,IF(Fixture!G1976&lt;Fixture!I1976,Settings!$G$9,"-"))))</f>
        <v>-</v>
      </c>
      <c r="I1972" s="13" t="str">
        <f>IF(G1972="-","-",IF(Fixture!I1976&gt;Fixture!G1976,Settings!$G$7,IF(Fixture!I1976=Fixture!G1976,Settings!$G$8,IF(Fixture!I1976&lt;Fixture!G1976,Settings!$G$9,"-"))))</f>
        <v>-</v>
      </c>
    </row>
    <row r="1973" spans="3:9" x14ac:dyDescent="0.25">
      <c r="C1973" s="12" t="str">
        <f t="shared" si="62"/>
        <v>-</v>
      </c>
      <c r="D1973" s="9" t="str">
        <f t="shared" si="63"/>
        <v>-</v>
      </c>
      <c r="E1973" s="9" t="str">
        <f>IF(C1973="-","-",IF(D1973=maxgameno+2,"blank row 2",IF(D1973=maxgameno+1,"blank row 1",INDEX(FixtureCode!$B$4:$AH$128,MATCH($C1973,FixtureCode!$B$4:$B$128,0),MATCH("G"&amp;D1973&amp;"-T1",FixtureCode!$B$4:$AH$4,0)))))</f>
        <v>-</v>
      </c>
      <c r="F1973" s="13" t="str">
        <f>IF(C1973="-","-",IF(D1973=maxgameno+2,"blank row 2",IF(D1973=maxgameno+1,"blank row 1",INDEX(FixtureCode!$B$4:$AH$128,MATCH($C1973,FixtureCode!$B$4:$B$128,0),MATCH("G"&amp;D1973&amp;"-T2",FixtureCode!$B$4:$AH$4,0)))))</f>
        <v>-</v>
      </c>
      <c r="G1973" s="12" t="str">
        <f>IF(C1973="-","-",IF(AND(ISNUMBER(Fixture!G1977),ISNUMBER(Fixture!I1977),Fixture!F1977&lt;&gt;"BYE",Fixture!J1977&lt;&gt;"BYE"),"Yes","-"))</f>
        <v>-</v>
      </c>
      <c r="H1973" s="9" t="str">
        <f>IF(G1973="-","-",IF(Fixture!G1977&gt;Fixture!I1977,Settings!$G$7,IF(Fixture!G1977=Fixture!I1977,Settings!$G$8,IF(Fixture!G1977&lt;Fixture!I1977,Settings!$G$9,"-"))))</f>
        <v>-</v>
      </c>
      <c r="I1973" s="13" t="str">
        <f>IF(G1973="-","-",IF(Fixture!I1977&gt;Fixture!G1977,Settings!$G$7,IF(Fixture!I1977=Fixture!G1977,Settings!$G$8,IF(Fixture!I1977&lt;Fixture!G1977,Settings!$G$9,"-"))))</f>
        <v>-</v>
      </c>
    </row>
    <row r="1974" spans="3:9" x14ac:dyDescent="0.25">
      <c r="C1974" s="12" t="str">
        <f t="shared" si="62"/>
        <v>-</v>
      </c>
      <c r="D1974" s="9" t="str">
        <f t="shared" si="63"/>
        <v>-</v>
      </c>
      <c r="E1974" s="9" t="str">
        <f>IF(C1974="-","-",IF(D1974=maxgameno+2,"blank row 2",IF(D1974=maxgameno+1,"blank row 1",INDEX(FixtureCode!$B$4:$AH$128,MATCH($C1974,FixtureCode!$B$4:$B$128,0),MATCH("G"&amp;D1974&amp;"-T1",FixtureCode!$B$4:$AH$4,0)))))</f>
        <v>-</v>
      </c>
      <c r="F1974" s="13" t="str">
        <f>IF(C1974="-","-",IF(D1974=maxgameno+2,"blank row 2",IF(D1974=maxgameno+1,"blank row 1",INDEX(FixtureCode!$B$4:$AH$128,MATCH($C1974,FixtureCode!$B$4:$B$128,0),MATCH("G"&amp;D1974&amp;"-T2",FixtureCode!$B$4:$AH$4,0)))))</f>
        <v>-</v>
      </c>
      <c r="G1974" s="12" t="str">
        <f>IF(C1974="-","-",IF(AND(ISNUMBER(Fixture!G1978),ISNUMBER(Fixture!I1978),Fixture!F1978&lt;&gt;"BYE",Fixture!J1978&lt;&gt;"BYE"),"Yes","-"))</f>
        <v>-</v>
      </c>
      <c r="H1974" s="9" t="str">
        <f>IF(G1974="-","-",IF(Fixture!G1978&gt;Fixture!I1978,Settings!$G$7,IF(Fixture!G1978=Fixture!I1978,Settings!$G$8,IF(Fixture!G1978&lt;Fixture!I1978,Settings!$G$9,"-"))))</f>
        <v>-</v>
      </c>
      <c r="I1974" s="13" t="str">
        <f>IF(G1974="-","-",IF(Fixture!I1978&gt;Fixture!G1978,Settings!$G$7,IF(Fixture!I1978=Fixture!G1978,Settings!$G$8,IF(Fixture!I1978&lt;Fixture!G1978,Settings!$G$9,"-"))))</f>
        <v>-</v>
      </c>
    </row>
    <row r="1975" spans="3:9" x14ac:dyDescent="0.25">
      <c r="C1975" s="12" t="str">
        <f t="shared" si="62"/>
        <v>-</v>
      </c>
      <c r="D1975" s="9" t="str">
        <f t="shared" si="63"/>
        <v>-</v>
      </c>
      <c r="E1975" s="9" t="str">
        <f>IF(C1975="-","-",IF(D1975=maxgameno+2,"blank row 2",IF(D1975=maxgameno+1,"blank row 1",INDEX(FixtureCode!$B$4:$AH$128,MATCH($C1975,FixtureCode!$B$4:$B$128,0),MATCH("G"&amp;D1975&amp;"-T1",FixtureCode!$B$4:$AH$4,0)))))</f>
        <v>-</v>
      </c>
      <c r="F1975" s="13" t="str">
        <f>IF(C1975="-","-",IF(D1975=maxgameno+2,"blank row 2",IF(D1975=maxgameno+1,"blank row 1",INDEX(FixtureCode!$B$4:$AH$128,MATCH($C1975,FixtureCode!$B$4:$B$128,0),MATCH("G"&amp;D1975&amp;"-T2",FixtureCode!$B$4:$AH$4,0)))))</f>
        <v>-</v>
      </c>
      <c r="G1975" s="12" t="str">
        <f>IF(C1975="-","-",IF(AND(ISNUMBER(Fixture!G1979),ISNUMBER(Fixture!I1979),Fixture!F1979&lt;&gt;"BYE",Fixture!J1979&lt;&gt;"BYE"),"Yes","-"))</f>
        <v>-</v>
      </c>
      <c r="H1975" s="9" t="str">
        <f>IF(G1975="-","-",IF(Fixture!G1979&gt;Fixture!I1979,Settings!$G$7,IF(Fixture!G1979=Fixture!I1979,Settings!$G$8,IF(Fixture!G1979&lt;Fixture!I1979,Settings!$G$9,"-"))))</f>
        <v>-</v>
      </c>
      <c r="I1975" s="13" t="str">
        <f>IF(G1975="-","-",IF(Fixture!I1979&gt;Fixture!G1979,Settings!$G$7,IF(Fixture!I1979=Fixture!G1979,Settings!$G$8,IF(Fixture!I1979&lt;Fixture!G1979,Settings!$G$9,"-"))))</f>
        <v>-</v>
      </c>
    </row>
    <row r="1976" spans="3:9" x14ac:dyDescent="0.25">
      <c r="C1976" s="12" t="str">
        <f t="shared" si="62"/>
        <v>-</v>
      </c>
      <c r="D1976" s="9" t="str">
        <f t="shared" si="63"/>
        <v>-</v>
      </c>
      <c r="E1976" s="9" t="str">
        <f>IF(C1976="-","-",IF(D1976=maxgameno+2,"blank row 2",IF(D1976=maxgameno+1,"blank row 1",INDEX(FixtureCode!$B$4:$AH$128,MATCH($C1976,FixtureCode!$B$4:$B$128,0),MATCH("G"&amp;D1976&amp;"-T1",FixtureCode!$B$4:$AH$4,0)))))</f>
        <v>-</v>
      </c>
      <c r="F1976" s="13" t="str">
        <f>IF(C1976="-","-",IF(D1976=maxgameno+2,"blank row 2",IF(D1976=maxgameno+1,"blank row 1",INDEX(FixtureCode!$B$4:$AH$128,MATCH($C1976,FixtureCode!$B$4:$B$128,0),MATCH("G"&amp;D1976&amp;"-T2",FixtureCode!$B$4:$AH$4,0)))))</f>
        <v>-</v>
      </c>
      <c r="G1976" s="12" t="str">
        <f>IF(C1976="-","-",IF(AND(ISNUMBER(Fixture!G1980),ISNUMBER(Fixture!I1980),Fixture!F1980&lt;&gt;"BYE",Fixture!J1980&lt;&gt;"BYE"),"Yes","-"))</f>
        <v>-</v>
      </c>
      <c r="H1976" s="9" t="str">
        <f>IF(G1976="-","-",IF(Fixture!G1980&gt;Fixture!I1980,Settings!$G$7,IF(Fixture!G1980=Fixture!I1980,Settings!$G$8,IF(Fixture!G1980&lt;Fixture!I1980,Settings!$G$9,"-"))))</f>
        <v>-</v>
      </c>
      <c r="I1976" s="13" t="str">
        <f>IF(G1976="-","-",IF(Fixture!I1980&gt;Fixture!G1980,Settings!$G$7,IF(Fixture!I1980=Fixture!G1980,Settings!$G$8,IF(Fixture!I1980&lt;Fixture!G1980,Settings!$G$9,"-"))))</f>
        <v>-</v>
      </c>
    </row>
    <row r="1977" spans="3:9" x14ac:dyDescent="0.25">
      <c r="C1977" s="12" t="str">
        <f t="shared" si="62"/>
        <v>-</v>
      </c>
      <c r="D1977" s="9" t="str">
        <f t="shared" si="63"/>
        <v>-</v>
      </c>
      <c r="E1977" s="9" t="str">
        <f>IF(C1977="-","-",IF(D1977=maxgameno+2,"blank row 2",IF(D1977=maxgameno+1,"blank row 1",INDEX(FixtureCode!$B$4:$AH$128,MATCH($C1977,FixtureCode!$B$4:$B$128,0),MATCH("G"&amp;D1977&amp;"-T1",FixtureCode!$B$4:$AH$4,0)))))</f>
        <v>-</v>
      </c>
      <c r="F1977" s="13" t="str">
        <f>IF(C1977="-","-",IF(D1977=maxgameno+2,"blank row 2",IF(D1977=maxgameno+1,"blank row 1",INDEX(FixtureCode!$B$4:$AH$128,MATCH($C1977,FixtureCode!$B$4:$B$128,0),MATCH("G"&amp;D1977&amp;"-T2",FixtureCode!$B$4:$AH$4,0)))))</f>
        <v>-</v>
      </c>
      <c r="G1977" s="12" t="str">
        <f>IF(C1977="-","-",IF(AND(ISNUMBER(Fixture!G1981),ISNUMBER(Fixture!I1981),Fixture!F1981&lt;&gt;"BYE",Fixture!J1981&lt;&gt;"BYE"),"Yes","-"))</f>
        <v>-</v>
      </c>
      <c r="H1977" s="9" t="str">
        <f>IF(G1977="-","-",IF(Fixture!G1981&gt;Fixture!I1981,Settings!$G$7,IF(Fixture!G1981=Fixture!I1981,Settings!$G$8,IF(Fixture!G1981&lt;Fixture!I1981,Settings!$G$9,"-"))))</f>
        <v>-</v>
      </c>
      <c r="I1977" s="13" t="str">
        <f>IF(G1977="-","-",IF(Fixture!I1981&gt;Fixture!G1981,Settings!$G$7,IF(Fixture!I1981=Fixture!G1981,Settings!$G$8,IF(Fixture!I1981&lt;Fixture!G1981,Settings!$G$9,"-"))))</f>
        <v>-</v>
      </c>
    </row>
    <row r="1978" spans="3:9" x14ac:dyDescent="0.25">
      <c r="C1978" s="12" t="str">
        <f t="shared" si="62"/>
        <v>-</v>
      </c>
      <c r="D1978" s="9" t="str">
        <f t="shared" si="63"/>
        <v>-</v>
      </c>
      <c r="E1978" s="9" t="str">
        <f>IF(C1978="-","-",IF(D1978=maxgameno+2,"blank row 2",IF(D1978=maxgameno+1,"blank row 1",INDEX(FixtureCode!$B$4:$AH$128,MATCH($C1978,FixtureCode!$B$4:$B$128,0),MATCH("G"&amp;D1978&amp;"-T1",FixtureCode!$B$4:$AH$4,0)))))</f>
        <v>-</v>
      </c>
      <c r="F1978" s="13" t="str">
        <f>IF(C1978="-","-",IF(D1978=maxgameno+2,"blank row 2",IF(D1978=maxgameno+1,"blank row 1",INDEX(FixtureCode!$B$4:$AH$128,MATCH($C1978,FixtureCode!$B$4:$B$128,0),MATCH("G"&amp;D1978&amp;"-T2",FixtureCode!$B$4:$AH$4,0)))))</f>
        <v>-</v>
      </c>
      <c r="G1978" s="12" t="str">
        <f>IF(C1978="-","-",IF(AND(ISNUMBER(Fixture!G1982),ISNUMBER(Fixture!I1982),Fixture!F1982&lt;&gt;"BYE",Fixture!J1982&lt;&gt;"BYE"),"Yes","-"))</f>
        <v>-</v>
      </c>
      <c r="H1978" s="9" t="str">
        <f>IF(G1978="-","-",IF(Fixture!G1982&gt;Fixture!I1982,Settings!$G$7,IF(Fixture!G1982=Fixture!I1982,Settings!$G$8,IF(Fixture!G1982&lt;Fixture!I1982,Settings!$G$9,"-"))))</f>
        <v>-</v>
      </c>
      <c r="I1978" s="13" t="str">
        <f>IF(G1978="-","-",IF(Fixture!I1982&gt;Fixture!G1982,Settings!$G$7,IF(Fixture!I1982=Fixture!G1982,Settings!$G$8,IF(Fixture!I1982&lt;Fixture!G1982,Settings!$G$9,"-"))))</f>
        <v>-</v>
      </c>
    </row>
    <row r="1979" spans="3:9" x14ac:dyDescent="0.25">
      <c r="C1979" s="12" t="str">
        <f t="shared" si="62"/>
        <v>-</v>
      </c>
      <c r="D1979" s="9" t="str">
        <f t="shared" si="63"/>
        <v>-</v>
      </c>
      <c r="E1979" s="9" t="str">
        <f>IF(C1979="-","-",IF(D1979=maxgameno+2,"blank row 2",IF(D1979=maxgameno+1,"blank row 1",INDEX(FixtureCode!$B$4:$AH$128,MATCH($C1979,FixtureCode!$B$4:$B$128,0),MATCH("G"&amp;D1979&amp;"-T1",FixtureCode!$B$4:$AH$4,0)))))</f>
        <v>-</v>
      </c>
      <c r="F1979" s="13" t="str">
        <f>IF(C1979="-","-",IF(D1979=maxgameno+2,"blank row 2",IF(D1979=maxgameno+1,"blank row 1",INDEX(FixtureCode!$B$4:$AH$128,MATCH($C1979,FixtureCode!$B$4:$B$128,0),MATCH("G"&amp;D1979&amp;"-T2",FixtureCode!$B$4:$AH$4,0)))))</f>
        <v>-</v>
      </c>
      <c r="G1979" s="12" t="str">
        <f>IF(C1979="-","-",IF(AND(ISNUMBER(Fixture!G1983),ISNUMBER(Fixture!I1983),Fixture!F1983&lt;&gt;"BYE",Fixture!J1983&lt;&gt;"BYE"),"Yes","-"))</f>
        <v>-</v>
      </c>
      <c r="H1979" s="9" t="str">
        <f>IF(G1979="-","-",IF(Fixture!G1983&gt;Fixture!I1983,Settings!$G$7,IF(Fixture!G1983=Fixture!I1983,Settings!$G$8,IF(Fixture!G1983&lt;Fixture!I1983,Settings!$G$9,"-"))))</f>
        <v>-</v>
      </c>
      <c r="I1979" s="13" t="str">
        <f>IF(G1979="-","-",IF(Fixture!I1983&gt;Fixture!G1983,Settings!$G$7,IF(Fixture!I1983=Fixture!G1983,Settings!$G$8,IF(Fixture!I1983&lt;Fixture!G1983,Settings!$G$9,"-"))))</f>
        <v>-</v>
      </c>
    </row>
    <row r="1980" spans="3:9" x14ac:dyDescent="0.25">
      <c r="C1980" s="12" t="str">
        <f t="shared" si="62"/>
        <v>-</v>
      </c>
      <c r="D1980" s="9" t="str">
        <f t="shared" si="63"/>
        <v>-</v>
      </c>
      <c r="E1980" s="9" t="str">
        <f>IF(C1980="-","-",IF(D1980=maxgameno+2,"blank row 2",IF(D1980=maxgameno+1,"blank row 1",INDEX(FixtureCode!$B$4:$AH$128,MATCH($C1980,FixtureCode!$B$4:$B$128,0),MATCH("G"&amp;D1980&amp;"-T1",FixtureCode!$B$4:$AH$4,0)))))</f>
        <v>-</v>
      </c>
      <c r="F1980" s="13" t="str">
        <f>IF(C1980="-","-",IF(D1980=maxgameno+2,"blank row 2",IF(D1980=maxgameno+1,"blank row 1",INDEX(FixtureCode!$B$4:$AH$128,MATCH($C1980,FixtureCode!$B$4:$B$128,0),MATCH("G"&amp;D1980&amp;"-T2",FixtureCode!$B$4:$AH$4,0)))))</f>
        <v>-</v>
      </c>
      <c r="G1980" s="12" t="str">
        <f>IF(C1980="-","-",IF(AND(ISNUMBER(Fixture!G1984),ISNUMBER(Fixture!I1984),Fixture!F1984&lt;&gt;"BYE",Fixture!J1984&lt;&gt;"BYE"),"Yes","-"))</f>
        <v>-</v>
      </c>
      <c r="H1980" s="9" t="str">
        <f>IF(G1980="-","-",IF(Fixture!G1984&gt;Fixture!I1984,Settings!$G$7,IF(Fixture!G1984=Fixture!I1984,Settings!$G$8,IF(Fixture!G1984&lt;Fixture!I1984,Settings!$G$9,"-"))))</f>
        <v>-</v>
      </c>
      <c r="I1980" s="13" t="str">
        <f>IF(G1980="-","-",IF(Fixture!I1984&gt;Fixture!G1984,Settings!$G$7,IF(Fixture!I1984=Fixture!G1984,Settings!$G$8,IF(Fixture!I1984&lt;Fixture!G1984,Settings!$G$9,"-"))))</f>
        <v>-</v>
      </c>
    </row>
    <row r="1981" spans="3:9" x14ac:dyDescent="0.25">
      <c r="C1981" s="12" t="str">
        <f t="shared" si="62"/>
        <v>-</v>
      </c>
      <c r="D1981" s="9" t="str">
        <f t="shared" si="63"/>
        <v>-</v>
      </c>
      <c r="E1981" s="9" t="str">
        <f>IF(C1981="-","-",IF(D1981=maxgameno+2,"blank row 2",IF(D1981=maxgameno+1,"blank row 1",INDEX(FixtureCode!$B$4:$AH$128,MATCH($C1981,FixtureCode!$B$4:$B$128,0),MATCH("G"&amp;D1981&amp;"-T1",FixtureCode!$B$4:$AH$4,0)))))</f>
        <v>-</v>
      </c>
      <c r="F1981" s="13" t="str">
        <f>IF(C1981="-","-",IF(D1981=maxgameno+2,"blank row 2",IF(D1981=maxgameno+1,"blank row 1",INDEX(FixtureCode!$B$4:$AH$128,MATCH($C1981,FixtureCode!$B$4:$B$128,0),MATCH("G"&amp;D1981&amp;"-T2",FixtureCode!$B$4:$AH$4,0)))))</f>
        <v>-</v>
      </c>
      <c r="G1981" s="12" t="str">
        <f>IF(C1981="-","-",IF(AND(ISNUMBER(Fixture!G1985),ISNUMBER(Fixture!I1985),Fixture!F1985&lt;&gt;"BYE",Fixture!J1985&lt;&gt;"BYE"),"Yes","-"))</f>
        <v>-</v>
      </c>
      <c r="H1981" s="9" t="str">
        <f>IF(G1981="-","-",IF(Fixture!G1985&gt;Fixture!I1985,Settings!$G$7,IF(Fixture!G1985=Fixture!I1985,Settings!$G$8,IF(Fixture!G1985&lt;Fixture!I1985,Settings!$G$9,"-"))))</f>
        <v>-</v>
      </c>
      <c r="I1981" s="13" t="str">
        <f>IF(G1981="-","-",IF(Fixture!I1985&gt;Fixture!G1985,Settings!$G$7,IF(Fixture!I1985=Fixture!G1985,Settings!$G$8,IF(Fixture!I1985&lt;Fixture!G1985,Settings!$G$9,"-"))))</f>
        <v>-</v>
      </c>
    </row>
    <row r="1982" spans="3:9" x14ac:dyDescent="0.25">
      <c r="C1982" s="12" t="str">
        <f t="shared" si="62"/>
        <v>-</v>
      </c>
      <c r="D1982" s="9" t="str">
        <f t="shared" si="63"/>
        <v>-</v>
      </c>
      <c r="E1982" s="9" t="str">
        <f>IF(C1982="-","-",IF(D1982=maxgameno+2,"blank row 2",IF(D1982=maxgameno+1,"blank row 1",INDEX(FixtureCode!$B$4:$AH$128,MATCH($C1982,FixtureCode!$B$4:$B$128,0),MATCH("G"&amp;D1982&amp;"-T1",FixtureCode!$B$4:$AH$4,0)))))</f>
        <v>-</v>
      </c>
      <c r="F1982" s="13" t="str">
        <f>IF(C1982="-","-",IF(D1982=maxgameno+2,"blank row 2",IF(D1982=maxgameno+1,"blank row 1",INDEX(FixtureCode!$B$4:$AH$128,MATCH($C1982,FixtureCode!$B$4:$B$128,0),MATCH("G"&amp;D1982&amp;"-T2",FixtureCode!$B$4:$AH$4,0)))))</f>
        <v>-</v>
      </c>
      <c r="G1982" s="12" t="str">
        <f>IF(C1982="-","-",IF(AND(ISNUMBER(Fixture!G1986),ISNUMBER(Fixture!I1986),Fixture!F1986&lt;&gt;"BYE",Fixture!J1986&lt;&gt;"BYE"),"Yes","-"))</f>
        <v>-</v>
      </c>
      <c r="H1982" s="9" t="str">
        <f>IF(G1982="-","-",IF(Fixture!G1986&gt;Fixture!I1986,Settings!$G$7,IF(Fixture!G1986=Fixture!I1986,Settings!$G$8,IF(Fixture!G1986&lt;Fixture!I1986,Settings!$G$9,"-"))))</f>
        <v>-</v>
      </c>
      <c r="I1982" s="13" t="str">
        <f>IF(G1982="-","-",IF(Fixture!I1986&gt;Fixture!G1986,Settings!$G$7,IF(Fixture!I1986=Fixture!G1986,Settings!$G$8,IF(Fixture!I1986&lt;Fixture!G1986,Settings!$G$9,"-"))))</f>
        <v>-</v>
      </c>
    </row>
    <row r="1983" spans="3:9" x14ac:dyDescent="0.25">
      <c r="C1983" s="12" t="str">
        <f t="shared" si="62"/>
        <v>-</v>
      </c>
      <c r="D1983" s="9" t="str">
        <f t="shared" si="63"/>
        <v>-</v>
      </c>
      <c r="E1983" s="9" t="str">
        <f>IF(C1983="-","-",IF(D1983=maxgameno+2,"blank row 2",IF(D1983=maxgameno+1,"blank row 1",INDEX(FixtureCode!$B$4:$AH$128,MATCH($C1983,FixtureCode!$B$4:$B$128,0),MATCH("G"&amp;D1983&amp;"-T1",FixtureCode!$B$4:$AH$4,0)))))</f>
        <v>-</v>
      </c>
      <c r="F1983" s="13" t="str">
        <f>IF(C1983="-","-",IF(D1983=maxgameno+2,"blank row 2",IF(D1983=maxgameno+1,"blank row 1",INDEX(FixtureCode!$B$4:$AH$128,MATCH($C1983,FixtureCode!$B$4:$B$128,0),MATCH("G"&amp;D1983&amp;"-T2",FixtureCode!$B$4:$AH$4,0)))))</f>
        <v>-</v>
      </c>
      <c r="G1983" s="12" t="str">
        <f>IF(C1983="-","-",IF(AND(ISNUMBER(Fixture!G1987),ISNUMBER(Fixture!I1987),Fixture!F1987&lt;&gt;"BYE",Fixture!J1987&lt;&gt;"BYE"),"Yes","-"))</f>
        <v>-</v>
      </c>
      <c r="H1983" s="9" t="str">
        <f>IF(G1983="-","-",IF(Fixture!G1987&gt;Fixture!I1987,Settings!$G$7,IF(Fixture!G1987=Fixture!I1987,Settings!$G$8,IF(Fixture!G1987&lt;Fixture!I1987,Settings!$G$9,"-"))))</f>
        <v>-</v>
      </c>
      <c r="I1983" s="13" t="str">
        <f>IF(G1983="-","-",IF(Fixture!I1987&gt;Fixture!G1987,Settings!$G$7,IF(Fixture!I1987=Fixture!G1987,Settings!$G$8,IF(Fixture!I1987&lt;Fixture!G1987,Settings!$G$9,"-"))))</f>
        <v>-</v>
      </c>
    </row>
    <row r="1984" spans="3:9" x14ac:dyDescent="0.25">
      <c r="C1984" s="12" t="str">
        <f t="shared" si="62"/>
        <v>-</v>
      </c>
      <c r="D1984" s="9" t="str">
        <f t="shared" si="63"/>
        <v>-</v>
      </c>
      <c r="E1984" s="9" t="str">
        <f>IF(C1984="-","-",IF(D1984=maxgameno+2,"blank row 2",IF(D1984=maxgameno+1,"blank row 1",INDEX(FixtureCode!$B$4:$AH$128,MATCH($C1984,FixtureCode!$B$4:$B$128,0),MATCH("G"&amp;D1984&amp;"-T1",FixtureCode!$B$4:$AH$4,0)))))</f>
        <v>-</v>
      </c>
      <c r="F1984" s="13" t="str">
        <f>IF(C1984="-","-",IF(D1984=maxgameno+2,"blank row 2",IF(D1984=maxgameno+1,"blank row 1",INDEX(FixtureCode!$B$4:$AH$128,MATCH($C1984,FixtureCode!$B$4:$B$128,0),MATCH("G"&amp;D1984&amp;"-T2",FixtureCode!$B$4:$AH$4,0)))))</f>
        <v>-</v>
      </c>
      <c r="G1984" s="12" t="str">
        <f>IF(C1984="-","-",IF(AND(ISNUMBER(Fixture!G1988),ISNUMBER(Fixture!I1988),Fixture!F1988&lt;&gt;"BYE",Fixture!J1988&lt;&gt;"BYE"),"Yes","-"))</f>
        <v>-</v>
      </c>
      <c r="H1984" s="9" t="str">
        <f>IF(G1984="-","-",IF(Fixture!G1988&gt;Fixture!I1988,Settings!$G$7,IF(Fixture!G1988=Fixture!I1988,Settings!$G$8,IF(Fixture!G1988&lt;Fixture!I1988,Settings!$G$9,"-"))))</f>
        <v>-</v>
      </c>
      <c r="I1984" s="13" t="str">
        <f>IF(G1984="-","-",IF(Fixture!I1988&gt;Fixture!G1988,Settings!$G$7,IF(Fixture!I1988=Fixture!G1988,Settings!$G$8,IF(Fixture!I1988&lt;Fixture!G1988,Settings!$G$9,"-"))))</f>
        <v>-</v>
      </c>
    </row>
    <row r="1985" spans="3:9" x14ac:dyDescent="0.25">
      <c r="C1985" s="12" t="str">
        <f t="shared" si="62"/>
        <v>-</v>
      </c>
      <c r="D1985" s="9" t="str">
        <f t="shared" si="63"/>
        <v>-</v>
      </c>
      <c r="E1985" s="9" t="str">
        <f>IF(C1985="-","-",IF(D1985=maxgameno+2,"blank row 2",IF(D1985=maxgameno+1,"blank row 1",INDEX(FixtureCode!$B$4:$AH$128,MATCH($C1985,FixtureCode!$B$4:$B$128,0),MATCH("G"&amp;D1985&amp;"-T1",FixtureCode!$B$4:$AH$4,0)))))</f>
        <v>-</v>
      </c>
      <c r="F1985" s="13" t="str">
        <f>IF(C1985="-","-",IF(D1985=maxgameno+2,"blank row 2",IF(D1985=maxgameno+1,"blank row 1",INDEX(FixtureCode!$B$4:$AH$128,MATCH($C1985,FixtureCode!$B$4:$B$128,0),MATCH("G"&amp;D1985&amp;"-T2",FixtureCode!$B$4:$AH$4,0)))))</f>
        <v>-</v>
      </c>
      <c r="G1985" s="12" t="str">
        <f>IF(C1985="-","-",IF(AND(ISNUMBER(Fixture!G1989),ISNUMBER(Fixture!I1989),Fixture!F1989&lt;&gt;"BYE",Fixture!J1989&lt;&gt;"BYE"),"Yes","-"))</f>
        <v>-</v>
      </c>
      <c r="H1985" s="9" t="str">
        <f>IF(G1985="-","-",IF(Fixture!G1989&gt;Fixture!I1989,Settings!$G$7,IF(Fixture!G1989=Fixture!I1989,Settings!$G$8,IF(Fixture!G1989&lt;Fixture!I1989,Settings!$G$9,"-"))))</f>
        <v>-</v>
      </c>
      <c r="I1985" s="13" t="str">
        <f>IF(G1985="-","-",IF(Fixture!I1989&gt;Fixture!G1989,Settings!$G$7,IF(Fixture!I1989=Fixture!G1989,Settings!$G$8,IF(Fixture!I1989&lt;Fixture!G1989,Settings!$G$9,"-"))))</f>
        <v>-</v>
      </c>
    </row>
    <row r="1986" spans="3:9" x14ac:dyDescent="0.25">
      <c r="C1986" s="12" t="str">
        <f t="shared" si="62"/>
        <v>-</v>
      </c>
      <c r="D1986" s="9" t="str">
        <f t="shared" si="63"/>
        <v>-</v>
      </c>
      <c r="E1986" s="9" t="str">
        <f>IF(C1986="-","-",IF(D1986=maxgameno+2,"blank row 2",IF(D1986=maxgameno+1,"blank row 1",INDEX(FixtureCode!$B$4:$AH$128,MATCH($C1986,FixtureCode!$B$4:$B$128,0),MATCH("G"&amp;D1986&amp;"-T1",FixtureCode!$B$4:$AH$4,0)))))</f>
        <v>-</v>
      </c>
      <c r="F1986" s="13" t="str">
        <f>IF(C1986="-","-",IF(D1986=maxgameno+2,"blank row 2",IF(D1986=maxgameno+1,"blank row 1",INDEX(FixtureCode!$B$4:$AH$128,MATCH($C1986,FixtureCode!$B$4:$B$128,0),MATCH("G"&amp;D1986&amp;"-T2",FixtureCode!$B$4:$AH$4,0)))))</f>
        <v>-</v>
      </c>
      <c r="G1986" s="12" t="str">
        <f>IF(C1986="-","-",IF(AND(ISNUMBER(Fixture!G1990),ISNUMBER(Fixture!I1990),Fixture!F1990&lt;&gt;"BYE",Fixture!J1990&lt;&gt;"BYE"),"Yes","-"))</f>
        <v>-</v>
      </c>
      <c r="H1986" s="9" t="str">
        <f>IF(G1986="-","-",IF(Fixture!G1990&gt;Fixture!I1990,Settings!$G$7,IF(Fixture!G1990=Fixture!I1990,Settings!$G$8,IF(Fixture!G1990&lt;Fixture!I1990,Settings!$G$9,"-"))))</f>
        <v>-</v>
      </c>
      <c r="I1986" s="13" t="str">
        <f>IF(G1986="-","-",IF(Fixture!I1990&gt;Fixture!G1990,Settings!$G$7,IF(Fixture!I1990=Fixture!G1990,Settings!$G$8,IF(Fixture!I1990&lt;Fixture!G1990,Settings!$G$9,"-"))))</f>
        <v>-</v>
      </c>
    </row>
    <row r="1987" spans="3:9" x14ac:dyDescent="0.25">
      <c r="C1987" s="12" t="str">
        <f t="shared" si="62"/>
        <v>-</v>
      </c>
      <c r="D1987" s="9" t="str">
        <f t="shared" si="63"/>
        <v>-</v>
      </c>
      <c r="E1987" s="9" t="str">
        <f>IF(C1987="-","-",IF(D1987=maxgameno+2,"blank row 2",IF(D1987=maxgameno+1,"blank row 1",INDEX(FixtureCode!$B$4:$AH$128,MATCH($C1987,FixtureCode!$B$4:$B$128,0),MATCH("G"&amp;D1987&amp;"-T1",FixtureCode!$B$4:$AH$4,0)))))</f>
        <v>-</v>
      </c>
      <c r="F1987" s="13" t="str">
        <f>IF(C1987="-","-",IF(D1987=maxgameno+2,"blank row 2",IF(D1987=maxgameno+1,"blank row 1",INDEX(FixtureCode!$B$4:$AH$128,MATCH($C1987,FixtureCode!$B$4:$B$128,0),MATCH("G"&amp;D1987&amp;"-T2",FixtureCode!$B$4:$AH$4,0)))))</f>
        <v>-</v>
      </c>
      <c r="G1987" s="12" t="str">
        <f>IF(C1987="-","-",IF(AND(ISNUMBER(Fixture!G1991),ISNUMBER(Fixture!I1991),Fixture!F1991&lt;&gt;"BYE",Fixture!J1991&lt;&gt;"BYE"),"Yes","-"))</f>
        <v>-</v>
      </c>
      <c r="H1987" s="9" t="str">
        <f>IF(G1987="-","-",IF(Fixture!G1991&gt;Fixture!I1991,Settings!$G$7,IF(Fixture!G1991=Fixture!I1991,Settings!$G$8,IF(Fixture!G1991&lt;Fixture!I1991,Settings!$G$9,"-"))))</f>
        <v>-</v>
      </c>
      <c r="I1987" s="13" t="str">
        <f>IF(G1987="-","-",IF(Fixture!I1991&gt;Fixture!G1991,Settings!$G$7,IF(Fixture!I1991=Fixture!G1991,Settings!$G$8,IF(Fixture!I1991&lt;Fixture!G1991,Settings!$G$9,"-"))))</f>
        <v>-</v>
      </c>
    </row>
    <row r="1988" spans="3:9" x14ac:dyDescent="0.25">
      <c r="C1988" s="12" t="str">
        <f t="shared" si="62"/>
        <v>-</v>
      </c>
      <c r="D1988" s="9" t="str">
        <f t="shared" si="63"/>
        <v>-</v>
      </c>
      <c r="E1988" s="9" t="str">
        <f>IF(C1988="-","-",IF(D1988=maxgameno+2,"blank row 2",IF(D1988=maxgameno+1,"blank row 1",INDEX(FixtureCode!$B$4:$AH$128,MATCH($C1988,FixtureCode!$B$4:$B$128,0),MATCH("G"&amp;D1988&amp;"-T1",FixtureCode!$B$4:$AH$4,0)))))</f>
        <v>-</v>
      </c>
      <c r="F1988" s="13" t="str">
        <f>IF(C1988="-","-",IF(D1988=maxgameno+2,"blank row 2",IF(D1988=maxgameno+1,"blank row 1",INDEX(FixtureCode!$B$4:$AH$128,MATCH($C1988,FixtureCode!$B$4:$B$128,0),MATCH("G"&amp;D1988&amp;"-T2",FixtureCode!$B$4:$AH$4,0)))))</f>
        <v>-</v>
      </c>
      <c r="G1988" s="12" t="str">
        <f>IF(C1988="-","-",IF(AND(ISNUMBER(Fixture!G1992),ISNUMBER(Fixture!I1992),Fixture!F1992&lt;&gt;"BYE",Fixture!J1992&lt;&gt;"BYE"),"Yes","-"))</f>
        <v>-</v>
      </c>
      <c r="H1988" s="9" t="str">
        <f>IF(G1988="-","-",IF(Fixture!G1992&gt;Fixture!I1992,Settings!$G$7,IF(Fixture!G1992=Fixture!I1992,Settings!$G$8,IF(Fixture!G1992&lt;Fixture!I1992,Settings!$G$9,"-"))))</f>
        <v>-</v>
      </c>
      <c r="I1988" s="13" t="str">
        <f>IF(G1988="-","-",IF(Fixture!I1992&gt;Fixture!G1992,Settings!$G$7,IF(Fixture!I1992=Fixture!G1992,Settings!$G$8,IF(Fixture!I1992&lt;Fixture!G1992,Settings!$G$9,"-"))))</f>
        <v>-</v>
      </c>
    </row>
    <row r="1989" spans="3:9" x14ac:dyDescent="0.25">
      <c r="C1989" s="12" t="str">
        <f t="shared" si="62"/>
        <v>-</v>
      </c>
      <c r="D1989" s="9" t="str">
        <f t="shared" si="63"/>
        <v>-</v>
      </c>
      <c r="E1989" s="9" t="str">
        <f>IF(C1989="-","-",IF(D1989=maxgameno+2,"blank row 2",IF(D1989=maxgameno+1,"blank row 1",INDEX(FixtureCode!$B$4:$AH$128,MATCH($C1989,FixtureCode!$B$4:$B$128,0),MATCH("G"&amp;D1989&amp;"-T1",FixtureCode!$B$4:$AH$4,0)))))</f>
        <v>-</v>
      </c>
      <c r="F1989" s="13" t="str">
        <f>IF(C1989="-","-",IF(D1989=maxgameno+2,"blank row 2",IF(D1989=maxgameno+1,"blank row 1",INDEX(FixtureCode!$B$4:$AH$128,MATCH($C1989,FixtureCode!$B$4:$B$128,0),MATCH("G"&amp;D1989&amp;"-T2",FixtureCode!$B$4:$AH$4,0)))))</f>
        <v>-</v>
      </c>
      <c r="G1989" s="12" t="str">
        <f>IF(C1989="-","-",IF(AND(ISNUMBER(Fixture!G1993),ISNUMBER(Fixture!I1993),Fixture!F1993&lt;&gt;"BYE",Fixture!J1993&lt;&gt;"BYE"),"Yes","-"))</f>
        <v>-</v>
      </c>
      <c r="H1989" s="9" t="str">
        <f>IF(G1989="-","-",IF(Fixture!G1993&gt;Fixture!I1993,Settings!$G$7,IF(Fixture!G1993=Fixture!I1993,Settings!$G$8,IF(Fixture!G1993&lt;Fixture!I1993,Settings!$G$9,"-"))))</f>
        <v>-</v>
      </c>
      <c r="I1989" s="13" t="str">
        <f>IF(G1989="-","-",IF(Fixture!I1993&gt;Fixture!G1993,Settings!$G$7,IF(Fixture!I1993=Fixture!G1993,Settings!$G$8,IF(Fixture!I1993&lt;Fixture!G1993,Settings!$G$9,"-"))))</f>
        <v>-</v>
      </c>
    </row>
    <row r="1990" spans="3:9" x14ac:dyDescent="0.25">
      <c r="C1990" s="12" t="str">
        <f t="shared" ref="C1990:C2053" si="64">IF(C1989="-","-",IF(D1989+1&lt;=maxgameno+2,C1989,IF(C1989+1&lt;=maxroundno,C1989+1,"-")))</f>
        <v>-</v>
      </c>
      <c r="D1990" s="9" t="str">
        <f t="shared" ref="D1990:D2053" si="65">IF(C1990="-","-",IF(D1989+1&lt;=maxgameno+2,D1989+1,1))</f>
        <v>-</v>
      </c>
      <c r="E1990" s="9" t="str">
        <f>IF(C1990="-","-",IF(D1990=maxgameno+2,"blank row 2",IF(D1990=maxgameno+1,"blank row 1",INDEX(FixtureCode!$B$4:$AH$128,MATCH($C1990,FixtureCode!$B$4:$B$128,0),MATCH("G"&amp;D1990&amp;"-T1",FixtureCode!$B$4:$AH$4,0)))))</f>
        <v>-</v>
      </c>
      <c r="F1990" s="13" t="str">
        <f>IF(C1990="-","-",IF(D1990=maxgameno+2,"blank row 2",IF(D1990=maxgameno+1,"blank row 1",INDEX(FixtureCode!$B$4:$AH$128,MATCH($C1990,FixtureCode!$B$4:$B$128,0),MATCH("G"&amp;D1990&amp;"-T2",FixtureCode!$B$4:$AH$4,0)))))</f>
        <v>-</v>
      </c>
      <c r="G1990" s="12" t="str">
        <f>IF(C1990="-","-",IF(AND(ISNUMBER(Fixture!G1994),ISNUMBER(Fixture!I1994),Fixture!F1994&lt;&gt;"BYE",Fixture!J1994&lt;&gt;"BYE"),"Yes","-"))</f>
        <v>-</v>
      </c>
      <c r="H1990" s="9" t="str">
        <f>IF(G1990="-","-",IF(Fixture!G1994&gt;Fixture!I1994,Settings!$G$7,IF(Fixture!G1994=Fixture!I1994,Settings!$G$8,IF(Fixture!G1994&lt;Fixture!I1994,Settings!$G$9,"-"))))</f>
        <v>-</v>
      </c>
      <c r="I1990" s="13" t="str">
        <f>IF(G1990="-","-",IF(Fixture!I1994&gt;Fixture!G1994,Settings!$G$7,IF(Fixture!I1994=Fixture!G1994,Settings!$G$8,IF(Fixture!I1994&lt;Fixture!G1994,Settings!$G$9,"-"))))</f>
        <v>-</v>
      </c>
    </row>
    <row r="1991" spans="3:9" x14ac:dyDescent="0.25">
      <c r="C1991" s="12" t="str">
        <f t="shared" si="64"/>
        <v>-</v>
      </c>
      <c r="D1991" s="9" t="str">
        <f t="shared" si="65"/>
        <v>-</v>
      </c>
      <c r="E1991" s="9" t="str">
        <f>IF(C1991="-","-",IF(D1991=maxgameno+2,"blank row 2",IF(D1991=maxgameno+1,"blank row 1",INDEX(FixtureCode!$B$4:$AH$128,MATCH($C1991,FixtureCode!$B$4:$B$128,0),MATCH("G"&amp;D1991&amp;"-T1",FixtureCode!$B$4:$AH$4,0)))))</f>
        <v>-</v>
      </c>
      <c r="F1991" s="13" t="str">
        <f>IF(C1991="-","-",IF(D1991=maxgameno+2,"blank row 2",IF(D1991=maxgameno+1,"blank row 1",INDEX(FixtureCode!$B$4:$AH$128,MATCH($C1991,FixtureCode!$B$4:$B$128,0),MATCH("G"&amp;D1991&amp;"-T2",FixtureCode!$B$4:$AH$4,0)))))</f>
        <v>-</v>
      </c>
      <c r="G1991" s="12" t="str">
        <f>IF(C1991="-","-",IF(AND(ISNUMBER(Fixture!G1995),ISNUMBER(Fixture!I1995),Fixture!F1995&lt;&gt;"BYE",Fixture!J1995&lt;&gt;"BYE"),"Yes","-"))</f>
        <v>-</v>
      </c>
      <c r="H1991" s="9" t="str">
        <f>IF(G1991="-","-",IF(Fixture!G1995&gt;Fixture!I1995,Settings!$G$7,IF(Fixture!G1995=Fixture!I1995,Settings!$G$8,IF(Fixture!G1995&lt;Fixture!I1995,Settings!$G$9,"-"))))</f>
        <v>-</v>
      </c>
      <c r="I1991" s="13" t="str">
        <f>IF(G1991="-","-",IF(Fixture!I1995&gt;Fixture!G1995,Settings!$G$7,IF(Fixture!I1995=Fixture!G1995,Settings!$G$8,IF(Fixture!I1995&lt;Fixture!G1995,Settings!$G$9,"-"))))</f>
        <v>-</v>
      </c>
    </row>
    <row r="1992" spans="3:9" x14ac:dyDescent="0.25">
      <c r="C1992" s="12" t="str">
        <f t="shared" si="64"/>
        <v>-</v>
      </c>
      <c r="D1992" s="9" t="str">
        <f t="shared" si="65"/>
        <v>-</v>
      </c>
      <c r="E1992" s="9" t="str">
        <f>IF(C1992="-","-",IF(D1992=maxgameno+2,"blank row 2",IF(D1992=maxgameno+1,"blank row 1",INDEX(FixtureCode!$B$4:$AH$128,MATCH($C1992,FixtureCode!$B$4:$B$128,0),MATCH("G"&amp;D1992&amp;"-T1",FixtureCode!$B$4:$AH$4,0)))))</f>
        <v>-</v>
      </c>
      <c r="F1992" s="13" t="str">
        <f>IF(C1992="-","-",IF(D1992=maxgameno+2,"blank row 2",IF(D1992=maxgameno+1,"blank row 1",INDEX(FixtureCode!$B$4:$AH$128,MATCH($C1992,FixtureCode!$B$4:$B$128,0),MATCH("G"&amp;D1992&amp;"-T2",FixtureCode!$B$4:$AH$4,0)))))</f>
        <v>-</v>
      </c>
      <c r="G1992" s="12" t="str">
        <f>IF(C1992="-","-",IF(AND(ISNUMBER(Fixture!G1996),ISNUMBER(Fixture!I1996),Fixture!F1996&lt;&gt;"BYE",Fixture!J1996&lt;&gt;"BYE"),"Yes","-"))</f>
        <v>-</v>
      </c>
      <c r="H1992" s="9" t="str">
        <f>IF(G1992="-","-",IF(Fixture!G1996&gt;Fixture!I1996,Settings!$G$7,IF(Fixture!G1996=Fixture!I1996,Settings!$G$8,IF(Fixture!G1996&lt;Fixture!I1996,Settings!$G$9,"-"))))</f>
        <v>-</v>
      </c>
      <c r="I1992" s="13" t="str">
        <f>IF(G1992="-","-",IF(Fixture!I1996&gt;Fixture!G1996,Settings!$G$7,IF(Fixture!I1996=Fixture!G1996,Settings!$G$8,IF(Fixture!I1996&lt;Fixture!G1996,Settings!$G$9,"-"))))</f>
        <v>-</v>
      </c>
    </row>
    <row r="1993" spans="3:9" x14ac:dyDescent="0.25">
      <c r="C1993" s="12" t="str">
        <f t="shared" si="64"/>
        <v>-</v>
      </c>
      <c r="D1993" s="9" t="str">
        <f t="shared" si="65"/>
        <v>-</v>
      </c>
      <c r="E1993" s="9" t="str">
        <f>IF(C1993="-","-",IF(D1993=maxgameno+2,"blank row 2",IF(D1993=maxgameno+1,"blank row 1",INDEX(FixtureCode!$B$4:$AH$128,MATCH($C1993,FixtureCode!$B$4:$B$128,0),MATCH("G"&amp;D1993&amp;"-T1",FixtureCode!$B$4:$AH$4,0)))))</f>
        <v>-</v>
      </c>
      <c r="F1993" s="13" t="str">
        <f>IF(C1993="-","-",IF(D1993=maxgameno+2,"blank row 2",IF(D1993=maxgameno+1,"blank row 1",INDEX(FixtureCode!$B$4:$AH$128,MATCH($C1993,FixtureCode!$B$4:$B$128,0),MATCH("G"&amp;D1993&amp;"-T2",FixtureCode!$B$4:$AH$4,0)))))</f>
        <v>-</v>
      </c>
      <c r="G1993" s="12" t="str">
        <f>IF(C1993="-","-",IF(AND(ISNUMBER(Fixture!G1997),ISNUMBER(Fixture!I1997),Fixture!F1997&lt;&gt;"BYE",Fixture!J1997&lt;&gt;"BYE"),"Yes","-"))</f>
        <v>-</v>
      </c>
      <c r="H1993" s="9" t="str">
        <f>IF(G1993="-","-",IF(Fixture!G1997&gt;Fixture!I1997,Settings!$G$7,IF(Fixture!G1997=Fixture!I1997,Settings!$G$8,IF(Fixture!G1997&lt;Fixture!I1997,Settings!$G$9,"-"))))</f>
        <v>-</v>
      </c>
      <c r="I1993" s="13" t="str">
        <f>IF(G1993="-","-",IF(Fixture!I1997&gt;Fixture!G1997,Settings!$G$7,IF(Fixture!I1997=Fixture!G1997,Settings!$G$8,IF(Fixture!I1997&lt;Fixture!G1997,Settings!$G$9,"-"))))</f>
        <v>-</v>
      </c>
    </row>
    <row r="1994" spans="3:9" x14ac:dyDescent="0.25">
      <c r="C1994" s="12" t="str">
        <f t="shared" si="64"/>
        <v>-</v>
      </c>
      <c r="D1994" s="9" t="str">
        <f t="shared" si="65"/>
        <v>-</v>
      </c>
      <c r="E1994" s="9" t="str">
        <f>IF(C1994="-","-",IF(D1994=maxgameno+2,"blank row 2",IF(D1994=maxgameno+1,"blank row 1",INDEX(FixtureCode!$B$4:$AH$128,MATCH($C1994,FixtureCode!$B$4:$B$128,0),MATCH("G"&amp;D1994&amp;"-T1",FixtureCode!$B$4:$AH$4,0)))))</f>
        <v>-</v>
      </c>
      <c r="F1994" s="13" t="str">
        <f>IF(C1994="-","-",IF(D1994=maxgameno+2,"blank row 2",IF(D1994=maxgameno+1,"blank row 1",INDEX(FixtureCode!$B$4:$AH$128,MATCH($C1994,FixtureCode!$B$4:$B$128,0),MATCH("G"&amp;D1994&amp;"-T2",FixtureCode!$B$4:$AH$4,0)))))</f>
        <v>-</v>
      </c>
      <c r="G1994" s="12" t="str">
        <f>IF(C1994="-","-",IF(AND(ISNUMBER(Fixture!G1998),ISNUMBER(Fixture!I1998),Fixture!F1998&lt;&gt;"BYE",Fixture!J1998&lt;&gt;"BYE"),"Yes","-"))</f>
        <v>-</v>
      </c>
      <c r="H1994" s="9" t="str">
        <f>IF(G1994="-","-",IF(Fixture!G1998&gt;Fixture!I1998,Settings!$G$7,IF(Fixture!G1998=Fixture!I1998,Settings!$G$8,IF(Fixture!G1998&lt;Fixture!I1998,Settings!$G$9,"-"))))</f>
        <v>-</v>
      </c>
      <c r="I1994" s="13" t="str">
        <f>IF(G1994="-","-",IF(Fixture!I1998&gt;Fixture!G1998,Settings!$G$7,IF(Fixture!I1998=Fixture!G1998,Settings!$G$8,IF(Fixture!I1998&lt;Fixture!G1998,Settings!$G$9,"-"))))</f>
        <v>-</v>
      </c>
    </row>
    <row r="1995" spans="3:9" x14ac:dyDescent="0.25">
      <c r="C1995" s="12" t="str">
        <f t="shared" si="64"/>
        <v>-</v>
      </c>
      <c r="D1995" s="9" t="str">
        <f t="shared" si="65"/>
        <v>-</v>
      </c>
      <c r="E1995" s="9" t="str">
        <f>IF(C1995="-","-",IF(D1995=maxgameno+2,"blank row 2",IF(D1995=maxgameno+1,"blank row 1",INDEX(FixtureCode!$B$4:$AH$128,MATCH($C1995,FixtureCode!$B$4:$B$128,0),MATCH("G"&amp;D1995&amp;"-T1",FixtureCode!$B$4:$AH$4,0)))))</f>
        <v>-</v>
      </c>
      <c r="F1995" s="13" t="str">
        <f>IF(C1995="-","-",IF(D1995=maxgameno+2,"blank row 2",IF(D1995=maxgameno+1,"blank row 1",INDEX(FixtureCode!$B$4:$AH$128,MATCH($C1995,FixtureCode!$B$4:$B$128,0),MATCH("G"&amp;D1995&amp;"-T2",FixtureCode!$B$4:$AH$4,0)))))</f>
        <v>-</v>
      </c>
      <c r="G1995" s="12" t="str">
        <f>IF(C1995="-","-",IF(AND(ISNUMBER(Fixture!G1999),ISNUMBER(Fixture!I1999),Fixture!F1999&lt;&gt;"BYE",Fixture!J1999&lt;&gt;"BYE"),"Yes","-"))</f>
        <v>-</v>
      </c>
      <c r="H1995" s="9" t="str">
        <f>IF(G1995="-","-",IF(Fixture!G1999&gt;Fixture!I1999,Settings!$G$7,IF(Fixture!G1999=Fixture!I1999,Settings!$G$8,IF(Fixture!G1999&lt;Fixture!I1999,Settings!$G$9,"-"))))</f>
        <v>-</v>
      </c>
      <c r="I1995" s="13" t="str">
        <f>IF(G1995="-","-",IF(Fixture!I1999&gt;Fixture!G1999,Settings!$G$7,IF(Fixture!I1999=Fixture!G1999,Settings!$G$8,IF(Fixture!I1999&lt;Fixture!G1999,Settings!$G$9,"-"))))</f>
        <v>-</v>
      </c>
    </row>
    <row r="1996" spans="3:9" x14ac:dyDescent="0.25">
      <c r="C1996" s="12" t="str">
        <f t="shared" si="64"/>
        <v>-</v>
      </c>
      <c r="D1996" s="9" t="str">
        <f t="shared" si="65"/>
        <v>-</v>
      </c>
      <c r="E1996" s="9" t="str">
        <f>IF(C1996="-","-",IF(D1996=maxgameno+2,"blank row 2",IF(D1996=maxgameno+1,"blank row 1",INDEX(FixtureCode!$B$4:$AH$128,MATCH($C1996,FixtureCode!$B$4:$B$128,0),MATCH("G"&amp;D1996&amp;"-T1",FixtureCode!$B$4:$AH$4,0)))))</f>
        <v>-</v>
      </c>
      <c r="F1996" s="13" t="str">
        <f>IF(C1996="-","-",IF(D1996=maxgameno+2,"blank row 2",IF(D1996=maxgameno+1,"blank row 1",INDEX(FixtureCode!$B$4:$AH$128,MATCH($C1996,FixtureCode!$B$4:$B$128,0),MATCH("G"&amp;D1996&amp;"-T2",FixtureCode!$B$4:$AH$4,0)))))</f>
        <v>-</v>
      </c>
      <c r="G1996" s="12" t="str">
        <f>IF(C1996="-","-",IF(AND(ISNUMBER(Fixture!G2000),ISNUMBER(Fixture!I2000),Fixture!F2000&lt;&gt;"BYE",Fixture!J2000&lt;&gt;"BYE"),"Yes","-"))</f>
        <v>-</v>
      </c>
      <c r="H1996" s="9" t="str">
        <f>IF(G1996="-","-",IF(Fixture!G2000&gt;Fixture!I2000,Settings!$G$7,IF(Fixture!G2000=Fixture!I2000,Settings!$G$8,IF(Fixture!G2000&lt;Fixture!I2000,Settings!$G$9,"-"))))</f>
        <v>-</v>
      </c>
      <c r="I1996" s="13" t="str">
        <f>IF(G1996="-","-",IF(Fixture!I2000&gt;Fixture!G2000,Settings!$G$7,IF(Fixture!I2000=Fixture!G2000,Settings!$G$8,IF(Fixture!I2000&lt;Fixture!G2000,Settings!$G$9,"-"))))</f>
        <v>-</v>
      </c>
    </row>
    <row r="1997" spans="3:9" x14ac:dyDescent="0.25">
      <c r="C1997" s="12" t="str">
        <f t="shared" si="64"/>
        <v>-</v>
      </c>
      <c r="D1997" s="9" t="str">
        <f t="shared" si="65"/>
        <v>-</v>
      </c>
      <c r="E1997" s="9" t="str">
        <f>IF(C1997="-","-",IF(D1997=maxgameno+2,"blank row 2",IF(D1997=maxgameno+1,"blank row 1",INDEX(FixtureCode!$B$4:$AH$128,MATCH($C1997,FixtureCode!$B$4:$B$128,0),MATCH("G"&amp;D1997&amp;"-T1",FixtureCode!$B$4:$AH$4,0)))))</f>
        <v>-</v>
      </c>
      <c r="F1997" s="13" t="str">
        <f>IF(C1997="-","-",IF(D1997=maxgameno+2,"blank row 2",IF(D1997=maxgameno+1,"blank row 1",INDEX(FixtureCode!$B$4:$AH$128,MATCH($C1997,FixtureCode!$B$4:$B$128,0),MATCH("G"&amp;D1997&amp;"-T2",FixtureCode!$B$4:$AH$4,0)))))</f>
        <v>-</v>
      </c>
      <c r="G1997" s="12" t="str">
        <f>IF(C1997="-","-",IF(AND(ISNUMBER(Fixture!G2001),ISNUMBER(Fixture!I2001),Fixture!F2001&lt;&gt;"BYE",Fixture!J2001&lt;&gt;"BYE"),"Yes","-"))</f>
        <v>-</v>
      </c>
      <c r="H1997" s="9" t="str">
        <f>IF(G1997="-","-",IF(Fixture!G2001&gt;Fixture!I2001,Settings!$G$7,IF(Fixture!G2001=Fixture!I2001,Settings!$G$8,IF(Fixture!G2001&lt;Fixture!I2001,Settings!$G$9,"-"))))</f>
        <v>-</v>
      </c>
      <c r="I1997" s="13" t="str">
        <f>IF(G1997="-","-",IF(Fixture!I2001&gt;Fixture!G2001,Settings!$G$7,IF(Fixture!I2001=Fixture!G2001,Settings!$G$8,IF(Fixture!I2001&lt;Fixture!G2001,Settings!$G$9,"-"))))</f>
        <v>-</v>
      </c>
    </row>
    <row r="1998" spans="3:9" x14ac:dyDescent="0.25">
      <c r="C1998" s="12" t="str">
        <f t="shared" si="64"/>
        <v>-</v>
      </c>
      <c r="D1998" s="9" t="str">
        <f t="shared" si="65"/>
        <v>-</v>
      </c>
      <c r="E1998" s="9" t="str">
        <f>IF(C1998="-","-",IF(D1998=maxgameno+2,"blank row 2",IF(D1998=maxgameno+1,"blank row 1",INDEX(FixtureCode!$B$4:$AH$128,MATCH($C1998,FixtureCode!$B$4:$B$128,0),MATCH("G"&amp;D1998&amp;"-T1",FixtureCode!$B$4:$AH$4,0)))))</f>
        <v>-</v>
      </c>
      <c r="F1998" s="13" t="str">
        <f>IF(C1998="-","-",IF(D1998=maxgameno+2,"blank row 2",IF(D1998=maxgameno+1,"blank row 1",INDEX(FixtureCode!$B$4:$AH$128,MATCH($C1998,FixtureCode!$B$4:$B$128,0),MATCH("G"&amp;D1998&amp;"-T2",FixtureCode!$B$4:$AH$4,0)))))</f>
        <v>-</v>
      </c>
      <c r="G1998" s="12" t="str">
        <f>IF(C1998="-","-",IF(AND(ISNUMBER(Fixture!G2002),ISNUMBER(Fixture!I2002),Fixture!F2002&lt;&gt;"BYE",Fixture!J2002&lt;&gt;"BYE"),"Yes","-"))</f>
        <v>-</v>
      </c>
      <c r="H1998" s="9" t="str">
        <f>IF(G1998="-","-",IF(Fixture!G2002&gt;Fixture!I2002,Settings!$G$7,IF(Fixture!G2002=Fixture!I2002,Settings!$G$8,IF(Fixture!G2002&lt;Fixture!I2002,Settings!$G$9,"-"))))</f>
        <v>-</v>
      </c>
      <c r="I1998" s="13" t="str">
        <f>IF(G1998="-","-",IF(Fixture!I2002&gt;Fixture!G2002,Settings!$G$7,IF(Fixture!I2002=Fixture!G2002,Settings!$G$8,IF(Fixture!I2002&lt;Fixture!G2002,Settings!$G$9,"-"))))</f>
        <v>-</v>
      </c>
    </row>
    <row r="1999" spans="3:9" x14ac:dyDescent="0.25">
      <c r="C1999" s="12" t="str">
        <f t="shared" si="64"/>
        <v>-</v>
      </c>
      <c r="D1999" s="9" t="str">
        <f t="shared" si="65"/>
        <v>-</v>
      </c>
      <c r="E1999" s="9" t="str">
        <f>IF(C1999="-","-",IF(D1999=maxgameno+2,"blank row 2",IF(D1999=maxgameno+1,"blank row 1",INDEX(FixtureCode!$B$4:$AH$128,MATCH($C1999,FixtureCode!$B$4:$B$128,0),MATCH("G"&amp;D1999&amp;"-T1",FixtureCode!$B$4:$AH$4,0)))))</f>
        <v>-</v>
      </c>
      <c r="F1999" s="13" t="str">
        <f>IF(C1999="-","-",IF(D1999=maxgameno+2,"blank row 2",IF(D1999=maxgameno+1,"blank row 1",INDEX(FixtureCode!$B$4:$AH$128,MATCH($C1999,FixtureCode!$B$4:$B$128,0),MATCH("G"&amp;D1999&amp;"-T2",FixtureCode!$B$4:$AH$4,0)))))</f>
        <v>-</v>
      </c>
      <c r="G1999" s="12" t="str">
        <f>IF(C1999="-","-",IF(AND(ISNUMBER(Fixture!G2003),ISNUMBER(Fixture!I2003),Fixture!F2003&lt;&gt;"BYE",Fixture!J2003&lt;&gt;"BYE"),"Yes","-"))</f>
        <v>-</v>
      </c>
      <c r="H1999" s="9" t="str">
        <f>IF(G1999="-","-",IF(Fixture!G2003&gt;Fixture!I2003,Settings!$G$7,IF(Fixture!G2003=Fixture!I2003,Settings!$G$8,IF(Fixture!G2003&lt;Fixture!I2003,Settings!$G$9,"-"))))</f>
        <v>-</v>
      </c>
      <c r="I1999" s="13" t="str">
        <f>IF(G1999="-","-",IF(Fixture!I2003&gt;Fixture!G2003,Settings!$G$7,IF(Fixture!I2003=Fixture!G2003,Settings!$G$8,IF(Fixture!I2003&lt;Fixture!G2003,Settings!$G$9,"-"))))</f>
        <v>-</v>
      </c>
    </row>
    <row r="2000" spans="3:9" x14ac:dyDescent="0.25">
      <c r="C2000" s="12" t="str">
        <f t="shared" si="64"/>
        <v>-</v>
      </c>
      <c r="D2000" s="9" t="str">
        <f t="shared" si="65"/>
        <v>-</v>
      </c>
      <c r="E2000" s="9" t="str">
        <f>IF(C2000="-","-",IF(D2000=maxgameno+2,"blank row 2",IF(D2000=maxgameno+1,"blank row 1",INDEX(FixtureCode!$B$4:$AH$128,MATCH($C2000,FixtureCode!$B$4:$B$128,0),MATCH("G"&amp;D2000&amp;"-T1",FixtureCode!$B$4:$AH$4,0)))))</f>
        <v>-</v>
      </c>
      <c r="F2000" s="13" t="str">
        <f>IF(C2000="-","-",IF(D2000=maxgameno+2,"blank row 2",IF(D2000=maxgameno+1,"blank row 1",INDEX(FixtureCode!$B$4:$AH$128,MATCH($C2000,FixtureCode!$B$4:$B$128,0),MATCH("G"&amp;D2000&amp;"-T2",FixtureCode!$B$4:$AH$4,0)))))</f>
        <v>-</v>
      </c>
      <c r="G2000" s="12" t="str">
        <f>IF(C2000="-","-",IF(AND(ISNUMBER(Fixture!G2004),ISNUMBER(Fixture!I2004),Fixture!F2004&lt;&gt;"BYE",Fixture!J2004&lt;&gt;"BYE"),"Yes","-"))</f>
        <v>-</v>
      </c>
      <c r="H2000" s="9" t="str">
        <f>IF(G2000="-","-",IF(Fixture!G2004&gt;Fixture!I2004,Settings!$G$7,IF(Fixture!G2004=Fixture!I2004,Settings!$G$8,IF(Fixture!G2004&lt;Fixture!I2004,Settings!$G$9,"-"))))</f>
        <v>-</v>
      </c>
      <c r="I2000" s="13" t="str">
        <f>IF(G2000="-","-",IF(Fixture!I2004&gt;Fixture!G2004,Settings!$G$7,IF(Fixture!I2004=Fixture!G2004,Settings!$G$8,IF(Fixture!I2004&lt;Fixture!G2004,Settings!$G$9,"-"))))</f>
        <v>-</v>
      </c>
    </row>
    <row r="2001" spans="3:9" x14ac:dyDescent="0.25">
      <c r="C2001" s="12" t="str">
        <f t="shared" si="64"/>
        <v>-</v>
      </c>
      <c r="D2001" s="9" t="str">
        <f t="shared" si="65"/>
        <v>-</v>
      </c>
      <c r="E2001" s="9" t="str">
        <f>IF(C2001="-","-",IF(D2001=maxgameno+2,"blank row 2",IF(D2001=maxgameno+1,"blank row 1",INDEX(FixtureCode!$B$4:$AH$128,MATCH($C2001,FixtureCode!$B$4:$B$128,0),MATCH("G"&amp;D2001&amp;"-T1",FixtureCode!$B$4:$AH$4,0)))))</f>
        <v>-</v>
      </c>
      <c r="F2001" s="13" t="str">
        <f>IF(C2001="-","-",IF(D2001=maxgameno+2,"blank row 2",IF(D2001=maxgameno+1,"blank row 1",INDEX(FixtureCode!$B$4:$AH$128,MATCH($C2001,FixtureCode!$B$4:$B$128,0),MATCH("G"&amp;D2001&amp;"-T2",FixtureCode!$B$4:$AH$4,0)))))</f>
        <v>-</v>
      </c>
      <c r="G2001" s="12" t="str">
        <f>IF(C2001="-","-",IF(AND(ISNUMBER(Fixture!G2005),ISNUMBER(Fixture!I2005),Fixture!F2005&lt;&gt;"BYE",Fixture!J2005&lt;&gt;"BYE"),"Yes","-"))</f>
        <v>-</v>
      </c>
      <c r="H2001" s="9" t="str">
        <f>IF(G2001="-","-",IF(Fixture!G2005&gt;Fixture!I2005,Settings!$G$7,IF(Fixture!G2005=Fixture!I2005,Settings!$G$8,IF(Fixture!G2005&lt;Fixture!I2005,Settings!$G$9,"-"))))</f>
        <v>-</v>
      </c>
      <c r="I2001" s="13" t="str">
        <f>IF(G2001="-","-",IF(Fixture!I2005&gt;Fixture!G2005,Settings!$G$7,IF(Fixture!I2005=Fixture!G2005,Settings!$G$8,IF(Fixture!I2005&lt;Fixture!G2005,Settings!$G$9,"-"))))</f>
        <v>-</v>
      </c>
    </row>
    <row r="2002" spans="3:9" x14ac:dyDescent="0.25">
      <c r="C2002" s="12" t="str">
        <f t="shared" si="64"/>
        <v>-</v>
      </c>
      <c r="D2002" s="9" t="str">
        <f t="shared" si="65"/>
        <v>-</v>
      </c>
      <c r="E2002" s="9" t="str">
        <f>IF(C2002="-","-",IF(D2002=maxgameno+2,"blank row 2",IF(D2002=maxgameno+1,"blank row 1",INDEX(FixtureCode!$B$4:$AH$128,MATCH($C2002,FixtureCode!$B$4:$B$128,0),MATCH("G"&amp;D2002&amp;"-T1",FixtureCode!$B$4:$AH$4,0)))))</f>
        <v>-</v>
      </c>
      <c r="F2002" s="13" t="str">
        <f>IF(C2002="-","-",IF(D2002=maxgameno+2,"blank row 2",IF(D2002=maxgameno+1,"blank row 1",INDEX(FixtureCode!$B$4:$AH$128,MATCH($C2002,FixtureCode!$B$4:$B$128,0),MATCH("G"&amp;D2002&amp;"-T2",FixtureCode!$B$4:$AH$4,0)))))</f>
        <v>-</v>
      </c>
      <c r="G2002" s="12" t="str">
        <f>IF(C2002="-","-",IF(AND(ISNUMBER(Fixture!G2006),ISNUMBER(Fixture!I2006),Fixture!F2006&lt;&gt;"BYE",Fixture!J2006&lt;&gt;"BYE"),"Yes","-"))</f>
        <v>-</v>
      </c>
      <c r="H2002" s="9" t="str">
        <f>IF(G2002="-","-",IF(Fixture!G2006&gt;Fixture!I2006,Settings!$G$7,IF(Fixture!G2006=Fixture!I2006,Settings!$G$8,IF(Fixture!G2006&lt;Fixture!I2006,Settings!$G$9,"-"))))</f>
        <v>-</v>
      </c>
      <c r="I2002" s="13" t="str">
        <f>IF(G2002="-","-",IF(Fixture!I2006&gt;Fixture!G2006,Settings!$G$7,IF(Fixture!I2006=Fixture!G2006,Settings!$G$8,IF(Fixture!I2006&lt;Fixture!G2006,Settings!$G$9,"-"))))</f>
        <v>-</v>
      </c>
    </row>
    <row r="2003" spans="3:9" x14ac:dyDescent="0.25">
      <c r="C2003" s="12" t="str">
        <f t="shared" si="64"/>
        <v>-</v>
      </c>
      <c r="D2003" s="9" t="str">
        <f t="shared" si="65"/>
        <v>-</v>
      </c>
      <c r="E2003" s="9" t="str">
        <f>IF(C2003="-","-",IF(D2003=maxgameno+2,"blank row 2",IF(D2003=maxgameno+1,"blank row 1",INDEX(FixtureCode!$B$4:$AH$128,MATCH($C2003,FixtureCode!$B$4:$B$128,0),MATCH("G"&amp;D2003&amp;"-T1",FixtureCode!$B$4:$AH$4,0)))))</f>
        <v>-</v>
      </c>
      <c r="F2003" s="13" t="str">
        <f>IF(C2003="-","-",IF(D2003=maxgameno+2,"blank row 2",IF(D2003=maxgameno+1,"blank row 1",INDEX(FixtureCode!$B$4:$AH$128,MATCH($C2003,FixtureCode!$B$4:$B$128,0),MATCH("G"&amp;D2003&amp;"-T2",FixtureCode!$B$4:$AH$4,0)))))</f>
        <v>-</v>
      </c>
      <c r="G2003" s="12" t="str">
        <f>IF(C2003="-","-",IF(AND(ISNUMBER(Fixture!G2007),ISNUMBER(Fixture!I2007),Fixture!F2007&lt;&gt;"BYE",Fixture!J2007&lt;&gt;"BYE"),"Yes","-"))</f>
        <v>-</v>
      </c>
      <c r="H2003" s="9" t="str">
        <f>IF(G2003="-","-",IF(Fixture!G2007&gt;Fixture!I2007,Settings!$G$7,IF(Fixture!G2007=Fixture!I2007,Settings!$G$8,IF(Fixture!G2007&lt;Fixture!I2007,Settings!$G$9,"-"))))</f>
        <v>-</v>
      </c>
      <c r="I2003" s="13" t="str">
        <f>IF(G2003="-","-",IF(Fixture!I2007&gt;Fixture!G2007,Settings!$G$7,IF(Fixture!I2007=Fixture!G2007,Settings!$G$8,IF(Fixture!I2007&lt;Fixture!G2007,Settings!$G$9,"-"))))</f>
        <v>-</v>
      </c>
    </row>
    <row r="2004" spans="3:9" x14ac:dyDescent="0.25">
      <c r="C2004" s="12" t="str">
        <f t="shared" si="64"/>
        <v>-</v>
      </c>
      <c r="D2004" s="9" t="str">
        <f t="shared" si="65"/>
        <v>-</v>
      </c>
      <c r="E2004" s="9" t="str">
        <f>IF(C2004="-","-",IF(D2004=maxgameno+2,"blank row 2",IF(D2004=maxgameno+1,"blank row 1",INDEX(FixtureCode!$B$4:$AH$128,MATCH($C2004,FixtureCode!$B$4:$B$128,0),MATCH("G"&amp;D2004&amp;"-T1",FixtureCode!$B$4:$AH$4,0)))))</f>
        <v>-</v>
      </c>
      <c r="F2004" s="13" t="str">
        <f>IF(C2004="-","-",IF(D2004=maxgameno+2,"blank row 2",IF(D2004=maxgameno+1,"blank row 1",INDEX(FixtureCode!$B$4:$AH$128,MATCH($C2004,FixtureCode!$B$4:$B$128,0),MATCH("G"&amp;D2004&amp;"-T2",FixtureCode!$B$4:$AH$4,0)))))</f>
        <v>-</v>
      </c>
      <c r="G2004" s="12" t="str">
        <f>IF(C2004="-","-",IF(AND(ISNUMBER(Fixture!G2008),ISNUMBER(Fixture!I2008),Fixture!F2008&lt;&gt;"BYE",Fixture!J2008&lt;&gt;"BYE"),"Yes","-"))</f>
        <v>-</v>
      </c>
      <c r="H2004" s="9" t="str">
        <f>IF(G2004="-","-",IF(Fixture!G2008&gt;Fixture!I2008,Settings!$G$7,IF(Fixture!G2008=Fixture!I2008,Settings!$G$8,IF(Fixture!G2008&lt;Fixture!I2008,Settings!$G$9,"-"))))</f>
        <v>-</v>
      </c>
      <c r="I2004" s="13" t="str">
        <f>IF(G2004="-","-",IF(Fixture!I2008&gt;Fixture!G2008,Settings!$G$7,IF(Fixture!I2008=Fixture!G2008,Settings!$G$8,IF(Fixture!I2008&lt;Fixture!G2008,Settings!$G$9,"-"))))</f>
        <v>-</v>
      </c>
    </row>
    <row r="2005" spans="3:9" x14ac:dyDescent="0.25">
      <c r="C2005" s="12" t="str">
        <f t="shared" si="64"/>
        <v>-</v>
      </c>
      <c r="D2005" s="9" t="str">
        <f t="shared" si="65"/>
        <v>-</v>
      </c>
      <c r="E2005" s="9" t="str">
        <f>IF(C2005="-","-",IF(D2005=maxgameno+2,"blank row 2",IF(D2005=maxgameno+1,"blank row 1",INDEX(FixtureCode!$B$4:$AH$128,MATCH($C2005,FixtureCode!$B$4:$B$128,0),MATCH("G"&amp;D2005&amp;"-T1",FixtureCode!$B$4:$AH$4,0)))))</f>
        <v>-</v>
      </c>
      <c r="F2005" s="13" t="str">
        <f>IF(C2005="-","-",IF(D2005=maxgameno+2,"blank row 2",IF(D2005=maxgameno+1,"blank row 1",INDEX(FixtureCode!$B$4:$AH$128,MATCH($C2005,FixtureCode!$B$4:$B$128,0),MATCH("G"&amp;D2005&amp;"-T2",FixtureCode!$B$4:$AH$4,0)))))</f>
        <v>-</v>
      </c>
      <c r="G2005" s="12" t="str">
        <f>IF(C2005="-","-",IF(AND(ISNUMBER(Fixture!G2009),ISNUMBER(Fixture!I2009),Fixture!F2009&lt;&gt;"BYE",Fixture!J2009&lt;&gt;"BYE"),"Yes","-"))</f>
        <v>-</v>
      </c>
      <c r="H2005" s="9" t="str">
        <f>IF(G2005="-","-",IF(Fixture!G2009&gt;Fixture!I2009,Settings!$G$7,IF(Fixture!G2009=Fixture!I2009,Settings!$G$8,IF(Fixture!G2009&lt;Fixture!I2009,Settings!$G$9,"-"))))</f>
        <v>-</v>
      </c>
      <c r="I2005" s="13" t="str">
        <f>IF(G2005="-","-",IF(Fixture!I2009&gt;Fixture!G2009,Settings!$G$7,IF(Fixture!I2009=Fixture!G2009,Settings!$G$8,IF(Fixture!I2009&lt;Fixture!G2009,Settings!$G$9,"-"))))</f>
        <v>-</v>
      </c>
    </row>
    <row r="2006" spans="3:9" x14ac:dyDescent="0.25">
      <c r="C2006" s="12" t="str">
        <f t="shared" si="64"/>
        <v>-</v>
      </c>
      <c r="D2006" s="9" t="str">
        <f t="shared" si="65"/>
        <v>-</v>
      </c>
      <c r="E2006" s="9" t="str">
        <f>IF(C2006="-","-",IF(D2006=maxgameno+2,"blank row 2",IF(D2006=maxgameno+1,"blank row 1",INDEX(FixtureCode!$B$4:$AH$128,MATCH($C2006,FixtureCode!$B$4:$B$128,0),MATCH("G"&amp;D2006&amp;"-T1",FixtureCode!$B$4:$AH$4,0)))))</f>
        <v>-</v>
      </c>
      <c r="F2006" s="13" t="str">
        <f>IF(C2006="-","-",IF(D2006=maxgameno+2,"blank row 2",IF(D2006=maxgameno+1,"blank row 1",INDEX(FixtureCode!$B$4:$AH$128,MATCH($C2006,FixtureCode!$B$4:$B$128,0),MATCH("G"&amp;D2006&amp;"-T2",FixtureCode!$B$4:$AH$4,0)))))</f>
        <v>-</v>
      </c>
      <c r="G2006" s="12" t="str">
        <f>IF(C2006="-","-",IF(AND(ISNUMBER(Fixture!G2010),ISNUMBER(Fixture!I2010),Fixture!F2010&lt;&gt;"BYE",Fixture!J2010&lt;&gt;"BYE"),"Yes","-"))</f>
        <v>-</v>
      </c>
      <c r="H2006" s="9" t="str">
        <f>IF(G2006="-","-",IF(Fixture!G2010&gt;Fixture!I2010,Settings!$G$7,IF(Fixture!G2010=Fixture!I2010,Settings!$G$8,IF(Fixture!G2010&lt;Fixture!I2010,Settings!$G$9,"-"))))</f>
        <v>-</v>
      </c>
      <c r="I2006" s="13" t="str">
        <f>IF(G2006="-","-",IF(Fixture!I2010&gt;Fixture!G2010,Settings!$G$7,IF(Fixture!I2010=Fixture!G2010,Settings!$G$8,IF(Fixture!I2010&lt;Fixture!G2010,Settings!$G$9,"-"))))</f>
        <v>-</v>
      </c>
    </row>
    <row r="2007" spans="3:9" x14ac:dyDescent="0.25">
      <c r="C2007" s="12" t="str">
        <f t="shared" si="64"/>
        <v>-</v>
      </c>
      <c r="D2007" s="9" t="str">
        <f t="shared" si="65"/>
        <v>-</v>
      </c>
      <c r="E2007" s="9" t="str">
        <f>IF(C2007="-","-",IF(D2007=maxgameno+2,"blank row 2",IF(D2007=maxgameno+1,"blank row 1",INDEX(FixtureCode!$B$4:$AH$128,MATCH($C2007,FixtureCode!$B$4:$B$128,0),MATCH("G"&amp;D2007&amp;"-T1",FixtureCode!$B$4:$AH$4,0)))))</f>
        <v>-</v>
      </c>
      <c r="F2007" s="13" t="str">
        <f>IF(C2007="-","-",IF(D2007=maxgameno+2,"blank row 2",IF(D2007=maxgameno+1,"blank row 1",INDEX(FixtureCode!$B$4:$AH$128,MATCH($C2007,FixtureCode!$B$4:$B$128,0),MATCH("G"&amp;D2007&amp;"-T2",FixtureCode!$B$4:$AH$4,0)))))</f>
        <v>-</v>
      </c>
      <c r="G2007" s="12" t="str">
        <f>IF(C2007="-","-",IF(AND(ISNUMBER(Fixture!G2011),ISNUMBER(Fixture!I2011),Fixture!F2011&lt;&gt;"BYE",Fixture!J2011&lt;&gt;"BYE"),"Yes","-"))</f>
        <v>-</v>
      </c>
      <c r="H2007" s="9" t="str">
        <f>IF(G2007="-","-",IF(Fixture!G2011&gt;Fixture!I2011,Settings!$G$7,IF(Fixture!G2011=Fixture!I2011,Settings!$G$8,IF(Fixture!G2011&lt;Fixture!I2011,Settings!$G$9,"-"))))</f>
        <v>-</v>
      </c>
      <c r="I2007" s="13" t="str">
        <f>IF(G2007="-","-",IF(Fixture!I2011&gt;Fixture!G2011,Settings!$G$7,IF(Fixture!I2011=Fixture!G2011,Settings!$G$8,IF(Fixture!I2011&lt;Fixture!G2011,Settings!$G$9,"-"))))</f>
        <v>-</v>
      </c>
    </row>
    <row r="2008" spans="3:9" x14ac:dyDescent="0.25">
      <c r="C2008" s="12" t="str">
        <f t="shared" si="64"/>
        <v>-</v>
      </c>
      <c r="D2008" s="9" t="str">
        <f t="shared" si="65"/>
        <v>-</v>
      </c>
      <c r="E2008" s="9" t="str">
        <f>IF(C2008="-","-",IF(D2008=maxgameno+2,"blank row 2",IF(D2008=maxgameno+1,"blank row 1",INDEX(FixtureCode!$B$4:$AH$128,MATCH($C2008,FixtureCode!$B$4:$B$128,0),MATCH("G"&amp;D2008&amp;"-T1",FixtureCode!$B$4:$AH$4,0)))))</f>
        <v>-</v>
      </c>
      <c r="F2008" s="13" t="str">
        <f>IF(C2008="-","-",IF(D2008=maxgameno+2,"blank row 2",IF(D2008=maxgameno+1,"blank row 1",INDEX(FixtureCode!$B$4:$AH$128,MATCH($C2008,FixtureCode!$B$4:$B$128,0),MATCH("G"&amp;D2008&amp;"-T2",FixtureCode!$B$4:$AH$4,0)))))</f>
        <v>-</v>
      </c>
      <c r="G2008" s="12" t="str">
        <f>IF(C2008="-","-",IF(AND(ISNUMBER(Fixture!G2012),ISNUMBER(Fixture!I2012),Fixture!F2012&lt;&gt;"BYE",Fixture!J2012&lt;&gt;"BYE"),"Yes","-"))</f>
        <v>-</v>
      </c>
      <c r="H2008" s="9" t="str">
        <f>IF(G2008="-","-",IF(Fixture!G2012&gt;Fixture!I2012,Settings!$G$7,IF(Fixture!G2012=Fixture!I2012,Settings!$G$8,IF(Fixture!G2012&lt;Fixture!I2012,Settings!$G$9,"-"))))</f>
        <v>-</v>
      </c>
      <c r="I2008" s="13" t="str">
        <f>IF(G2008="-","-",IF(Fixture!I2012&gt;Fixture!G2012,Settings!$G$7,IF(Fixture!I2012=Fixture!G2012,Settings!$G$8,IF(Fixture!I2012&lt;Fixture!G2012,Settings!$G$9,"-"))))</f>
        <v>-</v>
      </c>
    </row>
    <row r="2009" spans="3:9" x14ac:dyDescent="0.25">
      <c r="C2009" s="12" t="str">
        <f t="shared" si="64"/>
        <v>-</v>
      </c>
      <c r="D2009" s="9" t="str">
        <f t="shared" si="65"/>
        <v>-</v>
      </c>
      <c r="E2009" s="9" t="str">
        <f>IF(C2009="-","-",IF(D2009=maxgameno+2,"blank row 2",IF(D2009=maxgameno+1,"blank row 1",INDEX(FixtureCode!$B$4:$AH$128,MATCH($C2009,FixtureCode!$B$4:$B$128,0),MATCH("G"&amp;D2009&amp;"-T1",FixtureCode!$B$4:$AH$4,0)))))</f>
        <v>-</v>
      </c>
      <c r="F2009" s="13" t="str">
        <f>IF(C2009="-","-",IF(D2009=maxgameno+2,"blank row 2",IF(D2009=maxgameno+1,"blank row 1",INDEX(FixtureCode!$B$4:$AH$128,MATCH($C2009,FixtureCode!$B$4:$B$128,0),MATCH("G"&amp;D2009&amp;"-T2",FixtureCode!$B$4:$AH$4,0)))))</f>
        <v>-</v>
      </c>
      <c r="G2009" s="12" t="str">
        <f>IF(C2009="-","-",IF(AND(ISNUMBER(Fixture!G2013),ISNUMBER(Fixture!I2013),Fixture!F2013&lt;&gt;"BYE",Fixture!J2013&lt;&gt;"BYE"),"Yes","-"))</f>
        <v>-</v>
      </c>
      <c r="H2009" s="9" t="str">
        <f>IF(G2009="-","-",IF(Fixture!G2013&gt;Fixture!I2013,Settings!$G$7,IF(Fixture!G2013=Fixture!I2013,Settings!$G$8,IF(Fixture!G2013&lt;Fixture!I2013,Settings!$G$9,"-"))))</f>
        <v>-</v>
      </c>
      <c r="I2009" s="13" t="str">
        <f>IF(G2009="-","-",IF(Fixture!I2013&gt;Fixture!G2013,Settings!$G$7,IF(Fixture!I2013=Fixture!G2013,Settings!$G$8,IF(Fixture!I2013&lt;Fixture!G2013,Settings!$G$9,"-"))))</f>
        <v>-</v>
      </c>
    </row>
    <row r="2010" spans="3:9" x14ac:dyDescent="0.25">
      <c r="C2010" s="12" t="str">
        <f t="shared" si="64"/>
        <v>-</v>
      </c>
      <c r="D2010" s="9" t="str">
        <f t="shared" si="65"/>
        <v>-</v>
      </c>
      <c r="E2010" s="9" t="str">
        <f>IF(C2010="-","-",IF(D2010=maxgameno+2,"blank row 2",IF(D2010=maxgameno+1,"blank row 1",INDEX(FixtureCode!$B$4:$AH$128,MATCH($C2010,FixtureCode!$B$4:$B$128,0),MATCH("G"&amp;D2010&amp;"-T1",FixtureCode!$B$4:$AH$4,0)))))</f>
        <v>-</v>
      </c>
      <c r="F2010" s="13" t="str">
        <f>IF(C2010="-","-",IF(D2010=maxgameno+2,"blank row 2",IF(D2010=maxgameno+1,"blank row 1",INDEX(FixtureCode!$B$4:$AH$128,MATCH($C2010,FixtureCode!$B$4:$B$128,0),MATCH("G"&amp;D2010&amp;"-T2",FixtureCode!$B$4:$AH$4,0)))))</f>
        <v>-</v>
      </c>
      <c r="G2010" s="12" t="str">
        <f>IF(C2010="-","-",IF(AND(ISNUMBER(Fixture!G2014),ISNUMBER(Fixture!I2014),Fixture!F2014&lt;&gt;"BYE",Fixture!J2014&lt;&gt;"BYE"),"Yes","-"))</f>
        <v>-</v>
      </c>
      <c r="H2010" s="9" t="str">
        <f>IF(G2010="-","-",IF(Fixture!G2014&gt;Fixture!I2014,Settings!$G$7,IF(Fixture!G2014=Fixture!I2014,Settings!$G$8,IF(Fixture!G2014&lt;Fixture!I2014,Settings!$G$9,"-"))))</f>
        <v>-</v>
      </c>
      <c r="I2010" s="13" t="str">
        <f>IF(G2010="-","-",IF(Fixture!I2014&gt;Fixture!G2014,Settings!$G$7,IF(Fixture!I2014=Fixture!G2014,Settings!$G$8,IF(Fixture!I2014&lt;Fixture!G2014,Settings!$G$9,"-"))))</f>
        <v>-</v>
      </c>
    </row>
    <row r="2011" spans="3:9" x14ac:dyDescent="0.25">
      <c r="C2011" s="12" t="str">
        <f t="shared" si="64"/>
        <v>-</v>
      </c>
      <c r="D2011" s="9" t="str">
        <f t="shared" si="65"/>
        <v>-</v>
      </c>
      <c r="E2011" s="9" t="str">
        <f>IF(C2011="-","-",IF(D2011=maxgameno+2,"blank row 2",IF(D2011=maxgameno+1,"blank row 1",INDEX(FixtureCode!$B$4:$AH$128,MATCH($C2011,FixtureCode!$B$4:$B$128,0),MATCH("G"&amp;D2011&amp;"-T1",FixtureCode!$B$4:$AH$4,0)))))</f>
        <v>-</v>
      </c>
      <c r="F2011" s="13" t="str">
        <f>IF(C2011="-","-",IF(D2011=maxgameno+2,"blank row 2",IF(D2011=maxgameno+1,"blank row 1",INDEX(FixtureCode!$B$4:$AH$128,MATCH($C2011,FixtureCode!$B$4:$B$128,0),MATCH("G"&amp;D2011&amp;"-T2",FixtureCode!$B$4:$AH$4,0)))))</f>
        <v>-</v>
      </c>
      <c r="G2011" s="12" t="str">
        <f>IF(C2011="-","-",IF(AND(ISNUMBER(Fixture!G2015),ISNUMBER(Fixture!I2015),Fixture!F2015&lt;&gt;"BYE",Fixture!J2015&lt;&gt;"BYE"),"Yes","-"))</f>
        <v>-</v>
      </c>
      <c r="H2011" s="9" t="str">
        <f>IF(G2011="-","-",IF(Fixture!G2015&gt;Fixture!I2015,Settings!$G$7,IF(Fixture!G2015=Fixture!I2015,Settings!$G$8,IF(Fixture!G2015&lt;Fixture!I2015,Settings!$G$9,"-"))))</f>
        <v>-</v>
      </c>
      <c r="I2011" s="13" t="str">
        <f>IF(G2011="-","-",IF(Fixture!I2015&gt;Fixture!G2015,Settings!$G$7,IF(Fixture!I2015=Fixture!G2015,Settings!$G$8,IF(Fixture!I2015&lt;Fixture!G2015,Settings!$G$9,"-"))))</f>
        <v>-</v>
      </c>
    </row>
    <row r="2012" spans="3:9" x14ac:dyDescent="0.25">
      <c r="C2012" s="12" t="str">
        <f t="shared" si="64"/>
        <v>-</v>
      </c>
      <c r="D2012" s="9" t="str">
        <f t="shared" si="65"/>
        <v>-</v>
      </c>
      <c r="E2012" s="9" t="str">
        <f>IF(C2012="-","-",IF(D2012=maxgameno+2,"blank row 2",IF(D2012=maxgameno+1,"blank row 1",INDEX(FixtureCode!$B$4:$AH$128,MATCH($C2012,FixtureCode!$B$4:$B$128,0),MATCH("G"&amp;D2012&amp;"-T1",FixtureCode!$B$4:$AH$4,0)))))</f>
        <v>-</v>
      </c>
      <c r="F2012" s="13" t="str">
        <f>IF(C2012="-","-",IF(D2012=maxgameno+2,"blank row 2",IF(D2012=maxgameno+1,"blank row 1",INDEX(FixtureCode!$B$4:$AH$128,MATCH($C2012,FixtureCode!$B$4:$B$128,0),MATCH("G"&amp;D2012&amp;"-T2",FixtureCode!$B$4:$AH$4,0)))))</f>
        <v>-</v>
      </c>
      <c r="G2012" s="12" t="str">
        <f>IF(C2012="-","-",IF(AND(ISNUMBER(Fixture!G2016),ISNUMBER(Fixture!I2016),Fixture!F2016&lt;&gt;"BYE",Fixture!J2016&lt;&gt;"BYE"),"Yes","-"))</f>
        <v>-</v>
      </c>
      <c r="H2012" s="9" t="str">
        <f>IF(G2012="-","-",IF(Fixture!G2016&gt;Fixture!I2016,Settings!$G$7,IF(Fixture!G2016=Fixture!I2016,Settings!$G$8,IF(Fixture!G2016&lt;Fixture!I2016,Settings!$G$9,"-"))))</f>
        <v>-</v>
      </c>
      <c r="I2012" s="13" t="str">
        <f>IF(G2012="-","-",IF(Fixture!I2016&gt;Fixture!G2016,Settings!$G$7,IF(Fixture!I2016=Fixture!G2016,Settings!$G$8,IF(Fixture!I2016&lt;Fixture!G2016,Settings!$G$9,"-"))))</f>
        <v>-</v>
      </c>
    </row>
    <row r="2013" spans="3:9" x14ac:dyDescent="0.25">
      <c r="C2013" s="12" t="str">
        <f t="shared" si="64"/>
        <v>-</v>
      </c>
      <c r="D2013" s="9" t="str">
        <f t="shared" si="65"/>
        <v>-</v>
      </c>
      <c r="E2013" s="9" t="str">
        <f>IF(C2013="-","-",IF(D2013=maxgameno+2,"blank row 2",IF(D2013=maxgameno+1,"blank row 1",INDEX(FixtureCode!$B$4:$AH$128,MATCH($C2013,FixtureCode!$B$4:$B$128,0),MATCH("G"&amp;D2013&amp;"-T1",FixtureCode!$B$4:$AH$4,0)))))</f>
        <v>-</v>
      </c>
      <c r="F2013" s="13" t="str">
        <f>IF(C2013="-","-",IF(D2013=maxgameno+2,"blank row 2",IF(D2013=maxgameno+1,"blank row 1",INDEX(FixtureCode!$B$4:$AH$128,MATCH($C2013,FixtureCode!$B$4:$B$128,0),MATCH("G"&amp;D2013&amp;"-T2",FixtureCode!$B$4:$AH$4,0)))))</f>
        <v>-</v>
      </c>
      <c r="G2013" s="12" t="str">
        <f>IF(C2013="-","-",IF(AND(ISNUMBER(Fixture!G2017),ISNUMBER(Fixture!I2017),Fixture!F2017&lt;&gt;"BYE",Fixture!J2017&lt;&gt;"BYE"),"Yes","-"))</f>
        <v>-</v>
      </c>
      <c r="H2013" s="9" t="str">
        <f>IF(G2013="-","-",IF(Fixture!G2017&gt;Fixture!I2017,Settings!$G$7,IF(Fixture!G2017=Fixture!I2017,Settings!$G$8,IF(Fixture!G2017&lt;Fixture!I2017,Settings!$G$9,"-"))))</f>
        <v>-</v>
      </c>
      <c r="I2013" s="13" t="str">
        <f>IF(G2013="-","-",IF(Fixture!I2017&gt;Fixture!G2017,Settings!$G$7,IF(Fixture!I2017=Fixture!G2017,Settings!$G$8,IF(Fixture!I2017&lt;Fixture!G2017,Settings!$G$9,"-"))))</f>
        <v>-</v>
      </c>
    </row>
    <row r="2014" spans="3:9" x14ac:dyDescent="0.25">
      <c r="C2014" s="12" t="str">
        <f t="shared" si="64"/>
        <v>-</v>
      </c>
      <c r="D2014" s="9" t="str">
        <f t="shared" si="65"/>
        <v>-</v>
      </c>
      <c r="E2014" s="9" t="str">
        <f>IF(C2014="-","-",IF(D2014=maxgameno+2,"blank row 2",IF(D2014=maxgameno+1,"blank row 1",INDEX(FixtureCode!$B$4:$AH$128,MATCH($C2014,FixtureCode!$B$4:$B$128,0),MATCH("G"&amp;D2014&amp;"-T1",FixtureCode!$B$4:$AH$4,0)))))</f>
        <v>-</v>
      </c>
      <c r="F2014" s="13" t="str">
        <f>IF(C2014="-","-",IF(D2014=maxgameno+2,"blank row 2",IF(D2014=maxgameno+1,"blank row 1",INDEX(FixtureCode!$B$4:$AH$128,MATCH($C2014,FixtureCode!$B$4:$B$128,0),MATCH("G"&amp;D2014&amp;"-T2",FixtureCode!$B$4:$AH$4,0)))))</f>
        <v>-</v>
      </c>
      <c r="G2014" s="12" t="str">
        <f>IF(C2014="-","-",IF(AND(ISNUMBER(Fixture!G2018),ISNUMBER(Fixture!I2018),Fixture!F2018&lt;&gt;"BYE",Fixture!J2018&lt;&gt;"BYE"),"Yes","-"))</f>
        <v>-</v>
      </c>
      <c r="H2014" s="9" t="str">
        <f>IF(G2014="-","-",IF(Fixture!G2018&gt;Fixture!I2018,Settings!$G$7,IF(Fixture!G2018=Fixture!I2018,Settings!$G$8,IF(Fixture!G2018&lt;Fixture!I2018,Settings!$G$9,"-"))))</f>
        <v>-</v>
      </c>
      <c r="I2014" s="13" t="str">
        <f>IF(G2014="-","-",IF(Fixture!I2018&gt;Fixture!G2018,Settings!$G$7,IF(Fixture!I2018=Fixture!G2018,Settings!$G$8,IF(Fixture!I2018&lt;Fixture!G2018,Settings!$G$9,"-"))))</f>
        <v>-</v>
      </c>
    </row>
    <row r="2015" spans="3:9" x14ac:dyDescent="0.25">
      <c r="C2015" s="12" t="str">
        <f t="shared" si="64"/>
        <v>-</v>
      </c>
      <c r="D2015" s="9" t="str">
        <f t="shared" si="65"/>
        <v>-</v>
      </c>
      <c r="E2015" s="9" t="str">
        <f>IF(C2015="-","-",IF(D2015=maxgameno+2,"blank row 2",IF(D2015=maxgameno+1,"blank row 1",INDEX(FixtureCode!$B$4:$AH$128,MATCH($C2015,FixtureCode!$B$4:$B$128,0),MATCH("G"&amp;D2015&amp;"-T1",FixtureCode!$B$4:$AH$4,0)))))</f>
        <v>-</v>
      </c>
      <c r="F2015" s="13" t="str">
        <f>IF(C2015="-","-",IF(D2015=maxgameno+2,"blank row 2",IF(D2015=maxgameno+1,"blank row 1",INDEX(FixtureCode!$B$4:$AH$128,MATCH($C2015,FixtureCode!$B$4:$B$128,0),MATCH("G"&amp;D2015&amp;"-T2",FixtureCode!$B$4:$AH$4,0)))))</f>
        <v>-</v>
      </c>
      <c r="G2015" s="12" t="str">
        <f>IF(C2015="-","-",IF(AND(ISNUMBER(Fixture!G2019),ISNUMBER(Fixture!I2019),Fixture!F2019&lt;&gt;"BYE",Fixture!J2019&lt;&gt;"BYE"),"Yes","-"))</f>
        <v>-</v>
      </c>
      <c r="H2015" s="9" t="str">
        <f>IF(G2015="-","-",IF(Fixture!G2019&gt;Fixture!I2019,Settings!$G$7,IF(Fixture!G2019=Fixture!I2019,Settings!$G$8,IF(Fixture!G2019&lt;Fixture!I2019,Settings!$G$9,"-"))))</f>
        <v>-</v>
      </c>
      <c r="I2015" s="13" t="str">
        <f>IF(G2015="-","-",IF(Fixture!I2019&gt;Fixture!G2019,Settings!$G$7,IF(Fixture!I2019=Fixture!G2019,Settings!$G$8,IF(Fixture!I2019&lt;Fixture!G2019,Settings!$G$9,"-"))))</f>
        <v>-</v>
      </c>
    </row>
    <row r="2016" spans="3:9" x14ac:dyDescent="0.25">
      <c r="C2016" s="12" t="str">
        <f t="shared" si="64"/>
        <v>-</v>
      </c>
      <c r="D2016" s="9" t="str">
        <f t="shared" si="65"/>
        <v>-</v>
      </c>
      <c r="E2016" s="9" t="str">
        <f>IF(C2016="-","-",IF(D2016=maxgameno+2,"blank row 2",IF(D2016=maxgameno+1,"blank row 1",INDEX(FixtureCode!$B$4:$AH$128,MATCH($C2016,FixtureCode!$B$4:$B$128,0),MATCH("G"&amp;D2016&amp;"-T1",FixtureCode!$B$4:$AH$4,0)))))</f>
        <v>-</v>
      </c>
      <c r="F2016" s="13" t="str">
        <f>IF(C2016="-","-",IF(D2016=maxgameno+2,"blank row 2",IF(D2016=maxgameno+1,"blank row 1",INDEX(FixtureCode!$B$4:$AH$128,MATCH($C2016,FixtureCode!$B$4:$B$128,0),MATCH("G"&amp;D2016&amp;"-T2",FixtureCode!$B$4:$AH$4,0)))))</f>
        <v>-</v>
      </c>
      <c r="G2016" s="12" t="str">
        <f>IF(C2016="-","-",IF(AND(ISNUMBER(Fixture!G2020),ISNUMBER(Fixture!I2020),Fixture!F2020&lt;&gt;"BYE",Fixture!J2020&lt;&gt;"BYE"),"Yes","-"))</f>
        <v>-</v>
      </c>
      <c r="H2016" s="9" t="str">
        <f>IF(G2016="-","-",IF(Fixture!G2020&gt;Fixture!I2020,Settings!$G$7,IF(Fixture!G2020=Fixture!I2020,Settings!$G$8,IF(Fixture!G2020&lt;Fixture!I2020,Settings!$G$9,"-"))))</f>
        <v>-</v>
      </c>
      <c r="I2016" s="13" t="str">
        <f>IF(G2016="-","-",IF(Fixture!I2020&gt;Fixture!G2020,Settings!$G$7,IF(Fixture!I2020=Fixture!G2020,Settings!$G$8,IF(Fixture!I2020&lt;Fixture!G2020,Settings!$G$9,"-"))))</f>
        <v>-</v>
      </c>
    </row>
    <row r="2017" spans="3:9" x14ac:dyDescent="0.25">
      <c r="C2017" s="12" t="str">
        <f t="shared" si="64"/>
        <v>-</v>
      </c>
      <c r="D2017" s="9" t="str">
        <f t="shared" si="65"/>
        <v>-</v>
      </c>
      <c r="E2017" s="9" t="str">
        <f>IF(C2017="-","-",IF(D2017=maxgameno+2,"blank row 2",IF(D2017=maxgameno+1,"blank row 1",INDEX(FixtureCode!$B$4:$AH$128,MATCH($C2017,FixtureCode!$B$4:$B$128,0),MATCH("G"&amp;D2017&amp;"-T1",FixtureCode!$B$4:$AH$4,0)))))</f>
        <v>-</v>
      </c>
      <c r="F2017" s="13" t="str">
        <f>IF(C2017="-","-",IF(D2017=maxgameno+2,"blank row 2",IF(D2017=maxgameno+1,"blank row 1",INDEX(FixtureCode!$B$4:$AH$128,MATCH($C2017,FixtureCode!$B$4:$B$128,0),MATCH("G"&amp;D2017&amp;"-T2",FixtureCode!$B$4:$AH$4,0)))))</f>
        <v>-</v>
      </c>
      <c r="G2017" s="12" t="str">
        <f>IF(C2017="-","-",IF(AND(ISNUMBER(Fixture!G2021),ISNUMBER(Fixture!I2021),Fixture!F2021&lt;&gt;"BYE",Fixture!J2021&lt;&gt;"BYE"),"Yes","-"))</f>
        <v>-</v>
      </c>
      <c r="H2017" s="9" t="str">
        <f>IF(G2017="-","-",IF(Fixture!G2021&gt;Fixture!I2021,Settings!$G$7,IF(Fixture!G2021=Fixture!I2021,Settings!$G$8,IF(Fixture!G2021&lt;Fixture!I2021,Settings!$G$9,"-"))))</f>
        <v>-</v>
      </c>
      <c r="I2017" s="13" t="str">
        <f>IF(G2017="-","-",IF(Fixture!I2021&gt;Fixture!G2021,Settings!$G$7,IF(Fixture!I2021=Fixture!G2021,Settings!$G$8,IF(Fixture!I2021&lt;Fixture!G2021,Settings!$G$9,"-"))))</f>
        <v>-</v>
      </c>
    </row>
    <row r="2018" spans="3:9" x14ac:dyDescent="0.25">
      <c r="C2018" s="12" t="str">
        <f t="shared" si="64"/>
        <v>-</v>
      </c>
      <c r="D2018" s="9" t="str">
        <f t="shared" si="65"/>
        <v>-</v>
      </c>
      <c r="E2018" s="9" t="str">
        <f>IF(C2018="-","-",IF(D2018=maxgameno+2,"blank row 2",IF(D2018=maxgameno+1,"blank row 1",INDEX(FixtureCode!$B$4:$AH$128,MATCH($C2018,FixtureCode!$B$4:$B$128,0),MATCH("G"&amp;D2018&amp;"-T1",FixtureCode!$B$4:$AH$4,0)))))</f>
        <v>-</v>
      </c>
      <c r="F2018" s="13" t="str">
        <f>IF(C2018="-","-",IF(D2018=maxgameno+2,"blank row 2",IF(D2018=maxgameno+1,"blank row 1",INDEX(FixtureCode!$B$4:$AH$128,MATCH($C2018,FixtureCode!$B$4:$B$128,0),MATCH("G"&amp;D2018&amp;"-T2",FixtureCode!$B$4:$AH$4,0)))))</f>
        <v>-</v>
      </c>
      <c r="G2018" s="12" t="str">
        <f>IF(C2018="-","-",IF(AND(ISNUMBER(Fixture!G2022),ISNUMBER(Fixture!I2022),Fixture!F2022&lt;&gt;"BYE",Fixture!J2022&lt;&gt;"BYE"),"Yes","-"))</f>
        <v>-</v>
      </c>
      <c r="H2018" s="9" t="str">
        <f>IF(G2018="-","-",IF(Fixture!G2022&gt;Fixture!I2022,Settings!$G$7,IF(Fixture!G2022=Fixture!I2022,Settings!$G$8,IF(Fixture!G2022&lt;Fixture!I2022,Settings!$G$9,"-"))))</f>
        <v>-</v>
      </c>
      <c r="I2018" s="13" t="str">
        <f>IF(G2018="-","-",IF(Fixture!I2022&gt;Fixture!G2022,Settings!$G$7,IF(Fixture!I2022=Fixture!G2022,Settings!$G$8,IF(Fixture!I2022&lt;Fixture!G2022,Settings!$G$9,"-"))))</f>
        <v>-</v>
      </c>
    </row>
    <row r="2019" spans="3:9" x14ac:dyDescent="0.25">
      <c r="C2019" s="12" t="str">
        <f t="shared" si="64"/>
        <v>-</v>
      </c>
      <c r="D2019" s="9" t="str">
        <f t="shared" si="65"/>
        <v>-</v>
      </c>
      <c r="E2019" s="9" t="str">
        <f>IF(C2019="-","-",IF(D2019=maxgameno+2,"blank row 2",IF(D2019=maxgameno+1,"blank row 1",INDEX(FixtureCode!$B$4:$AH$128,MATCH($C2019,FixtureCode!$B$4:$B$128,0),MATCH("G"&amp;D2019&amp;"-T1",FixtureCode!$B$4:$AH$4,0)))))</f>
        <v>-</v>
      </c>
      <c r="F2019" s="13" t="str">
        <f>IF(C2019="-","-",IF(D2019=maxgameno+2,"blank row 2",IF(D2019=maxgameno+1,"blank row 1",INDEX(FixtureCode!$B$4:$AH$128,MATCH($C2019,FixtureCode!$B$4:$B$128,0),MATCH("G"&amp;D2019&amp;"-T2",FixtureCode!$B$4:$AH$4,0)))))</f>
        <v>-</v>
      </c>
      <c r="G2019" s="12" t="str">
        <f>IF(C2019="-","-",IF(AND(ISNUMBER(Fixture!G2023),ISNUMBER(Fixture!I2023),Fixture!F2023&lt;&gt;"BYE",Fixture!J2023&lt;&gt;"BYE"),"Yes","-"))</f>
        <v>-</v>
      </c>
      <c r="H2019" s="9" t="str">
        <f>IF(G2019="-","-",IF(Fixture!G2023&gt;Fixture!I2023,Settings!$G$7,IF(Fixture!G2023=Fixture!I2023,Settings!$G$8,IF(Fixture!G2023&lt;Fixture!I2023,Settings!$G$9,"-"))))</f>
        <v>-</v>
      </c>
      <c r="I2019" s="13" t="str">
        <f>IF(G2019="-","-",IF(Fixture!I2023&gt;Fixture!G2023,Settings!$G$7,IF(Fixture!I2023=Fixture!G2023,Settings!$G$8,IF(Fixture!I2023&lt;Fixture!G2023,Settings!$G$9,"-"))))</f>
        <v>-</v>
      </c>
    </row>
    <row r="2020" spans="3:9" x14ac:dyDescent="0.25">
      <c r="C2020" s="12" t="str">
        <f t="shared" si="64"/>
        <v>-</v>
      </c>
      <c r="D2020" s="9" t="str">
        <f t="shared" si="65"/>
        <v>-</v>
      </c>
      <c r="E2020" s="9" t="str">
        <f>IF(C2020="-","-",IF(D2020=maxgameno+2,"blank row 2",IF(D2020=maxgameno+1,"blank row 1",INDEX(FixtureCode!$B$4:$AH$128,MATCH($C2020,FixtureCode!$B$4:$B$128,0),MATCH("G"&amp;D2020&amp;"-T1",FixtureCode!$B$4:$AH$4,0)))))</f>
        <v>-</v>
      </c>
      <c r="F2020" s="13" t="str">
        <f>IF(C2020="-","-",IF(D2020=maxgameno+2,"blank row 2",IF(D2020=maxgameno+1,"blank row 1",INDEX(FixtureCode!$B$4:$AH$128,MATCH($C2020,FixtureCode!$B$4:$B$128,0),MATCH("G"&amp;D2020&amp;"-T2",FixtureCode!$B$4:$AH$4,0)))))</f>
        <v>-</v>
      </c>
      <c r="G2020" s="12" t="str">
        <f>IF(C2020="-","-",IF(AND(ISNUMBER(Fixture!G2024),ISNUMBER(Fixture!I2024),Fixture!F2024&lt;&gt;"BYE",Fixture!J2024&lt;&gt;"BYE"),"Yes","-"))</f>
        <v>-</v>
      </c>
      <c r="H2020" s="9" t="str">
        <f>IF(G2020="-","-",IF(Fixture!G2024&gt;Fixture!I2024,Settings!$G$7,IF(Fixture!G2024=Fixture!I2024,Settings!$G$8,IF(Fixture!G2024&lt;Fixture!I2024,Settings!$G$9,"-"))))</f>
        <v>-</v>
      </c>
      <c r="I2020" s="13" t="str">
        <f>IF(G2020="-","-",IF(Fixture!I2024&gt;Fixture!G2024,Settings!$G$7,IF(Fixture!I2024=Fixture!G2024,Settings!$G$8,IF(Fixture!I2024&lt;Fixture!G2024,Settings!$G$9,"-"))))</f>
        <v>-</v>
      </c>
    </row>
    <row r="2021" spans="3:9" x14ac:dyDescent="0.25">
      <c r="C2021" s="12" t="str">
        <f t="shared" si="64"/>
        <v>-</v>
      </c>
      <c r="D2021" s="9" t="str">
        <f t="shared" si="65"/>
        <v>-</v>
      </c>
      <c r="E2021" s="9" t="str">
        <f>IF(C2021="-","-",IF(D2021=maxgameno+2,"blank row 2",IF(D2021=maxgameno+1,"blank row 1",INDEX(FixtureCode!$B$4:$AH$128,MATCH($C2021,FixtureCode!$B$4:$B$128,0),MATCH("G"&amp;D2021&amp;"-T1",FixtureCode!$B$4:$AH$4,0)))))</f>
        <v>-</v>
      </c>
      <c r="F2021" s="13" t="str">
        <f>IF(C2021="-","-",IF(D2021=maxgameno+2,"blank row 2",IF(D2021=maxgameno+1,"blank row 1",INDEX(FixtureCode!$B$4:$AH$128,MATCH($C2021,FixtureCode!$B$4:$B$128,0),MATCH("G"&amp;D2021&amp;"-T2",FixtureCode!$B$4:$AH$4,0)))))</f>
        <v>-</v>
      </c>
      <c r="G2021" s="12" t="str">
        <f>IF(C2021="-","-",IF(AND(ISNUMBER(Fixture!G2025),ISNUMBER(Fixture!I2025),Fixture!F2025&lt;&gt;"BYE",Fixture!J2025&lt;&gt;"BYE"),"Yes","-"))</f>
        <v>-</v>
      </c>
      <c r="H2021" s="9" t="str">
        <f>IF(G2021="-","-",IF(Fixture!G2025&gt;Fixture!I2025,Settings!$G$7,IF(Fixture!G2025=Fixture!I2025,Settings!$G$8,IF(Fixture!G2025&lt;Fixture!I2025,Settings!$G$9,"-"))))</f>
        <v>-</v>
      </c>
      <c r="I2021" s="13" t="str">
        <f>IF(G2021="-","-",IF(Fixture!I2025&gt;Fixture!G2025,Settings!$G$7,IF(Fixture!I2025=Fixture!G2025,Settings!$G$8,IF(Fixture!I2025&lt;Fixture!G2025,Settings!$G$9,"-"))))</f>
        <v>-</v>
      </c>
    </row>
    <row r="2022" spans="3:9" x14ac:dyDescent="0.25">
      <c r="C2022" s="12" t="str">
        <f t="shared" si="64"/>
        <v>-</v>
      </c>
      <c r="D2022" s="9" t="str">
        <f t="shared" si="65"/>
        <v>-</v>
      </c>
      <c r="E2022" s="9" t="str">
        <f>IF(C2022="-","-",IF(D2022=maxgameno+2,"blank row 2",IF(D2022=maxgameno+1,"blank row 1",INDEX(FixtureCode!$B$4:$AH$128,MATCH($C2022,FixtureCode!$B$4:$B$128,0),MATCH("G"&amp;D2022&amp;"-T1",FixtureCode!$B$4:$AH$4,0)))))</f>
        <v>-</v>
      </c>
      <c r="F2022" s="13" t="str">
        <f>IF(C2022="-","-",IF(D2022=maxgameno+2,"blank row 2",IF(D2022=maxgameno+1,"blank row 1",INDEX(FixtureCode!$B$4:$AH$128,MATCH($C2022,FixtureCode!$B$4:$B$128,0),MATCH("G"&amp;D2022&amp;"-T2",FixtureCode!$B$4:$AH$4,0)))))</f>
        <v>-</v>
      </c>
      <c r="G2022" s="12" t="str">
        <f>IF(C2022="-","-",IF(AND(ISNUMBER(Fixture!G2026),ISNUMBER(Fixture!I2026),Fixture!F2026&lt;&gt;"BYE",Fixture!J2026&lt;&gt;"BYE"),"Yes","-"))</f>
        <v>-</v>
      </c>
      <c r="H2022" s="9" t="str">
        <f>IF(G2022="-","-",IF(Fixture!G2026&gt;Fixture!I2026,Settings!$G$7,IF(Fixture!G2026=Fixture!I2026,Settings!$G$8,IF(Fixture!G2026&lt;Fixture!I2026,Settings!$G$9,"-"))))</f>
        <v>-</v>
      </c>
      <c r="I2022" s="13" t="str">
        <f>IF(G2022="-","-",IF(Fixture!I2026&gt;Fixture!G2026,Settings!$G$7,IF(Fixture!I2026=Fixture!G2026,Settings!$G$8,IF(Fixture!I2026&lt;Fixture!G2026,Settings!$G$9,"-"))))</f>
        <v>-</v>
      </c>
    </row>
    <row r="2023" spans="3:9" x14ac:dyDescent="0.25">
      <c r="C2023" s="12" t="str">
        <f t="shared" si="64"/>
        <v>-</v>
      </c>
      <c r="D2023" s="9" t="str">
        <f t="shared" si="65"/>
        <v>-</v>
      </c>
      <c r="E2023" s="9" t="str">
        <f>IF(C2023="-","-",IF(D2023=maxgameno+2,"blank row 2",IF(D2023=maxgameno+1,"blank row 1",INDEX(FixtureCode!$B$4:$AH$128,MATCH($C2023,FixtureCode!$B$4:$B$128,0),MATCH("G"&amp;D2023&amp;"-T1",FixtureCode!$B$4:$AH$4,0)))))</f>
        <v>-</v>
      </c>
      <c r="F2023" s="13" t="str">
        <f>IF(C2023="-","-",IF(D2023=maxgameno+2,"blank row 2",IF(D2023=maxgameno+1,"blank row 1",INDEX(FixtureCode!$B$4:$AH$128,MATCH($C2023,FixtureCode!$B$4:$B$128,0),MATCH("G"&amp;D2023&amp;"-T2",FixtureCode!$B$4:$AH$4,0)))))</f>
        <v>-</v>
      </c>
      <c r="G2023" s="12" t="str">
        <f>IF(C2023="-","-",IF(AND(ISNUMBER(Fixture!G2027),ISNUMBER(Fixture!I2027),Fixture!F2027&lt;&gt;"BYE",Fixture!J2027&lt;&gt;"BYE"),"Yes","-"))</f>
        <v>-</v>
      </c>
      <c r="H2023" s="9" t="str">
        <f>IF(G2023="-","-",IF(Fixture!G2027&gt;Fixture!I2027,Settings!$G$7,IF(Fixture!G2027=Fixture!I2027,Settings!$G$8,IF(Fixture!G2027&lt;Fixture!I2027,Settings!$G$9,"-"))))</f>
        <v>-</v>
      </c>
      <c r="I2023" s="13" t="str">
        <f>IF(G2023="-","-",IF(Fixture!I2027&gt;Fixture!G2027,Settings!$G$7,IF(Fixture!I2027=Fixture!G2027,Settings!$G$8,IF(Fixture!I2027&lt;Fixture!G2027,Settings!$G$9,"-"))))</f>
        <v>-</v>
      </c>
    </row>
    <row r="2024" spans="3:9" x14ac:dyDescent="0.25">
      <c r="C2024" s="12" t="str">
        <f t="shared" si="64"/>
        <v>-</v>
      </c>
      <c r="D2024" s="9" t="str">
        <f t="shared" si="65"/>
        <v>-</v>
      </c>
      <c r="E2024" s="9" t="str">
        <f>IF(C2024="-","-",IF(D2024=maxgameno+2,"blank row 2",IF(D2024=maxgameno+1,"blank row 1",INDEX(FixtureCode!$B$4:$AH$128,MATCH($C2024,FixtureCode!$B$4:$B$128,0),MATCH("G"&amp;D2024&amp;"-T1",FixtureCode!$B$4:$AH$4,0)))))</f>
        <v>-</v>
      </c>
      <c r="F2024" s="13" t="str">
        <f>IF(C2024="-","-",IF(D2024=maxgameno+2,"blank row 2",IF(D2024=maxgameno+1,"blank row 1",INDEX(FixtureCode!$B$4:$AH$128,MATCH($C2024,FixtureCode!$B$4:$B$128,0),MATCH("G"&amp;D2024&amp;"-T2",FixtureCode!$B$4:$AH$4,0)))))</f>
        <v>-</v>
      </c>
      <c r="G2024" s="12" t="str">
        <f>IF(C2024="-","-",IF(AND(ISNUMBER(Fixture!G2028),ISNUMBER(Fixture!I2028),Fixture!F2028&lt;&gt;"BYE",Fixture!J2028&lt;&gt;"BYE"),"Yes","-"))</f>
        <v>-</v>
      </c>
      <c r="H2024" s="9" t="str">
        <f>IF(G2024="-","-",IF(Fixture!G2028&gt;Fixture!I2028,Settings!$G$7,IF(Fixture!G2028=Fixture!I2028,Settings!$G$8,IF(Fixture!G2028&lt;Fixture!I2028,Settings!$G$9,"-"))))</f>
        <v>-</v>
      </c>
      <c r="I2024" s="13" t="str">
        <f>IF(G2024="-","-",IF(Fixture!I2028&gt;Fixture!G2028,Settings!$G$7,IF(Fixture!I2028=Fixture!G2028,Settings!$G$8,IF(Fixture!I2028&lt;Fixture!G2028,Settings!$G$9,"-"))))</f>
        <v>-</v>
      </c>
    </row>
    <row r="2025" spans="3:9" x14ac:dyDescent="0.25">
      <c r="C2025" s="12" t="str">
        <f t="shared" si="64"/>
        <v>-</v>
      </c>
      <c r="D2025" s="9" t="str">
        <f t="shared" si="65"/>
        <v>-</v>
      </c>
      <c r="E2025" s="9" t="str">
        <f>IF(C2025="-","-",IF(D2025=maxgameno+2,"blank row 2",IF(D2025=maxgameno+1,"blank row 1",INDEX(FixtureCode!$B$4:$AH$128,MATCH($C2025,FixtureCode!$B$4:$B$128,0),MATCH("G"&amp;D2025&amp;"-T1",FixtureCode!$B$4:$AH$4,0)))))</f>
        <v>-</v>
      </c>
      <c r="F2025" s="13" t="str">
        <f>IF(C2025="-","-",IF(D2025=maxgameno+2,"blank row 2",IF(D2025=maxgameno+1,"blank row 1",INDEX(FixtureCode!$B$4:$AH$128,MATCH($C2025,FixtureCode!$B$4:$B$128,0),MATCH("G"&amp;D2025&amp;"-T2",FixtureCode!$B$4:$AH$4,0)))))</f>
        <v>-</v>
      </c>
      <c r="G2025" s="12" t="str">
        <f>IF(C2025="-","-",IF(AND(ISNUMBER(Fixture!G2029),ISNUMBER(Fixture!I2029),Fixture!F2029&lt;&gt;"BYE",Fixture!J2029&lt;&gt;"BYE"),"Yes","-"))</f>
        <v>-</v>
      </c>
      <c r="H2025" s="9" t="str">
        <f>IF(G2025="-","-",IF(Fixture!G2029&gt;Fixture!I2029,Settings!$G$7,IF(Fixture!G2029=Fixture!I2029,Settings!$G$8,IF(Fixture!G2029&lt;Fixture!I2029,Settings!$G$9,"-"))))</f>
        <v>-</v>
      </c>
      <c r="I2025" s="13" t="str">
        <f>IF(G2025="-","-",IF(Fixture!I2029&gt;Fixture!G2029,Settings!$G$7,IF(Fixture!I2029=Fixture!G2029,Settings!$G$8,IF(Fixture!I2029&lt;Fixture!G2029,Settings!$G$9,"-"))))</f>
        <v>-</v>
      </c>
    </row>
    <row r="2026" spans="3:9" x14ac:dyDescent="0.25">
      <c r="C2026" s="12" t="str">
        <f t="shared" si="64"/>
        <v>-</v>
      </c>
      <c r="D2026" s="9" t="str">
        <f t="shared" si="65"/>
        <v>-</v>
      </c>
      <c r="E2026" s="9" t="str">
        <f>IF(C2026="-","-",IF(D2026=maxgameno+2,"blank row 2",IF(D2026=maxgameno+1,"blank row 1",INDEX(FixtureCode!$B$4:$AH$128,MATCH($C2026,FixtureCode!$B$4:$B$128,0),MATCH("G"&amp;D2026&amp;"-T1",FixtureCode!$B$4:$AH$4,0)))))</f>
        <v>-</v>
      </c>
      <c r="F2026" s="13" t="str">
        <f>IF(C2026="-","-",IF(D2026=maxgameno+2,"blank row 2",IF(D2026=maxgameno+1,"blank row 1",INDEX(FixtureCode!$B$4:$AH$128,MATCH($C2026,FixtureCode!$B$4:$B$128,0),MATCH("G"&amp;D2026&amp;"-T2",FixtureCode!$B$4:$AH$4,0)))))</f>
        <v>-</v>
      </c>
      <c r="G2026" s="12" t="str">
        <f>IF(C2026="-","-",IF(AND(ISNUMBER(Fixture!G2030),ISNUMBER(Fixture!I2030),Fixture!F2030&lt;&gt;"BYE",Fixture!J2030&lt;&gt;"BYE"),"Yes","-"))</f>
        <v>-</v>
      </c>
      <c r="H2026" s="9" t="str">
        <f>IF(G2026="-","-",IF(Fixture!G2030&gt;Fixture!I2030,Settings!$G$7,IF(Fixture!G2030=Fixture!I2030,Settings!$G$8,IF(Fixture!G2030&lt;Fixture!I2030,Settings!$G$9,"-"))))</f>
        <v>-</v>
      </c>
      <c r="I2026" s="13" t="str">
        <f>IF(G2026="-","-",IF(Fixture!I2030&gt;Fixture!G2030,Settings!$G$7,IF(Fixture!I2030=Fixture!G2030,Settings!$G$8,IF(Fixture!I2030&lt;Fixture!G2030,Settings!$G$9,"-"))))</f>
        <v>-</v>
      </c>
    </row>
    <row r="2027" spans="3:9" x14ac:dyDescent="0.25">
      <c r="C2027" s="12" t="str">
        <f t="shared" si="64"/>
        <v>-</v>
      </c>
      <c r="D2027" s="9" t="str">
        <f t="shared" si="65"/>
        <v>-</v>
      </c>
      <c r="E2027" s="9" t="str">
        <f>IF(C2027="-","-",IF(D2027=maxgameno+2,"blank row 2",IF(D2027=maxgameno+1,"blank row 1",INDEX(FixtureCode!$B$4:$AH$128,MATCH($C2027,FixtureCode!$B$4:$B$128,0),MATCH("G"&amp;D2027&amp;"-T1",FixtureCode!$B$4:$AH$4,0)))))</f>
        <v>-</v>
      </c>
      <c r="F2027" s="13" t="str">
        <f>IF(C2027="-","-",IF(D2027=maxgameno+2,"blank row 2",IF(D2027=maxgameno+1,"blank row 1",INDEX(FixtureCode!$B$4:$AH$128,MATCH($C2027,FixtureCode!$B$4:$B$128,0),MATCH("G"&amp;D2027&amp;"-T2",FixtureCode!$B$4:$AH$4,0)))))</f>
        <v>-</v>
      </c>
      <c r="G2027" s="12" t="str">
        <f>IF(C2027="-","-",IF(AND(ISNUMBER(Fixture!G2031),ISNUMBER(Fixture!I2031),Fixture!F2031&lt;&gt;"BYE",Fixture!J2031&lt;&gt;"BYE"),"Yes","-"))</f>
        <v>-</v>
      </c>
      <c r="H2027" s="9" t="str">
        <f>IF(G2027="-","-",IF(Fixture!G2031&gt;Fixture!I2031,Settings!$G$7,IF(Fixture!G2031=Fixture!I2031,Settings!$G$8,IF(Fixture!G2031&lt;Fixture!I2031,Settings!$G$9,"-"))))</f>
        <v>-</v>
      </c>
      <c r="I2027" s="13" t="str">
        <f>IF(G2027="-","-",IF(Fixture!I2031&gt;Fixture!G2031,Settings!$G$7,IF(Fixture!I2031=Fixture!G2031,Settings!$G$8,IF(Fixture!I2031&lt;Fixture!G2031,Settings!$G$9,"-"))))</f>
        <v>-</v>
      </c>
    </row>
    <row r="2028" spans="3:9" x14ac:dyDescent="0.25">
      <c r="C2028" s="12" t="str">
        <f t="shared" si="64"/>
        <v>-</v>
      </c>
      <c r="D2028" s="9" t="str">
        <f t="shared" si="65"/>
        <v>-</v>
      </c>
      <c r="E2028" s="9" t="str">
        <f>IF(C2028="-","-",IF(D2028=maxgameno+2,"blank row 2",IF(D2028=maxgameno+1,"blank row 1",INDEX(FixtureCode!$B$4:$AH$128,MATCH($C2028,FixtureCode!$B$4:$B$128,0),MATCH("G"&amp;D2028&amp;"-T1",FixtureCode!$B$4:$AH$4,0)))))</f>
        <v>-</v>
      </c>
      <c r="F2028" s="13" t="str">
        <f>IF(C2028="-","-",IF(D2028=maxgameno+2,"blank row 2",IF(D2028=maxgameno+1,"blank row 1",INDEX(FixtureCode!$B$4:$AH$128,MATCH($C2028,FixtureCode!$B$4:$B$128,0),MATCH("G"&amp;D2028&amp;"-T2",FixtureCode!$B$4:$AH$4,0)))))</f>
        <v>-</v>
      </c>
      <c r="G2028" s="12" t="str">
        <f>IF(C2028="-","-",IF(AND(ISNUMBER(Fixture!G2032),ISNUMBER(Fixture!I2032),Fixture!F2032&lt;&gt;"BYE",Fixture!J2032&lt;&gt;"BYE"),"Yes","-"))</f>
        <v>-</v>
      </c>
      <c r="H2028" s="9" t="str">
        <f>IF(G2028="-","-",IF(Fixture!G2032&gt;Fixture!I2032,Settings!$G$7,IF(Fixture!G2032=Fixture!I2032,Settings!$G$8,IF(Fixture!G2032&lt;Fixture!I2032,Settings!$G$9,"-"))))</f>
        <v>-</v>
      </c>
      <c r="I2028" s="13" t="str">
        <f>IF(G2028="-","-",IF(Fixture!I2032&gt;Fixture!G2032,Settings!$G$7,IF(Fixture!I2032=Fixture!G2032,Settings!$G$8,IF(Fixture!I2032&lt;Fixture!G2032,Settings!$G$9,"-"))))</f>
        <v>-</v>
      </c>
    </row>
    <row r="2029" spans="3:9" x14ac:dyDescent="0.25">
      <c r="C2029" s="12" t="str">
        <f t="shared" si="64"/>
        <v>-</v>
      </c>
      <c r="D2029" s="9" t="str">
        <f t="shared" si="65"/>
        <v>-</v>
      </c>
      <c r="E2029" s="9" t="str">
        <f>IF(C2029="-","-",IF(D2029=maxgameno+2,"blank row 2",IF(D2029=maxgameno+1,"blank row 1",INDEX(FixtureCode!$B$4:$AH$128,MATCH($C2029,FixtureCode!$B$4:$B$128,0),MATCH("G"&amp;D2029&amp;"-T1",FixtureCode!$B$4:$AH$4,0)))))</f>
        <v>-</v>
      </c>
      <c r="F2029" s="13" t="str">
        <f>IF(C2029="-","-",IF(D2029=maxgameno+2,"blank row 2",IF(D2029=maxgameno+1,"blank row 1",INDEX(FixtureCode!$B$4:$AH$128,MATCH($C2029,FixtureCode!$B$4:$B$128,0),MATCH("G"&amp;D2029&amp;"-T2",FixtureCode!$B$4:$AH$4,0)))))</f>
        <v>-</v>
      </c>
      <c r="G2029" s="12" t="str">
        <f>IF(C2029="-","-",IF(AND(ISNUMBER(Fixture!G2033),ISNUMBER(Fixture!I2033),Fixture!F2033&lt;&gt;"BYE",Fixture!J2033&lt;&gt;"BYE"),"Yes","-"))</f>
        <v>-</v>
      </c>
      <c r="H2029" s="9" t="str">
        <f>IF(G2029="-","-",IF(Fixture!G2033&gt;Fixture!I2033,Settings!$G$7,IF(Fixture!G2033=Fixture!I2033,Settings!$G$8,IF(Fixture!G2033&lt;Fixture!I2033,Settings!$G$9,"-"))))</f>
        <v>-</v>
      </c>
      <c r="I2029" s="13" t="str">
        <f>IF(G2029="-","-",IF(Fixture!I2033&gt;Fixture!G2033,Settings!$G$7,IF(Fixture!I2033=Fixture!G2033,Settings!$G$8,IF(Fixture!I2033&lt;Fixture!G2033,Settings!$G$9,"-"))))</f>
        <v>-</v>
      </c>
    </row>
    <row r="2030" spans="3:9" x14ac:dyDescent="0.25">
      <c r="C2030" s="12" t="str">
        <f t="shared" si="64"/>
        <v>-</v>
      </c>
      <c r="D2030" s="9" t="str">
        <f t="shared" si="65"/>
        <v>-</v>
      </c>
      <c r="E2030" s="9" t="str">
        <f>IF(C2030="-","-",IF(D2030=maxgameno+2,"blank row 2",IF(D2030=maxgameno+1,"blank row 1",INDEX(FixtureCode!$B$4:$AH$128,MATCH($C2030,FixtureCode!$B$4:$B$128,0),MATCH("G"&amp;D2030&amp;"-T1",FixtureCode!$B$4:$AH$4,0)))))</f>
        <v>-</v>
      </c>
      <c r="F2030" s="13" t="str">
        <f>IF(C2030="-","-",IF(D2030=maxgameno+2,"blank row 2",IF(D2030=maxgameno+1,"blank row 1",INDEX(FixtureCode!$B$4:$AH$128,MATCH($C2030,FixtureCode!$B$4:$B$128,0),MATCH("G"&amp;D2030&amp;"-T2",FixtureCode!$B$4:$AH$4,0)))))</f>
        <v>-</v>
      </c>
      <c r="G2030" s="12" t="str">
        <f>IF(C2030="-","-",IF(AND(ISNUMBER(Fixture!G2034),ISNUMBER(Fixture!I2034),Fixture!F2034&lt;&gt;"BYE",Fixture!J2034&lt;&gt;"BYE"),"Yes","-"))</f>
        <v>-</v>
      </c>
      <c r="H2030" s="9" t="str">
        <f>IF(G2030="-","-",IF(Fixture!G2034&gt;Fixture!I2034,Settings!$G$7,IF(Fixture!G2034=Fixture!I2034,Settings!$G$8,IF(Fixture!G2034&lt;Fixture!I2034,Settings!$G$9,"-"))))</f>
        <v>-</v>
      </c>
      <c r="I2030" s="13" t="str">
        <f>IF(G2030="-","-",IF(Fixture!I2034&gt;Fixture!G2034,Settings!$G$7,IF(Fixture!I2034=Fixture!G2034,Settings!$G$8,IF(Fixture!I2034&lt;Fixture!G2034,Settings!$G$9,"-"))))</f>
        <v>-</v>
      </c>
    </row>
    <row r="2031" spans="3:9" x14ac:dyDescent="0.25">
      <c r="C2031" s="12" t="str">
        <f t="shared" si="64"/>
        <v>-</v>
      </c>
      <c r="D2031" s="9" t="str">
        <f t="shared" si="65"/>
        <v>-</v>
      </c>
      <c r="E2031" s="9" t="str">
        <f>IF(C2031="-","-",IF(D2031=maxgameno+2,"blank row 2",IF(D2031=maxgameno+1,"blank row 1",INDEX(FixtureCode!$B$4:$AH$128,MATCH($C2031,FixtureCode!$B$4:$B$128,0),MATCH("G"&amp;D2031&amp;"-T1",FixtureCode!$B$4:$AH$4,0)))))</f>
        <v>-</v>
      </c>
      <c r="F2031" s="13" t="str">
        <f>IF(C2031="-","-",IF(D2031=maxgameno+2,"blank row 2",IF(D2031=maxgameno+1,"blank row 1",INDEX(FixtureCode!$B$4:$AH$128,MATCH($C2031,FixtureCode!$B$4:$B$128,0),MATCH("G"&amp;D2031&amp;"-T2",FixtureCode!$B$4:$AH$4,0)))))</f>
        <v>-</v>
      </c>
      <c r="G2031" s="12" t="str">
        <f>IF(C2031="-","-",IF(AND(ISNUMBER(Fixture!G2035),ISNUMBER(Fixture!I2035),Fixture!F2035&lt;&gt;"BYE",Fixture!J2035&lt;&gt;"BYE"),"Yes","-"))</f>
        <v>-</v>
      </c>
      <c r="H2031" s="9" t="str">
        <f>IF(G2031="-","-",IF(Fixture!G2035&gt;Fixture!I2035,Settings!$G$7,IF(Fixture!G2035=Fixture!I2035,Settings!$G$8,IF(Fixture!G2035&lt;Fixture!I2035,Settings!$G$9,"-"))))</f>
        <v>-</v>
      </c>
      <c r="I2031" s="13" t="str">
        <f>IF(G2031="-","-",IF(Fixture!I2035&gt;Fixture!G2035,Settings!$G$7,IF(Fixture!I2035=Fixture!G2035,Settings!$G$8,IF(Fixture!I2035&lt;Fixture!G2035,Settings!$G$9,"-"))))</f>
        <v>-</v>
      </c>
    </row>
    <row r="2032" spans="3:9" x14ac:dyDescent="0.25">
      <c r="C2032" s="12" t="str">
        <f t="shared" si="64"/>
        <v>-</v>
      </c>
      <c r="D2032" s="9" t="str">
        <f t="shared" si="65"/>
        <v>-</v>
      </c>
      <c r="E2032" s="9" t="str">
        <f>IF(C2032="-","-",IF(D2032=maxgameno+2,"blank row 2",IF(D2032=maxgameno+1,"blank row 1",INDEX(FixtureCode!$B$4:$AH$128,MATCH($C2032,FixtureCode!$B$4:$B$128,0),MATCH("G"&amp;D2032&amp;"-T1",FixtureCode!$B$4:$AH$4,0)))))</f>
        <v>-</v>
      </c>
      <c r="F2032" s="13" t="str">
        <f>IF(C2032="-","-",IF(D2032=maxgameno+2,"blank row 2",IF(D2032=maxgameno+1,"blank row 1",INDEX(FixtureCode!$B$4:$AH$128,MATCH($C2032,FixtureCode!$B$4:$B$128,0),MATCH("G"&amp;D2032&amp;"-T2",FixtureCode!$B$4:$AH$4,0)))))</f>
        <v>-</v>
      </c>
      <c r="G2032" s="12" t="str">
        <f>IF(C2032="-","-",IF(AND(ISNUMBER(Fixture!G2036),ISNUMBER(Fixture!I2036),Fixture!F2036&lt;&gt;"BYE",Fixture!J2036&lt;&gt;"BYE"),"Yes","-"))</f>
        <v>-</v>
      </c>
      <c r="H2032" s="9" t="str">
        <f>IF(G2032="-","-",IF(Fixture!G2036&gt;Fixture!I2036,Settings!$G$7,IF(Fixture!G2036=Fixture!I2036,Settings!$G$8,IF(Fixture!G2036&lt;Fixture!I2036,Settings!$G$9,"-"))))</f>
        <v>-</v>
      </c>
      <c r="I2032" s="13" t="str">
        <f>IF(G2032="-","-",IF(Fixture!I2036&gt;Fixture!G2036,Settings!$G$7,IF(Fixture!I2036=Fixture!G2036,Settings!$G$8,IF(Fixture!I2036&lt;Fixture!G2036,Settings!$G$9,"-"))))</f>
        <v>-</v>
      </c>
    </row>
    <row r="2033" spans="3:9" x14ac:dyDescent="0.25">
      <c r="C2033" s="12" t="str">
        <f t="shared" si="64"/>
        <v>-</v>
      </c>
      <c r="D2033" s="9" t="str">
        <f t="shared" si="65"/>
        <v>-</v>
      </c>
      <c r="E2033" s="9" t="str">
        <f>IF(C2033="-","-",IF(D2033=maxgameno+2,"blank row 2",IF(D2033=maxgameno+1,"blank row 1",INDEX(FixtureCode!$B$4:$AH$128,MATCH($C2033,FixtureCode!$B$4:$B$128,0),MATCH("G"&amp;D2033&amp;"-T1",FixtureCode!$B$4:$AH$4,0)))))</f>
        <v>-</v>
      </c>
      <c r="F2033" s="13" t="str">
        <f>IF(C2033="-","-",IF(D2033=maxgameno+2,"blank row 2",IF(D2033=maxgameno+1,"blank row 1",INDEX(FixtureCode!$B$4:$AH$128,MATCH($C2033,FixtureCode!$B$4:$B$128,0),MATCH("G"&amp;D2033&amp;"-T2",FixtureCode!$B$4:$AH$4,0)))))</f>
        <v>-</v>
      </c>
      <c r="G2033" s="12" t="str">
        <f>IF(C2033="-","-",IF(AND(ISNUMBER(Fixture!G2037),ISNUMBER(Fixture!I2037),Fixture!F2037&lt;&gt;"BYE",Fixture!J2037&lt;&gt;"BYE"),"Yes","-"))</f>
        <v>-</v>
      </c>
      <c r="H2033" s="9" t="str">
        <f>IF(G2033="-","-",IF(Fixture!G2037&gt;Fixture!I2037,Settings!$G$7,IF(Fixture!G2037=Fixture!I2037,Settings!$G$8,IF(Fixture!G2037&lt;Fixture!I2037,Settings!$G$9,"-"))))</f>
        <v>-</v>
      </c>
      <c r="I2033" s="13" t="str">
        <f>IF(G2033="-","-",IF(Fixture!I2037&gt;Fixture!G2037,Settings!$G$7,IF(Fixture!I2037=Fixture!G2037,Settings!$G$8,IF(Fixture!I2037&lt;Fixture!G2037,Settings!$G$9,"-"))))</f>
        <v>-</v>
      </c>
    </row>
    <row r="2034" spans="3:9" x14ac:dyDescent="0.25">
      <c r="C2034" s="12" t="str">
        <f t="shared" si="64"/>
        <v>-</v>
      </c>
      <c r="D2034" s="9" t="str">
        <f t="shared" si="65"/>
        <v>-</v>
      </c>
      <c r="E2034" s="9" t="str">
        <f>IF(C2034="-","-",IF(D2034=maxgameno+2,"blank row 2",IF(D2034=maxgameno+1,"blank row 1",INDEX(FixtureCode!$B$4:$AH$128,MATCH($C2034,FixtureCode!$B$4:$B$128,0),MATCH("G"&amp;D2034&amp;"-T1",FixtureCode!$B$4:$AH$4,0)))))</f>
        <v>-</v>
      </c>
      <c r="F2034" s="13" t="str">
        <f>IF(C2034="-","-",IF(D2034=maxgameno+2,"blank row 2",IF(D2034=maxgameno+1,"blank row 1",INDEX(FixtureCode!$B$4:$AH$128,MATCH($C2034,FixtureCode!$B$4:$B$128,0),MATCH("G"&amp;D2034&amp;"-T2",FixtureCode!$B$4:$AH$4,0)))))</f>
        <v>-</v>
      </c>
      <c r="G2034" s="12" t="str">
        <f>IF(C2034="-","-",IF(AND(ISNUMBER(Fixture!G2038),ISNUMBER(Fixture!I2038),Fixture!F2038&lt;&gt;"BYE",Fixture!J2038&lt;&gt;"BYE"),"Yes","-"))</f>
        <v>-</v>
      </c>
      <c r="H2034" s="9" t="str">
        <f>IF(G2034="-","-",IF(Fixture!G2038&gt;Fixture!I2038,Settings!$G$7,IF(Fixture!G2038=Fixture!I2038,Settings!$G$8,IF(Fixture!G2038&lt;Fixture!I2038,Settings!$G$9,"-"))))</f>
        <v>-</v>
      </c>
      <c r="I2034" s="13" t="str">
        <f>IF(G2034="-","-",IF(Fixture!I2038&gt;Fixture!G2038,Settings!$G$7,IF(Fixture!I2038=Fixture!G2038,Settings!$G$8,IF(Fixture!I2038&lt;Fixture!G2038,Settings!$G$9,"-"))))</f>
        <v>-</v>
      </c>
    </row>
    <row r="2035" spans="3:9" x14ac:dyDescent="0.25">
      <c r="C2035" s="12" t="str">
        <f t="shared" si="64"/>
        <v>-</v>
      </c>
      <c r="D2035" s="9" t="str">
        <f t="shared" si="65"/>
        <v>-</v>
      </c>
      <c r="E2035" s="9" t="str">
        <f>IF(C2035="-","-",IF(D2035=maxgameno+2,"blank row 2",IF(D2035=maxgameno+1,"blank row 1",INDEX(FixtureCode!$B$4:$AH$128,MATCH($C2035,FixtureCode!$B$4:$B$128,0),MATCH("G"&amp;D2035&amp;"-T1",FixtureCode!$B$4:$AH$4,0)))))</f>
        <v>-</v>
      </c>
      <c r="F2035" s="13" t="str">
        <f>IF(C2035="-","-",IF(D2035=maxgameno+2,"blank row 2",IF(D2035=maxgameno+1,"blank row 1",INDEX(FixtureCode!$B$4:$AH$128,MATCH($C2035,FixtureCode!$B$4:$B$128,0),MATCH("G"&amp;D2035&amp;"-T2",FixtureCode!$B$4:$AH$4,0)))))</f>
        <v>-</v>
      </c>
      <c r="G2035" s="12" t="str">
        <f>IF(C2035="-","-",IF(AND(ISNUMBER(Fixture!G2039),ISNUMBER(Fixture!I2039),Fixture!F2039&lt;&gt;"BYE",Fixture!J2039&lt;&gt;"BYE"),"Yes","-"))</f>
        <v>-</v>
      </c>
      <c r="H2035" s="9" t="str">
        <f>IF(G2035="-","-",IF(Fixture!G2039&gt;Fixture!I2039,Settings!$G$7,IF(Fixture!G2039=Fixture!I2039,Settings!$G$8,IF(Fixture!G2039&lt;Fixture!I2039,Settings!$G$9,"-"))))</f>
        <v>-</v>
      </c>
      <c r="I2035" s="13" t="str">
        <f>IF(G2035="-","-",IF(Fixture!I2039&gt;Fixture!G2039,Settings!$G$7,IF(Fixture!I2039=Fixture!G2039,Settings!$G$8,IF(Fixture!I2039&lt;Fixture!G2039,Settings!$G$9,"-"))))</f>
        <v>-</v>
      </c>
    </row>
    <row r="2036" spans="3:9" x14ac:dyDescent="0.25">
      <c r="C2036" s="12" t="str">
        <f t="shared" si="64"/>
        <v>-</v>
      </c>
      <c r="D2036" s="9" t="str">
        <f t="shared" si="65"/>
        <v>-</v>
      </c>
      <c r="E2036" s="9" t="str">
        <f>IF(C2036="-","-",IF(D2036=maxgameno+2,"blank row 2",IF(D2036=maxgameno+1,"blank row 1",INDEX(FixtureCode!$B$4:$AH$128,MATCH($C2036,FixtureCode!$B$4:$B$128,0),MATCH("G"&amp;D2036&amp;"-T1",FixtureCode!$B$4:$AH$4,0)))))</f>
        <v>-</v>
      </c>
      <c r="F2036" s="13" t="str">
        <f>IF(C2036="-","-",IF(D2036=maxgameno+2,"blank row 2",IF(D2036=maxgameno+1,"blank row 1",INDEX(FixtureCode!$B$4:$AH$128,MATCH($C2036,FixtureCode!$B$4:$B$128,0),MATCH("G"&amp;D2036&amp;"-T2",FixtureCode!$B$4:$AH$4,0)))))</f>
        <v>-</v>
      </c>
      <c r="G2036" s="12" t="str">
        <f>IF(C2036="-","-",IF(AND(ISNUMBER(Fixture!G2040),ISNUMBER(Fixture!I2040),Fixture!F2040&lt;&gt;"BYE",Fixture!J2040&lt;&gt;"BYE"),"Yes","-"))</f>
        <v>-</v>
      </c>
      <c r="H2036" s="9" t="str">
        <f>IF(G2036="-","-",IF(Fixture!G2040&gt;Fixture!I2040,Settings!$G$7,IF(Fixture!G2040=Fixture!I2040,Settings!$G$8,IF(Fixture!G2040&lt;Fixture!I2040,Settings!$G$9,"-"))))</f>
        <v>-</v>
      </c>
      <c r="I2036" s="13" t="str">
        <f>IF(G2036="-","-",IF(Fixture!I2040&gt;Fixture!G2040,Settings!$G$7,IF(Fixture!I2040=Fixture!G2040,Settings!$G$8,IF(Fixture!I2040&lt;Fixture!G2040,Settings!$G$9,"-"))))</f>
        <v>-</v>
      </c>
    </row>
    <row r="2037" spans="3:9" x14ac:dyDescent="0.25">
      <c r="C2037" s="12" t="str">
        <f t="shared" si="64"/>
        <v>-</v>
      </c>
      <c r="D2037" s="9" t="str">
        <f t="shared" si="65"/>
        <v>-</v>
      </c>
      <c r="E2037" s="9" t="str">
        <f>IF(C2037="-","-",IF(D2037=maxgameno+2,"blank row 2",IF(D2037=maxgameno+1,"blank row 1",INDEX(FixtureCode!$B$4:$AH$128,MATCH($C2037,FixtureCode!$B$4:$B$128,0),MATCH("G"&amp;D2037&amp;"-T1",FixtureCode!$B$4:$AH$4,0)))))</f>
        <v>-</v>
      </c>
      <c r="F2037" s="13" t="str">
        <f>IF(C2037="-","-",IF(D2037=maxgameno+2,"blank row 2",IF(D2037=maxgameno+1,"blank row 1",INDEX(FixtureCode!$B$4:$AH$128,MATCH($C2037,FixtureCode!$B$4:$B$128,0),MATCH("G"&amp;D2037&amp;"-T2",FixtureCode!$B$4:$AH$4,0)))))</f>
        <v>-</v>
      </c>
      <c r="G2037" s="12" t="str">
        <f>IF(C2037="-","-",IF(AND(ISNUMBER(Fixture!G2041),ISNUMBER(Fixture!I2041),Fixture!F2041&lt;&gt;"BYE",Fixture!J2041&lt;&gt;"BYE"),"Yes","-"))</f>
        <v>-</v>
      </c>
      <c r="H2037" s="9" t="str">
        <f>IF(G2037="-","-",IF(Fixture!G2041&gt;Fixture!I2041,Settings!$G$7,IF(Fixture!G2041=Fixture!I2041,Settings!$G$8,IF(Fixture!G2041&lt;Fixture!I2041,Settings!$G$9,"-"))))</f>
        <v>-</v>
      </c>
      <c r="I2037" s="13" t="str">
        <f>IF(G2037="-","-",IF(Fixture!I2041&gt;Fixture!G2041,Settings!$G$7,IF(Fixture!I2041=Fixture!G2041,Settings!$G$8,IF(Fixture!I2041&lt;Fixture!G2041,Settings!$G$9,"-"))))</f>
        <v>-</v>
      </c>
    </row>
    <row r="2038" spans="3:9" x14ac:dyDescent="0.25">
      <c r="C2038" s="12" t="str">
        <f t="shared" si="64"/>
        <v>-</v>
      </c>
      <c r="D2038" s="9" t="str">
        <f t="shared" si="65"/>
        <v>-</v>
      </c>
      <c r="E2038" s="9" t="str">
        <f>IF(C2038="-","-",IF(D2038=maxgameno+2,"blank row 2",IF(D2038=maxgameno+1,"blank row 1",INDEX(FixtureCode!$B$4:$AH$128,MATCH($C2038,FixtureCode!$B$4:$B$128,0),MATCH("G"&amp;D2038&amp;"-T1",FixtureCode!$B$4:$AH$4,0)))))</f>
        <v>-</v>
      </c>
      <c r="F2038" s="13" t="str">
        <f>IF(C2038="-","-",IF(D2038=maxgameno+2,"blank row 2",IF(D2038=maxgameno+1,"blank row 1",INDEX(FixtureCode!$B$4:$AH$128,MATCH($C2038,FixtureCode!$B$4:$B$128,0),MATCH("G"&amp;D2038&amp;"-T2",FixtureCode!$B$4:$AH$4,0)))))</f>
        <v>-</v>
      </c>
      <c r="G2038" s="12" t="str">
        <f>IF(C2038="-","-",IF(AND(ISNUMBER(Fixture!G2042),ISNUMBER(Fixture!I2042),Fixture!F2042&lt;&gt;"BYE",Fixture!J2042&lt;&gt;"BYE"),"Yes","-"))</f>
        <v>-</v>
      </c>
      <c r="H2038" s="9" t="str">
        <f>IF(G2038="-","-",IF(Fixture!G2042&gt;Fixture!I2042,Settings!$G$7,IF(Fixture!G2042=Fixture!I2042,Settings!$G$8,IF(Fixture!G2042&lt;Fixture!I2042,Settings!$G$9,"-"))))</f>
        <v>-</v>
      </c>
      <c r="I2038" s="13" t="str">
        <f>IF(G2038="-","-",IF(Fixture!I2042&gt;Fixture!G2042,Settings!$G$7,IF(Fixture!I2042=Fixture!G2042,Settings!$G$8,IF(Fixture!I2042&lt;Fixture!G2042,Settings!$G$9,"-"))))</f>
        <v>-</v>
      </c>
    </row>
    <row r="2039" spans="3:9" x14ac:dyDescent="0.25">
      <c r="C2039" s="12" t="str">
        <f t="shared" si="64"/>
        <v>-</v>
      </c>
      <c r="D2039" s="9" t="str">
        <f t="shared" si="65"/>
        <v>-</v>
      </c>
      <c r="E2039" s="9" t="str">
        <f>IF(C2039="-","-",IF(D2039=maxgameno+2,"blank row 2",IF(D2039=maxgameno+1,"blank row 1",INDEX(FixtureCode!$B$4:$AH$128,MATCH($C2039,FixtureCode!$B$4:$B$128,0),MATCH("G"&amp;D2039&amp;"-T1",FixtureCode!$B$4:$AH$4,0)))))</f>
        <v>-</v>
      </c>
      <c r="F2039" s="13" t="str">
        <f>IF(C2039="-","-",IF(D2039=maxgameno+2,"blank row 2",IF(D2039=maxgameno+1,"blank row 1",INDEX(FixtureCode!$B$4:$AH$128,MATCH($C2039,FixtureCode!$B$4:$B$128,0),MATCH("G"&amp;D2039&amp;"-T2",FixtureCode!$B$4:$AH$4,0)))))</f>
        <v>-</v>
      </c>
      <c r="G2039" s="12" t="str">
        <f>IF(C2039="-","-",IF(AND(ISNUMBER(Fixture!G2043),ISNUMBER(Fixture!I2043),Fixture!F2043&lt;&gt;"BYE",Fixture!J2043&lt;&gt;"BYE"),"Yes","-"))</f>
        <v>-</v>
      </c>
      <c r="H2039" s="9" t="str">
        <f>IF(G2039="-","-",IF(Fixture!G2043&gt;Fixture!I2043,Settings!$G$7,IF(Fixture!G2043=Fixture!I2043,Settings!$G$8,IF(Fixture!G2043&lt;Fixture!I2043,Settings!$G$9,"-"))))</f>
        <v>-</v>
      </c>
      <c r="I2039" s="13" t="str">
        <f>IF(G2039="-","-",IF(Fixture!I2043&gt;Fixture!G2043,Settings!$G$7,IF(Fixture!I2043=Fixture!G2043,Settings!$G$8,IF(Fixture!I2043&lt;Fixture!G2043,Settings!$G$9,"-"))))</f>
        <v>-</v>
      </c>
    </row>
    <row r="2040" spans="3:9" x14ac:dyDescent="0.25">
      <c r="C2040" s="12" t="str">
        <f t="shared" si="64"/>
        <v>-</v>
      </c>
      <c r="D2040" s="9" t="str">
        <f t="shared" si="65"/>
        <v>-</v>
      </c>
      <c r="E2040" s="9" t="str">
        <f>IF(C2040="-","-",IF(D2040=maxgameno+2,"blank row 2",IF(D2040=maxgameno+1,"blank row 1",INDEX(FixtureCode!$B$4:$AH$128,MATCH($C2040,FixtureCode!$B$4:$B$128,0),MATCH("G"&amp;D2040&amp;"-T1",FixtureCode!$B$4:$AH$4,0)))))</f>
        <v>-</v>
      </c>
      <c r="F2040" s="13" t="str">
        <f>IF(C2040="-","-",IF(D2040=maxgameno+2,"blank row 2",IF(D2040=maxgameno+1,"blank row 1",INDEX(FixtureCode!$B$4:$AH$128,MATCH($C2040,FixtureCode!$B$4:$B$128,0),MATCH("G"&amp;D2040&amp;"-T2",FixtureCode!$B$4:$AH$4,0)))))</f>
        <v>-</v>
      </c>
      <c r="G2040" s="12" t="str">
        <f>IF(C2040="-","-",IF(AND(ISNUMBER(Fixture!G2044),ISNUMBER(Fixture!I2044),Fixture!F2044&lt;&gt;"BYE",Fixture!J2044&lt;&gt;"BYE"),"Yes","-"))</f>
        <v>-</v>
      </c>
      <c r="H2040" s="9" t="str">
        <f>IF(G2040="-","-",IF(Fixture!G2044&gt;Fixture!I2044,Settings!$G$7,IF(Fixture!G2044=Fixture!I2044,Settings!$G$8,IF(Fixture!G2044&lt;Fixture!I2044,Settings!$G$9,"-"))))</f>
        <v>-</v>
      </c>
      <c r="I2040" s="13" t="str">
        <f>IF(G2040="-","-",IF(Fixture!I2044&gt;Fixture!G2044,Settings!$G$7,IF(Fixture!I2044=Fixture!G2044,Settings!$G$8,IF(Fixture!I2044&lt;Fixture!G2044,Settings!$G$9,"-"))))</f>
        <v>-</v>
      </c>
    </row>
    <row r="2041" spans="3:9" x14ac:dyDescent="0.25">
      <c r="C2041" s="12" t="str">
        <f t="shared" si="64"/>
        <v>-</v>
      </c>
      <c r="D2041" s="9" t="str">
        <f t="shared" si="65"/>
        <v>-</v>
      </c>
      <c r="E2041" s="9" t="str">
        <f>IF(C2041="-","-",IF(D2041=maxgameno+2,"blank row 2",IF(D2041=maxgameno+1,"blank row 1",INDEX(FixtureCode!$B$4:$AH$128,MATCH($C2041,FixtureCode!$B$4:$B$128,0),MATCH("G"&amp;D2041&amp;"-T1",FixtureCode!$B$4:$AH$4,0)))))</f>
        <v>-</v>
      </c>
      <c r="F2041" s="13" t="str">
        <f>IF(C2041="-","-",IF(D2041=maxgameno+2,"blank row 2",IF(D2041=maxgameno+1,"blank row 1",INDEX(FixtureCode!$B$4:$AH$128,MATCH($C2041,FixtureCode!$B$4:$B$128,0),MATCH("G"&amp;D2041&amp;"-T2",FixtureCode!$B$4:$AH$4,0)))))</f>
        <v>-</v>
      </c>
      <c r="G2041" s="12" t="str">
        <f>IF(C2041="-","-",IF(AND(ISNUMBER(Fixture!G2045),ISNUMBER(Fixture!I2045),Fixture!F2045&lt;&gt;"BYE",Fixture!J2045&lt;&gt;"BYE"),"Yes","-"))</f>
        <v>-</v>
      </c>
      <c r="H2041" s="9" t="str">
        <f>IF(G2041="-","-",IF(Fixture!G2045&gt;Fixture!I2045,Settings!$G$7,IF(Fixture!G2045=Fixture!I2045,Settings!$G$8,IF(Fixture!G2045&lt;Fixture!I2045,Settings!$G$9,"-"))))</f>
        <v>-</v>
      </c>
      <c r="I2041" s="13" t="str">
        <f>IF(G2041="-","-",IF(Fixture!I2045&gt;Fixture!G2045,Settings!$G$7,IF(Fixture!I2045=Fixture!G2045,Settings!$G$8,IF(Fixture!I2045&lt;Fixture!G2045,Settings!$G$9,"-"))))</f>
        <v>-</v>
      </c>
    </row>
    <row r="2042" spans="3:9" x14ac:dyDescent="0.25">
      <c r="C2042" s="12" t="str">
        <f t="shared" si="64"/>
        <v>-</v>
      </c>
      <c r="D2042" s="9" t="str">
        <f t="shared" si="65"/>
        <v>-</v>
      </c>
      <c r="E2042" s="9" t="str">
        <f>IF(C2042="-","-",IF(D2042=maxgameno+2,"blank row 2",IF(D2042=maxgameno+1,"blank row 1",INDEX(FixtureCode!$B$4:$AH$128,MATCH($C2042,FixtureCode!$B$4:$B$128,0),MATCH("G"&amp;D2042&amp;"-T1",FixtureCode!$B$4:$AH$4,0)))))</f>
        <v>-</v>
      </c>
      <c r="F2042" s="13" t="str">
        <f>IF(C2042="-","-",IF(D2042=maxgameno+2,"blank row 2",IF(D2042=maxgameno+1,"blank row 1",INDEX(FixtureCode!$B$4:$AH$128,MATCH($C2042,FixtureCode!$B$4:$B$128,0),MATCH("G"&amp;D2042&amp;"-T2",FixtureCode!$B$4:$AH$4,0)))))</f>
        <v>-</v>
      </c>
      <c r="G2042" s="12" t="str">
        <f>IF(C2042="-","-",IF(AND(ISNUMBER(Fixture!G2046),ISNUMBER(Fixture!I2046),Fixture!F2046&lt;&gt;"BYE",Fixture!J2046&lt;&gt;"BYE"),"Yes","-"))</f>
        <v>-</v>
      </c>
      <c r="H2042" s="9" t="str">
        <f>IF(G2042="-","-",IF(Fixture!G2046&gt;Fixture!I2046,Settings!$G$7,IF(Fixture!G2046=Fixture!I2046,Settings!$G$8,IF(Fixture!G2046&lt;Fixture!I2046,Settings!$G$9,"-"))))</f>
        <v>-</v>
      </c>
      <c r="I2042" s="13" t="str">
        <f>IF(G2042="-","-",IF(Fixture!I2046&gt;Fixture!G2046,Settings!$G$7,IF(Fixture!I2046=Fixture!G2046,Settings!$G$8,IF(Fixture!I2046&lt;Fixture!G2046,Settings!$G$9,"-"))))</f>
        <v>-</v>
      </c>
    </row>
    <row r="2043" spans="3:9" x14ac:dyDescent="0.25">
      <c r="C2043" s="12" t="str">
        <f t="shared" si="64"/>
        <v>-</v>
      </c>
      <c r="D2043" s="9" t="str">
        <f t="shared" si="65"/>
        <v>-</v>
      </c>
      <c r="E2043" s="9" t="str">
        <f>IF(C2043="-","-",IF(D2043=maxgameno+2,"blank row 2",IF(D2043=maxgameno+1,"blank row 1",INDEX(FixtureCode!$B$4:$AH$128,MATCH($C2043,FixtureCode!$B$4:$B$128,0),MATCH("G"&amp;D2043&amp;"-T1",FixtureCode!$B$4:$AH$4,0)))))</f>
        <v>-</v>
      </c>
      <c r="F2043" s="13" t="str">
        <f>IF(C2043="-","-",IF(D2043=maxgameno+2,"blank row 2",IF(D2043=maxgameno+1,"blank row 1",INDEX(FixtureCode!$B$4:$AH$128,MATCH($C2043,FixtureCode!$B$4:$B$128,0),MATCH("G"&amp;D2043&amp;"-T2",FixtureCode!$B$4:$AH$4,0)))))</f>
        <v>-</v>
      </c>
      <c r="G2043" s="12" t="str">
        <f>IF(C2043="-","-",IF(AND(ISNUMBER(Fixture!G2047),ISNUMBER(Fixture!I2047),Fixture!F2047&lt;&gt;"BYE",Fixture!J2047&lt;&gt;"BYE"),"Yes","-"))</f>
        <v>-</v>
      </c>
      <c r="H2043" s="9" t="str">
        <f>IF(G2043="-","-",IF(Fixture!G2047&gt;Fixture!I2047,Settings!$G$7,IF(Fixture!G2047=Fixture!I2047,Settings!$G$8,IF(Fixture!G2047&lt;Fixture!I2047,Settings!$G$9,"-"))))</f>
        <v>-</v>
      </c>
      <c r="I2043" s="13" t="str">
        <f>IF(G2043="-","-",IF(Fixture!I2047&gt;Fixture!G2047,Settings!$G$7,IF(Fixture!I2047=Fixture!G2047,Settings!$G$8,IF(Fixture!I2047&lt;Fixture!G2047,Settings!$G$9,"-"))))</f>
        <v>-</v>
      </c>
    </row>
    <row r="2044" spans="3:9" x14ac:dyDescent="0.25">
      <c r="C2044" s="12" t="str">
        <f t="shared" si="64"/>
        <v>-</v>
      </c>
      <c r="D2044" s="9" t="str">
        <f t="shared" si="65"/>
        <v>-</v>
      </c>
      <c r="E2044" s="9" t="str">
        <f>IF(C2044="-","-",IF(D2044=maxgameno+2,"blank row 2",IF(D2044=maxgameno+1,"blank row 1",INDEX(FixtureCode!$B$4:$AH$128,MATCH($C2044,FixtureCode!$B$4:$B$128,0),MATCH("G"&amp;D2044&amp;"-T1",FixtureCode!$B$4:$AH$4,0)))))</f>
        <v>-</v>
      </c>
      <c r="F2044" s="13" t="str">
        <f>IF(C2044="-","-",IF(D2044=maxgameno+2,"blank row 2",IF(D2044=maxgameno+1,"blank row 1",INDEX(FixtureCode!$B$4:$AH$128,MATCH($C2044,FixtureCode!$B$4:$B$128,0),MATCH("G"&amp;D2044&amp;"-T2",FixtureCode!$B$4:$AH$4,0)))))</f>
        <v>-</v>
      </c>
      <c r="G2044" s="12" t="str">
        <f>IF(C2044="-","-",IF(AND(ISNUMBER(Fixture!G2048),ISNUMBER(Fixture!I2048),Fixture!F2048&lt;&gt;"BYE",Fixture!J2048&lt;&gt;"BYE"),"Yes","-"))</f>
        <v>-</v>
      </c>
      <c r="H2044" s="9" t="str">
        <f>IF(G2044="-","-",IF(Fixture!G2048&gt;Fixture!I2048,Settings!$G$7,IF(Fixture!G2048=Fixture!I2048,Settings!$G$8,IF(Fixture!G2048&lt;Fixture!I2048,Settings!$G$9,"-"))))</f>
        <v>-</v>
      </c>
      <c r="I2044" s="13" t="str">
        <f>IF(G2044="-","-",IF(Fixture!I2048&gt;Fixture!G2048,Settings!$G$7,IF(Fixture!I2048=Fixture!G2048,Settings!$G$8,IF(Fixture!I2048&lt;Fixture!G2048,Settings!$G$9,"-"))))</f>
        <v>-</v>
      </c>
    </row>
    <row r="2045" spans="3:9" x14ac:dyDescent="0.25">
      <c r="C2045" s="12" t="str">
        <f t="shared" si="64"/>
        <v>-</v>
      </c>
      <c r="D2045" s="9" t="str">
        <f t="shared" si="65"/>
        <v>-</v>
      </c>
      <c r="E2045" s="9" t="str">
        <f>IF(C2045="-","-",IF(D2045=maxgameno+2,"blank row 2",IF(D2045=maxgameno+1,"blank row 1",INDEX(FixtureCode!$B$4:$AH$128,MATCH($C2045,FixtureCode!$B$4:$B$128,0),MATCH("G"&amp;D2045&amp;"-T1",FixtureCode!$B$4:$AH$4,0)))))</f>
        <v>-</v>
      </c>
      <c r="F2045" s="13" t="str">
        <f>IF(C2045="-","-",IF(D2045=maxgameno+2,"blank row 2",IF(D2045=maxgameno+1,"blank row 1",INDEX(FixtureCode!$B$4:$AH$128,MATCH($C2045,FixtureCode!$B$4:$B$128,0),MATCH("G"&amp;D2045&amp;"-T2",FixtureCode!$B$4:$AH$4,0)))))</f>
        <v>-</v>
      </c>
      <c r="G2045" s="12" t="str">
        <f>IF(C2045="-","-",IF(AND(ISNUMBER(Fixture!G2049),ISNUMBER(Fixture!I2049),Fixture!F2049&lt;&gt;"BYE",Fixture!J2049&lt;&gt;"BYE"),"Yes","-"))</f>
        <v>-</v>
      </c>
      <c r="H2045" s="9" t="str">
        <f>IF(G2045="-","-",IF(Fixture!G2049&gt;Fixture!I2049,Settings!$G$7,IF(Fixture!G2049=Fixture!I2049,Settings!$G$8,IF(Fixture!G2049&lt;Fixture!I2049,Settings!$G$9,"-"))))</f>
        <v>-</v>
      </c>
      <c r="I2045" s="13" t="str">
        <f>IF(G2045="-","-",IF(Fixture!I2049&gt;Fixture!G2049,Settings!$G$7,IF(Fixture!I2049=Fixture!G2049,Settings!$G$8,IF(Fixture!I2049&lt;Fixture!G2049,Settings!$G$9,"-"))))</f>
        <v>-</v>
      </c>
    </row>
    <row r="2046" spans="3:9" x14ac:dyDescent="0.25">
      <c r="C2046" s="12" t="str">
        <f t="shared" si="64"/>
        <v>-</v>
      </c>
      <c r="D2046" s="9" t="str">
        <f t="shared" si="65"/>
        <v>-</v>
      </c>
      <c r="E2046" s="9" t="str">
        <f>IF(C2046="-","-",IF(D2046=maxgameno+2,"blank row 2",IF(D2046=maxgameno+1,"blank row 1",INDEX(FixtureCode!$B$4:$AH$128,MATCH($C2046,FixtureCode!$B$4:$B$128,0),MATCH("G"&amp;D2046&amp;"-T1",FixtureCode!$B$4:$AH$4,0)))))</f>
        <v>-</v>
      </c>
      <c r="F2046" s="13" t="str">
        <f>IF(C2046="-","-",IF(D2046=maxgameno+2,"blank row 2",IF(D2046=maxgameno+1,"blank row 1",INDEX(FixtureCode!$B$4:$AH$128,MATCH($C2046,FixtureCode!$B$4:$B$128,0),MATCH("G"&amp;D2046&amp;"-T2",FixtureCode!$B$4:$AH$4,0)))))</f>
        <v>-</v>
      </c>
      <c r="G2046" s="12" t="str">
        <f>IF(C2046="-","-",IF(AND(ISNUMBER(Fixture!G2050),ISNUMBER(Fixture!I2050),Fixture!F2050&lt;&gt;"BYE",Fixture!J2050&lt;&gt;"BYE"),"Yes","-"))</f>
        <v>-</v>
      </c>
      <c r="H2046" s="9" t="str">
        <f>IF(G2046="-","-",IF(Fixture!G2050&gt;Fixture!I2050,Settings!$G$7,IF(Fixture!G2050=Fixture!I2050,Settings!$G$8,IF(Fixture!G2050&lt;Fixture!I2050,Settings!$G$9,"-"))))</f>
        <v>-</v>
      </c>
      <c r="I2046" s="13" t="str">
        <f>IF(G2046="-","-",IF(Fixture!I2050&gt;Fixture!G2050,Settings!$G$7,IF(Fixture!I2050=Fixture!G2050,Settings!$G$8,IF(Fixture!I2050&lt;Fixture!G2050,Settings!$G$9,"-"))))</f>
        <v>-</v>
      </c>
    </row>
    <row r="2047" spans="3:9" x14ac:dyDescent="0.25">
      <c r="C2047" s="12" t="str">
        <f t="shared" si="64"/>
        <v>-</v>
      </c>
      <c r="D2047" s="9" t="str">
        <f t="shared" si="65"/>
        <v>-</v>
      </c>
      <c r="E2047" s="9" t="str">
        <f>IF(C2047="-","-",IF(D2047=maxgameno+2,"blank row 2",IF(D2047=maxgameno+1,"blank row 1",INDEX(FixtureCode!$B$4:$AH$128,MATCH($C2047,FixtureCode!$B$4:$B$128,0),MATCH("G"&amp;D2047&amp;"-T1",FixtureCode!$B$4:$AH$4,0)))))</f>
        <v>-</v>
      </c>
      <c r="F2047" s="13" t="str">
        <f>IF(C2047="-","-",IF(D2047=maxgameno+2,"blank row 2",IF(D2047=maxgameno+1,"blank row 1",INDEX(FixtureCode!$B$4:$AH$128,MATCH($C2047,FixtureCode!$B$4:$B$128,0),MATCH("G"&amp;D2047&amp;"-T2",FixtureCode!$B$4:$AH$4,0)))))</f>
        <v>-</v>
      </c>
      <c r="G2047" s="12" t="str">
        <f>IF(C2047="-","-",IF(AND(ISNUMBER(Fixture!G2051),ISNUMBER(Fixture!I2051),Fixture!F2051&lt;&gt;"BYE",Fixture!J2051&lt;&gt;"BYE"),"Yes","-"))</f>
        <v>-</v>
      </c>
      <c r="H2047" s="9" t="str">
        <f>IF(G2047="-","-",IF(Fixture!G2051&gt;Fixture!I2051,Settings!$G$7,IF(Fixture!G2051=Fixture!I2051,Settings!$G$8,IF(Fixture!G2051&lt;Fixture!I2051,Settings!$G$9,"-"))))</f>
        <v>-</v>
      </c>
      <c r="I2047" s="13" t="str">
        <f>IF(G2047="-","-",IF(Fixture!I2051&gt;Fixture!G2051,Settings!$G$7,IF(Fixture!I2051=Fixture!G2051,Settings!$G$8,IF(Fixture!I2051&lt;Fixture!G2051,Settings!$G$9,"-"))))</f>
        <v>-</v>
      </c>
    </row>
    <row r="2048" spans="3:9" x14ac:dyDescent="0.25">
      <c r="C2048" s="12" t="str">
        <f t="shared" si="64"/>
        <v>-</v>
      </c>
      <c r="D2048" s="9" t="str">
        <f t="shared" si="65"/>
        <v>-</v>
      </c>
      <c r="E2048" s="9" t="str">
        <f>IF(C2048="-","-",IF(D2048=maxgameno+2,"blank row 2",IF(D2048=maxgameno+1,"blank row 1",INDEX(FixtureCode!$B$4:$AH$128,MATCH($C2048,FixtureCode!$B$4:$B$128,0),MATCH("G"&amp;D2048&amp;"-T1",FixtureCode!$B$4:$AH$4,0)))))</f>
        <v>-</v>
      </c>
      <c r="F2048" s="13" t="str">
        <f>IF(C2048="-","-",IF(D2048=maxgameno+2,"blank row 2",IF(D2048=maxgameno+1,"blank row 1",INDEX(FixtureCode!$B$4:$AH$128,MATCH($C2048,FixtureCode!$B$4:$B$128,0),MATCH("G"&amp;D2048&amp;"-T2",FixtureCode!$B$4:$AH$4,0)))))</f>
        <v>-</v>
      </c>
      <c r="G2048" s="12" t="str">
        <f>IF(C2048="-","-",IF(AND(ISNUMBER(Fixture!G2052),ISNUMBER(Fixture!I2052),Fixture!F2052&lt;&gt;"BYE",Fixture!J2052&lt;&gt;"BYE"),"Yes","-"))</f>
        <v>-</v>
      </c>
      <c r="H2048" s="9" t="str">
        <f>IF(G2048="-","-",IF(Fixture!G2052&gt;Fixture!I2052,Settings!$G$7,IF(Fixture!G2052=Fixture!I2052,Settings!$G$8,IF(Fixture!G2052&lt;Fixture!I2052,Settings!$G$9,"-"))))</f>
        <v>-</v>
      </c>
      <c r="I2048" s="13" t="str">
        <f>IF(G2048="-","-",IF(Fixture!I2052&gt;Fixture!G2052,Settings!$G$7,IF(Fixture!I2052=Fixture!G2052,Settings!$G$8,IF(Fixture!I2052&lt;Fixture!G2052,Settings!$G$9,"-"))))</f>
        <v>-</v>
      </c>
    </row>
    <row r="2049" spans="3:9" x14ac:dyDescent="0.25">
      <c r="C2049" s="12" t="str">
        <f t="shared" si="64"/>
        <v>-</v>
      </c>
      <c r="D2049" s="9" t="str">
        <f t="shared" si="65"/>
        <v>-</v>
      </c>
      <c r="E2049" s="9" t="str">
        <f>IF(C2049="-","-",IF(D2049=maxgameno+2,"blank row 2",IF(D2049=maxgameno+1,"blank row 1",INDEX(FixtureCode!$B$4:$AH$128,MATCH($C2049,FixtureCode!$B$4:$B$128,0),MATCH("G"&amp;D2049&amp;"-T1",FixtureCode!$B$4:$AH$4,0)))))</f>
        <v>-</v>
      </c>
      <c r="F2049" s="13" t="str">
        <f>IF(C2049="-","-",IF(D2049=maxgameno+2,"blank row 2",IF(D2049=maxgameno+1,"blank row 1",INDEX(FixtureCode!$B$4:$AH$128,MATCH($C2049,FixtureCode!$B$4:$B$128,0),MATCH("G"&amp;D2049&amp;"-T2",FixtureCode!$B$4:$AH$4,0)))))</f>
        <v>-</v>
      </c>
      <c r="G2049" s="12" t="str">
        <f>IF(C2049="-","-",IF(AND(ISNUMBER(Fixture!G2053),ISNUMBER(Fixture!I2053),Fixture!F2053&lt;&gt;"BYE",Fixture!J2053&lt;&gt;"BYE"),"Yes","-"))</f>
        <v>-</v>
      </c>
      <c r="H2049" s="9" t="str">
        <f>IF(G2049="-","-",IF(Fixture!G2053&gt;Fixture!I2053,Settings!$G$7,IF(Fixture!G2053=Fixture!I2053,Settings!$G$8,IF(Fixture!G2053&lt;Fixture!I2053,Settings!$G$9,"-"))))</f>
        <v>-</v>
      </c>
      <c r="I2049" s="13" t="str">
        <f>IF(G2049="-","-",IF(Fixture!I2053&gt;Fixture!G2053,Settings!$G$7,IF(Fixture!I2053=Fixture!G2053,Settings!$G$8,IF(Fixture!I2053&lt;Fixture!G2053,Settings!$G$9,"-"))))</f>
        <v>-</v>
      </c>
    </row>
    <row r="2050" spans="3:9" x14ac:dyDescent="0.25">
      <c r="C2050" s="12" t="str">
        <f t="shared" si="64"/>
        <v>-</v>
      </c>
      <c r="D2050" s="9" t="str">
        <f t="shared" si="65"/>
        <v>-</v>
      </c>
      <c r="E2050" s="9" t="str">
        <f>IF(C2050="-","-",IF(D2050=maxgameno+2,"blank row 2",IF(D2050=maxgameno+1,"blank row 1",INDEX(FixtureCode!$B$4:$AH$128,MATCH($C2050,FixtureCode!$B$4:$B$128,0),MATCH("G"&amp;D2050&amp;"-T1",FixtureCode!$B$4:$AH$4,0)))))</f>
        <v>-</v>
      </c>
      <c r="F2050" s="13" t="str">
        <f>IF(C2050="-","-",IF(D2050=maxgameno+2,"blank row 2",IF(D2050=maxgameno+1,"blank row 1",INDEX(FixtureCode!$B$4:$AH$128,MATCH($C2050,FixtureCode!$B$4:$B$128,0),MATCH("G"&amp;D2050&amp;"-T2",FixtureCode!$B$4:$AH$4,0)))))</f>
        <v>-</v>
      </c>
      <c r="G2050" s="12" t="str">
        <f>IF(C2050="-","-",IF(AND(ISNUMBER(Fixture!G2054),ISNUMBER(Fixture!I2054),Fixture!F2054&lt;&gt;"BYE",Fixture!J2054&lt;&gt;"BYE"),"Yes","-"))</f>
        <v>-</v>
      </c>
      <c r="H2050" s="9" t="str">
        <f>IF(G2050="-","-",IF(Fixture!G2054&gt;Fixture!I2054,Settings!$G$7,IF(Fixture!G2054=Fixture!I2054,Settings!$G$8,IF(Fixture!G2054&lt;Fixture!I2054,Settings!$G$9,"-"))))</f>
        <v>-</v>
      </c>
      <c r="I2050" s="13" t="str">
        <f>IF(G2050="-","-",IF(Fixture!I2054&gt;Fixture!G2054,Settings!$G$7,IF(Fixture!I2054=Fixture!G2054,Settings!$G$8,IF(Fixture!I2054&lt;Fixture!G2054,Settings!$G$9,"-"))))</f>
        <v>-</v>
      </c>
    </row>
    <row r="2051" spans="3:9" x14ac:dyDescent="0.25">
      <c r="C2051" s="12" t="str">
        <f t="shared" si="64"/>
        <v>-</v>
      </c>
      <c r="D2051" s="9" t="str">
        <f t="shared" si="65"/>
        <v>-</v>
      </c>
      <c r="E2051" s="9" t="str">
        <f>IF(C2051="-","-",IF(D2051=maxgameno+2,"blank row 2",IF(D2051=maxgameno+1,"blank row 1",INDEX(FixtureCode!$B$4:$AH$128,MATCH($C2051,FixtureCode!$B$4:$B$128,0),MATCH("G"&amp;D2051&amp;"-T1",FixtureCode!$B$4:$AH$4,0)))))</f>
        <v>-</v>
      </c>
      <c r="F2051" s="13" t="str">
        <f>IF(C2051="-","-",IF(D2051=maxgameno+2,"blank row 2",IF(D2051=maxgameno+1,"blank row 1",INDEX(FixtureCode!$B$4:$AH$128,MATCH($C2051,FixtureCode!$B$4:$B$128,0),MATCH("G"&amp;D2051&amp;"-T2",FixtureCode!$B$4:$AH$4,0)))))</f>
        <v>-</v>
      </c>
      <c r="G2051" s="12" t="str">
        <f>IF(C2051="-","-",IF(AND(ISNUMBER(Fixture!G2055),ISNUMBER(Fixture!I2055),Fixture!F2055&lt;&gt;"BYE",Fixture!J2055&lt;&gt;"BYE"),"Yes","-"))</f>
        <v>-</v>
      </c>
      <c r="H2051" s="9" t="str">
        <f>IF(G2051="-","-",IF(Fixture!G2055&gt;Fixture!I2055,Settings!$G$7,IF(Fixture!G2055=Fixture!I2055,Settings!$G$8,IF(Fixture!G2055&lt;Fixture!I2055,Settings!$G$9,"-"))))</f>
        <v>-</v>
      </c>
      <c r="I2051" s="13" t="str">
        <f>IF(G2051="-","-",IF(Fixture!I2055&gt;Fixture!G2055,Settings!$G$7,IF(Fixture!I2055=Fixture!G2055,Settings!$G$8,IF(Fixture!I2055&lt;Fixture!G2055,Settings!$G$9,"-"))))</f>
        <v>-</v>
      </c>
    </row>
    <row r="2052" spans="3:9" x14ac:dyDescent="0.25">
      <c r="C2052" s="12" t="str">
        <f t="shared" si="64"/>
        <v>-</v>
      </c>
      <c r="D2052" s="9" t="str">
        <f t="shared" si="65"/>
        <v>-</v>
      </c>
      <c r="E2052" s="9" t="str">
        <f>IF(C2052="-","-",IF(D2052=maxgameno+2,"blank row 2",IF(D2052=maxgameno+1,"blank row 1",INDEX(FixtureCode!$B$4:$AH$128,MATCH($C2052,FixtureCode!$B$4:$B$128,0),MATCH("G"&amp;D2052&amp;"-T1",FixtureCode!$B$4:$AH$4,0)))))</f>
        <v>-</v>
      </c>
      <c r="F2052" s="13" t="str">
        <f>IF(C2052="-","-",IF(D2052=maxgameno+2,"blank row 2",IF(D2052=maxgameno+1,"blank row 1",INDEX(FixtureCode!$B$4:$AH$128,MATCH($C2052,FixtureCode!$B$4:$B$128,0),MATCH("G"&amp;D2052&amp;"-T2",FixtureCode!$B$4:$AH$4,0)))))</f>
        <v>-</v>
      </c>
      <c r="G2052" s="12" t="str">
        <f>IF(C2052="-","-",IF(AND(ISNUMBER(Fixture!G2056),ISNUMBER(Fixture!I2056),Fixture!F2056&lt;&gt;"BYE",Fixture!J2056&lt;&gt;"BYE"),"Yes","-"))</f>
        <v>-</v>
      </c>
      <c r="H2052" s="9" t="str">
        <f>IF(G2052="-","-",IF(Fixture!G2056&gt;Fixture!I2056,Settings!$G$7,IF(Fixture!G2056=Fixture!I2056,Settings!$G$8,IF(Fixture!G2056&lt;Fixture!I2056,Settings!$G$9,"-"))))</f>
        <v>-</v>
      </c>
      <c r="I2052" s="13" t="str">
        <f>IF(G2052="-","-",IF(Fixture!I2056&gt;Fixture!G2056,Settings!$G$7,IF(Fixture!I2056=Fixture!G2056,Settings!$G$8,IF(Fixture!I2056&lt;Fixture!G2056,Settings!$G$9,"-"))))</f>
        <v>-</v>
      </c>
    </row>
    <row r="2053" spans="3:9" x14ac:dyDescent="0.25">
      <c r="C2053" s="12" t="str">
        <f t="shared" si="64"/>
        <v>-</v>
      </c>
      <c r="D2053" s="9" t="str">
        <f t="shared" si="65"/>
        <v>-</v>
      </c>
      <c r="E2053" s="9" t="str">
        <f>IF(C2053="-","-",IF(D2053=maxgameno+2,"blank row 2",IF(D2053=maxgameno+1,"blank row 1",INDEX(FixtureCode!$B$4:$AH$128,MATCH($C2053,FixtureCode!$B$4:$B$128,0),MATCH("G"&amp;D2053&amp;"-T1",FixtureCode!$B$4:$AH$4,0)))))</f>
        <v>-</v>
      </c>
      <c r="F2053" s="13" t="str">
        <f>IF(C2053="-","-",IF(D2053=maxgameno+2,"blank row 2",IF(D2053=maxgameno+1,"blank row 1",INDEX(FixtureCode!$B$4:$AH$128,MATCH($C2053,FixtureCode!$B$4:$B$128,0),MATCH("G"&amp;D2053&amp;"-T2",FixtureCode!$B$4:$AH$4,0)))))</f>
        <v>-</v>
      </c>
      <c r="G2053" s="12" t="str">
        <f>IF(C2053="-","-",IF(AND(ISNUMBER(Fixture!G2057),ISNUMBER(Fixture!I2057),Fixture!F2057&lt;&gt;"BYE",Fixture!J2057&lt;&gt;"BYE"),"Yes","-"))</f>
        <v>-</v>
      </c>
      <c r="H2053" s="9" t="str">
        <f>IF(G2053="-","-",IF(Fixture!G2057&gt;Fixture!I2057,Settings!$G$7,IF(Fixture!G2057=Fixture!I2057,Settings!$G$8,IF(Fixture!G2057&lt;Fixture!I2057,Settings!$G$9,"-"))))</f>
        <v>-</v>
      </c>
      <c r="I2053" s="13" t="str">
        <f>IF(G2053="-","-",IF(Fixture!I2057&gt;Fixture!G2057,Settings!$G$7,IF(Fixture!I2057=Fixture!G2057,Settings!$G$8,IF(Fixture!I2057&lt;Fixture!G2057,Settings!$G$9,"-"))))</f>
        <v>-</v>
      </c>
    </row>
    <row r="2054" spans="3:9" x14ac:dyDescent="0.25">
      <c r="C2054" s="12" t="str">
        <f t="shared" ref="C2054:C2117" si="66">IF(C2053="-","-",IF(D2053+1&lt;=maxgameno+2,C2053,IF(C2053+1&lt;=maxroundno,C2053+1,"-")))</f>
        <v>-</v>
      </c>
      <c r="D2054" s="9" t="str">
        <f t="shared" ref="D2054:D2117" si="67">IF(C2054="-","-",IF(D2053+1&lt;=maxgameno+2,D2053+1,1))</f>
        <v>-</v>
      </c>
      <c r="E2054" s="9" t="str">
        <f>IF(C2054="-","-",IF(D2054=maxgameno+2,"blank row 2",IF(D2054=maxgameno+1,"blank row 1",INDEX(FixtureCode!$B$4:$AH$128,MATCH($C2054,FixtureCode!$B$4:$B$128,0),MATCH("G"&amp;D2054&amp;"-T1",FixtureCode!$B$4:$AH$4,0)))))</f>
        <v>-</v>
      </c>
      <c r="F2054" s="13" t="str">
        <f>IF(C2054="-","-",IF(D2054=maxgameno+2,"blank row 2",IF(D2054=maxgameno+1,"blank row 1",INDEX(FixtureCode!$B$4:$AH$128,MATCH($C2054,FixtureCode!$B$4:$B$128,0),MATCH("G"&amp;D2054&amp;"-T2",FixtureCode!$B$4:$AH$4,0)))))</f>
        <v>-</v>
      </c>
      <c r="G2054" s="12" t="str">
        <f>IF(C2054="-","-",IF(AND(ISNUMBER(Fixture!G2058),ISNUMBER(Fixture!I2058),Fixture!F2058&lt;&gt;"BYE",Fixture!J2058&lt;&gt;"BYE"),"Yes","-"))</f>
        <v>-</v>
      </c>
      <c r="H2054" s="9" t="str">
        <f>IF(G2054="-","-",IF(Fixture!G2058&gt;Fixture!I2058,Settings!$G$7,IF(Fixture!G2058=Fixture!I2058,Settings!$G$8,IF(Fixture!G2058&lt;Fixture!I2058,Settings!$G$9,"-"))))</f>
        <v>-</v>
      </c>
      <c r="I2054" s="13" t="str">
        <f>IF(G2054="-","-",IF(Fixture!I2058&gt;Fixture!G2058,Settings!$G$7,IF(Fixture!I2058=Fixture!G2058,Settings!$G$8,IF(Fixture!I2058&lt;Fixture!G2058,Settings!$G$9,"-"))))</f>
        <v>-</v>
      </c>
    </row>
    <row r="2055" spans="3:9" x14ac:dyDescent="0.25">
      <c r="C2055" s="12" t="str">
        <f t="shared" si="66"/>
        <v>-</v>
      </c>
      <c r="D2055" s="9" t="str">
        <f t="shared" si="67"/>
        <v>-</v>
      </c>
      <c r="E2055" s="9" t="str">
        <f>IF(C2055="-","-",IF(D2055=maxgameno+2,"blank row 2",IF(D2055=maxgameno+1,"blank row 1",INDEX(FixtureCode!$B$4:$AH$128,MATCH($C2055,FixtureCode!$B$4:$B$128,0),MATCH("G"&amp;D2055&amp;"-T1",FixtureCode!$B$4:$AH$4,0)))))</f>
        <v>-</v>
      </c>
      <c r="F2055" s="13" t="str">
        <f>IF(C2055="-","-",IF(D2055=maxgameno+2,"blank row 2",IF(D2055=maxgameno+1,"blank row 1",INDEX(FixtureCode!$B$4:$AH$128,MATCH($C2055,FixtureCode!$B$4:$B$128,0),MATCH("G"&amp;D2055&amp;"-T2",FixtureCode!$B$4:$AH$4,0)))))</f>
        <v>-</v>
      </c>
      <c r="G2055" s="12" t="str">
        <f>IF(C2055="-","-",IF(AND(ISNUMBER(Fixture!G2059),ISNUMBER(Fixture!I2059),Fixture!F2059&lt;&gt;"BYE",Fixture!J2059&lt;&gt;"BYE"),"Yes","-"))</f>
        <v>-</v>
      </c>
      <c r="H2055" s="9" t="str">
        <f>IF(G2055="-","-",IF(Fixture!G2059&gt;Fixture!I2059,Settings!$G$7,IF(Fixture!G2059=Fixture!I2059,Settings!$G$8,IF(Fixture!G2059&lt;Fixture!I2059,Settings!$G$9,"-"))))</f>
        <v>-</v>
      </c>
      <c r="I2055" s="13" t="str">
        <f>IF(G2055="-","-",IF(Fixture!I2059&gt;Fixture!G2059,Settings!$G$7,IF(Fixture!I2059=Fixture!G2059,Settings!$G$8,IF(Fixture!I2059&lt;Fixture!G2059,Settings!$G$9,"-"))))</f>
        <v>-</v>
      </c>
    </row>
    <row r="2056" spans="3:9" x14ac:dyDescent="0.25">
      <c r="C2056" s="12" t="str">
        <f t="shared" si="66"/>
        <v>-</v>
      </c>
      <c r="D2056" s="9" t="str">
        <f t="shared" si="67"/>
        <v>-</v>
      </c>
      <c r="E2056" s="9" t="str">
        <f>IF(C2056="-","-",IF(D2056=maxgameno+2,"blank row 2",IF(D2056=maxgameno+1,"blank row 1",INDEX(FixtureCode!$B$4:$AH$128,MATCH($C2056,FixtureCode!$B$4:$B$128,0),MATCH("G"&amp;D2056&amp;"-T1",FixtureCode!$B$4:$AH$4,0)))))</f>
        <v>-</v>
      </c>
      <c r="F2056" s="13" t="str">
        <f>IF(C2056="-","-",IF(D2056=maxgameno+2,"blank row 2",IF(D2056=maxgameno+1,"blank row 1",INDEX(FixtureCode!$B$4:$AH$128,MATCH($C2056,FixtureCode!$B$4:$B$128,0),MATCH("G"&amp;D2056&amp;"-T2",FixtureCode!$B$4:$AH$4,0)))))</f>
        <v>-</v>
      </c>
      <c r="G2056" s="12" t="str">
        <f>IF(C2056="-","-",IF(AND(ISNUMBER(Fixture!G2060),ISNUMBER(Fixture!I2060),Fixture!F2060&lt;&gt;"BYE",Fixture!J2060&lt;&gt;"BYE"),"Yes","-"))</f>
        <v>-</v>
      </c>
      <c r="H2056" s="9" t="str">
        <f>IF(G2056="-","-",IF(Fixture!G2060&gt;Fixture!I2060,Settings!$G$7,IF(Fixture!G2060=Fixture!I2060,Settings!$G$8,IF(Fixture!G2060&lt;Fixture!I2060,Settings!$G$9,"-"))))</f>
        <v>-</v>
      </c>
      <c r="I2056" s="13" t="str">
        <f>IF(G2056="-","-",IF(Fixture!I2060&gt;Fixture!G2060,Settings!$G$7,IF(Fixture!I2060=Fixture!G2060,Settings!$G$8,IF(Fixture!I2060&lt;Fixture!G2060,Settings!$G$9,"-"))))</f>
        <v>-</v>
      </c>
    </row>
    <row r="2057" spans="3:9" x14ac:dyDescent="0.25">
      <c r="C2057" s="12" t="str">
        <f t="shared" si="66"/>
        <v>-</v>
      </c>
      <c r="D2057" s="9" t="str">
        <f t="shared" si="67"/>
        <v>-</v>
      </c>
      <c r="E2057" s="9" t="str">
        <f>IF(C2057="-","-",IF(D2057=maxgameno+2,"blank row 2",IF(D2057=maxgameno+1,"blank row 1",INDEX(FixtureCode!$B$4:$AH$128,MATCH($C2057,FixtureCode!$B$4:$B$128,0),MATCH("G"&amp;D2057&amp;"-T1",FixtureCode!$B$4:$AH$4,0)))))</f>
        <v>-</v>
      </c>
      <c r="F2057" s="13" t="str">
        <f>IF(C2057="-","-",IF(D2057=maxgameno+2,"blank row 2",IF(D2057=maxgameno+1,"blank row 1",INDEX(FixtureCode!$B$4:$AH$128,MATCH($C2057,FixtureCode!$B$4:$B$128,0),MATCH("G"&amp;D2057&amp;"-T2",FixtureCode!$B$4:$AH$4,0)))))</f>
        <v>-</v>
      </c>
      <c r="G2057" s="12" t="str">
        <f>IF(C2057="-","-",IF(AND(ISNUMBER(Fixture!G2061),ISNUMBER(Fixture!I2061),Fixture!F2061&lt;&gt;"BYE",Fixture!J2061&lt;&gt;"BYE"),"Yes","-"))</f>
        <v>-</v>
      </c>
      <c r="H2057" s="9" t="str">
        <f>IF(G2057="-","-",IF(Fixture!G2061&gt;Fixture!I2061,Settings!$G$7,IF(Fixture!G2061=Fixture!I2061,Settings!$G$8,IF(Fixture!G2061&lt;Fixture!I2061,Settings!$G$9,"-"))))</f>
        <v>-</v>
      </c>
      <c r="I2057" s="13" t="str">
        <f>IF(G2057="-","-",IF(Fixture!I2061&gt;Fixture!G2061,Settings!$G$7,IF(Fixture!I2061=Fixture!G2061,Settings!$G$8,IF(Fixture!I2061&lt;Fixture!G2061,Settings!$G$9,"-"))))</f>
        <v>-</v>
      </c>
    </row>
    <row r="2058" spans="3:9" x14ac:dyDescent="0.25">
      <c r="C2058" s="12" t="str">
        <f t="shared" si="66"/>
        <v>-</v>
      </c>
      <c r="D2058" s="9" t="str">
        <f t="shared" si="67"/>
        <v>-</v>
      </c>
      <c r="E2058" s="9" t="str">
        <f>IF(C2058="-","-",IF(D2058=maxgameno+2,"blank row 2",IF(D2058=maxgameno+1,"blank row 1",INDEX(FixtureCode!$B$4:$AH$128,MATCH($C2058,FixtureCode!$B$4:$B$128,0),MATCH("G"&amp;D2058&amp;"-T1",FixtureCode!$B$4:$AH$4,0)))))</f>
        <v>-</v>
      </c>
      <c r="F2058" s="13" t="str">
        <f>IF(C2058="-","-",IF(D2058=maxgameno+2,"blank row 2",IF(D2058=maxgameno+1,"blank row 1",INDEX(FixtureCode!$B$4:$AH$128,MATCH($C2058,FixtureCode!$B$4:$B$128,0),MATCH("G"&amp;D2058&amp;"-T2",FixtureCode!$B$4:$AH$4,0)))))</f>
        <v>-</v>
      </c>
      <c r="G2058" s="12" t="str">
        <f>IF(C2058="-","-",IF(AND(ISNUMBER(Fixture!G2062),ISNUMBER(Fixture!I2062),Fixture!F2062&lt;&gt;"BYE",Fixture!J2062&lt;&gt;"BYE"),"Yes","-"))</f>
        <v>-</v>
      </c>
      <c r="H2058" s="9" t="str">
        <f>IF(G2058="-","-",IF(Fixture!G2062&gt;Fixture!I2062,Settings!$G$7,IF(Fixture!G2062=Fixture!I2062,Settings!$G$8,IF(Fixture!G2062&lt;Fixture!I2062,Settings!$G$9,"-"))))</f>
        <v>-</v>
      </c>
      <c r="I2058" s="13" t="str">
        <f>IF(G2058="-","-",IF(Fixture!I2062&gt;Fixture!G2062,Settings!$G$7,IF(Fixture!I2062=Fixture!G2062,Settings!$G$8,IF(Fixture!I2062&lt;Fixture!G2062,Settings!$G$9,"-"))))</f>
        <v>-</v>
      </c>
    </row>
    <row r="2059" spans="3:9" x14ac:dyDescent="0.25">
      <c r="C2059" s="12" t="str">
        <f t="shared" si="66"/>
        <v>-</v>
      </c>
      <c r="D2059" s="9" t="str">
        <f t="shared" si="67"/>
        <v>-</v>
      </c>
      <c r="E2059" s="9" t="str">
        <f>IF(C2059="-","-",IF(D2059=maxgameno+2,"blank row 2",IF(D2059=maxgameno+1,"blank row 1",INDEX(FixtureCode!$B$4:$AH$128,MATCH($C2059,FixtureCode!$B$4:$B$128,0),MATCH("G"&amp;D2059&amp;"-T1",FixtureCode!$B$4:$AH$4,0)))))</f>
        <v>-</v>
      </c>
      <c r="F2059" s="13" t="str">
        <f>IF(C2059="-","-",IF(D2059=maxgameno+2,"blank row 2",IF(D2059=maxgameno+1,"blank row 1",INDEX(FixtureCode!$B$4:$AH$128,MATCH($C2059,FixtureCode!$B$4:$B$128,0),MATCH("G"&amp;D2059&amp;"-T2",FixtureCode!$B$4:$AH$4,0)))))</f>
        <v>-</v>
      </c>
      <c r="G2059" s="12" t="str">
        <f>IF(C2059="-","-",IF(AND(ISNUMBER(Fixture!G2063),ISNUMBER(Fixture!I2063),Fixture!F2063&lt;&gt;"BYE",Fixture!J2063&lt;&gt;"BYE"),"Yes","-"))</f>
        <v>-</v>
      </c>
      <c r="H2059" s="9" t="str">
        <f>IF(G2059="-","-",IF(Fixture!G2063&gt;Fixture!I2063,Settings!$G$7,IF(Fixture!G2063=Fixture!I2063,Settings!$G$8,IF(Fixture!G2063&lt;Fixture!I2063,Settings!$G$9,"-"))))</f>
        <v>-</v>
      </c>
      <c r="I2059" s="13" t="str">
        <f>IF(G2059="-","-",IF(Fixture!I2063&gt;Fixture!G2063,Settings!$G$7,IF(Fixture!I2063=Fixture!G2063,Settings!$G$8,IF(Fixture!I2063&lt;Fixture!G2063,Settings!$G$9,"-"))))</f>
        <v>-</v>
      </c>
    </row>
    <row r="2060" spans="3:9" x14ac:dyDescent="0.25">
      <c r="C2060" s="12" t="str">
        <f t="shared" si="66"/>
        <v>-</v>
      </c>
      <c r="D2060" s="9" t="str">
        <f t="shared" si="67"/>
        <v>-</v>
      </c>
      <c r="E2060" s="9" t="str">
        <f>IF(C2060="-","-",IF(D2060=maxgameno+2,"blank row 2",IF(D2060=maxgameno+1,"blank row 1",INDEX(FixtureCode!$B$4:$AH$128,MATCH($C2060,FixtureCode!$B$4:$B$128,0),MATCH("G"&amp;D2060&amp;"-T1",FixtureCode!$B$4:$AH$4,0)))))</f>
        <v>-</v>
      </c>
      <c r="F2060" s="13" t="str">
        <f>IF(C2060="-","-",IF(D2060=maxgameno+2,"blank row 2",IF(D2060=maxgameno+1,"blank row 1",INDEX(FixtureCode!$B$4:$AH$128,MATCH($C2060,FixtureCode!$B$4:$B$128,0),MATCH("G"&amp;D2060&amp;"-T2",FixtureCode!$B$4:$AH$4,0)))))</f>
        <v>-</v>
      </c>
      <c r="G2060" s="12" t="str">
        <f>IF(C2060="-","-",IF(AND(ISNUMBER(Fixture!G2064),ISNUMBER(Fixture!I2064),Fixture!F2064&lt;&gt;"BYE",Fixture!J2064&lt;&gt;"BYE"),"Yes","-"))</f>
        <v>-</v>
      </c>
      <c r="H2060" s="9" t="str">
        <f>IF(G2060="-","-",IF(Fixture!G2064&gt;Fixture!I2064,Settings!$G$7,IF(Fixture!G2064=Fixture!I2064,Settings!$G$8,IF(Fixture!G2064&lt;Fixture!I2064,Settings!$G$9,"-"))))</f>
        <v>-</v>
      </c>
      <c r="I2060" s="13" t="str">
        <f>IF(G2060="-","-",IF(Fixture!I2064&gt;Fixture!G2064,Settings!$G$7,IF(Fixture!I2064=Fixture!G2064,Settings!$G$8,IF(Fixture!I2064&lt;Fixture!G2064,Settings!$G$9,"-"))))</f>
        <v>-</v>
      </c>
    </row>
    <row r="2061" spans="3:9" x14ac:dyDescent="0.25">
      <c r="C2061" s="12" t="str">
        <f t="shared" si="66"/>
        <v>-</v>
      </c>
      <c r="D2061" s="9" t="str">
        <f t="shared" si="67"/>
        <v>-</v>
      </c>
      <c r="E2061" s="9" t="str">
        <f>IF(C2061="-","-",IF(D2061=maxgameno+2,"blank row 2",IF(D2061=maxgameno+1,"blank row 1",INDEX(FixtureCode!$B$4:$AH$128,MATCH($C2061,FixtureCode!$B$4:$B$128,0),MATCH("G"&amp;D2061&amp;"-T1",FixtureCode!$B$4:$AH$4,0)))))</f>
        <v>-</v>
      </c>
      <c r="F2061" s="13" t="str">
        <f>IF(C2061="-","-",IF(D2061=maxgameno+2,"blank row 2",IF(D2061=maxgameno+1,"blank row 1",INDEX(FixtureCode!$B$4:$AH$128,MATCH($C2061,FixtureCode!$B$4:$B$128,0),MATCH("G"&amp;D2061&amp;"-T2",FixtureCode!$B$4:$AH$4,0)))))</f>
        <v>-</v>
      </c>
      <c r="G2061" s="12" t="str">
        <f>IF(C2061="-","-",IF(AND(ISNUMBER(Fixture!G2065),ISNUMBER(Fixture!I2065),Fixture!F2065&lt;&gt;"BYE",Fixture!J2065&lt;&gt;"BYE"),"Yes","-"))</f>
        <v>-</v>
      </c>
      <c r="H2061" s="9" t="str">
        <f>IF(G2061="-","-",IF(Fixture!G2065&gt;Fixture!I2065,Settings!$G$7,IF(Fixture!G2065=Fixture!I2065,Settings!$G$8,IF(Fixture!G2065&lt;Fixture!I2065,Settings!$G$9,"-"))))</f>
        <v>-</v>
      </c>
      <c r="I2061" s="13" t="str">
        <f>IF(G2061="-","-",IF(Fixture!I2065&gt;Fixture!G2065,Settings!$G$7,IF(Fixture!I2065=Fixture!G2065,Settings!$G$8,IF(Fixture!I2065&lt;Fixture!G2065,Settings!$G$9,"-"))))</f>
        <v>-</v>
      </c>
    </row>
    <row r="2062" spans="3:9" x14ac:dyDescent="0.25">
      <c r="C2062" s="12" t="str">
        <f t="shared" si="66"/>
        <v>-</v>
      </c>
      <c r="D2062" s="9" t="str">
        <f t="shared" si="67"/>
        <v>-</v>
      </c>
      <c r="E2062" s="9" t="str">
        <f>IF(C2062="-","-",IF(D2062=maxgameno+2,"blank row 2",IF(D2062=maxgameno+1,"blank row 1",INDEX(FixtureCode!$B$4:$AH$128,MATCH($C2062,FixtureCode!$B$4:$B$128,0),MATCH("G"&amp;D2062&amp;"-T1",FixtureCode!$B$4:$AH$4,0)))))</f>
        <v>-</v>
      </c>
      <c r="F2062" s="13" t="str">
        <f>IF(C2062="-","-",IF(D2062=maxgameno+2,"blank row 2",IF(D2062=maxgameno+1,"blank row 1",INDEX(FixtureCode!$B$4:$AH$128,MATCH($C2062,FixtureCode!$B$4:$B$128,0),MATCH("G"&amp;D2062&amp;"-T2",FixtureCode!$B$4:$AH$4,0)))))</f>
        <v>-</v>
      </c>
      <c r="G2062" s="12" t="str">
        <f>IF(C2062="-","-",IF(AND(ISNUMBER(Fixture!G2066),ISNUMBER(Fixture!I2066),Fixture!F2066&lt;&gt;"BYE",Fixture!J2066&lt;&gt;"BYE"),"Yes","-"))</f>
        <v>-</v>
      </c>
      <c r="H2062" s="9" t="str">
        <f>IF(G2062="-","-",IF(Fixture!G2066&gt;Fixture!I2066,Settings!$G$7,IF(Fixture!G2066=Fixture!I2066,Settings!$G$8,IF(Fixture!G2066&lt;Fixture!I2066,Settings!$G$9,"-"))))</f>
        <v>-</v>
      </c>
      <c r="I2062" s="13" t="str">
        <f>IF(G2062="-","-",IF(Fixture!I2066&gt;Fixture!G2066,Settings!$G$7,IF(Fixture!I2066=Fixture!G2066,Settings!$G$8,IF(Fixture!I2066&lt;Fixture!G2066,Settings!$G$9,"-"))))</f>
        <v>-</v>
      </c>
    </row>
    <row r="2063" spans="3:9" x14ac:dyDescent="0.25">
      <c r="C2063" s="12" t="str">
        <f t="shared" si="66"/>
        <v>-</v>
      </c>
      <c r="D2063" s="9" t="str">
        <f t="shared" si="67"/>
        <v>-</v>
      </c>
      <c r="E2063" s="9" t="str">
        <f>IF(C2063="-","-",IF(D2063=maxgameno+2,"blank row 2",IF(D2063=maxgameno+1,"blank row 1",INDEX(FixtureCode!$B$4:$AH$128,MATCH($C2063,FixtureCode!$B$4:$B$128,0),MATCH("G"&amp;D2063&amp;"-T1",FixtureCode!$B$4:$AH$4,0)))))</f>
        <v>-</v>
      </c>
      <c r="F2063" s="13" t="str">
        <f>IF(C2063="-","-",IF(D2063=maxgameno+2,"blank row 2",IF(D2063=maxgameno+1,"blank row 1",INDEX(FixtureCode!$B$4:$AH$128,MATCH($C2063,FixtureCode!$B$4:$B$128,0),MATCH("G"&amp;D2063&amp;"-T2",FixtureCode!$B$4:$AH$4,0)))))</f>
        <v>-</v>
      </c>
      <c r="G2063" s="12" t="str">
        <f>IF(C2063="-","-",IF(AND(ISNUMBER(Fixture!G2067),ISNUMBER(Fixture!I2067),Fixture!F2067&lt;&gt;"BYE",Fixture!J2067&lt;&gt;"BYE"),"Yes","-"))</f>
        <v>-</v>
      </c>
      <c r="H2063" s="9" t="str">
        <f>IF(G2063="-","-",IF(Fixture!G2067&gt;Fixture!I2067,Settings!$G$7,IF(Fixture!G2067=Fixture!I2067,Settings!$G$8,IF(Fixture!G2067&lt;Fixture!I2067,Settings!$G$9,"-"))))</f>
        <v>-</v>
      </c>
      <c r="I2063" s="13" t="str">
        <f>IF(G2063="-","-",IF(Fixture!I2067&gt;Fixture!G2067,Settings!$G$7,IF(Fixture!I2067=Fixture!G2067,Settings!$G$8,IF(Fixture!I2067&lt;Fixture!G2067,Settings!$G$9,"-"))))</f>
        <v>-</v>
      </c>
    </row>
    <row r="2064" spans="3:9" x14ac:dyDescent="0.25">
      <c r="C2064" s="12" t="str">
        <f t="shared" si="66"/>
        <v>-</v>
      </c>
      <c r="D2064" s="9" t="str">
        <f t="shared" si="67"/>
        <v>-</v>
      </c>
      <c r="E2064" s="9" t="str">
        <f>IF(C2064="-","-",IF(D2064=maxgameno+2,"blank row 2",IF(D2064=maxgameno+1,"blank row 1",INDEX(FixtureCode!$B$4:$AH$128,MATCH($C2064,FixtureCode!$B$4:$B$128,0),MATCH("G"&amp;D2064&amp;"-T1",FixtureCode!$B$4:$AH$4,0)))))</f>
        <v>-</v>
      </c>
      <c r="F2064" s="13" t="str">
        <f>IF(C2064="-","-",IF(D2064=maxgameno+2,"blank row 2",IF(D2064=maxgameno+1,"blank row 1",INDEX(FixtureCode!$B$4:$AH$128,MATCH($C2064,FixtureCode!$B$4:$B$128,0),MATCH("G"&amp;D2064&amp;"-T2",FixtureCode!$B$4:$AH$4,0)))))</f>
        <v>-</v>
      </c>
      <c r="G2064" s="12" t="str">
        <f>IF(C2064="-","-",IF(AND(ISNUMBER(Fixture!G2068),ISNUMBER(Fixture!I2068),Fixture!F2068&lt;&gt;"BYE",Fixture!J2068&lt;&gt;"BYE"),"Yes","-"))</f>
        <v>-</v>
      </c>
      <c r="H2064" s="9" t="str">
        <f>IF(G2064="-","-",IF(Fixture!G2068&gt;Fixture!I2068,Settings!$G$7,IF(Fixture!G2068=Fixture!I2068,Settings!$G$8,IF(Fixture!G2068&lt;Fixture!I2068,Settings!$G$9,"-"))))</f>
        <v>-</v>
      </c>
      <c r="I2064" s="13" t="str">
        <f>IF(G2064="-","-",IF(Fixture!I2068&gt;Fixture!G2068,Settings!$G$7,IF(Fixture!I2068=Fixture!G2068,Settings!$G$8,IF(Fixture!I2068&lt;Fixture!G2068,Settings!$G$9,"-"))))</f>
        <v>-</v>
      </c>
    </row>
    <row r="2065" spans="3:9" x14ac:dyDescent="0.25">
      <c r="C2065" s="12" t="str">
        <f t="shared" si="66"/>
        <v>-</v>
      </c>
      <c r="D2065" s="9" t="str">
        <f t="shared" si="67"/>
        <v>-</v>
      </c>
      <c r="E2065" s="9" t="str">
        <f>IF(C2065="-","-",IF(D2065=maxgameno+2,"blank row 2",IF(D2065=maxgameno+1,"blank row 1",INDEX(FixtureCode!$B$4:$AH$128,MATCH($C2065,FixtureCode!$B$4:$B$128,0),MATCH("G"&amp;D2065&amp;"-T1",FixtureCode!$B$4:$AH$4,0)))))</f>
        <v>-</v>
      </c>
      <c r="F2065" s="13" t="str">
        <f>IF(C2065="-","-",IF(D2065=maxgameno+2,"blank row 2",IF(D2065=maxgameno+1,"blank row 1",INDEX(FixtureCode!$B$4:$AH$128,MATCH($C2065,FixtureCode!$B$4:$B$128,0),MATCH("G"&amp;D2065&amp;"-T2",FixtureCode!$B$4:$AH$4,0)))))</f>
        <v>-</v>
      </c>
      <c r="G2065" s="12" t="str">
        <f>IF(C2065="-","-",IF(AND(ISNUMBER(Fixture!G2069),ISNUMBER(Fixture!I2069),Fixture!F2069&lt;&gt;"BYE",Fixture!J2069&lt;&gt;"BYE"),"Yes","-"))</f>
        <v>-</v>
      </c>
      <c r="H2065" s="9" t="str">
        <f>IF(G2065="-","-",IF(Fixture!G2069&gt;Fixture!I2069,Settings!$G$7,IF(Fixture!G2069=Fixture!I2069,Settings!$G$8,IF(Fixture!G2069&lt;Fixture!I2069,Settings!$G$9,"-"))))</f>
        <v>-</v>
      </c>
      <c r="I2065" s="13" t="str">
        <f>IF(G2065="-","-",IF(Fixture!I2069&gt;Fixture!G2069,Settings!$G$7,IF(Fixture!I2069=Fixture!G2069,Settings!$G$8,IF(Fixture!I2069&lt;Fixture!G2069,Settings!$G$9,"-"))))</f>
        <v>-</v>
      </c>
    </row>
    <row r="2066" spans="3:9" x14ac:dyDescent="0.25">
      <c r="C2066" s="12" t="str">
        <f t="shared" si="66"/>
        <v>-</v>
      </c>
      <c r="D2066" s="9" t="str">
        <f t="shared" si="67"/>
        <v>-</v>
      </c>
      <c r="E2066" s="9" t="str">
        <f>IF(C2066="-","-",IF(D2066=maxgameno+2,"blank row 2",IF(D2066=maxgameno+1,"blank row 1",INDEX(FixtureCode!$B$4:$AH$128,MATCH($C2066,FixtureCode!$B$4:$B$128,0),MATCH("G"&amp;D2066&amp;"-T1",FixtureCode!$B$4:$AH$4,0)))))</f>
        <v>-</v>
      </c>
      <c r="F2066" s="13" t="str">
        <f>IF(C2066="-","-",IF(D2066=maxgameno+2,"blank row 2",IF(D2066=maxgameno+1,"blank row 1",INDEX(FixtureCode!$B$4:$AH$128,MATCH($C2066,FixtureCode!$B$4:$B$128,0),MATCH("G"&amp;D2066&amp;"-T2",FixtureCode!$B$4:$AH$4,0)))))</f>
        <v>-</v>
      </c>
      <c r="G2066" s="12" t="str">
        <f>IF(C2066="-","-",IF(AND(ISNUMBER(Fixture!G2070),ISNUMBER(Fixture!I2070),Fixture!F2070&lt;&gt;"BYE",Fixture!J2070&lt;&gt;"BYE"),"Yes","-"))</f>
        <v>-</v>
      </c>
      <c r="H2066" s="9" t="str">
        <f>IF(G2066="-","-",IF(Fixture!G2070&gt;Fixture!I2070,Settings!$G$7,IF(Fixture!G2070=Fixture!I2070,Settings!$G$8,IF(Fixture!G2070&lt;Fixture!I2070,Settings!$G$9,"-"))))</f>
        <v>-</v>
      </c>
      <c r="I2066" s="13" t="str">
        <f>IF(G2066="-","-",IF(Fixture!I2070&gt;Fixture!G2070,Settings!$G$7,IF(Fixture!I2070=Fixture!G2070,Settings!$G$8,IF(Fixture!I2070&lt;Fixture!G2070,Settings!$G$9,"-"))))</f>
        <v>-</v>
      </c>
    </row>
    <row r="2067" spans="3:9" x14ac:dyDescent="0.25">
      <c r="C2067" s="12" t="str">
        <f t="shared" si="66"/>
        <v>-</v>
      </c>
      <c r="D2067" s="9" t="str">
        <f t="shared" si="67"/>
        <v>-</v>
      </c>
      <c r="E2067" s="9" t="str">
        <f>IF(C2067="-","-",IF(D2067=maxgameno+2,"blank row 2",IF(D2067=maxgameno+1,"blank row 1",INDEX(FixtureCode!$B$4:$AH$128,MATCH($C2067,FixtureCode!$B$4:$B$128,0),MATCH("G"&amp;D2067&amp;"-T1",FixtureCode!$B$4:$AH$4,0)))))</f>
        <v>-</v>
      </c>
      <c r="F2067" s="13" t="str">
        <f>IF(C2067="-","-",IF(D2067=maxgameno+2,"blank row 2",IF(D2067=maxgameno+1,"blank row 1",INDEX(FixtureCode!$B$4:$AH$128,MATCH($C2067,FixtureCode!$B$4:$B$128,0),MATCH("G"&amp;D2067&amp;"-T2",FixtureCode!$B$4:$AH$4,0)))))</f>
        <v>-</v>
      </c>
      <c r="G2067" s="12" t="str">
        <f>IF(C2067="-","-",IF(AND(ISNUMBER(Fixture!G2071),ISNUMBER(Fixture!I2071),Fixture!F2071&lt;&gt;"BYE",Fixture!J2071&lt;&gt;"BYE"),"Yes","-"))</f>
        <v>-</v>
      </c>
      <c r="H2067" s="9" t="str">
        <f>IF(G2067="-","-",IF(Fixture!G2071&gt;Fixture!I2071,Settings!$G$7,IF(Fixture!G2071=Fixture!I2071,Settings!$G$8,IF(Fixture!G2071&lt;Fixture!I2071,Settings!$G$9,"-"))))</f>
        <v>-</v>
      </c>
      <c r="I2067" s="13" t="str">
        <f>IF(G2067="-","-",IF(Fixture!I2071&gt;Fixture!G2071,Settings!$G$7,IF(Fixture!I2071=Fixture!G2071,Settings!$G$8,IF(Fixture!I2071&lt;Fixture!G2071,Settings!$G$9,"-"))))</f>
        <v>-</v>
      </c>
    </row>
    <row r="2068" spans="3:9" x14ac:dyDescent="0.25">
      <c r="C2068" s="12" t="str">
        <f t="shared" si="66"/>
        <v>-</v>
      </c>
      <c r="D2068" s="9" t="str">
        <f t="shared" si="67"/>
        <v>-</v>
      </c>
      <c r="E2068" s="9" t="str">
        <f>IF(C2068="-","-",IF(D2068=maxgameno+2,"blank row 2",IF(D2068=maxgameno+1,"blank row 1",INDEX(FixtureCode!$B$4:$AH$128,MATCH($C2068,FixtureCode!$B$4:$B$128,0),MATCH("G"&amp;D2068&amp;"-T1",FixtureCode!$B$4:$AH$4,0)))))</f>
        <v>-</v>
      </c>
      <c r="F2068" s="13" t="str">
        <f>IF(C2068="-","-",IF(D2068=maxgameno+2,"blank row 2",IF(D2068=maxgameno+1,"blank row 1",INDEX(FixtureCode!$B$4:$AH$128,MATCH($C2068,FixtureCode!$B$4:$B$128,0),MATCH("G"&amp;D2068&amp;"-T2",FixtureCode!$B$4:$AH$4,0)))))</f>
        <v>-</v>
      </c>
      <c r="G2068" s="12" t="str">
        <f>IF(C2068="-","-",IF(AND(ISNUMBER(Fixture!G2072),ISNUMBER(Fixture!I2072),Fixture!F2072&lt;&gt;"BYE",Fixture!J2072&lt;&gt;"BYE"),"Yes","-"))</f>
        <v>-</v>
      </c>
      <c r="H2068" s="9" t="str">
        <f>IF(G2068="-","-",IF(Fixture!G2072&gt;Fixture!I2072,Settings!$G$7,IF(Fixture!G2072=Fixture!I2072,Settings!$G$8,IF(Fixture!G2072&lt;Fixture!I2072,Settings!$G$9,"-"))))</f>
        <v>-</v>
      </c>
      <c r="I2068" s="13" t="str">
        <f>IF(G2068="-","-",IF(Fixture!I2072&gt;Fixture!G2072,Settings!$G$7,IF(Fixture!I2072=Fixture!G2072,Settings!$G$8,IF(Fixture!I2072&lt;Fixture!G2072,Settings!$G$9,"-"))))</f>
        <v>-</v>
      </c>
    </row>
    <row r="2069" spans="3:9" x14ac:dyDescent="0.25">
      <c r="C2069" s="12" t="str">
        <f t="shared" si="66"/>
        <v>-</v>
      </c>
      <c r="D2069" s="9" t="str">
        <f t="shared" si="67"/>
        <v>-</v>
      </c>
      <c r="E2069" s="9" t="str">
        <f>IF(C2069="-","-",IF(D2069=maxgameno+2,"blank row 2",IF(D2069=maxgameno+1,"blank row 1",INDEX(FixtureCode!$B$4:$AH$128,MATCH($C2069,FixtureCode!$B$4:$B$128,0),MATCH("G"&amp;D2069&amp;"-T1",FixtureCode!$B$4:$AH$4,0)))))</f>
        <v>-</v>
      </c>
      <c r="F2069" s="13" t="str">
        <f>IF(C2069="-","-",IF(D2069=maxgameno+2,"blank row 2",IF(D2069=maxgameno+1,"blank row 1",INDEX(FixtureCode!$B$4:$AH$128,MATCH($C2069,FixtureCode!$B$4:$B$128,0),MATCH("G"&amp;D2069&amp;"-T2",FixtureCode!$B$4:$AH$4,0)))))</f>
        <v>-</v>
      </c>
      <c r="G2069" s="12" t="str">
        <f>IF(C2069="-","-",IF(AND(ISNUMBER(Fixture!G2073),ISNUMBER(Fixture!I2073),Fixture!F2073&lt;&gt;"BYE",Fixture!J2073&lt;&gt;"BYE"),"Yes","-"))</f>
        <v>-</v>
      </c>
      <c r="H2069" s="9" t="str">
        <f>IF(G2069="-","-",IF(Fixture!G2073&gt;Fixture!I2073,Settings!$G$7,IF(Fixture!G2073=Fixture!I2073,Settings!$G$8,IF(Fixture!G2073&lt;Fixture!I2073,Settings!$G$9,"-"))))</f>
        <v>-</v>
      </c>
      <c r="I2069" s="13" t="str">
        <f>IF(G2069="-","-",IF(Fixture!I2073&gt;Fixture!G2073,Settings!$G$7,IF(Fixture!I2073=Fixture!G2073,Settings!$G$8,IF(Fixture!I2073&lt;Fixture!G2073,Settings!$G$9,"-"))))</f>
        <v>-</v>
      </c>
    </row>
    <row r="2070" spans="3:9" x14ac:dyDescent="0.25">
      <c r="C2070" s="12" t="str">
        <f t="shared" si="66"/>
        <v>-</v>
      </c>
      <c r="D2070" s="9" t="str">
        <f t="shared" si="67"/>
        <v>-</v>
      </c>
      <c r="E2070" s="9" t="str">
        <f>IF(C2070="-","-",IF(D2070=maxgameno+2,"blank row 2",IF(D2070=maxgameno+1,"blank row 1",INDEX(FixtureCode!$B$4:$AH$128,MATCH($C2070,FixtureCode!$B$4:$B$128,0),MATCH("G"&amp;D2070&amp;"-T1",FixtureCode!$B$4:$AH$4,0)))))</f>
        <v>-</v>
      </c>
      <c r="F2070" s="13" t="str">
        <f>IF(C2070="-","-",IF(D2070=maxgameno+2,"blank row 2",IF(D2070=maxgameno+1,"blank row 1",INDEX(FixtureCode!$B$4:$AH$128,MATCH($C2070,FixtureCode!$B$4:$B$128,0),MATCH("G"&amp;D2070&amp;"-T2",FixtureCode!$B$4:$AH$4,0)))))</f>
        <v>-</v>
      </c>
      <c r="G2070" s="12" t="str">
        <f>IF(C2070="-","-",IF(AND(ISNUMBER(Fixture!G2074),ISNUMBER(Fixture!I2074),Fixture!F2074&lt;&gt;"BYE",Fixture!J2074&lt;&gt;"BYE"),"Yes","-"))</f>
        <v>-</v>
      </c>
      <c r="H2070" s="9" t="str">
        <f>IF(G2070="-","-",IF(Fixture!G2074&gt;Fixture!I2074,Settings!$G$7,IF(Fixture!G2074=Fixture!I2074,Settings!$G$8,IF(Fixture!G2074&lt;Fixture!I2074,Settings!$G$9,"-"))))</f>
        <v>-</v>
      </c>
      <c r="I2070" s="13" t="str">
        <f>IF(G2070="-","-",IF(Fixture!I2074&gt;Fixture!G2074,Settings!$G$7,IF(Fixture!I2074=Fixture!G2074,Settings!$G$8,IF(Fixture!I2074&lt;Fixture!G2074,Settings!$G$9,"-"))))</f>
        <v>-</v>
      </c>
    </row>
    <row r="2071" spans="3:9" x14ac:dyDescent="0.25">
      <c r="C2071" s="12" t="str">
        <f t="shared" si="66"/>
        <v>-</v>
      </c>
      <c r="D2071" s="9" t="str">
        <f t="shared" si="67"/>
        <v>-</v>
      </c>
      <c r="E2071" s="9" t="str">
        <f>IF(C2071="-","-",IF(D2071=maxgameno+2,"blank row 2",IF(D2071=maxgameno+1,"blank row 1",INDEX(FixtureCode!$B$4:$AH$128,MATCH($C2071,FixtureCode!$B$4:$B$128,0),MATCH("G"&amp;D2071&amp;"-T1",FixtureCode!$B$4:$AH$4,0)))))</f>
        <v>-</v>
      </c>
      <c r="F2071" s="13" t="str">
        <f>IF(C2071="-","-",IF(D2071=maxgameno+2,"blank row 2",IF(D2071=maxgameno+1,"blank row 1",INDEX(FixtureCode!$B$4:$AH$128,MATCH($C2071,FixtureCode!$B$4:$B$128,0),MATCH("G"&amp;D2071&amp;"-T2",FixtureCode!$B$4:$AH$4,0)))))</f>
        <v>-</v>
      </c>
      <c r="G2071" s="12" t="str">
        <f>IF(C2071="-","-",IF(AND(ISNUMBER(Fixture!G2075),ISNUMBER(Fixture!I2075),Fixture!F2075&lt;&gt;"BYE",Fixture!J2075&lt;&gt;"BYE"),"Yes","-"))</f>
        <v>-</v>
      </c>
      <c r="H2071" s="9" t="str">
        <f>IF(G2071="-","-",IF(Fixture!G2075&gt;Fixture!I2075,Settings!$G$7,IF(Fixture!G2075=Fixture!I2075,Settings!$G$8,IF(Fixture!G2075&lt;Fixture!I2075,Settings!$G$9,"-"))))</f>
        <v>-</v>
      </c>
      <c r="I2071" s="13" t="str">
        <f>IF(G2071="-","-",IF(Fixture!I2075&gt;Fixture!G2075,Settings!$G$7,IF(Fixture!I2075=Fixture!G2075,Settings!$G$8,IF(Fixture!I2075&lt;Fixture!G2075,Settings!$G$9,"-"))))</f>
        <v>-</v>
      </c>
    </row>
    <row r="2072" spans="3:9" x14ac:dyDescent="0.25">
      <c r="C2072" s="12" t="str">
        <f t="shared" si="66"/>
        <v>-</v>
      </c>
      <c r="D2072" s="9" t="str">
        <f t="shared" si="67"/>
        <v>-</v>
      </c>
      <c r="E2072" s="9" t="str">
        <f>IF(C2072="-","-",IF(D2072=maxgameno+2,"blank row 2",IF(D2072=maxgameno+1,"blank row 1",INDEX(FixtureCode!$B$4:$AH$128,MATCH($C2072,FixtureCode!$B$4:$B$128,0),MATCH("G"&amp;D2072&amp;"-T1",FixtureCode!$B$4:$AH$4,0)))))</f>
        <v>-</v>
      </c>
      <c r="F2072" s="13" t="str">
        <f>IF(C2072="-","-",IF(D2072=maxgameno+2,"blank row 2",IF(D2072=maxgameno+1,"blank row 1",INDEX(FixtureCode!$B$4:$AH$128,MATCH($C2072,FixtureCode!$B$4:$B$128,0),MATCH("G"&amp;D2072&amp;"-T2",FixtureCode!$B$4:$AH$4,0)))))</f>
        <v>-</v>
      </c>
      <c r="G2072" s="12" t="str">
        <f>IF(C2072="-","-",IF(AND(ISNUMBER(Fixture!G2076),ISNUMBER(Fixture!I2076),Fixture!F2076&lt;&gt;"BYE",Fixture!J2076&lt;&gt;"BYE"),"Yes","-"))</f>
        <v>-</v>
      </c>
      <c r="H2072" s="9" t="str">
        <f>IF(G2072="-","-",IF(Fixture!G2076&gt;Fixture!I2076,Settings!$G$7,IF(Fixture!G2076=Fixture!I2076,Settings!$G$8,IF(Fixture!G2076&lt;Fixture!I2076,Settings!$G$9,"-"))))</f>
        <v>-</v>
      </c>
      <c r="I2072" s="13" t="str">
        <f>IF(G2072="-","-",IF(Fixture!I2076&gt;Fixture!G2076,Settings!$G$7,IF(Fixture!I2076=Fixture!G2076,Settings!$G$8,IF(Fixture!I2076&lt;Fixture!G2076,Settings!$G$9,"-"))))</f>
        <v>-</v>
      </c>
    </row>
    <row r="2073" spans="3:9" x14ac:dyDescent="0.25">
      <c r="C2073" s="12" t="str">
        <f t="shared" si="66"/>
        <v>-</v>
      </c>
      <c r="D2073" s="9" t="str">
        <f t="shared" si="67"/>
        <v>-</v>
      </c>
      <c r="E2073" s="9" t="str">
        <f>IF(C2073="-","-",IF(D2073=maxgameno+2,"blank row 2",IF(D2073=maxgameno+1,"blank row 1",INDEX(FixtureCode!$B$4:$AH$128,MATCH($C2073,FixtureCode!$B$4:$B$128,0),MATCH("G"&amp;D2073&amp;"-T1",FixtureCode!$B$4:$AH$4,0)))))</f>
        <v>-</v>
      </c>
      <c r="F2073" s="13" t="str">
        <f>IF(C2073="-","-",IF(D2073=maxgameno+2,"blank row 2",IF(D2073=maxgameno+1,"blank row 1",INDEX(FixtureCode!$B$4:$AH$128,MATCH($C2073,FixtureCode!$B$4:$B$128,0),MATCH("G"&amp;D2073&amp;"-T2",FixtureCode!$B$4:$AH$4,0)))))</f>
        <v>-</v>
      </c>
      <c r="G2073" s="12" t="str">
        <f>IF(C2073="-","-",IF(AND(ISNUMBER(Fixture!G2077),ISNUMBER(Fixture!I2077),Fixture!F2077&lt;&gt;"BYE",Fixture!J2077&lt;&gt;"BYE"),"Yes","-"))</f>
        <v>-</v>
      </c>
      <c r="H2073" s="9" t="str">
        <f>IF(G2073="-","-",IF(Fixture!G2077&gt;Fixture!I2077,Settings!$G$7,IF(Fixture!G2077=Fixture!I2077,Settings!$G$8,IF(Fixture!G2077&lt;Fixture!I2077,Settings!$G$9,"-"))))</f>
        <v>-</v>
      </c>
      <c r="I2073" s="13" t="str">
        <f>IF(G2073="-","-",IF(Fixture!I2077&gt;Fixture!G2077,Settings!$G$7,IF(Fixture!I2077=Fixture!G2077,Settings!$G$8,IF(Fixture!I2077&lt;Fixture!G2077,Settings!$G$9,"-"))))</f>
        <v>-</v>
      </c>
    </row>
    <row r="2074" spans="3:9" x14ac:dyDescent="0.25">
      <c r="C2074" s="12" t="str">
        <f t="shared" si="66"/>
        <v>-</v>
      </c>
      <c r="D2074" s="9" t="str">
        <f t="shared" si="67"/>
        <v>-</v>
      </c>
      <c r="E2074" s="9" t="str">
        <f>IF(C2074="-","-",IF(D2074=maxgameno+2,"blank row 2",IF(D2074=maxgameno+1,"blank row 1",INDEX(FixtureCode!$B$4:$AH$128,MATCH($C2074,FixtureCode!$B$4:$B$128,0),MATCH("G"&amp;D2074&amp;"-T1",FixtureCode!$B$4:$AH$4,0)))))</f>
        <v>-</v>
      </c>
      <c r="F2074" s="13" t="str">
        <f>IF(C2074="-","-",IF(D2074=maxgameno+2,"blank row 2",IF(D2074=maxgameno+1,"blank row 1",INDEX(FixtureCode!$B$4:$AH$128,MATCH($C2074,FixtureCode!$B$4:$B$128,0),MATCH("G"&amp;D2074&amp;"-T2",FixtureCode!$B$4:$AH$4,0)))))</f>
        <v>-</v>
      </c>
      <c r="G2074" s="12" t="str">
        <f>IF(C2074="-","-",IF(AND(ISNUMBER(Fixture!G2078),ISNUMBER(Fixture!I2078),Fixture!F2078&lt;&gt;"BYE",Fixture!J2078&lt;&gt;"BYE"),"Yes","-"))</f>
        <v>-</v>
      </c>
      <c r="H2074" s="9" t="str">
        <f>IF(G2074="-","-",IF(Fixture!G2078&gt;Fixture!I2078,Settings!$G$7,IF(Fixture!G2078=Fixture!I2078,Settings!$G$8,IF(Fixture!G2078&lt;Fixture!I2078,Settings!$G$9,"-"))))</f>
        <v>-</v>
      </c>
      <c r="I2074" s="13" t="str">
        <f>IF(G2074="-","-",IF(Fixture!I2078&gt;Fixture!G2078,Settings!$G$7,IF(Fixture!I2078=Fixture!G2078,Settings!$G$8,IF(Fixture!I2078&lt;Fixture!G2078,Settings!$G$9,"-"))))</f>
        <v>-</v>
      </c>
    </row>
    <row r="2075" spans="3:9" x14ac:dyDescent="0.25">
      <c r="C2075" s="12" t="str">
        <f t="shared" si="66"/>
        <v>-</v>
      </c>
      <c r="D2075" s="9" t="str">
        <f t="shared" si="67"/>
        <v>-</v>
      </c>
      <c r="E2075" s="9" t="str">
        <f>IF(C2075="-","-",IF(D2075=maxgameno+2,"blank row 2",IF(D2075=maxgameno+1,"blank row 1",INDEX(FixtureCode!$B$4:$AH$128,MATCH($C2075,FixtureCode!$B$4:$B$128,0),MATCH("G"&amp;D2075&amp;"-T1",FixtureCode!$B$4:$AH$4,0)))))</f>
        <v>-</v>
      </c>
      <c r="F2075" s="13" t="str">
        <f>IF(C2075="-","-",IF(D2075=maxgameno+2,"blank row 2",IF(D2075=maxgameno+1,"blank row 1",INDEX(FixtureCode!$B$4:$AH$128,MATCH($C2075,FixtureCode!$B$4:$B$128,0),MATCH("G"&amp;D2075&amp;"-T2",FixtureCode!$B$4:$AH$4,0)))))</f>
        <v>-</v>
      </c>
      <c r="G2075" s="12" t="str">
        <f>IF(C2075="-","-",IF(AND(ISNUMBER(Fixture!G2079),ISNUMBER(Fixture!I2079),Fixture!F2079&lt;&gt;"BYE",Fixture!J2079&lt;&gt;"BYE"),"Yes","-"))</f>
        <v>-</v>
      </c>
      <c r="H2075" s="9" t="str">
        <f>IF(G2075="-","-",IF(Fixture!G2079&gt;Fixture!I2079,Settings!$G$7,IF(Fixture!G2079=Fixture!I2079,Settings!$G$8,IF(Fixture!G2079&lt;Fixture!I2079,Settings!$G$9,"-"))))</f>
        <v>-</v>
      </c>
      <c r="I2075" s="13" t="str">
        <f>IF(G2075="-","-",IF(Fixture!I2079&gt;Fixture!G2079,Settings!$G$7,IF(Fixture!I2079=Fixture!G2079,Settings!$G$8,IF(Fixture!I2079&lt;Fixture!G2079,Settings!$G$9,"-"))))</f>
        <v>-</v>
      </c>
    </row>
    <row r="2076" spans="3:9" x14ac:dyDescent="0.25">
      <c r="C2076" s="12" t="str">
        <f t="shared" si="66"/>
        <v>-</v>
      </c>
      <c r="D2076" s="9" t="str">
        <f t="shared" si="67"/>
        <v>-</v>
      </c>
      <c r="E2076" s="9" t="str">
        <f>IF(C2076="-","-",IF(D2076=maxgameno+2,"blank row 2",IF(D2076=maxgameno+1,"blank row 1",INDEX(FixtureCode!$B$4:$AH$128,MATCH($C2076,FixtureCode!$B$4:$B$128,0),MATCH("G"&amp;D2076&amp;"-T1",FixtureCode!$B$4:$AH$4,0)))))</f>
        <v>-</v>
      </c>
      <c r="F2076" s="13" t="str">
        <f>IF(C2076="-","-",IF(D2076=maxgameno+2,"blank row 2",IF(D2076=maxgameno+1,"blank row 1",INDEX(FixtureCode!$B$4:$AH$128,MATCH($C2076,FixtureCode!$B$4:$B$128,0),MATCH("G"&amp;D2076&amp;"-T2",FixtureCode!$B$4:$AH$4,0)))))</f>
        <v>-</v>
      </c>
      <c r="G2076" s="12" t="str">
        <f>IF(C2076="-","-",IF(AND(ISNUMBER(Fixture!G2080),ISNUMBER(Fixture!I2080),Fixture!F2080&lt;&gt;"BYE",Fixture!J2080&lt;&gt;"BYE"),"Yes","-"))</f>
        <v>-</v>
      </c>
      <c r="H2076" s="9" t="str">
        <f>IF(G2076="-","-",IF(Fixture!G2080&gt;Fixture!I2080,Settings!$G$7,IF(Fixture!G2080=Fixture!I2080,Settings!$G$8,IF(Fixture!G2080&lt;Fixture!I2080,Settings!$G$9,"-"))))</f>
        <v>-</v>
      </c>
      <c r="I2076" s="13" t="str">
        <f>IF(G2076="-","-",IF(Fixture!I2080&gt;Fixture!G2080,Settings!$G$7,IF(Fixture!I2080=Fixture!G2080,Settings!$G$8,IF(Fixture!I2080&lt;Fixture!G2080,Settings!$G$9,"-"))))</f>
        <v>-</v>
      </c>
    </row>
    <row r="2077" spans="3:9" x14ac:dyDescent="0.25">
      <c r="C2077" s="12" t="str">
        <f t="shared" si="66"/>
        <v>-</v>
      </c>
      <c r="D2077" s="9" t="str">
        <f t="shared" si="67"/>
        <v>-</v>
      </c>
      <c r="E2077" s="9" t="str">
        <f>IF(C2077="-","-",IF(D2077=maxgameno+2,"blank row 2",IF(D2077=maxgameno+1,"blank row 1",INDEX(FixtureCode!$B$4:$AH$128,MATCH($C2077,FixtureCode!$B$4:$B$128,0),MATCH("G"&amp;D2077&amp;"-T1",FixtureCode!$B$4:$AH$4,0)))))</f>
        <v>-</v>
      </c>
      <c r="F2077" s="13" t="str">
        <f>IF(C2077="-","-",IF(D2077=maxgameno+2,"blank row 2",IF(D2077=maxgameno+1,"blank row 1",INDEX(FixtureCode!$B$4:$AH$128,MATCH($C2077,FixtureCode!$B$4:$B$128,0),MATCH("G"&amp;D2077&amp;"-T2",FixtureCode!$B$4:$AH$4,0)))))</f>
        <v>-</v>
      </c>
      <c r="G2077" s="12" t="str">
        <f>IF(C2077="-","-",IF(AND(ISNUMBER(Fixture!G2081),ISNUMBER(Fixture!I2081),Fixture!F2081&lt;&gt;"BYE",Fixture!J2081&lt;&gt;"BYE"),"Yes","-"))</f>
        <v>-</v>
      </c>
      <c r="H2077" s="9" t="str">
        <f>IF(G2077="-","-",IF(Fixture!G2081&gt;Fixture!I2081,Settings!$G$7,IF(Fixture!G2081=Fixture!I2081,Settings!$G$8,IF(Fixture!G2081&lt;Fixture!I2081,Settings!$G$9,"-"))))</f>
        <v>-</v>
      </c>
      <c r="I2077" s="13" t="str">
        <f>IF(G2077="-","-",IF(Fixture!I2081&gt;Fixture!G2081,Settings!$G$7,IF(Fixture!I2081=Fixture!G2081,Settings!$G$8,IF(Fixture!I2081&lt;Fixture!G2081,Settings!$G$9,"-"))))</f>
        <v>-</v>
      </c>
    </row>
    <row r="2078" spans="3:9" x14ac:dyDescent="0.25">
      <c r="C2078" s="12" t="str">
        <f t="shared" si="66"/>
        <v>-</v>
      </c>
      <c r="D2078" s="9" t="str">
        <f t="shared" si="67"/>
        <v>-</v>
      </c>
      <c r="E2078" s="9" t="str">
        <f>IF(C2078="-","-",IF(D2078=maxgameno+2,"blank row 2",IF(D2078=maxgameno+1,"blank row 1",INDEX(FixtureCode!$B$4:$AH$128,MATCH($C2078,FixtureCode!$B$4:$B$128,0),MATCH("G"&amp;D2078&amp;"-T1",FixtureCode!$B$4:$AH$4,0)))))</f>
        <v>-</v>
      </c>
      <c r="F2078" s="13" t="str">
        <f>IF(C2078="-","-",IF(D2078=maxgameno+2,"blank row 2",IF(D2078=maxgameno+1,"blank row 1",INDEX(FixtureCode!$B$4:$AH$128,MATCH($C2078,FixtureCode!$B$4:$B$128,0),MATCH("G"&amp;D2078&amp;"-T2",FixtureCode!$B$4:$AH$4,0)))))</f>
        <v>-</v>
      </c>
      <c r="G2078" s="12" t="str">
        <f>IF(C2078="-","-",IF(AND(ISNUMBER(Fixture!G2082),ISNUMBER(Fixture!I2082),Fixture!F2082&lt;&gt;"BYE",Fixture!J2082&lt;&gt;"BYE"),"Yes","-"))</f>
        <v>-</v>
      </c>
      <c r="H2078" s="9" t="str">
        <f>IF(G2078="-","-",IF(Fixture!G2082&gt;Fixture!I2082,Settings!$G$7,IF(Fixture!G2082=Fixture!I2082,Settings!$G$8,IF(Fixture!G2082&lt;Fixture!I2082,Settings!$G$9,"-"))))</f>
        <v>-</v>
      </c>
      <c r="I2078" s="13" t="str">
        <f>IF(G2078="-","-",IF(Fixture!I2082&gt;Fixture!G2082,Settings!$G$7,IF(Fixture!I2082=Fixture!G2082,Settings!$G$8,IF(Fixture!I2082&lt;Fixture!G2082,Settings!$G$9,"-"))))</f>
        <v>-</v>
      </c>
    </row>
    <row r="2079" spans="3:9" x14ac:dyDescent="0.25">
      <c r="C2079" s="12" t="str">
        <f t="shared" si="66"/>
        <v>-</v>
      </c>
      <c r="D2079" s="9" t="str">
        <f t="shared" si="67"/>
        <v>-</v>
      </c>
      <c r="E2079" s="9" t="str">
        <f>IF(C2079="-","-",IF(D2079=maxgameno+2,"blank row 2",IF(D2079=maxgameno+1,"blank row 1",INDEX(FixtureCode!$B$4:$AH$128,MATCH($C2079,FixtureCode!$B$4:$B$128,0),MATCH("G"&amp;D2079&amp;"-T1",FixtureCode!$B$4:$AH$4,0)))))</f>
        <v>-</v>
      </c>
      <c r="F2079" s="13" t="str">
        <f>IF(C2079="-","-",IF(D2079=maxgameno+2,"blank row 2",IF(D2079=maxgameno+1,"blank row 1",INDEX(FixtureCode!$B$4:$AH$128,MATCH($C2079,FixtureCode!$B$4:$B$128,0),MATCH("G"&amp;D2079&amp;"-T2",FixtureCode!$B$4:$AH$4,0)))))</f>
        <v>-</v>
      </c>
      <c r="G2079" s="12" t="str">
        <f>IF(C2079="-","-",IF(AND(ISNUMBER(Fixture!G2083),ISNUMBER(Fixture!I2083),Fixture!F2083&lt;&gt;"BYE",Fixture!J2083&lt;&gt;"BYE"),"Yes","-"))</f>
        <v>-</v>
      </c>
      <c r="H2079" s="9" t="str">
        <f>IF(G2079="-","-",IF(Fixture!G2083&gt;Fixture!I2083,Settings!$G$7,IF(Fixture!G2083=Fixture!I2083,Settings!$G$8,IF(Fixture!G2083&lt;Fixture!I2083,Settings!$G$9,"-"))))</f>
        <v>-</v>
      </c>
      <c r="I2079" s="13" t="str">
        <f>IF(G2079="-","-",IF(Fixture!I2083&gt;Fixture!G2083,Settings!$G$7,IF(Fixture!I2083=Fixture!G2083,Settings!$G$8,IF(Fixture!I2083&lt;Fixture!G2083,Settings!$G$9,"-"))))</f>
        <v>-</v>
      </c>
    </row>
    <row r="2080" spans="3:9" x14ac:dyDescent="0.25">
      <c r="C2080" s="12" t="str">
        <f t="shared" si="66"/>
        <v>-</v>
      </c>
      <c r="D2080" s="9" t="str">
        <f t="shared" si="67"/>
        <v>-</v>
      </c>
      <c r="E2080" s="9" t="str">
        <f>IF(C2080="-","-",IF(D2080=maxgameno+2,"blank row 2",IF(D2080=maxgameno+1,"blank row 1",INDEX(FixtureCode!$B$4:$AH$128,MATCH($C2080,FixtureCode!$B$4:$B$128,0),MATCH("G"&amp;D2080&amp;"-T1",FixtureCode!$B$4:$AH$4,0)))))</f>
        <v>-</v>
      </c>
      <c r="F2080" s="13" t="str">
        <f>IF(C2080="-","-",IF(D2080=maxgameno+2,"blank row 2",IF(D2080=maxgameno+1,"blank row 1",INDEX(FixtureCode!$B$4:$AH$128,MATCH($C2080,FixtureCode!$B$4:$B$128,0),MATCH("G"&amp;D2080&amp;"-T2",FixtureCode!$B$4:$AH$4,0)))))</f>
        <v>-</v>
      </c>
      <c r="G2080" s="12" t="str">
        <f>IF(C2080="-","-",IF(AND(ISNUMBER(Fixture!G2084),ISNUMBER(Fixture!I2084),Fixture!F2084&lt;&gt;"BYE",Fixture!J2084&lt;&gt;"BYE"),"Yes","-"))</f>
        <v>-</v>
      </c>
      <c r="H2080" s="9" t="str">
        <f>IF(G2080="-","-",IF(Fixture!G2084&gt;Fixture!I2084,Settings!$G$7,IF(Fixture!G2084=Fixture!I2084,Settings!$G$8,IF(Fixture!G2084&lt;Fixture!I2084,Settings!$G$9,"-"))))</f>
        <v>-</v>
      </c>
      <c r="I2080" s="13" t="str">
        <f>IF(G2080="-","-",IF(Fixture!I2084&gt;Fixture!G2084,Settings!$G$7,IF(Fixture!I2084=Fixture!G2084,Settings!$G$8,IF(Fixture!I2084&lt;Fixture!G2084,Settings!$G$9,"-"))))</f>
        <v>-</v>
      </c>
    </row>
    <row r="2081" spans="3:9" x14ac:dyDescent="0.25">
      <c r="C2081" s="12" t="str">
        <f t="shared" si="66"/>
        <v>-</v>
      </c>
      <c r="D2081" s="9" t="str">
        <f t="shared" si="67"/>
        <v>-</v>
      </c>
      <c r="E2081" s="9" t="str">
        <f>IF(C2081="-","-",IF(D2081=maxgameno+2,"blank row 2",IF(D2081=maxgameno+1,"blank row 1",INDEX(FixtureCode!$B$4:$AH$128,MATCH($C2081,FixtureCode!$B$4:$B$128,0),MATCH("G"&amp;D2081&amp;"-T1",FixtureCode!$B$4:$AH$4,0)))))</f>
        <v>-</v>
      </c>
      <c r="F2081" s="13" t="str">
        <f>IF(C2081="-","-",IF(D2081=maxgameno+2,"blank row 2",IF(D2081=maxgameno+1,"blank row 1",INDEX(FixtureCode!$B$4:$AH$128,MATCH($C2081,FixtureCode!$B$4:$B$128,0),MATCH("G"&amp;D2081&amp;"-T2",FixtureCode!$B$4:$AH$4,0)))))</f>
        <v>-</v>
      </c>
      <c r="G2081" s="12" t="str">
        <f>IF(C2081="-","-",IF(AND(ISNUMBER(Fixture!G2085),ISNUMBER(Fixture!I2085),Fixture!F2085&lt;&gt;"BYE",Fixture!J2085&lt;&gt;"BYE"),"Yes","-"))</f>
        <v>-</v>
      </c>
      <c r="H2081" s="9" t="str">
        <f>IF(G2081="-","-",IF(Fixture!G2085&gt;Fixture!I2085,Settings!$G$7,IF(Fixture!G2085=Fixture!I2085,Settings!$G$8,IF(Fixture!G2085&lt;Fixture!I2085,Settings!$G$9,"-"))))</f>
        <v>-</v>
      </c>
      <c r="I2081" s="13" t="str">
        <f>IF(G2081="-","-",IF(Fixture!I2085&gt;Fixture!G2085,Settings!$G$7,IF(Fixture!I2085=Fixture!G2085,Settings!$G$8,IF(Fixture!I2085&lt;Fixture!G2085,Settings!$G$9,"-"))))</f>
        <v>-</v>
      </c>
    </row>
    <row r="2082" spans="3:9" x14ac:dyDescent="0.25">
      <c r="C2082" s="12" t="str">
        <f t="shared" si="66"/>
        <v>-</v>
      </c>
      <c r="D2082" s="9" t="str">
        <f t="shared" si="67"/>
        <v>-</v>
      </c>
      <c r="E2082" s="9" t="str">
        <f>IF(C2082="-","-",IF(D2082=maxgameno+2,"blank row 2",IF(D2082=maxgameno+1,"blank row 1",INDEX(FixtureCode!$B$4:$AH$128,MATCH($C2082,FixtureCode!$B$4:$B$128,0),MATCH("G"&amp;D2082&amp;"-T1",FixtureCode!$B$4:$AH$4,0)))))</f>
        <v>-</v>
      </c>
      <c r="F2082" s="13" t="str">
        <f>IF(C2082="-","-",IF(D2082=maxgameno+2,"blank row 2",IF(D2082=maxgameno+1,"blank row 1",INDEX(FixtureCode!$B$4:$AH$128,MATCH($C2082,FixtureCode!$B$4:$B$128,0),MATCH("G"&amp;D2082&amp;"-T2",FixtureCode!$B$4:$AH$4,0)))))</f>
        <v>-</v>
      </c>
      <c r="G2082" s="12" t="str">
        <f>IF(C2082="-","-",IF(AND(ISNUMBER(Fixture!G2086),ISNUMBER(Fixture!I2086),Fixture!F2086&lt;&gt;"BYE",Fixture!J2086&lt;&gt;"BYE"),"Yes","-"))</f>
        <v>-</v>
      </c>
      <c r="H2082" s="9" t="str">
        <f>IF(G2082="-","-",IF(Fixture!G2086&gt;Fixture!I2086,Settings!$G$7,IF(Fixture!G2086=Fixture!I2086,Settings!$G$8,IF(Fixture!G2086&lt;Fixture!I2086,Settings!$G$9,"-"))))</f>
        <v>-</v>
      </c>
      <c r="I2082" s="13" t="str">
        <f>IF(G2082="-","-",IF(Fixture!I2086&gt;Fixture!G2086,Settings!$G$7,IF(Fixture!I2086=Fixture!G2086,Settings!$G$8,IF(Fixture!I2086&lt;Fixture!G2086,Settings!$G$9,"-"))))</f>
        <v>-</v>
      </c>
    </row>
    <row r="2083" spans="3:9" x14ac:dyDescent="0.25">
      <c r="C2083" s="12" t="str">
        <f t="shared" si="66"/>
        <v>-</v>
      </c>
      <c r="D2083" s="9" t="str">
        <f t="shared" si="67"/>
        <v>-</v>
      </c>
      <c r="E2083" s="9" t="str">
        <f>IF(C2083="-","-",IF(D2083=maxgameno+2,"blank row 2",IF(D2083=maxgameno+1,"blank row 1",INDEX(FixtureCode!$B$4:$AH$128,MATCH($C2083,FixtureCode!$B$4:$B$128,0),MATCH("G"&amp;D2083&amp;"-T1",FixtureCode!$B$4:$AH$4,0)))))</f>
        <v>-</v>
      </c>
      <c r="F2083" s="13" t="str">
        <f>IF(C2083="-","-",IF(D2083=maxgameno+2,"blank row 2",IF(D2083=maxgameno+1,"blank row 1",INDEX(FixtureCode!$B$4:$AH$128,MATCH($C2083,FixtureCode!$B$4:$B$128,0),MATCH("G"&amp;D2083&amp;"-T2",FixtureCode!$B$4:$AH$4,0)))))</f>
        <v>-</v>
      </c>
      <c r="G2083" s="12" t="str">
        <f>IF(C2083="-","-",IF(AND(ISNUMBER(Fixture!G2087),ISNUMBER(Fixture!I2087),Fixture!F2087&lt;&gt;"BYE",Fixture!J2087&lt;&gt;"BYE"),"Yes","-"))</f>
        <v>-</v>
      </c>
      <c r="H2083" s="9" t="str">
        <f>IF(G2083="-","-",IF(Fixture!G2087&gt;Fixture!I2087,Settings!$G$7,IF(Fixture!G2087=Fixture!I2087,Settings!$G$8,IF(Fixture!G2087&lt;Fixture!I2087,Settings!$G$9,"-"))))</f>
        <v>-</v>
      </c>
      <c r="I2083" s="13" t="str">
        <f>IF(G2083="-","-",IF(Fixture!I2087&gt;Fixture!G2087,Settings!$G$7,IF(Fixture!I2087=Fixture!G2087,Settings!$G$8,IF(Fixture!I2087&lt;Fixture!G2087,Settings!$G$9,"-"))))</f>
        <v>-</v>
      </c>
    </row>
    <row r="2084" spans="3:9" x14ac:dyDescent="0.25">
      <c r="C2084" s="12" t="str">
        <f t="shared" si="66"/>
        <v>-</v>
      </c>
      <c r="D2084" s="9" t="str">
        <f t="shared" si="67"/>
        <v>-</v>
      </c>
      <c r="E2084" s="9" t="str">
        <f>IF(C2084="-","-",IF(D2084=maxgameno+2,"blank row 2",IF(D2084=maxgameno+1,"blank row 1",INDEX(FixtureCode!$B$4:$AH$128,MATCH($C2084,FixtureCode!$B$4:$B$128,0),MATCH("G"&amp;D2084&amp;"-T1",FixtureCode!$B$4:$AH$4,0)))))</f>
        <v>-</v>
      </c>
      <c r="F2084" s="13" t="str">
        <f>IF(C2084="-","-",IF(D2084=maxgameno+2,"blank row 2",IF(D2084=maxgameno+1,"blank row 1",INDEX(FixtureCode!$B$4:$AH$128,MATCH($C2084,FixtureCode!$B$4:$B$128,0),MATCH("G"&amp;D2084&amp;"-T2",FixtureCode!$B$4:$AH$4,0)))))</f>
        <v>-</v>
      </c>
      <c r="G2084" s="12" t="str">
        <f>IF(C2084="-","-",IF(AND(ISNUMBER(Fixture!G2088),ISNUMBER(Fixture!I2088),Fixture!F2088&lt;&gt;"BYE",Fixture!J2088&lt;&gt;"BYE"),"Yes","-"))</f>
        <v>-</v>
      </c>
      <c r="H2084" s="9" t="str">
        <f>IF(G2084="-","-",IF(Fixture!G2088&gt;Fixture!I2088,Settings!$G$7,IF(Fixture!G2088=Fixture!I2088,Settings!$G$8,IF(Fixture!G2088&lt;Fixture!I2088,Settings!$G$9,"-"))))</f>
        <v>-</v>
      </c>
      <c r="I2084" s="13" t="str">
        <f>IF(G2084="-","-",IF(Fixture!I2088&gt;Fixture!G2088,Settings!$G$7,IF(Fixture!I2088=Fixture!G2088,Settings!$G$8,IF(Fixture!I2088&lt;Fixture!G2088,Settings!$G$9,"-"))))</f>
        <v>-</v>
      </c>
    </row>
    <row r="2085" spans="3:9" x14ac:dyDescent="0.25">
      <c r="C2085" s="12" t="str">
        <f t="shared" si="66"/>
        <v>-</v>
      </c>
      <c r="D2085" s="9" t="str">
        <f t="shared" si="67"/>
        <v>-</v>
      </c>
      <c r="E2085" s="9" t="str">
        <f>IF(C2085="-","-",IF(D2085=maxgameno+2,"blank row 2",IF(D2085=maxgameno+1,"blank row 1",INDEX(FixtureCode!$B$4:$AH$128,MATCH($C2085,FixtureCode!$B$4:$B$128,0),MATCH("G"&amp;D2085&amp;"-T1",FixtureCode!$B$4:$AH$4,0)))))</f>
        <v>-</v>
      </c>
      <c r="F2085" s="13" t="str">
        <f>IF(C2085="-","-",IF(D2085=maxgameno+2,"blank row 2",IF(D2085=maxgameno+1,"blank row 1",INDEX(FixtureCode!$B$4:$AH$128,MATCH($C2085,FixtureCode!$B$4:$B$128,0),MATCH("G"&amp;D2085&amp;"-T2",FixtureCode!$B$4:$AH$4,0)))))</f>
        <v>-</v>
      </c>
      <c r="G2085" s="12" t="str">
        <f>IF(C2085="-","-",IF(AND(ISNUMBER(Fixture!G2089),ISNUMBER(Fixture!I2089),Fixture!F2089&lt;&gt;"BYE",Fixture!J2089&lt;&gt;"BYE"),"Yes","-"))</f>
        <v>-</v>
      </c>
      <c r="H2085" s="9" t="str">
        <f>IF(G2085="-","-",IF(Fixture!G2089&gt;Fixture!I2089,Settings!$G$7,IF(Fixture!G2089=Fixture!I2089,Settings!$G$8,IF(Fixture!G2089&lt;Fixture!I2089,Settings!$G$9,"-"))))</f>
        <v>-</v>
      </c>
      <c r="I2085" s="13" t="str">
        <f>IF(G2085="-","-",IF(Fixture!I2089&gt;Fixture!G2089,Settings!$G$7,IF(Fixture!I2089=Fixture!G2089,Settings!$G$8,IF(Fixture!I2089&lt;Fixture!G2089,Settings!$G$9,"-"))))</f>
        <v>-</v>
      </c>
    </row>
    <row r="2086" spans="3:9" x14ac:dyDescent="0.25">
      <c r="C2086" s="12" t="str">
        <f t="shared" si="66"/>
        <v>-</v>
      </c>
      <c r="D2086" s="9" t="str">
        <f t="shared" si="67"/>
        <v>-</v>
      </c>
      <c r="E2086" s="9" t="str">
        <f>IF(C2086="-","-",IF(D2086=maxgameno+2,"blank row 2",IF(D2086=maxgameno+1,"blank row 1",INDEX(FixtureCode!$B$4:$AH$128,MATCH($C2086,FixtureCode!$B$4:$B$128,0),MATCH("G"&amp;D2086&amp;"-T1",FixtureCode!$B$4:$AH$4,0)))))</f>
        <v>-</v>
      </c>
      <c r="F2086" s="13" t="str">
        <f>IF(C2086="-","-",IF(D2086=maxgameno+2,"blank row 2",IF(D2086=maxgameno+1,"blank row 1",INDEX(FixtureCode!$B$4:$AH$128,MATCH($C2086,FixtureCode!$B$4:$B$128,0),MATCH("G"&amp;D2086&amp;"-T2",FixtureCode!$B$4:$AH$4,0)))))</f>
        <v>-</v>
      </c>
      <c r="G2086" s="12" t="str">
        <f>IF(C2086="-","-",IF(AND(ISNUMBER(Fixture!G2090),ISNUMBER(Fixture!I2090),Fixture!F2090&lt;&gt;"BYE",Fixture!J2090&lt;&gt;"BYE"),"Yes","-"))</f>
        <v>-</v>
      </c>
      <c r="H2086" s="9" t="str">
        <f>IF(G2086="-","-",IF(Fixture!G2090&gt;Fixture!I2090,Settings!$G$7,IF(Fixture!G2090=Fixture!I2090,Settings!$G$8,IF(Fixture!G2090&lt;Fixture!I2090,Settings!$G$9,"-"))))</f>
        <v>-</v>
      </c>
      <c r="I2086" s="13" t="str">
        <f>IF(G2086="-","-",IF(Fixture!I2090&gt;Fixture!G2090,Settings!$G$7,IF(Fixture!I2090=Fixture!G2090,Settings!$G$8,IF(Fixture!I2090&lt;Fixture!G2090,Settings!$G$9,"-"))))</f>
        <v>-</v>
      </c>
    </row>
    <row r="2087" spans="3:9" x14ac:dyDescent="0.25">
      <c r="C2087" s="12" t="str">
        <f t="shared" si="66"/>
        <v>-</v>
      </c>
      <c r="D2087" s="9" t="str">
        <f t="shared" si="67"/>
        <v>-</v>
      </c>
      <c r="E2087" s="9" t="str">
        <f>IF(C2087="-","-",IF(D2087=maxgameno+2,"blank row 2",IF(D2087=maxgameno+1,"blank row 1",INDEX(FixtureCode!$B$4:$AH$128,MATCH($C2087,FixtureCode!$B$4:$B$128,0),MATCH("G"&amp;D2087&amp;"-T1",FixtureCode!$B$4:$AH$4,0)))))</f>
        <v>-</v>
      </c>
      <c r="F2087" s="13" t="str">
        <f>IF(C2087="-","-",IF(D2087=maxgameno+2,"blank row 2",IF(D2087=maxgameno+1,"blank row 1",INDEX(FixtureCode!$B$4:$AH$128,MATCH($C2087,FixtureCode!$B$4:$B$128,0),MATCH("G"&amp;D2087&amp;"-T2",FixtureCode!$B$4:$AH$4,0)))))</f>
        <v>-</v>
      </c>
      <c r="G2087" s="12" t="str">
        <f>IF(C2087="-","-",IF(AND(ISNUMBER(Fixture!G2091),ISNUMBER(Fixture!I2091),Fixture!F2091&lt;&gt;"BYE",Fixture!J2091&lt;&gt;"BYE"),"Yes","-"))</f>
        <v>-</v>
      </c>
      <c r="H2087" s="9" t="str">
        <f>IF(G2087="-","-",IF(Fixture!G2091&gt;Fixture!I2091,Settings!$G$7,IF(Fixture!G2091=Fixture!I2091,Settings!$G$8,IF(Fixture!G2091&lt;Fixture!I2091,Settings!$G$9,"-"))))</f>
        <v>-</v>
      </c>
      <c r="I2087" s="13" t="str">
        <f>IF(G2087="-","-",IF(Fixture!I2091&gt;Fixture!G2091,Settings!$G$7,IF(Fixture!I2091=Fixture!G2091,Settings!$G$8,IF(Fixture!I2091&lt;Fixture!G2091,Settings!$G$9,"-"))))</f>
        <v>-</v>
      </c>
    </row>
    <row r="2088" spans="3:9" x14ac:dyDescent="0.25">
      <c r="C2088" s="12" t="str">
        <f t="shared" si="66"/>
        <v>-</v>
      </c>
      <c r="D2088" s="9" t="str">
        <f t="shared" si="67"/>
        <v>-</v>
      </c>
      <c r="E2088" s="9" t="str">
        <f>IF(C2088="-","-",IF(D2088=maxgameno+2,"blank row 2",IF(D2088=maxgameno+1,"blank row 1",INDEX(FixtureCode!$B$4:$AH$128,MATCH($C2088,FixtureCode!$B$4:$B$128,0),MATCH("G"&amp;D2088&amp;"-T1",FixtureCode!$B$4:$AH$4,0)))))</f>
        <v>-</v>
      </c>
      <c r="F2088" s="13" t="str">
        <f>IF(C2088="-","-",IF(D2088=maxgameno+2,"blank row 2",IF(D2088=maxgameno+1,"blank row 1",INDEX(FixtureCode!$B$4:$AH$128,MATCH($C2088,FixtureCode!$B$4:$B$128,0),MATCH("G"&amp;D2088&amp;"-T2",FixtureCode!$B$4:$AH$4,0)))))</f>
        <v>-</v>
      </c>
      <c r="G2088" s="12" t="str">
        <f>IF(C2088="-","-",IF(AND(ISNUMBER(Fixture!G2092),ISNUMBER(Fixture!I2092),Fixture!F2092&lt;&gt;"BYE",Fixture!J2092&lt;&gt;"BYE"),"Yes","-"))</f>
        <v>-</v>
      </c>
      <c r="H2088" s="9" t="str">
        <f>IF(G2088="-","-",IF(Fixture!G2092&gt;Fixture!I2092,Settings!$G$7,IF(Fixture!G2092=Fixture!I2092,Settings!$G$8,IF(Fixture!G2092&lt;Fixture!I2092,Settings!$G$9,"-"))))</f>
        <v>-</v>
      </c>
      <c r="I2088" s="13" t="str">
        <f>IF(G2088="-","-",IF(Fixture!I2092&gt;Fixture!G2092,Settings!$G$7,IF(Fixture!I2092=Fixture!G2092,Settings!$G$8,IF(Fixture!I2092&lt;Fixture!G2092,Settings!$G$9,"-"))))</f>
        <v>-</v>
      </c>
    </row>
    <row r="2089" spans="3:9" x14ac:dyDescent="0.25">
      <c r="C2089" s="12" t="str">
        <f t="shared" si="66"/>
        <v>-</v>
      </c>
      <c r="D2089" s="9" t="str">
        <f t="shared" si="67"/>
        <v>-</v>
      </c>
      <c r="E2089" s="9" t="str">
        <f>IF(C2089="-","-",IF(D2089=maxgameno+2,"blank row 2",IF(D2089=maxgameno+1,"blank row 1",INDEX(FixtureCode!$B$4:$AH$128,MATCH($C2089,FixtureCode!$B$4:$B$128,0),MATCH("G"&amp;D2089&amp;"-T1",FixtureCode!$B$4:$AH$4,0)))))</f>
        <v>-</v>
      </c>
      <c r="F2089" s="13" t="str">
        <f>IF(C2089="-","-",IF(D2089=maxgameno+2,"blank row 2",IF(D2089=maxgameno+1,"blank row 1",INDEX(FixtureCode!$B$4:$AH$128,MATCH($C2089,FixtureCode!$B$4:$B$128,0),MATCH("G"&amp;D2089&amp;"-T2",FixtureCode!$B$4:$AH$4,0)))))</f>
        <v>-</v>
      </c>
      <c r="G2089" s="12" t="str">
        <f>IF(C2089="-","-",IF(AND(ISNUMBER(Fixture!G2093),ISNUMBER(Fixture!I2093),Fixture!F2093&lt;&gt;"BYE",Fixture!J2093&lt;&gt;"BYE"),"Yes","-"))</f>
        <v>-</v>
      </c>
      <c r="H2089" s="9" t="str">
        <f>IF(G2089="-","-",IF(Fixture!G2093&gt;Fixture!I2093,Settings!$G$7,IF(Fixture!G2093=Fixture!I2093,Settings!$G$8,IF(Fixture!G2093&lt;Fixture!I2093,Settings!$G$9,"-"))))</f>
        <v>-</v>
      </c>
      <c r="I2089" s="13" t="str">
        <f>IF(G2089="-","-",IF(Fixture!I2093&gt;Fixture!G2093,Settings!$G$7,IF(Fixture!I2093=Fixture!G2093,Settings!$G$8,IF(Fixture!I2093&lt;Fixture!G2093,Settings!$G$9,"-"))))</f>
        <v>-</v>
      </c>
    </row>
    <row r="2090" spans="3:9" x14ac:dyDescent="0.25">
      <c r="C2090" s="12" t="str">
        <f t="shared" si="66"/>
        <v>-</v>
      </c>
      <c r="D2090" s="9" t="str">
        <f t="shared" si="67"/>
        <v>-</v>
      </c>
      <c r="E2090" s="9" t="str">
        <f>IF(C2090="-","-",IF(D2090=maxgameno+2,"blank row 2",IF(D2090=maxgameno+1,"blank row 1",INDEX(FixtureCode!$B$4:$AH$128,MATCH($C2090,FixtureCode!$B$4:$B$128,0),MATCH("G"&amp;D2090&amp;"-T1",FixtureCode!$B$4:$AH$4,0)))))</f>
        <v>-</v>
      </c>
      <c r="F2090" s="13" t="str">
        <f>IF(C2090="-","-",IF(D2090=maxgameno+2,"blank row 2",IF(D2090=maxgameno+1,"blank row 1",INDEX(FixtureCode!$B$4:$AH$128,MATCH($C2090,FixtureCode!$B$4:$B$128,0),MATCH("G"&amp;D2090&amp;"-T2",FixtureCode!$B$4:$AH$4,0)))))</f>
        <v>-</v>
      </c>
      <c r="G2090" s="12" t="str">
        <f>IF(C2090="-","-",IF(AND(ISNUMBER(Fixture!G2094),ISNUMBER(Fixture!I2094),Fixture!F2094&lt;&gt;"BYE",Fixture!J2094&lt;&gt;"BYE"),"Yes","-"))</f>
        <v>-</v>
      </c>
      <c r="H2090" s="9" t="str">
        <f>IF(G2090="-","-",IF(Fixture!G2094&gt;Fixture!I2094,Settings!$G$7,IF(Fixture!G2094=Fixture!I2094,Settings!$G$8,IF(Fixture!G2094&lt;Fixture!I2094,Settings!$G$9,"-"))))</f>
        <v>-</v>
      </c>
      <c r="I2090" s="13" t="str">
        <f>IF(G2090="-","-",IF(Fixture!I2094&gt;Fixture!G2094,Settings!$G$7,IF(Fixture!I2094=Fixture!G2094,Settings!$G$8,IF(Fixture!I2094&lt;Fixture!G2094,Settings!$G$9,"-"))))</f>
        <v>-</v>
      </c>
    </row>
    <row r="2091" spans="3:9" x14ac:dyDescent="0.25">
      <c r="C2091" s="12" t="str">
        <f t="shared" si="66"/>
        <v>-</v>
      </c>
      <c r="D2091" s="9" t="str">
        <f t="shared" si="67"/>
        <v>-</v>
      </c>
      <c r="E2091" s="9" t="str">
        <f>IF(C2091="-","-",IF(D2091=maxgameno+2,"blank row 2",IF(D2091=maxgameno+1,"blank row 1",INDEX(FixtureCode!$B$4:$AH$128,MATCH($C2091,FixtureCode!$B$4:$B$128,0),MATCH("G"&amp;D2091&amp;"-T1",FixtureCode!$B$4:$AH$4,0)))))</f>
        <v>-</v>
      </c>
      <c r="F2091" s="13" t="str">
        <f>IF(C2091="-","-",IF(D2091=maxgameno+2,"blank row 2",IF(D2091=maxgameno+1,"blank row 1",INDEX(FixtureCode!$B$4:$AH$128,MATCH($C2091,FixtureCode!$B$4:$B$128,0),MATCH("G"&amp;D2091&amp;"-T2",FixtureCode!$B$4:$AH$4,0)))))</f>
        <v>-</v>
      </c>
      <c r="G2091" s="12" t="str">
        <f>IF(C2091="-","-",IF(AND(ISNUMBER(Fixture!G2095),ISNUMBER(Fixture!I2095),Fixture!F2095&lt;&gt;"BYE",Fixture!J2095&lt;&gt;"BYE"),"Yes","-"))</f>
        <v>-</v>
      </c>
      <c r="H2091" s="9" t="str">
        <f>IF(G2091="-","-",IF(Fixture!G2095&gt;Fixture!I2095,Settings!$G$7,IF(Fixture!G2095=Fixture!I2095,Settings!$G$8,IF(Fixture!G2095&lt;Fixture!I2095,Settings!$G$9,"-"))))</f>
        <v>-</v>
      </c>
      <c r="I2091" s="13" t="str">
        <f>IF(G2091="-","-",IF(Fixture!I2095&gt;Fixture!G2095,Settings!$G$7,IF(Fixture!I2095=Fixture!G2095,Settings!$G$8,IF(Fixture!I2095&lt;Fixture!G2095,Settings!$G$9,"-"))))</f>
        <v>-</v>
      </c>
    </row>
    <row r="2092" spans="3:9" x14ac:dyDescent="0.25">
      <c r="C2092" s="12" t="str">
        <f t="shared" si="66"/>
        <v>-</v>
      </c>
      <c r="D2092" s="9" t="str">
        <f t="shared" si="67"/>
        <v>-</v>
      </c>
      <c r="E2092" s="9" t="str">
        <f>IF(C2092="-","-",IF(D2092=maxgameno+2,"blank row 2",IF(D2092=maxgameno+1,"blank row 1",INDEX(FixtureCode!$B$4:$AH$128,MATCH($C2092,FixtureCode!$B$4:$B$128,0),MATCH("G"&amp;D2092&amp;"-T1",FixtureCode!$B$4:$AH$4,0)))))</f>
        <v>-</v>
      </c>
      <c r="F2092" s="13" t="str">
        <f>IF(C2092="-","-",IF(D2092=maxgameno+2,"blank row 2",IF(D2092=maxgameno+1,"blank row 1",INDEX(FixtureCode!$B$4:$AH$128,MATCH($C2092,FixtureCode!$B$4:$B$128,0),MATCH("G"&amp;D2092&amp;"-T2",FixtureCode!$B$4:$AH$4,0)))))</f>
        <v>-</v>
      </c>
      <c r="G2092" s="12" t="str">
        <f>IF(C2092="-","-",IF(AND(ISNUMBER(Fixture!G2096),ISNUMBER(Fixture!I2096),Fixture!F2096&lt;&gt;"BYE",Fixture!J2096&lt;&gt;"BYE"),"Yes","-"))</f>
        <v>-</v>
      </c>
      <c r="H2092" s="9" t="str">
        <f>IF(G2092="-","-",IF(Fixture!G2096&gt;Fixture!I2096,Settings!$G$7,IF(Fixture!G2096=Fixture!I2096,Settings!$G$8,IF(Fixture!G2096&lt;Fixture!I2096,Settings!$G$9,"-"))))</f>
        <v>-</v>
      </c>
      <c r="I2092" s="13" t="str">
        <f>IF(G2092="-","-",IF(Fixture!I2096&gt;Fixture!G2096,Settings!$G$7,IF(Fixture!I2096=Fixture!G2096,Settings!$G$8,IF(Fixture!I2096&lt;Fixture!G2096,Settings!$G$9,"-"))))</f>
        <v>-</v>
      </c>
    </row>
    <row r="2093" spans="3:9" x14ac:dyDescent="0.25">
      <c r="C2093" s="12" t="str">
        <f t="shared" si="66"/>
        <v>-</v>
      </c>
      <c r="D2093" s="9" t="str">
        <f t="shared" si="67"/>
        <v>-</v>
      </c>
      <c r="E2093" s="9" t="str">
        <f>IF(C2093="-","-",IF(D2093=maxgameno+2,"blank row 2",IF(D2093=maxgameno+1,"blank row 1",INDEX(FixtureCode!$B$4:$AH$128,MATCH($C2093,FixtureCode!$B$4:$B$128,0),MATCH("G"&amp;D2093&amp;"-T1",FixtureCode!$B$4:$AH$4,0)))))</f>
        <v>-</v>
      </c>
      <c r="F2093" s="13" t="str">
        <f>IF(C2093="-","-",IF(D2093=maxgameno+2,"blank row 2",IF(D2093=maxgameno+1,"blank row 1",INDEX(FixtureCode!$B$4:$AH$128,MATCH($C2093,FixtureCode!$B$4:$B$128,0),MATCH("G"&amp;D2093&amp;"-T2",FixtureCode!$B$4:$AH$4,0)))))</f>
        <v>-</v>
      </c>
      <c r="G2093" s="12" t="str">
        <f>IF(C2093="-","-",IF(AND(ISNUMBER(Fixture!G2097),ISNUMBER(Fixture!I2097),Fixture!F2097&lt;&gt;"BYE",Fixture!J2097&lt;&gt;"BYE"),"Yes","-"))</f>
        <v>-</v>
      </c>
      <c r="H2093" s="9" t="str">
        <f>IF(G2093="-","-",IF(Fixture!G2097&gt;Fixture!I2097,Settings!$G$7,IF(Fixture!G2097=Fixture!I2097,Settings!$G$8,IF(Fixture!G2097&lt;Fixture!I2097,Settings!$G$9,"-"))))</f>
        <v>-</v>
      </c>
      <c r="I2093" s="13" t="str">
        <f>IF(G2093="-","-",IF(Fixture!I2097&gt;Fixture!G2097,Settings!$G$7,IF(Fixture!I2097=Fixture!G2097,Settings!$G$8,IF(Fixture!I2097&lt;Fixture!G2097,Settings!$G$9,"-"))))</f>
        <v>-</v>
      </c>
    </row>
    <row r="2094" spans="3:9" x14ac:dyDescent="0.25">
      <c r="C2094" s="12" t="str">
        <f t="shared" si="66"/>
        <v>-</v>
      </c>
      <c r="D2094" s="9" t="str">
        <f t="shared" si="67"/>
        <v>-</v>
      </c>
      <c r="E2094" s="9" t="str">
        <f>IF(C2094="-","-",IF(D2094=maxgameno+2,"blank row 2",IF(D2094=maxgameno+1,"blank row 1",INDEX(FixtureCode!$B$4:$AH$128,MATCH($C2094,FixtureCode!$B$4:$B$128,0),MATCH("G"&amp;D2094&amp;"-T1",FixtureCode!$B$4:$AH$4,0)))))</f>
        <v>-</v>
      </c>
      <c r="F2094" s="13" t="str">
        <f>IF(C2094="-","-",IF(D2094=maxgameno+2,"blank row 2",IF(D2094=maxgameno+1,"blank row 1",INDEX(FixtureCode!$B$4:$AH$128,MATCH($C2094,FixtureCode!$B$4:$B$128,0),MATCH("G"&amp;D2094&amp;"-T2",FixtureCode!$B$4:$AH$4,0)))))</f>
        <v>-</v>
      </c>
      <c r="G2094" s="12" t="str">
        <f>IF(C2094="-","-",IF(AND(ISNUMBER(Fixture!G2098),ISNUMBER(Fixture!I2098),Fixture!F2098&lt;&gt;"BYE",Fixture!J2098&lt;&gt;"BYE"),"Yes","-"))</f>
        <v>-</v>
      </c>
      <c r="H2094" s="9" t="str">
        <f>IF(G2094="-","-",IF(Fixture!G2098&gt;Fixture!I2098,Settings!$G$7,IF(Fixture!G2098=Fixture!I2098,Settings!$G$8,IF(Fixture!G2098&lt;Fixture!I2098,Settings!$G$9,"-"))))</f>
        <v>-</v>
      </c>
      <c r="I2094" s="13" t="str">
        <f>IF(G2094="-","-",IF(Fixture!I2098&gt;Fixture!G2098,Settings!$G$7,IF(Fixture!I2098=Fixture!G2098,Settings!$G$8,IF(Fixture!I2098&lt;Fixture!G2098,Settings!$G$9,"-"))))</f>
        <v>-</v>
      </c>
    </row>
    <row r="2095" spans="3:9" x14ac:dyDescent="0.25">
      <c r="C2095" s="12" t="str">
        <f t="shared" si="66"/>
        <v>-</v>
      </c>
      <c r="D2095" s="9" t="str">
        <f t="shared" si="67"/>
        <v>-</v>
      </c>
      <c r="E2095" s="9" t="str">
        <f>IF(C2095="-","-",IF(D2095=maxgameno+2,"blank row 2",IF(D2095=maxgameno+1,"blank row 1",INDEX(FixtureCode!$B$4:$AH$128,MATCH($C2095,FixtureCode!$B$4:$B$128,0),MATCH("G"&amp;D2095&amp;"-T1",FixtureCode!$B$4:$AH$4,0)))))</f>
        <v>-</v>
      </c>
      <c r="F2095" s="13" t="str">
        <f>IF(C2095="-","-",IF(D2095=maxgameno+2,"blank row 2",IF(D2095=maxgameno+1,"blank row 1",INDEX(FixtureCode!$B$4:$AH$128,MATCH($C2095,FixtureCode!$B$4:$B$128,0),MATCH("G"&amp;D2095&amp;"-T2",FixtureCode!$B$4:$AH$4,0)))))</f>
        <v>-</v>
      </c>
      <c r="G2095" s="12" t="str">
        <f>IF(C2095="-","-",IF(AND(ISNUMBER(Fixture!G2099),ISNUMBER(Fixture!I2099),Fixture!F2099&lt;&gt;"BYE",Fixture!J2099&lt;&gt;"BYE"),"Yes","-"))</f>
        <v>-</v>
      </c>
      <c r="H2095" s="9" t="str">
        <f>IF(G2095="-","-",IF(Fixture!G2099&gt;Fixture!I2099,Settings!$G$7,IF(Fixture!G2099=Fixture!I2099,Settings!$G$8,IF(Fixture!G2099&lt;Fixture!I2099,Settings!$G$9,"-"))))</f>
        <v>-</v>
      </c>
      <c r="I2095" s="13" t="str">
        <f>IF(G2095="-","-",IF(Fixture!I2099&gt;Fixture!G2099,Settings!$G$7,IF(Fixture!I2099=Fixture!G2099,Settings!$G$8,IF(Fixture!I2099&lt;Fixture!G2099,Settings!$G$9,"-"))))</f>
        <v>-</v>
      </c>
    </row>
    <row r="2096" spans="3:9" x14ac:dyDescent="0.25">
      <c r="C2096" s="12" t="str">
        <f t="shared" si="66"/>
        <v>-</v>
      </c>
      <c r="D2096" s="9" t="str">
        <f t="shared" si="67"/>
        <v>-</v>
      </c>
      <c r="E2096" s="9" t="str">
        <f>IF(C2096="-","-",IF(D2096=maxgameno+2,"blank row 2",IF(D2096=maxgameno+1,"blank row 1",INDEX(FixtureCode!$B$4:$AH$128,MATCH($C2096,FixtureCode!$B$4:$B$128,0),MATCH("G"&amp;D2096&amp;"-T1",FixtureCode!$B$4:$AH$4,0)))))</f>
        <v>-</v>
      </c>
      <c r="F2096" s="13" t="str">
        <f>IF(C2096="-","-",IF(D2096=maxgameno+2,"blank row 2",IF(D2096=maxgameno+1,"blank row 1",INDEX(FixtureCode!$B$4:$AH$128,MATCH($C2096,FixtureCode!$B$4:$B$128,0),MATCH("G"&amp;D2096&amp;"-T2",FixtureCode!$B$4:$AH$4,0)))))</f>
        <v>-</v>
      </c>
      <c r="G2096" s="12" t="str">
        <f>IF(C2096="-","-",IF(AND(ISNUMBER(Fixture!G2100),ISNUMBER(Fixture!I2100),Fixture!F2100&lt;&gt;"BYE",Fixture!J2100&lt;&gt;"BYE"),"Yes","-"))</f>
        <v>-</v>
      </c>
      <c r="H2096" s="9" t="str">
        <f>IF(G2096="-","-",IF(Fixture!G2100&gt;Fixture!I2100,Settings!$G$7,IF(Fixture!G2100=Fixture!I2100,Settings!$G$8,IF(Fixture!G2100&lt;Fixture!I2100,Settings!$G$9,"-"))))</f>
        <v>-</v>
      </c>
      <c r="I2096" s="13" t="str">
        <f>IF(G2096="-","-",IF(Fixture!I2100&gt;Fixture!G2100,Settings!$G$7,IF(Fixture!I2100=Fixture!G2100,Settings!$G$8,IF(Fixture!I2100&lt;Fixture!G2100,Settings!$G$9,"-"))))</f>
        <v>-</v>
      </c>
    </row>
    <row r="2097" spans="3:9" x14ac:dyDescent="0.25">
      <c r="C2097" s="12" t="str">
        <f t="shared" si="66"/>
        <v>-</v>
      </c>
      <c r="D2097" s="9" t="str">
        <f t="shared" si="67"/>
        <v>-</v>
      </c>
      <c r="E2097" s="9" t="str">
        <f>IF(C2097="-","-",IF(D2097=maxgameno+2,"blank row 2",IF(D2097=maxgameno+1,"blank row 1",INDEX(FixtureCode!$B$4:$AH$128,MATCH($C2097,FixtureCode!$B$4:$B$128,0),MATCH("G"&amp;D2097&amp;"-T1",FixtureCode!$B$4:$AH$4,0)))))</f>
        <v>-</v>
      </c>
      <c r="F2097" s="13" t="str">
        <f>IF(C2097="-","-",IF(D2097=maxgameno+2,"blank row 2",IF(D2097=maxgameno+1,"blank row 1",INDEX(FixtureCode!$B$4:$AH$128,MATCH($C2097,FixtureCode!$B$4:$B$128,0),MATCH("G"&amp;D2097&amp;"-T2",FixtureCode!$B$4:$AH$4,0)))))</f>
        <v>-</v>
      </c>
      <c r="G2097" s="12" t="str">
        <f>IF(C2097="-","-",IF(AND(ISNUMBER(Fixture!G2101),ISNUMBER(Fixture!I2101),Fixture!F2101&lt;&gt;"BYE",Fixture!J2101&lt;&gt;"BYE"),"Yes","-"))</f>
        <v>-</v>
      </c>
      <c r="H2097" s="9" t="str">
        <f>IF(G2097="-","-",IF(Fixture!G2101&gt;Fixture!I2101,Settings!$G$7,IF(Fixture!G2101=Fixture!I2101,Settings!$G$8,IF(Fixture!G2101&lt;Fixture!I2101,Settings!$G$9,"-"))))</f>
        <v>-</v>
      </c>
      <c r="I2097" s="13" t="str">
        <f>IF(G2097="-","-",IF(Fixture!I2101&gt;Fixture!G2101,Settings!$G$7,IF(Fixture!I2101=Fixture!G2101,Settings!$G$8,IF(Fixture!I2101&lt;Fixture!G2101,Settings!$G$9,"-"))))</f>
        <v>-</v>
      </c>
    </row>
    <row r="2098" spans="3:9" x14ac:dyDescent="0.25">
      <c r="C2098" s="12" t="str">
        <f t="shared" si="66"/>
        <v>-</v>
      </c>
      <c r="D2098" s="9" t="str">
        <f t="shared" si="67"/>
        <v>-</v>
      </c>
      <c r="E2098" s="9" t="str">
        <f>IF(C2098="-","-",IF(D2098=maxgameno+2,"blank row 2",IF(D2098=maxgameno+1,"blank row 1",INDEX(FixtureCode!$B$4:$AH$128,MATCH($C2098,FixtureCode!$B$4:$B$128,0),MATCH("G"&amp;D2098&amp;"-T1",FixtureCode!$B$4:$AH$4,0)))))</f>
        <v>-</v>
      </c>
      <c r="F2098" s="13" t="str">
        <f>IF(C2098="-","-",IF(D2098=maxgameno+2,"blank row 2",IF(D2098=maxgameno+1,"blank row 1",INDEX(FixtureCode!$B$4:$AH$128,MATCH($C2098,FixtureCode!$B$4:$B$128,0),MATCH("G"&amp;D2098&amp;"-T2",FixtureCode!$B$4:$AH$4,0)))))</f>
        <v>-</v>
      </c>
      <c r="G2098" s="12" t="str">
        <f>IF(C2098="-","-",IF(AND(ISNUMBER(Fixture!G2102),ISNUMBER(Fixture!I2102),Fixture!F2102&lt;&gt;"BYE",Fixture!J2102&lt;&gt;"BYE"),"Yes","-"))</f>
        <v>-</v>
      </c>
      <c r="H2098" s="9" t="str">
        <f>IF(G2098="-","-",IF(Fixture!G2102&gt;Fixture!I2102,Settings!$G$7,IF(Fixture!G2102=Fixture!I2102,Settings!$G$8,IF(Fixture!G2102&lt;Fixture!I2102,Settings!$G$9,"-"))))</f>
        <v>-</v>
      </c>
      <c r="I2098" s="13" t="str">
        <f>IF(G2098="-","-",IF(Fixture!I2102&gt;Fixture!G2102,Settings!$G$7,IF(Fixture!I2102=Fixture!G2102,Settings!$G$8,IF(Fixture!I2102&lt;Fixture!G2102,Settings!$G$9,"-"))))</f>
        <v>-</v>
      </c>
    </row>
    <row r="2099" spans="3:9" x14ac:dyDescent="0.25">
      <c r="C2099" s="12" t="str">
        <f t="shared" si="66"/>
        <v>-</v>
      </c>
      <c r="D2099" s="9" t="str">
        <f t="shared" si="67"/>
        <v>-</v>
      </c>
      <c r="E2099" s="9" t="str">
        <f>IF(C2099="-","-",IF(D2099=maxgameno+2,"blank row 2",IF(D2099=maxgameno+1,"blank row 1",INDEX(FixtureCode!$B$4:$AH$128,MATCH($C2099,FixtureCode!$B$4:$B$128,0),MATCH("G"&amp;D2099&amp;"-T1",FixtureCode!$B$4:$AH$4,0)))))</f>
        <v>-</v>
      </c>
      <c r="F2099" s="13" t="str">
        <f>IF(C2099="-","-",IF(D2099=maxgameno+2,"blank row 2",IF(D2099=maxgameno+1,"blank row 1",INDEX(FixtureCode!$B$4:$AH$128,MATCH($C2099,FixtureCode!$B$4:$B$128,0),MATCH("G"&amp;D2099&amp;"-T2",FixtureCode!$B$4:$AH$4,0)))))</f>
        <v>-</v>
      </c>
      <c r="G2099" s="12" t="str">
        <f>IF(C2099="-","-",IF(AND(ISNUMBER(Fixture!G2103),ISNUMBER(Fixture!I2103),Fixture!F2103&lt;&gt;"BYE",Fixture!J2103&lt;&gt;"BYE"),"Yes","-"))</f>
        <v>-</v>
      </c>
      <c r="H2099" s="9" t="str">
        <f>IF(G2099="-","-",IF(Fixture!G2103&gt;Fixture!I2103,Settings!$G$7,IF(Fixture!G2103=Fixture!I2103,Settings!$G$8,IF(Fixture!G2103&lt;Fixture!I2103,Settings!$G$9,"-"))))</f>
        <v>-</v>
      </c>
      <c r="I2099" s="13" t="str">
        <f>IF(G2099="-","-",IF(Fixture!I2103&gt;Fixture!G2103,Settings!$G$7,IF(Fixture!I2103=Fixture!G2103,Settings!$G$8,IF(Fixture!I2103&lt;Fixture!G2103,Settings!$G$9,"-"))))</f>
        <v>-</v>
      </c>
    </row>
    <row r="2100" spans="3:9" x14ac:dyDescent="0.25">
      <c r="C2100" s="12" t="str">
        <f t="shared" si="66"/>
        <v>-</v>
      </c>
      <c r="D2100" s="9" t="str">
        <f t="shared" si="67"/>
        <v>-</v>
      </c>
      <c r="E2100" s="9" t="str">
        <f>IF(C2100="-","-",IF(D2100=maxgameno+2,"blank row 2",IF(D2100=maxgameno+1,"blank row 1",INDEX(FixtureCode!$B$4:$AH$128,MATCH($C2100,FixtureCode!$B$4:$B$128,0),MATCH("G"&amp;D2100&amp;"-T1",FixtureCode!$B$4:$AH$4,0)))))</f>
        <v>-</v>
      </c>
      <c r="F2100" s="13" t="str">
        <f>IF(C2100="-","-",IF(D2100=maxgameno+2,"blank row 2",IF(D2100=maxgameno+1,"blank row 1",INDEX(FixtureCode!$B$4:$AH$128,MATCH($C2100,FixtureCode!$B$4:$B$128,0),MATCH("G"&amp;D2100&amp;"-T2",FixtureCode!$B$4:$AH$4,0)))))</f>
        <v>-</v>
      </c>
      <c r="G2100" s="12" t="str">
        <f>IF(C2100="-","-",IF(AND(ISNUMBER(Fixture!G2104),ISNUMBER(Fixture!I2104),Fixture!F2104&lt;&gt;"BYE",Fixture!J2104&lt;&gt;"BYE"),"Yes","-"))</f>
        <v>-</v>
      </c>
      <c r="H2100" s="9" t="str">
        <f>IF(G2100="-","-",IF(Fixture!G2104&gt;Fixture!I2104,Settings!$G$7,IF(Fixture!G2104=Fixture!I2104,Settings!$G$8,IF(Fixture!G2104&lt;Fixture!I2104,Settings!$G$9,"-"))))</f>
        <v>-</v>
      </c>
      <c r="I2100" s="13" t="str">
        <f>IF(G2100="-","-",IF(Fixture!I2104&gt;Fixture!G2104,Settings!$G$7,IF(Fixture!I2104=Fixture!G2104,Settings!$G$8,IF(Fixture!I2104&lt;Fixture!G2104,Settings!$G$9,"-"))))</f>
        <v>-</v>
      </c>
    </row>
    <row r="2101" spans="3:9" x14ac:dyDescent="0.25">
      <c r="C2101" s="12" t="str">
        <f t="shared" si="66"/>
        <v>-</v>
      </c>
      <c r="D2101" s="9" t="str">
        <f t="shared" si="67"/>
        <v>-</v>
      </c>
      <c r="E2101" s="9" t="str">
        <f>IF(C2101="-","-",IF(D2101=maxgameno+2,"blank row 2",IF(D2101=maxgameno+1,"blank row 1",INDEX(FixtureCode!$B$4:$AH$128,MATCH($C2101,FixtureCode!$B$4:$B$128,0),MATCH("G"&amp;D2101&amp;"-T1",FixtureCode!$B$4:$AH$4,0)))))</f>
        <v>-</v>
      </c>
      <c r="F2101" s="13" t="str">
        <f>IF(C2101="-","-",IF(D2101=maxgameno+2,"blank row 2",IF(D2101=maxgameno+1,"blank row 1",INDEX(FixtureCode!$B$4:$AH$128,MATCH($C2101,FixtureCode!$B$4:$B$128,0),MATCH("G"&amp;D2101&amp;"-T2",FixtureCode!$B$4:$AH$4,0)))))</f>
        <v>-</v>
      </c>
      <c r="G2101" s="12" t="str">
        <f>IF(C2101="-","-",IF(AND(ISNUMBER(Fixture!G2105),ISNUMBER(Fixture!I2105),Fixture!F2105&lt;&gt;"BYE",Fixture!J2105&lt;&gt;"BYE"),"Yes","-"))</f>
        <v>-</v>
      </c>
      <c r="H2101" s="9" t="str">
        <f>IF(G2101="-","-",IF(Fixture!G2105&gt;Fixture!I2105,Settings!$G$7,IF(Fixture!G2105=Fixture!I2105,Settings!$G$8,IF(Fixture!G2105&lt;Fixture!I2105,Settings!$G$9,"-"))))</f>
        <v>-</v>
      </c>
      <c r="I2101" s="13" t="str">
        <f>IF(G2101="-","-",IF(Fixture!I2105&gt;Fixture!G2105,Settings!$G$7,IF(Fixture!I2105=Fixture!G2105,Settings!$G$8,IF(Fixture!I2105&lt;Fixture!G2105,Settings!$G$9,"-"))))</f>
        <v>-</v>
      </c>
    </row>
    <row r="2102" spans="3:9" x14ac:dyDescent="0.25">
      <c r="C2102" s="12" t="str">
        <f t="shared" si="66"/>
        <v>-</v>
      </c>
      <c r="D2102" s="9" t="str">
        <f t="shared" si="67"/>
        <v>-</v>
      </c>
      <c r="E2102" s="9" t="str">
        <f>IF(C2102="-","-",IF(D2102=maxgameno+2,"blank row 2",IF(D2102=maxgameno+1,"blank row 1",INDEX(FixtureCode!$B$4:$AH$128,MATCH($C2102,FixtureCode!$B$4:$B$128,0),MATCH("G"&amp;D2102&amp;"-T1",FixtureCode!$B$4:$AH$4,0)))))</f>
        <v>-</v>
      </c>
      <c r="F2102" s="13" t="str">
        <f>IF(C2102="-","-",IF(D2102=maxgameno+2,"blank row 2",IF(D2102=maxgameno+1,"blank row 1",INDEX(FixtureCode!$B$4:$AH$128,MATCH($C2102,FixtureCode!$B$4:$B$128,0),MATCH("G"&amp;D2102&amp;"-T2",FixtureCode!$B$4:$AH$4,0)))))</f>
        <v>-</v>
      </c>
      <c r="G2102" s="12" t="str">
        <f>IF(C2102="-","-",IF(AND(ISNUMBER(Fixture!G2106),ISNUMBER(Fixture!I2106),Fixture!F2106&lt;&gt;"BYE",Fixture!J2106&lt;&gt;"BYE"),"Yes","-"))</f>
        <v>-</v>
      </c>
      <c r="H2102" s="9" t="str">
        <f>IF(G2102="-","-",IF(Fixture!G2106&gt;Fixture!I2106,Settings!$G$7,IF(Fixture!G2106=Fixture!I2106,Settings!$G$8,IF(Fixture!G2106&lt;Fixture!I2106,Settings!$G$9,"-"))))</f>
        <v>-</v>
      </c>
      <c r="I2102" s="13" t="str">
        <f>IF(G2102="-","-",IF(Fixture!I2106&gt;Fixture!G2106,Settings!$G$7,IF(Fixture!I2106=Fixture!G2106,Settings!$G$8,IF(Fixture!I2106&lt;Fixture!G2106,Settings!$G$9,"-"))))</f>
        <v>-</v>
      </c>
    </row>
    <row r="2103" spans="3:9" x14ac:dyDescent="0.25">
      <c r="C2103" s="12" t="str">
        <f t="shared" si="66"/>
        <v>-</v>
      </c>
      <c r="D2103" s="9" t="str">
        <f t="shared" si="67"/>
        <v>-</v>
      </c>
      <c r="E2103" s="9" t="str">
        <f>IF(C2103="-","-",IF(D2103=maxgameno+2,"blank row 2",IF(D2103=maxgameno+1,"blank row 1",INDEX(FixtureCode!$B$4:$AH$128,MATCH($C2103,FixtureCode!$B$4:$B$128,0),MATCH("G"&amp;D2103&amp;"-T1",FixtureCode!$B$4:$AH$4,0)))))</f>
        <v>-</v>
      </c>
      <c r="F2103" s="13" t="str">
        <f>IF(C2103="-","-",IF(D2103=maxgameno+2,"blank row 2",IF(D2103=maxgameno+1,"blank row 1",INDEX(FixtureCode!$B$4:$AH$128,MATCH($C2103,FixtureCode!$B$4:$B$128,0),MATCH("G"&amp;D2103&amp;"-T2",FixtureCode!$B$4:$AH$4,0)))))</f>
        <v>-</v>
      </c>
      <c r="G2103" s="12" t="str">
        <f>IF(C2103="-","-",IF(AND(ISNUMBER(Fixture!G2107),ISNUMBER(Fixture!I2107),Fixture!F2107&lt;&gt;"BYE",Fixture!J2107&lt;&gt;"BYE"),"Yes","-"))</f>
        <v>-</v>
      </c>
      <c r="H2103" s="9" t="str">
        <f>IF(G2103="-","-",IF(Fixture!G2107&gt;Fixture!I2107,Settings!$G$7,IF(Fixture!G2107=Fixture!I2107,Settings!$G$8,IF(Fixture!G2107&lt;Fixture!I2107,Settings!$G$9,"-"))))</f>
        <v>-</v>
      </c>
      <c r="I2103" s="13" t="str">
        <f>IF(G2103="-","-",IF(Fixture!I2107&gt;Fixture!G2107,Settings!$G$7,IF(Fixture!I2107=Fixture!G2107,Settings!$G$8,IF(Fixture!I2107&lt;Fixture!G2107,Settings!$G$9,"-"))))</f>
        <v>-</v>
      </c>
    </row>
    <row r="2104" spans="3:9" x14ac:dyDescent="0.25">
      <c r="C2104" s="12" t="str">
        <f t="shared" si="66"/>
        <v>-</v>
      </c>
      <c r="D2104" s="9" t="str">
        <f t="shared" si="67"/>
        <v>-</v>
      </c>
      <c r="E2104" s="9" t="str">
        <f>IF(C2104="-","-",IF(D2104=maxgameno+2,"blank row 2",IF(D2104=maxgameno+1,"blank row 1",INDEX(FixtureCode!$B$4:$AH$128,MATCH($C2104,FixtureCode!$B$4:$B$128,0),MATCH("G"&amp;D2104&amp;"-T1",FixtureCode!$B$4:$AH$4,0)))))</f>
        <v>-</v>
      </c>
      <c r="F2104" s="13" t="str">
        <f>IF(C2104="-","-",IF(D2104=maxgameno+2,"blank row 2",IF(D2104=maxgameno+1,"blank row 1",INDEX(FixtureCode!$B$4:$AH$128,MATCH($C2104,FixtureCode!$B$4:$B$128,0),MATCH("G"&amp;D2104&amp;"-T2",FixtureCode!$B$4:$AH$4,0)))))</f>
        <v>-</v>
      </c>
      <c r="G2104" s="12" t="str">
        <f>IF(C2104="-","-",IF(AND(ISNUMBER(Fixture!G2108),ISNUMBER(Fixture!I2108),Fixture!F2108&lt;&gt;"BYE",Fixture!J2108&lt;&gt;"BYE"),"Yes","-"))</f>
        <v>-</v>
      </c>
      <c r="H2104" s="9" t="str">
        <f>IF(G2104="-","-",IF(Fixture!G2108&gt;Fixture!I2108,Settings!$G$7,IF(Fixture!G2108=Fixture!I2108,Settings!$G$8,IF(Fixture!G2108&lt;Fixture!I2108,Settings!$G$9,"-"))))</f>
        <v>-</v>
      </c>
      <c r="I2104" s="13" t="str">
        <f>IF(G2104="-","-",IF(Fixture!I2108&gt;Fixture!G2108,Settings!$G$7,IF(Fixture!I2108=Fixture!G2108,Settings!$G$8,IF(Fixture!I2108&lt;Fixture!G2108,Settings!$G$9,"-"))))</f>
        <v>-</v>
      </c>
    </row>
    <row r="2105" spans="3:9" x14ac:dyDescent="0.25">
      <c r="C2105" s="12" t="str">
        <f t="shared" si="66"/>
        <v>-</v>
      </c>
      <c r="D2105" s="9" t="str">
        <f t="shared" si="67"/>
        <v>-</v>
      </c>
      <c r="E2105" s="9" t="str">
        <f>IF(C2105="-","-",IF(D2105=maxgameno+2,"blank row 2",IF(D2105=maxgameno+1,"blank row 1",INDEX(FixtureCode!$B$4:$AH$128,MATCH($C2105,FixtureCode!$B$4:$B$128,0),MATCH("G"&amp;D2105&amp;"-T1",FixtureCode!$B$4:$AH$4,0)))))</f>
        <v>-</v>
      </c>
      <c r="F2105" s="13" t="str">
        <f>IF(C2105="-","-",IF(D2105=maxgameno+2,"blank row 2",IF(D2105=maxgameno+1,"blank row 1",INDEX(FixtureCode!$B$4:$AH$128,MATCH($C2105,FixtureCode!$B$4:$B$128,0),MATCH("G"&amp;D2105&amp;"-T2",FixtureCode!$B$4:$AH$4,0)))))</f>
        <v>-</v>
      </c>
      <c r="G2105" s="12" t="str">
        <f>IF(C2105="-","-",IF(AND(ISNUMBER(Fixture!G2109),ISNUMBER(Fixture!I2109),Fixture!F2109&lt;&gt;"BYE",Fixture!J2109&lt;&gt;"BYE"),"Yes","-"))</f>
        <v>-</v>
      </c>
      <c r="H2105" s="9" t="str">
        <f>IF(G2105="-","-",IF(Fixture!G2109&gt;Fixture!I2109,Settings!$G$7,IF(Fixture!G2109=Fixture!I2109,Settings!$G$8,IF(Fixture!G2109&lt;Fixture!I2109,Settings!$G$9,"-"))))</f>
        <v>-</v>
      </c>
      <c r="I2105" s="13" t="str">
        <f>IF(G2105="-","-",IF(Fixture!I2109&gt;Fixture!G2109,Settings!$G$7,IF(Fixture!I2109=Fixture!G2109,Settings!$G$8,IF(Fixture!I2109&lt;Fixture!G2109,Settings!$G$9,"-"))))</f>
        <v>-</v>
      </c>
    </row>
    <row r="2106" spans="3:9" x14ac:dyDescent="0.25">
      <c r="C2106" s="12" t="str">
        <f t="shared" si="66"/>
        <v>-</v>
      </c>
      <c r="D2106" s="9" t="str">
        <f t="shared" si="67"/>
        <v>-</v>
      </c>
      <c r="E2106" s="9" t="str">
        <f>IF(C2106="-","-",IF(D2106=maxgameno+2,"blank row 2",IF(D2106=maxgameno+1,"blank row 1",INDEX(FixtureCode!$B$4:$AH$128,MATCH($C2106,FixtureCode!$B$4:$B$128,0),MATCH("G"&amp;D2106&amp;"-T1",FixtureCode!$B$4:$AH$4,0)))))</f>
        <v>-</v>
      </c>
      <c r="F2106" s="13" t="str">
        <f>IF(C2106="-","-",IF(D2106=maxgameno+2,"blank row 2",IF(D2106=maxgameno+1,"blank row 1",INDEX(FixtureCode!$B$4:$AH$128,MATCH($C2106,FixtureCode!$B$4:$B$128,0),MATCH("G"&amp;D2106&amp;"-T2",FixtureCode!$B$4:$AH$4,0)))))</f>
        <v>-</v>
      </c>
      <c r="G2106" s="12" t="str">
        <f>IF(C2106="-","-",IF(AND(ISNUMBER(Fixture!G2110),ISNUMBER(Fixture!I2110),Fixture!F2110&lt;&gt;"BYE",Fixture!J2110&lt;&gt;"BYE"),"Yes","-"))</f>
        <v>-</v>
      </c>
      <c r="H2106" s="9" t="str">
        <f>IF(G2106="-","-",IF(Fixture!G2110&gt;Fixture!I2110,Settings!$G$7,IF(Fixture!G2110=Fixture!I2110,Settings!$G$8,IF(Fixture!G2110&lt;Fixture!I2110,Settings!$G$9,"-"))))</f>
        <v>-</v>
      </c>
      <c r="I2106" s="13" t="str">
        <f>IF(G2106="-","-",IF(Fixture!I2110&gt;Fixture!G2110,Settings!$G$7,IF(Fixture!I2110=Fixture!G2110,Settings!$G$8,IF(Fixture!I2110&lt;Fixture!G2110,Settings!$G$9,"-"))))</f>
        <v>-</v>
      </c>
    </row>
    <row r="2107" spans="3:9" x14ac:dyDescent="0.25">
      <c r="C2107" s="12" t="str">
        <f t="shared" si="66"/>
        <v>-</v>
      </c>
      <c r="D2107" s="9" t="str">
        <f t="shared" si="67"/>
        <v>-</v>
      </c>
      <c r="E2107" s="9" t="str">
        <f>IF(C2107="-","-",IF(D2107=maxgameno+2,"blank row 2",IF(D2107=maxgameno+1,"blank row 1",INDEX(FixtureCode!$B$4:$AH$128,MATCH($C2107,FixtureCode!$B$4:$B$128,0),MATCH("G"&amp;D2107&amp;"-T1",FixtureCode!$B$4:$AH$4,0)))))</f>
        <v>-</v>
      </c>
      <c r="F2107" s="13" t="str">
        <f>IF(C2107="-","-",IF(D2107=maxgameno+2,"blank row 2",IF(D2107=maxgameno+1,"blank row 1",INDEX(FixtureCode!$B$4:$AH$128,MATCH($C2107,FixtureCode!$B$4:$B$128,0),MATCH("G"&amp;D2107&amp;"-T2",FixtureCode!$B$4:$AH$4,0)))))</f>
        <v>-</v>
      </c>
      <c r="G2107" s="12" t="str">
        <f>IF(C2107="-","-",IF(AND(ISNUMBER(Fixture!G2111),ISNUMBER(Fixture!I2111),Fixture!F2111&lt;&gt;"BYE",Fixture!J2111&lt;&gt;"BYE"),"Yes","-"))</f>
        <v>-</v>
      </c>
      <c r="H2107" s="9" t="str">
        <f>IF(G2107="-","-",IF(Fixture!G2111&gt;Fixture!I2111,Settings!$G$7,IF(Fixture!G2111=Fixture!I2111,Settings!$G$8,IF(Fixture!G2111&lt;Fixture!I2111,Settings!$G$9,"-"))))</f>
        <v>-</v>
      </c>
      <c r="I2107" s="13" t="str">
        <f>IF(G2107="-","-",IF(Fixture!I2111&gt;Fixture!G2111,Settings!$G$7,IF(Fixture!I2111=Fixture!G2111,Settings!$G$8,IF(Fixture!I2111&lt;Fixture!G2111,Settings!$G$9,"-"))))</f>
        <v>-</v>
      </c>
    </row>
    <row r="2108" spans="3:9" x14ac:dyDescent="0.25">
      <c r="C2108" s="12" t="str">
        <f t="shared" si="66"/>
        <v>-</v>
      </c>
      <c r="D2108" s="9" t="str">
        <f t="shared" si="67"/>
        <v>-</v>
      </c>
      <c r="E2108" s="9" t="str">
        <f>IF(C2108="-","-",IF(D2108=maxgameno+2,"blank row 2",IF(D2108=maxgameno+1,"blank row 1",INDEX(FixtureCode!$B$4:$AH$128,MATCH($C2108,FixtureCode!$B$4:$B$128,0),MATCH("G"&amp;D2108&amp;"-T1",FixtureCode!$B$4:$AH$4,0)))))</f>
        <v>-</v>
      </c>
      <c r="F2108" s="13" t="str">
        <f>IF(C2108="-","-",IF(D2108=maxgameno+2,"blank row 2",IF(D2108=maxgameno+1,"blank row 1",INDEX(FixtureCode!$B$4:$AH$128,MATCH($C2108,FixtureCode!$B$4:$B$128,0),MATCH("G"&amp;D2108&amp;"-T2",FixtureCode!$B$4:$AH$4,0)))))</f>
        <v>-</v>
      </c>
      <c r="G2108" s="12" t="str">
        <f>IF(C2108="-","-",IF(AND(ISNUMBER(Fixture!G2112),ISNUMBER(Fixture!I2112),Fixture!F2112&lt;&gt;"BYE",Fixture!J2112&lt;&gt;"BYE"),"Yes","-"))</f>
        <v>-</v>
      </c>
      <c r="H2108" s="9" t="str">
        <f>IF(G2108="-","-",IF(Fixture!G2112&gt;Fixture!I2112,Settings!$G$7,IF(Fixture!G2112=Fixture!I2112,Settings!$G$8,IF(Fixture!G2112&lt;Fixture!I2112,Settings!$G$9,"-"))))</f>
        <v>-</v>
      </c>
      <c r="I2108" s="13" t="str">
        <f>IF(G2108="-","-",IF(Fixture!I2112&gt;Fixture!G2112,Settings!$G$7,IF(Fixture!I2112=Fixture!G2112,Settings!$G$8,IF(Fixture!I2112&lt;Fixture!G2112,Settings!$G$9,"-"))))</f>
        <v>-</v>
      </c>
    </row>
    <row r="2109" spans="3:9" x14ac:dyDescent="0.25">
      <c r="C2109" s="12" t="str">
        <f t="shared" si="66"/>
        <v>-</v>
      </c>
      <c r="D2109" s="9" t="str">
        <f t="shared" si="67"/>
        <v>-</v>
      </c>
      <c r="E2109" s="9" t="str">
        <f>IF(C2109="-","-",IF(D2109=maxgameno+2,"blank row 2",IF(D2109=maxgameno+1,"blank row 1",INDEX(FixtureCode!$B$4:$AH$128,MATCH($C2109,FixtureCode!$B$4:$B$128,0),MATCH("G"&amp;D2109&amp;"-T1",FixtureCode!$B$4:$AH$4,0)))))</f>
        <v>-</v>
      </c>
      <c r="F2109" s="13" t="str">
        <f>IF(C2109="-","-",IF(D2109=maxgameno+2,"blank row 2",IF(D2109=maxgameno+1,"blank row 1",INDEX(FixtureCode!$B$4:$AH$128,MATCH($C2109,FixtureCode!$B$4:$B$128,0),MATCH("G"&amp;D2109&amp;"-T2",FixtureCode!$B$4:$AH$4,0)))))</f>
        <v>-</v>
      </c>
      <c r="G2109" s="12" t="str">
        <f>IF(C2109="-","-",IF(AND(ISNUMBER(Fixture!G2113),ISNUMBER(Fixture!I2113),Fixture!F2113&lt;&gt;"BYE",Fixture!J2113&lt;&gt;"BYE"),"Yes","-"))</f>
        <v>-</v>
      </c>
      <c r="H2109" s="9" t="str">
        <f>IF(G2109="-","-",IF(Fixture!G2113&gt;Fixture!I2113,Settings!$G$7,IF(Fixture!G2113=Fixture!I2113,Settings!$G$8,IF(Fixture!G2113&lt;Fixture!I2113,Settings!$G$9,"-"))))</f>
        <v>-</v>
      </c>
      <c r="I2109" s="13" t="str">
        <f>IF(G2109="-","-",IF(Fixture!I2113&gt;Fixture!G2113,Settings!$G$7,IF(Fixture!I2113=Fixture!G2113,Settings!$G$8,IF(Fixture!I2113&lt;Fixture!G2113,Settings!$G$9,"-"))))</f>
        <v>-</v>
      </c>
    </row>
    <row r="2110" spans="3:9" x14ac:dyDescent="0.25">
      <c r="C2110" s="12" t="str">
        <f t="shared" si="66"/>
        <v>-</v>
      </c>
      <c r="D2110" s="9" t="str">
        <f t="shared" si="67"/>
        <v>-</v>
      </c>
      <c r="E2110" s="9" t="str">
        <f>IF(C2110="-","-",IF(D2110=maxgameno+2,"blank row 2",IF(D2110=maxgameno+1,"blank row 1",INDEX(FixtureCode!$B$4:$AH$128,MATCH($C2110,FixtureCode!$B$4:$B$128,0),MATCH("G"&amp;D2110&amp;"-T1",FixtureCode!$B$4:$AH$4,0)))))</f>
        <v>-</v>
      </c>
      <c r="F2110" s="13" t="str">
        <f>IF(C2110="-","-",IF(D2110=maxgameno+2,"blank row 2",IF(D2110=maxgameno+1,"blank row 1",INDEX(FixtureCode!$B$4:$AH$128,MATCH($C2110,FixtureCode!$B$4:$B$128,0),MATCH("G"&amp;D2110&amp;"-T2",FixtureCode!$B$4:$AH$4,0)))))</f>
        <v>-</v>
      </c>
      <c r="G2110" s="12" t="str">
        <f>IF(C2110="-","-",IF(AND(ISNUMBER(Fixture!G2114),ISNUMBER(Fixture!I2114),Fixture!F2114&lt;&gt;"BYE",Fixture!J2114&lt;&gt;"BYE"),"Yes","-"))</f>
        <v>-</v>
      </c>
      <c r="H2110" s="9" t="str">
        <f>IF(G2110="-","-",IF(Fixture!G2114&gt;Fixture!I2114,Settings!$G$7,IF(Fixture!G2114=Fixture!I2114,Settings!$G$8,IF(Fixture!G2114&lt;Fixture!I2114,Settings!$G$9,"-"))))</f>
        <v>-</v>
      </c>
      <c r="I2110" s="13" t="str">
        <f>IF(G2110="-","-",IF(Fixture!I2114&gt;Fixture!G2114,Settings!$G$7,IF(Fixture!I2114=Fixture!G2114,Settings!$G$8,IF(Fixture!I2114&lt;Fixture!G2114,Settings!$G$9,"-"))))</f>
        <v>-</v>
      </c>
    </row>
    <row r="2111" spans="3:9" x14ac:dyDescent="0.25">
      <c r="C2111" s="12" t="str">
        <f t="shared" si="66"/>
        <v>-</v>
      </c>
      <c r="D2111" s="9" t="str">
        <f t="shared" si="67"/>
        <v>-</v>
      </c>
      <c r="E2111" s="9" t="str">
        <f>IF(C2111="-","-",IF(D2111=maxgameno+2,"blank row 2",IF(D2111=maxgameno+1,"blank row 1",INDEX(FixtureCode!$B$4:$AH$128,MATCH($C2111,FixtureCode!$B$4:$B$128,0),MATCH("G"&amp;D2111&amp;"-T1",FixtureCode!$B$4:$AH$4,0)))))</f>
        <v>-</v>
      </c>
      <c r="F2111" s="13" t="str">
        <f>IF(C2111="-","-",IF(D2111=maxgameno+2,"blank row 2",IF(D2111=maxgameno+1,"blank row 1",INDEX(FixtureCode!$B$4:$AH$128,MATCH($C2111,FixtureCode!$B$4:$B$128,0),MATCH("G"&amp;D2111&amp;"-T2",FixtureCode!$B$4:$AH$4,0)))))</f>
        <v>-</v>
      </c>
      <c r="G2111" s="12" t="str">
        <f>IF(C2111="-","-",IF(AND(ISNUMBER(Fixture!G2115),ISNUMBER(Fixture!I2115),Fixture!F2115&lt;&gt;"BYE",Fixture!J2115&lt;&gt;"BYE"),"Yes","-"))</f>
        <v>-</v>
      </c>
      <c r="H2111" s="9" t="str">
        <f>IF(G2111="-","-",IF(Fixture!G2115&gt;Fixture!I2115,Settings!$G$7,IF(Fixture!G2115=Fixture!I2115,Settings!$G$8,IF(Fixture!G2115&lt;Fixture!I2115,Settings!$G$9,"-"))))</f>
        <v>-</v>
      </c>
      <c r="I2111" s="13" t="str">
        <f>IF(G2111="-","-",IF(Fixture!I2115&gt;Fixture!G2115,Settings!$G$7,IF(Fixture!I2115=Fixture!G2115,Settings!$G$8,IF(Fixture!I2115&lt;Fixture!G2115,Settings!$G$9,"-"))))</f>
        <v>-</v>
      </c>
    </row>
    <row r="2112" spans="3:9" x14ac:dyDescent="0.25">
      <c r="C2112" s="12" t="str">
        <f t="shared" si="66"/>
        <v>-</v>
      </c>
      <c r="D2112" s="9" t="str">
        <f t="shared" si="67"/>
        <v>-</v>
      </c>
      <c r="E2112" s="9" t="str">
        <f>IF(C2112="-","-",IF(D2112=maxgameno+2,"blank row 2",IF(D2112=maxgameno+1,"blank row 1",INDEX(FixtureCode!$B$4:$AH$128,MATCH($C2112,FixtureCode!$B$4:$B$128,0),MATCH("G"&amp;D2112&amp;"-T1",FixtureCode!$B$4:$AH$4,0)))))</f>
        <v>-</v>
      </c>
      <c r="F2112" s="13" t="str">
        <f>IF(C2112="-","-",IF(D2112=maxgameno+2,"blank row 2",IF(D2112=maxgameno+1,"blank row 1",INDEX(FixtureCode!$B$4:$AH$128,MATCH($C2112,FixtureCode!$B$4:$B$128,0),MATCH("G"&amp;D2112&amp;"-T2",FixtureCode!$B$4:$AH$4,0)))))</f>
        <v>-</v>
      </c>
      <c r="G2112" s="12" t="str">
        <f>IF(C2112="-","-",IF(AND(ISNUMBER(Fixture!G2116),ISNUMBER(Fixture!I2116),Fixture!F2116&lt;&gt;"BYE",Fixture!J2116&lt;&gt;"BYE"),"Yes","-"))</f>
        <v>-</v>
      </c>
      <c r="H2112" s="9" t="str">
        <f>IF(G2112="-","-",IF(Fixture!G2116&gt;Fixture!I2116,Settings!$G$7,IF(Fixture!G2116=Fixture!I2116,Settings!$G$8,IF(Fixture!G2116&lt;Fixture!I2116,Settings!$G$9,"-"))))</f>
        <v>-</v>
      </c>
      <c r="I2112" s="13" t="str">
        <f>IF(G2112="-","-",IF(Fixture!I2116&gt;Fixture!G2116,Settings!$G$7,IF(Fixture!I2116=Fixture!G2116,Settings!$G$8,IF(Fixture!I2116&lt;Fixture!G2116,Settings!$G$9,"-"))))</f>
        <v>-</v>
      </c>
    </row>
    <row r="2113" spans="3:9" x14ac:dyDescent="0.25">
      <c r="C2113" s="12" t="str">
        <f t="shared" si="66"/>
        <v>-</v>
      </c>
      <c r="D2113" s="9" t="str">
        <f t="shared" si="67"/>
        <v>-</v>
      </c>
      <c r="E2113" s="9" t="str">
        <f>IF(C2113="-","-",IF(D2113=maxgameno+2,"blank row 2",IF(D2113=maxgameno+1,"blank row 1",INDEX(FixtureCode!$B$4:$AH$128,MATCH($C2113,FixtureCode!$B$4:$B$128,0),MATCH("G"&amp;D2113&amp;"-T1",FixtureCode!$B$4:$AH$4,0)))))</f>
        <v>-</v>
      </c>
      <c r="F2113" s="13" t="str">
        <f>IF(C2113="-","-",IF(D2113=maxgameno+2,"blank row 2",IF(D2113=maxgameno+1,"blank row 1",INDEX(FixtureCode!$B$4:$AH$128,MATCH($C2113,FixtureCode!$B$4:$B$128,0),MATCH("G"&amp;D2113&amp;"-T2",FixtureCode!$B$4:$AH$4,0)))))</f>
        <v>-</v>
      </c>
      <c r="G2113" s="12" t="str">
        <f>IF(C2113="-","-",IF(AND(ISNUMBER(Fixture!G2117),ISNUMBER(Fixture!I2117),Fixture!F2117&lt;&gt;"BYE",Fixture!J2117&lt;&gt;"BYE"),"Yes","-"))</f>
        <v>-</v>
      </c>
      <c r="H2113" s="9" t="str">
        <f>IF(G2113="-","-",IF(Fixture!G2117&gt;Fixture!I2117,Settings!$G$7,IF(Fixture!G2117=Fixture!I2117,Settings!$G$8,IF(Fixture!G2117&lt;Fixture!I2117,Settings!$G$9,"-"))))</f>
        <v>-</v>
      </c>
      <c r="I2113" s="13" t="str">
        <f>IF(G2113="-","-",IF(Fixture!I2117&gt;Fixture!G2117,Settings!$G$7,IF(Fixture!I2117=Fixture!G2117,Settings!$G$8,IF(Fixture!I2117&lt;Fixture!G2117,Settings!$G$9,"-"))))</f>
        <v>-</v>
      </c>
    </row>
    <row r="2114" spans="3:9" x14ac:dyDescent="0.25">
      <c r="C2114" s="12" t="str">
        <f t="shared" si="66"/>
        <v>-</v>
      </c>
      <c r="D2114" s="9" t="str">
        <f t="shared" si="67"/>
        <v>-</v>
      </c>
      <c r="E2114" s="9" t="str">
        <f>IF(C2114="-","-",IF(D2114=maxgameno+2,"blank row 2",IF(D2114=maxgameno+1,"blank row 1",INDEX(FixtureCode!$B$4:$AH$128,MATCH($C2114,FixtureCode!$B$4:$B$128,0),MATCH("G"&amp;D2114&amp;"-T1",FixtureCode!$B$4:$AH$4,0)))))</f>
        <v>-</v>
      </c>
      <c r="F2114" s="13" t="str">
        <f>IF(C2114="-","-",IF(D2114=maxgameno+2,"blank row 2",IF(D2114=maxgameno+1,"blank row 1",INDEX(FixtureCode!$B$4:$AH$128,MATCH($C2114,FixtureCode!$B$4:$B$128,0),MATCH("G"&amp;D2114&amp;"-T2",FixtureCode!$B$4:$AH$4,0)))))</f>
        <v>-</v>
      </c>
      <c r="G2114" s="12" t="str">
        <f>IF(C2114="-","-",IF(AND(ISNUMBER(Fixture!G2118),ISNUMBER(Fixture!I2118),Fixture!F2118&lt;&gt;"BYE",Fixture!J2118&lt;&gt;"BYE"),"Yes","-"))</f>
        <v>-</v>
      </c>
      <c r="H2114" s="9" t="str">
        <f>IF(G2114="-","-",IF(Fixture!G2118&gt;Fixture!I2118,Settings!$G$7,IF(Fixture!G2118=Fixture!I2118,Settings!$G$8,IF(Fixture!G2118&lt;Fixture!I2118,Settings!$G$9,"-"))))</f>
        <v>-</v>
      </c>
      <c r="I2114" s="13" t="str">
        <f>IF(G2114="-","-",IF(Fixture!I2118&gt;Fixture!G2118,Settings!$G$7,IF(Fixture!I2118=Fixture!G2118,Settings!$G$8,IF(Fixture!I2118&lt;Fixture!G2118,Settings!$G$9,"-"))))</f>
        <v>-</v>
      </c>
    </row>
    <row r="2115" spans="3:9" x14ac:dyDescent="0.25">
      <c r="C2115" s="12" t="str">
        <f t="shared" si="66"/>
        <v>-</v>
      </c>
      <c r="D2115" s="9" t="str">
        <f t="shared" si="67"/>
        <v>-</v>
      </c>
      <c r="E2115" s="9" t="str">
        <f>IF(C2115="-","-",IF(D2115=maxgameno+2,"blank row 2",IF(D2115=maxgameno+1,"blank row 1",INDEX(FixtureCode!$B$4:$AH$128,MATCH($C2115,FixtureCode!$B$4:$B$128,0),MATCH("G"&amp;D2115&amp;"-T1",FixtureCode!$B$4:$AH$4,0)))))</f>
        <v>-</v>
      </c>
      <c r="F2115" s="13" t="str">
        <f>IF(C2115="-","-",IF(D2115=maxgameno+2,"blank row 2",IF(D2115=maxgameno+1,"blank row 1",INDEX(FixtureCode!$B$4:$AH$128,MATCH($C2115,FixtureCode!$B$4:$B$128,0),MATCH("G"&amp;D2115&amp;"-T2",FixtureCode!$B$4:$AH$4,0)))))</f>
        <v>-</v>
      </c>
      <c r="G2115" s="12" t="str">
        <f>IF(C2115="-","-",IF(AND(ISNUMBER(Fixture!G2119),ISNUMBER(Fixture!I2119),Fixture!F2119&lt;&gt;"BYE",Fixture!J2119&lt;&gt;"BYE"),"Yes","-"))</f>
        <v>-</v>
      </c>
      <c r="H2115" s="9" t="str">
        <f>IF(G2115="-","-",IF(Fixture!G2119&gt;Fixture!I2119,Settings!$G$7,IF(Fixture!G2119=Fixture!I2119,Settings!$G$8,IF(Fixture!G2119&lt;Fixture!I2119,Settings!$G$9,"-"))))</f>
        <v>-</v>
      </c>
      <c r="I2115" s="13" t="str">
        <f>IF(G2115="-","-",IF(Fixture!I2119&gt;Fixture!G2119,Settings!$G$7,IF(Fixture!I2119=Fixture!G2119,Settings!$G$8,IF(Fixture!I2119&lt;Fixture!G2119,Settings!$G$9,"-"))))</f>
        <v>-</v>
      </c>
    </row>
    <row r="2116" spans="3:9" x14ac:dyDescent="0.25">
      <c r="C2116" s="12" t="str">
        <f t="shared" si="66"/>
        <v>-</v>
      </c>
      <c r="D2116" s="9" t="str">
        <f t="shared" si="67"/>
        <v>-</v>
      </c>
      <c r="E2116" s="9" t="str">
        <f>IF(C2116="-","-",IF(D2116=maxgameno+2,"blank row 2",IF(D2116=maxgameno+1,"blank row 1",INDEX(FixtureCode!$B$4:$AH$128,MATCH($C2116,FixtureCode!$B$4:$B$128,0),MATCH("G"&amp;D2116&amp;"-T1",FixtureCode!$B$4:$AH$4,0)))))</f>
        <v>-</v>
      </c>
      <c r="F2116" s="13" t="str">
        <f>IF(C2116="-","-",IF(D2116=maxgameno+2,"blank row 2",IF(D2116=maxgameno+1,"blank row 1",INDEX(FixtureCode!$B$4:$AH$128,MATCH($C2116,FixtureCode!$B$4:$B$128,0),MATCH("G"&amp;D2116&amp;"-T2",FixtureCode!$B$4:$AH$4,0)))))</f>
        <v>-</v>
      </c>
      <c r="G2116" s="12" t="str">
        <f>IF(C2116="-","-",IF(AND(ISNUMBER(Fixture!G2120),ISNUMBER(Fixture!I2120),Fixture!F2120&lt;&gt;"BYE",Fixture!J2120&lt;&gt;"BYE"),"Yes","-"))</f>
        <v>-</v>
      </c>
      <c r="H2116" s="9" t="str">
        <f>IF(G2116="-","-",IF(Fixture!G2120&gt;Fixture!I2120,Settings!$G$7,IF(Fixture!G2120=Fixture!I2120,Settings!$G$8,IF(Fixture!G2120&lt;Fixture!I2120,Settings!$G$9,"-"))))</f>
        <v>-</v>
      </c>
      <c r="I2116" s="13" t="str">
        <f>IF(G2116="-","-",IF(Fixture!I2120&gt;Fixture!G2120,Settings!$G$7,IF(Fixture!I2120=Fixture!G2120,Settings!$G$8,IF(Fixture!I2120&lt;Fixture!G2120,Settings!$G$9,"-"))))</f>
        <v>-</v>
      </c>
    </row>
    <row r="2117" spans="3:9" x14ac:dyDescent="0.25">
      <c r="C2117" s="12" t="str">
        <f t="shared" si="66"/>
        <v>-</v>
      </c>
      <c r="D2117" s="9" t="str">
        <f t="shared" si="67"/>
        <v>-</v>
      </c>
      <c r="E2117" s="9" t="str">
        <f>IF(C2117="-","-",IF(D2117=maxgameno+2,"blank row 2",IF(D2117=maxgameno+1,"blank row 1",INDEX(FixtureCode!$B$4:$AH$128,MATCH($C2117,FixtureCode!$B$4:$B$128,0),MATCH("G"&amp;D2117&amp;"-T1",FixtureCode!$B$4:$AH$4,0)))))</f>
        <v>-</v>
      </c>
      <c r="F2117" s="13" t="str">
        <f>IF(C2117="-","-",IF(D2117=maxgameno+2,"blank row 2",IF(D2117=maxgameno+1,"blank row 1",INDEX(FixtureCode!$B$4:$AH$128,MATCH($C2117,FixtureCode!$B$4:$B$128,0),MATCH("G"&amp;D2117&amp;"-T2",FixtureCode!$B$4:$AH$4,0)))))</f>
        <v>-</v>
      </c>
      <c r="G2117" s="12" t="str">
        <f>IF(C2117="-","-",IF(AND(ISNUMBER(Fixture!G2121),ISNUMBER(Fixture!I2121),Fixture!F2121&lt;&gt;"BYE",Fixture!J2121&lt;&gt;"BYE"),"Yes","-"))</f>
        <v>-</v>
      </c>
      <c r="H2117" s="9" t="str">
        <f>IF(G2117="-","-",IF(Fixture!G2121&gt;Fixture!I2121,Settings!$G$7,IF(Fixture!G2121=Fixture!I2121,Settings!$G$8,IF(Fixture!G2121&lt;Fixture!I2121,Settings!$G$9,"-"))))</f>
        <v>-</v>
      </c>
      <c r="I2117" s="13" t="str">
        <f>IF(G2117="-","-",IF(Fixture!I2121&gt;Fixture!G2121,Settings!$G$7,IF(Fixture!I2121=Fixture!G2121,Settings!$G$8,IF(Fixture!I2121&lt;Fixture!G2121,Settings!$G$9,"-"))))</f>
        <v>-</v>
      </c>
    </row>
    <row r="2118" spans="3:9" x14ac:dyDescent="0.25">
      <c r="C2118" s="12" t="str">
        <f t="shared" ref="C2118:C2181" si="68">IF(C2117="-","-",IF(D2117+1&lt;=maxgameno+2,C2117,IF(C2117+1&lt;=maxroundno,C2117+1,"-")))</f>
        <v>-</v>
      </c>
      <c r="D2118" s="9" t="str">
        <f t="shared" ref="D2118:D2181" si="69">IF(C2118="-","-",IF(D2117+1&lt;=maxgameno+2,D2117+1,1))</f>
        <v>-</v>
      </c>
      <c r="E2118" s="9" t="str">
        <f>IF(C2118="-","-",IF(D2118=maxgameno+2,"blank row 2",IF(D2118=maxgameno+1,"blank row 1",INDEX(FixtureCode!$B$4:$AH$128,MATCH($C2118,FixtureCode!$B$4:$B$128,0),MATCH("G"&amp;D2118&amp;"-T1",FixtureCode!$B$4:$AH$4,0)))))</f>
        <v>-</v>
      </c>
      <c r="F2118" s="13" t="str">
        <f>IF(C2118="-","-",IF(D2118=maxgameno+2,"blank row 2",IF(D2118=maxgameno+1,"blank row 1",INDEX(FixtureCode!$B$4:$AH$128,MATCH($C2118,FixtureCode!$B$4:$B$128,0),MATCH("G"&amp;D2118&amp;"-T2",FixtureCode!$B$4:$AH$4,0)))))</f>
        <v>-</v>
      </c>
      <c r="G2118" s="12" t="str">
        <f>IF(C2118="-","-",IF(AND(ISNUMBER(Fixture!G2122),ISNUMBER(Fixture!I2122),Fixture!F2122&lt;&gt;"BYE",Fixture!J2122&lt;&gt;"BYE"),"Yes","-"))</f>
        <v>-</v>
      </c>
      <c r="H2118" s="9" t="str">
        <f>IF(G2118="-","-",IF(Fixture!G2122&gt;Fixture!I2122,Settings!$G$7,IF(Fixture!G2122=Fixture!I2122,Settings!$G$8,IF(Fixture!G2122&lt;Fixture!I2122,Settings!$G$9,"-"))))</f>
        <v>-</v>
      </c>
      <c r="I2118" s="13" t="str">
        <f>IF(G2118="-","-",IF(Fixture!I2122&gt;Fixture!G2122,Settings!$G$7,IF(Fixture!I2122=Fixture!G2122,Settings!$G$8,IF(Fixture!I2122&lt;Fixture!G2122,Settings!$G$9,"-"))))</f>
        <v>-</v>
      </c>
    </row>
    <row r="2119" spans="3:9" x14ac:dyDescent="0.25">
      <c r="C2119" s="12" t="str">
        <f t="shared" si="68"/>
        <v>-</v>
      </c>
      <c r="D2119" s="9" t="str">
        <f t="shared" si="69"/>
        <v>-</v>
      </c>
      <c r="E2119" s="9" t="str">
        <f>IF(C2119="-","-",IF(D2119=maxgameno+2,"blank row 2",IF(D2119=maxgameno+1,"blank row 1",INDEX(FixtureCode!$B$4:$AH$128,MATCH($C2119,FixtureCode!$B$4:$B$128,0),MATCH("G"&amp;D2119&amp;"-T1",FixtureCode!$B$4:$AH$4,0)))))</f>
        <v>-</v>
      </c>
      <c r="F2119" s="13" t="str">
        <f>IF(C2119="-","-",IF(D2119=maxgameno+2,"blank row 2",IF(D2119=maxgameno+1,"blank row 1",INDEX(FixtureCode!$B$4:$AH$128,MATCH($C2119,FixtureCode!$B$4:$B$128,0),MATCH("G"&amp;D2119&amp;"-T2",FixtureCode!$B$4:$AH$4,0)))))</f>
        <v>-</v>
      </c>
      <c r="G2119" s="12" t="str">
        <f>IF(C2119="-","-",IF(AND(ISNUMBER(Fixture!G2123),ISNUMBER(Fixture!I2123),Fixture!F2123&lt;&gt;"BYE",Fixture!J2123&lt;&gt;"BYE"),"Yes","-"))</f>
        <v>-</v>
      </c>
      <c r="H2119" s="9" t="str">
        <f>IF(G2119="-","-",IF(Fixture!G2123&gt;Fixture!I2123,Settings!$G$7,IF(Fixture!G2123=Fixture!I2123,Settings!$G$8,IF(Fixture!G2123&lt;Fixture!I2123,Settings!$G$9,"-"))))</f>
        <v>-</v>
      </c>
      <c r="I2119" s="13" t="str">
        <f>IF(G2119="-","-",IF(Fixture!I2123&gt;Fixture!G2123,Settings!$G$7,IF(Fixture!I2123=Fixture!G2123,Settings!$G$8,IF(Fixture!I2123&lt;Fixture!G2123,Settings!$G$9,"-"))))</f>
        <v>-</v>
      </c>
    </row>
    <row r="2120" spans="3:9" x14ac:dyDescent="0.25">
      <c r="C2120" s="12" t="str">
        <f t="shared" si="68"/>
        <v>-</v>
      </c>
      <c r="D2120" s="9" t="str">
        <f t="shared" si="69"/>
        <v>-</v>
      </c>
      <c r="E2120" s="9" t="str">
        <f>IF(C2120="-","-",IF(D2120=maxgameno+2,"blank row 2",IF(D2120=maxgameno+1,"blank row 1",INDEX(FixtureCode!$B$4:$AH$128,MATCH($C2120,FixtureCode!$B$4:$B$128,0),MATCH("G"&amp;D2120&amp;"-T1",FixtureCode!$B$4:$AH$4,0)))))</f>
        <v>-</v>
      </c>
      <c r="F2120" s="13" t="str">
        <f>IF(C2120="-","-",IF(D2120=maxgameno+2,"blank row 2",IF(D2120=maxgameno+1,"blank row 1",INDEX(FixtureCode!$B$4:$AH$128,MATCH($C2120,FixtureCode!$B$4:$B$128,0),MATCH("G"&amp;D2120&amp;"-T2",FixtureCode!$B$4:$AH$4,0)))))</f>
        <v>-</v>
      </c>
      <c r="G2120" s="12" t="str">
        <f>IF(C2120="-","-",IF(AND(ISNUMBER(Fixture!G2124),ISNUMBER(Fixture!I2124),Fixture!F2124&lt;&gt;"BYE",Fixture!J2124&lt;&gt;"BYE"),"Yes","-"))</f>
        <v>-</v>
      </c>
      <c r="H2120" s="9" t="str">
        <f>IF(G2120="-","-",IF(Fixture!G2124&gt;Fixture!I2124,Settings!$G$7,IF(Fixture!G2124=Fixture!I2124,Settings!$G$8,IF(Fixture!G2124&lt;Fixture!I2124,Settings!$G$9,"-"))))</f>
        <v>-</v>
      </c>
      <c r="I2120" s="13" t="str">
        <f>IF(G2120="-","-",IF(Fixture!I2124&gt;Fixture!G2124,Settings!$G$7,IF(Fixture!I2124=Fixture!G2124,Settings!$G$8,IF(Fixture!I2124&lt;Fixture!G2124,Settings!$G$9,"-"))))</f>
        <v>-</v>
      </c>
    </row>
    <row r="2121" spans="3:9" x14ac:dyDescent="0.25">
      <c r="C2121" s="12" t="str">
        <f t="shared" si="68"/>
        <v>-</v>
      </c>
      <c r="D2121" s="9" t="str">
        <f t="shared" si="69"/>
        <v>-</v>
      </c>
      <c r="E2121" s="9" t="str">
        <f>IF(C2121="-","-",IF(D2121=maxgameno+2,"blank row 2",IF(D2121=maxgameno+1,"blank row 1",INDEX(FixtureCode!$B$4:$AH$128,MATCH($C2121,FixtureCode!$B$4:$B$128,0),MATCH("G"&amp;D2121&amp;"-T1",FixtureCode!$B$4:$AH$4,0)))))</f>
        <v>-</v>
      </c>
      <c r="F2121" s="13" t="str">
        <f>IF(C2121="-","-",IF(D2121=maxgameno+2,"blank row 2",IF(D2121=maxgameno+1,"blank row 1",INDEX(FixtureCode!$B$4:$AH$128,MATCH($C2121,FixtureCode!$B$4:$B$128,0),MATCH("G"&amp;D2121&amp;"-T2",FixtureCode!$B$4:$AH$4,0)))))</f>
        <v>-</v>
      </c>
      <c r="G2121" s="12" t="str">
        <f>IF(C2121="-","-",IF(AND(ISNUMBER(Fixture!G2125),ISNUMBER(Fixture!I2125),Fixture!F2125&lt;&gt;"BYE",Fixture!J2125&lt;&gt;"BYE"),"Yes","-"))</f>
        <v>-</v>
      </c>
      <c r="H2121" s="9" t="str">
        <f>IF(G2121="-","-",IF(Fixture!G2125&gt;Fixture!I2125,Settings!$G$7,IF(Fixture!G2125=Fixture!I2125,Settings!$G$8,IF(Fixture!G2125&lt;Fixture!I2125,Settings!$G$9,"-"))))</f>
        <v>-</v>
      </c>
      <c r="I2121" s="13" t="str">
        <f>IF(G2121="-","-",IF(Fixture!I2125&gt;Fixture!G2125,Settings!$G$7,IF(Fixture!I2125=Fixture!G2125,Settings!$G$8,IF(Fixture!I2125&lt;Fixture!G2125,Settings!$G$9,"-"))))</f>
        <v>-</v>
      </c>
    </row>
    <row r="2122" spans="3:9" x14ac:dyDescent="0.25">
      <c r="C2122" s="12" t="str">
        <f t="shared" si="68"/>
        <v>-</v>
      </c>
      <c r="D2122" s="9" t="str">
        <f t="shared" si="69"/>
        <v>-</v>
      </c>
      <c r="E2122" s="9" t="str">
        <f>IF(C2122="-","-",IF(D2122=maxgameno+2,"blank row 2",IF(D2122=maxgameno+1,"blank row 1",INDEX(FixtureCode!$B$4:$AH$128,MATCH($C2122,FixtureCode!$B$4:$B$128,0),MATCH("G"&amp;D2122&amp;"-T1",FixtureCode!$B$4:$AH$4,0)))))</f>
        <v>-</v>
      </c>
      <c r="F2122" s="13" t="str">
        <f>IF(C2122="-","-",IF(D2122=maxgameno+2,"blank row 2",IF(D2122=maxgameno+1,"blank row 1",INDEX(FixtureCode!$B$4:$AH$128,MATCH($C2122,FixtureCode!$B$4:$B$128,0),MATCH("G"&amp;D2122&amp;"-T2",FixtureCode!$B$4:$AH$4,0)))))</f>
        <v>-</v>
      </c>
      <c r="G2122" s="12" t="str">
        <f>IF(C2122="-","-",IF(AND(ISNUMBER(Fixture!G2126),ISNUMBER(Fixture!I2126),Fixture!F2126&lt;&gt;"BYE",Fixture!J2126&lt;&gt;"BYE"),"Yes","-"))</f>
        <v>-</v>
      </c>
      <c r="H2122" s="9" t="str">
        <f>IF(G2122="-","-",IF(Fixture!G2126&gt;Fixture!I2126,Settings!$G$7,IF(Fixture!G2126=Fixture!I2126,Settings!$G$8,IF(Fixture!G2126&lt;Fixture!I2126,Settings!$G$9,"-"))))</f>
        <v>-</v>
      </c>
      <c r="I2122" s="13" t="str">
        <f>IF(G2122="-","-",IF(Fixture!I2126&gt;Fixture!G2126,Settings!$G$7,IF(Fixture!I2126=Fixture!G2126,Settings!$G$8,IF(Fixture!I2126&lt;Fixture!G2126,Settings!$G$9,"-"))))</f>
        <v>-</v>
      </c>
    </row>
    <row r="2123" spans="3:9" x14ac:dyDescent="0.25">
      <c r="C2123" s="12" t="str">
        <f t="shared" si="68"/>
        <v>-</v>
      </c>
      <c r="D2123" s="9" t="str">
        <f t="shared" si="69"/>
        <v>-</v>
      </c>
      <c r="E2123" s="9" t="str">
        <f>IF(C2123="-","-",IF(D2123=maxgameno+2,"blank row 2",IF(D2123=maxgameno+1,"blank row 1",INDEX(FixtureCode!$B$4:$AH$128,MATCH($C2123,FixtureCode!$B$4:$B$128,0),MATCH("G"&amp;D2123&amp;"-T1",FixtureCode!$B$4:$AH$4,0)))))</f>
        <v>-</v>
      </c>
      <c r="F2123" s="13" t="str">
        <f>IF(C2123="-","-",IF(D2123=maxgameno+2,"blank row 2",IF(D2123=maxgameno+1,"blank row 1",INDEX(FixtureCode!$B$4:$AH$128,MATCH($C2123,FixtureCode!$B$4:$B$128,0),MATCH("G"&amp;D2123&amp;"-T2",FixtureCode!$B$4:$AH$4,0)))))</f>
        <v>-</v>
      </c>
      <c r="G2123" s="12" t="str">
        <f>IF(C2123="-","-",IF(AND(ISNUMBER(Fixture!G2127),ISNUMBER(Fixture!I2127),Fixture!F2127&lt;&gt;"BYE",Fixture!J2127&lt;&gt;"BYE"),"Yes","-"))</f>
        <v>-</v>
      </c>
      <c r="H2123" s="9" t="str">
        <f>IF(G2123="-","-",IF(Fixture!G2127&gt;Fixture!I2127,Settings!$G$7,IF(Fixture!G2127=Fixture!I2127,Settings!$G$8,IF(Fixture!G2127&lt;Fixture!I2127,Settings!$G$9,"-"))))</f>
        <v>-</v>
      </c>
      <c r="I2123" s="13" t="str">
        <f>IF(G2123="-","-",IF(Fixture!I2127&gt;Fixture!G2127,Settings!$G$7,IF(Fixture!I2127=Fixture!G2127,Settings!$G$8,IF(Fixture!I2127&lt;Fixture!G2127,Settings!$G$9,"-"))))</f>
        <v>-</v>
      </c>
    </row>
    <row r="2124" spans="3:9" x14ac:dyDescent="0.25">
      <c r="C2124" s="12" t="str">
        <f t="shared" si="68"/>
        <v>-</v>
      </c>
      <c r="D2124" s="9" t="str">
        <f t="shared" si="69"/>
        <v>-</v>
      </c>
      <c r="E2124" s="9" t="str">
        <f>IF(C2124="-","-",IF(D2124=maxgameno+2,"blank row 2",IF(D2124=maxgameno+1,"blank row 1",INDEX(FixtureCode!$B$4:$AH$128,MATCH($C2124,FixtureCode!$B$4:$B$128,0),MATCH("G"&amp;D2124&amp;"-T1",FixtureCode!$B$4:$AH$4,0)))))</f>
        <v>-</v>
      </c>
      <c r="F2124" s="13" t="str">
        <f>IF(C2124="-","-",IF(D2124=maxgameno+2,"blank row 2",IF(D2124=maxgameno+1,"blank row 1",INDEX(FixtureCode!$B$4:$AH$128,MATCH($C2124,FixtureCode!$B$4:$B$128,0),MATCH("G"&amp;D2124&amp;"-T2",FixtureCode!$B$4:$AH$4,0)))))</f>
        <v>-</v>
      </c>
      <c r="G2124" s="12" t="str">
        <f>IF(C2124="-","-",IF(AND(ISNUMBER(Fixture!G2128),ISNUMBER(Fixture!I2128),Fixture!F2128&lt;&gt;"BYE",Fixture!J2128&lt;&gt;"BYE"),"Yes","-"))</f>
        <v>-</v>
      </c>
      <c r="H2124" s="9" t="str">
        <f>IF(G2124="-","-",IF(Fixture!G2128&gt;Fixture!I2128,Settings!$G$7,IF(Fixture!G2128=Fixture!I2128,Settings!$G$8,IF(Fixture!G2128&lt;Fixture!I2128,Settings!$G$9,"-"))))</f>
        <v>-</v>
      </c>
      <c r="I2124" s="13" t="str">
        <f>IF(G2124="-","-",IF(Fixture!I2128&gt;Fixture!G2128,Settings!$G$7,IF(Fixture!I2128=Fixture!G2128,Settings!$G$8,IF(Fixture!I2128&lt;Fixture!G2128,Settings!$G$9,"-"))))</f>
        <v>-</v>
      </c>
    </row>
    <row r="2125" spans="3:9" x14ac:dyDescent="0.25">
      <c r="C2125" s="12" t="str">
        <f t="shared" si="68"/>
        <v>-</v>
      </c>
      <c r="D2125" s="9" t="str">
        <f t="shared" si="69"/>
        <v>-</v>
      </c>
      <c r="E2125" s="9" t="str">
        <f>IF(C2125="-","-",IF(D2125=maxgameno+2,"blank row 2",IF(D2125=maxgameno+1,"blank row 1",INDEX(FixtureCode!$B$4:$AH$128,MATCH($C2125,FixtureCode!$B$4:$B$128,0),MATCH("G"&amp;D2125&amp;"-T1",FixtureCode!$B$4:$AH$4,0)))))</f>
        <v>-</v>
      </c>
      <c r="F2125" s="13" t="str">
        <f>IF(C2125="-","-",IF(D2125=maxgameno+2,"blank row 2",IF(D2125=maxgameno+1,"blank row 1",INDEX(FixtureCode!$B$4:$AH$128,MATCH($C2125,FixtureCode!$B$4:$B$128,0),MATCH("G"&amp;D2125&amp;"-T2",FixtureCode!$B$4:$AH$4,0)))))</f>
        <v>-</v>
      </c>
      <c r="G2125" s="12" t="str">
        <f>IF(C2125="-","-",IF(AND(ISNUMBER(Fixture!G2129),ISNUMBER(Fixture!I2129),Fixture!F2129&lt;&gt;"BYE",Fixture!J2129&lt;&gt;"BYE"),"Yes","-"))</f>
        <v>-</v>
      </c>
      <c r="H2125" s="9" t="str">
        <f>IF(G2125="-","-",IF(Fixture!G2129&gt;Fixture!I2129,Settings!$G$7,IF(Fixture!G2129=Fixture!I2129,Settings!$G$8,IF(Fixture!G2129&lt;Fixture!I2129,Settings!$G$9,"-"))))</f>
        <v>-</v>
      </c>
      <c r="I2125" s="13" t="str">
        <f>IF(G2125="-","-",IF(Fixture!I2129&gt;Fixture!G2129,Settings!$G$7,IF(Fixture!I2129=Fixture!G2129,Settings!$G$8,IF(Fixture!I2129&lt;Fixture!G2129,Settings!$G$9,"-"))))</f>
        <v>-</v>
      </c>
    </row>
    <row r="2126" spans="3:9" x14ac:dyDescent="0.25">
      <c r="C2126" s="12" t="str">
        <f t="shared" si="68"/>
        <v>-</v>
      </c>
      <c r="D2126" s="9" t="str">
        <f t="shared" si="69"/>
        <v>-</v>
      </c>
      <c r="E2126" s="9" t="str">
        <f>IF(C2126="-","-",IF(D2126=maxgameno+2,"blank row 2",IF(D2126=maxgameno+1,"blank row 1",INDEX(FixtureCode!$B$4:$AH$128,MATCH($C2126,FixtureCode!$B$4:$B$128,0),MATCH("G"&amp;D2126&amp;"-T1",FixtureCode!$B$4:$AH$4,0)))))</f>
        <v>-</v>
      </c>
      <c r="F2126" s="13" t="str">
        <f>IF(C2126="-","-",IF(D2126=maxgameno+2,"blank row 2",IF(D2126=maxgameno+1,"blank row 1",INDEX(FixtureCode!$B$4:$AH$128,MATCH($C2126,FixtureCode!$B$4:$B$128,0),MATCH("G"&amp;D2126&amp;"-T2",FixtureCode!$B$4:$AH$4,0)))))</f>
        <v>-</v>
      </c>
      <c r="G2126" s="12" t="str">
        <f>IF(C2126="-","-",IF(AND(ISNUMBER(Fixture!G2130),ISNUMBER(Fixture!I2130),Fixture!F2130&lt;&gt;"BYE",Fixture!J2130&lt;&gt;"BYE"),"Yes","-"))</f>
        <v>-</v>
      </c>
      <c r="H2126" s="9" t="str">
        <f>IF(G2126="-","-",IF(Fixture!G2130&gt;Fixture!I2130,Settings!$G$7,IF(Fixture!G2130=Fixture!I2130,Settings!$G$8,IF(Fixture!G2130&lt;Fixture!I2130,Settings!$G$9,"-"))))</f>
        <v>-</v>
      </c>
      <c r="I2126" s="13" t="str">
        <f>IF(G2126="-","-",IF(Fixture!I2130&gt;Fixture!G2130,Settings!$G$7,IF(Fixture!I2130=Fixture!G2130,Settings!$G$8,IF(Fixture!I2130&lt;Fixture!G2130,Settings!$G$9,"-"))))</f>
        <v>-</v>
      </c>
    </row>
    <row r="2127" spans="3:9" x14ac:dyDescent="0.25">
      <c r="C2127" s="12" t="str">
        <f t="shared" si="68"/>
        <v>-</v>
      </c>
      <c r="D2127" s="9" t="str">
        <f t="shared" si="69"/>
        <v>-</v>
      </c>
      <c r="E2127" s="9" t="str">
        <f>IF(C2127="-","-",IF(D2127=maxgameno+2,"blank row 2",IF(D2127=maxgameno+1,"blank row 1",INDEX(FixtureCode!$B$4:$AH$128,MATCH($C2127,FixtureCode!$B$4:$B$128,0),MATCH("G"&amp;D2127&amp;"-T1",FixtureCode!$B$4:$AH$4,0)))))</f>
        <v>-</v>
      </c>
      <c r="F2127" s="13" t="str">
        <f>IF(C2127="-","-",IF(D2127=maxgameno+2,"blank row 2",IF(D2127=maxgameno+1,"blank row 1",INDEX(FixtureCode!$B$4:$AH$128,MATCH($C2127,FixtureCode!$B$4:$B$128,0),MATCH("G"&amp;D2127&amp;"-T2",FixtureCode!$B$4:$AH$4,0)))))</f>
        <v>-</v>
      </c>
      <c r="G2127" s="12" t="str">
        <f>IF(C2127="-","-",IF(AND(ISNUMBER(Fixture!G2131),ISNUMBER(Fixture!I2131),Fixture!F2131&lt;&gt;"BYE",Fixture!J2131&lt;&gt;"BYE"),"Yes","-"))</f>
        <v>-</v>
      </c>
      <c r="H2127" s="9" t="str">
        <f>IF(G2127="-","-",IF(Fixture!G2131&gt;Fixture!I2131,Settings!$G$7,IF(Fixture!G2131=Fixture!I2131,Settings!$G$8,IF(Fixture!G2131&lt;Fixture!I2131,Settings!$G$9,"-"))))</f>
        <v>-</v>
      </c>
      <c r="I2127" s="13" t="str">
        <f>IF(G2127="-","-",IF(Fixture!I2131&gt;Fixture!G2131,Settings!$G$7,IF(Fixture!I2131=Fixture!G2131,Settings!$G$8,IF(Fixture!I2131&lt;Fixture!G2131,Settings!$G$9,"-"))))</f>
        <v>-</v>
      </c>
    </row>
    <row r="2128" spans="3:9" x14ac:dyDescent="0.25">
      <c r="C2128" s="12" t="str">
        <f t="shared" si="68"/>
        <v>-</v>
      </c>
      <c r="D2128" s="9" t="str">
        <f t="shared" si="69"/>
        <v>-</v>
      </c>
      <c r="E2128" s="9" t="str">
        <f>IF(C2128="-","-",IF(D2128=maxgameno+2,"blank row 2",IF(D2128=maxgameno+1,"blank row 1",INDEX(FixtureCode!$B$4:$AH$128,MATCH($C2128,FixtureCode!$B$4:$B$128,0),MATCH("G"&amp;D2128&amp;"-T1",FixtureCode!$B$4:$AH$4,0)))))</f>
        <v>-</v>
      </c>
      <c r="F2128" s="13" t="str">
        <f>IF(C2128="-","-",IF(D2128=maxgameno+2,"blank row 2",IF(D2128=maxgameno+1,"blank row 1",INDEX(FixtureCode!$B$4:$AH$128,MATCH($C2128,FixtureCode!$B$4:$B$128,0),MATCH("G"&amp;D2128&amp;"-T2",FixtureCode!$B$4:$AH$4,0)))))</f>
        <v>-</v>
      </c>
      <c r="G2128" s="12" t="str">
        <f>IF(C2128="-","-",IF(AND(ISNUMBER(Fixture!G2132),ISNUMBER(Fixture!I2132),Fixture!F2132&lt;&gt;"BYE",Fixture!J2132&lt;&gt;"BYE"),"Yes","-"))</f>
        <v>-</v>
      </c>
      <c r="H2128" s="9" t="str">
        <f>IF(G2128="-","-",IF(Fixture!G2132&gt;Fixture!I2132,Settings!$G$7,IF(Fixture!G2132=Fixture!I2132,Settings!$G$8,IF(Fixture!G2132&lt;Fixture!I2132,Settings!$G$9,"-"))))</f>
        <v>-</v>
      </c>
      <c r="I2128" s="13" t="str">
        <f>IF(G2128="-","-",IF(Fixture!I2132&gt;Fixture!G2132,Settings!$G$7,IF(Fixture!I2132=Fixture!G2132,Settings!$G$8,IF(Fixture!I2132&lt;Fixture!G2132,Settings!$G$9,"-"))))</f>
        <v>-</v>
      </c>
    </row>
    <row r="2129" spans="3:9" x14ac:dyDescent="0.25">
      <c r="C2129" s="12" t="str">
        <f t="shared" si="68"/>
        <v>-</v>
      </c>
      <c r="D2129" s="9" t="str">
        <f t="shared" si="69"/>
        <v>-</v>
      </c>
      <c r="E2129" s="9" t="str">
        <f>IF(C2129="-","-",IF(D2129=maxgameno+2,"blank row 2",IF(D2129=maxgameno+1,"blank row 1",INDEX(FixtureCode!$B$4:$AH$128,MATCH($C2129,FixtureCode!$B$4:$B$128,0),MATCH("G"&amp;D2129&amp;"-T1",FixtureCode!$B$4:$AH$4,0)))))</f>
        <v>-</v>
      </c>
      <c r="F2129" s="13" t="str">
        <f>IF(C2129="-","-",IF(D2129=maxgameno+2,"blank row 2",IF(D2129=maxgameno+1,"blank row 1",INDEX(FixtureCode!$B$4:$AH$128,MATCH($C2129,FixtureCode!$B$4:$B$128,0),MATCH("G"&amp;D2129&amp;"-T2",FixtureCode!$B$4:$AH$4,0)))))</f>
        <v>-</v>
      </c>
      <c r="G2129" s="12" t="str">
        <f>IF(C2129="-","-",IF(AND(ISNUMBER(Fixture!G2133),ISNUMBER(Fixture!I2133),Fixture!F2133&lt;&gt;"BYE",Fixture!J2133&lt;&gt;"BYE"),"Yes","-"))</f>
        <v>-</v>
      </c>
      <c r="H2129" s="9" t="str">
        <f>IF(G2129="-","-",IF(Fixture!G2133&gt;Fixture!I2133,Settings!$G$7,IF(Fixture!G2133=Fixture!I2133,Settings!$G$8,IF(Fixture!G2133&lt;Fixture!I2133,Settings!$G$9,"-"))))</f>
        <v>-</v>
      </c>
      <c r="I2129" s="13" t="str">
        <f>IF(G2129="-","-",IF(Fixture!I2133&gt;Fixture!G2133,Settings!$G$7,IF(Fixture!I2133=Fixture!G2133,Settings!$G$8,IF(Fixture!I2133&lt;Fixture!G2133,Settings!$G$9,"-"))))</f>
        <v>-</v>
      </c>
    </row>
    <row r="2130" spans="3:9" x14ac:dyDescent="0.25">
      <c r="C2130" s="12" t="str">
        <f t="shared" si="68"/>
        <v>-</v>
      </c>
      <c r="D2130" s="9" t="str">
        <f t="shared" si="69"/>
        <v>-</v>
      </c>
      <c r="E2130" s="9" t="str">
        <f>IF(C2130="-","-",IF(D2130=maxgameno+2,"blank row 2",IF(D2130=maxgameno+1,"blank row 1",INDEX(FixtureCode!$B$4:$AH$128,MATCH($C2130,FixtureCode!$B$4:$B$128,0),MATCH("G"&amp;D2130&amp;"-T1",FixtureCode!$B$4:$AH$4,0)))))</f>
        <v>-</v>
      </c>
      <c r="F2130" s="13" t="str">
        <f>IF(C2130="-","-",IF(D2130=maxgameno+2,"blank row 2",IF(D2130=maxgameno+1,"blank row 1",INDEX(FixtureCode!$B$4:$AH$128,MATCH($C2130,FixtureCode!$B$4:$B$128,0),MATCH("G"&amp;D2130&amp;"-T2",FixtureCode!$B$4:$AH$4,0)))))</f>
        <v>-</v>
      </c>
      <c r="G2130" s="12" t="str">
        <f>IF(C2130="-","-",IF(AND(ISNUMBER(Fixture!G2134),ISNUMBER(Fixture!I2134),Fixture!F2134&lt;&gt;"BYE",Fixture!J2134&lt;&gt;"BYE"),"Yes","-"))</f>
        <v>-</v>
      </c>
      <c r="H2130" s="9" t="str">
        <f>IF(G2130="-","-",IF(Fixture!G2134&gt;Fixture!I2134,Settings!$G$7,IF(Fixture!G2134=Fixture!I2134,Settings!$G$8,IF(Fixture!G2134&lt;Fixture!I2134,Settings!$G$9,"-"))))</f>
        <v>-</v>
      </c>
      <c r="I2130" s="13" t="str">
        <f>IF(G2130="-","-",IF(Fixture!I2134&gt;Fixture!G2134,Settings!$G$7,IF(Fixture!I2134=Fixture!G2134,Settings!$G$8,IF(Fixture!I2134&lt;Fixture!G2134,Settings!$G$9,"-"))))</f>
        <v>-</v>
      </c>
    </row>
    <row r="2131" spans="3:9" x14ac:dyDescent="0.25">
      <c r="C2131" s="12" t="str">
        <f t="shared" si="68"/>
        <v>-</v>
      </c>
      <c r="D2131" s="9" t="str">
        <f t="shared" si="69"/>
        <v>-</v>
      </c>
      <c r="E2131" s="9" t="str">
        <f>IF(C2131="-","-",IF(D2131=maxgameno+2,"blank row 2",IF(D2131=maxgameno+1,"blank row 1",INDEX(FixtureCode!$B$4:$AH$128,MATCH($C2131,FixtureCode!$B$4:$B$128,0),MATCH("G"&amp;D2131&amp;"-T1",FixtureCode!$B$4:$AH$4,0)))))</f>
        <v>-</v>
      </c>
      <c r="F2131" s="13" t="str">
        <f>IF(C2131="-","-",IF(D2131=maxgameno+2,"blank row 2",IF(D2131=maxgameno+1,"blank row 1",INDEX(FixtureCode!$B$4:$AH$128,MATCH($C2131,FixtureCode!$B$4:$B$128,0),MATCH("G"&amp;D2131&amp;"-T2",FixtureCode!$B$4:$AH$4,0)))))</f>
        <v>-</v>
      </c>
      <c r="G2131" s="12" t="str">
        <f>IF(C2131="-","-",IF(AND(ISNUMBER(Fixture!G2135),ISNUMBER(Fixture!I2135),Fixture!F2135&lt;&gt;"BYE",Fixture!J2135&lt;&gt;"BYE"),"Yes","-"))</f>
        <v>-</v>
      </c>
      <c r="H2131" s="9" t="str">
        <f>IF(G2131="-","-",IF(Fixture!G2135&gt;Fixture!I2135,Settings!$G$7,IF(Fixture!G2135=Fixture!I2135,Settings!$G$8,IF(Fixture!G2135&lt;Fixture!I2135,Settings!$G$9,"-"))))</f>
        <v>-</v>
      </c>
      <c r="I2131" s="13" t="str">
        <f>IF(G2131="-","-",IF(Fixture!I2135&gt;Fixture!G2135,Settings!$G$7,IF(Fixture!I2135=Fixture!G2135,Settings!$G$8,IF(Fixture!I2135&lt;Fixture!G2135,Settings!$G$9,"-"))))</f>
        <v>-</v>
      </c>
    </row>
    <row r="2132" spans="3:9" x14ac:dyDescent="0.25">
      <c r="C2132" s="12" t="str">
        <f t="shared" si="68"/>
        <v>-</v>
      </c>
      <c r="D2132" s="9" t="str">
        <f t="shared" si="69"/>
        <v>-</v>
      </c>
      <c r="E2132" s="9" t="str">
        <f>IF(C2132="-","-",IF(D2132=maxgameno+2,"blank row 2",IF(D2132=maxgameno+1,"blank row 1",INDEX(FixtureCode!$B$4:$AH$128,MATCH($C2132,FixtureCode!$B$4:$B$128,0),MATCH("G"&amp;D2132&amp;"-T1",FixtureCode!$B$4:$AH$4,0)))))</f>
        <v>-</v>
      </c>
      <c r="F2132" s="13" t="str">
        <f>IF(C2132="-","-",IF(D2132=maxgameno+2,"blank row 2",IF(D2132=maxgameno+1,"blank row 1",INDEX(FixtureCode!$B$4:$AH$128,MATCH($C2132,FixtureCode!$B$4:$B$128,0),MATCH("G"&amp;D2132&amp;"-T2",FixtureCode!$B$4:$AH$4,0)))))</f>
        <v>-</v>
      </c>
      <c r="G2132" s="12" t="str">
        <f>IF(C2132="-","-",IF(AND(ISNUMBER(Fixture!G2136),ISNUMBER(Fixture!I2136),Fixture!F2136&lt;&gt;"BYE",Fixture!J2136&lt;&gt;"BYE"),"Yes","-"))</f>
        <v>-</v>
      </c>
      <c r="H2132" s="9" t="str">
        <f>IF(G2132="-","-",IF(Fixture!G2136&gt;Fixture!I2136,Settings!$G$7,IF(Fixture!G2136=Fixture!I2136,Settings!$G$8,IF(Fixture!G2136&lt;Fixture!I2136,Settings!$G$9,"-"))))</f>
        <v>-</v>
      </c>
      <c r="I2132" s="13" t="str">
        <f>IF(G2132="-","-",IF(Fixture!I2136&gt;Fixture!G2136,Settings!$G$7,IF(Fixture!I2136=Fixture!G2136,Settings!$G$8,IF(Fixture!I2136&lt;Fixture!G2136,Settings!$G$9,"-"))))</f>
        <v>-</v>
      </c>
    </row>
    <row r="2133" spans="3:9" x14ac:dyDescent="0.25">
      <c r="C2133" s="12" t="str">
        <f t="shared" si="68"/>
        <v>-</v>
      </c>
      <c r="D2133" s="9" t="str">
        <f t="shared" si="69"/>
        <v>-</v>
      </c>
      <c r="E2133" s="9" t="str">
        <f>IF(C2133="-","-",IF(D2133=maxgameno+2,"blank row 2",IF(D2133=maxgameno+1,"blank row 1",INDEX(FixtureCode!$B$4:$AH$128,MATCH($C2133,FixtureCode!$B$4:$B$128,0),MATCH("G"&amp;D2133&amp;"-T1",FixtureCode!$B$4:$AH$4,0)))))</f>
        <v>-</v>
      </c>
      <c r="F2133" s="13" t="str">
        <f>IF(C2133="-","-",IF(D2133=maxgameno+2,"blank row 2",IF(D2133=maxgameno+1,"blank row 1",INDEX(FixtureCode!$B$4:$AH$128,MATCH($C2133,FixtureCode!$B$4:$B$128,0),MATCH("G"&amp;D2133&amp;"-T2",FixtureCode!$B$4:$AH$4,0)))))</f>
        <v>-</v>
      </c>
      <c r="G2133" s="12" t="str">
        <f>IF(C2133="-","-",IF(AND(ISNUMBER(Fixture!G2137),ISNUMBER(Fixture!I2137),Fixture!F2137&lt;&gt;"BYE",Fixture!J2137&lt;&gt;"BYE"),"Yes","-"))</f>
        <v>-</v>
      </c>
      <c r="H2133" s="9" t="str">
        <f>IF(G2133="-","-",IF(Fixture!G2137&gt;Fixture!I2137,Settings!$G$7,IF(Fixture!G2137=Fixture!I2137,Settings!$G$8,IF(Fixture!G2137&lt;Fixture!I2137,Settings!$G$9,"-"))))</f>
        <v>-</v>
      </c>
      <c r="I2133" s="13" t="str">
        <f>IF(G2133="-","-",IF(Fixture!I2137&gt;Fixture!G2137,Settings!$G$7,IF(Fixture!I2137=Fixture!G2137,Settings!$G$8,IF(Fixture!I2137&lt;Fixture!G2137,Settings!$G$9,"-"))))</f>
        <v>-</v>
      </c>
    </row>
    <row r="2134" spans="3:9" x14ac:dyDescent="0.25">
      <c r="C2134" s="12" t="str">
        <f t="shared" si="68"/>
        <v>-</v>
      </c>
      <c r="D2134" s="9" t="str">
        <f t="shared" si="69"/>
        <v>-</v>
      </c>
      <c r="E2134" s="9" t="str">
        <f>IF(C2134="-","-",IF(D2134=maxgameno+2,"blank row 2",IF(D2134=maxgameno+1,"blank row 1",INDEX(FixtureCode!$B$4:$AH$128,MATCH($C2134,FixtureCode!$B$4:$B$128,0),MATCH("G"&amp;D2134&amp;"-T1",FixtureCode!$B$4:$AH$4,0)))))</f>
        <v>-</v>
      </c>
      <c r="F2134" s="13" t="str">
        <f>IF(C2134="-","-",IF(D2134=maxgameno+2,"blank row 2",IF(D2134=maxgameno+1,"blank row 1",INDEX(FixtureCode!$B$4:$AH$128,MATCH($C2134,FixtureCode!$B$4:$B$128,0),MATCH("G"&amp;D2134&amp;"-T2",FixtureCode!$B$4:$AH$4,0)))))</f>
        <v>-</v>
      </c>
      <c r="G2134" s="12" t="str">
        <f>IF(C2134="-","-",IF(AND(ISNUMBER(Fixture!G2138),ISNUMBER(Fixture!I2138),Fixture!F2138&lt;&gt;"BYE",Fixture!J2138&lt;&gt;"BYE"),"Yes","-"))</f>
        <v>-</v>
      </c>
      <c r="H2134" s="9" t="str">
        <f>IF(G2134="-","-",IF(Fixture!G2138&gt;Fixture!I2138,Settings!$G$7,IF(Fixture!G2138=Fixture!I2138,Settings!$G$8,IF(Fixture!G2138&lt;Fixture!I2138,Settings!$G$9,"-"))))</f>
        <v>-</v>
      </c>
      <c r="I2134" s="13" t="str">
        <f>IF(G2134="-","-",IF(Fixture!I2138&gt;Fixture!G2138,Settings!$G$7,IF(Fixture!I2138=Fixture!G2138,Settings!$G$8,IF(Fixture!I2138&lt;Fixture!G2138,Settings!$G$9,"-"))))</f>
        <v>-</v>
      </c>
    </row>
    <row r="2135" spans="3:9" x14ac:dyDescent="0.25">
      <c r="C2135" s="12" t="str">
        <f t="shared" si="68"/>
        <v>-</v>
      </c>
      <c r="D2135" s="9" t="str">
        <f t="shared" si="69"/>
        <v>-</v>
      </c>
      <c r="E2135" s="9" t="str">
        <f>IF(C2135="-","-",IF(D2135=maxgameno+2,"blank row 2",IF(D2135=maxgameno+1,"blank row 1",INDEX(FixtureCode!$B$4:$AH$128,MATCH($C2135,FixtureCode!$B$4:$B$128,0),MATCH("G"&amp;D2135&amp;"-T1",FixtureCode!$B$4:$AH$4,0)))))</f>
        <v>-</v>
      </c>
      <c r="F2135" s="13" t="str">
        <f>IF(C2135="-","-",IF(D2135=maxgameno+2,"blank row 2",IF(D2135=maxgameno+1,"blank row 1",INDEX(FixtureCode!$B$4:$AH$128,MATCH($C2135,FixtureCode!$B$4:$B$128,0),MATCH("G"&amp;D2135&amp;"-T2",FixtureCode!$B$4:$AH$4,0)))))</f>
        <v>-</v>
      </c>
      <c r="G2135" s="12" t="str">
        <f>IF(C2135="-","-",IF(AND(ISNUMBER(Fixture!G2139),ISNUMBER(Fixture!I2139),Fixture!F2139&lt;&gt;"BYE",Fixture!J2139&lt;&gt;"BYE"),"Yes","-"))</f>
        <v>-</v>
      </c>
      <c r="H2135" s="9" t="str">
        <f>IF(G2135="-","-",IF(Fixture!G2139&gt;Fixture!I2139,Settings!$G$7,IF(Fixture!G2139=Fixture!I2139,Settings!$G$8,IF(Fixture!G2139&lt;Fixture!I2139,Settings!$G$9,"-"))))</f>
        <v>-</v>
      </c>
      <c r="I2135" s="13" t="str">
        <f>IF(G2135="-","-",IF(Fixture!I2139&gt;Fixture!G2139,Settings!$G$7,IF(Fixture!I2139=Fixture!G2139,Settings!$G$8,IF(Fixture!I2139&lt;Fixture!G2139,Settings!$G$9,"-"))))</f>
        <v>-</v>
      </c>
    </row>
    <row r="2136" spans="3:9" x14ac:dyDescent="0.25">
      <c r="C2136" s="12" t="str">
        <f t="shared" si="68"/>
        <v>-</v>
      </c>
      <c r="D2136" s="9" t="str">
        <f t="shared" si="69"/>
        <v>-</v>
      </c>
      <c r="E2136" s="9" t="str">
        <f>IF(C2136="-","-",IF(D2136=maxgameno+2,"blank row 2",IF(D2136=maxgameno+1,"blank row 1",INDEX(FixtureCode!$B$4:$AH$128,MATCH($C2136,FixtureCode!$B$4:$B$128,0),MATCH("G"&amp;D2136&amp;"-T1",FixtureCode!$B$4:$AH$4,0)))))</f>
        <v>-</v>
      </c>
      <c r="F2136" s="13" t="str">
        <f>IF(C2136="-","-",IF(D2136=maxgameno+2,"blank row 2",IF(D2136=maxgameno+1,"blank row 1",INDEX(FixtureCode!$B$4:$AH$128,MATCH($C2136,FixtureCode!$B$4:$B$128,0),MATCH("G"&amp;D2136&amp;"-T2",FixtureCode!$B$4:$AH$4,0)))))</f>
        <v>-</v>
      </c>
      <c r="G2136" s="12" t="str">
        <f>IF(C2136="-","-",IF(AND(ISNUMBER(Fixture!G2140),ISNUMBER(Fixture!I2140),Fixture!F2140&lt;&gt;"BYE",Fixture!J2140&lt;&gt;"BYE"),"Yes","-"))</f>
        <v>-</v>
      </c>
      <c r="H2136" s="9" t="str">
        <f>IF(G2136="-","-",IF(Fixture!G2140&gt;Fixture!I2140,Settings!$G$7,IF(Fixture!G2140=Fixture!I2140,Settings!$G$8,IF(Fixture!G2140&lt;Fixture!I2140,Settings!$G$9,"-"))))</f>
        <v>-</v>
      </c>
      <c r="I2136" s="13" t="str">
        <f>IF(G2136="-","-",IF(Fixture!I2140&gt;Fixture!G2140,Settings!$G$7,IF(Fixture!I2140=Fixture!G2140,Settings!$G$8,IF(Fixture!I2140&lt;Fixture!G2140,Settings!$G$9,"-"))))</f>
        <v>-</v>
      </c>
    </row>
    <row r="2137" spans="3:9" x14ac:dyDescent="0.25">
      <c r="C2137" s="12" t="str">
        <f t="shared" si="68"/>
        <v>-</v>
      </c>
      <c r="D2137" s="9" t="str">
        <f t="shared" si="69"/>
        <v>-</v>
      </c>
      <c r="E2137" s="9" t="str">
        <f>IF(C2137="-","-",IF(D2137=maxgameno+2,"blank row 2",IF(D2137=maxgameno+1,"blank row 1",INDEX(FixtureCode!$B$4:$AH$128,MATCH($C2137,FixtureCode!$B$4:$B$128,0),MATCH("G"&amp;D2137&amp;"-T1",FixtureCode!$B$4:$AH$4,0)))))</f>
        <v>-</v>
      </c>
      <c r="F2137" s="13" t="str">
        <f>IF(C2137="-","-",IF(D2137=maxgameno+2,"blank row 2",IF(D2137=maxgameno+1,"blank row 1",INDEX(FixtureCode!$B$4:$AH$128,MATCH($C2137,FixtureCode!$B$4:$B$128,0),MATCH("G"&amp;D2137&amp;"-T2",FixtureCode!$B$4:$AH$4,0)))))</f>
        <v>-</v>
      </c>
      <c r="G2137" s="12" t="str">
        <f>IF(C2137="-","-",IF(AND(ISNUMBER(Fixture!G2141),ISNUMBER(Fixture!I2141),Fixture!F2141&lt;&gt;"BYE",Fixture!J2141&lt;&gt;"BYE"),"Yes","-"))</f>
        <v>-</v>
      </c>
      <c r="H2137" s="9" t="str">
        <f>IF(G2137="-","-",IF(Fixture!G2141&gt;Fixture!I2141,Settings!$G$7,IF(Fixture!G2141=Fixture!I2141,Settings!$G$8,IF(Fixture!G2141&lt;Fixture!I2141,Settings!$G$9,"-"))))</f>
        <v>-</v>
      </c>
      <c r="I2137" s="13" t="str">
        <f>IF(G2137="-","-",IF(Fixture!I2141&gt;Fixture!G2141,Settings!$G$7,IF(Fixture!I2141=Fixture!G2141,Settings!$G$8,IF(Fixture!I2141&lt;Fixture!G2141,Settings!$G$9,"-"))))</f>
        <v>-</v>
      </c>
    </row>
    <row r="2138" spans="3:9" x14ac:dyDescent="0.25">
      <c r="C2138" s="12" t="str">
        <f t="shared" si="68"/>
        <v>-</v>
      </c>
      <c r="D2138" s="9" t="str">
        <f t="shared" si="69"/>
        <v>-</v>
      </c>
      <c r="E2138" s="9" t="str">
        <f>IF(C2138="-","-",IF(D2138=maxgameno+2,"blank row 2",IF(D2138=maxgameno+1,"blank row 1",INDEX(FixtureCode!$B$4:$AH$128,MATCH($C2138,FixtureCode!$B$4:$B$128,0),MATCH("G"&amp;D2138&amp;"-T1",FixtureCode!$B$4:$AH$4,0)))))</f>
        <v>-</v>
      </c>
      <c r="F2138" s="13" t="str">
        <f>IF(C2138="-","-",IF(D2138=maxgameno+2,"blank row 2",IF(D2138=maxgameno+1,"blank row 1",INDEX(FixtureCode!$B$4:$AH$128,MATCH($C2138,FixtureCode!$B$4:$B$128,0),MATCH("G"&amp;D2138&amp;"-T2",FixtureCode!$B$4:$AH$4,0)))))</f>
        <v>-</v>
      </c>
      <c r="G2138" s="12" t="str">
        <f>IF(C2138="-","-",IF(AND(ISNUMBER(Fixture!G2142),ISNUMBER(Fixture!I2142),Fixture!F2142&lt;&gt;"BYE",Fixture!J2142&lt;&gt;"BYE"),"Yes","-"))</f>
        <v>-</v>
      </c>
      <c r="H2138" s="9" t="str">
        <f>IF(G2138="-","-",IF(Fixture!G2142&gt;Fixture!I2142,Settings!$G$7,IF(Fixture!G2142=Fixture!I2142,Settings!$G$8,IF(Fixture!G2142&lt;Fixture!I2142,Settings!$G$9,"-"))))</f>
        <v>-</v>
      </c>
      <c r="I2138" s="13" t="str">
        <f>IF(G2138="-","-",IF(Fixture!I2142&gt;Fixture!G2142,Settings!$G$7,IF(Fixture!I2142=Fixture!G2142,Settings!$G$8,IF(Fixture!I2142&lt;Fixture!G2142,Settings!$G$9,"-"))))</f>
        <v>-</v>
      </c>
    </row>
    <row r="2139" spans="3:9" x14ac:dyDescent="0.25">
      <c r="C2139" s="12" t="str">
        <f t="shared" si="68"/>
        <v>-</v>
      </c>
      <c r="D2139" s="9" t="str">
        <f t="shared" si="69"/>
        <v>-</v>
      </c>
      <c r="E2139" s="9" t="str">
        <f>IF(C2139="-","-",IF(D2139=maxgameno+2,"blank row 2",IF(D2139=maxgameno+1,"blank row 1",INDEX(FixtureCode!$B$4:$AH$128,MATCH($C2139,FixtureCode!$B$4:$B$128,0),MATCH("G"&amp;D2139&amp;"-T1",FixtureCode!$B$4:$AH$4,0)))))</f>
        <v>-</v>
      </c>
      <c r="F2139" s="13" t="str">
        <f>IF(C2139="-","-",IF(D2139=maxgameno+2,"blank row 2",IF(D2139=maxgameno+1,"blank row 1",INDEX(FixtureCode!$B$4:$AH$128,MATCH($C2139,FixtureCode!$B$4:$B$128,0),MATCH("G"&amp;D2139&amp;"-T2",FixtureCode!$B$4:$AH$4,0)))))</f>
        <v>-</v>
      </c>
      <c r="G2139" s="12" t="str">
        <f>IF(C2139="-","-",IF(AND(ISNUMBER(Fixture!G2143),ISNUMBER(Fixture!I2143),Fixture!F2143&lt;&gt;"BYE",Fixture!J2143&lt;&gt;"BYE"),"Yes","-"))</f>
        <v>-</v>
      </c>
      <c r="H2139" s="9" t="str">
        <f>IF(G2139="-","-",IF(Fixture!G2143&gt;Fixture!I2143,Settings!$G$7,IF(Fixture!G2143=Fixture!I2143,Settings!$G$8,IF(Fixture!G2143&lt;Fixture!I2143,Settings!$G$9,"-"))))</f>
        <v>-</v>
      </c>
      <c r="I2139" s="13" t="str">
        <f>IF(G2139="-","-",IF(Fixture!I2143&gt;Fixture!G2143,Settings!$G$7,IF(Fixture!I2143=Fixture!G2143,Settings!$G$8,IF(Fixture!I2143&lt;Fixture!G2143,Settings!$G$9,"-"))))</f>
        <v>-</v>
      </c>
    </row>
    <row r="2140" spans="3:9" x14ac:dyDescent="0.25">
      <c r="C2140" s="12" t="str">
        <f t="shared" si="68"/>
        <v>-</v>
      </c>
      <c r="D2140" s="9" t="str">
        <f t="shared" si="69"/>
        <v>-</v>
      </c>
      <c r="E2140" s="9" t="str">
        <f>IF(C2140="-","-",IF(D2140=maxgameno+2,"blank row 2",IF(D2140=maxgameno+1,"blank row 1",INDEX(FixtureCode!$B$4:$AH$128,MATCH($C2140,FixtureCode!$B$4:$B$128,0),MATCH("G"&amp;D2140&amp;"-T1",FixtureCode!$B$4:$AH$4,0)))))</f>
        <v>-</v>
      </c>
      <c r="F2140" s="13" t="str">
        <f>IF(C2140="-","-",IF(D2140=maxgameno+2,"blank row 2",IF(D2140=maxgameno+1,"blank row 1",INDEX(FixtureCode!$B$4:$AH$128,MATCH($C2140,FixtureCode!$B$4:$B$128,0),MATCH("G"&amp;D2140&amp;"-T2",FixtureCode!$B$4:$AH$4,0)))))</f>
        <v>-</v>
      </c>
      <c r="G2140" s="12" t="str">
        <f>IF(C2140="-","-",IF(AND(ISNUMBER(Fixture!G2144),ISNUMBER(Fixture!I2144),Fixture!F2144&lt;&gt;"BYE",Fixture!J2144&lt;&gt;"BYE"),"Yes","-"))</f>
        <v>-</v>
      </c>
      <c r="H2140" s="9" t="str">
        <f>IF(G2140="-","-",IF(Fixture!G2144&gt;Fixture!I2144,Settings!$G$7,IF(Fixture!G2144=Fixture!I2144,Settings!$G$8,IF(Fixture!G2144&lt;Fixture!I2144,Settings!$G$9,"-"))))</f>
        <v>-</v>
      </c>
      <c r="I2140" s="13" t="str">
        <f>IF(G2140="-","-",IF(Fixture!I2144&gt;Fixture!G2144,Settings!$G$7,IF(Fixture!I2144=Fixture!G2144,Settings!$G$8,IF(Fixture!I2144&lt;Fixture!G2144,Settings!$G$9,"-"))))</f>
        <v>-</v>
      </c>
    </row>
    <row r="2141" spans="3:9" x14ac:dyDescent="0.25">
      <c r="C2141" s="12" t="str">
        <f t="shared" si="68"/>
        <v>-</v>
      </c>
      <c r="D2141" s="9" t="str">
        <f t="shared" si="69"/>
        <v>-</v>
      </c>
      <c r="E2141" s="9" t="str">
        <f>IF(C2141="-","-",IF(D2141=maxgameno+2,"blank row 2",IF(D2141=maxgameno+1,"blank row 1",INDEX(FixtureCode!$B$4:$AH$128,MATCH($C2141,FixtureCode!$B$4:$B$128,0),MATCH("G"&amp;D2141&amp;"-T1",FixtureCode!$B$4:$AH$4,0)))))</f>
        <v>-</v>
      </c>
      <c r="F2141" s="13" t="str">
        <f>IF(C2141="-","-",IF(D2141=maxgameno+2,"blank row 2",IF(D2141=maxgameno+1,"blank row 1",INDEX(FixtureCode!$B$4:$AH$128,MATCH($C2141,FixtureCode!$B$4:$B$128,0),MATCH("G"&amp;D2141&amp;"-T2",FixtureCode!$B$4:$AH$4,0)))))</f>
        <v>-</v>
      </c>
      <c r="G2141" s="12" t="str">
        <f>IF(C2141="-","-",IF(AND(ISNUMBER(Fixture!G2145),ISNUMBER(Fixture!I2145),Fixture!F2145&lt;&gt;"BYE",Fixture!J2145&lt;&gt;"BYE"),"Yes","-"))</f>
        <v>-</v>
      </c>
      <c r="H2141" s="9" t="str">
        <f>IF(G2141="-","-",IF(Fixture!G2145&gt;Fixture!I2145,Settings!$G$7,IF(Fixture!G2145=Fixture!I2145,Settings!$G$8,IF(Fixture!G2145&lt;Fixture!I2145,Settings!$G$9,"-"))))</f>
        <v>-</v>
      </c>
      <c r="I2141" s="13" t="str">
        <f>IF(G2141="-","-",IF(Fixture!I2145&gt;Fixture!G2145,Settings!$G$7,IF(Fixture!I2145=Fixture!G2145,Settings!$G$8,IF(Fixture!I2145&lt;Fixture!G2145,Settings!$G$9,"-"))))</f>
        <v>-</v>
      </c>
    </row>
    <row r="2142" spans="3:9" x14ac:dyDescent="0.25">
      <c r="C2142" s="12" t="str">
        <f t="shared" si="68"/>
        <v>-</v>
      </c>
      <c r="D2142" s="9" t="str">
        <f t="shared" si="69"/>
        <v>-</v>
      </c>
      <c r="E2142" s="9" t="str">
        <f>IF(C2142="-","-",IF(D2142=maxgameno+2,"blank row 2",IF(D2142=maxgameno+1,"blank row 1",INDEX(FixtureCode!$B$4:$AH$128,MATCH($C2142,FixtureCode!$B$4:$B$128,0),MATCH("G"&amp;D2142&amp;"-T1",FixtureCode!$B$4:$AH$4,0)))))</f>
        <v>-</v>
      </c>
      <c r="F2142" s="13" t="str">
        <f>IF(C2142="-","-",IF(D2142=maxgameno+2,"blank row 2",IF(D2142=maxgameno+1,"blank row 1",INDEX(FixtureCode!$B$4:$AH$128,MATCH($C2142,FixtureCode!$B$4:$B$128,0),MATCH("G"&amp;D2142&amp;"-T2",FixtureCode!$B$4:$AH$4,0)))))</f>
        <v>-</v>
      </c>
      <c r="G2142" s="12" t="str">
        <f>IF(C2142="-","-",IF(AND(ISNUMBER(Fixture!G2146),ISNUMBER(Fixture!I2146),Fixture!F2146&lt;&gt;"BYE",Fixture!J2146&lt;&gt;"BYE"),"Yes","-"))</f>
        <v>-</v>
      </c>
      <c r="H2142" s="9" t="str">
        <f>IF(G2142="-","-",IF(Fixture!G2146&gt;Fixture!I2146,Settings!$G$7,IF(Fixture!G2146=Fixture!I2146,Settings!$G$8,IF(Fixture!G2146&lt;Fixture!I2146,Settings!$G$9,"-"))))</f>
        <v>-</v>
      </c>
      <c r="I2142" s="13" t="str">
        <f>IF(G2142="-","-",IF(Fixture!I2146&gt;Fixture!G2146,Settings!$G$7,IF(Fixture!I2146=Fixture!G2146,Settings!$G$8,IF(Fixture!I2146&lt;Fixture!G2146,Settings!$G$9,"-"))))</f>
        <v>-</v>
      </c>
    </row>
    <row r="2143" spans="3:9" x14ac:dyDescent="0.25">
      <c r="C2143" s="12" t="str">
        <f t="shared" si="68"/>
        <v>-</v>
      </c>
      <c r="D2143" s="9" t="str">
        <f t="shared" si="69"/>
        <v>-</v>
      </c>
      <c r="E2143" s="9" t="str">
        <f>IF(C2143="-","-",IF(D2143=maxgameno+2,"blank row 2",IF(D2143=maxgameno+1,"blank row 1",INDEX(FixtureCode!$B$4:$AH$128,MATCH($C2143,FixtureCode!$B$4:$B$128,0),MATCH("G"&amp;D2143&amp;"-T1",FixtureCode!$B$4:$AH$4,0)))))</f>
        <v>-</v>
      </c>
      <c r="F2143" s="13" t="str">
        <f>IF(C2143="-","-",IF(D2143=maxgameno+2,"blank row 2",IF(D2143=maxgameno+1,"blank row 1",INDEX(FixtureCode!$B$4:$AH$128,MATCH($C2143,FixtureCode!$B$4:$B$128,0),MATCH("G"&amp;D2143&amp;"-T2",FixtureCode!$B$4:$AH$4,0)))))</f>
        <v>-</v>
      </c>
      <c r="G2143" s="12" t="str">
        <f>IF(C2143="-","-",IF(AND(ISNUMBER(Fixture!G2147),ISNUMBER(Fixture!I2147),Fixture!F2147&lt;&gt;"BYE",Fixture!J2147&lt;&gt;"BYE"),"Yes","-"))</f>
        <v>-</v>
      </c>
      <c r="H2143" s="9" t="str">
        <f>IF(G2143="-","-",IF(Fixture!G2147&gt;Fixture!I2147,Settings!$G$7,IF(Fixture!G2147=Fixture!I2147,Settings!$G$8,IF(Fixture!G2147&lt;Fixture!I2147,Settings!$G$9,"-"))))</f>
        <v>-</v>
      </c>
      <c r="I2143" s="13" t="str">
        <f>IF(G2143="-","-",IF(Fixture!I2147&gt;Fixture!G2147,Settings!$G$7,IF(Fixture!I2147=Fixture!G2147,Settings!$G$8,IF(Fixture!I2147&lt;Fixture!G2147,Settings!$G$9,"-"))))</f>
        <v>-</v>
      </c>
    </row>
    <row r="2144" spans="3:9" x14ac:dyDescent="0.25">
      <c r="C2144" s="12" t="str">
        <f t="shared" si="68"/>
        <v>-</v>
      </c>
      <c r="D2144" s="9" t="str">
        <f t="shared" si="69"/>
        <v>-</v>
      </c>
      <c r="E2144" s="9" t="str">
        <f>IF(C2144="-","-",IF(D2144=maxgameno+2,"blank row 2",IF(D2144=maxgameno+1,"blank row 1",INDEX(FixtureCode!$B$4:$AH$128,MATCH($C2144,FixtureCode!$B$4:$B$128,0),MATCH("G"&amp;D2144&amp;"-T1",FixtureCode!$B$4:$AH$4,0)))))</f>
        <v>-</v>
      </c>
      <c r="F2144" s="13" t="str">
        <f>IF(C2144="-","-",IF(D2144=maxgameno+2,"blank row 2",IF(D2144=maxgameno+1,"blank row 1",INDEX(FixtureCode!$B$4:$AH$128,MATCH($C2144,FixtureCode!$B$4:$B$128,0),MATCH("G"&amp;D2144&amp;"-T2",FixtureCode!$B$4:$AH$4,0)))))</f>
        <v>-</v>
      </c>
      <c r="G2144" s="12" t="str">
        <f>IF(C2144="-","-",IF(AND(ISNUMBER(Fixture!G2148),ISNUMBER(Fixture!I2148),Fixture!F2148&lt;&gt;"BYE",Fixture!J2148&lt;&gt;"BYE"),"Yes","-"))</f>
        <v>-</v>
      </c>
      <c r="H2144" s="9" t="str">
        <f>IF(G2144="-","-",IF(Fixture!G2148&gt;Fixture!I2148,Settings!$G$7,IF(Fixture!G2148=Fixture!I2148,Settings!$G$8,IF(Fixture!G2148&lt;Fixture!I2148,Settings!$G$9,"-"))))</f>
        <v>-</v>
      </c>
      <c r="I2144" s="13" t="str">
        <f>IF(G2144="-","-",IF(Fixture!I2148&gt;Fixture!G2148,Settings!$G$7,IF(Fixture!I2148=Fixture!G2148,Settings!$G$8,IF(Fixture!I2148&lt;Fixture!G2148,Settings!$G$9,"-"))))</f>
        <v>-</v>
      </c>
    </row>
    <row r="2145" spans="3:9" x14ac:dyDescent="0.25">
      <c r="C2145" s="12" t="str">
        <f t="shared" si="68"/>
        <v>-</v>
      </c>
      <c r="D2145" s="9" t="str">
        <f t="shared" si="69"/>
        <v>-</v>
      </c>
      <c r="E2145" s="9" t="str">
        <f>IF(C2145="-","-",IF(D2145=maxgameno+2,"blank row 2",IF(D2145=maxgameno+1,"blank row 1",INDEX(FixtureCode!$B$4:$AH$128,MATCH($C2145,FixtureCode!$B$4:$B$128,0),MATCH("G"&amp;D2145&amp;"-T1",FixtureCode!$B$4:$AH$4,0)))))</f>
        <v>-</v>
      </c>
      <c r="F2145" s="13" t="str">
        <f>IF(C2145="-","-",IF(D2145=maxgameno+2,"blank row 2",IF(D2145=maxgameno+1,"blank row 1",INDEX(FixtureCode!$B$4:$AH$128,MATCH($C2145,FixtureCode!$B$4:$B$128,0),MATCH("G"&amp;D2145&amp;"-T2",FixtureCode!$B$4:$AH$4,0)))))</f>
        <v>-</v>
      </c>
      <c r="G2145" s="12" t="str">
        <f>IF(C2145="-","-",IF(AND(ISNUMBER(Fixture!G2149),ISNUMBER(Fixture!I2149),Fixture!F2149&lt;&gt;"BYE",Fixture!J2149&lt;&gt;"BYE"),"Yes","-"))</f>
        <v>-</v>
      </c>
      <c r="H2145" s="9" t="str">
        <f>IF(G2145="-","-",IF(Fixture!G2149&gt;Fixture!I2149,Settings!$G$7,IF(Fixture!G2149=Fixture!I2149,Settings!$G$8,IF(Fixture!G2149&lt;Fixture!I2149,Settings!$G$9,"-"))))</f>
        <v>-</v>
      </c>
      <c r="I2145" s="13" t="str">
        <f>IF(G2145="-","-",IF(Fixture!I2149&gt;Fixture!G2149,Settings!$G$7,IF(Fixture!I2149=Fixture!G2149,Settings!$G$8,IF(Fixture!I2149&lt;Fixture!G2149,Settings!$G$9,"-"))))</f>
        <v>-</v>
      </c>
    </row>
    <row r="2146" spans="3:9" x14ac:dyDescent="0.25">
      <c r="C2146" s="12" t="str">
        <f t="shared" si="68"/>
        <v>-</v>
      </c>
      <c r="D2146" s="9" t="str">
        <f t="shared" si="69"/>
        <v>-</v>
      </c>
      <c r="E2146" s="9" t="str">
        <f>IF(C2146="-","-",IF(D2146=maxgameno+2,"blank row 2",IF(D2146=maxgameno+1,"blank row 1",INDEX(FixtureCode!$B$4:$AH$128,MATCH($C2146,FixtureCode!$B$4:$B$128,0),MATCH("G"&amp;D2146&amp;"-T1",FixtureCode!$B$4:$AH$4,0)))))</f>
        <v>-</v>
      </c>
      <c r="F2146" s="13" t="str">
        <f>IF(C2146="-","-",IF(D2146=maxgameno+2,"blank row 2",IF(D2146=maxgameno+1,"blank row 1",INDEX(FixtureCode!$B$4:$AH$128,MATCH($C2146,FixtureCode!$B$4:$B$128,0),MATCH("G"&amp;D2146&amp;"-T2",FixtureCode!$B$4:$AH$4,0)))))</f>
        <v>-</v>
      </c>
      <c r="G2146" s="12" t="str">
        <f>IF(C2146="-","-",IF(AND(ISNUMBER(Fixture!G2150),ISNUMBER(Fixture!I2150),Fixture!F2150&lt;&gt;"BYE",Fixture!J2150&lt;&gt;"BYE"),"Yes","-"))</f>
        <v>-</v>
      </c>
      <c r="H2146" s="9" t="str">
        <f>IF(G2146="-","-",IF(Fixture!G2150&gt;Fixture!I2150,Settings!$G$7,IF(Fixture!G2150=Fixture!I2150,Settings!$G$8,IF(Fixture!G2150&lt;Fixture!I2150,Settings!$G$9,"-"))))</f>
        <v>-</v>
      </c>
      <c r="I2146" s="13" t="str">
        <f>IF(G2146="-","-",IF(Fixture!I2150&gt;Fixture!G2150,Settings!$G$7,IF(Fixture!I2150=Fixture!G2150,Settings!$G$8,IF(Fixture!I2150&lt;Fixture!G2150,Settings!$G$9,"-"))))</f>
        <v>-</v>
      </c>
    </row>
    <row r="2147" spans="3:9" x14ac:dyDescent="0.25">
      <c r="C2147" s="12" t="str">
        <f t="shared" si="68"/>
        <v>-</v>
      </c>
      <c r="D2147" s="9" t="str">
        <f t="shared" si="69"/>
        <v>-</v>
      </c>
      <c r="E2147" s="9" t="str">
        <f>IF(C2147="-","-",IF(D2147=maxgameno+2,"blank row 2",IF(D2147=maxgameno+1,"blank row 1",INDEX(FixtureCode!$B$4:$AH$128,MATCH($C2147,FixtureCode!$B$4:$B$128,0),MATCH("G"&amp;D2147&amp;"-T1",FixtureCode!$B$4:$AH$4,0)))))</f>
        <v>-</v>
      </c>
      <c r="F2147" s="13" t="str">
        <f>IF(C2147="-","-",IF(D2147=maxgameno+2,"blank row 2",IF(D2147=maxgameno+1,"blank row 1",INDEX(FixtureCode!$B$4:$AH$128,MATCH($C2147,FixtureCode!$B$4:$B$128,0),MATCH("G"&amp;D2147&amp;"-T2",FixtureCode!$B$4:$AH$4,0)))))</f>
        <v>-</v>
      </c>
      <c r="G2147" s="12" t="str">
        <f>IF(C2147="-","-",IF(AND(ISNUMBER(Fixture!G2151),ISNUMBER(Fixture!I2151),Fixture!F2151&lt;&gt;"BYE",Fixture!J2151&lt;&gt;"BYE"),"Yes","-"))</f>
        <v>-</v>
      </c>
      <c r="H2147" s="9" t="str">
        <f>IF(G2147="-","-",IF(Fixture!G2151&gt;Fixture!I2151,Settings!$G$7,IF(Fixture!G2151=Fixture!I2151,Settings!$G$8,IF(Fixture!G2151&lt;Fixture!I2151,Settings!$G$9,"-"))))</f>
        <v>-</v>
      </c>
      <c r="I2147" s="13" t="str">
        <f>IF(G2147="-","-",IF(Fixture!I2151&gt;Fixture!G2151,Settings!$G$7,IF(Fixture!I2151=Fixture!G2151,Settings!$G$8,IF(Fixture!I2151&lt;Fixture!G2151,Settings!$G$9,"-"))))</f>
        <v>-</v>
      </c>
    </row>
    <row r="2148" spans="3:9" x14ac:dyDescent="0.25">
      <c r="C2148" s="12" t="str">
        <f t="shared" si="68"/>
        <v>-</v>
      </c>
      <c r="D2148" s="9" t="str">
        <f t="shared" si="69"/>
        <v>-</v>
      </c>
      <c r="E2148" s="9" t="str">
        <f>IF(C2148="-","-",IF(D2148=maxgameno+2,"blank row 2",IF(D2148=maxgameno+1,"blank row 1",INDEX(FixtureCode!$B$4:$AH$128,MATCH($C2148,FixtureCode!$B$4:$B$128,0),MATCH("G"&amp;D2148&amp;"-T1",FixtureCode!$B$4:$AH$4,0)))))</f>
        <v>-</v>
      </c>
      <c r="F2148" s="13" t="str">
        <f>IF(C2148="-","-",IF(D2148=maxgameno+2,"blank row 2",IF(D2148=maxgameno+1,"blank row 1",INDEX(FixtureCode!$B$4:$AH$128,MATCH($C2148,FixtureCode!$B$4:$B$128,0),MATCH("G"&amp;D2148&amp;"-T2",FixtureCode!$B$4:$AH$4,0)))))</f>
        <v>-</v>
      </c>
      <c r="G2148" s="12" t="str">
        <f>IF(C2148="-","-",IF(AND(ISNUMBER(Fixture!G2152),ISNUMBER(Fixture!I2152),Fixture!F2152&lt;&gt;"BYE",Fixture!J2152&lt;&gt;"BYE"),"Yes","-"))</f>
        <v>-</v>
      </c>
      <c r="H2148" s="9" t="str">
        <f>IF(G2148="-","-",IF(Fixture!G2152&gt;Fixture!I2152,Settings!$G$7,IF(Fixture!G2152=Fixture!I2152,Settings!$G$8,IF(Fixture!G2152&lt;Fixture!I2152,Settings!$G$9,"-"))))</f>
        <v>-</v>
      </c>
      <c r="I2148" s="13" t="str">
        <f>IF(G2148="-","-",IF(Fixture!I2152&gt;Fixture!G2152,Settings!$G$7,IF(Fixture!I2152=Fixture!G2152,Settings!$G$8,IF(Fixture!I2152&lt;Fixture!G2152,Settings!$G$9,"-"))))</f>
        <v>-</v>
      </c>
    </row>
    <row r="2149" spans="3:9" x14ac:dyDescent="0.25">
      <c r="C2149" s="12" t="str">
        <f t="shared" si="68"/>
        <v>-</v>
      </c>
      <c r="D2149" s="9" t="str">
        <f t="shared" si="69"/>
        <v>-</v>
      </c>
      <c r="E2149" s="9" t="str">
        <f>IF(C2149="-","-",IF(D2149=maxgameno+2,"blank row 2",IF(D2149=maxgameno+1,"blank row 1",INDEX(FixtureCode!$B$4:$AH$128,MATCH($C2149,FixtureCode!$B$4:$B$128,0),MATCH("G"&amp;D2149&amp;"-T1",FixtureCode!$B$4:$AH$4,0)))))</f>
        <v>-</v>
      </c>
      <c r="F2149" s="13" t="str">
        <f>IF(C2149="-","-",IF(D2149=maxgameno+2,"blank row 2",IF(D2149=maxgameno+1,"blank row 1",INDEX(FixtureCode!$B$4:$AH$128,MATCH($C2149,FixtureCode!$B$4:$B$128,0),MATCH("G"&amp;D2149&amp;"-T2",FixtureCode!$B$4:$AH$4,0)))))</f>
        <v>-</v>
      </c>
      <c r="G2149" s="12" t="str">
        <f>IF(C2149="-","-",IF(AND(ISNUMBER(Fixture!G2153),ISNUMBER(Fixture!I2153),Fixture!F2153&lt;&gt;"BYE",Fixture!J2153&lt;&gt;"BYE"),"Yes","-"))</f>
        <v>-</v>
      </c>
      <c r="H2149" s="9" t="str">
        <f>IF(G2149="-","-",IF(Fixture!G2153&gt;Fixture!I2153,Settings!$G$7,IF(Fixture!G2153=Fixture!I2153,Settings!$G$8,IF(Fixture!G2153&lt;Fixture!I2153,Settings!$G$9,"-"))))</f>
        <v>-</v>
      </c>
      <c r="I2149" s="13" t="str">
        <f>IF(G2149="-","-",IF(Fixture!I2153&gt;Fixture!G2153,Settings!$G$7,IF(Fixture!I2153=Fixture!G2153,Settings!$G$8,IF(Fixture!I2153&lt;Fixture!G2153,Settings!$G$9,"-"))))</f>
        <v>-</v>
      </c>
    </row>
    <row r="2150" spans="3:9" x14ac:dyDescent="0.25">
      <c r="C2150" s="12" t="str">
        <f t="shared" si="68"/>
        <v>-</v>
      </c>
      <c r="D2150" s="9" t="str">
        <f t="shared" si="69"/>
        <v>-</v>
      </c>
      <c r="E2150" s="9" t="str">
        <f>IF(C2150="-","-",IF(D2150=maxgameno+2,"blank row 2",IF(D2150=maxgameno+1,"blank row 1",INDEX(FixtureCode!$B$4:$AH$128,MATCH($C2150,FixtureCode!$B$4:$B$128,0),MATCH("G"&amp;D2150&amp;"-T1",FixtureCode!$B$4:$AH$4,0)))))</f>
        <v>-</v>
      </c>
      <c r="F2150" s="13" t="str">
        <f>IF(C2150="-","-",IF(D2150=maxgameno+2,"blank row 2",IF(D2150=maxgameno+1,"blank row 1",INDEX(FixtureCode!$B$4:$AH$128,MATCH($C2150,FixtureCode!$B$4:$B$128,0),MATCH("G"&amp;D2150&amp;"-T2",FixtureCode!$B$4:$AH$4,0)))))</f>
        <v>-</v>
      </c>
      <c r="G2150" s="12" t="str">
        <f>IF(C2150="-","-",IF(AND(ISNUMBER(Fixture!G2154),ISNUMBER(Fixture!I2154),Fixture!F2154&lt;&gt;"BYE",Fixture!J2154&lt;&gt;"BYE"),"Yes","-"))</f>
        <v>-</v>
      </c>
      <c r="H2150" s="9" t="str">
        <f>IF(G2150="-","-",IF(Fixture!G2154&gt;Fixture!I2154,Settings!$G$7,IF(Fixture!G2154=Fixture!I2154,Settings!$G$8,IF(Fixture!G2154&lt;Fixture!I2154,Settings!$G$9,"-"))))</f>
        <v>-</v>
      </c>
      <c r="I2150" s="13" t="str">
        <f>IF(G2150="-","-",IF(Fixture!I2154&gt;Fixture!G2154,Settings!$G$7,IF(Fixture!I2154=Fixture!G2154,Settings!$G$8,IF(Fixture!I2154&lt;Fixture!G2154,Settings!$G$9,"-"))))</f>
        <v>-</v>
      </c>
    </row>
    <row r="2151" spans="3:9" x14ac:dyDescent="0.25">
      <c r="C2151" s="12" t="str">
        <f t="shared" si="68"/>
        <v>-</v>
      </c>
      <c r="D2151" s="9" t="str">
        <f t="shared" si="69"/>
        <v>-</v>
      </c>
      <c r="E2151" s="9" t="str">
        <f>IF(C2151="-","-",IF(D2151=maxgameno+2,"blank row 2",IF(D2151=maxgameno+1,"blank row 1",INDEX(FixtureCode!$B$4:$AH$128,MATCH($C2151,FixtureCode!$B$4:$B$128,0),MATCH("G"&amp;D2151&amp;"-T1",FixtureCode!$B$4:$AH$4,0)))))</f>
        <v>-</v>
      </c>
      <c r="F2151" s="13" t="str">
        <f>IF(C2151="-","-",IF(D2151=maxgameno+2,"blank row 2",IF(D2151=maxgameno+1,"blank row 1",INDEX(FixtureCode!$B$4:$AH$128,MATCH($C2151,FixtureCode!$B$4:$B$128,0),MATCH("G"&amp;D2151&amp;"-T2",FixtureCode!$B$4:$AH$4,0)))))</f>
        <v>-</v>
      </c>
      <c r="G2151" s="12" t="str">
        <f>IF(C2151="-","-",IF(AND(ISNUMBER(Fixture!G2155),ISNUMBER(Fixture!I2155),Fixture!F2155&lt;&gt;"BYE",Fixture!J2155&lt;&gt;"BYE"),"Yes","-"))</f>
        <v>-</v>
      </c>
      <c r="H2151" s="9" t="str">
        <f>IF(G2151="-","-",IF(Fixture!G2155&gt;Fixture!I2155,Settings!$G$7,IF(Fixture!G2155=Fixture!I2155,Settings!$G$8,IF(Fixture!G2155&lt;Fixture!I2155,Settings!$G$9,"-"))))</f>
        <v>-</v>
      </c>
      <c r="I2151" s="13" t="str">
        <f>IF(G2151="-","-",IF(Fixture!I2155&gt;Fixture!G2155,Settings!$G$7,IF(Fixture!I2155=Fixture!G2155,Settings!$G$8,IF(Fixture!I2155&lt;Fixture!G2155,Settings!$G$9,"-"))))</f>
        <v>-</v>
      </c>
    </row>
    <row r="2152" spans="3:9" x14ac:dyDescent="0.25">
      <c r="C2152" s="12" t="str">
        <f t="shared" si="68"/>
        <v>-</v>
      </c>
      <c r="D2152" s="9" t="str">
        <f t="shared" si="69"/>
        <v>-</v>
      </c>
      <c r="E2152" s="9" t="str">
        <f>IF(C2152="-","-",IF(D2152=maxgameno+2,"blank row 2",IF(D2152=maxgameno+1,"blank row 1",INDEX(FixtureCode!$B$4:$AH$128,MATCH($C2152,FixtureCode!$B$4:$B$128,0),MATCH("G"&amp;D2152&amp;"-T1",FixtureCode!$B$4:$AH$4,0)))))</f>
        <v>-</v>
      </c>
      <c r="F2152" s="13" t="str">
        <f>IF(C2152="-","-",IF(D2152=maxgameno+2,"blank row 2",IF(D2152=maxgameno+1,"blank row 1",INDEX(FixtureCode!$B$4:$AH$128,MATCH($C2152,FixtureCode!$B$4:$B$128,0),MATCH("G"&amp;D2152&amp;"-T2",FixtureCode!$B$4:$AH$4,0)))))</f>
        <v>-</v>
      </c>
      <c r="G2152" s="12" t="str">
        <f>IF(C2152="-","-",IF(AND(ISNUMBER(Fixture!G2156),ISNUMBER(Fixture!I2156),Fixture!F2156&lt;&gt;"BYE",Fixture!J2156&lt;&gt;"BYE"),"Yes","-"))</f>
        <v>-</v>
      </c>
      <c r="H2152" s="9" t="str">
        <f>IF(G2152="-","-",IF(Fixture!G2156&gt;Fixture!I2156,Settings!$G$7,IF(Fixture!G2156=Fixture!I2156,Settings!$G$8,IF(Fixture!G2156&lt;Fixture!I2156,Settings!$G$9,"-"))))</f>
        <v>-</v>
      </c>
      <c r="I2152" s="13" t="str">
        <f>IF(G2152="-","-",IF(Fixture!I2156&gt;Fixture!G2156,Settings!$G$7,IF(Fixture!I2156=Fixture!G2156,Settings!$G$8,IF(Fixture!I2156&lt;Fixture!G2156,Settings!$G$9,"-"))))</f>
        <v>-</v>
      </c>
    </row>
    <row r="2153" spans="3:9" x14ac:dyDescent="0.25">
      <c r="C2153" s="12" t="str">
        <f t="shared" si="68"/>
        <v>-</v>
      </c>
      <c r="D2153" s="9" t="str">
        <f t="shared" si="69"/>
        <v>-</v>
      </c>
      <c r="E2153" s="9" t="str">
        <f>IF(C2153="-","-",IF(D2153=maxgameno+2,"blank row 2",IF(D2153=maxgameno+1,"blank row 1",INDEX(FixtureCode!$B$4:$AH$128,MATCH($C2153,FixtureCode!$B$4:$B$128,0),MATCH("G"&amp;D2153&amp;"-T1",FixtureCode!$B$4:$AH$4,0)))))</f>
        <v>-</v>
      </c>
      <c r="F2153" s="13" t="str">
        <f>IF(C2153="-","-",IF(D2153=maxgameno+2,"blank row 2",IF(D2153=maxgameno+1,"blank row 1",INDEX(FixtureCode!$B$4:$AH$128,MATCH($C2153,FixtureCode!$B$4:$B$128,0),MATCH("G"&amp;D2153&amp;"-T2",FixtureCode!$B$4:$AH$4,0)))))</f>
        <v>-</v>
      </c>
      <c r="G2153" s="12" t="str">
        <f>IF(C2153="-","-",IF(AND(ISNUMBER(Fixture!G2157),ISNUMBER(Fixture!I2157),Fixture!F2157&lt;&gt;"BYE",Fixture!J2157&lt;&gt;"BYE"),"Yes","-"))</f>
        <v>-</v>
      </c>
      <c r="H2153" s="9" t="str">
        <f>IF(G2153="-","-",IF(Fixture!G2157&gt;Fixture!I2157,Settings!$G$7,IF(Fixture!G2157=Fixture!I2157,Settings!$G$8,IF(Fixture!G2157&lt;Fixture!I2157,Settings!$G$9,"-"))))</f>
        <v>-</v>
      </c>
      <c r="I2153" s="13" t="str">
        <f>IF(G2153="-","-",IF(Fixture!I2157&gt;Fixture!G2157,Settings!$G$7,IF(Fixture!I2157=Fixture!G2157,Settings!$G$8,IF(Fixture!I2157&lt;Fixture!G2157,Settings!$G$9,"-"))))</f>
        <v>-</v>
      </c>
    </row>
    <row r="2154" spans="3:9" x14ac:dyDescent="0.25">
      <c r="C2154" s="12" t="str">
        <f t="shared" si="68"/>
        <v>-</v>
      </c>
      <c r="D2154" s="9" t="str">
        <f t="shared" si="69"/>
        <v>-</v>
      </c>
      <c r="E2154" s="9" t="str">
        <f>IF(C2154="-","-",IF(D2154=maxgameno+2,"blank row 2",IF(D2154=maxgameno+1,"blank row 1",INDEX(FixtureCode!$B$4:$AH$128,MATCH($C2154,FixtureCode!$B$4:$B$128,0),MATCH("G"&amp;D2154&amp;"-T1",FixtureCode!$B$4:$AH$4,0)))))</f>
        <v>-</v>
      </c>
      <c r="F2154" s="13" t="str">
        <f>IF(C2154="-","-",IF(D2154=maxgameno+2,"blank row 2",IF(D2154=maxgameno+1,"blank row 1",INDEX(FixtureCode!$B$4:$AH$128,MATCH($C2154,FixtureCode!$B$4:$B$128,0),MATCH("G"&amp;D2154&amp;"-T2",FixtureCode!$B$4:$AH$4,0)))))</f>
        <v>-</v>
      </c>
      <c r="G2154" s="12" t="str">
        <f>IF(C2154="-","-",IF(AND(ISNUMBER(Fixture!G2158),ISNUMBER(Fixture!I2158),Fixture!F2158&lt;&gt;"BYE",Fixture!J2158&lt;&gt;"BYE"),"Yes","-"))</f>
        <v>-</v>
      </c>
      <c r="H2154" s="9" t="str">
        <f>IF(G2154="-","-",IF(Fixture!G2158&gt;Fixture!I2158,Settings!$G$7,IF(Fixture!G2158=Fixture!I2158,Settings!$G$8,IF(Fixture!G2158&lt;Fixture!I2158,Settings!$G$9,"-"))))</f>
        <v>-</v>
      </c>
      <c r="I2154" s="13" t="str">
        <f>IF(G2154="-","-",IF(Fixture!I2158&gt;Fixture!G2158,Settings!$G$7,IF(Fixture!I2158=Fixture!G2158,Settings!$G$8,IF(Fixture!I2158&lt;Fixture!G2158,Settings!$G$9,"-"))))</f>
        <v>-</v>
      </c>
    </row>
    <row r="2155" spans="3:9" x14ac:dyDescent="0.25">
      <c r="C2155" s="12" t="str">
        <f t="shared" si="68"/>
        <v>-</v>
      </c>
      <c r="D2155" s="9" t="str">
        <f t="shared" si="69"/>
        <v>-</v>
      </c>
      <c r="E2155" s="9" t="str">
        <f>IF(C2155="-","-",IF(D2155=maxgameno+2,"blank row 2",IF(D2155=maxgameno+1,"blank row 1",INDEX(FixtureCode!$B$4:$AH$128,MATCH($C2155,FixtureCode!$B$4:$B$128,0),MATCH("G"&amp;D2155&amp;"-T1",FixtureCode!$B$4:$AH$4,0)))))</f>
        <v>-</v>
      </c>
      <c r="F2155" s="13" t="str">
        <f>IF(C2155="-","-",IF(D2155=maxgameno+2,"blank row 2",IF(D2155=maxgameno+1,"blank row 1",INDEX(FixtureCode!$B$4:$AH$128,MATCH($C2155,FixtureCode!$B$4:$B$128,0),MATCH("G"&amp;D2155&amp;"-T2",FixtureCode!$B$4:$AH$4,0)))))</f>
        <v>-</v>
      </c>
      <c r="G2155" s="12" t="str">
        <f>IF(C2155="-","-",IF(AND(ISNUMBER(Fixture!G2159),ISNUMBER(Fixture!I2159),Fixture!F2159&lt;&gt;"BYE",Fixture!J2159&lt;&gt;"BYE"),"Yes","-"))</f>
        <v>-</v>
      </c>
      <c r="H2155" s="9" t="str">
        <f>IF(G2155="-","-",IF(Fixture!G2159&gt;Fixture!I2159,Settings!$G$7,IF(Fixture!G2159=Fixture!I2159,Settings!$G$8,IF(Fixture!G2159&lt;Fixture!I2159,Settings!$G$9,"-"))))</f>
        <v>-</v>
      </c>
      <c r="I2155" s="13" t="str">
        <f>IF(G2155="-","-",IF(Fixture!I2159&gt;Fixture!G2159,Settings!$G$7,IF(Fixture!I2159=Fixture!G2159,Settings!$G$8,IF(Fixture!I2159&lt;Fixture!G2159,Settings!$G$9,"-"))))</f>
        <v>-</v>
      </c>
    </row>
    <row r="2156" spans="3:9" x14ac:dyDescent="0.25">
      <c r="C2156" s="12" t="str">
        <f t="shared" si="68"/>
        <v>-</v>
      </c>
      <c r="D2156" s="9" t="str">
        <f t="shared" si="69"/>
        <v>-</v>
      </c>
      <c r="E2156" s="9" t="str">
        <f>IF(C2156="-","-",IF(D2156=maxgameno+2,"blank row 2",IF(D2156=maxgameno+1,"blank row 1",INDEX(FixtureCode!$B$4:$AH$128,MATCH($C2156,FixtureCode!$B$4:$B$128,0),MATCH("G"&amp;D2156&amp;"-T1",FixtureCode!$B$4:$AH$4,0)))))</f>
        <v>-</v>
      </c>
      <c r="F2156" s="13" t="str">
        <f>IF(C2156="-","-",IF(D2156=maxgameno+2,"blank row 2",IF(D2156=maxgameno+1,"blank row 1",INDEX(FixtureCode!$B$4:$AH$128,MATCH($C2156,FixtureCode!$B$4:$B$128,0),MATCH("G"&amp;D2156&amp;"-T2",FixtureCode!$B$4:$AH$4,0)))))</f>
        <v>-</v>
      </c>
      <c r="G2156" s="12" t="str">
        <f>IF(C2156="-","-",IF(AND(ISNUMBER(Fixture!G2160),ISNUMBER(Fixture!I2160),Fixture!F2160&lt;&gt;"BYE",Fixture!J2160&lt;&gt;"BYE"),"Yes","-"))</f>
        <v>-</v>
      </c>
      <c r="H2156" s="9" t="str">
        <f>IF(G2156="-","-",IF(Fixture!G2160&gt;Fixture!I2160,Settings!$G$7,IF(Fixture!G2160=Fixture!I2160,Settings!$G$8,IF(Fixture!G2160&lt;Fixture!I2160,Settings!$G$9,"-"))))</f>
        <v>-</v>
      </c>
      <c r="I2156" s="13" t="str">
        <f>IF(G2156="-","-",IF(Fixture!I2160&gt;Fixture!G2160,Settings!$G$7,IF(Fixture!I2160=Fixture!G2160,Settings!$G$8,IF(Fixture!I2160&lt;Fixture!G2160,Settings!$G$9,"-"))))</f>
        <v>-</v>
      </c>
    </row>
    <row r="2157" spans="3:9" x14ac:dyDescent="0.25">
      <c r="C2157" s="12" t="str">
        <f t="shared" si="68"/>
        <v>-</v>
      </c>
      <c r="D2157" s="9" t="str">
        <f t="shared" si="69"/>
        <v>-</v>
      </c>
      <c r="E2157" s="9" t="str">
        <f>IF(C2157="-","-",IF(D2157=maxgameno+2,"blank row 2",IF(D2157=maxgameno+1,"blank row 1",INDEX(FixtureCode!$B$4:$AH$128,MATCH($C2157,FixtureCode!$B$4:$B$128,0),MATCH("G"&amp;D2157&amp;"-T1",FixtureCode!$B$4:$AH$4,0)))))</f>
        <v>-</v>
      </c>
      <c r="F2157" s="13" t="str">
        <f>IF(C2157="-","-",IF(D2157=maxgameno+2,"blank row 2",IF(D2157=maxgameno+1,"blank row 1",INDEX(FixtureCode!$B$4:$AH$128,MATCH($C2157,FixtureCode!$B$4:$B$128,0),MATCH("G"&amp;D2157&amp;"-T2",FixtureCode!$B$4:$AH$4,0)))))</f>
        <v>-</v>
      </c>
      <c r="G2157" s="12" t="str">
        <f>IF(C2157="-","-",IF(AND(ISNUMBER(Fixture!G2161),ISNUMBER(Fixture!I2161),Fixture!F2161&lt;&gt;"BYE",Fixture!J2161&lt;&gt;"BYE"),"Yes","-"))</f>
        <v>-</v>
      </c>
      <c r="H2157" s="9" t="str">
        <f>IF(G2157="-","-",IF(Fixture!G2161&gt;Fixture!I2161,Settings!$G$7,IF(Fixture!G2161=Fixture!I2161,Settings!$G$8,IF(Fixture!G2161&lt;Fixture!I2161,Settings!$G$9,"-"))))</f>
        <v>-</v>
      </c>
      <c r="I2157" s="13" t="str">
        <f>IF(G2157="-","-",IF(Fixture!I2161&gt;Fixture!G2161,Settings!$G$7,IF(Fixture!I2161=Fixture!G2161,Settings!$G$8,IF(Fixture!I2161&lt;Fixture!G2161,Settings!$G$9,"-"))))</f>
        <v>-</v>
      </c>
    </row>
    <row r="2158" spans="3:9" x14ac:dyDescent="0.25">
      <c r="C2158" s="12" t="str">
        <f t="shared" si="68"/>
        <v>-</v>
      </c>
      <c r="D2158" s="9" t="str">
        <f t="shared" si="69"/>
        <v>-</v>
      </c>
      <c r="E2158" s="9" t="str">
        <f>IF(C2158="-","-",IF(D2158=maxgameno+2,"blank row 2",IF(D2158=maxgameno+1,"blank row 1",INDEX(FixtureCode!$B$4:$AH$128,MATCH($C2158,FixtureCode!$B$4:$B$128,0),MATCH("G"&amp;D2158&amp;"-T1",FixtureCode!$B$4:$AH$4,0)))))</f>
        <v>-</v>
      </c>
      <c r="F2158" s="13" t="str">
        <f>IF(C2158="-","-",IF(D2158=maxgameno+2,"blank row 2",IF(D2158=maxgameno+1,"blank row 1",INDEX(FixtureCode!$B$4:$AH$128,MATCH($C2158,FixtureCode!$B$4:$B$128,0),MATCH("G"&amp;D2158&amp;"-T2",FixtureCode!$B$4:$AH$4,0)))))</f>
        <v>-</v>
      </c>
      <c r="G2158" s="12" t="str">
        <f>IF(C2158="-","-",IF(AND(ISNUMBER(Fixture!G2162),ISNUMBER(Fixture!I2162),Fixture!F2162&lt;&gt;"BYE",Fixture!J2162&lt;&gt;"BYE"),"Yes","-"))</f>
        <v>-</v>
      </c>
      <c r="H2158" s="9" t="str">
        <f>IF(G2158="-","-",IF(Fixture!G2162&gt;Fixture!I2162,Settings!$G$7,IF(Fixture!G2162=Fixture!I2162,Settings!$G$8,IF(Fixture!G2162&lt;Fixture!I2162,Settings!$G$9,"-"))))</f>
        <v>-</v>
      </c>
      <c r="I2158" s="13" t="str">
        <f>IF(G2158="-","-",IF(Fixture!I2162&gt;Fixture!G2162,Settings!$G$7,IF(Fixture!I2162=Fixture!G2162,Settings!$G$8,IF(Fixture!I2162&lt;Fixture!G2162,Settings!$G$9,"-"))))</f>
        <v>-</v>
      </c>
    </row>
    <row r="2159" spans="3:9" x14ac:dyDescent="0.25">
      <c r="C2159" s="12" t="str">
        <f t="shared" si="68"/>
        <v>-</v>
      </c>
      <c r="D2159" s="9" t="str">
        <f t="shared" si="69"/>
        <v>-</v>
      </c>
      <c r="E2159" s="9" t="str">
        <f>IF(C2159="-","-",IF(D2159=maxgameno+2,"blank row 2",IF(D2159=maxgameno+1,"blank row 1",INDEX(FixtureCode!$B$4:$AH$128,MATCH($C2159,FixtureCode!$B$4:$B$128,0),MATCH("G"&amp;D2159&amp;"-T1",FixtureCode!$B$4:$AH$4,0)))))</f>
        <v>-</v>
      </c>
      <c r="F2159" s="13" t="str">
        <f>IF(C2159="-","-",IF(D2159=maxgameno+2,"blank row 2",IF(D2159=maxgameno+1,"blank row 1",INDEX(FixtureCode!$B$4:$AH$128,MATCH($C2159,FixtureCode!$B$4:$B$128,0),MATCH("G"&amp;D2159&amp;"-T2",FixtureCode!$B$4:$AH$4,0)))))</f>
        <v>-</v>
      </c>
      <c r="G2159" s="12" t="str">
        <f>IF(C2159="-","-",IF(AND(ISNUMBER(Fixture!G2163),ISNUMBER(Fixture!I2163),Fixture!F2163&lt;&gt;"BYE",Fixture!J2163&lt;&gt;"BYE"),"Yes","-"))</f>
        <v>-</v>
      </c>
      <c r="H2159" s="9" t="str">
        <f>IF(G2159="-","-",IF(Fixture!G2163&gt;Fixture!I2163,Settings!$G$7,IF(Fixture!G2163=Fixture!I2163,Settings!$G$8,IF(Fixture!G2163&lt;Fixture!I2163,Settings!$G$9,"-"))))</f>
        <v>-</v>
      </c>
      <c r="I2159" s="13" t="str">
        <f>IF(G2159="-","-",IF(Fixture!I2163&gt;Fixture!G2163,Settings!$G$7,IF(Fixture!I2163=Fixture!G2163,Settings!$G$8,IF(Fixture!I2163&lt;Fixture!G2163,Settings!$G$9,"-"))))</f>
        <v>-</v>
      </c>
    </row>
    <row r="2160" spans="3:9" x14ac:dyDescent="0.25">
      <c r="C2160" s="12" t="str">
        <f t="shared" si="68"/>
        <v>-</v>
      </c>
      <c r="D2160" s="9" t="str">
        <f t="shared" si="69"/>
        <v>-</v>
      </c>
      <c r="E2160" s="9" t="str">
        <f>IF(C2160="-","-",IF(D2160=maxgameno+2,"blank row 2",IF(D2160=maxgameno+1,"blank row 1",INDEX(FixtureCode!$B$4:$AH$128,MATCH($C2160,FixtureCode!$B$4:$B$128,0),MATCH("G"&amp;D2160&amp;"-T1",FixtureCode!$B$4:$AH$4,0)))))</f>
        <v>-</v>
      </c>
      <c r="F2160" s="13" t="str">
        <f>IF(C2160="-","-",IF(D2160=maxgameno+2,"blank row 2",IF(D2160=maxgameno+1,"blank row 1",INDEX(FixtureCode!$B$4:$AH$128,MATCH($C2160,FixtureCode!$B$4:$B$128,0),MATCH("G"&amp;D2160&amp;"-T2",FixtureCode!$B$4:$AH$4,0)))))</f>
        <v>-</v>
      </c>
      <c r="G2160" s="12" t="str">
        <f>IF(C2160="-","-",IF(AND(ISNUMBER(Fixture!G2164),ISNUMBER(Fixture!I2164),Fixture!F2164&lt;&gt;"BYE",Fixture!J2164&lt;&gt;"BYE"),"Yes","-"))</f>
        <v>-</v>
      </c>
      <c r="H2160" s="9" t="str">
        <f>IF(G2160="-","-",IF(Fixture!G2164&gt;Fixture!I2164,Settings!$G$7,IF(Fixture!G2164=Fixture!I2164,Settings!$G$8,IF(Fixture!G2164&lt;Fixture!I2164,Settings!$G$9,"-"))))</f>
        <v>-</v>
      </c>
      <c r="I2160" s="13" t="str">
        <f>IF(G2160="-","-",IF(Fixture!I2164&gt;Fixture!G2164,Settings!$G$7,IF(Fixture!I2164=Fixture!G2164,Settings!$G$8,IF(Fixture!I2164&lt;Fixture!G2164,Settings!$G$9,"-"))))</f>
        <v>-</v>
      </c>
    </row>
    <row r="2161" spans="3:9" x14ac:dyDescent="0.25">
      <c r="C2161" s="12" t="str">
        <f t="shared" si="68"/>
        <v>-</v>
      </c>
      <c r="D2161" s="9" t="str">
        <f t="shared" si="69"/>
        <v>-</v>
      </c>
      <c r="E2161" s="9" t="str">
        <f>IF(C2161="-","-",IF(D2161=maxgameno+2,"blank row 2",IF(D2161=maxgameno+1,"blank row 1",INDEX(FixtureCode!$B$4:$AH$128,MATCH($C2161,FixtureCode!$B$4:$B$128,0),MATCH("G"&amp;D2161&amp;"-T1",FixtureCode!$B$4:$AH$4,0)))))</f>
        <v>-</v>
      </c>
      <c r="F2161" s="13" t="str">
        <f>IF(C2161="-","-",IF(D2161=maxgameno+2,"blank row 2",IF(D2161=maxgameno+1,"blank row 1",INDEX(FixtureCode!$B$4:$AH$128,MATCH($C2161,FixtureCode!$B$4:$B$128,0),MATCH("G"&amp;D2161&amp;"-T2",FixtureCode!$B$4:$AH$4,0)))))</f>
        <v>-</v>
      </c>
      <c r="G2161" s="12" t="str">
        <f>IF(C2161="-","-",IF(AND(ISNUMBER(Fixture!G2165),ISNUMBER(Fixture!I2165),Fixture!F2165&lt;&gt;"BYE",Fixture!J2165&lt;&gt;"BYE"),"Yes","-"))</f>
        <v>-</v>
      </c>
      <c r="H2161" s="9" t="str">
        <f>IF(G2161="-","-",IF(Fixture!G2165&gt;Fixture!I2165,Settings!$G$7,IF(Fixture!G2165=Fixture!I2165,Settings!$G$8,IF(Fixture!G2165&lt;Fixture!I2165,Settings!$G$9,"-"))))</f>
        <v>-</v>
      </c>
      <c r="I2161" s="13" t="str">
        <f>IF(G2161="-","-",IF(Fixture!I2165&gt;Fixture!G2165,Settings!$G$7,IF(Fixture!I2165=Fixture!G2165,Settings!$G$8,IF(Fixture!I2165&lt;Fixture!G2165,Settings!$G$9,"-"))))</f>
        <v>-</v>
      </c>
    </row>
    <row r="2162" spans="3:9" x14ac:dyDescent="0.25">
      <c r="C2162" s="12" t="str">
        <f t="shared" si="68"/>
        <v>-</v>
      </c>
      <c r="D2162" s="9" t="str">
        <f t="shared" si="69"/>
        <v>-</v>
      </c>
      <c r="E2162" s="9" t="str">
        <f>IF(C2162="-","-",IF(D2162=maxgameno+2,"blank row 2",IF(D2162=maxgameno+1,"blank row 1",INDEX(FixtureCode!$B$4:$AH$128,MATCH($C2162,FixtureCode!$B$4:$B$128,0),MATCH("G"&amp;D2162&amp;"-T1",FixtureCode!$B$4:$AH$4,0)))))</f>
        <v>-</v>
      </c>
      <c r="F2162" s="13" t="str">
        <f>IF(C2162="-","-",IF(D2162=maxgameno+2,"blank row 2",IF(D2162=maxgameno+1,"blank row 1",INDEX(FixtureCode!$B$4:$AH$128,MATCH($C2162,FixtureCode!$B$4:$B$128,0),MATCH("G"&amp;D2162&amp;"-T2",FixtureCode!$B$4:$AH$4,0)))))</f>
        <v>-</v>
      </c>
      <c r="G2162" s="12" t="str">
        <f>IF(C2162="-","-",IF(AND(ISNUMBER(Fixture!G2166),ISNUMBER(Fixture!I2166),Fixture!F2166&lt;&gt;"BYE",Fixture!J2166&lt;&gt;"BYE"),"Yes","-"))</f>
        <v>-</v>
      </c>
      <c r="H2162" s="9" t="str">
        <f>IF(G2162="-","-",IF(Fixture!G2166&gt;Fixture!I2166,Settings!$G$7,IF(Fixture!G2166=Fixture!I2166,Settings!$G$8,IF(Fixture!G2166&lt;Fixture!I2166,Settings!$G$9,"-"))))</f>
        <v>-</v>
      </c>
      <c r="I2162" s="13" t="str">
        <f>IF(G2162="-","-",IF(Fixture!I2166&gt;Fixture!G2166,Settings!$G$7,IF(Fixture!I2166=Fixture!G2166,Settings!$G$8,IF(Fixture!I2166&lt;Fixture!G2166,Settings!$G$9,"-"))))</f>
        <v>-</v>
      </c>
    </row>
    <row r="2163" spans="3:9" x14ac:dyDescent="0.25">
      <c r="C2163" s="12" t="str">
        <f t="shared" si="68"/>
        <v>-</v>
      </c>
      <c r="D2163" s="9" t="str">
        <f t="shared" si="69"/>
        <v>-</v>
      </c>
      <c r="E2163" s="9" t="str">
        <f>IF(C2163="-","-",IF(D2163=maxgameno+2,"blank row 2",IF(D2163=maxgameno+1,"blank row 1",INDEX(FixtureCode!$B$4:$AH$128,MATCH($C2163,FixtureCode!$B$4:$B$128,0),MATCH("G"&amp;D2163&amp;"-T1",FixtureCode!$B$4:$AH$4,0)))))</f>
        <v>-</v>
      </c>
      <c r="F2163" s="13" t="str">
        <f>IF(C2163="-","-",IF(D2163=maxgameno+2,"blank row 2",IF(D2163=maxgameno+1,"blank row 1",INDEX(FixtureCode!$B$4:$AH$128,MATCH($C2163,FixtureCode!$B$4:$B$128,0),MATCH("G"&amp;D2163&amp;"-T2",FixtureCode!$B$4:$AH$4,0)))))</f>
        <v>-</v>
      </c>
      <c r="G2163" s="12" t="str">
        <f>IF(C2163="-","-",IF(AND(ISNUMBER(Fixture!G2167),ISNUMBER(Fixture!I2167),Fixture!F2167&lt;&gt;"BYE",Fixture!J2167&lt;&gt;"BYE"),"Yes","-"))</f>
        <v>-</v>
      </c>
      <c r="H2163" s="9" t="str">
        <f>IF(G2163="-","-",IF(Fixture!G2167&gt;Fixture!I2167,Settings!$G$7,IF(Fixture!G2167=Fixture!I2167,Settings!$G$8,IF(Fixture!G2167&lt;Fixture!I2167,Settings!$G$9,"-"))))</f>
        <v>-</v>
      </c>
      <c r="I2163" s="13" t="str">
        <f>IF(G2163="-","-",IF(Fixture!I2167&gt;Fixture!G2167,Settings!$G$7,IF(Fixture!I2167=Fixture!G2167,Settings!$G$8,IF(Fixture!I2167&lt;Fixture!G2167,Settings!$G$9,"-"))))</f>
        <v>-</v>
      </c>
    </row>
    <row r="2164" spans="3:9" x14ac:dyDescent="0.25">
      <c r="C2164" s="12" t="str">
        <f t="shared" si="68"/>
        <v>-</v>
      </c>
      <c r="D2164" s="9" t="str">
        <f t="shared" si="69"/>
        <v>-</v>
      </c>
      <c r="E2164" s="9" t="str">
        <f>IF(C2164="-","-",IF(D2164=maxgameno+2,"blank row 2",IF(D2164=maxgameno+1,"blank row 1",INDEX(FixtureCode!$B$4:$AH$128,MATCH($C2164,FixtureCode!$B$4:$B$128,0),MATCH("G"&amp;D2164&amp;"-T1",FixtureCode!$B$4:$AH$4,0)))))</f>
        <v>-</v>
      </c>
      <c r="F2164" s="13" t="str">
        <f>IF(C2164="-","-",IF(D2164=maxgameno+2,"blank row 2",IF(D2164=maxgameno+1,"blank row 1",INDEX(FixtureCode!$B$4:$AH$128,MATCH($C2164,FixtureCode!$B$4:$B$128,0),MATCH("G"&amp;D2164&amp;"-T2",FixtureCode!$B$4:$AH$4,0)))))</f>
        <v>-</v>
      </c>
      <c r="G2164" s="12" t="str">
        <f>IF(C2164="-","-",IF(AND(ISNUMBER(Fixture!G2168),ISNUMBER(Fixture!I2168),Fixture!F2168&lt;&gt;"BYE",Fixture!J2168&lt;&gt;"BYE"),"Yes","-"))</f>
        <v>-</v>
      </c>
      <c r="H2164" s="9" t="str">
        <f>IF(G2164="-","-",IF(Fixture!G2168&gt;Fixture!I2168,Settings!$G$7,IF(Fixture!G2168=Fixture!I2168,Settings!$G$8,IF(Fixture!G2168&lt;Fixture!I2168,Settings!$G$9,"-"))))</f>
        <v>-</v>
      </c>
      <c r="I2164" s="13" t="str">
        <f>IF(G2164="-","-",IF(Fixture!I2168&gt;Fixture!G2168,Settings!$G$7,IF(Fixture!I2168=Fixture!G2168,Settings!$G$8,IF(Fixture!I2168&lt;Fixture!G2168,Settings!$G$9,"-"))))</f>
        <v>-</v>
      </c>
    </row>
    <row r="2165" spans="3:9" x14ac:dyDescent="0.25">
      <c r="C2165" s="12" t="str">
        <f t="shared" si="68"/>
        <v>-</v>
      </c>
      <c r="D2165" s="9" t="str">
        <f t="shared" si="69"/>
        <v>-</v>
      </c>
      <c r="E2165" s="9" t="str">
        <f>IF(C2165="-","-",IF(D2165=maxgameno+2,"blank row 2",IF(D2165=maxgameno+1,"blank row 1",INDEX(FixtureCode!$B$4:$AH$128,MATCH($C2165,FixtureCode!$B$4:$B$128,0),MATCH("G"&amp;D2165&amp;"-T1",FixtureCode!$B$4:$AH$4,0)))))</f>
        <v>-</v>
      </c>
      <c r="F2165" s="13" t="str">
        <f>IF(C2165="-","-",IF(D2165=maxgameno+2,"blank row 2",IF(D2165=maxgameno+1,"blank row 1",INDEX(FixtureCode!$B$4:$AH$128,MATCH($C2165,FixtureCode!$B$4:$B$128,0),MATCH("G"&amp;D2165&amp;"-T2",FixtureCode!$B$4:$AH$4,0)))))</f>
        <v>-</v>
      </c>
      <c r="G2165" s="12" t="str">
        <f>IF(C2165="-","-",IF(AND(ISNUMBER(Fixture!G2169),ISNUMBER(Fixture!I2169),Fixture!F2169&lt;&gt;"BYE",Fixture!J2169&lt;&gt;"BYE"),"Yes","-"))</f>
        <v>-</v>
      </c>
      <c r="H2165" s="9" t="str">
        <f>IF(G2165="-","-",IF(Fixture!G2169&gt;Fixture!I2169,Settings!$G$7,IF(Fixture!G2169=Fixture!I2169,Settings!$G$8,IF(Fixture!G2169&lt;Fixture!I2169,Settings!$G$9,"-"))))</f>
        <v>-</v>
      </c>
      <c r="I2165" s="13" t="str">
        <f>IF(G2165="-","-",IF(Fixture!I2169&gt;Fixture!G2169,Settings!$G$7,IF(Fixture!I2169=Fixture!G2169,Settings!$G$8,IF(Fixture!I2169&lt;Fixture!G2169,Settings!$G$9,"-"))))</f>
        <v>-</v>
      </c>
    </row>
    <row r="2166" spans="3:9" x14ac:dyDescent="0.25">
      <c r="C2166" s="12" t="str">
        <f t="shared" si="68"/>
        <v>-</v>
      </c>
      <c r="D2166" s="9" t="str">
        <f t="shared" si="69"/>
        <v>-</v>
      </c>
      <c r="E2166" s="9" t="str">
        <f>IF(C2166="-","-",IF(D2166=maxgameno+2,"blank row 2",IF(D2166=maxgameno+1,"blank row 1",INDEX(FixtureCode!$B$4:$AH$128,MATCH($C2166,FixtureCode!$B$4:$B$128,0),MATCH("G"&amp;D2166&amp;"-T1",FixtureCode!$B$4:$AH$4,0)))))</f>
        <v>-</v>
      </c>
      <c r="F2166" s="13" t="str">
        <f>IF(C2166="-","-",IF(D2166=maxgameno+2,"blank row 2",IF(D2166=maxgameno+1,"blank row 1",INDEX(FixtureCode!$B$4:$AH$128,MATCH($C2166,FixtureCode!$B$4:$B$128,0),MATCH("G"&amp;D2166&amp;"-T2",FixtureCode!$B$4:$AH$4,0)))))</f>
        <v>-</v>
      </c>
      <c r="G2166" s="12" t="str">
        <f>IF(C2166="-","-",IF(AND(ISNUMBER(Fixture!G2170),ISNUMBER(Fixture!I2170),Fixture!F2170&lt;&gt;"BYE",Fixture!J2170&lt;&gt;"BYE"),"Yes","-"))</f>
        <v>-</v>
      </c>
      <c r="H2166" s="9" t="str">
        <f>IF(G2166="-","-",IF(Fixture!G2170&gt;Fixture!I2170,Settings!$G$7,IF(Fixture!G2170=Fixture!I2170,Settings!$G$8,IF(Fixture!G2170&lt;Fixture!I2170,Settings!$G$9,"-"))))</f>
        <v>-</v>
      </c>
      <c r="I2166" s="13" t="str">
        <f>IF(G2166="-","-",IF(Fixture!I2170&gt;Fixture!G2170,Settings!$G$7,IF(Fixture!I2170=Fixture!G2170,Settings!$G$8,IF(Fixture!I2170&lt;Fixture!G2170,Settings!$G$9,"-"))))</f>
        <v>-</v>
      </c>
    </row>
    <row r="2167" spans="3:9" x14ac:dyDescent="0.25">
      <c r="C2167" s="12" t="str">
        <f t="shared" si="68"/>
        <v>-</v>
      </c>
      <c r="D2167" s="9" t="str">
        <f t="shared" si="69"/>
        <v>-</v>
      </c>
      <c r="E2167" s="9" t="str">
        <f>IF(C2167="-","-",IF(D2167=maxgameno+2,"blank row 2",IF(D2167=maxgameno+1,"blank row 1",INDEX(FixtureCode!$B$4:$AH$128,MATCH($C2167,FixtureCode!$B$4:$B$128,0),MATCH("G"&amp;D2167&amp;"-T1",FixtureCode!$B$4:$AH$4,0)))))</f>
        <v>-</v>
      </c>
      <c r="F2167" s="13" t="str">
        <f>IF(C2167="-","-",IF(D2167=maxgameno+2,"blank row 2",IF(D2167=maxgameno+1,"blank row 1",INDEX(FixtureCode!$B$4:$AH$128,MATCH($C2167,FixtureCode!$B$4:$B$128,0),MATCH("G"&amp;D2167&amp;"-T2",FixtureCode!$B$4:$AH$4,0)))))</f>
        <v>-</v>
      </c>
      <c r="G2167" s="12" t="str">
        <f>IF(C2167="-","-",IF(AND(ISNUMBER(Fixture!G2171),ISNUMBER(Fixture!I2171),Fixture!F2171&lt;&gt;"BYE",Fixture!J2171&lt;&gt;"BYE"),"Yes","-"))</f>
        <v>-</v>
      </c>
      <c r="H2167" s="9" t="str">
        <f>IF(G2167="-","-",IF(Fixture!G2171&gt;Fixture!I2171,Settings!$G$7,IF(Fixture!G2171=Fixture!I2171,Settings!$G$8,IF(Fixture!G2171&lt;Fixture!I2171,Settings!$G$9,"-"))))</f>
        <v>-</v>
      </c>
      <c r="I2167" s="13" t="str">
        <f>IF(G2167="-","-",IF(Fixture!I2171&gt;Fixture!G2171,Settings!$G$7,IF(Fixture!I2171=Fixture!G2171,Settings!$G$8,IF(Fixture!I2171&lt;Fixture!G2171,Settings!$G$9,"-"))))</f>
        <v>-</v>
      </c>
    </row>
    <row r="2168" spans="3:9" x14ac:dyDescent="0.25">
      <c r="C2168" s="12" t="str">
        <f t="shared" si="68"/>
        <v>-</v>
      </c>
      <c r="D2168" s="9" t="str">
        <f t="shared" si="69"/>
        <v>-</v>
      </c>
      <c r="E2168" s="9" t="str">
        <f>IF(C2168="-","-",IF(D2168=maxgameno+2,"blank row 2",IF(D2168=maxgameno+1,"blank row 1",INDEX(FixtureCode!$B$4:$AH$128,MATCH($C2168,FixtureCode!$B$4:$B$128,0),MATCH("G"&amp;D2168&amp;"-T1",FixtureCode!$B$4:$AH$4,0)))))</f>
        <v>-</v>
      </c>
      <c r="F2168" s="13" t="str">
        <f>IF(C2168="-","-",IF(D2168=maxgameno+2,"blank row 2",IF(D2168=maxgameno+1,"blank row 1",INDEX(FixtureCode!$B$4:$AH$128,MATCH($C2168,FixtureCode!$B$4:$B$128,0),MATCH("G"&amp;D2168&amp;"-T2",FixtureCode!$B$4:$AH$4,0)))))</f>
        <v>-</v>
      </c>
      <c r="G2168" s="12" t="str">
        <f>IF(C2168="-","-",IF(AND(ISNUMBER(Fixture!G2172),ISNUMBER(Fixture!I2172),Fixture!F2172&lt;&gt;"BYE",Fixture!J2172&lt;&gt;"BYE"),"Yes","-"))</f>
        <v>-</v>
      </c>
      <c r="H2168" s="9" t="str">
        <f>IF(G2168="-","-",IF(Fixture!G2172&gt;Fixture!I2172,Settings!$G$7,IF(Fixture!G2172=Fixture!I2172,Settings!$G$8,IF(Fixture!G2172&lt;Fixture!I2172,Settings!$G$9,"-"))))</f>
        <v>-</v>
      </c>
      <c r="I2168" s="13" t="str">
        <f>IF(G2168="-","-",IF(Fixture!I2172&gt;Fixture!G2172,Settings!$G$7,IF(Fixture!I2172=Fixture!G2172,Settings!$G$8,IF(Fixture!I2172&lt;Fixture!G2172,Settings!$G$9,"-"))))</f>
        <v>-</v>
      </c>
    </row>
    <row r="2169" spans="3:9" x14ac:dyDescent="0.25">
      <c r="C2169" s="12" t="str">
        <f t="shared" si="68"/>
        <v>-</v>
      </c>
      <c r="D2169" s="9" t="str">
        <f t="shared" si="69"/>
        <v>-</v>
      </c>
      <c r="E2169" s="9" t="str">
        <f>IF(C2169="-","-",IF(D2169=maxgameno+2,"blank row 2",IF(D2169=maxgameno+1,"blank row 1",INDEX(FixtureCode!$B$4:$AH$128,MATCH($C2169,FixtureCode!$B$4:$B$128,0),MATCH("G"&amp;D2169&amp;"-T1",FixtureCode!$B$4:$AH$4,0)))))</f>
        <v>-</v>
      </c>
      <c r="F2169" s="13" t="str">
        <f>IF(C2169="-","-",IF(D2169=maxgameno+2,"blank row 2",IF(D2169=maxgameno+1,"blank row 1",INDEX(FixtureCode!$B$4:$AH$128,MATCH($C2169,FixtureCode!$B$4:$B$128,0),MATCH("G"&amp;D2169&amp;"-T2",FixtureCode!$B$4:$AH$4,0)))))</f>
        <v>-</v>
      </c>
      <c r="G2169" s="12" t="str">
        <f>IF(C2169="-","-",IF(AND(ISNUMBER(Fixture!G2173),ISNUMBER(Fixture!I2173),Fixture!F2173&lt;&gt;"BYE",Fixture!J2173&lt;&gt;"BYE"),"Yes","-"))</f>
        <v>-</v>
      </c>
      <c r="H2169" s="9" t="str">
        <f>IF(G2169="-","-",IF(Fixture!G2173&gt;Fixture!I2173,Settings!$G$7,IF(Fixture!G2173=Fixture!I2173,Settings!$G$8,IF(Fixture!G2173&lt;Fixture!I2173,Settings!$G$9,"-"))))</f>
        <v>-</v>
      </c>
      <c r="I2169" s="13" t="str">
        <f>IF(G2169="-","-",IF(Fixture!I2173&gt;Fixture!G2173,Settings!$G$7,IF(Fixture!I2173=Fixture!G2173,Settings!$G$8,IF(Fixture!I2173&lt;Fixture!G2173,Settings!$G$9,"-"))))</f>
        <v>-</v>
      </c>
    </row>
    <row r="2170" spans="3:9" x14ac:dyDescent="0.25">
      <c r="C2170" s="12" t="str">
        <f t="shared" si="68"/>
        <v>-</v>
      </c>
      <c r="D2170" s="9" t="str">
        <f t="shared" si="69"/>
        <v>-</v>
      </c>
      <c r="E2170" s="9" t="str">
        <f>IF(C2170="-","-",IF(D2170=maxgameno+2,"blank row 2",IF(D2170=maxgameno+1,"blank row 1",INDEX(FixtureCode!$B$4:$AH$128,MATCH($C2170,FixtureCode!$B$4:$B$128,0),MATCH("G"&amp;D2170&amp;"-T1",FixtureCode!$B$4:$AH$4,0)))))</f>
        <v>-</v>
      </c>
      <c r="F2170" s="13" t="str">
        <f>IF(C2170="-","-",IF(D2170=maxgameno+2,"blank row 2",IF(D2170=maxgameno+1,"blank row 1",INDEX(FixtureCode!$B$4:$AH$128,MATCH($C2170,FixtureCode!$B$4:$B$128,0),MATCH("G"&amp;D2170&amp;"-T2",FixtureCode!$B$4:$AH$4,0)))))</f>
        <v>-</v>
      </c>
      <c r="G2170" s="12" t="str">
        <f>IF(C2170="-","-",IF(AND(ISNUMBER(Fixture!G2174),ISNUMBER(Fixture!I2174),Fixture!F2174&lt;&gt;"BYE",Fixture!J2174&lt;&gt;"BYE"),"Yes","-"))</f>
        <v>-</v>
      </c>
      <c r="H2170" s="9" t="str">
        <f>IF(G2170="-","-",IF(Fixture!G2174&gt;Fixture!I2174,Settings!$G$7,IF(Fixture!G2174=Fixture!I2174,Settings!$G$8,IF(Fixture!G2174&lt;Fixture!I2174,Settings!$G$9,"-"))))</f>
        <v>-</v>
      </c>
      <c r="I2170" s="13" t="str">
        <f>IF(G2170="-","-",IF(Fixture!I2174&gt;Fixture!G2174,Settings!$G$7,IF(Fixture!I2174=Fixture!G2174,Settings!$G$8,IF(Fixture!I2174&lt;Fixture!G2174,Settings!$G$9,"-"))))</f>
        <v>-</v>
      </c>
    </row>
    <row r="2171" spans="3:9" x14ac:dyDescent="0.25">
      <c r="C2171" s="12" t="str">
        <f t="shared" si="68"/>
        <v>-</v>
      </c>
      <c r="D2171" s="9" t="str">
        <f t="shared" si="69"/>
        <v>-</v>
      </c>
      <c r="E2171" s="9" t="str">
        <f>IF(C2171="-","-",IF(D2171=maxgameno+2,"blank row 2",IF(D2171=maxgameno+1,"blank row 1",INDEX(FixtureCode!$B$4:$AH$128,MATCH($C2171,FixtureCode!$B$4:$B$128,0),MATCH("G"&amp;D2171&amp;"-T1",FixtureCode!$B$4:$AH$4,0)))))</f>
        <v>-</v>
      </c>
      <c r="F2171" s="13" t="str">
        <f>IF(C2171="-","-",IF(D2171=maxgameno+2,"blank row 2",IF(D2171=maxgameno+1,"blank row 1",INDEX(FixtureCode!$B$4:$AH$128,MATCH($C2171,FixtureCode!$B$4:$B$128,0),MATCH("G"&amp;D2171&amp;"-T2",FixtureCode!$B$4:$AH$4,0)))))</f>
        <v>-</v>
      </c>
      <c r="G2171" s="12" t="str">
        <f>IF(C2171="-","-",IF(AND(ISNUMBER(Fixture!G2175),ISNUMBER(Fixture!I2175),Fixture!F2175&lt;&gt;"BYE",Fixture!J2175&lt;&gt;"BYE"),"Yes","-"))</f>
        <v>-</v>
      </c>
      <c r="H2171" s="9" t="str">
        <f>IF(G2171="-","-",IF(Fixture!G2175&gt;Fixture!I2175,Settings!$G$7,IF(Fixture!G2175=Fixture!I2175,Settings!$G$8,IF(Fixture!G2175&lt;Fixture!I2175,Settings!$G$9,"-"))))</f>
        <v>-</v>
      </c>
      <c r="I2171" s="13" t="str">
        <f>IF(G2171="-","-",IF(Fixture!I2175&gt;Fixture!G2175,Settings!$G$7,IF(Fixture!I2175=Fixture!G2175,Settings!$G$8,IF(Fixture!I2175&lt;Fixture!G2175,Settings!$G$9,"-"))))</f>
        <v>-</v>
      </c>
    </row>
    <row r="2172" spans="3:9" x14ac:dyDescent="0.25">
      <c r="C2172" s="12" t="str">
        <f t="shared" si="68"/>
        <v>-</v>
      </c>
      <c r="D2172" s="9" t="str">
        <f t="shared" si="69"/>
        <v>-</v>
      </c>
      <c r="E2172" s="9" t="str">
        <f>IF(C2172="-","-",IF(D2172=maxgameno+2,"blank row 2",IF(D2172=maxgameno+1,"blank row 1",INDEX(FixtureCode!$B$4:$AH$128,MATCH($C2172,FixtureCode!$B$4:$B$128,0),MATCH("G"&amp;D2172&amp;"-T1",FixtureCode!$B$4:$AH$4,0)))))</f>
        <v>-</v>
      </c>
      <c r="F2172" s="13" t="str">
        <f>IF(C2172="-","-",IF(D2172=maxgameno+2,"blank row 2",IF(D2172=maxgameno+1,"blank row 1",INDEX(FixtureCode!$B$4:$AH$128,MATCH($C2172,FixtureCode!$B$4:$B$128,0),MATCH("G"&amp;D2172&amp;"-T2",FixtureCode!$B$4:$AH$4,0)))))</f>
        <v>-</v>
      </c>
      <c r="G2172" s="12" t="str">
        <f>IF(C2172="-","-",IF(AND(ISNUMBER(Fixture!G2176),ISNUMBER(Fixture!I2176),Fixture!F2176&lt;&gt;"BYE",Fixture!J2176&lt;&gt;"BYE"),"Yes","-"))</f>
        <v>-</v>
      </c>
      <c r="H2172" s="9" t="str">
        <f>IF(G2172="-","-",IF(Fixture!G2176&gt;Fixture!I2176,Settings!$G$7,IF(Fixture!G2176=Fixture!I2176,Settings!$G$8,IF(Fixture!G2176&lt;Fixture!I2176,Settings!$G$9,"-"))))</f>
        <v>-</v>
      </c>
      <c r="I2172" s="13" t="str">
        <f>IF(G2172="-","-",IF(Fixture!I2176&gt;Fixture!G2176,Settings!$G$7,IF(Fixture!I2176=Fixture!G2176,Settings!$G$8,IF(Fixture!I2176&lt;Fixture!G2176,Settings!$G$9,"-"))))</f>
        <v>-</v>
      </c>
    </row>
    <row r="2173" spans="3:9" x14ac:dyDescent="0.25">
      <c r="C2173" s="12" t="str">
        <f t="shared" si="68"/>
        <v>-</v>
      </c>
      <c r="D2173" s="9" t="str">
        <f t="shared" si="69"/>
        <v>-</v>
      </c>
      <c r="E2173" s="9" t="str">
        <f>IF(C2173="-","-",IF(D2173=maxgameno+2,"blank row 2",IF(D2173=maxgameno+1,"blank row 1",INDEX(FixtureCode!$B$4:$AH$128,MATCH($C2173,FixtureCode!$B$4:$B$128,0),MATCH("G"&amp;D2173&amp;"-T1",FixtureCode!$B$4:$AH$4,0)))))</f>
        <v>-</v>
      </c>
      <c r="F2173" s="13" t="str">
        <f>IF(C2173="-","-",IF(D2173=maxgameno+2,"blank row 2",IF(D2173=maxgameno+1,"blank row 1",INDEX(FixtureCode!$B$4:$AH$128,MATCH($C2173,FixtureCode!$B$4:$B$128,0),MATCH("G"&amp;D2173&amp;"-T2",FixtureCode!$B$4:$AH$4,0)))))</f>
        <v>-</v>
      </c>
      <c r="G2173" s="12" t="str">
        <f>IF(C2173="-","-",IF(AND(ISNUMBER(Fixture!G2177),ISNUMBER(Fixture!I2177),Fixture!F2177&lt;&gt;"BYE",Fixture!J2177&lt;&gt;"BYE"),"Yes","-"))</f>
        <v>-</v>
      </c>
      <c r="H2173" s="9" t="str">
        <f>IF(G2173="-","-",IF(Fixture!G2177&gt;Fixture!I2177,Settings!$G$7,IF(Fixture!G2177=Fixture!I2177,Settings!$G$8,IF(Fixture!G2177&lt;Fixture!I2177,Settings!$G$9,"-"))))</f>
        <v>-</v>
      </c>
      <c r="I2173" s="13" t="str">
        <f>IF(G2173="-","-",IF(Fixture!I2177&gt;Fixture!G2177,Settings!$G$7,IF(Fixture!I2177=Fixture!G2177,Settings!$G$8,IF(Fixture!I2177&lt;Fixture!G2177,Settings!$G$9,"-"))))</f>
        <v>-</v>
      </c>
    </row>
    <row r="2174" spans="3:9" x14ac:dyDescent="0.25">
      <c r="C2174" s="12" t="str">
        <f t="shared" si="68"/>
        <v>-</v>
      </c>
      <c r="D2174" s="9" t="str">
        <f t="shared" si="69"/>
        <v>-</v>
      </c>
      <c r="E2174" s="9" t="str">
        <f>IF(C2174="-","-",IF(D2174=maxgameno+2,"blank row 2",IF(D2174=maxgameno+1,"blank row 1",INDEX(FixtureCode!$B$4:$AH$128,MATCH($C2174,FixtureCode!$B$4:$B$128,0),MATCH("G"&amp;D2174&amp;"-T1",FixtureCode!$B$4:$AH$4,0)))))</f>
        <v>-</v>
      </c>
      <c r="F2174" s="13" t="str">
        <f>IF(C2174="-","-",IF(D2174=maxgameno+2,"blank row 2",IF(D2174=maxgameno+1,"blank row 1",INDEX(FixtureCode!$B$4:$AH$128,MATCH($C2174,FixtureCode!$B$4:$B$128,0),MATCH("G"&amp;D2174&amp;"-T2",FixtureCode!$B$4:$AH$4,0)))))</f>
        <v>-</v>
      </c>
      <c r="G2174" s="12" t="str">
        <f>IF(C2174="-","-",IF(AND(ISNUMBER(Fixture!G2178),ISNUMBER(Fixture!I2178),Fixture!F2178&lt;&gt;"BYE",Fixture!J2178&lt;&gt;"BYE"),"Yes","-"))</f>
        <v>-</v>
      </c>
      <c r="H2174" s="9" t="str">
        <f>IF(G2174="-","-",IF(Fixture!G2178&gt;Fixture!I2178,Settings!$G$7,IF(Fixture!G2178=Fixture!I2178,Settings!$G$8,IF(Fixture!G2178&lt;Fixture!I2178,Settings!$G$9,"-"))))</f>
        <v>-</v>
      </c>
      <c r="I2174" s="13" t="str">
        <f>IF(G2174="-","-",IF(Fixture!I2178&gt;Fixture!G2178,Settings!$G$7,IF(Fixture!I2178=Fixture!G2178,Settings!$G$8,IF(Fixture!I2178&lt;Fixture!G2178,Settings!$G$9,"-"))))</f>
        <v>-</v>
      </c>
    </row>
    <row r="2175" spans="3:9" x14ac:dyDescent="0.25">
      <c r="C2175" s="12" t="str">
        <f t="shared" si="68"/>
        <v>-</v>
      </c>
      <c r="D2175" s="9" t="str">
        <f t="shared" si="69"/>
        <v>-</v>
      </c>
      <c r="E2175" s="9" t="str">
        <f>IF(C2175="-","-",IF(D2175=maxgameno+2,"blank row 2",IF(D2175=maxgameno+1,"blank row 1",INDEX(FixtureCode!$B$4:$AH$128,MATCH($C2175,FixtureCode!$B$4:$B$128,0),MATCH("G"&amp;D2175&amp;"-T1",FixtureCode!$B$4:$AH$4,0)))))</f>
        <v>-</v>
      </c>
      <c r="F2175" s="13" t="str">
        <f>IF(C2175="-","-",IF(D2175=maxgameno+2,"blank row 2",IF(D2175=maxgameno+1,"blank row 1",INDEX(FixtureCode!$B$4:$AH$128,MATCH($C2175,FixtureCode!$B$4:$B$128,0),MATCH("G"&amp;D2175&amp;"-T2",FixtureCode!$B$4:$AH$4,0)))))</f>
        <v>-</v>
      </c>
      <c r="G2175" s="12" t="str">
        <f>IF(C2175="-","-",IF(AND(ISNUMBER(Fixture!G2179),ISNUMBER(Fixture!I2179),Fixture!F2179&lt;&gt;"BYE",Fixture!J2179&lt;&gt;"BYE"),"Yes","-"))</f>
        <v>-</v>
      </c>
      <c r="H2175" s="9" t="str">
        <f>IF(G2175="-","-",IF(Fixture!G2179&gt;Fixture!I2179,Settings!$G$7,IF(Fixture!G2179=Fixture!I2179,Settings!$G$8,IF(Fixture!G2179&lt;Fixture!I2179,Settings!$G$9,"-"))))</f>
        <v>-</v>
      </c>
      <c r="I2175" s="13" t="str">
        <f>IF(G2175="-","-",IF(Fixture!I2179&gt;Fixture!G2179,Settings!$G$7,IF(Fixture!I2179=Fixture!G2179,Settings!$G$8,IF(Fixture!I2179&lt;Fixture!G2179,Settings!$G$9,"-"))))</f>
        <v>-</v>
      </c>
    </row>
    <row r="2176" spans="3:9" x14ac:dyDescent="0.25">
      <c r="C2176" s="12" t="str">
        <f t="shared" si="68"/>
        <v>-</v>
      </c>
      <c r="D2176" s="9" t="str">
        <f t="shared" si="69"/>
        <v>-</v>
      </c>
      <c r="E2176" s="9" t="str">
        <f>IF(C2176="-","-",IF(D2176=maxgameno+2,"blank row 2",IF(D2176=maxgameno+1,"blank row 1",INDEX(FixtureCode!$B$4:$AH$128,MATCH($C2176,FixtureCode!$B$4:$B$128,0),MATCH("G"&amp;D2176&amp;"-T1",FixtureCode!$B$4:$AH$4,0)))))</f>
        <v>-</v>
      </c>
      <c r="F2176" s="13" t="str">
        <f>IF(C2176="-","-",IF(D2176=maxgameno+2,"blank row 2",IF(D2176=maxgameno+1,"blank row 1",INDEX(FixtureCode!$B$4:$AH$128,MATCH($C2176,FixtureCode!$B$4:$B$128,0),MATCH("G"&amp;D2176&amp;"-T2",FixtureCode!$B$4:$AH$4,0)))))</f>
        <v>-</v>
      </c>
      <c r="G2176" s="12" t="str">
        <f>IF(C2176="-","-",IF(AND(ISNUMBER(Fixture!G2180),ISNUMBER(Fixture!I2180),Fixture!F2180&lt;&gt;"BYE",Fixture!J2180&lt;&gt;"BYE"),"Yes","-"))</f>
        <v>-</v>
      </c>
      <c r="H2176" s="9" t="str">
        <f>IF(G2176="-","-",IF(Fixture!G2180&gt;Fixture!I2180,Settings!$G$7,IF(Fixture!G2180=Fixture!I2180,Settings!$G$8,IF(Fixture!G2180&lt;Fixture!I2180,Settings!$G$9,"-"))))</f>
        <v>-</v>
      </c>
      <c r="I2176" s="13" t="str">
        <f>IF(G2176="-","-",IF(Fixture!I2180&gt;Fixture!G2180,Settings!$G$7,IF(Fixture!I2180=Fixture!G2180,Settings!$G$8,IF(Fixture!I2180&lt;Fixture!G2180,Settings!$G$9,"-"))))</f>
        <v>-</v>
      </c>
    </row>
    <row r="2177" spans="3:9" x14ac:dyDescent="0.25">
      <c r="C2177" s="12" t="str">
        <f t="shared" si="68"/>
        <v>-</v>
      </c>
      <c r="D2177" s="9" t="str">
        <f t="shared" si="69"/>
        <v>-</v>
      </c>
      <c r="E2177" s="9" t="str">
        <f>IF(C2177="-","-",IF(D2177=maxgameno+2,"blank row 2",IF(D2177=maxgameno+1,"blank row 1",INDEX(FixtureCode!$B$4:$AH$128,MATCH($C2177,FixtureCode!$B$4:$B$128,0),MATCH("G"&amp;D2177&amp;"-T1",FixtureCode!$B$4:$AH$4,0)))))</f>
        <v>-</v>
      </c>
      <c r="F2177" s="13" t="str">
        <f>IF(C2177="-","-",IF(D2177=maxgameno+2,"blank row 2",IF(D2177=maxgameno+1,"blank row 1",INDEX(FixtureCode!$B$4:$AH$128,MATCH($C2177,FixtureCode!$B$4:$B$128,0),MATCH("G"&amp;D2177&amp;"-T2",FixtureCode!$B$4:$AH$4,0)))))</f>
        <v>-</v>
      </c>
      <c r="G2177" s="12" t="str">
        <f>IF(C2177="-","-",IF(AND(ISNUMBER(Fixture!G2181),ISNUMBER(Fixture!I2181),Fixture!F2181&lt;&gt;"BYE",Fixture!J2181&lt;&gt;"BYE"),"Yes","-"))</f>
        <v>-</v>
      </c>
      <c r="H2177" s="9" t="str">
        <f>IF(G2177="-","-",IF(Fixture!G2181&gt;Fixture!I2181,Settings!$G$7,IF(Fixture!G2181=Fixture!I2181,Settings!$G$8,IF(Fixture!G2181&lt;Fixture!I2181,Settings!$G$9,"-"))))</f>
        <v>-</v>
      </c>
      <c r="I2177" s="13" t="str">
        <f>IF(G2177="-","-",IF(Fixture!I2181&gt;Fixture!G2181,Settings!$G$7,IF(Fixture!I2181=Fixture!G2181,Settings!$G$8,IF(Fixture!I2181&lt;Fixture!G2181,Settings!$G$9,"-"))))</f>
        <v>-</v>
      </c>
    </row>
    <row r="2178" spans="3:9" x14ac:dyDescent="0.25">
      <c r="C2178" s="12" t="str">
        <f t="shared" si="68"/>
        <v>-</v>
      </c>
      <c r="D2178" s="9" t="str">
        <f t="shared" si="69"/>
        <v>-</v>
      </c>
      <c r="E2178" s="9" t="str">
        <f>IF(C2178="-","-",IF(D2178=maxgameno+2,"blank row 2",IF(D2178=maxgameno+1,"blank row 1",INDEX(FixtureCode!$B$4:$AH$128,MATCH($C2178,FixtureCode!$B$4:$B$128,0),MATCH("G"&amp;D2178&amp;"-T1",FixtureCode!$B$4:$AH$4,0)))))</f>
        <v>-</v>
      </c>
      <c r="F2178" s="13" t="str">
        <f>IF(C2178="-","-",IF(D2178=maxgameno+2,"blank row 2",IF(D2178=maxgameno+1,"blank row 1",INDEX(FixtureCode!$B$4:$AH$128,MATCH($C2178,FixtureCode!$B$4:$B$128,0),MATCH("G"&amp;D2178&amp;"-T2",FixtureCode!$B$4:$AH$4,0)))))</f>
        <v>-</v>
      </c>
      <c r="G2178" s="12" t="str">
        <f>IF(C2178="-","-",IF(AND(ISNUMBER(Fixture!G2182),ISNUMBER(Fixture!I2182),Fixture!F2182&lt;&gt;"BYE",Fixture!J2182&lt;&gt;"BYE"),"Yes","-"))</f>
        <v>-</v>
      </c>
      <c r="H2178" s="9" t="str">
        <f>IF(G2178="-","-",IF(Fixture!G2182&gt;Fixture!I2182,Settings!$G$7,IF(Fixture!G2182=Fixture!I2182,Settings!$G$8,IF(Fixture!G2182&lt;Fixture!I2182,Settings!$G$9,"-"))))</f>
        <v>-</v>
      </c>
      <c r="I2178" s="13" t="str">
        <f>IF(G2178="-","-",IF(Fixture!I2182&gt;Fixture!G2182,Settings!$G$7,IF(Fixture!I2182=Fixture!G2182,Settings!$G$8,IF(Fixture!I2182&lt;Fixture!G2182,Settings!$G$9,"-"))))</f>
        <v>-</v>
      </c>
    </row>
    <row r="2179" spans="3:9" x14ac:dyDescent="0.25">
      <c r="C2179" s="12" t="str">
        <f t="shared" si="68"/>
        <v>-</v>
      </c>
      <c r="D2179" s="9" t="str">
        <f t="shared" si="69"/>
        <v>-</v>
      </c>
      <c r="E2179" s="9" t="str">
        <f>IF(C2179="-","-",IF(D2179=maxgameno+2,"blank row 2",IF(D2179=maxgameno+1,"blank row 1",INDEX(FixtureCode!$B$4:$AH$128,MATCH($C2179,FixtureCode!$B$4:$B$128,0),MATCH("G"&amp;D2179&amp;"-T1",FixtureCode!$B$4:$AH$4,0)))))</f>
        <v>-</v>
      </c>
      <c r="F2179" s="13" t="str">
        <f>IF(C2179="-","-",IF(D2179=maxgameno+2,"blank row 2",IF(D2179=maxgameno+1,"blank row 1",INDEX(FixtureCode!$B$4:$AH$128,MATCH($C2179,FixtureCode!$B$4:$B$128,0),MATCH("G"&amp;D2179&amp;"-T2",FixtureCode!$B$4:$AH$4,0)))))</f>
        <v>-</v>
      </c>
      <c r="G2179" s="12" t="str">
        <f>IF(C2179="-","-",IF(AND(ISNUMBER(Fixture!G2183),ISNUMBER(Fixture!I2183),Fixture!F2183&lt;&gt;"BYE",Fixture!J2183&lt;&gt;"BYE"),"Yes","-"))</f>
        <v>-</v>
      </c>
      <c r="H2179" s="9" t="str">
        <f>IF(G2179="-","-",IF(Fixture!G2183&gt;Fixture!I2183,Settings!$G$7,IF(Fixture!G2183=Fixture!I2183,Settings!$G$8,IF(Fixture!G2183&lt;Fixture!I2183,Settings!$G$9,"-"))))</f>
        <v>-</v>
      </c>
      <c r="I2179" s="13" t="str">
        <f>IF(G2179="-","-",IF(Fixture!I2183&gt;Fixture!G2183,Settings!$G$7,IF(Fixture!I2183=Fixture!G2183,Settings!$G$8,IF(Fixture!I2183&lt;Fixture!G2183,Settings!$G$9,"-"))))</f>
        <v>-</v>
      </c>
    </row>
    <row r="2180" spans="3:9" x14ac:dyDescent="0.25">
      <c r="C2180" s="12" t="str">
        <f t="shared" si="68"/>
        <v>-</v>
      </c>
      <c r="D2180" s="9" t="str">
        <f t="shared" si="69"/>
        <v>-</v>
      </c>
      <c r="E2180" s="9" t="str">
        <f>IF(C2180="-","-",IF(D2180=maxgameno+2,"blank row 2",IF(D2180=maxgameno+1,"blank row 1",INDEX(FixtureCode!$B$4:$AH$128,MATCH($C2180,FixtureCode!$B$4:$B$128,0),MATCH("G"&amp;D2180&amp;"-T1",FixtureCode!$B$4:$AH$4,0)))))</f>
        <v>-</v>
      </c>
      <c r="F2180" s="13" t="str">
        <f>IF(C2180="-","-",IF(D2180=maxgameno+2,"blank row 2",IF(D2180=maxgameno+1,"blank row 1",INDEX(FixtureCode!$B$4:$AH$128,MATCH($C2180,FixtureCode!$B$4:$B$128,0),MATCH("G"&amp;D2180&amp;"-T2",FixtureCode!$B$4:$AH$4,0)))))</f>
        <v>-</v>
      </c>
      <c r="G2180" s="12" t="str">
        <f>IF(C2180="-","-",IF(AND(ISNUMBER(Fixture!G2184),ISNUMBER(Fixture!I2184),Fixture!F2184&lt;&gt;"BYE",Fixture!J2184&lt;&gt;"BYE"),"Yes","-"))</f>
        <v>-</v>
      </c>
      <c r="H2180" s="9" t="str">
        <f>IF(G2180="-","-",IF(Fixture!G2184&gt;Fixture!I2184,Settings!$G$7,IF(Fixture!G2184=Fixture!I2184,Settings!$G$8,IF(Fixture!G2184&lt;Fixture!I2184,Settings!$G$9,"-"))))</f>
        <v>-</v>
      </c>
      <c r="I2180" s="13" t="str">
        <f>IF(G2180="-","-",IF(Fixture!I2184&gt;Fixture!G2184,Settings!$G$7,IF(Fixture!I2184=Fixture!G2184,Settings!$G$8,IF(Fixture!I2184&lt;Fixture!G2184,Settings!$G$9,"-"))))</f>
        <v>-</v>
      </c>
    </row>
    <row r="2181" spans="3:9" x14ac:dyDescent="0.25">
      <c r="C2181" s="12" t="str">
        <f t="shared" si="68"/>
        <v>-</v>
      </c>
      <c r="D2181" s="9" t="str">
        <f t="shared" si="69"/>
        <v>-</v>
      </c>
      <c r="E2181" s="9" t="str">
        <f>IF(C2181="-","-",IF(D2181=maxgameno+2,"blank row 2",IF(D2181=maxgameno+1,"blank row 1",INDEX(FixtureCode!$B$4:$AH$128,MATCH($C2181,FixtureCode!$B$4:$B$128,0),MATCH("G"&amp;D2181&amp;"-T1",FixtureCode!$B$4:$AH$4,0)))))</f>
        <v>-</v>
      </c>
      <c r="F2181" s="13" t="str">
        <f>IF(C2181="-","-",IF(D2181=maxgameno+2,"blank row 2",IF(D2181=maxgameno+1,"blank row 1",INDEX(FixtureCode!$B$4:$AH$128,MATCH($C2181,FixtureCode!$B$4:$B$128,0),MATCH("G"&amp;D2181&amp;"-T2",FixtureCode!$B$4:$AH$4,0)))))</f>
        <v>-</v>
      </c>
      <c r="G2181" s="12" t="str">
        <f>IF(C2181="-","-",IF(AND(ISNUMBER(Fixture!G2185),ISNUMBER(Fixture!I2185),Fixture!F2185&lt;&gt;"BYE",Fixture!J2185&lt;&gt;"BYE"),"Yes","-"))</f>
        <v>-</v>
      </c>
      <c r="H2181" s="9" t="str">
        <f>IF(G2181="-","-",IF(Fixture!G2185&gt;Fixture!I2185,Settings!$G$7,IF(Fixture!G2185=Fixture!I2185,Settings!$G$8,IF(Fixture!G2185&lt;Fixture!I2185,Settings!$G$9,"-"))))</f>
        <v>-</v>
      </c>
      <c r="I2181" s="13" t="str">
        <f>IF(G2181="-","-",IF(Fixture!I2185&gt;Fixture!G2185,Settings!$G$7,IF(Fixture!I2185=Fixture!G2185,Settings!$G$8,IF(Fixture!I2185&lt;Fixture!G2185,Settings!$G$9,"-"))))</f>
        <v>-</v>
      </c>
    </row>
    <row r="2182" spans="3:9" x14ac:dyDescent="0.25">
      <c r="C2182" s="12" t="str">
        <f t="shared" ref="C2182:C2245" si="70">IF(C2181="-","-",IF(D2181+1&lt;=maxgameno+2,C2181,IF(C2181+1&lt;=maxroundno,C2181+1,"-")))</f>
        <v>-</v>
      </c>
      <c r="D2182" s="9" t="str">
        <f t="shared" ref="D2182:D2245" si="71">IF(C2182="-","-",IF(D2181+1&lt;=maxgameno+2,D2181+1,1))</f>
        <v>-</v>
      </c>
      <c r="E2182" s="9" t="str">
        <f>IF(C2182="-","-",IF(D2182=maxgameno+2,"blank row 2",IF(D2182=maxgameno+1,"blank row 1",INDEX(FixtureCode!$B$4:$AH$128,MATCH($C2182,FixtureCode!$B$4:$B$128,0),MATCH("G"&amp;D2182&amp;"-T1",FixtureCode!$B$4:$AH$4,0)))))</f>
        <v>-</v>
      </c>
      <c r="F2182" s="13" t="str">
        <f>IF(C2182="-","-",IF(D2182=maxgameno+2,"blank row 2",IF(D2182=maxgameno+1,"blank row 1",INDEX(FixtureCode!$B$4:$AH$128,MATCH($C2182,FixtureCode!$B$4:$B$128,0),MATCH("G"&amp;D2182&amp;"-T2",FixtureCode!$B$4:$AH$4,0)))))</f>
        <v>-</v>
      </c>
      <c r="G2182" s="12" t="str">
        <f>IF(C2182="-","-",IF(AND(ISNUMBER(Fixture!G2186),ISNUMBER(Fixture!I2186),Fixture!F2186&lt;&gt;"BYE",Fixture!J2186&lt;&gt;"BYE"),"Yes","-"))</f>
        <v>-</v>
      </c>
      <c r="H2182" s="9" t="str">
        <f>IF(G2182="-","-",IF(Fixture!G2186&gt;Fixture!I2186,Settings!$G$7,IF(Fixture!G2186=Fixture!I2186,Settings!$G$8,IF(Fixture!G2186&lt;Fixture!I2186,Settings!$G$9,"-"))))</f>
        <v>-</v>
      </c>
      <c r="I2182" s="13" t="str">
        <f>IF(G2182="-","-",IF(Fixture!I2186&gt;Fixture!G2186,Settings!$G$7,IF(Fixture!I2186=Fixture!G2186,Settings!$G$8,IF(Fixture!I2186&lt;Fixture!G2186,Settings!$G$9,"-"))))</f>
        <v>-</v>
      </c>
    </row>
    <row r="2183" spans="3:9" x14ac:dyDescent="0.25">
      <c r="C2183" s="12" t="str">
        <f t="shared" si="70"/>
        <v>-</v>
      </c>
      <c r="D2183" s="9" t="str">
        <f t="shared" si="71"/>
        <v>-</v>
      </c>
      <c r="E2183" s="9" t="str">
        <f>IF(C2183="-","-",IF(D2183=maxgameno+2,"blank row 2",IF(D2183=maxgameno+1,"blank row 1",INDEX(FixtureCode!$B$4:$AH$128,MATCH($C2183,FixtureCode!$B$4:$B$128,0),MATCH("G"&amp;D2183&amp;"-T1",FixtureCode!$B$4:$AH$4,0)))))</f>
        <v>-</v>
      </c>
      <c r="F2183" s="13" t="str">
        <f>IF(C2183="-","-",IF(D2183=maxgameno+2,"blank row 2",IF(D2183=maxgameno+1,"blank row 1",INDEX(FixtureCode!$B$4:$AH$128,MATCH($C2183,FixtureCode!$B$4:$B$128,0),MATCH("G"&amp;D2183&amp;"-T2",FixtureCode!$B$4:$AH$4,0)))))</f>
        <v>-</v>
      </c>
      <c r="G2183" s="12" t="str">
        <f>IF(C2183="-","-",IF(AND(ISNUMBER(Fixture!G2187),ISNUMBER(Fixture!I2187),Fixture!F2187&lt;&gt;"BYE",Fixture!J2187&lt;&gt;"BYE"),"Yes","-"))</f>
        <v>-</v>
      </c>
      <c r="H2183" s="9" t="str">
        <f>IF(G2183="-","-",IF(Fixture!G2187&gt;Fixture!I2187,Settings!$G$7,IF(Fixture!G2187=Fixture!I2187,Settings!$G$8,IF(Fixture!G2187&lt;Fixture!I2187,Settings!$G$9,"-"))))</f>
        <v>-</v>
      </c>
      <c r="I2183" s="13" t="str">
        <f>IF(G2183="-","-",IF(Fixture!I2187&gt;Fixture!G2187,Settings!$G$7,IF(Fixture!I2187=Fixture!G2187,Settings!$G$8,IF(Fixture!I2187&lt;Fixture!G2187,Settings!$G$9,"-"))))</f>
        <v>-</v>
      </c>
    </row>
    <row r="2184" spans="3:9" x14ac:dyDescent="0.25">
      <c r="C2184" s="12" t="str">
        <f t="shared" si="70"/>
        <v>-</v>
      </c>
      <c r="D2184" s="9" t="str">
        <f t="shared" si="71"/>
        <v>-</v>
      </c>
      <c r="E2184" s="9" t="str">
        <f>IF(C2184="-","-",IF(D2184=maxgameno+2,"blank row 2",IF(D2184=maxgameno+1,"blank row 1",INDEX(FixtureCode!$B$4:$AH$128,MATCH($C2184,FixtureCode!$B$4:$B$128,0),MATCH("G"&amp;D2184&amp;"-T1",FixtureCode!$B$4:$AH$4,0)))))</f>
        <v>-</v>
      </c>
      <c r="F2184" s="13" t="str">
        <f>IF(C2184="-","-",IF(D2184=maxgameno+2,"blank row 2",IF(D2184=maxgameno+1,"blank row 1",INDEX(FixtureCode!$B$4:$AH$128,MATCH($C2184,FixtureCode!$B$4:$B$128,0),MATCH("G"&amp;D2184&amp;"-T2",FixtureCode!$B$4:$AH$4,0)))))</f>
        <v>-</v>
      </c>
      <c r="G2184" s="12" t="str">
        <f>IF(C2184="-","-",IF(AND(ISNUMBER(Fixture!G2188),ISNUMBER(Fixture!I2188),Fixture!F2188&lt;&gt;"BYE",Fixture!J2188&lt;&gt;"BYE"),"Yes","-"))</f>
        <v>-</v>
      </c>
      <c r="H2184" s="9" t="str">
        <f>IF(G2184="-","-",IF(Fixture!G2188&gt;Fixture!I2188,Settings!$G$7,IF(Fixture!G2188=Fixture!I2188,Settings!$G$8,IF(Fixture!G2188&lt;Fixture!I2188,Settings!$G$9,"-"))))</f>
        <v>-</v>
      </c>
      <c r="I2184" s="13" t="str">
        <f>IF(G2184="-","-",IF(Fixture!I2188&gt;Fixture!G2188,Settings!$G$7,IF(Fixture!I2188=Fixture!G2188,Settings!$G$8,IF(Fixture!I2188&lt;Fixture!G2188,Settings!$G$9,"-"))))</f>
        <v>-</v>
      </c>
    </row>
    <row r="2185" spans="3:9" x14ac:dyDescent="0.25">
      <c r="C2185" s="12" t="str">
        <f t="shared" si="70"/>
        <v>-</v>
      </c>
      <c r="D2185" s="9" t="str">
        <f t="shared" si="71"/>
        <v>-</v>
      </c>
      <c r="E2185" s="9" t="str">
        <f>IF(C2185="-","-",IF(D2185=maxgameno+2,"blank row 2",IF(D2185=maxgameno+1,"blank row 1",INDEX(FixtureCode!$B$4:$AH$128,MATCH($C2185,FixtureCode!$B$4:$B$128,0),MATCH("G"&amp;D2185&amp;"-T1",FixtureCode!$B$4:$AH$4,0)))))</f>
        <v>-</v>
      </c>
      <c r="F2185" s="13" t="str">
        <f>IF(C2185="-","-",IF(D2185=maxgameno+2,"blank row 2",IF(D2185=maxgameno+1,"blank row 1",INDEX(FixtureCode!$B$4:$AH$128,MATCH($C2185,FixtureCode!$B$4:$B$128,0),MATCH("G"&amp;D2185&amp;"-T2",FixtureCode!$B$4:$AH$4,0)))))</f>
        <v>-</v>
      </c>
      <c r="G2185" s="12" t="str">
        <f>IF(C2185="-","-",IF(AND(ISNUMBER(Fixture!G2189),ISNUMBER(Fixture!I2189),Fixture!F2189&lt;&gt;"BYE",Fixture!J2189&lt;&gt;"BYE"),"Yes","-"))</f>
        <v>-</v>
      </c>
      <c r="H2185" s="9" t="str">
        <f>IF(G2185="-","-",IF(Fixture!G2189&gt;Fixture!I2189,Settings!$G$7,IF(Fixture!G2189=Fixture!I2189,Settings!$G$8,IF(Fixture!G2189&lt;Fixture!I2189,Settings!$G$9,"-"))))</f>
        <v>-</v>
      </c>
      <c r="I2185" s="13" t="str">
        <f>IF(G2185="-","-",IF(Fixture!I2189&gt;Fixture!G2189,Settings!$G$7,IF(Fixture!I2189=Fixture!G2189,Settings!$G$8,IF(Fixture!I2189&lt;Fixture!G2189,Settings!$G$9,"-"))))</f>
        <v>-</v>
      </c>
    </row>
    <row r="2186" spans="3:9" x14ac:dyDescent="0.25">
      <c r="C2186" s="12" t="str">
        <f t="shared" si="70"/>
        <v>-</v>
      </c>
      <c r="D2186" s="9" t="str">
        <f t="shared" si="71"/>
        <v>-</v>
      </c>
      <c r="E2186" s="9" t="str">
        <f>IF(C2186="-","-",IF(D2186=maxgameno+2,"blank row 2",IF(D2186=maxgameno+1,"blank row 1",INDEX(FixtureCode!$B$4:$AH$128,MATCH($C2186,FixtureCode!$B$4:$B$128,0),MATCH("G"&amp;D2186&amp;"-T1",FixtureCode!$B$4:$AH$4,0)))))</f>
        <v>-</v>
      </c>
      <c r="F2186" s="13" t="str">
        <f>IF(C2186="-","-",IF(D2186=maxgameno+2,"blank row 2",IF(D2186=maxgameno+1,"blank row 1",INDEX(FixtureCode!$B$4:$AH$128,MATCH($C2186,FixtureCode!$B$4:$B$128,0),MATCH("G"&amp;D2186&amp;"-T2",FixtureCode!$B$4:$AH$4,0)))))</f>
        <v>-</v>
      </c>
      <c r="G2186" s="12" t="str">
        <f>IF(C2186="-","-",IF(AND(ISNUMBER(Fixture!G2190),ISNUMBER(Fixture!I2190),Fixture!F2190&lt;&gt;"BYE",Fixture!J2190&lt;&gt;"BYE"),"Yes","-"))</f>
        <v>-</v>
      </c>
      <c r="H2186" s="9" t="str">
        <f>IF(G2186="-","-",IF(Fixture!G2190&gt;Fixture!I2190,Settings!$G$7,IF(Fixture!G2190=Fixture!I2190,Settings!$G$8,IF(Fixture!G2190&lt;Fixture!I2190,Settings!$G$9,"-"))))</f>
        <v>-</v>
      </c>
      <c r="I2186" s="13" t="str">
        <f>IF(G2186="-","-",IF(Fixture!I2190&gt;Fixture!G2190,Settings!$G$7,IF(Fixture!I2190=Fixture!G2190,Settings!$G$8,IF(Fixture!I2190&lt;Fixture!G2190,Settings!$G$9,"-"))))</f>
        <v>-</v>
      </c>
    </row>
    <row r="2187" spans="3:9" x14ac:dyDescent="0.25">
      <c r="C2187" s="12" t="str">
        <f t="shared" si="70"/>
        <v>-</v>
      </c>
      <c r="D2187" s="9" t="str">
        <f t="shared" si="71"/>
        <v>-</v>
      </c>
      <c r="E2187" s="9" t="str">
        <f>IF(C2187="-","-",IF(D2187=maxgameno+2,"blank row 2",IF(D2187=maxgameno+1,"blank row 1",INDEX(FixtureCode!$B$4:$AH$128,MATCH($C2187,FixtureCode!$B$4:$B$128,0),MATCH("G"&amp;D2187&amp;"-T1",FixtureCode!$B$4:$AH$4,0)))))</f>
        <v>-</v>
      </c>
      <c r="F2187" s="13" t="str">
        <f>IF(C2187="-","-",IF(D2187=maxgameno+2,"blank row 2",IF(D2187=maxgameno+1,"blank row 1",INDEX(FixtureCode!$B$4:$AH$128,MATCH($C2187,FixtureCode!$B$4:$B$128,0),MATCH("G"&amp;D2187&amp;"-T2",FixtureCode!$B$4:$AH$4,0)))))</f>
        <v>-</v>
      </c>
      <c r="G2187" s="12" t="str">
        <f>IF(C2187="-","-",IF(AND(ISNUMBER(Fixture!G2191),ISNUMBER(Fixture!I2191),Fixture!F2191&lt;&gt;"BYE",Fixture!J2191&lt;&gt;"BYE"),"Yes","-"))</f>
        <v>-</v>
      </c>
      <c r="H2187" s="9" t="str">
        <f>IF(G2187="-","-",IF(Fixture!G2191&gt;Fixture!I2191,Settings!$G$7,IF(Fixture!G2191=Fixture!I2191,Settings!$G$8,IF(Fixture!G2191&lt;Fixture!I2191,Settings!$G$9,"-"))))</f>
        <v>-</v>
      </c>
      <c r="I2187" s="13" t="str">
        <f>IF(G2187="-","-",IF(Fixture!I2191&gt;Fixture!G2191,Settings!$G$7,IF(Fixture!I2191=Fixture!G2191,Settings!$G$8,IF(Fixture!I2191&lt;Fixture!G2191,Settings!$G$9,"-"))))</f>
        <v>-</v>
      </c>
    </row>
    <row r="2188" spans="3:9" x14ac:dyDescent="0.25">
      <c r="C2188" s="12" t="str">
        <f t="shared" si="70"/>
        <v>-</v>
      </c>
      <c r="D2188" s="9" t="str">
        <f t="shared" si="71"/>
        <v>-</v>
      </c>
      <c r="E2188" s="9" t="str">
        <f>IF(C2188="-","-",IF(D2188=maxgameno+2,"blank row 2",IF(D2188=maxgameno+1,"blank row 1",INDEX(FixtureCode!$B$4:$AH$128,MATCH($C2188,FixtureCode!$B$4:$B$128,0),MATCH("G"&amp;D2188&amp;"-T1",FixtureCode!$B$4:$AH$4,0)))))</f>
        <v>-</v>
      </c>
      <c r="F2188" s="13" t="str">
        <f>IF(C2188="-","-",IF(D2188=maxgameno+2,"blank row 2",IF(D2188=maxgameno+1,"blank row 1",INDEX(FixtureCode!$B$4:$AH$128,MATCH($C2188,FixtureCode!$B$4:$B$128,0),MATCH("G"&amp;D2188&amp;"-T2",FixtureCode!$B$4:$AH$4,0)))))</f>
        <v>-</v>
      </c>
      <c r="G2188" s="12" t="str">
        <f>IF(C2188="-","-",IF(AND(ISNUMBER(Fixture!G2192),ISNUMBER(Fixture!I2192),Fixture!F2192&lt;&gt;"BYE",Fixture!J2192&lt;&gt;"BYE"),"Yes","-"))</f>
        <v>-</v>
      </c>
      <c r="H2188" s="9" t="str">
        <f>IF(G2188="-","-",IF(Fixture!G2192&gt;Fixture!I2192,Settings!$G$7,IF(Fixture!G2192=Fixture!I2192,Settings!$G$8,IF(Fixture!G2192&lt;Fixture!I2192,Settings!$G$9,"-"))))</f>
        <v>-</v>
      </c>
      <c r="I2188" s="13" t="str">
        <f>IF(G2188="-","-",IF(Fixture!I2192&gt;Fixture!G2192,Settings!$G$7,IF(Fixture!I2192=Fixture!G2192,Settings!$G$8,IF(Fixture!I2192&lt;Fixture!G2192,Settings!$G$9,"-"))))</f>
        <v>-</v>
      </c>
    </row>
    <row r="2189" spans="3:9" x14ac:dyDescent="0.25">
      <c r="C2189" s="12" t="str">
        <f t="shared" si="70"/>
        <v>-</v>
      </c>
      <c r="D2189" s="9" t="str">
        <f t="shared" si="71"/>
        <v>-</v>
      </c>
      <c r="E2189" s="9" t="str">
        <f>IF(C2189="-","-",IF(D2189=maxgameno+2,"blank row 2",IF(D2189=maxgameno+1,"blank row 1",INDEX(FixtureCode!$B$4:$AH$128,MATCH($C2189,FixtureCode!$B$4:$B$128,0),MATCH("G"&amp;D2189&amp;"-T1",FixtureCode!$B$4:$AH$4,0)))))</f>
        <v>-</v>
      </c>
      <c r="F2189" s="13" t="str">
        <f>IF(C2189="-","-",IF(D2189=maxgameno+2,"blank row 2",IF(D2189=maxgameno+1,"blank row 1",INDEX(FixtureCode!$B$4:$AH$128,MATCH($C2189,FixtureCode!$B$4:$B$128,0),MATCH("G"&amp;D2189&amp;"-T2",FixtureCode!$B$4:$AH$4,0)))))</f>
        <v>-</v>
      </c>
      <c r="G2189" s="12" t="str">
        <f>IF(C2189="-","-",IF(AND(ISNUMBER(Fixture!G2193),ISNUMBER(Fixture!I2193),Fixture!F2193&lt;&gt;"BYE",Fixture!J2193&lt;&gt;"BYE"),"Yes","-"))</f>
        <v>-</v>
      </c>
      <c r="H2189" s="9" t="str">
        <f>IF(G2189="-","-",IF(Fixture!G2193&gt;Fixture!I2193,Settings!$G$7,IF(Fixture!G2193=Fixture!I2193,Settings!$G$8,IF(Fixture!G2193&lt;Fixture!I2193,Settings!$G$9,"-"))))</f>
        <v>-</v>
      </c>
      <c r="I2189" s="13" t="str">
        <f>IF(G2189="-","-",IF(Fixture!I2193&gt;Fixture!G2193,Settings!$G$7,IF(Fixture!I2193=Fixture!G2193,Settings!$G$8,IF(Fixture!I2193&lt;Fixture!G2193,Settings!$G$9,"-"))))</f>
        <v>-</v>
      </c>
    </row>
    <row r="2190" spans="3:9" x14ac:dyDescent="0.25">
      <c r="C2190" s="12" t="str">
        <f t="shared" si="70"/>
        <v>-</v>
      </c>
      <c r="D2190" s="9" t="str">
        <f t="shared" si="71"/>
        <v>-</v>
      </c>
      <c r="E2190" s="9" t="str">
        <f>IF(C2190="-","-",IF(D2190=maxgameno+2,"blank row 2",IF(D2190=maxgameno+1,"blank row 1",INDEX(FixtureCode!$B$4:$AH$128,MATCH($C2190,FixtureCode!$B$4:$B$128,0),MATCH("G"&amp;D2190&amp;"-T1",FixtureCode!$B$4:$AH$4,0)))))</f>
        <v>-</v>
      </c>
      <c r="F2190" s="13" t="str">
        <f>IF(C2190="-","-",IF(D2190=maxgameno+2,"blank row 2",IF(D2190=maxgameno+1,"blank row 1",INDEX(FixtureCode!$B$4:$AH$128,MATCH($C2190,FixtureCode!$B$4:$B$128,0),MATCH("G"&amp;D2190&amp;"-T2",FixtureCode!$B$4:$AH$4,0)))))</f>
        <v>-</v>
      </c>
      <c r="G2190" s="12" t="str">
        <f>IF(C2190="-","-",IF(AND(ISNUMBER(Fixture!G2194),ISNUMBER(Fixture!I2194),Fixture!F2194&lt;&gt;"BYE",Fixture!J2194&lt;&gt;"BYE"),"Yes","-"))</f>
        <v>-</v>
      </c>
      <c r="H2190" s="9" t="str">
        <f>IF(G2190="-","-",IF(Fixture!G2194&gt;Fixture!I2194,Settings!$G$7,IF(Fixture!G2194=Fixture!I2194,Settings!$G$8,IF(Fixture!G2194&lt;Fixture!I2194,Settings!$G$9,"-"))))</f>
        <v>-</v>
      </c>
      <c r="I2190" s="13" t="str">
        <f>IF(G2190="-","-",IF(Fixture!I2194&gt;Fixture!G2194,Settings!$G$7,IF(Fixture!I2194=Fixture!G2194,Settings!$G$8,IF(Fixture!I2194&lt;Fixture!G2194,Settings!$G$9,"-"))))</f>
        <v>-</v>
      </c>
    </row>
    <row r="2191" spans="3:9" x14ac:dyDescent="0.25">
      <c r="C2191" s="12" t="str">
        <f t="shared" si="70"/>
        <v>-</v>
      </c>
      <c r="D2191" s="9" t="str">
        <f t="shared" si="71"/>
        <v>-</v>
      </c>
      <c r="E2191" s="9" t="str">
        <f>IF(C2191="-","-",IF(D2191=maxgameno+2,"blank row 2",IF(D2191=maxgameno+1,"blank row 1",INDEX(FixtureCode!$B$4:$AH$128,MATCH($C2191,FixtureCode!$B$4:$B$128,0),MATCH("G"&amp;D2191&amp;"-T1",FixtureCode!$B$4:$AH$4,0)))))</f>
        <v>-</v>
      </c>
      <c r="F2191" s="13" t="str">
        <f>IF(C2191="-","-",IF(D2191=maxgameno+2,"blank row 2",IF(D2191=maxgameno+1,"blank row 1",INDEX(FixtureCode!$B$4:$AH$128,MATCH($C2191,FixtureCode!$B$4:$B$128,0),MATCH("G"&amp;D2191&amp;"-T2",FixtureCode!$B$4:$AH$4,0)))))</f>
        <v>-</v>
      </c>
      <c r="G2191" s="12" t="str">
        <f>IF(C2191="-","-",IF(AND(ISNUMBER(Fixture!G2195),ISNUMBER(Fixture!I2195),Fixture!F2195&lt;&gt;"BYE",Fixture!J2195&lt;&gt;"BYE"),"Yes","-"))</f>
        <v>-</v>
      </c>
      <c r="H2191" s="9" t="str">
        <f>IF(G2191="-","-",IF(Fixture!G2195&gt;Fixture!I2195,Settings!$G$7,IF(Fixture!G2195=Fixture!I2195,Settings!$G$8,IF(Fixture!G2195&lt;Fixture!I2195,Settings!$G$9,"-"))))</f>
        <v>-</v>
      </c>
      <c r="I2191" s="13" t="str">
        <f>IF(G2191="-","-",IF(Fixture!I2195&gt;Fixture!G2195,Settings!$G$7,IF(Fixture!I2195=Fixture!G2195,Settings!$G$8,IF(Fixture!I2195&lt;Fixture!G2195,Settings!$G$9,"-"))))</f>
        <v>-</v>
      </c>
    </row>
    <row r="2192" spans="3:9" x14ac:dyDescent="0.25">
      <c r="C2192" s="12" t="str">
        <f t="shared" si="70"/>
        <v>-</v>
      </c>
      <c r="D2192" s="9" t="str">
        <f t="shared" si="71"/>
        <v>-</v>
      </c>
      <c r="E2192" s="9" t="str">
        <f>IF(C2192="-","-",IF(D2192=maxgameno+2,"blank row 2",IF(D2192=maxgameno+1,"blank row 1",INDEX(FixtureCode!$B$4:$AH$128,MATCH($C2192,FixtureCode!$B$4:$B$128,0),MATCH("G"&amp;D2192&amp;"-T1",FixtureCode!$B$4:$AH$4,0)))))</f>
        <v>-</v>
      </c>
      <c r="F2192" s="13" t="str">
        <f>IF(C2192="-","-",IF(D2192=maxgameno+2,"blank row 2",IF(D2192=maxgameno+1,"blank row 1",INDEX(FixtureCode!$B$4:$AH$128,MATCH($C2192,FixtureCode!$B$4:$B$128,0),MATCH("G"&amp;D2192&amp;"-T2",FixtureCode!$B$4:$AH$4,0)))))</f>
        <v>-</v>
      </c>
      <c r="G2192" s="12" t="str">
        <f>IF(C2192="-","-",IF(AND(ISNUMBER(Fixture!G2196),ISNUMBER(Fixture!I2196),Fixture!F2196&lt;&gt;"BYE",Fixture!J2196&lt;&gt;"BYE"),"Yes","-"))</f>
        <v>-</v>
      </c>
      <c r="H2192" s="9" t="str">
        <f>IF(G2192="-","-",IF(Fixture!G2196&gt;Fixture!I2196,Settings!$G$7,IF(Fixture!G2196=Fixture!I2196,Settings!$G$8,IF(Fixture!G2196&lt;Fixture!I2196,Settings!$G$9,"-"))))</f>
        <v>-</v>
      </c>
      <c r="I2192" s="13" t="str">
        <f>IF(G2192="-","-",IF(Fixture!I2196&gt;Fixture!G2196,Settings!$G$7,IF(Fixture!I2196=Fixture!G2196,Settings!$G$8,IF(Fixture!I2196&lt;Fixture!G2196,Settings!$G$9,"-"))))</f>
        <v>-</v>
      </c>
    </row>
    <row r="2193" spans="3:9" x14ac:dyDescent="0.25">
      <c r="C2193" s="12" t="str">
        <f t="shared" si="70"/>
        <v>-</v>
      </c>
      <c r="D2193" s="9" t="str">
        <f t="shared" si="71"/>
        <v>-</v>
      </c>
      <c r="E2193" s="9" t="str">
        <f>IF(C2193="-","-",IF(D2193=maxgameno+2,"blank row 2",IF(D2193=maxgameno+1,"blank row 1",INDEX(FixtureCode!$B$4:$AH$128,MATCH($C2193,FixtureCode!$B$4:$B$128,0),MATCH("G"&amp;D2193&amp;"-T1",FixtureCode!$B$4:$AH$4,0)))))</f>
        <v>-</v>
      </c>
      <c r="F2193" s="13" t="str">
        <f>IF(C2193="-","-",IF(D2193=maxgameno+2,"blank row 2",IF(D2193=maxgameno+1,"blank row 1",INDEX(FixtureCode!$B$4:$AH$128,MATCH($C2193,FixtureCode!$B$4:$B$128,0),MATCH("G"&amp;D2193&amp;"-T2",FixtureCode!$B$4:$AH$4,0)))))</f>
        <v>-</v>
      </c>
      <c r="G2193" s="12" t="str">
        <f>IF(C2193="-","-",IF(AND(ISNUMBER(Fixture!G2197),ISNUMBER(Fixture!I2197),Fixture!F2197&lt;&gt;"BYE",Fixture!J2197&lt;&gt;"BYE"),"Yes","-"))</f>
        <v>-</v>
      </c>
      <c r="H2193" s="9" t="str">
        <f>IF(G2193="-","-",IF(Fixture!G2197&gt;Fixture!I2197,Settings!$G$7,IF(Fixture!G2197=Fixture!I2197,Settings!$G$8,IF(Fixture!G2197&lt;Fixture!I2197,Settings!$G$9,"-"))))</f>
        <v>-</v>
      </c>
      <c r="I2193" s="13" t="str">
        <f>IF(G2193="-","-",IF(Fixture!I2197&gt;Fixture!G2197,Settings!$G$7,IF(Fixture!I2197=Fixture!G2197,Settings!$G$8,IF(Fixture!I2197&lt;Fixture!G2197,Settings!$G$9,"-"))))</f>
        <v>-</v>
      </c>
    </row>
    <row r="2194" spans="3:9" x14ac:dyDescent="0.25">
      <c r="C2194" s="12" t="str">
        <f t="shared" si="70"/>
        <v>-</v>
      </c>
      <c r="D2194" s="9" t="str">
        <f t="shared" si="71"/>
        <v>-</v>
      </c>
      <c r="E2194" s="9" t="str">
        <f>IF(C2194="-","-",IF(D2194=maxgameno+2,"blank row 2",IF(D2194=maxgameno+1,"blank row 1",INDEX(FixtureCode!$B$4:$AH$128,MATCH($C2194,FixtureCode!$B$4:$B$128,0),MATCH("G"&amp;D2194&amp;"-T1",FixtureCode!$B$4:$AH$4,0)))))</f>
        <v>-</v>
      </c>
      <c r="F2194" s="13" t="str">
        <f>IF(C2194="-","-",IF(D2194=maxgameno+2,"blank row 2",IF(D2194=maxgameno+1,"blank row 1",INDEX(FixtureCode!$B$4:$AH$128,MATCH($C2194,FixtureCode!$B$4:$B$128,0),MATCH("G"&amp;D2194&amp;"-T2",FixtureCode!$B$4:$AH$4,0)))))</f>
        <v>-</v>
      </c>
      <c r="G2194" s="12" t="str">
        <f>IF(C2194="-","-",IF(AND(ISNUMBER(Fixture!G2198),ISNUMBER(Fixture!I2198),Fixture!F2198&lt;&gt;"BYE",Fixture!J2198&lt;&gt;"BYE"),"Yes","-"))</f>
        <v>-</v>
      </c>
      <c r="H2194" s="9" t="str">
        <f>IF(G2194="-","-",IF(Fixture!G2198&gt;Fixture!I2198,Settings!$G$7,IF(Fixture!G2198=Fixture!I2198,Settings!$G$8,IF(Fixture!G2198&lt;Fixture!I2198,Settings!$G$9,"-"))))</f>
        <v>-</v>
      </c>
      <c r="I2194" s="13" t="str">
        <f>IF(G2194="-","-",IF(Fixture!I2198&gt;Fixture!G2198,Settings!$G$7,IF(Fixture!I2198=Fixture!G2198,Settings!$G$8,IF(Fixture!I2198&lt;Fixture!G2198,Settings!$G$9,"-"))))</f>
        <v>-</v>
      </c>
    </row>
    <row r="2195" spans="3:9" x14ac:dyDescent="0.25">
      <c r="C2195" s="12" t="str">
        <f t="shared" si="70"/>
        <v>-</v>
      </c>
      <c r="D2195" s="9" t="str">
        <f t="shared" si="71"/>
        <v>-</v>
      </c>
      <c r="E2195" s="9" t="str">
        <f>IF(C2195="-","-",IF(D2195=maxgameno+2,"blank row 2",IF(D2195=maxgameno+1,"blank row 1",INDEX(FixtureCode!$B$4:$AH$128,MATCH($C2195,FixtureCode!$B$4:$B$128,0),MATCH("G"&amp;D2195&amp;"-T1",FixtureCode!$B$4:$AH$4,0)))))</f>
        <v>-</v>
      </c>
      <c r="F2195" s="13" t="str">
        <f>IF(C2195="-","-",IF(D2195=maxgameno+2,"blank row 2",IF(D2195=maxgameno+1,"blank row 1",INDEX(FixtureCode!$B$4:$AH$128,MATCH($C2195,FixtureCode!$B$4:$B$128,0),MATCH("G"&amp;D2195&amp;"-T2",FixtureCode!$B$4:$AH$4,0)))))</f>
        <v>-</v>
      </c>
      <c r="G2195" s="12" t="str">
        <f>IF(C2195="-","-",IF(AND(ISNUMBER(Fixture!G2199),ISNUMBER(Fixture!I2199),Fixture!F2199&lt;&gt;"BYE",Fixture!J2199&lt;&gt;"BYE"),"Yes","-"))</f>
        <v>-</v>
      </c>
      <c r="H2195" s="9" t="str">
        <f>IF(G2195="-","-",IF(Fixture!G2199&gt;Fixture!I2199,Settings!$G$7,IF(Fixture!G2199=Fixture!I2199,Settings!$G$8,IF(Fixture!G2199&lt;Fixture!I2199,Settings!$G$9,"-"))))</f>
        <v>-</v>
      </c>
      <c r="I2195" s="13" t="str">
        <f>IF(G2195="-","-",IF(Fixture!I2199&gt;Fixture!G2199,Settings!$G$7,IF(Fixture!I2199=Fixture!G2199,Settings!$G$8,IF(Fixture!I2199&lt;Fixture!G2199,Settings!$G$9,"-"))))</f>
        <v>-</v>
      </c>
    </row>
    <row r="2196" spans="3:9" x14ac:dyDescent="0.25">
      <c r="C2196" s="12" t="str">
        <f t="shared" si="70"/>
        <v>-</v>
      </c>
      <c r="D2196" s="9" t="str">
        <f t="shared" si="71"/>
        <v>-</v>
      </c>
      <c r="E2196" s="9" t="str">
        <f>IF(C2196="-","-",IF(D2196=maxgameno+2,"blank row 2",IF(D2196=maxgameno+1,"blank row 1",INDEX(FixtureCode!$B$4:$AH$128,MATCH($C2196,FixtureCode!$B$4:$B$128,0),MATCH("G"&amp;D2196&amp;"-T1",FixtureCode!$B$4:$AH$4,0)))))</f>
        <v>-</v>
      </c>
      <c r="F2196" s="13" t="str">
        <f>IF(C2196="-","-",IF(D2196=maxgameno+2,"blank row 2",IF(D2196=maxgameno+1,"blank row 1",INDEX(FixtureCode!$B$4:$AH$128,MATCH($C2196,FixtureCode!$B$4:$B$128,0),MATCH("G"&amp;D2196&amp;"-T2",FixtureCode!$B$4:$AH$4,0)))))</f>
        <v>-</v>
      </c>
      <c r="G2196" s="12" t="str">
        <f>IF(C2196="-","-",IF(AND(ISNUMBER(Fixture!G2200),ISNUMBER(Fixture!I2200),Fixture!F2200&lt;&gt;"BYE",Fixture!J2200&lt;&gt;"BYE"),"Yes","-"))</f>
        <v>-</v>
      </c>
      <c r="H2196" s="9" t="str">
        <f>IF(G2196="-","-",IF(Fixture!G2200&gt;Fixture!I2200,Settings!$G$7,IF(Fixture!G2200=Fixture!I2200,Settings!$G$8,IF(Fixture!G2200&lt;Fixture!I2200,Settings!$G$9,"-"))))</f>
        <v>-</v>
      </c>
      <c r="I2196" s="13" t="str">
        <f>IF(G2196="-","-",IF(Fixture!I2200&gt;Fixture!G2200,Settings!$G$7,IF(Fixture!I2200=Fixture!G2200,Settings!$G$8,IF(Fixture!I2200&lt;Fixture!G2200,Settings!$G$9,"-"))))</f>
        <v>-</v>
      </c>
    </row>
    <row r="2197" spans="3:9" x14ac:dyDescent="0.25">
      <c r="C2197" s="12" t="str">
        <f t="shared" si="70"/>
        <v>-</v>
      </c>
      <c r="D2197" s="9" t="str">
        <f t="shared" si="71"/>
        <v>-</v>
      </c>
      <c r="E2197" s="9" t="str">
        <f>IF(C2197="-","-",IF(D2197=maxgameno+2,"blank row 2",IF(D2197=maxgameno+1,"blank row 1",INDEX(FixtureCode!$B$4:$AH$128,MATCH($C2197,FixtureCode!$B$4:$B$128,0),MATCH("G"&amp;D2197&amp;"-T1",FixtureCode!$B$4:$AH$4,0)))))</f>
        <v>-</v>
      </c>
      <c r="F2197" s="13" t="str">
        <f>IF(C2197="-","-",IF(D2197=maxgameno+2,"blank row 2",IF(D2197=maxgameno+1,"blank row 1",INDEX(FixtureCode!$B$4:$AH$128,MATCH($C2197,FixtureCode!$B$4:$B$128,0),MATCH("G"&amp;D2197&amp;"-T2",FixtureCode!$B$4:$AH$4,0)))))</f>
        <v>-</v>
      </c>
      <c r="G2197" s="12" t="str">
        <f>IF(C2197="-","-",IF(AND(ISNUMBER(Fixture!G2201),ISNUMBER(Fixture!I2201),Fixture!F2201&lt;&gt;"BYE",Fixture!J2201&lt;&gt;"BYE"),"Yes","-"))</f>
        <v>-</v>
      </c>
      <c r="H2197" s="9" t="str">
        <f>IF(G2197="-","-",IF(Fixture!G2201&gt;Fixture!I2201,Settings!$G$7,IF(Fixture!G2201=Fixture!I2201,Settings!$G$8,IF(Fixture!G2201&lt;Fixture!I2201,Settings!$G$9,"-"))))</f>
        <v>-</v>
      </c>
      <c r="I2197" s="13" t="str">
        <f>IF(G2197="-","-",IF(Fixture!I2201&gt;Fixture!G2201,Settings!$G$7,IF(Fixture!I2201=Fixture!G2201,Settings!$G$8,IF(Fixture!I2201&lt;Fixture!G2201,Settings!$G$9,"-"))))</f>
        <v>-</v>
      </c>
    </row>
    <row r="2198" spans="3:9" x14ac:dyDescent="0.25">
      <c r="C2198" s="12" t="str">
        <f t="shared" si="70"/>
        <v>-</v>
      </c>
      <c r="D2198" s="9" t="str">
        <f t="shared" si="71"/>
        <v>-</v>
      </c>
      <c r="E2198" s="9" t="str">
        <f>IF(C2198="-","-",IF(D2198=maxgameno+2,"blank row 2",IF(D2198=maxgameno+1,"blank row 1",INDEX(FixtureCode!$B$4:$AH$128,MATCH($C2198,FixtureCode!$B$4:$B$128,0),MATCH("G"&amp;D2198&amp;"-T1",FixtureCode!$B$4:$AH$4,0)))))</f>
        <v>-</v>
      </c>
      <c r="F2198" s="13" t="str">
        <f>IF(C2198="-","-",IF(D2198=maxgameno+2,"blank row 2",IF(D2198=maxgameno+1,"blank row 1",INDEX(FixtureCode!$B$4:$AH$128,MATCH($C2198,FixtureCode!$B$4:$B$128,0),MATCH("G"&amp;D2198&amp;"-T2",FixtureCode!$B$4:$AH$4,0)))))</f>
        <v>-</v>
      </c>
      <c r="G2198" s="12" t="str">
        <f>IF(C2198="-","-",IF(AND(ISNUMBER(Fixture!G2202),ISNUMBER(Fixture!I2202),Fixture!F2202&lt;&gt;"BYE",Fixture!J2202&lt;&gt;"BYE"),"Yes","-"))</f>
        <v>-</v>
      </c>
      <c r="H2198" s="9" t="str">
        <f>IF(G2198="-","-",IF(Fixture!G2202&gt;Fixture!I2202,Settings!$G$7,IF(Fixture!G2202=Fixture!I2202,Settings!$G$8,IF(Fixture!G2202&lt;Fixture!I2202,Settings!$G$9,"-"))))</f>
        <v>-</v>
      </c>
      <c r="I2198" s="13" t="str">
        <f>IF(G2198="-","-",IF(Fixture!I2202&gt;Fixture!G2202,Settings!$G$7,IF(Fixture!I2202=Fixture!G2202,Settings!$G$8,IF(Fixture!I2202&lt;Fixture!G2202,Settings!$G$9,"-"))))</f>
        <v>-</v>
      </c>
    </row>
    <row r="2199" spans="3:9" x14ac:dyDescent="0.25">
      <c r="C2199" s="12" t="str">
        <f t="shared" si="70"/>
        <v>-</v>
      </c>
      <c r="D2199" s="9" t="str">
        <f t="shared" si="71"/>
        <v>-</v>
      </c>
      <c r="E2199" s="9" t="str">
        <f>IF(C2199="-","-",IF(D2199=maxgameno+2,"blank row 2",IF(D2199=maxgameno+1,"blank row 1",INDEX(FixtureCode!$B$4:$AH$128,MATCH($C2199,FixtureCode!$B$4:$B$128,0),MATCH("G"&amp;D2199&amp;"-T1",FixtureCode!$B$4:$AH$4,0)))))</f>
        <v>-</v>
      </c>
      <c r="F2199" s="13" t="str">
        <f>IF(C2199="-","-",IF(D2199=maxgameno+2,"blank row 2",IF(D2199=maxgameno+1,"blank row 1",INDEX(FixtureCode!$B$4:$AH$128,MATCH($C2199,FixtureCode!$B$4:$B$128,0),MATCH("G"&amp;D2199&amp;"-T2",FixtureCode!$B$4:$AH$4,0)))))</f>
        <v>-</v>
      </c>
      <c r="G2199" s="12" t="str">
        <f>IF(C2199="-","-",IF(AND(ISNUMBER(Fixture!G2203),ISNUMBER(Fixture!I2203),Fixture!F2203&lt;&gt;"BYE",Fixture!J2203&lt;&gt;"BYE"),"Yes","-"))</f>
        <v>-</v>
      </c>
      <c r="H2199" s="9" t="str">
        <f>IF(G2199="-","-",IF(Fixture!G2203&gt;Fixture!I2203,Settings!$G$7,IF(Fixture!G2203=Fixture!I2203,Settings!$G$8,IF(Fixture!G2203&lt;Fixture!I2203,Settings!$G$9,"-"))))</f>
        <v>-</v>
      </c>
      <c r="I2199" s="13" t="str">
        <f>IF(G2199="-","-",IF(Fixture!I2203&gt;Fixture!G2203,Settings!$G$7,IF(Fixture!I2203=Fixture!G2203,Settings!$G$8,IF(Fixture!I2203&lt;Fixture!G2203,Settings!$G$9,"-"))))</f>
        <v>-</v>
      </c>
    </row>
    <row r="2200" spans="3:9" x14ac:dyDescent="0.25">
      <c r="C2200" s="12" t="str">
        <f t="shared" si="70"/>
        <v>-</v>
      </c>
      <c r="D2200" s="9" t="str">
        <f t="shared" si="71"/>
        <v>-</v>
      </c>
      <c r="E2200" s="9" t="str">
        <f>IF(C2200="-","-",IF(D2200=maxgameno+2,"blank row 2",IF(D2200=maxgameno+1,"blank row 1",INDEX(FixtureCode!$B$4:$AH$128,MATCH($C2200,FixtureCode!$B$4:$B$128,0),MATCH("G"&amp;D2200&amp;"-T1",FixtureCode!$B$4:$AH$4,0)))))</f>
        <v>-</v>
      </c>
      <c r="F2200" s="13" t="str">
        <f>IF(C2200="-","-",IF(D2200=maxgameno+2,"blank row 2",IF(D2200=maxgameno+1,"blank row 1",INDEX(FixtureCode!$B$4:$AH$128,MATCH($C2200,FixtureCode!$B$4:$B$128,0),MATCH("G"&amp;D2200&amp;"-T2",FixtureCode!$B$4:$AH$4,0)))))</f>
        <v>-</v>
      </c>
      <c r="G2200" s="12" t="str">
        <f>IF(C2200="-","-",IF(AND(ISNUMBER(Fixture!G2204),ISNUMBER(Fixture!I2204),Fixture!F2204&lt;&gt;"BYE",Fixture!J2204&lt;&gt;"BYE"),"Yes","-"))</f>
        <v>-</v>
      </c>
      <c r="H2200" s="9" t="str">
        <f>IF(G2200="-","-",IF(Fixture!G2204&gt;Fixture!I2204,Settings!$G$7,IF(Fixture!G2204=Fixture!I2204,Settings!$G$8,IF(Fixture!G2204&lt;Fixture!I2204,Settings!$G$9,"-"))))</f>
        <v>-</v>
      </c>
      <c r="I2200" s="13" t="str">
        <f>IF(G2200="-","-",IF(Fixture!I2204&gt;Fixture!G2204,Settings!$G$7,IF(Fixture!I2204=Fixture!G2204,Settings!$G$8,IF(Fixture!I2204&lt;Fixture!G2204,Settings!$G$9,"-"))))</f>
        <v>-</v>
      </c>
    </row>
    <row r="2201" spans="3:9" x14ac:dyDescent="0.25">
      <c r="C2201" s="12" t="str">
        <f t="shared" si="70"/>
        <v>-</v>
      </c>
      <c r="D2201" s="9" t="str">
        <f t="shared" si="71"/>
        <v>-</v>
      </c>
      <c r="E2201" s="9" t="str">
        <f>IF(C2201="-","-",IF(D2201=maxgameno+2,"blank row 2",IF(D2201=maxgameno+1,"blank row 1",INDEX(FixtureCode!$B$4:$AH$128,MATCH($C2201,FixtureCode!$B$4:$B$128,0),MATCH("G"&amp;D2201&amp;"-T1",FixtureCode!$B$4:$AH$4,0)))))</f>
        <v>-</v>
      </c>
      <c r="F2201" s="13" t="str">
        <f>IF(C2201="-","-",IF(D2201=maxgameno+2,"blank row 2",IF(D2201=maxgameno+1,"blank row 1",INDEX(FixtureCode!$B$4:$AH$128,MATCH($C2201,FixtureCode!$B$4:$B$128,0),MATCH("G"&amp;D2201&amp;"-T2",FixtureCode!$B$4:$AH$4,0)))))</f>
        <v>-</v>
      </c>
      <c r="G2201" s="12" t="str">
        <f>IF(C2201="-","-",IF(AND(ISNUMBER(Fixture!G2205),ISNUMBER(Fixture!I2205),Fixture!F2205&lt;&gt;"BYE",Fixture!J2205&lt;&gt;"BYE"),"Yes","-"))</f>
        <v>-</v>
      </c>
      <c r="H2201" s="9" t="str">
        <f>IF(G2201="-","-",IF(Fixture!G2205&gt;Fixture!I2205,Settings!$G$7,IF(Fixture!G2205=Fixture!I2205,Settings!$G$8,IF(Fixture!G2205&lt;Fixture!I2205,Settings!$G$9,"-"))))</f>
        <v>-</v>
      </c>
      <c r="I2201" s="13" t="str">
        <f>IF(G2201="-","-",IF(Fixture!I2205&gt;Fixture!G2205,Settings!$G$7,IF(Fixture!I2205=Fixture!G2205,Settings!$G$8,IF(Fixture!I2205&lt;Fixture!G2205,Settings!$G$9,"-"))))</f>
        <v>-</v>
      </c>
    </row>
    <row r="2202" spans="3:9" x14ac:dyDescent="0.25">
      <c r="C2202" s="12" t="str">
        <f t="shared" si="70"/>
        <v>-</v>
      </c>
      <c r="D2202" s="9" t="str">
        <f t="shared" si="71"/>
        <v>-</v>
      </c>
      <c r="E2202" s="9" t="str">
        <f>IF(C2202="-","-",IF(D2202=maxgameno+2,"blank row 2",IF(D2202=maxgameno+1,"blank row 1",INDEX(FixtureCode!$B$4:$AH$128,MATCH($C2202,FixtureCode!$B$4:$B$128,0),MATCH("G"&amp;D2202&amp;"-T1",FixtureCode!$B$4:$AH$4,0)))))</f>
        <v>-</v>
      </c>
      <c r="F2202" s="13" t="str">
        <f>IF(C2202="-","-",IF(D2202=maxgameno+2,"blank row 2",IF(D2202=maxgameno+1,"blank row 1",INDEX(FixtureCode!$B$4:$AH$128,MATCH($C2202,FixtureCode!$B$4:$B$128,0),MATCH("G"&amp;D2202&amp;"-T2",FixtureCode!$B$4:$AH$4,0)))))</f>
        <v>-</v>
      </c>
      <c r="G2202" s="12" t="str">
        <f>IF(C2202="-","-",IF(AND(ISNUMBER(Fixture!G2206),ISNUMBER(Fixture!I2206),Fixture!F2206&lt;&gt;"BYE",Fixture!J2206&lt;&gt;"BYE"),"Yes","-"))</f>
        <v>-</v>
      </c>
      <c r="H2202" s="9" t="str">
        <f>IF(G2202="-","-",IF(Fixture!G2206&gt;Fixture!I2206,Settings!$G$7,IF(Fixture!G2206=Fixture!I2206,Settings!$G$8,IF(Fixture!G2206&lt;Fixture!I2206,Settings!$G$9,"-"))))</f>
        <v>-</v>
      </c>
      <c r="I2202" s="13" t="str">
        <f>IF(G2202="-","-",IF(Fixture!I2206&gt;Fixture!G2206,Settings!$G$7,IF(Fixture!I2206=Fixture!G2206,Settings!$G$8,IF(Fixture!I2206&lt;Fixture!G2206,Settings!$G$9,"-"))))</f>
        <v>-</v>
      </c>
    </row>
    <row r="2203" spans="3:9" x14ac:dyDescent="0.25">
      <c r="C2203" s="12" t="str">
        <f t="shared" si="70"/>
        <v>-</v>
      </c>
      <c r="D2203" s="9" t="str">
        <f t="shared" si="71"/>
        <v>-</v>
      </c>
      <c r="E2203" s="9" t="str">
        <f>IF(C2203="-","-",IF(D2203=maxgameno+2,"blank row 2",IF(D2203=maxgameno+1,"blank row 1",INDEX(FixtureCode!$B$4:$AH$128,MATCH($C2203,FixtureCode!$B$4:$B$128,0),MATCH("G"&amp;D2203&amp;"-T1",FixtureCode!$B$4:$AH$4,0)))))</f>
        <v>-</v>
      </c>
      <c r="F2203" s="13" t="str">
        <f>IF(C2203="-","-",IF(D2203=maxgameno+2,"blank row 2",IF(D2203=maxgameno+1,"blank row 1",INDEX(FixtureCode!$B$4:$AH$128,MATCH($C2203,FixtureCode!$B$4:$B$128,0),MATCH("G"&amp;D2203&amp;"-T2",FixtureCode!$B$4:$AH$4,0)))))</f>
        <v>-</v>
      </c>
      <c r="G2203" s="12" t="str">
        <f>IF(C2203="-","-",IF(AND(ISNUMBER(Fixture!G2207),ISNUMBER(Fixture!I2207),Fixture!F2207&lt;&gt;"BYE",Fixture!J2207&lt;&gt;"BYE"),"Yes","-"))</f>
        <v>-</v>
      </c>
      <c r="H2203" s="9" t="str">
        <f>IF(G2203="-","-",IF(Fixture!G2207&gt;Fixture!I2207,Settings!$G$7,IF(Fixture!G2207=Fixture!I2207,Settings!$G$8,IF(Fixture!G2207&lt;Fixture!I2207,Settings!$G$9,"-"))))</f>
        <v>-</v>
      </c>
      <c r="I2203" s="13" t="str">
        <f>IF(G2203="-","-",IF(Fixture!I2207&gt;Fixture!G2207,Settings!$G$7,IF(Fixture!I2207=Fixture!G2207,Settings!$G$8,IF(Fixture!I2207&lt;Fixture!G2207,Settings!$G$9,"-"))))</f>
        <v>-</v>
      </c>
    </row>
    <row r="2204" spans="3:9" x14ac:dyDescent="0.25">
      <c r="C2204" s="12" t="str">
        <f t="shared" si="70"/>
        <v>-</v>
      </c>
      <c r="D2204" s="9" t="str">
        <f t="shared" si="71"/>
        <v>-</v>
      </c>
      <c r="E2204" s="9" t="str">
        <f>IF(C2204="-","-",IF(D2204=maxgameno+2,"blank row 2",IF(D2204=maxgameno+1,"blank row 1",INDEX(FixtureCode!$B$4:$AH$128,MATCH($C2204,FixtureCode!$B$4:$B$128,0),MATCH("G"&amp;D2204&amp;"-T1",FixtureCode!$B$4:$AH$4,0)))))</f>
        <v>-</v>
      </c>
      <c r="F2204" s="13" t="str">
        <f>IF(C2204="-","-",IF(D2204=maxgameno+2,"blank row 2",IF(D2204=maxgameno+1,"blank row 1",INDEX(FixtureCode!$B$4:$AH$128,MATCH($C2204,FixtureCode!$B$4:$B$128,0),MATCH("G"&amp;D2204&amp;"-T2",FixtureCode!$B$4:$AH$4,0)))))</f>
        <v>-</v>
      </c>
      <c r="G2204" s="12" t="str">
        <f>IF(C2204="-","-",IF(AND(ISNUMBER(Fixture!G2208),ISNUMBER(Fixture!I2208),Fixture!F2208&lt;&gt;"BYE",Fixture!J2208&lt;&gt;"BYE"),"Yes","-"))</f>
        <v>-</v>
      </c>
      <c r="H2204" s="9" t="str">
        <f>IF(G2204="-","-",IF(Fixture!G2208&gt;Fixture!I2208,Settings!$G$7,IF(Fixture!G2208=Fixture!I2208,Settings!$G$8,IF(Fixture!G2208&lt;Fixture!I2208,Settings!$G$9,"-"))))</f>
        <v>-</v>
      </c>
      <c r="I2204" s="13" t="str">
        <f>IF(G2204="-","-",IF(Fixture!I2208&gt;Fixture!G2208,Settings!$G$7,IF(Fixture!I2208=Fixture!G2208,Settings!$G$8,IF(Fixture!I2208&lt;Fixture!G2208,Settings!$G$9,"-"))))</f>
        <v>-</v>
      </c>
    </row>
    <row r="2205" spans="3:9" x14ac:dyDescent="0.25">
      <c r="C2205" s="12" t="str">
        <f t="shared" si="70"/>
        <v>-</v>
      </c>
      <c r="D2205" s="9" t="str">
        <f t="shared" si="71"/>
        <v>-</v>
      </c>
      <c r="E2205" s="9" t="str">
        <f>IF(C2205="-","-",IF(D2205=maxgameno+2,"blank row 2",IF(D2205=maxgameno+1,"blank row 1",INDEX(FixtureCode!$B$4:$AH$128,MATCH($C2205,FixtureCode!$B$4:$B$128,0),MATCH("G"&amp;D2205&amp;"-T1",FixtureCode!$B$4:$AH$4,0)))))</f>
        <v>-</v>
      </c>
      <c r="F2205" s="13" t="str">
        <f>IF(C2205="-","-",IF(D2205=maxgameno+2,"blank row 2",IF(D2205=maxgameno+1,"blank row 1",INDEX(FixtureCode!$B$4:$AH$128,MATCH($C2205,FixtureCode!$B$4:$B$128,0),MATCH("G"&amp;D2205&amp;"-T2",FixtureCode!$B$4:$AH$4,0)))))</f>
        <v>-</v>
      </c>
      <c r="G2205" s="12" t="str">
        <f>IF(C2205="-","-",IF(AND(ISNUMBER(Fixture!G2209),ISNUMBER(Fixture!I2209),Fixture!F2209&lt;&gt;"BYE",Fixture!J2209&lt;&gt;"BYE"),"Yes","-"))</f>
        <v>-</v>
      </c>
      <c r="H2205" s="9" t="str">
        <f>IF(G2205="-","-",IF(Fixture!G2209&gt;Fixture!I2209,Settings!$G$7,IF(Fixture!G2209=Fixture!I2209,Settings!$G$8,IF(Fixture!G2209&lt;Fixture!I2209,Settings!$G$9,"-"))))</f>
        <v>-</v>
      </c>
      <c r="I2205" s="13" t="str">
        <f>IF(G2205="-","-",IF(Fixture!I2209&gt;Fixture!G2209,Settings!$G$7,IF(Fixture!I2209=Fixture!G2209,Settings!$G$8,IF(Fixture!I2209&lt;Fixture!G2209,Settings!$G$9,"-"))))</f>
        <v>-</v>
      </c>
    </row>
    <row r="2206" spans="3:9" x14ac:dyDescent="0.25">
      <c r="C2206" s="12" t="str">
        <f t="shared" si="70"/>
        <v>-</v>
      </c>
      <c r="D2206" s="9" t="str">
        <f t="shared" si="71"/>
        <v>-</v>
      </c>
      <c r="E2206" s="9" t="str">
        <f>IF(C2206="-","-",IF(D2206=maxgameno+2,"blank row 2",IF(D2206=maxgameno+1,"blank row 1",INDEX(FixtureCode!$B$4:$AH$128,MATCH($C2206,FixtureCode!$B$4:$B$128,0),MATCH("G"&amp;D2206&amp;"-T1",FixtureCode!$B$4:$AH$4,0)))))</f>
        <v>-</v>
      </c>
      <c r="F2206" s="13" t="str">
        <f>IF(C2206="-","-",IF(D2206=maxgameno+2,"blank row 2",IF(D2206=maxgameno+1,"blank row 1",INDEX(FixtureCode!$B$4:$AH$128,MATCH($C2206,FixtureCode!$B$4:$B$128,0),MATCH("G"&amp;D2206&amp;"-T2",FixtureCode!$B$4:$AH$4,0)))))</f>
        <v>-</v>
      </c>
      <c r="G2206" s="12" t="str">
        <f>IF(C2206="-","-",IF(AND(ISNUMBER(Fixture!G2210),ISNUMBER(Fixture!I2210),Fixture!F2210&lt;&gt;"BYE",Fixture!J2210&lt;&gt;"BYE"),"Yes","-"))</f>
        <v>-</v>
      </c>
      <c r="H2206" s="9" t="str">
        <f>IF(G2206="-","-",IF(Fixture!G2210&gt;Fixture!I2210,Settings!$G$7,IF(Fixture!G2210=Fixture!I2210,Settings!$G$8,IF(Fixture!G2210&lt;Fixture!I2210,Settings!$G$9,"-"))))</f>
        <v>-</v>
      </c>
      <c r="I2206" s="13" t="str">
        <f>IF(G2206="-","-",IF(Fixture!I2210&gt;Fixture!G2210,Settings!$G$7,IF(Fixture!I2210=Fixture!G2210,Settings!$G$8,IF(Fixture!I2210&lt;Fixture!G2210,Settings!$G$9,"-"))))</f>
        <v>-</v>
      </c>
    </row>
    <row r="2207" spans="3:9" x14ac:dyDescent="0.25">
      <c r="C2207" s="12" t="str">
        <f t="shared" si="70"/>
        <v>-</v>
      </c>
      <c r="D2207" s="9" t="str">
        <f t="shared" si="71"/>
        <v>-</v>
      </c>
      <c r="E2207" s="9" t="str">
        <f>IF(C2207="-","-",IF(D2207=maxgameno+2,"blank row 2",IF(D2207=maxgameno+1,"blank row 1",INDEX(FixtureCode!$B$4:$AH$128,MATCH($C2207,FixtureCode!$B$4:$B$128,0),MATCH("G"&amp;D2207&amp;"-T1",FixtureCode!$B$4:$AH$4,0)))))</f>
        <v>-</v>
      </c>
      <c r="F2207" s="13" t="str">
        <f>IF(C2207="-","-",IF(D2207=maxgameno+2,"blank row 2",IF(D2207=maxgameno+1,"blank row 1",INDEX(FixtureCode!$B$4:$AH$128,MATCH($C2207,FixtureCode!$B$4:$B$128,0),MATCH("G"&amp;D2207&amp;"-T2",FixtureCode!$B$4:$AH$4,0)))))</f>
        <v>-</v>
      </c>
      <c r="G2207" s="12" t="str">
        <f>IF(C2207="-","-",IF(AND(ISNUMBER(Fixture!G2211),ISNUMBER(Fixture!I2211),Fixture!F2211&lt;&gt;"BYE",Fixture!J2211&lt;&gt;"BYE"),"Yes","-"))</f>
        <v>-</v>
      </c>
      <c r="H2207" s="9" t="str">
        <f>IF(G2207="-","-",IF(Fixture!G2211&gt;Fixture!I2211,Settings!$G$7,IF(Fixture!G2211=Fixture!I2211,Settings!$G$8,IF(Fixture!G2211&lt;Fixture!I2211,Settings!$G$9,"-"))))</f>
        <v>-</v>
      </c>
      <c r="I2207" s="13" t="str">
        <f>IF(G2207="-","-",IF(Fixture!I2211&gt;Fixture!G2211,Settings!$G$7,IF(Fixture!I2211=Fixture!G2211,Settings!$G$8,IF(Fixture!I2211&lt;Fixture!G2211,Settings!$G$9,"-"))))</f>
        <v>-</v>
      </c>
    </row>
    <row r="2208" spans="3:9" x14ac:dyDescent="0.25">
      <c r="C2208" s="12" t="str">
        <f t="shared" si="70"/>
        <v>-</v>
      </c>
      <c r="D2208" s="9" t="str">
        <f t="shared" si="71"/>
        <v>-</v>
      </c>
      <c r="E2208" s="9" t="str">
        <f>IF(C2208="-","-",IF(D2208=maxgameno+2,"blank row 2",IF(D2208=maxgameno+1,"blank row 1",INDEX(FixtureCode!$B$4:$AH$128,MATCH($C2208,FixtureCode!$B$4:$B$128,0),MATCH("G"&amp;D2208&amp;"-T1",FixtureCode!$B$4:$AH$4,0)))))</f>
        <v>-</v>
      </c>
      <c r="F2208" s="13" t="str">
        <f>IF(C2208="-","-",IF(D2208=maxgameno+2,"blank row 2",IF(D2208=maxgameno+1,"blank row 1",INDEX(FixtureCode!$B$4:$AH$128,MATCH($C2208,FixtureCode!$B$4:$B$128,0),MATCH("G"&amp;D2208&amp;"-T2",FixtureCode!$B$4:$AH$4,0)))))</f>
        <v>-</v>
      </c>
      <c r="G2208" s="12" t="str">
        <f>IF(C2208="-","-",IF(AND(ISNUMBER(Fixture!G2212),ISNUMBER(Fixture!I2212),Fixture!F2212&lt;&gt;"BYE",Fixture!J2212&lt;&gt;"BYE"),"Yes","-"))</f>
        <v>-</v>
      </c>
      <c r="H2208" s="9" t="str">
        <f>IF(G2208="-","-",IF(Fixture!G2212&gt;Fixture!I2212,Settings!$G$7,IF(Fixture!G2212=Fixture!I2212,Settings!$G$8,IF(Fixture!G2212&lt;Fixture!I2212,Settings!$G$9,"-"))))</f>
        <v>-</v>
      </c>
      <c r="I2208" s="13" t="str">
        <f>IF(G2208="-","-",IF(Fixture!I2212&gt;Fixture!G2212,Settings!$G$7,IF(Fixture!I2212=Fixture!G2212,Settings!$G$8,IF(Fixture!I2212&lt;Fixture!G2212,Settings!$G$9,"-"))))</f>
        <v>-</v>
      </c>
    </row>
    <row r="2209" spans="3:9" x14ac:dyDescent="0.25">
      <c r="C2209" s="12" t="str">
        <f t="shared" si="70"/>
        <v>-</v>
      </c>
      <c r="D2209" s="9" t="str">
        <f t="shared" si="71"/>
        <v>-</v>
      </c>
      <c r="E2209" s="9" t="str">
        <f>IF(C2209="-","-",IF(D2209=maxgameno+2,"blank row 2",IF(D2209=maxgameno+1,"blank row 1",INDEX(FixtureCode!$B$4:$AH$128,MATCH($C2209,FixtureCode!$B$4:$B$128,0),MATCH("G"&amp;D2209&amp;"-T1",FixtureCode!$B$4:$AH$4,0)))))</f>
        <v>-</v>
      </c>
      <c r="F2209" s="13" t="str">
        <f>IF(C2209="-","-",IF(D2209=maxgameno+2,"blank row 2",IF(D2209=maxgameno+1,"blank row 1",INDEX(FixtureCode!$B$4:$AH$128,MATCH($C2209,FixtureCode!$B$4:$B$128,0),MATCH("G"&amp;D2209&amp;"-T2",FixtureCode!$B$4:$AH$4,0)))))</f>
        <v>-</v>
      </c>
      <c r="G2209" s="12" t="str">
        <f>IF(C2209="-","-",IF(AND(ISNUMBER(Fixture!G2213),ISNUMBER(Fixture!I2213),Fixture!F2213&lt;&gt;"BYE",Fixture!J2213&lt;&gt;"BYE"),"Yes","-"))</f>
        <v>-</v>
      </c>
      <c r="H2209" s="9" t="str">
        <f>IF(G2209="-","-",IF(Fixture!G2213&gt;Fixture!I2213,Settings!$G$7,IF(Fixture!G2213=Fixture!I2213,Settings!$G$8,IF(Fixture!G2213&lt;Fixture!I2213,Settings!$G$9,"-"))))</f>
        <v>-</v>
      </c>
      <c r="I2209" s="13" t="str">
        <f>IF(G2209="-","-",IF(Fixture!I2213&gt;Fixture!G2213,Settings!$G$7,IF(Fixture!I2213=Fixture!G2213,Settings!$G$8,IF(Fixture!I2213&lt;Fixture!G2213,Settings!$G$9,"-"))))</f>
        <v>-</v>
      </c>
    </row>
    <row r="2210" spans="3:9" x14ac:dyDescent="0.25">
      <c r="C2210" s="12" t="str">
        <f t="shared" si="70"/>
        <v>-</v>
      </c>
      <c r="D2210" s="9" t="str">
        <f t="shared" si="71"/>
        <v>-</v>
      </c>
      <c r="E2210" s="9" t="str">
        <f>IF(C2210="-","-",IF(D2210=maxgameno+2,"blank row 2",IF(D2210=maxgameno+1,"blank row 1",INDEX(FixtureCode!$B$4:$AH$128,MATCH($C2210,FixtureCode!$B$4:$B$128,0),MATCH("G"&amp;D2210&amp;"-T1",FixtureCode!$B$4:$AH$4,0)))))</f>
        <v>-</v>
      </c>
      <c r="F2210" s="13" t="str">
        <f>IF(C2210="-","-",IF(D2210=maxgameno+2,"blank row 2",IF(D2210=maxgameno+1,"blank row 1",INDEX(FixtureCode!$B$4:$AH$128,MATCH($C2210,FixtureCode!$B$4:$B$128,0),MATCH("G"&amp;D2210&amp;"-T2",FixtureCode!$B$4:$AH$4,0)))))</f>
        <v>-</v>
      </c>
      <c r="G2210" s="12" t="str">
        <f>IF(C2210="-","-",IF(AND(ISNUMBER(Fixture!G2214),ISNUMBER(Fixture!I2214),Fixture!F2214&lt;&gt;"BYE",Fixture!J2214&lt;&gt;"BYE"),"Yes","-"))</f>
        <v>-</v>
      </c>
      <c r="H2210" s="9" t="str">
        <f>IF(G2210="-","-",IF(Fixture!G2214&gt;Fixture!I2214,Settings!$G$7,IF(Fixture!G2214=Fixture!I2214,Settings!$G$8,IF(Fixture!G2214&lt;Fixture!I2214,Settings!$G$9,"-"))))</f>
        <v>-</v>
      </c>
      <c r="I2210" s="13" t="str">
        <f>IF(G2210="-","-",IF(Fixture!I2214&gt;Fixture!G2214,Settings!$G$7,IF(Fixture!I2214=Fixture!G2214,Settings!$G$8,IF(Fixture!I2214&lt;Fixture!G2214,Settings!$G$9,"-"))))</f>
        <v>-</v>
      </c>
    </row>
    <row r="2211" spans="3:9" x14ac:dyDescent="0.25">
      <c r="C2211" s="12" t="str">
        <f t="shared" si="70"/>
        <v>-</v>
      </c>
      <c r="D2211" s="9" t="str">
        <f t="shared" si="71"/>
        <v>-</v>
      </c>
      <c r="E2211" s="9" t="str">
        <f>IF(C2211="-","-",IF(D2211=maxgameno+2,"blank row 2",IF(D2211=maxgameno+1,"blank row 1",INDEX(FixtureCode!$B$4:$AH$128,MATCH($C2211,FixtureCode!$B$4:$B$128,0),MATCH("G"&amp;D2211&amp;"-T1",FixtureCode!$B$4:$AH$4,0)))))</f>
        <v>-</v>
      </c>
      <c r="F2211" s="13" t="str">
        <f>IF(C2211="-","-",IF(D2211=maxgameno+2,"blank row 2",IF(D2211=maxgameno+1,"blank row 1",INDEX(FixtureCode!$B$4:$AH$128,MATCH($C2211,FixtureCode!$B$4:$B$128,0),MATCH("G"&amp;D2211&amp;"-T2",FixtureCode!$B$4:$AH$4,0)))))</f>
        <v>-</v>
      </c>
      <c r="G2211" s="12" t="str">
        <f>IF(C2211="-","-",IF(AND(ISNUMBER(Fixture!G2215),ISNUMBER(Fixture!I2215),Fixture!F2215&lt;&gt;"BYE",Fixture!J2215&lt;&gt;"BYE"),"Yes","-"))</f>
        <v>-</v>
      </c>
      <c r="H2211" s="9" t="str">
        <f>IF(G2211="-","-",IF(Fixture!G2215&gt;Fixture!I2215,Settings!$G$7,IF(Fixture!G2215=Fixture!I2215,Settings!$G$8,IF(Fixture!G2215&lt;Fixture!I2215,Settings!$G$9,"-"))))</f>
        <v>-</v>
      </c>
      <c r="I2211" s="13" t="str">
        <f>IF(G2211="-","-",IF(Fixture!I2215&gt;Fixture!G2215,Settings!$G$7,IF(Fixture!I2215=Fixture!G2215,Settings!$G$8,IF(Fixture!I2215&lt;Fixture!G2215,Settings!$G$9,"-"))))</f>
        <v>-</v>
      </c>
    </row>
    <row r="2212" spans="3:9" x14ac:dyDescent="0.25">
      <c r="C2212" s="12" t="str">
        <f t="shared" si="70"/>
        <v>-</v>
      </c>
      <c r="D2212" s="9" t="str">
        <f t="shared" si="71"/>
        <v>-</v>
      </c>
      <c r="E2212" s="9" t="str">
        <f>IF(C2212="-","-",IF(D2212=maxgameno+2,"blank row 2",IF(D2212=maxgameno+1,"blank row 1",INDEX(FixtureCode!$B$4:$AH$128,MATCH($C2212,FixtureCode!$B$4:$B$128,0),MATCH("G"&amp;D2212&amp;"-T1",FixtureCode!$B$4:$AH$4,0)))))</f>
        <v>-</v>
      </c>
      <c r="F2212" s="13" t="str">
        <f>IF(C2212="-","-",IF(D2212=maxgameno+2,"blank row 2",IF(D2212=maxgameno+1,"blank row 1",INDEX(FixtureCode!$B$4:$AH$128,MATCH($C2212,FixtureCode!$B$4:$B$128,0),MATCH("G"&amp;D2212&amp;"-T2",FixtureCode!$B$4:$AH$4,0)))))</f>
        <v>-</v>
      </c>
      <c r="G2212" s="12" t="str">
        <f>IF(C2212="-","-",IF(AND(ISNUMBER(Fixture!G2216),ISNUMBER(Fixture!I2216),Fixture!F2216&lt;&gt;"BYE",Fixture!J2216&lt;&gt;"BYE"),"Yes","-"))</f>
        <v>-</v>
      </c>
      <c r="H2212" s="9" t="str">
        <f>IF(G2212="-","-",IF(Fixture!G2216&gt;Fixture!I2216,Settings!$G$7,IF(Fixture!G2216=Fixture!I2216,Settings!$G$8,IF(Fixture!G2216&lt;Fixture!I2216,Settings!$G$9,"-"))))</f>
        <v>-</v>
      </c>
      <c r="I2212" s="13" t="str">
        <f>IF(G2212="-","-",IF(Fixture!I2216&gt;Fixture!G2216,Settings!$G$7,IF(Fixture!I2216=Fixture!G2216,Settings!$G$8,IF(Fixture!I2216&lt;Fixture!G2216,Settings!$G$9,"-"))))</f>
        <v>-</v>
      </c>
    </row>
    <row r="2213" spans="3:9" x14ac:dyDescent="0.25">
      <c r="C2213" s="12" t="str">
        <f t="shared" si="70"/>
        <v>-</v>
      </c>
      <c r="D2213" s="9" t="str">
        <f t="shared" si="71"/>
        <v>-</v>
      </c>
      <c r="E2213" s="9" t="str">
        <f>IF(C2213="-","-",IF(D2213=maxgameno+2,"blank row 2",IF(D2213=maxgameno+1,"blank row 1",INDEX(FixtureCode!$B$4:$AH$128,MATCH($C2213,FixtureCode!$B$4:$B$128,0),MATCH("G"&amp;D2213&amp;"-T1",FixtureCode!$B$4:$AH$4,0)))))</f>
        <v>-</v>
      </c>
      <c r="F2213" s="13" t="str">
        <f>IF(C2213="-","-",IF(D2213=maxgameno+2,"blank row 2",IF(D2213=maxgameno+1,"blank row 1",INDEX(FixtureCode!$B$4:$AH$128,MATCH($C2213,FixtureCode!$B$4:$B$128,0),MATCH("G"&amp;D2213&amp;"-T2",FixtureCode!$B$4:$AH$4,0)))))</f>
        <v>-</v>
      </c>
      <c r="G2213" s="12" t="str">
        <f>IF(C2213="-","-",IF(AND(ISNUMBER(Fixture!G2217),ISNUMBER(Fixture!I2217),Fixture!F2217&lt;&gt;"BYE",Fixture!J2217&lt;&gt;"BYE"),"Yes","-"))</f>
        <v>-</v>
      </c>
      <c r="H2213" s="9" t="str">
        <f>IF(G2213="-","-",IF(Fixture!G2217&gt;Fixture!I2217,Settings!$G$7,IF(Fixture!G2217=Fixture!I2217,Settings!$G$8,IF(Fixture!G2217&lt;Fixture!I2217,Settings!$G$9,"-"))))</f>
        <v>-</v>
      </c>
      <c r="I2213" s="13" t="str">
        <f>IF(G2213="-","-",IF(Fixture!I2217&gt;Fixture!G2217,Settings!$G$7,IF(Fixture!I2217=Fixture!G2217,Settings!$G$8,IF(Fixture!I2217&lt;Fixture!G2217,Settings!$G$9,"-"))))</f>
        <v>-</v>
      </c>
    </row>
    <row r="2214" spans="3:9" x14ac:dyDescent="0.25">
      <c r="C2214" s="12" t="str">
        <f t="shared" si="70"/>
        <v>-</v>
      </c>
      <c r="D2214" s="9" t="str">
        <f t="shared" si="71"/>
        <v>-</v>
      </c>
      <c r="E2214" s="9" t="str">
        <f>IF(C2214="-","-",IF(D2214=maxgameno+2,"blank row 2",IF(D2214=maxgameno+1,"blank row 1",INDEX(FixtureCode!$B$4:$AH$128,MATCH($C2214,FixtureCode!$B$4:$B$128,0),MATCH("G"&amp;D2214&amp;"-T1",FixtureCode!$B$4:$AH$4,0)))))</f>
        <v>-</v>
      </c>
      <c r="F2214" s="13" t="str">
        <f>IF(C2214="-","-",IF(D2214=maxgameno+2,"blank row 2",IF(D2214=maxgameno+1,"blank row 1",INDEX(FixtureCode!$B$4:$AH$128,MATCH($C2214,FixtureCode!$B$4:$B$128,0),MATCH("G"&amp;D2214&amp;"-T2",FixtureCode!$B$4:$AH$4,0)))))</f>
        <v>-</v>
      </c>
      <c r="G2214" s="12" t="str">
        <f>IF(C2214="-","-",IF(AND(ISNUMBER(Fixture!G2218),ISNUMBER(Fixture!I2218),Fixture!F2218&lt;&gt;"BYE",Fixture!J2218&lt;&gt;"BYE"),"Yes","-"))</f>
        <v>-</v>
      </c>
      <c r="H2214" s="9" t="str">
        <f>IF(G2214="-","-",IF(Fixture!G2218&gt;Fixture!I2218,Settings!$G$7,IF(Fixture!G2218=Fixture!I2218,Settings!$G$8,IF(Fixture!G2218&lt;Fixture!I2218,Settings!$G$9,"-"))))</f>
        <v>-</v>
      </c>
      <c r="I2214" s="13" t="str">
        <f>IF(G2214="-","-",IF(Fixture!I2218&gt;Fixture!G2218,Settings!$G$7,IF(Fixture!I2218=Fixture!G2218,Settings!$G$8,IF(Fixture!I2218&lt;Fixture!G2218,Settings!$G$9,"-"))))</f>
        <v>-</v>
      </c>
    </row>
    <row r="2215" spans="3:9" x14ac:dyDescent="0.25">
      <c r="C2215" s="12" t="str">
        <f t="shared" si="70"/>
        <v>-</v>
      </c>
      <c r="D2215" s="9" t="str">
        <f t="shared" si="71"/>
        <v>-</v>
      </c>
      <c r="E2215" s="9" t="str">
        <f>IF(C2215="-","-",IF(D2215=maxgameno+2,"blank row 2",IF(D2215=maxgameno+1,"blank row 1",INDEX(FixtureCode!$B$4:$AH$128,MATCH($C2215,FixtureCode!$B$4:$B$128,0),MATCH("G"&amp;D2215&amp;"-T1",FixtureCode!$B$4:$AH$4,0)))))</f>
        <v>-</v>
      </c>
      <c r="F2215" s="13" t="str">
        <f>IF(C2215="-","-",IF(D2215=maxgameno+2,"blank row 2",IF(D2215=maxgameno+1,"blank row 1",INDEX(FixtureCode!$B$4:$AH$128,MATCH($C2215,FixtureCode!$B$4:$B$128,0),MATCH("G"&amp;D2215&amp;"-T2",FixtureCode!$B$4:$AH$4,0)))))</f>
        <v>-</v>
      </c>
      <c r="G2215" s="12" t="str">
        <f>IF(C2215="-","-",IF(AND(ISNUMBER(Fixture!G2219),ISNUMBER(Fixture!I2219),Fixture!F2219&lt;&gt;"BYE",Fixture!J2219&lt;&gt;"BYE"),"Yes","-"))</f>
        <v>-</v>
      </c>
      <c r="H2215" s="9" t="str">
        <f>IF(G2215="-","-",IF(Fixture!G2219&gt;Fixture!I2219,Settings!$G$7,IF(Fixture!G2219=Fixture!I2219,Settings!$G$8,IF(Fixture!G2219&lt;Fixture!I2219,Settings!$G$9,"-"))))</f>
        <v>-</v>
      </c>
      <c r="I2215" s="13" t="str">
        <f>IF(G2215="-","-",IF(Fixture!I2219&gt;Fixture!G2219,Settings!$G$7,IF(Fixture!I2219=Fixture!G2219,Settings!$G$8,IF(Fixture!I2219&lt;Fixture!G2219,Settings!$G$9,"-"))))</f>
        <v>-</v>
      </c>
    </row>
    <row r="2216" spans="3:9" x14ac:dyDescent="0.25">
      <c r="C2216" s="12" t="str">
        <f t="shared" si="70"/>
        <v>-</v>
      </c>
      <c r="D2216" s="9" t="str">
        <f t="shared" si="71"/>
        <v>-</v>
      </c>
      <c r="E2216" s="9" t="str">
        <f>IF(C2216="-","-",IF(D2216=maxgameno+2,"blank row 2",IF(D2216=maxgameno+1,"blank row 1",INDEX(FixtureCode!$B$4:$AH$128,MATCH($C2216,FixtureCode!$B$4:$B$128,0),MATCH("G"&amp;D2216&amp;"-T1",FixtureCode!$B$4:$AH$4,0)))))</f>
        <v>-</v>
      </c>
      <c r="F2216" s="13" t="str">
        <f>IF(C2216="-","-",IF(D2216=maxgameno+2,"blank row 2",IF(D2216=maxgameno+1,"blank row 1",INDEX(FixtureCode!$B$4:$AH$128,MATCH($C2216,FixtureCode!$B$4:$B$128,0),MATCH("G"&amp;D2216&amp;"-T2",FixtureCode!$B$4:$AH$4,0)))))</f>
        <v>-</v>
      </c>
      <c r="G2216" s="12" t="str">
        <f>IF(C2216="-","-",IF(AND(ISNUMBER(Fixture!G2220),ISNUMBER(Fixture!I2220),Fixture!F2220&lt;&gt;"BYE",Fixture!J2220&lt;&gt;"BYE"),"Yes","-"))</f>
        <v>-</v>
      </c>
      <c r="H2216" s="9" t="str">
        <f>IF(G2216="-","-",IF(Fixture!G2220&gt;Fixture!I2220,Settings!$G$7,IF(Fixture!G2220=Fixture!I2220,Settings!$G$8,IF(Fixture!G2220&lt;Fixture!I2220,Settings!$G$9,"-"))))</f>
        <v>-</v>
      </c>
      <c r="I2216" s="13" t="str">
        <f>IF(G2216="-","-",IF(Fixture!I2220&gt;Fixture!G2220,Settings!$G$7,IF(Fixture!I2220=Fixture!G2220,Settings!$G$8,IF(Fixture!I2220&lt;Fixture!G2220,Settings!$G$9,"-"))))</f>
        <v>-</v>
      </c>
    </row>
    <row r="2217" spans="3:9" x14ac:dyDescent="0.25">
      <c r="C2217" s="12" t="str">
        <f t="shared" si="70"/>
        <v>-</v>
      </c>
      <c r="D2217" s="9" t="str">
        <f t="shared" si="71"/>
        <v>-</v>
      </c>
      <c r="E2217" s="9" t="str">
        <f>IF(C2217="-","-",IF(D2217=maxgameno+2,"blank row 2",IF(D2217=maxgameno+1,"blank row 1",INDEX(FixtureCode!$B$4:$AH$128,MATCH($C2217,FixtureCode!$B$4:$B$128,0),MATCH("G"&amp;D2217&amp;"-T1",FixtureCode!$B$4:$AH$4,0)))))</f>
        <v>-</v>
      </c>
      <c r="F2217" s="13" t="str">
        <f>IF(C2217="-","-",IF(D2217=maxgameno+2,"blank row 2",IF(D2217=maxgameno+1,"blank row 1",INDEX(FixtureCode!$B$4:$AH$128,MATCH($C2217,FixtureCode!$B$4:$B$128,0),MATCH("G"&amp;D2217&amp;"-T2",FixtureCode!$B$4:$AH$4,0)))))</f>
        <v>-</v>
      </c>
      <c r="G2217" s="12" t="str">
        <f>IF(C2217="-","-",IF(AND(ISNUMBER(Fixture!G2221),ISNUMBER(Fixture!I2221),Fixture!F2221&lt;&gt;"BYE",Fixture!J2221&lt;&gt;"BYE"),"Yes","-"))</f>
        <v>-</v>
      </c>
      <c r="H2217" s="9" t="str">
        <f>IF(G2217="-","-",IF(Fixture!G2221&gt;Fixture!I2221,Settings!$G$7,IF(Fixture!G2221=Fixture!I2221,Settings!$G$8,IF(Fixture!G2221&lt;Fixture!I2221,Settings!$G$9,"-"))))</f>
        <v>-</v>
      </c>
      <c r="I2217" s="13" t="str">
        <f>IF(G2217="-","-",IF(Fixture!I2221&gt;Fixture!G2221,Settings!$G$7,IF(Fixture!I2221=Fixture!G2221,Settings!$G$8,IF(Fixture!I2221&lt;Fixture!G2221,Settings!$G$9,"-"))))</f>
        <v>-</v>
      </c>
    </row>
    <row r="2218" spans="3:9" x14ac:dyDescent="0.25">
      <c r="C2218" s="12" t="str">
        <f t="shared" si="70"/>
        <v>-</v>
      </c>
      <c r="D2218" s="9" t="str">
        <f t="shared" si="71"/>
        <v>-</v>
      </c>
      <c r="E2218" s="9" t="str">
        <f>IF(C2218="-","-",IF(D2218=maxgameno+2,"blank row 2",IF(D2218=maxgameno+1,"blank row 1",INDEX(FixtureCode!$B$4:$AH$128,MATCH($C2218,FixtureCode!$B$4:$B$128,0),MATCH("G"&amp;D2218&amp;"-T1",FixtureCode!$B$4:$AH$4,0)))))</f>
        <v>-</v>
      </c>
      <c r="F2218" s="13" t="str">
        <f>IF(C2218="-","-",IF(D2218=maxgameno+2,"blank row 2",IF(D2218=maxgameno+1,"blank row 1",INDEX(FixtureCode!$B$4:$AH$128,MATCH($C2218,FixtureCode!$B$4:$B$128,0),MATCH("G"&amp;D2218&amp;"-T2",FixtureCode!$B$4:$AH$4,0)))))</f>
        <v>-</v>
      </c>
      <c r="G2218" s="12" t="str">
        <f>IF(C2218="-","-",IF(AND(ISNUMBER(Fixture!G2222),ISNUMBER(Fixture!I2222),Fixture!F2222&lt;&gt;"BYE",Fixture!J2222&lt;&gt;"BYE"),"Yes","-"))</f>
        <v>-</v>
      </c>
      <c r="H2218" s="9" t="str">
        <f>IF(G2218="-","-",IF(Fixture!G2222&gt;Fixture!I2222,Settings!$G$7,IF(Fixture!G2222=Fixture!I2222,Settings!$G$8,IF(Fixture!G2222&lt;Fixture!I2222,Settings!$G$9,"-"))))</f>
        <v>-</v>
      </c>
      <c r="I2218" s="13" t="str">
        <f>IF(G2218="-","-",IF(Fixture!I2222&gt;Fixture!G2222,Settings!$G$7,IF(Fixture!I2222=Fixture!G2222,Settings!$G$8,IF(Fixture!I2222&lt;Fixture!G2222,Settings!$G$9,"-"))))</f>
        <v>-</v>
      </c>
    </row>
    <row r="2219" spans="3:9" x14ac:dyDescent="0.25">
      <c r="C2219" s="12" t="str">
        <f t="shared" si="70"/>
        <v>-</v>
      </c>
      <c r="D2219" s="9" t="str">
        <f t="shared" si="71"/>
        <v>-</v>
      </c>
      <c r="E2219" s="9" t="str">
        <f>IF(C2219="-","-",IF(D2219=maxgameno+2,"blank row 2",IF(D2219=maxgameno+1,"blank row 1",INDEX(FixtureCode!$B$4:$AH$128,MATCH($C2219,FixtureCode!$B$4:$B$128,0),MATCH("G"&amp;D2219&amp;"-T1",FixtureCode!$B$4:$AH$4,0)))))</f>
        <v>-</v>
      </c>
      <c r="F2219" s="13" t="str">
        <f>IF(C2219="-","-",IF(D2219=maxgameno+2,"blank row 2",IF(D2219=maxgameno+1,"blank row 1",INDEX(FixtureCode!$B$4:$AH$128,MATCH($C2219,FixtureCode!$B$4:$B$128,0),MATCH("G"&amp;D2219&amp;"-T2",FixtureCode!$B$4:$AH$4,0)))))</f>
        <v>-</v>
      </c>
      <c r="G2219" s="12" t="str">
        <f>IF(C2219="-","-",IF(AND(ISNUMBER(Fixture!G2223),ISNUMBER(Fixture!I2223),Fixture!F2223&lt;&gt;"BYE",Fixture!J2223&lt;&gt;"BYE"),"Yes","-"))</f>
        <v>-</v>
      </c>
      <c r="H2219" s="9" t="str">
        <f>IF(G2219="-","-",IF(Fixture!G2223&gt;Fixture!I2223,Settings!$G$7,IF(Fixture!G2223=Fixture!I2223,Settings!$G$8,IF(Fixture!G2223&lt;Fixture!I2223,Settings!$G$9,"-"))))</f>
        <v>-</v>
      </c>
      <c r="I2219" s="13" t="str">
        <f>IF(G2219="-","-",IF(Fixture!I2223&gt;Fixture!G2223,Settings!$G$7,IF(Fixture!I2223=Fixture!G2223,Settings!$G$8,IF(Fixture!I2223&lt;Fixture!G2223,Settings!$G$9,"-"))))</f>
        <v>-</v>
      </c>
    </row>
    <row r="2220" spans="3:9" x14ac:dyDescent="0.25">
      <c r="C2220" s="12" t="str">
        <f t="shared" si="70"/>
        <v>-</v>
      </c>
      <c r="D2220" s="9" t="str">
        <f t="shared" si="71"/>
        <v>-</v>
      </c>
      <c r="E2220" s="9" t="str">
        <f>IF(C2220="-","-",IF(D2220=maxgameno+2,"blank row 2",IF(D2220=maxgameno+1,"blank row 1",INDEX(FixtureCode!$B$4:$AH$128,MATCH($C2220,FixtureCode!$B$4:$B$128,0),MATCH("G"&amp;D2220&amp;"-T1",FixtureCode!$B$4:$AH$4,0)))))</f>
        <v>-</v>
      </c>
      <c r="F2220" s="13" t="str">
        <f>IF(C2220="-","-",IF(D2220=maxgameno+2,"blank row 2",IF(D2220=maxgameno+1,"blank row 1",INDEX(FixtureCode!$B$4:$AH$128,MATCH($C2220,FixtureCode!$B$4:$B$128,0),MATCH("G"&amp;D2220&amp;"-T2",FixtureCode!$B$4:$AH$4,0)))))</f>
        <v>-</v>
      </c>
      <c r="G2220" s="12" t="str">
        <f>IF(C2220="-","-",IF(AND(ISNUMBER(Fixture!G2224),ISNUMBER(Fixture!I2224),Fixture!F2224&lt;&gt;"BYE",Fixture!J2224&lt;&gt;"BYE"),"Yes","-"))</f>
        <v>-</v>
      </c>
      <c r="H2220" s="9" t="str">
        <f>IF(G2220="-","-",IF(Fixture!G2224&gt;Fixture!I2224,Settings!$G$7,IF(Fixture!G2224=Fixture!I2224,Settings!$G$8,IF(Fixture!G2224&lt;Fixture!I2224,Settings!$G$9,"-"))))</f>
        <v>-</v>
      </c>
      <c r="I2220" s="13" t="str">
        <f>IF(G2220="-","-",IF(Fixture!I2224&gt;Fixture!G2224,Settings!$G$7,IF(Fixture!I2224=Fixture!G2224,Settings!$G$8,IF(Fixture!I2224&lt;Fixture!G2224,Settings!$G$9,"-"))))</f>
        <v>-</v>
      </c>
    </row>
    <row r="2221" spans="3:9" x14ac:dyDescent="0.25">
      <c r="C2221" s="12" t="str">
        <f t="shared" si="70"/>
        <v>-</v>
      </c>
      <c r="D2221" s="9" t="str">
        <f t="shared" si="71"/>
        <v>-</v>
      </c>
      <c r="E2221" s="9" t="str">
        <f>IF(C2221="-","-",IF(D2221=maxgameno+2,"blank row 2",IF(D2221=maxgameno+1,"blank row 1",INDEX(FixtureCode!$B$4:$AH$128,MATCH($C2221,FixtureCode!$B$4:$B$128,0),MATCH("G"&amp;D2221&amp;"-T1",FixtureCode!$B$4:$AH$4,0)))))</f>
        <v>-</v>
      </c>
      <c r="F2221" s="13" t="str">
        <f>IF(C2221="-","-",IF(D2221=maxgameno+2,"blank row 2",IF(D2221=maxgameno+1,"blank row 1",INDEX(FixtureCode!$B$4:$AH$128,MATCH($C2221,FixtureCode!$B$4:$B$128,0),MATCH("G"&amp;D2221&amp;"-T2",FixtureCode!$B$4:$AH$4,0)))))</f>
        <v>-</v>
      </c>
      <c r="G2221" s="12" t="str">
        <f>IF(C2221="-","-",IF(AND(ISNUMBER(Fixture!G2225),ISNUMBER(Fixture!I2225),Fixture!F2225&lt;&gt;"BYE",Fixture!J2225&lt;&gt;"BYE"),"Yes","-"))</f>
        <v>-</v>
      </c>
      <c r="H2221" s="9" t="str">
        <f>IF(G2221="-","-",IF(Fixture!G2225&gt;Fixture!I2225,Settings!$G$7,IF(Fixture!G2225=Fixture!I2225,Settings!$G$8,IF(Fixture!G2225&lt;Fixture!I2225,Settings!$G$9,"-"))))</f>
        <v>-</v>
      </c>
      <c r="I2221" s="13" t="str">
        <f>IF(G2221="-","-",IF(Fixture!I2225&gt;Fixture!G2225,Settings!$G$7,IF(Fixture!I2225=Fixture!G2225,Settings!$G$8,IF(Fixture!I2225&lt;Fixture!G2225,Settings!$G$9,"-"))))</f>
        <v>-</v>
      </c>
    </row>
    <row r="2222" spans="3:9" x14ac:dyDescent="0.25">
      <c r="C2222" s="12" t="str">
        <f t="shared" si="70"/>
        <v>-</v>
      </c>
      <c r="D2222" s="9" t="str">
        <f t="shared" si="71"/>
        <v>-</v>
      </c>
      <c r="E2222" s="9" t="str">
        <f>IF(C2222="-","-",IF(D2222=maxgameno+2,"blank row 2",IF(D2222=maxgameno+1,"blank row 1",INDEX(FixtureCode!$B$4:$AH$128,MATCH($C2222,FixtureCode!$B$4:$B$128,0),MATCH("G"&amp;D2222&amp;"-T1",FixtureCode!$B$4:$AH$4,0)))))</f>
        <v>-</v>
      </c>
      <c r="F2222" s="13" t="str">
        <f>IF(C2222="-","-",IF(D2222=maxgameno+2,"blank row 2",IF(D2222=maxgameno+1,"blank row 1",INDEX(FixtureCode!$B$4:$AH$128,MATCH($C2222,FixtureCode!$B$4:$B$128,0),MATCH("G"&amp;D2222&amp;"-T2",FixtureCode!$B$4:$AH$4,0)))))</f>
        <v>-</v>
      </c>
      <c r="G2222" s="12" t="str">
        <f>IF(C2222="-","-",IF(AND(ISNUMBER(Fixture!G2226),ISNUMBER(Fixture!I2226),Fixture!F2226&lt;&gt;"BYE",Fixture!J2226&lt;&gt;"BYE"),"Yes","-"))</f>
        <v>-</v>
      </c>
      <c r="H2222" s="9" t="str">
        <f>IF(G2222="-","-",IF(Fixture!G2226&gt;Fixture!I2226,Settings!$G$7,IF(Fixture!G2226=Fixture!I2226,Settings!$G$8,IF(Fixture!G2226&lt;Fixture!I2226,Settings!$G$9,"-"))))</f>
        <v>-</v>
      </c>
      <c r="I2222" s="13" t="str">
        <f>IF(G2222="-","-",IF(Fixture!I2226&gt;Fixture!G2226,Settings!$G$7,IF(Fixture!I2226=Fixture!G2226,Settings!$G$8,IF(Fixture!I2226&lt;Fixture!G2226,Settings!$G$9,"-"))))</f>
        <v>-</v>
      </c>
    </row>
    <row r="2223" spans="3:9" x14ac:dyDescent="0.25">
      <c r="C2223" s="12" t="str">
        <f t="shared" si="70"/>
        <v>-</v>
      </c>
      <c r="D2223" s="9" t="str">
        <f t="shared" si="71"/>
        <v>-</v>
      </c>
      <c r="E2223" s="9" t="str">
        <f>IF(C2223="-","-",IF(D2223=maxgameno+2,"blank row 2",IF(D2223=maxgameno+1,"blank row 1",INDEX(FixtureCode!$B$4:$AH$128,MATCH($C2223,FixtureCode!$B$4:$B$128,0),MATCH("G"&amp;D2223&amp;"-T1",FixtureCode!$B$4:$AH$4,0)))))</f>
        <v>-</v>
      </c>
      <c r="F2223" s="13" t="str">
        <f>IF(C2223="-","-",IF(D2223=maxgameno+2,"blank row 2",IF(D2223=maxgameno+1,"blank row 1",INDEX(FixtureCode!$B$4:$AH$128,MATCH($C2223,FixtureCode!$B$4:$B$128,0),MATCH("G"&amp;D2223&amp;"-T2",FixtureCode!$B$4:$AH$4,0)))))</f>
        <v>-</v>
      </c>
      <c r="G2223" s="12" t="str">
        <f>IF(C2223="-","-",IF(AND(ISNUMBER(Fixture!G2227),ISNUMBER(Fixture!I2227),Fixture!F2227&lt;&gt;"BYE",Fixture!J2227&lt;&gt;"BYE"),"Yes","-"))</f>
        <v>-</v>
      </c>
      <c r="H2223" s="9" t="str">
        <f>IF(G2223="-","-",IF(Fixture!G2227&gt;Fixture!I2227,Settings!$G$7,IF(Fixture!G2227=Fixture!I2227,Settings!$G$8,IF(Fixture!G2227&lt;Fixture!I2227,Settings!$G$9,"-"))))</f>
        <v>-</v>
      </c>
      <c r="I2223" s="13" t="str">
        <f>IF(G2223="-","-",IF(Fixture!I2227&gt;Fixture!G2227,Settings!$G$7,IF(Fixture!I2227=Fixture!G2227,Settings!$G$8,IF(Fixture!I2227&lt;Fixture!G2227,Settings!$G$9,"-"))))</f>
        <v>-</v>
      </c>
    </row>
    <row r="2224" spans="3:9" x14ac:dyDescent="0.25">
      <c r="C2224" s="12" t="str">
        <f t="shared" si="70"/>
        <v>-</v>
      </c>
      <c r="D2224" s="9" t="str">
        <f t="shared" si="71"/>
        <v>-</v>
      </c>
      <c r="E2224" s="9" t="str">
        <f>IF(C2224="-","-",IF(D2224=maxgameno+2,"blank row 2",IF(D2224=maxgameno+1,"blank row 1",INDEX(FixtureCode!$B$4:$AH$128,MATCH($C2224,FixtureCode!$B$4:$B$128,0),MATCH("G"&amp;D2224&amp;"-T1",FixtureCode!$B$4:$AH$4,0)))))</f>
        <v>-</v>
      </c>
      <c r="F2224" s="13" t="str">
        <f>IF(C2224="-","-",IF(D2224=maxgameno+2,"blank row 2",IF(D2224=maxgameno+1,"blank row 1",INDEX(FixtureCode!$B$4:$AH$128,MATCH($C2224,FixtureCode!$B$4:$B$128,0),MATCH("G"&amp;D2224&amp;"-T2",FixtureCode!$B$4:$AH$4,0)))))</f>
        <v>-</v>
      </c>
      <c r="G2224" s="12" t="str">
        <f>IF(C2224="-","-",IF(AND(ISNUMBER(Fixture!G2228),ISNUMBER(Fixture!I2228),Fixture!F2228&lt;&gt;"BYE",Fixture!J2228&lt;&gt;"BYE"),"Yes","-"))</f>
        <v>-</v>
      </c>
      <c r="H2224" s="9" t="str">
        <f>IF(G2224="-","-",IF(Fixture!G2228&gt;Fixture!I2228,Settings!$G$7,IF(Fixture!G2228=Fixture!I2228,Settings!$G$8,IF(Fixture!G2228&lt;Fixture!I2228,Settings!$G$9,"-"))))</f>
        <v>-</v>
      </c>
      <c r="I2224" s="13" t="str">
        <f>IF(G2224="-","-",IF(Fixture!I2228&gt;Fixture!G2228,Settings!$G$7,IF(Fixture!I2228=Fixture!G2228,Settings!$G$8,IF(Fixture!I2228&lt;Fixture!G2228,Settings!$G$9,"-"))))</f>
        <v>-</v>
      </c>
    </row>
    <row r="2225" spans="3:9" x14ac:dyDescent="0.25">
      <c r="C2225" s="12" t="str">
        <f t="shared" si="70"/>
        <v>-</v>
      </c>
      <c r="D2225" s="9" t="str">
        <f t="shared" si="71"/>
        <v>-</v>
      </c>
      <c r="E2225" s="9" t="str">
        <f>IF(C2225="-","-",IF(D2225=maxgameno+2,"blank row 2",IF(D2225=maxgameno+1,"blank row 1",INDEX(FixtureCode!$B$4:$AH$128,MATCH($C2225,FixtureCode!$B$4:$B$128,0),MATCH("G"&amp;D2225&amp;"-T1",FixtureCode!$B$4:$AH$4,0)))))</f>
        <v>-</v>
      </c>
      <c r="F2225" s="13" t="str">
        <f>IF(C2225="-","-",IF(D2225=maxgameno+2,"blank row 2",IF(D2225=maxgameno+1,"blank row 1",INDEX(FixtureCode!$B$4:$AH$128,MATCH($C2225,FixtureCode!$B$4:$B$128,0),MATCH("G"&amp;D2225&amp;"-T2",FixtureCode!$B$4:$AH$4,0)))))</f>
        <v>-</v>
      </c>
      <c r="G2225" s="12" t="str">
        <f>IF(C2225="-","-",IF(AND(ISNUMBER(Fixture!G2229),ISNUMBER(Fixture!I2229),Fixture!F2229&lt;&gt;"BYE",Fixture!J2229&lt;&gt;"BYE"),"Yes","-"))</f>
        <v>-</v>
      </c>
      <c r="H2225" s="9" t="str">
        <f>IF(G2225="-","-",IF(Fixture!G2229&gt;Fixture!I2229,Settings!$G$7,IF(Fixture!G2229=Fixture!I2229,Settings!$G$8,IF(Fixture!G2229&lt;Fixture!I2229,Settings!$G$9,"-"))))</f>
        <v>-</v>
      </c>
      <c r="I2225" s="13" t="str">
        <f>IF(G2225="-","-",IF(Fixture!I2229&gt;Fixture!G2229,Settings!$G$7,IF(Fixture!I2229=Fixture!G2229,Settings!$G$8,IF(Fixture!I2229&lt;Fixture!G2229,Settings!$G$9,"-"))))</f>
        <v>-</v>
      </c>
    </row>
    <row r="2226" spans="3:9" x14ac:dyDescent="0.25">
      <c r="C2226" s="12" t="str">
        <f t="shared" si="70"/>
        <v>-</v>
      </c>
      <c r="D2226" s="9" t="str">
        <f t="shared" si="71"/>
        <v>-</v>
      </c>
      <c r="E2226" s="9" t="str">
        <f>IF(C2226="-","-",IF(D2226=maxgameno+2,"blank row 2",IF(D2226=maxgameno+1,"blank row 1",INDEX(FixtureCode!$B$4:$AH$128,MATCH($C2226,FixtureCode!$B$4:$B$128,0),MATCH("G"&amp;D2226&amp;"-T1",FixtureCode!$B$4:$AH$4,0)))))</f>
        <v>-</v>
      </c>
      <c r="F2226" s="13" t="str">
        <f>IF(C2226="-","-",IF(D2226=maxgameno+2,"blank row 2",IF(D2226=maxgameno+1,"blank row 1",INDEX(FixtureCode!$B$4:$AH$128,MATCH($C2226,FixtureCode!$B$4:$B$128,0),MATCH("G"&amp;D2226&amp;"-T2",FixtureCode!$B$4:$AH$4,0)))))</f>
        <v>-</v>
      </c>
      <c r="G2226" s="12" t="str">
        <f>IF(C2226="-","-",IF(AND(ISNUMBER(Fixture!G2230),ISNUMBER(Fixture!I2230),Fixture!F2230&lt;&gt;"BYE",Fixture!J2230&lt;&gt;"BYE"),"Yes","-"))</f>
        <v>-</v>
      </c>
      <c r="H2226" s="9" t="str">
        <f>IF(G2226="-","-",IF(Fixture!G2230&gt;Fixture!I2230,Settings!$G$7,IF(Fixture!G2230=Fixture!I2230,Settings!$G$8,IF(Fixture!G2230&lt;Fixture!I2230,Settings!$G$9,"-"))))</f>
        <v>-</v>
      </c>
      <c r="I2226" s="13" t="str">
        <f>IF(G2226="-","-",IF(Fixture!I2230&gt;Fixture!G2230,Settings!$G$7,IF(Fixture!I2230=Fixture!G2230,Settings!$G$8,IF(Fixture!I2230&lt;Fixture!G2230,Settings!$G$9,"-"))))</f>
        <v>-</v>
      </c>
    </row>
    <row r="2227" spans="3:9" x14ac:dyDescent="0.25">
      <c r="C2227" s="12" t="str">
        <f t="shared" si="70"/>
        <v>-</v>
      </c>
      <c r="D2227" s="9" t="str">
        <f t="shared" si="71"/>
        <v>-</v>
      </c>
      <c r="E2227" s="9" t="str">
        <f>IF(C2227="-","-",IF(D2227=maxgameno+2,"blank row 2",IF(D2227=maxgameno+1,"blank row 1",INDEX(FixtureCode!$B$4:$AH$128,MATCH($C2227,FixtureCode!$B$4:$B$128,0),MATCH("G"&amp;D2227&amp;"-T1",FixtureCode!$B$4:$AH$4,0)))))</f>
        <v>-</v>
      </c>
      <c r="F2227" s="13" t="str">
        <f>IF(C2227="-","-",IF(D2227=maxgameno+2,"blank row 2",IF(D2227=maxgameno+1,"blank row 1",INDEX(FixtureCode!$B$4:$AH$128,MATCH($C2227,FixtureCode!$B$4:$B$128,0),MATCH("G"&amp;D2227&amp;"-T2",FixtureCode!$B$4:$AH$4,0)))))</f>
        <v>-</v>
      </c>
      <c r="G2227" s="12" t="str">
        <f>IF(C2227="-","-",IF(AND(ISNUMBER(Fixture!G2231),ISNUMBER(Fixture!I2231),Fixture!F2231&lt;&gt;"BYE",Fixture!J2231&lt;&gt;"BYE"),"Yes","-"))</f>
        <v>-</v>
      </c>
      <c r="H2227" s="9" t="str">
        <f>IF(G2227="-","-",IF(Fixture!G2231&gt;Fixture!I2231,Settings!$G$7,IF(Fixture!G2231=Fixture!I2231,Settings!$G$8,IF(Fixture!G2231&lt;Fixture!I2231,Settings!$G$9,"-"))))</f>
        <v>-</v>
      </c>
      <c r="I2227" s="13" t="str">
        <f>IF(G2227="-","-",IF(Fixture!I2231&gt;Fixture!G2231,Settings!$G$7,IF(Fixture!I2231=Fixture!G2231,Settings!$G$8,IF(Fixture!I2231&lt;Fixture!G2231,Settings!$G$9,"-"))))</f>
        <v>-</v>
      </c>
    </row>
    <row r="2228" spans="3:9" x14ac:dyDescent="0.25">
      <c r="C2228" s="12" t="str">
        <f t="shared" si="70"/>
        <v>-</v>
      </c>
      <c r="D2228" s="9" t="str">
        <f t="shared" si="71"/>
        <v>-</v>
      </c>
      <c r="E2228" s="9" t="str">
        <f>IF(C2228="-","-",IF(D2228=maxgameno+2,"blank row 2",IF(D2228=maxgameno+1,"blank row 1",INDEX(FixtureCode!$B$4:$AH$128,MATCH($C2228,FixtureCode!$B$4:$B$128,0),MATCH("G"&amp;D2228&amp;"-T1",FixtureCode!$B$4:$AH$4,0)))))</f>
        <v>-</v>
      </c>
      <c r="F2228" s="13" t="str">
        <f>IF(C2228="-","-",IF(D2228=maxgameno+2,"blank row 2",IF(D2228=maxgameno+1,"blank row 1",INDEX(FixtureCode!$B$4:$AH$128,MATCH($C2228,FixtureCode!$B$4:$B$128,0),MATCH("G"&amp;D2228&amp;"-T2",FixtureCode!$B$4:$AH$4,0)))))</f>
        <v>-</v>
      </c>
      <c r="G2228" s="12" t="str">
        <f>IF(C2228="-","-",IF(AND(ISNUMBER(Fixture!G2232),ISNUMBER(Fixture!I2232),Fixture!F2232&lt;&gt;"BYE",Fixture!J2232&lt;&gt;"BYE"),"Yes","-"))</f>
        <v>-</v>
      </c>
      <c r="H2228" s="9" t="str">
        <f>IF(G2228="-","-",IF(Fixture!G2232&gt;Fixture!I2232,Settings!$G$7,IF(Fixture!G2232=Fixture!I2232,Settings!$G$8,IF(Fixture!G2232&lt;Fixture!I2232,Settings!$G$9,"-"))))</f>
        <v>-</v>
      </c>
      <c r="I2228" s="13" t="str">
        <f>IF(G2228="-","-",IF(Fixture!I2232&gt;Fixture!G2232,Settings!$G$7,IF(Fixture!I2232=Fixture!G2232,Settings!$G$8,IF(Fixture!I2232&lt;Fixture!G2232,Settings!$G$9,"-"))))</f>
        <v>-</v>
      </c>
    </row>
    <row r="2229" spans="3:9" x14ac:dyDescent="0.25">
      <c r="C2229" s="12" t="str">
        <f t="shared" si="70"/>
        <v>-</v>
      </c>
      <c r="D2229" s="9" t="str">
        <f t="shared" si="71"/>
        <v>-</v>
      </c>
      <c r="E2229" s="9" t="str">
        <f>IF(C2229="-","-",IF(D2229=maxgameno+2,"blank row 2",IF(D2229=maxgameno+1,"blank row 1",INDEX(FixtureCode!$B$4:$AH$128,MATCH($C2229,FixtureCode!$B$4:$B$128,0),MATCH("G"&amp;D2229&amp;"-T1",FixtureCode!$B$4:$AH$4,0)))))</f>
        <v>-</v>
      </c>
      <c r="F2229" s="13" t="str">
        <f>IF(C2229="-","-",IF(D2229=maxgameno+2,"blank row 2",IF(D2229=maxgameno+1,"blank row 1",INDEX(FixtureCode!$B$4:$AH$128,MATCH($C2229,FixtureCode!$B$4:$B$128,0),MATCH("G"&amp;D2229&amp;"-T2",FixtureCode!$B$4:$AH$4,0)))))</f>
        <v>-</v>
      </c>
      <c r="G2229" s="12" t="str">
        <f>IF(C2229="-","-",IF(AND(ISNUMBER(Fixture!G2233),ISNUMBER(Fixture!I2233),Fixture!F2233&lt;&gt;"BYE",Fixture!J2233&lt;&gt;"BYE"),"Yes","-"))</f>
        <v>-</v>
      </c>
      <c r="H2229" s="9" t="str">
        <f>IF(G2229="-","-",IF(Fixture!G2233&gt;Fixture!I2233,Settings!$G$7,IF(Fixture!G2233=Fixture!I2233,Settings!$G$8,IF(Fixture!G2233&lt;Fixture!I2233,Settings!$G$9,"-"))))</f>
        <v>-</v>
      </c>
      <c r="I2229" s="13" t="str">
        <f>IF(G2229="-","-",IF(Fixture!I2233&gt;Fixture!G2233,Settings!$G$7,IF(Fixture!I2233=Fixture!G2233,Settings!$G$8,IF(Fixture!I2233&lt;Fixture!G2233,Settings!$G$9,"-"))))</f>
        <v>-</v>
      </c>
    </row>
    <row r="2230" spans="3:9" x14ac:dyDescent="0.25">
      <c r="C2230" s="12" t="str">
        <f t="shared" si="70"/>
        <v>-</v>
      </c>
      <c r="D2230" s="9" t="str">
        <f t="shared" si="71"/>
        <v>-</v>
      </c>
      <c r="E2230" s="9" t="str">
        <f>IF(C2230="-","-",IF(D2230=maxgameno+2,"blank row 2",IF(D2230=maxgameno+1,"blank row 1",INDEX(FixtureCode!$B$4:$AH$128,MATCH($C2230,FixtureCode!$B$4:$B$128,0),MATCH("G"&amp;D2230&amp;"-T1",FixtureCode!$B$4:$AH$4,0)))))</f>
        <v>-</v>
      </c>
      <c r="F2230" s="13" t="str">
        <f>IF(C2230="-","-",IF(D2230=maxgameno+2,"blank row 2",IF(D2230=maxgameno+1,"blank row 1",INDEX(FixtureCode!$B$4:$AH$128,MATCH($C2230,FixtureCode!$B$4:$B$128,0),MATCH("G"&amp;D2230&amp;"-T2",FixtureCode!$B$4:$AH$4,0)))))</f>
        <v>-</v>
      </c>
      <c r="G2230" s="12" t="str">
        <f>IF(C2230="-","-",IF(AND(ISNUMBER(Fixture!G2234),ISNUMBER(Fixture!I2234),Fixture!F2234&lt;&gt;"BYE",Fixture!J2234&lt;&gt;"BYE"),"Yes","-"))</f>
        <v>-</v>
      </c>
      <c r="H2230" s="9" t="str">
        <f>IF(G2230="-","-",IF(Fixture!G2234&gt;Fixture!I2234,Settings!$G$7,IF(Fixture!G2234=Fixture!I2234,Settings!$G$8,IF(Fixture!G2234&lt;Fixture!I2234,Settings!$G$9,"-"))))</f>
        <v>-</v>
      </c>
      <c r="I2230" s="13" t="str">
        <f>IF(G2230="-","-",IF(Fixture!I2234&gt;Fixture!G2234,Settings!$G$7,IF(Fixture!I2234=Fixture!G2234,Settings!$G$8,IF(Fixture!I2234&lt;Fixture!G2234,Settings!$G$9,"-"))))</f>
        <v>-</v>
      </c>
    </row>
    <row r="2231" spans="3:9" x14ac:dyDescent="0.25">
      <c r="C2231" s="12" t="str">
        <f t="shared" si="70"/>
        <v>-</v>
      </c>
      <c r="D2231" s="9" t="str">
        <f t="shared" si="71"/>
        <v>-</v>
      </c>
      <c r="E2231" s="9" t="str">
        <f>IF(C2231="-","-",IF(D2231=maxgameno+2,"blank row 2",IF(D2231=maxgameno+1,"blank row 1",INDEX(FixtureCode!$B$4:$AH$128,MATCH($C2231,FixtureCode!$B$4:$B$128,0),MATCH("G"&amp;D2231&amp;"-T1",FixtureCode!$B$4:$AH$4,0)))))</f>
        <v>-</v>
      </c>
      <c r="F2231" s="13" t="str">
        <f>IF(C2231="-","-",IF(D2231=maxgameno+2,"blank row 2",IF(D2231=maxgameno+1,"blank row 1",INDEX(FixtureCode!$B$4:$AH$128,MATCH($C2231,FixtureCode!$B$4:$B$128,0),MATCH("G"&amp;D2231&amp;"-T2",FixtureCode!$B$4:$AH$4,0)))))</f>
        <v>-</v>
      </c>
      <c r="G2231" s="12" t="str">
        <f>IF(C2231="-","-",IF(AND(ISNUMBER(Fixture!G2235),ISNUMBER(Fixture!I2235),Fixture!F2235&lt;&gt;"BYE",Fixture!J2235&lt;&gt;"BYE"),"Yes","-"))</f>
        <v>-</v>
      </c>
      <c r="H2231" s="9" t="str">
        <f>IF(G2231="-","-",IF(Fixture!G2235&gt;Fixture!I2235,Settings!$G$7,IF(Fixture!G2235=Fixture!I2235,Settings!$G$8,IF(Fixture!G2235&lt;Fixture!I2235,Settings!$G$9,"-"))))</f>
        <v>-</v>
      </c>
      <c r="I2231" s="13" t="str">
        <f>IF(G2231="-","-",IF(Fixture!I2235&gt;Fixture!G2235,Settings!$G$7,IF(Fixture!I2235=Fixture!G2235,Settings!$G$8,IF(Fixture!I2235&lt;Fixture!G2235,Settings!$G$9,"-"))))</f>
        <v>-</v>
      </c>
    </row>
    <row r="2232" spans="3:9" x14ac:dyDescent="0.25">
      <c r="C2232" s="12" t="str">
        <f t="shared" si="70"/>
        <v>-</v>
      </c>
      <c r="D2232" s="9" t="str">
        <f t="shared" si="71"/>
        <v>-</v>
      </c>
      <c r="E2232" s="9" t="str">
        <f>IF(C2232="-","-",IF(D2232=maxgameno+2,"blank row 2",IF(D2232=maxgameno+1,"blank row 1",INDEX(FixtureCode!$B$4:$AH$128,MATCH($C2232,FixtureCode!$B$4:$B$128,0),MATCH("G"&amp;D2232&amp;"-T1",FixtureCode!$B$4:$AH$4,0)))))</f>
        <v>-</v>
      </c>
      <c r="F2232" s="13" t="str">
        <f>IF(C2232="-","-",IF(D2232=maxgameno+2,"blank row 2",IF(D2232=maxgameno+1,"blank row 1",INDEX(FixtureCode!$B$4:$AH$128,MATCH($C2232,FixtureCode!$B$4:$B$128,0),MATCH("G"&amp;D2232&amp;"-T2",FixtureCode!$B$4:$AH$4,0)))))</f>
        <v>-</v>
      </c>
      <c r="G2232" s="12" t="str">
        <f>IF(C2232="-","-",IF(AND(ISNUMBER(Fixture!G2236),ISNUMBER(Fixture!I2236),Fixture!F2236&lt;&gt;"BYE",Fixture!J2236&lt;&gt;"BYE"),"Yes","-"))</f>
        <v>-</v>
      </c>
      <c r="H2232" s="9" t="str">
        <f>IF(G2232="-","-",IF(Fixture!G2236&gt;Fixture!I2236,Settings!$G$7,IF(Fixture!G2236=Fixture!I2236,Settings!$G$8,IF(Fixture!G2236&lt;Fixture!I2236,Settings!$G$9,"-"))))</f>
        <v>-</v>
      </c>
      <c r="I2232" s="13" t="str">
        <f>IF(G2232="-","-",IF(Fixture!I2236&gt;Fixture!G2236,Settings!$G$7,IF(Fixture!I2236=Fixture!G2236,Settings!$G$8,IF(Fixture!I2236&lt;Fixture!G2236,Settings!$G$9,"-"))))</f>
        <v>-</v>
      </c>
    </row>
    <row r="2233" spans="3:9" x14ac:dyDescent="0.25">
      <c r="C2233" s="12" t="str">
        <f t="shared" si="70"/>
        <v>-</v>
      </c>
      <c r="D2233" s="9" t="str">
        <f t="shared" si="71"/>
        <v>-</v>
      </c>
      <c r="E2233" s="9" t="str">
        <f>IF(C2233="-","-",IF(D2233=maxgameno+2,"blank row 2",IF(D2233=maxgameno+1,"blank row 1",INDEX(FixtureCode!$B$4:$AH$128,MATCH($C2233,FixtureCode!$B$4:$B$128,0),MATCH("G"&amp;D2233&amp;"-T1",FixtureCode!$B$4:$AH$4,0)))))</f>
        <v>-</v>
      </c>
      <c r="F2233" s="13" t="str">
        <f>IF(C2233="-","-",IF(D2233=maxgameno+2,"blank row 2",IF(D2233=maxgameno+1,"blank row 1",INDEX(FixtureCode!$B$4:$AH$128,MATCH($C2233,FixtureCode!$B$4:$B$128,0),MATCH("G"&amp;D2233&amp;"-T2",FixtureCode!$B$4:$AH$4,0)))))</f>
        <v>-</v>
      </c>
      <c r="G2233" s="12" t="str">
        <f>IF(C2233="-","-",IF(AND(ISNUMBER(Fixture!G2237),ISNUMBER(Fixture!I2237),Fixture!F2237&lt;&gt;"BYE",Fixture!J2237&lt;&gt;"BYE"),"Yes","-"))</f>
        <v>-</v>
      </c>
      <c r="H2233" s="9" t="str">
        <f>IF(G2233="-","-",IF(Fixture!G2237&gt;Fixture!I2237,Settings!$G$7,IF(Fixture!G2237=Fixture!I2237,Settings!$G$8,IF(Fixture!G2237&lt;Fixture!I2237,Settings!$G$9,"-"))))</f>
        <v>-</v>
      </c>
      <c r="I2233" s="13" t="str">
        <f>IF(G2233="-","-",IF(Fixture!I2237&gt;Fixture!G2237,Settings!$G$7,IF(Fixture!I2237=Fixture!G2237,Settings!$G$8,IF(Fixture!I2237&lt;Fixture!G2237,Settings!$G$9,"-"))))</f>
        <v>-</v>
      </c>
    </row>
    <row r="2234" spans="3:9" x14ac:dyDescent="0.25">
      <c r="C2234" s="12" t="str">
        <f t="shared" si="70"/>
        <v>-</v>
      </c>
      <c r="D2234" s="9" t="str">
        <f t="shared" si="71"/>
        <v>-</v>
      </c>
      <c r="E2234" s="9" t="str">
        <f>IF(C2234="-","-",IF(D2234=maxgameno+2,"blank row 2",IF(D2234=maxgameno+1,"blank row 1",INDEX(FixtureCode!$B$4:$AH$128,MATCH($C2234,FixtureCode!$B$4:$B$128,0),MATCH("G"&amp;D2234&amp;"-T1",FixtureCode!$B$4:$AH$4,0)))))</f>
        <v>-</v>
      </c>
      <c r="F2234" s="13" t="str">
        <f>IF(C2234="-","-",IF(D2234=maxgameno+2,"blank row 2",IF(D2234=maxgameno+1,"blank row 1",INDEX(FixtureCode!$B$4:$AH$128,MATCH($C2234,FixtureCode!$B$4:$B$128,0),MATCH("G"&amp;D2234&amp;"-T2",FixtureCode!$B$4:$AH$4,0)))))</f>
        <v>-</v>
      </c>
      <c r="G2234" s="12" t="str">
        <f>IF(C2234="-","-",IF(AND(ISNUMBER(Fixture!G2238),ISNUMBER(Fixture!I2238),Fixture!F2238&lt;&gt;"BYE",Fixture!J2238&lt;&gt;"BYE"),"Yes","-"))</f>
        <v>-</v>
      </c>
      <c r="H2234" s="9" t="str">
        <f>IF(G2234="-","-",IF(Fixture!G2238&gt;Fixture!I2238,Settings!$G$7,IF(Fixture!G2238=Fixture!I2238,Settings!$G$8,IF(Fixture!G2238&lt;Fixture!I2238,Settings!$G$9,"-"))))</f>
        <v>-</v>
      </c>
      <c r="I2234" s="13" t="str">
        <f>IF(G2234="-","-",IF(Fixture!I2238&gt;Fixture!G2238,Settings!$G$7,IF(Fixture!I2238=Fixture!G2238,Settings!$G$8,IF(Fixture!I2238&lt;Fixture!G2238,Settings!$G$9,"-"))))</f>
        <v>-</v>
      </c>
    </row>
    <row r="2235" spans="3:9" x14ac:dyDescent="0.25">
      <c r="C2235" s="12" t="str">
        <f t="shared" si="70"/>
        <v>-</v>
      </c>
      <c r="D2235" s="9" t="str">
        <f t="shared" si="71"/>
        <v>-</v>
      </c>
      <c r="E2235" s="9" t="str">
        <f>IF(C2235="-","-",IF(D2235=maxgameno+2,"blank row 2",IF(D2235=maxgameno+1,"blank row 1",INDEX(FixtureCode!$B$4:$AH$128,MATCH($C2235,FixtureCode!$B$4:$B$128,0),MATCH("G"&amp;D2235&amp;"-T1",FixtureCode!$B$4:$AH$4,0)))))</f>
        <v>-</v>
      </c>
      <c r="F2235" s="13" t="str">
        <f>IF(C2235="-","-",IF(D2235=maxgameno+2,"blank row 2",IF(D2235=maxgameno+1,"blank row 1",INDEX(FixtureCode!$B$4:$AH$128,MATCH($C2235,FixtureCode!$B$4:$B$128,0),MATCH("G"&amp;D2235&amp;"-T2",FixtureCode!$B$4:$AH$4,0)))))</f>
        <v>-</v>
      </c>
      <c r="G2235" s="12" t="str">
        <f>IF(C2235="-","-",IF(AND(ISNUMBER(Fixture!G2239),ISNUMBER(Fixture!I2239),Fixture!F2239&lt;&gt;"BYE",Fixture!J2239&lt;&gt;"BYE"),"Yes","-"))</f>
        <v>-</v>
      </c>
      <c r="H2235" s="9" t="str">
        <f>IF(G2235="-","-",IF(Fixture!G2239&gt;Fixture!I2239,Settings!$G$7,IF(Fixture!G2239=Fixture!I2239,Settings!$G$8,IF(Fixture!G2239&lt;Fixture!I2239,Settings!$G$9,"-"))))</f>
        <v>-</v>
      </c>
      <c r="I2235" s="13" t="str">
        <f>IF(G2235="-","-",IF(Fixture!I2239&gt;Fixture!G2239,Settings!$G$7,IF(Fixture!I2239=Fixture!G2239,Settings!$G$8,IF(Fixture!I2239&lt;Fixture!G2239,Settings!$G$9,"-"))))</f>
        <v>-</v>
      </c>
    </row>
    <row r="2236" spans="3:9" x14ac:dyDescent="0.25">
      <c r="C2236" s="12" t="str">
        <f t="shared" si="70"/>
        <v>-</v>
      </c>
      <c r="D2236" s="9" t="str">
        <f t="shared" si="71"/>
        <v>-</v>
      </c>
      <c r="E2236" s="9" t="str">
        <f>IF(C2236="-","-",IF(D2236=maxgameno+2,"blank row 2",IF(D2236=maxgameno+1,"blank row 1",INDEX(FixtureCode!$B$4:$AH$128,MATCH($C2236,FixtureCode!$B$4:$B$128,0),MATCH("G"&amp;D2236&amp;"-T1",FixtureCode!$B$4:$AH$4,0)))))</f>
        <v>-</v>
      </c>
      <c r="F2236" s="13" t="str">
        <f>IF(C2236="-","-",IF(D2236=maxgameno+2,"blank row 2",IF(D2236=maxgameno+1,"blank row 1",INDEX(FixtureCode!$B$4:$AH$128,MATCH($C2236,FixtureCode!$B$4:$B$128,0),MATCH("G"&amp;D2236&amp;"-T2",FixtureCode!$B$4:$AH$4,0)))))</f>
        <v>-</v>
      </c>
      <c r="G2236" s="12" t="str">
        <f>IF(C2236="-","-",IF(AND(ISNUMBER(Fixture!G2240),ISNUMBER(Fixture!I2240),Fixture!F2240&lt;&gt;"BYE",Fixture!J2240&lt;&gt;"BYE"),"Yes","-"))</f>
        <v>-</v>
      </c>
      <c r="H2236" s="9" t="str">
        <f>IF(G2236="-","-",IF(Fixture!G2240&gt;Fixture!I2240,Settings!$G$7,IF(Fixture!G2240=Fixture!I2240,Settings!$G$8,IF(Fixture!G2240&lt;Fixture!I2240,Settings!$G$9,"-"))))</f>
        <v>-</v>
      </c>
      <c r="I2236" s="13" t="str">
        <f>IF(G2236="-","-",IF(Fixture!I2240&gt;Fixture!G2240,Settings!$G$7,IF(Fixture!I2240=Fixture!G2240,Settings!$G$8,IF(Fixture!I2240&lt;Fixture!G2240,Settings!$G$9,"-"))))</f>
        <v>-</v>
      </c>
    </row>
    <row r="2237" spans="3:9" x14ac:dyDescent="0.25">
      <c r="C2237" s="12" t="str">
        <f t="shared" si="70"/>
        <v>-</v>
      </c>
      <c r="D2237" s="9" t="str">
        <f t="shared" si="71"/>
        <v>-</v>
      </c>
      <c r="E2237" s="9" t="str">
        <f>IF(C2237="-","-",IF(D2237=maxgameno+2,"blank row 2",IF(D2237=maxgameno+1,"blank row 1",INDEX(FixtureCode!$B$4:$AH$128,MATCH($C2237,FixtureCode!$B$4:$B$128,0),MATCH("G"&amp;D2237&amp;"-T1",FixtureCode!$B$4:$AH$4,0)))))</f>
        <v>-</v>
      </c>
      <c r="F2237" s="13" t="str">
        <f>IF(C2237="-","-",IF(D2237=maxgameno+2,"blank row 2",IF(D2237=maxgameno+1,"blank row 1",INDEX(FixtureCode!$B$4:$AH$128,MATCH($C2237,FixtureCode!$B$4:$B$128,0),MATCH("G"&amp;D2237&amp;"-T2",FixtureCode!$B$4:$AH$4,0)))))</f>
        <v>-</v>
      </c>
      <c r="G2237" s="12" t="str">
        <f>IF(C2237="-","-",IF(AND(ISNUMBER(Fixture!G2241),ISNUMBER(Fixture!I2241),Fixture!F2241&lt;&gt;"BYE",Fixture!J2241&lt;&gt;"BYE"),"Yes","-"))</f>
        <v>-</v>
      </c>
      <c r="H2237" s="9" t="str">
        <f>IF(G2237="-","-",IF(Fixture!G2241&gt;Fixture!I2241,Settings!$G$7,IF(Fixture!G2241=Fixture!I2241,Settings!$G$8,IF(Fixture!G2241&lt;Fixture!I2241,Settings!$G$9,"-"))))</f>
        <v>-</v>
      </c>
      <c r="I2237" s="13" t="str">
        <f>IF(G2237="-","-",IF(Fixture!I2241&gt;Fixture!G2241,Settings!$G$7,IF(Fixture!I2241=Fixture!G2241,Settings!$G$8,IF(Fixture!I2241&lt;Fixture!G2241,Settings!$G$9,"-"))))</f>
        <v>-</v>
      </c>
    </row>
    <row r="2238" spans="3:9" x14ac:dyDescent="0.25">
      <c r="C2238" s="12" t="str">
        <f t="shared" si="70"/>
        <v>-</v>
      </c>
      <c r="D2238" s="9" t="str">
        <f t="shared" si="71"/>
        <v>-</v>
      </c>
      <c r="E2238" s="9" t="str">
        <f>IF(C2238="-","-",IF(D2238=maxgameno+2,"blank row 2",IF(D2238=maxgameno+1,"blank row 1",INDEX(FixtureCode!$B$4:$AH$128,MATCH($C2238,FixtureCode!$B$4:$B$128,0),MATCH("G"&amp;D2238&amp;"-T1",FixtureCode!$B$4:$AH$4,0)))))</f>
        <v>-</v>
      </c>
      <c r="F2238" s="13" t="str">
        <f>IF(C2238="-","-",IF(D2238=maxgameno+2,"blank row 2",IF(D2238=maxgameno+1,"blank row 1",INDEX(FixtureCode!$B$4:$AH$128,MATCH($C2238,FixtureCode!$B$4:$B$128,0),MATCH("G"&amp;D2238&amp;"-T2",FixtureCode!$B$4:$AH$4,0)))))</f>
        <v>-</v>
      </c>
      <c r="G2238" s="12" t="str">
        <f>IF(C2238="-","-",IF(AND(ISNUMBER(Fixture!G2242),ISNUMBER(Fixture!I2242),Fixture!F2242&lt;&gt;"BYE",Fixture!J2242&lt;&gt;"BYE"),"Yes","-"))</f>
        <v>-</v>
      </c>
      <c r="H2238" s="9" t="str">
        <f>IF(G2238="-","-",IF(Fixture!G2242&gt;Fixture!I2242,Settings!$G$7,IF(Fixture!G2242=Fixture!I2242,Settings!$G$8,IF(Fixture!G2242&lt;Fixture!I2242,Settings!$G$9,"-"))))</f>
        <v>-</v>
      </c>
      <c r="I2238" s="13" t="str">
        <f>IF(G2238="-","-",IF(Fixture!I2242&gt;Fixture!G2242,Settings!$G$7,IF(Fixture!I2242=Fixture!G2242,Settings!$G$8,IF(Fixture!I2242&lt;Fixture!G2242,Settings!$G$9,"-"))))</f>
        <v>-</v>
      </c>
    </row>
    <row r="2239" spans="3:9" x14ac:dyDescent="0.25">
      <c r="C2239" s="12" t="str">
        <f t="shared" si="70"/>
        <v>-</v>
      </c>
      <c r="D2239" s="9" t="str">
        <f t="shared" si="71"/>
        <v>-</v>
      </c>
      <c r="E2239" s="9" t="str">
        <f>IF(C2239="-","-",IF(D2239=maxgameno+2,"blank row 2",IF(D2239=maxgameno+1,"blank row 1",INDEX(FixtureCode!$B$4:$AH$128,MATCH($C2239,FixtureCode!$B$4:$B$128,0),MATCH("G"&amp;D2239&amp;"-T1",FixtureCode!$B$4:$AH$4,0)))))</f>
        <v>-</v>
      </c>
      <c r="F2239" s="13" t="str">
        <f>IF(C2239="-","-",IF(D2239=maxgameno+2,"blank row 2",IF(D2239=maxgameno+1,"blank row 1",INDEX(FixtureCode!$B$4:$AH$128,MATCH($C2239,FixtureCode!$B$4:$B$128,0),MATCH("G"&amp;D2239&amp;"-T2",FixtureCode!$B$4:$AH$4,0)))))</f>
        <v>-</v>
      </c>
      <c r="G2239" s="12" t="str">
        <f>IF(C2239="-","-",IF(AND(ISNUMBER(Fixture!G2243),ISNUMBER(Fixture!I2243),Fixture!F2243&lt;&gt;"BYE",Fixture!J2243&lt;&gt;"BYE"),"Yes","-"))</f>
        <v>-</v>
      </c>
      <c r="H2239" s="9" t="str">
        <f>IF(G2239="-","-",IF(Fixture!G2243&gt;Fixture!I2243,Settings!$G$7,IF(Fixture!G2243=Fixture!I2243,Settings!$G$8,IF(Fixture!G2243&lt;Fixture!I2243,Settings!$G$9,"-"))))</f>
        <v>-</v>
      </c>
      <c r="I2239" s="13" t="str">
        <f>IF(G2239="-","-",IF(Fixture!I2243&gt;Fixture!G2243,Settings!$G$7,IF(Fixture!I2243=Fixture!G2243,Settings!$G$8,IF(Fixture!I2243&lt;Fixture!G2243,Settings!$G$9,"-"))))</f>
        <v>-</v>
      </c>
    </row>
    <row r="2240" spans="3:9" x14ac:dyDescent="0.25">
      <c r="C2240" s="12" t="str">
        <f t="shared" si="70"/>
        <v>-</v>
      </c>
      <c r="D2240" s="9" t="str">
        <f t="shared" si="71"/>
        <v>-</v>
      </c>
      <c r="E2240" s="9" t="str">
        <f>IF(C2240="-","-",IF(D2240=maxgameno+2,"blank row 2",IF(D2240=maxgameno+1,"blank row 1",INDEX(FixtureCode!$B$4:$AH$128,MATCH($C2240,FixtureCode!$B$4:$B$128,0),MATCH("G"&amp;D2240&amp;"-T1",FixtureCode!$B$4:$AH$4,0)))))</f>
        <v>-</v>
      </c>
      <c r="F2240" s="13" t="str">
        <f>IF(C2240="-","-",IF(D2240=maxgameno+2,"blank row 2",IF(D2240=maxgameno+1,"blank row 1",INDEX(FixtureCode!$B$4:$AH$128,MATCH($C2240,FixtureCode!$B$4:$B$128,0),MATCH("G"&amp;D2240&amp;"-T2",FixtureCode!$B$4:$AH$4,0)))))</f>
        <v>-</v>
      </c>
      <c r="G2240" s="12" t="str">
        <f>IF(C2240="-","-",IF(AND(ISNUMBER(Fixture!G2244),ISNUMBER(Fixture!I2244),Fixture!F2244&lt;&gt;"BYE",Fixture!J2244&lt;&gt;"BYE"),"Yes","-"))</f>
        <v>-</v>
      </c>
      <c r="H2240" s="9" t="str">
        <f>IF(G2240="-","-",IF(Fixture!G2244&gt;Fixture!I2244,Settings!$G$7,IF(Fixture!G2244=Fixture!I2244,Settings!$G$8,IF(Fixture!G2244&lt;Fixture!I2244,Settings!$G$9,"-"))))</f>
        <v>-</v>
      </c>
      <c r="I2240" s="13" t="str">
        <f>IF(G2240="-","-",IF(Fixture!I2244&gt;Fixture!G2244,Settings!$G$7,IF(Fixture!I2244=Fixture!G2244,Settings!$G$8,IF(Fixture!I2244&lt;Fixture!G2244,Settings!$G$9,"-"))))</f>
        <v>-</v>
      </c>
    </row>
    <row r="2241" spans="3:9" x14ac:dyDescent="0.25">
      <c r="C2241" s="12" t="str">
        <f t="shared" si="70"/>
        <v>-</v>
      </c>
      <c r="D2241" s="9" t="str">
        <f t="shared" si="71"/>
        <v>-</v>
      </c>
      <c r="E2241" s="9" t="str">
        <f>IF(C2241="-","-",IF(D2241=maxgameno+2,"blank row 2",IF(D2241=maxgameno+1,"blank row 1",INDEX(FixtureCode!$B$4:$AH$128,MATCH($C2241,FixtureCode!$B$4:$B$128,0),MATCH("G"&amp;D2241&amp;"-T1",FixtureCode!$B$4:$AH$4,0)))))</f>
        <v>-</v>
      </c>
      <c r="F2241" s="13" t="str">
        <f>IF(C2241="-","-",IF(D2241=maxgameno+2,"blank row 2",IF(D2241=maxgameno+1,"blank row 1",INDEX(FixtureCode!$B$4:$AH$128,MATCH($C2241,FixtureCode!$B$4:$B$128,0),MATCH("G"&amp;D2241&amp;"-T2",FixtureCode!$B$4:$AH$4,0)))))</f>
        <v>-</v>
      </c>
      <c r="G2241" s="12" t="str">
        <f>IF(C2241="-","-",IF(AND(ISNUMBER(Fixture!G2245),ISNUMBER(Fixture!I2245),Fixture!F2245&lt;&gt;"BYE",Fixture!J2245&lt;&gt;"BYE"),"Yes","-"))</f>
        <v>-</v>
      </c>
      <c r="H2241" s="9" t="str">
        <f>IF(G2241="-","-",IF(Fixture!G2245&gt;Fixture!I2245,Settings!$G$7,IF(Fixture!G2245=Fixture!I2245,Settings!$G$8,IF(Fixture!G2245&lt;Fixture!I2245,Settings!$G$9,"-"))))</f>
        <v>-</v>
      </c>
      <c r="I2241" s="13" t="str">
        <f>IF(G2241="-","-",IF(Fixture!I2245&gt;Fixture!G2245,Settings!$G$7,IF(Fixture!I2245=Fixture!G2245,Settings!$G$8,IF(Fixture!I2245&lt;Fixture!G2245,Settings!$G$9,"-"))))</f>
        <v>-</v>
      </c>
    </row>
    <row r="2242" spans="3:9" x14ac:dyDescent="0.25">
      <c r="C2242" s="12" t="str">
        <f t="shared" si="70"/>
        <v>-</v>
      </c>
      <c r="D2242" s="9" t="str">
        <f t="shared" si="71"/>
        <v>-</v>
      </c>
      <c r="E2242" s="9" t="str">
        <f>IF(C2242="-","-",IF(D2242=maxgameno+2,"blank row 2",IF(D2242=maxgameno+1,"blank row 1",INDEX(FixtureCode!$B$4:$AH$128,MATCH($C2242,FixtureCode!$B$4:$B$128,0),MATCH("G"&amp;D2242&amp;"-T1",FixtureCode!$B$4:$AH$4,0)))))</f>
        <v>-</v>
      </c>
      <c r="F2242" s="13" t="str">
        <f>IF(C2242="-","-",IF(D2242=maxgameno+2,"blank row 2",IF(D2242=maxgameno+1,"blank row 1",INDEX(FixtureCode!$B$4:$AH$128,MATCH($C2242,FixtureCode!$B$4:$B$128,0),MATCH("G"&amp;D2242&amp;"-T2",FixtureCode!$B$4:$AH$4,0)))))</f>
        <v>-</v>
      </c>
      <c r="G2242" s="12" t="str">
        <f>IF(C2242="-","-",IF(AND(ISNUMBER(Fixture!G2246),ISNUMBER(Fixture!I2246),Fixture!F2246&lt;&gt;"BYE",Fixture!J2246&lt;&gt;"BYE"),"Yes","-"))</f>
        <v>-</v>
      </c>
      <c r="H2242" s="9" t="str">
        <f>IF(G2242="-","-",IF(Fixture!G2246&gt;Fixture!I2246,Settings!$G$7,IF(Fixture!G2246=Fixture!I2246,Settings!$G$8,IF(Fixture!G2246&lt;Fixture!I2246,Settings!$G$9,"-"))))</f>
        <v>-</v>
      </c>
      <c r="I2242" s="13" t="str">
        <f>IF(G2242="-","-",IF(Fixture!I2246&gt;Fixture!G2246,Settings!$G$7,IF(Fixture!I2246=Fixture!G2246,Settings!$G$8,IF(Fixture!I2246&lt;Fixture!G2246,Settings!$G$9,"-"))))</f>
        <v>-</v>
      </c>
    </row>
    <row r="2243" spans="3:9" x14ac:dyDescent="0.25">
      <c r="C2243" s="12" t="str">
        <f t="shared" si="70"/>
        <v>-</v>
      </c>
      <c r="D2243" s="9" t="str">
        <f t="shared" si="71"/>
        <v>-</v>
      </c>
      <c r="E2243" s="9" t="str">
        <f>IF(C2243="-","-",IF(D2243=maxgameno+2,"blank row 2",IF(D2243=maxgameno+1,"blank row 1",INDEX(FixtureCode!$B$4:$AH$128,MATCH($C2243,FixtureCode!$B$4:$B$128,0),MATCH("G"&amp;D2243&amp;"-T1",FixtureCode!$B$4:$AH$4,0)))))</f>
        <v>-</v>
      </c>
      <c r="F2243" s="13" t="str">
        <f>IF(C2243="-","-",IF(D2243=maxgameno+2,"blank row 2",IF(D2243=maxgameno+1,"blank row 1",INDEX(FixtureCode!$B$4:$AH$128,MATCH($C2243,FixtureCode!$B$4:$B$128,0),MATCH("G"&amp;D2243&amp;"-T2",FixtureCode!$B$4:$AH$4,0)))))</f>
        <v>-</v>
      </c>
      <c r="G2243" s="12" t="str">
        <f>IF(C2243="-","-",IF(AND(ISNUMBER(Fixture!G2247),ISNUMBER(Fixture!I2247),Fixture!F2247&lt;&gt;"BYE",Fixture!J2247&lt;&gt;"BYE"),"Yes","-"))</f>
        <v>-</v>
      </c>
      <c r="H2243" s="9" t="str">
        <f>IF(G2243="-","-",IF(Fixture!G2247&gt;Fixture!I2247,Settings!$G$7,IF(Fixture!G2247=Fixture!I2247,Settings!$G$8,IF(Fixture!G2247&lt;Fixture!I2247,Settings!$G$9,"-"))))</f>
        <v>-</v>
      </c>
      <c r="I2243" s="13" t="str">
        <f>IF(G2243="-","-",IF(Fixture!I2247&gt;Fixture!G2247,Settings!$G$7,IF(Fixture!I2247=Fixture!G2247,Settings!$G$8,IF(Fixture!I2247&lt;Fixture!G2247,Settings!$G$9,"-"))))</f>
        <v>-</v>
      </c>
    </row>
    <row r="2244" spans="3:9" x14ac:dyDescent="0.25">
      <c r="C2244" s="12" t="str">
        <f t="shared" si="70"/>
        <v>-</v>
      </c>
      <c r="D2244" s="9" t="str">
        <f t="shared" si="71"/>
        <v>-</v>
      </c>
      <c r="E2244" s="9" t="str">
        <f>IF(C2244="-","-",IF(D2244=maxgameno+2,"blank row 2",IF(D2244=maxgameno+1,"blank row 1",INDEX(FixtureCode!$B$4:$AH$128,MATCH($C2244,FixtureCode!$B$4:$B$128,0),MATCH("G"&amp;D2244&amp;"-T1",FixtureCode!$B$4:$AH$4,0)))))</f>
        <v>-</v>
      </c>
      <c r="F2244" s="13" t="str">
        <f>IF(C2244="-","-",IF(D2244=maxgameno+2,"blank row 2",IF(D2244=maxgameno+1,"blank row 1",INDEX(FixtureCode!$B$4:$AH$128,MATCH($C2244,FixtureCode!$B$4:$B$128,0),MATCH("G"&amp;D2244&amp;"-T2",FixtureCode!$B$4:$AH$4,0)))))</f>
        <v>-</v>
      </c>
      <c r="G2244" s="12" t="str">
        <f>IF(C2244="-","-",IF(AND(ISNUMBER(Fixture!G2248),ISNUMBER(Fixture!I2248),Fixture!F2248&lt;&gt;"BYE",Fixture!J2248&lt;&gt;"BYE"),"Yes","-"))</f>
        <v>-</v>
      </c>
      <c r="H2244" s="9" t="str">
        <f>IF(G2244="-","-",IF(Fixture!G2248&gt;Fixture!I2248,Settings!$G$7,IF(Fixture!G2248=Fixture!I2248,Settings!$G$8,IF(Fixture!G2248&lt;Fixture!I2248,Settings!$G$9,"-"))))</f>
        <v>-</v>
      </c>
      <c r="I2244" s="13" t="str">
        <f>IF(G2244="-","-",IF(Fixture!I2248&gt;Fixture!G2248,Settings!$G$7,IF(Fixture!I2248=Fixture!G2248,Settings!$G$8,IF(Fixture!I2248&lt;Fixture!G2248,Settings!$G$9,"-"))))</f>
        <v>-</v>
      </c>
    </row>
    <row r="2245" spans="3:9" x14ac:dyDescent="0.25">
      <c r="C2245" s="12" t="str">
        <f t="shared" si="70"/>
        <v>-</v>
      </c>
      <c r="D2245" s="9" t="str">
        <f t="shared" si="71"/>
        <v>-</v>
      </c>
      <c r="E2245" s="9" t="str">
        <f>IF(C2245="-","-",IF(D2245=maxgameno+2,"blank row 2",IF(D2245=maxgameno+1,"blank row 1",INDEX(FixtureCode!$B$4:$AH$128,MATCH($C2245,FixtureCode!$B$4:$B$128,0),MATCH("G"&amp;D2245&amp;"-T1",FixtureCode!$B$4:$AH$4,0)))))</f>
        <v>-</v>
      </c>
      <c r="F2245" s="13" t="str">
        <f>IF(C2245="-","-",IF(D2245=maxgameno+2,"blank row 2",IF(D2245=maxgameno+1,"blank row 1",INDEX(FixtureCode!$B$4:$AH$128,MATCH($C2245,FixtureCode!$B$4:$B$128,0),MATCH("G"&amp;D2245&amp;"-T2",FixtureCode!$B$4:$AH$4,0)))))</f>
        <v>-</v>
      </c>
      <c r="G2245" s="12" t="str">
        <f>IF(C2245="-","-",IF(AND(ISNUMBER(Fixture!G2249),ISNUMBER(Fixture!I2249),Fixture!F2249&lt;&gt;"BYE",Fixture!J2249&lt;&gt;"BYE"),"Yes","-"))</f>
        <v>-</v>
      </c>
      <c r="H2245" s="9" t="str">
        <f>IF(G2245="-","-",IF(Fixture!G2249&gt;Fixture!I2249,Settings!$G$7,IF(Fixture!G2249=Fixture!I2249,Settings!$G$8,IF(Fixture!G2249&lt;Fixture!I2249,Settings!$G$9,"-"))))</f>
        <v>-</v>
      </c>
      <c r="I2245" s="13" t="str">
        <f>IF(G2245="-","-",IF(Fixture!I2249&gt;Fixture!G2249,Settings!$G$7,IF(Fixture!I2249=Fixture!G2249,Settings!$G$8,IF(Fixture!I2249&lt;Fixture!G2249,Settings!$G$9,"-"))))</f>
        <v>-</v>
      </c>
    </row>
    <row r="2246" spans="3:9" x14ac:dyDescent="0.25">
      <c r="C2246" s="12" t="str">
        <f t="shared" ref="C2246:C2309" si="72">IF(C2245="-","-",IF(D2245+1&lt;=maxgameno+2,C2245,IF(C2245+1&lt;=maxroundno,C2245+1,"-")))</f>
        <v>-</v>
      </c>
      <c r="D2246" s="9" t="str">
        <f t="shared" ref="D2246:D2309" si="73">IF(C2246="-","-",IF(D2245+1&lt;=maxgameno+2,D2245+1,1))</f>
        <v>-</v>
      </c>
      <c r="E2246" s="9" t="str">
        <f>IF(C2246="-","-",IF(D2246=maxgameno+2,"blank row 2",IF(D2246=maxgameno+1,"blank row 1",INDEX(FixtureCode!$B$4:$AH$128,MATCH($C2246,FixtureCode!$B$4:$B$128,0),MATCH("G"&amp;D2246&amp;"-T1",FixtureCode!$B$4:$AH$4,0)))))</f>
        <v>-</v>
      </c>
      <c r="F2246" s="13" t="str">
        <f>IF(C2246="-","-",IF(D2246=maxgameno+2,"blank row 2",IF(D2246=maxgameno+1,"blank row 1",INDEX(FixtureCode!$B$4:$AH$128,MATCH($C2246,FixtureCode!$B$4:$B$128,0),MATCH("G"&amp;D2246&amp;"-T2",FixtureCode!$B$4:$AH$4,0)))))</f>
        <v>-</v>
      </c>
      <c r="G2246" s="12" t="str">
        <f>IF(C2246="-","-",IF(AND(ISNUMBER(Fixture!G2250),ISNUMBER(Fixture!I2250),Fixture!F2250&lt;&gt;"BYE",Fixture!J2250&lt;&gt;"BYE"),"Yes","-"))</f>
        <v>-</v>
      </c>
      <c r="H2246" s="9" t="str">
        <f>IF(G2246="-","-",IF(Fixture!G2250&gt;Fixture!I2250,Settings!$G$7,IF(Fixture!G2250=Fixture!I2250,Settings!$G$8,IF(Fixture!G2250&lt;Fixture!I2250,Settings!$G$9,"-"))))</f>
        <v>-</v>
      </c>
      <c r="I2246" s="13" t="str">
        <f>IF(G2246="-","-",IF(Fixture!I2250&gt;Fixture!G2250,Settings!$G$7,IF(Fixture!I2250=Fixture!G2250,Settings!$G$8,IF(Fixture!I2250&lt;Fixture!G2250,Settings!$G$9,"-"))))</f>
        <v>-</v>
      </c>
    </row>
    <row r="2247" spans="3:9" x14ac:dyDescent="0.25">
      <c r="C2247" s="12" t="str">
        <f t="shared" si="72"/>
        <v>-</v>
      </c>
      <c r="D2247" s="9" t="str">
        <f t="shared" si="73"/>
        <v>-</v>
      </c>
      <c r="E2247" s="9" t="str">
        <f>IF(C2247="-","-",IF(D2247=maxgameno+2,"blank row 2",IF(D2247=maxgameno+1,"blank row 1",INDEX(FixtureCode!$B$4:$AH$128,MATCH($C2247,FixtureCode!$B$4:$B$128,0),MATCH("G"&amp;D2247&amp;"-T1",FixtureCode!$B$4:$AH$4,0)))))</f>
        <v>-</v>
      </c>
      <c r="F2247" s="13" t="str">
        <f>IF(C2247="-","-",IF(D2247=maxgameno+2,"blank row 2",IF(D2247=maxgameno+1,"blank row 1",INDEX(FixtureCode!$B$4:$AH$128,MATCH($C2247,FixtureCode!$B$4:$B$128,0),MATCH("G"&amp;D2247&amp;"-T2",FixtureCode!$B$4:$AH$4,0)))))</f>
        <v>-</v>
      </c>
      <c r="G2247" s="12" t="str">
        <f>IF(C2247="-","-",IF(AND(ISNUMBER(Fixture!G2251),ISNUMBER(Fixture!I2251),Fixture!F2251&lt;&gt;"BYE",Fixture!J2251&lt;&gt;"BYE"),"Yes","-"))</f>
        <v>-</v>
      </c>
      <c r="H2247" s="9" t="str">
        <f>IF(G2247="-","-",IF(Fixture!G2251&gt;Fixture!I2251,Settings!$G$7,IF(Fixture!G2251=Fixture!I2251,Settings!$G$8,IF(Fixture!G2251&lt;Fixture!I2251,Settings!$G$9,"-"))))</f>
        <v>-</v>
      </c>
      <c r="I2247" s="13" t="str">
        <f>IF(G2247="-","-",IF(Fixture!I2251&gt;Fixture!G2251,Settings!$G$7,IF(Fixture!I2251=Fixture!G2251,Settings!$G$8,IF(Fixture!I2251&lt;Fixture!G2251,Settings!$G$9,"-"))))</f>
        <v>-</v>
      </c>
    </row>
    <row r="2248" spans="3:9" x14ac:dyDescent="0.25">
      <c r="C2248" s="12" t="str">
        <f t="shared" si="72"/>
        <v>-</v>
      </c>
      <c r="D2248" s="9" t="str">
        <f t="shared" si="73"/>
        <v>-</v>
      </c>
      <c r="E2248" s="9" t="str">
        <f>IF(C2248="-","-",IF(D2248=maxgameno+2,"blank row 2",IF(D2248=maxgameno+1,"blank row 1",INDEX(FixtureCode!$B$4:$AH$128,MATCH($C2248,FixtureCode!$B$4:$B$128,0),MATCH("G"&amp;D2248&amp;"-T1",FixtureCode!$B$4:$AH$4,0)))))</f>
        <v>-</v>
      </c>
      <c r="F2248" s="13" t="str">
        <f>IF(C2248="-","-",IF(D2248=maxgameno+2,"blank row 2",IF(D2248=maxgameno+1,"blank row 1",INDEX(FixtureCode!$B$4:$AH$128,MATCH($C2248,FixtureCode!$B$4:$B$128,0),MATCH("G"&amp;D2248&amp;"-T2",FixtureCode!$B$4:$AH$4,0)))))</f>
        <v>-</v>
      </c>
      <c r="G2248" s="12" t="str">
        <f>IF(C2248="-","-",IF(AND(ISNUMBER(Fixture!G2252),ISNUMBER(Fixture!I2252),Fixture!F2252&lt;&gt;"BYE",Fixture!J2252&lt;&gt;"BYE"),"Yes","-"))</f>
        <v>-</v>
      </c>
      <c r="H2248" s="9" t="str">
        <f>IF(G2248="-","-",IF(Fixture!G2252&gt;Fixture!I2252,Settings!$G$7,IF(Fixture!G2252=Fixture!I2252,Settings!$G$8,IF(Fixture!G2252&lt;Fixture!I2252,Settings!$G$9,"-"))))</f>
        <v>-</v>
      </c>
      <c r="I2248" s="13" t="str">
        <f>IF(G2248="-","-",IF(Fixture!I2252&gt;Fixture!G2252,Settings!$G$7,IF(Fixture!I2252=Fixture!G2252,Settings!$G$8,IF(Fixture!I2252&lt;Fixture!G2252,Settings!$G$9,"-"))))</f>
        <v>-</v>
      </c>
    </row>
    <row r="2249" spans="3:9" x14ac:dyDescent="0.25">
      <c r="C2249" s="12" t="str">
        <f t="shared" si="72"/>
        <v>-</v>
      </c>
      <c r="D2249" s="9" t="str">
        <f t="shared" si="73"/>
        <v>-</v>
      </c>
      <c r="E2249" s="9" t="str">
        <f>IF(C2249="-","-",IF(D2249=maxgameno+2,"blank row 2",IF(D2249=maxgameno+1,"blank row 1",INDEX(FixtureCode!$B$4:$AH$128,MATCH($C2249,FixtureCode!$B$4:$B$128,0),MATCH("G"&amp;D2249&amp;"-T1",FixtureCode!$B$4:$AH$4,0)))))</f>
        <v>-</v>
      </c>
      <c r="F2249" s="13" t="str">
        <f>IF(C2249="-","-",IF(D2249=maxgameno+2,"blank row 2",IF(D2249=maxgameno+1,"blank row 1",INDEX(FixtureCode!$B$4:$AH$128,MATCH($C2249,FixtureCode!$B$4:$B$128,0),MATCH("G"&amp;D2249&amp;"-T2",FixtureCode!$B$4:$AH$4,0)))))</f>
        <v>-</v>
      </c>
      <c r="G2249" s="12" t="str">
        <f>IF(C2249="-","-",IF(AND(ISNUMBER(Fixture!G2253),ISNUMBER(Fixture!I2253),Fixture!F2253&lt;&gt;"BYE",Fixture!J2253&lt;&gt;"BYE"),"Yes","-"))</f>
        <v>-</v>
      </c>
      <c r="H2249" s="9" t="str">
        <f>IF(G2249="-","-",IF(Fixture!G2253&gt;Fixture!I2253,Settings!$G$7,IF(Fixture!G2253=Fixture!I2253,Settings!$G$8,IF(Fixture!G2253&lt;Fixture!I2253,Settings!$G$9,"-"))))</f>
        <v>-</v>
      </c>
      <c r="I2249" s="13" t="str">
        <f>IF(G2249="-","-",IF(Fixture!I2253&gt;Fixture!G2253,Settings!$G$7,IF(Fixture!I2253=Fixture!G2253,Settings!$G$8,IF(Fixture!I2253&lt;Fixture!G2253,Settings!$G$9,"-"))))</f>
        <v>-</v>
      </c>
    </row>
    <row r="2250" spans="3:9" x14ac:dyDescent="0.25">
      <c r="C2250" s="12" t="str">
        <f t="shared" si="72"/>
        <v>-</v>
      </c>
      <c r="D2250" s="9" t="str">
        <f t="shared" si="73"/>
        <v>-</v>
      </c>
      <c r="E2250" s="9" t="str">
        <f>IF(C2250="-","-",IF(D2250=maxgameno+2,"blank row 2",IF(D2250=maxgameno+1,"blank row 1",INDEX(FixtureCode!$B$4:$AH$128,MATCH($C2250,FixtureCode!$B$4:$B$128,0),MATCH("G"&amp;D2250&amp;"-T1",FixtureCode!$B$4:$AH$4,0)))))</f>
        <v>-</v>
      </c>
      <c r="F2250" s="13" t="str">
        <f>IF(C2250="-","-",IF(D2250=maxgameno+2,"blank row 2",IF(D2250=maxgameno+1,"blank row 1",INDEX(FixtureCode!$B$4:$AH$128,MATCH($C2250,FixtureCode!$B$4:$B$128,0),MATCH("G"&amp;D2250&amp;"-T2",FixtureCode!$B$4:$AH$4,0)))))</f>
        <v>-</v>
      </c>
      <c r="G2250" s="12" t="str">
        <f>IF(C2250="-","-",IF(AND(ISNUMBER(Fixture!G2254),ISNUMBER(Fixture!I2254),Fixture!F2254&lt;&gt;"BYE",Fixture!J2254&lt;&gt;"BYE"),"Yes","-"))</f>
        <v>-</v>
      </c>
      <c r="H2250" s="9" t="str">
        <f>IF(G2250="-","-",IF(Fixture!G2254&gt;Fixture!I2254,Settings!$G$7,IF(Fixture!G2254=Fixture!I2254,Settings!$G$8,IF(Fixture!G2254&lt;Fixture!I2254,Settings!$G$9,"-"))))</f>
        <v>-</v>
      </c>
      <c r="I2250" s="13" t="str">
        <f>IF(G2250="-","-",IF(Fixture!I2254&gt;Fixture!G2254,Settings!$G$7,IF(Fixture!I2254=Fixture!G2254,Settings!$G$8,IF(Fixture!I2254&lt;Fixture!G2254,Settings!$G$9,"-"))))</f>
        <v>-</v>
      </c>
    </row>
    <row r="2251" spans="3:9" x14ac:dyDescent="0.25">
      <c r="C2251" s="12" t="str">
        <f t="shared" si="72"/>
        <v>-</v>
      </c>
      <c r="D2251" s="9" t="str">
        <f t="shared" si="73"/>
        <v>-</v>
      </c>
      <c r="E2251" s="9" t="str">
        <f>IF(C2251="-","-",IF(D2251=maxgameno+2,"blank row 2",IF(D2251=maxgameno+1,"blank row 1",INDEX(FixtureCode!$B$4:$AH$128,MATCH($C2251,FixtureCode!$B$4:$B$128,0),MATCH("G"&amp;D2251&amp;"-T1",FixtureCode!$B$4:$AH$4,0)))))</f>
        <v>-</v>
      </c>
      <c r="F2251" s="13" t="str">
        <f>IF(C2251="-","-",IF(D2251=maxgameno+2,"blank row 2",IF(D2251=maxgameno+1,"blank row 1",INDEX(FixtureCode!$B$4:$AH$128,MATCH($C2251,FixtureCode!$B$4:$B$128,0),MATCH("G"&amp;D2251&amp;"-T2",FixtureCode!$B$4:$AH$4,0)))))</f>
        <v>-</v>
      </c>
      <c r="G2251" s="12" t="str">
        <f>IF(C2251="-","-",IF(AND(ISNUMBER(Fixture!G2255),ISNUMBER(Fixture!I2255),Fixture!F2255&lt;&gt;"BYE",Fixture!J2255&lt;&gt;"BYE"),"Yes","-"))</f>
        <v>-</v>
      </c>
      <c r="H2251" s="9" t="str">
        <f>IF(G2251="-","-",IF(Fixture!G2255&gt;Fixture!I2255,Settings!$G$7,IF(Fixture!G2255=Fixture!I2255,Settings!$G$8,IF(Fixture!G2255&lt;Fixture!I2255,Settings!$G$9,"-"))))</f>
        <v>-</v>
      </c>
      <c r="I2251" s="13" t="str">
        <f>IF(G2251="-","-",IF(Fixture!I2255&gt;Fixture!G2255,Settings!$G$7,IF(Fixture!I2255=Fixture!G2255,Settings!$G$8,IF(Fixture!I2255&lt;Fixture!G2255,Settings!$G$9,"-"))))</f>
        <v>-</v>
      </c>
    </row>
    <row r="2252" spans="3:9" x14ac:dyDescent="0.25">
      <c r="C2252" s="12" t="str">
        <f t="shared" si="72"/>
        <v>-</v>
      </c>
      <c r="D2252" s="9" t="str">
        <f t="shared" si="73"/>
        <v>-</v>
      </c>
      <c r="E2252" s="9" t="str">
        <f>IF(C2252="-","-",IF(D2252=maxgameno+2,"blank row 2",IF(D2252=maxgameno+1,"blank row 1",INDEX(FixtureCode!$B$4:$AH$128,MATCH($C2252,FixtureCode!$B$4:$B$128,0),MATCH("G"&amp;D2252&amp;"-T1",FixtureCode!$B$4:$AH$4,0)))))</f>
        <v>-</v>
      </c>
      <c r="F2252" s="13" t="str">
        <f>IF(C2252="-","-",IF(D2252=maxgameno+2,"blank row 2",IF(D2252=maxgameno+1,"blank row 1",INDEX(FixtureCode!$B$4:$AH$128,MATCH($C2252,FixtureCode!$B$4:$B$128,0),MATCH("G"&amp;D2252&amp;"-T2",FixtureCode!$B$4:$AH$4,0)))))</f>
        <v>-</v>
      </c>
      <c r="G2252" s="12" t="str">
        <f>IF(C2252="-","-",IF(AND(ISNUMBER(Fixture!G2256),ISNUMBER(Fixture!I2256),Fixture!F2256&lt;&gt;"BYE",Fixture!J2256&lt;&gt;"BYE"),"Yes","-"))</f>
        <v>-</v>
      </c>
      <c r="H2252" s="9" t="str">
        <f>IF(G2252="-","-",IF(Fixture!G2256&gt;Fixture!I2256,Settings!$G$7,IF(Fixture!G2256=Fixture!I2256,Settings!$G$8,IF(Fixture!G2256&lt;Fixture!I2256,Settings!$G$9,"-"))))</f>
        <v>-</v>
      </c>
      <c r="I2252" s="13" t="str">
        <f>IF(G2252="-","-",IF(Fixture!I2256&gt;Fixture!G2256,Settings!$G$7,IF(Fixture!I2256=Fixture!G2256,Settings!$G$8,IF(Fixture!I2256&lt;Fixture!G2256,Settings!$G$9,"-"))))</f>
        <v>-</v>
      </c>
    </row>
    <row r="2253" spans="3:9" x14ac:dyDescent="0.25">
      <c r="C2253" s="12" t="str">
        <f t="shared" si="72"/>
        <v>-</v>
      </c>
      <c r="D2253" s="9" t="str">
        <f t="shared" si="73"/>
        <v>-</v>
      </c>
      <c r="E2253" s="9" t="str">
        <f>IF(C2253="-","-",IF(D2253=maxgameno+2,"blank row 2",IF(D2253=maxgameno+1,"blank row 1",INDEX(FixtureCode!$B$4:$AH$128,MATCH($C2253,FixtureCode!$B$4:$B$128,0),MATCH("G"&amp;D2253&amp;"-T1",FixtureCode!$B$4:$AH$4,0)))))</f>
        <v>-</v>
      </c>
      <c r="F2253" s="13" t="str">
        <f>IF(C2253="-","-",IF(D2253=maxgameno+2,"blank row 2",IF(D2253=maxgameno+1,"blank row 1",INDEX(FixtureCode!$B$4:$AH$128,MATCH($C2253,FixtureCode!$B$4:$B$128,0),MATCH("G"&amp;D2253&amp;"-T2",FixtureCode!$B$4:$AH$4,0)))))</f>
        <v>-</v>
      </c>
      <c r="G2253" s="12" t="str">
        <f>IF(C2253="-","-",IF(AND(ISNUMBER(Fixture!G2257),ISNUMBER(Fixture!I2257),Fixture!F2257&lt;&gt;"BYE",Fixture!J2257&lt;&gt;"BYE"),"Yes","-"))</f>
        <v>-</v>
      </c>
      <c r="H2253" s="9" t="str">
        <f>IF(G2253="-","-",IF(Fixture!G2257&gt;Fixture!I2257,Settings!$G$7,IF(Fixture!G2257=Fixture!I2257,Settings!$G$8,IF(Fixture!G2257&lt;Fixture!I2257,Settings!$G$9,"-"))))</f>
        <v>-</v>
      </c>
      <c r="I2253" s="13" t="str">
        <f>IF(G2253="-","-",IF(Fixture!I2257&gt;Fixture!G2257,Settings!$G$7,IF(Fixture!I2257=Fixture!G2257,Settings!$G$8,IF(Fixture!I2257&lt;Fixture!G2257,Settings!$G$9,"-"))))</f>
        <v>-</v>
      </c>
    </row>
    <row r="2254" spans="3:9" x14ac:dyDescent="0.25">
      <c r="C2254" s="12" t="str">
        <f t="shared" si="72"/>
        <v>-</v>
      </c>
      <c r="D2254" s="9" t="str">
        <f t="shared" si="73"/>
        <v>-</v>
      </c>
      <c r="E2254" s="9" t="str">
        <f>IF(C2254="-","-",IF(D2254=maxgameno+2,"blank row 2",IF(D2254=maxgameno+1,"blank row 1",INDEX(FixtureCode!$B$4:$AH$128,MATCH($C2254,FixtureCode!$B$4:$B$128,0),MATCH("G"&amp;D2254&amp;"-T1",FixtureCode!$B$4:$AH$4,0)))))</f>
        <v>-</v>
      </c>
      <c r="F2254" s="13" t="str">
        <f>IF(C2254="-","-",IF(D2254=maxgameno+2,"blank row 2",IF(D2254=maxgameno+1,"blank row 1",INDEX(FixtureCode!$B$4:$AH$128,MATCH($C2254,FixtureCode!$B$4:$B$128,0),MATCH("G"&amp;D2254&amp;"-T2",FixtureCode!$B$4:$AH$4,0)))))</f>
        <v>-</v>
      </c>
      <c r="G2254" s="12" t="str">
        <f>IF(C2254="-","-",IF(AND(ISNUMBER(Fixture!G2258),ISNUMBER(Fixture!I2258),Fixture!F2258&lt;&gt;"BYE",Fixture!J2258&lt;&gt;"BYE"),"Yes","-"))</f>
        <v>-</v>
      </c>
      <c r="H2254" s="9" t="str">
        <f>IF(G2254="-","-",IF(Fixture!G2258&gt;Fixture!I2258,Settings!$G$7,IF(Fixture!G2258=Fixture!I2258,Settings!$G$8,IF(Fixture!G2258&lt;Fixture!I2258,Settings!$G$9,"-"))))</f>
        <v>-</v>
      </c>
      <c r="I2254" s="13" t="str">
        <f>IF(G2254="-","-",IF(Fixture!I2258&gt;Fixture!G2258,Settings!$G$7,IF(Fixture!I2258=Fixture!G2258,Settings!$G$8,IF(Fixture!I2258&lt;Fixture!G2258,Settings!$G$9,"-"))))</f>
        <v>-</v>
      </c>
    </row>
    <row r="2255" spans="3:9" x14ac:dyDescent="0.25">
      <c r="C2255" s="12" t="str">
        <f t="shared" si="72"/>
        <v>-</v>
      </c>
      <c r="D2255" s="9" t="str">
        <f t="shared" si="73"/>
        <v>-</v>
      </c>
      <c r="E2255" s="9" t="str">
        <f>IF(C2255="-","-",IF(D2255=maxgameno+2,"blank row 2",IF(D2255=maxgameno+1,"blank row 1",INDEX(FixtureCode!$B$4:$AH$128,MATCH($C2255,FixtureCode!$B$4:$B$128,0),MATCH("G"&amp;D2255&amp;"-T1",FixtureCode!$B$4:$AH$4,0)))))</f>
        <v>-</v>
      </c>
      <c r="F2255" s="13" t="str">
        <f>IF(C2255="-","-",IF(D2255=maxgameno+2,"blank row 2",IF(D2255=maxgameno+1,"blank row 1",INDEX(FixtureCode!$B$4:$AH$128,MATCH($C2255,FixtureCode!$B$4:$B$128,0),MATCH("G"&amp;D2255&amp;"-T2",FixtureCode!$B$4:$AH$4,0)))))</f>
        <v>-</v>
      </c>
      <c r="G2255" s="12" t="str">
        <f>IF(C2255="-","-",IF(AND(ISNUMBER(Fixture!G2259),ISNUMBER(Fixture!I2259),Fixture!F2259&lt;&gt;"BYE",Fixture!J2259&lt;&gt;"BYE"),"Yes","-"))</f>
        <v>-</v>
      </c>
      <c r="H2255" s="9" t="str">
        <f>IF(G2255="-","-",IF(Fixture!G2259&gt;Fixture!I2259,Settings!$G$7,IF(Fixture!G2259=Fixture!I2259,Settings!$G$8,IF(Fixture!G2259&lt;Fixture!I2259,Settings!$G$9,"-"))))</f>
        <v>-</v>
      </c>
      <c r="I2255" s="13" t="str">
        <f>IF(G2255="-","-",IF(Fixture!I2259&gt;Fixture!G2259,Settings!$G$7,IF(Fixture!I2259=Fixture!G2259,Settings!$G$8,IF(Fixture!I2259&lt;Fixture!G2259,Settings!$G$9,"-"))))</f>
        <v>-</v>
      </c>
    </row>
    <row r="2256" spans="3:9" x14ac:dyDescent="0.25">
      <c r="C2256" s="12" t="str">
        <f t="shared" si="72"/>
        <v>-</v>
      </c>
      <c r="D2256" s="9" t="str">
        <f t="shared" si="73"/>
        <v>-</v>
      </c>
      <c r="E2256" s="9" t="str">
        <f>IF(C2256="-","-",IF(D2256=maxgameno+2,"blank row 2",IF(D2256=maxgameno+1,"blank row 1",INDEX(FixtureCode!$B$4:$AH$128,MATCH($C2256,FixtureCode!$B$4:$B$128,0),MATCH("G"&amp;D2256&amp;"-T1",FixtureCode!$B$4:$AH$4,0)))))</f>
        <v>-</v>
      </c>
      <c r="F2256" s="13" t="str">
        <f>IF(C2256="-","-",IF(D2256=maxgameno+2,"blank row 2",IF(D2256=maxgameno+1,"blank row 1",INDEX(FixtureCode!$B$4:$AH$128,MATCH($C2256,FixtureCode!$B$4:$B$128,0),MATCH("G"&amp;D2256&amp;"-T2",FixtureCode!$B$4:$AH$4,0)))))</f>
        <v>-</v>
      </c>
      <c r="G2256" s="12" t="str">
        <f>IF(C2256="-","-",IF(AND(ISNUMBER(Fixture!G2260),ISNUMBER(Fixture!I2260),Fixture!F2260&lt;&gt;"BYE",Fixture!J2260&lt;&gt;"BYE"),"Yes","-"))</f>
        <v>-</v>
      </c>
      <c r="H2256" s="9" t="str">
        <f>IF(G2256="-","-",IF(Fixture!G2260&gt;Fixture!I2260,Settings!$G$7,IF(Fixture!G2260=Fixture!I2260,Settings!$G$8,IF(Fixture!G2260&lt;Fixture!I2260,Settings!$G$9,"-"))))</f>
        <v>-</v>
      </c>
      <c r="I2256" s="13" t="str">
        <f>IF(G2256="-","-",IF(Fixture!I2260&gt;Fixture!G2260,Settings!$G$7,IF(Fixture!I2260=Fixture!G2260,Settings!$G$8,IF(Fixture!I2260&lt;Fixture!G2260,Settings!$G$9,"-"))))</f>
        <v>-</v>
      </c>
    </row>
    <row r="2257" spans="3:9" x14ac:dyDescent="0.25">
      <c r="C2257" s="12" t="str">
        <f t="shared" si="72"/>
        <v>-</v>
      </c>
      <c r="D2257" s="9" t="str">
        <f t="shared" si="73"/>
        <v>-</v>
      </c>
      <c r="E2257" s="9" t="str">
        <f>IF(C2257="-","-",IF(D2257=maxgameno+2,"blank row 2",IF(D2257=maxgameno+1,"blank row 1",INDEX(FixtureCode!$B$4:$AH$128,MATCH($C2257,FixtureCode!$B$4:$B$128,0),MATCH("G"&amp;D2257&amp;"-T1",FixtureCode!$B$4:$AH$4,0)))))</f>
        <v>-</v>
      </c>
      <c r="F2257" s="13" t="str">
        <f>IF(C2257="-","-",IF(D2257=maxgameno+2,"blank row 2",IF(D2257=maxgameno+1,"blank row 1",INDEX(FixtureCode!$B$4:$AH$128,MATCH($C2257,FixtureCode!$B$4:$B$128,0),MATCH("G"&amp;D2257&amp;"-T2",FixtureCode!$B$4:$AH$4,0)))))</f>
        <v>-</v>
      </c>
      <c r="G2257" s="12" t="str">
        <f>IF(C2257="-","-",IF(AND(ISNUMBER(Fixture!G2261),ISNUMBER(Fixture!I2261),Fixture!F2261&lt;&gt;"BYE",Fixture!J2261&lt;&gt;"BYE"),"Yes","-"))</f>
        <v>-</v>
      </c>
      <c r="H2257" s="9" t="str">
        <f>IF(G2257="-","-",IF(Fixture!G2261&gt;Fixture!I2261,Settings!$G$7,IF(Fixture!G2261=Fixture!I2261,Settings!$G$8,IF(Fixture!G2261&lt;Fixture!I2261,Settings!$G$9,"-"))))</f>
        <v>-</v>
      </c>
      <c r="I2257" s="13" t="str">
        <f>IF(G2257="-","-",IF(Fixture!I2261&gt;Fixture!G2261,Settings!$G$7,IF(Fixture!I2261=Fixture!G2261,Settings!$G$8,IF(Fixture!I2261&lt;Fixture!G2261,Settings!$G$9,"-"))))</f>
        <v>-</v>
      </c>
    </row>
    <row r="2258" spans="3:9" x14ac:dyDescent="0.25">
      <c r="C2258" s="12" t="str">
        <f t="shared" si="72"/>
        <v>-</v>
      </c>
      <c r="D2258" s="9" t="str">
        <f t="shared" si="73"/>
        <v>-</v>
      </c>
      <c r="E2258" s="9" t="str">
        <f>IF(C2258="-","-",IF(D2258=maxgameno+2,"blank row 2",IF(D2258=maxgameno+1,"blank row 1",INDEX(FixtureCode!$B$4:$AH$128,MATCH($C2258,FixtureCode!$B$4:$B$128,0),MATCH("G"&amp;D2258&amp;"-T1",FixtureCode!$B$4:$AH$4,0)))))</f>
        <v>-</v>
      </c>
      <c r="F2258" s="13" t="str">
        <f>IF(C2258="-","-",IF(D2258=maxgameno+2,"blank row 2",IF(D2258=maxgameno+1,"blank row 1",INDEX(FixtureCode!$B$4:$AH$128,MATCH($C2258,FixtureCode!$B$4:$B$128,0),MATCH("G"&amp;D2258&amp;"-T2",FixtureCode!$B$4:$AH$4,0)))))</f>
        <v>-</v>
      </c>
      <c r="G2258" s="12" t="str">
        <f>IF(C2258="-","-",IF(AND(ISNUMBER(Fixture!G2262),ISNUMBER(Fixture!I2262),Fixture!F2262&lt;&gt;"BYE",Fixture!J2262&lt;&gt;"BYE"),"Yes","-"))</f>
        <v>-</v>
      </c>
      <c r="H2258" s="9" t="str">
        <f>IF(G2258="-","-",IF(Fixture!G2262&gt;Fixture!I2262,Settings!$G$7,IF(Fixture!G2262=Fixture!I2262,Settings!$G$8,IF(Fixture!G2262&lt;Fixture!I2262,Settings!$G$9,"-"))))</f>
        <v>-</v>
      </c>
      <c r="I2258" s="13" t="str">
        <f>IF(G2258="-","-",IF(Fixture!I2262&gt;Fixture!G2262,Settings!$G$7,IF(Fixture!I2262=Fixture!G2262,Settings!$G$8,IF(Fixture!I2262&lt;Fixture!G2262,Settings!$G$9,"-"))))</f>
        <v>-</v>
      </c>
    </row>
    <row r="2259" spans="3:9" x14ac:dyDescent="0.25">
      <c r="C2259" s="12" t="str">
        <f t="shared" si="72"/>
        <v>-</v>
      </c>
      <c r="D2259" s="9" t="str">
        <f t="shared" si="73"/>
        <v>-</v>
      </c>
      <c r="E2259" s="9" t="str">
        <f>IF(C2259="-","-",IF(D2259=maxgameno+2,"blank row 2",IF(D2259=maxgameno+1,"blank row 1",INDEX(FixtureCode!$B$4:$AH$128,MATCH($C2259,FixtureCode!$B$4:$B$128,0),MATCH("G"&amp;D2259&amp;"-T1",FixtureCode!$B$4:$AH$4,0)))))</f>
        <v>-</v>
      </c>
      <c r="F2259" s="13" t="str">
        <f>IF(C2259="-","-",IF(D2259=maxgameno+2,"blank row 2",IF(D2259=maxgameno+1,"blank row 1",INDEX(FixtureCode!$B$4:$AH$128,MATCH($C2259,FixtureCode!$B$4:$B$128,0),MATCH("G"&amp;D2259&amp;"-T2",FixtureCode!$B$4:$AH$4,0)))))</f>
        <v>-</v>
      </c>
      <c r="G2259" s="12" t="str">
        <f>IF(C2259="-","-",IF(AND(ISNUMBER(Fixture!G2263),ISNUMBER(Fixture!I2263),Fixture!F2263&lt;&gt;"BYE",Fixture!J2263&lt;&gt;"BYE"),"Yes","-"))</f>
        <v>-</v>
      </c>
      <c r="H2259" s="9" t="str">
        <f>IF(G2259="-","-",IF(Fixture!G2263&gt;Fixture!I2263,Settings!$G$7,IF(Fixture!G2263=Fixture!I2263,Settings!$G$8,IF(Fixture!G2263&lt;Fixture!I2263,Settings!$G$9,"-"))))</f>
        <v>-</v>
      </c>
      <c r="I2259" s="13" t="str">
        <f>IF(G2259="-","-",IF(Fixture!I2263&gt;Fixture!G2263,Settings!$G$7,IF(Fixture!I2263=Fixture!G2263,Settings!$G$8,IF(Fixture!I2263&lt;Fixture!G2263,Settings!$G$9,"-"))))</f>
        <v>-</v>
      </c>
    </row>
    <row r="2260" spans="3:9" x14ac:dyDescent="0.25">
      <c r="C2260" s="12" t="str">
        <f t="shared" si="72"/>
        <v>-</v>
      </c>
      <c r="D2260" s="9" t="str">
        <f t="shared" si="73"/>
        <v>-</v>
      </c>
      <c r="E2260" s="9" t="str">
        <f>IF(C2260="-","-",IF(D2260=maxgameno+2,"blank row 2",IF(D2260=maxgameno+1,"blank row 1",INDEX(FixtureCode!$B$4:$AH$128,MATCH($C2260,FixtureCode!$B$4:$B$128,0),MATCH("G"&amp;D2260&amp;"-T1",FixtureCode!$B$4:$AH$4,0)))))</f>
        <v>-</v>
      </c>
      <c r="F2260" s="13" t="str">
        <f>IF(C2260="-","-",IF(D2260=maxgameno+2,"blank row 2",IF(D2260=maxgameno+1,"blank row 1",INDEX(FixtureCode!$B$4:$AH$128,MATCH($C2260,FixtureCode!$B$4:$B$128,0),MATCH("G"&amp;D2260&amp;"-T2",FixtureCode!$B$4:$AH$4,0)))))</f>
        <v>-</v>
      </c>
      <c r="G2260" s="12" t="str">
        <f>IF(C2260="-","-",IF(AND(ISNUMBER(Fixture!G2264),ISNUMBER(Fixture!I2264),Fixture!F2264&lt;&gt;"BYE",Fixture!J2264&lt;&gt;"BYE"),"Yes","-"))</f>
        <v>-</v>
      </c>
      <c r="H2260" s="9" t="str">
        <f>IF(G2260="-","-",IF(Fixture!G2264&gt;Fixture!I2264,Settings!$G$7,IF(Fixture!G2264=Fixture!I2264,Settings!$G$8,IF(Fixture!G2264&lt;Fixture!I2264,Settings!$G$9,"-"))))</f>
        <v>-</v>
      </c>
      <c r="I2260" s="13" t="str">
        <f>IF(G2260="-","-",IF(Fixture!I2264&gt;Fixture!G2264,Settings!$G$7,IF(Fixture!I2264=Fixture!G2264,Settings!$G$8,IF(Fixture!I2264&lt;Fixture!G2264,Settings!$G$9,"-"))))</f>
        <v>-</v>
      </c>
    </row>
    <row r="2261" spans="3:9" x14ac:dyDescent="0.25">
      <c r="C2261" s="12" t="str">
        <f t="shared" si="72"/>
        <v>-</v>
      </c>
      <c r="D2261" s="9" t="str">
        <f t="shared" si="73"/>
        <v>-</v>
      </c>
      <c r="E2261" s="9" t="str">
        <f>IF(C2261="-","-",IF(D2261=maxgameno+2,"blank row 2",IF(D2261=maxgameno+1,"blank row 1",INDEX(FixtureCode!$B$4:$AH$128,MATCH($C2261,FixtureCode!$B$4:$B$128,0),MATCH("G"&amp;D2261&amp;"-T1",FixtureCode!$B$4:$AH$4,0)))))</f>
        <v>-</v>
      </c>
      <c r="F2261" s="13" t="str">
        <f>IF(C2261="-","-",IF(D2261=maxgameno+2,"blank row 2",IF(D2261=maxgameno+1,"blank row 1",INDEX(FixtureCode!$B$4:$AH$128,MATCH($C2261,FixtureCode!$B$4:$B$128,0),MATCH("G"&amp;D2261&amp;"-T2",FixtureCode!$B$4:$AH$4,0)))))</f>
        <v>-</v>
      </c>
      <c r="G2261" s="12" t="str">
        <f>IF(C2261="-","-",IF(AND(ISNUMBER(Fixture!G2265),ISNUMBER(Fixture!I2265),Fixture!F2265&lt;&gt;"BYE",Fixture!J2265&lt;&gt;"BYE"),"Yes","-"))</f>
        <v>-</v>
      </c>
      <c r="H2261" s="9" t="str">
        <f>IF(G2261="-","-",IF(Fixture!G2265&gt;Fixture!I2265,Settings!$G$7,IF(Fixture!G2265=Fixture!I2265,Settings!$G$8,IF(Fixture!G2265&lt;Fixture!I2265,Settings!$G$9,"-"))))</f>
        <v>-</v>
      </c>
      <c r="I2261" s="13" t="str">
        <f>IF(G2261="-","-",IF(Fixture!I2265&gt;Fixture!G2265,Settings!$G$7,IF(Fixture!I2265=Fixture!G2265,Settings!$G$8,IF(Fixture!I2265&lt;Fixture!G2265,Settings!$G$9,"-"))))</f>
        <v>-</v>
      </c>
    </row>
    <row r="2262" spans="3:9" x14ac:dyDescent="0.25">
      <c r="C2262" s="12" t="str">
        <f t="shared" si="72"/>
        <v>-</v>
      </c>
      <c r="D2262" s="9" t="str">
        <f t="shared" si="73"/>
        <v>-</v>
      </c>
      <c r="E2262" s="9" t="str">
        <f>IF(C2262="-","-",IF(D2262=maxgameno+2,"blank row 2",IF(D2262=maxgameno+1,"blank row 1",INDEX(FixtureCode!$B$4:$AH$128,MATCH($C2262,FixtureCode!$B$4:$B$128,0),MATCH("G"&amp;D2262&amp;"-T1",FixtureCode!$B$4:$AH$4,0)))))</f>
        <v>-</v>
      </c>
      <c r="F2262" s="13" t="str">
        <f>IF(C2262="-","-",IF(D2262=maxgameno+2,"blank row 2",IF(D2262=maxgameno+1,"blank row 1",INDEX(FixtureCode!$B$4:$AH$128,MATCH($C2262,FixtureCode!$B$4:$B$128,0),MATCH("G"&amp;D2262&amp;"-T2",FixtureCode!$B$4:$AH$4,0)))))</f>
        <v>-</v>
      </c>
      <c r="G2262" s="12" t="str">
        <f>IF(C2262="-","-",IF(AND(ISNUMBER(Fixture!G2266),ISNUMBER(Fixture!I2266),Fixture!F2266&lt;&gt;"BYE",Fixture!J2266&lt;&gt;"BYE"),"Yes","-"))</f>
        <v>-</v>
      </c>
      <c r="H2262" s="9" t="str">
        <f>IF(G2262="-","-",IF(Fixture!G2266&gt;Fixture!I2266,Settings!$G$7,IF(Fixture!G2266=Fixture!I2266,Settings!$G$8,IF(Fixture!G2266&lt;Fixture!I2266,Settings!$G$9,"-"))))</f>
        <v>-</v>
      </c>
      <c r="I2262" s="13" t="str">
        <f>IF(G2262="-","-",IF(Fixture!I2266&gt;Fixture!G2266,Settings!$G$7,IF(Fixture!I2266=Fixture!G2266,Settings!$G$8,IF(Fixture!I2266&lt;Fixture!G2266,Settings!$G$9,"-"))))</f>
        <v>-</v>
      </c>
    </row>
    <row r="2263" spans="3:9" x14ac:dyDescent="0.25">
      <c r="C2263" s="12" t="str">
        <f t="shared" si="72"/>
        <v>-</v>
      </c>
      <c r="D2263" s="9" t="str">
        <f t="shared" si="73"/>
        <v>-</v>
      </c>
      <c r="E2263" s="9" t="str">
        <f>IF(C2263="-","-",IF(D2263=maxgameno+2,"blank row 2",IF(D2263=maxgameno+1,"blank row 1",INDEX(FixtureCode!$B$4:$AH$128,MATCH($C2263,FixtureCode!$B$4:$B$128,0),MATCH("G"&amp;D2263&amp;"-T1",FixtureCode!$B$4:$AH$4,0)))))</f>
        <v>-</v>
      </c>
      <c r="F2263" s="13" t="str">
        <f>IF(C2263="-","-",IF(D2263=maxgameno+2,"blank row 2",IF(D2263=maxgameno+1,"blank row 1",INDEX(FixtureCode!$B$4:$AH$128,MATCH($C2263,FixtureCode!$B$4:$B$128,0),MATCH("G"&amp;D2263&amp;"-T2",FixtureCode!$B$4:$AH$4,0)))))</f>
        <v>-</v>
      </c>
      <c r="G2263" s="12" t="str">
        <f>IF(C2263="-","-",IF(AND(ISNUMBER(Fixture!G2267),ISNUMBER(Fixture!I2267),Fixture!F2267&lt;&gt;"BYE",Fixture!J2267&lt;&gt;"BYE"),"Yes","-"))</f>
        <v>-</v>
      </c>
      <c r="H2263" s="9" t="str">
        <f>IF(G2263="-","-",IF(Fixture!G2267&gt;Fixture!I2267,Settings!$G$7,IF(Fixture!G2267=Fixture!I2267,Settings!$G$8,IF(Fixture!G2267&lt;Fixture!I2267,Settings!$G$9,"-"))))</f>
        <v>-</v>
      </c>
      <c r="I2263" s="13" t="str">
        <f>IF(G2263="-","-",IF(Fixture!I2267&gt;Fixture!G2267,Settings!$G$7,IF(Fixture!I2267=Fixture!G2267,Settings!$G$8,IF(Fixture!I2267&lt;Fixture!G2267,Settings!$G$9,"-"))))</f>
        <v>-</v>
      </c>
    </row>
    <row r="2264" spans="3:9" x14ac:dyDescent="0.25">
      <c r="C2264" s="12" t="str">
        <f t="shared" si="72"/>
        <v>-</v>
      </c>
      <c r="D2264" s="9" t="str">
        <f t="shared" si="73"/>
        <v>-</v>
      </c>
      <c r="E2264" s="9" t="str">
        <f>IF(C2264="-","-",IF(D2264=maxgameno+2,"blank row 2",IF(D2264=maxgameno+1,"blank row 1",INDEX(FixtureCode!$B$4:$AH$128,MATCH($C2264,FixtureCode!$B$4:$B$128,0),MATCH("G"&amp;D2264&amp;"-T1",FixtureCode!$B$4:$AH$4,0)))))</f>
        <v>-</v>
      </c>
      <c r="F2264" s="13" t="str">
        <f>IF(C2264="-","-",IF(D2264=maxgameno+2,"blank row 2",IF(D2264=maxgameno+1,"blank row 1",INDEX(FixtureCode!$B$4:$AH$128,MATCH($C2264,FixtureCode!$B$4:$B$128,0),MATCH("G"&amp;D2264&amp;"-T2",FixtureCode!$B$4:$AH$4,0)))))</f>
        <v>-</v>
      </c>
      <c r="G2264" s="12" t="str">
        <f>IF(C2264="-","-",IF(AND(ISNUMBER(Fixture!G2268),ISNUMBER(Fixture!I2268),Fixture!F2268&lt;&gt;"BYE",Fixture!J2268&lt;&gt;"BYE"),"Yes","-"))</f>
        <v>-</v>
      </c>
      <c r="H2264" s="9" t="str">
        <f>IF(G2264="-","-",IF(Fixture!G2268&gt;Fixture!I2268,Settings!$G$7,IF(Fixture!G2268=Fixture!I2268,Settings!$G$8,IF(Fixture!G2268&lt;Fixture!I2268,Settings!$G$9,"-"))))</f>
        <v>-</v>
      </c>
      <c r="I2264" s="13" t="str">
        <f>IF(G2264="-","-",IF(Fixture!I2268&gt;Fixture!G2268,Settings!$G$7,IF(Fixture!I2268=Fixture!G2268,Settings!$G$8,IF(Fixture!I2268&lt;Fixture!G2268,Settings!$G$9,"-"))))</f>
        <v>-</v>
      </c>
    </row>
    <row r="2265" spans="3:9" x14ac:dyDescent="0.25">
      <c r="C2265" s="12" t="str">
        <f t="shared" si="72"/>
        <v>-</v>
      </c>
      <c r="D2265" s="9" t="str">
        <f t="shared" si="73"/>
        <v>-</v>
      </c>
      <c r="E2265" s="9" t="str">
        <f>IF(C2265="-","-",IF(D2265=maxgameno+2,"blank row 2",IF(D2265=maxgameno+1,"blank row 1",INDEX(FixtureCode!$B$4:$AH$128,MATCH($C2265,FixtureCode!$B$4:$B$128,0),MATCH("G"&amp;D2265&amp;"-T1",FixtureCode!$B$4:$AH$4,0)))))</f>
        <v>-</v>
      </c>
      <c r="F2265" s="13" t="str">
        <f>IF(C2265="-","-",IF(D2265=maxgameno+2,"blank row 2",IF(D2265=maxgameno+1,"blank row 1",INDEX(FixtureCode!$B$4:$AH$128,MATCH($C2265,FixtureCode!$B$4:$B$128,0),MATCH("G"&amp;D2265&amp;"-T2",FixtureCode!$B$4:$AH$4,0)))))</f>
        <v>-</v>
      </c>
      <c r="G2265" s="12" t="str">
        <f>IF(C2265="-","-",IF(AND(ISNUMBER(Fixture!G2269),ISNUMBER(Fixture!I2269),Fixture!F2269&lt;&gt;"BYE",Fixture!J2269&lt;&gt;"BYE"),"Yes","-"))</f>
        <v>-</v>
      </c>
      <c r="H2265" s="9" t="str">
        <f>IF(G2265="-","-",IF(Fixture!G2269&gt;Fixture!I2269,Settings!$G$7,IF(Fixture!G2269=Fixture!I2269,Settings!$G$8,IF(Fixture!G2269&lt;Fixture!I2269,Settings!$G$9,"-"))))</f>
        <v>-</v>
      </c>
      <c r="I2265" s="13" t="str">
        <f>IF(G2265="-","-",IF(Fixture!I2269&gt;Fixture!G2269,Settings!$G$7,IF(Fixture!I2269=Fixture!G2269,Settings!$G$8,IF(Fixture!I2269&lt;Fixture!G2269,Settings!$G$9,"-"))))</f>
        <v>-</v>
      </c>
    </row>
    <row r="2266" spans="3:9" x14ac:dyDescent="0.25">
      <c r="C2266" s="12" t="str">
        <f t="shared" si="72"/>
        <v>-</v>
      </c>
      <c r="D2266" s="9" t="str">
        <f t="shared" si="73"/>
        <v>-</v>
      </c>
      <c r="E2266" s="9" t="str">
        <f>IF(C2266="-","-",IF(D2266=maxgameno+2,"blank row 2",IF(D2266=maxgameno+1,"blank row 1",INDEX(FixtureCode!$B$4:$AH$128,MATCH($C2266,FixtureCode!$B$4:$B$128,0),MATCH("G"&amp;D2266&amp;"-T1",FixtureCode!$B$4:$AH$4,0)))))</f>
        <v>-</v>
      </c>
      <c r="F2266" s="13" t="str">
        <f>IF(C2266="-","-",IF(D2266=maxgameno+2,"blank row 2",IF(D2266=maxgameno+1,"blank row 1",INDEX(FixtureCode!$B$4:$AH$128,MATCH($C2266,FixtureCode!$B$4:$B$128,0),MATCH("G"&amp;D2266&amp;"-T2",FixtureCode!$B$4:$AH$4,0)))))</f>
        <v>-</v>
      </c>
      <c r="G2266" s="12" t="str">
        <f>IF(C2266="-","-",IF(AND(ISNUMBER(Fixture!G2270),ISNUMBER(Fixture!I2270),Fixture!F2270&lt;&gt;"BYE",Fixture!J2270&lt;&gt;"BYE"),"Yes","-"))</f>
        <v>-</v>
      </c>
      <c r="H2266" s="9" t="str">
        <f>IF(G2266="-","-",IF(Fixture!G2270&gt;Fixture!I2270,Settings!$G$7,IF(Fixture!G2270=Fixture!I2270,Settings!$G$8,IF(Fixture!G2270&lt;Fixture!I2270,Settings!$G$9,"-"))))</f>
        <v>-</v>
      </c>
      <c r="I2266" s="13" t="str">
        <f>IF(G2266="-","-",IF(Fixture!I2270&gt;Fixture!G2270,Settings!$G$7,IF(Fixture!I2270=Fixture!G2270,Settings!$G$8,IF(Fixture!I2270&lt;Fixture!G2270,Settings!$G$9,"-"))))</f>
        <v>-</v>
      </c>
    </row>
    <row r="2267" spans="3:9" x14ac:dyDescent="0.25">
      <c r="C2267" s="12" t="str">
        <f t="shared" si="72"/>
        <v>-</v>
      </c>
      <c r="D2267" s="9" t="str">
        <f t="shared" si="73"/>
        <v>-</v>
      </c>
      <c r="E2267" s="9" t="str">
        <f>IF(C2267="-","-",IF(D2267=maxgameno+2,"blank row 2",IF(D2267=maxgameno+1,"blank row 1",INDEX(FixtureCode!$B$4:$AH$128,MATCH($C2267,FixtureCode!$B$4:$B$128,0),MATCH("G"&amp;D2267&amp;"-T1",FixtureCode!$B$4:$AH$4,0)))))</f>
        <v>-</v>
      </c>
      <c r="F2267" s="13" t="str">
        <f>IF(C2267="-","-",IF(D2267=maxgameno+2,"blank row 2",IF(D2267=maxgameno+1,"blank row 1",INDEX(FixtureCode!$B$4:$AH$128,MATCH($C2267,FixtureCode!$B$4:$B$128,0),MATCH("G"&amp;D2267&amp;"-T2",FixtureCode!$B$4:$AH$4,0)))))</f>
        <v>-</v>
      </c>
      <c r="G2267" s="12" t="str">
        <f>IF(C2267="-","-",IF(AND(ISNUMBER(Fixture!G2271),ISNUMBER(Fixture!I2271),Fixture!F2271&lt;&gt;"BYE",Fixture!J2271&lt;&gt;"BYE"),"Yes","-"))</f>
        <v>-</v>
      </c>
      <c r="H2267" s="9" t="str">
        <f>IF(G2267="-","-",IF(Fixture!G2271&gt;Fixture!I2271,Settings!$G$7,IF(Fixture!G2271=Fixture!I2271,Settings!$G$8,IF(Fixture!G2271&lt;Fixture!I2271,Settings!$G$9,"-"))))</f>
        <v>-</v>
      </c>
      <c r="I2267" s="13" t="str">
        <f>IF(G2267="-","-",IF(Fixture!I2271&gt;Fixture!G2271,Settings!$G$7,IF(Fixture!I2271=Fixture!G2271,Settings!$G$8,IF(Fixture!I2271&lt;Fixture!G2271,Settings!$G$9,"-"))))</f>
        <v>-</v>
      </c>
    </row>
    <row r="2268" spans="3:9" x14ac:dyDescent="0.25">
      <c r="C2268" s="12" t="str">
        <f t="shared" si="72"/>
        <v>-</v>
      </c>
      <c r="D2268" s="9" t="str">
        <f t="shared" si="73"/>
        <v>-</v>
      </c>
      <c r="E2268" s="9" t="str">
        <f>IF(C2268="-","-",IF(D2268=maxgameno+2,"blank row 2",IF(D2268=maxgameno+1,"blank row 1",INDEX(FixtureCode!$B$4:$AH$128,MATCH($C2268,FixtureCode!$B$4:$B$128,0),MATCH("G"&amp;D2268&amp;"-T1",FixtureCode!$B$4:$AH$4,0)))))</f>
        <v>-</v>
      </c>
      <c r="F2268" s="13" t="str">
        <f>IF(C2268="-","-",IF(D2268=maxgameno+2,"blank row 2",IF(D2268=maxgameno+1,"blank row 1",INDEX(FixtureCode!$B$4:$AH$128,MATCH($C2268,FixtureCode!$B$4:$B$128,0),MATCH("G"&amp;D2268&amp;"-T2",FixtureCode!$B$4:$AH$4,0)))))</f>
        <v>-</v>
      </c>
      <c r="G2268" s="12" t="str">
        <f>IF(C2268="-","-",IF(AND(ISNUMBER(Fixture!G2272),ISNUMBER(Fixture!I2272),Fixture!F2272&lt;&gt;"BYE",Fixture!J2272&lt;&gt;"BYE"),"Yes","-"))</f>
        <v>-</v>
      </c>
      <c r="H2268" s="9" t="str">
        <f>IF(G2268="-","-",IF(Fixture!G2272&gt;Fixture!I2272,Settings!$G$7,IF(Fixture!G2272=Fixture!I2272,Settings!$G$8,IF(Fixture!G2272&lt;Fixture!I2272,Settings!$G$9,"-"))))</f>
        <v>-</v>
      </c>
      <c r="I2268" s="13" t="str">
        <f>IF(G2268="-","-",IF(Fixture!I2272&gt;Fixture!G2272,Settings!$G$7,IF(Fixture!I2272=Fixture!G2272,Settings!$G$8,IF(Fixture!I2272&lt;Fixture!G2272,Settings!$G$9,"-"))))</f>
        <v>-</v>
      </c>
    </row>
    <row r="2269" spans="3:9" x14ac:dyDescent="0.25">
      <c r="C2269" s="12" t="str">
        <f t="shared" si="72"/>
        <v>-</v>
      </c>
      <c r="D2269" s="9" t="str">
        <f t="shared" si="73"/>
        <v>-</v>
      </c>
      <c r="E2269" s="9" t="str">
        <f>IF(C2269="-","-",IF(D2269=maxgameno+2,"blank row 2",IF(D2269=maxgameno+1,"blank row 1",INDEX(FixtureCode!$B$4:$AH$128,MATCH($C2269,FixtureCode!$B$4:$B$128,0),MATCH("G"&amp;D2269&amp;"-T1",FixtureCode!$B$4:$AH$4,0)))))</f>
        <v>-</v>
      </c>
      <c r="F2269" s="13" t="str">
        <f>IF(C2269="-","-",IF(D2269=maxgameno+2,"blank row 2",IF(D2269=maxgameno+1,"blank row 1",INDEX(FixtureCode!$B$4:$AH$128,MATCH($C2269,FixtureCode!$B$4:$B$128,0),MATCH("G"&amp;D2269&amp;"-T2",FixtureCode!$B$4:$AH$4,0)))))</f>
        <v>-</v>
      </c>
      <c r="G2269" s="12" t="str">
        <f>IF(C2269="-","-",IF(AND(ISNUMBER(Fixture!G2273),ISNUMBER(Fixture!I2273),Fixture!F2273&lt;&gt;"BYE",Fixture!J2273&lt;&gt;"BYE"),"Yes","-"))</f>
        <v>-</v>
      </c>
      <c r="H2269" s="9" t="str">
        <f>IF(G2269="-","-",IF(Fixture!G2273&gt;Fixture!I2273,Settings!$G$7,IF(Fixture!G2273=Fixture!I2273,Settings!$G$8,IF(Fixture!G2273&lt;Fixture!I2273,Settings!$G$9,"-"))))</f>
        <v>-</v>
      </c>
      <c r="I2269" s="13" t="str">
        <f>IF(G2269="-","-",IF(Fixture!I2273&gt;Fixture!G2273,Settings!$G$7,IF(Fixture!I2273=Fixture!G2273,Settings!$G$8,IF(Fixture!I2273&lt;Fixture!G2273,Settings!$G$9,"-"))))</f>
        <v>-</v>
      </c>
    </row>
    <row r="2270" spans="3:9" x14ac:dyDescent="0.25">
      <c r="C2270" s="12" t="str">
        <f t="shared" si="72"/>
        <v>-</v>
      </c>
      <c r="D2270" s="9" t="str">
        <f t="shared" si="73"/>
        <v>-</v>
      </c>
      <c r="E2270" s="9" t="str">
        <f>IF(C2270="-","-",IF(D2270=maxgameno+2,"blank row 2",IF(D2270=maxgameno+1,"blank row 1",INDEX(FixtureCode!$B$4:$AH$128,MATCH($C2270,FixtureCode!$B$4:$B$128,0),MATCH("G"&amp;D2270&amp;"-T1",FixtureCode!$B$4:$AH$4,0)))))</f>
        <v>-</v>
      </c>
      <c r="F2270" s="13" t="str">
        <f>IF(C2270="-","-",IF(D2270=maxgameno+2,"blank row 2",IF(D2270=maxgameno+1,"blank row 1",INDEX(FixtureCode!$B$4:$AH$128,MATCH($C2270,FixtureCode!$B$4:$B$128,0),MATCH("G"&amp;D2270&amp;"-T2",FixtureCode!$B$4:$AH$4,0)))))</f>
        <v>-</v>
      </c>
      <c r="G2270" s="12" t="str">
        <f>IF(C2270="-","-",IF(AND(ISNUMBER(Fixture!G2274),ISNUMBER(Fixture!I2274),Fixture!F2274&lt;&gt;"BYE",Fixture!J2274&lt;&gt;"BYE"),"Yes","-"))</f>
        <v>-</v>
      </c>
      <c r="H2270" s="9" t="str">
        <f>IF(G2270="-","-",IF(Fixture!G2274&gt;Fixture!I2274,Settings!$G$7,IF(Fixture!G2274=Fixture!I2274,Settings!$G$8,IF(Fixture!G2274&lt;Fixture!I2274,Settings!$G$9,"-"))))</f>
        <v>-</v>
      </c>
      <c r="I2270" s="13" t="str">
        <f>IF(G2270="-","-",IF(Fixture!I2274&gt;Fixture!G2274,Settings!$G$7,IF(Fixture!I2274=Fixture!G2274,Settings!$G$8,IF(Fixture!I2274&lt;Fixture!G2274,Settings!$G$9,"-"))))</f>
        <v>-</v>
      </c>
    </row>
    <row r="2271" spans="3:9" x14ac:dyDescent="0.25">
      <c r="C2271" s="12" t="str">
        <f t="shared" si="72"/>
        <v>-</v>
      </c>
      <c r="D2271" s="9" t="str">
        <f t="shared" si="73"/>
        <v>-</v>
      </c>
      <c r="E2271" s="9" t="str">
        <f>IF(C2271="-","-",IF(D2271=maxgameno+2,"blank row 2",IF(D2271=maxgameno+1,"blank row 1",INDEX(FixtureCode!$B$4:$AH$128,MATCH($C2271,FixtureCode!$B$4:$B$128,0),MATCH("G"&amp;D2271&amp;"-T1",FixtureCode!$B$4:$AH$4,0)))))</f>
        <v>-</v>
      </c>
      <c r="F2271" s="13" t="str">
        <f>IF(C2271="-","-",IF(D2271=maxgameno+2,"blank row 2",IF(D2271=maxgameno+1,"blank row 1",INDEX(FixtureCode!$B$4:$AH$128,MATCH($C2271,FixtureCode!$B$4:$B$128,0),MATCH("G"&amp;D2271&amp;"-T2",FixtureCode!$B$4:$AH$4,0)))))</f>
        <v>-</v>
      </c>
      <c r="G2271" s="12" t="str">
        <f>IF(C2271="-","-",IF(AND(ISNUMBER(Fixture!G2275),ISNUMBER(Fixture!I2275),Fixture!F2275&lt;&gt;"BYE",Fixture!J2275&lt;&gt;"BYE"),"Yes","-"))</f>
        <v>-</v>
      </c>
      <c r="H2271" s="9" t="str">
        <f>IF(G2271="-","-",IF(Fixture!G2275&gt;Fixture!I2275,Settings!$G$7,IF(Fixture!G2275=Fixture!I2275,Settings!$G$8,IF(Fixture!G2275&lt;Fixture!I2275,Settings!$G$9,"-"))))</f>
        <v>-</v>
      </c>
      <c r="I2271" s="13" t="str">
        <f>IF(G2271="-","-",IF(Fixture!I2275&gt;Fixture!G2275,Settings!$G$7,IF(Fixture!I2275=Fixture!G2275,Settings!$G$8,IF(Fixture!I2275&lt;Fixture!G2275,Settings!$G$9,"-"))))</f>
        <v>-</v>
      </c>
    </row>
    <row r="2272" spans="3:9" x14ac:dyDescent="0.25">
      <c r="C2272" s="12" t="str">
        <f t="shared" si="72"/>
        <v>-</v>
      </c>
      <c r="D2272" s="9" t="str">
        <f t="shared" si="73"/>
        <v>-</v>
      </c>
      <c r="E2272" s="9" t="str">
        <f>IF(C2272="-","-",IF(D2272=maxgameno+2,"blank row 2",IF(D2272=maxgameno+1,"blank row 1",INDEX(FixtureCode!$B$4:$AH$128,MATCH($C2272,FixtureCode!$B$4:$B$128,0),MATCH("G"&amp;D2272&amp;"-T1",FixtureCode!$B$4:$AH$4,0)))))</f>
        <v>-</v>
      </c>
      <c r="F2272" s="13" t="str">
        <f>IF(C2272="-","-",IF(D2272=maxgameno+2,"blank row 2",IF(D2272=maxgameno+1,"blank row 1",INDEX(FixtureCode!$B$4:$AH$128,MATCH($C2272,FixtureCode!$B$4:$B$128,0),MATCH("G"&amp;D2272&amp;"-T2",FixtureCode!$B$4:$AH$4,0)))))</f>
        <v>-</v>
      </c>
      <c r="G2272" s="12" t="str">
        <f>IF(C2272="-","-",IF(AND(ISNUMBER(Fixture!G2276),ISNUMBER(Fixture!I2276),Fixture!F2276&lt;&gt;"BYE",Fixture!J2276&lt;&gt;"BYE"),"Yes","-"))</f>
        <v>-</v>
      </c>
      <c r="H2272" s="9" t="str">
        <f>IF(G2272="-","-",IF(Fixture!G2276&gt;Fixture!I2276,Settings!$G$7,IF(Fixture!G2276=Fixture!I2276,Settings!$G$8,IF(Fixture!G2276&lt;Fixture!I2276,Settings!$G$9,"-"))))</f>
        <v>-</v>
      </c>
      <c r="I2272" s="13" t="str">
        <f>IF(G2272="-","-",IF(Fixture!I2276&gt;Fixture!G2276,Settings!$G$7,IF(Fixture!I2276=Fixture!G2276,Settings!$G$8,IF(Fixture!I2276&lt;Fixture!G2276,Settings!$G$9,"-"))))</f>
        <v>-</v>
      </c>
    </row>
    <row r="2273" spans="3:9" x14ac:dyDescent="0.25">
      <c r="C2273" s="12" t="str">
        <f t="shared" si="72"/>
        <v>-</v>
      </c>
      <c r="D2273" s="9" t="str">
        <f t="shared" si="73"/>
        <v>-</v>
      </c>
      <c r="E2273" s="9" t="str">
        <f>IF(C2273="-","-",IF(D2273=maxgameno+2,"blank row 2",IF(D2273=maxgameno+1,"blank row 1",INDEX(FixtureCode!$B$4:$AH$128,MATCH($C2273,FixtureCode!$B$4:$B$128,0),MATCH("G"&amp;D2273&amp;"-T1",FixtureCode!$B$4:$AH$4,0)))))</f>
        <v>-</v>
      </c>
      <c r="F2273" s="13" t="str">
        <f>IF(C2273="-","-",IF(D2273=maxgameno+2,"blank row 2",IF(D2273=maxgameno+1,"blank row 1",INDEX(FixtureCode!$B$4:$AH$128,MATCH($C2273,FixtureCode!$B$4:$B$128,0),MATCH("G"&amp;D2273&amp;"-T2",FixtureCode!$B$4:$AH$4,0)))))</f>
        <v>-</v>
      </c>
      <c r="G2273" s="12" t="str">
        <f>IF(C2273="-","-",IF(AND(ISNUMBER(Fixture!G2277),ISNUMBER(Fixture!I2277),Fixture!F2277&lt;&gt;"BYE",Fixture!J2277&lt;&gt;"BYE"),"Yes","-"))</f>
        <v>-</v>
      </c>
      <c r="H2273" s="9" t="str">
        <f>IF(G2273="-","-",IF(Fixture!G2277&gt;Fixture!I2277,Settings!$G$7,IF(Fixture!G2277=Fixture!I2277,Settings!$G$8,IF(Fixture!G2277&lt;Fixture!I2277,Settings!$G$9,"-"))))</f>
        <v>-</v>
      </c>
      <c r="I2273" s="13" t="str">
        <f>IF(G2273="-","-",IF(Fixture!I2277&gt;Fixture!G2277,Settings!$G$7,IF(Fixture!I2277=Fixture!G2277,Settings!$G$8,IF(Fixture!I2277&lt;Fixture!G2277,Settings!$G$9,"-"))))</f>
        <v>-</v>
      </c>
    </row>
    <row r="2274" spans="3:9" x14ac:dyDescent="0.25">
      <c r="C2274" s="12" t="str">
        <f t="shared" si="72"/>
        <v>-</v>
      </c>
      <c r="D2274" s="9" t="str">
        <f t="shared" si="73"/>
        <v>-</v>
      </c>
      <c r="E2274" s="9" t="str">
        <f>IF(C2274="-","-",IF(D2274=maxgameno+2,"blank row 2",IF(D2274=maxgameno+1,"blank row 1",INDEX(FixtureCode!$B$4:$AH$128,MATCH($C2274,FixtureCode!$B$4:$B$128,0),MATCH("G"&amp;D2274&amp;"-T1",FixtureCode!$B$4:$AH$4,0)))))</f>
        <v>-</v>
      </c>
      <c r="F2274" s="13" t="str">
        <f>IF(C2274="-","-",IF(D2274=maxgameno+2,"blank row 2",IF(D2274=maxgameno+1,"blank row 1",INDEX(FixtureCode!$B$4:$AH$128,MATCH($C2274,FixtureCode!$B$4:$B$128,0),MATCH("G"&amp;D2274&amp;"-T2",FixtureCode!$B$4:$AH$4,0)))))</f>
        <v>-</v>
      </c>
      <c r="G2274" s="12" t="str">
        <f>IF(C2274="-","-",IF(AND(ISNUMBER(Fixture!G2278),ISNUMBER(Fixture!I2278),Fixture!F2278&lt;&gt;"BYE",Fixture!J2278&lt;&gt;"BYE"),"Yes","-"))</f>
        <v>-</v>
      </c>
      <c r="H2274" s="9" t="str">
        <f>IF(G2274="-","-",IF(Fixture!G2278&gt;Fixture!I2278,Settings!$G$7,IF(Fixture!G2278=Fixture!I2278,Settings!$G$8,IF(Fixture!G2278&lt;Fixture!I2278,Settings!$G$9,"-"))))</f>
        <v>-</v>
      </c>
      <c r="I2274" s="13" t="str">
        <f>IF(G2274="-","-",IF(Fixture!I2278&gt;Fixture!G2278,Settings!$G$7,IF(Fixture!I2278=Fixture!G2278,Settings!$G$8,IF(Fixture!I2278&lt;Fixture!G2278,Settings!$G$9,"-"))))</f>
        <v>-</v>
      </c>
    </row>
    <row r="2275" spans="3:9" x14ac:dyDescent="0.25">
      <c r="C2275" s="12" t="str">
        <f t="shared" si="72"/>
        <v>-</v>
      </c>
      <c r="D2275" s="9" t="str">
        <f t="shared" si="73"/>
        <v>-</v>
      </c>
      <c r="E2275" s="9" t="str">
        <f>IF(C2275="-","-",IF(D2275=maxgameno+2,"blank row 2",IF(D2275=maxgameno+1,"blank row 1",INDEX(FixtureCode!$B$4:$AH$128,MATCH($C2275,FixtureCode!$B$4:$B$128,0),MATCH("G"&amp;D2275&amp;"-T1",FixtureCode!$B$4:$AH$4,0)))))</f>
        <v>-</v>
      </c>
      <c r="F2275" s="13" t="str">
        <f>IF(C2275="-","-",IF(D2275=maxgameno+2,"blank row 2",IF(D2275=maxgameno+1,"blank row 1",INDEX(FixtureCode!$B$4:$AH$128,MATCH($C2275,FixtureCode!$B$4:$B$128,0),MATCH("G"&amp;D2275&amp;"-T2",FixtureCode!$B$4:$AH$4,0)))))</f>
        <v>-</v>
      </c>
      <c r="G2275" s="12" t="str">
        <f>IF(C2275="-","-",IF(AND(ISNUMBER(Fixture!G2279),ISNUMBER(Fixture!I2279),Fixture!F2279&lt;&gt;"BYE",Fixture!J2279&lt;&gt;"BYE"),"Yes","-"))</f>
        <v>-</v>
      </c>
      <c r="H2275" s="9" t="str">
        <f>IF(G2275="-","-",IF(Fixture!G2279&gt;Fixture!I2279,Settings!$G$7,IF(Fixture!G2279=Fixture!I2279,Settings!$G$8,IF(Fixture!G2279&lt;Fixture!I2279,Settings!$G$9,"-"))))</f>
        <v>-</v>
      </c>
      <c r="I2275" s="13" t="str">
        <f>IF(G2275="-","-",IF(Fixture!I2279&gt;Fixture!G2279,Settings!$G$7,IF(Fixture!I2279=Fixture!G2279,Settings!$G$8,IF(Fixture!I2279&lt;Fixture!G2279,Settings!$G$9,"-"))))</f>
        <v>-</v>
      </c>
    </row>
    <row r="2276" spans="3:9" x14ac:dyDescent="0.25">
      <c r="C2276" s="12" t="str">
        <f t="shared" si="72"/>
        <v>-</v>
      </c>
      <c r="D2276" s="9" t="str">
        <f t="shared" si="73"/>
        <v>-</v>
      </c>
      <c r="E2276" s="9" t="str">
        <f>IF(C2276="-","-",IF(D2276=maxgameno+2,"blank row 2",IF(D2276=maxgameno+1,"blank row 1",INDEX(FixtureCode!$B$4:$AH$128,MATCH($C2276,FixtureCode!$B$4:$B$128,0),MATCH("G"&amp;D2276&amp;"-T1",FixtureCode!$B$4:$AH$4,0)))))</f>
        <v>-</v>
      </c>
      <c r="F2276" s="13" t="str">
        <f>IF(C2276="-","-",IF(D2276=maxgameno+2,"blank row 2",IF(D2276=maxgameno+1,"blank row 1",INDEX(FixtureCode!$B$4:$AH$128,MATCH($C2276,FixtureCode!$B$4:$B$128,0),MATCH("G"&amp;D2276&amp;"-T2",FixtureCode!$B$4:$AH$4,0)))))</f>
        <v>-</v>
      </c>
      <c r="G2276" s="12" t="str">
        <f>IF(C2276="-","-",IF(AND(ISNUMBER(Fixture!G2280),ISNUMBER(Fixture!I2280),Fixture!F2280&lt;&gt;"BYE",Fixture!J2280&lt;&gt;"BYE"),"Yes","-"))</f>
        <v>-</v>
      </c>
      <c r="H2276" s="9" t="str">
        <f>IF(G2276="-","-",IF(Fixture!G2280&gt;Fixture!I2280,Settings!$G$7,IF(Fixture!G2280=Fixture!I2280,Settings!$G$8,IF(Fixture!G2280&lt;Fixture!I2280,Settings!$G$9,"-"))))</f>
        <v>-</v>
      </c>
      <c r="I2276" s="13" t="str">
        <f>IF(G2276="-","-",IF(Fixture!I2280&gt;Fixture!G2280,Settings!$G$7,IF(Fixture!I2280=Fixture!G2280,Settings!$G$8,IF(Fixture!I2280&lt;Fixture!G2280,Settings!$G$9,"-"))))</f>
        <v>-</v>
      </c>
    </row>
    <row r="2277" spans="3:9" x14ac:dyDescent="0.25">
      <c r="C2277" s="12" t="str">
        <f t="shared" si="72"/>
        <v>-</v>
      </c>
      <c r="D2277" s="9" t="str">
        <f t="shared" si="73"/>
        <v>-</v>
      </c>
      <c r="E2277" s="9" t="str">
        <f>IF(C2277="-","-",IF(D2277=maxgameno+2,"blank row 2",IF(D2277=maxgameno+1,"blank row 1",INDEX(FixtureCode!$B$4:$AH$128,MATCH($C2277,FixtureCode!$B$4:$B$128,0),MATCH("G"&amp;D2277&amp;"-T1",FixtureCode!$B$4:$AH$4,0)))))</f>
        <v>-</v>
      </c>
      <c r="F2277" s="13" t="str">
        <f>IF(C2277="-","-",IF(D2277=maxgameno+2,"blank row 2",IF(D2277=maxgameno+1,"blank row 1",INDEX(FixtureCode!$B$4:$AH$128,MATCH($C2277,FixtureCode!$B$4:$B$128,0),MATCH("G"&amp;D2277&amp;"-T2",FixtureCode!$B$4:$AH$4,0)))))</f>
        <v>-</v>
      </c>
      <c r="G2277" s="12" t="str">
        <f>IF(C2277="-","-",IF(AND(ISNUMBER(Fixture!G2281),ISNUMBER(Fixture!I2281),Fixture!F2281&lt;&gt;"BYE",Fixture!J2281&lt;&gt;"BYE"),"Yes","-"))</f>
        <v>-</v>
      </c>
      <c r="H2277" s="9" t="str">
        <f>IF(G2277="-","-",IF(Fixture!G2281&gt;Fixture!I2281,Settings!$G$7,IF(Fixture!G2281=Fixture!I2281,Settings!$G$8,IF(Fixture!G2281&lt;Fixture!I2281,Settings!$G$9,"-"))))</f>
        <v>-</v>
      </c>
      <c r="I2277" s="13" t="str">
        <f>IF(G2277="-","-",IF(Fixture!I2281&gt;Fixture!G2281,Settings!$G$7,IF(Fixture!I2281=Fixture!G2281,Settings!$G$8,IF(Fixture!I2281&lt;Fixture!G2281,Settings!$G$9,"-"))))</f>
        <v>-</v>
      </c>
    </row>
    <row r="2278" spans="3:9" x14ac:dyDescent="0.25">
      <c r="C2278" s="12" t="str">
        <f t="shared" si="72"/>
        <v>-</v>
      </c>
      <c r="D2278" s="9" t="str">
        <f t="shared" si="73"/>
        <v>-</v>
      </c>
      <c r="E2278" s="9" t="str">
        <f>IF(C2278="-","-",IF(D2278=maxgameno+2,"blank row 2",IF(D2278=maxgameno+1,"blank row 1",INDEX(FixtureCode!$B$4:$AH$128,MATCH($C2278,FixtureCode!$B$4:$B$128,0),MATCH("G"&amp;D2278&amp;"-T1",FixtureCode!$B$4:$AH$4,0)))))</f>
        <v>-</v>
      </c>
      <c r="F2278" s="13" t="str">
        <f>IF(C2278="-","-",IF(D2278=maxgameno+2,"blank row 2",IF(D2278=maxgameno+1,"blank row 1",INDEX(FixtureCode!$B$4:$AH$128,MATCH($C2278,FixtureCode!$B$4:$B$128,0),MATCH("G"&amp;D2278&amp;"-T2",FixtureCode!$B$4:$AH$4,0)))))</f>
        <v>-</v>
      </c>
      <c r="G2278" s="12" t="str">
        <f>IF(C2278="-","-",IF(AND(ISNUMBER(Fixture!G2282),ISNUMBER(Fixture!I2282),Fixture!F2282&lt;&gt;"BYE",Fixture!J2282&lt;&gt;"BYE"),"Yes","-"))</f>
        <v>-</v>
      </c>
      <c r="H2278" s="9" t="str">
        <f>IF(G2278="-","-",IF(Fixture!G2282&gt;Fixture!I2282,Settings!$G$7,IF(Fixture!G2282=Fixture!I2282,Settings!$G$8,IF(Fixture!G2282&lt;Fixture!I2282,Settings!$G$9,"-"))))</f>
        <v>-</v>
      </c>
      <c r="I2278" s="13" t="str">
        <f>IF(G2278="-","-",IF(Fixture!I2282&gt;Fixture!G2282,Settings!$G$7,IF(Fixture!I2282=Fixture!G2282,Settings!$G$8,IF(Fixture!I2282&lt;Fixture!G2282,Settings!$G$9,"-"))))</f>
        <v>-</v>
      </c>
    </row>
    <row r="2279" spans="3:9" x14ac:dyDescent="0.25">
      <c r="C2279" s="12" t="str">
        <f t="shared" si="72"/>
        <v>-</v>
      </c>
      <c r="D2279" s="9" t="str">
        <f t="shared" si="73"/>
        <v>-</v>
      </c>
      <c r="E2279" s="9" t="str">
        <f>IF(C2279="-","-",IF(D2279=maxgameno+2,"blank row 2",IF(D2279=maxgameno+1,"blank row 1",INDEX(FixtureCode!$B$4:$AH$128,MATCH($C2279,FixtureCode!$B$4:$B$128,0),MATCH("G"&amp;D2279&amp;"-T1",FixtureCode!$B$4:$AH$4,0)))))</f>
        <v>-</v>
      </c>
      <c r="F2279" s="13" t="str">
        <f>IF(C2279="-","-",IF(D2279=maxgameno+2,"blank row 2",IF(D2279=maxgameno+1,"blank row 1",INDEX(FixtureCode!$B$4:$AH$128,MATCH($C2279,FixtureCode!$B$4:$B$128,0),MATCH("G"&amp;D2279&amp;"-T2",FixtureCode!$B$4:$AH$4,0)))))</f>
        <v>-</v>
      </c>
      <c r="G2279" s="12" t="str">
        <f>IF(C2279="-","-",IF(AND(ISNUMBER(Fixture!G2283),ISNUMBER(Fixture!I2283),Fixture!F2283&lt;&gt;"BYE",Fixture!J2283&lt;&gt;"BYE"),"Yes","-"))</f>
        <v>-</v>
      </c>
      <c r="H2279" s="9" t="str">
        <f>IF(G2279="-","-",IF(Fixture!G2283&gt;Fixture!I2283,Settings!$G$7,IF(Fixture!G2283=Fixture!I2283,Settings!$G$8,IF(Fixture!G2283&lt;Fixture!I2283,Settings!$G$9,"-"))))</f>
        <v>-</v>
      </c>
      <c r="I2279" s="13" t="str">
        <f>IF(G2279="-","-",IF(Fixture!I2283&gt;Fixture!G2283,Settings!$G$7,IF(Fixture!I2283=Fixture!G2283,Settings!$G$8,IF(Fixture!I2283&lt;Fixture!G2283,Settings!$G$9,"-"))))</f>
        <v>-</v>
      </c>
    </row>
    <row r="2280" spans="3:9" x14ac:dyDescent="0.25">
      <c r="C2280" s="12" t="str">
        <f t="shared" si="72"/>
        <v>-</v>
      </c>
      <c r="D2280" s="9" t="str">
        <f t="shared" si="73"/>
        <v>-</v>
      </c>
      <c r="E2280" s="9" t="str">
        <f>IF(C2280="-","-",IF(D2280=maxgameno+2,"blank row 2",IF(D2280=maxgameno+1,"blank row 1",INDEX(FixtureCode!$B$4:$AH$128,MATCH($C2280,FixtureCode!$B$4:$B$128,0),MATCH("G"&amp;D2280&amp;"-T1",FixtureCode!$B$4:$AH$4,0)))))</f>
        <v>-</v>
      </c>
      <c r="F2280" s="13" t="str">
        <f>IF(C2280="-","-",IF(D2280=maxgameno+2,"blank row 2",IF(D2280=maxgameno+1,"blank row 1",INDEX(FixtureCode!$B$4:$AH$128,MATCH($C2280,FixtureCode!$B$4:$B$128,0),MATCH("G"&amp;D2280&amp;"-T2",FixtureCode!$B$4:$AH$4,0)))))</f>
        <v>-</v>
      </c>
      <c r="G2280" s="12" t="str">
        <f>IF(C2280="-","-",IF(AND(ISNUMBER(Fixture!G2284),ISNUMBER(Fixture!I2284),Fixture!F2284&lt;&gt;"BYE",Fixture!J2284&lt;&gt;"BYE"),"Yes","-"))</f>
        <v>-</v>
      </c>
      <c r="H2280" s="9" t="str">
        <f>IF(G2280="-","-",IF(Fixture!G2284&gt;Fixture!I2284,Settings!$G$7,IF(Fixture!G2284=Fixture!I2284,Settings!$G$8,IF(Fixture!G2284&lt;Fixture!I2284,Settings!$G$9,"-"))))</f>
        <v>-</v>
      </c>
      <c r="I2280" s="13" t="str">
        <f>IF(G2280="-","-",IF(Fixture!I2284&gt;Fixture!G2284,Settings!$G$7,IF(Fixture!I2284=Fixture!G2284,Settings!$G$8,IF(Fixture!I2284&lt;Fixture!G2284,Settings!$G$9,"-"))))</f>
        <v>-</v>
      </c>
    </row>
    <row r="2281" spans="3:9" x14ac:dyDescent="0.25">
      <c r="C2281" s="12" t="str">
        <f t="shared" si="72"/>
        <v>-</v>
      </c>
      <c r="D2281" s="9" t="str">
        <f t="shared" si="73"/>
        <v>-</v>
      </c>
      <c r="E2281" s="9" t="str">
        <f>IF(C2281="-","-",IF(D2281=maxgameno+2,"blank row 2",IF(D2281=maxgameno+1,"blank row 1",INDEX(FixtureCode!$B$4:$AH$128,MATCH($C2281,FixtureCode!$B$4:$B$128,0),MATCH("G"&amp;D2281&amp;"-T1",FixtureCode!$B$4:$AH$4,0)))))</f>
        <v>-</v>
      </c>
      <c r="F2281" s="13" t="str">
        <f>IF(C2281="-","-",IF(D2281=maxgameno+2,"blank row 2",IF(D2281=maxgameno+1,"blank row 1",INDEX(FixtureCode!$B$4:$AH$128,MATCH($C2281,FixtureCode!$B$4:$B$128,0),MATCH("G"&amp;D2281&amp;"-T2",FixtureCode!$B$4:$AH$4,0)))))</f>
        <v>-</v>
      </c>
      <c r="G2281" s="12" t="str">
        <f>IF(C2281="-","-",IF(AND(ISNUMBER(Fixture!G2285),ISNUMBER(Fixture!I2285),Fixture!F2285&lt;&gt;"BYE",Fixture!J2285&lt;&gt;"BYE"),"Yes","-"))</f>
        <v>-</v>
      </c>
      <c r="H2281" s="9" t="str">
        <f>IF(G2281="-","-",IF(Fixture!G2285&gt;Fixture!I2285,Settings!$G$7,IF(Fixture!G2285=Fixture!I2285,Settings!$G$8,IF(Fixture!G2285&lt;Fixture!I2285,Settings!$G$9,"-"))))</f>
        <v>-</v>
      </c>
      <c r="I2281" s="13" t="str">
        <f>IF(G2281="-","-",IF(Fixture!I2285&gt;Fixture!G2285,Settings!$G$7,IF(Fixture!I2285=Fixture!G2285,Settings!$G$8,IF(Fixture!I2285&lt;Fixture!G2285,Settings!$G$9,"-"))))</f>
        <v>-</v>
      </c>
    </row>
    <row r="2282" spans="3:9" x14ac:dyDescent="0.25">
      <c r="C2282" s="12" t="str">
        <f t="shared" si="72"/>
        <v>-</v>
      </c>
      <c r="D2282" s="9" t="str">
        <f t="shared" si="73"/>
        <v>-</v>
      </c>
      <c r="E2282" s="9" t="str">
        <f>IF(C2282="-","-",IF(D2282=maxgameno+2,"blank row 2",IF(D2282=maxgameno+1,"blank row 1",INDEX(FixtureCode!$B$4:$AH$128,MATCH($C2282,FixtureCode!$B$4:$B$128,0),MATCH("G"&amp;D2282&amp;"-T1",FixtureCode!$B$4:$AH$4,0)))))</f>
        <v>-</v>
      </c>
      <c r="F2282" s="13" t="str">
        <f>IF(C2282="-","-",IF(D2282=maxgameno+2,"blank row 2",IF(D2282=maxgameno+1,"blank row 1",INDEX(FixtureCode!$B$4:$AH$128,MATCH($C2282,FixtureCode!$B$4:$B$128,0),MATCH("G"&amp;D2282&amp;"-T2",FixtureCode!$B$4:$AH$4,0)))))</f>
        <v>-</v>
      </c>
      <c r="G2282" s="12" t="str">
        <f>IF(C2282="-","-",IF(AND(ISNUMBER(Fixture!G2286),ISNUMBER(Fixture!I2286),Fixture!F2286&lt;&gt;"BYE",Fixture!J2286&lt;&gt;"BYE"),"Yes","-"))</f>
        <v>-</v>
      </c>
      <c r="H2282" s="9" t="str">
        <f>IF(G2282="-","-",IF(Fixture!G2286&gt;Fixture!I2286,Settings!$G$7,IF(Fixture!G2286=Fixture!I2286,Settings!$G$8,IF(Fixture!G2286&lt;Fixture!I2286,Settings!$G$9,"-"))))</f>
        <v>-</v>
      </c>
      <c r="I2282" s="13" t="str">
        <f>IF(G2282="-","-",IF(Fixture!I2286&gt;Fixture!G2286,Settings!$G$7,IF(Fixture!I2286=Fixture!G2286,Settings!$G$8,IF(Fixture!I2286&lt;Fixture!G2286,Settings!$G$9,"-"))))</f>
        <v>-</v>
      </c>
    </row>
    <row r="2283" spans="3:9" x14ac:dyDescent="0.25">
      <c r="C2283" s="12" t="str">
        <f t="shared" si="72"/>
        <v>-</v>
      </c>
      <c r="D2283" s="9" t="str">
        <f t="shared" si="73"/>
        <v>-</v>
      </c>
      <c r="E2283" s="9" t="str">
        <f>IF(C2283="-","-",IF(D2283=maxgameno+2,"blank row 2",IF(D2283=maxgameno+1,"blank row 1",INDEX(FixtureCode!$B$4:$AH$128,MATCH($C2283,FixtureCode!$B$4:$B$128,0),MATCH("G"&amp;D2283&amp;"-T1",FixtureCode!$B$4:$AH$4,0)))))</f>
        <v>-</v>
      </c>
      <c r="F2283" s="13" t="str">
        <f>IF(C2283="-","-",IF(D2283=maxgameno+2,"blank row 2",IF(D2283=maxgameno+1,"blank row 1",INDEX(FixtureCode!$B$4:$AH$128,MATCH($C2283,FixtureCode!$B$4:$B$128,0),MATCH("G"&amp;D2283&amp;"-T2",FixtureCode!$B$4:$AH$4,0)))))</f>
        <v>-</v>
      </c>
      <c r="G2283" s="12" t="str">
        <f>IF(C2283="-","-",IF(AND(ISNUMBER(Fixture!G2287),ISNUMBER(Fixture!I2287),Fixture!F2287&lt;&gt;"BYE",Fixture!J2287&lt;&gt;"BYE"),"Yes","-"))</f>
        <v>-</v>
      </c>
      <c r="H2283" s="9" t="str">
        <f>IF(G2283="-","-",IF(Fixture!G2287&gt;Fixture!I2287,Settings!$G$7,IF(Fixture!G2287=Fixture!I2287,Settings!$G$8,IF(Fixture!G2287&lt;Fixture!I2287,Settings!$G$9,"-"))))</f>
        <v>-</v>
      </c>
      <c r="I2283" s="13" t="str">
        <f>IF(G2283="-","-",IF(Fixture!I2287&gt;Fixture!G2287,Settings!$G$7,IF(Fixture!I2287=Fixture!G2287,Settings!$G$8,IF(Fixture!I2287&lt;Fixture!G2287,Settings!$G$9,"-"))))</f>
        <v>-</v>
      </c>
    </row>
    <row r="2284" spans="3:9" x14ac:dyDescent="0.25">
      <c r="C2284" s="12" t="str">
        <f t="shared" si="72"/>
        <v>-</v>
      </c>
      <c r="D2284" s="9" t="str">
        <f t="shared" si="73"/>
        <v>-</v>
      </c>
      <c r="E2284" s="9" t="str">
        <f>IF(C2284="-","-",IF(D2284=maxgameno+2,"blank row 2",IF(D2284=maxgameno+1,"blank row 1",INDEX(FixtureCode!$B$4:$AH$128,MATCH($C2284,FixtureCode!$B$4:$B$128,0),MATCH("G"&amp;D2284&amp;"-T1",FixtureCode!$B$4:$AH$4,0)))))</f>
        <v>-</v>
      </c>
      <c r="F2284" s="13" t="str">
        <f>IF(C2284="-","-",IF(D2284=maxgameno+2,"blank row 2",IF(D2284=maxgameno+1,"blank row 1",INDEX(FixtureCode!$B$4:$AH$128,MATCH($C2284,FixtureCode!$B$4:$B$128,0),MATCH("G"&amp;D2284&amp;"-T2",FixtureCode!$B$4:$AH$4,0)))))</f>
        <v>-</v>
      </c>
      <c r="G2284" s="12" t="str">
        <f>IF(C2284="-","-",IF(AND(ISNUMBER(Fixture!G2288),ISNUMBER(Fixture!I2288),Fixture!F2288&lt;&gt;"BYE",Fixture!J2288&lt;&gt;"BYE"),"Yes","-"))</f>
        <v>-</v>
      </c>
      <c r="H2284" s="9" t="str">
        <f>IF(G2284="-","-",IF(Fixture!G2288&gt;Fixture!I2288,Settings!$G$7,IF(Fixture!G2288=Fixture!I2288,Settings!$G$8,IF(Fixture!G2288&lt;Fixture!I2288,Settings!$G$9,"-"))))</f>
        <v>-</v>
      </c>
      <c r="I2284" s="13" t="str">
        <f>IF(G2284="-","-",IF(Fixture!I2288&gt;Fixture!G2288,Settings!$G$7,IF(Fixture!I2288=Fixture!G2288,Settings!$G$8,IF(Fixture!I2288&lt;Fixture!G2288,Settings!$G$9,"-"))))</f>
        <v>-</v>
      </c>
    </row>
    <row r="2285" spans="3:9" x14ac:dyDescent="0.25">
      <c r="C2285" s="12" t="str">
        <f t="shared" si="72"/>
        <v>-</v>
      </c>
      <c r="D2285" s="9" t="str">
        <f t="shared" si="73"/>
        <v>-</v>
      </c>
      <c r="E2285" s="9" t="str">
        <f>IF(C2285="-","-",IF(D2285=maxgameno+2,"blank row 2",IF(D2285=maxgameno+1,"blank row 1",INDEX(FixtureCode!$B$4:$AH$128,MATCH($C2285,FixtureCode!$B$4:$B$128,0),MATCH("G"&amp;D2285&amp;"-T1",FixtureCode!$B$4:$AH$4,0)))))</f>
        <v>-</v>
      </c>
      <c r="F2285" s="13" t="str">
        <f>IF(C2285="-","-",IF(D2285=maxgameno+2,"blank row 2",IF(D2285=maxgameno+1,"blank row 1",INDEX(FixtureCode!$B$4:$AH$128,MATCH($C2285,FixtureCode!$B$4:$B$128,0),MATCH("G"&amp;D2285&amp;"-T2",FixtureCode!$B$4:$AH$4,0)))))</f>
        <v>-</v>
      </c>
      <c r="G2285" s="12" t="str">
        <f>IF(C2285="-","-",IF(AND(ISNUMBER(Fixture!G2289),ISNUMBER(Fixture!I2289),Fixture!F2289&lt;&gt;"BYE",Fixture!J2289&lt;&gt;"BYE"),"Yes","-"))</f>
        <v>-</v>
      </c>
      <c r="H2285" s="9" t="str">
        <f>IF(G2285="-","-",IF(Fixture!G2289&gt;Fixture!I2289,Settings!$G$7,IF(Fixture!G2289=Fixture!I2289,Settings!$G$8,IF(Fixture!G2289&lt;Fixture!I2289,Settings!$G$9,"-"))))</f>
        <v>-</v>
      </c>
      <c r="I2285" s="13" t="str">
        <f>IF(G2285="-","-",IF(Fixture!I2289&gt;Fixture!G2289,Settings!$G$7,IF(Fixture!I2289=Fixture!G2289,Settings!$G$8,IF(Fixture!I2289&lt;Fixture!G2289,Settings!$G$9,"-"))))</f>
        <v>-</v>
      </c>
    </row>
    <row r="2286" spans="3:9" x14ac:dyDescent="0.25">
      <c r="C2286" s="12" t="str">
        <f t="shared" si="72"/>
        <v>-</v>
      </c>
      <c r="D2286" s="9" t="str">
        <f t="shared" si="73"/>
        <v>-</v>
      </c>
      <c r="E2286" s="9" t="str">
        <f>IF(C2286="-","-",IF(D2286=maxgameno+2,"blank row 2",IF(D2286=maxgameno+1,"blank row 1",INDEX(FixtureCode!$B$4:$AH$128,MATCH($C2286,FixtureCode!$B$4:$B$128,0),MATCH("G"&amp;D2286&amp;"-T1",FixtureCode!$B$4:$AH$4,0)))))</f>
        <v>-</v>
      </c>
      <c r="F2286" s="13" t="str">
        <f>IF(C2286="-","-",IF(D2286=maxgameno+2,"blank row 2",IF(D2286=maxgameno+1,"blank row 1",INDEX(FixtureCode!$B$4:$AH$128,MATCH($C2286,FixtureCode!$B$4:$B$128,0),MATCH("G"&amp;D2286&amp;"-T2",FixtureCode!$B$4:$AH$4,0)))))</f>
        <v>-</v>
      </c>
      <c r="G2286" s="12" t="str">
        <f>IF(C2286="-","-",IF(AND(ISNUMBER(Fixture!G2290),ISNUMBER(Fixture!I2290),Fixture!F2290&lt;&gt;"BYE",Fixture!J2290&lt;&gt;"BYE"),"Yes","-"))</f>
        <v>-</v>
      </c>
      <c r="H2286" s="9" t="str">
        <f>IF(G2286="-","-",IF(Fixture!G2290&gt;Fixture!I2290,Settings!$G$7,IF(Fixture!G2290=Fixture!I2290,Settings!$G$8,IF(Fixture!G2290&lt;Fixture!I2290,Settings!$G$9,"-"))))</f>
        <v>-</v>
      </c>
      <c r="I2286" s="13" t="str">
        <f>IF(G2286="-","-",IF(Fixture!I2290&gt;Fixture!G2290,Settings!$G$7,IF(Fixture!I2290=Fixture!G2290,Settings!$G$8,IF(Fixture!I2290&lt;Fixture!G2290,Settings!$G$9,"-"))))</f>
        <v>-</v>
      </c>
    </row>
    <row r="2287" spans="3:9" x14ac:dyDescent="0.25">
      <c r="C2287" s="12" t="str">
        <f t="shared" si="72"/>
        <v>-</v>
      </c>
      <c r="D2287" s="9" t="str">
        <f t="shared" si="73"/>
        <v>-</v>
      </c>
      <c r="E2287" s="9" t="str">
        <f>IF(C2287="-","-",IF(D2287=maxgameno+2,"blank row 2",IF(D2287=maxgameno+1,"blank row 1",INDEX(FixtureCode!$B$4:$AH$128,MATCH($C2287,FixtureCode!$B$4:$B$128,0),MATCH("G"&amp;D2287&amp;"-T1",FixtureCode!$B$4:$AH$4,0)))))</f>
        <v>-</v>
      </c>
      <c r="F2287" s="13" t="str">
        <f>IF(C2287="-","-",IF(D2287=maxgameno+2,"blank row 2",IF(D2287=maxgameno+1,"blank row 1",INDEX(FixtureCode!$B$4:$AH$128,MATCH($C2287,FixtureCode!$B$4:$B$128,0),MATCH("G"&amp;D2287&amp;"-T2",FixtureCode!$B$4:$AH$4,0)))))</f>
        <v>-</v>
      </c>
      <c r="G2287" s="12" t="str">
        <f>IF(C2287="-","-",IF(AND(ISNUMBER(Fixture!G2291),ISNUMBER(Fixture!I2291),Fixture!F2291&lt;&gt;"BYE",Fixture!J2291&lt;&gt;"BYE"),"Yes","-"))</f>
        <v>-</v>
      </c>
      <c r="H2287" s="9" t="str">
        <f>IF(G2287="-","-",IF(Fixture!G2291&gt;Fixture!I2291,Settings!$G$7,IF(Fixture!G2291=Fixture!I2291,Settings!$G$8,IF(Fixture!G2291&lt;Fixture!I2291,Settings!$G$9,"-"))))</f>
        <v>-</v>
      </c>
      <c r="I2287" s="13" t="str">
        <f>IF(G2287="-","-",IF(Fixture!I2291&gt;Fixture!G2291,Settings!$G$7,IF(Fixture!I2291=Fixture!G2291,Settings!$G$8,IF(Fixture!I2291&lt;Fixture!G2291,Settings!$G$9,"-"))))</f>
        <v>-</v>
      </c>
    </row>
    <row r="2288" spans="3:9" x14ac:dyDescent="0.25">
      <c r="C2288" s="12" t="str">
        <f t="shared" si="72"/>
        <v>-</v>
      </c>
      <c r="D2288" s="9" t="str">
        <f t="shared" si="73"/>
        <v>-</v>
      </c>
      <c r="E2288" s="9" t="str">
        <f>IF(C2288="-","-",IF(D2288=maxgameno+2,"blank row 2",IF(D2288=maxgameno+1,"blank row 1",INDEX(FixtureCode!$B$4:$AH$128,MATCH($C2288,FixtureCode!$B$4:$B$128,0),MATCH("G"&amp;D2288&amp;"-T1",FixtureCode!$B$4:$AH$4,0)))))</f>
        <v>-</v>
      </c>
      <c r="F2288" s="13" t="str">
        <f>IF(C2288="-","-",IF(D2288=maxgameno+2,"blank row 2",IF(D2288=maxgameno+1,"blank row 1",INDEX(FixtureCode!$B$4:$AH$128,MATCH($C2288,FixtureCode!$B$4:$B$128,0),MATCH("G"&amp;D2288&amp;"-T2",FixtureCode!$B$4:$AH$4,0)))))</f>
        <v>-</v>
      </c>
      <c r="G2288" s="12" t="str">
        <f>IF(C2288="-","-",IF(AND(ISNUMBER(Fixture!G2292),ISNUMBER(Fixture!I2292),Fixture!F2292&lt;&gt;"BYE",Fixture!J2292&lt;&gt;"BYE"),"Yes","-"))</f>
        <v>-</v>
      </c>
      <c r="H2288" s="9" t="str">
        <f>IF(G2288="-","-",IF(Fixture!G2292&gt;Fixture!I2292,Settings!$G$7,IF(Fixture!G2292=Fixture!I2292,Settings!$G$8,IF(Fixture!G2292&lt;Fixture!I2292,Settings!$G$9,"-"))))</f>
        <v>-</v>
      </c>
      <c r="I2288" s="13" t="str">
        <f>IF(G2288="-","-",IF(Fixture!I2292&gt;Fixture!G2292,Settings!$G$7,IF(Fixture!I2292=Fixture!G2292,Settings!$G$8,IF(Fixture!I2292&lt;Fixture!G2292,Settings!$G$9,"-"))))</f>
        <v>-</v>
      </c>
    </row>
    <row r="2289" spans="3:9" x14ac:dyDescent="0.25">
      <c r="C2289" s="12" t="str">
        <f t="shared" si="72"/>
        <v>-</v>
      </c>
      <c r="D2289" s="9" t="str">
        <f t="shared" si="73"/>
        <v>-</v>
      </c>
      <c r="E2289" s="9" t="str">
        <f>IF(C2289="-","-",IF(D2289=maxgameno+2,"blank row 2",IF(D2289=maxgameno+1,"blank row 1",INDEX(FixtureCode!$B$4:$AH$128,MATCH($C2289,FixtureCode!$B$4:$B$128,0),MATCH("G"&amp;D2289&amp;"-T1",FixtureCode!$B$4:$AH$4,0)))))</f>
        <v>-</v>
      </c>
      <c r="F2289" s="13" t="str">
        <f>IF(C2289="-","-",IF(D2289=maxgameno+2,"blank row 2",IF(D2289=maxgameno+1,"blank row 1",INDEX(FixtureCode!$B$4:$AH$128,MATCH($C2289,FixtureCode!$B$4:$B$128,0),MATCH("G"&amp;D2289&amp;"-T2",FixtureCode!$B$4:$AH$4,0)))))</f>
        <v>-</v>
      </c>
      <c r="G2289" s="12" t="str">
        <f>IF(C2289="-","-",IF(AND(ISNUMBER(Fixture!G2293),ISNUMBER(Fixture!I2293),Fixture!F2293&lt;&gt;"BYE",Fixture!J2293&lt;&gt;"BYE"),"Yes","-"))</f>
        <v>-</v>
      </c>
      <c r="H2289" s="9" t="str">
        <f>IF(G2289="-","-",IF(Fixture!G2293&gt;Fixture!I2293,Settings!$G$7,IF(Fixture!G2293=Fixture!I2293,Settings!$G$8,IF(Fixture!G2293&lt;Fixture!I2293,Settings!$G$9,"-"))))</f>
        <v>-</v>
      </c>
      <c r="I2289" s="13" t="str">
        <f>IF(G2289="-","-",IF(Fixture!I2293&gt;Fixture!G2293,Settings!$G$7,IF(Fixture!I2293=Fixture!G2293,Settings!$G$8,IF(Fixture!I2293&lt;Fixture!G2293,Settings!$G$9,"-"))))</f>
        <v>-</v>
      </c>
    </row>
    <row r="2290" spans="3:9" x14ac:dyDescent="0.25">
      <c r="C2290" s="12" t="str">
        <f t="shared" si="72"/>
        <v>-</v>
      </c>
      <c r="D2290" s="9" t="str">
        <f t="shared" si="73"/>
        <v>-</v>
      </c>
      <c r="E2290" s="9" t="str">
        <f>IF(C2290="-","-",IF(D2290=maxgameno+2,"blank row 2",IF(D2290=maxgameno+1,"blank row 1",INDEX(FixtureCode!$B$4:$AH$128,MATCH($C2290,FixtureCode!$B$4:$B$128,0),MATCH("G"&amp;D2290&amp;"-T1",FixtureCode!$B$4:$AH$4,0)))))</f>
        <v>-</v>
      </c>
      <c r="F2290" s="13" t="str">
        <f>IF(C2290="-","-",IF(D2290=maxgameno+2,"blank row 2",IF(D2290=maxgameno+1,"blank row 1",INDEX(FixtureCode!$B$4:$AH$128,MATCH($C2290,FixtureCode!$B$4:$B$128,0),MATCH("G"&amp;D2290&amp;"-T2",FixtureCode!$B$4:$AH$4,0)))))</f>
        <v>-</v>
      </c>
      <c r="G2290" s="12" t="str">
        <f>IF(C2290="-","-",IF(AND(ISNUMBER(Fixture!G2294),ISNUMBER(Fixture!I2294),Fixture!F2294&lt;&gt;"BYE",Fixture!J2294&lt;&gt;"BYE"),"Yes","-"))</f>
        <v>-</v>
      </c>
      <c r="H2290" s="9" t="str">
        <f>IF(G2290="-","-",IF(Fixture!G2294&gt;Fixture!I2294,Settings!$G$7,IF(Fixture!G2294=Fixture!I2294,Settings!$G$8,IF(Fixture!G2294&lt;Fixture!I2294,Settings!$G$9,"-"))))</f>
        <v>-</v>
      </c>
      <c r="I2290" s="13" t="str">
        <f>IF(G2290="-","-",IF(Fixture!I2294&gt;Fixture!G2294,Settings!$G$7,IF(Fixture!I2294=Fixture!G2294,Settings!$G$8,IF(Fixture!I2294&lt;Fixture!G2294,Settings!$G$9,"-"))))</f>
        <v>-</v>
      </c>
    </row>
    <row r="2291" spans="3:9" x14ac:dyDescent="0.25">
      <c r="C2291" s="12" t="str">
        <f t="shared" si="72"/>
        <v>-</v>
      </c>
      <c r="D2291" s="9" t="str">
        <f t="shared" si="73"/>
        <v>-</v>
      </c>
      <c r="E2291" s="9" t="str">
        <f>IF(C2291="-","-",IF(D2291=maxgameno+2,"blank row 2",IF(D2291=maxgameno+1,"blank row 1",INDEX(FixtureCode!$B$4:$AH$128,MATCH($C2291,FixtureCode!$B$4:$B$128,0),MATCH("G"&amp;D2291&amp;"-T1",FixtureCode!$B$4:$AH$4,0)))))</f>
        <v>-</v>
      </c>
      <c r="F2291" s="13" t="str">
        <f>IF(C2291="-","-",IF(D2291=maxgameno+2,"blank row 2",IF(D2291=maxgameno+1,"blank row 1",INDEX(FixtureCode!$B$4:$AH$128,MATCH($C2291,FixtureCode!$B$4:$B$128,0),MATCH("G"&amp;D2291&amp;"-T2",FixtureCode!$B$4:$AH$4,0)))))</f>
        <v>-</v>
      </c>
      <c r="G2291" s="12" t="str">
        <f>IF(C2291="-","-",IF(AND(ISNUMBER(Fixture!G2295),ISNUMBER(Fixture!I2295),Fixture!F2295&lt;&gt;"BYE",Fixture!J2295&lt;&gt;"BYE"),"Yes","-"))</f>
        <v>-</v>
      </c>
      <c r="H2291" s="9" t="str">
        <f>IF(G2291="-","-",IF(Fixture!G2295&gt;Fixture!I2295,Settings!$G$7,IF(Fixture!G2295=Fixture!I2295,Settings!$G$8,IF(Fixture!G2295&lt;Fixture!I2295,Settings!$G$9,"-"))))</f>
        <v>-</v>
      </c>
      <c r="I2291" s="13" t="str">
        <f>IF(G2291="-","-",IF(Fixture!I2295&gt;Fixture!G2295,Settings!$G$7,IF(Fixture!I2295=Fixture!G2295,Settings!$G$8,IF(Fixture!I2295&lt;Fixture!G2295,Settings!$G$9,"-"))))</f>
        <v>-</v>
      </c>
    </row>
    <row r="2292" spans="3:9" x14ac:dyDescent="0.25">
      <c r="C2292" s="12" t="str">
        <f t="shared" si="72"/>
        <v>-</v>
      </c>
      <c r="D2292" s="9" t="str">
        <f t="shared" si="73"/>
        <v>-</v>
      </c>
      <c r="E2292" s="9" t="str">
        <f>IF(C2292="-","-",IF(D2292=maxgameno+2,"blank row 2",IF(D2292=maxgameno+1,"blank row 1",INDEX(FixtureCode!$B$4:$AH$128,MATCH($C2292,FixtureCode!$B$4:$B$128,0),MATCH("G"&amp;D2292&amp;"-T1",FixtureCode!$B$4:$AH$4,0)))))</f>
        <v>-</v>
      </c>
      <c r="F2292" s="13" t="str">
        <f>IF(C2292="-","-",IF(D2292=maxgameno+2,"blank row 2",IF(D2292=maxgameno+1,"blank row 1",INDEX(FixtureCode!$B$4:$AH$128,MATCH($C2292,FixtureCode!$B$4:$B$128,0),MATCH("G"&amp;D2292&amp;"-T2",FixtureCode!$B$4:$AH$4,0)))))</f>
        <v>-</v>
      </c>
      <c r="G2292" s="12" t="str">
        <f>IF(C2292="-","-",IF(AND(ISNUMBER(Fixture!G2296),ISNUMBER(Fixture!I2296),Fixture!F2296&lt;&gt;"BYE",Fixture!J2296&lt;&gt;"BYE"),"Yes","-"))</f>
        <v>-</v>
      </c>
      <c r="H2292" s="9" t="str">
        <f>IF(G2292="-","-",IF(Fixture!G2296&gt;Fixture!I2296,Settings!$G$7,IF(Fixture!G2296=Fixture!I2296,Settings!$G$8,IF(Fixture!G2296&lt;Fixture!I2296,Settings!$G$9,"-"))))</f>
        <v>-</v>
      </c>
      <c r="I2292" s="13" t="str">
        <f>IF(G2292="-","-",IF(Fixture!I2296&gt;Fixture!G2296,Settings!$G$7,IF(Fixture!I2296=Fixture!G2296,Settings!$G$8,IF(Fixture!I2296&lt;Fixture!G2296,Settings!$G$9,"-"))))</f>
        <v>-</v>
      </c>
    </row>
    <row r="2293" spans="3:9" x14ac:dyDescent="0.25">
      <c r="C2293" s="12" t="str">
        <f t="shared" si="72"/>
        <v>-</v>
      </c>
      <c r="D2293" s="9" t="str">
        <f t="shared" si="73"/>
        <v>-</v>
      </c>
      <c r="E2293" s="9" t="str">
        <f>IF(C2293="-","-",IF(D2293=maxgameno+2,"blank row 2",IF(D2293=maxgameno+1,"blank row 1",INDEX(FixtureCode!$B$4:$AH$128,MATCH($C2293,FixtureCode!$B$4:$B$128,0),MATCH("G"&amp;D2293&amp;"-T1",FixtureCode!$B$4:$AH$4,0)))))</f>
        <v>-</v>
      </c>
      <c r="F2293" s="13" t="str">
        <f>IF(C2293="-","-",IF(D2293=maxgameno+2,"blank row 2",IF(D2293=maxgameno+1,"blank row 1",INDEX(FixtureCode!$B$4:$AH$128,MATCH($C2293,FixtureCode!$B$4:$B$128,0),MATCH("G"&amp;D2293&amp;"-T2",FixtureCode!$B$4:$AH$4,0)))))</f>
        <v>-</v>
      </c>
      <c r="G2293" s="12" t="str">
        <f>IF(C2293="-","-",IF(AND(ISNUMBER(Fixture!G2297),ISNUMBER(Fixture!I2297),Fixture!F2297&lt;&gt;"BYE",Fixture!J2297&lt;&gt;"BYE"),"Yes","-"))</f>
        <v>-</v>
      </c>
      <c r="H2293" s="9" t="str">
        <f>IF(G2293="-","-",IF(Fixture!G2297&gt;Fixture!I2297,Settings!$G$7,IF(Fixture!G2297=Fixture!I2297,Settings!$G$8,IF(Fixture!G2297&lt;Fixture!I2297,Settings!$G$9,"-"))))</f>
        <v>-</v>
      </c>
      <c r="I2293" s="13" t="str">
        <f>IF(G2293="-","-",IF(Fixture!I2297&gt;Fixture!G2297,Settings!$G$7,IF(Fixture!I2297=Fixture!G2297,Settings!$G$8,IF(Fixture!I2297&lt;Fixture!G2297,Settings!$G$9,"-"))))</f>
        <v>-</v>
      </c>
    </row>
    <row r="2294" spans="3:9" x14ac:dyDescent="0.25">
      <c r="C2294" s="12" t="str">
        <f t="shared" si="72"/>
        <v>-</v>
      </c>
      <c r="D2294" s="9" t="str">
        <f t="shared" si="73"/>
        <v>-</v>
      </c>
      <c r="E2294" s="9" t="str">
        <f>IF(C2294="-","-",IF(D2294=maxgameno+2,"blank row 2",IF(D2294=maxgameno+1,"blank row 1",INDEX(FixtureCode!$B$4:$AH$128,MATCH($C2294,FixtureCode!$B$4:$B$128,0),MATCH("G"&amp;D2294&amp;"-T1",FixtureCode!$B$4:$AH$4,0)))))</f>
        <v>-</v>
      </c>
      <c r="F2294" s="13" t="str">
        <f>IF(C2294="-","-",IF(D2294=maxgameno+2,"blank row 2",IF(D2294=maxgameno+1,"blank row 1",INDEX(FixtureCode!$B$4:$AH$128,MATCH($C2294,FixtureCode!$B$4:$B$128,0),MATCH("G"&amp;D2294&amp;"-T2",FixtureCode!$B$4:$AH$4,0)))))</f>
        <v>-</v>
      </c>
      <c r="G2294" s="12" t="str">
        <f>IF(C2294="-","-",IF(AND(ISNUMBER(Fixture!G2298),ISNUMBER(Fixture!I2298),Fixture!F2298&lt;&gt;"BYE",Fixture!J2298&lt;&gt;"BYE"),"Yes","-"))</f>
        <v>-</v>
      </c>
      <c r="H2294" s="9" t="str">
        <f>IF(G2294="-","-",IF(Fixture!G2298&gt;Fixture!I2298,Settings!$G$7,IF(Fixture!G2298=Fixture!I2298,Settings!$G$8,IF(Fixture!G2298&lt;Fixture!I2298,Settings!$G$9,"-"))))</f>
        <v>-</v>
      </c>
      <c r="I2294" s="13" t="str">
        <f>IF(G2294="-","-",IF(Fixture!I2298&gt;Fixture!G2298,Settings!$G$7,IF(Fixture!I2298=Fixture!G2298,Settings!$G$8,IF(Fixture!I2298&lt;Fixture!G2298,Settings!$G$9,"-"))))</f>
        <v>-</v>
      </c>
    </row>
    <row r="2295" spans="3:9" x14ac:dyDescent="0.25">
      <c r="C2295" s="12" t="str">
        <f t="shared" si="72"/>
        <v>-</v>
      </c>
      <c r="D2295" s="9" t="str">
        <f t="shared" si="73"/>
        <v>-</v>
      </c>
      <c r="E2295" s="9" t="str">
        <f>IF(C2295="-","-",IF(D2295=maxgameno+2,"blank row 2",IF(D2295=maxgameno+1,"blank row 1",INDEX(FixtureCode!$B$4:$AH$128,MATCH($C2295,FixtureCode!$B$4:$B$128,0),MATCH("G"&amp;D2295&amp;"-T1",FixtureCode!$B$4:$AH$4,0)))))</f>
        <v>-</v>
      </c>
      <c r="F2295" s="13" t="str">
        <f>IF(C2295="-","-",IF(D2295=maxgameno+2,"blank row 2",IF(D2295=maxgameno+1,"blank row 1",INDEX(FixtureCode!$B$4:$AH$128,MATCH($C2295,FixtureCode!$B$4:$B$128,0),MATCH("G"&amp;D2295&amp;"-T2",FixtureCode!$B$4:$AH$4,0)))))</f>
        <v>-</v>
      </c>
      <c r="G2295" s="12" t="str">
        <f>IF(C2295="-","-",IF(AND(ISNUMBER(Fixture!G2299),ISNUMBER(Fixture!I2299),Fixture!F2299&lt;&gt;"BYE",Fixture!J2299&lt;&gt;"BYE"),"Yes","-"))</f>
        <v>-</v>
      </c>
      <c r="H2295" s="9" t="str">
        <f>IF(G2295="-","-",IF(Fixture!G2299&gt;Fixture!I2299,Settings!$G$7,IF(Fixture!G2299=Fixture!I2299,Settings!$G$8,IF(Fixture!G2299&lt;Fixture!I2299,Settings!$G$9,"-"))))</f>
        <v>-</v>
      </c>
      <c r="I2295" s="13" t="str">
        <f>IF(G2295="-","-",IF(Fixture!I2299&gt;Fixture!G2299,Settings!$G$7,IF(Fixture!I2299=Fixture!G2299,Settings!$G$8,IF(Fixture!I2299&lt;Fixture!G2299,Settings!$G$9,"-"))))</f>
        <v>-</v>
      </c>
    </row>
    <row r="2296" spans="3:9" x14ac:dyDescent="0.25">
      <c r="C2296" s="12" t="str">
        <f t="shared" si="72"/>
        <v>-</v>
      </c>
      <c r="D2296" s="9" t="str">
        <f t="shared" si="73"/>
        <v>-</v>
      </c>
      <c r="E2296" s="9" t="str">
        <f>IF(C2296="-","-",IF(D2296=maxgameno+2,"blank row 2",IF(D2296=maxgameno+1,"blank row 1",INDEX(FixtureCode!$B$4:$AH$128,MATCH($C2296,FixtureCode!$B$4:$B$128,0),MATCH("G"&amp;D2296&amp;"-T1",FixtureCode!$B$4:$AH$4,0)))))</f>
        <v>-</v>
      </c>
      <c r="F2296" s="13" t="str">
        <f>IF(C2296="-","-",IF(D2296=maxgameno+2,"blank row 2",IF(D2296=maxgameno+1,"blank row 1",INDEX(FixtureCode!$B$4:$AH$128,MATCH($C2296,FixtureCode!$B$4:$B$128,0),MATCH("G"&amp;D2296&amp;"-T2",FixtureCode!$B$4:$AH$4,0)))))</f>
        <v>-</v>
      </c>
      <c r="G2296" s="12" t="str">
        <f>IF(C2296="-","-",IF(AND(ISNUMBER(Fixture!G2300),ISNUMBER(Fixture!I2300),Fixture!F2300&lt;&gt;"BYE",Fixture!J2300&lt;&gt;"BYE"),"Yes","-"))</f>
        <v>-</v>
      </c>
      <c r="H2296" s="9" t="str">
        <f>IF(G2296="-","-",IF(Fixture!G2300&gt;Fixture!I2300,Settings!$G$7,IF(Fixture!G2300=Fixture!I2300,Settings!$G$8,IF(Fixture!G2300&lt;Fixture!I2300,Settings!$G$9,"-"))))</f>
        <v>-</v>
      </c>
      <c r="I2296" s="13" t="str">
        <f>IF(G2296="-","-",IF(Fixture!I2300&gt;Fixture!G2300,Settings!$G$7,IF(Fixture!I2300=Fixture!G2300,Settings!$G$8,IF(Fixture!I2300&lt;Fixture!G2300,Settings!$G$9,"-"))))</f>
        <v>-</v>
      </c>
    </row>
    <row r="2297" spans="3:9" x14ac:dyDescent="0.25">
      <c r="C2297" s="12" t="str">
        <f t="shared" si="72"/>
        <v>-</v>
      </c>
      <c r="D2297" s="9" t="str">
        <f t="shared" si="73"/>
        <v>-</v>
      </c>
      <c r="E2297" s="9" t="str">
        <f>IF(C2297="-","-",IF(D2297=maxgameno+2,"blank row 2",IF(D2297=maxgameno+1,"blank row 1",INDEX(FixtureCode!$B$4:$AH$128,MATCH($C2297,FixtureCode!$B$4:$B$128,0),MATCH("G"&amp;D2297&amp;"-T1",FixtureCode!$B$4:$AH$4,0)))))</f>
        <v>-</v>
      </c>
      <c r="F2297" s="13" t="str">
        <f>IF(C2297="-","-",IF(D2297=maxgameno+2,"blank row 2",IF(D2297=maxgameno+1,"blank row 1",INDEX(FixtureCode!$B$4:$AH$128,MATCH($C2297,FixtureCode!$B$4:$B$128,0),MATCH("G"&amp;D2297&amp;"-T2",FixtureCode!$B$4:$AH$4,0)))))</f>
        <v>-</v>
      </c>
      <c r="G2297" s="12" t="str">
        <f>IF(C2297="-","-",IF(AND(ISNUMBER(Fixture!G2301),ISNUMBER(Fixture!I2301),Fixture!F2301&lt;&gt;"BYE",Fixture!J2301&lt;&gt;"BYE"),"Yes","-"))</f>
        <v>-</v>
      </c>
      <c r="H2297" s="9" t="str">
        <f>IF(G2297="-","-",IF(Fixture!G2301&gt;Fixture!I2301,Settings!$G$7,IF(Fixture!G2301=Fixture!I2301,Settings!$G$8,IF(Fixture!G2301&lt;Fixture!I2301,Settings!$G$9,"-"))))</f>
        <v>-</v>
      </c>
      <c r="I2297" s="13" t="str">
        <f>IF(G2297="-","-",IF(Fixture!I2301&gt;Fixture!G2301,Settings!$G$7,IF(Fixture!I2301=Fixture!G2301,Settings!$G$8,IF(Fixture!I2301&lt;Fixture!G2301,Settings!$G$9,"-"))))</f>
        <v>-</v>
      </c>
    </row>
    <row r="2298" spans="3:9" x14ac:dyDescent="0.25">
      <c r="C2298" s="12" t="str">
        <f t="shared" si="72"/>
        <v>-</v>
      </c>
      <c r="D2298" s="9" t="str">
        <f t="shared" si="73"/>
        <v>-</v>
      </c>
      <c r="E2298" s="9" t="str">
        <f>IF(C2298="-","-",IF(D2298=maxgameno+2,"blank row 2",IF(D2298=maxgameno+1,"blank row 1",INDEX(FixtureCode!$B$4:$AH$128,MATCH($C2298,FixtureCode!$B$4:$B$128,0),MATCH("G"&amp;D2298&amp;"-T1",FixtureCode!$B$4:$AH$4,0)))))</f>
        <v>-</v>
      </c>
      <c r="F2298" s="13" t="str">
        <f>IF(C2298="-","-",IF(D2298=maxgameno+2,"blank row 2",IF(D2298=maxgameno+1,"blank row 1",INDEX(FixtureCode!$B$4:$AH$128,MATCH($C2298,FixtureCode!$B$4:$B$128,0),MATCH("G"&amp;D2298&amp;"-T2",FixtureCode!$B$4:$AH$4,0)))))</f>
        <v>-</v>
      </c>
      <c r="G2298" s="12" t="str">
        <f>IF(C2298="-","-",IF(AND(ISNUMBER(Fixture!G2302),ISNUMBER(Fixture!I2302),Fixture!F2302&lt;&gt;"BYE",Fixture!J2302&lt;&gt;"BYE"),"Yes","-"))</f>
        <v>-</v>
      </c>
      <c r="H2298" s="9" t="str">
        <f>IF(G2298="-","-",IF(Fixture!G2302&gt;Fixture!I2302,Settings!$G$7,IF(Fixture!G2302=Fixture!I2302,Settings!$G$8,IF(Fixture!G2302&lt;Fixture!I2302,Settings!$G$9,"-"))))</f>
        <v>-</v>
      </c>
      <c r="I2298" s="13" t="str">
        <f>IF(G2298="-","-",IF(Fixture!I2302&gt;Fixture!G2302,Settings!$G$7,IF(Fixture!I2302=Fixture!G2302,Settings!$G$8,IF(Fixture!I2302&lt;Fixture!G2302,Settings!$G$9,"-"))))</f>
        <v>-</v>
      </c>
    </row>
    <row r="2299" spans="3:9" x14ac:dyDescent="0.25">
      <c r="C2299" s="12" t="str">
        <f t="shared" si="72"/>
        <v>-</v>
      </c>
      <c r="D2299" s="9" t="str">
        <f t="shared" si="73"/>
        <v>-</v>
      </c>
      <c r="E2299" s="9" t="str">
        <f>IF(C2299="-","-",IF(D2299=maxgameno+2,"blank row 2",IF(D2299=maxgameno+1,"blank row 1",INDEX(FixtureCode!$B$4:$AH$128,MATCH($C2299,FixtureCode!$B$4:$B$128,0),MATCH("G"&amp;D2299&amp;"-T1",FixtureCode!$B$4:$AH$4,0)))))</f>
        <v>-</v>
      </c>
      <c r="F2299" s="13" t="str">
        <f>IF(C2299="-","-",IF(D2299=maxgameno+2,"blank row 2",IF(D2299=maxgameno+1,"blank row 1",INDEX(FixtureCode!$B$4:$AH$128,MATCH($C2299,FixtureCode!$B$4:$B$128,0),MATCH("G"&amp;D2299&amp;"-T2",FixtureCode!$B$4:$AH$4,0)))))</f>
        <v>-</v>
      </c>
      <c r="G2299" s="12" t="str">
        <f>IF(C2299="-","-",IF(AND(ISNUMBER(Fixture!G2303),ISNUMBER(Fixture!I2303),Fixture!F2303&lt;&gt;"BYE",Fixture!J2303&lt;&gt;"BYE"),"Yes","-"))</f>
        <v>-</v>
      </c>
      <c r="H2299" s="9" t="str">
        <f>IF(G2299="-","-",IF(Fixture!G2303&gt;Fixture!I2303,Settings!$G$7,IF(Fixture!G2303=Fixture!I2303,Settings!$G$8,IF(Fixture!G2303&lt;Fixture!I2303,Settings!$G$9,"-"))))</f>
        <v>-</v>
      </c>
      <c r="I2299" s="13" t="str">
        <f>IF(G2299="-","-",IF(Fixture!I2303&gt;Fixture!G2303,Settings!$G$7,IF(Fixture!I2303=Fixture!G2303,Settings!$G$8,IF(Fixture!I2303&lt;Fixture!G2303,Settings!$G$9,"-"))))</f>
        <v>-</v>
      </c>
    </row>
    <row r="2300" spans="3:9" x14ac:dyDescent="0.25">
      <c r="C2300" s="12" t="str">
        <f t="shared" si="72"/>
        <v>-</v>
      </c>
      <c r="D2300" s="9" t="str">
        <f t="shared" si="73"/>
        <v>-</v>
      </c>
      <c r="E2300" s="9" t="str">
        <f>IF(C2300="-","-",IF(D2300=maxgameno+2,"blank row 2",IF(D2300=maxgameno+1,"blank row 1",INDEX(FixtureCode!$B$4:$AH$128,MATCH($C2300,FixtureCode!$B$4:$B$128,0),MATCH("G"&amp;D2300&amp;"-T1",FixtureCode!$B$4:$AH$4,0)))))</f>
        <v>-</v>
      </c>
      <c r="F2300" s="13" t="str">
        <f>IF(C2300="-","-",IF(D2300=maxgameno+2,"blank row 2",IF(D2300=maxgameno+1,"blank row 1",INDEX(FixtureCode!$B$4:$AH$128,MATCH($C2300,FixtureCode!$B$4:$B$128,0),MATCH("G"&amp;D2300&amp;"-T2",FixtureCode!$B$4:$AH$4,0)))))</f>
        <v>-</v>
      </c>
      <c r="G2300" s="12" t="str">
        <f>IF(C2300="-","-",IF(AND(ISNUMBER(Fixture!G2304),ISNUMBER(Fixture!I2304),Fixture!F2304&lt;&gt;"BYE",Fixture!J2304&lt;&gt;"BYE"),"Yes","-"))</f>
        <v>-</v>
      </c>
      <c r="H2300" s="9" t="str">
        <f>IF(G2300="-","-",IF(Fixture!G2304&gt;Fixture!I2304,Settings!$G$7,IF(Fixture!G2304=Fixture!I2304,Settings!$G$8,IF(Fixture!G2304&lt;Fixture!I2304,Settings!$G$9,"-"))))</f>
        <v>-</v>
      </c>
      <c r="I2300" s="13" t="str">
        <f>IF(G2300="-","-",IF(Fixture!I2304&gt;Fixture!G2304,Settings!$G$7,IF(Fixture!I2304=Fixture!G2304,Settings!$G$8,IF(Fixture!I2304&lt;Fixture!G2304,Settings!$G$9,"-"))))</f>
        <v>-</v>
      </c>
    </row>
    <row r="2301" spans="3:9" x14ac:dyDescent="0.25">
      <c r="C2301" s="12" t="str">
        <f t="shared" si="72"/>
        <v>-</v>
      </c>
      <c r="D2301" s="9" t="str">
        <f t="shared" si="73"/>
        <v>-</v>
      </c>
      <c r="E2301" s="9" t="str">
        <f>IF(C2301="-","-",IF(D2301=maxgameno+2,"blank row 2",IF(D2301=maxgameno+1,"blank row 1",INDEX(FixtureCode!$B$4:$AH$128,MATCH($C2301,FixtureCode!$B$4:$B$128,0),MATCH("G"&amp;D2301&amp;"-T1",FixtureCode!$B$4:$AH$4,0)))))</f>
        <v>-</v>
      </c>
      <c r="F2301" s="13" t="str">
        <f>IF(C2301="-","-",IF(D2301=maxgameno+2,"blank row 2",IF(D2301=maxgameno+1,"blank row 1",INDEX(FixtureCode!$B$4:$AH$128,MATCH($C2301,FixtureCode!$B$4:$B$128,0),MATCH("G"&amp;D2301&amp;"-T2",FixtureCode!$B$4:$AH$4,0)))))</f>
        <v>-</v>
      </c>
      <c r="G2301" s="12" t="str">
        <f>IF(C2301="-","-",IF(AND(ISNUMBER(Fixture!G2305),ISNUMBER(Fixture!I2305),Fixture!F2305&lt;&gt;"BYE",Fixture!J2305&lt;&gt;"BYE"),"Yes","-"))</f>
        <v>-</v>
      </c>
      <c r="H2301" s="9" t="str">
        <f>IF(G2301="-","-",IF(Fixture!G2305&gt;Fixture!I2305,Settings!$G$7,IF(Fixture!G2305=Fixture!I2305,Settings!$G$8,IF(Fixture!G2305&lt;Fixture!I2305,Settings!$G$9,"-"))))</f>
        <v>-</v>
      </c>
      <c r="I2301" s="13" t="str">
        <f>IF(G2301="-","-",IF(Fixture!I2305&gt;Fixture!G2305,Settings!$G$7,IF(Fixture!I2305=Fixture!G2305,Settings!$G$8,IF(Fixture!I2305&lt;Fixture!G2305,Settings!$G$9,"-"))))</f>
        <v>-</v>
      </c>
    </row>
    <row r="2302" spans="3:9" x14ac:dyDescent="0.25">
      <c r="C2302" s="12" t="str">
        <f t="shared" si="72"/>
        <v>-</v>
      </c>
      <c r="D2302" s="9" t="str">
        <f t="shared" si="73"/>
        <v>-</v>
      </c>
      <c r="E2302" s="9" t="str">
        <f>IF(C2302="-","-",IF(D2302=maxgameno+2,"blank row 2",IF(D2302=maxgameno+1,"blank row 1",INDEX(FixtureCode!$B$4:$AH$128,MATCH($C2302,FixtureCode!$B$4:$B$128,0),MATCH("G"&amp;D2302&amp;"-T1",FixtureCode!$B$4:$AH$4,0)))))</f>
        <v>-</v>
      </c>
      <c r="F2302" s="13" t="str">
        <f>IF(C2302="-","-",IF(D2302=maxgameno+2,"blank row 2",IF(D2302=maxgameno+1,"blank row 1",INDEX(FixtureCode!$B$4:$AH$128,MATCH($C2302,FixtureCode!$B$4:$B$128,0),MATCH("G"&amp;D2302&amp;"-T2",FixtureCode!$B$4:$AH$4,0)))))</f>
        <v>-</v>
      </c>
      <c r="G2302" s="12" t="str">
        <f>IF(C2302="-","-",IF(AND(ISNUMBER(Fixture!G2306),ISNUMBER(Fixture!I2306),Fixture!F2306&lt;&gt;"BYE",Fixture!J2306&lt;&gt;"BYE"),"Yes","-"))</f>
        <v>-</v>
      </c>
      <c r="H2302" s="9" t="str">
        <f>IF(G2302="-","-",IF(Fixture!G2306&gt;Fixture!I2306,Settings!$G$7,IF(Fixture!G2306=Fixture!I2306,Settings!$G$8,IF(Fixture!G2306&lt;Fixture!I2306,Settings!$G$9,"-"))))</f>
        <v>-</v>
      </c>
      <c r="I2302" s="13" t="str">
        <f>IF(G2302="-","-",IF(Fixture!I2306&gt;Fixture!G2306,Settings!$G$7,IF(Fixture!I2306=Fixture!G2306,Settings!$G$8,IF(Fixture!I2306&lt;Fixture!G2306,Settings!$G$9,"-"))))</f>
        <v>-</v>
      </c>
    </row>
    <row r="2303" spans="3:9" x14ac:dyDescent="0.25">
      <c r="C2303" s="12" t="str">
        <f t="shared" si="72"/>
        <v>-</v>
      </c>
      <c r="D2303" s="9" t="str">
        <f t="shared" si="73"/>
        <v>-</v>
      </c>
      <c r="E2303" s="9" t="str">
        <f>IF(C2303="-","-",IF(D2303=maxgameno+2,"blank row 2",IF(D2303=maxgameno+1,"blank row 1",INDEX(FixtureCode!$B$4:$AH$128,MATCH($C2303,FixtureCode!$B$4:$B$128,0),MATCH("G"&amp;D2303&amp;"-T1",FixtureCode!$B$4:$AH$4,0)))))</f>
        <v>-</v>
      </c>
      <c r="F2303" s="13" t="str">
        <f>IF(C2303="-","-",IF(D2303=maxgameno+2,"blank row 2",IF(D2303=maxgameno+1,"blank row 1",INDEX(FixtureCode!$B$4:$AH$128,MATCH($C2303,FixtureCode!$B$4:$B$128,0),MATCH("G"&amp;D2303&amp;"-T2",FixtureCode!$B$4:$AH$4,0)))))</f>
        <v>-</v>
      </c>
      <c r="G2303" s="12" t="str">
        <f>IF(C2303="-","-",IF(AND(ISNUMBER(Fixture!G2307),ISNUMBER(Fixture!I2307),Fixture!F2307&lt;&gt;"BYE",Fixture!J2307&lt;&gt;"BYE"),"Yes","-"))</f>
        <v>-</v>
      </c>
      <c r="H2303" s="9" t="str">
        <f>IF(G2303="-","-",IF(Fixture!G2307&gt;Fixture!I2307,Settings!$G$7,IF(Fixture!G2307=Fixture!I2307,Settings!$G$8,IF(Fixture!G2307&lt;Fixture!I2307,Settings!$G$9,"-"))))</f>
        <v>-</v>
      </c>
      <c r="I2303" s="13" t="str">
        <f>IF(G2303="-","-",IF(Fixture!I2307&gt;Fixture!G2307,Settings!$G$7,IF(Fixture!I2307=Fixture!G2307,Settings!$G$8,IF(Fixture!I2307&lt;Fixture!G2307,Settings!$G$9,"-"))))</f>
        <v>-</v>
      </c>
    </row>
    <row r="2304" spans="3:9" x14ac:dyDescent="0.25">
      <c r="C2304" s="12" t="str">
        <f t="shared" si="72"/>
        <v>-</v>
      </c>
      <c r="D2304" s="9" t="str">
        <f t="shared" si="73"/>
        <v>-</v>
      </c>
      <c r="E2304" s="9" t="str">
        <f>IF(C2304="-","-",IF(D2304=maxgameno+2,"blank row 2",IF(D2304=maxgameno+1,"blank row 1",INDEX(FixtureCode!$B$4:$AH$128,MATCH($C2304,FixtureCode!$B$4:$B$128,0),MATCH("G"&amp;D2304&amp;"-T1",FixtureCode!$B$4:$AH$4,0)))))</f>
        <v>-</v>
      </c>
      <c r="F2304" s="13" t="str">
        <f>IF(C2304="-","-",IF(D2304=maxgameno+2,"blank row 2",IF(D2304=maxgameno+1,"blank row 1",INDEX(FixtureCode!$B$4:$AH$128,MATCH($C2304,FixtureCode!$B$4:$B$128,0),MATCH("G"&amp;D2304&amp;"-T2",FixtureCode!$B$4:$AH$4,0)))))</f>
        <v>-</v>
      </c>
      <c r="G2304" s="12" t="str">
        <f>IF(C2304="-","-",IF(AND(ISNUMBER(Fixture!G2308),ISNUMBER(Fixture!I2308),Fixture!F2308&lt;&gt;"BYE",Fixture!J2308&lt;&gt;"BYE"),"Yes","-"))</f>
        <v>-</v>
      </c>
      <c r="H2304" s="9" t="str">
        <f>IF(G2304="-","-",IF(Fixture!G2308&gt;Fixture!I2308,Settings!$G$7,IF(Fixture!G2308=Fixture!I2308,Settings!$G$8,IF(Fixture!G2308&lt;Fixture!I2308,Settings!$G$9,"-"))))</f>
        <v>-</v>
      </c>
      <c r="I2304" s="13" t="str">
        <f>IF(G2304="-","-",IF(Fixture!I2308&gt;Fixture!G2308,Settings!$G$7,IF(Fixture!I2308=Fixture!G2308,Settings!$G$8,IF(Fixture!I2308&lt;Fixture!G2308,Settings!$G$9,"-"))))</f>
        <v>-</v>
      </c>
    </row>
    <row r="2305" spans="3:9" x14ac:dyDescent="0.25">
      <c r="C2305" s="12" t="str">
        <f t="shared" si="72"/>
        <v>-</v>
      </c>
      <c r="D2305" s="9" t="str">
        <f t="shared" si="73"/>
        <v>-</v>
      </c>
      <c r="E2305" s="9" t="str">
        <f>IF(C2305="-","-",IF(D2305=maxgameno+2,"blank row 2",IF(D2305=maxgameno+1,"blank row 1",INDEX(FixtureCode!$B$4:$AH$128,MATCH($C2305,FixtureCode!$B$4:$B$128,0),MATCH("G"&amp;D2305&amp;"-T1",FixtureCode!$B$4:$AH$4,0)))))</f>
        <v>-</v>
      </c>
      <c r="F2305" s="13" t="str">
        <f>IF(C2305="-","-",IF(D2305=maxgameno+2,"blank row 2",IF(D2305=maxgameno+1,"blank row 1",INDEX(FixtureCode!$B$4:$AH$128,MATCH($C2305,FixtureCode!$B$4:$B$128,0),MATCH("G"&amp;D2305&amp;"-T2",FixtureCode!$B$4:$AH$4,0)))))</f>
        <v>-</v>
      </c>
      <c r="G2305" s="12" t="str">
        <f>IF(C2305="-","-",IF(AND(ISNUMBER(Fixture!G2309),ISNUMBER(Fixture!I2309),Fixture!F2309&lt;&gt;"BYE",Fixture!J2309&lt;&gt;"BYE"),"Yes","-"))</f>
        <v>-</v>
      </c>
      <c r="H2305" s="9" t="str">
        <f>IF(G2305="-","-",IF(Fixture!G2309&gt;Fixture!I2309,Settings!$G$7,IF(Fixture!G2309=Fixture!I2309,Settings!$G$8,IF(Fixture!G2309&lt;Fixture!I2309,Settings!$G$9,"-"))))</f>
        <v>-</v>
      </c>
      <c r="I2305" s="13" t="str">
        <f>IF(G2305="-","-",IF(Fixture!I2309&gt;Fixture!G2309,Settings!$G$7,IF(Fixture!I2309=Fixture!G2309,Settings!$G$8,IF(Fixture!I2309&lt;Fixture!G2309,Settings!$G$9,"-"))))</f>
        <v>-</v>
      </c>
    </row>
    <row r="2306" spans="3:9" x14ac:dyDescent="0.25">
      <c r="C2306" s="12" t="str">
        <f t="shared" si="72"/>
        <v>-</v>
      </c>
      <c r="D2306" s="9" t="str">
        <f t="shared" si="73"/>
        <v>-</v>
      </c>
      <c r="E2306" s="9" t="str">
        <f>IF(C2306="-","-",IF(D2306=maxgameno+2,"blank row 2",IF(D2306=maxgameno+1,"blank row 1",INDEX(FixtureCode!$B$4:$AH$128,MATCH($C2306,FixtureCode!$B$4:$B$128,0),MATCH("G"&amp;D2306&amp;"-T1",FixtureCode!$B$4:$AH$4,0)))))</f>
        <v>-</v>
      </c>
      <c r="F2306" s="13" t="str">
        <f>IF(C2306="-","-",IF(D2306=maxgameno+2,"blank row 2",IF(D2306=maxgameno+1,"blank row 1",INDEX(FixtureCode!$B$4:$AH$128,MATCH($C2306,FixtureCode!$B$4:$B$128,0),MATCH("G"&amp;D2306&amp;"-T2",FixtureCode!$B$4:$AH$4,0)))))</f>
        <v>-</v>
      </c>
      <c r="G2306" s="12" t="str">
        <f>IF(C2306="-","-",IF(AND(ISNUMBER(Fixture!G2310),ISNUMBER(Fixture!I2310),Fixture!F2310&lt;&gt;"BYE",Fixture!J2310&lt;&gt;"BYE"),"Yes","-"))</f>
        <v>-</v>
      </c>
      <c r="H2306" s="9" t="str">
        <f>IF(G2306="-","-",IF(Fixture!G2310&gt;Fixture!I2310,Settings!$G$7,IF(Fixture!G2310=Fixture!I2310,Settings!$G$8,IF(Fixture!G2310&lt;Fixture!I2310,Settings!$G$9,"-"))))</f>
        <v>-</v>
      </c>
      <c r="I2306" s="13" t="str">
        <f>IF(G2306="-","-",IF(Fixture!I2310&gt;Fixture!G2310,Settings!$G$7,IF(Fixture!I2310=Fixture!G2310,Settings!$G$8,IF(Fixture!I2310&lt;Fixture!G2310,Settings!$G$9,"-"))))</f>
        <v>-</v>
      </c>
    </row>
    <row r="2307" spans="3:9" x14ac:dyDescent="0.25">
      <c r="C2307" s="12" t="str">
        <f t="shared" si="72"/>
        <v>-</v>
      </c>
      <c r="D2307" s="9" t="str">
        <f t="shared" si="73"/>
        <v>-</v>
      </c>
      <c r="E2307" s="9" t="str">
        <f>IF(C2307="-","-",IF(D2307=maxgameno+2,"blank row 2",IF(D2307=maxgameno+1,"blank row 1",INDEX(FixtureCode!$B$4:$AH$128,MATCH($C2307,FixtureCode!$B$4:$B$128,0),MATCH("G"&amp;D2307&amp;"-T1",FixtureCode!$B$4:$AH$4,0)))))</f>
        <v>-</v>
      </c>
      <c r="F2307" s="13" t="str">
        <f>IF(C2307="-","-",IF(D2307=maxgameno+2,"blank row 2",IF(D2307=maxgameno+1,"blank row 1",INDEX(FixtureCode!$B$4:$AH$128,MATCH($C2307,FixtureCode!$B$4:$B$128,0),MATCH("G"&amp;D2307&amp;"-T2",FixtureCode!$B$4:$AH$4,0)))))</f>
        <v>-</v>
      </c>
      <c r="G2307" s="12" t="str">
        <f>IF(C2307="-","-",IF(AND(ISNUMBER(Fixture!G2311),ISNUMBER(Fixture!I2311),Fixture!F2311&lt;&gt;"BYE",Fixture!J2311&lt;&gt;"BYE"),"Yes","-"))</f>
        <v>-</v>
      </c>
      <c r="H2307" s="9" t="str">
        <f>IF(G2307="-","-",IF(Fixture!G2311&gt;Fixture!I2311,Settings!$G$7,IF(Fixture!G2311=Fixture!I2311,Settings!$G$8,IF(Fixture!G2311&lt;Fixture!I2311,Settings!$G$9,"-"))))</f>
        <v>-</v>
      </c>
      <c r="I2307" s="13" t="str">
        <f>IF(G2307="-","-",IF(Fixture!I2311&gt;Fixture!G2311,Settings!$G$7,IF(Fixture!I2311=Fixture!G2311,Settings!$G$8,IF(Fixture!I2311&lt;Fixture!G2311,Settings!$G$9,"-"))))</f>
        <v>-</v>
      </c>
    </row>
    <row r="2308" spans="3:9" x14ac:dyDescent="0.25">
      <c r="C2308" s="12" t="str">
        <f t="shared" si="72"/>
        <v>-</v>
      </c>
      <c r="D2308" s="9" t="str">
        <f t="shared" si="73"/>
        <v>-</v>
      </c>
      <c r="E2308" s="9" t="str">
        <f>IF(C2308="-","-",IF(D2308=maxgameno+2,"blank row 2",IF(D2308=maxgameno+1,"blank row 1",INDEX(FixtureCode!$B$4:$AH$128,MATCH($C2308,FixtureCode!$B$4:$B$128,0),MATCH("G"&amp;D2308&amp;"-T1",FixtureCode!$B$4:$AH$4,0)))))</f>
        <v>-</v>
      </c>
      <c r="F2308" s="13" t="str">
        <f>IF(C2308="-","-",IF(D2308=maxgameno+2,"blank row 2",IF(D2308=maxgameno+1,"blank row 1",INDEX(FixtureCode!$B$4:$AH$128,MATCH($C2308,FixtureCode!$B$4:$B$128,0),MATCH("G"&amp;D2308&amp;"-T2",FixtureCode!$B$4:$AH$4,0)))))</f>
        <v>-</v>
      </c>
      <c r="G2308" s="12" t="str">
        <f>IF(C2308="-","-",IF(AND(ISNUMBER(Fixture!G2312),ISNUMBER(Fixture!I2312),Fixture!F2312&lt;&gt;"BYE",Fixture!J2312&lt;&gt;"BYE"),"Yes","-"))</f>
        <v>-</v>
      </c>
      <c r="H2308" s="9" t="str">
        <f>IF(G2308="-","-",IF(Fixture!G2312&gt;Fixture!I2312,Settings!$G$7,IF(Fixture!G2312=Fixture!I2312,Settings!$G$8,IF(Fixture!G2312&lt;Fixture!I2312,Settings!$G$9,"-"))))</f>
        <v>-</v>
      </c>
      <c r="I2308" s="13" t="str">
        <f>IF(G2308="-","-",IF(Fixture!I2312&gt;Fixture!G2312,Settings!$G$7,IF(Fixture!I2312=Fixture!G2312,Settings!$G$8,IF(Fixture!I2312&lt;Fixture!G2312,Settings!$G$9,"-"))))</f>
        <v>-</v>
      </c>
    </row>
    <row r="2309" spans="3:9" x14ac:dyDescent="0.25">
      <c r="C2309" s="12" t="str">
        <f t="shared" si="72"/>
        <v>-</v>
      </c>
      <c r="D2309" s="9" t="str">
        <f t="shared" si="73"/>
        <v>-</v>
      </c>
      <c r="E2309" s="9" t="str">
        <f>IF(C2309="-","-",IF(D2309=maxgameno+2,"blank row 2",IF(D2309=maxgameno+1,"blank row 1",INDEX(FixtureCode!$B$4:$AH$128,MATCH($C2309,FixtureCode!$B$4:$B$128,0),MATCH("G"&amp;D2309&amp;"-T1",FixtureCode!$B$4:$AH$4,0)))))</f>
        <v>-</v>
      </c>
      <c r="F2309" s="13" t="str">
        <f>IF(C2309="-","-",IF(D2309=maxgameno+2,"blank row 2",IF(D2309=maxgameno+1,"blank row 1",INDEX(FixtureCode!$B$4:$AH$128,MATCH($C2309,FixtureCode!$B$4:$B$128,0),MATCH("G"&amp;D2309&amp;"-T2",FixtureCode!$B$4:$AH$4,0)))))</f>
        <v>-</v>
      </c>
      <c r="G2309" s="12" t="str">
        <f>IF(C2309="-","-",IF(AND(ISNUMBER(Fixture!G2313),ISNUMBER(Fixture!I2313),Fixture!F2313&lt;&gt;"BYE",Fixture!J2313&lt;&gt;"BYE"),"Yes","-"))</f>
        <v>-</v>
      </c>
      <c r="H2309" s="9" t="str">
        <f>IF(G2309="-","-",IF(Fixture!G2313&gt;Fixture!I2313,Settings!$G$7,IF(Fixture!G2313=Fixture!I2313,Settings!$G$8,IF(Fixture!G2313&lt;Fixture!I2313,Settings!$G$9,"-"))))</f>
        <v>-</v>
      </c>
      <c r="I2309" s="13" t="str">
        <f>IF(G2309="-","-",IF(Fixture!I2313&gt;Fixture!G2313,Settings!$G$7,IF(Fixture!I2313=Fixture!G2313,Settings!$G$8,IF(Fixture!I2313&lt;Fixture!G2313,Settings!$G$9,"-"))))</f>
        <v>-</v>
      </c>
    </row>
    <row r="2310" spans="3:9" x14ac:dyDescent="0.25">
      <c r="C2310" s="12" t="str">
        <f t="shared" ref="C2310:C2373" si="74">IF(C2309="-","-",IF(D2309+1&lt;=maxgameno+2,C2309,IF(C2309+1&lt;=maxroundno,C2309+1,"-")))</f>
        <v>-</v>
      </c>
      <c r="D2310" s="9" t="str">
        <f t="shared" ref="D2310:D2373" si="75">IF(C2310="-","-",IF(D2309+1&lt;=maxgameno+2,D2309+1,1))</f>
        <v>-</v>
      </c>
      <c r="E2310" s="9" t="str">
        <f>IF(C2310="-","-",IF(D2310=maxgameno+2,"blank row 2",IF(D2310=maxgameno+1,"blank row 1",INDEX(FixtureCode!$B$4:$AH$128,MATCH($C2310,FixtureCode!$B$4:$B$128,0),MATCH("G"&amp;D2310&amp;"-T1",FixtureCode!$B$4:$AH$4,0)))))</f>
        <v>-</v>
      </c>
      <c r="F2310" s="13" t="str">
        <f>IF(C2310="-","-",IF(D2310=maxgameno+2,"blank row 2",IF(D2310=maxgameno+1,"blank row 1",INDEX(FixtureCode!$B$4:$AH$128,MATCH($C2310,FixtureCode!$B$4:$B$128,0),MATCH("G"&amp;D2310&amp;"-T2",FixtureCode!$B$4:$AH$4,0)))))</f>
        <v>-</v>
      </c>
      <c r="G2310" s="12" t="str">
        <f>IF(C2310="-","-",IF(AND(ISNUMBER(Fixture!G2314),ISNUMBER(Fixture!I2314),Fixture!F2314&lt;&gt;"BYE",Fixture!J2314&lt;&gt;"BYE"),"Yes","-"))</f>
        <v>-</v>
      </c>
      <c r="H2310" s="9" t="str">
        <f>IF(G2310="-","-",IF(Fixture!G2314&gt;Fixture!I2314,Settings!$G$7,IF(Fixture!G2314=Fixture!I2314,Settings!$G$8,IF(Fixture!G2314&lt;Fixture!I2314,Settings!$G$9,"-"))))</f>
        <v>-</v>
      </c>
      <c r="I2310" s="13" t="str">
        <f>IF(G2310="-","-",IF(Fixture!I2314&gt;Fixture!G2314,Settings!$G$7,IF(Fixture!I2314=Fixture!G2314,Settings!$G$8,IF(Fixture!I2314&lt;Fixture!G2314,Settings!$G$9,"-"))))</f>
        <v>-</v>
      </c>
    </row>
    <row r="2311" spans="3:9" x14ac:dyDescent="0.25">
      <c r="C2311" s="12" t="str">
        <f t="shared" si="74"/>
        <v>-</v>
      </c>
      <c r="D2311" s="9" t="str">
        <f t="shared" si="75"/>
        <v>-</v>
      </c>
      <c r="E2311" s="9" t="str">
        <f>IF(C2311="-","-",IF(D2311=maxgameno+2,"blank row 2",IF(D2311=maxgameno+1,"blank row 1",INDEX(FixtureCode!$B$4:$AH$128,MATCH($C2311,FixtureCode!$B$4:$B$128,0),MATCH("G"&amp;D2311&amp;"-T1",FixtureCode!$B$4:$AH$4,0)))))</f>
        <v>-</v>
      </c>
      <c r="F2311" s="13" t="str">
        <f>IF(C2311="-","-",IF(D2311=maxgameno+2,"blank row 2",IF(D2311=maxgameno+1,"blank row 1",INDEX(FixtureCode!$B$4:$AH$128,MATCH($C2311,FixtureCode!$B$4:$B$128,0),MATCH("G"&amp;D2311&amp;"-T2",FixtureCode!$B$4:$AH$4,0)))))</f>
        <v>-</v>
      </c>
      <c r="G2311" s="12" t="str">
        <f>IF(C2311="-","-",IF(AND(ISNUMBER(Fixture!G2315),ISNUMBER(Fixture!I2315),Fixture!F2315&lt;&gt;"BYE",Fixture!J2315&lt;&gt;"BYE"),"Yes","-"))</f>
        <v>-</v>
      </c>
      <c r="H2311" s="9" t="str">
        <f>IF(G2311="-","-",IF(Fixture!G2315&gt;Fixture!I2315,Settings!$G$7,IF(Fixture!G2315=Fixture!I2315,Settings!$G$8,IF(Fixture!G2315&lt;Fixture!I2315,Settings!$G$9,"-"))))</f>
        <v>-</v>
      </c>
      <c r="I2311" s="13" t="str">
        <f>IF(G2311="-","-",IF(Fixture!I2315&gt;Fixture!G2315,Settings!$G$7,IF(Fixture!I2315=Fixture!G2315,Settings!$G$8,IF(Fixture!I2315&lt;Fixture!G2315,Settings!$G$9,"-"))))</f>
        <v>-</v>
      </c>
    </row>
    <row r="2312" spans="3:9" x14ac:dyDescent="0.25">
      <c r="C2312" s="12" t="str">
        <f t="shared" si="74"/>
        <v>-</v>
      </c>
      <c r="D2312" s="9" t="str">
        <f t="shared" si="75"/>
        <v>-</v>
      </c>
      <c r="E2312" s="9" t="str">
        <f>IF(C2312="-","-",IF(D2312=maxgameno+2,"blank row 2",IF(D2312=maxgameno+1,"blank row 1",INDEX(FixtureCode!$B$4:$AH$128,MATCH($C2312,FixtureCode!$B$4:$B$128,0),MATCH("G"&amp;D2312&amp;"-T1",FixtureCode!$B$4:$AH$4,0)))))</f>
        <v>-</v>
      </c>
      <c r="F2312" s="13" t="str">
        <f>IF(C2312="-","-",IF(D2312=maxgameno+2,"blank row 2",IF(D2312=maxgameno+1,"blank row 1",INDEX(FixtureCode!$B$4:$AH$128,MATCH($C2312,FixtureCode!$B$4:$B$128,0),MATCH("G"&amp;D2312&amp;"-T2",FixtureCode!$B$4:$AH$4,0)))))</f>
        <v>-</v>
      </c>
      <c r="G2312" s="12" t="str">
        <f>IF(C2312="-","-",IF(AND(ISNUMBER(Fixture!G2316),ISNUMBER(Fixture!I2316),Fixture!F2316&lt;&gt;"BYE",Fixture!J2316&lt;&gt;"BYE"),"Yes","-"))</f>
        <v>-</v>
      </c>
      <c r="H2312" s="9" t="str">
        <f>IF(G2312="-","-",IF(Fixture!G2316&gt;Fixture!I2316,Settings!$G$7,IF(Fixture!G2316=Fixture!I2316,Settings!$G$8,IF(Fixture!G2316&lt;Fixture!I2316,Settings!$G$9,"-"))))</f>
        <v>-</v>
      </c>
      <c r="I2312" s="13" t="str">
        <f>IF(G2312="-","-",IF(Fixture!I2316&gt;Fixture!G2316,Settings!$G$7,IF(Fixture!I2316=Fixture!G2316,Settings!$G$8,IF(Fixture!I2316&lt;Fixture!G2316,Settings!$G$9,"-"))))</f>
        <v>-</v>
      </c>
    </row>
    <row r="2313" spans="3:9" x14ac:dyDescent="0.25">
      <c r="C2313" s="12" t="str">
        <f t="shared" si="74"/>
        <v>-</v>
      </c>
      <c r="D2313" s="9" t="str">
        <f t="shared" si="75"/>
        <v>-</v>
      </c>
      <c r="E2313" s="9" t="str">
        <f>IF(C2313="-","-",IF(D2313=maxgameno+2,"blank row 2",IF(D2313=maxgameno+1,"blank row 1",INDEX(FixtureCode!$B$4:$AH$128,MATCH($C2313,FixtureCode!$B$4:$B$128,0),MATCH("G"&amp;D2313&amp;"-T1",FixtureCode!$B$4:$AH$4,0)))))</f>
        <v>-</v>
      </c>
      <c r="F2313" s="13" t="str">
        <f>IF(C2313="-","-",IF(D2313=maxgameno+2,"blank row 2",IF(D2313=maxgameno+1,"blank row 1",INDEX(FixtureCode!$B$4:$AH$128,MATCH($C2313,FixtureCode!$B$4:$B$128,0),MATCH("G"&amp;D2313&amp;"-T2",FixtureCode!$B$4:$AH$4,0)))))</f>
        <v>-</v>
      </c>
      <c r="G2313" s="12" t="str">
        <f>IF(C2313="-","-",IF(AND(ISNUMBER(Fixture!G2317),ISNUMBER(Fixture!I2317),Fixture!F2317&lt;&gt;"BYE",Fixture!J2317&lt;&gt;"BYE"),"Yes","-"))</f>
        <v>-</v>
      </c>
      <c r="H2313" s="9" t="str">
        <f>IF(G2313="-","-",IF(Fixture!G2317&gt;Fixture!I2317,Settings!$G$7,IF(Fixture!G2317=Fixture!I2317,Settings!$G$8,IF(Fixture!G2317&lt;Fixture!I2317,Settings!$G$9,"-"))))</f>
        <v>-</v>
      </c>
      <c r="I2313" s="13" t="str">
        <f>IF(G2313="-","-",IF(Fixture!I2317&gt;Fixture!G2317,Settings!$G$7,IF(Fixture!I2317=Fixture!G2317,Settings!$G$8,IF(Fixture!I2317&lt;Fixture!G2317,Settings!$G$9,"-"))))</f>
        <v>-</v>
      </c>
    </row>
    <row r="2314" spans="3:9" x14ac:dyDescent="0.25">
      <c r="C2314" s="12" t="str">
        <f t="shared" si="74"/>
        <v>-</v>
      </c>
      <c r="D2314" s="9" t="str">
        <f t="shared" si="75"/>
        <v>-</v>
      </c>
      <c r="E2314" s="9" t="str">
        <f>IF(C2314="-","-",IF(D2314=maxgameno+2,"blank row 2",IF(D2314=maxgameno+1,"blank row 1",INDEX(FixtureCode!$B$4:$AH$128,MATCH($C2314,FixtureCode!$B$4:$B$128,0),MATCH("G"&amp;D2314&amp;"-T1",FixtureCode!$B$4:$AH$4,0)))))</f>
        <v>-</v>
      </c>
      <c r="F2314" s="13" t="str">
        <f>IF(C2314="-","-",IF(D2314=maxgameno+2,"blank row 2",IF(D2314=maxgameno+1,"blank row 1",INDEX(FixtureCode!$B$4:$AH$128,MATCH($C2314,FixtureCode!$B$4:$B$128,0),MATCH("G"&amp;D2314&amp;"-T2",FixtureCode!$B$4:$AH$4,0)))))</f>
        <v>-</v>
      </c>
      <c r="G2314" s="12" t="str">
        <f>IF(C2314="-","-",IF(AND(ISNUMBER(Fixture!G2318),ISNUMBER(Fixture!I2318),Fixture!F2318&lt;&gt;"BYE",Fixture!J2318&lt;&gt;"BYE"),"Yes","-"))</f>
        <v>-</v>
      </c>
      <c r="H2314" s="9" t="str">
        <f>IF(G2314="-","-",IF(Fixture!G2318&gt;Fixture!I2318,Settings!$G$7,IF(Fixture!G2318=Fixture!I2318,Settings!$G$8,IF(Fixture!G2318&lt;Fixture!I2318,Settings!$G$9,"-"))))</f>
        <v>-</v>
      </c>
      <c r="I2314" s="13" t="str">
        <f>IF(G2314="-","-",IF(Fixture!I2318&gt;Fixture!G2318,Settings!$G$7,IF(Fixture!I2318=Fixture!G2318,Settings!$G$8,IF(Fixture!I2318&lt;Fixture!G2318,Settings!$G$9,"-"))))</f>
        <v>-</v>
      </c>
    </row>
    <row r="2315" spans="3:9" x14ac:dyDescent="0.25">
      <c r="C2315" s="12" t="str">
        <f t="shared" si="74"/>
        <v>-</v>
      </c>
      <c r="D2315" s="9" t="str">
        <f t="shared" si="75"/>
        <v>-</v>
      </c>
      <c r="E2315" s="9" t="str">
        <f>IF(C2315="-","-",IF(D2315=maxgameno+2,"blank row 2",IF(D2315=maxgameno+1,"blank row 1",INDEX(FixtureCode!$B$4:$AH$128,MATCH($C2315,FixtureCode!$B$4:$B$128,0),MATCH("G"&amp;D2315&amp;"-T1",FixtureCode!$B$4:$AH$4,0)))))</f>
        <v>-</v>
      </c>
      <c r="F2315" s="13" t="str">
        <f>IF(C2315="-","-",IF(D2315=maxgameno+2,"blank row 2",IF(D2315=maxgameno+1,"blank row 1",INDEX(FixtureCode!$B$4:$AH$128,MATCH($C2315,FixtureCode!$B$4:$B$128,0),MATCH("G"&amp;D2315&amp;"-T2",FixtureCode!$B$4:$AH$4,0)))))</f>
        <v>-</v>
      </c>
      <c r="G2315" s="12" t="str">
        <f>IF(C2315="-","-",IF(AND(ISNUMBER(Fixture!G2319),ISNUMBER(Fixture!I2319),Fixture!F2319&lt;&gt;"BYE",Fixture!J2319&lt;&gt;"BYE"),"Yes","-"))</f>
        <v>-</v>
      </c>
      <c r="H2315" s="9" t="str">
        <f>IF(G2315="-","-",IF(Fixture!G2319&gt;Fixture!I2319,Settings!$G$7,IF(Fixture!G2319=Fixture!I2319,Settings!$G$8,IF(Fixture!G2319&lt;Fixture!I2319,Settings!$G$9,"-"))))</f>
        <v>-</v>
      </c>
      <c r="I2315" s="13" t="str">
        <f>IF(G2315="-","-",IF(Fixture!I2319&gt;Fixture!G2319,Settings!$G$7,IF(Fixture!I2319=Fixture!G2319,Settings!$G$8,IF(Fixture!I2319&lt;Fixture!G2319,Settings!$G$9,"-"))))</f>
        <v>-</v>
      </c>
    </row>
    <row r="2316" spans="3:9" x14ac:dyDescent="0.25">
      <c r="C2316" s="12" t="str">
        <f t="shared" si="74"/>
        <v>-</v>
      </c>
      <c r="D2316" s="9" t="str">
        <f t="shared" si="75"/>
        <v>-</v>
      </c>
      <c r="E2316" s="9" t="str">
        <f>IF(C2316="-","-",IF(D2316=maxgameno+2,"blank row 2",IF(D2316=maxgameno+1,"blank row 1",INDEX(FixtureCode!$B$4:$AH$128,MATCH($C2316,FixtureCode!$B$4:$B$128,0),MATCH("G"&amp;D2316&amp;"-T1",FixtureCode!$B$4:$AH$4,0)))))</f>
        <v>-</v>
      </c>
      <c r="F2316" s="13" t="str">
        <f>IF(C2316="-","-",IF(D2316=maxgameno+2,"blank row 2",IF(D2316=maxgameno+1,"blank row 1",INDEX(FixtureCode!$B$4:$AH$128,MATCH($C2316,FixtureCode!$B$4:$B$128,0),MATCH("G"&amp;D2316&amp;"-T2",FixtureCode!$B$4:$AH$4,0)))))</f>
        <v>-</v>
      </c>
      <c r="G2316" s="12" t="str">
        <f>IF(C2316="-","-",IF(AND(ISNUMBER(Fixture!G2320),ISNUMBER(Fixture!I2320),Fixture!F2320&lt;&gt;"BYE",Fixture!J2320&lt;&gt;"BYE"),"Yes","-"))</f>
        <v>-</v>
      </c>
      <c r="H2316" s="9" t="str">
        <f>IF(G2316="-","-",IF(Fixture!G2320&gt;Fixture!I2320,Settings!$G$7,IF(Fixture!G2320=Fixture!I2320,Settings!$G$8,IF(Fixture!G2320&lt;Fixture!I2320,Settings!$G$9,"-"))))</f>
        <v>-</v>
      </c>
      <c r="I2316" s="13" t="str">
        <f>IF(G2316="-","-",IF(Fixture!I2320&gt;Fixture!G2320,Settings!$G$7,IF(Fixture!I2320=Fixture!G2320,Settings!$G$8,IF(Fixture!I2320&lt;Fixture!G2320,Settings!$G$9,"-"))))</f>
        <v>-</v>
      </c>
    </row>
    <row r="2317" spans="3:9" x14ac:dyDescent="0.25">
      <c r="C2317" s="12" t="str">
        <f t="shared" si="74"/>
        <v>-</v>
      </c>
      <c r="D2317" s="9" t="str">
        <f t="shared" si="75"/>
        <v>-</v>
      </c>
      <c r="E2317" s="9" t="str">
        <f>IF(C2317="-","-",IF(D2317=maxgameno+2,"blank row 2",IF(D2317=maxgameno+1,"blank row 1",INDEX(FixtureCode!$B$4:$AH$128,MATCH($C2317,FixtureCode!$B$4:$B$128,0),MATCH("G"&amp;D2317&amp;"-T1",FixtureCode!$B$4:$AH$4,0)))))</f>
        <v>-</v>
      </c>
      <c r="F2317" s="13" t="str">
        <f>IF(C2317="-","-",IF(D2317=maxgameno+2,"blank row 2",IF(D2317=maxgameno+1,"blank row 1",INDEX(FixtureCode!$B$4:$AH$128,MATCH($C2317,FixtureCode!$B$4:$B$128,0),MATCH("G"&amp;D2317&amp;"-T2",FixtureCode!$B$4:$AH$4,0)))))</f>
        <v>-</v>
      </c>
      <c r="G2317" s="12" t="str">
        <f>IF(C2317="-","-",IF(AND(ISNUMBER(Fixture!G2321),ISNUMBER(Fixture!I2321),Fixture!F2321&lt;&gt;"BYE",Fixture!J2321&lt;&gt;"BYE"),"Yes","-"))</f>
        <v>-</v>
      </c>
      <c r="H2317" s="9" t="str">
        <f>IF(G2317="-","-",IF(Fixture!G2321&gt;Fixture!I2321,Settings!$G$7,IF(Fixture!G2321=Fixture!I2321,Settings!$G$8,IF(Fixture!G2321&lt;Fixture!I2321,Settings!$G$9,"-"))))</f>
        <v>-</v>
      </c>
      <c r="I2317" s="13" t="str">
        <f>IF(G2317="-","-",IF(Fixture!I2321&gt;Fixture!G2321,Settings!$G$7,IF(Fixture!I2321=Fixture!G2321,Settings!$G$8,IF(Fixture!I2321&lt;Fixture!G2321,Settings!$G$9,"-"))))</f>
        <v>-</v>
      </c>
    </row>
    <row r="2318" spans="3:9" x14ac:dyDescent="0.25">
      <c r="C2318" s="12" t="str">
        <f t="shared" si="74"/>
        <v>-</v>
      </c>
      <c r="D2318" s="9" t="str">
        <f t="shared" si="75"/>
        <v>-</v>
      </c>
      <c r="E2318" s="9" t="str">
        <f>IF(C2318="-","-",IF(D2318=maxgameno+2,"blank row 2",IF(D2318=maxgameno+1,"blank row 1",INDEX(FixtureCode!$B$4:$AH$128,MATCH($C2318,FixtureCode!$B$4:$B$128,0),MATCH("G"&amp;D2318&amp;"-T1",FixtureCode!$B$4:$AH$4,0)))))</f>
        <v>-</v>
      </c>
      <c r="F2318" s="13" t="str">
        <f>IF(C2318="-","-",IF(D2318=maxgameno+2,"blank row 2",IF(D2318=maxgameno+1,"blank row 1",INDEX(FixtureCode!$B$4:$AH$128,MATCH($C2318,FixtureCode!$B$4:$B$128,0),MATCH("G"&amp;D2318&amp;"-T2",FixtureCode!$B$4:$AH$4,0)))))</f>
        <v>-</v>
      </c>
      <c r="G2318" s="12" t="str">
        <f>IF(C2318="-","-",IF(AND(ISNUMBER(Fixture!G2322),ISNUMBER(Fixture!I2322),Fixture!F2322&lt;&gt;"BYE",Fixture!J2322&lt;&gt;"BYE"),"Yes","-"))</f>
        <v>-</v>
      </c>
      <c r="H2318" s="9" t="str">
        <f>IF(G2318="-","-",IF(Fixture!G2322&gt;Fixture!I2322,Settings!$G$7,IF(Fixture!G2322=Fixture!I2322,Settings!$G$8,IF(Fixture!G2322&lt;Fixture!I2322,Settings!$G$9,"-"))))</f>
        <v>-</v>
      </c>
      <c r="I2318" s="13" t="str">
        <f>IF(G2318="-","-",IF(Fixture!I2322&gt;Fixture!G2322,Settings!$G$7,IF(Fixture!I2322=Fixture!G2322,Settings!$G$8,IF(Fixture!I2322&lt;Fixture!G2322,Settings!$G$9,"-"))))</f>
        <v>-</v>
      </c>
    </row>
    <row r="2319" spans="3:9" x14ac:dyDescent="0.25">
      <c r="C2319" s="12" t="str">
        <f t="shared" si="74"/>
        <v>-</v>
      </c>
      <c r="D2319" s="9" t="str">
        <f t="shared" si="75"/>
        <v>-</v>
      </c>
      <c r="E2319" s="9" t="str">
        <f>IF(C2319="-","-",IF(D2319=maxgameno+2,"blank row 2",IF(D2319=maxgameno+1,"blank row 1",INDEX(FixtureCode!$B$4:$AH$128,MATCH($C2319,FixtureCode!$B$4:$B$128,0),MATCH("G"&amp;D2319&amp;"-T1",FixtureCode!$B$4:$AH$4,0)))))</f>
        <v>-</v>
      </c>
      <c r="F2319" s="13" t="str">
        <f>IF(C2319="-","-",IF(D2319=maxgameno+2,"blank row 2",IF(D2319=maxgameno+1,"blank row 1",INDEX(FixtureCode!$B$4:$AH$128,MATCH($C2319,FixtureCode!$B$4:$B$128,0),MATCH("G"&amp;D2319&amp;"-T2",FixtureCode!$B$4:$AH$4,0)))))</f>
        <v>-</v>
      </c>
      <c r="G2319" s="12" t="str">
        <f>IF(C2319="-","-",IF(AND(ISNUMBER(Fixture!G2323),ISNUMBER(Fixture!I2323),Fixture!F2323&lt;&gt;"BYE",Fixture!J2323&lt;&gt;"BYE"),"Yes","-"))</f>
        <v>-</v>
      </c>
      <c r="H2319" s="9" t="str">
        <f>IF(G2319="-","-",IF(Fixture!G2323&gt;Fixture!I2323,Settings!$G$7,IF(Fixture!G2323=Fixture!I2323,Settings!$G$8,IF(Fixture!G2323&lt;Fixture!I2323,Settings!$G$9,"-"))))</f>
        <v>-</v>
      </c>
      <c r="I2319" s="13" t="str">
        <f>IF(G2319="-","-",IF(Fixture!I2323&gt;Fixture!G2323,Settings!$G$7,IF(Fixture!I2323=Fixture!G2323,Settings!$G$8,IF(Fixture!I2323&lt;Fixture!G2323,Settings!$G$9,"-"))))</f>
        <v>-</v>
      </c>
    </row>
    <row r="2320" spans="3:9" x14ac:dyDescent="0.25">
      <c r="C2320" s="12" t="str">
        <f t="shared" si="74"/>
        <v>-</v>
      </c>
      <c r="D2320" s="9" t="str">
        <f t="shared" si="75"/>
        <v>-</v>
      </c>
      <c r="E2320" s="9" t="str">
        <f>IF(C2320="-","-",IF(D2320=maxgameno+2,"blank row 2",IF(D2320=maxgameno+1,"blank row 1",INDEX(FixtureCode!$B$4:$AH$128,MATCH($C2320,FixtureCode!$B$4:$B$128,0),MATCH("G"&amp;D2320&amp;"-T1",FixtureCode!$B$4:$AH$4,0)))))</f>
        <v>-</v>
      </c>
      <c r="F2320" s="13" t="str">
        <f>IF(C2320="-","-",IF(D2320=maxgameno+2,"blank row 2",IF(D2320=maxgameno+1,"blank row 1",INDEX(FixtureCode!$B$4:$AH$128,MATCH($C2320,FixtureCode!$B$4:$B$128,0),MATCH("G"&amp;D2320&amp;"-T2",FixtureCode!$B$4:$AH$4,0)))))</f>
        <v>-</v>
      </c>
      <c r="G2320" s="12" t="str">
        <f>IF(C2320="-","-",IF(AND(ISNUMBER(Fixture!G2324),ISNUMBER(Fixture!I2324),Fixture!F2324&lt;&gt;"BYE",Fixture!J2324&lt;&gt;"BYE"),"Yes","-"))</f>
        <v>-</v>
      </c>
      <c r="H2320" s="9" t="str">
        <f>IF(G2320="-","-",IF(Fixture!G2324&gt;Fixture!I2324,Settings!$G$7,IF(Fixture!G2324=Fixture!I2324,Settings!$G$8,IF(Fixture!G2324&lt;Fixture!I2324,Settings!$G$9,"-"))))</f>
        <v>-</v>
      </c>
      <c r="I2320" s="13" t="str">
        <f>IF(G2320="-","-",IF(Fixture!I2324&gt;Fixture!G2324,Settings!$G$7,IF(Fixture!I2324=Fixture!G2324,Settings!$G$8,IF(Fixture!I2324&lt;Fixture!G2324,Settings!$G$9,"-"))))</f>
        <v>-</v>
      </c>
    </row>
    <row r="2321" spans="3:9" x14ac:dyDescent="0.25">
      <c r="C2321" s="12" t="str">
        <f t="shared" si="74"/>
        <v>-</v>
      </c>
      <c r="D2321" s="9" t="str">
        <f t="shared" si="75"/>
        <v>-</v>
      </c>
      <c r="E2321" s="9" t="str">
        <f>IF(C2321="-","-",IF(D2321=maxgameno+2,"blank row 2",IF(D2321=maxgameno+1,"blank row 1",INDEX(FixtureCode!$B$4:$AH$128,MATCH($C2321,FixtureCode!$B$4:$B$128,0),MATCH("G"&amp;D2321&amp;"-T1",FixtureCode!$B$4:$AH$4,0)))))</f>
        <v>-</v>
      </c>
      <c r="F2321" s="13" t="str">
        <f>IF(C2321="-","-",IF(D2321=maxgameno+2,"blank row 2",IF(D2321=maxgameno+1,"blank row 1",INDEX(FixtureCode!$B$4:$AH$128,MATCH($C2321,FixtureCode!$B$4:$B$128,0),MATCH("G"&amp;D2321&amp;"-T2",FixtureCode!$B$4:$AH$4,0)))))</f>
        <v>-</v>
      </c>
      <c r="G2321" s="12" t="str">
        <f>IF(C2321="-","-",IF(AND(ISNUMBER(Fixture!G2325),ISNUMBER(Fixture!I2325),Fixture!F2325&lt;&gt;"BYE",Fixture!J2325&lt;&gt;"BYE"),"Yes","-"))</f>
        <v>-</v>
      </c>
      <c r="H2321" s="9" t="str">
        <f>IF(G2321="-","-",IF(Fixture!G2325&gt;Fixture!I2325,Settings!$G$7,IF(Fixture!G2325=Fixture!I2325,Settings!$G$8,IF(Fixture!G2325&lt;Fixture!I2325,Settings!$G$9,"-"))))</f>
        <v>-</v>
      </c>
      <c r="I2321" s="13" t="str">
        <f>IF(G2321="-","-",IF(Fixture!I2325&gt;Fixture!G2325,Settings!$G$7,IF(Fixture!I2325=Fixture!G2325,Settings!$G$8,IF(Fixture!I2325&lt;Fixture!G2325,Settings!$G$9,"-"))))</f>
        <v>-</v>
      </c>
    </row>
    <row r="2322" spans="3:9" x14ac:dyDescent="0.25">
      <c r="C2322" s="12" t="str">
        <f t="shared" si="74"/>
        <v>-</v>
      </c>
      <c r="D2322" s="9" t="str">
        <f t="shared" si="75"/>
        <v>-</v>
      </c>
      <c r="E2322" s="9" t="str">
        <f>IF(C2322="-","-",IF(D2322=maxgameno+2,"blank row 2",IF(D2322=maxgameno+1,"blank row 1",INDEX(FixtureCode!$B$4:$AH$128,MATCH($C2322,FixtureCode!$B$4:$B$128,0),MATCH("G"&amp;D2322&amp;"-T1",FixtureCode!$B$4:$AH$4,0)))))</f>
        <v>-</v>
      </c>
      <c r="F2322" s="13" t="str">
        <f>IF(C2322="-","-",IF(D2322=maxgameno+2,"blank row 2",IF(D2322=maxgameno+1,"blank row 1",INDEX(FixtureCode!$B$4:$AH$128,MATCH($C2322,FixtureCode!$B$4:$B$128,0),MATCH("G"&amp;D2322&amp;"-T2",FixtureCode!$B$4:$AH$4,0)))))</f>
        <v>-</v>
      </c>
      <c r="G2322" s="12" t="str">
        <f>IF(C2322="-","-",IF(AND(ISNUMBER(Fixture!G2326),ISNUMBER(Fixture!I2326),Fixture!F2326&lt;&gt;"BYE",Fixture!J2326&lt;&gt;"BYE"),"Yes","-"))</f>
        <v>-</v>
      </c>
      <c r="H2322" s="9" t="str">
        <f>IF(G2322="-","-",IF(Fixture!G2326&gt;Fixture!I2326,Settings!$G$7,IF(Fixture!G2326=Fixture!I2326,Settings!$G$8,IF(Fixture!G2326&lt;Fixture!I2326,Settings!$G$9,"-"))))</f>
        <v>-</v>
      </c>
      <c r="I2322" s="13" t="str">
        <f>IF(G2322="-","-",IF(Fixture!I2326&gt;Fixture!G2326,Settings!$G$7,IF(Fixture!I2326=Fixture!G2326,Settings!$G$8,IF(Fixture!I2326&lt;Fixture!G2326,Settings!$G$9,"-"))))</f>
        <v>-</v>
      </c>
    </row>
    <row r="2323" spans="3:9" x14ac:dyDescent="0.25">
      <c r="C2323" s="12" t="str">
        <f t="shared" si="74"/>
        <v>-</v>
      </c>
      <c r="D2323" s="9" t="str">
        <f t="shared" si="75"/>
        <v>-</v>
      </c>
      <c r="E2323" s="9" t="str">
        <f>IF(C2323="-","-",IF(D2323=maxgameno+2,"blank row 2",IF(D2323=maxgameno+1,"blank row 1",INDEX(FixtureCode!$B$4:$AH$128,MATCH($C2323,FixtureCode!$B$4:$B$128,0),MATCH("G"&amp;D2323&amp;"-T1",FixtureCode!$B$4:$AH$4,0)))))</f>
        <v>-</v>
      </c>
      <c r="F2323" s="13" t="str">
        <f>IF(C2323="-","-",IF(D2323=maxgameno+2,"blank row 2",IF(D2323=maxgameno+1,"blank row 1",INDEX(FixtureCode!$B$4:$AH$128,MATCH($C2323,FixtureCode!$B$4:$B$128,0),MATCH("G"&amp;D2323&amp;"-T2",FixtureCode!$B$4:$AH$4,0)))))</f>
        <v>-</v>
      </c>
      <c r="G2323" s="12" t="str">
        <f>IF(C2323="-","-",IF(AND(ISNUMBER(Fixture!G2327),ISNUMBER(Fixture!I2327),Fixture!F2327&lt;&gt;"BYE",Fixture!J2327&lt;&gt;"BYE"),"Yes","-"))</f>
        <v>-</v>
      </c>
      <c r="H2323" s="9" t="str">
        <f>IF(G2323="-","-",IF(Fixture!G2327&gt;Fixture!I2327,Settings!$G$7,IF(Fixture!G2327=Fixture!I2327,Settings!$G$8,IF(Fixture!G2327&lt;Fixture!I2327,Settings!$G$9,"-"))))</f>
        <v>-</v>
      </c>
      <c r="I2323" s="13" t="str">
        <f>IF(G2323="-","-",IF(Fixture!I2327&gt;Fixture!G2327,Settings!$G$7,IF(Fixture!I2327=Fixture!G2327,Settings!$G$8,IF(Fixture!I2327&lt;Fixture!G2327,Settings!$G$9,"-"))))</f>
        <v>-</v>
      </c>
    </row>
    <row r="2324" spans="3:9" x14ac:dyDescent="0.25">
      <c r="C2324" s="12" t="str">
        <f t="shared" si="74"/>
        <v>-</v>
      </c>
      <c r="D2324" s="9" t="str">
        <f t="shared" si="75"/>
        <v>-</v>
      </c>
      <c r="E2324" s="9" t="str">
        <f>IF(C2324="-","-",IF(D2324=maxgameno+2,"blank row 2",IF(D2324=maxgameno+1,"blank row 1",INDEX(FixtureCode!$B$4:$AH$128,MATCH($C2324,FixtureCode!$B$4:$B$128,0),MATCH("G"&amp;D2324&amp;"-T1",FixtureCode!$B$4:$AH$4,0)))))</f>
        <v>-</v>
      </c>
      <c r="F2324" s="13" t="str">
        <f>IF(C2324="-","-",IF(D2324=maxgameno+2,"blank row 2",IF(D2324=maxgameno+1,"blank row 1",INDEX(FixtureCode!$B$4:$AH$128,MATCH($C2324,FixtureCode!$B$4:$B$128,0),MATCH("G"&amp;D2324&amp;"-T2",FixtureCode!$B$4:$AH$4,0)))))</f>
        <v>-</v>
      </c>
      <c r="G2324" s="12" t="str">
        <f>IF(C2324="-","-",IF(AND(ISNUMBER(Fixture!G2328),ISNUMBER(Fixture!I2328),Fixture!F2328&lt;&gt;"BYE",Fixture!J2328&lt;&gt;"BYE"),"Yes","-"))</f>
        <v>-</v>
      </c>
      <c r="H2324" s="9" t="str">
        <f>IF(G2324="-","-",IF(Fixture!G2328&gt;Fixture!I2328,Settings!$G$7,IF(Fixture!G2328=Fixture!I2328,Settings!$G$8,IF(Fixture!G2328&lt;Fixture!I2328,Settings!$G$9,"-"))))</f>
        <v>-</v>
      </c>
      <c r="I2324" s="13" t="str">
        <f>IF(G2324="-","-",IF(Fixture!I2328&gt;Fixture!G2328,Settings!$G$7,IF(Fixture!I2328=Fixture!G2328,Settings!$G$8,IF(Fixture!I2328&lt;Fixture!G2328,Settings!$G$9,"-"))))</f>
        <v>-</v>
      </c>
    </row>
    <row r="2325" spans="3:9" x14ac:dyDescent="0.25">
      <c r="C2325" s="12" t="str">
        <f t="shared" si="74"/>
        <v>-</v>
      </c>
      <c r="D2325" s="9" t="str">
        <f t="shared" si="75"/>
        <v>-</v>
      </c>
      <c r="E2325" s="9" t="str">
        <f>IF(C2325="-","-",IF(D2325=maxgameno+2,"blank row 2",IF(D2325=maxgameno+1,"blank row 1",INDEX(FixtureCode!$B$4:$AH$128,MATCH($C2325,FixtureCode!$B$4:$B$128,0),MATCH("G"&amp;D2325&amp;"-T1",FixtureCode!$B$4:$AH$4,0)))))</f>
        <v>-</v>
      </c>
      <c r="F2325" s="13" t="str">
        <f>IF(C2325="-","-",IF(D2325=maxgameno+2,"blank row 2",IF(D2325=maxgameno+1,"blank row 1",INDEX(FixtureCode!$B$4:$AH$128,MATCH($C2325,FixtureCode!$B$4:$B$128,0),MATCH("G"&amp;D2325&amp;"-T2",FixtureCode!$B$4:$AH$4,0)))))</f>
        <v>-</v>
      </c>
      <c r="G2325" s="12" t="str">
        <f>IF(C2325="-","-",IF(AND(ISNUMBER(Fixture!G2329),ISNUMBER(Fixture!I2329),Fixture!F2329&lt;&gt;"BYE",Fixture!J2329&lt;&gt;"BYE"),"Yes","-"))</f>
        <v>-</v>
      </c>
      <c r="H2325" s="9" t="str">
        <f>IF(G2325="-","-",IF(Fixture!G2329&gt;Fixture!I2329,Settings!$G$7,IF(Fixture!G2329=Fixture!I2329,Settings!$G$8,IF(Fixture!G2329&lt;Fixture!I2329,Settings!$G$9,"-"))))</f>
        <v>-</v>
      </c>
      <c r="I2325" s="13" t="str">
        <f>IF(G2325="-","-",IF(Fixture!I2329&gt;Fixture!G2329,Settings!$G$7,IF(Fixture!I2329=Fixture!G2329,Settings!$G$8,IF(Fixture!I2329&lt;Fixture!G2329,Settings!$G$9,"-"))))</f>
        <v>-</v>
      </c>
    </row>
    <row r="2326" spans="3:9" x14ac:dyDescent="0.25">
      <c r="C2326" s="12" t="str">
        <f t="shared" si="74"/>
        <v>-</v>
      </c>
      <c r="D2326" s="9" t="str">
        <f t="shared" si="75"/>
        <v>-</v>
      </c>
      <c r="E2326" s="9" t="str">
        <f>IF(C2326="-","-",IF(D2326=maxgameno+2,"blank row 2",IF(D2326=maxgameno+1,"blank row 1",INDEX(FixtureCode!$B$4:$AH$128,MATCH($C2326,FixtureCode!$B$4:$B$128,0),MATCH("G"&amp;D2326&amp;"-T1",FixtureCode!$B$4:$AH$4,0)))))</f>
        <v>-</v>
      </c>
      <c r="F2326" s="13" t="str">
        <f>IF(C2326="-","-",IF(D2326=maxgameno+2,"blank row 2",IF(D2326=maxgameno+1,"blank row 1",INDEX(FixtureCode!$B$4:$AH$128,MATCH($C2326,FixtureCode!$B$4:$B$128,0),MATCH("G"&amp;D2326&amp;"-T2",FixtureCode!$B$4:$AH$4,0)))))</f>
        <v>-</v>
      </c>
      <c r="G2326" s="12" t="str">
        <f>IF(C2326="-","-",IF(AND(ISNUMBER(Fixture!G2330),ISNUMBER(Fixture!I2330),Fixture!F2330&lt;&gt;"BYE",Fixture!J2330&lt;&gt;"BYE"),"Yes","-"))</f>
        <v>-</v>
      </c>
      <c r="H2326" s="9" t="str">
        <f>IF(G2326="-","-",IF(Fixture!G2330&gt;Fixture!I2330,Settings!$G$7,IF(Fixture!G2330=Fixture!I2330,Settings!$G$8,IF(Fixture!G2330&lt;Fixture!I2330,Settings!$G$9,"-"))))</f>
        <v>-</v>
      </c>
      <c r="I2326" s="13" t="str">
        <f>IF(G2326="-","-",IF(Fixture!I2330&gt;Fixture!G2330,Settings!$G$7,IF(Fixture!I2330=Fixture!G2330,Settings!$G$8,IF(Fixture!I2330&lt;Fixture!G2330,Settings!$G$9,"-"))))</f>
        <v>-</v>
      </c>
    </row>
    <row r="2327" spans="3:9" x14ac:dyDescent="0.25">
      <c r="C2327" s="12" t="str">
        <f t="shared" si="74"/>
        <v>-</v>
      </c>
      <c r="D2327" s="9" t="str">
        <f t="shared" si="75"/>
        <v>-</v>
      </c>
      <c r="E2327" s="9" t="str">
        <f>IF(C2327="-","-",IF(D2327=maxgameno+2,"blank row 2",IF(D2327=maxgameno+1,"blank row 1",INDEX(FixtureCode!$B$4:$AH$128,MATCH($C2327,FixtureCode!$B$4:$B$128,0),MATCH("G"&amp;D2327&amp;"-T1",FixtureCode!$B$4:$AH$4,0)))))</f>
        <v>-</v>
      </c>
      <c r="F2327" s="13" t="str">
        <f>IF(C2327="-","-",IF(D2327=maxgameno+2,"blank row 2",IF(D2327=maxgameno+1,"blank row 1",INDEX(FixtureCode!$B$4:$AH$128,MATCH($C2327,FixtureCode!$B$4:$B$128,0),MATCH("G"&amp;D2327&amp;"-T2",FixtureCode!$B$4:$AH$4,0)))))</f>
        <v>-</v>
      </c>
      <c r="G2327" s="12" t="str">
        <f>IF(C2327="-","-",IF(AND(ISNUMBER(Fixture!G2331),ISNUMBER(Fixture!I2331),Fixture!F2331&lt;&gt;"BYE",Fixture!J2331&lt;&gt;"BYE"),"Yes","-"))</f>
        <v>-</v>
      </c>
      <c r="H2327" s="9" t="str">
        <f>IF(G2327="-","-",IF(Fixture!G2331&gt;Fixture!I2331,Settings!$G$7,IF(Fixture!G2331=Fixture!I2331,Settings!$G$8,IF(Fixture!G2331&lt;Fixture!I2331,Settings!$G$9,"-"))))</f>
        <v>-</v>
      </c>
      <c r="I2327" s="13" t="str">
        <f>IF(G2327="-","-",IF(Fixture!I2331&gt;Fixture!G2331,Settings!$G$7,IF(Fixture!I2331=Fixture!G2331,Settings!$G$8,IF(Fixture!I2331&lt;Fixture!G2331,Settings!$G$9,"-"))))</f>
        <v>-</v>
      </c>
    </row>
    <row r="2328" spans="3:9" x14ac:dyDescent="0.25">
      <c r="C2328" s="12" t="str">
        <f t="shared" si="74"/>
        <v>-</v>
      </c>
      <c r="D2328" s="9" t="str">
        <f t="shared" si="75"/>
        <v>-</v>
      </c>
      <c r="E2328" s="9" t="str">
        <f>IF(C2328="-","-",IF(D2328=maxgameno+2,"blank row 2",IF(D2328=maxgameno+1,"blank row 1",INDEX(FixtureCode!$B$4:$AH$128,MATCH($C2328,FixtureCode!$B$4:$B$128,0),MATCH("G"&amp;D2328&amp;"-T1",FixtureCode!$B$4:$AH$4,0)))))</f>
        <v>-</v>
      </c>
      <c r="F2328" s="13" t="str">
        <f>IF(C2328="-","-",IF(D2328=maxgameno+2,"blank row 2",IF(D2328=maxgameno+1,"blank row 1",INDEX(FixtureCode!$B$4:$AH$128,MATCH($C2328,FixtureCode!$B$4:$B$128,0),MATCH("G"&amp;D2328&amp;"-T2",FixtureCode!$B$4:$AH$4,0)))))</f>
        <v>-</v>
      </c>
      <c r="G2328" s="12" t="str">
        <f>IF(C2328="-","-",IF(AND(ISNUMBER(Fixture!G2332),ISNUMBER(Fixture!I2332),Fixture!F2332&lt;&gt;"BYE",Fixture!J2332&lt;&gt;"BYE"),"Yes","-"))</f>
        <v>-</v>
      </c>
      <c r="H2328" s="9" t="str">
        <f>IF(G2328="-","-",IF(Fixture!G2332&gt;Fixture!I2332,Settings!$G$7,IF(Fixture!G2332=Fixture!I2332,Settings!$G$8,IF(Fixture!G2332&lt;Fixture!I2332,Settings!$G$9,"-"))))</f>
        <v>-</v>
      </c>
      <c r="I2328" s="13" t="str">
        <f>IF(G2328="-","-",IF(Fixture!I2332&gt;Fixture!G2332,Settings!$G$7,IF(Fixture!I2332=Fixture!G2332,Settings!$G$8,IF(Fixture!I2332&lt;Fixture!G2332,Settings!$G$9,"-"))))</f>
        <v>-</v>
      </c>
    </row>
    <row r="2329" spans="3:9" x14ac:dyDescent="0.25">
      <c r="C2329" s="12" t="str">
        <f t="shared" si="74"/>
        <v>-</v>
      </c>
      <c r="D2329" s="9" t="str">
        <f t="shared" si="75"/>
        <v>-</v>
      </c>
      <c r="E2329" s="9" t="str">
        <f>IF(C2329="-","-",IF(D2329=maxgameno+2,"blank row 2",IF(D2329=maxgameno+1,"blank row 1",INDEX(FixtureCode!$B$4:$AH$128,MATCH($C2329,FixtureCode!$B$4:$B$128,0),MATCH("G"&amp;D2329&amp;"-T1",FixtureCode!$B$4:$AH$4,0)))))</f>
        <v>-</v>
      </c>
      <c r="F2329" s="13" t="str">
        <f>IF(C2329="-","-",IF(D2329=maxgameno+2,"blank row 2",IF(D2329=maxgameno+1,"blank row 1",INDEX(FixtureCode!$B$4:$AH$128,MATCH($C2329,FixtureCode!$B$4:$B$128,0),MATCH("G"&amp;D2329&amp;"-T2",FixtureCode!$B$4:$AH$4,0)))))</f>
        <v>-</v>
      </c>
      <c r="G2329" s="12" t="str">
        <f>IF(C2329="-","-",IF(AND(ISNUMBER(Fixture!G2333),ISNUMBER(Fixture!I2333),Fixture!F2333&lt;&gt;"BYE",Fixture!J2333&lt;&gt;"BYE"),"Yes","-"))</f>
        <v>-</v>
      </c>
      <c r="H2329" s="9" t="str">
        <f>IF(G2329="-","-",IF(Fixture!G2333&gt;Fixture!I2333,Settings!$G$7,IF(Fixture!G2333=Fixture!I2333,Settings!$G$8,IF(Fixture!G2333&lt;Fixture!I2333,Settings!$G$9,"-"))))</f>
        <v>-</v>
      </c>
      <c r="I2329" s="13" t="str">
        <f>IF(G2329="-","-",IF(Fixture!I2333&gt;Fixture!G2333,Settings!$G$7,IF(Fixture!I2333=Fixture!G2333,Settings!$G$8,IF(Fixture!I2333&lt;Fixture!G2333,Settings!$G$9,"-"))))</f>
        <v>-</v>
      </c>
    </row>
    <row r="2330" spans="3:9" x14ac:dyDescent="0.25">
      <c r="C2330" s="12" t="str">
        <f t="shared" si="74"/>
        <v>-</v>
      </c>
      <c r="D2330" s="9" t="str">
        <f t="shared" si="75"/>
        <v>-</v>
      </c>
      <c r="E2330" s="9" t="str">
        <f>IF(C2330="-","-",IF(D2330=maxgameno+2,"blank row 2",IF(D2330=maxgameno+1,"blank row 1",INDEX(FixtureCode!$B$4:$AH$128,MATCH($C2330,FixtureCode!$B$4:$B$128,0),MATCH("G"&amp;D2330&amp;"-T1",FixtureCode!$B$4:$AH$4,0)))))</f>
        <v>-</v>
      </c>
      <c r="F2330" s="13" t="str">
        <f>IF(C2330="-","-",IF(D2330=maxgameno+2,"blank row 2",IF(D2330=maxgameno+1,"blank row 1",INDEX(FixtureCode!$B$4:$AH$128,MATCH($C2330,FixtureCode!$B$4:$B$128,0),MATCH("G"&amp;D2330&amp;"-T2",FixtureCode!$B$4:$AH$4,0)))))</f>
        <v>-</v>
      </c>
      <c r="G2330" s="12" t="str">
        <f>IF(C2330="-","-",IF(AND(ISNUMBER(Fixture!G2334),ISNUMBER(Fixture!I2334),Fixture!F2334&lt;&gt;"BYE",Fixture!J2334&lt;&gt;"BYE"),"Yes","-"))</f>
        <v>-</v>
      </c>
      <c r="H2330" s="9" t="str">
        <f>IF(G2330="-","-",IF(Fixture!G2334&gt;Fixture!I2334,Settings!$G$7,IF(Fixture!G2334=Fixture!I2334,Settings!$G$8,IF(Fixture!G2334&lt;Fixture!I2334,Settings!$G$9,"-"))))</f>
        <v>-</v>
      </c>
      <c r="I2330" s="13" t="str">
        <f>IF(G2330="-","-",IF(Fixture!I2334&gt;Fixture!G2334,Settings!$G$7,IF(Fixture!I2334=Fixture!G2334,Settings!$G$8,IF(Fixture!I2334&lt;Fixture!G2334,Settings!$G$9,"-"))))</f>
        <v>-</v>
      </c>
    </row>
    <row r="2331" spans="3:9" x14ac:dyDescent="0.25">
      <c r="C2331" s="12" t="str">
        <f t="shared" si="74"/>
        <v>-</v>
      </c>
      <c r="D2331" s="9" t="str">
        <f t="shared" si="75"/>
        <v>-</v>
      </c>
      <c r="E2331" s="9" t="str">
        <f>IF(C2331="-","-",IF(D2331=maxgameno+2,"blank row 2",IF(D2331=maxgameno+1,"blank row 1",INDEX(FixtureCode!$B$4:$AH$128,MATCH($C2331,FixtureCode!$B$4:$B$128,0),MATCH("G"&amp;D2331&amp;"-T1",FixtureCode!$B$4:$AH$4,0)))))</f>
        <v>-</v>
      </c>
      <c r="F2331" s="13" t="str">
        <f>IF(C2331="-","-",IF(D2331=maxgameno+2,"blank row 2",IF(D2331=maxgameno+1,"blank row 1",INDEX(FixtureCode!$B$4:$AH$128,MATCH($C2331,FixtureCode!$B$4:$B$128,0),MATCH("G"&amp;D2331&amp;"-T2",FixtureCode!$B$4:$AH$4,0)))))</f>
        <v>-</v>
      </c>
      <c r="G2331" s="12" t="str">
        <f>IF(C2331="-","-",IF(AND(ISNUMBER(Fixture!G2335),ISNUMBER(Fixture!I2335),Fixture!F2335&lt;&gt;"BYE",Fixture!J2335&lt;&gt;"BYE"),"Yes","-"))</f>
        <v>-</v>
      </c>
      <c r="H2331" s="9" t="str">
        <f>IF(G2331="-","-",IF(Fixture!G2335&gt;Fixture!I2335,Settings!$G$7,IF(Fixture!G2335=Fixture!I2335,Settings!$G$8,IF(Fixture!G2335&lt;Fixture!I2335,Settings!$G$9,"-"))))</f>
        <v>-</v>
      </c>
      <c r="I2331" s="13" t="str">
        <f>IF(G2331="-","-",IF(Fixture!I2335&gt;Fixture!G2335,Settings!$G$7,IF(Fixture!I2335=Fixture!G2335,Settings!$G$8,IF(Fixture!I2335&lt;Fixture!G2335,Settings!$G$9,"-"))))</f>
        <v>-</v>
      </c>
    </row>
    <row r="2332" spans="3:9" x14ac:dyDescent="0.25">
      <c r="C2332" s="12" t="str">
        <f t="shared" si="74"/>
        <v>-</v>
      </c>
      <c r="D2332" s="9" t="str">
        <f t="shared" si="75"/>
        <v>-</v>
      </c>
      <c r="E2332" s="9" t="str">
        <f>IF(C2332="-","-",IF(D2332=maxgameno+2,"blank row 2",IF(D2332=maxgameno+1,"blank row 1",INDEX(FixtureCode!$B$4:$AH$128,MATCH($C2332,FixtureCode!$B$4:$B$128,0),MATCH("G"&amp;D2332&amp;"-T1",FixtureCode!$B$4:$AH$4,0)))))</f>
        <v>-</v>
      </c>
      <c r="F2332" s="13" t="str">
        <f>IF(C2332="-","-",IF(D2332=maxgameno+2,"blank row 2",IF(D2332=maxgameno+1,"blank row 1",INDEX(FixtureCode!$B$4:$AH$128,MATCH($C2332,FixtureCode!$B$4:$B$128,0),MATCH("G"&amp;D2332&amp;"-T2",FixtureCode!$B$4:$AH$4,0)))))</f>
        <v>-</v>
      </c>
      <c r="G2332" s="12" t="str">
        <f>IF(C2332="-","-",IF(AND(ISNUMBER(Fixture!G2336),ISNUMBER(Fixture!I2336),Fixture!F2336&lt;&gt;"BYE",Fixture!J2336&lt;&gt;"BYE"),"Yes","-"))</f>
        <v>-</v>
      </c>
      <c r="H2332" s="9" t="str">
        <f>IF(G2332="-","-",IF(Fixture!G2336&gt;Fixture!I2336,Settings!$G$7,IF(Fixture!G2336=Fixture!I2336,Settings!$G$8,IF(Fixture!G2336&lt;Fixture!I2336,Settings!$G$9,"-"))))</f>
        <v>-</v>
      </c>
      <c r="I2332" s="13" t="str">
        <f>IF(G2332="-","-",IF(Fixture!I2336&gt;Fixture!G2336,Settings!$G$7,IF(Fixture!I2336=Fixture!G2336,Settings!$G$8,IF(Fixture!I2336&lt;Fixture!G2336,Settings!$G$9,"-"))))</f>
        <v>-</v>
      </c>
    </row>
    <row r="2333" spans="3:9" x14ac:dyDescent="0.25">
      <c r="C2333" s="12" t="str">
        <f t="shared" si="74"/>
        <v>-</v>
      </c>
      <c r="D2333" s="9" t="str">
        <f t="shared" si="75"/>
        <v>-</v>
      </c>
      <c r="E2333" s="9" t="str">
        <f>IF(C2333="-","-",IF(D2333=maxgameno+2,"blank row 2",IF(D2333=maxgameno+1,"blank row 1",INDEX(FixtureCode!$B$4:$AH$128,MATCH($C2333,FixtureCode!$B$4:$B$128,0),MATCH("G"&amp;D2333&amp;"-T1",FixtureCode!$B$4:$AH$4,0)))))</f>
        <v>-</v>
      </c>
      <c r="F2333" s="13" t="str">
        <f>IF(C2333="-","-",IF(D2333=maxgameno+2,"blank row 2",IF(D2333=maxgameno+1,"blank row 1",INDEX(FixtureCode!$B$4:$AH$128,MATCH($C2333,FixtureCode!$B$4:$B$128,0),MATCH("G"&amp;D2333&amp;"-T2",FixtureCode!$B$4:$AH$4,0)))))</f>
        <v>-</v>
      </c>
      <c r="G2333" s="12" t="str">
        <f>IF(C2333="-","-",IF(AND(ISNUMBER(Fixture!G2337),ISNUMBER(Fixture!I2337),Fixture!F2337&lt;&gt;"BYE",Fixture!J2337&lt;&gt;"BYE"),"Yes","-"))</f>
        <v>-</v>
      </c>
      <c r="H2333" s="9" t="str">
        <f>IF(G2333="-","-",IF(Fixture!G2337&gt;Fixture!I2337,Settings!$G$7,IF(Fixture!G2337=Fixture!I2337,Settings!$G$8,IF(Fixture!G2337&lt;Fixture!I2337,Settings!$G$9,"-"))))</f>
        <v>-</v>
      </c>
      <c r="I2333" s="13" t="str">
        <f>IF(G2333="-","-",IF(Fixture!I2337&gt;Fixture!G2337,Settings!$G$7,IF(Fixture!I2337=Fixture!G2337,Settings!$G$8,IF(Fixture!I2337&lt;Fixture!G2337,Settings!$G$9,"-"))))</f>
        <v>-</v>
      </c>
    </row>
    <row r="2334" spans="3:9" x14ac:dyDescent="0.25">
      <c r="C2334" s="12" t="str">
        <f t="shared" si="74"/>
        <v>-</v>
      </c>
      <c r="D2334" s="9" t="str">
        <f t="shared" si="75"/>
        <v>-</v>
      </c>
      <c r="E2334" s="9" t="str">
        <f>IF(C2334="-","-",IF(D2334=maxgameno+2,"blank row 2",IF(D2334=maxgameno+1,"blank row 1",INDEX(FixtureCode!$B$4:$AH$128,MATCH($C2334,FixtureCode!$B$4:$B$128,0),MATCH("G"&amp;D2334&amp;"-T1",FixtureCode!$B$4:$AH$4,0)))))</f>
        <v>-</v>
      </c>
      <c r="F2334" s="13" t="str">
        <f>IF(C2334="-","-",IF(D2334=maxgameno+2,"blank row 2",IF(D2334=maxgameno+1,"blank row 1",INDEX(FixtureCode!$B$4:$AH$128,MATCH($C2334,FixtureCode!$B$4:$B$128,0),MATCH("G"&amp;D2334&amp;"-T2",FixtureCode!$B$4:$AH$4,0)))))</f>
        <v>-</v>
      </c>
      <c r="G2334" s="12" t="str">
        <f>IF(C2334="-","-",IF(AND(ISNUMBER(Fixture!G2338),ISNUMBER(Fixture!I2338),Fixture!F2338&lt;&gt;"BYE",Fixture!J2338&lt;&gt;"BYE"),"Yes","-"))</f>
        <v>-</v>
      </c>
      <c r="H2334" s="9" t="str">
        <f>IF(G2334="-","-",IF(Fixture!G2338&gt;Fixture!I2338,Settings!$G$7,IF(Fixture!G2338=Fixture!I2338,Settings!$G$8,IF(Fixture!G2338&lt;Fixture!I2338,Settings!$G$9,"-"))))</f>
        <v>-</v>
      </c>
      <c r="I2334" s="13" t="str">
        <f>IF(G2334="-","-",IF(Fixture!I2338&gt;Fixture!G2338,Settings!$G$7,IF(Fixture!I2338=Fixture!G2338,Settings!$G$8,IF(Fixture!I2338&lt;Fixture!G2338,Settings!$G$9,"-"))))</f>
        <v>-</v>
      </c>
    </row>
    <row r="2335" spans="3:9" x14ac:dyDescent="0.25">
      <c r="C2335" s="12" t="str">
        <f t="shared" si="74"/>
        <v>-</v>
      </c>
      <c r="D2335" s="9" t="str">
        <f t="shared" si="75"/>
        <v>-</v>
      </c>
      <c r="E2335" s="9" t="str">
        <f>IF(C2335="-","-",IF(D2335=maxgameno+2,"blank row 2",IF(D2335=maxgameno+1,"blank row 1",INDEX(FixtureCode!$B$4:$AH$128,MATCH($C2335,FixtureCode!$B$4:$B$128,0),MATCH("G"&amp;D2335&amp;"-T1",FixtureCode!$B$4:$AH$4,0)))))</f>
        <v>-</v>
      </c>
      <c r="F2335" s="13" t="str">
        <f>IF(C2335="-","-",IF(D2335=maxgameno+2,"blank row 2",IF(D2335=maxgameno+1,"blank row 1",INDEX(FixtureCode!$B$4:$AH$128,MATCH($C2335,FixtureCode!$B$4:$B$128,0),MATCH("G"&amp;D2335&amp;"-T2",FixtureCode!$B$4:$AH$4,0)))))</f>
        <v>-</v>
      </c>
      <c r="G2335" s="12" t="str">
        <f>IF(C2335="-","-",IF(AND(ISNUMBER(Fixture!G2339),ISNUMBER(Fixture!I2339),Fixture!F2339&lt;&gt;"BYE",Fixture!J2339&lt;&gt;"BYE"),"Yes","-"))</f>
        <v>-</v>
      </c>
      <c r="H2335" s="9" t="str">
        <f>IF(G2335="-","-",IF(Fixture!G2339&gt;Fixture!I2339,Settings!$G$7,IF(Fixture!G2339=Fixture!I2339,Settings!$G$8,IF(Fixture!G2339&lt;Fixture!I2339,Settings!$G$9,"-"))))</f>
        <v>-</v>
      </c>
      <c r="I2335" s="13" t="str">
        <f>IF(G2335="-","-",IF(Fixture!I2339&gt;Fixture!G2339,Settings!$G$7,IF(Fixture!I2339=Fixture!G2339,Settings!$G$8,IF(Fixture!I2339&lt;Fixture!G2339,Settings!$G$9,"-"))))</f>
        <v>-</v>
      </c>
    </row>
    <row r="2336" spans="3:9" x14ac:dyDescent="0.25">
      <c r="C2336" s="12" t="str">
        <f t="shared" si="74"/>
        <v>-</v>
      </c>
      <c r="D2336" s="9" t="str">
        <f t="shared" si="75"/>
        <v>-</v>
      </c>
      <c r="E2336" s="9" t="str">
        <f>IF(C2336="-","-",IF(D2336=maxgameno+2,"blank row 2",IF(D2336=maxgameno+1,"blank row 1",INDEX(FixtureCode!$B$4:$AH$128,MATCH($C2336,FixtureCode!$B$4:$B$128,0),MATCH("G"&amp;D2336&amp;"-T1",FixtureCode!$B$4:$AH$4,0)))))</f>
        <v>-</v>
      </c>
      <c r="F2336" s="13" t="str">
        <f>IF(C2336="-","-",IF(D2336=maxgameno+2,"blank row 2",IF(D2336=maxgameno+1,"blank row 1",INDEX(FixtureCode!$B$4:$AH$128,MATCH($C2336,FixtureCode!$B$4:$B$128,0),MATCH("G"&amp;D2336&amp;"-T2",FixtureCode!$B$4:$AH$4,0)))))</f>
        <v>-</v>
      </c>
      <c r="G2336" s="12" t="str">
        <f>IF(C2336="-","-",IF(AND(ISNUMBER(Fixture!G2340),ISNUMBER(Fixture!I2340),Fixture!F2340&lt;&gt;"BYE",Fixture!J2340&lt;&gt;"BYE"),"Yes","-"))</f>
        <v>-</v>
      </c>
      <c r="H2336" s="9" t="str">
        <f>IF(G2336="-","-",IF(Fixture!G2340&gt;Fixture!I2340,Settings!$G$7,IF(Fixture!G2340=Fixture!I2340,Settings!$G$8,IF(Fixture!G2340&lt;Fixture!I2340,Settings!$G$9,"-"))))</f>
        <v>-</v>
      </c>
      <c r="I2336" s="13" t="str">
        <f>IF(G2336="-","-",IF(Fixture!I2340&gt;Fixture!G2340,Settings!$G$7,IF(Fixture!I2340=Fixture!G2340,Settings!$G$8,IF(Fixture!I2340&lt;Fixture!G2340,Settings!$G$9,"-"))))</f>
        <v>-</v>
      </c>
    </row>
    <row r="2337" spans="3:9" x14ac:dyDescent="0.25">
      <c r="C2337" s="12" t="str">
        <f t="shared" si="74"/>
        <v>-</v>
      </c>
      <c r="D2337" s="9" t="str">
        <f t="shared" si="75"/>
        <v>-</v>
      </c>
      <c r="E2337" s="9" t="str">
        <f>IF(C2337="-","-",IF(D2337=maxgameno+2,"blank row 2",IF(D2337=maxgameno+1,"blank row 1",INDEX(FixtureCode!$B$4:$AH$128,MATCH($C2337,FixtureCode!$B$4:$B$128,0),MATCH("G"&amp;D2337&amp;"-T1",FixtureCode!$B$4:$AH$4,0)))))</f>
        <v>-</v>
      </c>
      <c r="F2337" s="13" t="str">
        <f>IF(C2337="-","-",IF(D2337=maxgameno+2,"blank row 2",IF(D2337=maxgameno+1,"blank row 1",INDEX(FixtureCode!$B$4:$AH$128,MATCH($C2337,FixtureCode!$B$4:$B$128,0),MATCH("G"&amp;D2337&amp;"-T2",FixtureCode!$B$4:$AH$4,0)))))</f>
        <v>-</v>
      </c>
      <c r="G2337" s="12" t="str">
        <f>IF(C2337="-","-",IF(AND(ISNUMBER(Fixture!G2341),ISNUMBER(Fixture!I2341),Fixture!F2341&lt;&gt;"BYE",Fixture!J2341&lt;&gt;"BYE"),"Yes","-"))</f>
        <v>-</v>
      </c>
      <c r="H2337" s="9" t="str">
        <f>IF(G2337="-","-",IF(Fixture!G2341&gt;Fixture!I2341,Settings!$G$7,IF(Fixture!G2341=Fixture!I2341,Settings!$G$8,IF(Fixture!G2341&lt;Fixture!I2341,Settings!$G$9,"-"))))</f>
        <v>-</v>
      </c>
      <c r="I2337" s="13" t="str">
        <f>IF(G2337="-","-",IF(Fixture!I2341&gt;Fixture!G2341,Settings!$G$7,IF(Fixture!I2341=Fixture!G2341,Settings!$G$8,IF(Fixture!I2341&lt;Fixture!G2341,Settings!$G$9,"-"))))</f>
        <v>-</v>
      </c>
    </row>
    <row r="2338" spans="3:9" x14ac:dyDescent="0.25">
      <c r="C2338" s="12" t="str">
        <f t="shared" si="74"/>
        <v>-</v>
      </c>
      <c r="D2338" s="9" t="str">
        <f t="shared" si="75"/>
        <v>-</v>
      </c>
      <c r="E2338" s="9" t="str">
        <f>IF(C2338="-","-",IF(D2338=maxgameno+2,"blank row 2",IF(D2338=maxgameno+1,"blank row 1",INDEX(FixtureCode!$B$4:$AH$128,MATCH($C2338,FixtureCode!$B$4:$B$128,0),MATCH("G"&amp;D2338&amp;"-T1",FixtureCode!$B$4:$AH$4,0)))))</f>
        <v>-</v>
      </c>
      <c r="F2338" s="13" t="str">
        <f>IF(C2338="-","-",IF(D2338=maxgameno+2,"blank row 2",IF(D2338=maxgameno+1,"blank row 1",INDEX(FixtureCode!$B$4:$AH$128,MATCH($C2338,FixtureCode!$B$4:$B$128,0),MATCH("G"&amp;D2338&amp;"-T2",FixtureCode!$B$4:$AH$4,0)))))</f>
        <v>-</v>
      </c>
      <c r="G2338" s="12" t="str">
        <f>IF(C2338="-","-",IF(AND(ISNUMBER(Fixture!G2342),ISNUMBER(Fixture!I2342),Fixture!F2342&lt;&gt;"BYE",Fixture!J2342&lt;&gt;"BYE"),"Yes","-"))</f>
        <v>-</v>
      </c>
      <c r="H2338" s="9" t="str">
        <f>IF(G2338="-","-",IF(Fixture!G2342&gt;Fixture!I2342,Settings!$G$7,IF(Fixture!G2342=Fixture!I2342,Settings!$G$8,IF(Fixture!G2342&lt;Fixture!I2342,Settings!$G$9,"-"))))</f>
        <v>-</v>
      </c>
      <c r="I2338" s="13" t="str">
        <f>IF(G2338="-","-",IF(Fixture!I2342&gt;Fixture!G2342,Settings!$G$7,IF(Fixture!I2342=Fixture!G2342,Settings!$G$8,IF(Fixture!I2342&lt;Fixture!G2342,Settings!$G$9,"-"))))</f>
        <v>-</v>
      </c>
    </row>
    <row r="2339" spans="3:9" x14ac:dyDescent="0.25">
      <c r="C2339" s="12" t="str">
        <f t="shared" si="74"/>
        <v>-</v>
      </c>
      <c r="D2339" s="9" t="str">
        <f t="shared" si="75"/>
        <v>-</v>
      </c>
      <c r="E2339" s="9" t="str">
        <f>IF(C2339="-","-",IF(D2339=maxgameno+2,"blank row 2",IF(D2339=maxgameno+1,"blank row 1",INDEX(FixtureCode!$B$4:$AH$128,MATCH($C2339,FixtureCode!$B$4:$B$128,0),MATCH("G"&amp;D2339&amp;"-T1",FixtureCode!$B$4:$AH$4,0)))))</f>
        <v>-</v>
      </c>
      <c r="F2339" s="13" t="str">
        <f>IF(C2339="-","-",IF(D2339=maxgameno+2,"blank row 2",IF(D2339=maxgameno+1,"blank row 1",INDEX(FixtureCode!$B$4:$AH$128,MATCH($C2339,FixtureCode!$B$4:$B$128,0),MATCH("G"&amp;D2339&amp;"-T2",FixtureCode!$B$4:$AH$4,0)))))</f>
        <v>-</v>
      </c>
      <c r="G2339" s="12" t="str">
        <f>IF(C2339="-","-",IF(AND(ISNUMBER(Fixture!G2343),ISNUMBER(Fixture!I2343),Fixture!F2343&lt;&gt;"BYE",Fixture!J2343&lt;&gt;"BYE"),"Yes","-"))</f>
        <v>-</v>
      </c>
      <c r="H2339" s="9" t="str">
        <f>IF(G2339="-","-",IF(Fixture!G2343&gt;Fixture!I2343,Settings!$G$7,IF(Fixture!G2343=Fixture!I2343,Settings!$G$8,IF(Fixture!G2343&lt;Fixture!I2343,Settings!$G$9,"-"))))</f>
        <v>-</v>
      </c>
      <c r="I2339" s="13" t="str">
        <f>IF(G2339="-","-",IF(Fixture!I2343&gt;Fixture!G2343,Settings!$G$7,IF(Fixture!I2343=Fixture!G2343,Settings!$G$8,IF(Fixture!I2343&lt;Fixture!G2343,Settings!$G$9,"-"))))</f>
        <v>-</v>
      </c>
    </row>
    <row r="2340" spans="3:9" x14ac:dyDescent="0.25">
      <c r="C2340" s="12" t="str">
        <f t="shared" si="74"/>
        <v>-</v>
      </c>
      <c r="D2340" s="9" t="str">
        <f t="shared" si="75"/>
        <v>-</v>
      </c>
      <c r="E2340" s="9" t="str">
        <f>IF(C2340="-","-",IF(D2340=maxgameno+2,"blank row 2",IF(D2340=maxgameno+1,"blank row 1",INDEX(FixtureCode!$B$4:$AH$128,MATCH($C2340,FixtureCode!$B$4:$B$128,0),MATCH("G"&amp;D2340&amp;"-T1",FixtureCode!$B$4:$AH$4,0)))))</f>
        <v>-</v>
      </c>
      <c r="F2340" s="13" t="str">
        <f>IF(C2340="-","-",IF(D2340=maxgameno+2,"blank row 2",IF(D2340=maxgameno+1,"blank row 1",INDEX(FixtureCode!$B$4:$AH$128,MATCH($C2340,FixtureCode!$B$4:$B$128,0),MATCH("G"&amp;D2340&amp;"-T2",FixtureCode!$B$4:$AH$4,0)))))</f>
        <v>-</v>
      </c>
      <c r="G2340" s="12" t="str">
        <f>IF(C2340="-","-",IF(AND(ISNUMBER(Fixture!G2344),ISNUMBER(Fixture!I2344),Fixture!F2344&lt;&gt;"BYE",Fixture!J2344&lt;&gt;"BYE"),"Yes","-"))</f>
        <v>-</v>
      </c>
      <c r="H2340" s="9" t="str">
        <f>IF(G2340="-","-",IF(Fixture!G2344&gt;Fixture!I2344,Settings!$G$7,IF(Fixture!G2344=Fixture!I2344,Settings!$G$8,IF(Fixture!G2344&lt;Fixture!I2344,Settings!$G$9,"-"))))</f>
        <v>-</v>
      </c>
      <c r="I2340" s="13" t="str">
        <f>IF(G2340="-","-",IF(Fixture!I2344&gt;Fixture!G2344,Settings!$G$7,IF(Fixture!I2344=Fixture!G2344,Settings!$G$8,IF(Fixture!I2344&lt;Fixture!G2344,Settings!$G$9,"-"))))</f>
        <v>-</v>
      </c>
    </row>
    <row r="2341" spans="3:9" x14ac:dyDescent="0.25">
      <c r="C2341" s="12" t="str">
        <f t="shared" si="74"/>
        <v>-</v>
      </c>
      <c r="D2341" s="9" t="str">
        <f t="shared" si="75"/>
        <v>-</v>
      </c>
      <c r="E2341" s="9" t="str">
        <f>IF(C2341="-","-",IF(D2341=maxgameno+2,"blank row 2",IF(D2341=maxgameno+1,"blank row 1",INDEX(FixtureCode!$B$4:$AH$128,MATCH($C2341,FixtureCode!$B$4:$B$128,0),MATCH("G"&amp;D2341&amp;"-T1",FixtureCode!$B$4:$AH$4,0)))))</f>
        <v>-</v>
      </c>
      <c r="F2341" s="13" t="str">
        <f>IF(C2341="-","-",IF(D2341=maxgameno+2,"blank row 2",IF(D2341=maxgameno+1,"blank row 1",INDEX(FixtureCode!$B$4:$AH$128,MATCH($C2341,FixtureCode!$B$4:$B$128,0),MATCH("G"&amp;D2341&amp;"-T2",FixtureCode!$B$4:$AH$4,0)))))</f>
        <v>-</v>
      </c>
      <c r="G2341" s="12" t="str">
        <f>IF(C2341="-","-",IF(AND(ISNUMBER(Fixture!G2345),ISNUMBER(Fixture!I2345),Fixture!F2345&lt;&gt;"BYE",Fixture!J2345&lt;&gt;"BYE"),"Yes","-"))</f>
        <v>-</v>
      </c>
      <c r="H2341" s="9" t="str">
        <f>IF(G2341="-","-",IF(Fixture!G2345&gt;Fixture!I2345,Settings!$G$7,IF(Fixture!G2345=Fixture!I2345,Settings!$G$8,IF(Fixture!G2345&lt;Fixture!I2345,Settings!$G$9,"-"))))</f>
        <v>-</v>
      </c>
      <c r="I2341" s="13" t="str">
        <f>IF(G2341="-","-",IF(Fixture!I2345&gt;Fixture!G2345,Settings!$G$7,IF(Fixture!I2345=Fixture!G2345,Settings!$G$8,IF(Fixture!I2345&lt;Fixture!G2345,Settings!$G$9,"-"))))</f>
        <v>-</v>
      </c>
    </row>
    <row r="2342" spans="3:9" x14ac:dyDescent="0.25">
      <c r="C2342" s="12" t="str">
        <f t="shared" si="74"/>
        <v>-</v>
      </c>
      <c r="D2342" s="9" t="str">
        <f t="shared" si="75"/>
        <v>-</v>
      </c>
      <c r="E2342" s="9" t="str">
        <f>IF(C2342="-","-",IF(D2342=maxgameno+2,"blank row 2",IF(D2342=maxgameno+1,"blank row 1",INDEX(FixtureCode!$B$4:$AH$128,MATCH($C2342,FixtureCode!$B$4:$B$128,0),MATCH("G"&amp;D2342&amp;"-T1",FixtureCode!$B$4:$AH$4,0)))))</f>
        <v>-</v>
      </c>
      <c r="F2342" s="13" t="str">
        <f>IF(C2342="-","-",IF(D2342=maxgameno+2,"blank row 2",IF(D2342=maxgameno+1,"blank row 1",INDEX(FixtureCode!$B$4:$AH$128,MATCH($C2342,FixtureCode!$B$4:$B$128,0),MATCH("G"&amp;D2342&amp;"-T2",FixtureCode!$B$4:$AH$4,0)))))</f>
        <v>-</v>
      </c>
      <c r="G2342" s="12" t="str">
        <f>IF(C2342="-","-",IF(AND(ISNUMBER(Fixture!G2346),ISNUMBER(Fixture!I2346),Fixture!F2346&lt;&gt;"BYE",Fixture!J2346&lt;&gt;"BYE"),"Yes","-"))</f>
        <v>-</v>
      </c>
      <c r="H2342" s="9" t="str">
        <f>IF(G2342="-","-",IF(Fixture!G2346&gt;Fixture!I2346,Settings!$G$7,IF(Fixture!G2346=Fixture!I2346,Settings!$G$8,IF(Fixture!G2346&lt;Fixture!I2346,Settings!$G$9,"-"))))</f>
        <v>-</v>
      </c>
      <c r="I2342" s="13" t="str">
        <f>IF(G2342="-","-",IF(Fixture!I2346&gt;Fixture!G2346,Settings!$G$7,IF(Fixture!I2346=Fixture!G2346,Settings!$G$8,IF(Fixture!I2346&lt;Fixture!G2346,Settings!$G$9,"-"))))</f>
        <v>-</v>
      </c>
    </row>
    <row r="2343" spans="3:9" x14ac:dyDescent="0.25">
      <c r="C2343" s="12" t="str">
        <f t="shared" si="74"/>
        <v>-</v>
      </c>
      <c r="D2343" s="9" t="str">
        <f t="shared" si="75"/>
        <v>-</v>
      </c>
      <c r="E2343" s="9" t="str">
        <f>IF(C2343="-","-",IF(D2343=maxgameno+2,"blank row 2",IF(D2343=maxgameno+1,"blank row 1",INDEX(FixtureCode!$B$4:$AH$128,MATCH($C2343,FixtureCode!$B$4:$B$128,0),MATCH("G"&amp;D2343&amp;"-T1",FixtureCode!$B$4:$AH$4,0)))))</f>
        <v>-</v>
      </c>
      <c r="F2343" s="13" t="str">
        <f>IF(C2343="-","-",IF(D2343=maxgameno+2,"blank row 2",IF(D2343=maxgameno+1,"blank row 1",INDEX(FixtureCode!$B$4:$AH$128,MATCH($C2343,FixtureCode!$B$4:$B$128,0),MATCH("G"&amp;D2343&amp;"-T2",FixtureCode!$B$4:$AH$4,0)))))</f>
        <v>-</v>
      </c>
      <c r="G2343" s="12" t="str">
        <f>IF(C2343="-","-",IF(AND(ISNUMBER(Fixture!G2347),ISNUMBER(Fixture!I2347),Fixture!F2347&lt;&gt;"BYE",Fixture!J2347&lt;&gt;"BYE"),"Yes","-"))</f>
        <v>-</v>
      </c>
      <c r="H2343" s="9" t="str">
        <f>IF(G2343="-","-",IF(Fixture!G2347&gt;Fixture!I2347,Settings!$G$7,IF(Fixture!G2347=Fixture!I2347,Settings!$G$8,IF(Fixture!G2347&lt;Fixture!I2347,Settings!$G$9,"-"))))</f>
        <v>-</v>
      </c>
      <c r="I2343" s="13" t="str">
        <f>IF(G2343="-","-",IF(Fixture!I2347&gt;Fixture!G2347,Settings!$G$7,IF(Fixture!I2347=Fixture!G2347,Settings!$G$8,IF(Fixture!I2347&lt;Fixture!G2347,Settings!$G$9,"-"))))</f>
        <v>-</v>
      </c>
    </row>
    <row r="2344" spans="3:9" x14ac:dyDescent="0.25">
      <c r="C2344" s="12" t="str">
        <f t="shared" si="74"/>
        <v>-</v>
      </c>
      <c r="D2344" s="9" t="str">
        <f t="shared" si="75"/>
        <v>-</v>
      </c>
      <c r="E2344" s="9" t="str">
        <f>IF(C2344="-","-",IF(D2344=maxgameno+2,"blank row 2",IF(D2344=maxgameno+1,"blank row 1",INDEX(FixtureCode!$B$4:$AH$128,MATCH($C2344,FixtureCode!$B$4:$B$128,0),MATCH("G"&amp;D2344&amp;"-T1",FixtureCode!$B$4:$AH$4,0)))))</f>
        <v>-</v>
      </c>
      <c r="F2344" s="13" t="str">
        <f>IF(C2344="-","-",IF(D2344=maxgameno+2,"blank row 2",IF(D2344=maxgameno+1,"blank row 1",INDEX(FixtureCode!$B$4:$AH$128,MATCH($C2344,FixtureCode!$B$4:$B$128,0),MATCH("G"&amp;D2344&amp;"-T2",FixtureCode!$B$4:$AH$4,0)))))</f>
        <v>-</v>
      </c>
      <c r="G2344" s="12" t="str">
        <f>IF(C2344="-","-",IF(AND(ISNUMBER(Fixture!G2348),ISNUMBER(Fixture!I2348),Fixture!F2348&lt;&gt;"BYE",Fixture!J2348&lt;&gt;"BYE"),"Yes","-"))</f>
        <v>-</v>
      </c>
      <c r="H2344" s="9" t="str">
        <f>IF(G2344="-","-",IF(Fixture!G2348&gt;Fixture!I2348,Settings!$G$7,IF(Fixture!G2348=Fixture!I2348,Settings!$G$8,IF(Fixture!G2348&lt;Fixture!I2348,Settings!$G$9,"-"))))</f>
        <v>-</v>
      </c>
      <c r="I2344" s="13" t="str">
        <f>IF(G2344="-","-",IF(Fixture!I2348&gt;Fixture!G2348,Settings!$G$7,IF(Fixture!I2348=Fixture!G2348,Settings!$G$8,IF(Fixture!I2348&lt;Fixture!G2348,Settings!$G$9,"-"))))</f>
        <v>-</v>
      </c>
    </row>
    <row r="2345" spans="3:9" x14ac:dyDescent="0.25">
      <c r="C2345" s="12" t="str">
        <f t="shared" si="74"/>
        <v>-</v>
      </c>
      <c r="D2345" s="9" t="str">
        <f t="shared" si="75"/>
        <v>-</v>
      </c>
      <c r="E2345" s="9" t="str">
        <f>IF(C2345="-","-",IF(D2345=maxgameno+2,"blank row 2",IF(D2345=maxgameno+1,"blank row 1",INDEX(FixtureCode!$B$4:$AH$128,MATCH($C2345,FixtureCode!$B$4:$B$128,0),MATCH("G"&amp;D2345&amp;"-T1",FixtureCode!$B$4:$AH$4,0)))))</f>
        <v>-</v>
      </c>
      <c r="F2345" s="13" t="str">
        <f>IF(C2345="-","-",IF(D2345=maxgameno+2,"blank row 2",IF(D2345=maxgameno+1,"blank row 1",INDEX(FixtureCode!$B$4:$AH$128,MATCH($C2345,FixtureCode!$B$4:$B$128,0),MATCH("G"&amp;D2345&amp;"-T2",FixtureCode!$B$4:$AH$4,0)))))</f>
        <v>-</v>
      </c>
      <c r="G2345" s="12" t="str">
        <f>IF(C2345="-","-",IF(AND(ISNUMBER(Fixture!G2349),ISNUMBER(Fixture!I2349),Fixture!F2349&lt;&gt;"BYE",Fixture!J2349&lt;&gt;"BYE"),"Yes","-"))</f>
        <v>-</v>
      </c>
      <c r="H2345" s="9" t="str">
        <f>IF(G2345="-","-",IF(Fixture!G2349&gt;Fixture!I2349,Settings!$G$7,IF(Fixture!G2349=Fixture!I2349,Settings!$G$8,IF(Fixture!G2349&lt;Fixture!I2349,Settings!$G$9,"-"))))</f>
        <v>-</v>
      </c>
      <c r="I2345" s="13" t="str">
        <f>IF(G2345="-","-",IF(Fixture!I2349&gt;Fixture!G2349,Settings!$G$7,IF(Fixture!I2349=Fixture!G2349,Settings!$G$8,IF(Fixture!I2349&lt;Fixture!G2349,Settings!$G$9,"-"))))</f>
        <v>-</v>
      </c>
    </row>
    <row r="2346" spans="3:9" x14ac:dyDescent="0.25">
      <c r="C2346" s="12" t="str">
        <f t="shared" si="74"/>
        <v>-</v>
      </c>
      <c r="D2346" s="9" t="str">
        <f t="shared" si="75"/>
        <v>-</v>
      </c>
      <c r="E2346" s="9" t="str">
        <f>IF(C2346="-","-",IF(D2346=maxgameno+2,"blank row 2",IF(D2346=maxgameno+1,"blank row 1",INDEX(FixtureCode!$B$4:$AH$128,MATCH($C2346,FixtureCode!$B$4:$B$128,0),MATCH("G"&amp;D2346&amp;"-T1",FixtureCode!$B$4:$AH$4,0)))))</f>
        <v>-</v>
      </c>
      <c r="F2346" s="13" t="str">
        <f>IF(C2346="-","-",IF(D2346=maxgameno+2,"blank row 2",IF(D2346=maxgameno+1,"blank row 1",INDEX(FixtureCode!$B$4:$AH$128,MATCH($C2346,FixtureCode!$B$4:$B$128,0),MATCH("G"&amp;D2346&amp;"-T2",FixtureCode!$B$4:$AH$4,0)))))</f>
        <v>-</v>
      </c>
      <c r="G2346" s="12" t="str">
        <f>IF(C2346="-","-",IF(AND(ISNUMBER(Fixture!G2350),ISNUMBER(Fixture!I2350),Fixture!F2350&lt;&gt;"BYE",Fixture!J2350&lt;&gt;"BYE"),"Yes","-"))</f>
        <v>-</v>
      </c>
      <c r="H2346" s="9" t="str">
        <f>IF(G2346="-","-",IF(Fixture!G2350&gt;Fixture!I2350,Settings!$G$7,IF(Fixture!G2350=Fixture!I2350,Settings!$G$8,IF(Fixture!G2350&lt;Fixture!I2350,Settings!$G$9,"-"))))</f>
        <v>-</v>
      </c>
      <c r="I2346" s="13" t="str">
        <f>IF(G2346="-","-",IF(Fixture!I2350&gt;Fixture!G2350,Settings!$G$7,IF(Fixture!I2350=Fixture!G2350,Settings!$G$8,IF(Fixture!I2350&lt;Fixture!G2350,Settings!$G$9,"-"))))</f>
        <v>-</v>
      </c>
    </row>
    <row r="2347" spans="3:9" x14ac:dyDescent="0.25">
      <c r="C2347" s="12" t="str">
        <f t="shared" si="74"/>
        <v>-</v>
      </c>
      <c r="D2347" s="9" t="str">
        <f t="shared" si="75"/>
        <v>-</v>
      </c>
      <c r="E2347" s="9" t="str">
        <f>IF(C2347="-","-",IF(D2347=maxgameno+2,"blank row 2",IF(D2347=maxgameno+1,"blank row 1",INDEX(FixtureCode!$B$4:$AH$128,MATCH($C2347,FixtureCode!$B$4:$B$128,0),MATCH("G"&amp;D2347&amp;"-T1",FixtureCode!$B$4:$AH$4,0)))))</f>
        <v>-</v>
      </c>
      <c r="F2347" s="13" t="str">
        <f>IF(C2347="-","-",IF(D2347=maxgameno+2,"blank row 2",IF(D2347=maxgameno+1,"blank row 1",INDEX(FixtureCode!$B$4:$AH$128,MATCH($C2347,FixtureCode!$B$4:$B$128,0),MATCH("G"&amp;D2347&amp;"-T2",FixtureCode!$B$4:$AH$4,0)))))</f>
        <v>-</v>
      </c>
      <c r="G2347" s="12" t="str">
        <f>IF(C2347="-","-",IF(AND(ISNUMBER(Fixture!G2351),ISNUMBER(Fixture!I2351),Fixture!F2351&lt;&gt;"BYE",Fixture!J2351&lt;&gt;"BYE"),"Yes","-"))</f>
        <v>-</v>
      </c>
      <c r="H2347" s="9" t="str">
        <f>IF(G2347="-","-",IF(Fixture!G2351&gt;Fixture!I2351,Settings!$G$7,IF(Fixture!G2351=Fixture!I2351,Settings!$G$8,IF(Fixture!G2351&lt;Fixture!I2351,Settings!$G$9,"-"))))</f>
        <v>-</v>
      </c>
      <c r="I2347" s="13" t="str">
        <f>IF(G2347="-","-",IF(Fixture!I2351&gt;Fixture!G2351,Settings!$G$7,IF(Fixture!I2351=Fixture!G2351,Settings!$G$8,IF(Fixture!I2351&lt;Fixture!G2351,Settings!$G$9,"-"))))</f>
        <v>-</v>
      </c>
    </row>
    <row r="2348" spans="3:9" x14ac:dyDescent="0.25">
      <c r="C2348" s="12" t="str">
        <f t="shared" si="74"/>
        <v>-</v>
      </c>
      <c r="D2348" s="9" t="str">
        <f t="shared" si="75"/>
        <v>-</v>
      </c>
      <c r="E2348" s="9" t="str">
        <f>IF(C2348="-","-",IF(D2348=maxgameno+2,"blank row 2",IF(D2348=maxgameno+1,"blank row 1",INDEX(FixtureCode!$B$4:$AH$128,MATCH($C2348,FixtureCode!$B$4:$B$128,0),MATCH("G"&amp;D2348&amp;"-T1",FixtureCode!$B$4:$AH$4,0)))))</f>
        <v>-</v>
      </c>
      <c r="F2348" s="13" t="str">
        <f>IF(C2348="-","-",IF(D2348=maxgameno+2,"blank row 2",IF(D2348=maxgameno+1,"blank row 1",INDEX(FixtureCode!$B$4:$AH$128,MATCH($C2348,FixtureCode!$B$4:$B$128,0),MATCH("G"&amp;D2348&amp;"-T2",FixtureCode!$B$4:$AH$4,0)))))</f>
        <v>-</v>
      </c>
      <c r="G2348" s="12" t="str">
        <f>IF(C2348="-","-",IF(AND(ISNUMBER(Fixture!G2352),ISNUMBER(Fixture!I2352),Fixture!F2352&lt;&gt;"BYE",Fixture!J2352&lt;&gt;"BYE"),"Yes","-"))</f>
        <v>-</v>
      </c>
      <c r="H2348" s="9" t="str">
        <f>IF(G2348="-","-",IF(Fixture!G2352&gt;Fixture!I2352,Settings!$G$7,IF(Fixture!G2352=Fixture!I2352,Settings!$G$8,IF(Fixture!G2352&lt;Fixture!I2352,Settings!$G$9,"-"))))</f>
        <v>-</v>
      </c>
      <c r="I2348" s="13" t="str">
        <f>IF(G2348="-","-",IF(Fixture!I2352&gt;Fixture!G2352,Settings!$G$7,IF(Fixture!I2352=Fixture!G2352,Settings!$G$8,IF(Fixture!I2352&lt;Fixture!G2352,Settings!$G$9,"-"))))</f>
        <v>-</v>
      </c>
    </row>
    <row r="2349" spans="3:9" x14ac:dyDescent="0.25">
      <c r="C2349" s="12" t="str">
        <f t="shared" si="74"/>
        <v>-</v>
      </c>
      <c r="D2349" s="9" t="str">
        <f t="shared" si="75"/>
        <v>-</v>
      </c>
      <c r="E2349" s="9" t="str">
        <f>IF(C2349="-","-",IF(D2349=maxgameno+2,"blank row 2",IF(D2349=maxgameno+1,"blank row 1",INDEX(FixtureCode!$B$4:$AH$128,MATCH($C2349,FixtureCode!$B$4:$B$128,0),MATCH("G"&amp;D2349&amp;"-T1",FixtureCode!$B$4:$AH$4,0)))))</f>
        <v>-</v>
      </c>
      <c r="F2349" s="13" t="str">
        <f>IF(C2349="-","-",IF(D2349=maxgameno+2,"blank row 2",IF(D2349=maxgameno+1,"blank row 1",INDEX(FixtureCode!$B$4:$AH$128,MATCH($C2349,FixtureCode!$B$4:$B$128,0),MATCH("G"&amp;D2349&amp;"-T2",FixtureCode!$B$4:$AH$4,0)))))</f>
        <v>-</v>
      </c>
      <c r="G2349" s="12" t="str">
        <f>IF(C2349="-","-",IF(AND(ISNUMBER(Fixture!G2353),ISNUMBER(Fixture!I2353),Fixture!F2353&lt;&gt;"BYE",Fixture!J2353&lt;&gt;"BYE"),"Yes","-"))</f>
        <v>-</v>
      </c>
      <c r="H2349" s="9" t="str">
        <f>IF(G2349="-","-",IF(Fixture!G2353&gt;Fixture!I2353,Settings!$G$7,IF(Fixture!G2353=Fixture!I2353,Settings!$G$8,IF(Fixture!G2353&lt;Fixture!I2353,Settings!$G$9,"-"))))</f>
        <v>-</v>
      </c>
      <c r="I2349" s="13" t="str">
        <f>IF(G2349="-","-",IF(Fixture!I2353&gt;Fixture!G2353,Settings!$G$7,IF(Fixture!I2353=Fixture!G2353,Settings!$G$8,IF(Fixture!I2353&lt;Fixture!G2353,Settings!$G$9,"-"))))</f>
        <v>-</v>
      </c>
    </row>
    <row r="2350" spans="3:9" x14ac:dyDescent="0.25">
      <c r="C2350" s="12" t="str">
        <f t="shared" si="74"/>
        <v>-</v>
      </c>
      <c r="D2350" s="9" t="str">
        <f t="shared" si="75"/>
        <v>-</v>
      </c>
      <c r="E2350" s="9" t="str">
        <f>IF(C2350="-","-",IF(D2350=maxgameno+2,"blank row 2",IF(D2350=maxgameno+1,"blank row 1",INDEX(FixtureCode!$B$4:$AH$128,MATCH($C2350,FixtureCode!$B$4:$B$128,0),MATCH("G"&amp;D2350&amp;"-T1",FixtureCode!$B$4:$AH$4,0)))))</f>
        <v>-</v>
      </c>
      <c r="F2350" s="13" t="str">
        <f>IF(C2350="-","-",IF(D2350=maxgameno+2,"blank row 2",IF(D2350=maxgameno+1,"blank row 1",INDEX(FixtureCode!$B$4:$AH$128,MATCH($C2350,FixtureCode!$B$4:$B$128,0),MATCH("G"&amp;D2350&amp;"-T2",FixtureCode!$B$4:$AH$4,0)))))</f>
        <v>-</v>
      </c>
      <c r="G2350" s="12" t="str">
        <f>IF(C2350="-","-",IF(AND(ISNUMBER(Fixture!G2354),ISNUMBER(Fixture!I2354),Fixture!F2354&lt;&gt;"BYE",Fixture!J2354&lt;&gt;"BYE"),"Yes","-"))</f>
        <v>-</v>
      </c>
      <c r="H2350" s="9" t="str">
        <f>IF(G2350="-","-",IF(Fixture!G2354&gt;Fixture!I2354,Settings!$G$7,IF(Fixture!G2354=Fixture!I2354,Settings!$G$8,IF(Fixture!G2354&lt;Fixture!I2354,Settings!$G$9,"-"))))</f>
        <v>-</v>
      </c>
      <c r="I2350" s="13" t="str">
        <f>IF(G2350="-","-",IF(Fixture!I2354&gt;Fixture!G2354,Settings!$G$7,IF(Fixture!I2354=Fixture!G2354,Settings!$G$8,IF(Fixture!I2354&lt;Fixture!G2354,Settings!$G$9,"-"))))</f>
        <v>-</v>
      </c>
    </row>
    <row r="2351" spans="3:9" x14ac:dyDescent="0.25">
      <c r="C2351" s="12" t="str">
        <f t="shared" si="74"/>
        <v>-</v>
      </c>
      <c r="D2351" s="9" t="str">
        <f t="shared" si="75"/>
        <v>-</v>
      </c>
      <c r="E2351" s="9" t="str">
        <f>IF(C2351="-","-",IF(D2351=maxgameno+2,"blank row 2",IF(D2351=maxgameno+1,"blank row 1",INDEX(FixtureCode!$B$4:$AH$128,MATCH($C2351,FixtureCode!$B$4:$B$128,0),MATCH("G"&amp;D2351&amp;"-T1",FixtureCode!$B$4:$AH$4,0)))))</f>
        <v>-</v>
      </c>
      <c r="F2351" s="13" t="str">
        <f>IF(C2351="-","-",IF(D2351=maxgameno+2,"blank row 2",IF(D2351=maxgameno+1,"blank row 1",INDEX(FixtureCode!$B$4:$AH$128,MATCH($C2351,FixtureCode!$B$4:$B$128,0),MATCH("G"&amp;D2351&amp;"-T2",FixtureCode!$B$4:$AH$4,0)))))</f>
        <v>-</v>
      </c>
      <c r="G2351" s="12" t="str">
        <f>IF(C2351="-","-",IF(AND(ISNUMBER(Fixture!G2355),ISNUMBER(Fixture!I2355),Fixture!F2355&lt;&gt;"BYE",Fixture!J2355&lt;&gt;"BYE"),"Yes","-"))</f>
        <v>-</v>
      </c>
      <c r="H2351" s="9" t="str">
        <f>IF(G2351="-","-",IF(Fixture!G2355&gt;Fixture!I2355,Settings!$G$7,IF(Fixture!G2355=Fixture!I2355,Settings!$G$8,IF(Fixture!G2355&lt;Fixture!I2355,Settings!$G$9,"-"))))</f>
        <v>-</v>
      </c>
      <c r="I2351" s="13" t="str">
        <f>IF(G2351="-","-",IF(Fixture!I2355&gt;Fixture!G2355,Settings!$G$7,IF(Fixture!I2355=Fixture!G2355,Settings!$G$8,IF(Fixture!I2355&lt;Fixture!G2355,Settings!$G$9,"-"))))</f>
        <v>-</v>
      </c>
    </row>
    <row r="2352" spans="3:9" x14ac:dyDescent="0.25">
      <c r="C2352" s="12" t="str">
        <f t="shared" si="74"/>
        <v>-</v>
      </c>
      <c r="D2352" s="9" t="str">
        <f t="shared" si="75"/>
        <v>-</v>
      </c>
      <c r="E2352" s="9" t="str">
        <f>IF(C2352="-","-",IF(D2352=maxgameno+2,"blank row 2",IF(D2352=maxgameno+1,"blank row 1",INDEX(FixtureCode!$B$4:$AH$128,MATCH($C2352,FixtureCode!$B$4:$B$128,0),MATCH("G"&amp;D2352&amp;"-T1",FixtureCode!$B$4:$AH$4,0)))))</f>
        <v>-</v>
      </c>
      <c r="F2352" s="13" t="str">
        <f>IF(C2352="-","-",IF(D2352=maxgameno+2,"blank row 2",IF(D2352=maxgameno+1,"blank row 1",INDEX(FixtureCode!$B$4:$AH$128,MATCH($C2352,FixtureCode!$B$4:$B$128,0),MATCH("G"&amp;D2352&amp;"-T2",FixtureCode!$B$4:$AH$4,0)))))</f>
        <v>-</v>
      </c>
      <c r="G2352" s="12" t="str">
        <f>IF(C2352="-","-",IF(AND(ISNUMBER(Fixture!G2356),ISNUMBER(Fixture!I2356),Fixture!F2356&lt;&gt;"BYE",Fixture!J2356&lt;&gt;"BYE"),"Yes","-"))</f>
        <v>-</v>
      </c>
      <c r="H2352" s="9" t="str">
        <f>IF(G2352="-","-",IF(Fixture!G2356&gt;Fixture!I2356,Settings!$G$7,IF(Fixture!G2356=Fixture!I2356,Settings!$G$8,IF(Fixture!G2356&lt;Fixture!I2356,Settings!$G$9,"-"))))</f>
        <v>-</v>
      </c>
      <c r="I2352" s="13" t="str">
        <f>IF(G2352="-","-",IF(Fixture!I2356&gt;Fixture!G2356,Settings!$G$7,IF(Fixture!I2356=Fixture!G2356,Settings!$G$8,IF(Fixture!I2356&lt;Fixture!G2356,Settings!$G$9,"-"))))</f>
        <v>-</v>
      </c>
    </row>
    <row r="2353" spans="3:9" x14ac:dyDescent="0.25">
      <c r="C2353" s="12" t="str">
        <f t="shared" si="74"/>
        <v>-</v>
      </c>
      <c r="D2353" s="9" t="str">
        <f t="shared" si="75"/>
        <v>-</v>
      </c>
      <c r="E2353" s="9" t="str">
        <f>IF(C2353="-","-",IF(D2353=maxgameno+2,"blank row 2",IF(D2353=maxgameno+1,"blank row 1",INDEX(FixtureCode!$B$4:$AH$128,MATCH($C2353,FixtureCode!$B$4:$B$128,0),MATCH("G"&amp;D2353&amp;"-T1",FixtureCode!$B$4:$AH$4,0)))))</f>
        <v>-</v>
      </c>
      <c r="F2353" s="13" t="str">
        <f>IF(C2353="-","-",IF(D2353=maxgameno+2,"blank row 2",IF(D2353=maxgameno+1,"blank row 1",INDEX(FixtureCode!$B$4:$AH$128,MATCH($C2353,FixtureCode!$B$4:$B$128,0),MATCH("G"&amp;D2353&amp;"-T2",FixtureCode!$B$4:$AH$4,0)))))</f>
        <v>-</v>
      </c>
      <c r="G2353" s="12" t="str">
        <f>IF(C2353="-","-",IF(AND(ISNUMBER(Fixture!G2357),ISNUMBER(Fixture!I2357),Fixture!F2357&lt;&gt;"BYE",Fixture!J2357&lt;&gt;"BYE"),"Yes","-"))</f>
        <v>-</v>
      </c>
      <c r="H2353" s="9" t="str">
        <f>IF(G2353="-","-",IF(Fixture!G2357&gt;Fixture!I2357,Settings!$G$7,IF(Fixture!G2357=Fixture!I2357,Settings!$G$8,IF(Fixture!G2357&lt;Fixture!I2357,Settings!$G$9,"-"))))</f>
        <v>-</v>
      </c>
      <c r="I2353" s="13" t="str">
        <f>IF(G2353="-","-",IF(Fixture!I2357&gt;Fixture!G2357,Settings!$G$7,IF(Fixture!I2357=Fixture!G2357,Settings!$G$8,IF(Fixture!I2357&lt;Fixture!G2357,Settings!$G$9,"-"))))</f>
        <v>-</v>
      </c>
    </row>
    <row r="2354" spans="3:9" x14ac:dyDescent="0.25">
      <c r="C2354" s="12" t="str">
        <f t="shared" si="74"/>
        <v>-</v>
      </c>
      <c r="D2354" s="9" t="str">
        <f t="shared" si="75"/>
        <v>-</v>
      </c>
      <c r="E2354" s="9" t="str">
        <f>IF(C2354="-","-",IF(D2354=maxgameno+2,"blank row 2",IF(D2354=maxgameno+1,"blank row 1",INDEX(FixtureCode!$B$4:$AH$128,MATCH($C2354,FixtureCode!$B$4:$B$128,0),MATCH("G"&amp;D2354&amp;"-T1",FixtureCode!$B$4:$AH$4,0)))))</f>
        <v>-</v>
      </c>
      <c r="F2354" s="13" t="str">
        <f>IF(C2354="-","-",IF(D2354=maxgameno+2,"blank row 2",IF(D2354=maxgameno+1,"blank row 1",INDEX(FixtureCode!$B$4:$AH$128,MATCH($C2354,FixtureCode!$B$4:$B$128,0),MATCH("G"&amp;D2354&amp;"-T2",FixtureCode!$B$4:$AH$4,0)))))</f>
        <v>-</v>
      </c>
      <c r="G2354" s="12" t="str">
        <f>IF(C2354="-","-",IF(AND(ISNUMBER(Fixture!G2358),ISNUMBER(Fixture!I2358),Fixture!F2358&lt;&gt;"BYE",Fixture!J2358&lt;&gt;"BYE"),"Yes","-"))</f>
        <v>-</v>
      </c>
      <c r="H2354" s="9" t="str">
        <f>IF(G2354="-","-",IF(Fixture!G2358&gt;Fixture!I2358,Settings!$G$7,IF(Fixture!G2358=Fixture!I2358,Settings!$G$8,IF(Fixture!G2358&lt;Fixture!I2358,Settings!$G$9,"-"))))</f>
        <v>-</v>
      </c>
      <c r="I2354" s="13" t="str">
        <f>IF(G2354="-","-",IF(Fixture!I2358&gt;Fixture!G2358,Settings!$G$7,IF(Fixture!I2358=Fixture!G2358,Settings!$G$8,IF(Fixture!I2358&lt;Fixture!G2358,Settings!$G$9,"-"))))</f>
        <v>-</v>
      </c>
    </row>
    <row r="2355" spans="3:9" x14ac:dyDescent="0.25">
      <c r="C2355" s="12" t="str">
        <f t="shared" si="74"/>
        <v>-</v>
      </c>
      <c r="D2355" s="9" t="str">
        <f t="shared" si="75"/>
        <v>-</v>
      </c>
      <c r="E2355" s="9" t="str">
        <f>IF(C2355="-","-",IF(D2355=maxgameno+2,"blank row 2",IF(D2355=maxgameno+1,"blank row 1",INDEX(FixtureCode!$B$4:$AH$128,MATCH($C2355,FixtureCode!$B$4:$B$128,0),MATCH("G"&amp;D2355&amp;"-T1",FixtureCode!$B$4:$AH$4,0)))))</f>
        <v>-</v>
      </c>
      <c r="F2355" s="13" t="str">
        <f>IF(C2355="-","-",IF(D2355=maxgameno+2,"blank row 2",IF(D2355=maxgameno+1,"blank row 1",INDEX(FixtureCode!$B$4:$AH$128,MATCH($C2355,FixtureCode!$B$4:$B$128,0),MATCH("G"&amp;D2355&amp;"-T2",FixtureCode!$B$4:$AH$4,0)))))</f>
        <v>-</v>
      </c>
      <c r="G2355" s="12" t="str">
        <f>IF(C2355="-","-",IF(AND(ISNUMBER(Fixture!G2359),ISNUMBER(Fixture!I2359),Fixture!F2359&lt;&gt;"BYE",Fixture!J2359&lt;&gt;"BYE"),"Yes","-"))</f>
        <v>-</v>
      </c>
      <c r="H2355" s="9" t="str">
        <f>IF(G2355="-","-",IF(Fixture!G2359&gt;Fixture!I2359,Settings!$G$7,IF(Fixture!G2359=Fixture!I2359,Settings!$G$8,IF(Fixture!G2359&lt;Fixture!I2359,Settings!$G$9,"-"))))</f>
        <v>-</v>
      </c>
      <c r="I2355" s="13" t="str">
        <f>IF(G2355="-","-",IF(Fixture!I2359&gt;Fixture!G2359,Settings!$G$7,IF(Fixture!I2359=Fixture!G2359,Settings!$G$8,IF(Fixture!I2359&lt;Fixture!G2359,Settings!$G$9,"-"))))</f>
        <v>-</v>
      </c>
    </row>
    <row r="2356" spans="3:9" x14ac:dyDescent="0.25">
      <c r="C2356" s="12" t="str">
        <f t="shared" si="74"/>
        <v>-</v>
      </c>
      <c r="D2356" s="9" t="str">
        <f t="shared" si="75"/>
        <v>-</v>
      </c>
      <c r="E2356" s="9" t="str">
        <f>IF(C2356="-","-",IF(D2356=maxgameno+2,"blank row 2",IF(D2356=maxgameno+1,"blank row 1",INDEX(FixtureCode!$B$4:$AH$128,MATCH($C2356,FixtureCode!$B$4:$B$128,0),MATCH("G"&amp;D2356&amp;"-T1",FixtureCode!$B$4:$AH$4,0)))))</f>
        <v>-</v>
      </c>
      <c r="F2356" s="13" t="str">
        <f>IF(C2356="-","-",IF(D2356=maxgameno+2,"blank row 2",IF(D2356=maxgameno+1,"blank row 1",INDEX(FixtureCode!$B$4:$AH$128,MATCH($C2356,FixtureCode!$B$4:$B$128,0),MATCH("G"&amp;D2356&amp;"-T2",FixtureCode!$B$4:$AH$4,0)))))</f>
        <v>-</v>
      </c>
      <c r="G2356" s="12" t="str">
        <f>IF(C2356="-","-",IF(AND(ISNUMBER(Fixture!G2360),ISNUMBER(Fixture!I2360),Fixture!F2360&lt;&gt;"BYE",Fixture!J2360&lt;&gt;"BYE"),"Yes","-"))</f>
        <v>-</v>
      </c>
      <c r="H2356" s="9" t="str">
        <f>IF(G2356="-","-",IF(Fixture!G2360&gt;Fixture!I2360,Settings!$G$7,IF(Fixture!G2360=Fixture!I2360,Settings!$G$8,IF(Fixture!G2360&lt;Fixture!I2360,Settings!$G$9,"-"))))</f>
        <v>-</v>
      </c>
      <c r="I2356" s="13" t="str">
        <f>IF(G2356="-","-",IF(Fixture!I2360&gt;Fixture!G2360,Settings!$G$7,IF(Fixture!I2360=Fixture!G2360,Settings!$G$8,IF(Fixture!I2360&lt;Fixture!G2360,Settings!$G$9,"-"))))</f>
        <v>-</v>
      </c>
    </row>
    <row r="2357" spans="3:9" x14ac:dyDescent="0.25">
      <c r="C2357" s="12" t="str">
        <f t="shared" si="74"/>
        <v>-</v>
      </c>
      <c r="D2357" s="9" t="str">
        <f t="shared" si="75"/>
        <v>-</v>
      </c>
      <c r="E2357" s="9" t="str">
        <f>IF(C2357="-","-",IF(D2357=maxgameno+2,"blank row 2",IF(D2357=maxgameno+1,"blank row 1",INDEX(FixtureCode!$B$4:$AH$128,MATCH($C2357,FixtureCode!$B$4:$B$128,0),MATCH("G"&amp;D2357&amp;"-T1",FixtureCode!$B$4:$AH$4,0)))))</f>
        <v>-</v>
      </c>
      <c r="F2357" s="13" t="str">
        <f>IF(C2357="-","-",IF(D2357=maxgameno+2,"blank row 2",IF(D2357=maxgameno+1,"blank row 1",INDEX(FixtureCode!$B$4:$AH$128,MATCH($C2357,FixtureCode!$B$4:$B$128,0),MATCH("G"&amp;D2357&amp;"-T2",FixtureCode!$B$4:$AH$4,0)))))</f>
        <v>-</v>
      </c>
      <c r="G2357" s="12" t="str">
        <f>IF(C2357="-","-",IF(AND(ISNUMBER(Fixture!G2361),ISNUMBER(Fixture!I2361),Fixture!F2361&lt;&gt;"BYE",Fixture!J2361&lt;&gt;"BYE"),"Yes","-"))</f>
        <v>-</v>
      </c>
      <c r="H2357" s="9" t="str">
        <f>IF(G2357="-","-",IF(Fixture!G2361&gt;Fixture!I2361,Settings!$G$7,IF(Fixture!G2361=Fixture!I2361,Settings!$G$8,IF(Fixture!G2361&lt;Fixture!I2361,Settings!$G$9,"-"))))</f>
        <v>-</v>
      </c>
      <c r="I2357" s="13" t="str">
        <f>IF(G2357="-","-",IF(Fixture!I2361&gt;Fixture!G2361,Settings!$G$7,IF(Fixture!I2361=Fixture!G2361,Settings!$G$8,IF(Fixture!I2361&lt;Fixture!G2361,Settings!$G$9,"-"))))</f>
        <v>-</v>
      </c>
    </row>
    <row r="2358" spans="3:9" x14ac:dyDescent="0.25">
      <c r="C2358" s="12" t="str">
        <f t="shared" si="74"/>
        <v>-</v>
      </c>
      <c r="D2358" s="9" t="str">
        <f t="shared" si="75"/>
        <v>-</v>
      </c>
      <c r="E2358" s="9" t="str">
        <f>IF(C2358="-","-",IF(D2358=maxgameno+2,"blank row 2",IF(D2358=maxgameno+1,"blank row 1",INDEX(FixtureCode!$B$4:$AH$128,MATCH($C2358,FixtureCode!$B$4:$B$128,0),MATCH("G"&amp;D2358&amp;"-T1",FixtureCode!$B$4:$AH$4,0)))))</f>
        <v>-</v>
      </c>
      <c r="F2358" s="13" t="str">
        <f>IF(C2358="-","-",IF(D2358=maxgameno+2,"blank row 2",IF(D2358=maxgameno+1,"blank row 1",INDEX(FixtureCode!$B$4:$AH$128,MATCH($C2358,FixtureCode!$B$4:$B$128,0),MATCH("G"&amp;D2358&amp;"-T2",FixtureCode!$B$4:$AH$4,0)))))</f>
        <v>-</v>
      </c>
      <c r="G2358" s="12" t="str">
        <f>IF(C2358="-","-",IF(AND(ISNUMBER(Fixture!G2362),ISNUMBER(Fixture!I2362),Fixture!F2362&lt;&gt;"BYE",Fixture!J2362&lt;&gt;"BYE"),"Yes","-"))</f>
        <v>-</v>
      </c>
      <c r="H2358" s="9" t="str">
        <f>IF(G2358="-","-",IF(Fixture!G2362&gt;Fixture!I2362,Settings!$G$7,IF(Fixture!G2362=Fixture!I2362,Settings!$G$8,IF(Fixture!G2362&lt;Fixture!I2362,Settings!$G$9,"-"))))</f>
        <v>-</v>
      </c>
      <c r="I2358" s="13" t="str">
        <f>IF(G2358="-","-",IF(Fixture!I2362&gt;Fixture!G2362,Settings!$G$7,IF(Fixture!I2362=Fixture!G2362,Settings!$G$8,IF(Fixture!I2362&lt;Fixture!G2362,Settings!$G$9,"-"))))</f>
        <v>-</v>
      </c>
    </row>
    <row r="2359" spans="3:9" x14ac:dyDescent="0.25">
      <c r="C2359" s="12" t="str">
        <f t="shared" si="74"/>
        <v>-</v>
      </c>
      <c r="D2359" s="9" t="str">
        <f t="shared" si="75"/>
        <v>-</v>
      </c>
      <c r="E2359" s="9" t="str">
        <f>IF(C2359="-","-",IF(D2359=maxgameno+2,"blank row 2",IF(D2359=maxgameno+1,"blank row 1",INDEX(FixtureCode!$B$4:$AH$128,MATCH($C2359,FixtureCode!$B$4:$B$128,0),MATCH("G"&amp;D2359&amp;"-T1",FixtureCode!$B$4:$AH$4,0)))))</f>
        <v>-</v>
      </c>
      <c r="F2359" s="13" t="str">
        <f>IF(C2359="-","-",IF(D2359=maxgameno+2,"blank row 2",IF(D2359=maxgameno+1,"blank row 1",INDEX(FixtureCode!$B$4:$AH$128,MATCH($C2359,FixtureCode!$B$4:$B$128,0),MATCH("G"&amp;D2359&amp;"-T2",FixtureCode!$B$4:$AH$4,0)))))</f>
        <v>-</v>
      </c>
      <c r="G2359" s="12" t="str">
        <f>IF(C2359="-","-",IF(AND(ISNUMBER(Fixture!G2363),ISNUMBER(Fixture!I2363),Fixture!F2363&lt;&gt;"BYE",Fixture!J2363&lt;&gt;"BYE"),"Yes","-"))</f>
        <v>-</v>
      </c>
      <c r="H2359" s="9" t="str">
        <f>IF(G2359="-","-",IF(Fixture!G2363&gt;Fixture!I2363,Settings!$G$7,IF(Fixture!G2363=Fixture!I2363,Settings!$G$8,IF(Fixture!G2363&lt;Fixture!I2363,Settings!$G$9,"-"))))</f>
        <v>-</v>
      </c>
      <c r="I2359" s="13" t="str">
        <f>IF(G2359="-","-",IF(Fixture!I2363&gt;Fixture!G2363,Settings!$G$7,IF(Fixture!I2363=Fixture!G2363,Settings!$G$8,IF(Fixture!I2363&lt;Fixture!G2363,Settings!$G$9,"-"))))</f>
        <v>-</v>
      </c>
    </row>
    <row r="2360" spans="3:9" x14ac:dyDescent="0.25">
      <c r="C2360" s="12" t="str">
        <f t="shared" si="74"/>
        <v>-</v>
      </c>
      <c r="D2360" s="9" t="str">
        <f t="shared" si="75"/>
        <v>-</v>
      </c>
      <c r="E2360" s="9" t="str">
        <f>IF(C2360="-","-",IF(D2360=maxgameno+2,"blank row 2",IF(D2360=maxgameno+1,"blank row 1",INDEX(FixtureCode!$B$4:$AH$128,MATCH($C2360,FixtureCode!$B$4:$B$128,0),MATCH("G"&amp;D2360&amp;"-T1",FixtureCode!$B$4:$AH$4,0)))))</f>
        <v>-</v>
      </c>
      <c r="F2360" s="13" t="str">
        <f>IF(C2360="-","-",IF(D2360=maxgameno+2,"blank row 2",IF(D2360=maxgameno+1,"blank row 1",INDEX(FixtureCode!$B$4:$AH$128,MATCH($C2360,FixtureCode!$B$4:$B$128,0),MATCH("G"&amp;D2360&amp;"-T2",FixtureCode!$B$4:$AH$4,0)))))</f>
        <v>-</v>
      </c>
      <c r="G2360" s="12" t="str">
        <f>IF(C2360="-","-",IF(AND(ISNUMBER(Fixture!G2364),ISNUMBER(Fixture!I2364),Fixture!F2364&lt;&gt;"BYE",Fixture!J2364&lt;&gt;"BYE"),"Yes","-"))</f>
        <v>-</v>
      </c>
      <c r="H2360" s="9" t="str">
        <f>IF(G2360="-","-",IF(Fixture!G2364&gt;Fixture!I2364,Settings!$G$7,IF(Fixture!G2364=Fixture!I2364,Settings!$G$8,IF(Fixture!G2364&lt;Fixture!I2364,Settings!$G$9,"-"))))</f>
        <v>-</v>
      </c>
      <c r="I2360" s="13" t="str">
        <f>IF(G2360="-","-",IF(Fixture!I2364&gt;Fixture!G2364,Settings!$G$7,IF(Fixture!I2364=Fixture!G2364,Settings!$G$8,IF(Fixture!I2364&lt;Fixture!G2364,Settings!$G$9,"-"))))</f>
        <v>-</v>
      </c>
    </row>
    <row r="2361" spans="3:9" x14ac:dyDescent="0.25">
      <c r="C2361" s="12" t="str">
        <f t="shared" si="74"/>
        <v>-</v>
      </c>
      <c r="D2361" s="9" t="str">
        <f t="shared" si="75"/>
        <v>-</v>
      </c>
      <c r="E2361" s="9" t="str">
        <f>IF(C2361="-","-",IF(D2361=maxgameno+2,"blank row 2",IF(D2361=maxgameno+1,"blank row 1",INDEX(FixtureCode!$B$4:$AH$128,MATCH($C2361,FixtureCode!$B$4:$B$128,0),MATCH("G"&amp;D2361&amp;"-T1",FixtureCode!$B$4:$AH$4,0)))))</f>
        <v>-</v>
      </c>
      <c r="F2361" s="13" t="str">
        <f>IF(C2361="-","-",IF(D2361=maxgameno+2,"blank row 2",IF(D2361=maxgameno+1,"blank row 1",INDEX(FixtureCode!$B$4:$AH$128,MATCH($C2361,FixtureCode!$B$4:$B$128,0),MATCH("G"&amp;D2361&amp;"-T2",FixtureCode!$B$4:$AH$4,0)))))</f>
        <v>-</v>
      </c>
      <c r="G2361" s="12" t="str">
        <f>IF(C2361="-","-",IF(AND(ISNUMBER(Fixture!G2365),ISNUMBER(Fixture!I2365),Fixture!F2365&lt;&gt;"BYE",Fixture!J2365&lt;&gt;"BYE"),"Yes","-"))</f>
        <v>-</v>
      </c>
      <c r="H2361" s="9" t="str">
        <f>IF(G2361="-","-",IF(Fixture!G2365&gt;Fixture!I2365,Settings!$G$7,IF(Fixture!G2365=Fixture!I2365,Settings!$G$8,IF(Fixture!G2365&lt;Fixture!I2365,Settings!$G$9,"-"))))</f>
        <v>-</v>
      </c>
      <c r="I2361" s="13" t="str">
        <f>IF(G2361="-","-",IF(Fixture!I2365&gt;Fixture!G2365,Settings!$G$7,IF(Fixture!I2365=Fixture!G2365,Settings!$G$8,IF(Fixture!I2365&lt;Fixture!G2365,Settings!$G$9,"-"))))</f>
        <v>-</v>
      </c>
    </row>
    <row r="2362" spans="3:9" x14ac:dyDescent="0.25">
      <c r="C2362" s="12" t="str">
        <f t="shared" si="74"/>
        <v>-</v>
      </c>
      <c r="D2362" s="9" t="str">
        <f t="shared" si="75"/>
        <v>-</v>
      </c>
      <c r="E2362" s="9" t="str">
        <f>IF(C2362="-","-",IF(D2362=maxgameno+2,"blank row 2",IF(D2362=maxgameno+1,"blank row 1",INDEX(FixtureCode!$B$4:$AH$128,MATCH($C2362,FixtureCode!$B$4:$B$128,0),MATCH("G"&amp;D2362&amp;"-T1",FixtureCode!$B$4:$AH$4,0)))))</f>
        <v>-</v>
      </c>
      <c r="F2362" s="13" t="str">
        <f>IF(C2362="-","-",IF(D2362=maxgameno+2,"blank row 2",IF(D2362=maxgameno+1,"blank row 1",INDEX(FixtureCode!$B$4:$AH$128,MATCH($C2362,FixtureCode!$B$4:$B$128,0),MATCH("G"&amp;D2362&amp;"-T2",FixtureCode!$B$4:$AH$4,0)))))</f>
        <v>-</v>
      </c>
      <c r="G2362" s="12" t="str">
        <f>IF(C2362="-","-",IF(AND(ISNUMBER(Fixture!G2366),ISNUMBER(Fixture!I2366),Fixture!F2366&lt;&gt;"BYE",Fixture!J2366&lt;&gt;"BYE"),"Yes","-"))</f>
        <v>-</v>
      </c>
      <c r="H2362" s="9" t="str">
        <f>IF(G2362="-","-",IF(Fixture!G2366&gt;Fixture!I2366,Settings!$G$7,IF(Fixture!G2366=Fixture!I2366,Settings!$G$8,IF(Fixture!G2366&lt;Fixture!I2366,Settings!$G$9,"-"))))</f>
        <v>-</v>
      </c>
      <c r="I2362" s="13" t="str">
        <f>IF(G2362="-","-",IF(Fixture!I2366&gt;Fixture!G2366,Settings!$G$7,IF(Fixture!I2366=Fixture!G2366,Settings!$G$8,IF(Fixture!I2366&lt;Fixture!G2366,Settings!$G$9,"-"))))</f>
        <v>-</v>
      </c>
    </row>
    <row r="2363" spans="3:9" x14ac:dyDescent="0.25">
      <c r="C2363" s="12" t="str">
        <f t="shared" si="74"/>
        <v>-</v>
      </c>
      <c r="D2363" s="9" t="str">
        <f t="shared" si="75"/>
        <v>-</v>
      </c>
      <c r="E2363" s="9" t="str">
        <f>IF(C2363="-","-",IF(D2363=maxgameno+2,"blank row 2",IF(D2363=maxgameno+1,"blank row 1",INDEX(FixtureCode!$B$4:$AH$128,MATCH($C2363,FixtureCode!$B$4:$B$128,0),MATCH("G"&amp;D2363&amp;"-T1",FixtureCode!$B$4:$AH$4,0)))))</f>
        <v>-</v>
      </c>
      <c r="F2363" s="13" t="str">
        <f>IF(C2363="-","-",IF(D2363=maxgameno+2,"blank row 2",IF(D2363=maxgameno+1,"blank row 1",INDEX(FixtureCode!$B$4:$AH$128,MATCH($C2363,FixtureCode!$B$4:$B$128,0),MATCH("G"&amp;D2363&amp;"-T2",FixtureCode!$B$4:$AH$4,0)))))</f>
        <v>-</v>
      </c>
      <c r="G2363" s="12" t="str">
        <f>IF(C2363="-","-",IF(AND(ISNUMBER(Fixture!G2367),ISNUMBER(Fixture!I2367),Fixture!F2367&lt;&gt;"BYE",Fixture!J2367&lt;&gt;"BYE"),"Yes","-"))</f>
        <v>-</v>
      </c>
      <c r="H2363" s="9" t="str">
        <f>IF(G2363="-","-",IF(Fixture!G2367&gt;Fixture!I2367,Settings!$G$7,IF(Fixture!G2367=Fixture!I2367,Settings!$G$8,IF(Fixture!G2367&lt;Fixture!I2367,Settings!$G$9,"-"))))</f>
        <v>-</v>
      </c>
      <c r="I2363" s="13" t="str">
        <f>IF(G2363="-","-",IF(Fixture!I2367&gt;Fixture!G2367,Settings!$G$7,IF(Fixture!I2367=Fixture!G2367,Settings!$G$8,IF(Fixture!I2367&lt;Fixture!G2367,Settings!$G$9,"-"))))</f>
        <v>-</v>
      </c>
    </row>
    <row r="2364" spans="3:9" x14ac:dyDescent="0.25">
      <c r="C2364" s="12" t="str">
        <f t="shared" si="74"/>
        <v>-</v>
      </c>
      <c r="D2364" s="9" t="str">
        <f t="shared" si="75"/>
        <v>-</v>
      </c>
      <c r="E2364" s="9" t="str">
        <f>IF(C2364="-","-",IF(D2364=maxgameno+2,"blank row 2",IF(D2364=maxgameno+1,"blank row 1",INDEX(FixtureCode!$B$4:$AH$128,MATCH($C2364,FixtureCode!$B$4:$B$128,0),MATCH("G"&amp;D2364&amp;"-T1",FixtureCode!$B$4:$AH$4,0)))))</f>
        <v>-</v>
      </c>
      <c r="F2364" s="13" t="str">
        <f>IF(C2364="-","-",IF(D2364=maxgameno+2,"blank row 2",IF(D2364=maxgameno+1,"blank row 1",INDEX(FixtureCode!$B$4:$AH$128,MATCH($C2364,FixtureCode!$B$4:$B$128,0),MATCH("G"&amp;D2364&amp;"-T2",FixtureCode!$B$4:$AH$4,0)))))</f>
        <v>-</v>
      </c>
      <c r="G2364" s="12" t="str">
        <f>IF(C2364="-","-",IF(AND(ISNUMBER(Fixture!G2368),ISNUMBER(Fixture!I2368),Fixture!F2368&lt;&gt;"BYE",Fixture!J2368&lt;&gt;"BYE"),"Yes","-"))</f>
        <v>-</v>
      </c>
      <c r="H2364" s="9" t="str">
        <f>IF(G2364="-","-",IF(Fixture!G2368&gt;Fixture!I2368,Settings!$G$7,IF(Fixture!G2368=Fixture!I2368,Settings!$G$8,IF(Fixture!G2368&lt;Fixture!I2368,Settings!$G$9,"-"))))</f>
        <v>-</v>
      </c>
      <c r="I2364" s="13" t="str">
        <f>IF(G2364="-","-",IF(Fixture!I2368&gt;Fixture!G2368,Settings!$G$7,IF(Fixture!I2368=Fixture!G2368,Settings!$G$8,IF(Fixture!I2368&lt;Fixture!G2368,Settings!$G$9,"-"))))</f>
        <v>-</v>
      </c>
    </row>
    <row r="2365" spans="3:9" x14ac:dyDescent="0.25">
      <c r="C2365" s="12" t="str">
        <f t="shared" si="74"/>
        <v>-</v>
      </c>
      <c r="D2365" s="9" t="str">
        <f t="shared" si="75"/>
        <v>-</v>
      </c>
      <c r="E2365" s="9" t="str">
        <f>IF(C2365="-","-",IF(D2365=maxgameno+2,"blank row 2",IF(D2365=maxgameno+1,"blank row 1",INDEX(FixtureCode!$B$4:$AH$128,MATCH($C2365,FixtureCode!$B$4:$B$128,0),MATCH("G"&amp;D2365&amp;"-T1",FixtureCode!$B$4:$AH$4,0)))))</f>
        <v>-</v>
      </c>
      <c r="F2365" s="13" t="str">
        <f>IF(C2365="-","-",IF(D2365=maxgameno+2,"blank row 2",IF(D2365=maxgameno+1,"blank row 1",INDEX(FixtureCode!$B$4:$AH$128,MATCH($C2365,FixtureCode!$B$4:$B$128,0),MATCH("G"&amp;D2365&amp;"-T2",FixtureCode!$B$4:$AH$4,0)))))</f>
        <v>-</v>
      </c>
      <c r="G2365" s="12" t="str">
        <f>IF(C2365="-","-",IF(AND(ISNUMBER(Fixture!G2369),ISNUMBER(Fixture!I2369),Fixture!F2369&lt;&gt;"BYE",Fixture!J2369&lt;&gt;"BYE"),"Yes","-"))</f>
        <v>-</v>
      </c>
      <c r="H2365" s="9" t="str">
        <f>IF(G2365="-","-",IF(Fixture!G2369&gt;Fixture!I2369,Settings!$G$7,IF(Fixture!G2369=Fixture!I2369,Settings!$G$8,IF(Fixture!G2369&lt;Fixture!I2369,Settings!$G$9,"-"))))</f>
        <v>-</v>
      </c>
      <c r="I2365" s="13" t="str">
        <f>IF(G2365="-","-",IF(Fixture!I2369&gt;Fixture!G2369,Settings!$G$7,IF(Fixture!I2369=Fixture!G2369,Settings!$G$8,IF(Fixture!I2369&lt;Fixture!G2369,Settings!$G$9,"-"))))</f>
        <v>-</v>
      </c>
    </row>
    <row r="2366" spans="3:9" x14ac:dyDescent="0.25">
      <c r="C2366" s="12" t="str">
        <f t="shared" si="74"/>
        <v>-</v>
      </c>
      <c r="D2366" s="9" t="str">
        <f t="shared" si="75"/>
        <v>-</v>
      </c>
      <c r="E2366" s="9" t="str">
        <f>IF(C2366="-","-",IF(D2366=maxgameno+2,"blank row 2",IF(D2366=maxgameno+1,"blank row 1",INDEX(FixtureCode!$B$4:$AH$128,MATCH($C2366,FixtureCode!$B$4:$B$128,0),MATCH("G"&amp;D2366&amp;"-T1",FixtureCode!$B$4:$AH$4,0)))))</f>
        <v>-</v>
      </c>
      <c r="F2366" s="13" t="str">
        <f>IF(C2366="-","-",IF(D2366=maxgameno+2,"blank row 2",IF(D2366=maxgameno+1,"blank row 1",INDEX(FixtureCode!$B$4:$AH$128,MATCH($C2366,FixtureCode!$B$4:$B$128,0),MATCH("G"&amp;D2366&amp;"-T2",FixtureCode!$B$4:$AH$4,0)))))</f>
        <v>-</v>
      </c>
      <c r="G2366" s="12" t="str">
        <f>IF(C2366="-","-",IF(AND(ISNUMBER(Fixture!G2370),ISNUMBER(Fixture!I2370),Fixture!F2370&lt;&gt;"BYE",Fixture!J2370&lt;&gt;"BYE"),"Yes","-"))</f>
        <v>-</v>
      </c>
      <c r="H2366" s="9" t="str">
        <f>IF(G2366="-","-",IF(Fixture!G2370&gt;Fixture!I2370,Settings!$G$7,IF(Fixture!G2370=Fixture!I2370,Settings!$G$8,IF(Fixture!G2370&lt;Fixture!I2370,Settings!$G$9,"-"))))</f>
        <v>-</v>
      </c>
      <c r="I2366" s="13" t="str">
        <f>IF(G2366="-","-",IF(Fixture!I2370&gt;Fixture!G2370,Settings!$G$7,IF(Fixture!I2370=Fixture!G2370,Settings!$G$8,IF(Fixture!I2370&lt;Fixture!G2370,Settings!$G$9,"-"))))</f>
        <v>-</v>
      </c>
    </row>
    <row r="2367" spans="3:9" x14ac:dyDescent="0.25">
      <c r="C2367" s="12" t="str">
        <f t="shared" si="74"/>
        <v>-</v>
      </c>
      <c r="D2367" s="9" t="str">
        <f t="shared" si="75"/>
        <v>-</v>
      </c>
      <c r="E2367" s="9" t="str">
        <f>IF(C2367="-","-",IF(D2367=maxgameno+2,"blank row 2",IF(D2367=maxgameno+1,"blank row 1",INDEX(FixtureCode!$B$4:$AH$128,MATCH($C2367,FixtureCode!$B$4:$B$128,0),MATCH("G"&amp;D2367&amp;"-T1",FixtureCode!$B$4:$AH$4,0)))))</f>
        <v>-</v>
      </c>
      <c r="F2367" s="13" t="str">
        <f>IF(C2367="-","-",IF(D2367=maxgameno+2,"blank row 2",IF(D2367=maxgameno+1,"blank row 1",INDEX(FixtureCode!$B$4:$AH$128,MATCH($C2367,FixtureCode!$B$4:$B$128,0),MATCH("G"&amp;D2367&amp;"-T2",FixtureCode!$B$4:$AH$4,0)))))</f>
        <v>-</v>
      </c>
      <c r="G2367" s="12" t="str">
        <f>IF(C2367="-","-",IF(AND(ISNUMBER(Fixture!G2371),ISNUMBER(Fixture!I2371),Fixture!F2371&lt;&gt;"BYE",Fixture!J2371&lt;&gt;"BYE"),"Yes","-"))</f>
        <v>-</v>
      </c>
      <c r="H2367" s="9" t="str">
        <f>IF(G2367="-","-",IF(Fixture!G2371&gt;Fixture!I2371,Settings!$G$7,IF(Fixture!G2371=Fixture!I2371,Settings!$G$8,IF(Fixture!G2371&lt;Fixture!I2371,Settings!$G$9,"-"))))</f>
        <v>-</v>
      </c>
      <c r="I2367" s="13" t="str">
        <f>IF(G2367="-","-",IF(Fixture!I2371&gt;Fixture!G2371,Settings!$G$7,IF(Fixture!I2371=Fixture!G2371,Settings!$G$8,IF(Fixture!I2371&lt;Fixture!G2371,Settings!$G$9,"-"))))</f>
        <v>-</v>
      </c>
    </row>
    <row r="2368" spans="3:9" x14ac:dyDescent="0.25">
      <c r="C2368" s="12" t="str">
        <f t="shared" si="74"/>
        <v>-</v>
      </c>
      <c r="D2368" s="9" t="str">
        <f t="shared" si="75"/>
        <v>-</v>
      </c>
      <c r="E2368" s="9" t="str">
        <f>IF(C2368="-","-",IF(D2368=maxgameno+2,"blank row 2",IF(D2368=maxgameno+1,"blank row 1",INDEX(FixtureCode!$B$4:$AH$128,MATCH($C2368,FixtureCode!$B$4:$B$128,0),MATCH("G"&amp;D2368&amp;"-T1",FixtureCode!$B$4:$AH$4,0)))))</f>
        <v>-</v>
      </c>
      <c r="F2368" s="13" t="str">
        <f>IF(C2368="-","-",IF(D2368=maxgameno+2,"blank row 2",IF(D2368=maxgameno+1,"blank row 1",INDEX(FixtureCode!$B$4:$AH$128,MATCH($C2368,FixtureCode!$B$4:$B$128,0),MATCH("G"&amp;D2368&amp;"-T2",FixtureCode!$B$4:$AH$4,0)))))</f>
        <v>-</v>
      </c>
      <c r="G2368" s="12" t="str">
        <f>IF(C2368="-","-",IF(AND(ISNUMBER(Fixture!G2372),ISNUMBER(Fixture!I2372),Fixture!F2372&lt;&gt;"BYE",Fixture!J2372&lt;&gt;"BYE"),"Yes","-"))</f>
        <v>-</v>
      </c>
      <c r="H2368" s="9" t="str">
        <f>IF(G2368="-","-",IF(Fixture!G2372&gt;Fixture!I2372,Settings!$G$7,IF(Fixture!G2372=Fixture!I2372,Settings!$G$8,IF(Fixture!G2372&lt;Fixture!I2372,Settings!$G$9,"-"))))</f>
        <v>-</v>
      </c>
      <c r="I2368" s="13" t="str">
        <f>IF(G2368="-","-",IF(Fixture!I2372&gt;Fixture!G2372,Settings!$G$7,IF(Fixture!I2372=Fixture!G2372,Settings!$G$8,IF(Fixture!I2372&lt;Fixture!G2372,Settings!$G$9,"-"))))</f>
        <v>-</v>
      </c>
    </row>
    <row r="2369" spans="3:9" x14ac:dyDescent="0.25">
      <c r="C2369" s="12" t="str">
        <f t="shared" si="74"/>
        <v>-</v>
      </c>
      <c r="D2369" s="9" t="str">
        <f t="shared" si="75"/>
        <v>-</v>
      </c>
      <c r="E2369" s="9" t="str">
        <f>IF(C2369="-","-",IF(D2369=maxgameno+2,"blank row 2",IF(D2369=maxgameno+1,"blank row 1",INDEX(FixtureCode!$B$4:$AH$128,MATCH($C2369,FixtureCode!$B$4:$B$128,0),MATCH("G"&amp;D2369&amp;"-T1",FixtureCode!$B$4:$AH$4,0)))))</f>
        <v>-</v>
      </c>
      <c r="F2369" s="13" t="str">
        <f>IF(C2369="-","-",IF(D2369=maxgameno+2,"blank row 2",IF(D2369=maxgameno+1,"blank row 1",INDEX(FixtureCode!$B$4:$AH$128,MATCH($C2369,FixtureCode!$B$4:$B$128,0),MATCH("G"&amp;D2369&amp;"-T2",FixtureCode!$B$4:$AH$4,0)))))</f>
        <v>-</v>
      </c>
      <c r="G2369" s="12" t="str">
        <f>IF(C2369="-","-",IF(AND(ISNUMBER(Fixture!G2373),ISNUMBER(Fixture!I2373),Fixture!F2373&lt;&gt;"BYE",Fixture!J2373&lt;&gt;"BYE"),"Yes","-"))</f>
        <v>-</v>
      </c>
      <c r="H2369" s="9" t="str">
        <f>IF(G2369="-","-",IF(Fixture!G2373&gt;Fixture!I2373,Settings!$G$7,IF(Fixture!G2373=Fixture!I2373,Settings!$G$8,IF(Fixture!G2373&lt;Fixture!I2373,Settings!$G$9,"-"))))</f>
        <v>-</v>
      </c>
      <c r="I2369" s="13" t="str">
        <f>IF(G2369="-","-",IF(Fixture!I2373&gt;Fixture!G2373,Settings!$G$7,IF(Fixture!I2373=Fixture!G2373,Settings!$G$8,IF(Fixture!I2373&lt;Fixture!G2373,Settings!$G$9,"-"))))</f>
        <v>-</v>
      </c>
    </row>
    <row r="2370" spans="3:9" x14ac:dyDescent="0.25">
      <c r="C2370" s="12" t="str">
        <f t="shared" si="74"/>
        <v>-</v>
      </c>
      <c r="D2370" s="9" t="str">
        <f t="shared" si="75"/>
        <v>-</v>
      </c>
      <c r="E2370" s="9" t="str">
        <f>IF(C2370="-","-",IF(D2370=maxgameno+2,"blank row 2",IF(D2370=maxgameno+1,"blank row 1",INDEX(FixtureCode!$B$4:$AH$128,MATCH($C2370,FixtureCode!$B$4:$B$128,0),MATCH("G"&amp;D2370&amp;"-T1",FixtureCode!$B$4:$AH$4,0)))))</f>
        <v>-</v>
      </c>
      <c r="F2370" s="13" t="str">
        <f>IF(C2370="-","-",IF(D2370=maxgameno+2,"blank row 2",IF(D2370=maxgameno+1,"blank row 1",INDEX(FixtureCode!$B$4:$AH$128,MATCH($C2370,FixtureCode!$B$4:$B$128,0),MATCH("G"&amp;D2370&amp;"-T2",FixtureCode!$B$4:$AH$4,0)))))</f>
        <v>-</v>
      </c>
      <c r="G2370" s="12" t="str">
        <f>IF(C2370="-","-",IF(AND(ISNUMBER(Fixture!G2374),ISNUMBER(Fixture!I2374),Fixture!F2374&lt;&gt;"BYE",Fixture!J2374&lt;&gt;"BYE"),"Yes","-"))</f>
        <v>-</v>
      </c>
      <c r="H2370" s="9" t="str">
        <f>IF(G2370="-","-",IF(Fixture!G2374&gt;Fixture!I2374,Settings!$G$7,IF(Fixture!G2374=Fixture!I2374,Settings!$G$8,IF(Fixture!G2374&lt;Fixture!I2374,Settings!$G$9,"-"))))</f>
        <v>-</v>
      </c>
      <c r="I2370" s="13" t="str">
        <f>IF(G2370="-","-",IF(Fixture!I2374&gt;Fixture!G2374,Settings!$G$7,IF(Fixture!I2374=Fixture!G2374,Settings!$G$8,IF(Fixture!I2374&lt;Fixture!G2374,Settings!$G$9,"-"))))</f>
        <v>-</v>
      </c>
    </row>
    <row r="2371" spans="3:9" x14ac:dyDescent="0.25">
      <c r="C2371" s="12" t="str">
        <f t="shared" si="74"/>
        <v>-</v>
      </c>
      <c r="D2371" s="9" t="str">
        <f t="shared" si="75"/>
        <v>-</v>
      </c>
      <c r="E2371" s="9" t="str">
        <f>IF(C2371="-","-",IF(D2371=maxgameno+2,"blank row 2",IF(D2371=maxgameno+1,"blank row 1",INDEX(FixtureCode!$B$4:$AH$128,MATCH($C2371,FixtureCode!$B$4:$B$128,0),MATCH("G"&amp;D2371&amp;"-T1",FixtureCode!$B$4:$AH$4,0)))))</f>
        <v>-</v>
      </c>
      <c r="F2371" s="13" t="str">
        <f>IF(C2371="-","-",IF(D2371=maxgameno+2,"blank row 2",IF(D2371=maxgameno+1,"blank row 1",INDEX(FixtureCode!$B$4:$AH$128,MATCH($C2371,FixtureCode!$B$4:$B$128,0),MATCH("G"&amp;D2371&amp;"-T2",FixtureCode!$B$4:$AH$4,0)))))</f>
        <v>-</v>
      </c>
      <c r="G2371" s="12" t="str">
        <f>IF(C2371="-","-",IF(AND(ISNUMBER(Fixture!G2375),ISNUMBER(Fixture!I2375),Fixture!F2375&lt;&gt;"BYE",Fixture!J2375&lt;&gt;"BYE"),"Yes","-"))</f>
        <v>-</v>
      </c>
      <c r="H2371" s="9" t="str">
        <f>IF(G2371="-","-",IF(Fixture!G2375&gt;Fixture!I2375,Settings!$G$7,IF(Fixture!G2375=Fixture!I2375,Settings!$G$8,IF(Fixture!G2375&lt;Fixture!I2375,Settings!$G$9,"-"))))</f>
        <v>-</v>
      </c>
      <c r="I2371" s="13" t="str">
        <f>IF(G2371="-","-",IF(Fixture!I2375&gt;Fixture!G2375,Settings!$G$7,IF(Fixture!I2375=Fixture!G2375,Settings!$G$8,IF(Fixture!I2375&lt;Fixture!G2375,Settings!$G$9,"-"))))</f>
        <v>-</v>
      </c>
    </row>
    <row r="2372" spans="3:9" x14ac:dyDescent="0.25">
      <c r="C2372" s="12" t="str">
        <f t="shared" si="74"/>
        <v>-</v>
      </c>
      <c r="D2372" s="9" t="str">
        <f t="shared" si="75"/>
        <v>-</v>
      </c>
      <c r="E2372" s="9" t="str">
        <f>IF(C2372="-","-",IF(D2372=maxgameno+2,"blank row 2",IF(D2372=maxgameno+1,"blank row 1",INDEX(FixtureCode!$B$4:$AH$128,MATCH($C2372,FixtureCode!$B$4:$B$128,0),MATCH("G"&amp;D2372&amp;"-T1",FixtureCode!$B$4:$AH$4,0)))))</f>
        <v>-</v>
      </c>
      <c r="F2372" s="13" t="str">
        <f>IF(C2372="-","-",IF(D2372=maxgameno+2,"blank row 2",IF(D2372=maxgameno+1,"blank row 1",INDEX(FixtureCode!$B$4:$AH$128,MATCH($C2372,FixtureCode!$B$4:$B$128,0),MATCH("G"&amp;D2372&amp;"-T2",FixtureCode!$B$4:$AH$4,0)))))</f>
        <v>-</v>
      </c>
      <c r="G2372" s="12" t="str">
        <f>IF(C2372="-","-",IF(AND(ISNUMBER(Fixture!G2376),ISNUMBER(Fixture!I2376),Fixture!F2376&lt;&gt;"BYE",Fixture!J2376&lt;&gt;"BYE"),"Yes","-"))</f>
        <v>-</v>
      </c>
      <c r="H2372" s="9" t="str">
        <f>IF(G2372="-","-",IF(Fixture!G2376&gt;Fixture!I2376,Settings!$G$7,IF(Fixture!G2376=Fixture!I2376,Settings!$G$8,IF(Fixture!G2376&lt;Fixture!I2376,Settings!$G$9,"-"))))</f>
        <v>-</v>
      </c>
      <c r="I2372" s="13" t="str">
        <f>IF(G2372="-","-",IF(Fixture!I2376&gt;Fixture!G2376,Settings!$G$7,IF(Fixture!I2376=Fixture!G2376,Settings!$G$8,IF(Fixture!I2376&lt;Fixture!G2376,Settings!$G$9,"-"))))</f>
        <v>-</v>
      </c>
    </row>
    <row r="2373" spans="3:9" x14ac:dyDescent="0.25">
      <c r="C2373" s="12" t="str">
        <f t="shared" si="74"/>
        <v>-</v>
      </c>
      <c r="D2373" s="9" t="str">
        <f t="shared" si="75"/>
        <v>-</v>
      </c>
      <c r="E2373" s="9" t="str">
        <f>IF(C2373="-","-",IF(D2373=maxgameno+2,"blank row 2",IF(D2373=maxgameno+1,"blank row 1",INDEX(FixtureCode!$B$4:$AH$128,MATCH($C2373,FixtureCode!$B$4:$B$128,0),MATCH("G"&amp;D2373&amp;"-T1",FixtureCode!$B$4:$AH$4,0)))))</f>
        <v>-</v>
      </c>
      <c r="F2373" s="13" t="str">
        <f>IF(C2373="-","-",IF(D2373=maxgameno+2,"blank row 2",IF(D2373=maxgameno+1,"blank row 1",INDEX(FixtureCode!$B$4:$AH$128,MATCH($C2373,FixtureCode!$B$4:$B$128,0),MATCH("G"&amp;D2373&amp;"-T2",FixtureCode!$B$4:$AH$4,0)))))</f>
        <v>-</v>
      </c>
      <c r="G2373" s="12" t="str">
        <f>IF(C2373="-","-",IF(AND(ISNUMBER(Fixture!G2377),ISNUMBER(Fixture!I2377),Fixture!F2377&lt;&gt;"BYE",Fixture!J2377&lt;&gt;"BYE"),"Yes","-"))</f>
        <v>-</v>
      </c>
      <c r="H2373" s="9" t="str">
        <f>IF(G2373="-","-",IF(Fixture!G2377&gt;Fixture!I2377,Settings!$G$7,IF(Fixture!G2377=Fixture!I2377,Settings!$G$8,IF(Fixture!G2377&lt;Fixture!I2377,Settings!$G$9,"-"))))</f>
        <v>-</v>
      </c>
      <c r="I2373" s="13" t="str">
        <f>IF(G2373="-","-",IF(Fixture!I2377&gt;Fixture!G2377,Settings!$G$7,IF(Fixture!I2377=Fixture!G2377,Settings!$G$8,IF(Fixture!I2377&lt;Fixture!G2377,Settings!$G$9,"-"))))</f>
        <v>-</v>
      </c>
    </row>
    <row r="2374" spans="3:9" x14ac:dyDescent="0.25">
      <c r="C2374" s="12" t="str">
        <f t="shared" ref="C2374:C2437" si="76">IF(C2373="-","-",IF(D2373+1&lt;=maxgameno+2,C2373,IF(C2373+1&lt;=maxroundno,C2373+1,"-")))</f>
        <v>-</v>
      </c>
      <c r="D2374" s="9" t="str">
        <f t="shared" ref="D2374:D2437" si="77">IF(C2374="-","-",IF(D2373+1&lt;=maxgameno+2,D2373+1,1))</f>
        <v>-</v>
      </c>
      <c r="E2374" s="9" t="str">
        <f>IF(C2374="-","-",IF(D2374=maxgameno+2,"blank row 2",IF(D2374=maxgameno+1,"blank row 1",INDEX(FixtureCode!$B$4:$AH$128,MATCH($C2374,FixtureCode!$B$4:$B$128,0),MATCH("G"&amp;D2374&amp;"-T1",FixtureCode!$B$4:$AH$4,0)))))</f>
        <v>-</v>
      </c>
      <c r="F2374" s="13" t="str">
        <f>IF(C2374="-","-",IF(D2374=maxgameno+2,"blank row 2",IF(D2374=maxgameno+1,"blank row 1",INDEX(FixtureCode!$B$4:$AH$128,MATCH($C2374,FixtureCode!$B$4:$B$128,0),MATCH("G"&amp;D2374&amp;"-T2",FixtureCode!$B$4:$AH$4,0)))))</f>
        <v>-</v>
      </c>
      <c r="G2374" s="12" t="str">
        <f>IF(C2374="-","-",IF(AND(ISNUMBER(Fixture!G2378),ISNUMBER(Fixture!I2378),Fixture!F2378&lt;&gt;"BYE",Fixture!J2378&lt;&gt;"BYE"),"Yes","-"))</f>
        <v>-</v>
      </c>
      <c r="H2374" s="9" t="str">
        <f>IF(G2374="-","-",IF(Fixture!G2378&gt;Fixture!I2378,Settings!$G$7,IF(Fixture!G2378=Fixture!I2378,Settings!$G$8,IF(Fixture!G2378&lt;Fixture!I2378,Settings!$G$9,"-"))))</f>
        <v>-</v>
      </c>
      <c r="I2374" s="13" t="str">
        <f>IF(G2374="-","-",IF(Fixture!I2378&gt;Fixture!G2378,Settings!$G$7,IF(Fixture!I2378=Fixture!G2378,Settings!$G$8,IF(Fixture!I2378&lt;Fixture!G2378,Settings!$G$9,"-"))))</f>
        <v>-</v>
      </c>
    </row>
    <row r="2375" spans="3:9" x14ac:dyDescent="0.25">
      <c r="C2375" s="12" t="str">
        <f t="shared" si="76"/>
        <v>-</v>
      </c>
      <c r="D2375" s="9" t="str">
        <f t="shared" si="77"/>
        <v>-</v>
      </c>
      <c r="E2375" s="9" t="str">
        <f>IF(C2375="-","-",IF(D2375=maxgameno+2,"blank row 2",IF(D2375=maxgameno+1,"blank row 1",INDEX(FixtureCode!$B$4:$AH$128,MATCH($C2375,FixtureCode!$B$4:$B$128,0),MATCH("G"&amp;D2375&amp;"-T1",FixtureCode!$B$4:$AH$4,0)))))</f>
        <v>-</v>
      </c>
      <c r="F2375" s="13" t="str">
        <f>IF(C2375="-","-",IF(D2375=maxgameno+2,"blank row 2",IF(D2375=maxgameno+1,"blank row 1",INDEX(FixtureCode!$B$4:$AH$128,MATCH($C2375,FixtureCode!$B$4:$B$128,0),MATCH("G"&amp;D2375&amp;"-T2",FixtureCode!$B$4:$AH$4,0)))))</f>
        <v>-</v>
      </c>
      <c r="G2375" s="12" t="str">
        <f>IF(C2375="-","-",IF(AND(ISNUMBER(Fixture!G2379),ISNUMBER(Fixture!I2379),Fixture!F2379&lt;&gt;"BYE",Fixture!J2379&lt;&gt;"BYE"),"Yes","-"))</f>
        <v>-</v>
      </c>
      <c r="H2375" s="9" t="str">
        <f>IF(G2375="-","-",IF(Fixture!G2379&gt;Fixture!I2379,Settings!$G$7,IF(Fixture!G2379=Fixture!I2379,Settings!$G$8,IF(Fixture!G2379&lt;Fixture!I2379,Settings!$G$9,"-"))))</f>
        <v>-</v>
      </c>
      <c r="I2375" s="13" t="str">
        <f>IF(G2375="-","-",IF(Fixture!I2379&gt;Fixture!G2379,Settings!$G$7,IF(Fixture!I2379=Fixture!G2379,Settings!$G$8,IF(Fixture!I2379&lt;Fixture!G2379,Settings!$G$9,"-"))))</f>
        <v>-</v>
      </c>
    </row>
    <row r="2376" spans="3:9" x14ac:dyDescent="0.25">
      <c r="C2376" s="12" t="str">
        <f t="shared" si="76"/>
        <v>-</v>
      </c>
      <c r="D2376" s="9" t="str">
        <f t="shared" si="77"/>
        <v>-</v>
      </c>
      <c r="E2376" s="9" t="str">
        <f>IF(C2376="-","-",IF(D2376=maxgameno+2,"blank row 2",IF(D2376=maxgameno+1,"blank row 1",INDEX(FixtureCode!$B$4:$AH$128,MATCH($C2376,FixtureCode!$B$4:$B$128,0),MATCH("G"&amp;D2376&amp;"-T1",FixtureCode!$B$4:$AH$4,0)))))</f>
        <v>-</v>
      </c>
      <c r="F2376" s="13" t="str">
        <f>IF(C2376="-","-",IF(D2376=maxgameno+2,"blank row 2",IF(D2376=maxgameno+1,"blank row 1",INDEX(FixtureCode!$B$4:$AH$128,MATCH($C2376,FixtureCode!$B$4:$B$128,0),MATCH("G"&amp;D2376&amp;"-T2",FixtureCode!$B$4:$AH$4,0)))))</f>
        <v>-</v>
      </c>
      <c r="G2376" s="12" t="str">
        <f>IF(C2376="-","-",IF(AND(ISNUMBER(Fixture!G2380),ISNUMBER(Fixture!I2380),Fixture!F2380&lt;&gt;"BYE",Fixture!J2380&lt;&gt;"BYE"),"Yes","-"))</f>
        <v>-</v>
      </c>
      <c r="H2376" s="9" t="str">
        <f>IF(G2376="-","-",IF(Fixture!G2380&gt;Fixture!I2380,Settings!$G$7,IF(Fixture!G2380=Fixture!I2380,Settings!$G$8,IF(Fixture!G2380&lt;Fixture!I2380,Settings!$G$9,"-"))))</f>
        <v>-</v>
      </c>
      <c r="I2376" s="13" t="str">
        <f>IF(G2376="-","-",IF(Fixture!I2380&gt;Fixture!G2380,Settings!$G$7,IF(Fixture!I2380=Fixture!G2380,Settings!$G$8,IF(Fixture!I2380&lt;Fixture!G2380,Settings!$G$9,"-"))))</f>
        <v>-</v>
      </c>
    </row>
    <row r="2377" spans="3:9" x14ac:dyDescent="0.25">
      <c r="C2377" s="12" t="str">
        <f t="shared" si="76"/>
        <v>-</v>
      </c>
      <c r="D2377" s="9" t="str">
        <f t="shared" si="77"/>
        <v>-</v>
      </c>
      <c r="E2377" s="9" t="str">
        <f>IF(C2377="-","-",IF(D2377=maxgameno+2,"blank row 2",IF(D2377=maxgameno+1,"blank row 1",INDEX(FixtureCode!$B$4:$AH$128,MATCH($C2377,FixtureCode!$B$4:$B$128,0),MATCH("G"&amp;D2377&amp;"-T1",FixtureCode!$B$4:$AH$4,0)))))</f>
        <v>-</v>
      </c>
      <c r="F2377" s="13" t="str">
        <f>IF(C2377="-","-",IF(D2377=maxgameno+2,"blank row 2",IF(D2377=maxgameno+1,"blank row 1",INDEX(FixtureCode!$B$4:$AH$128,MATCH($C2377,FixtureCode!$B$4:$B$128,0),MATCH("G"&amp;D2377&amp;"-T2",FixtureCode!$B$4:$AH$4,0)))))</f>
        <v>-</v>
      </c>
      <c r="G2377" s="12" t="str">
        <f>IF(C2377="-","-",IF(AND(ISNUMBER(Fixture!G2381),ISNUMBER(Fixture!I2381),Fixture!F2381&lt;&gt;"BYE",Fixture!J2381&lt;&gt;"BYE"),"Yes","-"))</f>
        <v>-</v>
      </c>
      <c r="H2377" s="9" t="str">
        <f>IF(G2377="-","-",IF(Fixture!G2381&gt;Fixture!I2381,Settings!$G$7,IF(Fixture!G2381=Fixture!I2381,Settings!$G$8,IF(Fixture!G2381&lt;Fixture!I2381,Settings!$G$9,"-"))))</f>
        <v>-</v>
      </c>
      <c r="I2377" s="13" t="str">
        <f>IF(G2377="-","-",IF(Fixture!I2381&gt;Fixture!G2381,Settings!$G$7,IF(Fixture!I2381=Fixture!G2381,Settings!$G$8,IF(Fixture!I2381&lt;Fixture!G2381,Settings!$G$9,"-"))))</f>
        <v>-</v>
      </c>
    </row>
    <row r="2378" spans="3:9" x14ac:dyDescent="0.25">
      <c r="C2378" s="12" t="str">
        <f t="shared" si="76"/>
        <v>-</v>
      </c>
      <c r="D2378" s="9" t="str">
        <f t="shared" si="77"/>
        <v>-</v>
      </c>
      <c r="E2378" s="9" t="str">
        <f>IF(C2378="-","-",IF(D2378=maxgameno+2,"blank row 2",IF(D2378=maxgameno+1,"blank row 1",INDEX(FixtureCode!$B$4:$AH$128,MATCH($C2378,FixtureCode!$B$4:$B$128,0),MATCH("G"&amp;D2378&amp;"-T1",FixtureCode!$B$4:$AH$4,0)))))</f>
        <v>-</v>
      </c>
      <c r="F2378" s="13" t="str">
        <f>IF(C2378="-","-",IF(D2378=maxgameno+2,"blank row 2",IF(D2378=maxgameno+1,"blank row 1",INDEX(FixtureCode!$B$4:$AH$128,MATCH($C2378,FixtureCode!$B$4:$B$128,0),MATCH("G"&amp;D2378&amp;"-T2",FixtureCode!$B$4:$AH$4,0)))))</f>
        <v>-</v>
      </c>
      <c r="G2378" s="12" t="str">
        <f>IF(C2378="-","-",IF(AND(ISNUMBER(Fixture!G2382),ISNUMBER(Fixture!I2382),Fixture!F2382&lt;&gt;"BYE",Fixture!J2382&lt;&gt;"BYE"),"Yes","-"))</f>
        <v>-</v>
      </c>
      <c r="H2378" s="9" t="str">
        <f>IF(G2378="-","-",IF(Fixture!G2382&gt;Fixture!I2382,Settings!$G$7,IF(Fixture!G2382=Fixture!I2382,Settings!$G$8,IF(Fixture!G2382&lt;Fixture!I2382,Settings!$G$9,"-"))))</f>
        <v>-</v>
      </c>
      <c r="I2378" s="13" t="str">
        <f>IF(G2378="-","-",IF(Fixture!I2382&gt;Fixture!G2382,Settings!$G$7,IF(Fixture!I2382=Fixture!G2382,Settings!$G$8,IF(Fixture!I2382&lt;Fixture!G2382,Settings!$G$9,"-"))))</f>
        <v>-</v>
      </c>
    </row>
    <row r="2379" spans="3:9" x14ac:dyDescent="0.25">
      <c r="C2379" s="12" t="str">
        <f t="shared" si="76"/>
        <v>-</v>
      </c>
      <c r="D2379" s="9" t="str">
        <f t="shared" si="77"/>
        <v>-</v>
      </c>
      <c r="E2379" s="9" t="str">
        <f>IF(C2379="-","-",IF(D2379=maxgameno+2,"blank row 2",IF(D2379=maxgameno+1,"blank row 1",INDEX(FixtureCode!$B$4:$AH$128,MATCH($C2379,FixtureCode!$B$4:$B$128,0),MATCH("G"&amp;D2379&amp;"-T1",FixtureCode!$B$4:$AH$4,0)))))</f>
        <v>-</v>
      </c>
      <c r="F2379" s="13" t="str">
        <f>IF(C2379="-","-",IF(D2379=maxgameno+2,"blank row 2",IF(D2379=maxgameno+1,"blank row 1",INDEX(FixtureCode!$B$4:$AH$128,MATCH($C2379,FixtureCode!$B$4:$B$128,0),MATCH("G"&amp;D2379&amp;"-T2",FixtureCode!$B$4:$AH$4,0)))))</f>
        <v>-</v>
      </c>
      <c r="G2379" s="12" t="str">
        <f>IF(C2379="-","-",IF(AND(ISNUMBER(Fixture!G2383),ISNUMBER(Fixture!I2383),Fixture!F2383&lt;&gt;"BYE",Fixture!J2383&lt;&gt;"BYE"),"Yes","-"))</f>
        <v>-</v>
      </c>
      <c r="H2379" s="9" t="str">
        <f>IF(G2379="-","-",IF(Fixture!G2383&gt;Fixture!I2383,Settings!$G$7,IF(Fixture!G2383=Fixture!I2383,Settings!$G$8,IF(Fixture!G2383&lt;Fixture!I2383,Settings!$G$9,"-"))))</f>
        <v>-</v>
      </c>
      <c r="I2379" s="13" t="str">
        <f>IF(G2379="-","-",IF(Fixture!I2383&gt;Fixture!G2383,Settings!$G$7,IF(Fixture!I2383=Fixture!G2383,Settings!$G$8,IF(Fixture!I2383&lt;Fixture!G2383,Settings!$G$9,"-"))))</f>
        <v>-</v>
      </c>
    </row>
    <row r="2380" spans="3:9" x14ac:dyDescent="0.25">
      <c r="C2380" s="12" t="str">
        <f t="shared" si="76"/>
        <v>-</v>
      </c>
      <c r="D2380" s="9" t="str">
        <f t="shared" si="77"/>
        <v>-</v>
      </c>
      <c r="E2380" s="9" t="str">
        <f>IF(C2380="-","-",IF(D2380=maxgameno+2,"blank row 2",IF(D2380=maxgameno+1,"blank row 1",INDEX(FixtureCode!$B$4:$AH$128,MATCH($C2380,FixtureCode!$B$4:$B$128,0),MATCH("G"&amp;D2380&amp;"-T1",FixtureCode!$B$4:$AH$4,0)))))</f>
        <v>-</v>
      </c>
      <c r="F2380" s="13" t="str">
        <f>IF(C2380="-","-",IF(D2380=maxgameno+2,"blank row 2",IF(D2380=maxgameno+1,"blank row 1",INDEX(FixtureCode!$B$4:$AH$128,MATCH($C2380,FixtureCode!$B$4:$B$128,0),MATCH("G"&amp;D2380&amp;"-T2",FixtureCode!$B$4:$AH$4,0)))))</f>
        <v>-</v>
      </c>
      <c r="G2380" s="12" t="str">
        <f>IF(C2380="-","-",IF(AND(ISNUMBER(Fixture!G2384),ISNUMBER(Fixture!I2384),Fixture!F2384&lt;&gt;"BYE",Fixture!J2384&lt;&gt;"BYE"),"Yes","-"))</f>
        <v>-</v>
      </c>
      <c r="H2380" s="9" t="str">
        <f>IF(G2380="-","-",IF(Fixture!G2384&gt;Fixture!I2384,Settings!$G$7,IF(Fixture!G2384=Fixture!I2384,Settings!$G$8,IF(Fixture!G2384&lt;Fixture!I2384,Settings!$G$9,"-"))))</f>
        <v>-</v>
      </c>
      <c r="I2380" s="13" t="str">
        <f>IF(G2380="-","-",IF(Fixture!I2384&gt;Fixture!G2384,Settings!$G$7,IF(Fixture!I2384=Fixture!G2384,Settings!$G$8,IF(Fixture!I2384&lt;Fixture!G2384,Settings!$G$9,"-"))))</f>
        <v>-</v>
      </c>
    </row>
    <row r="2381" spans="3:9" x14ac:dyDescent="0.25">
      <c r="C2381" s="12" t="str">
        <f t="shared" si="76"/>
        <v>-</v>
      </c>
      <c r="D2381" s="9" t="str">
        <f t="shared" si="77"/>
        <v>-</v>
      </c>
      <c r="E2381" s="9" t="str">
        <f>IF(C2381="-","-",IF(D2381=maxgameno+2,"blank row 2",IF(D2381=maxgameno+1,"blank row 1",INDEX(FixtureCode!$B$4:$AH$128,MATCH($C2381,FixtureCode!$B$4:$B$128,0),MATCH("G"&amp;D2381&amp;"-T1",FixtureCode!$B$4:$AH$4,0)))))</f>
        <v>-</v>
      </c>
      <c r="F2381" s="13" t="str">
        <f>IF(C2381="-","-",IF(D2381=maxgameno+2,"blank row 2",IF(D2381=maxgameno+1,"blank row 1",INDEX(FixtureCode!$B$4:$AH$128,MATCH($C2381,FixtureCode!$B$4:$B$128,0),MATCH("G"&amp;D2381&amp;"-T2",FixtureCode!$B$4:$AH$4,0)))))</f>
        <v>-</v>
      </c>
      <c r="G2381" s="12" t="str">
        <f>IF(C2381="-","-",IF(AND(ISNUMBER(Fixture!G2385),ISNUMBER(Fixture!I2385),Fixture!F2385&lt;&gt;"BYE",Fixture!J2385&lt;&gt;"BYE"),"Yes","-"))</f>
        <v>-</v>
      </c>
      <c r="H2381" s="9" t="str">
        <f>IF(G2381="-","-",IF(Fixture!G2385&gt;Fixture!I2385,Settings!$G$7,IF(Fixture!G2385=Fixture!I2385,Settings!$G$8,IF(Fixture!G2385&lt;Fixture!I2385,Settings!$G$9,"-"))))</f>
        <v>-</v>
      </c>
      <c r="I2381" s="13" t="str">
        <f>IF(G2381="-","-",IF(Fixture!I2385&gt;Fixture!G2385,Settings!$G$7,IF(Fixture!I2385=Fixture!G2385,Settings!$G$8,IF(Fixture!I2385&lt;Fixture!G2385,Settings!$G$9,"-"))))</f>
        <v>-</v>
      </c>
    </row>
    <row r="2382" spans="3:9" x14ac:dyDescent="0.25">
      <c r="C2382" s="12" t="str">
        <f t="shared" si="76"/>
        <v>-</v>
      </c>
      <c r="D2382" s="9" t="str">
        <f t="shared" si="77"/>
        <v>-</v>
      </c>
      <c r="E2382" s="9" t="str">
        <f>IF(C2382="-","-",IF(D2382=maxgameno+2,"blank row 2",IF(D2382=maxgameno+1,"blank row 1",INDEX(FixtureCode!$B$4:$AH$128,MATCH($C2382,FixtureCode!$B$4:$B$128,0),MATCH("G"&amp;D2382&amp;"-T1",FixtureCode!$B$4:$AH$4,0)))))</f>
        <v>-</v>
      </c>
      <c r="F2382" s="13" t="str">
        <f>IF(C2382="-","-",IF(D2382=maxgameno+2,"blank row 2",IF(D2382=maxgameno+1,"blank row 1",INDEX(FixtureCode!$B$4:$AH$128,MATCH($C2382,FixtureCode!$B$4:$B$128,0),MATCH("G"&amp;D2382&amp;"-T2",FixtureCode!$B$4:$AH$4,0)))))</f>
        <v>-</v>
      </c>
      <c r="G2382" s="12" t="str">
        <f>IF(C2382="-","-",IF(AND(ISNUMBER(Fixture!G2386),ISNUMBER(Fixture!I2386),Fixture!F2386&lt;&gt;"BYE",Fixture!J2386&lt;&gt;"BYE"),"Yes","-"))</f>
        <v>-</v>
      </c>
      <c r="H2382" s="9" t="str">
        <f>IF(G2382="-","-",IF(Fixture!G2386&gt;Fixture!I2386,Settings!$G$7,IF(Fixture!G2386=Fixture!I2386,Settings!$G$8,IF(Fixture!G2386&lt;Fixture!I2386,Settings!$G$9,"-"))))</f>
        <v>-</v>
      </c>
      <c r="I2382" s="13" t="str">
        <f>IF(G2382="-","-",IF(Fixture!I2386&gt;Fixture!G2386,Settings!$G$7,IF(Fixture!I2386=Fixture!G2386,Settings!$G$8,IF(Fixture!I2386&lt;Fixture!G2386,Settings!$G$9,"-"))))</f>
        <v>-</v>
      </c>
    </row>
    <row r="2383" spans="3:9" x14ac:dyDescent="0.25">
      <c r="C2383" s="12" t="str">
        <f t="shared" si="76"/>
        <v>-</v>
      </c>
      <c r="D2383" s="9" t="str">
        <f t="shared" si="77"/>
        <v>-</v>
      </c>
      <c r="E2383" s="9" t="str">
        <f>IF(C2383="-","-",IF(D2383=maxgameno+2,"blank row 2",IF(D2383=maxgameno+1,"blank row 1",INDEX(FixtureCode!$B$4:$AH$128,MATCH($C2383,FixtureCode!$B$4:$B$128,0),MATCH("G"&amp;D2383&amp;"-T1",FixtureCode!$B$4:$AH$4,0)))))</f>
        <v>-</v>
      </c>
      <c r="F2383" s="13" t="str">
        <f>IF(C2383="-","-",IF(D2383=maxgameno+2,"blank row 2",IF(D2383=maxgameno+1,"blank row 1",INDEX(FixtureCode!$B$4:$AH$128,MATCH($C2383,FixtureCode!$B$4:$B$128,0),MATCH("G"&amp;D2383&amp;"-T2",FixtureCode!$B$4:$AH$4,0)))))</f>
        <v>-</v>
      </c>
      <c r="G2383" s="12" t="str">
        <f>IF(C2383="-","-",IF(AND(ISNUMBER(Fixture!G2387),ISNUMBER(Fixture!I2387),Fixture!F2387&lt;&gt;"BYE",Fixture!J2387&lt;&gt;"BYE"),"Yes","-"))</f>
        <v>-</v>
      </c>
      <c r="H2383" s="9" t="str">
        <f>IF(G2383="-","-",IF(Fixture!G2387&gt;Fixture!I2387,Settings!$G$7,IF(Fixture!G2387=Fixture!I2387,Settings!$G$8,IF(Fixture!G2387&lt;Fixture!I2387,Settings!$G$9,"-"))))</f>
        <v>-</v>
      </c>
      <c r="I2383" s="13" t="str">
        <f>IF(G2383="-","-",IF(Fixture!I2387&gt;Fixture!G2387,Settings!$G$7,IF(Fixture!I2387=Fixture!G2387,Settings!$G$8,IF(Fixture!I2387&lt;Fixture!G2387,Settings!$G$9,"-"))))</f>
        <v>-</v>
      </c>
    </row>
    <row r="2384" spans="3:9" x14ac:dyDescent="0.25">
      <c r="C2384" s="12" t="str">
        <f t="shared" si="76"/>
        <v>-</v>
      </c>
      <c r="D2384" s="9" t="str">
        <f t="shared" si="77"/>
        <v>-</v>
      </c>
      <c r="E2384" s="9" t="str">
        <f>IF(C2384="-","-",IF(D2384=maxgameno+2,"blank row 2",IF(D2384=maxgameno+1,"blank row 1",INDEX(FixtureCode!$B$4:$AH$128,MATCH($C2384,FixtureCode!$B$4:$B$128,0),MATCH("G"&amp;D2384&amp;"-T1",FixtureCode!$B$4:$AH$4,0)))))</f>
        <v>-</v>
      </c>
      <c r="F2384" s="13" t="str">
        <f>IF(C2384="-","-",IF(D2384=maxgameno+2,"blank row 2",IF(D2384=maxgameno+1,"blank row 1",INDEX(FixtureCode!$B$4:$AH$128,MATCH($C2384,FixtureCode!$B$4:$B$128,0),MATCH("G"&amp;D2384&amp;"-T2",FixtureCode!$B$4:$AH$4,0)))))</f>
        <v>-</v>
      </c>
      <c r="G2384" s="12" t="str">
        <f>IF(C2384="-","-",IF(AND(ISNUMBER(Fixture!G2388),ISNUMBER(Fixture!I2388),Fixture!F2388&lt;&gt;"BYE",Fixture!J2388&lt;&gt;"BYE"),"Yes","-"))</f>
        <v>-</v>
      </c>
      <c r="H2384" s="9" t="str">
        <f>IF(G2384="-","-",IF(Fixture!G2388&gt;Fixture!I2388,Settings!$G$7,IF(Fixture!G2388=Fixture!I2388,Settings!$G$8,IF(Fixture!G2388&lt;Fixture!I2388,Settings!$G$9,"-"))))</f>
        <v>-</v>
      </c>
      <c r="I2384" s="13" t="str">
        <f>IF(G2384="-","-",IF(Fixture!I2388&gt;Fixture!G2388,Settings!$G$7,IF(Fixture!I2388=Fixture!G2388,Settings!$G$8,IF(Fixture!I2388&lt;Fixture!G2388,Settings!$G$9,"-"))))</f>
        <v>-</v>
      </c>
    </row>
    <row r="2385" spans="3:9" x14ac:dyDescent="0.25">
      <c r="C2385" s="12" t="str">
        <f t="shared" si="76"/>
        <v>-</v>
      </c>
      <c r="D2385" s="9" t="str">
        <f t="shared" si="77"/>
        <v>-</v>
      </c>
      <c r="E2385" s="9" t="str">
        <f>IF(C2385="-","-",IF(D2385=maxgameno+2,"blank row 2",IF(D2385=maxgameno+1,"blank row 1",INDEX(FixtureCode!$B$4:$AH$128,MATCH($C2385,FixtureCode!$B$4:$B$128,0),MATCH("G"&amp;D2385&amp;"-T1",FixtureCode!$B$4:$AH$4,0)))))</f>
        <v>-</v>
      </c>
      <c r="F2385" s="13" t="str">
        <f>IF(C2385="-","-",IF(D2385=maxgameno+2,"blank row 2",IF(D2385=maxgameno+1,"blank row 1",INDEX(FixtureCode!$B$4:$AH$128,MATCH($C2385,FixtureCode!$B$4:$B$128,0),MATCH("G"&amp;D2385&amp;"-T2",FixtureCode!$B$4:$AH$4,0)))))</f>
        <v>-</v>
      </c>
      <c r="G2385" s="12" t="str">
        <f>IF(C2385="-","-",IF(AND(ISNUMBER(Fixture!G2389),ISNUMBER(Fixture!I2389),Fixture!F2389&lt;&gt;"BYE",Fixture!J2389&lt;&gt;"BYE"),"Yes","-"))</f>
        <v>-</v>
      </c>
      <c r="H2385" s="9" t="str">
        <f>IF(G2385="-","-",IF(Fixture!G2389&gt;Fixture!I2389,Settings!$G$7,IF(Fixture!G2389=Fixture!I2389,Settings!$G$8,IF(Fixture!G2389&lt;Fixture!I2389,Settings!$G$9,"-"))))</f>
        <v>-</v>
      </c>
      <c r="I2385" s="13" t="str">
        <f>IF(G2385="-","-",IF(Fixture!I2389&gt;Fixture!G2389,Settings!$G$7,IF(Fixture!I2389=Fixture!G2389,Settings!$G$8,IF(Fixture!I2389&lt;Fixture!G2389,Settings!$G$9,"-"))))</f>
        <v>-</v>
      </c>
    </row>
    <row r="2386" spans="3:9" x14ac:dyDescent="0.25">
      <c r="C2386" s="12" t="str">
        <f t="shared" si="76"/>
        <v>-</v>
      </c>
      <c r="D2386" s="9" t="str">
        <f t="shared" si="77"/>
        <v>-</v>
      </c>
      <c r="E2386" s="9" t="str">
        <f>IF(C2386="-","-",IF(D2386=maxgameno+2,"blank row 2",IF(D2386=maxgameno+1,"blank row 1",INDEX(FixtureCode!$B$4:$AH$128,MATCH($C2386,FixtureCode!$B$4:$B$128,0),MATCH("G"&amp;D2386&amp;"-T1",FixtureCode!$B$4:$AH$4,0)))))</f>
        <v>-</v>
      </c>
      <c r="F2386" s="13" t="str">
        <f>IF(C2386="-","-",IF(D2386=maxgameno+2,"blank row 2",IF(D2386=maxgameno+1,"blank row 1",INDEX(FixtureCode!$B$4:$AH$128,MATCH($C2386,FixtureCode!$B$4:$B$128,0),MATCH("G"&amp;D2386&amp;"-T2",FixtureCode!$B$4:$AH$4,0)))))</f>
        <v>-</v>
      </c>
      <c r="G2386" s="12" t="str">
        <f>IF(C2386="-","-",IF(AND(ISNUMBER(Fixture!G2390),ISNUMBER(Fixture!I2390),Fixture!F2390&lt;&gt;"BYE",Fixture!J2390&lt;&gt;"BYE"),"Yes","-"))</f>
        <v>-</v>
      </c>
      <c r="H2386" s="9" t="str">
        <f>IF(G2386="-","-",IF(Fixture!G2390&gt;Fixture!I2390,Settings!$G$7,IF(Fixture!G2390=Fixture!I2390,Settings!$G$8,IF(Fixture!G2390&lt;Fixture!I2390,Settings!$G$9,"-"))))</f>
        <v>-</v>
      </c>
      <c r="I2386" s="13" t="str">
        <f>IF(G2386="-","-",IF(Fixture!I2390&gt;Fixture!G2390,Settings!$G$7,IF(Fixture!I2390=Fixture!G2390,Settings!$G$8,IF(Fixture!I2390&lt;Fixture!G2390,Settings!$G$9,"-"))))</f>
        <v>-</v>
      </c>
    </row>
    <row r="2387" spans="3:9" x14ac:dyDescent="0.25">
      <c r="C2387" s="12" t="str">
        <f t="shared" si="76"/>
        <v>-</v>
      </c>
      <c r="D2387" s="9" t="str">
        <f t="shared" si="77"/>
        <v>-</v>
      </c>
      <c r="E2387" s="9" t="str">
        <f>IF(C2387="-","-",IF(D2387=maxgameno+2,"blank row 2",IF(D2387=maxgameno+1,"blank row 1",INDEX(FixtureCode!$B$4:$AH$128,MATCH($C2387,FixtureCode!$B$4:$B$128,0),MATCH("G"&amp;D2387&amp;"-T1",FixtureCode!$B$4:$AH$4,0)))))</f>
        <v>-</v>
      </c>
      <c r="F2387" s="13" t="str">
        <f>IF(C2387="-","-",IF(D2387=maxgameno+2,"blank row 2",IF(D2387=maxgameno+1,"blank row 1",INDEX(FixtureCode!$B$4:$AH$128,MATCH($C2387,FixtureCode!$B$4:$B$128,0),MATCH("G"&amp;D2387&amp;"-T2",FixtureCode!$B$4:$AH$4,0)))))</f>
        <v>-</v>
      </c>
      <c r="G2387" s="12" t="str">
        <f>IF(C2387="-","-",IF(AND(ISNUMBER(Fixture!G2391),ISNUMBER(Fixture!I2391),Fixture!F2391&lt;&gt;"BYE",Fixture!J2391&lt;&gt;"BYE"),"Yes","-"))</f>
        <v>-</v>
      </c>
      <c r="H2387" s="9" t="str">
        <f>IF(G2387="-","-",IF(Fixture!G2391&gt;Fixture!I2391,Settings!$G$7,IF(Fixture!G2391=Fixture!I2391,Settings!$G$8,IF(Fixture!G2391&lt;Fixture!I2391,Settings!$G$9,"-"))))</f>
        <v>-</v>
      </c>
      <c r="I2387" s="13" t="str">
        <f>IF(G2387="-","-",IF(Fixture!I2391&gt;Fixture!G2391,Settings!$G$7,IF(Fixture!I2391=Fixture!G2391,Settings!$G$8,IF(Fixture!I2391&lt;Fixture!G2391,Settings!$G$9,"-"))))</f>
        <v>-</v>
      </c>
    </row>
    <row r="2388" spans="3:9" x14ac:dyDescent="0.25">
      <c r="C2388" s="12" t="str">
        <f t="shared" si="76"/>
        <v>-</v>
      </c>
      <c r="D2388" s="9" t="str">
        <f t="shared" si="77"/>
        <v>-</v>
      </c>
      <c r="E2388" s="9" t="str">
        <f>IF(C2388="-","-",IF(D2388=maxgameno+2,"blank row 2",IF(D2388=maxgameno+1,"blank row 1",INDEX(FixtureCode!$B$4:$AH$128,MATCH($C2388,FixtureCode!$B$4:$B$128,0),MATCH("G"&amp;D2388&amp;"-T1",FixtureCode!$B$4:$AH$4,0)))))</f>
        <v>-</v>
      </c>
      <c r="F2388" s="13" t="str">
        <f>IF(C2388="-","-",IF(D2388=maxgameno+2,"blank row 2",IF(D2388=maxgameno+1,"blank row 1",INDEX(FixtureCode!$B$4:$AH$128,MATCH($C2388,FixtureCode!$B$4:$B$128,0),MATCH("G"&amp;D2388&amp;"-T2",FixtureCode!$B$4:$AH$4,0)))))</f>
        <v>-</v>
      </c>
      <c r="G2388" s="12" t="str">
        <f>IF(C2388="-","-",IF(AND(ISNUMBER(Fixture!G2392),ISNUMBER(Fixture!I2392),Fixture!F2392&lt;&gt;"BYE",Fixture!J2392&lt;&gt;"BYE"),"Yes","-"))</f>
        <v>-</v>
      </c>
      <c r="H2388" s="9" t="str">
        <f>IF(G2388="-","-",IF(Fixture!G2392&gt;Fixture!I2392,Settings!$G$7,IF(Fixture!G2392=Fixture!I2392,Settings!$G$8,IF(Fixture!G2392&lt;Fixture!I2392,Settings!$G$9,"-"))))</f>
        <v>-</v>
      </c>
      <c r="I2388" s="13" t="str">
        <f>IF(G2388="-","-",IF(Fixture!I2392&gt;Fixture!G2392,Settings!$G$7,IF(Fixture!I2392=Fixture!G2392,Settings!$G$8,IF(Fixture!I2392&lt;Fixture!G2392,Settings!$G$9,"-"))))</f>
        <v>-</v>
      </c>
    </row>
    <row r="2389" spans="3:9" x14ac:dyDescent="0.25">
      <c r="C2389" s="12" t="str">
        <f t="shared" si="76"/>
        <v>-</v>
      </c>
      <c r="D2389" s="9" t="str">
        <f t="shared" si="77"/>
        <v>-</v>
      </c>
      <c r="E2389" s="9" t="str">
        <f>IF(C2389="-","-",IF(D2389=maxgameno+2,"blank row 2",IF(D2389=maxgameno+1,"blank row 1",INDEX(FixtureCode!$B$4:$AH$128,MATCH($C2389,FixtureCode!$B$4:$B$128,0),MATCH("G"&amp;D2389&amp;"-T1",FixtureCode!$B$4:$AH$4,0)))))</f>
        <v>-</v>
      </c>
      <c r="F2389" s="13" t="str">
        <f>IF(C2389="-","-",IF(D2389=maxgameno+2,"blank row 2",IF(D2389=maxgameno+1,"blank row 1",INDEX(FixtureCode!$B$4:$AH$128,MATCH($C2389,FixtureCode!$B$4:$B$128,0),MATCH("G"&amp;D2389&amp;"-T2",FixtureCode!$B$4:$AH$4,0)))))</f>
        <v>-</v>
      </c>
      <c r="G2389" s="12" t="str">
        <f>IF(C2389="-","-",IF(AND(ISNUMBER(Fixture!G2393),ISNUMBER(Fixture!I2393),Fixture!F2393&lt;&gt;"BYE",Fixture!J2393&lt;&gt;"BYE"),"Yes","-"))</f>
        <v>-</v>
      </c>
      <c r="H2389" s="9" t="str">
        <f>IF(G2389="-","-",IF(Fixture!G2393&gt;Fixture!I2393,Settings!$G$7,IF(Fixture!G2393=Fixture!I2393,Settings!$G$8,IF(Fixture!G2393&lt;Fixture!I2393,Settings!$G$9,"-"))))</f>
        <v>-</v>
      </c>
      <c r="I2389" s="13" t="str">
        <f>IF(G2389="-","-",IF(Fixture!I2393&gt;Fixture!G2393,Settings!$G$7,IF(Fixture!I2393=Fixture!G2393,Settings!$G$8,IF(Fixture!I2393&lt;Fixture!G2393,Settings!$G$9,"-"))))</f>
        <v>-</v>
      </c>
    </row>
    <row r="2390" spans="3:9" x14ac:dyDescent="0.25">
      <c r="C2390" s="12" t="str">
        <f t="shared" si="76"/>
        <v>-</v>
      </c>
      <c r="D2390" s="9" t="str">
        <f t="shared" si="77"/>
        <v>-</v>
      </c>
      <c r="E2390" s="9" t="str">
        <f>IF(C2390="-","-",IF(D2390=maxgameno+2,"blank row 2",IF(D2390=maxgameno+1,"blank row 1",INDEX(FixtureCode!$B$4:$AH$128,MATCH($C2390,FixtureCode!$B$4:$B$128,0),MATCH("G"&amp;D2390&amp;"-T1",FixtureCode!$B$4:$AH$4,0)))))</f>
        <v>-</v>
      </c>
      <c r="F2390" s="13" t="str">
        <f>IF(C2390="-","-",IF(D2390=maxgameno+2,"blank row 2",IF(D2390=maxgameno+1,"blank row 1",INDEX(FixtureCode!$B$4:$AH$128,MATCH($C2390,FixtureCode!$B$4:$B$128,0),MATCH("G"&amp;D2390&amp;"-T2",FixtureCode!$B$4:$AH$4,0)))))</f>
        <v>-</v>
      </c>
      <c r="G2390" s="12" t="str">
        <f>IF(C2390="-","-",IF(AND(ISNUMBER(Fixture!G2394),ISNUMBER(Fixture!I2394),Fixture!F2394&lt;&gt;"BYE",Fixture!J2394&lt;&gt;"BYE"),"Yes","-"))</f>
        <v>-</v>
      </c>
      <c r="H2390" s="9" t="str">
        <f>IF(G2390="-","-",IF(Fixture!G2394&gt;Fixture!I2394,Settings!$G$7,IF(Fixture!G2394=Fixture!I2394,Settings!$G$8,IF(Fixture!G2394&lt;Fixture!I2394,Settings!$G$9,"-"))))</f>
        <v>-</v>
      </c>
      <c r="I2390" s="13" t="str">
        <f>IF(G2390="-","-",IF(Fixture!I2394&gt;Fixture!G2394,Settings!$G$7,IF(Fixture!I2394=Fixture!G2394,Settings!$G$8,IF(Fixture!I2394&lt;Fixture!G2394,Settings!$G$9,"-"))))</f>
        <v>-</v>
      </c>
    </row>
    <row r="2391" spans="3:9" x14ac:dyDescent="0.25">
      <c r="C2391" s="12" t="str">
        <f t="shared" si="76"/>
        <v>-</v>
      </c>
      <c r="D2391" s="9" t="str">
        <f t="shared" si="77"/>
        <v>-</v>
      </c>
      <c r="E2391" s="9" t="str">
        <f>IF(C2391="-","-",IF(D2391=maxgameno+2,"blank row 2",IF(D2391=maxgameno+1,"blank row 1",INDEX(FixtureCode!$B$4:$AH$128,MATCH($C2391,FixtureCode!$B$4:$B$128,0),MATCH("G"&amp;D2391&amp;"-T1",FixtureCode!$B$4:$AH$4,0)))))</f>
        <v>-</v>
      </c>
      <c r="F2391" s="13" t="str">
        <f>IF(C2391="-","-",IF(D2391=maxgameno+2,"blank row 2",IF(D2391=maxgameno+1,"blank row 1",INDEX(FixtureCode!$B$4:$AH$128,MATCH($C2391,FixtureCode!$B$4:$B$128,0),MATCH("G"&amp;D2391&amp;"-T2",FixtureCode!$B$4:$AH$4,0)))))</f>
        <v>-</v>
      </c>
      <c r="G2391" s="12" t="str">
        <f>IF(C2391="-","-",IF(AND(ISNUMBER(Fixture!G2395),ISNUMBER(Fixture!I2395),Fixture!F2395&lt;&gt;"BYE",Fixture!J2395&lt;&gt;"BYE"),"Yes","-"))</f>
        <v>-</v>
      </c>
      <c r="H2391" s="9" t="str">
        <f>IF(G2391="-","-",IF(Fixture!G2395&gt;Fixture!I2395,Settings!$G$7,IF(Fixture!G2395=Fixture!I2395,Settings!$G$8,IF(Fixture!G2395&lt;Fixture!I2395,Settings!$G$9,"-"))))</f>
        <v>-</v>
      </c>
      <c r="I2391" s="13" t="str">
        <f>IF(G2391="-","-",IF(Fixture!I2395&gt;Fixture!G2395,Settings!$G$7,IF(Fixture!I2395=Fixture!G2395,Settings!$G$8,IF(Fixture!I2395&lt;Fixture!G2395,Settings!$G$9,"-"))))</f>
        <v>-</v>
      </c>
    </row>
    <row r="2392" spans="3:9" x14ac:dyDescent="0.25">
      <c r="C2392" s="12" t="str">
        <f t="shared" si="76"/>
        <v>-</v>
      </c>
      <c r="D2392" s="9" t="str">
        <f t="shared" si="77"/>
        <v>-</v>
      </c>
      <c r="E2392" s="9" t="str">
        <f>IF(C2392="-","-",IF(D2392=maxgameno+2,"blank row 2",IF(D2392=maxgameno+1,"blank row 1",INDEX(FixtureCode!$B$4:$AH$128,MATCH($C2392,FixtureCode!$B$4:$B$128,0),MATCH("G"&amp;D2392&amp;"-T1",FixtureCode!$B$4:$AH$4,0)))))</f>
        <v>-</v>
      </c>
      <c r="F2392" s="13" t="str">
        <f>IF(C2392="-","-",IF(D2392=maxgameno+2,"blank row 2",IF(D2392=maxgameno+1,"blank row 1",INDEX(FixtureCode!$B$4:$AH$128,MATCH($C2392,FixtureCode!$B$4:$B$128,0),MATCH("G"&amp;D2392&amp;"-T2",FixtureCode!$B$4:$AH$4,0)))))</f>
        <v>-</v>
      </c>
      <c r="G2392" s="12" t="str">
        <f>IF(C2392="-","-",IF(AND(ISNUMBER(Fixture!G2396),ISNUMBER(Fixture!I2396),Fixture!F2396&lt;&gt;"BYE",Fixture!J2396&lt;&gt;"BYE"),"Yes","-"))</f>
        <v>-</v>
      </c>
      <c r="H2392" s="9" t="str">
        <f>IF(G2392="-","-",IF(Fixture!G2396&gt;Fixture!I2396,Settings!$G$7,IF(Fixture!G2396=Fixture!I2396,Settings!$G$8,IF(Fixture!G2396&lt;Fixture!I2396,Settings!$G$9,"-"))))</f>
        <v>-</v>
      </c>
      <c r="I2392" s="13" t="str">
        <f>IF(G2392="-","-",IF(Fixture!I2396&gt;Fixture!G2396,Settings!$G$7,IF(Fixture!I2396=Fixture!G2396,Settings!$G$8,IF(Fixture!I2396&lt;Fixture!G2396,Settings!$G$9,"-"))))</f>
        <v>-</v>
      </c>
    </row>
    <row r="2393" spans="3:9" x14ac:dyDescent="0.25">
      <c r="C2393" s="12" t="str">
        <f t="shared" si="76"/>
        <v>-</v>
      </c>
      <c r="D2393" s="9" t="str">
        <f t="shared" si="77"/>
        <v>-</v>
      </c>
      <c r="E2393" s="9" t="str">
        <f>IF(C2393="-","-",IF(D2393=maxgameno+2,"blank row 2",IF(D2393=maxgameno+1,"blank row 1",INDEX(FixtureCode!$B$4:$AH$128,MATCH($C2393,FixtureCode!$B$4:$B$128,0),MATCH("G"&amp;D2393&amp;"-T1",FixtureCode!$B$4:$AH$4,0)))))</f>
        <v>-</v>
      </c>
      <c r="F2393" s="13" t="str">
        <f>IF(C2393="-","-",IF(D2393=maxgameno+2,"blank row 2",IF(D2393=maxgameno+1,"blank row 1",INDEX(FixtureCode!$B$4:$AH$128,MATCH($C2393,FixtureCode!$B$4:$B$128,0),MATCH("G"&amp;D2393&amp;"-T2",FixtureCode!$B$4:$AH$4,0)))))</f>
        <v>-</v>
      </c>
      <c r="G2393" s="12" t="str">
        <f>IF(C2393="-","-",IF(AND(ISNUMBER(Fixture!G2397),ISNUMBER(Fixture!I2397),Fixture!F2397&lt;&gt;"BYE",Fixture!J2397&lt;&gt;"BYE"),"Yes","-"))</f>
        <v>-</v>
      </c>
      <c r="H2393" s="9" t="str">
        <f>IF(G2393="-","-",IF(Fixture!G2397&gt;Fixture!I2397,Settings!$G$7,IF(Fixture!G2397=Fixture!I2397,Settings!$G$8,IF(Fixture!G2397&lt;Fixture!I2397,Settings!$G$9,"-"))))</f>
        <v>-</v>
      </c>
      <c r="I2393" s="13" t="str">
        <f>IF(G2393="-","-",IF(Fixture!I2397&gt;Fixture!G2397,Settings!$G$7,IF(Fixture!I2397=Fixture!G2397,Settings!$G$8,IF(Fixture!I2397&lt;Fixture!G2397,Settings!$G$9,"-"))))</f>
        <v>-</v>
      </c>
    </row>
    <row r="2394" spans="3:9" x14ac:dyDescent="0.25">
      <c r="C2394" s="12" t="str">
        <f t="shared" si="76"/>
        <v>-</v>
      </c>
      <c r="D2394" s="9" t="str">
        <f t="shared" si="77"/>
        <v>-</v>
      </c>
      <c r="E2394" s="9" t="str">
        <f>IF(C2394="-","-",IF(D2394=maxgameno+2,"blank row 2",IF(D2394=maxgameno+1,"blank row 1",INDEX(FixtureCode!$B$4:$AH$128,MATCH($C2394,FixtureCode!$B$4:$B$128,0),MATCH("G"&amp;D2394&amp;"-T1",FixtureCode!$B$4:$AH$4,0)))))</f>
        <v>-</v>
      </c>
      <c r="F2394" s="13" t="str">
        <f>IF(C2394="-","-",IF(D2394=maxgameno+2,"blank row 2",IF(D2394=maxgameno+1,"blank row 1",INDEX(FixtureCode!$B$4:$AH$128,MATCH($C2394,FixtureCode!$B$4:$B$128,0),MATCH("G"&amp;D2394&amp;"-T2",FixtureCode!$B$4:$AH$4,0)))))</f>
        <v>-</v>
      </c>
      <c r="G2394" s="12" t="str">
        <f>IF(C2394="-","-",IF(AND(ISNUMBER(Fixture!G2398),ISNUMBER(Fixture!I2398),Fixture!F2398&lt;&gt;"BYE",Fixture!J2398&lt;&gt;"BYE"),"Yes","-"))</f>
        <v>-</v>
      </c>
      <c r="H2394" s="9" t="str">
        <f>IF(G2394="-","-",IF(Fixture!G2398&gt;Fixture!I2398,Settings!$G$7,IF(Fixture!G2398=Fixture!I2398,Settings!$G$8,IF(Fixture!G2398&lt;Fixture!I2398,Settings!$G$9,"-"))))</f>
        <v>-</v>
      </c>
      <c r="I2394" s="13" t="str">
        <f>IF(G2394="-","-",IF(Fixture!I2398&gt;Fixture!G2398,Settings!$G$7,IF(Fixture!I2398=Fixture!G2398,Settings!$G$8,IF(Fixture!I2398&lt;Fixture!G2398,Settings!$G$9,"-"))))</f>
        <v>-</v>
      </c>
    </row>
    <row r="2395" spans="3:9" x14ac:dyDescent="0.25">
      <c r="C2395" s="12" t="str">
        <f t="shared" si="76"/>
        <v>-</v>
      </c>
      <c r="D2395" s="9" t="str">
        <f t="shared" si="77"/>
        <v>-</v>
      </c>
      <c r="E2395" s="9" t="str">
        <f>IF(C2395="-","-",IF(D2395=maxgameno+2,"blank row 2",IF(D2395=maxgameno+1,"blank row 1",INDEX(FixtureCode!$B$4:$AH$128,MATCH($C2395,FixtureCode!$B$4:$B$128,0),MATCH("G"&amp;D2395&amp;"-T1",FixtureCode!$B$4:$AH$4,0)))))</f>
        <v>-</v>
      </c>
      <c r="F2395" s="13" t="str">
        <f>IF(C2395="-","-",IF(D2395=maxgameno+2,"blank row 2",IF(D2395=maxgameno+1,"blank row 1",INDEX(FixtureCode!$B$4:$AH$128,MATCH($C2395,FixtureCode!$B$4:$B$128,0),MATCH("G"&amp;D2395&amp;"-T2",FixtureCode!$B$4:$AH$4,0)))))</f>
        <v>-</v>
      </c>
      <c r="G2395" s="12" t="str">
        <f>IF(C2395="-","-",IF(AND(ISNUMBER(Fixture!G2399),ISNUMBER(Fixture!I2399),Fixture!F2399&lt;&gt;"BYE",Fixture!J2399&lt;&gt;"BYE"),"Yes","-"))</f>
        <v>-</v>
      </c>
      <c r="H2395" s="9" t="str">
        <f>IF(G2395="-","-",IF(Fixture!G2399&gt;Fixture!I2399,Settings!$G$7,IF(Fixture!G2399=Fixture!I2399,Settings!$G$8,IF(Fixture!G2399&lt;Fixture!I2399,Settings!$G$9,"-"))))</f>
        <v>-</v>
      </c>
      <c r="I2395" s="13" t="str">
        <f>IF(G2395="-","-",IF(Fixture!I2399&gt;Fixture!G2399,Settings!$G$7,IF(Fixture!I2399=Fixture!G2399,Settings!$G$8,IF(Fixture!I2399&lt;Fixture!G2399,Settings!$G$9,"-"))))</f>
        <v>-</v>
      </c>
    </row>
    <row r="2396" spans="3:9" x14ac:dyDescent="0.25">
      <c r="C2396" s="12" t="str">
        <f t="shared" si="76"/>
        <v>-</v>
      </c>
      <c r="D2396" s="9" t="str">
        <f t="shared" si="77"/>
        <v>-</v>
      </c>
      <c r="E2396" s="9" t="str">
        <f>IF(C2396="-","-",IF(D2396=maxgameno+2,"blank row 2",IF(D2396=maxgameno+1,"blank row 1",INDEX(FixtureCode!$B$4:$AH$128,MATCH($C2396,FixtureCode!$B$4:$B$128,0),MATCH("G"&amp;D2396&amp;"-T1",FixtureCode!$B$4:$AH$4,0)))))</f>
        <v>-</v>
      </c>
      <c r="F2396" s="13" t="str">
        <f>IF(C2396="-","-",IF(D2396=maxgameno+2,"blank row 2",IF(D2396=maxgameno+1,"blank row 1",INDEX(FixtureCode!$B$4:$AH$128,MATCH($C2396,FixtureCode!$B$4:$B$128,0),MATCH("G"&amp;D2396&amp;"-T2",FixtureCode!$B$4:$AH$4,0)))))</f>
        <v>-</v>
      </c>
      <c r="G2396" s="12" t="str">
        <f>IF(C2396="-","-",IF(AND(ISNUMBER(Fixture!G2400),ISNUMBER(Fixture!I2400),Fixture!F2400&lt;&gt;"BYE",Fixture!J2400&lt;&gt;"BYE"),"Yes","-"))</f>
        <v>-</v>
      </c>
      <c r="H2396" s="9" t="str">
        <f>IF(G2396="-","-",IF(Fixture!G2400&gt;Fixture!I2400,Settings!$G$7,IF(Fixture!G2400=Fixture!I2400,Settings!$G$8,IF(Fixture!G2400&lt;Fixture!I2400,Settings!$G$9,"-"))))</f>
        <v>-</v>
      </c>
      <c r="I2396" s="13" t="str">
        <f>IF(G2396="-","-",IF(Fixture!I2400&gt;Fixture!G2400,Settings!$G$7,IF(Fixture!I2400=Fixture!G2400,Settings!$G$8,IF(Fixture!I2400&lt;Fixture!G2400,Settings!$G$9,"-"))))</f>
        <v>-</v>
      </c>
    </row>
    <row r="2397" spans="3:9" x14ac:dyDescent="0.25">
      <c r="C2397" s="12" t="str">
        <f t="shared" si="76"/>
        <v>-</v>
      </c>
      <c r="D2397" s="9" t="str">
        <f t="shared" si="77"/>
        <v>-</v>
      </c>
      <c r="E2397" s="9" t="str">
        <f>IF(C2397="-","-",IF(D2397=maxgameno+2,"blank row 2",IF(D2397=maxgameno+1,"blank row 1",INDEX(FixtureCode!$B$4:$AH$128,MATCH($C2397,FixtureCode!$B$4:$B$128,0),MATCH("G"&amp;D2397&amp;"-T1",FixtureCode!$B$4:$AH$4,0)))))</f>
        <v>-</v>
      </c>
      <c r="F2397" s="13" t="str">
        <f>IF(C2397="-","-",IF(D2397=maxgameno+2,"blank row 2",IF(D2397=maxgameno+1,"blank row 1",INDEX(FixtureCode!$B$4:$AH$128,MATCH($C2397,FixtureCode!$B$4:$B$128,0),MATCH("G"&amp;D2397&amp;"-T2",FixtureCode!$B$4:$AH$4,0)))))</f>
        <v>-</v>
      </c>
      <c r="G2397" s="12" t="str">
        <f>IF(C2397="-","-",IF(AND(ISNUMBER(Fixture!G2401),ISNUMBER(Fixture!I2401),Fixture!F2401&lt;&gt;"BYE",Fixture!J2401&lt;&gt;"BYE"),"Yes","-"))</f>
        <v>-</v>
      </c>
      <c r="H2397" s="9" t="str">
        <f>IF(G2397="-","-",IF(Fixture!G2401&gt;Fixture!I2401,Settings!$G$7,IF(Fixture!G2401=Fixture!I2401,Settings!$G$8,IF(Fixture!G2401&lt;Fixture!I2401,Settings!$G$9,"-"))))</f>
        <v>-</v>
      </c>
      <c r="I2397" s="13" t="str">
        <f>IF(G2397="-","-",IF(Fixture!I2401&gt;Fixture!G2401,Settings!$G$7,IF(Fixture!I2401=Fixture!G2401,Settings!$G$8,IF(Fixture!I2401&lt;Fixture!G2401,Settings!$G$9,"-"))))</f>
        <v>-</v>
      </c>
    </row>
    <row r="2398" spans="3:9" x14ac:dyDescent="0.25">
      <c r="C2398" s="12" t="str">
        <f t="shared" si="76"/>
        <v>-</v>
      </c>
      <c r="D2398" s="9" t="str">
        <f t="shared" si="77"/>
        <v>-</v>
      </c>
      <c r="E2398" s="9" t="str">
        <f>IF(C2398="-","-",IF(D2398=maxgameno+2,"blank row 2",IF(D2398=maxgameno+1,"blank row 1",INDEX(FixtureCode!$B$4:$AH$128,MATCH($C2398,FixtureCode!$B$4:$B$128,0),MATCH("G"&amp;D2398&amp;"-T1",FixtureCode!$B$4:$AH$4,0)))))</f>
        <v>-</v>
      </c>
      <c r="F2398" s="13" t="str">
        <f>IF(C2398="-","-",IF(D2398=maxgameno+2,"blank row 2",IF(D2398=maxgameno+1,"blank row 1",INDEX(FixtureCode!$B$4:$AH$128,MATCH($C2398,FixtureCode!$B$4:$B$128,0),MATCH("G"&amp;D2398&amp;"-T2",FixtureCode!$B$4:$AH$4,0)))))</f>
        <v>-</v>
      </c>
      <c r="G2398" s="12" t="str">
        <f>IF(C2398="-","-",IF(AND(ISNUMBER(Fixture!G2402),ISNUMBER(Fixture!I2402),Fixture!F2402&lt;&gt;"BYE",Fixture!J2402&lt;&gt;"BYE"),"Yes","-"))</f>
        <v>-</v>
      </c>
      <c r="H2398" s="9" t="str">
        <f>IF(G2398="-","-",IF(Fixture!G2402&gt;Fixture!I2402,Settings!$G$7,IF(Fixture!G2402=Fixture!I2402,Settings!$G$8,IF(Fixture!G2402&lt;Fixture!I2402,Settings!$G$9,"-"))))</f>
        <v>-</v>
      </c>
      <c r="I2398" s="13" t="str">
        <f>IF(G2398="-","-",IF(Fixture!I2402&gt;Fixture!G2402,Settings!$G$7,IF(Fixture!I2402=Fixture!G2402,Settings!$G$8,IF(Fixture!I2402&lt;Fixture!G2402,Settings!$G$9,"-"))))</f>
        <v>-</v>
      </c>
    </row>
    <row r="2399" spans="3:9" x14ac:dyDescent="0.25">
      <c r="C2399" s="12" t="str">
        <f t="shared" si="76"/>
        <v>-</v>
      </c>
      <c r="D2399" s="9" t="str">
        <f t="shared" si="77"/>
        <v>-</v>
      </c>
      <c r="E2399" s="9" t="str">
        <f>IF(C2399="-","-",IF(D2399=maxgameno+2,"blank row 2",IF(D2399=maxgameno+1,"blank row 1",INDEX(FixtureCode!$B$4:$AH$128,MATCH($C2399,FixtureCode!$B$4:$B$128,0),MATCH("G"&amp;D2399&amp;"-T1",FixtureCode!$B$4:$AH$4,0)))))</f>
        <v>-</v>
      </c>
      <c r="F2399" s="13" t="str">
        <f>IF(C2399="-","-",IF(D2399=maxgameno+2,"blank row 2",IF(D2399=maxgameno+1,"blank row 1",INDEX(FixtureCode!$B$4:$AH$128,MATCH($C2399,FixtureCode!$B$4:$B$128,0),MATCH("G"&amp;D2399&amp;"-T2",FixtureCode!$B$4:$AH$4,0)))))</f>
        <v>-</v>
      </c>
      <c r="G2399" s="12" t="str">
        <f>IF(C2399="-","-",IF(AND(ISNUMBER(Fixture!G2403),ISNUMBER(Fixture!I2403),Fixture!F2403&lt;&gt;"BYE",Fixture!J2403&lt;&gt;"BYE"),"Yes","-"))</f>
        <v>-</v>
      </c>
      <c r="H2399" s="9" t="str">
        <f>IF(G2399="-","-",IF(Fixture!G2403&gt;Fixture!I2403,Settings!$G$7,IF(Fixture!G2403=Fixture!I2403,Settings!$G$8,IF(Fixture!G2403&lt;Fixture!I2403,Settings!$G$9,"-"))))</f>
        <v>-</v>
      </c>
      <c r="I2399" s="13" t="str">
        <f>IF(G2399="-","-",IF(Fixture!I2403&gt;Fixture!G2403,Settings!$G$7,IF(Fixture!I2403=Fixture!G2403,Settings!$G$8,IF(Fixture!I2403&lt;Fixture!G2403,Settings!$G$9,"-"))))</f>
        <v>-</v>
      </c>
    </row>
    <row r="2400" spans="3:9" x14ac:dyDescent="0.25">
      <c r="C2400" s="12" t="str">
        <f t="shared" si="76"/>
        <v>-</v>
      </c>
      <c r="D2400" s="9" t="str">
        <f t="shared" si="77"/>
        <v>-</v>
      </c>
      <c r="E2400" s="9" t="str">
        <f>IF(C2400="-","-",IF(D2400=maxgameno+2,"blank row 2",IF(D2400=maxgameno+1,"blank row 1",INDEX(FixtureCode!$B$4:$AH$128,MATCH($C2400,FixtureCode!$B$4:$B$128,0),MATCH("G"&amp;D2400&amp;"-T1",FixtureCode!$B$4:$AH$4,0)))))</f>
        <v>-</v>
      </c>
      <c r="F2400" s="13" t="str">
        <f>IF(C2400="-","-",IF(D2400=maxgameno+2,"blank row 2",IF(D2400=maxgameno+1,"blank row 1",INDEX(FixtureCode!$B$4:$AH$128,MATCH($C2400,FixtureCode!$B$4:$B$128,0),MATCH("G"&amp;D2400&amp;"-T2",FixtureCode!$B$4:$AH$4,0)))))</f>
        <v>-</v>
      </c>
      <c r="G2400" s="12" t="str">
        <f>IF(C2400="-","-",IF(AND(ISNUMBER(Fixture!G2404),ISNUMBER(Fixture!I2404),Fixture!F2404&lt;&gt;"BYE",Fixture!J2404&lt;&gt;"BYE"),"Yes","-"))</f>
        <v>-</v>
      </c>
      <c r="H2400" s="9" t="str">
        <f>IF(G2400="-","-",IF(Fixture!G2404&gt;Fixture!I2404,Settings!$G$7,IF(Fixture!G2404=Fixture!I2404,Settings!$G$8,IF(Fixture!G2404&lt;Fixture!I2404,Settings!$G$9,"-"))))</f>
        <v>-</v>
      </c>
      <c r="I2400" s="13" t="str">
        <f>IF(G2400="-","-",IF(Fixture!I2404&gt;Fixture!G2404,Settings!$G$7,IF(Fixture!I2404=Fixture!G2404,Settings!$G$8,IF(Fixture!I2404&lt;Fixture!G2404,Settings!$G$9,"-"))))</f>
        <v>-</v>
      </c>
    </row>
    <row r="2401" spans="3:9" x14ac:dyDescent="0.25">
      <c r="C2401" s="12" t="str">
        <f t="shared" si="76"/>
        <v>-</v>
      </c>
      <c r="D2401" s="9" t="str">
        <f t="shared" si="77"/>
        <v>-</v>
      </c>
      <c r="E2401" s="9" t="str">
        <f>IF(C2401="-","-",IF(D2401=maxgameno+2,"blank row 2",IF(D2401=maxgameno+1,"blank row 1",INDEX(FixtureCode!$B$4:$AH$128,MATCH($C2401,FixtureCode!$B$4:$B$128,0),MATCH("G"&amp;D2401&amp;"-T1",FixtureCode!$B$4:$AH$4,0)))))</f>
        <v>-</v>
      </c>
      <c r="F2401" s="13" t="str">
        <f>IF(C2401="-","-",IF(D2401=maxgameno+2,"blank row 2",IF(D2401=maxgameno+1,"blank row 1",INDEX(FixtureCode!$B$4:$AH$128,MATCH($C2401,FixtureCode!$B$4:$B$128,0),MATCH("G"&amp;D2401&amp;"-T2",FixtureCode!$B$4:$AH$4,0)))))</f>
        <v>-</v>
      </c>
      <c r="G2401" s="12" t="str">
        <f>IF(C2401="-","-",IF(AND(ISNUMBER(Fixture!G2405),ISNUMBER(Fixture!I2405),Fixture!F2405&lt;&gt;"BYE",Fixture!J2405&lt;&gt;"BYE"),"Yes","-"))</f>
        <v>-</v>
      </c>
      <c r="H2401" s="9" t="str">
        <f>IF(G2401="-","-",IF(Fixture!G2405&gt;Fixture!I2405,Settings!$G$7,IF(Fixture!G2405=Fixture!I2405,Settings!$G$8,IF(Fixture!G2405&lt;Fixture!I2405,Settings!$G$9,"-"))))</f>
        <v>-</v>
      </c>
      <c r="I2401" s="13" t="str">
        <f>IF(G2401="-","-",IF(Fixture!I2405&gt;Fixture!G2405,Settings!$G$7,IF(Fixture!I2405=Fixture!G2405,Settings!$G$8,IF(Fixture!I2405&lt;Fixture!G2405,Settings!$G$9,"-"))))</f>
        <v>-</v>
      </c>
    </row>
    <row r="2402" spans="3:9" x14ac:dyDescent="0.25">
      <c r="C2402" s="12" t="str">
        <f t="shared" si="76"/>
        <v>-</v>
      </c>
      <c r="D2402" s="9" t="str">
        <f t="shared" si="77"/>
        <v>-</v>
      </c>
      <c r="E2402" s="9" t="str">
        <f>IF(C2402="-","-",IF(D2402=maxgameno+2,"blank row 2",IF(D2402=maxgameno+1,"blank row 1",INDEX(FixtureCode!$B$4:$AH$128,MATCH($C2402,FixtureCode!$B$4:$B$128,0),MATCH("G"&amp;D2402&amp;"-T1",FixtureCode!$B$4:$AH$4,0)))))</f>
        <v>-</v>
      </c>
      <c r="F2402" s="13" t="str">
        <f>IF(C2402="-","-",IF(D2402=maxgameno+2,"blank row 2",IF(D2402=maxgameno+1,"blank row 1",INDEX(FixtureCode!$B$4:$AH$128,MATCH($C2402,FixtureCode!$B$4:$B$128,0),MATCH("G"&amp;D2402&amp;"-T2",FixtureCode!$B$4:$AH$4,0)))))</f>
        <v>-</v>
      </c>
      <c r="G2402" s="12" t="str">
        <f>IF(C2402="-","-",IF(AND(ISNUMBER(Fixture!G2406),ISNUMBER(Fixture!I2406),Fixture!F2406&lt;&gt;"BYE",Fixture!J2406&lt;&gt;"BYE"),"Yes","-"))</f>
        <v>-</v>
      </c>
      <c r="H2402" s="9" t="str">
        <f>IF(G2402="-","-",IF(Fixture!G2406&gt;Fixture!I2406,Settings!$G$7,IF(Fixture!G2406=Fixture!I2406,Settings!$G$8,IF(Fixture!G2406&lt;Fixture!I2406,Settings!$G$9,"-"))))</f>
        <v>-</v>
      </c>
      <c r="I2402" s="13" t="str">
        <f>IF(G2402="-","-",IF(Fixture!I2406&gt;Fixture!G2406,Settings!$G$7,IF(Fixture!I2406=Fixture!G2406,Settings!$G$8,IF(Fixture!I2406&lt;Fixture!G2406,Settings!$G$9,"-"))))</f>
        <v>-</v>
      </c>
    </row>
    <row r="2403" spans="3:9" x14ac:dyDescent="0.25">
      <c r="C2403" s="12" t="str">
        <f t="shared" si="76"/>
        <v>-</v>
      </c>
      <c r="D2403" s="9" t="str">
        <f t="shared" si="77"/>
        <v>-</v>
      </c>
      <c r="E2403" s="9" t="str">
        <f>IF(C2403="-","-",IF(D2403=maxgameno+2,"blank row 2",IF(D2403=maxgameno+1,"blank row 1",INDEX(FixtureCode!$B$4:$AH$128,MATCH($C2403,FixtureCode!$B$4:$B$128,0),MATCH("G"&amp;D2403&amp;"-T1",FixtureCode!$B$4:$AH$4,0)))))</f>
        <v>-</v>
      </c>
      <c r="F2403" s="13" t="str">
        <f>IF(C2403="-","-",IF(D2403=maxgameno+2,"blank row 2",IF(D2403=maxgameno+1,"blank row 1",INDEX(FixtureCode!$B$4:$AH$128,MATCH($C2403,FixtureCode!$B$4:$B$128,0),MATCH("G"&amp;D2403&amp;"-T2",FixtureCode!$B$4:$AH$4,0)))))</f>
        <v>-</v>
      </c>
      <c r="G2403" s="12" t="str">
        <f>IF(C2403="-","-",IF(AND(ISNUMBER(Fixture!G2407),ISNUMBER(Fixture!I2407),Fixture!F2407&lt;&gt;"BYE",Fixture!J2407&lt;&gt;"BYE"),"Yes","-"))</f>
        <v>-</v>
      </c>
      <c r="H2403" s="9" t="str">
        <f>IF(G2403="-","-",IF(Fixture!G2407&gt;Fixture!I2407,Settings!$G$7,IF(Fixture!G2407=Fixture!I2407,Settings!$G$8,IF(Fixture!G2407&lt;Fixture!I2407,Settings!$G$9,"-"))))</f>
        <v>-</v>
      </c>
      <c r="I2403" s="13" t="str">
        <f>IF(G2403="-","-",IF(Fixture!I2407&gt;Fixture!G2407,Settings!$G$7,IF(Fixture!I2407=Fixture!G2407,Settings!$G$8,IF(Fixture!I2407&lt;Fixture!G2407,Settings!$G$9,"-"))))</f>
        <v>-</v>
      </c>
    </row>
    <row r="2404" spans="3:9" x14ac:dyDescent="0.25">
      <c r="C2404" s="12" t="str">
        <f t="shared" si="76"/>
        <v>-</v>
      </c>
      <c r="D2404" s="9" t="str">
        <f t="shared" si="77"/>
        <v>-</v>
      </c>
      <c r="E2404" s="9" t="str">
        <f>IF(C2404="-","-",IF(D2404=maxgameno+2,"blank row 2",IF(D2404=maxgameno+1,"blank row 1",INDEX(FixtureCode!$B$4:$AH$128,MATCH($C2404,FixtureCode!$B$4:$B$128,0),MATCH("G"&amp;D2404&amp;"-T1",FixtureCode!$B$4:$AH$4,0)))))</f>
        <v>-</v>
      </c>
      <c r="F2404" s="13" t="str">
        <f>IF(C2404="-","-",IF(D2404=maxgameno+2,"blank row 2",IF(D2404=maxgameno+1,"blank row 1",INDEX(FixtureCode!$B$4:$AH$128,MATCH($C2404,FixtureCode!$B$4:$B$128,0),MATCH("G"&amp;D2404&amp;"-T2",FixtureCode!$B$4:$AH$4,0)))))</f>
        <v>-</v>
      </c>
      <c r="G2404" s="12" t="str">
        <f>IF(C2404="-","-",IF(AND(ISNUMBER(Fixture!G2408),ISNUMBER(Fixture!I2408),Fixture!F2408&lt;&gt;"BYE",Fixture!J2408&lt;&gt;"BYE"),"Yes","-"))</f>
        <v>-</v>
      </c>
      <c r="H2404" s="9" t="str">
        <f>IF(G2404="-","-",IF(Fixture!G2408&gt;Fixture!I2408,Settings!$G$7,IF(Fixture!G2408=Fixture!I2408,Settings!$G$8,IF(Fixture!G2408&lt;Fixture!I2408,Settings!$G$9,"-"))))</f>
        <v>-</v>
      </c>
      <c r="I2404" s="13" t="str">
        <f>IF(G2404="-","-",IF(Fixture!I2408&gt;Fixture!G2408,Settings!$G$7,IF(Fixture!I2408=Fixture!G2408,Settings!$G$8,IF(Fixture!I2408&lt;Fixture!G2408,Settings!$G$9,"-"))))</f>
        <v>-</v>
      </c>
    </row>
    <row r="2405" spans="3:9" x14ac:dyDescent="0.25">
      <c r="C2405" s="12" t="str">
        <f t="shared" si="76"/>
        <v>-</v>
      </c>
      <c r="D2405" s="9" t="str">
        <f t="shared" si="77"/>
        <v>-</v>
      </c>
      <c r="E2405" s="9" t="str">
        <f>IF(C2405="-","-",IF(D2405=maxgameno+2,"blank row 2",IF(D2405=maxgameno+1,"blank row 1",INDEX(FixtureCode!$B$4:$AH$128,MATCH($C2405,FixtureCode!$B$4:$B$128,0),MATCH("G"&amp;D2405&amp;"-T1",FixtureCode!$B$4:$AH$4,0)))))</f>
        <v>-</v>
      </c>
      <c r="F2405" s="13" t="str">
        <f>IF(C2405="-","-",IF(D2405=maxgameno+2,"blank row 2",IF(D2405=maxgameno+1,"blank row 1",INDEX(FixtureCode!$B$4:$AH$128,MATCH($C2405,FixtureCode!$B$4:$B$128,0),MATCH("G"&amp;D2405&amp;"-T2",FixtureCode!$B$4:$AH$4,0)))))</f>
        <v>-</v>
      </c>
      <c r="G2405" s="12" t="str">
        <f>IF(C2405="-","-",IF(AND(ISNUMBER(Fixture!G2409),ISNUMBER(Fixture!I2409),Fixture!F2409&lt;&gt;"BYE",Fixture!J2409&lt;&gt;"BYE"),"Yes","-"))</f>
        <v>-</v>
      </c>
      <c r="H2405" s="9" t="str">
        <f>IF(G2405="-","-",IF(Fixture!G2409&gt;Fixture!I2409,Settings!$G$7,IF(Fixture!G2409=Fixture!I2409,Settings!$G$8,IF(Fixture!G2409&lt;Fixture!I2409,Settings!$G$9,"-"))))</f>
        <v>-</v>
      </c>
      <c r="I2405" s="13" t="str">
        <f>IF(G2405="-","-",IF(Fixture!I2409&gt;Fixture!G2409,Settings!$G$7,IF(Fixture!I2409=Fixture!G2409,Settings!$G$8,IF(Fixture!I2409&lt;Fixture!G2409,Settings!$G$9,"-"))))</f>
        <v>-</v>
      </c>
    </row>
    <row r="2406" spans="3:9" x14ac:dyDescent="0.25">
      <c r="C2406" s="12" t="str">
        <f t="shared" si="76"/>
        <v>-</v>
      </c>
      <c r="D2406" s="9" t="str">
        <f t="shared" si="77"/>
        <v>-</v>
      </c>
      <c r="E2406" s="9" t="str">
        <f>IF(C2406="-","-",IF(D2406=maxgameno+2,"blank row 2",IF(D2406=maxgameno+1,"blank row 1",INDEX(FixtureCode!$B$4:$AH$128,MATCH($C2406,FixtureCode!$B$4:$B$128,0),MATCH("G"&amp;D2406&amp;"-T1",FixtureCode!$B$4:$AH$4,0)))))</f>
        <v>-</v>
      </c>
      <c r="F2406" s="13" t="str">
        <f>IF(C2406="-","-",IF(D2406=maxgameno+2,"blank row 2",IF(D2406=maxgameno+1,"blank row 1",INDEX(FixtureCode!$B$4:$AH$128,MATCH($C2406,FixtureCode!$B$4:$B$128,0),MATCH("G"&amp;D2406&amp;"-T2",FixtureCode!$B$4:$AH$4,0)))))</f>
        <v>-</v>
      </c>
      <c r="G2406" s="12" t="str">
        <f>IF(C2406="-","-",IF(AND(ISNUMBER(Fixture!G2410),ISNUMBER(Fixture!I2410),Fixture!F2410&lt;&gt;"BYE",Fixture!J2410&lt;&gt;"BYE"),"Yes","-"))</f>
        <v>-</v>
      </c>
      <c r="H2406" s="9" t="str">
        <f>IF(G2406="-","-",IF(Fixture!G2410&gt;Fixture!I2410,Settings!$G$7,IF(Fixture!G2410=Fixture!I2410,Settings!$G$8,IF(Fixture!G2410&lt;Fixture!I2410,Settings!$G$9,"-"))))</f>
        <v>-</v>
      </c>
      <c r="I2406" s="13" t="str">
        <f>IF(G2406="-","-",IF(Fixture!I2410&gt;Fixture!G2410,Settings!$G$7,IF(Fixture!I2410=Fixture!G2410,Settings!$G$8,IF(Fixture!I2410&lt;Fixture!G2410,Settings!$G$9,"-"))))</f>
        <v>-</v>
      </c>
    </row>
    <row r="2407" spans="3:9" x14ac:dyDescent="0.25">
      <c r="C2407" s="12" t="str">
        <f t="shared" si="76"/>
        <v>-</v>
      </c>
      <c r="D2407" s="9" t="str">
        <f t="shared" si="77"/>
        <v>-</v>
      </c>
      <c r="E2407" s="9" t="str">
        <f>IF(C2407="-","-",IF(D2407=maxgameno+2,"blank row 2",IF(D2407=maxgameno+1,"blank row 1",INDEX(FixtureCode!$B$4:$AH$128,MATCH($C2407,FixtureCode!$B$4:$B$128,0),MATCH("G"&amp;D2407&amp;"-T1",FixtureCode!$B$4:$AH$4,0)))))</f>
        <v>-</v>
      </c>
      <c r="F2407" s="13" t="str">
        <f>IF(C2407="-","-",IF(D2407=maxgameno+2,"blank row 2",IF(D2407=maxgameno+1,"blank row 1",INDEX(FixtureCode!$B$4:$AH$128,MATCH($C2407,FixtureCode!$B$4:$B$128,0),MATCH("G"&amp;D2407&amp;"-T2",FixtureCode!$B$4:$AH$4,0)))))</f>
        <v>-</v>
      </c>
      <c r="G2407" s="12" t="str">
        <f>IF(C2407="-","-",IF(AND(ISNUMBER(Fixture!G2411),ISNUMBER(Fixture!I2411),Fixture!F2411&lt;&gt;"BYE",Fixture!J2411&lt;&gt;"BYE"),"Yes","-"))</f>
        <v>-</v>
      </c>
      <c r="H2407" s="9" t="str">
        <f>IF(G2407="-","-",IF(Fixture!G2411&gt;Fixture!I2411,Settings!$G$7,IF(Fixture!G2411=Fixture!I2411,Settings!$G$8,IF(Fixture!G2411&lt;Fixture!I2411,Settings!$G$9,"-"))))</f>
        <v>-</v>
      </c>
      <c r="I2407" s="13" t="str">
        <f>IF(G2407="-","-",IF(Fixture!I2411&gt;Fixture!G2411,Settings!$G$7,IF(Fixture!I2411=Fixture!G2411,Settings!$G$8,IF(Fixture!I2411&lt;Fixture!G2411,Settings!$G$9,"-"))))</f>
        <v>-</v>
      </c>
    </row>
    <row r="2408" spans="3:9" x14ac:dyDescent="0.25">
      <c r="C2408" s="12" t="str">
        <f t="shared" si="76"/>
        <v>-</v>
      </c>
      <c r="D2408" s="9" t="str">
        <f t="shared" si="77"/>
        <v>-</v>
      </c>
      <c r="E2408" s="9" t="str">
        <f>IF(C2408="-","-",IF(D2408=maxgameno+2,"blank row 2",IF(D2408=maxgameno+1,"blank row 1",INDEX(FixtureCode!$B$4:$AH$128,MATCH($C2408,FixtureCode!$B$4:$B$128,0),MATCH("G"&amp;D2408&amp;"-T1",FixtureCode!$B$4:$AH$4,0)))))</f>
        <v>-</v>
      </c>
      <c r="F2408" s="13" t="str">
        <f>IF(C2408="-","-",IF(D2408=maxgameno+2,"blank row 2",IF(D2408=maxgameno+1,"blank row 1",INDEX(FixtureCode!$B$4:$AH$128,MATCH($C2408,FixtureCode!$B$4:$B$128,0),MATCH("G"&amp;D2408&amp;"-T2",FixtureCode!$B$4:$AH$4,0)))))</f>
        <v>-</v>
      </c>
      <c r="G2408" s="12" t="str">
        <f>IF(C2408="-","-",IF(AND(ISNUMBER(Fixture!G2412),ISNUMBER(Fixture!I2412),Fixture!F2412&lt;&gt;"BYE",Fixture!J2412&lt;&gt;"BYE"),"Yes","-"))</f>
        <v>-</v>
      </c>
      <c r="H2408" s="9" t="str">
        <f>IF(G2408="-","-",IF(Fixture!G2412&gt;Fixture!I2412,Settings!$G$7,IF(Fixture!G2412=Fixture!I2412,Settings!$G$8,IF(Fixture!G2412&lt;Fixture!I2412,Settings!$G$9,"-"))))</f>
        <v>-</v>
      </c>
      <c r="I2408" s="13" t="str">
        <f>IF(G2408="-","-",IF(Fixture!I2412&gt;Fixture!G2412,Settings!$G$7,IF(Fixture!I2412=Fixture!G2412,Settings!$G$8,IF(Fixture!I2412&lt;Fixture!G2412,Settings!$G$9,"-"))))</f>
        <v>-</v>
      </c>
    </row>
    <row r="2409" spans="3:9" x14ac:dyDescent="0.25">
      <c r="C2409" s="12" t="str">
        <f t="shared" si="76"/>
        <v>-</v>
      </c>
      <c r="D2409" s="9" t="str">
        <f t="shared" si="77"/>
        <v>-</v>
      </c>
      <c r="E2409" s="9" t="str">
        <f>IF(C2409="-","-",IF(D2409=maxgameno+2,"blank row 2",IF(D2409=maxgameno+1,"blank row 1",INDEX(FixtureCode!$B$4:$AH$128,MATCH($C2409,FixtureCode!$B$4:$B$128,0),MATCH("G"&amp;D2409&amp;"-T1",FixtureCode!$B$4:$AH$4,0)))))</f>
        <v>-</v>
      </c>
      <c r="F2409" s="13" t="str">
        <f>IF(C2409="-","-",IF(D2409=maxgameno+2,"blank row 2",IF(D2409=maxgameno+1,"blank row 1",INDEX(FixtureCode!$B$4:$AH$128,MATCH($C2409,FixtureCode!$B$4:$B$128,0),MATCH("G"&amp;D2409&amp;"-T2",FixtureCode!$B$4:$AH$4,0)))))</f>
        <v>-</v>
      </c>
      <c r="G2409" s="12" t="str">
        <f>IF(C2409="-","-",IF(AND(ISNUMBER(Fixture!G2413),ISNUMBER(Fixture!I2413),Fixture!F2413&lt;&gt;"BYE",Fixture!J2413&lt;&gt;"BYE"),"Yes","-"))</f>
        <v>-</v>
      </c>
      <c r="H2409" s="9" t="str">
        <f>IF(G2409="-","-",IF(Fixture!G2413&gt;Fixture!I2413,Settings!$G$7,IF(Fixture!G2413=Fixture!I2413,Settings!$G$8,IF(Fixture!G2413&lt;Fixture!I2413,Settings!$G$9,"-"))))</f>
        <v>-</v>
      </c>
      <c r="I2409" s="13" t="str">
        <f>IF(G2409="-","-",IF(Fixture!I2413&gt;Fixture!G2413,Settings!$G$7,IF(Fixture!I2413=Fixture!G2413,Settings!$G$8,IF(Fixture!I2413&lt;Fixture!G2413,Settings!$G$9,"-"))))</f>
        <v>-</v>
      </c>
    </row>
    <row r="2410" spans="3:9" x14ac:dyDescent="0.25">
      <c r="C2410" s="12" t="str">
        <f t="shared" si="76"/>
        <v>-</v>
      </c>
      <c r="D2410" s="9" t="str">
        <f t="shared" si="77"/>
        <v>-</v>
      </c>
      <c r="E2410" s="9" t="str">
        <f>IF(C2410="-","-",IF(D2410=maxgameno+2,"blank row 2",IF(D2410=maxgameno+1,"blank row 1",INDEX(FixtureCode!$B$4:$AH$128,MATCH($C2410,FixtureCode!$B$4:$B$128,0),MATCH("G"&amp;D2410&amp;"-T1",FixtureCode!$B$4:$AH$4,0)))))</f>
        <v>-</v>
      </c>
      <c r="F2410" s="13" t="str">
        <f>IF(C2410="-","-",IF(D2410=maxgameno+2,"blank row 2",IF(D2410=maxgameno+1,"blank row 1",INDEX(FixtureCode!$B$4:$AH$128,MATCH($C2410,FixtureCode!$B$4:$B$128,0),MATCH("G"&amp;D2410&amp;"-T2",FixtureCode!$B$4:$AH$4,0)))))</f>
        <v>-</v>
      </c>
      <c r="G2410" s="12" t="str">
        <f>IF(C2410="-","-",IF(AND(ISNUMBER(Fixture!G2414),ISNUMBER(Fixture!I2414),Fixture!F2414&lt;&gt;"BYE",Fixture!J2414&lt;&gt;"BYE"),"Yes","-"))</f>
        <v>-</v>
      </c>
      <c r="H2410" s="9" t="str">
        <f>IF(G2410="-","-",IF(Fixture!G2414&gt;Fixture!I2414,Settings!$G$7,IF(Fixture!G2414=Fixture!I2414,Settings!$G$8,IF(Fixture!G2414&lt;Fixture!I2414,Settings!$G$9,"-"))))</f>
        <v>-</v>
      </c>
      <c r="I2410" s="13" t="str">
        <f>IF(G2410="-","-",IF(Fixture!I2414&gt;Fixture!G2414,Settings!$G$7,IF(Fixture!I2414=Fixture!G2414,Settings!$G$8,IF(Fixture!I2414&lt;Fixture!G2414,Settings!$G$9,"-"))))</f>
        <v>-</v>
      </c>
    </row>
    <row r="2411" spans="3:9" x14ac:dyDescent="0.25">
      <c r="C2411" s="12" t="str">
        <f t="shared" si="76"/>
        <v>-</v>
      </c>
      <c r="D2411" s="9" t="str">
        <f t="shared" si="77"/>
        <v>-</v>
      </c>
      <c r="E2411" s="9" t="str">
        <f>IF(C2411="-","-",IF(D2411=maxgameno+2,"blank row 2",IF(D2411=maxgameno+1,"blank row 1",INDEX(FixtureCode!$B$4:$AH$128,MATCH($C2411,FixtureCode!$B$4:$B$128,0),MATCH("G"&amp;D2411&amp;"-T1",FixtureCode!$B$4:$AH$4,0)))))</f>
        <v>-</v>
      </c>
      <c r="F2411" s="13" t="str">
        <f>IF(C2411="-","-",IF(D2411=maxgameno+2,"blank row 2",IF(D2411=maxgameno+1,"blank row 1",INDEX(FixtureCode!$B$4:$AH$128,MATCH($C2411,FixtureCode!$B$4:$B$128,0),MATCH("G"&amp;D2411&amp;"-T2",FixtureCode!$B$4:$AH$4,0)))))</f>
        <v>-</v>
      </c>
      <c r="G2411" s="12" t="str">
        <f>IF(C2411="-","-",IF(AND(ISNUMBER(Fixture!G2415),ISNUMBER(Fixture!I2415),Fixture!F2415&lt;&gt;"BYE",Fixture!J2415&lt;&gt;"BYE"),"Yes","-"))</f>
        <v>-</v>
      </c>
      <c r="H2411" s="9" t="str">
        <f>IF(G2411="-","-",IF(Fixture!G2415&gt;Fixture!I2415,Settings!$G$7,IF(Fixture!G2415=Fixture!I2415,Settings!$G$8,IF(Fixture!G2415&lt;Fixture!I2415,Settings!$G$9,"-"))))</f>
        <v>-</v>
      </c>
      <c r="I2411" s="13" t="str">
        <f>IF(G2411="-","-",IF(Fixture!I2415&gt;Fixture!G2415,Settings!$G$7,IF(Fixture!I2415=Fixture!G2415,Settings!$G$8,IF(Fixture!I2415&lt;Fixture!G2415,Settings!$G$9,"-"))))</f>
        <v>-</v>
      </c>
    </row>
    <row r="2412" spans="3:9" x14ac:dyDescent="0.25">
      <c r="C2412" s="12" t="str">
        <f t="shared" si="76"/>
        <v>-</v>
      </c>
      <c r="D2412" s="9" t="str">
        <f t="shared" si="77"/>
        <v>-</v>
      </c>
      <c r="E2412" s="9" t="str">
        <f>IF(C2412="-","-",IF(D2412=maxgameno+2,"blank row 2",IF(D2412=maxgameno+1,"blank row 1",INDEX(FixtureCode!$B$4:$AH$128,MATCH($C2412,FixtureCode!$B$4:$B$128,0),MATCH("G"&amp;D2412&amp;"-T1",FixtureCode!$B$4:$AH$4,0)))))</f>
        <v>-</v>
      </c>
      <c r="F2412" s="13" t="str">
        <f>IF(C2412="-","-",IF(D2412=maxgameno+2,"blank row 2",IF(D2412=maxgameno+1,"blank row 1",INDEX(FixtureCode!$B$4:$AH$128,MATCH($C2412,FixtureCode!$B$4:$B$128,0),MATCH("G"&amp;D2412&amp;"-T2",FixtureCode!$B$4:$AH$4,0)))))</f>
        <v>-</v>
      </c>
      <c r="G2412" s="12" t="str">
        <f>IF(C2412="-","-",IF(AND(ISNUMBER(Fixture!G2416),ISNUMBER(Fixture!I2416),Fixture!F2416&lt;&gt;"BYE",Fixture!J2416&lt;&gt;"BYE"),"Yes","-"))</f>
        <v>-</v>
      </c>
      <c r="H2412" s="9" t="str">
        <f>IF(G2412="-","-",IF(Fixture!G2416&gt;Fixture!I2416,Settings!$G$7,IF(Fixture!G2416=Fixture!I2416,Settings!$G$8,IF(Fixture!G2416&lt;Fixture!I2416,Settings!$G$9,"-"))))</f>
        <v>-</v>
      </c>
      <c r="I2412" s="13" t="str">
        <f>IF(G2412="-","-",IF(Fixture!I2416&gt;Fixture!G2416,Settings!$G$7,IF(Fixture!I2416=Fixture!G2416,Settings!$G$8,IF(Fixture!I2416&lt;Fixture!G2416,Settings!$G$9,"-"))))</f>
        <v>-</v>
      </c>
    </row>
    <row r="2413" spans="3:9" x14ac:dyDescent="0.25">
      <c r="C2413" s="12" t="str">
        <f t="shared" si="76"/>
        <v>-</v>
      </c>
      <c r="D2413" s="9" t="str">
        <f t="shared" si="77"/>
        <v>-</v>
      </c>
      <c r="E2413" s="9" t="str">
        <f>IF(C2413="-","-",IF(D2413=maxgameno+2,"blank row 2",IF(D2413=maxgameno+1,"blank row 1",INDEX(FixtureCode!$B$4:$AH$128,MATCH($C2413,FixtureCode!$B$4:$B$128,0),MATCH("G"&amp;D2413&amp;"-T1",FixtureCode!$B$4:$AH$4,0)))))</f>
        <v>-</v>
      </c>
      <c r="F2413" s="13" t="str">
        <f>IF(C2413="-","-",IF(D2413=maxgameno+2,"blank row 2",IF(D2413=maxgameno+1,"blank row 1",INDEX(FixtureCode!$B$4:$AH$128,MATCH($C2413,FixtureCode!$B$4:$B$128,0),MATCH("G"&amp;D2413&amp;"-T2",FixtureCode!$B$4:$AH$4,0)))))</f>
        <v>-</v>
      </c>
      <c r="G2413" s="12" t="str">
        <f>IF(C2413="-","-",IF(AND(ISNUMBER(Fixture!G2417),ISNUMBER(Fixture!I2417),Fixture!F2417&lt;&gt;"BYE",Fixture!J2417&lt;&gt;"BYE"),"Yes","-"))</f>
        <v>-</v>
      </c>
      <c r="H2413" s="9" t="str">
        <f>IF(G2413="-","-",IF(Fixture!G2417&gt;Fixture!I2417,Settings!$G$7,IF(Fixture!G2417=Fixture!I2417,Settings!$G$8,IF(Fixture!G2417&lt;Fixture!I2417,Settings!$G$9,"-"))))</f>
        <v>-</v>
      </c>
      <c r="I2413" s="13" t="str">
        <f>IF(G2413="-","-",IF(Fixture!I2417&gt;Fixture!G2417,Settings!$G$7,IF(Fixture!I2417=Fixture!G2417,Settings!$G$8,IF(Fixture!I2417&lt;Fixture!G2417,Settings!$G$9,"-"))))</f>
        <v>-</v>
      </c>
    </row>
    <row r="2414" spans="3:9" x14ac:dyDescent="0.25">
      <c r="C2414" s="12" t="str">
        <f t="shared" si="76"/>
        <v>-</v>
      </c>
      <c r="D2414" s="9" t="str">
        <f t="shared" si="77"/>
        <v>-</v>
      </c>
      <c r="E2414" s="9" t="str">
        <f>IF(C2414="-","-",IF(D2414=maxgameno+2,"blank row 2",IF(D2414=maxgameno+1,"blank row 1",INDEX(FixtureCode!$B$4:$AH$128,MATCH($C2414,FixtureCode!$B$4:$B$128,0),MATCH("G"&amp;D2414&amp;"-T1",FixtureCode!$B$4:$AH$4,0)))))</f>
        <v>-</v>
      </c>
      <c r="F2414" s="13" t="str">
        <f>IF(C2414="-","-",IF(D2414=maxgameno+2,"blank row 2",IF(D2414=maxgameno+1,"blank row 1",INDEX(FixtureCode!$B$4:$AH$128,MATCH($C2414,FixtureCode!$B$4:$B$128,0),MATCH("G"&amp;D2414&amp;"-T2",FixtureCode!$B$4:$AH$4,0)))))</f>
        <v>-</v>
      </c>
      <c r="G2414" s="12" t="str">
        <f>IF(C2414="-","-",IF(AND(ISNUMBER(Fixture!G2418),ISNUMBER(Fixture!I2418),Fixture!F2418&lt;&gt;"BYE",Fixture!J2418&lt;&gt;"BYE"),"Yes","-"))</f>
        <v>-</v>
      </c>
      <c r="H2414" s="9" t="str">
        <f>IF(G2414="-","-",IF(Fixture!G2418&gt;Fixture!I2418,Settings!$G$7,IF(Fixture!G2418=Fixture!I2418,Settings!$G$8,IF(Fixture!G2418&lt;Fixture!I2418,Settings!$G$9,"-"))))</f>
        <v>-</v>
      </c>
      <c r="I2414" s="13" t="str">
        <f>IF(G2414="-","-",IF(Fixture!I2418&gt;Fixture!G2418,Settings!$G$7,IF(Fixture!I2418=Fixture!G2418,Settings!$G$8,IF(Fixture!I2418&lt;Fixture!G2418,Settings!$G$9,"-"))))</f>
        <v>-</v>
      </c>
    </row>
    <row r="2415" spans="3:9" x14ac:dyDescent="0.25">
      <c r="C2415" s="12" t="str">
        <f t="shared" si="76"/>
        <v>-</v>
      </c>
      <c r="D2415" s="9" t="str">
        <f t="shared" si="77"/>
        <v>-</v>
      </c>
      <c r="E2415" s="9" t="str">
        <f>IF(C2415="-","-",IF(D2415=maxgameno+2,"blank row 2",IF(D2415=maxgameno+1,"blank row 1",INDEX(FixtureCode!$B$4:$AH$128,MATCH($C2415,FixtureCode!$B$4:$B$128,0),MATCH("G"&amp;D2415&amp;"-T1",FixtureCode!$B$4:$AH$4,0)))))</f>
        <v>-</v>
      </c>
      <c r="F2415" s="13" t="str">
        <f>IF(C2415="-","-",IF(D2415=maxgameno+2,"blank row 2",IF(D2415=maxgameno+1,"blank row 1",INDEX(FixtureCode!$B$4:$AH$128,MATCH($C2415,FixtureCode!$B$4:$B$128,0),MATCH("G"&amp;D2415&amp;"-T2",FixtureCode!$B$4:$AH$4,0)))))</f>
        <v>-</v>
      </c>
      <c r="G2415" s="12" t="str">
        <f>IF(C2415="-","-",IF(AND(ISNUMBER(Fixture!G2419),ISNUMBER(Fixture!I2419),Fixture!F2419&lt;&gt;"BYE",Fixture!J2419&lt;&gt;"BYE"),"Yes","-"))</f>
        <v>-</v>
      </c>
      <c r="H2415" s="9" t="str">
        <f>IF(G2415="-","-",IF(Fixture!G2419&gt;Fixture!I2419,Settings!$G$7,IF(Fixture!G2419=Fixture!I2419,Settings!$G$8,IF(Fixture!G2419&lt;Fixture!I2419,Settings!$G$9,"-"))))</f>
        <v>-</v>
      </c>
      <c r="I2415" s="13" t="str">
        <f>IF(G2415="-","-",IF(Fixture!I2419&gt;Fixture!G2419,Settings!$G$7,IF(Fixture!I2419=Fixture!G2419,Settings!$G$8,IF(Fixture!I2419&lt;Fixture!G2419,Settings!$G$9,"-"))))</f>
        <v>-</v>
      </c>
    </row>
    <row r="2416" spans="3:9" x14ac:dyDescent="0.25">
      <c r="C2416" s="12" t="str">
        <f t="shared" si="76"/>
        <v>-</v>
      </c>
      <c r="D2416" s="9" t="str">
        <f t="shared" si="77"/>
        <v>-</v>
      </c>
      <c r="E2416" s="9" t="str">
        <f>IF(C2416="-","-",IF(D2416=maxgameno+2,"blank row 2",IF(D2416=maxgameno+1,"blank row 1",INDEX(FixtureCode!$B$4:$AH$128,MATCH($C2416,FixtureCode!$B$4:$B$128,0),MATCH("G"&amp;D2416&amp;"-T1",FixtureCode!$B$4:$AH$4,0)))))</f>
        <v>-</v>
      </c>
      <c r="F2416" s="13" t="str">
        <f>IF(C2416="-","-",IF(D2416=maxgameno+2,"blank row 2",IF(D2416=maxgameno+1,"blank row 1",INDEX(FixtureCode!$B$4:$AH$128,MATCH($C2416,FixtureCode!$B$4:$B$128,0),MATCH("G"&amp;D2416&amp;"-T2",FixtureCode!$B$4:$AH$4,0)))))</f>
        <v>-</v>
      </c>
      <c r="G2416" s="12" t="str">
        <f>IF(C2416="-","-",IF(AND(ISNUMBER(Fixture!G2420),ISNUMBER(Fixture!I2420),Fixture!F2420&lt;&gt;"BYE",Fixture!J2420&lt;&gt;"BYE"),"Yes","-"))</f>
        <v>-</v>
      </c>
      <c r="H2416" s="9" t="str">
        <f>IF(G2416="-","-",IF(Fixture!G2420&gt;Fixture!I2420,Settings!$G$7,IF(Fixture!G2420=Fixture!I2420,Settings!$G$8,IF(Fixture!G2420&lt;Fixture!I2420,Settings!$G$9,"-"))))</f>
        <v>-</v>
      </c>
      <c r="I2416" s="13" t="str">
        <f>IF(G2416="-","-",IF(Fixture!I2420&gt;Fixture!G2420,Settings!$G$7,IF(Fixture!I2420=Fixture!G2420,Settings!$G$8,IF(Fixture!I2420&lt;Fixture!G2420,Settings!$G$9,"-"))))</f>
        <v>-</v>
      </c>
    </row>
    <row r="2417" spans="3:9" x14ac:dyDescent="0.25">
      <c r="C2417" s="12" t="str">
        <f t="shared" si="76"/>
        <v>-</v>
      </c>
      <c r="D2417" s="9" t="str">
        <f t="shared" si="77"/>
        <v>-</v>
      </c>
      <c r="E2417" s="9" t="str">
        <f>IF(C2417="-","-",IF(D2417=maxgameno+2,"blank row 2",IF(D2417=maxgameno+1,"blank row 1",INDEX(FixtureCode!$B$4:$AH$128,MATCH($C2417,FixtureCode!$B$4:$B$128,0),MATCH("G"&amp;D2417&amp;"-T1",FixtureCode!$B$4:$AH$4,0)))))</f>
        <v>-</v>
      </c>
      <c r="F2417" s="13" t="str">
        <f>IF(C2417="-","-",IF(D2417=maxgameno+2,"blank row 2",IF(D2417=maxgameno+1,"blank row 1",INDEX(FixtureCode!$B$4:$AH$128,MATCH($C2417,FixtureCode!$B$4:$B$128,0),MATCH("G"&amp;D2417&amp;"-T2",FixtureCode!$B$4:$AH$4,0)))))</f>
        <v>-</v>
      </c>
      <c r="G2417" s="12" t="str">
        <f>IF(C2417="-","-",IF(AND(ISNUMBER(Fixture!G2421),ISNUMBER(Fixture!I2421),Fixture!F2421&lt;&gt;"BYE",Fixture!J2421&lt;&gt;"BYE"),"Yes","-"))</f>
        <v>-</v>
      </c>
      <c r="H2417" s="9" t="str">
        <f>IF(G2417="-","-",IF(Fixture!G2421&gt;Fixture!I2421,Settings!$G$7,IF(Fixture!G2421=Fixture!I2421,Settings!$G$8,IF(Fixture!G2421&lt;Fixture!I2421,Settings!$G$9,"-"))))</f>
        <v>-</v>
      </c>
      <c r="I2417" s="13" t="str">
        <f>IF(G2417="-","-",IF(Fixture!I2421&gt;Fixture!G2421,Settings!$G$7,IF(Fixture!I2421=Fixture!G2421,Settings!$G$8,IF(Fixture!I2421&lt;Fixture!G2421,Settings!$G$9,"-"))))</f>
        <v>-</v>
      </c>
    </row>
    <row r="2418" spans="3:9" x14ac:dyDescent="0.25">
      <c r="C2418" s="12" t="str">
        <f t="shared" si="76"/>
        <v>-</v>
      </c>
      <c r="D2418" s="9" t="str">
        <f t="shared" si="77"/>
        <v>-</v>
      </c>
      <c r="E2418" s="9" t="str">
        <f>IF(C2418="-","-",IF(D2418=maxgameno+2,"blank row 2",IF(D2418=maxgameno+1,"blank row 1",INDEX(FixtureCode!$B$4:$AH$128,MATCH($C2418,FixtureCode!$B$4:$B$128,0),MATCH("G"&amp;D2418&amp;"-T1",FixtureCode!$B$4:$AH$4,0)))))</f>
        <v>-</v>
      </c>
      <c r="F2418" s="13" t="str">
        <f>IF(C2418="-","-",IF(D2418=maxgameno+2,"blank row 2",IF(D2418=maxgameno+1,"blank row 1",INDEX(FixtureCode!$B$4:$AH$128,MATCH($C2418,FixtureCode!$B$4:$B$128,0),MATCH("G"&amp;D2418&amp;"-T2",FixtureCode!$B$4:$AH$4,0)))))</f>
        <v>-</v>
      </c>
      <c r="G2418" s="12" t="str">
        <f>IF(C2418="-","-",IF(AND(ISNUMBER(Fixture!G2422),ISNUMBER(Fixture!I2422),Fixture!F2422&lt;&gt;"BYE",Fixture!J2422&lt;&gt;"BYE"),"Yes","-"))</f>
        <v>-</v>
      </c>
      <c r="H2418" s="9" t="str">
        <f>IF(G2418="-","-",IF(Fixture!G2422&gt;Fixture!I2422,Settings!$G$7,IF(Fixture!G2422=Fixture!I2422,Settings!$G$8,IF(Fixture!G2422&lt;Fixture!I2422,Settings!$G$9,"-"))))</f>
        <v>-</v>
      </c>
      <c r="I2418" s="13" t="str">
        <f>IF(G2418="-","-",IF(Fixture!I2422&gt;Fixture!G2422,Settings!$G$7,IF(Fixture!I2422=Fixture!G2422,Settings!$G$8,IF(Fixture!I2422&lt;Fixture!G2422,Settings!$G$9,"-"))))</f>
        <v>-</v>
      </c>
    </row>
    <row r="2419" spans="3:9" x14ac:dyDescent="0.25">
      <c r="C2419" s="12" t="str">
        <f t="shared" si="76"/>
        <v>-</v>
      </c>
      <c r="D2419" s="9" t="str">
        <f t="shared" si="77"/>
        <v>-</v>
      </c>
      <c r="E2419" s="9" t="str">
        <f>IF(C2419="-","-",IF(D2419=maxgameno+2,"blank row 2",IF(D2419=maxgameno+1,"blank row 1",INDEX(FixtureCode!$B$4:$AH$128,MATCH($C2419,FixtureCode!$B$4:$B$128,0),MATCH("G"&amp;D2419&amp;"-T1",FixtureCode!$B$4:$AH$4,0)))))</f>
        <v>-</v>
      </c>
      <c r="F2419" s="13" t="str">
        <f>IF(C2419="-","-",IF(D2419=maxgameno+2,"blank row 2",IF(D2419=maxgameno+1,"blank row 1",INDEX(FixtureCode!$B$4:$AH$128,MATCH($C2419,FixtureCode!$B$4:$B$128,0),MATCH("G"&amp;D2419&amp;"-T2",FixtureCode!$B$4:$AH$4,0)))))</f>
        <v>-</v>
      </c>
      <c r="G2419" s="12" t="str">
        <f>IF(C2419="-","-",IF(AND(ISNUMBER(Fixture!G2423),ISNUMBER(Fixture!I2423),Fixture!F2423&lt;&gt;"BYE",Fixture!J2423&lt;&gt;"BYE"),"Yes","-"))</f>
        <v>-</v>
      </c>
      <c r="H2419" s="9" t="str">
        <f>IF(G2419="-","-",IF(Fixture!G2423&gt;Fixture!I2423,Settings!$G$7,IF(Fixture!G2423=Fixture!I2423,Settings!$G$8,IF(Fixture!G2423&lt;Fixture!I2423,Settings!$G$9,"-"))))</f>
        <v>-</v>
      </c>
      <c r="I2419" s="13" t="str">
        <f>IF(G2419="-","-",IF(Fixture!I2423&gt;Fixture!G2423,Settings!$G$7,IF(Fixture!I2423=Fixture!G2423,Settings!$G$8,IF(Fixture!I2423&lt;Fixture!G2423,Settings!$G$9,"-"))))</f>
        <v>-</v>
      </c>
    </row>
    <row r="2420" spans="3:9" x14ac:dyDescent="0.25">
      <c r="C2420" s="12" t="str">
        <f t="shared" si="76"/>
        <v>-</v>
      </c>
      <c r="D2420" s="9" t="str">
        <f t="shared" si="77"/>
        <v>-</v>
      </c>
      <c r="E2420" s="9" t="str">
        <f>IF(C2420="-","-",IF(D2420=maxgameno+2,"blank row 2",IF(D2420=maxgameno+1,"blank row 1",INDEX(FixtureCode!$B$4:$AH$128,MATCH($C2420,FixtureCode!$B$4:$B$128,0),MATCH("G"&amp;D2420&amp;"-T1",FixtureCode!$B$4:$AH$4,0)))))</f>
        <v>-</v>
      </c>
      <c r="F2420" s="13" t="str">
        <f>IF(C2420="-","-",IF(D2420=maxgameno+2,"blank row 2",IF(D2420=maxgameno+1,"blank row 1",INDEX(FixtureCode!$B$4:$AH$128,MATCH($C2420,FixtureCode!$B$4:$B$128,0),MATCH("G"&amp;D2420&amp;"-T2",FixtureCode!$B$4:$AH$4,0)))))</f>
        <v>-</v>
      </c>
      <c r="G2420" s="12" t="str">
        <f>IF(C2420="-","-",IF(AND(ISNUMBER(Fixture!G2424),ISNUMBER(Fixture!I2424),Fixture!F2424&lt;&gt;"BYE",Fixture!J2424&lt;&gt;"BYE"),"Yes","-"))</f>
        <v>-</v>
      </c>
      <c r="H2420" s="9" t="str">
        <f>IF(G2420="-","-",IF(Fixture!G2424&gt;Fixture!I2424,Settings!$G$7,IF(Fixture!G2424=Fixture!I2424,Settings!$G$8,IF(Fixture!G2424&lt;Fixture!I2424,Settings!$G$9,"-"))))</f>
        <v>-</v>
      </c>
      <c r="I2420" s="13" t="str">
        <f>IF(G2420="-","-",IF(Fixture!I2424&gt;Fixture!G2424,Settings!$G$7,IF(Fixture!I2424=Fixture!G2424,Settings!$G$8,IF(Fixture!I2424&lt;Fixture!G2424,Settings!$G$9,"-"))))</f>
        <v>-</v>
      </c>
    </row>
    <row r="2421" spans="3:9" x14ac:dyDescent="0.25">
      <c r="C2421" s="12" t="str">
        <f t="shared" si="76"/>
        <v>-</v>
      </c>
      <c r="D2421" s="9" t="str">
        <f t="shared" si="77"/>
        <v>-</v>
      </c>
      <c r="E2421" s="9" t="str">
        <f>IF(C2421="-","-",IF(D2421=maxgameno+2,"blank row 2",IF(D2421=maxgameno+1,"blank row 1",INDEX(FixtureCode!$B$4:$AH$128,MATCH($C2421,FixtureCode!$B$4:$B$128,0),MATCH("G"&amp;D2421&amp;"-T1",FixtureCode!$B$4:$AH$4,0)))))</f>
        <v>-</v>
      </c>
      <c r="F2421" s="13" t="str">
        <f>IF(C2421="-","-",IF(D2421=maxgameno+2,"blank row 2",IF(D2421=maxgameno+1,"blank row 1",INDEX(FixtureCode!$B$4:$AH$128,MATCH($C2421,FixtureCode!$B$4:$B$128,0),MATCH("G"&amp;D2421&amp;"-T2",FixtureCode!$B$4:$AH$4,0)))))</f>
        <v>-</v>
      </c>
      <c r="G2421" s="12" t="str">
        <f>IF(C2421="-","-",IF(AND(ISNUMBER(Fixture!G2425),ISNUMBER(Fixture!I2425),Fixture!F2425&lt;&gt;"BYE",Fixture!J2425&lt;&gt;"BYE"),"Yes","-"))</f>
        <v>-</v>
      </c>
      <c r="H2421" s="9" t="str">
        <f>IF(G2421="-","-",IF(Fixture!G2425&gt;Fixture!I2425,Settings!$G$7,IF(Fixture!G2425=Fixture!I2425,Settings!$G$8,IF(Fixture!G2425&lt;Fixture!I2425,Settings!$G$9,"-"))))</f>
        <v>-</v>
      </c>
      <c r="I2421" s="13" t="str">
        <f>IF(G2421="-","-",IF(Fixture!I2425&gt;Fixture!G2425,Settings!$G$7,IF(Fixture!I2425=Fixture!G2425,Settings!$G$8,IF(Fixture!I2425&lt;Fixture!G2425,Settings!$G$9,"-"))))</f>
        <v>-</v>
      </c>
    </row>
    <row r="2422" spans="3:9" x14ac:dyDescent="0.25">
      <c r="C2422" s="12" t="str">
        <f t="shared" si="76"/>
        <v>-</v>
      </c>
      <c r="D2422" s="9" t="str">
        <f t="shared" si="77"/>
        <v>-</v>
      </c>
      <c r="E2422" s="9" t="str">
        <f>IF(C2422="-","-",IF(D2422=maxgameno+2,"blank row 2",IF(D2422=maxgameno+1,"blank row 1",INDEX(FixtureCode!$B$4:$AH$128,MATCH($C2422,FixtureCode!$B$4:$B$128,0),MATCH("G"&amp;D2422&amp;"-T1",FixtureCode!$B$4:$AH$4,0)))))</f>
        <v>-</v>
      </c>
      <c r="F2422" s="13" t="str">
        <f>IF(C2422="-","-",IF(D2422=maxgameno+2,"blank row 2",IF(D2422=maxgameno+1,"blank row 1",INDEX(FixtureCode!$B$4:$AH$128,MATCH($C2422,FixtureCode!$B$4:$B$128,0),MATCH("G"&amp;D2422&amp;"-T2",FixtureCode!$B$4:$AH$4,0)))))</f>
        <v>-</v>
      </c>
      <c r="G2422" s="12" t="str">
        <f>IF(C2422="-","-",IF(AND(ISNUMBER(Fixture!G2426),ISNUMBER(Fixture!I2426),Fixture!F2426&lt;&gt;"BYE",Fixture!J2426&lt;&gt;"BYE"),"Yes","-"))</f>
        <v>-</v>
      </c>
      <c r="H2422" s="9" t="str">
        <f>IF(G2422="-","-",IF(Fixture!G2426&gt;Fixture!I2426,Settings!$G$7,IF(Fixture!G2426=Fixture!I2426,Settings!$G$8,IF(Fixture!G2426&lt;Fixture!I2426,Settings!$G$9,"-"))))</f>
        <v>-</v>
      </c>
      <c r="I2422" s="13" t="str">
        <f>IF(G2422="-","-",IF(Fixture!I2426&gt;Fixture!G2426,Settings!$G$7,IF(Fixture!I2426=Fixture!G2426,Settings!$G$8,IF(Fixture!I2426&lt;Fixture!G2426,Settings!$G$9,"-"))))</f>
        <v>-</v>
      </c>
    </row>
    <row r="2423" spans="3:9" x14ac:dyDescent="0.25">
      <c r="C2423" s="12" t="str">
        <f t="shared" si="76"/>
        <v>-</v>
      </c>
      <c r="D2423" s="9" t="str">
        <f t="shared" si="77"/>
        <v>-</v>
      </c>
      <c r="E2423" s="9" t="str">
        <f>IF(C2423="-","-",IF(D2423=maxgameno+2,"blank row 2",IF(D2423=maxgameno+1,"blank row 1",INDEX(FixtureCode!$B$4:$AH$128,MATCH($C2423,FixtureCode!$B$4:$B$128,0),MATCH("G"&amp;D2423&amp;"-T1",FixtureCode!$B$4:$AH$4,0)))))</f>
        <v>-</v>
      </c>
      <c r="F2423" s="13" t="str">
        <f>IF(C2423="-","-",IF(D2423=maxgameno+2,"blank row 2",IF(D2423=maxgameno+1,"blank row 1",INDEX(FixtureCode!$B$4:$AH$128,MATCH($C2423,FixtureCode!$B$4:$B$128,0),MATCH("G"&amp;D2423&amp;"-T2",FixtureCode!$B$4:$AH$4,0)))))</f>
        <v>-</v>
      </c>
      <c r="G2423" s="12" t="str">
        <f>IF(C2423="-","-",IF(AND(ISNUMBER(Fixture!G2427),ISNUMBER(Fixture!I2427),Fixture!F2427&lt;&gt;"BYE",Fixture!J2427&lt;&gt;"BYE"),"Yes","-"))</f>
        <v>-</v>
      </c>
      <c r="H2423" s="9" t="str">
        <f>IF(G2423="-","-",IF(Fixture!G2427&gt;Fixture!I2427,Settings!$G$7,IF(Fixture!G2427=Fixture!I2427,Settings!$G$8,IF(Fixture!G2427&lt;Fixture!I2427,Settings!$G$9,"-"))))</f>
        <v>-</v>
      </c>
      <c r="I2423" s="13" t="str">
        <f>IF(G2423="-","-",IF(Fixture!I2427&gt;Fixture!G2427,Settings!$G$7,IF(Fixture!I2427=Fixture!G2427,Settings!$G$8,IF(Fixture!I2427&lt;Fixture!G2427,Settings!$G$9,"-"))))</f>
        <v>-</v>
      </c>
    </row>
    <row r="2424" spans="3:9" x14ac:dyDescent="0.25">
      <c r="C2424" s="12" t="str">
        <f t="shared" si="76"/>
        <v>-</v>
      </c>
      <c r="D2424" s="9" t="str">
        <f t="shared" si="77"/>
        <v>-</v>
      </c>
      <c r="E2424" s="9" t="str">
        <f>IF(C2424="-","-",IF(D2424=maxgameno+2,"blank row 2",IF(D2424=maxgameno+1,"blank row 1",INDEX(FixtureCode!$B$4:$AH$128,MATCH($C2424,FixtureCode!$B$4:$B$128,0),MATCH("G"&amp;D2424&amp;"-T1",FixtureCode!$B$4:$AH$4,0)))))</f>
        <v>-</v>
      </c>
      <c r="F2424" s="13" t="str">
        <f>IF(C2424="-","-",IF(D2424=maxgameno+2,"blank row 2",IF(D2424=maxgameno+1,"blank row 1",INDEX(FixtureCode!$B$4:$AH$128,MATCH($C2424,FixtureCode!$B$4:$B$128,0),MATCH("G"&amp;D2424&amp;"-T2",FixtureCode!$B$4:$AH$4,0)))))</f>
        <v>-</v>
      </c>
      <c r="G2424" s="12" t="str">
        <f>IF(C2424="-","-",IF(AND(ISNUMBER(Fixture!G2428),ISNUMBER(Fixture!I2428),Fixture!F2428&lt;&gt;"BYE",Fixture!J2428&lt;&gt;"BYE"),"Yes","-"))</f>
        <v>-</v>
      </c>
      <c r="H2424" s="9" t="str">
        <f>IF(G2424="-","-",IF(Fixture!G2428&gt;Fixture!I2428,Settings!$G$7,IF(Fixture!G2428=Fixture!I2428,Settings!$G$8,IF(Fixture!G2428&lt;Fixture!I2428,Settings!$G$9,"-"))))</f>
        <v>-</v>
      </c>
      <c r="I2424" s="13" t="str">
        <f>IF(G2424="-","-",IF(Fixture!I2428&gt;Fixture!G2428,Settings!$G$7,IF(Fixture!I2428=Fixture!G2428,Settings!$G$8,IF(Fixture!I2428&lt;Fixture!G2428,Settings!$G$9,"-"))))</f>
        <v>-</v>
      </c>
    </row>
    <row r="2425" spans="3:9" x14ac:dyDescent="0.25">
      <c r="C2425" s="12" t="str">
        <f t="shared" si="76"/>
        <v>-</v>
      </c>
      <c r="D2425" s="9" t="str">
        <f t="shared" si="77"/>
        <v>-</v>
      </c>
      <c r="E2425" s="9" t="str">
        <f>IF(C2425="-","-",IF(D2425=maxgameno+2,"blank row 2",IF(D2425=maxgameno+1,"blank row 1",INDEX(FixtureCode!$B$4:$AH$128,MATCH($C2425,FixtureCode!$B$4:$B$128,0),MATCH("G"&amp;D2425&amp;"-T1",FixtureCode!$B$4:$AH$4,0)))))</f>
        <v>-</v>
      </c>
      <c r="F2425" s="13" t="str">
        <f>IF(C2425="-","-",IF(D2425=maxgameno+2,"blank row 2",IF(D2425=maxgameno+1,"blank row 1",INDEX(FixtureCode!$B$4:$AH$128,MATCH($C2425,FixtureCode!$B$4:$B$128,0),MATCH("G"&amp;D2425&amp;"-T2",FixtureCode!$B$4:$AH$4,0)))))</f>
        <v>-</v>
      </c>
      <c r="G2425" s="12" t="str">
        <f>IF(C2425="-","-",IF(AND(ISNUMBER(Fixture!G2429),ISNUMBER(Fixture!I2429),Fixture!F2429&lt;&gt;"BYE",Fixture!J2429&lt;&gt;"BYE"),"Yes","-"))</f>
        <v>-</v>
      </c>
      <c r="H2425" s="9" t="str">
        <f>IF(G2425="-","-",IF(Fixture!G2429&gt;Fixture!I2429,Settings!$G$7,IF(Fixture!G2429=Fixture!I2429,Settings!$G$8,IF(Fixture!G2429&lt;Fixture!I2429,Settings!$G$9,"-"))))</f>
        <v>-</v>
      </c>
      <c r="I2425" s="13" t="str">
        <f>IF(G2425="-","-",IF(Fixture!I2429&gt;Fixture!G2429,Settings!$G$7,IF(Fixture!I2429=Fixture!G2429,Settings!$G$8,IF(Fixture!I2429&lt;Fixture!G2429,Settings!$G$9,"-"))))</f>
        <v>-</v>
      </c>
    </row>
    <row r="2426" spans="3:9" x14ac:dyDescent="0.25">
      <c r="C2426" s="12" t="str">
        <f t="shared" si="76"/>
        <v>-</v>
      </c>
      <c r="D2426" s="9" t="str">
        <f t="shared" si="77"/>
        <v>-</v>
      </c>
      <c r="E2426" s="9" t="str">
        <f>IF(C2426="-","-",IF(D2426=maxgameno+2,"blank row 2",IF(D2426=maxgameno+1,"blank row 1",INDEX(FixtureCode!$B$4:$AH$128,MATCH($C2426,FixtureCode!$B$4:$B$128,0),MATCH("G"&amp;D2426&amp;"-T1",FixtureCode!$B$4:$AH$4,0)))))</f>
        <v>-</v>
      </c>
      <c r="F2426" s="13" t="str">
        <f>IF(C2426="-","-",IF(D2426=maxgameno+2,"blank row 2",IF(D2426=maxgameno+1,"blank row 1",INDEX(FixtureCode!$B$4:$AH$128,MATCH($C2426,FixtureCode!$B$4:$B$128,0),MATCH("G"&amp;D2426&amp;"-T2",FixtureCode!$B$4:$AH$4,0)))))</f>
        <v>-</v>
      </c>
      <c r="G2426" s="12" t="str">
        <f>IF(C2426="-","-",IF(AND(ISNUMBER(Fixture!G2430),ISNUMBER(Fixture!I2430),Fixture!F2430&lt;&gt;"BYE",Fixture!J2430&lt;&gt;"BYE"),"Yes","-"))</f>
        <v>-</v>
      </c>
      <c r="H2426" s="9" t="str">
        <f>IF(G2426="-","-",IF(Fixture!G2430&gt;Fixture!I2430,Settings!$G$7,IF(Fixture!G2430=Fixture!I2430,Settings!$G$8,IF(Fixture!G2430&lt;Fixture!I2430,Settings!$G$9,"-"))))</f>
        <v>-</v>
      </c>
      <c r="I2426" s="13" t="str">
        <f>IF(G2426="-","-",IF(Fixture!I2430&gt;Fixture!G2430,Settings!$G$7,IF(Fixture!I2430=Fixture!G2430,Settings!$G$8,IF(Fixture!I2430&lt;Fixture!G2430,Settings!$G$9,"-"))))</f>
        <v>-</v>
      </c>
    </row>
    <row r="2427" spans="3:9" x14ac:dyDescent="0.25">
      <c r="C2427" s="12" t="str">
        <f t="shared" si="76"/>
        <v>-</v>
      </c>
      <c r="D2427" s="9" t="str">
        <f t="shared" si="77"/>
        <v>-</v>
      </c>
      <c r="E2427" s="9" t="str">
        <f>IF(C2427="-","-",IF(D2427=maxgameno+2,"blank row 2",IF(D2427=maxgameno+1,"blank row 1",INDEX(FixtureCode!$B$4:$AH$128,MATCH($C2427,FixtureCode!$B$4:$B$128,0),MATCH("G"&amp;D2427&amp;"-T1",FixtureCode!$B$4:$AH$4,0)))))</f>
        <v>-</v>
      </c>
      <c r="F2427" s="13" t="str">
        <f>IF(C2427="-","-",IF(D2427=maxgameno+2,"blank row 2",IF(D2427=maxgameno+1,"blank row 1",INDEX(FixtureCode!$B$4:$AH$128,MATCH($C2427,FixtureCode!$B$4:$B$128,0),MATCH("G"&amp;D2427&amp;"-T2",FixtureCode!$B$4:$AH$4,0)))))</f>
        <v>-</v>
      </c>
      <c r="G2427" s="12" t="str">
        <f>IF(C2427="-","-",IF(AND(ISNUMBER(Fixture!G2431),ISNUMBER(Fixture!I2431),Fixture!F2431&lt;&gt;"BYE",Fixture!J2431&lt;&gt;"BYE"),"Yes","-"))</f>
        <v>-</v>
      </c>
      <c r="H2427" s="9" t="str">
        <f>IF(G2427="-","-",IF(Fixture!G2431&gt;Fixture!I2431,Settings!$G$7,IF(Fixture!G2431=Fixture!I2431,Settings!$G$8,IF(Fixture!G2431&lt;Fixture!I2431,Settings!$G$9,"-"))))</f>
        <v>-</v>
      </c>
      <c r="I2427" s="13" t="str">
        <f>IF(G2427="-","-",IF(Fixture!I2431&gt;Fixture!G2431,Settings!$G$7,IF(Fixture!I2431=Fixture!G2431,Settings!$G$8,IF(Fixture!I2431&lt;Fixture!G2431,Settings!$G$9,"-"))))</f>
        <v>-</v>
      </c>
    </row>
    <row r="2428" spans="3:9" x14ac:dyDescent="0.25">
      <c r="C2428" s="12" t="str">
        <f t="shared" si="76"/>
        <v>-</v>
      </c>
      <c r="D2428" s="9" t="str">
        <f t="shared" si="77"/>
        <v>-</v>
      </c>
      <c r="E2428" s="9" t="str">
        <f>IF(C2428="-","-",IF(D2428=maxgameno+2,"blank row 2",IF(D2428=maxgameno+1,"blank row 1",INDEX(FixtureCode!$B$4:$AH$128,MATCH($C2428,FixtureCode!$B$4:$B$128,0),MATCH("G"&amp;D2428&amp;"-T1",FixtureCode!$B$4:$AH$4,0)))))</f>
        <v>-</v>
      </c>
      <c r="F2428" s="13" t="str">
        <f>IF(C2428="-","-",IF(D2428=maxgameno+2,"blank row 2",IF(D2428=maxgameno+1,"blank row 1",INDEX(FixtureCode!$B$4:$AH$128,MATCH($C2428,FixtureCode!$B$4:$B$128,0),MATCH("G"&amp;D2428&amp;"-T2",FixtureCode!$B$4:$AH$4,0)))))</f>
        <v>-</v>
      </c>
      <c r="G2428" s="12" t="str">
        <f>IF(C2428="-","-",IF(AND(ISNUMBER(Fixture!G2432),ISNUMBER(Fixture!I2432),Fixture!F2432&lt;&gt;"BYE",Fixture!J2432&lt;&gt;"BYE"),"Yes","-"))</f>
        <v>-</v>
      </c>
      <c r="H2428" s="9" t="str">
        <f>IF(G2428="-","-",IF(Fixture!G2432&gt;Fixture!I2432,Settings!$G$7,IF(Fixture!G2432=Fixture!I2432,Settings!$G$8,IF(Fixture!G2432&lt;Fixture!I2432,Settings!$G$9,"-"))))</f>
        <v>-</v>
      </c>
      <c r="I2428" s="13" t="str">
        <f>IF(G2428="-","-",IF(Fixture!I2432&gt;Fixture!G2432,Settings!$G$7,IF(Fixture!I2432=Fixture!G2432,Settings!$G$8,IF(Fixture!I2432&lt;Fixture!G2432,Settings!$G$9,"-"))))</f>
        <v>-</v>
      </c>
    </row>
    <row r="2429" spans="3:9" x14ac:dyDescent="0.25">
      <c r="C2429" s="12" t="str">
        <f t="shared" si="76"/>
        <v>-</v>
      </c>
      <c r="D2429" s="9" t="str">
        <f t="shared" si="77"/>
        <v>-</v>
      </c>
      <c r="E2429" s="9" t="str">
        <f>IF(C2429="-","-",IF(D2429=maxgameno+2,"blank row 2",IF(D2429=maxgameno+1,"blank row 1",INDEX(FixtureCode!$B$4:$AH$128,MATCH($C2429,FixtureCode!$B$4:$B$128,0),MATCH("G"&amp;D2429&amp;"-T1",FixtureCode!$B$4:$AH$4,0)))))</f>
        <v>-</v>
      </c>
      <c r="F2429" s="13" t="str">
        <f>IF(C2429="-","-",IF(D2429=maxgameno+2,"blank row 2",IF(D2429=maxgameno+1,"blank row 1",INDEX(FixtureCode!$B$4:$AH$128,MATCH($C2429,FixtureCode!$B$4:$B$128,0),MATCH("G"&amp;D2429&amp;"-T2",FixtureCode!$B$4:$AH$4,0)))))</f>
        <v>-</v>
      </c>
      <c r="G2429" s="12" t="str">
        <f>IF(C2429="-","-",IF(AND(ISNUMBER(Fixture!G2433),ISNUMBER(Fixture!I2433),Fixture!F2433&lt;&gt;"BYE",Fixture!J2433&lt;&gt;"BYE"),"Yes","-"))</f>
        <v>-</v>
      </c>
      <c r="H2429" s="9" t="str">
        <f>IF(G2429="-","-",IF(Fixture!G2433&gt;Fixture!I2433,Settings!$G$7,IF(Fixture!G2433=Fixture!I2433,Settings!$G$8,IF(Fixture!G2433&lt;Fixture!I2433,Settings!$G$9,"-"))))</f>
        <v>-</v>
      </c>
      <c r="I2429" s="13" t="str">
        <f>IF(G2429="-","-",IF(Fixture!I2433&gt;Fixture!G2433,Settings!$G$7,IF(Fixture!I2433=Fixture!G2433,Settings!$G$8,IF(Fixture!I2433&lt;Fixture!G2433,Settings!$G$9,"-"))))</f>
        <v>-</v>
      </c>
    </row>
    <row r="2430" spans="3:9" x14ac:dyDescent="0.25">
      <c r="C2430" s="12" t="str">
        <f t="shared" si="76"/>
        <v>-</v>
      </c>
      <c r="D2430" s="9" t="str">
        <f t="shared" si="77"/>
        <v>-</v>
      </c>
      <c r="E2430" s="9" t="str">
        <f>IF(C2430="-","-",IF(D2430=maxgameno+2,"blank row 2",IF(D2430=maxgameno+1,"blank row 1",INDEX(FixtureCode!$B$4:$AH$128,MATCH($C2430,FixtureCode!$B$4:$B$128,0),MATCH("G"&amp;D2430&amp;"-T1",FixtureCode!$B$4:$AH$4,0)))))</f>
        <v>-</v>
      </c>
      <c r="F2430" s="13" t="str">
        <f>IF(C2430="-","-",IF(D2430=maxgameno+2,"blank row 2",IF(D2430=maxgameno+1,"blank row 1",INDEX(FixtureCode!$B$4:$AH$128,MATCH($C2430,FixtureCode!$B$4:$B$128,0),MATCH("G"&amp;D2430&amp;"-T2",FixtureCode!$B$4:$AH$4,0)))))</f>
        <v>-</v>
      </c>
      <c r="G2430" s="12" t="str">
        <f>IF(C2430="-","-",IF(AND(ISNUMBER(Fixture!G2434),ISNUMBER(Fixture!I2434),Fixture!F2434&lt;&gt;"BYE",Fixture!J2434&lt;&gt;"BYE"),"Yes","-"))</f>
        <v>-</v>
      </c>
      <c r="H2430" s="9" t="str">
        <f>IF(G2430="-","-",IF(Fixture!G2434&gt;Fixture!I2434,Settings!$G$7,IF(Fixture!G2434=Fixture!I2434,Settings!$G$8,IF(Fixture!G2434&lt;Fixture!I2434,Settings!$G$9,"-"))))</f>
        <v>-</v>
      </c>
      <c r="I2430" s="13" t="str">
        <f>IF(G2430="-","-",IF(Fixture!I2434&gt;Fixture!G2434,Settings!$G$7,IF(Fixture!I2434=Fixture!G2434,Settings!$G$8,IF(Fixture!I2434&lt;Fixture!G2434,Settings!$G$9,"-"))))</f>
        <v>-</v>
      </c>
    </row>
    <row r="2431" spans="3:9" x14ac:dyDescent="0.25">
      <c r="C2431" s="12" t="str">
        <f t="shared" si="76"/>
        <v>-</v>
      </c>
      <c r="D2431" s="9" t="str">
        <f t="shared" si="77"/>
        <v>-</v>
      </c>
      <c r="E2431" s="9" t="str">
        <f>IF(C2431="-","-",IF(D2431=maxgameno+2,"blank row 2",IF(D2431=maxgameno+1,"blank row 1",INDEX(FixtureCode!$B$4:$AH$128,MATCH($C2431,FixtureCode!$B$4:$B$128,0),MATCH("G"&amp;D2431&amp;"-T1",FixtureCode!$B$4:$AH$4,0)))))</f>
        <v>-</v>
      </c>
      <c r="F2431" s="13" t="str">
        <f>IF(C2431="-","-",IF(D2431=maxgameno+2,"blank row 2",IF(D2431=maxgameno+1,"blank row 1",INDEX(FixtureCode!$B$4:$AH$128,MATCH($C2431,FixtureCode!$B$4:$B$128,0),MATCH("G"&amp;D2431&amp;"-T2",FixtureCode!$B$4:$AH$4,0)))))</f>
        <v>-</v>
      </c>
      <c r="G2431" s="12" t="str">
        <f>IF(C2431="-","-",IF(AND(ISNUMBER(Fixture!G2435),ISNUMBER(Fixture!I2435),Fixture!F2435&lt;&gt;"BYE",Fixture!J2435&lt;&gt;"BYE"),"Yes","-"))</f>
        <v>-</v>
      </c>
      <c r="H2431" s="9" t="str">
        <f>IF(G2431="-","-",IF(Fixture!G2435&gt;Fixture!I2435,Settings!$G$7,IF(Fixture!G2435=Fixture!I2435,Settings!$G$8,IF(Fixture!G2435&lt;Fixture!I2435,Settings!$G$9,"-"))))</f>
        <v>-</v>
      </c>
      <c r="I2431" s="13" t="str">
        <f>IF(G2431="-","-",IF(Fixture!I2435&gt;Fixture!G2435,Settings!$G$7,IF(Fixture!I2435=Fixture!G2435,Settings!$G$8,IF(Fixture!I2435&lt;Fixture!G2435,Settings!$G$9,"-"))))</f>
        <v>-</v>
      </c>
    </row>
    <row r="2432" spans="3:9" x14ac:dyDescent="0.25">
      <c r="C2432" s="12" t="str">
        <f t="shared" si="76"/>
        <v>-</v>
      </c>
      <c r="D2432" s="9" t="str">
        <f t="shared" si="77"/>
        <v>-</v>
      </c>
      <c r="E2432" s="9" t="str">
        <f>IF(C2432="-","-",IF(D2432=maxgameno+2,"blank row 2",IF(D2432=maxgameno+1,"blank row 1",INDEX(FixtureCode!$B$4:$AH$128,MATCH($C2432,FixtureCode!$B$4:$B$128,0),MATCH("G"&amp;D2432&amp;"-T1",FixtureCode!$B$4:$AH$4,0)))))</f>
        <v>-</v>
      </c>
      <c r="F2432" s="13" t="str">
        <f>IF(C2432="-","-",IF(D2432=maxgameno+2,"blank row 2",IF(D2432=maxgameno+1,"blank row 1",INDEX(FixtureCode!$B$4:$AH$128,MATCH($C2432,FixtureCode!$B$4:$B$128,0),MATCH("G"&amp;D2432&amp;"-T2",FixtureCode!$B$4:$AH$4,0)))))</f>
        <v>-</v>
      </c>
      <c r="G2432" s="12" t="str">
        <f>IF(C2432="-","-",IF(AND(ISNUMBER(Fixture!G2436),ISNUMBER(Fixture!I2436),Fixture!F2436&lt;&gt;"BYE",Fixture!J2436&lt;&gt;"BYE"),"Yes","-"))</f>
        <v>-</v>
      </c>
      <c r="H2432" s="9" t="str">
        <f>IF(G2432="-","-",IF(Fixture!G2436&gt;Fixture!I2436,Settings!$G$7,IF(Fixture!G2436=Fixture!I2436,Settings!$G$8,IF(Fixture!G2436&lt;Fixture!I2436,Settings!$G$9,"-"))))</f>
        <v>-</v>
      </c>
      <c r="I2432" s="13" t="str">
        <f>IF(G2432="-","-",IF(Fixture!I2436&gt;Fixture!G2436,Settings!$G$7,IF(Fixture!I2436=Fixture!G2436,Settings!$G$8,IF(Fixture!I2436&lt;Fixture!G2436,Settings!$G$9,"-"))))</f>
        <v>-</v>
      </c>
    </row>
    <row r="2433" spans="3:9" x14ac:dyDescent="0.25">
      <c r="C2433" s="12" t="str">
        <f t="shared" si="76"/>
        <v>-</v>
      </c>
      <c r="D2433" s="9" t="str">
        <f t="shared" si="77"/>
        <v>-</v>
      </c>
      <c r="E2433" s="9" t="str">
        <f>IF(C2433="-","-",IF(D2433=maxgameno+2,"blank row 2",IF(D2433=maxgameno+1,"blank row 1",INDEX(FixtureCode!$B$4:$AH$128,MATCH($C2433,FixtureCode!$B$4:$B$128,0),MATCH("G"&amp;D2433&amp;"-T1",FixtureCode!$B$4:$AH$4,0)))))</f>
        <v>-</v>
      </c>
      <c r="F2433" s="13" t="str">
        <f>IF(C2433="-","-",IF(D2433=maxgameno+2,"blank row 2",IF(D2433=maxgameno+1,"blank row 1",INDEX(FixtureCode!$B$4:$AH$128,MATCH($C2433,FixtureCode!$B$4:$B$128,0),MATCH("G"&amp;D2433&amp;"-T2",FixtureCode!$B$4:$AH$4,0)))))</f>
        <v>-</v>
      </c>
      <c r="G2433" s="12" t="str">
        <f>IF(C2433="-","-",IF(AND(ISNUMBER(Fixture!G2437),ISNUMBER(Fixture!I2437),Fixture!F2437&lt;&gt;"BYE",Fixture!J2437&lt;&gt;"BYE"),"Yes","-"))</f>
        <v>-</v>
      </c>
      <c r="H2433" s="9" t="str">
        <f>IF(G2433="-","-",IF(Fixture!G2437&gt;Fixture!I2437,Settings!$G$7,IF(Fixture!G2437=Fixture!I2437,Settings!$G$8,IF(Fixture!G2437&lt;Fixture!I2437,Settings!$G$9,"-"))))</f>
        <v>-</v>
      </c>
      <c r="I2433" s="13" t="str">
        <f>IF(G2433="-","-",IF(Fixture!I2437&gt;Fixture!G2437,Settings!$G$7,IF(Fixture!I2437=Fixture!G2437,Settings!$G$8,IF(Fixture!I2437&lt;Fixture!G2437,Settings!$G$9,"-"))))</f>
        <v>-</v>
      </c>
    </row>
    <row r="2434" spans="3:9" x14ac:dyDescent="0.25">
      <c r="C2434" s="12" t="str">
        <f t="shared" si="76"/>
        <v>-</v>
      </c>
      <c r="D2434" s="9" t="str">
        <f t="shared" si="77"/>
        <v>-</v>
      </c>
      <c r="E2434" s="9" t="str">
        <f>IF(C2434="-","-",IF(D2434=maxgameno+2,"blank row 2",IF(D2434=maxgameno+1,"blank row 1",INDEX(FixtureCode!$B$4:$AH$128,MATCH($C2434,FixtureCode!$B$4:$B$128,0),MATCH("G"&amp;D2434&amp;"-T1",FixtureCode!$B$4:$AH$4,0)))))</f>
        <v>-</v>
      </c>
      <c r="F2434" s="13" t="str">
        <f>IF(C2434="-","-",IF(D2434=maxgameno+2,"blank row 2",IF(D2434=maxgameno+1,"blank row 1",INDEX(FixtureCode!$B$4:$AH$128,MATCH($C2434,FixtureCode!$B$4:$B$128,0),MATCH("G"&amp;D2434&amp;"-T2",FixtureCode!$B$4:$AH$4,0)))))</f>
        <v>-</v>
      </c>
      <c r="G2434" s="12" t="str">
        <f>IF(C2434="-","-",IF(AND(ISNUMBER(Fixture!G2438),ISNUMBER(Fixture!I2438),Fixture!F2438&lt;&gt;"BYE",Fixture!J2438&lt;&gt;"BYE"),"Yes","-"))</f>
        <v>-</v>
      </c>
      <c r="H2434" s="9" t="str">
        <f>IF(G2434="-","-",IF(Fixture!G2438&gt;Fixture!I2438,Settings!$G$7,IF(Fixture!G2438=Fixture!I2438,Settings!$G$8,IF(Fixture!G2438&lt;Fixture!I2438,Settings!$G$9,"-"))))</f>
        <v>-</v>
      </c>
      <c r="I2434" s="13" t="str">
        <f>IF(G2434="-","-",IF(Fixture!I2438&gt;Fixture!G2438,Settings!$G$7,IF(Fixture!I2438=Fixture!G2438,Settings!$G$8,IF(Fixture!I2438&lt;Fixture!G2438,Settings!$G$9,"-"))))</f>
        <v>-</v>
      </c>
    </row>
    <row r="2435" spans="3:9" x14ac:dyDescent="0.25">
      <c r="C2435" s="12" t="str">
        <f t="shared" si="76"/>
        <v>-</v>
      </c>
      <c r="D2435" s="9" t="str">
        <f t="shared" si="77"/>
        <v>-</v>
      </c>
      <c r="E2435" s="9" t="str">
        <f>IF(C2435="-","-",IF(D2435=maxgameno+2,"blank row 2",IF(D2435=maxgameno+1,"blank row 1",INDEX(FixtureCode!$B$4:$AH$128,MATCH($C2435,FixtureCode!$B$4:$B$128,0),MATCH("G"&amp;D2435&amp;"-T1",FixtureCode!$B$4:$AH$4,0)))))</f>
        <v>-</v>
      </c>
      <c r="F2435" s="13" t="str">
        <f>IF(C2435="-","-",IF(D2435=maxgameno+2,"blank row 2",IF(D2435=maxgameno+1,"blank row 1",INDEX(FixtureCode!$B$4:$AH$128,MATCH($C2435,FixtureCode!$B$4:$B$128,0),MATCH("G"&amp;D2435&amp;"-T2",FixtureCode!$B$4:$AH$4,0)))))</f>
        <v>-</v>
      </c>
      <c r="G2435" s="12" t="str">
        <f>IF(C2435="-","-",IF(AND(ISNUMBER(Fixture!G2439),ISNUMBER(Fixture!I2439),Fixture!F2439&lt;&gt;"BYE",Fixture!J2439&lt;&gt;"BYE"),"Yes","-"))</f>
        <v>-</v>
      </c>
      <c r="H2435" s="9" t="str">
        <f>IF(G2435="-","-",IF(Fixture!G2439&gt;Fixture!I2439,Settings!$G$7,IF(Fixture!G2439=Fixture!I2439,Settings!$G$8,IF(Fixture!G2439&lt;Fixture!I2439,Settings!$G$9,"-"))))</f>
        <v>-</v>
      </c>
      <c r="I2435" s="13" t="str">
        <f>IF(G2435="-","-",IF(Fixture!I2439&gt;Fixture!G2439,Settings!$G$7,IF(Fixture!I2439=Fixture!G2439,Settings!$G$8,IF(Fixture!I2439&lt;Fixture!G2439,Settings!$G$9,"-"))))</f>
        <v>-</v>
      </c>
    </row>
    <row r="2436" spans="3:9" x14ac:dyDescent="0.25">
      <c r="C2436" s="12" t="str">
        <f t="shared" si="76"/>
        <v>-</v>
      </c>
      <c r="D2436" s="9" t="str">
        <f t="shared" si="77"/>
        <v>-</v>
      </c>
      <c r="E2436" s="9" t="str">
        <f>IF(C2436="-","-",IF(D2436=maxgameno+2,"blank row 2",IF(D2436=maxgameno+1,"blank row 1",INDEX(FixtureCode!$B$4:$AH$128,MATCH($C2436,FixtureCode!$B$4:$B$128,0),MATCH("G"&amp;D2436&amp;"-T1",FixtureCode!$B$4:$AH$4,0)))))</f>
        <v>-</v>
      </c>
      <c r="F2436" s="13" t="str">
        <f>IF(C2436="-","-",IF(D2436=maxgameno+2,"blank row 2",IF(D2436=maxgameno+1,"blank row 1",INDEX(FixtureCode!$B$4:$AH$128,MATCH($C2436,FixtureCode!$B$4:$B$128,0),MATCH("G"&amp;D2436&amp;"-T2",FixtureCode!$B$4:$AH$4,0)))))</f>
        <v>-</v>
      </c>
      <c r="G2436" s="12" t="str">
        <f>IF(C2436="-","-",IF(AND(ISNUMBER(Fixture!G2440),ISNUMBER(Fixture!I2440),Fixture!F2440&lt;&gt;"BYE",Fixture!J2440&lt;&gt;"BYE"),"Yes","-"))</f>
        <v>-</v>
      </c>
      <c r="H2436" s="9" t="str">
        <f>IF(G2436="-","-",IF(Fixture!G2440&gt;Fixture!I2440,Settings!$G$7,IF(Fixture!G2440=Fixture!I2440,Settings!$G$8,IF(Fixture!G2440&lt;Fixture!I2440,Settings!$G$9,"-"))))</f>
        <v>-</v>
      </c>
      <c r="I2436" s="13" t="str">
        <f>IF(G2436="-","-",IF(Fixture!I2440&gt;Fixture!G2440,Settings!$G$7,IF(Fixture!I2440=Fixture!G2440,Settings!$G$8,IF(Fixture!I2440&lt;Fixture!G2440,Settings!$G$9,"-"))))</f>
        <v>-</v>
      </c>
    </row>
    <row r="2437" spans="3:9" x14ac:dyDescent="0.25">
      <c r="C2437" s="12" t="str">
        <f t="shared" si="76"/>
        <v>-</v>
      </c>
      <c r="D2437" s="9" t="str">
        <f t="shared" si="77"/>
        <v>-</v>
      </c>
      <c r="E2437" s="9" t="str">
        <f>IF(C2437="-","-",IF(D2437=maxgameno+2,"blank row 2",IF(D2437=maxgameno+1,"blank row 1",INDEX(FixtureCode!$B$4:$AH$128,MATCH($C2437,FixtureCode!$B$4:$B$128,0),MATCH("G"&amp;D2437&amp;"-T1",FixtureCode!$B$4:$AH$4,0)))))</f>
        <v>-</v>
      </c>
      <c r="F2437" s="13" t="str">
        <f>IF(C2437="-","-",IF(D2437=maxgameno+2,"blank row 2",IF(D2437=maxgameno+1,"blank row 1",INDEX(FixtureCode!$B$4:$AH$128,MATCH($C2437,FixtureCode!$B$4:$B$128,0),MATCH("G"&amp;D2437&amp;"-T2",FixtureCode!$B$4:$AH$4,0)))))</f>
        <v>-</v>
      </c>
      <c r="G2437" s="12" t="str">
        <f>IF(C2437="-","-",IF(AND(ISNUMBER(Fixture!G2441),ISNUMBER(Fixture!I2441),Fixture!F2441&lt;&gt;"BYE",Fixture!J2441&lt;&gt;"BYE"),"Yes","-"))</f>
        <v>-</v>
      </c>
      <c r="H2437" s="9" t="str">
        <f>IF(G2437="-","-",IF(Fixture!G2441&gt;Fixture!I2441,Settings!$G$7,IF(Fixture!G2441=Fixture!I2441,Settings!$G$8,IF(Fixture!G2441&lt;Fixture!I2441,Settings!$G$9,"-"))))</f>
        <v>-</v>
      </c>
      <c r="I2437" s="13" t="str">
        <f>IF(G2437="-","-",IF(Fixture!I2441&gt;Fixture!G2441,Settings!$G$7,IF(Fixture!I2441=Fixture!G2441,Settings!$G$8,IF(Fixture!I2441&lt;Fixture!G2441,Settings!$G$9,"-"))))</f>
        <v>-</v>
      </c>
    </row>
    <row r="2438" spans="3:9" x14ac:dyDescent="0.25">
      <c r="C2438" s="12" t="str">
        <f t="shared" ref="C2438:C2501" si="78">IF(C2437="-","-",IF(D2437+1&lt;=maxgameno+2,C2437,IF(C2437+1&lt;=maxroundno,C2437+1,"-")))</f>
        <v>-</v>
      </c>
      <c r="D2438" s="9" t="str">
        <f t="shared" ref="D2438:D2501" si="79">IF(C2438="-","-",IF(D2437+1&lt;=maxgameno+2,D2437+1,1))</f>
        <v>-</v>
      </c>
      <c r="E2438" s="9" t="str">
        <f>IF(C2438="-","-",IF(D2438=maxgameno+2,"blank row 2",IF(D2438=maxgameno+1,"blank row 1",INDEX(FixtureCode!$B$4:$AH$128,MATCH($C2438,FixtureCode!$B$4:$B$128,0),MATCH("G"&amp;D2438&amp;"-T1",FixtureCode!$B$4:$AH$4,0)))))</f>
        <v>-</v>
      </c>
      <c r="F2438" s="13" t="str">
        <f>IF(C2438="-","-",IF(D2438=maxgameno+2,"blank row 2",IF(D2438=maxgameno+1,"blank row 1",INDEX(FixtureCode!$B$4:$AH$128,MATCH($C2438,FixtureCode!$B$4:$B$128,0),MATCH("G"&amp;D2438&amp;"-T2",FixtureCode!$B$4:$AH$4,0)))))</f>
        <v>-</v>
      </c>
      <c r="G2438" s="12" t="str">
        <f>IF(C2438="-","-",IF(AND(ISNUMBER(Fixture!G2442),ISNUMBER(Fixture!I2442),Fixture!F2442&lt;&gt;"BYE",Fixture!J2442&lt;&gt;"BYE"),"Yes","-"))</f>
        <v>-</v>
      </c>
      <c r="H2438" s="9" t="str">
        <f>IF(G2438="-","-",IF(Fixture!G2442&gt;Fixture!I2442,Settings!$G$7,IF(Fixture!G2442=Fixture!I2442,Settings!$G$8,IF(Fixture!G2442&lt;Fixture!I2442,Settings!$G$9,"-"))))</f>
        <v>-</v>
      </c>
      <c r="I2438" s="13" t="str">
        <f>IF(G2438="-","-",IF(Fixture!I2442&gt;Fixture!G2442,Settings!$G$7,IF(Fixture!I2442=Fixture!G2442,Settings!$G$8,IF(Fixture!I2442&lt;Fixture!G2442,Settings!$G$9,"-"))))</f>
        <v>-</v>
      </c>
    </row>
    <row r="2439" spans="3:9" x14ac:dyDescent="0.25">
      <c r="C2439" s="12" t="str">
        <f t="shared" si="78"/>
        <v>-</v>
      </c>
      <c r="D2439" s="9" t="str">
        <f t="shared" si="79"/>
        <v>-</v>
      </c>
      <c r="E2439" s="9" t="str">
        <f>IF(C2439="-","-",IF(D2439=maxgameno+2,"blank row 2",IF(D2439=maxgameno+1,"blank row 1",INDEX(FixtureCode!$B$4:$AH$128,MATCH($C2439,FixtureCode!$B$4:$B$128,0),MATCH("G"&amp;D2439&amp;"-T1",FixtureCode!$B$4:$AH$4,0)))))</f>
        <v>-</v>
      </c>
      <c r="F2439" s="13" t="str">
        <f>IF(C2439="-","-",IF(D2439=maxgameno+2,"blank row 2",IF(D2439=maxgameno+1,"blank row 1",INDEX(FixtureCode!$B$4:$AH$128,MATCH($C2439,FixtureCode!$B$4:$B$128,0),MATCH("G"&amp;D2439&amp;"-T2",FixtureCode!$B$4:$AH$4,0)))))</f>
        <v>-</v>
      </c>
      <c r="G2439" s="12" t="str">
        <f>IF(C2439="-","-",IF(AND(ISNUMBER(Fixture!G2443),ISNUMBER(Fixture!I2443),Fixture!F2443&lt;&gt;"BYE",Fixture!J2443&lt;&gt;"BYE"),"Yes","-"))</f>
        <v>-</v>
      </c>
      <c r="H2439" s="9" t="str">
        <f>IF(G2439="-","-",IF(Fixture!G2443&gt;Fixture!I2443,Settings!$G$7,IF(Fixture!G2443=Fixture!I2443,Settings!$G$8,IF(Fixture!G2443&lt;Fixture!I2443,Settings!$G$9,"-"))))</f>
        <v>-</v>
      </c>
      <c r="I2439" s="13" t="str">
        <f>IF(G2439="-","-",IF(Fixture!I2443&gt;Fixture!G2443,Settings!$G$7,IF(Fixture!I2443=Fixture!G2443,Settings!$G$8,IF(Fixture!I2443&lt;Fixture!G2443,Settings!$G$9,"-"))))</f>
        <v>-</v>
      </c>
    </row>
    <row r="2440" spans="3:9" x14ac:dyDescent="0.25">
      <c r="C2440" s="12" t="str">
        <f t="shared" si="78"/>
        <v>-</v>
      </c>
      <c r="D2440" s="9" t="str">
        <f t="shared" si="79"/>
        <v>-</v>
      </c>
      <c r="E2440" s="9" t="str">
        <f>IF(C2440="-","-",IF(D2440=maxgameno+2,"blank row 2",IF(D2440=maxgameno+1,"blank row 1",INDEX(FixtureCode!$B$4:$AH$128,MATCH($C2440,FixtureCode!$B$4:$B$128,0),MATCH("G"&amp;D2440&amp;"-T1",FixtureCode!$B$4:$AH$4,0)))))</f>
        <v>-</v>
      </c>
      <c r="F2440" s="13" t="str">
        <f>IF(C2440="-","-",IF(D2440=maxgameno+2,"blank row 2",IF(D2440=maxgameno+1,"blank row 1",INDEX(FixtureCode!$B$4:$AH$128,MATCH($C2440,FixtureCode!$B$4:$B$128,0),MATCH("G"&amp;D2440&amp;"-T2",FixtureCode!$B$4:$AH$4,0)))))</f>
        <v>-</v>
      </c>
      <c r="G2440" s="12" t="str">
        <f>IF(C2440="-","-",IF(AND(ISNUMBER(Fixture!G2444),ISNUMBER(Fixture!I2444),Fixture!F2444&lt;&gt;"BYE",Fixture!J2444&lt;&gt;"BYE"),"Yes","-"))</f>
        <v>-</v>
      </c>
      <c r="H2440" s="9" t="str">
        <f>IF(G2440="-","-",IF(Fixture!G2444&gt;Fixture!I2444,Settings!$G$7,IF(Fixture!G2444=Fixture!I2444,Settings!$G$8,IF(Fixture!G2444&lt;Fixture!I2444,Settings!$G$9,"-"))))</f>
        <v>-</v>
      </c>
      <c r="I2440" s="13" t="str">
        <f>IF(G2440="-","-",IF(Fixture!I2444&gt;Fixture!G2444,Settings!$G$7,IF(Fixture!I2444=Fixture!G2444,Settings!$G$8,IF(Fixture!I2444&lt;Fixture!G2444,Settings!$G$9,"-"))))</f>
        <v>-</v>
      </c>
    </row>
    <row r="2441" spans="3:9" x14ac:dyDescent="0.25">
      <c r="C2441" s="12" t="str">
        <f t="shared" si="78"/>
        <v>-</v>
      </c>
      <c r="D2441" s="9" t="str">
        <f t="shared" si="79"/>
        <v>-</v>
      </c>
      <c r="E2441" s="9" t="str">
        <f>IF(C2441="-","-",IF(D2441=maxgameno+2,"blank row 2",IF(D2441=maxgameno+1,"blank row 1",INDEX(FixtureCode!$B$4:$AH$128,MATCH($C2441,FixtureCode!$B$4:$B$128,0),MATCH("G"&amp;D2441&amp;"-T1",FixtureCode!$B$4:$AH$4,0)))))</f>
        <v>-</v>
      </c>
      <c r="F2441" s="13" t="str">
        <f>IF(C2441="-","-",IF(D2441=maxgameno+2,"blank row 2",IF(D2441=maxgameno+1,"blank row 1",INDEX(FixtureCode!$B$4:$AH$128,MATCH($C2441,FixtureCode!$B$4:$B$128,0),MATCH("G"&amp;D2441&amp;"-T2",FixtureCode!$B$4:$AH$4,0)))))</f>
        <v>-</v>
      </c>
      <c r="G2441" s="12" t="str">
        <f>IF(C2441="-","-",IF(AND(ISNUMBER(Fixture!G2445),ISNUMBER(Fixture!I2445),Fixture!F2445&lt;&gt;"BYE",Fixture!J2445&lt;&gt;"BYE"),"Yes","-"))</f>
        <v>-</v>
      </c>
      <c r="H2441" s="9" t="str">
        <f>IF(G2441="-","-",IF(Fixture!G2445&gt;Fixture!I2445,Settings!$G$7,IF(Fixture!G2445=Fixture!I2445,Settings!$G$8,IF(Fixture!G2445&lt;Fixture!I2445,Settings!$G$9,"-"))))</f>
        <v>-</v>
      </c>
      <c r="I2441" s="13" t="str">
        <f>IF(G2441="-","-",IF(Fixture!I2445&gt;Fixture!G2445,Settings!$G$7,IF(Fixture!I2445=Fixture!G2445,Settings!$G$8,IF(Fixture!I2445&lt;Fixture!G2445,Settings!$G$9,"-"))))</f>
        <v>-</v>
      </c>
    </row>
    <row r="2442" spans="3:9" x14ac:dyDescent="0.25">
      <c r="C2442" s="12" t="str">
        <f t="shared" si="78"/>
        <v>-</v>
      </c>
      <c r="D2442" s="9" t="str">
        <f t="shared" si="79"/>
        <v>-</v>
      </c>
      <c r="E2442" s="9" t="str">
        <f>IF(C2442="-","-",IF(D2442=maxgameno+2,"blank row 2",IF(D2442=maxgameno+1,"blank row 1",INDEX(FixtureCode!$B$4:$AH$128,MATCH($C2442,FixtureCode!$B$4:$B$128,0),MATCH("G"&amp;D2442&amp;"-T1",FixtureCode!$B$4:$AH$4,0)))))</f>
        <v>-</v>
      </c>
      <c r="F2442" s="13" t="str">
        <f>IF(C2442="-","-",IF(D2442=maxgameno+2,"blank row 2",IF(D2442=maxgameno+1,"blank row 1",INDEX(FixtureCode!$B$4:$AH$128,MATCH($C2442,FixtureCode!$B$4:$B$128,0),MATCH("G"&amp;D2442&amp;"-T2",FixtureCode!$B$4:$AH$4,0)))))</f>
        <v>-</v>
      </c>
      <c r="G2442" s="12" t="str">
        <f>IF(C2442="-","-",IF(AND(ISNUMBER(Fixture!G2446),ISNUMBER(Fixture!I2446),Fixture!F2446&lt;&gt;"BYE",Fixture!J2446&lt;&gt;"BYE"),"Yes","-"))</f>
        <v>-</v>
      </c>
      <c r="H2442" s="9" t="str">
        <f>IF(G2442="-","-",IF(Fixture!G2446&gt;Fixture!I2446,Settings!$G$7,IF(Fixture!G2446=Fixture!I2446,Settings!$G$8,IF(Fixture!G2446&lt;Fixture!I2446,Settings!$G$9,"-"))))</f>
        <v>-</v>
      </c>
      <c r="I2442" s="13" t="str">
        <f>IF(G2442="-","-",IF(Fixture!I2446&gt;Fixture!G2446,Settings!$G$7,IF(Fixture!I2446=Fixture!G2446,Settings!$G$8,IF(Fixture!I2446&lt;Fixture!G2446,Settings!$G$9,"-"))))</f>
        <v>-</v>
      </c>
    </row>
    <row r="2443" spans="3:9" x14ac:dyDescent="0.25">
      <c r="C2443" s="12" t="str">
        <f t="shared" si="78"/>
        <v>-</v>
      </c>
      <c r="D2443" s="9" t="str">
        <f t="shared" si="79"/>
        <v>-</v>
      </c>
      <c r="E2443" s="9" t="str">
        <f>IF(C2443="-","-",IF(D2443=maxgameno+2,"blank row 2",IF(D2443=maxgameno+1,"blank row 1",INDEX(FixtureCode!$B$4:$AH$128,MATCH($C2443,FixtureCode!$B$4:$B$128,0),MATCH("G"&amp;D2443&amp;"-T1",FixtureCode!$B$4:$AH$4,0)))))</f>
        <v>-</v>
      </c>
      <c r="F2443" s="13" t="str">
        <f>IF(C2443="-","-",IF(D2443=maxgameno+2,"blank row 2",IF(D2443=maxgameno+1,"blank row 1",INDEX(FixtureCode!$B$4:$AH$128,MATCH($C2443,FixtureCode!$B$4:$B$128,0),MATCH("G"&amp;D2443&amp;"-T2",FixtureCode!$B$4:$AH$4,0)))))</f>
        <v>-</v>
      </c>
      <c r="G2443" s="12" t="str">
        <f>IF(C2443="-","-",IF(AND(ISNUMBER(Fixture!G2447),ISNUMBER(Fixture!I2447),Fixture!F2447&lt;&gt;"BYE",Fixture!J2447&lt;&gt;"BYE"),"Yes","-"))</f>
        <v>-</v>
      </c>
      <c r="H2443" s="9" t="str">
        <f>IF(G2443="-","-",IF(Fixture!G2447&gt;Fixture!I2447,Settings!$G$7,IF(Fixture!G2447=Fixture!I2447,Settings!$G$8,IF(Fixture!G2447&lt;Fixture!I2447,Settings!$G$9,"-"))))</f>
        <v>-</v>
      </c>
      <c r="I2443" s="13" t="str">
        <f>IF(G2443="-","-",IF(Fixture!I2447&gt;Fixture!G2447,Settings!$G$7,IF(Fixture!I2447=Fixture!G2447,Settings!$G$8,IF(Fixture!I2447&lt;Fixture!G2447,Settings!$G$9,"-"))))</f>
        <v>-</v>
      </c>
    </row>
    <row r="2444" spans="3:9" x14ac:dyDescent="0.25">
      <c r="C2444" s="12" t="str">
        <f t="shared" si="78"/>
        <v>-</v>
      </c>
      <c r="D2444" s="9" t="str">
        <f t="shared" si="79"/>
        <v>-</v>
      </c>
      <c r="E2444" s="9" t="str">
        <f>IF(C2444="-","-",IF(D2444=maxgameno+2,"blank row 2",IF(D2444=maxgameno+1,"blank row 1",INDEX(FixtureCode!$B$4:$AH$128,MATCH($C2444,FixtureCode!$B$4:$B$128,0),MATCH("G"&amp;D2444&amp;"-T1",FixtureCode!$B$4:$AH$4,0)))))</f>
        <v>-</v>
      </c>
      <c r="F2444" s="13" t="str">
        <f>IF(C2444="-","-",IF(D2444=maxgameno+2,"blank row 2",IF(D2444=maxgameno+1,"blank row 1",INDEX(FixtureCode!$B$4:$AH$128,MATCH($C2444,FixtureCode!$B$4:$B$128,0),MATCH("G"&amp;D2444&amp;"-T2",FixtureCode!$B$4:$AH$4,0)))))</f>
        <v>-</v>
      </c>
      <c r="G2444" s="12" t="str">
        <f>IF(C2444="-","-",IF(AND(ISNUMBER(Fixture!G2448),ISNUMBER(Fixture!I2448),Fixture!F2448&lt;&gt;"BYE",Fixture!J2448&lt;&gt;"BYE"),"Yes","-"))</f>
        <v>-</v>
      </c>
      <c r="H2444" s="9" t="str">
        <f>IF(G2444="-","-",IF(Fixture!G2448&gt;Fixture!I2448,Settings!$G$7,IF(Fixture!G2448=Fixture!I2448,Settings!$G$8,IF(Fixture!G2448&lt;Fixture!I2448,Settings!$G$9,"-"))))</f>
        <v>-</v>
      </c>
      <c r="I2444" s="13" t="str">
        <f>IF(G2444="-","-",IF(Fixture!I2448&gt;Fixture!G2448,Settings!$G$7,IF(Fixture!I2448=Fixture!G2448,Settings!$G$8,IF(Fixture!I2448&lt;Fixture!G2448,Settings!$G$9,"-"))))</f>
        <v>-</v>
      </c>
    </row>
    <row r="2445" spans="3:9" x14ac:dyDescent="0.25">
      <c r="C2445" s="12" t="str">
        <f t="shared" si="78"/>
        <v>-</v>
      </c>
      <c r="D2445" s="9" t="str">
        <f t="shared" si="79"/>
        <v>-</v>
      </c>
      <c r="E2445" s="9" t="str">
        <f>IF(C2445="-","-",IF(D2445=maxgameno+2,"blank row 2",IF(D2445=maxgameno+1,"blank row 1",INDEX(FixtureCode!$B$4:$AH$128,MATCH($C2445,FixtureCode!$B$4:$B$128,0),MATCH("G"&amp;D2445&amp;"-T1",FixtureCode!$B$4:$AH$4,0)))))</f>
        <v>-</v>
      </c>
      <c r="F2445" s="13" t="str">
        <f>IF(C2445="-","-",IF(D2445=maxgameno+2,"blank row 2",IF(D2445=maxgameno+1,"blank row 1",INDEX(FixtureCode!$B$4:$AH$128,MATCH($C2445,FixtureCode!$B$4:$B$128,0),MATCH("G"&amp;D2445&amp;"-T2",FixtureCode!$B$4:$AH$4,0)))))</f>
        <v>-</v>
      </c>
      <c r="G2445" s="12" t="str">
        <f>IF(C2445="-","-",IF(AND(ISNUMBER(Fixture!G2449),ISNUMBER(Fixture!I2449),Fixture!F2449&lt;&gt;"BYE",Fixture!J2449&lt;&gt;"BYE"),"Yes","-"))</f>
        <v>-</v>
      </c>
      <c r="H2445" s="9" t="str">
        <f>IF(G2445="-","-",IF(Fixture!G2449&gt;Fixture!I2449,Settings!$G$7,IF(Fixture!G2449=Fixture!I2449,Settings!$G$8,IF(Fixture!G2449&lt;Fixture!I2449,Settings!$G$9,"-"))))</f>
        <v>-</v>
      </c>
      <c r="I2445" s="13" t="str">
        <f>IF(G2445="-","-",IF(Fixture!I2449&gt;Fixture!G2449,Settings!$G$7,IF(Fixture!I2449=Fixture!G2449,Settings!$G$8,IF(Fixture!I2449&lt;Fixture!G2449,Settings!$G$9,"-"))))</f>
        <v>-</v>
      </c>
    </row>
    <row r="2446" spans="3:9" x14ac:dyDescent="0.25">
      <c r="C2446" s="12" t="str">
        <f t="shared" si="78"/>
        <v>-</v>
      </c>
      <c r="D2446" s="9" t="str">
        <f t="shared" si="79"/>
        <v>-</v>
      </c>
      <c r="E2446" s="9" t="str">
        <f>IF(C2446="-","-",IF(D2446=maxgameno+2,"blank row 2",IF(D2446=maxgameno+1,"blank row 1",INDEX(FixtureCode!$B$4:$AH$128,MATCH($C2446,FixtureCode!$B$4:$B$128,0),MATCH("G"&amp;D2446&amp;"-T1",FixtureCode!$B$4:$AH$4,0)))))</f>
        <v>-</v>
      </c>
      <c r="F2446" s="13" t="str">
        <f>IF(C2446="-","-",IF(D2446=maxgameno+2,"blank row 2",IF(D2446=maxgameno+1,"blank row 1",INDEX(FixtureCode!$B$4:$AH$128,MATCH($C2446,FixtureCode!$B$4:$B$128,0),MATCH("G"&amp;D2446&amp;"-T2",FixtureCode!$B$4:$AH$4,0)))))</f>
        <v>-</v>
      </c>
      <c r="G2446" s="12" t="str">
        <f>IF(C2446="-","-",IF(AND(ISNUMBER(Fixture!G2450),ISNUMBER(Fixture!I2450),Fixture!F2450&lt;&gt;"BYE",Fixture!J2450&lt;&gt;"BYE"),"Yes","-"))</f>
        <v>-</v>
      </c>
      <c r="H2446" s="9" t="str">
        <f>IF(G2446="-","-",IF(Fixture!G2450&gt;Fixture!I2450,Settings!$G$7,IF(Fixture!G2450=Fixture!I2450,Settings!$G$8,IF(Fixture!G2450&lt;Fixture!I2450,Settings!$G$9,"-"))))</f>
        <v>-</v>
      </c>
      <c r="I2446" s="13" t="str">
        <f>IF(G2446="-","-",IF(Fixture!I2450&gt;Fixture!G2450,Settings!$G$7,IF(Fixture!I2450=Fixture!G2450,Settings!$G$8,IF(Fixture!I2450&lt;Fixture!G2450,Settings!$G$9,"-"))))</f>
        <v>-</v>
      </c>
    </row>
    <row r="2447" spans="3:9" x14ac:dyDescent="0.25">
      <c r="C2447" s="12" t="str">
        <f t="shared" si="78"/>
        <v>-</v>
      </c>
      <c r="D2447" s="9" t="str">
        <f t="shared" si="79"/>
        <v>-</v>
      </c>
      <c r="E2447" s="9" t="str">
        <f>IF(C2447="-","-",IF(D2447=maxgameno+2,"blank row 2",IF(D2447=maxgameno+1,"blank row 1",INDEX(FixtureCode!$B$4:$AH$128,MATCH($C2447,FixtureCode!$B$4:$B$128,0),MATCH("G"&amp;D2447&amp;"-T1",FixtureCode!$B$4:$AH$4,0)))))</f>
        <v>-</v>
      </c>
      <c r="F2447" s="13" t="str">
        <f>IF(C2447="-","-",IF(D2447=maxgameno+2,"blank row 2",IF(D2447=maxgameno+1,"blank row 1",INDEX(FixtureCode!$B$4:$AH$128,MATCH($C2447,FixtureCode!$B$4:$B$128,0),MATCH("G"&amp;D2447&amp;"-T2",FixtureCode!$B$4:$AH$4,0)))))</f>
        <v>-</v>
      </c>
      <c r="G2447" s="12" t="str">
        <f>IF(C2447="-","-",IF(AND(ISNUMBER(Fixture!G2451),ISNUMBER(Fixture!I2451),Fixture!F2451&lt;&gt;"BYE",Fixture!J2451&lt;&gt;"BYE"),"Yes","-"))</f>
        <v>-</v>
      </c>
      <c r="H2447" s="9" t="str">
        <f>IF(G2447="-","-",IF(Fixture!G2451&gt;Fixture!I2451,Settings!$G$7,IF(Fixture!G2451=Fixture!I2451,Settings!$G$8,IF(Fixture!G2451&lt;Fixture!I2451,Settings!$G$9,"-"))))</f>
        <v>-</v>
      </c>
      <c r="I2447" s="13" t="str">
        <f>IF(G2447="-","-",IF(Fixture!I2451&gt;Fixture!G2451,Settings!$G$7,IF(Fixture!I2451=Fixture!G2451,Settings!$G$8,IF(Fixture!I2451&lt;Fixture!G2451,Settings!$G$9,"-"))))</f>
        <v>-</v>
      </c>
    </row>
    <row r="2448" spans="3:9" x14ac:dyDescent="0.25">
      <c r="C2448" s="12" t="str">
        <f t="shared" si="78"/>
        <v>-</v>
      </c>
      <c r="D2448" s="9" t="str">
        <f t="shared" si="79"/>
        <v>-</v>
      </c>
      <c r="E2448" s="9" t="str">
        <f>IF(C2448="-","-",IF(D2448=maxgameno+2,"blank row 2",IF(D2448=maxgameno+1,"blank row 1",INDEX(FixtureCode!$B$4:$AH$128,MATCH($C2448,FixtureCode!$B$4:$B$128,0),MATCH("G"&amp;D2448&amp;"-T1",FixtureCode!$B$4:$AH$4,0)))))</f>
        <v>-</v>
      </c>
      <c r="F2448" s="13" t="str">
        <f>IF(C2448="-","-",IF(D2448=maxgameno+2,"blank row 2",IF(D2448=maxgameno+1,"blank row 1",INDEX(FixtureCode!$B$4:$AH$128,MATCH($C2448,FixtureCode!$B$4:$B$128,0),MATCH("G"&amp;D2448&amp;"-T2",FixtureCode!$B$4:$AH$4,0)))))</f>
        <v>-</v>
      </c>
      <c r="G2448" s="12" t="str">
        <f>IF(C2448="-","-",IF(AND(ISNUMBER(Fixture!G2452),ISNUMBER(Fixture!I2452),Fixture!F2452&lt;&gt;"BYE",Fixture!J2452&lt;&gt;"BYE"),"Yes","-"))</f>
        <v>-</v>
      </c>
      <c r="H2448" s="9" t="str">
        <f>IF(G2448="-","-",IF(Fixture!G2452&gt;Fixture!I2452,Settings!$G$7,IF(Fixture!G2452=Fixture!I2452,Settings!$G$8,IF(Fixture!G2452&lt;Fixture!I2452,Settings!$G$9,"-"))))</f>
        <v>-</v>
      </c>
      <c r="I2448" s="13" t="str">
        <f>IF(G2448="-","-",IF(Fixture!I2452&gt;Fixture!G2452,Settings!$G$7,IF(Fixture!I2452=Fixture!G2452,Settings!$G$8,IF(Fixture!I2452&lt;Fixture!G2452,Settings!$G$9,"-"))))</f>
        <v>-</v>
      </c>
    </row>
    <row r="2449" spans="3:9" x14ac:dyDescent="0.25">
      <c r="C2449" s="12" t="str">
        <f t="shared" si="78"/>
        <v>-</v>
      </c>
      <c r="D2449" s="9" t="str">
        <f t="shared" si="79"/>
        <v>-</v>
      </c>
      <c r="E2449" s="9" t="str">
        <f>IF(C2449="-","-",IF(D2449=maxgameno+2,"blank row 2",IF(D2449=maxgameno+1,"blank row 1",INDEX(FixtureCode!$B$4:$AH$128,MATCH($C2449,FixtureCode!$B$4:$B$128,0),MATCH("G"&amp;D2449&amp;"-T1",FixtureCode!$B$4:$AH$4,0)))))</f>
        <v>-</v>
      </c>
      <c r="F2449" s="13" t="str">
        <f>IF(C2449="-","-",IF(D2449=maxgameno+2,"blank row 2",IF(D2449=maxgameno+1,"blank row 1",INDEX(FixtureCode!$B$4:$AH$128,MATCH($C2449,FixtureCode!$B$4:$B$128,0),MATCH("G"&amp;D2449&amp;"-T2",FixtureCode!$B$4:$AH$4,0)))))</f>
        <v>-</v>
      </c>
      <c r="G2449" s="12" t="str">
        <f>IF(C2449="-","-",IF(AND(ISNUMBER(Fixture!G2453),ISNUMBER(Fixture!I2453),Fixture!F2453&lt;&gt;"BYE",Fixture!J2453&lt;&gt;"BYE"),"Yes","-"))</f>
        <v>-</v>
      </c>
      <c r="H2449" s="9" t="str">
        <f>IF(G2449="-","-",IF(Fixture!G2453&gt;Fixture!I2453,Settings!$G$7,IF(Fixture!G2453=Fixture!I2453,Settings!$G$8,IF(Fixture!G2453&lt;Fixture!I2453,Settings!$G$9,"-"))))</f>
        <v>-</v>
      </c>
      <c r="I2449" s="13" t="str">
        <f>IF(G2449="-","-",IF(Fixture!I2453&gt;Fixture!G2453,Settings!$G$7,IF(Fixture!I2453=Fixture!G2453,Settings!$G$8,IF(Fixture!I2453&lt;Fixture!G2453,Settings!$G$9,"-"))))</f>
        <v>-</v>
      </c>
    </row>
    <row r="2450" spans="3:9" x14ac:dyDescent="0.25">
      <c r="C2450" s="12" t="str">
        <f t="shared" si="78"/>
        <v>-</v>
      </c>
      <c r="D2450" s="9" t="str">
        <f t="shared" si="79"/>
        <v>-</v>
      </c>
      <c r="E2450" s="9" t="str">
        <f>IF(C2450="-","-",IF(D2450=maxgameno+2,"blank row 2",IF(D2450=maxgameno+1,"blank row 1",INDEX(FixtureCode!$B$4:$AH$128,MATCH($C2450,FixtureCode!$B$4:$B$128,0),MATCH("G"&amp;D2450&amp;"-T1",FixtureCode!$B$4:$AH$4,0)))))</f>
        <v>-</v>
      </c>
      <c r="F2450" s="13" t="str">
        <f>IF(C2450="-","-",IF(D2450=maxgameno+2,"blank row 2",IF(D2450=maxgameno+1,"blank row 1",INDEX(FixtureCode!$B$4:$AH$128,MATCH($C2450,FixtureCode!$B$4:$B$128,0),MATCH("G"&amp;D2450&amp;"-T2",FixtureCode!$B$4:$AH$4,0)))))</f>
        <v>-</v>
      </c>
      <c r="G2450" s="12" t="str">
        <f>IF(C2450="-","-",IF(AND(ISNUMBER(Fixture!G2454),ISNUMBER(Fixture!I2454),Fixture!F2454&lt;&gt;"BYE",Fixture!J2454&lt;&gt;"BYE"),"Yes","-"))</f>
        <v>-</v>
      </c>
      <c r="H2450" s="9" t="str">
        <f>IF(G2450="-","-",IF(Fixture!G2454&gt;Fixture!I2454,Settings!$G$7,IF(Fixture!G2454=Fixture!I2454,Settings!$G$8,IF(Fixture!G2454&lt;Fixture!I2454,Settings!$G$9,"-"))))</f>
        <v>-</v>
      </c>
      <c r="I2450" s="13" t="str">
        <f>IF(G2450="-","-",IF(Fixture!I2454&gt;Fixture!G2454,Settings!$G$7,IF(Fixture!I2454=Fixture!G2454,Settings!$G$8,IF(Fixture!I2454&lt;Fixture!G2454,Settings!$G$9,"-"))))</f>
        <v>-</v>
      </c>
    </row>
    <row r="2451" spans="3:9" x14ac:dyDescent="0.25">
      <c r="C2451" s="12" t="str">
        <f t="shared" si="78"/>
        <v>-</v>
      </c>
      <c r="D2451" s="9" t="str">
        <f t="shared" si="79"/>
        <v>-</v>
      </c>
      <c r="E2451" s="9" t="str">
        <f>IF(C2451="-","-",IF(D2451=maxgameno+2,"blank row 2",IF(D2451=maxgameno+1,"blank row 1",INDEX(FixtureCode!$B$4:$AH$128,MATCH($C2451,FixtureCode!$B$4:$B$128,0),MATCH("G"&amp;D2451&amp;"-T1",FixtureCode!$B$4:$AH$4,0)))))</f>
        <v>-</v>
      </c>
      <c r="F2451" s="13" t="str">
        <f>IF(C2451="-","-",IF(D2451=maxgameno+2,"blank row 2",IF(D2451=maxgameno+1,"blank row 1",INDEX(FixtureCode!$B$4:$AH$128,MATCH($C2451,FixtureCode!$B$4:$B$128,0),MATCH("G"&amp;D2451&amp;"-T2",FixtureCode!$B$4:$AH$4,0)))))</f>
        <v>-</v>
      </c>
      <c r="G2451" s="12" t="str">
        <f>IF(C2451="-","-",IF(AND(ISNUMBER(Fixture!G2455),ISNUMBER(Fixture!I2455),Fixture!F2455&lt;&gt;"BYE",Fixture!J2455&lt;&gt;"BYE"),"Yes","-"))</f>
        <v>-</v>
      </c>
      <c r="H2451" s="9" t="str">
        <f>IF(G2451="-","-",IF(Fixture!G2455&gt;Fixture!I2455,Settings!$G$7,IF(Fixture!G2455=Fixture!I2455,Settings!$G$8,IF(Fixture!G2455&lt;Fixture!I2455,Settings!$G$9,"-"))))</f>
        <v>-</v>
      </c>
      <c r="I2451" s="13" t="str">
        <f>IF(G2451="-","-",IF(Fixture!I2455&gt;Fixture!G2455,Settings!$G$7,IF(Fixture!I2455=Fixture!G2455,Settings!$G$8,IF(Fixture!I2455&lt;Fixture!G2455,Settings!$G$9,"-"))))</f>
        <v>-</v>
      </c>
    </row>
    <row r="2452" spans="3:9" x14ac:dyDescent="0.25">
      <c r="C2452" s="12" t="str">
        <f t="shared" si="78"/>
        <v>-</v>
      </c>
      <c r="D2452" s="9" t="str">
        <f t="shared" si="79"/>
        <v>-</v>
      </c>
      <c r="E2452" s="9" t="str">
        <f>IF(C2452="-","-",IF(D2452=maxgameno+2,"blank row 2",IF(D2452=maxgameno+1,"blank row 1",INDEX(FixtureCode!$B$4:$AH$128,MATCH($C2452,FixtureCode!$B$4:$B$128,0),MATCH("G"&amp;D2452&amp;"-T1",FixtureCode!$B$4:$AH$4,0)))))</f>
        <v>-</v>
      </c>
      <c r="F2452" s="13" t="str">
        <f>IF(C2452="-","-",IF(D2452=maxgameno+2,"blank row 2",IF(D2452=maxgameno+1,"blank row 1",INDEX(FixtureCode!$B$4:$AH$128,MATCH($C2452,FixtureCode!$B$4:$B$128,0),MATCH("G"&amp;D2452&amp;"-T2",FixtureCode!$B$4:$AH$4,0)))))</f>
        <v>-</v>
      </c>
      <c r="G2452" s="12" t="str">
        <f>IF(C2452="-","-",IF(AND(ISNUMBER(Fixture!G2456),ISNUMBER(Fixture!I2456),Fixture!F2456&lt;&gt;"BYE",Fixture!J2456&lt;&gt;"BYE"),"Yes","-"))</f>
        <v>-</v>
      </c>
      <c r="H2452" s="9" t="str">
        <f>IF(G2452="-","-",IF(Fixture!G2456&gt;Fixture!I2456,Settings!$G$7,IF(Fixture!G2456=Fixture!I2456,Settings!$G$8,IF(Fixture!G2456&lt;Fixture!I2456,Settings!$G$9,"-"))))</f>
        <v>-</v>
      </c>
      <c r="I2452" s="13" t="str">
        <f>IF(G2452="-","-",IF(Fixture!I2456&gt;Fixture!G2456,Settings!$G$7,IF(Fixture!I2456=Fixture!G2456,Settings!$G$8,IF(Fixture!I2456&lt;Fixture!G2456,Settings!$G$9,"-"))))</f>
        <v>-</v>
      </c>
    </row>
    <row r="2453" spans="3:9" x14ac:dyDescent="0.25">
      <c r="C2453" s="12" t="str">
        <f t="shared" si="78"/>
        <v>-</v>
      </c>
      <c r="D2453" s="9" t="str">
        <f t="shared" si="79"/>
        <v>-</v>
      </c>
      <c r="E2453" s="9" t="str">
        <f>IF(C2453="-","-",IF(D2453=maxgameno+2,"blank row 2",IF(D2453=maxgameno+1,"blank row 1",INDEX(FixtureCode!$B$4:$AH$128,MATCH($C2453,FixtureCode!$B$4:$B$128,0),MATCH("G"&amp;D2453&amp;"-T1",FixtureCode!$B$4:$AH$4,0)))))</f>
        <v>-</v>
      </c>
      <c r="F2453" s="13" t="str">
        <f>IF(C2453="-","-",IF(D2453=maxgameno+2,"blank row 2",IF(D2453=maxgameno+1,"blank row 1",INDEX(FixtureCode!$B$4:$AH$128,MATCH($C2453,FixtureCode!$B$4:$B$128,0),MATCH("G"&amp;D2453&amp;"-T2",FixtureCode!$B$4:$AH$4,0)))))</f>
        <v>-</v>
      </c>
      <c r="G2453" s="12" t="str">
        <f>IF(C2453="-","-",IF(AND(ISNUMBER(Fixture!G2457),ISNUMBER(Fixture!I2457),Fixture!F2457&lt;&gt;"BYE",Fixture!J2457&lt;&gt;"BYE"),"Yes","-"))</f>
        <v>-</v>
      </c>
      <c r="H2453" s="9" t="str">
        <f>IF(G2453="-","-",IF(Fixture!G2457&gt;Fixture!I2457,Settings!$G$7,IF(Fixture!G2457=Fixture!I2457,Settings!$G$8,IF(Fixture!G2457&lt;Fixture!I2457,Settings!$G$9,"-"))))</f>
        <v>-</v>
      </c>
      <c r="I2453" s="13" t="str">
        <f>IF(G2453="-","-",IF(Fixture!I2457&gt;Fixture!G2457,Settings!$G$7,IF(Fixture!I2457=Fixture!G2457,Settings!$G$8,IF(Fixture!I2457&lt;Fixture!G2457,Settings!$G$9,"-"))))</f>
        <v>-</v>
      </c>
    </row>
    <row r="2454" spans="3:9" x14ac:dyDescent="0.25">
      <c r="C2454" s="12" t="str">
        <f t="shared" si="78"/>
        <v>-</v>
      </c>
      <c r="D2454" s="9" t="str">
        <f t="shared" si="79"/>
        <v>-</v>
      </c>
      <c r="E2454" s="9" t="str">
        <f>IF(C2454="-","-",IF(D2454=maxgameno+2,"blank row 2",IF(D2454=maxgameno+1,"blank row 1",INDEX(FixtureCode!$B$4:$AH$128,MATCH($C2454,FixtureCode!$B$4:$B$128,0),MATCH("G"&amp;D2454&amp;"-T1",FixtureCode!$B$4:$AH$4,0)))))</f>
        <v>-</v>
      </c>
      <c r="F2454" s="13" t="str">
        <f>IF(C2454="-","-",IF(D2454=maxgameno+2,"blank row 2",IF(D2454=maxgameno+1,"blank row 1",INDEX(FixtureCode!$B$4:$AH$128,MATCH($C2454,FixtureCode!$B$4:$B$128,0),MATCH("G"&amp;D2454&amp;"-T2",FixtureCode!$B$4:$AH$4,0)))))</f>
        <v>-</v>
      </c>
      <c r="G2454" s="12" t="str">
        <f>IF(C2454="-","-",IF(AND(ISNUMBER(Fixture!G2458),ISNUMBER(Fixture!I2458),Fixture!F2458&lt;&gt;"BYE",Fixture!J2458&lt;&gt;"BYE"),"Yes","-"))</f>
        <v>-</v>
      </c>
      <c r="H2454" s="9" t="str">
        <f>IF(G2454="-","-",IF(Fixture!G2458&gt;Fixture!I2458,Settings!$G$7,IF(Fixture!G2458=Fixture!I2458,Settings!$G$8,IF(Fixture!G2458&lt;Fixture!I2458,Settings!$G$9,"-"))))</f>
        <v>-</v>
      </c>
      <c r="I2454" s="13" t="str">
        <f>IF(G2454="-","-",IF(Fixture!I2458&gt;Fixture!G2458,Settings!$G$7,IF(Fixture!I2458=Fixture!G2458,Settings!$G$8,IF(Fixture!I2458&lt;Fixture!G2458,Settings!$G$9,"-"))))</f>
        <v>-</v>
      </c>
    </row>
    <row r="2455" spans="3:9" x14ac:dyDescent="0.25">
      <c r="C2455" s="12" t="str">
        <f t="shared" si="78"/>
        <v>-</v>
      </c>
      <c r="D2455" s="9" t="str">
        <f t="shared" si="79"/>
        <v>-</v>
      </c>
      <c r="E2455" s="9" t="str">
        <f>IF(C2455="-","-",IF(D2455=maxgameno+2,"blank row 2",IF(D2455=maxgameno+1,"blank row 1",INDEX(FixtureCode!$B$4:$AH$128,MATCH($C2455,FixtureCode!$B$4:$B$128,0),MATCH("G"&amp;D2455&amp;"-T1",FixtureCode!$B$4:$AH$4,0)))))</f>
        <v>-</v>
      </c>
      <c r="F2455" s="13" t="str">
        <f>IF(C2455="-","-",IF(D2455=maxgameno+2,"blank row 2",IF(D2455=maxgameno+1,"blank row 1",INDEX(FixtureCode!$B$4:$AH$128,MATCH($C2455,FixtureCode!$B$4:$B$128,0),MATCH("G"&amp;D2455&amp;"-T2",FixtureCode!$B$4:$AH$4,0)))))</f>
        <v>-</v>
      </c>
      <c r="G2455" s="12" t="str">
        <f>IF(C2455="-","-",IF(AND(ISNUMBER(Fixture!G2459),ISNUMBER(Fixture!I2459),Fixture!F2459&lt;&gt;"BYE",Fixture!J2459&lt;&gt;"BYE"),"Yes","-"))</f>
        <v>-</v>
      </c>
      <c r="H2455" s="9" t="str">
        <f>IF(G2455="-","-",IF(Fixture!G2459&gt;Fixture!I2459,Settings!$G$7,IF(Fixture!G2459=Fixture!I2459,Settings!$G$8,IF(Fixture!G2459&lt;Fixture!I2459,Settings!$G$9,"-"))))</f>
        <v>-</v>
      </c>
      <c r="I2455" s="13" t="str">
        <f>IF(G2455="-","-",IF(Fixture!I2459&gt;Fixture!G2459,Settings!$G$7,IF(Fixture!I2459=Fixture!G2459,Settings!$G$8,IF(Fixture!I2459&lt;Fixture!G2459,Settings!$G$9,"-"))))</f>
        <v>-</v>
      </c>
    </row>
    <row r="2456" spans="3:9" x14ac:dyDescent="0.25">
      <c r="C2456" s="12" t="str">
        <f t="shared" si="78"/>
        <v>-</v>
      </c>
      <c r="D2456" s="9" t="str">
        <f t="shared" si="79"/>
        <v>-</v>
      </c>
      <c r="E2456" s="9" t="str">
        <f>IF(C2456="-","-",IF(D2456=maxgameno+2,"blank row 2",IF(D2456=maxgameno+1,"blank row 1",INDEX(FixtureCode!$B$4:$AH$128,MATCH($C2456,FixtureCode!$B$4:$B$128,0),MATCH("G"&amp;D2456&amp;"-T1",FixtureCode!$B$4:$AH$4,0)))))</f>
        <v>-</v>
      </c>
      <c r="F2456" s="13" t="str">
        <f>IF(C2456="-","-",IF(D2456=maxgameno+2,"blank row 2",IF(D2456=maxgameno+1,"blank row 1",INDEX(FixtureCode!$B$4:$AH$128,MATCH($C2456,FixtureCode!$B$4:$B$128,0),MATCH("G"&amp;D2456&amp;"-T2",FixtureCode!$B$4:$AH$4,0)))))</f>
        <v>-</v>
      </c>
      <c r="G2456" s="12" t="str">
        <f>IF(C2456="-","-",IF(AND(ISNUMBER(Fixture!G2460),ISNUMBER(Fixture!I2460),Fixture!F2460&lt;&gt;"BYE",Fixture!J2460&lt;&gt;"BYE"),"Yes","-"))</f>
        <v>-</v>
      </c>
      <c r="H2456" s="9" t="str">
        <f>IF(G2456="-","-",IF(Fixture!G2460&gt;Fixture!I2460,Settings!$G$7,IF(Fixture!G2460=Fixture!I2460,Settings!$G$8,IF(Fixture!G2460&lt;Fixture!I2460,Settings!$G$9,"-"))))</f>
        <v>-</v>
      </c>
      <c r="I2456" s="13" t="str">
        <f>IF(G2456="-","-",IF(Fixture!I2460&gt;Fixture!G2460,Settings!$G$7,IF(Fixture!I2460=Fixture!G2460,Settings!$G$8,IF(Fixture!I2460&lt;Fixture!G2460,Settings!$G$9,"-"))))</f>
        <v>-</v>
      </c>
    </row>
    <row r="2457" spans="3:9" x14ac:dyDescent="0.25">
      <c r="C2457" s="12" t="str">
        <f t="shared" si="78"/>
        <v>-</v>
      </c>
      <c r="D2457" s="9" t="str">
        <f t="shared" si="79"/>
        <v>-</v>
      </c>
      <c r="E2457" s="9" t="str">
        <f>IF(C2457="-","-",IF(D2457=maxgameno+2,"blank row 2",IF(D2457=maxgameno+1,"blank row 1",INDEX(FixtureCode!$B$4:$AH$128,MATCH($C2457,FixtureCode!$B$4:$B$128,0),MATCH("G"&amp;D2457&amp;"-T1",FixtureCode!$B$4:$AH$4,0)))))</f>
        <v>-</v>
      </c>
      <c r="F2457" s="13" t="str">
        <f>IF(C2457="-","-",IF(D2457=maxgameno+2,"blank row 2",IF(D2457=maxgameno+1,"blank row 1",INDEX(FixtureCode!$B$4:$AH$128,MATCH($C2457,FixtureCode!$B$4:$B$128,0),MATCH("G"&amp;D2457&amp;"-T2",FixtureCode!$B$4:$AH$4,0)))))</f>
        <v>-</v>
      </c>
      <c r="G2457" s="12" t="str">
        <f>IF(C2457="-","-",IF(AND(ISNUMBER(Fixture!G2461),ISNUMBER(Fixture!I2461),Fixture!F2461&lt;&gt;"BYE",Fixture!J2461&lt;&gt;"BYE"),"Yes","-"))</f>
        <v>-</v>
      </c>
      <c r="H2457" s="9" t="str">
        <f>IF(G2457="-","-",IF(Fixture!G2461&gt;Fixture!I2461,Settings!$G$7,IF(Fixture!G2461=Fixture!I2461,Settings!$G$8,IF(Fixture!G2461&lt;Fixture!I2461,Settings!$G$9,"-"))))</f>
        <v>-</v>
      </c>
      <c r="I2457" s="13" t="str">
        <f>IF(G2457="-","-",IF(Fixture!I2461&gt;Fixture!G2461,Settings!$G$7,IF(Fixture!I2461=Fixture!G2461,Settings!$G$8,IF(Fixture!I2461&lt;Fixture!G2461,Settings!$G$9,"-"))))</f>
        <v>-</v>
      </c>
    </row>
    <row r="2458" spans="3:9" x14ac:dyDescent="0.25">
      <c r="C2458" s="12" t="str">
        <f t="shared" si="78"/>
        <v>-</v>
      </c>
      <c r="D2458" s="9" t="str">
        <f t="shared" si="79"/>
        <v>-</v>
      </c>
      <c r="E2458" s="9" t="str">
        <f>IF(C2458="-","-",IF(D2458=maxgameno+2,"blank row 2",IF(D2458=maxgameno+1,"blank row 1",INDEX(FixtureCode!$B$4:$AH$128,MATCH($C2458,FixtureCode!$B$4:$B$128,0),MATCH("G"&amp;D2458&amp;"-T1",FixtureCode!$B$4:$AH$4,0)))))</f>
        <v>-</v>
      </c>
      <c r="F2458" s="13" t="str">
        <f>IF(C2458="-","-",IF(D2458=maxgameno+2,"blank row 2",IF(D2458=maxgameno+1,"blank row 1",INDEX(FixtureCode!$B$4:$AH$128,MATCH($C2458,FixtureCode!$B$4:$B$128,0),MATCH("G"&amp;D2458&amp;"-T2",FixtureCode!$B$4:$AH$4,0)))))</f>
        <v>-</v>
      </c>
      <c r="G2458" s="12" t="str">
        <f>IF(C2458="-","-",IF(AND(ISNUMBER(Fixture!G2462),ISNUMBER(Fixture!I2462),Fixture!F2462&lt;&gt;"BYE",Fixture!J2462&lt;&gt;"BYE"),"Yes","-"))</f>
        <v>-</v>
      </c>
      <c r="H2458" s="9" t="str">
        <f>IF(G2458="-","-",IF(Fixture!G2462&gt;Fixture!I2462,Settings!$G$7,IF(Fixture!G2462=Fixture!I2462,Settings!$G$8,IF(Fixture!G2462&lt;Fixture!I2462,Settings!$G$9,"-"))))</f>
        <v>-</v>
      </c>
      <c r="I2458" s="13" t="str">
        <f>IF(G2458="-","-",IF(Fixture!I2462&gt;Fixture!G2462,Settings!$G$7,IF(Fixture!I2462=Fixture!G2462,Settings!$G$8,IF(Fixture!I2462&lt;Fixture!G2462,Settings!$G$9,"-"))))</f>
        <v>-</v>
      </c>
    </row>
    <row r="2459" spans="3:9" x14ac:dyDescent="0.25">
      <c r="C2459" s="12" t="str">
        <f t="shared" si="78"/>
        <v>-</v>
      </c>
      <c r="D2459" s="9" t="str">
        <f t="shared" si="79"/>
        <v>-</v>
      </c>
      <c r="E2459" s="9" t="str">
        <f>IF(C2459="-","-",IF(D2459=maxgameno+2,"blank row 2",IF(D2459=maxgameno+1,"blank row 1",INDEX(FixtureCode!$B$4:$AH$128,MATCH($C2459,FixtureCode!$B$4:$B$128,0),MATCH("G"&amp;D2459&amp;"-T1",FixtureCode!$B$4:$AH$4,0)))))</f>
        <v>-</v>
      </c>
      <c r="F2459" s="13" t="str">
        <f>IF(C2459="-","-",IF(D2459=maxgameno+2,"blank row 2",IF(D2459=maxgameno+1,"blank row 1",INDEX(FixtureCode!$B$4:$AH$128,MATCH($C2459,FixtureCode!$B$4:$B$128,0),MATCH("G"&amp;D2459&amp;"-T2",FixtureCode!$B$4:$AH$4,0)))))</f>
        <v>-</v>
      </c>
      <c r="G2459" s="12" t="str">
        <f>IF(C2459="-","-",IF(AND(ISNUMBER(Fixture!G2463),ISNUMBER(Fixture!I2463),Fixture!F2463&lt;&gt;"BYE",Fixture!J2463&lt;&gt;"BYE"),"Yes","-"))</f>
        <v>-</v>
      </c>
      <c r="H2459" s="9" t="str">
        <f>IF(G2459="-","-",IF(Fixture!G2463&gt;Fixture!I2463,Settings!$G$7,IF(Fixture!G2463=Fixture!I2463,Settings!$G$8,IF(Fixture!G2463&lt;Fixture!I2463,Settings!$G$9,"-"))))</f>
        <v>-</v>
      </c>
      <c r="I2459" s="13" t="str">
        <f>IF(G2459="-","-",IF(Fixture!I2463&gt;Fixture!G2463,Settings!$G$7,IF(Fixture!I2463=Fixture!G2463,Settings!$G$8,IF(Fixture!I2463&lt;Fixture!G2463,Settings!$G$9,"-"))))</f>
        <v>-</v>
      </c>
    </row>
    <row r="2460" spans="3:9" x14ac:dyDescent="0.25">
      <c r="C2460" s="12" t="str">
        <f t="shared" si="78"/>
        <v>-</v>
      </c>
      <c r="D2460" s="9" t="str">
        <f t="shared" si="79"/>
        <v>-</v>
      </c>
      <c r="E2460" s="9" t="str">
        <f>IF(C2460="-","-",IF(D2460=maxgameno+2,"blank row 2",IF(D2460=maxgameno+1,"blank row 1",INDEX(FixtureCode!$B$4:$AH$128,MATCH($C2460,FixtureCode!$B$4:$B$128,0),MATCH("G"&amp;D2460&amp;"-T1",FixtureCode!$B$4:$AH$4,0)))))</f>
        <v>-</v>
      </c>
      <c r="F2460" s="13" t="str">
        <f>IF(C2460="-","-",IF(D2460=maxgameno+2,"blank row 2",IF(D2460=maxgameno+1,"blank row 1",INDEX(FixtureCode!$B$4:$AH$128,MATCH($C2460,FixtureCode!$B$4:$B$128,0),MATCH("G"&amp;D2460&amp;"-T2",FixtureCode!$B$4:$AH$4,0)))))</f>
        <v>-</v>
      </c>
      <c r="G2460" s="12" t="str">
        <f>IF(C2460="-","-",IF(AND(ISNUMBER(Fixture!G2464),ISNUMBER(Fixture!I2464),Fixture!F2464&lt;&gt;"BYE",Fixture!J2464&lt;&gt;"BYE"),"Yes","-"))</f>
        <v>-</v>
      </c>
      <c r="H2460" s="9" t="str">
        <f>IF(G2460="-","-",IF(Fixture!G2464&gt;Fixture!I2464,Settings!$G$7,IF(Fixture!G2464=Fixture!I2464,Settings!$G$8,IF(Fixture!G2464&lt;Fixture!I2464,Settings!$G$9,"-"))))</f>
        <v>-</v>
      </c>
      <c r="I2460" s="13" t="str">
        <f>IF(G2460="-","-",IF(Fixture!I2464&gt;Fixture!G2464,Settings!$G$7,IF(Fixture!I2464=Fixture!G2464,Settings!$G$8,IF(Fixture!I2464&lt;Fixture!G2464,Settings!$G$9,"-"))))</f>
        <v>-</v>
      </c>
    </row>
    <row r="2461" spans="3:9" x14ac:dyDescent="0.25">
      <c r="C2461" s="12" t="str">
        <f t="shared" si="78"/>
        <v>-</v>
      </c>
      <c r="D2461" s="9" t="str">
        <f t="shared" si="79"/>
        <v>-</v>
      </c>
      <c r="E2461" s="9" t="str">
        <f>IF(C2461="-","-",IF(D2461=maxgameno+2,"blank row 2",IF(D2461=maxgameno+1,"blank row 1",INDEX(FixtureCode!$B$4:$AH$128,MATCH($C2461,FixtureCode!$B$4:$B$128,0),MATCH("G"&amp;D2461&amp;"-T1",FixtureCode!$B$4:$AH$4,0)))))</f>
        <v>-</v>
      </c>
      <c r="F2461" s="13" t="str">
        <f>IF(C2461="-","-",IF(D2461=maxgameno+2,"blank row 2",IF(D2461=maxgameno+1,"blank row 1",INDEX(FixtureCode!$B$4:$AH$128,MATCH($C2461,FixtureCode!$B$4:$B$128,0),MATCH("G"&amp;D2461&amp;"-T2",FixtureCode!$B$4:$AH$4,0)))))</f>
        <v>-</v>
      </c>
      <c r="G2461" s="12" t="str">
        <f>IF(C2461="-","-",IF(AND(ISNUMBER(Fixture!G2465),ISNUMBER(Fixture!I2465),Fixture!F2465&lt;&gt;"BYE",Fixture!J2465&lt;&gt;"BYE"),"Yes","-"))</f>
        <v>-</v>
      </c>
      <c r="H2461" s="9" t="str">
        <f>IF(G2461="-","-",IF(Fixture!G2465&gt;Fixture!I2465,Settings!$G$7,IF(Fixture!G2465=Fixture!I2465,Settings!$G$8,IF(Fixture!G2465&lt;Fixture!I2465,Settings!$G$9,"-"))))</f>
        <v>-</v>
      </c>
      <c r="I2461" s="13" t="str">
        <f>IF(G2461="-","-",IF(Fixture!I2465&gt;Fixture!G2465,Settings!$G$7,IF(Fixture!I2465=Fixture!G2465,Settings!$G$8,IF(Fixture!I2465&lt;Fixture!G2465,Settings!$G$9,"-"))))</f>
        <v>-</v>
      </c>
    </row>
    <row r="2462" spans="3:9" x14ac:dyDescent="0.25">
      <c r="C2462" s="12" t="str">
        <f t="shared" si="78"/>
        <v>-</v>
      </c>
      <c r="D2462" s="9" t="str">
        <f t="shared" si="79"/>
        <v>-</v>
      </c>
      <c r="E2462" s="9" t="str">
        <f>IF(C2462="-","-",IF(D2462=maxgameno+2,"blank row 2",IF(D2462=maxgameno+1,"blank row 1",INDEX(FixtureCode!$B$4:$AH$128,MATCH($C2462,FixtureCode!$B$4:$B$128,0),MATCH("G"&amp;D2462&amp;"-T1",FixtureCode!$B$4:$AH$4,0)))))</f>
        <v>-</v>
      </c>
      <c r="F2462" s="13" t="str">
        <f>IF(C2462="-","-",IF(D2462=maxgameno+2,"blank row 2",IF(D2462=maxgameno+1,"blank row 1",INDEX(FixtureCode!$B$4:$AH$128,MATCH($C2462,FixtureCode!$B$4:$B$128,0),MATCH("G"&amp;D2462&amp;"-T2",FixtureCode!$B$4:$AH$4,0)))))</f>
        <v>-</v>
      </c>
      <c r="G2462" s="12" t="str">
        <f>IF(C2462="-","-",IF(AND(ISNUMBER(Fixture!G2466),ISNUMBER(Fixture!I2466),Fixture!F2466&lt;&gt;"BYE",Fixture!J2466&lt;&gt;"BYE"),"Yes","-"))</f>
        <v>-</v>
      </c>
      <c r="H2462" s="9" t="str">
        <f>IF(G2462="-","-",IF(Fixture!G2466&gt;Fixture!I2466,Settings!$G$7,IF(Fixture!G2466=Fixture!I2466,Settings!$G$8,IF(Fixture!G2466&lt;Fixture!I2466,Settings!$G$9,"-"))))</f>
        <v>-</v>
      </c>
      <c r="I2462" s="13" t="str">
        <f>IF(G2462="-","-",IF(Fixture!I2466&gt;Fixture!G2466,Settings!$G$7,IF(Fixture!I2466=Fixture!G2466,Settings!$G$8,IF(Fixture!I2466&lt;Fixture!G2466,Settings!$G$9,"-"))))</f>
        <v>-</v>
      </c>
    </row>
    <row r="2463" spans="3:9" x14ac:dyDescent="0.25">
      <c r="C2463" s="12" t="str">
        <f t="shared" si="78"/>
        <v>-</v>
      </c>
      <c r="D2463" s="9" t="str">
        <f t="shared" si="79"/>
        <v>-</v>
      </c>
      <c r="E2463" s="9" t="str">
        <f>IF(C2463="-","-",IF(D2463=maxgameno+2,"blank row 2",IF(D2463=maxgameno+1,"blank row 1",INDEX(FixtureCode!$B$4:$AH$128,MATCH($C2463,FixtureCode!$B$4:$B$128,0),MATCH("G"&amp;D2463&amp;"-T1",FixtureCode!$B$4:$AH$4,0)))))</f>
        <v>-</v>
      </c>
      <c r="F2463" s="13" t="str">
        <f>IF(C2463="-","-",IF(D2463=maxgameno+2,"blank row 2",IF(D2463=maxgameno+1,"blank row 1",INDEX(FixtureCode!$B$4:$AH$128,MATCH($C2463,FixtureCode!$B$4:$B$128,0),MATCH("G"&amp;D2463&amp;"-T2",FixtureCode!$B$4:$AH$4,0)))))</f>
        <v>-</v>
      </c>
      <c r="G2463" s="12" t="str">
        <f>IF(C2463="-","-",IF(AND(ISNUMBER(Fixture!G2467),ISNUMBER(Fixture!I2467),Fixture!F2467&lt;&gt;"BYE",Fixture!J2467&lt;&gt;"BYE"),"Yes","-"))</f>
        <v>-</v>
      </c>
      <c r="H2463" s="9" t="str">
        <f>IF(G2463="-","-",IF(Fixture!G2467&gt;Fixture!I2467,Settings!$G$7,IF(Fixture!G2467=Fixture!I2467,Settings!$G$8,IF(Fixture!G2467&lt;Fixture!I2467,Settings!$G$9,"-"))))</f>
        <v>-</v>
      </c>
      <c r="I2463" s="13" t="str">
        <f>IF(G2463="-","-",IF(Fixture!I2467&gt;Fixture!G2467,Settings!$G$7,IF(Fixture!I2467=Fixture!G2467,Settings!$G$8,IF(Fixture!I2467&lt;Fixture!G2467,Settings!$G$9,"-"))))</f>
        <v>-</v>
      </c>
    </row>
    <row r="2464" spans="3:9" x14ac:dyDescent="0.25">
      <c r="C2464" s="12" t="str">
        <f t="shared" si="78"/>
        <v>-</v>
      </c>
      <c r="D2464" s="9" t="str">
        <f t="shared" si="79"/>
        <v>-</v>
      </c>
      <c r="E2464" s="9" t="str">
        <f>IF(C2464="-","-",IF(D2464=maxgameno+2,"blank row 2",IF(D2464=maxgameno+1,"blank row 1",INDEX(FixtureCode!$B$4:$AH$128,MATCH($C2464,FixtureCode!$B$4:$B$128,0),MATCH("G"&amp;D2464&amp;"-T1",FixtureCode!$B$4:$AH$4,0)))))</f>
        <v>-</v>
      </c>
      <c r="F2464" s="13" t="str">
        <f>IF(C2464="-","-",IF(D2464=maxgameno+2,"blank row 2",IF(D2464=maxgameno+1,"blank row 1",INDEX(FixtureCode!$B$4:$AH$128,MATCH($C2464,FixtureCode!$B$4:$B$128,0),MATCH("G"&amp;D2464&amp;"-T2",FixtureCode!$B$4:$AH$4,0)))))</f>
        <v>-</v>
      </c>
      <c r="G2464" s="12" t="str">
        <f>IF(C2464="-","-",IF(AND(ISNUMBER(Fixture!G2468),ISNUMBER(Fixture!I2468),Fixture!F2468&lt;&gt;"BYE",Fixture!J2468&lt;&gt;"BYE"),"Yes","-"))</f>
        <v>-</v>
      </c>
      <c r="H2464" s="9" t="str">
        <f>IF(G2464="-","-",IF(Fixture!G2468&gt;Fixture!I2468,Settings!$G$7,IF(Fixture!G2468=Fixture!I2468,Settings!$G$8,IF(Fixture!G2468&lt;Fixture!I2468,Settings!$G$9,"-"))))</f>
        <v>-</v>
      </c>
      <c r="I2464" s="13" t="str">
        <f>IF(G2464="-","-",IF(Fixture!I2468&gt;Fixture!G2468,Settings!$G$7,IF(Fixture!I2468=Fixture!G2468,Settings!$G$8,IF(Fixture!I2468&lt;Fixture!G2468,Settings!$G$9,"-"))))</f>
        <v>-</v>
      </c>
    </row>
    <row r="2465" spans="3:9" x14ac:dyDescent="0.25">
      <c r="C2465" s="12" t="str">
        <f t="shared" si="78"/>
        <v>-</v>
      </c>
      <c r="D2465" s="9" t="str">
        <f t="shared" si="79"/>
        <v>-</v>
      </c>
      <c r="E2465" s="9" t="str">
        <f>IF(C2465="-","-",IF(D2465=maxgameno+2,"blank row 2",IF(D2465=maxgameno+1,"blank row 1",INDEX(FixtureCode!$B$4:$AH$128,MATCH($C2465,FixtureCode!$B$4:$B$128,0),MATCH("G"&amp;D2465&amp;"-T1",FixtureCode!$B$4:$AH$4,0)))))</f>
        <v>-</v>
      </c>
      <c r="F2465" s="13" t="str">
        <f>IF(C2465="-","-",IF(D2465=maxgameno+2,"blank row 2",IF(D2465=maxgameno+1,"blank row 1",INDEX(FixtureCode!$B$4:$AH$128,MATCH($C2465,FixtureCode!$B$4:$B$128,0),MATCH("G"&amp;D2465&amp;"-T2",FixtureCode!$B$4:$AH$4,0)))))</f>
        <v>-</v>
      </c>
      <c r="G2465" s="12" t="str">
        <f>IF(C2465="-","-",IF(AND(ISNUMBER(Fixture!G2469),ISNUMBER(Fixture!I2469),Fixture!F2469&lt;&gt;"BYE",Fixture!J2469&lt;&gt;"BYE"),"Yes","-"))</f>
        <v>-</v>
      </c>
      <c r="H2465" s="9" t="str">
        <f>IF(G2465="-","-",IF(Fixture!G2469&gt;Fixture!I2469,Settings!$G$7,IF(Fixture!G2469=Fixture!I2469,Settings!$G$8,IF(Fixture!G2469&lt;Fixture!I2469,Settings!$G$9,"-"))))</f>
        <v>-</v>
      </c>
      <c r="I2465" s="13" t="str">
        <f>IF(G2465="-","-",IF(Fixture!I2469&gt;Fixture!G2469,Settings!$G$7,IF(Fixture!I2469=Fixture!G2469,Settings!$G$8,IF(Fixture!I2469&lt;Fixture!G2469,Settings!$G$9,"-"))))</f>
        <v>-</v>
      </c>
    </row>
    <row r="2466" spans="3:9" x14ac:dyDescent="0.25">
      <c r="C2466" s="12" t="str">
        <f t="shared" si="78"/>
        <v>-</v>
      </c>
      <c r="D2466" s="9" t="str">
        <f t="shared" si="79"/>
        <v>-</v>
      </c>
      <c r="E2466" s="9" t="str">
        <f>IF(C2466="-","-",IF(D2466=maxgameno+2,"blank row 2",IF(D2466=maxgameno+1,"blank row 1",INDEX(FixtureCode!$B$4:$AH$128,MATCH($C2466,FixtureCode!$B$4:$B$128,0),MATCH("G"&amp;D2466&amp;"-T1",FixtureCode!$B$4:$AH$4,0)))))</f>
        <v>-</v>
      </c>
      <c r="F2466" s="13" t="str">
        <f>IF(C2466="-","-",IF(D2466=maxgameno+2,"blank row 2",IF(D2466=maxgameno+1,"blank row 1",INDEX(FixtureCode!$B$4:$AH$128,MATCH($C2466,FixtureCode!$B$4:$B$128,0),MATCH("G"&amp;D2466&amp;"-T2",FixtureCode!$B$4:$AH$4,0)))))</f>
        <v>-</v>
      </c>
      <c r="G2466" s="12" t="str">
        <f>IF(C2466="-","-",IF(AND(ISNUMBER(Fixture!G2470),ISNUMBER(Fixture!I2470),Fixture!F2470&lt;&gt;"BYE",Fixture!J2470&lt;&gt;"BYE"),"Yes","-"))</f>
        <v>-</v>
      </c>
      <c r="H2466" s="9" t="str">
        <f>IF(G2466="-","-",IF(Fixture!G2470&gt;Fixture!I2470,Settings!$G$7,IF(Fixture!G2470=Fixture!I2470,Settings!$G$8,IF(Fixture!G2470&lt;Fixture!I2470,Settings!$G$9,"-"))))</f>
        <v>-</v>
      </c>
      <c r="I2466" s="13" t="str">
        <f>IF(G2466="-","-",IF(Fixture!I2470&gt;Fixture!G2470,Settings!$G$7,IF(Fixture!I2470=Fixture!G2470,Settings!$G$8,IF(Fixture!I2470&lt;Fixture!G2470,Settings!$G$9,"-"))))</f>
        <v>-</v>
      </c>
    </row>
    <row r="2467" spans="3:9" x14ac:dyDescent="0.25">
      <c r="C2467" s="12" t="str">
        <f t="shared" si="78"/>
        <v>-</v>
      </c>
      <c r="D2467" s="9" t="str">
        <f t="shared" si="79"/>
        <v>-</v>
      </c>
      <c r="E2467" s="9" t="str">
        <f>IF(C2467="-","-",IF(D2467=maxgameno+2,"blank row 2",IF(D2467=maxgameno+1,"blank row 1",INDEX(FixtureCode!$B$4:$AH$128,MATCH($C2467,FixtureCode!$B$4:$B$128,0),MATCH("G"&amp;D2467&amp;"-T1",FixtureCode!$B$4:$AH$4,0)))))</f>
        <v>-</v>
      </c>
      <c r="F2467" s="13" t="str">
        <f>IF(C2467="-","-",IF(D2467=maxgameno+2,"blank row 2",IF(D2467=maxgameno+1,"blank row 1",INDEX(FixtureCode!$B$4:$AH$128,MATCH($C2467,FixtureCode!$B$4:$B$128,0),MATCH("G"&amp;D2467&amp;"-T2",FixtureCode!$B$4:$AH$4,0)))))</f>
        <v>-</v>
      </c>
      <c r="G2467" s="12" t="str">
        <f>IF(C2467="-","-",IF(AND(ISNUMBER(Fixture!G2471),ISNUMBER(Fixture!I2471),Fixture!F2471&lt;&gt;"BYE",Fixture!J2471&lt;&gt;"BYE"),"Yes","-"))</f>
        <v>-</v>
      </c>
      <c r="H2467" s="9" t="str">
        <f>IF(G2467="-","-",IF(Fixture!G2471&gt;Fixture!I2471,Settings!$G$7,IF(Fixture!G2471=Fixture!I2471,Settings!$G$8,IF(Fixture!G2471&lt;Fixture!I2471,Settings!$G$9,"-"))))</f>
        <v>-</v>
      </c>
      <c r="I2467" s="13" t="str">
        <f>IF(G2467="-","-",IF(Fixture!I2471&gt;Fixture!G2471,Settings!$G$7,IF(Fixture!I2471=Fixture!G2471,Settings!$G$8,IF(Fixture!I2471&lt;Fixture!G2471,Settings!$G$9,"-"))))</f>
        <v>-</v>
      </c>
    </row>
    <row r="2468" spans="3:9" x14ac:dyDescent="0.25">
      <c r="C2468" s="12" t="str">
        <f t="shared" si="78"/>
        <v>-</v>
      </c>
      <c r="D2468" s="9" t="str">
        <f t="shared" si="79"/>
        <v>-</v>
      </c>
      <c r="E2468" s="9" t="str">
        <f>IF(C2468="-","-",IF(D2468=maxgameno+2,"blank row 2",IF(D2468=maxgameno+1,"blank row 1",INDEX(FixtureCode!$B$4:$AH$128,MATCH($C2468,FixtureCode!$B$4:$B$128,0),MATCH("G"&amp;D2468&amp;"-T1",FixtureCode!$B$4:$AH$4,0)))))</f>
        <v>-</v>
      </c>
      <c r="F2468" s="13" t="str">
        <f>IF(C2468="-","-",IF(D2468=maxgameno+2,"blank row 2",IF(D2468=maxgameno+1,"blank row 1",INDEX(FixtureCode!$B$4:$AH$128,MATCH($C2468,FixtureCode!$B$4:$B$128,0),MATCH("G"&amp;D2468&amp;"-T2",FixtureCode!$B$4:$AH$4,0)))))</f>
        <v>-</v>
      </c>
      <c r="G2468" s="12" t="str">
        <f>IF(C2468="-","-",IF(AND(ISNUMBER(Fixture!G2472),ISNUMBER(Fixture!I2472),Fixture!F2472&lt;&gt;"BYE",Fixture!J2472&lt;&gt;"BYE"),"Yes","-"))</f>
        <v>-</v>
      </c>
      <c r="H2468" s="9" t="str">
        <f>IF(G2468="-","-",IF(Fixture!G2472&gt;Fixture!I2472,Settings!$G$7,IF(Fixture!G2472=Fixture!I2472,Settings!$G$8,IF(Fixture!G2472&lt;Fixture!I2472,Settings!$G$9,"-"))))</f>
        <v>-</v>
      </c>
      <c r="I2468" s="13" t="str">
        <f>IF(G2468="-","-",IF(Fixture!I2472&gt;Fixture!G2472,Settings!$G$7,IF(Fixture!I2472=Fixture!G2472,Settings!$G$8,IF(Fixture!I2472&lt;Fixture!G2472,Settings!$G$9,"-"))))</f>
        <v>-</v>
      </c>
    </row>
    <row r="2469" spans="3:9" x14ac:dyDescent="0.25">
      <c r="C2469" s="12" t="str">
        <f t="shared" si="78"/>
        <v>-</v>
      </c>
      <c r="D2469" s="9" t="str">
        <f t="shared" si="79"/>
        <v>-</v>
      </c>
      <c r="E2469" s="9" t="str">
        <f>IF(C2469="-","-",IF(D2469=maxgameno+2,"blank row 2",IF(D2469=maxgameno+1,"blank row 1",INDEX(FixtureCode!$B$4:$AH$128,MATCH($C2469,FixtureCode!$B$4:$B$128,0),MATCH("G"&amp;D2469&amp;"-T1",FixtureCode!$B$4:$AH$4,0)))))</f>
        <v>-</v>
      </c>
      <c r="F2469" s="13" t="str">
        <f>IF(C2469="-","-",IF(D2469=maxgameno+2,"blank row 2",IF(D2469=maxgameno+1,"blank row 1",INDEX(FixtureCode!$B$4:$AH$128,MATCH($C2469,FixtureCode!$B$4:$B$128,0),MATCH("G"&amp;D2469&amp;"-T2",FixtureCode!$B$4:$AH$4,0)))))</f>
        <v>-</v>
      </c>
      <c r="G2469" s="12" t="str">
        <f>IF(C2469="-","-",IF(AND(ISNUMBER(Fixture!G2473),ISNUMBER(Fixture!I2473),Fixture!F2473&lt;&gt;"BYE",Fixture!J2473&lt;&gt;"BYE"),"Yes","-"))</f>
        <v>-</v>
      </c>
      <c r="H2469" s="9" t="str">
        <f>IF(G2469="-","-",IF(Fixture!G2473&gt;Fixture!I2473,Settings!$G$7,IF(Fixture!G2473=Fixture!I2473,Settings!$G$8,IF(Fixture!G2473&lt;Fixture!I2473,Settings!$G$9,"-"))))</f>
        <v>-</v>
      </c>
      <c r="I2469" s="13" t="str">
        <f>IF(G2469="-","-",IF(Fixture!I2473&gt;Fixture!G2473,Settings!$G$7,IF(Fixture!I2473=Fixture!G2473,Settings!$G$8,IF(Fixture!I2473&lt;Fixture!G2473,Settings!$G$9,"-"))))</f>
        <v>-</v>
      </c>
    </row>
    <row r="2470" spans="3:9" x14ac:dyDescent="0.25">
      <c r="C2470" s="12" t="str">
        <f t="shared" si="78"/>
        <v>-</v>
      </c>
      <c r="D2470" s="9" t="str">
        <f t="shared" si="79"/>
        <v>-</v>
      </c>
      <c r="E2470" s="9" t="str">
        <f>IF(C2470="-","-",IF(D2470=maxgameno+2,"blank row 2",IF(D2470=maxgameno+1,"blank row 1",INDEX(FixtureCode!$B$4:$AH$128,MATCH($C2470,FixtureCode!$B$4:$B$128,0),MATCH("G"&amp;D2470&amp;"-T1",FixtureCode!$B$4:$AH$4,0)))))</f>
        <v>-</v>
      </c>
      <c r="F2470" s="13" t="str">
        <f>IF(C2470="-","-",IF(D2470=maxgameno+2,"blank row 2",IF(D2470=maxgameno+1,"blank row 1",INDEX(FixtureCode!$B$4:$AH$128,MATCH($C2470,FixtureCode!$B$4:$B$128,0),MATCH("G"&amp;D2470&amp;"-T2",FixtureCode!$B$4:$AH$4,0)))))</f>
        <v>-</v>
      </c>
      <c r="G2470" s="12" t="str">
        <f>IF(C2470="-","-",IF(AND(ISNUMBER(Fixture!G2474),ISNUMBER(Fixture!I2474),Fixture!F2474&lt;&gt;"BYE",Fixture!J2474&lt;&gt;"BYE"),"Yes","-"))</f>
        <v>-</v>
      </c>
      <c r="H2470" s="9" t="str">
        <f>IF(G2470="-","-",IF(Fixture!G2474&gt;Fixture!I2474,Settings!$G$7,IF(Fixture!G2474=Fixture!I2474,Settings!$G$8,IF(Fixture!G2474&lt;Fixture!I2474,Settings!$G$9,"-"))))</f>
        <v>-</v>
      </c>
      <c r="I2470" s="13" t="str">
        <f>IF(G2470="-","-",IF(Fixture!I2474&gt;Fixture!G2474,Settings!$G$7,IF(Fixture!I2474=Fixture!G2474,Settings!$G$8,IF(Fixture!I2474&lt;Fixture!G2474,Settings!$G$9,"-"))))</f>
        <v>-</v>
      </c>
    </row>
    <row r="2471" spans="3:9" x14ac:dyDescent="0.25">
      <c r="C2471" s="12" t="str">
        <f t="shared" si="78"/>
        <v>-</v>
      </c>
      <c r="D2471" s="9" t="str">
        <f t="shared" si="79"/>
        <v>-</v>
      </c>
      <c r="E2471" s="9" t="str">
        <f>IF(C2471="-","-",IF(D2471=maxgameno+2,"blank row 2",IF(D2471=maxgameno+1,"blank row 1",INDEX(FixtureCode!$B$4:$AH$128,MATCH($C2471,FixtureCode!$B$4:$B$128,0),MATCH("G"&amp;D2471&amp;"-T1",FixtureCode!$B$4:$AH$4,0)))))</f>
        <v>-</v>
      </c>
      <c r="F2471" s="13" t="str">
        <f>IF(C2471="-","-",IF(D2471=maxgameno+2,"blank row 2",IF(D2471=maxgameno+1,"blank row 1",INDEX(FixtureCode!$B$4:$AH$128,MATCH($C2471,FixtureCode!$B$4:$B$128,0),MATCH("G"&amp;D2471&amp;"-T2",FixtureCode!$B$4:$AH$4,0)))))</f>
        <v>-</v>
      </c>
      <c r="G2471" s="12" t="str">
        <f>IF(C2471="-","-",IF(AND(ISNUMBER(Fixture!G2475),ISNUMBER(Fixture!I2475),Fixture!F2475&lt;&gt;"BYE",Fixture!J2475&lt;&gt;"BYE"),"Yes","-"))</f>
        <v>-</v>
      </c>
      <c r="H2471" s="9" t="str">
        <f>IF(G2471="-","-",IF(Fixture!G2475&gt;Fixture!I2475,Settings!$G$7,IF(Fixture!G2475=Fixture!I2475,Settings!$G$8,IF(Fixture!G2475&lt;Fixture!I2475,Settings!$G$9,"-"))))</f>
        <v>-</v>
      </c>
      <c r="I2471" s="13" t="str">
        <f>IF(G2471="-","-",IF(Fixture!I2475&gt;Fixture!G2475,Settings!$G$7,IF(Fixture!I2475=Fixture!G2475,Settings!$G$8,IF(Fixture!I2475&lt;Fixture!G2475,Settings!$G$9,"-"))))</f>
        <v>-</v>
      </c>
    </row>
    <row r="2472" spans="3:9" x14ac:dyDescent="0.25">
      <c r="C2472" s="12" t="str">
        <f t="shared" si="78"/>
        <v>-</v>
      </c>
      <c r="D2472" s="9" t="str">
        <f t="shared" si="79"/>
        <v>-</v>
      </c>
      <c r="E2472" s="9" t="str">
        <f>IF(C2472="-","-",IF(D2472=maxgameno+2,"blank row 2",IF(D2472=maxgameno+1,"blank row 1",INDEX(FixtureCode!$B$4:$AH$128,MATCH($C2472,FixtureCode!$B$4:$B$128,0),MATCH("G"&amp;D2472&amp;"-T1",FixtureCode!$B$4:$AH$4,0)))))</f>
        <v>-</v>
      </c>
      <c r="F2472" s="13" t="str">
        <f>IF(C2472="-","-",IF(D2472=maxgameno+2,"blank row 2",IF(D2472=maxgameno+1,"blank row 1",INDEX(FixtureCode!$B$4:$AH$128,MATCH($C2472,FixtureCode!$B$4:$B$128,0),MATCH("G"&amp;D2472&amp;"-T2",FixtureCode!$B$4:$AH$4,0)))))</f>
        <v>-</v>
      </c>
      <c r="G2472" s="12" t="str">
        <f>IF(C2472="-","-",IF(AND(ISNUMBER(Fixture!G2476),ISNUMBER(Fixture!I2476),Fixture!F2476&lt;&gt;"BYE",Fixture!J2476&lt;&gt;"BYE"),"Yes","-"))</f>
        <v>-</v>
      </c>
      <c r="H2472" s="9" t="str">
        <f>IF(G2472="-","-",IF(Fixture!G2476&gt;Fixture!I2476,Settings!$G$7,IF(Fixture!G2476=Fixture!I2476,Settings!$G$8,IF(Fixture!G2476&lt;Fixture!I2476,Settings!$G$9,"-"))))</f>
        <v>-</v>
      </c>
      <c r="I2472" s="13" t="str">
        <f>IF(G2472="-","-",IF(Fixture!I2476&gt;Fixture!G2476,Settings!$G$7,IF(Fixture!I2476=Fixture!G2476,Settings!$G$8,IF(Fixture!I2476&lt;Fixture!G2476,Settings!$G$9,"-"))))</f>
        <v>-</v>
      </c>
    </row>
    <row r="2473" spans="3:9" x14ac:dyDescent="0.25">
      <c r="C2473" s="12" t="str">
        <f t="shared" si="78"/>
        <v>-</v>
      </c>
      <c r="D2473" s="9" t="str">
        <f t="shared" si="79"/>
        <v>-</v>
      </c>
      <c r="E2473" s="9" t="str">
        <f>IF(C2473="-","-",IF(D2473=maxgameno+2,"blank row 2",IF(D2473=maxgameno+1,"blank row 1",INDEX(FixtureCode!$B$4:$AH$128,MATCH($C2473,FixtureCode!$B$4:$B$128,0),MATCH("G"&amp;D2473&amp;"-T1",FixtureCode!$B$4:$AH$4,0)))))</f>
        <v>-</v>
      </c>
      <c r="F2473" s="13" t="str">
        <f>IF(C2473="-","-",IF(D2473=maxgameno+2,"blank row 2",IF(D2473=maxgameno+1,"blank row 1",INDEX(FixtureCode!$B$4:$AH$128,MATCH($C2473,FixtureCode!$B$4:$B$128,0),MATCH("G"&amp;D2473&amp;"-T2",FixtureCode!$B$4:$AH$4,0)))))</f>
        <v>-</v>
      </c>
      <c r="G2473" s="12" t="str">
        <f>IF(C2473="-","-",IF(AND(ISNUMBER(Fixture!G2477),ISNUMBER(Fixture!I2477),Fixture!F2477&lt;&gt;"BYE",Fixture!J2477&lt;&gt;"BYE"),"Yes","-"))</f>
        <v>-</v>
      </c>
      <c r="H2473" s="9" t="str">
        <f>IF(G2473="-","-",IF(Fixture!G2477&gt;Fixture!I2477,Settings!$G$7,IF(Fixture!G2477=Fixture!I2477,Settings!$G$8,IF(Fixture!G2477&lt;Fixture!I2477,Settings!$G$9,"-"))))</f>
        <v>-</v>
      </c>
      <c r="I2473" s="13" t="str">
        <f>IF(G2473="-","-",IF(Fixture!I2477&gt;Fixture!G2477,Settings!$G$7,IF(Fixture!I2477=Fixture!G2477,Settings!$G$8,IF(Fixture!I2477&lt;Fixture!G2477,Settings!$G$9,"-"))))</f>
        <v>-</v>
      </c>
    </row>
    <row r="2474" spans="3:9" x14ac:dyDescent="0.25">
      <c r="C2474" s="12" t="str">
        <f t="shared" si="78"/>
        <v>-</v>
      </c>
      <c r="D2474" s="9" t="str">
        <f t="shared" si="79"/>
        <v>-</v>
      </c>
      <c r="E2474" s="9" t="str">
        <f>IF(C2474="-","-",IF(D2474=maxgameno+2,"blank row 2",IF(D2474=maxgameno+1,"blank row 1",INDEX(FixtureCode!$B$4:$AH$128,MATCH($C2474,FixtureCode!$B$4:$B$128,0),MATCH("G"&amp;D2474&amp;"-T1",FixtureCode!$B$4:$AH$4,0)))))</f>
        <v>-</v>
      </c>
      <c r="F2474" s="13" t="str">
        <f>IF(C2474="-","-",IF(D2474=maxgameno+2,"blank row 2",IF(D2474=maxgameno+1,"blank row 1",INDEX(FixtureCode!$B$4:$AH$128,MATCH($C2474,FixtureCode!$B$4:$B$128,0),MATCH("G"&amp;D2474&amp;"-T2",FixtureCode!$B$4:$AH$4,0)))))</f>
        <v>-</v>
      </c>
      <c r="G2474" s="12" t="str">
        <f>IF(C2474="-","-",IF(AND(ISNUMBER(Fixture!G2478),ISNUMBER(Fixture!I2478),Fixture!F2478&lt;&gt;"BYE",Fixture!J2478&lt;&gt;"BYE"),"Yes","-"))</f>
        <v>-</v>
      </c>
      <c r="H2474" s="9" t="str">
        <f>IF(G2474="-","-",IF(Fixture!G2478&gt;Fixture!I2478,Settings!$G$7,IF(Fixture!G2478=Fixture!I2478,Settings!$G$8,IF(Fixture!G2478&lt;Fixture!I2478,Settings!$G$9,"-"))))</f>
        <v>-</v>
      </c>
      <c r="I2474" s="13" t="str">
        <f>IF(G2474="-","-",IF(Fixture!I2478&gt;Fixture!G2478,Settings!$G$7,IF(Fixture!I2478=Fixture!G2478,Settings!$G$8,IF(Fixture!I2478&lt;Fixture!G2478,Settings!$G$9,"-"))))</f>
        <v>-</v>
      </c>
    </row>
    <row r="2475" spans="3:9" x14ac:dyDescent="0.25">
      <c r="C2475" s="12" t="str">
        <f t="shared" si="78"/>
        <v>-</v>
      </c>
      <c r="D2475" s="9" t="str">
        <f t="shared" si="79"/>
        <v>-</v>
      </c>
      <c r="E2475" s="9" t="str">
        <f>IF(C2475="-","-",IF(D2475=maxgameno+2,"blank row 2",IF(D2475=maxgameno+1,"blank row 1",INDEX(FixtureCode!$B$4:$AH$128,MATCH($C2475,FixtureCode!$B$4:$B$128,0),MATCH("G"&amp;D2475&amp;"-T1",FixtureCode!$B$4:$AH$4,0)))))</f>
        <v>-</v>
      </c>
      <c r="F2475" s="13" t="str">
        <f>IF(C2475="-","-",IF(D2475=maxgameno+2,"blank row 2",IF(D2475=maxgameno+1,"blank row 1",INDEX(FixtureCode!$B$4:$AH$128,MATCH($C2475,FixtureCode!$B$4:$B$128,0),MATCH("G"&amp;D2475&amp;"-T2",FixtureCode!$B$4:$AH$4,0)))))</f>
        <v>-</v>
      </c>
      <c r="G2475" s="12" t="str">
        <f>IF(C2475="-","-",IF(AND(ISNUMBER(Fixture!G2479),ISNUMBER(Fixture!I2479),Fixture!F2479&lt;&gt;"BYE",Fixture!J2479&lt;&gt;"BYE"),"Yes","-"))</f>
        <v>-</v>
      </c>
      <c r="H2475" s="9" t="str">
        <f>IF(G2475="-","-",IF(Fixture!G2479&gt;Fixture!I2479,Settings!$G$7,IF(Fixture!G2479=Fixture!I2479,Settings!$G$8,IF(Fixture!G2479&lt;Fixture!I2479,Settings!$G$9,"-"))))</f>
        <v>-</v>
      </c>
      <c r="I2475" s="13" t="str">
        <f>IF(G2475="-","-",IF(Fixture!I2479&gt;Fixture!G2479,Settings!$G$7,IF(Fixture!I2479=Fixture!G2479,Settings!$G$8,IF(Fixture!I2479&lt;Fixture!G2479,Settings!$G$9,"-"))))</f>
        <v>-</v>
      </c>
    </row>
    <row r="2476" spans="3:9" x14ac:dyDescent="0.25">
      <c r="C2476" s="12" t="str">
        <f t="shared" si="78"/>
        <v>-</v>
      </c>
      <c r="D2476" s="9" t="str">
        <f t="shared" si="79"/>
        <v>-</v>
      </c>
      <c r="E2476" s="9" t="str">
        <f>IF(C2476="-","-",IF(D2476=maxgameno+2,"blank row 2",IF(D2476=maxgameno+1,"blank row 1",INDEX(FixtureCode!$B$4:$AH$128,MATCH($C2476,FixtureCode!$B$4:$B$128,0),MATCH("G"&amp;D2476&amp;"-T1",FixtureCode!$B$4:$AH$4,0)))))</f>
        <v>-</v>
      </c>
      <c r="F2476" s="13" t="str">
        <f>IF(C2476="-","-",IF(D2476=maxgameno+2,"blank row 2",IF(D2476=maxgameno+1,"blank row 1",INDEX(FixtureCode!$B$4:$AH$128,MATCH($C2476,FixtureCode!$B$4:$B$128,0),MATCH("G"&amp;D2476&amp;"-T2",FixtureCode!$B$4:$AH$4,0)))))</f>
        <v>-</v>
      </c>
      <c r="G2476" s="12" t="str">
        <f>IF(C2476="-","-",IF(AND(ISNUMBER(Fixture!G2480),ISNUMBER(Fixture!I2480),Fixture!F2480&lt;&gt;"BYE",Fixture!J2480&lt;&gt;"BYE"),"Yes","-"))</f>
        <v>-</v>
      </c>
      <c r="H2476" s="9" t="str">
        <f>IF(G2476="-","-",IF(Fixture!G2480&gt;Fixture!I2480,Settings!$G$7,IF(Fixture!G2480=Fixture!I2480,Settings!$G$8,IF(Fixture!G2480&lt;Fixture!I2480,Settings!$G$9,"-"))))</f>
        <v>-</v>
      </c>
      <c r="I2476" s="13" t="str">
        <f>IF(G2476="-","-",IF(Fixture!I2480&gt;Fixture!G2480,Settings!$G$7,IF(Fixture!I2480=Fixture!G2480,Settings!$G$8,IF(Fixture!I2480&lt;Fixture!G2480,Settings!$G$9,"-"))))</f>
        <v>-</v>
      </c>
    </row>
    <row r="2477" spans="3:9" x14ac:dyDescent="0.25">
      <c r="C2477" s="12" t="str">
        <f t="shared" si="78"/>
        <v>-</v>
      </c>
      <c r="D2477" s="9" t="str">
        <f t="shared" si="79"/>
        <v>-</v>
      </c>
      <c r="E2477" s="9" t="str">
        <f>IF(C2477="-","-",IF(D2477=maxgameno+2,"blank row 2",IF(D2477=maxgameno+1,"blank row 1",INDEX(FixtureCode!$B$4:$AH$128,MATCH($C2477,FixtureCode!$B$4:$B$128,0),MATCH("G"&amp;D2477&amp;"-T1",FixtureCode!$B$4:$AH$4,0)))))</f>
        <v>-</v>
      </c>
      <c r="F2477" s="13" t="str">
        <f>IF(C2477="-","-",IF(D2477=maxgameno+2,"blank row 2",IF(D2477=maxgameno+1,"blank row 1",INDEX(FixtureCode!$B$4:$AH$128,MATCH($C2477,FixtureCode!$B$4:$B$128,0),MATCH("G"&amp;D2477&amp;"-T2",FixtureCode!$B$4:$AH$4,0)))))</f>
        <v>-</v>
      </c>
      <c r="G2477" s="12" t="str">
        <f>IF(C2477="-","-",IF(AND(ISNUMBER(Fixture!G2481),ISNUMBER(Fixture!I2481),Fixture!F2481&lt;&gt;"BYE",Fixture!J2481&lt;&gt;"BYE"),"Yes","-"))</f>
        <v>-</v>
      </c>
      <c r="H2477" s="9" t="str">
        <f>IF(G2477="-","-",IF(Fixture!G2481&gt;Fixture!I2481,Settings!$G$7,IF(Fixture!G2481=Fixture!I2481,Settings!$G$8,IF(Fixture!G2481&lt;Fixture!I2481,Settings!$G$9,"-"))))</f>
        <v>-</v>
      </c>
      <c r="I2477" s="13" t="str">
        <f>IF(G2477="-","-",IF(Fixture!I2481&gt;Fixture!G2481,Settings!$G$7,IF(Fixture!I2481=Fixture!G2481,Settings!$G$8,IF(Fixture!I2481&lt;Fixture!G2481,Settings!$G$9,"-"))))</f>
        <v>-</v>
      </c>
    </row>
    <row r="2478" spans="3:9" x14ac:dyDescent="0.25">
      <c r="C2478" s="12" t="str">
        <f t="shared" si="78"/>
        <v>-</v>
      </c>
      <c r="D2478" s="9" t="str">
        <f t="shared" si="79"/>
        <v>-</v>
      </c>
      <c r="E2478" s="9" t="str">
        <f>IF(C2478="-","-",IF(D2478=maxgameno+2,"blank row 2",IF(D2478=maxgameno+1,"blank row 1",INDEX(FixtureCode!$B$4:$AH$128,MATCH($C2478,FixtureCode!$B$4:$B$128,0),MATCH("G"&amp;D2478&amp;"-T1",FixtureCode!$B$4:$AH$4,0)))))</f>
        <v>-</v>
      </c>
      <c r="F2478" s="13" t="str">
        <f>IF(C2478="-","-",IF(D2478=maxgameno+2,"blank row 2",IF(D2478=maxgameno+1,"blank row 1",INDEX(FixtureCode!$B$4:$AH$128,MATCH($C2478,FixtureCode!$B$4:$B$128,0),MATCH("G"&amp;D2478&amp;"-T2",FixtureCode!$B$4:$AH$4,0)))))</f>
        <v>-</v>
      </c>
      <c r="G2478" s="12" t="str">
        <f>IF(C2478="-","-",IF(AND(ISNUMBER(Fixture!G2482),ISNUMBER(Fixture!I2482),Fixture!F2482&lt;&gt;"BYE",Fixture!J2482&lt;&gt;"BYE"),"Yes","-"))</f>
        <v>-</v>
      </c>
      <c r="H2478" s="9" t="str">
        <f>IF(G2478="-","-",IF(Fixture!G2482&gt;Fixture!I2482,Settings!$G$7,IF(Fixture!G2482=Fixture!I2482,Settings!$G$8,IF(Fixture!G2482&lt;Fixture!I2482,Settings!$G$9,"-"))))</f>
        <v>-</v>
      </c>
      <c r="I2478" s="13" t="str">
        <f>IF(G2478="-","-",IF(Fixture!I2482&gt;Fixture!G2482,Settings!$G$7,IF(Fixture!I2482=Fixture!G2482,Settings!$G$8,IF(Fixture!I2482&lt;Fixture!G2482,Settings!$G$9,"-"))))</f>
        <v>-</v>
      </c>
    </row>
    <row r="2479" spans="3:9" x14ac:dyDescent="0.25">
      <c r="C2479" s="12" t="str">
        <f t="shared" si="78"/>
        <v>-</v>
      </c>
      <c r="D2479" s="9" t="str">
        <f t="shared" si="79"/>
        <v>-</v>
      </c>
      <c r="E2479" s="9" t="str">
        <f>IF(C2479="-","-",IF(D2479=maxgameno+2,"blank row 2",IF(D2479=maxgameno+1,"blank row 1",INDEX(FixtureCode!$B$4:$AH$128,MATCH($C2479,FixtureCode!$B$4:$B$128,0),MATCH("G"&amp;D2479&amp;"-T1",FixtureCode!$B$4:$AH$4,0)))))</f>
        <v>-</v>
      </c>
      <c r="F2479" s="13" t="str">
        <f>IF(C2479="-","-",IF(D2479=maxgameno+2,"blank row 2",IF(D2479=maxgameno+1,"blank row 1",INDEX(FixtureCode!$B$4:$AH$128,MATCH($C2479,FixtureCode!$B$4:$B$128,0),MATCH("G"&amp;D2479&amp;"-T2",FixtureCode!$B$4:$AH$4,0)))))</f>
        <v>-</v>
      </c>
      <c r="G2479" s="12" t="str">
        <f>IF(C2479="-","-",IF(AND(ISNUMBER(Fixture!G2483),ISNUMBER(Fixture!I2483),Fixture!F2483&lt;&gt;"BYE",Fixture!J2483&lt;&gt;"BYE"),"Yes","-"))</f>
        <v>-</v>
      </c>
      <c r="H2479" s="9" t="str">
        <f>IF(G2479="-","-",IF(Fixture!G2483&gt;Fixture!I2483,Settings!$G$7,IF(Fixture!G2483=Fixture!I2483,Settings!$G$8,IF(Fixture!G2483&lt;Fixture!I2483,Settings!$G$9,"-"))))</f>
        <v>-</v>
      </c>
      <c r="I2479" s="13" t="str">
        <f>IF(G2479="-","-",IF(Fixture!I2483&gt;Fixture!G2483,Settings!$G$7,IF(Fixture!I2483=Fixture!G2483,Settings!$G$8,IF(Fixture!I2483&lt;Fixture!G2483,Settings!$G$9,"-"))))</f>
        <v>-</v>
      </c>
    </row>
    <row r="2480" spans="3:9" x14ac:dyDescent="0.25">
      <c r="C2480" s="12" t="str">
        <f t="shared" si="78"/>
        <v>-</v>
      </c>
      <c r="D2480" s="9" t="str">
        <f t="shared" si="79"/>
        <v>-</v>
      </c>
      <c r="E2480" s="9" t="str">
        <f>IF(C2480="-","-",IF(D2480=maxgameno+2,"blank row 2",IF(D2480=maxgameno+1,"blank row 1",INDEX(FixtureCode!$B$4:$AH$128,MATCH($C2480,FixtureCode!$B$4:$B$128,0),MATCH("G"&amp;D2480&amp;"-T1",FixtureCode!$B$4:$AH$4,0)))))</f>
        <v>-</v>
      </c>
      <c r="F2480" s="13" t="str">
        <f>IF(C2480="-","-",IF(D2480=maxgameno+2,"blank row 2",IF(D2480=maxgameno+1,"blank row 1",INDEX(FixtureCode!$B$4:$AH$128,MATCH($C2480,FixtureCode!$B$4:$B$128,0),MATCH("G"&amp;D2480&amp;"-T2",FixtureCode!$B$4:$AH$4,0)))))</f>
        <v>-</v>
      </c>
      <c r="G2480" s="12" t="str">
        <f>IF(C2480="-","-",IF(AND(ISNUMBER(Fixture!G2484),ISNUMBER(Fixture!I2484),Fixture!F2484&lt;&gt;"BYE",Fixture!J2484&lt;&gt;"BYE"),"Yes","-"))</f>
        <v>-</v>
      </c>
      <c r="H2480" s="9" t="str">
        <f>IF(G2480="-","-",IF(Fixture!G2484&gt;Fixture!I2484,Settings!$G$7,IF(Fixture!G2484=Fixture!I2484,Settings!$G$8,IF(Fixture!G2484&lt;Fixture!I2484,Settings!$G$9,"-"))))</f>
        <v>-</v>
      </c>
      <c r="I2480" s="13" t="str">
        <f>IF(G2480="-","-",IF(Fixture!I2484&gt;Fixture!G2484,Settings!$G$7,IF(Fixture!I2484=Fixture!G2484,Settings!$G$8,IF(Fixture!I2484&lt;Fixture!G2484,Settings!$G$9,"-"))))</f>
        <v>-</v>
      </c>
    </row>
    <row r="2481" spans="3:9" x14ac:dyDescent="0.25">
      <c r="C2481" s="12" t="str">
        <f t="shared" si="78"/>
        <v>-</v>
      </c>
      <c r="D2481" s="9" t="str">
        <f t="shared" si="79"/>
        <v>-</v>
      </c>
      <c r="E2481" s="9" t="str">
        <f>IF(C2481="-","-",IF(D2481=maxgameno+2,"blank row 2",IF(D2481=maxgameno+1,"blank row 1",INDEX(FixtureCode!$B$4:$AH$128,MATCH($C2481,FixtureCode!$B$4:$B$128,0),MATCH("G"&amp;D2481&amp;"-T1",FixtureCode!$B$4:$AH$4,0)))))</f>
        <v>-</v>
      </c>
      <c r="F2481" s="13" t="str">
        <f>IF(C2481="-","-",IF(D2481=maxgameno+2,"blank row 2",IF(D2481=maxgameno+1,"blank row 1",INDEX(FixtureCode!$B$4:$AH$128,MATCH($C2481,FixtureCode!$B$4:$B$128,0),MATCH("G"&amp;D2481&amp;"-T2",FixtureCode!$B$4:$AH$4,0)))))</f>
        <v>-</v>
      </c>
      <c r="G2481" s="12" t="str">
        <f>IF(C2481="-","-",IF(AND(ISNUMBER(Fixture!G2485),ISNUMBER(Fixture!I2485),Fixture!F2485&lt;&gt;"BYE",Fixture!J2485&lt;&gt;"BYE"),"Yes","-"))</f>
        <v>-</v>
      </c>
      <c r="H2481" s="9" t="str">
        <f>IF(G2481="-","-",IF(Fixture!G2485&gt;Fixture!I2485,Settings!$G$7,IF(Fixture!G2485=Fixture!I2485,Settings!$G$8,IF(Fixture!G2485&lt;Fixture!I2485,Settings!$G$9,"-"))))</f>
        <v>-</v>
      </c>
      <c r="I2481" s="13" t="str">
        <f>IF(G2481="-","-",IF(Fixture!I2485&gt;Fixture!G2485,Settings!$G$7,IF(Fixture!I2485=Fixture!G2485,Settings!$G$8,IF(Fixture!I2485&lt;Fixture!G2485,Settings!$G$9,"-"))))</f>
        <v>-</v>
      </c>
    </row>
    <row r="2482" spans="3:9" x14ac:dyDescent="0.25">
      <c r="C2482" s="12" t="str">
        <f t="shared" si="78"/>
        <v>-</v>
      </c>
      <c r="D2482" s="9" t="str">
        <f t="shared" si="79"/>
        <v>-</v>
      </c>
      <c r="E2482" s="9" t="str">
        <f>IF(C2482="-","-",IF(D2482=maxgameno+2,"blank row 2",IF(D2482=maxgameno+1,"blank row 1",INDEX(FixtureCode!$B$4:$AH$128,MATCH($C2482,FixtureCode!$B$4:$B$128,0),MATCH("G"&amp;D2482&amp;"-T1",FixtureCode!$B$4:$AH$4,0)))))</f>
        <v>-</v>
      </c>
      <c r="F2482" s="13" t="str">
        <f>IF(C2482="-","-",IF(D2482=maxgameno+2,"blank row 2",IF(D2482=maxgameno+1,"blank row 1",INDEX(FixtureCode!$B$4:$AH$128,MATCH($C2482,FixtureCode!$B$4:$B$128,0),MATCH("G"&amp;D2482&amp;"-T2",FixtureCode!$B$4:$AH$4,0)))))</f>
        <v>-</v>
      </c>
      <c r="G2482" s="12" t="str">
        <f>IF(C2482="-","-",IF(AND(ISNUMBER(Fixture!G2486),ISNUMBER(Fixture!I2486),Fixture!F2486&lt;&gt;"BYE",Fixture!J2486&lt;&gt;"BYE"),"Yes","-"))</f>
        <v>-</v>
      </c>
      <c r="H2482" s="9" t="str">
        <f>IF(G2482="-","-",IF(Fixture!G2486&gt;Fixture!I2486,Settings!$G$7,IF(Fixture!G2486=Fixture!I2486,Settings!$G$8,IF(Fixture!G2486&lt;Fixture!I2486,Settings!$G$9,"-"))))</f>
        <v>-</v>
      </c>
      <c r="I2482" s="13" t="str">
        <f>IF(G2482="-","-",IF(Fixture!I2486&gt;Fixture!G2486,Settings!$G$7,IF(Fixture!I2486=Fixture!G2486,Settings!$G$8,IF(Fixture!I2486&lt;Fixture!G2486,Settings!$G$9,"-"))))</f>
        <v>-</v>
      </c>
    </row>
    <row r="2483" spans="3:9" x14ac:dyDescent="0.25">
      <c r="C2483" s="12" t="str">
        <f t="shared" si="78"/>
        <v>-</v>
      </c>
      <c r="D2483" s="9" t="str">
        <f t="shared" si="79"/>
        <v>-</v>
      </c>
      <c r="E2483" s="9" t="str">
        <f>IF(C2483="-","-",IF(D2483=maxgameno+2,"blank row 2",IF(D2483=maxgameno+1,"blank row 1",INDEX(FixtureCode!$B$4:$AH$128,MATCH($C2483,FixtureCode!$B$4:$B$128,0),MATCH("G"&amp;D2483&amp;"-T1",FixtureCode!$B$4:$AH$4,0)))))</f>
        <v>-</v>
      </c>
      <c r="F2483" s="13" t="str">
        <f>IF(C2483="-","-",IF(D2483=maxgameno+2,"blank row 2",IF(D2483=maxgameno+1,"blank row 1",INDEX(FixtureCode!$B$4:$AH$128,MATCH($C2483,FixtureCode!$B$4:$B$128,0),MATCH("G"&amp;D2483&amp;"-T2",FixtureCode!$B$4:$AH$4,0)))))</f>
        <v>-</v>
      </c>
      <c r="G2483" s="12" t="str">
        <f>IF(C2483="-","-",IF(AND(ISNUMBER(Fixture!G2487),ISNUMBER(Fixture!I2487),Fixture!F2487&lt;&gt;"BYE",Fixture!J2487&lt;&gt;"BYE"),"Yes","-"))</f>
        <v>-</v>
      </c>
      <c r="H2483" s="9" t="str">
        <f>IF(G2483="-","-",IF(Fixture!G2487&gt;Fixture!I2487,Settings!$G$7,IF(Fixture!G2487=Fixture!I2487,Settings!$G$8,IF(Fixture!G2487&lt;Fixture!I2487,Settings!$G$9,"-"))))</f>
        <v>-</v>
      </c>
      <c r="I2483" s="13" t="str">
        <f>IF(G2483="-","-",IF(Fixture!I2487&gt;Fixture!G2487,Settings!$G$7,IF(Fixture!I2487=Fixture!G2487,Settings!$G$8,IF(Fixture!I2487&lt;Fixture!G2487,Settings!$G$9,"-"))))</f>
        <v>-</v>
      </c>
    </row>
    <row r="2484" spans="3:9" x14ac:dyDescent="0.25">
      <c r="C2484" s="12" t="str">
        <f t="shared" si="78"/>
        <v>-</v>
      </c>
      <c r="D2484" s="9" t="str">
        <f t="shared" si="79"/>
        <v>-</v>
      </c>
      <c r="E2484" s="9" t="str">
        <f>IF(C2484="-","-",IF(D2484=maxgameno+2,"blank row 2",IF(D2484=maxgameno+1,"blank row 1",INDEX(FixtureCode!$B$4:$AH$128,MATCH($C2484,FixtureCode!$B$4:$B$128,0),MATCH("G"&amp;D2484&amp;"-T1",FixtureCode!$B$4:$AH$4,0)))))</f>
        <v>-</v>
      </c>
      <c r="F2484" s="13" t="str">
        <f>IF(C2484="-","-",IF(D2484=maxgameno+2,"blank row 2",IF(D2484=maxgameno+1,"blank row 1",INDEX(FixtureCode!$B$4:$AH$128,MATCH($C2484,FixtureCode!$B$4:$B$128,0),MATCH("G"&amp;D2484&amp;"-T2",FixtureCode!$B$4:$AH$4,0)))))</f>
        <v>-</v>
      </c>
      <c r="G2484" s="12" t="str">
        <f>IF(C2484="-","-",IF(AND(ISNUMBER(Fixture!G2488),ISNUMBER(Fixture!I2488),Fixture!F2488&lt;&gt;"BYE",Fixture!J2488&lt;&gt;"BYE"),"Yes","-"))</f>
        <v>-</v>
      </c>
      <c r="H2484" s="9" t="str">
        <f>IF(G2484="-","-",IF(Fixture!G2488&gt;Fixture!I2488,Settings!$G$7,IF(Fixture!G2488=Fixture!I2488,Settings!$G$8,IF(Fixture!G2488&lt;Fixture!I2488,Settings!$G$9,"-"))))</f>
        <v>-</v>
      </c>
      <c r="I2484" s="13" t="str">
        <f>IF(G2484="-","-",IF(Fixture!I2488&gt;Fixture!G2488,Settings!$G$7,IF(Fixture!I2488=Fixture!G2488,Settings!$G$8,IF(Fixture!I2488&lt;Fixture!G2488,Settings!$G$9,"-"))))</f>
        <v>-</v>
      </c>
    </row>
    <row r="2485" spans="3:9" x14ac:dyDescent="0.25">
      <c r="C2485" s="12" t="str">
        <f t="shared" si="78"/>
        <v>-</v>
      </c>
      <c r="D2485" s="9" t="str">
        <f t="shared" si="79"/>
        <v>-</v>
      </c>
      <c r="E2485" s="9" t="str">
        <f>IF(C2485="-","-",IF(D2485=maxgameno+2,"blank row 2",IF(D2485=maxgameno+1,"blank row 1",INDEX(FixtureCode!$B$4:$AH$128,MATCH($C2485,FixtureCode!$B$4:$B$128,0),MATCH("G"&amp;D2485&amp;"-T1",FixtureCode!$B$4:$AH$4,0)))))</f>
        <v>-</v>
      </c>
      <c r="F2485" s="13" t="str">
        <f>IF(C2485="-","-",IF(D2485=maxgameno+2,"blank row 2",IF(D2485=maxgameno+1,"blank row 1",INDEX(FixtureCode!$B$4:$AH$128,MATCH($C2485,FixtureCode!$B$4:$B$128,0),MATCH("G"&amp;D2485&amp;"-T2",FixtureCode!$B$4:$AH$4,0)))))</f>
        <v>-</v>
      </c>
      <c r="G2485" s="12" t="str">
        <f>IF(C2485="-","-",IF(AND(ISNUMBER(Fixture!G2489),ISNUMBER(Fixture!I2489),Fixture!F2489&lt;&gt;"BYE",Fixture!J2489&lt;&gt;"BYE"),"Yes","-"))</f>
        <v>-</v>
      </c>
      <c r="H2485" s="9" t="str">
        <f>IF(G2485="-","-",IF(Fixture!G2489&gt;Fixture!I2489,Settings!$G$7,IF(Fixture!G2489=Fixture!I2489,Settings!$G$8,IF(Fixture!G2489&lt;Fixture!I2489,Settings!$G$9,"-"))))</f>
        <v>-</v>
      </c>
      <c r="I2485" s="13" t="str">
        <f>IF(G2485="-","-",IF(Fixture!I2489&gt;Fixture!G2489,Settings!$G$7,IF(Fixture!I2489=Fixture!G2489,Settings!$G$8,IF(Fixture!I2489&lt;Fixture!G2489,Settings!$G$9,"-"))))</f>
        <v>-</v>
      </c>
    </row>
    <row r="2486" spans="3:9" x14ac:dyDescent="0.25">
      <c r="C2486" s="12" t="str">
        <f t="shared" si="78"/>
        <v>-</v>
      </c>
      <c r="D2486" s="9" t="str">
        <f t="shared" si="79"/>
        <v>-</v>
      </c>
      <c r="E2486" s="9" t="str">
        <f>IF(C2486="-","-",IF(D2486=maxgameno+2,"blank row 2",IF(D2486=maxgameno+1,"blank row 1",INDEX(FixtureCode!$B$4:$AH$128,MATCH($C2486,FixtureCode!$B$4:$B$128,0),MATCH("G"&amp;D2486&amp;"-T1",FixtureCode!$B$4:$AH$4,0)))))</f>
        <v>-</v>
      </c>
      <c r="F2486" s="13" t="str">
        <f>IF(C2486="-","-",IF(D2486=maxgameno+2,"blank row 2",IF(D2486=maxgameno+1,"blank row 1",INDEX(FixtureCode!$B$4:$AH$128,MATCH($C2486,FixtureCode!$B$4:$B$128,0),MATCH("G"&amp;D2486&amp;"-T2",FixtureCode!$B$4:$AH$4,0)))))</f>
        <v>-</v>
      </c>
      <c r="G2486" s="12" t="str">
        <f>IF(C2486="-","-",IF(AND(ISNUMBER(Fixture!G2490),ISNUMBER(Fixture!I2490),Fixture!F2490&lt;&gt;"BYE",Fixture!J2490&lt;&gt;"BYE"),"Yes","-"))</f>
        <v>-</v>
      </c>
      <c r="H2486" s="9" t="str">
        <f>IF(G2486="-","-",IF(Fixture!G2490&gt;Fixture!I2490,Settings!$G$7,IF(Fixture!G2490=Fixture!I2490,Settings!$G$8,IF(Fixture!G2490&lt;Fixture!I2490,Settings!$G$9,"-"))))</f>
        <v>-</v>
      </c>
      <c r="I2486" s="13" t="str">
        <f>IF(G2486="-","-",IF(Fixture!I2490&gt;Fixture!G2490,Settings!$G$7,IF(Fixture!I2490=Fixture!G2490,Settings!$G$8,IF(Fixture!I2490&lt;Fixture!G2490,Settings!$G$9,"-"))))</f>
        <v>-</v>
      </c>
    </row>
    <row r="2487" spans="3:9" x14ac:dyDescent="0.25">
      <c r="C2487" s="12" t="str">
        <f t="shared" si="78"/>
        <v>-</v>
      </c>
      <c r="D2487" s="9" t="str">
        <f t="shared" si="79"/>
        <v>-</v>
      </c>
      <c r="E2487" s="9" t="str">
        <f>IF(C2487="-","-",IF(D2487=maxgameno+2,"blank row 2",IF(D2487=maxgameno+1,"blank row 1",INDEX(FixtureCode!$B$4:$AH$128,MATCH($C2487,FixtureCode!$B$4:$B$128,0),MATCH("G"&amp;D2487&amp;"-T1",FixtureCode!$B$4:$AH$4,0)))))</f>
        <v>-</v>
      </c>
      <c r="F2487" s="13" t="str">
        <f>IF(C2487="-","-",IF(D2487=maxgameno+2,"blank row 2",IF(D2487=maxgameno+1,"blank row 1",INDEX(FixtureCode!$B$4:$AH$128,MATCH($C2487,FixtureCode!$B$4:$B$128,0),MATCH("G"&amp;D2487&amp;"-T2",FixtureCode!$B$4:$AH$4,0)))))</f>
        <v>-</v>
      </c>
      <c r="G2487" s="12" t="str">
        <f>IF(C2487="-","-",IF(AND(ISNUMBER(Fixture!G2491),ISNUMBER(Fixture!I2491),Fixture!F2491&lt;&gt;"BYE",Fixture!J2491&lt;&gt;"BYE"),"Yes","-"))</f>
        <v>-</v>
      </c>
      <c r="H2487" s="9" t="str">
        <f>IF(G2487="-","-",IF(Fixture!G2491&gt;Fixture!I2491,Settings!$G$7,IF(Fixture!G2491=Fixture!I2491,Settings!$G$8,IF(Fixture!G2491&lt;Fixture!I2491,Settings!$G$9,"-"))))</f>
        <v>-</v>
      </c>
      <c r="I2487" s="13" t="str">
        <f>IF(G2487="-","-",IF(Fixture!I2491&gt;Fixture!G2491,Settings!$G$7,IF(Fixture!I2491=Fixture!G2491,Settings!$G$8,IF(Fixture!I2491&lt;Fixture!G2491,Settings!$G$9,"-"))))</f>
        <v>-</v>
      </c>
    </row>
    <row r="2488" spans="3:9" x14ac:dyDescent="0.25">
      <c r="C2488" s="12" t="str">
        <f t="shared" si="78"/>
        <v>-</v>
      </c>
      <c r="D2488" s="9" t="str">
        <f t="shared" si="79"/>
        <v>-</v>
      </c>
      <c r="E2488" s="9" t="str">
        <f>IF(C2488="-","-",IF(D2488=maxgameno+2,"blank row 2",IF(D2488=maxgameno+1,"blank row 1",INDEX(FixtureCode!$B$4:$AH$128,MATCH($C2488,FixtureCode!$B$4:$B$128,0),MATCH("G"&amp;D2488&amp;"-T1",FixtureCode!$B$4:$AH$4,0)))))</f>
        <v>-</v>
      </c>
      <c r="F2488" s="13" t="str">
        <f>IF(C2488="-","-",IF(D2488=maxgameno+2,"blank row 2",IF(D2488=maxgameno+1,"blank row 1",INDEX(FixtureCode!$B$4:$AH$128,MATCH($C2488,FixtureCode!$B$4:$B$128,0),MATCH("G"&amp;D2488&amp;"-T2",FixtureCode!$B$4:$AH$4,0)))))</f>
        <v>-</v>
      </c>
      <c r="G2488" s="12" t="str">
        <f>IF(C2488="-","-",IF(AND(ISNUMBER(Fixture!G2492),ISNUMBER(Fixture!I2492),Fixture!F2492&lt;&gt;"BYE",Fixture!J2492&lt;&gt;"BYE"),"Yes","-"))</f>
        <v>-</v>
      </c>
      <c r="H2488" s="9" t="str">
        <f>IF(G2488="-","-",IF(Fixture!G2492&gt;Fixture!I2492,Settings!$G$7,IF(Fixture!G2492=Fixture!I2492,Settings!$G$8,IF(Fixture!G2492&lt;Fixture!I2492,Settings!$G$9,"-"))))</f>
        <v>-</v>
      </c>
      <c r="I2488" s="13" t="str">
        <f>IF(G2488="-","-",IF(Fixture!I2492&gt;Fixture!G2492,Settings!$G$7,IF(Fixture!I2492=Fixture!G2492,Settings!$G$8,IF(Fixture!I2492&lt;Fixture!G2492,Settings!$G$9,"-"))))</f>
        <v>-</v>
      </c>
    </row>
    <row r="2489" spans="3:9" x14ac:dyDescent="0.25">
      <c r="C2489" s="12" t="str">
        <f t="shared" si="78"/>
        <v>-</v>
      </c>
      <c r="D2489" s="9" t="str">
        <f t="shared" si="79"/>
        <v>-</v>
      </c>
      <c r="E2489" s="9" t="str">
        <f>IF(C2489="-","-",IF(D2489=maxgameno+2,"blank row 2",IF(D2489=maxgameno+1,"blank row 1",INDEX(FixtureCode!$B$4:$AH$128,MATCH($C2489,FixtureCode!$B$4:$B$128,0),MATCH("G"&amp;D2489&amp;"-T1",FixtureCode!$B$4:$AH$4,0)))))</f>
        <v>-</v>
      </c>
      <c r="F2489" s="13" t="str">
        <f>IF(C2489="-","-",IF(D2489=maxgameno+2,"blank row 2",IF(D2489=maxgameno+1,"blank row 1",INDEX(FixtureCode!$B$4:$AH$128,MATCH($C2489,FixtureCode!$B$4:$B$128,0),MATCH("G"&amp;D2489&amp;"-T2",FixtureCode!$B$4:$AH$4,0)))))</f>
        <v>-</v>
      </c>
      <c r="G2489" s="12" t="str">
        <f>IF(C2489="-","-",IF(AND(ISNUMBER(Fixture!G2493),ISNUMBER(Fixture!I2493),Fixture!F2493&lt;&gt;"BYE",Fixture!J2493&lt;&gt;"BYE"),"Yes","-"))</f>
        <v>-</v>
      </c>
      <c r="H2489" s="9" t="str">
        <f>IF(G2489="-","-",IF(Fixture!G2493&gt;Fixture!I2493,Settings!$G$7,IF(Fixture!G2493=Fixture!I2493,Settings!$G$8,IF(Fixture!G2493&lt;Fixture!I2493,Settings!$G$9,"-"))))</f>
        <v>-</v>
      </c>
      <c r="I2489" s="13" t="str">
        <f>IF(G2489="-","-",IF(Fixture!I2493&gt;Fixture!G2493,Settings!$G$7,IF(Fixture!I2493=Fixture!G2493,Settings!$G$8,IF(Fixture!I2493&lt;Fixture!G2493,Settings!$G$9,"-"))))</f>
        <v>-</v>
      </c>
    </row>
    <row r="2490" spans="3:9" x14ac:dyDescent="0.25">
      <c r="C2490" s="12" t="str">
        <f t="shared" si="78"/>
        <v>-</v>
      </c>
      <c r="D2490" s="9" t="str">
        <f t="shared" si="79"/>
        <v>-</v>
      </c>
      <c r="E2490" s="9" t="str">
        <f>IF(C2490="-","-",IF(D2490=maxgameno+2,"blank row 2",IF(D2490=maxgameno+1,"blank row 1",INDEX(FixtureCode!$B$4:$AH$128,MATCH($C2490,FixtureCode!$B$4:$B$128,0),MATCH("G"&amp;D2490&amp;"-T1",FixtureCode!$B$4:$AH$4,0)))))</f>
        <v>-</v>
      </c>
      <c r="F2490" s="13" t="str">
        <f>IF(C2490="-","-",IF(D2490=maxgameno+2,"blank row 2",IF(D2490=maxgameno+1,"blank row 1",INDEX(FixtureCode!$B$4:$AH$128,MATCH($C2490,FixtureCode!$B$4:$B$128,0),MATCH("G"&amp;D2490&amp;"-T2",FixtureCode!$B$4:$AH$4,0)))))</f>
        <v>-</v>
      </c>
      <c r="G2490" s="12" t="str">
        <f>IF(C2490="-","-",IF(AND(ISNUMBER(Fixture!G2494),ISNUMBER(Fixture!I2494),Fixture!F2494&lt;&gt;"BYE",Fixture!J2494&lt;&gt;"BYE"),"Yes","-"))</f>
        <v>-</v>
      </c>
      <c r="H2490" s="9" t="str">
        <f>IF(G2490="-","-",IF(Fixture!G2494&gt;Fixture!I2494,Settings!$G$7,IF(Fixture!G2494=Fixture!I2494,Settings!$G$8,IF(Fixture!G2494&lt;Fixture!I2494,Settings!$G$9,"-"))))</f>
        <v>-</v>
      </c>
      <c r="I2490" s="13" t="str">
        <f>IF(G2490="-","-",IF(Fixture!I2494&gt;Fixture!G2494,Settings!$G$7,IF(Fixture!I2494=Fixture!G2494,Settings!$G$8,IF(Fixture!I2494&lt;Fixture!G2494,Settings!$G$9,"-"))))</f>
        <v>-</v>
      </c>
    </row>
    <row r="2491" spans="3:9" x14ac:dyDescent="0.25">
      <c r="C2491" s="12" t="str">
        <f t="shared" si="78"/>
        <v>-</v>
      </c>
      <c r="D2491" s="9" t="str">
        <f t="shared" si="79"/>
        <v>-</v>
      </c>
      <c r="E2491" s="9" t="str">
        <f>IF(C2491="-","-",IF(D2491=maxgameno+2,"blank row 2",IF(D2491=maxgameno+1,"blank row 1",INDEX(FixtureCode!$B$4:$AH$128,MATCH($C2491,FixtureCode!$B$4:$B$128,0),MATCH("G"&amp;D2491&amp;"-T1",FixtureCode!$B$4:$AH$4,0)))))</f>
        <v>-</v>
      </c>
      <c r="F2491" s="13" t="str">
        <f>IF(C2491="-","-",IF(D2491=maxgameno+2,"blank row 2",IF(D2491=maxgameno+1,"blank row 1",INDEX(FixtureCode!$B$4:$AH$128,MATCH($C2491,FixtureCode!$B$4:$B$128,0),MATCH("G"&amp;D2491&amp;"-T2",FixtureCode!$B$4:$AH$4,0)))))</f>
        <v>-</v>
      </c>
      <c r="G2491" s="12" t="str">
        <f>IF(C2491="-","-",IF(AND(ISNUMBER(Fixture!G2495),ISNUMBER(Fixture!I2495),Fixture!F2495&lt;&gt;"BYE",Fixture!J2495&lt;&gt;"BYE"),"Yes","-"))</f>
        <v>-</v>
      </c>
      <c r="H2491" s="9" t="str">
        <f>IF(G2491="-","-",IF(Fixture!G2495&gt;Fixture!I2495,Settings!$G$7,IF(Fixture!G2495=Fixture!I2495,Settings!$G$8,IF(Fixture!G2495&lt;Fixture!I2495,Settings!$G$9,"-"))))</f>
        <v>-</v>
      </c>
      <c r="I2491" s="13" t="str">
        <f>IF(G2491="-","-",IF(Fixture!I2495&gt;Fixture!G2495,Settings!$G$7,IF(Fixture!I2495=Fixture!G2495,Settings!$G$8,IF(Fixture!I2495&lt;Fixture!G2495,Settings!$G$9,"-"))))</f>
        <v>-</v>
      </c>
    </row>
    <row r="2492" spans="3:9" x14ac:dyDescent="0.25">
      <c r="C2492" s="12" t="str">
        <f t="shared" si="78"/>
        <v>-</v>
      </c>
      <c r="D2492" s="9" t="str">
        <f t="shared" si="79"/>
        <v>-</v>
      </c>
      <c r="E2492" s="9" t="str">
        <f>IF(C2492="-","-",IF(D2492=maxgameno+2,"blank row 2",IF(D2492=maxgameno+1,"blank row 1",INDEX(FixtureCode!$B$4:$AH$128,MATCH($C2492,FixtureCode!$B$4:$B$128,0),MATCH("G"&amp;D2492&amp;"-T1",FixtureCode!$B$4:$AH$4,0)))))</f>
        <v>-</v>
      </c>
      <c r="F2492" s="13" t="str">
        <f>IF(C2492="-","-",IF(D2492=maxgameno+2,"blank row 2",IF(D2492=maxgameno+1,"blank row 1",INDEX(FixtureCode!$B$4:$AH$128,MATCH($C2492,FixtureCode!$B$4:$B$128,0),MATCH("G"&amp;D2492&amp;"-T2",FixtureCode!$B$4:$AH$4,0)))))</f>
        <v>-</v>
      </c>
      <c r="G2492" s="12" t="str">
        <f>IF(C2492="-","-",IF(AND(ISNUMBER(Fixture!G2496),ISNUMBER(Fixture!I2496),Fixture!F2496&lt;&gt;"BYE",Fixture!J2496&lt;&gt;"BYE"),"Yes","-"))</f>
        <v>-</v>
      </c>
      <c r="H2492" s="9" t="str">
        <f>IF(G2492="-","-",IF(Fixture!G2496&gt;Fixture!I2496,Settings!$G$7,IF(Fixture!G2496=Fixture!I2496,Settings!$G$8,IF(Fixture!G2496&lt;Fixture!I2496,Settings!$G$9,"-"))))</f>
        <v>-</v>
      </c>
      <c r="I2492" s="13" t="str">
        <f>IF(G2492="-","-",IF(Fixture!I2496&gt;Fixture!G2496,Settings!$G$7,IF(Fixture!I2496=Fixture!G2496,Settings!$G$8,IF(Fixture!I2496&lt;Fixture!G2496,Settings!$G$9,"-"))))</f>
        <v>-</v>
      </c>
    </row>
    <row r="2493" spans="3:9" x14ac:dyDescent="0.25">
      <c r="C2493" s="12" t="str">
        <f t="shared" si="78"/>
        <v>-</v>
      </c>
      <c r="D2493" s="9" t="str">
        <f t="shared" si="79"/>
        <v>-</v>
      </c>
      <c r="E2493" s="9" t="str">
        <f>IF(C2493="-","-",IF(D2493=maxgameno+2,"blank row 2",IF(D2493=maxgameno+1,"blank row 1",INDEX(FixtureCode!$B$4:$AH$128,MATCH($C2493,FixtureCode!$B$4:$B$128,0),MATCH("G"&amp;D2493&amp;"-T1",FixtureCode!$B$4:$AH$4,0)))))</f>
        <v>-</v>
      </c>
      <c r="F2493" s="13" t="str">
        <f>IF(C2493="-","-",IF(D2493=maxgameno+2,"blank row 2",IF(D2493=maxgameno+1,"blank row 1",INDEX(FixtureCode!$B$4:$AH$128,MATCH($C2493,FixtureCode!$B$4:$B$128,0),MATCH("G"&amp;D2493&amp;"-T2",FixtureCode!$B$4:$AH$4,0)))))</f>
        <v>-</v>
      </c>
      <c r="G2493" s="12" t="str">
        <f>IF(C2493="-","-",IF(AND(ISNUMBER(Fixture!G2497),ISNUMBER(Fixture!I2497),Fixture!F2497&lt;&gt;"BYE",Fixture!J2497&lt;&gt;"BYE"),"Yes","-"))</f>
        <v>-</v>
      </c>
      <c r="H2493" s="9" t="str">
        <f>IF(G2493="-","-",IF(Fixture!G2497&gt;Fixture!I2497,Settings!$G$7,IF(Fixture!G2497=Fixture!I2497,Settings!$G$8,IF(Fixture!G2497&lt;Fixture!I2497,Settings!$G$9,"-"))))</f>
        <v>-</v>
      </c>
      <c r="I2493" s="13" t="str">
        <f>IF(G2493="-","-",IF(Fixture!I2497&gt;Fixture!G2497,Settings!$G$7,IF(Fixture!I2497=Fixture!G2497,Settings!$G$8,IF(Fixture!I2497&lt;Fixture!G2497,Settings!$G$9,"-"))))</f>
        <v>-</v>
      </c>
    </row>
    <row r="2494" spans="3:9" x14ac:dyDescent="0.25">
      <c r="C2494" s="12" t="str">
        <f t="shared" si="78"/>
        <v>-</v>
      </c>
      <c r="D2494" s="9" t="str">
        <f t="shared" si="79"/>
        <v>-</v>
      </c>
      <c r="E2494" s="9" t="str">
        <f>IF(C2494="-","-",IF(D2494=maxgameno+2,"blank row 2",IF(D2494=maxgameno+1,"blank row 1",INDEX(FixtureCode!$B$4:$AH$128,MATCH($C2494,FixtureCode!$B$4:$B$128,0),MATCH("G"&amp;D2494&amp;"-T1",FixtureCode!$B$4:$AH$4,0)))))</f>
        <v>-</v>
      </c>
      <c r="F2494" s="13" t="str">
        <f>IF(C2494="-","-",IF(D2494=maxgameno+2,"blank row 2",IF(D2494=maxgameno+1,"blank row 1",INDEX(FixtureCode!$B$4:$AH$128,MATCH($C2494,FixtureCode!$B$4:$B$128,0),MATCH("G"&amp;D2494&amp;"-T2",FixtureCode!$B$4:$AH$4,0)))))</f>
        <v>-</v>
      </c>
      <c r="G2494" s="12" t="str">
        <f>IF(C2494="-","-",IF(AND(ISNUMBER(Fixture!G2498),ISNUMBER(Fixture!I2498),Fixture!F2498&lt;&gt;"BYE",Fixture!J2498&lt;&gt;"BYE"),"Yes","-"))</f>
        <v>-</v>
      </c>
      <c r="H2494" s="9" t="str">
        <f>IF(G2494="-","-",IF(Fixture!G2498&gt;Fixture!I2498,Settings!$G$7,IF(Fixture!G2498=Fixture!I2498,Settings!$G$8,IF(Fixture!G2498&lt;Fixture!I2498,Settings!$G$9,"-"))))</f>
        <v>-</v>
      </c>
      <c r="I2494" s="13" t="str">
        <f>IF(G2494="-","-",IF(Fixture!I2498&gt;Fixture!G2498,Settings!$G$7,IF(Fixture!I2498=Fixture!G2498,Settings!$G$8,IF(Fixture!I2498&lt;Fixture!G2498,Settings!$G$9,"-"))))</f>
        <v>-</v>
      </c>
    </row>
    <row r="2495" spans="3:9" x14ac:dyDescent="0.25">
      <c r="C2495" s="12" t="str">
        <f t="shared" si="78"/>
        <v>-</v>
      </c>
      <c r="D2495" s="9" t="str">
        <f t="shared" si="79"/>
        <v>-</v>
      </c>
      <c r="E2495" s="9" t="str">
        <f>IF(C2495="-","-",IF(D2495=maxgameno+2,"blank row 2",IF(D2495=maxgameno+1,"blank row 1",INDEX(FixtureCode!$B$4:$AH$128,MATCH($C2495,FixtureCode!$B$4:$B$128,0),MATCH("G"&amp;D2495&amp;"-T1",FixtureCode!$B$4:$AH$4,0)))))</f>
        <v>-</v>
      </c>
      <c r="F2495" s="13" t="str">
        <f>IF(C2495="-","-",IF(D2495=maxgameno+2,"blank row 2",IF(D2495=maxgameno+1,"blank row 1",INDEX(FixtureCode!$B$4:$AH$128,MATCH($C2495,FixtureCode!$B$4:$B$128,0),MATCH("G"&amp;D2495&amp;"-T2",FixtureCode!$B$4:$AH$4,0)))))</f>
        <v>-</v>
      </c>
      <c r="G2495" s="12" t="str">
        <f>IF(C2495="-","-",IF(AND(ISNUMBER(Fixture!G2499),ISNUMBER(Fixture!I2499),Fixture!F2499&lt;&gt;"BYE",Fixture!J2499&lt;&gt;"BYE"),"Yes","-"))</f>
        <v>-</v>
      </c>
      <c r="H2495" s="9" t="str">
        <f>IF(G2495="-","-",IF(Fixture!G2499&gt;Fixture!I2499,Settings!$G$7,IF(Fixture!G2499=Fixture!I2499,Settings!$G$8,IF(Fixture!G2499&lt;Fixture!I2499,Settings!$G$9,"-"))))</f>
        <v>-</v>
      </c>
      <c r="I2495" s="13" t="str">
        <f>IF(G2495="-","-",IF(Fixture!I2499&gt;Fixture!G2499,Settings!$G$7,IF(Fixture!I2499=Fixture!G2499,Settings!$G$8,IF(Fixture!I2499&lt;Fixture!G2499,Settings!$G$9,"-"))))</f>
        <v>-</v>
      </c>
    </row>
    <row r="2496" spans="3:9" x14ac:dyDescent="0.25">
      <c r="C2496" s="12" t="str">
        <f t="shared" si="78"/>
        <v>-</v>
      </c>
      <c r="D2496" s="9" t="str">
        <f t="shared" si="79"/>
        <v>-</v>
      </c>
      <c r="E2496" s="9" t="str">
        <f>IF(C2496="-","-",IF(D2496=maxgameno+2,"blank row 2",IF(D2496=maxgameno+1,"blank row 1",INDEX(FixtureCode!$B$4:$AH$128,MATCH($C2496,FixtureCode!$B$4:$B$128,0),MATCH("G"&amp;D2496&amp;"-T1",FixtureCode!$B$4:$AH$4,0)))))</f>
        <v>-</v>
      </c>
      <c r="F2496" s="13" t="str">
        <f>IF(C2496="-","-",IF(D2496=maxgameno+2,"blank row 2",IF(D2496=maxgameno+1,"blank row 1",INDEX(FixtureCode!$B$4:$AH$128,MATCH($C2496,FixtureCode!$B$4:$B$128,0),MATCH("G"&amp;D2496&amp;"-T2",FixtureCode!$B$4:$AH$4,0)))))</f>
        <v>-</v>
      </c>
      <c r="G2496" s="12" t="str">
        <f>IF(C2496="-","-",IF(AND(ISNUMBER(Fixture!G2500),ISNUMBER(Fixture!I2500),Fixture!F2500&lt;&gt;"BYE",Fixture!J2500&lt;&gt;"BYE"),"Yes","-"))</f>
        <v>-</v>
      </c>
      <c r="H2496" s="9" t="str">
        <f>IF(G2496="-","-",IF(Fixture!G2500&gt;Fixture!I2500,Settings!$G$7,IF(Fixture!G2500=Fixture!I2500,Settings!$G$8,IF(Fixture!G2500&lt;Fixture!I2500,Settings!$G$9,"-"))))</f>
        <v>-</v>
      </c>
      <c r="I2496" s="13" t="str">
        <f>IF(G2496="-","-",IF(Fixture!I2500&gt;Fixture!G2500,Settings!$G$7,IF(Fixture!I2500=Fixture!G2500,Settings!$G$8,IF(Fixture!I2500&lt;Fixture!G2500,Settings!$G$9,"-"))))</f>
        <v>-</v>
      </c>
    </row>
    <row r="2497" spans="3:9" x14ac:dyDescent="0.25">
      <c r="C2497" s="12" t="str">
        <f t="shared" si="78"/>
        <v>-</v>
      </c>
      <c r="D2497" s="9" t="str">
        <f t="shared" si="79"/>
        <v>-</v>
      </c>
      <c r="E2497" s="9" t="str">
        <f>IF(C2497="-","-",IF(D2497=maxgameno+2,"blank row 2",IF(D2497=maxgameno+1,"blank row 1",INDEX(FixtureCode!$B$4:$AH$128,MATCH($C2497,FixtureCode!$B$4:$B$128,0),MATCH("G"&amp;D2497&amp;"-T1",FixtureCode!$B$4:$AH$4,0)))))</f>
        <v>-</v>
      </c>
      <c r="F2497" s="13" t="str">
        <f>IF(C2497="-","-",IF(D2497=maxgameno+2,"blank row 2",IF(D2497=maxgameno+1,"blank row 1",INDEX(FixtureCode!$B$4:$AH$128,MATCH($C2497,FixtureCode!$B$4:$B$128,0),MATCH("G"&amp;D2497&amp;"-T2",FixtureCode!$B$4:$AH$4,0)))))</f>
        <v>-</v>
      </c>
      <c r="G2497" s="12" t="str">
        <f>IF(C2497="-","-",IF(AND(ISNUMBER(Fixture!G2501),ISNUMBER(Fixture!I2501),Fixture!F2501&lt;&gt;"BYE",Fixture!J2501&lt;&gt;"BYE"),"Yes","-"))</f>
        <v>-</v>
      </c>
      <c r="H2497" s="9" t="str">
        <f>IF(G2497="-","-",IF(Fixture!G2501&gt;Fixture!I2501,Settings!$G$7,IF(Fixture!G2501=Fixture!I2501,Settings!$G$8,IF(Fixture!G2501&lt;Fixture!I2501,Settings!$G$9,"-"))))</f>
        <v>-</v>
      </c>
      <c r="I2497" s="13" t="str">
        <f>IF(G2497="-","-",IF(Fixture!I2501&gt;Fixture!G2501,Settings!$G$7,IF(Fixture!I2501=Fixture!G2501,Settings!$G$8,IF(Fixture!I2501&lt;Fixture!G2501,Settings!$G$9,"-"))))</f>
        <v>-</v>
      </c>
    </row>
    <row r="2498" spans="3:9" x14ac:dyDescent="0.25">
      <c r="C2498" s="12" t="str">
        <f t="shared" si="78"/>
        <v>-</v>
      </c>
      <c r="D2498" s="9" t="str">
        <f t="shared" si="79"/>
        <v>-</v>
      </c>
      <c r="E2498" s="9" t="str">
        <f>IF(C2498="-","-",IF(D2498=maxgameno+2,"blank row 2",IF(D2498=maxgameno+1,"blank row 1",INDEX(FixtureCode!$B$4:$AH$128,MATCH($C2498,FixtureCode!$B$4:$B$128,0),MATCH("G"&amp;D2498&amp;"-T1",FixtureCode!$B$4:$AH$4,0)))))</f>
        <v>-</v>
      </c>
      <c r="F2498" s="13" t="str">
        <f>IF(C2498="-","-",IF(D2498=maxgameno+2,"blank row 2",IF(D2498=maxgameno+1,"blank row 1",INDEX(FixtureCode!$B$4:$AH$128,MATCH($C2498,FixtureCode!$B$4:$B$128,0),MATCH("G"&amp;D2498&amp;"-T2",FixtureCode!$B$4:$AH$4,0)))))</f>
        <v>-</v>
      </c>
      <c r="G2498" s="12" t="str">
        <f>IF(C2498="-","-",IF(AND(ISNUMBER(Fixture!G2502),ISNUMBER(Fixture!I2502),Fixture!F2502&lt;&gt;"BYE",Fixture!J2502&lt;&gt;"BYE"),"Yes","-"))</f>
        <v>-</v>
      </c>
      <c r="H2498" s="9" t="str">
        <f>IF(G2498="-","-",IF(Fixture!G2502&gt;Fixture!I2502,Settings!$G$7,IF(Fixture!G2502=Fixture!I2502,Settings!$G$8,IF(Fixture!G2502&lt;Fixture!I2502,Settings!$G$9,"-"))))</f>
        <v>-</v>
      </c>
      <c r="I2498" s="13" t="str">
        <f>IF(G2498="-","-",IF(Fixture!I2502&gt;Fixture!G2502,Settings!$G$7,IF(Fixture!I2502=Fixture!G2502,Settings!$G$8,IF(Fixture!I2502&lt;Fixture!G2502,Settings!$G$9,"-"))))</f>
        <v>-</v>
      </c>
    </row>
    <row r="2499" spans="3:9" x14ac:dyDescent="0.25">
      <c r="C2499" s="12" t="str">
        <f t="shared" si="78"/>
        <v>-</v>
      </c>
      <c r="D2499" s="9" t="str">
        <f t="shared" si="79"/>
        <v>-</v>
      </c>
      <c r="E2499" s="9" t="str">
        <f>IF(C2499="-","-",IF(D2499=maxgameno+2,"blank row 2",IF(D2499=maxgameno+1,"blank row 1",INDEX(FixtureCode!$B$4:$AH$128,MATCH($C2499,FixtureCode!$B$4:$B$128,0),MATCH("G"&amp;D2499&amp;"-T1",FixtureCode!$B$4:$AH$4,0)))))</f>
        <v>-</v>
      </c>
      <c r="F2499" s="13" t="str">
        <f>IF(C2499="-","-",IF(D2499=maxgameno+2,"blank row 2",IF(D2499=maxgameno+1,"blank row 1",INDEX(FixtureCode!$B$4:$AH$128,MATCH($C2499,FixtureCode!$B$4:$B$128,0),MATCH("G"&amp;D2499&amp;"-T2",FixtureCode!$B$4:$AH$4,0)))))</f>
        <v>-</v>
      </c>
      <c r="G2499" s="12" t="str">
        <f>IF(C2499="-","-",IF(AND(ISNUMBER(Fixture!G2503),ISNUMBER(Fixture!I2503),Fixture!F2503&lt;&gt;"BYE",Fixture!J2503&lt;&gt;"BYE"),"Yes","-"))</f>
        <v>-</v>
      </c>
      <c r="H2499" s="9" t="str">
        <f>IF(G2499="-","-",IF(Fixture!G2503&gt;Fixture!I2503,Settings!$G$7,IF(Fixture!G2503=Fixture!I2503,Settings!$G$8,IF(Fixture!G2503&lt;Fixture!I2503,Settings!$G$9,"-"))))</f>
        <v>-</v>
      </c>
      <c r="I2499" s="13" t="str">
        <f>IF(G2499="-","-",IF(Fixture!I2503&gt;Fixture!G2503,Settings!$G$7,IF(Fixture!I2503=Fixture!G2503,Settings!$G$8,IF(Fixture!I2503&lt;Fixture!G2503,Settings!$G$9,"-"))))</f>
        <v>-</v>
      </c>
    </row>
    <row r="2500" spans="3:9" x14ac:dyDescent="0.25">
      <c r="C2500" s="12" t="str">
        <f t="shared" si="78"/>
        <v>-</v>
      </c>
      <c r="D2500" s="9" t="str">
        <f t="shared" si="79"/>
        <v>-</v>
      </c>
      <c r="E2500" s="9" t="str">
        <f>IF(C2500="-","-",IF(D2500=maxgameno+2,"blank row 2",IF(D2500=maxgameno+1,"blank row 1",INDEX(FixtureCode!$B$4:$AH$128,MATCH($C2500,FixtureCode!$B$4:$B$128,0),MATCH("G"&amp;D2500&amp;"-T1",FixtureCode!$B$4:$AH$4,0)))))</f>
        <v>-</v>
      </c>
      <c r="F2500" s="13" t="str">
        <f>IF(C2500="-","-",IF(D2500=maxgameno+2,"blank row 2",IF(D2500=maxgameno+1,"blank row 1",INDEX(FixtureCode!$B$4:$AH$128,MATCH($C2500,FixtureCode!$B$4:$B$128,0),MATCH("G"&amp;D2500&amp;"-T2",FixtureCode!$B$4:$AH$4,0)))))</f>
        <v>-</v>
      </c>
      <c r="G2500" s="12" t="str">
        <f>IF(C2500="-","-",IF(AND(ISNUMBER(Fixture!G2504),ISNUMBER(Fixture!I2504),Fixture!F2504&lt;&gt;"BYE",Fixture!J2504&lt;&gt;"BYE"),"Yes","-"))</f>
        <v>-</v>
      </c>
      <c r="H2500" s="9" t="str">
        <f>IF(G2500="-","-",IF(Fixture!G2504&gt;Fixture!I2504,Settings!$G$7,IF(Fixture!G2504=Fixture!I2504,Settings!$G$8,IF(Fixture!G2504&lt;Fixture!I2504,Settings!$G$9,"-"))))</f>
        <v>-</v>
      </c>
      <c r="I2500" s="13" t="str">
        <f>IF(G2500="-","-",IF(Fixture!I2504&gt;Fixture!G2504,Settings!$G$7,IF(Fixture!I2504=Fixture!G2504,Settings!$G$8,IF(Fixture!I2504&lt;Fixture!G2504,Settings!$G$9,"-"))))</f>
        <v>-</v>
      </c>
    </row>
    <row r="2501" spans="3:9" x14ac:dyDescent="0.25">
      <c r="C2501" s="12" t="str">
        <f t="shared" si="78"/>
        <v>-</v>
      </c>
      <c r="D2501" s="9" t="str">
        <f t="shared" si="79"/>
        <v>-</v>
      </c>
      <c r="E2501" s="9" t="str">
        <f>IF(C2501="-","-",IF(D2501=maxgameno+2,"blank row 2",IF(D2501=maxgameno+1,"blank row 1",INDEX(FixtureCode!$B$4:$AH$128,MATCH($C2501,FixtureCode!$B$4:$B$128,0),MATCH("G"&amp;D2501&amp;"-T1",FixtureCode!$B$4:$AH$4,0)))))</f>
        <v>-</v>
      </c>
      <c r="F2501" s="13" t="str">
        <f>IF(C2501="-","-",IF(D2501=maxgameno+2,"blank row 2",IF(D2501=maxgameno+1,"blank row 1",INDEX(FixtureCode!$B$4:$AH$128,MATCH($C2501,FixtureCode!$B$4:$B$128,0),MATCH("G"&amp;D2501&amp;"-T2",FixtureCode!$B$4:$AH$4,0)))))</f>
        <v>-</v>
      </c>
      <c r="G2501" s="12" t="str">
        <f>IF(C2501="-","-",IF(AND(ISNUMBER(Fixture!G2505),ISNUMBER(Fixture!I2505),Fixture!F2505&lt;&gt;"BYE",Fixture!J2505&lt;&gt;"BYE"),"Yes","-"))</f>
        <v>-</v>
      </c>
      <c r="H2501" s="9" t="str">
        <f>IF(G2501="-","-",IF(Fixture!G2505&gt;Fixture!I2505,Settings!$G$7,IF(Fixture!G2505=Fixture!I2505,Settings!$G$8,IF(Fixture!G2505&lt;Fixture!I2505,Settings!$G$9,"-"))))</f>
        <v>-</v>
      </c>
      <c r="I2501" s="13" t="str">
        <f>IF(G2501="-","-",IF(Fixture!I2505&gt;Fixture!G2505,Settings!$G$7,IF(Fixture!I2505=Fixture!G2505,Settings!$G$8,IF(Fixture!I2505&lt;Fixture!G2505,Settings!$G$9,"-"))))</f>
        <v>-</v>
      </c>
    </row>
    <row r="2502" spans="3:9" x14ac:dyDescent="0.25">
      <c r="C2502" s="12" t="str">
        <f t="shared" ref="C2502:C2565" si="80">IF(C2501="-","-",IF(D2501+1&lt;=maxgameno+2,C2501,IF(C2501+1&lt;=maxroundno,C2501+1,"-")))</f>
        <v>-</v>
      </c>
      <c r="D2502" s="9" t="str">
        <f t="shared" ref="D2502:D2565" si="81">IF(C2502="-","-",IF(D2501+1&lt;=maxgameno+2,D2501+1,1))</f>
        <v>-</v>
      </c>
      <c r="E2502" s="9" t="str">
        <f>IF(C2502="-","-",IF(D2502=maxgameno+2,"blank row 2",IF(D2502=maxgameno+1,"blank row 1",INDEX(FixtureCode!$B$4:$AH$128,MATCH($C2502,FixtureCode!$B$4:$B$128,0),MATCH("G"&amp;D2502&amp;"-T1",FixtureCode!$B$4:$AH$4,0)))))</f>
        <v>-</v>
      </c>
      <c r="F2502" s="13" t="str">
        <f>IF(C2502="-","-",IF(D2502=maxgameno+2,"blank row 2",IF(D2502=maxgameno+1,"blank row 1",INDEX(FixtureCode!$B$4:$AH$128,MATCH($C2502,FixtureCode!$B$4:$B$128,0),MATCH("G"&amp;D2502&amp;"-T2",FixtureCode!$B$4:$AH$4,0)))))</f>
        <v>-</v>
      </c>
      <c r="G2502" s="12" t="str">
        <f>IF(C2502="-","-",IF(AND(ISNUMBER(Fixture!G2506),ISNUMBER(Fixture!I2506),Fixture!F2506&lt;&gt;"BYE",Fixture!J2506&lt;&gt;"BYE"),"Yes","-"))</f>
        <v>-</v>
      </c>
      <c r="H2502" s="9" t="str">
        <f>IF(G2502="-","-",IF(Fixture!G2506&gt;Fixture!I2506,Settings!$G$7,IF(Fixture!G2506=Fixture!I2506,Settings!$G$8,IF(Fixture!G2506&lt;Fixture!I2506,Settings!$G$9,"-"))))</f>
        <v>-</v>
      </c>
      <c r="I2502" s="13" t="str">
        <f>IF(G2502="-","-",IF(Fixture!I2506&gt;Fixture!G2506,Settings!$G$7,IF(Fixture!I2506=Fixture!G2506,Settings!$G$8,IF(Fixture!I2506&lt;Fixture!G2506,Settings!$G$9,"-"))))</f>
        <v>-</v>
      </c>
    </row>
    <row r="2503" spans="3:9" x14ac:dyDescent="0.25">
      <c r="C2503" s="12" t="str">
        <f t="shared" si="80"/>
        <v>-</v>
      </c>
      <c r="D2503" s="9" t="str">
        <f t="shared" si="81"/>
        <v>-</v>
      </c>
      <c r="E2503" s="9" t="str">
        <f>IF(C2503="-","-",IF(D2503=maxgameno+2,"blank row 2",IF(D2503=maxgameno+1,"blank row 1",INDEX(FixtureCode!$B$4:$AH$128,MATCH($C2503,FixtureCode!$B$4:$B$128,0),MATCH("G"&amp;D2503&amp;"-T1",FixtureCode!$B$4:$AH$4,0)))))</f>
        <v>-</v>
      </c>
      <c r="F2503" s="13" t="str">
        <f>IF(C2503="-","-",IF(D2503=maxgameno+2,"blank row 2",IF(D2503=maxgameno+1,"blank row 1",INDEX(FixtureCode!$B$4:$AH$128,MATCH($C2503,FixtureCode!$B$4:$B$128,0),MATCH("G"&amp;D2503&amp;"-T2",FixtureCode!$B$4:$AH$4,0)))))</f>
        <v>-</v>
      </c>
      <c r="G2503" s="12" t="str">
        <f>IF(C2503="-","-",IF(AND(ISNUMBER(Fixture!G2507),ISNUMBER(Fixture!I2507),Fixture!F2507&lt;&gt;"BYE",Fixture!J2507&lt;&gt;"BYE"),"Yes","-"))</f>
        <v>-</v>
      </c>
      <c r="H2503" s="9" t="str">
        <f>IF(G2503="-","-",IF(Fixture!G2507&gt;Fixture!I2507,Settings!$G$7,IF(Fixture!G2507=Fixture!I2507,Settings!$G$8,IF(Fixture!G2507&lt;Fixture!I2507,Settings!$G$9,"-"))))</f>
        <v>-</v>
      </c>
      <c r="I2503" s="13" t="str">
        <f>IF(G2503="-","-",IF(Fixture!I2507&gt;Fixture!G2507,Settings!$G$7,IF(Fixture!I2507=Fixture!G2507,Settings!$G$8,IF(Fixture!I2507&lt;Fixture!G2507,Settings!$G$9,"-"))))</f>
        <v>-</v>
      </c>
    </row>
    <row r="2504" spans="3:9" x14ac:dyDescent="0.25">
      <c r="C2504" s="12" t="str">
        <f t="shared" si="80"/>
        <v>-</v>
      </c>
      <c r="D2504" s="9" t="str">
        <f t="shared" si="81"/>
        <v>-</v>
      </c>
      <c r="E2504" s="9" t="str">
        <f>IF(C2504="-","-",IF(D2504=maxgameno+2,"blank row 2",IF(D2504=maxgameno+1,"blank row 1",INDEX(FixtureCode!$B$4:$AH$128,MATCH($C2504,FixtureCode!$B$4:$B$128,0),MATCH("G"&amp;D2504&amp;"-T1",FixtureCode!$B$4:$AH$4,0)))))</f>
        <v>-</v>
      </c>
      <c r="F2504" s="13" t="str">
        <f>IF(C2504="-","-",IF(D2504=maxgameno+2,"blank row 2",IF(D2504=maxgameno+1,"blank row 1",INDEX(FixtureCode!$B$4:$AH$128,MATCH($C2504,FixtureCode!$B$4:$B$128,0),MATCH("G"&amp;D2504&amp;"-T2",FixtureCode!$B$4:$AH$4,0)))))</f>
        <v>-</v>
      </c>
      <c r="G2504" s="12" t="str">
        <f>IF(C2504="-","-",IF(AND(ISNUMBER(Fixture!G2508),ISNUMBER(Fixture!I2508),Fixture!F2508&lt;&gt;"BYE",Fixture!J2508&lt;&gt;"BYE"),"Yes","-"))</f>
        <v>-</v>
      </c>
      <c r="H2504" s="9" t="str">
        <f>IF(G2504="-","-",IF(Fixture!G2508&gt;Fixture!I2508,Settings!$G$7,IF(Fixture!G2508=Fixture!I2508,Settings!$G$8,IF(Fixture!G2508&lt;Fixture!I2508,Settings!$G$9,"-"))))</f>
        <v>-</v>
      </c>
      <c r="I2504" s="13" t="str">
        <f>IF(G2504="-","-",IF(Fixture!I2508&gt;Fixture!G2508,Settings!$G$7,IF(Fixture!I2508=Fixture!G2508,Settings!$G$8,IF(Fixture!I2508&lt;Fixture!G2508,Settings!$G$9,"-"))))</f>
        <v>-</v>
      </c>
    </row>
    <row r="2505" spans="3:9" x14ac:dyDescent="0.25">
      <c r="C2505" s="12" t="str">
        <f t="shared" si="80"/>
        <v>-</v>
      </c>
      <c r="D2505" s="9" t="str">
        <f t="shared" si="81"/>
        <v>-</v>
      </c>
      <c r="E2505" s="9" t="str">
        <f>IF(C2505="-","-",IF(D2505=maxgameno+2,"blank row 2",IF(D2505=maxgameno+1,"blank row 1",INDEX(FixtureCode!$B$4:$AH$128,MATCH($C2505,FixtureCode!$B$4:$B$128,0),MATCH("G"&amp;D2505&amp;"-T1",FixtureCode!$B$4:$AH$4,0)))))</f>
        <v>-</v>
      </c>
      <c r="F2505" s="13" t="str">
        <f>IF(C2505="-","-",IF(D2505=maxgameno+2,"blank row 2",IF(D2505=maxgameno+1,"blank row 1",INDEX(FixtureCode!$B$4:$AH$128,MATCH($C2505,FixtureCode!$B$4:$B$128,0),MATCH("G"&amp;D2505&amp;"-T2",FixtureCode!$B$4:$AH$4,0)))))</f>
        <v>-</v>
      </c>
      <c r="G2505" s="12" t="str">
        <f>IF(C2505="-","-",IF(AND(ISNUMBER(Fixture!G2509),ISNUMBER(Fixture!I2509),Fixture!F2509&lt;&gt;"BYE",Fixture!J2509&lt;&gt;"BYE"),"Yes","-"))</f>
        <v>-</v>
      </c>
      <c r="H2505" s="9" t="str">
        <f>IF(G2505="-","-",IF(Fixture!G2509&gt;Fixture!I2509,Settings!$G$7,IF(Fixture!G2509=Fixture!I2509,Settings!$G$8,IF(Fixture!G2509&lt;Fixture!I2509,Settings!$G$9,"-"))))</f>
        <v>-</v>
      </c>
      <c r="I2505" s="13" t="str">
        <f>IF(G2505="-","-",IF(Fixture!I2509&gt;Fixture!G2509,Settings!$G$7,IF(Fixture!I2509=Fixture!G2509,Settings!$G$8,IF(Fixture!I2509&lt;Fixture!G2509,Settings!$G$9,"-"))))</f>
        <v>-</v>
      </c>
    </row>
    <row r="2506" spans="3:9" x14ac:dyDescent="0.25">
      <c r="C2506" s="12" t="str">
        <f t="shared" si="80"/>
        <v>-</v>
      </c>
      <c r="D2506" s="9" t="str">
        <f t="shared" si="81"/>
        <v>-</v>
      </c>
      <c r="E2506" s="9" t="str">
        <f>IF(C2506="-","-",IF(D2506=maxgameno+2,"blank row 2",IF(D2506=maxgameno+1,"blank row 1",INDEX(FixtureCode!$B$4:$AH$128,MATCH($C2506,FixtureCode!$B$4:$B$128,0),MATCH("G"&amp;D2506&amp;"-T1",FixtureCode!$B$4:$AH$4,0)))))</f>
        <v>-</v>
      </c>
      <c r="F2506" s="13" t="str">
        <f>IF(C2506="-","-",IF(D2506=maxgameno+2,"blank row 2",IF(D2506=maxgameno+1,"blank row 1",INDEX(FixtureCode!$B$4:$AH$128,MATCH($C2506,FixtureCode!$B$4:$B$128,0),MATCH("G"&amp;D2506&amp;"-T2",FixtureCode!$B$4:$AH$4,0)))))</f>
        <v>-</v>
      </c>
      <c r="G2506" s="12" t="str">
        <f>IF(C2506="-","-",IF(AND(ISNUMBER(Fixture!G2510),ISNUMBER(Fixture!I2510),Fixture!F2510&lt;&gt;"BYE",Fixture!J2510&lt;&gt;"BYE"),"Yes","-"))</f>
        <v>-</v>
      </c>
      <c r="H2506" s="9" t="str">
        <f>IF(G2506="-","-",IF(Fixture!G2510&gt;Fixture!I2510,Settings!$G$7,IF(Fixture!G2510=Fixture!I2510,Settings!$G$8,IF(Fixture!G2510&lt;Fixture!I2510,Settings!$G$9,"-"))))</f>
        <v>-</v>
      </c>
      <c r="I2506" s="13" t="str">
        <f>IF(G2506="-","-",IF(Fixture!I2510&gt;Fixture!G2510,Settings!$G$7,IF(Fixture!I2510=Fixture!G2510,Settings!$G$8,IF(Fixture!I2510&lt;Fixture!G2510,Settings!$G$9,"-"))))</f>
        <v>-</v>
      </c>
    </row>
    <row r="2507" spans="3:9" x14ac:dyDescent="0.25">
      <c r="C2507" s="12" t="str">
        <f t="shared" si="80"/>
        <v>-</v>
      </c>
      <c r="D2507" s="9" t="str">
        <f t="shared" si="81"/>
        <v>-</v>
      </c>
      <c r="E2507" s="9" t="str">
        <f>IF(C2507="-","-",IF(D2507=maxgameno+2,"blank row 2",IF(D2507=maxgameno+1,"blank row 1",INDEX(FixtureCode!$B$4:$AH$128,MATCH($C2507,FixtureCode!$B$4:$B$128,0),MATCH("G"&amp;D2507&amp;"-T1",FixtureCode!$B$4:$AH$4,0)))))</f>
        <v>-</v>
      </c>
      <c r="F2507" s="13" t="str">
        <f>IF(C2507="-","-",IF(D2507=maxgameno+2,"blank row 2",IF(D2507=maxgameno+1,"blank row 1",INDEX(FixtureCode!$B$4:$AH$128,MATCH($C2507,FixtureCode!$B$4:$B$128,0),MATCH("G"&amp;D2507&amp;"-T2",FixtureCode!$B$4:$AH$4,0)))))</f>
        <v>-</v>
      </c>
      <c r="G2507" s="12" t="str">
        <f>IF(C2507="-","-",IF(AND(ISNUMBER(Fixture!G2511),ISNUMBER(Fixture!I2511),Fixture!F2511&lt;&gt;"BYE",Fixture!J2511&lt;&gt;"BYE"),"Yes","-"))</f>
        <v>-</v>
      </c>
      <c r="H2507" s="9" t="str">
        <f>IF(G2507="-","-",IF(Fixture!G2511&gt;Fixture!I2511,Settings!$G$7,IF(Fixture!G2511=Fixture!I2511,Settings!$G$8,IF(Fixture!G2511&lt;Fixture!I2511,Settings!$G$9,"-"))))</f>
        <v>-</v>
      </c>
      <c r="I2507" s="13" t="str">
        <f>IF(G2507="-","-",IF(Fixture!I2511&gt;Fixture!G2511,Settings!$G$7,IF(Fixture!I2511=Fixture!G2511,Settings!$G$8,IF(Fixture!I2511&lt;Fixture!G2511,Settings!$G$9,"-"))))</f>
        <v>-</v>
      </c>
    </row>
    <row r="2508" spans="3:9" x14ac:dyDescent="0.25">
      <c r="C2508" s="12" t="str">
        <f t="shared" si="80"/>
        <v>-</v>
      </c>
      <c r="D2508" s="9" t="str">
        <f t="shared" si="81"/>
        <v>-</v>
      </c>
      <c r="E2508" s="9" t="str">
        <f>IF(C2508="-","-",IF(D2508=maxgameno+2,"blank row 2",IF(D2508=maxgameno+1,"blank row 1",INDEX(FixtureCode!$B$4:$AH$128,MATCH($C2508,FixtureCode!$B$4:$B$128,0),MATCH("G"&amp;D2508&amp;"-T1",FixtureCode!$B$4:$AH$4,0)))))</f>
        <v>-</v>
      </c>
      <c r="F2508" s="13" t="str">
        <f>IF(C2508="-","-",IF(D2508=maxgameno+2,"blank row 2",IF(D2508=maxgameno+1,"blank row 1",INDEX(FixtureCode!$B$4:$AH$128,MATCH($C2508,FixtureCode!$B$4:$B$128,0),MATCH("G"&amp;D2508&amp;"-T2",FixtureCode!$B$4:$AH$4,0)))))</f>
        <v>-</v>
      </c>
      <c r="G2508" s="12" t="str">
        <f>IF(C2508="-","-",IF(AND(ISNUMBER(Fixture!G2512),ISNUMBER(Fixture!I2512),Fixture!F2512&lt;&gt;"BYE",Fixture!J2512&lt;&gt;"BYE"),"Yes","-"))</f>
        <v>-</v>
      </c>
      <c r="H2508" s="9" t="str">
        <f>IF(G2508="-","-",IF(Fixture!G2512&gt;Fixture!I2512,Settings!$G$7,IF(Fixture!G2512=Fixture!I2512,Settings!$G$8,IF(Fixture!G2512&lt;Fixture!I2512,Settings!$G$9,"-"))))</f>
        <v>-</v>
      </c>
      <c r="I2508" s="13" t="str">
        <f>IF(G2508="-","-",IF(Fixture!I2512&gt;Fixture!G2512,Settings!$G$7,IF(Fixture!I2512=Fixture!G2512,Settings!$G$8,IF(Fixture!I2512&lt;Fixture!G2512,Settings!$G$9,"-"))))</f>
        <v>-</v>
      </c>
    </row>
    <row r="2509" spans="3:9" x14ac:dyDescent="0.25">
      <c r="C2509" s="12" t="str">
        <f t="shared" si="80"/>
        <v>-</v>
      </c>
      <c r="D2509" s="9" t="str">
        <f t="shared" si="81"/>
        <v>-</v>
      </c>
      <c r="E2509" s="9" t="str">
        <f>IF(C2509="-","-",IF(D2509=maxgameno+2,"blank row 2",IF(D2509=maxgameno+1,"blank row 1",INDEX(FixtureCode!$B$4:$AH$128,MATCH($C2509,FixtureCode!$B$4:$B$128,0),MATCH("G"&amp;D2509&amp;"-T1",FixtureCode!$B$4:$AH$4,0)))))</f>
        <v>-</v>
      </c>
      <c r="F2509" s="13" t="str">
        <f>IF(C2509="-","-",IF(D2509=maxgameno+2,"blank row 2",IF(D2509=maxgameno+1,"blank row 1",INDEX(FixtureCode!$B$4:$AH$128,MATCH($C2509,FixtureCode!$B$4:$B$128,0),MATCH("G"&amp;D2509&amp;"-T2",FixtureCode!$B$4:$AH$4,0)))))</f>
        <v>-</v>
      </c>
      <c r="G2509" s="12" t="str">
        <f>IF(C2509="-","-",IF(AND(ISNUMBER(Fixture!G2513),ISNUMBER(Fixture!I2513),Fixture!F2513&lt;&gt;"BYE",Fixture!J2513&lt;&gt;"BYE"),"Yes","-"))</f>
        <v>-</v>
      </c>
      <c r="H2509" s="9" t="str">
        <f>IF(G2509="-","-",IF(Fixture!G2513&gt;Fixture!I2513,Settings!$G$7,IF(Fixture!G2513=Fixture!I2513,Settings!$G$8,IF(Fixture!G2513&lt;Fixture!I2513,Settings!$G$9,"-"))))</f>
        <v>-</v>
      </c>
      <c r="I2509" s="13" t="str">
        <f>IF(G2509="-","-",IF(Fixture!I2513&gt;Fixture!G2513,Settings!$G$7,IF(Fixture!I2513=Fixture!G2513,Settings!$G$8,IF(Fixture!I2513&lt;Fixture!G2513,Settings!$G$9,"-"))))</f>
        <v>-</v>
      </c>
    </row>
    <row r="2510" spans="3:9" x14ac:dyDescent="0.25">
      <c r="C2510" s="12" t="str">
        <f t="shared" si="80"/>
        <v>-</v>
      </c>
      <c r="D2510" s="9" t="str">
        <f t="shared" si="81"/>
        <v>-</v>
      </c>
      <c r="E2510" s="9" t="str">
        <f>IF(C2510="-","-",IF(D2510=maxgameno+2,"blank row 2",IF(D2510=maxgameno+1,"blank row 1",INDEX(FixtureCode!$B$4:$AH$128,MATCH($C2510,FixtureCode!$B$4:$B$128,0),MATCH("G"&amp;D2510&amp;"-T1",FixtureCode!$B$4:$AH$4,0)))))</f>
        <v>-</v>
      </c>
      <c r="F2510" s="13" t="str">
        <f>IF(C2510="-","-",IF(D2510=maxgameno+2,"blank row 2",IF(D2510=maxgameno+1,"blank row 1",INDEX(FixtureCode!$B$4:$AH$128,MATCH($C2510,FixtureCode!$B$4:$B$128,0),MATCH("G"&amp;D2510&amp;"-T2",FixtureCode!$B$4:$AH$4,0)))))</f>
        <v>-</v>
      </c>
      <c r="G2510" s="12" t="str">
        <f>IF(C2510="-","-",IF(AND(ISNUMBER(Fixture!G2514),ISNUMBER(Fixture!I2514),Fixture!F2514&lt;&gt;"BYE",Fixture!J2514&lt;&gt;"BYE"),"Yes","-"))</f>
        <v>-</v>
      </c>
      <c r="H2510" s="9" t="str">
        <f>IF(G2510="-","-",IF(Fixture!G2514&gt;Fixture!I2514,Settings!$G$7,IF(Fixture!G2514=Fixture!I2514,Settings!$G$8,IF(Fixture!G2514&lt;Fixture!I2514,Settings!$G$9,"-"))))</f>
        <v>-</v>
      </c>
      <c r="I2510" s="13" t="str">
        <f>IF(G2510="-","-",IF(Fixture!I2514&gt;Fixture!G2514,Settings!$G$7,IF(Fixture!I2514=Fixture!G2514,Settings!$G$8,IF(Fixture!I2514&lt;Fixture!G2514,Settings!$G$9,"-"))))</f>
        <v>-</v>
      </c>
    </row>
    <row r="2511" spans="3:9" x14ac:dyDescent="0.25">
      <c r="C2511" s="12" t="str">
        <f t="shared" si="80"/>
        <v>-</v>
      </c>
      <c r="D2511" s="9" t="str">
        <f t="shared" si="81"/>
        <v>-</v>
      </c>
      <c r="E2511" s="9" t="str">
        <f>IF(C2511="-","-",IF(D2511=maxgameno+2,"blank row 2",IF(D2511=maxgameno+1,"blank row 1",INDEX(FixtureCode!$B$4:$AH$128,MATCH($C2511,FixtureCode!$B$4:$B$128,0),MATCH("G"&amp;D2511&amp;"-T1",FixtureCode!$B$4:$AH$4,0)))))</f>
        <v>-</v>
      </c>
      <c r="F2511" s="13" t="str">
        <f>IF(C2511="-","-",IF(D2511=maxgameno+2,"blank row 2",IF(D2511=maxgameno+1,"blank row 1",INDEX(FixtureCode!$B$4:$AH$128,MATCH($C2511,FixtureCode!$B$4:$B$128,0),MATCH("G"&amp;D2511&amp;"-T2",FixtureCode!$B$4:$AH$4,0)))))</f>
        <v>-</v>
      </c>
      <c r="G2511" s="12" t="str">
        <f>IF(C2511="-","-",IF(AND(ISNUMBER(Fixture!G2515),ISNUMBER(Fixture!I2515),Fixture!F2515&lt;&gt;"BYE",Fixture!J2515&lt;&gt;"BYE"),"Yes","-"))</f>
        <v>-</v>
      </c>
      <c r="H2511" s="9" t="str">
        <f>IF(G2511="-","-",IF(Fixture!G2515&gt;Fixture!I2515,Settings!$G$7,IF(Fixture!G2515=Fixture!I2515,Settings!$G$8,IF(Fixture!G2515&lt;Fixture!I2515,Settings!$G$9,"-"))))</f>
        <v>-</v>
      </c>
      <c r="I2511" s="13" t="str">
        <f>IF(G2511="-","-",IF(Fixture!I2515&gt;Fixture!G2515,Settings!$G$7,IF(Fixture!I2515=Fixture!G2515,Settings!$G$8,IF(Fixture!I2515&lt;Fixture!G2515,Settings!$G$9,"-"))))</f>
        <v>-</v>
      </c>
    </row>
    <row r="2512" spans="3:9" x14ac:dyDescent="0.25">
      <c r="C2512" s="12" t="str">
        <f t="shared" si="80"/>
        <v>-</v>
      </c>
      <c r="D2512" s="9" t="str">
        <f t="shared" si="81"/>
        <v>-</v>
      </c>
      <c r="E2512" s="9" t="str">
        <f>IF(C2512="-","-",IF(D2512=maxgameno+2,"blank row 2",IF(D2512=maxgameno+1,"blank row 1",INDEX(FixtureCode!$B$4:$AH$128,MATCH($C2512,FixtureCode!$B$4:$B$128,0),MATCH("G"&amp;D2512&amp;"-T1",FixtureCode!$B$4:$AH$4,0)))))</f>
        <v>-</v>
      </c>
      <c r="F2512" s="13" t="str">
        <f>IF(C2512="-","-",IF(D2512=maxgameno+2,"blank row 2",IF(D2512=maxgameno+1,"blank row 1",INDEX(FixtureCode!$B$4:$AH$128,MATCH($C2512,FixtureCode!$B$4:$B$128,0),MATCH("G"&amp;D2512&amp;"-T2",FixtureCode!$B$4:$AH$4,0)))))</f>
        <v>-</v>
      </c>
      <c r="G2512" s="12" t="str">
        <f>IF(C2512="-","-",IF(AND(ISNUMBER(Fixture!G2516),ISNUMBER(Fixture!I2516),Fixture!F2516&lt;&gt;"BYE",Fixture!J2516&lt;&gt;"BYE"),"Yes","-"))</f>
        <v>-</v>
      </c>
      <c r="H2512" s="9" t="str">
        <f>IF(G2512="-","-",IF(Fixture!G2516&gt;Fixture!I2516,Settings!$G$7,IF(Fixture!G2516=Fixture!I2516,Settings!$G$8,IF(Fixture!G2516&lt;Fixture!I2516,Settings!$G$9,"-"))))</f>
        <v>-</v>
      </c>
      <c r="I2512" s="13" t="str">
        <f>IF(G2512="-","-",IF(Fixture!I2516&gt;Fixture!G2516,Settings!$G$7,IF(Fixture!I2516=Fixture!G2516,Settings!$G$8,IF(Fixture!I2516&lt;Fixture!G2516,Settings!$G$9,"-"))))</f>
        <v>-</v>
      </c>
    </row>
    <row r="2513" spans="3:9" x14ac:dyDescent="0.25">
      <c r="C2513" s="12" t="str">
        <f t="shared" si="80"/>
        <v>-</v>
      </c>
      <c r="D2513" s="9" t="str">
        <f t="shared" si="81"/>
        <v>-</v>
      </c>
      <c r="E2513" s="9" t="str">
        <f>IF(C2513="-","-",IF(D2513=maxgameno+2,"blank row 2",IF(D2513=maxgameno+1,"blank row 1",INDEX(FixtureCode!$B$4:$AH$128,MATCH($C2513,FixtureCode!$B$4:$B$128,0),MATCH("G"&amp;D2513&amp;"-T1",FixtureCode!$B$4:$AH$4,0)))))</f>
        <v>-</v>
      </c>
      <c r="F2513" s="13" t="str">
        <f>IF(C2513="-","-",IF(D2513=maxgameno+2,"blank row 2",IF(D2513=maxgameno+1,"blank row 1",INDEX(FixtureCode!$B$4:$AH$128,MATCH($C2513,FixtureCode!$B$4:$B$128,0),MATCH("G"&amp;D2513&amp;"-T2",FixtureCode!$B$4:$AH$4,0)))))</f>
        <v>-</v>
      </c>
      <c r="G2513" s="12" t="str">
        <f>IF(C2513="-","-",IF(AND(ISNUMBER(Fixture!G2517),ISNUMBER(Fixture!I2517),Fixture!F2517&lt;&gt;"BYE",Fixture!J2517&lt;&gt;"BYE"),"Yes","-"))</f>
        <v>-</v>
      </c>
      <c r="H2513" s="9" t="str">
        <f>IF(G2513="-","-",IF(Fixture!G2517&gt;Fixture!I2517,Settings!$G$7,IF(Fixture!G2517=Fixture!I2517,Settings!$G$8,IF(Fixture!G2517&lt;Fixture!I2517,Settings!$G$9,"-"))))</f>
        <v>-</v>
      </c>
      <c r="I2513" s="13" t="str">
        <f>IF(G2513="-","-",IF(Fixture!I2517&gt;Fixture!G2517,Settings!$G$7,IF(Fixture!I2517=Fixture!G2517,Settings!$G$8,IF(Fixture!I2517&lt;Fixture!G2517,Settings!$G$9,"-"))))</f>
        <v>-</v>
      </c>
    </row>
    <row r="2514" spans="3:9" x14ac:dyDescent="0.25">
      <c r="C2514" s="12" t="str">
        <f t="shared" si="80"/>
        <v>-</v>
      </c>
      <c r="D2514" s="9" t="str">
        <f t="shared" si="81"/>
        <v>-</v>
      </c>
      <c r="E2514" s="9" t="str">
        <f>IF(C2514="-","-",IF(D2514=maxgameno+2,"blank row 2",IF(D2514=maxgameno+1,"blank row 1",INDEX(FixtureCode!$B$4:$AH$128,MATCH($C2514,FixtureCode!$B$4:$B$128,0),MATCH("G"&amp;D2514&amp;"-T1",FixtureCode!$B$4:$AH$4,0)))))</f>
        <v>-</v>
      </c>
      <c r="F2514" s="13" t="str">
        <f>IF(C2514="-","-",IF(D2514=maxgameno+2,"blank row 2",IF(D2514=maxgameno+1,"blank row 1",INDEX(FixtureCode!$B$4:$AH$128,MATCH($C2514,FixtureCode!$B$4:$B$128,0),MATCH("G"&amp;D2514&amp;"-T2",FixtureCode!$B$4:$AH$4,0)))))</f>
        <v>-</v>
      </c>
      <c r="G2514" s="12" t="str">
        <f>IF(C2514="-","-",IF(AND(ISNUMBER(Fixture!G2518),ISNUMBER(Fixture!I2518),Fixture!F2518&lt;&gt;"BYE",Fixture!J2518&lt;&gt;"BYE"),"Yes","-"))</f>
        <v>-</v>
      </c>
      <c r="H2514" s="9" t="str">
        <f>IF(G2514="-","-",IF(Fixture!G2518&gt;Fixture!I2518,Settings!$G$7,IF(Fixture!G2518=Fixture!I2518,Settings!$G$8,IF(Fixture!G2518&lt;Fixture!I2518,Settings!$G$9,"-"))))</f>
        <v>-</v>
      </c>
      <c r="I2514" s="13" t="str">
        <f>IF(G2514="-","-",IF(Fixture!I2518&gt;Fixture!G2518,Settings!$G$7,IF(Fixture!I2518=Fixture!G2518,Settings!$G$8,IF(Fixture!I2518&lt;Fixture!G2518,Settings!$G$9,"-"))))</f>
        <v>-</v>
      </c>
    </row>
    <row r="2515" spans="3:9" x14ac:dyDescent="0.25">
      <c r="C2515" s="12" t="str">
        <f t="shared" si="80"/>
        <v>-</v>
      </c>
      <c r="D2515" s="9" t="str">
        <f t="shared" si="81"/>
        <v>-</v>
      </c>
      <c r="E2515" s="9" t="str">
        <f>IF(C2515="-","-",IF(D2515=maxgameno+2,"blank row 2",IF(D2515=maxgameno+1,"blank row 1",INDEX(FixtureCode!$B$4:$AH$128,MATCH($C2515,FixtureCode!$B$4:$B$128,0),MATCH("G"&amp;D2515&amp;"-T1",FixtureCode!$B$4:$AH$4,0)))))</f>
        <v>-</v>
      </c>
      <c r="F2515" s="13" t="str">
        <f>IF(C2515="-","-",IF(D2515=maxgameno+2,"blank row 2",IF(D2515=maxgameno+1,"blank row 1",INDEX(FixtureCode!$B$4:$AH$128,MATCH($C2515,FixtureCode!$B$4:$B$128,0),MATCH("G"&amp;D2515&amp;"-T2",FixtureCode!$B$4:$AH$4,0)))))</f>
        <v>-</v>
      </c>
      <c r="G2515" s="12" t="str">
        <f>IF(C2515="-","-",IF(AND(ISNUMBER(Fixture!G2519),ISNUMBER(Fixture!I2519),Fixture!F2519&lt;&gt;"BYE",Fixture!J2519&lt;&gt;"BYE"),"Yes","-"))</f>
        <v>-</v>
      </c>
      <c r="H2515" s="9" t="str">
        <f>IF(G2515="-","-",IF(Fixture!G2519&gt;Fixture!I2519,Settings!$G$7,IF(Fixture!G2519=Fixture!I2519,Settings!$G$8,IF(Fixture!G2519&lt;Fixture!I2519,Settings!$G$9,"-"))))</f>
        <v>-</v>
      </c>
      <c r="I2515" s="13" t="str">
        <f>IF(G2515="-","-",IF(Fixture!I2519&gt;Fixture!G2519,Settings!$G$7,IF(Fixture!I2519=Fixture!G2519,Settings!$G$8,IF(Fixture!I2519&lt;Fixture!G2519,Settings!$G$9,"-"))))</f>
        <v>-</v>
      </c>
    </row>
    <row r="2516" spans="3:9" x14ac:dyDescent="0.25">
      <c r="C2516" s="12" t="str">
        <f t="shared" si="80"/>
        <v>-</v>
      </c>
      <c r="D2516" s="9" t="str">
        <f t="shared" si="81"/>
        <v>-</v>
      </c>
      <c r="E2516" s="9" t="str">
        <f>IF(C2516="-","-",IF(D2516=maxgameno+2,"blank row 2",IF(D2516=maxgameno+1,"blank row 1",INDEX(FixtureCode!$B$4:$AH$128,MATCH($C2516,FixtureCode!$B$4:$B$128,0),MATCH("G"&amp;D2516&amp;"-T1",FixtureCode!$B$4:$AH$4,0)))))</f>
        <v>-</v>
      </c>
      <c r="F2516" s="13" t="str">
        <f>IF(C2516="-","-",IF(D2516=maxgameno+2,"blank row 2",IF(D2516=maxgameno+1,"blank row 1",INDEX(FixtureCode!$B$4:$AH$128,MATCH($C2516,FixtureCode!$B$4:$B$128,0),MATCH("G"&amp;D2516&amp;"-T2",FixtureCode!$B$4:$AH$4,0)))))</f>
        <v>-</v>
      </c>
      <c r="G2516" s="12" t="str">
        <f>IF(C2516="-","-",IF(AND(ISNUMBER(Fixture!G2520),ISNUMBER(Fixture!I2520),Fixture!F2520&lt;&gt;"BYE",Fixture!J2520&lt;&gt;"BYE"),"Yes","-"))</f>
        <v>-</v>
      </c>
      <c r="H2516" s="9" t="str">
        <f>IF(G2516="-","-",IF(Fixture!G2520&gt;Fixture!I2520,Settings!$G$7,IF(Fixture!G2520=Fixture!I2520,Settings!$G$8,IF(Fixture!G2520&lt;Fixture!I2520,Settings!$G$9,"-"))))</f>
        <v>-</v>
      </c>
      <c r="I2516" s="13" t="str">
        <f>IF(G2516="-","-",IF(Fixture!I2520&gt;Fixture!G2520,Settings!$G$7,IF(Fixture!I2520=Fixture!G2520,Settings!$G$8,IF(Fixture!I2520&lt;Fixture!G2520,Settings!$G$9,"-"))))</f>
        <v>-</v>
      </c>
    </row>
    <row r="2517" spans="3:9" x14ac:dyDescent="0.25">
      <c r="C2517" s="12" t="str">
        <f t="shared" si="80"/>
        <v>-</v>
      </c>
      <c r="D2517" s="9" t="str">
        <f t="shared" si="81"/>
        <v>-</v>
      </c>
      <c r="E2517" s="9" t="str">
        <f>IF(C2517="-","-",IF(D2517=maxgameno+2,"blank row 2",IF(D2517=maxgameno+1,"blank row 1",INDEX(FixtureCode!$B$4:$AH$128,MATCH($C2517,FixtureCode!$B$4:$B$128,0),MATCH("G"&amp;D2517&amp;"-T1",FixtureCode!$B$4:$AH$4,0)))))</f>
        <v>-</v>
      </c>
      <c r="F2517" s="13" t="str">
        <f>IF(C2517="-","-",IF(D2517=maxgameno+2,"blank row 2",IF(D2517=maxgameno+1,"blank row 1",INDEX(FixtureCode!$B$4:$AH$128,MATCH($C2517,FixtureCode!$B$4:$B$128,0),MATCH("G"&amp;D2517&amp;"-T2",FixtureCode!$B$4:$AH$4,0)))))</f>
        <v>-</v>
      </c>
      <c r="G2517" s="12" t="str">
        <f>IF(C2517="-","-",IF(AND(ISNUMBER(Fixture!G2521),ISNUMBER(Fixture!I2521),Fixture!F2521&lt;&gt;"BYE",Fixture!J2521&lt;&gt;"BYE"),"Yes","-"))</f>
        <v>-</v>
      </c>
      <c r="H2517" s="9" t="str">
        <f>IF(G2517="-","-",IF(Fixture!G2521&gt;Fixture!I2521,Settings!$G$7,IF(Fixture!G2521=Fixture!I2521,Settings!$G$8,IF(Fixture!G2521&lt;Fixture!I2521,Settings!$G$9,"-"))))</f>
        <v>-</v>
      </c>
      <c r="I2517" s="13" t="str">
        <f>IF(G2517="-","-",IF(Fixture!I2521&gt;Fixture!G2521,Settings!$G$7,IF(Fixture!I2521=Fixture!G2521,Settings!$G$8,IF(Fixture!I2521&lt;Fixture!G2521,Settings!$G$9,"-"))))</f>
        <v>-</v>
      </c>
    </row>
    <row r="2518" spans="3:9" x14ac:dyDescent="0.25">
      <c r="C2518" s="12" t="str">
        <f t="shared" si="80"/>
        <v>-</v>
      </c>
      <c r="D2518" s="9" t="str">
        <f t="shared" si="81"/>
        <v>-</v>
      </c>
      <c r="E2518" s="9" t="str">
        <f>IF(C2518="-","-",IF(D2518=maxgameno+2,"blank row 2",IF(D2518=maxgameno+1,"blank row 1",INDEX(FixtureCode!$B$4:$AH$128,MATCH($C2518,FixtureCode!$B$4:$B$128,0),MATCH("G"&amp;D2518&amp;"-T1",FixtureCode!$B$4:$AH$4,0)))))</f>
        <v>-</v>
      </c>
      <c r="F2518" s="13" t="str">
        <f>IF(C2518="-","-",IF(D2518=maxgameno+2,"blank row 2",IF(D2518=maxgameno+1,"blank row 1",INDEX(FixtureCode!$B$4:$AH$128,MATCH($C2518,FixtureCode!$B$4:$B$128,0),MATCH("G"&amp;D2518&amp;"-T2",FixtureCode!$B$4:$AH$4,0)))))</f>
        <v>-</v>
      </c>
      <c r="G2518" s="12" t="str">
        <f>IF(C2518="-","-",IF(AND(ISNUMBER(Fixture!G2522),ISNUMBER(Fixture!I2522),Fixture!F2522&lt;&gt;"BYE",Fixture!J2522&lt;&gt;"BYE"),"Yes","-"))</f>
        <v>-</v>
      </c>
      <c r="H2518" s="9" t="str">
        <f>IF(G2518="-","-",IF(Fixture!G2522&gt;Fixture!I2522,Settings!$G$7,IF(Fixture!G2522=Fixture!I2522,Settings!$G$8,IF(Fixture!G2522&lt;Fixture!I2522,Settings!$G$9,"-"))))</f>
        <v>-</v>
      </c>
      <c r="I2518" s="13" t="str">
        <f>IF(G2518="-","-",IF(Fixture!I2522&gt;Fixture!G2522,Settings!$G$7,IF(Fixture!I2522=Fixture!G2522,Settings!$G$8,IF(Fixture!I2522&lt;Fixture!G2522,Settings!$G$9,"-"))))</f>
        <v>-</v>
      </c>
    </row>
    <row r="2519" spans="3:9" x14ac:dyDescent="0.25">
      <c r="C2519" s="12" t="str">
        <f t="shared" si="80"/>
        <v>-</v>
      </c>
      <c r="D2519" s="9" t="str">
        <f t="shared" si="81"/>
        <v>-</v>
      </c>
      <c r="E2519" s="9" t="str">
        <f>IF(C2519="-","-",IF(D2519=maxgameno+2,"blank row 2",IF(D2519=maxgameno+1,"blank row 1",INDEX(FixtureCode!$B$4:$AH$128,MATCH($C2519,FixtureCode!$B$4:$B$128,0),MATCH("G"&amp;D2519&amp;"-T1",FixtureCode!$B$4:$AH$4,0)))))</f>
        <v>-</v>
      </c>
      <c r="F2519" s="13" t="str">
        <f>IF(C2519="-","-",IF(D2519=maxgameno+2,"blank row 2",IF(D2519=maxgameno+1,"blank row 1",INDEX(FixtureCode!$B$4:$AH$128,MATCH($C2519,FixtureCode!$B$4:$B$128,0),MATCH("G"&amp;D2519&amp;"-T2",FixtureCode!$B$4:$AH$4,0)))))</f>
        <v>-</v>
      </c>
      <c r="G2519" s="12" t="str">
        <f>IF(C2519="-","-",IF(AND(ISNUMBER(Fixture!G2523),ISNUMBER(Fixture!I2523),Fixture!F2523&lt;&gt;"BYE",Fixture!J2523&lt;&gt;"BYE"),"Yes","-"))</f>
        <v>-</v>
      </c>
      <c r="H2519" s="9" t="str">
        <f>IF(G2519="-","-",IF(Fixture!G2523&gt;Fixture!I2523,Settings!$G$7,IF(Fixture!G2523=Fixture!I2523,Settings!$G$8,IF(Fixture!G2523&lt;Fixture!I2523,Settings!$G$9,"-"))))</f>
        <v>-</v>
      </c>
      <c r="I2519" s="13" t="str">
        <f>IF(G2519="-","-",IF(Fixture!I2523&gt;Fixture!G2523,Settings!$G$7,IF(Fixture!I2523=Fixture!G2523,Settings!$G$8,IF(Fixture!I2523&lt;Fixture!G2523,Settings!$G$9,"-"))))</f>
        <v>-</v>
      </c>
    </row>
    <row r="2520" spans="3:9" x14ac:dyDescent="0.25">
      <c r="C2520" s="12" t="str">
        <f t="shared" si="80"/>
        <v>-</v>
      </c>
      <c r="D2520" s="9" t="str">
        <f t="shared" si="81"/>
        <v>-</v>
      </c>
      <c r="E2520" s="9" t="str">
        <f>IF(C2520="-","-",IF(D2520=maxgameno+2,"blank row 2",IF(D2520=maxgameno+1,"blank row 1",INDEX(FixtureCode!$B$4:$AH$128,MATCH($C2520,FixtureCode!$B$4:$B$128,0),MATCH("G"&amp;D2520&amp;"-T1",FixtureCode!$B$4:$AH$4,0)))))</f>
        <v>-</v>
      </c>
      <c r="F2520" s="13" t="str">
        <f>IF(C2520="-","-",IF(D2520=maxgameno+2,"blank row 2",IF(D2520=maxgameno+1,"blank row 1",INDEX(FixtureCode!$B$4:$AH$128,MATCH($C2520,FixtureCode!$B$4:$B$128,0),MATCH("G"&amp;D2520&amp;"-T2",FixtureCode!$B$4:$AH$4,0)))))</f>
        <v>-</v>
      </c>
      <c r="G2520" s="12" t="str">
        <f>IF(C2520="-","-",IF(AND(ISNUMBER(Fixture!G2524),ISNUMBER(Fixture!I2524),Fixture!F2524&lt;&gt;"BYE",Fixture!J2524&lt;&gt;"BYE"),"Yes","-"))</f>
        <v>-</v>
      </c>
      <c r="H2520" s="9" t="str">
        <f>IF(G2520="-","-",IF(Fixture!G2524&gt;Fixture!I2524,Settings!$G$7,IF(Fixture!G2524=Fixture!I2524,Settings!$G$8,IF(Fixture!G2524&lt;Fixture!I2524,Settings!$G$9,"-"))))</f>
        <v>-</v>
      </c>
      <c r="I2520" s="13" t="str">
        <f>IF(G2520="-","-",IF(Fixture!I2524&gt;Fixture!G2524,Settings!$G$7,IF(Fixture!I2524=Fixture!G2524,Settings!$G$8,IF(Fixture!I2524&lt;Fixture!G2524,Settings!$G$9,"-"))))</f>
        <v>-</v>
      </c>
    </row>
    <row r="2521" spans="3:9" x14ac:dyDescent="0.25">
      <c r="C2521" s="12" t="str">
        <f t="shared" si="80"/>
        <v>-</v>
      </c>
      <c r="D2521" s="9" t="str">
        <f t="shared" si="81"/>
        <v>-</v>
      </c>
      <c r="E2521" s="9" t="str">
        <f>IF(C2521="-","-",IF(D2521=maxgameno+2,"blank row 2",IF(D2521=maxgameno+1,"blank row 1",INDEX(FixtureCode!$B$4:$AH$128,MATCH($C2521,FixtureCode!$B$4:$B$128,0),MATCH("G"&amp;D2521&amp;"-T1",FixtureCode!$B$4:$AH$4,0)))))</f>
        <v>-</v>
      </c>
      <c r="F2521" s="13" t="str">
        <f>IF(C2521="-","-",IF(D2521=maxgameno+2,"blank row 2",IF(D2521=maxgameno+1,"blank row 1",INDEX(FixtureCode!$B$4:$AH$128,MATCH($C2521,FixtureCode!$B$4:$B$128,0),MATCH("G"&amp;D2521&amp;"-T2",FixtureCode!$B$4:$AH$4,0)))))</f>
        <v>-</v>
      </c>
      <c r="G2521" s="12" t="str">
        <f>IF(C2521="-","-",IF(AND(ISNUMBER(Fixture!G2525),ISNUMBER(Fixture!I2525),Fixture!F2525&lt;&gt;"BYE",Fixture!J2525&lt;&gt;"BYE"),"Yes","-"))</f>
        <v>-</v>
      </c>
      <c r="H2521" s="9" t="str">
        <f>IF(G2521="-","-",IF(Fixture!G2525&gt;Fixture!I2525,Settings!$G$7,IF(Fixture!G2525=Fixture!I2525,Settings!$G$8,IF(Fixture!G2525&lt;Fixture!I2525,Settings!$G$9,"-"))))</f>
        <v>-</v>
      </c>
      <c r="I2521" s="13" t="str">
        <f>IF(G2521="-","-",IF(Fixture!I2525&gt;Fixture!G2525,Settings!$G$7,IF(Fixture!I2525=Fixture!G2525,Settings!$G$8,IF(Fixture!I2525&lt;Fixture!G2525,Settings!$G$9,"-"))))</f>
        <v>-</v>
      </c>
    </row>
    <row r="2522" spans="3:9" x14ac:dyDescent="0.25">
      <c r="C2522" s="12" t="str">
        <f t="shared" si="80"/>
        <v>-</v>
      </c>
      <c r="D2522" s="9" t="str">
        <f t="shared" si="81"/>
        <v>-</v>
      </c>
      <c r="E2522" s="9" t="str">
        <f>IF(C2522="-","-",IF(D2522=maxgameno+2,"blank row 2",IF(D2522=maxgameno+1,"blank row 1",INDEX(FixtureCode!$B$4:$AH$128,MATCH($C2522,FixtureCode!$B$4:$B$128,0),MATCH("G"&amp;D2522&amp;"-T1",FixtureCode!$B$4:$AH$4,0)))))</f>
        <v>-</v>
      </c>
      <c r="F2522" s="13" t="str">
        <f>IF(C2522="-","-",IF(D2522=maxgameno+2,"blank row 2",IF(D2522=maxgameno+1,"blank row 1",INDEX(FixtureCode!$B$4:$AH$128,MATCH($C2522,FixtureCode!$B$4:$B$128,0),MATCH("G"&amp;D2522&amp;"-T2",FixtureCode!$B$4:$AH$4,0)))))</f>
        <v>-</v>
      </c>
      <c r="G2522" s="12" t="str">
        <f>IF(C2522="-","-",IF(AND(ISNUMBER(Fixture!G2526),ISNUMBER(Fixture!I2526),Fixture!F2526&lt;&gt;"BYE",Fixture!J2526&lt;&gt;"BYE"),"Yes","-"))</f>
        <v>-</v>
      </c>
      <c r="H2522" s="9" t="str">
        <f>IF(G2522="-","-",IF(Fixture!G2526&gt;Fixture!I2526,Settings!$G$7,IF(Fixture!G2526=Fixture!I2526,Settings!$G$8,IF(Fixture!G2526&lt;Fixture!I2526,Settings!$G$9,"-"))))</f>
        <v>-</v>
      </c>
      <c r="I2522" s="13" t="str">
        <f>IF(G2522="-","-",IF(Fixture!I2526&gt;Fixture!G2526,Settings!$G$7,IF(Fixture!I2526=Fixture!G2526,Settings!$G$8,IF(Fixture!I2526&lt;Fixture!G2526,Settings!$G$9,"-"))))</f>
        <v>-</v>
      </c>
    </row>
    <row r="2523" spans="3:9" x14ac:dyDescent="0.25">
      <c r="C2523" s="12" t="str">
        <f t="shared" si="80"/>
        <v>-</v>
      </c>
      <c r="D2523" s="9" t="str">
        <f t="shared" si="81"/>
        <v>-</v>
      </c>
      <c r="E2523" s="9" t="str">
        <f>IF(C2523="-","-",IF(D2523=maxgameno+2,"blank row 2",IF(D2523=maxgameno+1,"blank row 1",INDEX(FixtureCode!$B$4:$AH$128,MATCH($C2523,FixtureCode!$B$4:$B$128,0),MATCH("G"&amp;D2523&amp;"-T1",FixtureCode!$B$4:$AH$4,0)))))</f>
        <v>-</v>
      </c>
      <c r="F2523" s="13" t="str">
        <f>IF(C2523="-","-",IF(D2523=maxgameno+2,"blank row 2",IF(D2523=maxgameno+1,"blank row 1",INDEX(FixtureCode!$B$4:$AH$128,MATCH($C2523,FixtureCode!$B$4:$B$128,0),MATCH("G"&amp;D2523&amp;"-T2",FixtureCode!$B$4:$AH$4,0)))))</f>
        <v>-</v>
      </c>
      <c r="G2523" s="12" t="str">
        <f>IF(C2523="-","-",IF(AND(ISNUMBER(Fixture!G2527),ISNUMBER(Fixture!I2527),Fixture!F2527&lt;&gt;"BYE",Fixture!J2527&lt;&gt;"BYE"),"Yes","-"))</f>
        <v>-</v>
      </c>
      <c r="H2523" s="9" t="str">
        <f>IF(G2523="-","-",IF(Fixture!G2527&gt;Fixture!I2527,Settings!$G$7,IF(Fixture!G2527=Fixture!I2527,Settings!$G$8,IF(Fixture!G2527&lt;Fixture!I2527,Settings!$G$9,"-"))))</f>
        <v>-</v>
      </c>
      <c r="I2523" s="13" t="str">
        <f>IF(G2523="-","-",IF(Fixture!I2527&gt;Fixture!G2527,Settings!$G$7,IF(Fixture!I2527=Fixture!G2527,Settings!$G$8,IF(Fixture!I2527&lt;Fixture!G2527,Settings!$G$9,"-"))))</f>
        <v>-</v>
      </c>
    </row>
    <row r="2524" spans="3:9" x14ac:dyDescent="0.25">
      <c r="C2524" s="12" t="str">
        <f t="shared" si="80"/>
        <v>-</v>
      </c>
      <c r="D2524" s="9" t="str">
        <f t="shared" si="81"/>
        <v>-</v>
      </c>
      <c r="E2524" s="9" t="str">
        <f>IF(C2524="-","-",IF(D2524=maxgameno+2,"blank row 2",IF(D2524=maxgameno+1,"blank row 1",INDEX(FixtureCode!$B$4:$AH$128,MATCH($C2524,FixtureCode!$B$4:$B$128,0),MATCH("G"&amp;D2524&amp;"-T1",FixtureCode!$B$4:$AH$4,0)))))</f>
        <v>-</v>
      </c>
      <c r="F2524" s="13" t="str">
        <f>IF(C2524="-","-",IF(D2524=maxgameno+2,"blank row 2",IF(D2524=maxgameno+1,"blank row 1",INDEX(FixtureCode!$B$4:$AH$128,MATCH($C2524,FixtureCode!$B$4:$B$128,0),MATCH("G"&amp;D2524&amp;"-T2",FixtureCode!$B$4:$AH$4,0)))))</f>
        <v>-</v>
      </c>
      <c r="G2524" s="12" t="str">
        <f>IF(C2524="-","-",IF(AND(ISNUMBER(Fixture!G2528),ISNUMBER(Fixture!I2528),Fixture!F2528&lt;&gt;"BYE",Fixture!J2528&lt;&gt;"BYE"),"Yes","-"))</f>
        <v>-</v>
      </c>
      <c r="H2524" s="9" t="str">
        <f>IF(G2524="-","-",IF(Fixture!G2528&gt;Fixture!I2528,Settings!$G$7,IF(Fixture!G2528=Fixture!I2528,Settings!$G$8,IF(Fixture!G2528&lt;Fixture!I2528,Settings!$G$9,"-"))))</f>
        <v>-</v>
      </c>
      <c r="I2524" s="13" t="str">
        <f>IF(G2524="-","-",IF(Fixture!I2528&gt;Fixture!G2528,Settings!$G$7,IF(Fixture!I2528=Fixture!G2528,Settings!$G$8,IF(Fixture!I2528&lt;Fixture!G2528,Settings!$G$9,"-"))))</f>
        <v>-</v>
      </c>
    </row>
    <row r="2525" spans="3:9" x14ac:dyDescent="0.25">
      <c r="C2525" s="12" t="str">
        <f t="shared" si="80"/>
        <v>-</v>
      </c>
      <c r="D2525" s="9" t="str">
        <f t="shared" si="81"/>
        <v>-</v>
      </c>
      <c r="E2525" s="9" t="str">
        <f>IF(C2525="-","-",IF(D2525=maxgameno+2,"blank row 2",IF(D2525=maxgameno+1,"blank row 1",INDEX(FixtureCode!$B$4:$AH$128,MATCH($C2525,FixtureCode!$B$4:$B$128,0),MATCH("G"&amp;D2525&amp;"-T1",FixtureCode!$B$4:$AH$4,0)))))</f>
        <v>-</v>
      </c>
      <c r="F2525" s="13" t="str">
        <f>IF(C2525="-","-",IF(D2525=maxgameno+2,"blank row 2",IF(D2525=maxgameno+1,"blank row 1",INDEX(FixtureCode!$B$4:$AH$128,MATCH($C2525,FixtureCode!$B$4:$B$128,0),MATCH("G"&amp;D2525&amp;"-T2",FixtureCode!$B$4:$AH$4,0)))))</f>
        <v>-</v>
      </c>
      <c r="G2525" s="12" t="str">
        <f>IF(C2525="-","-",IF(AND(ISNUMBER(Fixture!G2529),ISNUMBER(Fixture!I2529),Fixture!F2529&lt;&gt;"BYE",Fixture!J2529&lt;&gt;"BYE"),"Yes","-"))</f>
        <v>-</v>
      </c>
      <c r="H2525" s="9" t="str">
        <f>IF(G2525="-","-",IF(Fixture!G2529&gt;Fixture!I2529,Settings!$G$7,IF(Fixture!G2529=Fixture!I2529,Settings!$G$8,IF(Fixture!G2529&lt;Fixture!I2529,Settings!$G$9,"-"))))</f>
        <v>-</v>
      </c>
      <c r="I2525" s="13" t="str">
        <f>IF(G2525="-","-",IF(Fixture!I2529&gt;Fixture!G2529,Settings!$G$7,IF(Fixture!I2529=Fixture!G2529,Settings!$G$8,IF(Fixture!I2529&lt;Fixture!G2529,Settings!$G$9,"-"))))</f>
        <v>-</v>
      </c>
    </row>
    <row r="2526" spans="3:9" x14ac:dyDescent="0.25">
      <c r="C2526" s="12" t="str">
        <f t="shared" si="80"/>
        <v>-</v>
      </c>
      <c r="D2526" s="9" t="str">
        <f t="shared" si="81"/>
        <v>-</v>
      </c>
      <c r="E2526" s="9" t="str">
        <f>IF(C2526="-","-",IF(D2526=maxgameno+2,"blank row 2",IF(D2526=maxgameno+1,"blank row 1",INDEX(FixtureCode!$B$4:$AH$128,MATCH($C2526,FixtureCode!$B$4:$B$128,0),MATCH("G"&amp;D2526&amp;"-T1",FixtureCode!$B$4:$AH$4,0)))))</f>
        <v>-</v>
      </c>
      <c r="F2526" s="13" t="str">
        <f>IF(C2526="-","-",IF(D2526=maxgameno+2,"blank row 2",IF(D2526=maxgameno+1,"blank row 1",INDEX(FixtureCode!$B$4:$AH$128,MATCH($C2526,FixtureCode!$B$4:$B$128,0),MATCH("G"&amp;D2526&amp;"-T2",FixtureCode!$B$4:$AH$4,0)))))</f>
        <v>-</v>
      </c>
      <c r="G2526" s="12" t="str">
        <f>IF(C2526="-","-",IF(AND(ISNUMBER(Fixture!G2530),ISNUMBER(Fixture!I2530),Fixture!F2530&lt;&gt;"BYE",Fixture!J2530&lt;&gt;"BYE"),"Yes","-"))</f>
        <v>-</v>
      </c>
      <c r="H2526" s="9" t="str">
        <f>IF(G2526="-","-",IF(Fixture!G2530&gt;Fixture!I2530,Settings!$G$7,IF(Fixture!G2530=Fixture!I2530,Settings!$G$8,IF(Fixture!G2530&lt;Fixture!I2530,Settings!$G$9,"-"))))</f>
        <v>-</v>
      </c>
      <c r="I2526" s="13" t="str">
        <f>IF(G2526="-","-",IF(Fixture!I2530&gt;Fixture!G2530,Settings!$G$7,IF(Fixture!I2530=Fixture!G2530,Settings!$G$8,IF(Fixture!I2530&lt;Fixture!G2530,Settings!$G$9,"-"))))</f>
        <v>-</v>
      </c>
    </row>
    <row r="2527" spans="3:9" x14ac:dyDescent="0.25">
      <c r="C2527" s="12" t="str">
        <f t="shared" si="80"/>
        <v>-</v>
      </c>
      <c r="D2527" s="9" t="str">
        <f t="shared" si="81"/>
        <v>-</v>
      </c>
      <c r="E2527" s="9" t="str">
        <f>IF(C2527="-","-",IF(D2527=maxgameno+2,"blank row 2",IF(D2527=maxgameno+1,"blank row 1",INDEX(FixtureCode!$B$4:$AH$128,MATCH($C2527,FixtureCode!$B$4:$B$128,0),MATCH("G"&amp;D2527&amp;"-T1",FixtureCode!$B$4:$AH$4,0)))))</f>
        <v>-</v>
      </c>
      <c r="F2527" s="13" t="str">
        <f>IF(C2527="-","-",IF(D2527=maxgameno+2,"blank row 2",IF(D2527=maxgameno+1,"blank row 1",INDEX(FixtureCode!$B$4:$AH$128,MATCH($C2527,FixtureCode!$B$4:$B$128,0),MATCH("G"&amp;D2527&amp;"-T2",FixtureCode!$B$4:$AH$4,0)))))</f>
        <v>-</v>
      </c>
      <c r="G2527" s="12" t="str">
        <f>IF(C2527="-","-",IF(AND(ISNUMBER(Fixture!G2531),ISNUMBER(Fixture!I2531),Fixture!F2531&lt;&gt;"BYE",Fixture!J2531&lt;&gt;"BYE"),"Yes","-"))</f>
        <v>-</v>
      </c>
      <c r="H2527" s="9" t="str">
        <f>IF(G2527="-","-",IF(Fixture!G2531&gt;Fixture!I2531,Settings!$G$7,IF(Fixture!G2531=Fixture!I2531,Settings!$G$8,IF(Fixture!G2531&lt;Fixture!I2531,Settings!$G$9,"-"))))</f>
        <v>-</v>
      </c>
      <c r="I2527" s="13" t="str">
        <f>IF(G2527="-","-",IF(Fixture!I2531&gt;Fixture!G2531,Settings!$G$7,IF(Fixture!I2531=Fixture!G2531,Settings!$G$8,IF(Fixture!I2531&lt;Fixture!G2531,Settings!$G$9,"-"))))</f>
        <v>-</v>
      </c>
    </row>
    <row r="2528" spans="3:9" x14ac:dyDescent="0.25">
      <c r="C2528" s="12" t="str">
        <f t="shared" si="80"/>
        <v>-</v>
      </c>
      <c r="D2528" s="9" t="str">
        <f t="shared" si="81"/>
        <v>-</v>
      </c>
      <c r="E2528" s="9" t="str">
        <f>IF(C2528="-","-",IF(D2528=maxgameno+2,"blank row 2",IF(D2528=maxgameno+1,"blank row 1",INDEX(FixtureCode!$B$4:$AH$128,MATCH($C2528,FixtureCode!$B$4:$B$128,0),MATCH("G"&amp;D2528&amp;"-T1",FixtureCode!$B$4:$AH$4,0)))))</f>
        <v>-</v>
      </c>
      <c r="F2528" s="13" t="str">
        <f>IF(C2528="-","-",IF(D2528=maxgameno+2,"blank row 2",IF(D2528=maxgameno+1,"blank row 1",INDEX(FixtureCode!$B$4:$AH$128,MATCH($C2528,FixtureCode!$B$4:$B$128,0),MATCH("G"&amp;D2528&amp;"-T2",FixtureCode!$B$4:$AH$4,0)))))</f>
        <v>-</v>
      </c>
      <c r="G2528" s="12" t="str">
        <f>IF(C2528="-","-",IF(AND(ISNUMBER(Fixture!G2532),ISNUMBER(Fixture!I2532),Fixture!F2532&lt;&gt;"BYE",Fixture!J2532&lt;&gt;"BYE"),"Yes","-"))</f>
        <v>-</v>
      </c>
      <c r="H2528" s="9" t="str">
        <f>IF(G2528="-","-",IF(Fixture!G2532&gt;Fixture!I2532,Settings!$G$7,IF(Fixture!G2532=Fixture!I2532,Settings!$G$8,IF(Fixture!G2532&lt;Fixture!I2532,Settings!$G$9,"-"))))</f>
        <v>-</v>
      </c>
      <c r="I2528" s="13" t="str">
        <f>IF(G2528="-","-",IF(Fixture!I2532&gt;Fixture!G2532,Settings!$G$7,IF(Fixture!I2532=Fixture!G2532,Settings!$G$8,IF(Fixture!I2532&lt;Fixture!G2532,Settings!$G$9,"-"))))</f>
        <v>-</v>
      </c>
    </row>
    <row r="2529" spans="3:9" x14ac:dyDescent="0.25">
      <c r="C2529" s="12" t="str">
        <f t="shared" si="80"/>
        <v>-</v>
      </c>
      <c r="D2529" s="9" t="str">
        <f t="shared" si="81"/>
        <v>-</v>
      </c>
      <c r="E2529" s="9" t="str">
        <f>IF(C2529="-","-",IF(D2529=maxgameno+2,"blank row 2",IF(D2529=maxgameno+1,"blank row 1",INDEX(FixtureCode!$B$4:$AH$128,MATCH($C2529,FixtureCode!$B$4:$B$128,0),MATCH("G"&amp;D2529&amp;"-T1",FixtureCode!$B$4:$AH$4,0)))))</f>
        <v>-</v>
      </c>
      <c r="F2529" s="13" t="str">
        <f>IF(C2529="-","-",IF(D2529=maxgameno+2,"blank row 2",IF(D2529=maxgameno+1,"blank row 1",INDEX(FixtureCode!$B$4:$AH$128,MATCH($C2529,FixtureCode!$B$4:$B$128,0),MATCH("G"&amp;D2529&amp;"-T2",FixtureCode!$B$4:$AH$4,0)))))</f>
        <v>-</v>
      </c>
      <c r="G2529" s="12" t="str">
        <f>IF(C2529="-","-",IF(AND(ISNUMBER(Fixture!G2533),ISNUMBER(Fixture!I2533),Fixture!F2533&lt;&gt;"BYE",Fixture!J2533&lt;&gt;"BYE"),"Yes","-"))</f>
        <v>-</v>
      </c>
      <c r="H2529" s="9" t="str">
        <f>IF(G2529="-","-",IF(Fixture!G2533&gt;Fixture!I2533,Settings!$G$7,IF(Fixture!G2533=Fixture!I2533,Settings!$G$8,IF(Fixture!G2533&lt;Fixture!I2533,Settings!$G$9,"-"))))</f>
        <v>-</v>
      </c>
      <c r="I2529" s="13" t="str">
        <f>IF(G2529="-","-",IF(Fixture!I2533&gt;Fixture!G2533,Settings!$G$7,IF(Fixture!I2533=Fixture!G2533,Settings!$G$8,IF(Fixture!I2533&lt;Fixture!G2533,Settings!$G$9,"-"))))</f>
        <v>-</v>
      </c>
    </row>
    <row r="2530" spans="3:9" x14ac:dyDescent="0.25">
      <c r="C2530" s="12" t="str">
        <f t="shared" si="80"/>
        <v>-</v>
      </c>
      <c r="D2530" s="9" t="str">
        <f t="shared" si="81"/>
        <v>-</v>
      </c>
      <c r="E2530" s="9" t="str">
        <f>IF(C2530="-","-",IF(D2530=maxgameno+2,"blank row 2",IF(D2530=maxgameno+1,"blank row 1",INDEX(FixtureCode!$B$4:$AH$128,MATCH($C2530,FixtureCode!$B$4:$B$128,0),MATCH("G"&amp;D2530&amp;"-T1",FixtureCode!$B$4:$AH$4,0)))))</f>
        <v>-</v>
      </c>
      <c r="F2530" s="13" t="str">
        <f>IF(C2530="-","-",IF(D2530=maxgameno+2,"blank row 2",IF(D2530=maxgameno+1,"blank row 1",INDEX(FixtureCode!$B$4:$AH$128,MATCH($C2530,FixtureCode!$B$4:$B$128,0),MATCH("G"&amp;D2530&amp;"-T2",FixtureCode!$B$4:$AH$4,0)))))</f>
        <v>-</v>
      </c>
      <c r="G2530" s="12" t="str">
        <f>IF(C2530="-","-",IF(AND(ISNUMBER(Fixture!G2534),ISNUMBER(Fixture!I2534),Fixture!F2534&lt;&gt;"BYE",Fixture!J2534&lt;&gt;"BYE"),"Yes","-"))</f>
        <v>-</v>
      </c>
      <c r="H2530" s="9" t="str">
        <f>IF(G2530="-","-",IF(Fixture!G2534&gt;Fixture!I2534,Settings!$G$7,IF(Fixture!G2534=Fixture!I2534,Settings!$G$8,IF(Fixture!G2534&lt;Fixture!I2534,Settings!$G$9,"-"))))</f>
        <v>-</v>
      </c>
      <c r="I2530" s="13" t="str">
        <f>IF(G2530="-","-",IF(Fixture!I2534&gt;Fixture!G2534,Settings!$G$7,IF(Fixture!I2534=Fixture!G2534,Settings!$G$8,IF(Fixture!I2534&lt;Fixture!G2534,Settings!$G$9,"-"))))</f>
        <v>-</v>
      </c>
    </row>
    <row r="2531" spans="3:9" x14ac:dyDescent="0.25">
      <c r="C2531" s="12" t="str">
        <f t="shared" si="80"/>
        <v>-</v>
      </c>
      <c r="D2531" s="9" t="str">
        <f t="shared" si="81"/>
        <v>-</v>
      </c>
      <c r="E2531" s="9" t="str">
        <f>IF(C2531="-","-",IF(D2531=maxgameno+2,"blank row 2",IF(D2531=maxgameno+1,"blank row 1",INDEX(FixtureCode!$B$4:$AH$128,MATCH($C2531,FixtureCode!$B$4:$B$128,0),MATCH("G"&amp;D2531&amp;"-T1",FixtureCode!$B$4:$AH$4,0)))))</f>
        <v>-</v>
      </c>
      <c r="F2531" s="13" t="str">
        <f>IF(C2531="-","-",IF(D2531=maxgameno+2,"blank row 2",IF(D2531=maxgameno+1,"blank row 1",INDEX(FixtureCode!$B$4:$AH$128,MATCH($C2531,FixtureCode!$B$4:$B$128,0),MATCH("G"&amp;D2531&amp;"-T2",FixtureCode!$B$4:$AH$4,0)))))</f>
        <v>-</v>
      </c>
      <c r="G2531" s="12" t="str">
        <f>IF(C2531="-","-",IF(AND(ISNUMBER(Fixture!G2535),ISNUMBER(Fixture!I2535),Fixture!F2535&lt;&gt;"BYE",Fixture!J2535&lt;&gt;"BYE"),"Yes","-"))</f>
        <v>-</v>
      </c>
      <c r="H2531" s="9" t="str">
        <f>IF(G2531="-","-",IF(Fixture!G2535&gt;Fixture!I2535,Settings!$G$7,IF(Fixture!G2535=Fixture!I2535,Settings!$G$8,IF(Fixture!G2535&lt;Fixture!I2535,Settings!$G$9,"-"))))</f>
        <v>-</v>
      </c>
      <c r="I2531" s="13" t="str">
        <f>IF(G2531="-","-",IF(Fixture!I2535&gt;Fixture!G2535,Settings!$G$7,IF(Fixture!I2535=Fixture!G2535,Settings!$G$8,IF(Fixture!I2535&lt;Fixture!G2535,Settings!$G$9,"-"))))</f>
        <v>-</v>
      </c>
    </row>
    <row r="2532" spans="3:9" x14ac:dyDescent="0.25">
      <c r="C2532" s="12" t="str">
        <f t="shared" si="80"/>
        <v>-</v>
      </c>
      <c r="D2532" s="9" t="str">
        <f t="shared" si="81"/>
        <v>-</v>
      </c>
      <c r="E2532" s="9" t="str">
        <f>IF(C2532="-","-",IF(D2532=maxgameno+2,"blank row 2",IF(D2532=maxgameno+1,"blank row 1",INDEX(FixtureCode!$B$4:$AH$128,MATCH($C2532,FixtureCode!$B$4:$B$128,0),MATCH("G"&amp;D2532&amp;"-T1",FixtureCode!$B$4:$AH$4,0)))))</f>
        <v>-</v>
      </c>
      <c r="F2532" s="13" t="str">
        <f>IF(C2532="-","-",IF(D2532=maxgameno+2,"blank row 2",IF(D2532=maxgameno+1,"blank row 1",INDEX(FixtureCode!$B$4:$AH$128,MATCH($C2532,FixtureCode!$B$4:$B$128,0),MATCH("G"&amp;D2532&amp;"-T2",FixtureCode!$B$4:$AH$4,0)))))</f>
        <v>-</v>
      </c>
      <c r="G2532" s="12" t="str">
        <f>IF(C2532="-","-",IF(AND(ISNUMBER(Fixture!G2536),ISNUMBER(Fixture!I2536),Fixture!F2536&lt;&gt;"BYE",Fixture!J2536&lt;&gt;"BYE"),"Yes","-"))</f>
        <v>-</v>
      </c>
      <c r="H2532" s="9" t="str">
        <f>IF(G2532="-","-",IF(Fixture!G2536&gt;Fixture!I2536,Settings!$G$7,IF(Fixture!G2536=Fixture!I2536,Settings!$G$8,IF(Fixture!G2536&lt;Fixture!I2536,Settings!$G$9,"-"))))</f>
        <v>-</v>
      </c>
      <c r="I2532" s="13" t="str">
        <f>IF(G2532="-","-",IF(Fixture!I2536&gt;Fixture!G2536,Settings!$G$7,IF(Fixture!I2536=Fixture!G2536,Settings!$G$8,IF(Fixture!I2536&lt;Fixture!G2536,Settings!$G$9,"-"))))</f>
        <v>-</v>
      </c>
    </row>
    <row r="2533" spans="3:9" x14ac:dyDescent="0.25">
      <c r="C2533" s="12" t="str">
        <f t="shared" si="80"/>
        <v>-</v>
      </c>
      <c r="D2533" s="9" t="str">
        <f t="shared" si="81"/>
        <v>-</v>
      </c>
      <c r="E2533" s="9" t="str">
        <f>IF(C2533="-","-",IF(D2533=maxgameno+2,"blank row 2",IF(D2533=maxgameno+1,"blank row 1",INDEX(FixtureCode!$B$4:$AH$128,MATCH($C2533,FixtureCode!$B$4:$B$128,0),MATCH("G"&amp;D2533&amp;"-T1",FixtureCode!$B$4:$AH$4,0)))))</f>
        <v>-</v>
      </c>
      <c r="F2533" s="13" t="str">
        <f>IF(C2533="-","-",IF(D2533=maxgameno+2,"blank row 2",IF(D2533=maxgameno+1,"blank row 1",INDEX(FixtureCode!$B$4:$AH$128,MATCH($C2533,FixtureCode!$B$4:$B$128,0),MATCH("G"&amp;D2533&amp;"-T2",FixtureCode!$B$4:$AH$4,0)))))</f>
        <v>-</v>
      </c>
      <c r="G2533" s="12" t="str">
        <f>IF(C2533="-","-",IF(AND(ISNUMBER(Fixture!G2537),ISNUMBER(Fixture!I2537),Fixture!F2537&lt;&gt;"BYE",Fixture!J2537&lt;&gt;"BYE"),"Yes","-"))</f>
        <v>-</v>
      </c>
      <c r="H2533" s="9" t="str">
        <f>IF(G2533="-","-",IF(Fixture!G2537&gt;Fixture!I2537,Settings!$G$7,IF(Fixture!G2537=Fixture!I2537,Settings!$G$8,IF(Fixture!G2537&lt;Fixture!I2537,Settings!$G$9,"-"))))</f>
        <v>-</v>
      </c>
      <c r="I2533" s="13" t="str">
        <f>IF(G2533="-","-",IF(Fixture!I2537&gt;Fixture!G2537,Settings!$G$7,IF(Fixture!I2537=Fixture!G2537,Settings!$G$8,IF(Fixture!I2537&lt;Fixture!G2537,Settings!$G$9,"-"))))</f>
        <v>-</v>
      </c>
    </row>
    <row r="2534" spans="3:9" x14ac:dyDescent="0.25">
      <c r="C2534" s="12" t="str">
        <f t="shared" si="80"/>
        <v>-</v>
      </c>
      <c r="D2534" s="9" t="str">
        <f t="shared" si="81"/>
        <v>-</v>
      </c>
      <c r="E2534" s="9" t="str">
        <f>IF(C2534="-","-",IF(D2534=maxgameno+2,"blank row 2",IF(D2534=maxgameno+1,"blank row 1",INDEX(FixtureCode!$B$4:$AH$128,MATCH($C2534,FixtureCode!$B$4:$B$128,0),MATCH("G"&amp;D2534&amp;"-T1",FixtureCode!$B$4:$AH$4,0)))))</f>
        <v>-</v>
      </c>
      <c r="F2534" s="13" t="str">
        <f>IF(C2534="-","-",IF(D2534=maxgameno+2,"blank row 2",IF(D2534=maxgameno+1,"blank row 1",INDEX(FixtureCode!$B$4:$AH$128,MATCH($C2534,FixtureCode!$B$4:$B$128,0),MATCH("G"&amp;D2534&amp;"-T2",FixtureCode!$B$4:$AH$4,0)))))</f>
        <v>-</v>
      </c>
      <c r="G2534" s="12" t="str">
        <f>IF(C2534="-","-",IF(AND(ISNUMBER(Fixture!G2538),ISNUMBER(Fixture!I2538),Fixture!F2538&lt;&gt;"BYE",Fixture!J2538&lt;&gt;"BYE"),"Yes","-"))</f>
        <v>-</v>
      </c>
      <c r="H2534" s="9" t="str">
        <f>IF(G2534="-","-",IF(Fixture!G2538&gt;Fixture!I2538,Settings!$G$7,IF(Fixture!G2538=Fixture!I2538,Settings!$G$8,IF(Fixture!G2538&lt;Fixture!I2538,Settings!$G$9,"-"))))</f>
        <v>-</v>
      </c>
      <c r="I2534" s="13" t="str">
        <f>IF(G2534="-","-",IF(Fixture!I2538&gt;Fixture!G2538,Settings!$G$7,IF(Fixture!I2538=Fixture!G2538,Settings!$G$8,IF(Fixture!I2538&lt;Fixture!G2538,Settings!$G$9,"-"))))</f>
        <v>-</v>
      </c>
    </row>
    <row r="2535" spans="3:9" x14ac:dyDescent="0.25">
      <c r="C2535" s="12" t="str">
        <f t="shared" si="80"/>
        <v>-</v>
      </c>
      <c r="D2535" s="9" t="str">
        <f t="shared" si="81"/>
        <v>-</v>
      </c>
      <c r="E2535" s="9" t="str">
        <f>IF(C2535="-","-",IF(D2535=maxgameno+2,"blank row 2",IF(D2535=maxgameno+1,"blank row 1",INDEX(FixtureCode!$B$4:$AH$128,MATCH($C2535,FixtureCode!$B$4:$B$128,0),MATCH("G"&amp;D2535&amp;"-T1",FixtureCode!$B$4:$AH$4,0)))))</f>
        <v>-</v>
      </c>
      <c r="F2535" s="13" t="str">
        <f>IF(C2535="-","-",IF(D2535=maxgameno+2,"blank row 2",IF(D2535=maxgameno+1,"blank row 1",INDEX(FixtureCode!$B$4:$AH$128,MATCH($C2535,FixtureCode!$B$4:$B$128,0),MATCH("G"&amp;D2535&amp;"-T2",FixtureCode!$B$4:$AH$4,0)))))</f>
        <v>-</v>
      </c>
      <c r="G2535" s="12" t="str">
        <f>IF(C2535="-","-",IF(AND(ISNUMBER(Fixture!G2539),ISNUMBER(Fixture!I2539),Fixture!F2539&lt;&gt;"BYE",Fixture!J2539&lt;&gt;"BYE"),"Yes","-"))</f>
        <v>-</v>
      </c>
      <c r="H2535" s="9" t="str">
        <f>IF(G2535="-","-",IF(Fixture!G2539&gt;Fixture!I2539,Settings!$G$7,IF(Fixture!G2539=Fixture!I2539,Settings!$G$8,IF(Fixture!G2539&lt;Fixture!I2539,Settings!$G$9,"-"))))</f>
        <v>-</v>
      </c>
      <c r="I2535" s="13" t="str">
        <f>IF(G2535="-","-",IF(Fixture!I2539&gt;Fixture!G2539,Settings!$G$7,IF(Fixture!I2539=Fixture!G2539,Settings!$G$8,IF(Fixture!I2539&lt;Fixture!G2539,Settings!$G$9,"-"))))</f>
        <v>-</v>
      </c>
    </row>
    <row r="2536" spans="3:9" x14ac:dyDescent="0.25">
      <c r="C2536" s="12" t="str">
        <f t="shared" si="80"/>
        <v>-</v>
      </c>
      <c r="D2536" s="9" t="str">
        <f t="shared" si="81"/>
        <v>-</v>
      </c>
      <c r="E2536" s="9" t="str">
        <f>IF(C2536="-","-",IF(D2536=maxgameno+2,"blank row 2",IF(D2536=maxgameno+1,"blank row 1",INDEX(FixtureCode!$B$4:$AH$128,MATCH($C2536,FixtureCode!$B$4:$B$128,0),MATCH("G"&amp;D2536&amp;"-T1",FixtureCode!$B$4:$AH$4,0)))))</f>
        <v>-</v>
      </c>
      <c r="F2536" s="13" t="str">
        <f>IF(C2536="-","-",IF(D2536=maxgameno+2,"blank row 2",IF(D2536=maxgameno+1,"blank row 1",INDEX(FixtureCode!$B$4:$AH$128,MATCH($C2536,FixtureCode!$B$4:$B$128,0),MATCH("G"&amp;D2536&amp;"-T2",FixtureCode!$B$4:$AH$4,0)))))</f>
        <v>-</v>
      </c>
      <c r="G2536" s="12" t="str">
        <f>IF(C2536="-","-",IF(AND(ISNUMBER(Fixture!G2540),ISNUMBER(Fixture!I2540),Fixture!F2540&lt;&gt;"BYE",Fixture!J2540&lt;&gt;"BYE"),"Yes","-"))</f>
        <v>-</v>
      </c>
      <c r="H2536" s="9" t="str">
        <f>IF(G2536="-","-",IF(Fixture!G2540&gt;Fixture!I2540,Settings!$G$7,IF(Fixture!G2540=Fixture!I2540,Settings!$G$8,IF(Fixture!G2540&lt;Fixture!I2540,Settings!$G$9,"-"))))</f>
        <v>-</v>
      </c>
      <c r="I2536" s="13" t="str">
        <f>IF(G2536="-","-",IF(Fixture!I2540&gt;Fixture!G2540,Settings!$G$7,IF(Fixture!I2540=Fixture!G2540,Settings!$G$8,IF(Fixture!I2540&lt;Fixture!G2540,Settings!$G$9,"-"))))</f>
        <v>-</v>
      </c>
    </row>
    <row r="2537" spans="3:9" x14ac:dyDescent="0.25">
      <c r="C2537" s="12" t="str">
        <f t="shared" si="80"/>
        <v>-</v>
      </c>
      <c r="D2537" s="9" t="str">
        <f t="shared" si="81"/>
        <v>-</v>
      </c>
      <c r="E2537" s="9" t="str">
        <f>IF(C2537="-","-",IF(D2537=maxgameno+2,"blank row 2",IF(D2537=maxgameno+1,"blank row 1",INDEX(FixtureCode!$B$4:$AH$128,MATCH($C2537,FixtureCode!$B$4:$B$128,0),MATCH("G"&amp;D2537&amp;"-T1",FixtureCode!$B$4:$AH$4,0)))))</f>
        <v>-</v>
      </c>
      <c r="F2537" s="13" t="str">
        <f>IF(C2537="-","-",IF(D2537=maxgameno+2,"blank row 2",IF(D2537=maxgameno+1,"blank row 1",INDEX(FixtureCode!$B$4:$AH$128,MATCH($C2537,FixtureCode!$B$4:$B$128,0),MATCH("G"&amp;D2537&amp;"-T2",FixtureCode!$B$4:$AH$4,0)))))</f>
        <v>-</v>
      </c>
      <c r="G2537" s="12" t="str">
        <f>IF(C2537="-","-",IF(AND(ISNUMBER(Fixture!G2541),ISNUMBER(Fixture!I2541),Fixture!F2541&lt;&gt;"BYE",Fixture!J2541&lt;&gt;"BYE"),"Yes","-"))</f>
        <v>-</v>
      </c>
      <c r="H2537" s="9" t="str">
        <f>IF(G2537="-","-",IF(Fixture!G2541&gt;Fixture!I2541,Settings!$G$7,IF(Fixture!G2541=Fixture!I2541,Settings!$G$8,IF(Fixture!G2541&lt;Fixture!I2541,Settings!$G$9,"-"))))</f>
        <v>-</v>
      </c>
      <c r="I2537" s="13" t="str">
        <f>IF(G2537="-","-",IF(Fixture!I2541&gt;Fixture!G2541,Settings!$G$7,IF(Fixture!I2541=Fixture!G2541,Settings!$G$8,IF(Fixture!I2541&lt;Fixture!G2541,Settings!$G$9,"-"))))</f>
        <v>-</v>
      </c>
    </row>
    <row r="2538" spans="3:9" x14ac:dyDescent="0.25">
      <c r="C2538" s="12" t="str">
        <f t="shared" si="80"/>
        <v>-</v>
      </c>
      <c r="D2538" s="9" t="str">
        <f t="shared" si="81"/>
        <v>-</v>
      </c>
      <c r="E2538" s="9" t="str">
        <f>IF(C2538="-","-",IF(D2538=maxgameno+2,"blank row 2",IF(D2538=maxgameno+1,"blank row 1",INDEX(FixtureCode!$B$4:$AH$128,MATCH($C2538,FixtureCode!$B$4:$B$128,0),MATCH("G"&amp;D2538&amp;"-T1",FixtureCode!$B$4:$AH$4,0)))))</f>
        <v>-</v>
      </c>
      <c r="F2538" s="13" t="str">
        <f>IF(C2538="-","-",IF(D2538=maxgameno+2,"blank row 2",IF(D2538=maxgameno+1,"blank row 1",INDEX(FixtureCode!$B$4:$AH$128,MATCH($C2538,FixtureCode!$B$4:$B$128,0),MATCH("G"&amp;D2538&amp;"-T2",FixtureCode!$B$4:$AH$4,0)))))</f>
        <v>-</v>
      </c>
      <c r="G2538" s="12" t="str">
        <f>IF(C2538="-","-",IF(AND(ISNUMBER(Fixture!G2542),ISNUMBER(Fixture!I2542),Fixture!F2542&lt;&gt;"BYE",Fixture!J2542&lt;&gt;"BYE"),"Yes","-"))</f>
        <v>-</v>
      </c>
      <c r="H2538" s="9" t="str">
        <f>IF(G2538="-","-",IF(Fixture!G2542&gt;Fixture!I2542,Settings!$G$7,IF(Fixture!G2542=Fixture!I2542,Settings!$G$8,IF(Fixture!G2542&lt;Fixture!I2542,Settings!$G$9,"-"))))</f>
        <v>-</v>
      </c>
      <c r="I2538" s="13" t="str">
        <f>IF(G2538="-","-",IF(Fixture!I2542&gt;Fixture!G2542,Settings!$G$7,IF(Fixture!I2542=Fixture!G2542,Settings!$G$8,IF(Fixture!I2542&lt;Fixture!G2542,Settings!$G$9,"-"))))</f>
        <v>-</v>
      </c>
    </row>
    <row r="2539" spans="3:9" x14ac:dyDescent="0.25">
      <c r="C2539" s="12" t="str">
        <f t="shared" si="80"/>
        <v>-</v>
      </c>
      <c r="D2539" s="9" t="str">
        <f t="shared" si="81"/>
        <v>-</v>
      </c>
      <c r="E2539" s="9" t="str">
        <f>IF(C2539="-","-",IF(D2539=maxgameno+2,"blank row 2",IF(D2539=maxgameno+1,"blank row 1",INDEX(FixtureCode!$B$4:$AH$128,MATCH($C2539,FixtureCode!$B$4:$B$128,0),MATCH("G"&amp;D2539&amp;"-T1",FixtureCode!$B$4:$AH$4,0)))))</f>
        <v>-</v>
      </c>
      <c r="F2539" s="13" t="str">
        <f>IF(C2539="-","-",IF(D2539=maxgameno+2,"blank row 2",IF(D2539=maxgameno+1,"blank row 1",INDEX(FixtureCode!$B$4:$AH$128,MATCH($C2539,FixtureCode!$B$4:$B$128,0),MATCH("G"&amp;D2539&amp;"-T2",FixtureCode!$B$4:$AH$4,0)))))</f>
        <v>-</v>
      </c>
      <c r="G2539" s="12" t="str">
        <f>IF(C2539="-","-",IF(AND(ISNUMBER(Fixture!G2543),ISNUMBER(Fixture!I2543),Fixture!F2543&lt;&gt;"BYE",Fixture!J2543&lt;&gt;"BYE"),"Yes","-"))</f>
        <v>-</v>
      </c>
      <c r="H2539" s="9" t="str">
        <f>IF(G2539="-","-",IF(Fixture!G2543&gt;Fixture!I2543,Settings!$G$7,IF(Fixture!G2543=Fixture!I2543,Settings!$G$8,IF(Fixture!G2543&lt;Fixture!I2543,Settings!$G$9,"-"))))</f>
        <v>-</v>
      </c>
      <c r="I2539" s="13" t="str">
        <f>IF(G2539="-","-",IF(Fixture!I2543&gt;Fixture!G2543,Settings!$G$7,IF(Fixture!I2543=Fixture!G2543,Settings!$G$8,IF(Fixture!I2543&lt;Fixture!G2543,Settings!$G$9,"-"))))</f>
        <v>-</v>
      </c>
    </row>
    <row r="2540" spans="3:9" x14ac:dyDescent="0.25">
      <c r="C2540" s="12" t="str">
        <f t="shared" si="80"/>
        <v>-</v>
      </c>
      <c r="D2540" s="9" t="str">
        <f t="shared" si="81"/>
        <v>-</v>
      </c>
      <c r="E2540" s="9" t="str">
        <f>IF(C2540="-","-",IF(D2540=maxgameno+2,"blank row 2",IF(D2540=maxgameno+1,"blank row 1",INDEX(FixtureCode!$B$4:$AH$128,MATCH($C2540,FixtureCode!$B$4:$B$128,0),MATCH("G"&amp;D2540&amp;"-T1",FixtureCode!$B$4:$AH$4,0)))))</f>
        <v>-</v>
      </c>
      <c r="F2540" s="13" t="str">
        <f>IF(C2540="-","-",IF(D2540=maxgameno+2,"blank row 2",IF(D2540=maxgameno+1,"blank row 1",INDEX(FixtureCode!$B$4:$AH$128,MATCH($C2540,FixtureCode!$B$4:$B$128,0),MATCH("G"&amp;D2540&amp;"-T2",FixtureCode!$B$4:$AH$4,0)))))</f>
        <v>-</v>
      </c>
      <c r="G2540" s="12" t="str">
        <f>IF(C2540="-","-",IF(AND(ISNUMBER(Fixture!G2544),ISNUMBER(Fixture!I2544),Fixture!F2544&lt;&gt;"BYE",Fixture!J2544&lt;&gt;"BYE"),"Yes","-"))</f>
        <v>-</v>
      </c>
      <c r="H2540" s="9" t="str">
        <f>IF(G2540="-","-",IF(Fixture!G2544&gt;Fixture!I2544,Settings!$G$7,IF(Fixture!G2544=Fixture!I2544,Settings!$G$8,IF(Fixture!G2544&lt;Fixture!I2544,Settings!$G$9,"-"))))</f>
        <v>-</v>
      </c>
      <c r="I2540" s="13" t="str">
        <f>IF(G2540="-","-",IF(Fixture!I2544&gt;Fixture!G2544,Settings!$G$7,IF(Fixture!I2544=Fixture!G2544,Settings!$G$8,IF(Fixture!I2544&lt;Fixture!G2544,Settings!$G$9,"-"))))</f>
        <v>-</v>
      </c>
    </row>
    <row r="2541" spans="3:9" x14ac:dyDescent="0.25">
      <c r="C2541" s="12" t="str">
        <f t="shared" si="80"/>
        <v>-</v>
      </c>
      <c r="D2541" s="9" t="str">
        <f t="shared" si="81"/>
        <v>-</v>
      </c>
      <c r="E2541" s="9" t="str">
        <f>IF(C2541="-","-",IF(D2541=maxgameno+2,"blank row 2",IF(D2541=maxgameno+1,"blank row 1",INDEX(FixtureCode!$B$4:$AH$128,MATCH($C2541,FixtureCode!$B$4:$B$128,0),MATCH("G"&amp;D2541&amp;"-T1",FixtureCode!$B$4:$AH$4,0)))))</f>
        <v>-</v>
      </c>
      <c r="F2541" s="13" t="str">
        <f>IF(C2541="-","-",IF(D2541=maxgameno+2,"blank row 2",IF(D2541=maxgameno+1,"blank row 1",INDEX(FixtureCode!$B$4:$AH$128,MATCH($C2541,FixtureCode!$B$4:$B$128,0),MATCH("G"&amp;D2541&amp;"-T2",FixtureCode!$B$4:$AH$4,0)))))</f>
        <v>-</v>
      </c>
      <c r="G2541" s="12" t="str">
        <f>IF(C2541="-","-",IF(AND(ISNUMBER(Fixture!G2545),ISNUMBER(Fixture!I2545),Fixture!F2545&lt;&gt;"BYE",Fixture!J2545&lt;&gt;"BYE"),"Yes","-"))</f>
        <v>-</v>
      </c>
      <c r="H2541" s="9" t="str">
        <f>IF(G2541="-","-",IF(Fixture!G2545&gt;Fixture!I2545,Settings!$G$7,IF(Fixture!G2545=Fixture!I2545,Settings!$G$8,IF(Fixture!G2545&lt;Fixture!I2545,Settings!$G$9,"-"))))</f>
        <v>-</v>
      </c>
      <c r="I2541" s="13" t="str">
        <f>IF(G2541="-","-",IF(Fixture!I2545&gt;Fixture!G2545,Settings!$G$7,IF(Fixture!I2545=Fixture!G2545,Settings!$G$8,IF(Fixture!I2545&lt;Fixture!G2545,Settings!$G$9,"-"))))</f>
        <v>-</v>
      </c>
    </row>
    <row r="2542" spans="3:9" x14ac:dyDescent="0.25">
      <c r="C2542" s="12" t="str">
        <f t="shared" si="80"/>
        <v>-</v>
      </c>
      <c r="D2542" s="9" t="str">
        <f t="shared" si="81"/>
        <v>-</v>
      </c>
      <c r="E2542" s="9" t="str">
        <f>IF(C2542="-","-",IF(D2542=maxgameno+2,"blank row 2",IF(D2542=maxgameno+1,"blank row 1",INDEX(FixtureCode!$B$4:$AH$128,MATCH($C2542,FixtureCode!$B$4:$B$128,0),MATCH("G"&amp;D2542&amp;"-T1",FixtureCode!$B$4:$AH$4,0)))))</f>
        <v>-</v>
      </c>
      <c r="F2542" s="13" t="str">
        <f>IF(C2542="-","-",IF(D2542=maxgameno+2,"blank row 2",IF(D2542=maxgameno+1,"blank row 1",INDEX(FixtureCode!$B$4:$AH$128,MATCH($C2542,FixtureCode!$B$4:$B$128,0),MATCH("G"&amp;D2542&amp;"-T2",FixtureCode!$B$4:$AH$4,0)))))</f>
        <v>-</v>
      </c>
      <c r="G2542" s="12" t="str">
        <f>IF(C2542="-","-",IF(AND(ISNUMBER(Fixture!G2546),ISNUMBER(Fixture!I2546),Fixture!F2546&lt;&gt;"BYE",Fixture!J2546&lt;&gt;"BYE"),"Yes","-"))</f>
        <v>-</v>
      </c>
      <c r="H2542" s="9" t="str">
        <f>IF(G2542="-","-",IF(Fixture!G2546&gt;Fixture!I2546,Settings!$G$7,IF(Fixture!G2546=Fixture!I2546,Settings!$G$8,IF(Fixture!G2546&lt;Fixture!I2546,Settings!$G$9,"-"))))</f>
        <v>-</v>
      </c>
      <c r="I2542" s="13" t="str">
        <f>IF(G2542="-","-",IF(Fixture!I2546&gt;Fixture!G2546,Settings!$G$7,IF(Fixture!I2546=Fixture!G2546,Settings!$G$8,IF(Fixture!I2546&lt;Fixture!G2546,Settings!$G$9,"-"))))</f>
        <v>-</v>
      </c>
    </row>
    <row r="2543" spans="3:9" x14ac:dyDescent="0.25">
      <c r="C2543" s="12" t="str">
        <f t="shared" si="80"/>
        <v>-</v>
      </c>
      <c r="D2543" s="9" t="str">
        <f t="shared" si="81"/>
        <v>-</v>
      </c>
      <c r="E2543" s="9" t="str">
        <f>IF(C2543="-","-",IF(D2543=maxgameno+2,"blank row 2",IF(D2543=maxgameno+1,"blank row 1",INDEX(FixtureCode!$B$4:$AH$128,MATCH($C2543,FixtureCode!$B$4:$B$128,0),MATCH("G"&amp;D2543&amp;"-T1",FixtureCode!$B$4:$AH$4,0)))))</f>
        <v>-</v>
      </c>
      <c r="F2543" s="13" t="str">
        <f>IF(C2543="-","-",IF(D2543=maxgameno+2,"blank row 2",IF(D2543=maxgameno+1,"blank row 1",INDEX(FixtureCode!$B$4:$AH$128,MATCH($C2543,FixtureCode!$B$4:$B$128,0),MATCH("G"&amp;D2543&amp;"-T2",FixtureCode!$B$4:$AH$4,0)))))</f>
        <v>-</v>
      </c>
      <c r="G2543" s="12" t="str">
        <f>IF(C2543="-","-",IF(AND(ISNUMBER(Fixture!G2547),ISNUMBER(Fixture!I2547),Fixture!F2547&lt;&gt;"BYE",Fixture!J2547&lt;&gt;"BYE"),"Yes","-"))</f>
        <v>-</v>
      </c>
      <c r="H2543" s="9" t="str">
        <f>IF(G2543="-","-",IF(Fixture!G2547&gt;Fixture!I2547,Settings!$G$7,IF(Fixture!G2547=Fixture!I2547,Settings!$G$8,IF(Fixture!G2547&lt;Fixture!I2547,Settings!$G$9,"-"))))</f>
        <v>-</v>
      </c>
      <c r="I2543" s="13" t="str">
        <f>IF(G2543="-","-",IF(Fixture!I2547&gt;Fixture!G2547,Settings!$G$7,IF(Fixture!I2547=Fixture!G2547,Settings!$G$8,IF(Fixture!I2547&lt;Fixture!G2547,Settings!$G$9,"-"))))</f>
        <v>-</v>
      </c>
    </row>
    <row r="2544" spans="3:9" x14ac:dyDescent="0.25">
      <c r="C2544" s="12" t="str">
        <f t="shared" si="80"/>
        <v>-</v>
      </c>
      <c r="D2544" s="9" t="str">
        <f t="shared" si="81"/>
        <v>-</v>
      </c>
      <c r="E2544" s="9" t="str">
        <f>IF(C2544="-","-",IF(D2544=maxgameno+2,"blank row 2",IF(D2544=maxgameno+1,"blank row 1",INDEX(FixtureCode!$B$4:$AH$128,MATCH($C2544,FixtureCode!$B$4:$B$128,0),MATCH("G"&amp;D2544&amp;"-T1",FixtureCode!$B$4:$AH$4,0)))))</f>
        <v>-</v>
      </c>
      <c r="F2544" s="13" t="str">
        <f>IF(C2544="-","-",IF(D2544=maxgameno+2,"blank row 2",IF(D2544=maxgameno+1,"blank row 1",INDEX(FixtureCode!$B$4:$AH$128,MATCH($C2544,FixtureCode!$B$4:$B$128,0),MATCH("G"&amp;D2544&amp;"-T2",FixtureCode!$B$4:$AH$4,0)))))</f>
        <v>-</v>
      </c>
      <c r="G2544" s="12" t="str">
        <f>IF(C2544="-","-",IF(AND(ISNUMBER(Fixture!G2548),ISNUMBER(Fixture!I2548),Fixture!F2548&lt;&gt;"BYE",Fixture!J2548&lt;&gt;"BYE"),"Yes","-"))</f>
        <v>-</v>
      </c>
      <c r="H2544" s="9" t="str">
        <f>IF(G2544="-","-",IF(Fixture!G2548&gt;Fixture!I2548,Settings!$G$7,IF(Fixture!G2548=Fixture!I2548,Settings!$G$8,IF(Fixture!G2548&lt;Fixture!I2548,Settings!$G$9,"-"))))</f>
        <v>-</v>
      </c>
      <c r="I2544" s="13" t="str">
        <f>IF(G2544="-","-",IF(Fixture!I2548&gt;Fixture!G2548,Settings!$G$7,IF(Fixture!I2548=Fixture!G2548,Settings!$G$8,IF(Fixture!I2548&lt;Fixture!G2548,Settings!$G$9,"-"))))</f>
        <v>-</v>
      </c>
    </row>
    <row r="2545" spans="3:9" x14ac:dyDescent="0.25">
      <c r="C2545" s="12" t="str">
        <f t="shared" si="80"/>
        <v>-</v>
      </c>
      <c r="D2545" s="9" t="str">
        <f t="shared" si="81"/>
        <v>-</v>
      </c>
      <c r="E2545" s="9" t="str">
        <f>IF(C2545="-","-",IF(D2545=maxgameno+2,"blank row 2",IF(D2545=maxgameno+1,"blank row 1",INDEX(FixtureCode!$B$4:$AH$128,MATCH($C2545,FixtureCode!$B$4:$B$128,0),MATCH("G"&amp;D2545&amp;"-T1",FixtureCode!$B$4:$AH$4,0)))))</f>
        <v>-</v>
      </c>
      <c r="F2545" s="13" t="str">
        <f>IF(C2545="-","-",IF(D2545=maxgameno+2,"blank row 2",IF(D2545=maxgameno+1,"blank row 1",INDEX(FixtureCode!$B$4:$AH$128,MATCH($C2545,FixtureCode!$B$4:$B$128,0),MATCH("G"&amp;D2545&amp;"-T2",FixtureCode!$B$4:$AH$4,0)))))</f>
        <v>-</v>
      </c>
      <c r="G2545" s="12" t="str">
        <f>IF(C2545="-","-",IF(AND(ISNUMBER(Fixture!G2549),ISNUMBER(Fixture!I2549),Fixture!F2549&lt;&gt;"BYE",Fixture!J2549&lt;&gt;"BYE"),"Yes","-"))</f>
        <v>-</v>
      </c>
      <c r="H2545" s="9" t="str">
        <f>IF(G2545="-","-",IF(Fixture!G2549&gt;Fixture!I2549,Settings!$G$7,IF(Fixture!G2549=Fixture!I2549,Settings!$G$8,IF(Fixture!G2549&lt;Fixture!I2549,Settings!$G$9,"-"))))</f>
        <v>-</v>
      </c>
      <c r="I2545" s="13" t="str">
        <f>IF(G2545="-","-",IF(Fixture!I2549&gt;Fixture!G2549,Settings!$G$7,IF(Fixture!I2549=Fixture!G2549,Settings!$G$8,IF(Fixture!I2549&lt;Fixture!G2549,Settings!$G$9,"-"))))</f>
        <v>-</v>
      </c>
    </row>
    <row r="2546" spans="3:9" x14ac:dyDescent="0.25">
      <c r="C2546" s="12" t="str">
        <f t="shared" si="80"/>
        <v>-</v>
      </c>
      <c r="D2546" s="9" t="str">
        <f t="shared" si="81"/>
        <v>-</v>
      </c>
      <c r="E2546" s="9" t="str">
        <f>IF(C2546="-","-",IF(D2546=maxgameno+2,"blank row 2",IF(D2546=maxgameno+1,"blank row 1",INDEX(FixtureCode!$B$4:$AH$128,MATCH($C2546,FixtureCode!$B$4:$B$128,0),MATCH("G"&amp;D2546&amp;"-T1",FixtureCode!$B$4:$AH$4,0)))))</f>
        <v>-</v>
      </c>
      <c r="F2546" s="13" t="str">
        <f>IF(C2546="-","-",IF(D2546=maxgameno+2,"blank row 2",IF(D2546=maxgameno+1,"blank row 1",INDEX(FixtureCode!$B$4:$AH$128,MATCH($C2546,FixtureCode!$B$4:$B$128,0),MATCH("G"&amp;D2546&amp;"-T2",FixtureCode!$B$4:$AH$4,0)))))</f>
        <v>-</v>
      </c>
      <c r="G2546" s="12" t="str">
        <f>IF(C2546="-","-",IF(AND(ISNUMBER(Fixture!G2550),ISNUMBER(Fixture!I2550),Fixture!F2550&lt;&gt;"BYE",Fixture!J2550&lt;&gt;"BYE"),"Yes","-"))</f>
        <v>-</v>
      </c>
      <c r="H2546" s="9" t="str">
        <f>IF(G2546="-","-",IF(Fixture!G2550&gt;Fixture!I2550,Settings!$G$7,IF(Fixture!G2550=Fixture!I2550,Settings!$G$8,IF(Fixture!G2550&lt;Fixture!I2550,Settings!$G$9,"-"))))</f>
        <v>-</v>
      </c>
      <c r="I2546" s="13" t="str">
        <f>IF(G2546="-","-",IF(Fixture!I2550&gt;Fixture!G2550,Settings!$G$7,IF(Fixture!I2550=Fixture!G2550,Settings!$G$8,IF(Fixture!I2550&lt;Fixture!G2550,Settings!$G$9,"-"))))</f>
        <v>-</v>
      </c>
    </row>
    <row r="2547" spans="3:9" x14ac:dyDescent="0.25">
      <c r="C2547" s="12" t="str">
        <f t="shared" si="80"/>
        <v>-</v>
      </c>
      <c r="D2547" s="9" t="str">
        <f t="shared" si="81"/>
        <v>-</v>
      </c>
      <c r="E2547" s="9" t="str">
        <f>IF(C2547="-","-",IF(D2547=maxgameno+2,"blank row 2",IF(D2547=maxgameno+1,"blank row 1",INDEX(FixtureCode!$B$4:$AH$128,MATCH($C2547,FixtureCode!$B$4:$B$128,0),MATCH("G"&amp;D2547&amp;"-T1",FixtureCode!$B$4:$AH$4,0)))))</f>
        <v>-</v>
      </c>
      <c r="F2547" s="13" t="str">
        <f>IF(C2547="-","-",IF(D2547=maxgameno+2,"blank row 2",IF(D2547=maxgameno+1,"blank row 1",INDEX(FixtureCode!$B$4:$AH$128,MATCH($C2547,FixtureCode!$B$4:$B$128,0),MATCH("G"&amp;D2547&amp;"-T2",FixtureCode!$B$4:$AH$4,0)))))</f>
        <v>-</v>
      </c>
      <c r="G2547" s="12" t="str">
        <f>IF(C2547="-","-",IF(AND(ISNUMBER(Fixture!G2551),ISNUMBER(Fixture!I2551),Fixture!F2551&lt;&gt;"BYE",Fixture!J2551&lt;&gt;"BYE"),"Yes","-"))</f>
        <v>-</v>
      </c>
      <c r="H2547" s="9" t="str">
        <f>IF(G2547="-","-",IF(Fixture!G2551&gt;Fixture!I2551,Settings!$G$7,IF(Fixture!G2551=Fixture!I2551,Settings!$G$8,IF(Fixture!G2551&lt;Fixture!I2551,Settings!$G$9,"-"))))</f>
        <v>-</v>
      </c>
      <c r="I2547" s="13" t="str">
        <f>IF(G2547="-","-",IF(Fixture!I2551&gt;Fixture!G2551,Settings!$G$7,IF(Fixture!I2551=Fixture!G2551,Settings!$G$8,IF(Fixture!I2551&lt;Fixture!G2551,Settings!$G$9,"-"))))</f>
        <v>-</v>
      </c>
    </row>
    <row r="2548" spans="3:9" x14ac:dyDescent="0.25">
      <c r="C2548" s="12" t="str">
        <f t="shared" si="80"/>
        <v>-</v>
      </c>
      <c r="D2548" s="9" t="str">
        <f t="shared" si="81"/>
        <v>-</v>
      </c>
      <c r="E2548" s="9" t="str">
        <f>IF(C2548="-","-",IF(D2548=maxgameno+2,"blank row 2",IF(D2548=maxgameno+1,"blank row 1",INDEX(FixtureCode!$B$4:$AH$128,MATCH($C2548,FixtureCode!$B$4:$B$128,0),MATCH("G"&amp;D2548&amp;"-T1",FixtureCode!$B$4:$AH$4,0)))))</f>
        <v>-</v>
      </c>
      <c r="F2548" s="13" t="str">
        <f>IF(C2548="-","-",IF(D2548=maxgameno+2,"blank row 2",IF(D2548=maxgameno+1,"blank row 1",INDEX(FixtureCode!$B$4:$AH$128,MATCH($C2548,FixtureCode!$B$4:$B$128,0),MATCH("G"&amp;D2548&amp;"-T2",FixtureCode!$B$4:$AH$4,0)))))</f>
        <v>-</v>
      </c>
      <c r="G2548" s="12" t="str">
        <f>IF(C2548="-","-",IF(AND(ISNUMBER(Fixture!G2552),ISNUMBER(Fixture!I2552),Fixture!F2552&lt;&gt;"BYE",Fixture!J2552&lt;&gt;"BYE"),"Yes","-"))</f>
        <v>-</v>
      </c>
      <c r="H2548" s="9" t="str">
        <f>IF(G2548="-","-",IF(Fixture!G2552&gt;Fixture!I2552,Settings!$G$7,IF(Fixture!G2552=Fixture!I2552,Settings!$G$8,IF(Fixture!G2552&lt;Fixture!I2552,Settings!$G$9,"-"))))</f>
        <v>-</v>
      </c>
      <c r="I2548" s="13" t="str">
        <f>IF(G2548="-","-",IF(Fixture!I2552&gt;Fixture!G2552,Settings!$G$7,IF(Fixture!I2552=Fixture!G2552,Settings!$G$8,IF(Fixture!I2552&lt;Fixture!G2552,Settings!$G$9,"-"))))</f>
        <v>-</v>
      </c>
    </row>
    <row r="2549" spans="3:9" x14ac:dyDescent="0.25">
      <c r="C2549" s="12" t="str">
        <f t="shared" si="80"/>
        <v>-</v>
      </c>
      <c r="D2549" s="9" t="str">
        <f t="shared" si="81"/>
        <v>-</v>
      </c>
      <c r="E2549" s="9" t="str">
        <f>IF(C2549="-","-",IF(D2549=maxgameno+2,"blank row 2",IF(D2549=maxgameno+1,"blank row 1",INDEX(FixtureCode!$B$4:$AH$128,MATCH($C2549,FixtureCode!$B$4:$B$128,0),MATCH("G"&amp;D2549&amp;"-T1",FixtureCode!$B$4:$AH$4,0)))))</f>
        <v>-</v>
      </c>
      <c r="F2549" s="13" t="str">
        <f>IF(C2549="-","-",IF(D2549=maxgameno+2,"blank row 2",IF(D2549=maxgameno+1,"blank row 1",INDEX(FixtureCode!$B$4:$AH$128,MATCH($C2549,FixtureCode!$B$4:$B$128,0),MATCH("G"&amp;D2549&amp;"-T2",FixtureCode!$B$4:$AH$4,0)))))</f>
        <v>-</v>
      </c>
      <c r="G2549" s="12" t="str">
        <f>IF(C2549="-","-",IF(AND(ISNUMBER(Fixture!G2553),ISNUMBER(Fixture!I2553),Fixture!F2553&lt;&gt;"BYE",Fixture!J2553&lt;&gt;"BYE"),"Yes","-"))</f>
        <v>-</v>
      </c>
      <c r="H2549" s="9" t="str">
        <f>IF(G2549="-","-",IF(Fixture!G2553&gt;Fixture!I2553,Settings!$G$7,IF(Fixture!G2553=Fixture!I2553,Settings!$G$8,IF(Fixture!G2553&lt;Fixture!I2553,Settings!$G$9,"-"))))</f>
        <v>-</v>
      </c>
      <c r="I2549" s="13" t="str">
        <f>IF(G2549="-","-",IF(Fixture!I2553&gt;Fixture!G2553,Settings!$G$7,IF(Fixture!I2553=Fixture!G2553,Settings!$G$8,IF(Fixture!I2553&lt;Fixture!G2553,Settings!$G$9,"-"))))</f>
        <v>-</v>
      </c>
    </row>
    <row r="2550" spans="3:9" x14ac:dyDescent="0.25">
      <c r="C2550" s="12" t="str">
        <f t="shared" si="80"/>
        <v>-</v>
      </c>
      <c r="D2550" s="9" t="str">
        <f t="shared" si="81"/>
        <v>-</v>
      </c>
      <c r="E2550" s="9" t="str">
        <f>IF(C2550="-","-",IF(D2550=maxgameno+2,"blank row 2",IF(D2550=maxgameno+1,"blank row 1",INDEX(FixtureCode!$B$4:$AH$128,MATCH($C2550,FixtureCode!$B$4:$B$128,0),MATCH("G"&amp;D2550&amp;"-T1",FixtureCode!$B$4:$AH$4,0)))))</f>
        <v>-</v>
      </c>
      <c r="F2550" s="13" t="str">
        <f>IF(C2550="-","-",IF(D2550=maxgameno+2,"blank row 2",IF(D2550=maxgameno+1,"blank row 1",INDEX(FixtureCode!$B$4:$AH$128,MATCH($C2550,FixtureCode!$B$4:$B$128,0),MATCH("G"&amp;D2550&amp;"-T2",FixtureCode!$B$4:$AH$4,0)))))</f>
        <v>-</v>
      </c>
      <c r="G2550" s="12" t="str">
        <f>IF(C2550="-","-",IF(AND(ISNUMBER(Fixture!G2554),ISNUMBER(Fixture!I2554),Fixture!F2554&lt;&gt;"BYE",Fixture!J2554&lt;&gt;"BYE"),"Yes","-"))</f>
        <v>-</v>
      </c>
      <c r="H2550" s="9" t="str">
        <f>IF(G2550="-","-",IF(Fixture!G2554&gt;Fixture!I2554,Settings!$G$7,IF(Fixture!G2554=Fixture!I2554,Settings!$G$8,IF(Fixture!G2554&lt;Fixture!I2554,Settings!$G$9,"-"))))</f>
        <v>-</v>
      </c>
      <c r="I2550" s="13" t="str">
        <f>IF(G2550="-","-",IF(Fixture!I2554&gt;Fixture!G2554,Settings!$G$7,IF(Fixture!I2554=Fixture!G2554,Settings!$G$8,IF(Fixture!I2554&lt;Fixture!G2554,Settings!$G$9,"-"))))</f>
        <v>-</v>
      </c>
    </row>
    <row r="2551" spans="3:9" x14ac:dyDescent="0.25">
      <c r="C2551" s="12" t="str">
        <f t="shared" si="80"/>
        <v>-</v>
      </c>
      <c r="D2551" s="9" t="str">
        <f t="shared" si="81"/>
        <v>-</v>
      </c>
      <c r="E2551" s="9" t="str">
        <f>IF(C2551="-","-",IF(D2551=maxgameno+2,"blank row 2",IF(D2551=maxgameno+1,"blank row 1",INDEX(FixtureCode!$B$4:$AH$128,MATCH($C2551,FixtureCode!$B$4:$B$128,0),MATCH("G"&amp;D2551&amp;"-T1",FixtureCode!$B$4:$AH$4,0)))))</f>
        <v>-</v>
      </c>
      <c r="F2551" s="13" t="str">
        <f>IF(C2551="-","-",IF(D2551=maxgameno+2,"blank row 2",IF(D2551=maxgameno+1,"blank row 1",INDEX(FixtureCode!$B$4:$AH$128,MATCH($C2551,FixtureCode!$B$4:$B$128,0),MATCH("G"&amp;D2551&amp;"-T2",FixtureCode!$B$4:$AH$4,0)))))</f>
        <v>-</v>
      </c>
      <c r="G2551" s="12" t="str">
        <f>IF(C2551="-","-",IF(AND(ISNUMBER(Fixture!G2555),ISNUMBER(Fixture!I2555),Fixture!F2555&lt;&gt;"BYE",Fixture!J2555&lt;&gt;"BYE"),"Yes","-"))</f>
        <v>-</v>
      </c>
      <c r="H2551" s="9" t="str">
        <f>IF(G2551="-","-",IF(Fixture!G2555&gt;Fixture!I2555,Settings!$G$7,IF(Fixture!G2555=Fixture!I2555,Settings!$G$8,IF(Fixture!G2555&lt;Fixture!I2555,Settings!$G$9,"-"))))</f>
        <v>-</v>
      </c>
      <c r="I2551" s="13" t="str">
        <f>IF(G2551="-","-",IF(Fixture!I2555&gt;Fixture!G2555,Settings!$G$7,IF(Fixture!I2555=Fixture!G2555,Settings!$G$8,IF(Fixture!I2555&lt;Fixture!G2555,Settings!$G$9,"-"))))</f>
        <v>-</v>
      </c>
    </row>
    <row r="2552" spans="3:9" x14ac:dyDescent="0.25">
      <c r="C2552" s="12" t="str">
        <f t="shared" si="80"/>
        <v>-</v>
      </c>
      <c r="D2552" s="9" t="str">
        <f t="shared" si="81"/>
        <v>-</v>
      </c>
      <c r="E2552" s="9" t="str">
        <f>IF(C2552="-","-",IF(D2552=maxgameno+2,"blank row 2",IF(D2552=maxgameno+1,"blank row 1",INDEX(FixtureCode!$B$4:$AH$128,MATCH($C2552,FixtureCode!$B$4:$B$128,0),MATCH("G"&amp;D2552&amp;"-T1",FixtureCode!$B$4:$AH$4,0)))))</f>
        <v>-</v>
      </c>
      <c r="F2552" s="13" t="str">
        <f>IF(C2552="-","-",IF(D2552=maxgameno+2,"blank row 2",IF(D2552=maxgameno+1,"blank row 1",INDEX(FixtureCode!$B$4:$AH$128,MATCH($C2552,FixtureCode!$B$4:$B$128,0),MATCH("G"&amp;D2552&amp;"-T2",FixtureCode!$B$4:$AH$4,0)))))</f>
        <v>-</v>
      </c>
      <c r="G2552" s="12" t="str">
        <f>IF(C2552="-","-",IF(AND(ISNUMBER(Fixture!G2556),ISNUMBER(Fixture!I2556),Fixture!F2556&lt;&gt;"BYE",Fixture!J2556&lt;&gt;"BYE"),"Yes","-"))</f>
        <v>-</v>
      </c>
      <c r="H2552" s="9" t="str">
        <f>IF(G2552="-","-",IF(Fixture!G2556&gt;Fixture!I2556,Settings!$G$7,IF(Fixture!G2556=Fixture!I2556,Settings!$G$8,IF(Fixture!G2556&lt;Fixture!I2556,Settings!$G$9,"-"))))</f>
        <v>-</v>
      </c>
      <c r="I2552" s="13" t="str">
        <f>IF(G2552="-","-",IF(Fixture!I2556&gt;Fixture!G2556,Settings!$G$7,IF(Fixture!I2556=Fixture!G2556,Settings!$G$8,IF(Fixture!I2556&lt;Fixture!G2556,Settings!$G$9,"-"))))</f>
        <v>-</v>
      </c>
    </row>
    <row r="2553" spans="3:9" x14ac:dyDescent="0.25">
      <c r="C2553" s="12" t="str">
        <f t="shared" si="80"/>
        <v>-</v>
      </c>
      <c r="D2553" s="9" t="str">
        <f t="shared" si="81"/>
        <v>-</v>
      </c>
      <c r="E2553" s="9" t="str">
        <f>IF(C2553="-","-",IF(D2553=maxgameno+2,"blank row 2",IF(D2553=maxgameno+1,"blank row 1",INDEX(FixtureCode!$B$4:$AH$128,MATCH($C2553,FixtureCode!$B$4:$B$128,0),MATCH("G"&amp;D2553&amp;"-T1",FixtureCode!$B$4:$AH$4,0)))))</f>
        <v>-</v>
      </c>
      <c r="F2553" s="13" t="str">
        <f>IF(C2553="-","-",IF(D2553=maxgameno+2,"blank row 2",IF(D2553=maxgameno+1,"blank row 1",INDEX(FixtureCode!$B$4:$AH$128,MATCH($C2553,FixtureCode!$B$4:$B$128,0),MATCH("G"&amp;D2553&amp;"-T2",FixtureCode!$B$4:$AH$4,0)))))</f>
        <v>-</v>
      </c>
      <c r="G2553" s="12" t="str">
        <f>IF(C2553="-","-",IF(AND(ISNUMBER(Fixture!G2557),ISNUMBER(Fixture!I2557),Fixture!F2557&lt;&gt;"BYE",Fixture!J2557&lt;&gt;"BYE"),"Yes","-"))</f>
        <v>-</v>
      </c>
      <c r="H2553" s="9" t="str">
        <f>IF(G2553="-","-",IF(Fixture!G2557&gt;Fixture!I2557,Settings!$G$7,IF(Fixture!G2557=Fixture!I2557,Settings!$G$8,IF(Fixture!G2557&lt;Fixture!I2557,Settings!$G$9,"-"))))</f>
        <v>-</v>
      </c>
      <c r="I2553" s="13" t="str">
        <f>IF(G2553="-","-",IF(Fixture!I2557&gt;Fixture!G2557,Settings!$G$7,IF(Fixture!I2557=Fixture!G2557,Settings!$G$8,IF(Fixture!I2557&lt;Fixture!G2557,Settings!$G$9,"-"))))</f>
        <v>-</v>
      </c>
    </row>
    <row r="2554" spans="3:9" x14ac:dyDescent="0.25">
      <c r="C2554" s="12" t="str">
        <f t="shared" si="80"/>
        <v>-</v>
      </c>
      <c r="D2554" s="9" t="str">
        <f t="shared" si="81"/>
        <v>-</v>
      </c>
      <c r="E2554" s="9" t="str">
        <f>IF(C2554="-","-",IF(D2554=maxgameno+2,"blank row 2",IF(D2554=maxgameno+1,"blank row 1",INDEX(FixtureCode!$B$4:$AH$128,MATCH($C2554,FixtureCode!$B$4:$B$128,0),MATCH("G"&amp;D2554&amp;"-T1",FixtureCode!$B$4:$AH$4,0)))))</f>
        <v>-</v>
      </c>
      <c r="F2554" s="13" t="str">
        <f>IF(C2554="-","-",IF(D2554=maxgameno+2,"blank row 2",IF(D2554=maxgameno+1,"blank row 1",INDEX(FixtureCode!$B$4:$AH$128,MATCH($C2554,FixtureCode!$B$4:$B$128,0),MATCH("G"&amp;D2554&amp;"-T2",FixtureCode!$B$4:$AH$4,0)))))</f>
        <v>-</v>
      </c>
      <c r="G2554" s="12" t="str">
        <f>IF(C2554="-","-",IF(AND(ISNUMBER(Fixture!G2558),ISNUMBER(Fixture!I2558),Fixture!F2558&lt;&gt;"BYE",Fixture!J2558&lt;&gt;"BYE"),"Yes","-"))</f>
        <v>-</v>
      </c>
      <c r="H2554" s="9" t="str">
        <f>IF(G2554="-","-",IF(Fixture!G2558&gt;Fixture!I2558,Settings!$G$7,IF(Fixture!G2558=Fixture!I2558,Settings!$G$8,IF(Fixture!G2558&lt;Fixture!I2558,Settings!$G$9,"-"))))</f>
        <v>-</v>
      </c>
      <c r="I2554" s="13" t="str">
        <f>IF(G2554="-","-",IF(Fixture!I2558&gt;Fixture!G2558,Settings!$G$7,IF(Fixture!I2558=Fixture!G2558,Settings!$G$8,IF(Fixture!I2558&lt;Fixture!G2558,Settings!$G$9,"-"))))</f>
        <v>-</v>
      </c>
    </row>
    <row r="2555" spans="3:9" x14ac:dyDescent="0.25">
      <c r="C2555" s="12" t="str">
        <f t="shared" si="80"/>
        <v>-</v>
      </c>
      <c r="D2555" s="9" t="str">
        <f t="shared" si="81"/>
        <v>-</v>
      </c>
      <c r="E2555" s="9" t="str">
        <f>IF(C2555="-","-",IF(D2555=maxgameno+2,"blank row 2",IF(D2555=maxgameno+1,"blank row 1",INDEX(FixtureCode!$B$4:$AH$128,MATCH($C2555,FixtureCode!$B$4:$B$128,0),MATCH("G"&amp;D2555&amp;"-T1",FixtureCode!$B$4:$AH$4,0)))))</f>
        <v>-</v>
      </c>
      <c r="F2555" s="13" t="str">
        <f>IF(C2555="-","-",IF(D2555=maxgameno+2,"blank row 2",IF(D2555=maxgameno+1,"blank row 1",INDEX(FixtureCode!$B$4:$AH$128,MATCH($C2555,FixtureCode!$B$4:$B$128,0),MATCH("G"&amp;D2555&amp;"-T2",FixtureCode!$B$4:$AH$4,0)))))</f>
        <v>-</v>
      </c>
      <c r="G2555" s="12" t="str">
        <f>IF(C2555="-","-",IF(AND(ISNUMBER(Fixture!G2559),ISNUMBER(Fixture!I2559),Fixture!F2559&lt;&gt;"BYE",Fixture!J2559&lt;&gt;"BYE"),"Yes","-"))</f>
        <v>-</v>
      </c>
      <c r="H2555" s="9" t="str">
        <f>IF(G2555="-","-",IF(Fixture!G2559&gt;Fixture!I2559,Settings!$G$7,IF(Fixture!G2559=Fixture!I2559,Settings!$G$8,IF(Fixture!G2559&lt;Fixture!I2559,Settings!$G$9,"-"))))</f>
        <v>-</v>
      </c>
      <c r="I2555" s="13" t="str">
        <f>IF(G2555="-","-",IF(Fixture!I2559&gt;Fixture!G2559,Settings!$G$7,IF(Fixture!I2559=Fixture!G2559,Settings!$G$8,IF(Fixture!I2559&lt;Fixture!G2559,Settings!$G$9,"-"))))</f>
        <v>-</v>
      </c>
    </row>
    <row r="2556" spans="3:9" x14ac:dyDescent="0.25">
      <c r="C2556" s="12" t="str">
        <f t="shared" si="80"/>
        <v>-</v>
      </c>
      <c r="D2556" s="9" t="str">
        <f t="shared" si="81"/>
        <v>-</v>
      </c>
      <c r="E2556" s="9" t="str">
        <f>IF(C2556="-","-",IF(D2556=maxgameno+2,"blank row 2",IF(D2556=maxgameno+1,"blank row 1",INDEX(FixtureCode!$B$4:$AH$128,MATCH($C2556,FixtureCode!$B$4:$B$128,0),MATCH("G"&amp;D2556&amp;"-T1",FixtureCode!$B$4:$AH$4,0)))))</f>
        <v>-</v>
      </c>
      <c r="F2556" s="13" t="str">
        <f>IF(C2556="-","-",IF(D2556=maxgameno+2,"blank row 2",IF(D2556=maxgameno+1,"blank row 1",INDEX(FixtureCode!$B$4:$AH$128,MATCH($C2556,FixtureCode!$B$4:$B$128,0),MATCH("G"&amp;D2556&amp;"-T2",FixtureCode!$B$4:$AH$4,0)))))</f>
        <v>-</v>
      </c>
      <c r="G2556" s="12" t="str">
        <f>IF(C2556="-","-",IF(AND(ISNUMBER(Fixture!G2560),ISNUMBER(Fixture!I2560),Fixture!F2560&lt;&gt;"BYE",Fixture!J2560&lt;&gt;"BYE"),"Yes","-"))</f>
        <v>-</v>
      </c>
      <c r="H2556" s="9" t="str">
        <f>IF(G2556="-","-",IF(Fixture!G2560&gt;Fixture!I2560,Settings!$G$7,IF(Fixture!G2560=Fixture!I2560,Settings!$G$8,IF(Fixture!G2560&lt;Fixture!I2560,Settings!$G$9,"-"))))</f>
        <v>-</v>
      </c>
      <c r="I2556" s="13" t="str">
        <f>IF(G2556="-","-",IF(Fixture!I2560&gt;Fixture!G2560,Settings!$G$7,IF(Fixture!I2560=Fixture!G2560,Settings!$G$8,IF(Fixture!I2560&lt;Fixture!G2560,Settings!$G$9,"-"))))</f>
        <v>-</v>
      </c>
    </row>
    <row r="2557" spans="3:9" x14ac:dyDescent="0.25">
      <c r="C2557" s="12" t="str">
        <f t="shared" si="80"/>
        <v>-</v>
      </c>
      <c r="D2557" s="9" t="str">
        <f t="shared" si="81"/>
        <v>-</v>
      </c>
      <c r="E2557" s="9" t="str">
        <f>IF(C2557="-","-",IF(D2557=maxgameno+2,"blank row 2",IF(D2557=maxgameno+1,"blank row 1",INDEX(FixtureCode!$B$4:$AH$128,MATCH($C2557,FixtureCode!$B$4:$B$128,0),MATCH("G"&amp;D2557&amp;"-T1",FixtureCode!$B$4:$AH$4,0)))))</f>
        <v>-</v>
      </c>
      <c r="F2557" s="13" t="str">
        <f>IF(C2557="-","-",IF(D2557=maxgameno+2,"blank row 2",IF(D2557=maxgameno+1,"blank row 1",INDEX(FixtureCode!$B$4:$AH$128,MATCH($C2557,FixtureCode!$B$4:$B$128,0),MATCH("G"&amp;D2557&amp;"-T2",FixtureCode!$B$4:$AH$4,0)))))</f>
        <v>-</v>
      </c>
      <c r="G2557" s="12" t="str">
        <f>IF(C2557="-","-",IF(AND(ISNUMBER(Fixture!G2561),ISNUMBER(Fixture!I2561),Fixture!F2561&lt;&gt;"BYE",Fixture!J2561&lt;&gt;"BYE"),"Yes","-"))</f>
        <v>-</v>
      </c>
      <c r="H2557" s="9" t="str">
        <f>IF(G2557="-","-",IF(Fixture!G2561&gt;Fixture!I2561,Settings!$G$7,IF(Fixture!G2561=Fixture!I2561,Settings!$G$8,IF(Fixture!G2561&lt;Fixture!I2561,Settings!$G$9,"-"))))</f>
        <v>-</v>
      </c>
      <c r="I2557" s="13" t="str">
        <f>IF(G2557="-","-",IF(Fixture!I2561&gt;Fixture!G2561,Settings!$G$7,IF(Fixture!I2561=Fixture!G2561,Settings!$G$8,IF(Fixture!I2561&lt;Fixture!G2561,Settings!$G$9,"-"))))</f>
        <v>-</v>
      </c>
    </row>
    <row r="2558" spans="3:9" x14ac:dyDescent="0.25">
      <c r="C2558" s="12" t="str">
        <f t="shared" si="80"/>
        <v>-</v>
      </c>
      <c r="D2558" s="9" t="str">
        <f t="shared" si="81"/>
        <v>-</v>
      </c>
      <c r="E2558" s="9" t="str">
        <f>IF(C2558="-","-",IF(D2558=maxgameno+2,"blank row 2",IF(D2558=maxgameno+1,"blank row 1",INDEX(FixtureCode!$B$4:$AH$128,MATCH($C2558,FixtureCode!$B$4:$B$128,0),MATCH("G"&amp;D2558&amp;"-T1",FixtureCode!$B$4:$AH$4,0)))))</f>
        <v>-</v>
      </c>
      <c r="F2558" s="13" t="str">
        <f>IF(C2558="-","-",IF(D2558=maxgameno+2,"blank row 2",IF(D2558=maxgameno+1,"blank row 1",INDEX(FixtureCode!$B$4:$AH$128,MATCH($C2558,FixtureCode!$B$4:$B$128,0),MATCH("G"&amp;D2558&amp;"-T2",FixtureCode!$B$4:$AH$4,0)))))</f>
        <v>-</v>
      </c>
      <c r="G2558" s="12" t="str">
        <f>IF(C2558="-","-",IF(AND(ISNUMBER(Fixture!G2562),ISNUMBER(Fixture!I2562),Fixture!F2562&lt;&gt;"BYE",Fixture!J2562&lt;&gt;"BYE"),"Yes","-"))</f>
        <v>-</v>
      </c>
      <c r="H2558" s="9" t="str">
        <f>IF(G2558="-","-",IF(Fixture!G2562&gt;Fixture!I2562,Settings!$G$7,IF(Fixture!G2562=Fixture!I2562,Settings!$G$8,IF(Fixture!G2562&lt;Fixture!I2562,Settings!$G$9,"-"))))</f>
        <v>-</v>
      </c>
      <c r="I2558" s="13" t="str">
        <f>IF(G2558="-","-",IF(Fixture!I2562&gt;Fixture!G2562,Settings!$G$7,IF(Fixture!I2562=Fixture!G2562,Settings!$G$8,IF(Fixture!I2562&lt;Fixture!G2562,Settings!$G$9,"-"))))</f>
        <v>-</v>
      </c>
    </row>
    <row r="2559" spans="3:9" x14ac:dyDescent="0.25">
      <c r="C2559" s="12" t="str">
        <f t="shared" si="80"/>
        <v>-</v>
      </c>
      <c r="D2559" s="9" t="str">
        <f t="shared" si="81"/>
        <v>-</v>
      </c>
      <c r="E2559" s="9" t="str">
        <f>IF(C2559="-","-",IF(D2559=maxgameno+2,"blank row 2",IF(D2559=maxgameno+1,"blank row 1",INDEX(FixtureCode!$B$4:$AH$128,MATCH($C2559,FixtureCode!$B$4:$B$128,0),MATCH("G"&amp;D2559&amp;"-T1",FixtureCode!$B$4:$AH$4,0)))))</f>
        <v>-</v>
      </c>
      <c r="F2559" s="13" t="str">
        <f>IF(C2559="-","-",IF(D2559=maxgameno+2,"blank row 2",IF(D2559=maxgameno+1,"blank row 1",INDEX(FixtureCode!$B$4:$AH$128,MATCH($C2559,FixtureCode!$B$4:$B$128,0),MATCH("G"&amp;D2559&amp;"-T2",FixtureCode!$B$4:$AH$4,0)))))</f>
        <v>-</v>
      </c>
      <c r="G2559" s="12" t="str">
        <f>IF(C2559="-","-",IF(AND(ISNUMBER(Fixture!G2563),ISNUMBER(Fixture!I2563),Fixture!F2563&lt;&gt;"BYE",Fixture!J2563&lt;&gt;"BYE"),"Yes","-"))</f>
        <v>-</v>
      </c>
      <c r="H2559" s="9" t="str">
        <f>IF(G2559="-","-",IF(Fixture!G2563&gt;Fixture!I2563,Settings!$G$7,IF(Fixture!G2563=Fixture!I2563,Settings!$G$8,IF(Fixture!G2563&lt;Fixture!I2563,Settings!$G$9,"-"))))</f>
        <v>-</v>
      </c>
      <c r="I2559" s="13" t="str">
        <f>IF(G2559="-","-",IF(Fixture!I2563&gt;Fixture!G2563,Settings!$G$7,IF(Fixture!I2563=Fixture!G2563,Settings!$G$8,IF(Fixture!I2563&lt;Fixture!G2563,Settings!$G$9,"-"))))</f>
        <v>-</v>
      </c>
    </row>
    <row r="2560" spans="3:9" x14ac:dyDescent="0.25">
      <c r="C2560" s="12" t="str">
        <f t="shared" si="80"/>
        <v>-</v>
      </c>
      <c r="D2560" s="9" t="str">
        <f t="shared" si="81"/>
        <v>-</v>
      </c>
      <c r="E2560" s="9" t="str">
        <f>IF(C2560="-","-",IF(D2560=maxgameno+2,"blank row 2",IF(D2560=maxgameno+1,"blank row 1",INDEX(FixtureCode!$B$4:$AH$128,MATCH($C2560,FixtureCode!$B$4:$B$128,0),MATCH("G"&amp;D2560&amp;"-T1",FixtureCode!$B$4:$AH$4,0)))))</f>
        <v>-</v>
      </c>
      <c r="F2560" s="13" t="str">
        <f>IF(C2560="-","-",IF(D2560=maxgameno+2,"blank row 2",IF(D2560=maxgameno+1,"blank row 1",INDEX(FixtureCode!$B$4:$AH$128,MATCH($C2560,FixtureCode!$B$4:$B$128,0),MATCH("G"&amp;D2560&amp;"-T2",FixtureCode!$B$4:$AH$4,0)))))</f>
        <v>-</v>
      </c>
      <c r="G2560" s="12" t="str">
        <f>IF(C2560="-","-",IF(AND(ISNUMBER(Fixture!G2564),ISNUMBER(Fixture!I2564),Fixture!F2564&lt;&gt;"BYE",Fixture!J2564&lt;&gt;"BYE"),"Yes","-"))</f>
        <v>-</v>
      </c>
      <c r="H2560" s="9" t="str">
        <f>IF(G2560="-","-",IF(Fixture!G2564&gt;Fixture!I2564,Settings!$G$7,IF(Fixture!G2564=Fixture!I2564,Settings!$G$8,IF(Fixture!G2564&lt;Fixture!I2564,Settings!$G$9,"-"))))</f>
        <v>-</v>
      </c>
      <c r="I2560" s="13" t="str">
        <f>IF(G2560="-","-",IF(Fixture!I2564&gt;Fixture!G2564,Settings!$G$7,IF(Fixture!I2564=Fixture!G2564,Settings!$G$8,IF(Fixture!I2564&lt;Fixture!G2564,Settings!$G$9,"-"))))</f>
        <v>-</v>
      </c>
    </row>
    <row r="2561" spans="3:9" x14ac:dyDescent="0.25">
      <c r="C2561" s="12" t="str">
        <f t="shared" si="80"/>
        <v>-</v>
      </c>
      <c r="D2561" s="9" t="str">
        <f t="shared" si="81"/>
        <v>-</v>
      </c>
      <c r="E2561" s="9" t="str">
        <f>IF(C2561="-","-",IF(D2561=maxgameno+2,"blank row 2",IF(D2561=maxgameno+1,"blank row 1",INDEX(FixtureCode!$B$4:$AH$128,MATCH($C2561,FixtureCode!$B$4:$B$128,0),MATCH("G"&amp;D2561&amp;"-T1",FixtureCode!$B$4:$AH$4,0)))))</f>
        <v>-</v>
      </c>
      <c r="F2561" s="13" t="str">
        <f>IF(C2561="-","-",IF(D2561=maxgameno+2,"blank row 2",IF(D2561=maxgameno+1,"blank row 1",INDEX(FixtureCode!$B$4:$AH$128,MATCH($C2561,FixtureCode!$B$4:$B$128,0),MATCH("G"&amp;D2561&amp;"-T2",FixtureCode!$B$4:$AH$4,0)))))</f>
        <v>-</v>
      </c>
      <c r="G2561" s="12" t="str">
        <f>IF(C2561="-","-",IF(AND(ISNUMBER(Fixture!G2565),ISNUMBER(Fixture!I2565),Fixture!F2565&lt;&gt;"BYE",Fixture!J2565&lt;&gt;"BYE"),"Yes","-"))</f>
        <v>-</v>
      </c>
      <c r="H2561" s="9" t="str">
        <f>IF(G2561="-","-",IF(Fixture!G2565&gt;Fixture!I2565,Settings!$G$7,IF(Fixture!G2565=Fixture!I2565,Settings!$G$8,IF(Fixture!G2565&lt;Fixture!I2565,Settings!$G$9,"-"))))</f>
        <v>-</v>
      </c>
      <c r="I2561" s="13" t="str">
        <f>IF(G2561="-","-",IF(Fixture!I2565&gt;Fixture!G2565,Settings!$G$7,IF(Fixture!I2565=Fixture!G2565,Settings!$G$8,IF(Fixture!I2565&lt;Fixture!G2565,Settings!$G$9,"-"))))</f>
        <v>-</v>
      </c>
    </row>
    <row r="2562" spans="3:9" x14ac:dyDescent="0.25">
      <c r="C2562" s="12" t="str">
        <f t="shared" si="80"/>
        <v>-</v>
      </c>
      <c r="D2562" s="9" t="str">
        <f t="shared" si="81"/>
        <v>-</v>
      </c>
      <c r="E2562" s="9" t="str">
        <f>IF(C2562="-","-",IF(D2562=maxgameno+2,"blank row 2",IF(D2562=maxgameno+1,"blank row 1",INDEX(FixtureCode!$B$4:$AH$128,MATCH($C2562,FixtureCode!$B$4:$B$128,0),MATCH("G"&amp;D2562&amp;"-T1",FixtureCode!$B$4:$AH$4,0)))))</f>
        <v>-</v>
      </c>
      <c r="F2562" s="13" t="str">
        <f>IF(C2562="-","-",IF(D2562=maxgameno+2,"blank row 2",IF(D2562=maxgameno+1,"blank row 1",INDEX(FixtureCode!$B$4:$AH$128,MATCH($C2562,FixtureCode!$B$4:$B$128,0),MATCH("G"&amp;D2562&amp;"-T2",FixtureCode!$B$4:$AH$4,0)))))</f>
        <v>-</v>
      </c>
      <c r="G2562" s="12" t="str">
        <f>IF(C2562="-","-",IF(AND(ISNUMBER(Fixture!G2566),ISNUMBER(Fixture!I2566),Fixture!F2566&lt;&gt;"BYE",Fixture!J2566&lt;&gt;"BYE"),"Yes","-"))</f>
        <v>-</v>
      </c>
      <c r="H2562" s="9" t="str">
        <f>IF(G2562="-","-",IF(Fixture!G2566&gt;Fixture!I2566,Settings!$G$7,IF(Fixture!G2566=Fixture!I2566,Settings!$G$8,IF(Fixture!G2566&lt;Fixture!I2566,Settings!$G$9,"-"))))</f>
        <v>-</v>
      </c>
      <c r="I2562" s="13" t="str">
        <f>IF(G2562="-","-",IF(Fixture!I2566&gt;Fixture!G2566,Settings!$G$7,IF(Fixture!I2566=Fixture!G2566,Settings!$G$8,IF(Fixture!I2566&lt;Fixture!G2566,Settings!$G$9,"-"))))</f>
        <v>-</v>
      </c>
    </row>
    <row r="2563" spans="3:9" x14ac:dyDescent="0.25">
      <c r="C2563" s="12" t="str">
        <f t="shared" si="80"/>
        <v>-</v>
      </c>
      <c r="D2563" s="9" t="str">
        <f t="shared" si="81"/>
        <v>-</v>
      </c>
      <c r="E2563" s="9" t="str">
        <f>IF(C2563="-","-",IF(D2563=maxgameno+2,"blank row 2",IF(D2563=maxgameno+1,"blank row 1",INDEX(FixtureCode!$B$4:$AH$128,MATCH($C2563,FixtureCode!$B$4:$B$128,0),MATCH("G"&amp;D2563&amp;"-T1",FixtureCode!$B$4:$AH$4,0)))))</f>
        <v>-</v>
      </c>
      <c r="F2563" s="13" t="str">
        <f>IF(C2563="-","-",IF(D2563=maxgameno+2,"blank row 2",IF(D2563=maxgameno+1,"blank row 1",INDEX(FixtureCode!$B$4:$AH$128,MATCH($C2563,FixtureCode!$B$4:$B$128,0),MATCH("G"&amp;D2563&amp;"-T2",FixtureCode!$B$4:$AH$4,0)))))</f>
        <v>-</v>
      </c>
      <c r="G2563" s="12" t="str">
        <f>IF(C2563="-","-",IF(AND(ISNUMBER(Fixture!G2567),ISNUMBER(Fixture!I2567),Fixture!F2567&lt;&gt;"BYE",Fixture!J2567&lt;&gt;"BYE"),"Yes","-"))</f>
        <v>-</v>
      </c>
      <c r="H2563" s="9" t="str">
        <f>IF(G2563="-","-",IF(Fixture!G2567&gt;Fixture!I2567,Settings!$G$7,IF(Fixture!G2567=Fixture!I2567,Settings!$G$8,IF(Fixture!G2567&lt;Fixture!I2567,Settings!$G$9,"-"))))</f>
        <v>-</v>
      </c>
      <c r="I2563" s="13" t="str">
        <f>IF(G2563="-","-",IF(Fixture!I2567&gt;Fixture!G2567,Settings!$G$7,IF(Fixture!I2567=Fixture!G2567,Settings!$G$8,IF(Fixture!I2567&lt;Fixture!G2567,Settings!$G$9,"-"))))</f>
        <v>-</v>
      </c>
    </row>
    <row r="2564" spans="3:9" x14ac:dyDescent="0.25">
      <c r="C2564" s="12" t="str">
        <f t="shared" si="80"/>
        <v>-</v>
      </c>
      <c r="D2564" s="9" t="str">
        <f t="shared" si="81"/>
        <v>-</v>
      </c>
      <c r="E2564" s="9" t="str">
        <f>IF(C2564="-","-",IF(D2564=maxgameno+2,"blank row 2",IF(D2564=maxgameno+1,"blank row 1",INDEX(FixtureCode!$B$4:$AH$128,MATCH($C2564,FixtureCode!$B$4:$B$128,0),MATCH("G"&amp;D2564&amp;"-T1",FixtureCode!$B$4:$AH$4,0)))))</f>
        <v>-</v>
      </c>
      <c r="F2564" s="13" t="str">
        <f>IF(C2564="-","-",IF(D2564=maxgameno+2,"blank row 2",IF(D2564=maxgameno+1,"blank row 1",INDEX(FixtureCode!$B$4:$AH$128,MATCH($C2564,FixtureCode!$B$4:$B$128,0),MATCH("G"&amp;D2564&amp;"-T2",FixtureCode!$B$4:$AH$4,0)))))</f>
        <v>-</v>
      </c>
      <c r="G2564" s="12" t="str">
        <f>IF(C2564="-","-",IF(AND(ISNUMBER(Fixture!G2568),ISNUMBER(Fixture!I2568),Fixture!F2568&lt;&gt;"BYE",Fixture!J2568&lt;&gt;"BYE"),"Yes","-"))</f>
        <v>-</v>
      </c>
      <c r="H2564" s="9" t="str">
        <f>IF(G2564="-","-",IF(Fixture!G2568&gt;Fixture!I2568,Settings!$G$7,IF(Fixture!G2568=Fixture!I2568,Settings!$G$8,IF(Fixture!G2568&lt;Fixture!I2568,Settings!$G$9,"-"))))</f>
        <v>-</v>
      </c>
      <c r="I2564" s="13" t="str">
        <f>IF(G2564="-","-",IF(Fixture!I2568&gt;Fixture!G2568,Settings!$G$7,IF(Fixture!I2568=Fixture!G2568,Settings!$G$8,IF(Fixture!I2568&lt;Fixture!G2568,Settings!$G$9,"-"))))</f>
        <v>-</v>
      </c>
    </row>
    <row r="2565" spans="3:9" x14ac:dyDescent="0.25">
      <c r="C2565" s="12" t="str">
        <f t="shared" si="80"/>
        <v>-</v>
      </c>
      <c r="D2565" s="9" t="str">
        <f t="shared" si="81"/>
        <v>-</v>
      </c>
      <c r="E2565" s="9" t="str">
        <f>IF(C2565="-","-",IF(D2565=maxgameno+2,"blank row 2",IF(D2565=maxgameno+1,"blank row 1",INDEX(FixtureCode!$B$4:$AH$128,MATCH($C2565,FixtureCode!$B$4:$B$128,0),MATCH("G"&amp;D2565&amp;"-T1",FixtureCode!$B$4:$AH$4,0)))))</f>
        <v>-</v>
      </c>
      <c r="F2565" s="13" t="str">
        <f>IF(C2565="-","-",IF(D2565=maxgameno+2,"blank row 2",IF(D2565=maxgameno+1,"blank row 1",INDEX(FixtureCode!$B$4:$AH$128,MATCH($C2565,FixtureCode!$B$4:$B$128,0),MATCH("G"&amp;D2565&amp;"-T2",FixtureCode!$B$4:$AH$4,0)))))</f>
        <v>-</v>
      </c>
      <c r="G2565" s="12" t="str">
        <f>IF(C2565="-","-",IF(AND(ISNUMBER(Fixture!G2569),ISNUMBER(Fixture!I2569),Fixture!F2569&lt;&gt;"BYE",Fixture!J2569&lt;&gt;"BYE"),"Yes","-"))</f>
        <v>-</v>
      </c>
      <c r="H2565" s="9" t="str">
        <f>IF(G2565="-","-",IF(Fixture!G2569&gt;Fixture!I2569,Settings!$G$7,IF(Fixture!G2569=Fixture!I2569,Settings!$G$8,IF(Fixture!G2569&lt;Fixture!I2569,Settings!$G$9,"-"))))</f>
        <v>-</v>
      </c>
      <c r="I2565" s="13" t="str">
        <f>IF(G2565="-","-",IF(Fixture!I2569&gt;Fixture!G2569,Settings!$G$7,IF(Fixture!I2569=Fixture!G2569,Settings!$G$8,IF(Fixture!I2569&lt;Fixture!G2569,Settings!$G$9,"-"))))</f>
        <v>-</v>
      </c>
    </row>
    <row r="2566" spans="3:9" x14ac:dyDescent="0.25">
      <c r="C2566" s="12" t="str">
        <f t="shared" ref="C2566:C2629" si="82">IF(C2565="-","-",IF(D2565+1&lt;=maxgameno+2,C2565,IF(C2565+1&lt;=maxroundno,C2565+1,"-")))</f>
        <v>-</v>
      </c>
      <c r="D2566" s="9" t="str">
        <f t="shared" ref="D2566:D2629" si="83">IF(C2566="-","-",IF(D2565+1&lt;=maxgameno+2,D2565+1,1))</f>
        <v>-</v>
      </c>
      <c r="E2566" s="9" t="str">
        <f>IF(C2566="-","-",IF(D2566=maxgameno+2,"blank row 2",IF(D2566=maxgameno+1,"blank row 1",INDEX(FixtureCode!$B$4:$AH$128,MATCH($C2566,FixtureCode!$B$4:$B$128,0),MATCH("G"&amp;D2566&amp;"-T1",FixtureCode!$B$4:$AH$4,0)))))</f>
        <v>-</v>
      </c>
      <c r="F2566" s="13" t="str">
        <f>IF(C2566="-","-",IF(D2566=maxgameno+2,"blank row 2",IF(D2566=maxgameno+1,"blank row 1",INDEX(FixtureCode!$B$4:$AH$128,MATCH($C2566,FixtureCode!$B$4:$B$128,0),MATCH("G"&amp;D2566&amp;"-T2",FixtureCode!$B$4:$AH$4,0)))))</f>
        <v>-</v>
      </c>
      <c r="G2566" s="12" t="str">
        <f>IF(C2566="-","-",IF(AND(ISNUMBER(Fixture!G2570),ISNUMBER(Fixture!I2570),Fixture!F2570&lt;&gt;"BYE",Fixture!J2570&lt;&gt;"BYE"),"Yes","-"))</f>
        <v>-</v>
      </c>
      <c r="H2566" s="9" t="str">
        <f>IF(G2566="-","-",IF(Fixture!G2570&gt;Fixture!I2570,Settings!$G$7,IF(Fixture!G2570=Fixture!I2570,Settings!$G$8,IF(Fixture!G2570&lt;Fixture!I2570,Settings!$G$9,"-"))))</f>
        <v>-</v>
      </c>
      <c r="I2566" s="13" t="str">
        <f>IF(G2566="-","-",IF(Fixture!I2570&gt;Fixture!G2570,Settings!$G$7,IF(Fixture!I2570=Fixture!G2570,Settings!$G$8,IF(Fixture!I2570&lt;Fixture!G2570,Settings!$G$9,"-"))))</f>
        <v>-</v>
      </c>
    </row>
    <row r="2567" spans="3:9" x14ac:dyDescent="0.25">
      <c r="C2567" s="12" t="str">
        <f t="shared" si="82"/>
        <v>-</v>
      </c>
      <c r="D2567" s="9" t="str">
        <f t="shared" si="83"/>
        <v>-</v>
      </c>
      <c r="E2567" s="9" t="str">
        <f>IF(C2567="-","-",IF(D2567=maxgameno+2,"blank row 2",IF(D2567=maxgameno+1,"blank row 1",INDEX(FixtureCode!$B$4:$AH$128,MATCH($C2567,FixtureCode!$B$4:$B$128,0),MATCH("G"&amp;D2567&amp;"-T1",FixtureCode!$B$4:$AH$4,0)))))</f>
        <v>-</v>
      </c>
      <c r="F2567" s="13" t="str">
        <f>IF(C2567="-","-",IF(D2567=maxgameno+2,"blank row 2",IF(D2567=maxgameno+1,"blank row 1",INDEX(FixtureCode!$B$4:$AH$128,MATCH($C2567,FixtureCode!$B$4:$B$128,0),MATCH("G"&amp;D2567&amp;"-T2",FixtureCode!$B$4:$AH$4,0)))))</f>
        <v>-</v>
      </c>
      <c r="G2567" s="12" t="str">
        <f>IF(C2567="-","-",IF(AND(ISNUMBER(Fixture!G2571),ISNUMBER(Fixture!I2571),Fixture!F2571&lt;&gt;"BYE",Fixture!J2571&lt;&gt;"BYE"),"Yes","-"))</f>
        <v>-</v>
      </c>
      <c r="H2567" s="9" t="str">
        <f>IF(G2567="-","-",IF(Fixture!G2571&gt;Fixture!I2571,Settings!$G$7,IF(Fixture!G2571=Fixture!I2571,Settings!$G$8,IF(Fixture!G2571&lt;Fixture!I2571,Settings!$G$9,"-"))))</f>
        <v>-</v>
      </c>
      <c r="I2567" s="13" t="str">
        <f>IF(G2567="-","-",IF(Fixture!I2571&gt;Fixture!G2571,Settings!$G$7,IF(Fixture!I2571=Fixture!G2571,Settings!$G$8,IF(Fixture!I2571&lt;Fixture!G2571,Settings!$G$9,"-"))))</f>
        <v>-</v>
      </c>
    </row>
    <row r="2568" spans="3:9" x14ac:dyDescent="0.25">
      <c r="C2568" s="12" t="str">
        <f t="shared" si="82"/>
        <v>-</v>
      </c>
      <c r="D2568" s="9" t="str">
        <f t="shared" si="83"/>
        <v>-</v>
      </c>
      <c r="E2568" s="9" t="str">
        <f>IF(C2568="-","-",IF(D2568=maxgameno+2,"blank row 2",IF(D2568=maxgameno+1,"blank row 1",INDEX(FixtureCode!$B$4:$AH$128,MATCH($C2568,FixtureCode!$B$4:$B$128,0),MATCH("G"&amp;D2568&amp;"-T1",FixtureCode!$B$4:$AH$4,0)))))</f>
        <v>-</v>
      </c>
      <c r="F2568" s="13" t="str">
        <f>IF(C2568="-","-",IF(D2568=maxgameno+2,"blank row 2",IF(D2568=maxgameno+1,"blank row 1",INDEX(FixtureCode!$B$4:$AH$128,MATCH($C2568,FixtureCode!$B$4:$B$128,0),MATCH("G"&amp;D2568&amp;"-T2",FixtureCode!$B$4:$AH$4,0)))))</f>
        <v>-</v>
      </c>
      <c r="G2568" s="12" t="str">
        <f>IF(C2568="-","-",IF(AND(ISNUMBER(Fixture!G2572),ISNUMBER(Fixture!I2572),Fixture!F2572&lt;&gt;"BYE",Fixture!J2572&lt;&gt;"BYE"),"Yes","-"))</f>
        <v>-</v>
      </c>
      <c r="H2568" s="9" t="str">
        <f>IF(G2568="-","-",IF(Fixture!G2572&gt;Fixture!I2572,Settings!$G$7,IF(Fixture!G2572=Fixture!I2572,Settings!$G$8,IF(Fixture!G2572&lt;Fixture!I2572,Settings!$G$9,"-"))))</f>
        <v>-</v>
      </c>
      <c r="I2568" s="13" t="str">
        <f>IF(G2568="-","-",IF(Fixture!I2572&gt;Fixture!G2572,Settings!$G$7,IF(Fixture!I2572=Fixture!G2572,Settings!$G$8,IF(Fixture!I2572&lt;Fixture!G2572,Settings!$G$9,"-"))))</f>
        <v>-</v>
      </c>
    </row>
    <row r="2569" spans="3:9" x14ac:dyDescent="0.25">
      <c r="C2569" s="12" t="str">
        <f t="shared" si="82"/>
        <v>-</v>
      </c>
      <c r="D2569" s="9" t="str">
        <f t="shared" si="83"/>
        <v>-</v>
      </c>
      <c r="E2569" s="9" t="str">
        <f>IF(C2569="-","-",IF(D2569=maxgameno+2,"blank row 2",IF(D2569=maxgameno+1,"blank row 1",INDEX(FixtureCode!$B$4:$AH$128,MATCH($C2569,FixtureCode!$B$4:$B$128,0),MATCH("G"&amp;D2569&amp;"-T1",FixtureCode!$B$4:$AH$4,0)))))</f>
        <v>-</v>
      </c>
      <c r="F2569" s="13" t="str">
        <f>IF(C2569="-","-",IF(D2569=maxgameno+2,"blank row 2",IF(D2569=maxgameno+1,"blank row 1",INDEX(FixtureCode!$B$4:$AH$128,MATCH($C2569,FixtureCode!$B$4:$B$128,0),MATCH("G"&amp;D2569&amp;"-T2",FixtureCode!$B$4:$AH$4,0)))))</f>
        <v>-</v>
      </c>
      <c r="G2569" s="12" t="str">
        <f>IF(C2569="-","-",IF(AND(ISNUMBER(Fixture!G2573),ISNUMBER(Fixture!I2573),Fixture!F2573&lt;&gt;"BYE",Fixture!J2573&lt;&gt;"BYE"),"Yes","-"))</f>
        <v>-</v>
      </c>
      <c r="H2569" s="9" t="str">
        <f>IF(G2569="-","-",IF(Fixture!G2573&gt;Fixture!I2573,Settings!$G$7,IF(Fixture!G2573=Fixture!I2573,Settings!$G$8,IF(Fixture!G2573&lt;Fixture!I2573,Settings!$G$9,"-"))))</f>
        <v>-</v>
      </c>
      <c r="I2569" s="13" t="str">
        <f>IF(G2569="-","-",IF(Fixture!I2573&gt;Fixture!G2573,Settings!$G$7,IF(Fixture!I2573=Fixture!G2573,Settings!$G$8,IF(Fixture!I2573&lt;Fixture!G2573,Settings!$G$9,"-"))))</f>
        <v>-</v>
      </c>
    </row>
    <row r="2570" spans="3:9" x14ac:dyDescent="0.25">
      <c r="C2570" s="12" t="str">
        <f t="shared" si="82"/>
        <v>-</v>
      </c>
      <c r="D2570" s="9" t="str">
        <f t="shared" si="83"/>
        <v>-</v>
      </c>
      <c r="E2570" s="9" t="str">
        <f>IF(C2570="-","-",IF(D2570=maxgameno+2,"blank row 2",IF(D2570=maxgameno+1,"blank row 1",INDEX(FixtureCode!$B$4:$AH$128,MATCH($C2570,FixtureCode!$B$4:$B$128,0),MATCH("G"&amp;D2570&amp;"-T1",FixtureCode!$B$4:$AH$4,0)))))</f>
        <v>-</v>
      </c>
      <c r="F2570" s="13" t="str">
        <f>IF(C2570="-","-",IF(D2570=maxgameno+2,"blank row 2",IF(D2570=maxgameno+1,"blank row 1",INDEX(FixtureCode!$B$4:$AH$128,MATCH($C2570,FixtureCode!$B$4:$B$128,0),MATCH("G"&amp;D2570&amp;"-T2",FixtureCode!$B$4:$AH$4,0)))))</f>
        <v>-</v>
      </c>
      <c r="G2570" s="12" t="str">
        <f>IF(C2570="-","-",IF(AND(ISNUMBER(Fixture!G2574),ISNUMBER(Fixture!I2574),Fixture!F2574&lt;&gt;"BYE",Fixture!J2574&lt;&gt;"BYE"),"Yes","-"))</f>
        <v>-</v>
      </c>
      <c r="H2570" s="9" t="str">
        <f>IF(G2570="-","-",IF(Fixture!G2574&gt;Fixture!I2574,Settings!$G$7,IF(Fixture!G2574=Fixture!I2574,Settings!$G$8,IF(Fixture!G2574&lt;Fixture!I2574,Settings!$G$9,"-"))))</f>
        <v>-</v>
      </c>
      <c r="I2570" s="13" t="str">
        <f>IF(G2570="-","-",IF(Fixture!I2574&gt;Fixture!G2574,Settings!$G$7,IF(Fixture!I2574=Fixture!G2574,Settings!$G$8,IF(Fixture!I2574&lt;Fixture!G2574,Settings!$G$9,"-"))))</f>
        <v>-</v>
      </c>
    </row>
    <row r="2571" spans="3:9" x14ac:dyDescent="0.25">
      <c r="C2571" s="12" t="str">
        <f t="shared" si="82"/>
        <v>-</v>
      </c>
      <c r="D2571" s="9" t="str">
        <f t="shared" si="83"/>
        <v>-</v>
      </c>
      <c r="E2571" s="9" t="str">
        <f>IF(C2571="-","-",IF(D2571=maxgameno+2,"blank row 2",IF(D2571=maxgameno+1,"blank row 1",INDEX(FixtureCode!$B$4:$AH$128,MATCH($C2571,FixtureCode!$B$4:$B$128,0),MATCH("G"&amp;D2571&amp;"-T1",FixtureCode!$B$4:$AH$4,0)))))</f>
        <v>-</v>
      </c>
      <c r="F2571" s="13" t="str">
        <f>IF(C2571="-","-",IF(D2571=maxgameno+2,"blank row 2",IF(D2571=maxgameno+1,"blank row 1",INDEX(FixtureCode!$B$4:$AH$128,MATCH($C2571,FixtureCode!$B$4:$B$128,0),MATCH("G"&amp;D2571&amp;"-T2",FixtureCode!$B$4:$AH$4,0)))))</f>
        <v>-</v>
      </c>
      <c r="G2571" s="12" t="str">
        <f>IF(C2571="-","-",IF(AND(ISNUMBER(Fixture!G2575),ISNUMBER(Fixture!I2575),Fixture!F2575&lt;&gt;"BYE",Fixture!J2575&lt;&gt;"BYE"),"Yes","-"))</f>
        <v>-</v>
      </c>
      <c r="H2571" s="9" t="str">
        <f>IF(G2571="-","-",IF(Fixture!G2575&gt;Fixture!I2575,Settings!$G$7,IF(Fixture!G2575=Fixture!I2575,Settings!$G$8,IF(Fixture!G2575&lt;Fixture!I2575,Settings!$G$9,"-"))))</f>
        <v>-</v>
      </c>
      <c r="I2571" s="13" t="str">
        <f>IF(G2571="-","-",IF(Fixture!I2575&gt;Fixture!G2575,Settings!$G$7,IF(Fixture!I2575=Fixture!G2575,Settings!$G$8,IF(Fixture!I2575&lt;Fixture!G2575,Settings!$G$9,"-"))))</f>
        <v>-</v>
      </c>
    </row>
    <row r="2572" spans="3:9" x14ac:dyDescent="0.25">
      <c r="C2572" s="12" t="str">
        <f t="shared" si="82"/>
        <v>-</v>
      </c>
      <c r="D2572" s="9" t="str">
        <f t="shared" si="83"/>
        <v>-</v>
      </c>
      <c r="E2572" s="9" t="str">
        <f>IF(C2572="-","-",IF(D2572=maxgameno+2,"blank row 2",IF(D2572=maxgameno+1,"blank row 1",INDEX(FixtureCode!$B$4:$AH$128,MATCH($C2572,FixtureCode!$B$4:$B$128,0),MATCH("G"&amp;D2572&amp;"-T1",FixtureCode!$B$4:$AH$4,0)))))</f>
        <v>-</v>
      </c>
      <c r="F2572" s="13" t="str">
        <f>IF(C2572="-","-",IF(D2572=maxgameno+2,"blank row 2",IF(D2572=maxgameno+1,"blank row 1",INDEX(FixtureCode!$B$4:$AH$128,MATCH($C2572,FixtureCode!$B$4:$B$128,0),MATCH("G"&amp;D2572&amp;"-T2",FixtureCode!$B$4:$AH$4,0)))))</f>
        <v>-</v>
      </c>
      <c r="G2572" s="12" t="str">
        <f>IF(C2572="-","-",IF(AND(ISNUMBER(Fixture!G2576),ISNUMBER(Fixture!I2576),Fixture!F2576&lt;&gt;"BYE",Fixture!J2576&lt;&gt;"BYE"),"Yes","-"))</f>
        <v>-</v>
      </c>
      <c r="H2572" s="9" t="str">
        <f>IF(G2572="-","-",IF(Fixture!G2576&gt;Fixture!I2576,Settings!$G$7,IF(Fixture!G2576=Fixture!I2576,Settings!$G$8,IF(Fixture!G2576&lt;Fixture!I2576,Settings!$G$9,"-"))))</f>
        <v>-</v>
      </c>
      <c r="I2572" s="13" t="str">
        <f>IF(G2572="-","-",IF(Fixture!I2576&gt;Fixture!G2576,Settings!$G$7,IF(Fixture!I2576=Fixture!G2576,Settings!$G$8,IF(Fixture!I2576&lt;Fixture!G2576,Settings!$G$9,"-"))))</f>
        <v>-</v>
      </c>
    </row>
    <row r="2573" spans="3:9" x14ac:dyDescent="0.25">
      <c r="C2573" s="12" t="str">
        <f t="shared" si="82"/>
        <v>-</v>
      </c>
      <c r="D2573" s="9" t="str">
        <f t="shared" si="83"/>
        <v>-</v>
      </c>
      <c r="E2573" s="9" t="str">
        <f>IF(C2573="-","-",IF(D2573=maxgameno+2,"blank row 2",IF(D2573=maxgameno+1,"blank row 1",INDEX(FixtureCode!$B$4:$AH$128,MATCH($C2573,FixtureCode!$B$4:$B$128,0),MATCH("G"&amp;D2573&amp;"-T1",FixtureCode!$B$4:$AH$4,0)))))</f>
        <v>-</v>
      </c>
      <c r="F2573" s="13" t="str">
        <f>IF(C2573="-","-",IF(D2573=maxgameno+2,"blank row 2",IF(D2573=maxgameno+1,"blank row 1",INDEX(FixtureCode!$B$4:$AH$128,MATCH($C2573,FixtureCode!$B$4:$B$128,0),MATCH("G"&amp;D2573&amp;"-T2",FixtureCode!$B$4:$AH$4,0)))))</f>
        <v>-</v>
      </c>
      <c r="G2573" s="12" t="str">
        <f>IF(C2573="-","-",IF(AND(ISNUMBER(Fixture!G2577),ISNUMBER(Fixture!I2577),Fixture!F2577&lt;&gt;"BYE",Fixture!J2577&lt;&gt;"BYE"),"Yes","-"))</f>
        <v>-</v>
      </c>
      <c r="H2573" s="9" t="str">
        <f>IF(G2573="-","-",IF(Fixture!G2577&gt;Fixture!I2577,Settings!$G$7,IF(Fixture!G2577=Fixture!I2577,Settings!$G$8,IF(Fixture!G2577&lt;Fixture!I2577,Settings!$G$9,"-"))))</f>
        <v>-</v>
      </c>
      <c r="I2573" s="13" t="str">
        <f>IF(G2573="-","-",IF(Fixture!I2577&gt;Fixture!G2577,Settings!$G$7,IF(Fixture!I2577=Fixture!G2577,Settings!$G$8,IF(Fixture!I2577&lt;Fixture!G2577,Settings!$G$9,"-"))))</f>
        <v>-</v>
      </c>
    </row>
    <row r="2574" spans="3:9" x14ac:dyDescent="0.25">
      <c r="C2574" s="12" t="str">
        <f t="shared" si="82"/>
        <v>-</v>
      </c>
      <c r="D2574" s="9" t="str">
        <f t="shared" si="83"/>
        <v>-</v>
      </c>
      <c r="E2574" s="9" t="str">
        <f>IF(C2574="-","-",IF(D2574=maxgameno+2,"blank row 2",IF(D2574=maxgameno+1,"blank row 1",INDEX(FixtureCode!$B$4:$AH$128,MATCH($C2574,FixtureCode!$B$4:$B$128,0),MATCH("G"&amp;D2574&amp;"-T1",FixtureCode!$B$4:$AH$4,0)))))</f>
        <v>-</v>
      </c>
      <c r="F2574" s="13" t="str">
        <f>IF(C2574="-","-",IF(D2574=maxgameno+2,"blank row 2",IF(D2574=maxgameno+1,"blank row 1",INDEX(FixtureCode!$B$4:$AH$128,MATCH($C2574,FixtureCode!$B$4:$B$128,0),MATCH("G"&amp;D2574&amp;"-T2",FixtureCode!$B$4:$AH$4,0)))))</f>
        <v>-</v>
      </c>
      <c r="G2574" s="12" t="str">
        <f>IF(C2574="-","-",IF(AND(ISNUMBER(Fixture!G2578),ISNUMBER(Fixture!I2578),Fixture!F2578&lt;&gt;"BYE",Fixture!J2578&lt;&gt;"BYE"),"Yes","-"))</f>
        <v>-</v>
      </c>
      <c r="H2574" s="9" t="str">
        <f>IF(G2574="-","-",IF(Fixture!G2578&gt;Fixture!I2578,Settings!$G$7,IF(Fixture!G2578=Fixture!I2578,Settings!$G$8,IF(Fixture!G2578&lt;Fixture!I2578,Settings!$G$9,"-"))))</f>
        <v>-</v>
      </c>
      <c r="I2574" s="13" t="str">
        <f>IF(G2574="-","-",IF(Fixture!I2578&gt;Fixture!G2578,Settings!$G$7,IF(Fixture!I2578=Fixture!G2578,Settings!$G$8,IF(Fixture!I2578&lt;Fixture!G2578,Settings!$G$9,"-"))))</f>
        <v>-</v>
      </c>
    </row>
    <row r="2575" spans="3:9" x14ac:dyDescent="0.25">
      <c r="C2575" s="12" t="str">
        <f t="shared" si="82"/>
        <v>-</v>
      </c>
      <c r="D2575" s="9" t="str">
        <f t="shared" si="83"/>
        <v>-</v>
      </c>
      <c r="E2575" s="9" t="str">
        <f>IF(C2575="-","-",IF(D2575=maxgameno+2,"blank row 2",IF(D2575=maxgameno+1,"blank row 1",INDEX(FixtureCode!$B$4:$AH$128,MATCH($C2575,FixtureCode!$B$4:$B$128,0),MATCH("G"&amp;D2575&amp;"-T1",FixtureCode!$B$4:$AH$4,0)))))</f>
        <v>-</v>
      </c>
      <c r="F2575" s="13" t="str">
        <f>IF(C2575="-","-",IF(D2575=maxgameno+2,"blank row 2",IF(D2575=maxgameno+1,"blank row 1",INDEX(FixtureCode!$B$4:$AH$128,MATCH($C2575,FixtureCode!$B$4:$B$128,0),MATCH("G"&amp;D2575&amp;"-T2",FixtureCode!$B$4:$AH$4,0)))))</f>
        <v>-</v>
      </c>
      <c r="G2575" s="12" t="str">
        <f>IF(C2575="-","-",IF(AND(ISNUMBER(Fixture!G2579),ISNUMBER(Fixture!I2579),Fixture!F2579&lt;&gt;"BYE",Fixture!J2579&lt;&gt;"BYE"),"Yes","-"))</f>
        <v>-</v>
      </c>
      <c r="H2575" s="9" t="str">
        <f>IF(G2575="-","-",IF(Fixture!G2579&gt;Fixture!I2579,Settings!$G$7,IF(Fixture!G2579=Fixture!I2579,Settings!$G$8,IF(Fixture!G2579&lt;Fixture!I2579,Settings!$G$9,"-"))))</f>
        <v>-</v>
      </c>
      <c r="I2575" s="13" t="str">
        <f>IF(G2575="-","-",IF(Fixture!I2579&gt;Fixture!G2579,Settings!$G$7,IF(Fixture!I2579=Fixture!G2579,Settings!$G$8,IF(Fixture!I2579&lt;Fixture!G2579,Settings!$G$9,"-"))))</f>
        <v>-</v>
      </c>
    </row>
    <row r="2576" spans="3:9" x14ac:dyDescent="0.25">
      <c r="C2576" s="12" t="str">
        <f t="shared" si="82"/>
        <v>-</v>
      </c>
      <c r="D2576" s="9" t="str">
        <f t="shared" si="83"/>
        <v>-</v>
      </c>
      <c r="E2576" s="9" t="str">
        <f>IF(C2576="-","-",IF(D2576=maxgameno+2,"blank row 2",IF(D2576=maxgameno+1,"blank row 1",INDEX(FixtureCode!$B$4:$AH$128,MATCH($C2576,FixtureCode!$B$4:$B$128,0),MATCH("G"&amp;D2576&amp;"-T1",FixtureCode!$B$4:$AH$4,0)))))</f>
        <v>-</v>
      </c>
      <c r="F2576" s="13" t="str">
        <f>IF(C2576="-","-",IF(D2576=maxgameno+2,"blank row 2",IF(D2576=maxgameno+1,"blank row 1",INDEX(FixtureCode!$B$4:$AH$128,MATCH($C2576,FixtureCode!$B$4:$B$128,0),MATCH("G"&amp;D2576&amp;"-T2",FixtureCode!$B$4:$AH$4,0)))))</f>
        <v>-</v>
      </c>
      <c r="G2576" s="12" t="str">
        <f>IF(C2576="-","-",IF(AND(ISNUMBER(Fixture!G2580),ISNUMBER(Fixture!I2580),Fixture!F2580&lt;&gt;"BYE",Fixture!J2580&lt;&gt;"BYE"),"Yes","-"))</f>
        <v>-</v>
      </c>
      <c r="H2576" s="9" t="str">
        <f>IF(G2576="-","-",IF(Fixture!G2580&gt;Fixture!I2580,Settings!$G$7,IF(Fixture!G2580=Fixture!I2580,Settings!$G$8,IF(Fixture!G2580&lt;Fixture!I2580,Settings!$G$9,"-"))))</f>
        <v>-</v>
      </c>
      <c r="I2576" s="13" t="str">
        <f>IF(G2576="-","-",IF(Fixture!I2580&gt;Fixture!G2580,Settings!$G$7,IF(Fixture!I2580=Fixture!G2580,Settings!$G$8,IF(Fixture!I2580&lt;Fixture!G2580,Settings!$G$9,"-"))))</f>
        <v>-</v>
      </c>
    </row>
    <row r="2577" spans="3:9" x14ac:dyDescent="0.25">
      <c r="C2577" s="12" t="str">
        <f t="shared" si="82"/>
        <v>-</v>
      </c>
      <c r="D2577" s="9" t="str">
        <f t="shared" si="83"/>
        <v>-</v>
      </c>
      <c r="E2577" s="9" t="str">
        <f>IF(C2577="-","-",IF(D2577=maxgameno+2,"blank row 2",IF(D2577=maxgameno+1,"blank row 1",INDEX(FixtureCode!$B$4:$AH$128,MATCH($C2577,FixtureCode!$B$4:$B$128,0),MATCH("G"&amp;D2577&amp;"-T1",FixtureCode!$B$4:$AH$4,0)))))</f>
        <v>-</v>
      </c>
      <c r="F2577" s="13" t="str">
        <f>IF(C2577="-","-",IF(D2577=maxgameno+2,"blank row 2",IF(D2577=maxgameno+1,"blank row 1",INDEX(FixtureCode!$B$4:$AH$128,MATCH($C2577,FixtureCode!$B$4:$B$128,0),MATCH("G"&amp;D2577&amp;"-T2",FixtureCode!$B$4:$AH$4,0)))))</f>
        <v>-</v>
      </c>
      <c r="G2577" s="12" t="str">
        <f>IF(C2577="-","-",IF(AND(ISNUMBER(Fixture!G2581),ISNUMBER(Fixture!I2581),Fixture!F2581&lt;&gt;"BYE",Fixture!J2581&lt;&gt;"BYE"),"Yes","-"))</f>
        <v>-</v>
      </c>
      <c r="H2577" s="9" t="str">
        <f>IF(G2577="-","-",IF(Fixture!G2581&gt;Fixture!I2581,Settings!$G$7,IF(Fixture!G2581=Fixture!I2581,Settings!$G$8,IF(Fixture!G2581&lt;Fixture!I2581,Settings!$G$9,"-"))))</f>
        <v>-</v>
      </c>
      <c r="I2577" s="13" t="str">
        <f>IF(G2577="-","-",IF(Fixture!I2581&gt;Fixture!G2581,Settings!$G$7,IF(Fixture!I2581=Fixture!G2581,Settings!$G$8,IF(Fixture!I2581&lt;Fixture!G2581,Settings!$G$9,"-"))))</f>
        <v>-</v>
      </c>
    </row>
    <row r="2578" spans="3:9" x14ac:dyDescent="0.25">
      <c r="C2578" s="12" t="str">
        <f t="shared" si="82"/>
        <v>-</v>
      </c>
      <c r="D2578" s="9" t="str">
        <f t="shared" si="83"/>
        <v>-</v>
      </c>
      <c r="E2578" s="9" t="str">
        <f>IF(C2578="-","-",IF(D2578=maxgameno+2,"blank row 2",IF(D2578=maxgameno+1,"blank row 1",INDEX(FixtureCode!$B$4:$AH$128,MATCH($C2578,FixtureCode!$B$4:$B$128,0),MATCH("G"&amp;D2578&amp;"-T1",FixtureCode!$B$4:$AH$4,0)))))</f>
        <v>-</v>
      </c>
      <c r="F2578" s="13" t="str">
        <f>IF(C2578="-","-",IF(D2578=maxgameno+2,"blank row 2",IF(D2578=maxgameno+1,"blank row 1",INDEX(FixtureCode!$B$4:$AH$128,MATCH($C2578,FixtureCode!$B$4:$B$128,0),MATCH("G"&amp;D2578&amp;"-T2",FixtureCode!$B$4:$AH$4,0)))))</f>
        <v>-</v>
      </c>
      <c r="G2578" s="12" t="str">
        <f>IF(C2578="-","-",IF(AND(ISNUMBER(Fixture!G2582),ISNUMBER(Fixture!I2582),Fixture!F2582&lt;&gt;"BYE",Fixture!J2582&lt;&gt;"BYE"),"Yes","-"))</f>
        <v>-</v>
      </c>
      <c r="H2578" s="9" t="str">
        <f>IF(G2578="-","-",IF(Fixture!G2582&gt;Fixture!I2582,Settings!$G$7,IF(Fixture!G2582=Fixture!I2582,Settings!$G$8,IF(Fixture!G2582&lt;Fixture!I2582,Settings!$G$9,"-"))))</f>
        <v>-</v>
      </c>
      <c r="I2578" s="13" t="str">
        <f>IF(G2578="-","-",IF(Fixture!I2582&gt;Fixture!G2582,Settings!$G$7,IF(Fixture!I2582=Fixture!G2582,Settings!$G$8,IF(Fixture!I2582&lt;Fixture!G2582,Settings!$G$9,"-"))))</f>
        <v>-</v>
      </c>
    </row>
    <row r="2579" spans="3:9" x14ac:dyDescent="0.25">
      <c r="C2579" s="12" t="str">
        <f t="shared" si="82"/>
        <v>-</v>
      </c>
      <c r="D2579" s="9" t="str">
        <f t="shared" si="83"/>
        <v>-</v>
      </c>
      <c r="E2579" s="9" t="str">
        <f>IF(C2579="-","-",IF(D2579=maxgameno+2,"blank row 2",IF(D2579=maxgameno+1,"blank row 1",INDEX(FixtureCode!$B$4:$AH$128,MATCH($C2579,FixtureCode!$B$4:$B$128,0),MATCH("G"&amp;D2579&amp;"-T1",FixtureCode!$B$4:$AH$4,0)))))</f>
        <v>-</v>
      </c>
      <c r="F2579" s="13" t="str">
        <f>IF(C2579="-","-",IF(D2579=maxgameno+2,"blank row 2",IF(D2579=maxgameno+1,"blank row 1",INDEX(FixtureCode!$B$4:$AH$128,MATCH($C2579,FixtureCode!$B$4:$B$128,0),MATCH("G"&amp;D2579&amp;"-T2",FixtureCode!$B$4:$AH$4,0)))))</f>
        <v>-</v>
      </c>
      <c r="G2579" s="12" t="str">
        <f>IF(C2579="-","-",IF(AND(ISNUMBER(Fixture!G2583),ISNUMBER(Fixture!I2583),Fixture!F2583&lt;&gt;"BYE",Fixture!J2583&lt;&gt;"BYE"),"Yes","-"))</f>
        <v>-</v>
      </c>
      <c r="H2579" s="9" t="str">
        <f>IF(G2579="-","-",IF(Fixture!G2583&gt;Fixture!I2583,Settings!$G$7,IF(Fixture!G2583=Fixture!I2583,Settings!$G$8,IF(Fixture!G2583&lt;Fixture!I2583,Settings!$G$9,"-"))))</f>
        <v>-</v>
      </c>
      <c r="I2579" s="13" t="str">
        <f>IF(G2579="-","-",IF(Fixture!I2583&gt;Fixture!G2583,Settings!$G$7,IF(Fixture!I2583=Fixture!G2583,Settings!$G$8,IF(Fixture!I2583&lt;Fixture!G2583,Settings!$G$9,"-"))))</f>
        <v>-</v>
      </c>
    </row>
    <row r="2580" spans="3:9" x14ac:dyDescent="0.25">
      <c r="C2580" s="12" t="str">
        <f t="shared" si="82"/>
        <v>-</v>
      </c>
      <c r="D2580" s="9" t="str">
        <f t="shared" si="83"/>
        <v>-</v>
      </c>
      <c r="E2580" s="9" t="str">
        <f>IF(C2580="-","-",IF(D2580=maxgameno+2,"blank row 2",IF(D2580=maxgameno+1,"blank row 1",INDEX(FixtureCode!$B$4:$AH$128,MATCH($C2580,FixtureCode!$B$4:$B$128,0),MATCH("G"&amp;D2580&amp;"-T1",FixtureCode!$B$4:$AH$4,0)))))</f>
        <v>-</v>
      </c>
      <c r="F2580" s="13" t="str">
        <f>IF(C2580="-","-",IF(D2580=maxgameno+2,"blank row 2",IF(D2580=maxgameno+1,"blank row 1",INDEX(FixtureCode!$B$4:$AH$128,MATCH($C2580,FixtureCode!$B$4:$B$128,0),MATCH("G"&amp;D2580&amp;"-T2",FixtureCode!$B$4:$AH$4,0)))))</f>
        <v>-</v>
      </c>
      <c r="G2580" s="12" t="str">
        <f>IF(C2580="-","-",IF(AND(ISNUMBER(Fixture!G2584),ISNUMBER(Fixture!I2584),Fixture!F2584&lt;&gt;"BYE",Fixture!J2584&lt;&gt;"BYE"),"Yes","-"))</f>
        <v>-</v>
      </c>
      <c r="H2580" s="9" t="str">
        <f>IF(G2580="-","-",IF(Fixture!G2584&gt;Fixture!I2584,Settings!$G$7,IF(Fixture!G2584=Fixture!I2584,Settings!$G$8,IF(Fixture!G2584&lt;Fixture!I2584,Settings!$G$9,"-"))))</f>
        <v>-</v>
      </c>
      <c r="I2580" s="13" t="str">
        <f>IF(G2580="-","-",IF(Fixture!I2584&gt;Fixture!G2584,Settings!$G$7,IF(Fixture!I2584=Fixture!G2584,Settings!$G$8,IF(Fixture!I2584&lt;Fixture!G2584,Settings!$G$9,"-"))))</f>
        <v>-</v>
      </c>
    </row>
    <row r="2581" spans="3:9" x14ac:dyDescent="0.25">
      <c r="C2581" s="12" t="str">
        <f t="shared" si="82"/>
        <v>-</v>
      </c>
      <c r="D2581" s="9" t="str">
        <f t="shared" si="83"/>
        <v>-</v>
      </c>
      <c r="E2581" s="9" t="str">
        <f>IF(C2581="-","-",IF(D2581=maxgameno+2,"blank row 2",IF(D2581=maxgameno+1,"blank row 1",INDEX(FixtureCode!$B$4:$AH$128,MATCH($C2581,FixtureCode!$B$4:$B$128,0),MATCH("G"&amp;D2581&amp;"-T1",FixtureCode!$B$4:$AH$4,0)))))</f>
        <v>-</v>
      </c>
      <c r="F2581" s="13" t="str">
        <f>IF(C2581="-","-",IF(D2581=maxgameno+2,"blank row 2",IF(D2581=maxgameno+1,"blank row 1",INDEX(FixtureCode!$B$4:$AH$128,MATCH($C2581,FixtureCode!$B$4:$B$128,0),MATCH("G"&amp;D2581&amp;"-T2",FixtureCode!$B$4:$AH$4,0)))))</f>
        <v>-</v>
      </c>
      <c r="G2581" s="12" t="str">
        <f>IF(C2581="-","-",IF(AND(ISNUMBER(Fixture!G2585),ISNUMBER(Fixture!I2585),Fixture!F2585&lt;&gt;"BYE",Fixture!J2585&lt;&gt;"BYE"),"Yes","-"))</f>
        <v>-</v>
      </c>
      <c r="H2581" s="9" t="str">
        <f>IF(G2581="-","-",IF(Fixture!G2585&gt;Fixture!I2585,Settings!$G$7,IF(Fixture!G2585=Fixture!I2585,Settings!$G$8,IF(Fixture!G2585&lt;Fixture!I2585,Settings!$G$9,"-"))))</f>
        <v>-</v>
      </c>
      <c r="I2581" s="13" t="str">
        <f>IF(G2581="-","-",IF(Fixture!I2585&gt;Fixture!G2585,Settings!$G$7,IF(Fixture!I2585=Fixture!G2585,Settings!$G$8,IF(Fixture!I2585&lt;Fixture!G2585,Settings!$G$9,"-"))))</f>
        <v>-</v>
      </c>
    </row>
    <row r="2582" spans="3:9" x14ac:dyDescent="0.25">
      <c r="C2582" s="12" t="str">
        <f t="shared" si="82"/>
        <v>-</v>
      </c>
      <c r="D2582" s="9" t="str">
        <f t="shared" si="83"/>
        <v>-</v>
      </c>
      <c r="E2582" s="9" t="str">
        <f>IF(C2582="-","-",IF(D2582=maxgameno+2,"blank row 2",IF(D2582=maxgameno+1,"blank row 1",INDEX(FixtureCode!$B$4:$AH$128,MATCH($C2582,FixtureCode!$B$4:$B$128,0),MATCH("G"&amp;D2582&amp;"-T1",FixtureCode!$B$4:$AH$4,0)))))</f>
        <v>-</v>
      </c>
      <c r="F2582" s="13" t="str">
        <f>IF(C2582="-","-",IF(D2582=maxgameno+2,"blank row 2",IF(D2582=maxgameno+1,"blank row 1",INDEX(FixtureCode!$B$4:$AH$128,MATCH($C2582,FixtureCode!$B$4:$B$128,0),MATCH("G"&amp;D2582&amp;"-T2",FixtureCode!$B$4:$AH$4,0)))))</f>
        <v>-</v>
      </c>
      <c r="G2582" s="12" t="str">
        <f>IF(C2582="-","-",IF(AND(ISNUMBER(Fixture!G2586),ISNUMBER(Fixture!I2586),Fixture!F2586&lt;&gt;"BYE",Fixture!J2586&lt;&gt;"BYE"),"Yes","-"))</f>
        <v>-</v>
      </c>
      <c r="H2582" s="9" t="str">
        <f>IF(G2582="-","-",IF(Fixture!G2586&gt;Fixture!I2586,Settings!$G$7,IF(Fixture!G2586=Fixture!I2586,Settings!$G$8,IF(Fixture!G2586&lt;Fixture!I2586,Settings!$G$9,"-"))))</f>
        <v>-</v>
      </c>
      <c r="I2582" s="13" t="str">
        <f>IF(G2582="-","-",IF(Fixture!I2586&gt;Fixture!G2586,Settings!$G$7,IF(Fixture!I2586=Fixture!G2586,Settings!$G$8,IF(Fixture!I2586&lt;Fixture!G2586,Settings!$G$9,"-"))))</f>
        <v>-</v>
      </c>
    </row>
    <row r="2583" spans="3:9" x14ac:dyDescent="0.25">
      <c r="C2583" s="12" t="str">
        <f t="shared" si="82"/>
        <v>-</v>
      </c>
      <c r="D2583" s="9" t="str">
        <f t="shared" si="83"/>
        <v>-</v>
      </c>
      <c r="E2583" s="9" t="str">
        <f>IF(C2583="-","-",IF(D2583=maxgameno+2,"blank row 2",IF(D2583=maxgameno+1,"blank row 1",INDEX(FixtureCode!$B$4:$AH$128,MATCH($C2583,FixtureCode!$B$4:$B$128,0),MATCH("G"&amp;D2583&amp;"-T1",FixtureCode!$B$4:$AH$4,0)))))</f>
        <v>-</v>
      </c>
      <c r="F2583" s="13" t="str">
        <f>IF(C2583="-","-",IF(D2583=maxgameno+2,"blank row 2",IF(D2583=maxgameno+1,"blank row 1",INDEX(FixtureCode!$B$4:$AH$128,MATCH($C2583,FixtureCode!$B$4:$B$128,0),MATCH("G"&amp;D2583&amp;"-T2",FixtureCode!$B$4:$AH$4,0)))))</f>
        <v>-</v>
      </c>
      <c r="G2583" s="12" t="str">
        <f>IF(C2583="-","-",IF(AND(ISNUMBER(Fixture!G2587),ISNUMBER(Fixture!I2587),Fixture!F2587&lt;&gt;"BYE",Fixture!J2587&lt;&gt;"BYE"),"Yes","-"))</f>
        <v>-</v>
      </c>
      <c r="H2583" s="9" t="str">
        <f>IF(G2583="-","-",IF(Fixture!G2587&gt;Fixture!I2587,Settings!$G$7,IF(Fixture!G2587=Fixture!I2587,Settings!$G$8,IF(Fixture!G2587&lt;Fixture!I2587,Settings!$G$9,"-"))))</f>
        <v>-</v>
      </c>
      <c r="I2583" s="13" t="str">
        <f>IF(G2583="-","-",IF(Fixture!I2587&gt;Fixture!G2587,Settings!$G$7,IF(Fixture!I2587=Fixture!G2587,Settings!$G$8,IF(Fixture!I2587&lt;Fixture!G2587,Settings!$G$9,"-"))))</f>
        <v>-</v>
      </c>
    </row>
    <row r="2584" spans="3:9" x14ac:dyDescent="0.25">
      <c r="C2584" s="12" t="str">
        <f t="shared" si="82"/>
        <v>-</v>
      </c>
      <c r="D2584" s="9" t="str">
        <f t="shared" si="83"/>
        <v>-</v>
      </c>
      <c r="E2584" s="9" t="str">
        <f>IF(C2584="-","-",IF(D2584=maxgameno+2,"blank row 2",IF(D2584=maxgameno+1,"blank row 1",INDEX(FixtureCode!$B$4:$AH$128,MATCH($C2584,FixtureCode!$B$4:$B$128,0),MATCH("G"&amp;D2584&amp;"-T1",FixtureCode!$B$4:$AH$4,0)))))</f>
        <v>-</v>
      </c>
      <c r="F2584" s="13" t="str">
        <f>IF(C2584="-","-",IF(D2584=maxgameno+2,"blank row 2",IF(D2584=maxgameno+1,"blank row 1",INDEX(FixtureCode!$B$4:$AH$128,MATCH($C2584,FixtureCode!$B$4:$B$128,0),MATCH("G"&amp;D2584&amp;"-T2",FixtureCode!$B$4:$AH$4,0)))))</f>
        <v>-</v>
      </c>
      <c r="G2584" s="12" t="str">
        <f>IF(C2584="-","-",IF(AND(ISNUMBER(Fixture!G2588),ISNUMBER(Fixture!I2588),Fixture!F2588&lt;&gt;"BYE",Fixture!J2588&lt;&gt;"BYE"),"Yes","-"))</f>
        <v>-</v>
      </c>
      <c r="H2584" s="9" t="str">
        <f>IF(G2584="-","-",IF(Fixture!G2588&gt;Fixture!I2588,Settings!$G$7,IF(Fixture!G2588=Fixture!I2588,Settings!$G$8,IF(Fixture!G2588&lt;Fixture!I2588,Settings!$G$9,"-"))))</f>
        <v>-</v>
      </c>
      <c r="I2584" s="13" t="str">
        <f>IF(G2584="-","-",IF(Fixture!I2588&gt;Fixture!G2588,Settings!$G$7,IF(Fixture!I2588=Fixture!G2588,Settings!$G$8,IF(Fixture!I2588&lt;Fixture!G2588,Settings!$G$9,"-"))))</f>
        <v>-</v>
      </c>
    </row>
    <row r="2585" spans="3:9" x14ac:dyDescent="0.25">
      <c r="C2585" s="12" t="str">
        <f t="shared" si="82"/>
        <v>-</v>
      </c>
      <c r="D2585" s="9" t="str">
        <f t="shared" si="83"/>
        <v>-</v>
      </c>
      <c r="E2585" s="9" t="str">
        <f>IF(C2585="-","-",IF(D2585=maxgameno+2,"blank row 2",IF(D2585=maxgameno+1,"blank row 1",INDEX(FixtureCode!$B$4:$AH$128,MATCH($C2585,FixtureCode!$B$4:$B$128,0),MATCH("G"&amp;D2585&amp;"-T1",FixtureCode!$B$4:$AH$4,0)))))</f>
        <v>-</v>
      </c>
      <c r="F2585" s="13" t="str">
        <f>IF(C2585="-","-",IF(D2585=maxgameno+2,"blank row 2",IF(D2585=maxgameno+1,"blank row 1",INDEX(FixtureCode!$B$4:$AH$128,MATCH($C2585,FixtureCode!$B$4:$B$128,0),MATCH("G"&amp;D2585&amp;"-T2",FixtureCode!$B$4:$AH$4,0)))))</f>
        <v>-</v>
      </c>
      <c r="G2585" s="12" t="str">
        <f>IF(C2585="-","-",IF(AND(ISNUMBER(Fixture!G2589),ISNUMBER(Fixture!I2589),Fixture!F2589&lt;&gt;"BYE",Fixture!J2589&lt;&gt;"BYE"),"Yes","-"))</f>
        <v>-</v>
      </c>
      <c r="H2585" s="9" t="str">
        <f>IF(G2585="-","-",IF(Fixture!G2589&gt;Fixture!I2589,Settings!$G$7,IF(Fixture!G2589=Fixture!I2589,Settings!$G$8,IF(Fixture!G2589&lt;Fixture!I2589,Settings!$G$9,"-"))))</f>
        <v>-</v>
      </c>
      <c r="I2585" s="13" t="str">
        <f>IF(G2585="-","-",IF(Fixture!I2589&gt;Fixture!G2589,Settings!$G$7,IF(Fixture!I2589=Fixture!G2589,Settings!$G$8,IF(Fixture!I2589&lt;Fixture!G2589,Settings!$G$9,"-"))))</f>
        <v>-</v>
      </c>
    </row>
    <row r="2586" spans="3:9" x14ac:dyDescent="0.25">
      <c r="C2586" s="12" t="str">
        <f t="shared" si="82"/>
        <v>-</v>
      </c>
      <c r="D2586" s="9" t="str">
        <f t="shared" si="83"/>
        <v>-</v>
      </c>
      <c r="E2586" s="9" t="str">
        <f>IF(C2586="-","-",IF(D2586=maxgameno+2,"blank row 2",IF(D2586=maxgameno+1,"blank row 1",INDEX(FixtureCode!$B$4:$AH$128,MATCH($C2586,FixtureCode!$B$4:$B$128,0),MATCH("G"&amp;D2586&amp;"-T1",FixtureCode!$B$4:$AH$4,0)))))</f>
        <v>-</v>
      </c>
      <c r="F2586" s="13" t="str">
        <f>IF(C2586="-","-",IF(D2586=maxgameno+2,"blank row 2",IF(D2586=maxgameno+1,"blank row 1",INDEX(FixtureCode!$B$4:$AH$128,MATCH($C2586,FixtureCode!$B$4:$B$128,0),MATCH("G"&amp;D2586&amp;"-T2",FixtureCode!$B$4:$AH$4,0)))))</f>
        <v>-</v>
      </c>
      <c r="G2586" s="12" t="str">
        <f>IF(C2586="-","-",IF(AND(ISNUMBER(Fixture!G2590),ISNUMBER(Fixture!I2590),Fixture!F2590&lt;&gt;"BYE",Fixture!J2590&lt;&gt;"BYE"),"Yes","-"))</f>
        <v>-</v>
      </c>
      <c r="H2586" s="9" t="str">
        <f>IF(G2586="-","-",IF(Fixture!G2590&gt;Fixture!I2590,Settings!$G$7,IF(Fixture!G2590=Fixture!I2590,Settings!$G$8,IF(Fixture!G2590&lt;Fixture!I2590,Settings!$G$9,"-"))))</f>
        <v>-</v>
      </c>
      <c r="I2586" s="13" t="str">
        <f>IF(G2586="-","-",IF(Fixture!I2590&gt;Fixture!G2590,Settings!$G$7,IF(Fixture!I2590=Fixture!G2590,Settings!$G$8,IF(Fixture!I2590&lt;Fixture!G2590,Settings!$G$9,"-"))))</f>
        <v>-</v>
      </c>
    </row>
    <row r="2587" spans="3:9" x14ac:dyDescent="0.25">
      <c r="C2587" s="12" t="str">
        <f t="shared" si="82"/>
        <v>-</v>
      </c>
      <c r="D2587" s="9" t="str">
        <f t="shared" si="83"/>
        <v>-</v>
      </c>
      <c r="E2587" s="9" t="str">
        <f>IF(C2587="-","-",IF(D2587=maxgameno+2,"blank row 2",IF(D2587=maxgameno+1,"blank row 1",INDEX(FixtureCode!$B$4:$AH$128,MATCH($C2587,FixtureCode!$B$4:$B$128,0),MATCH("G"&amp;D2587&amp;"-T1",FixtureCode!$B$4:$AH$4,0)))))</f>
        <v>-</v>
      </c>
      <c r="F2587" s="13" t="str">
        <f>IF(C2587="-","-",IF(D2587=maxgameno+2,"blank row 2",IF(D2587=maxgameno+1,"blank row 1",INDEX(FixtureCode!$B$4:$AH$128,MATCH($C2587,FixtureCode!$B$4:$B$128,0),MATCH("G"&amp;D2587&amp;"-T2",FixtureCode!$B$4:$AH$4,0)))))</f>
        <v>-</v>
      </c>
      <c r="G2587" s="12" t="str">
        <f>IF(C2587="-","-",IF(AND(ISNUMBER(Fixture!G2591),ISNUMBER(Fixture!I2591),Fixture!F2591&lt;&gt;"BYE",Fixture!J2591&lt;&gt;"BYE"),"Yes","-"))</f>
        <v>-</v>
      </c>
      <c r="H2587" s="9" t="str">
        <f>IF(G2587="-","-",IF(Fixture!G2591&gt;Fixture!I2591,Settings!$G$7,IF(Fixture!G2591=Fixture!I2591,Settings!$G$8,IF(Fixture!G2591&lt;Fixture!I2591,Settings!$G$9,"-"))))</f>
        <v>-</v>
      </c>
      <c r="I2587" s="13" t="str">
        <f>IF(G2587="-","-",IF(Fixture!I2591&gt;Fixture!G2591,Settings!$G$7,IF(Fixture!I2591=Fixture!G2591,Settings!$G$8,IF(Fixture!I2591&lt;Fixture!G2591,Settings!$G$9,"-"))))</f>
        <v>-</v>
      </c>
    </row>
    <row r="2588" spans="3:9" x14ac:dyDescent="0.25">
      <c r="C2588" s="12" t="str">
        <f t="shared" si="82"/>
        <v>-</v>
      </c>
      <c r="D2588" s="9" t="str">
        <f t="shared" si="83"/>
        <v>-</v>
      </c>
      <c r="E2588" s="9" t="str">
        <f>IF(C2588="-","-",IF(D2588=maxgameno+2,"blank row 2",IF(D2588=maxgameno+1,"blank row 1",INDEX(FixtureCode!$B$4:$AH$128,MATCH($C2588,FixtureCode!$B$4:$B$128,0),MATCH("G"&amp;D2588&amp;"-T1",FixtureCode!$B$4:$AH$4,0)))))</f>
        <v>-</v>
      </c>
      <c r="F2588" s="13" t="str">
        <f>IF(C2588="-","-",IF(D2588=maxgameno+2,"blank row 2",IF(D2588=maxgameno+1,"blank row 1",INDEX(FixtureCode!$B$4:$AH$128,MATCH($C2588,FixtureCode!$B$4:$B$128,0),MATCH("G"&amp;D2588&amp;"-T2",FixtureCode!$B$4:$AH$4,0)))))</f>
        <v>-</v>
      </c>
      <c r="G2588" s="12" t="str">
        <f>IF(C2588="-","-",IF(AND(ISNUMBER(Fixture!G2592),ISNUMBER(Fixture!I2592),Fixture!F2592&lt;&gt;"BYE",Fixture!J2592&lt;&gt;"BYE"),"Yes","-"))</f>
        <v>-</v>
      </c>
      <c r="H2588" s="9" t="str">
        <f>IF(G2588="-","-",IF(Fixture!G2592&gt;Fixture!I2592,Settings!$G$7,IF(Fixture!G2592=Fixture!I2592,Settings!$G$8,IF(Fixture!G2592&lt;Fixture!I2592,Settings!$G$9,"-"))))</f>
        <v>-</v>
      </c>
      <c r="I2588" s="13" t="str">
        <f>IF(G2588="-","-",IF(Fixture!I2592&gt;Fixture!G2592,Settings!$G$7,IF(Fixture!I2592=Fixture!G2592,Settings!$G$8,IF(Fixture!I2592&lt;Fixture!G2592,Settings!$G$9,"-"))))</f>
        <v>-</v>
      </c>
    </row>
    <row r="2589" spans="3:9" x14ac:dyDescent="0.25">
      <c r="C2589" s="12" t="str">
        <f t="shared" si="82"/>
        <v>-</v>
      </c>
      <c r="D2589" s="9" t="str">
        <f t="shared" si="83"/>
        <v>-</v>
      </c>
      <c r="E2589" s="9" t="str">
        <f>IF(C2589="-","-",IF(D2589=maxgameno+2,"blank row 2",IF(D2589=maxgameno+1,"blank row 1",INDEX(FixtureCode!$B$4:$AH$128,MATCH($C2589,FixtureCode!$B$4:$B$128,0),MATCH("G"&amp;D2589&amp;"-T1",FixtureCode!$B$4:$AH$4,0)))))</f>
        <v>-</v>
      </c>
      <c r="F2589" s="13" t="str">
        <f>IF(C2589="-","-",IF(D2589=maxgameno+2,"blank row 2",IF(D2589=maxgameno+1,"blank row 1",INDEX(FixtureCode!$B$4:$AH$128,MATCH($C2589,FixtureCode!$B$4:$B$128,0),MATCH("G"&amp;D2589&amp;"-T2",FixtureCode!$B$4:$AH$4,0)))))</f>
        <v>-</v>
      </c>
      <c r="G2589" s="12" t="str">
        <f>IF(C2589="-","-",IF(AND(ISNUMBER(Fixture!G2593),ISNUMBER(Fixture!I2593),Fixture!F2593&lt;&gt;"BYE",Fixture!J2593&lt;&gt;"BYE"),"Yes","-"))</f>
        <v>-</v>
      </c>
      <c r="H2589" s="9" t="str">
        <f>IF(G2589="-","-",IF(Fixture!G2593&gt;Fixture!I2593,Settings!$G$7,IF(Fixture!G2593=Fixture!I2593,Settings!$G$8,IF(Fixture!G2593&lt;Fixture!I2593,Settings!$G$9,"-"))))</f>
        <v>-</v>
      </c>
      <c r="I2589" s="13" t="str">
        <f>IF(G2589="-","-",IF(Fixture!I2593&gt;Fixture!G2593,Settings!$G$7,IF(Fixture!I2593=Fixture!G2593,Settings!$G$8,IF(Fixture!I2593&lt;Fixture!G2593,Settings!$G$9,"-"))))</f>
        <v>-</v>
      </c>
    </row>
    <row r="2590" spans="3:9" x14ac:dyDescent="0.25">
      <c r="C2590" s="12" t="str">
        <f t="shared" si="82"/>
        <v>-</v>
      </c>
      <c r="D2590" s="9" t="str">
        <f t="shared" si="83"/>
        <v>-</v>
      </c>
      <c r="E2590" s="9" t="str">
        <f>IF(C2590="-","-",IF(D2590=maxgameno+2,"blank row 2",IF(D2590=maxgameno+1,"blank row 1",INDEX(FixtureCode!$B$4:$AH$128,MATCH($C2590,FixtureCode!$B$4:$B$128,0),MATCH("G"&amp;D2590&amp;"-T1",FixtureCode!$B$4:$AH$4,0)))))</f>
        <v>-</v>
      </c>
      <c r="F2590" s="13" t="str">
        <f>IF(C2590="-","-",IF(D2590=maxgameno+2,"blank row 2",IF(D2590=maxgameno+1,"blank row 1",INDEX(FixtureCode!$B$4:$AH$128,MATCH($C2590,FixtureCode!$B$4:$B$128,0),MATCH("G"&amp;D2590&amp;"-T2",FixtureCode!$B$4:$AH$4,0)))))</f>
        <v>-</v>
      </c>
      <c r="G2590" s="12" t="str">
        <f>IF(C2590="-","-",IF(AND(ISNUMBER(Fixture!G2594),ISNUMBER(Fixture!I2594),Fixture!F2594&lt;&gt;"BYE",Fixture!J2594&lt;&gt;"BYE"),"Yes","-"))</f>
        <v>-</v>
      </c>
      <c r="H2590" s="9" t="str">
        <f>IF(G2590="-","-",IF(Fixture!G2594&gt;Fixture!I2594,Settings!$G$7,IF(Fixture!G2594=Fixture!I2594,Settings!$G$8,IF(Fixture!G2594&lt;Fixture!I2594,Settings!$G$9,"-"))))</f>
        <v>-</v>
      </c>
      <c r="I2590" s="13" t="str">
        <f>IF(G2590="-","-",IF(Fixture!I2594&gt;Fixture!G2594,Settings!$G$7,IF(Fixture!I2594=Fixture!G2594,Settings!$G$8,IF(Fixture!I2594&lt;Fixture!G2594,Settings!$G$9,"-"))))</f>
        <v>-</v>
      </c>
    </row>
    <row r="2591" spans="3:9" x14ac:dyDescent="0.25">
      <c r="C2591" s="12" t="str">
        <f t="shared" si="82"/>
        <v>-</v>
      </c>
      <c r="D2591" s="9" t="str">
        <f t="shared" si="83"/>
        <v>-</v>
      </c>
      <c r="E2591" s="9" t="str">
        <f>IF(C2591="-","-",IF(D2591=maxgameno+2,"blank row 2",IF(D2591=maxgameno+1,"blank row 1",INDEX(FixtureCode!$B$4:$AH$128,MATCH($C2591,FixtureCode!$B$4:$B$128,0),MATCH("G"&amp;D2591&amp;"-T1",FixtureCode!$B$4:$AH$4,0)))))</f>
        <v>-</v>
      </c>
      <c r="F2591" s="13" t="str">
        <f>IF(C2591="-","-",IF(D2591=maxgameno+2,"blank row 2",IF(D2591=maxgameno+1,"blank row 1",INDEX(FixtureCode!$B$4:$AH$128,MATCH($C2591,FixtureCode!$B$4:$B$128,0),MATCH("G"&amp;D2591&amp;"-T2",FixtureCode!$B$4:$AH$4,0)))))</f>
        <v>-</v>
      </c>
      <c r="G2591" s="12" t="str">
        <f>IF(C2591="-","-",IF(AND(ISNUMBER(Fixture!G2595),ISNUMBER(Fixture!I2595),Fixture!F2595&lt;&gt;"BYE",Fixture!J2595&lt;&gt;"BYE"),"Yes","-"))</f>
        <v>-</v>
      </c>
      <c r="H2591" s="9" t="str">
        <f>IF(G2591="-","-",IF(Fixture!G2595&gt;Fixture!I2595,Settings!$G$7,IF(Fixture!G2595=Fixture!I2595,Settings!$G$8,IF(Fixture!G2595&lt;Fixture!I2595,Settings!$G$9,"-"))))</f>
        <v>-</v>
      </c>
      <c r="I2591" s="13" t="str">
        <f>IF(G2591="-","-",IF(Fixture!I2595&gt;Fixture!G2595,Settings!$G$7,IF(Fixture!I2595=Fixture!G2595,Settings!$G$8,IF(Fixture!I2595&lt;Fixture!G2595,Settings!$G$9,"-"))))</f>
        <v>-</v>
      </c>
    </row>
    <row r="2592" spans="3:9" x14ac:dyDescent="0.25">
      <c r="C2592" s="12" t="str">
        <f t="shared" si="82"/>
        <v>-</v>
      </c>
      <c r="D2592" s="9" t="str">
        <f t="shared" si="83"/>
        <v>-</v>
      </c>
      <c r="E2592" s="9" t="str">
        <f>IF(C2592="-","-",IF(D2592=maxgameno+2,"blank row 2",IF(D2592=maxgameno+1,"blank row 1",INDEX(FixtureCode!$B$4:$AH$128,MATCH($C2592,FixtureCode!$B$4:$B$128,0),MATCH("G"&amp;D2592&amp;"-T1",FixtureCode!$B$4:$AH$4,0)))))</f>
        <v>-</v>
      </c>
      <c r="F2592" s="13" t="str">
        <f>IF(C2592="-","-",IF(D2592=maxgameno+2,"blank row 2",IF(D2592=maxgameno+1,"blank row 1",INDEX(FixtureCode!$B$4:$AH$128,MATCH($C2592,FixtureCode!$B$4:$B$128,0),MATCH("G"&amp;D2592&amp;"-T2",FixtureCode!$B$4:$AH$4,0)))))</f>
        <v>-</v>
      </c>
      <c r="G2592" s="12" t="str">
        <f>IF(C2592="-","-",IF(AND(ISNUMBER(Fixture!G2596),ISNUMBER(Fixture!I2596),Fixture!F2596&lt;&gt;"BYE",Fixture!J2596&lt;&gt;"BYE"),"Yes","-"))</f>
        <v>-</v>
      </c>
      <c r="H2592" s="9" t="str">
        <f>IF(G2592="-","-",IF(Fixture!G2596&gt;Fixture!I2596,Settings!$G$7,IF(Fixture!G2596=Fixture!I2596,Settings!$G$8,IF(Fixture!G2596&lt;Fixture!I2596,Settings!$G$9,"-"))))</f>
        <v>-</v>
      </c>
      <c r="I2592" s="13" t="str">
        <f>IF(G2592="-","-",IF(Fixture!I2596&gt;Fixture!G2596,Settings!$G$7,IF(Fixture!I2596=Fixture!G2596,Settings!$G$8,IF(Fixture!I2596&lt;Fixture!G2596,Settings!$G$9,"-"))))</f>
        <v>-</v>
      </c>
    </row>
    <row r="2593" spans="3:9" x14ac:dyDescent="0.25">
      <c r="C2593" s="12" t="str">
        <f t="shared" si="82"/>
        <v>-</v>
      </c>
      <c r="D2593" s="9" t="str">
        <f t="shared" si="83"/>
        <v>-</v>
      </c>
      <c r="E2593" s="9" t="str">
        <f>IF(C2593="-","-",IF(D2593=maxgameno+2,"blank row 2",IF(D2593=maxgameno+1,"blank row 1",INDEX(FixtureCode!$B$4:$AH$128,MATCH($C2593,FixtureCode!$B$4:$B$128,0),MATCH("G"&amp;D2593&amp;"-T1",FixtureCode!$B$4:$AH$4,0)))))</f>
        <v>-</v>
      </c>
      <c r="F2593" s="13" t="str">
        <f>IF(C2593="-","-",IF(D2593=maxgameno+2,"blank row 2",IF(D2593=maxgameno+1,"blank row 1",INDEX(FixtureCode!$B$4:$AH$128,MATCH($C2593,FixtureCode!$B$4:$B$128,0),MATCH("G"&amp;D2593&amp;"-T2",FixtureCode!$B$4:$AH$4,0)))))</f>
        <v>-</v>
      </c>
      <c r="G2593" s="12" t="str">
        <f>IF(C2593="-","-",IF(AND(ISNUMBER(Fixture!G2597),ISNUMBER(Fixture!I2597),Fixture!F2597&lt;&gt;"BYE",Fixture!J2597&lt;&gt;"BYE"),"Yes","-"))</f>
        <v>-</v>
      </c>
      <c r="H2593" s="9" t="str">
        <f>IF(G2593="-","-",IF(Fixture!G2597&gt;Fixture!I2597,Settings!$G$7,IF(Fixture!G2597=Fixture!I2597,Settings!$G$8,IF(Fixture!G2597&lt;Fixture!I2597,Settings!$G$9,"-"))))</f>
        <v>-</v>
      </c>
      <c r="I2593" s="13" t="str">
        <f>IF(G2593="-","-",IF(Fixture!I2597&gt;Fixture!G2597,Settings!$G$7,IF(Fixture!I2597=Fixture!G2597,Settings!$G$8,IF(Fixture!I2597&lt;Fixture!G2597,Settings!$G$9,"-"))))</f>
        <v>-</v>
      </c>
    </row>
    <row r="2594" spans="3:9" x14ac:dyDescent="0.25">
      <c r="C2594" s="12" t="str">
        <f t="shared" si="82"/>
        <v>-</v>
      </c>
      <c r="D2594" s="9" t="str">
        <f t="shared" si="83"/>
        <v>-</v>
      </c>
      <c r="E2594" s="9" t="str">
        <f>IF(C2594="-","-",IF(D2594=maxgameno+2,"blank row 2",IF(D2594=maxgameno+1,"blank row 1",INDEX(FixtureCode!$B$4:$AH$128,MATCH($C2594,FixtureCode!$B$4:$B$128,0),MATCH("G"&amp;D2594&amp;"-T1",FixtureCode!$B$4:$AH$4,0)))))</f>
        <v>-</v>
      </c>
      <c r="F2594" s="13" t="str">
        <f>IF(C2594="-","-",IF(D2594=maxgameno+2,"blank row 2",IF(D2594=maxgameno+1,"blank row 1",INDEX(FixtureCode!$B$4:$AH$128,MATCH($C2594,FixtureCode!$B$4:$B$128,0),MATCH("G"&amp;D2594&amp;"-T2",FixtureCode!$B$4:$AH$4,0)))))</f>
        <v>-</v>
      </c>
      <c r="G2594" s="12" t="str">
        <f>IF(C2594="-","-",IF(AND(ISNUMBER(Fixture!G2598),ISNUMBER(Fixture!I2598),Fixture!F2598&lt;&gt;"BYE",Fixture!J2598&lt;&gt;"BYE"),"Yes","-"))</f>
        <v>-</v>
      </c>
      <c r="H2594" s="9" t="str">
        <f>IF(G2594="-","-",IF(Fixture!G2598&gt;Fixture!I2598,Settings!$G$7,IF(Fixture!G2598=Fixture!I2598,Settings!$G$8,IF(Fixture!G2598&lt;Fixture!I2598,Settings!$G$9,"-"))))</f>
        <v>-</v>
      </c>
      <c r="I2594" s="13" t="str">
        <f>IF(G2594="-","-",IF(Fixture!I2598&gt;Fixture!G2598,Settings!$G$7,IF(Fixture!I2598=Fixture!G2598,Settings!$G$8,IF(Fixture!I2598&lt;Fixture!G2598,Settings!$G$9,"-"))))</f>
        <v>-</v>
      </c>
    </row>
    <row r="2595" spans="3:9" x14ac:dyDescent="0.25">
      <c r="C2595" s="12" t="str">
        <f t="shared" si="82"/>
        <v>-</v>
      </c>
      <c r="D2595" s="9" t="str">
        <f t="shared" si="83"/>
        <v>-</v>
      </c>
      <c r="E2595" s="9" t="str">
        <f>IF(C2595="-","-",IF(D2595=maxgameno+2,"blank row 2",IF(D2595=maxgameno+1,"blank row 1",INDEX(FixtureCode!$B$4:$AH$128,MATCH($C2595,FixtureCode!$B$4:$B$128,0),MATCH("G"&amp;D2595&amp;"-T1",FixtureCode!$B$4:$AH$4,0)))))</f>
        <v>-</v>
      </c>
      <c r="F2595" s="13" t="str">
        <f>IF(C2595="-","-",IF(D2595=maxgameno+2,"blank row 2",IF(D2595=maxgameno+1,"blank row 1",INDEX(FixtureCode!$B$4:$AH$128,MATCH($C2595,FixtureCode!$B$4:$B$128,0),MATCH("G"&amp;D2595&amp;"-T2",FixtureCode!$B$4:$AH$4,0)))))</f>
        <v>-</v>
      </c>
      <c r="G2595" s="12" t="str">
        <f>IF(C2595="-","-",IF(AND(ISNUMBER(Fixture!G2599),ISNUMBER(Fixture!I2599),Fixture!F2599&lt;&gt;"BYE",Fixture!J2599&lt;&gt;"BYE"),"Yes","-"))</f>
        <v>-</v>
      </c>
      <c r="H2595" s="9" t="str">
        <f>IF(G2595="-","-",IF(Fixture!G2599&gt;Fixture!I2599,Settings!$G$7,IF(Fixture!G2599=Fixture!I2599,Settings!$G$8,IF(Fixture!G2599&lt;Fixture!I2599,Settings!$G$9,"-"))))</f>
        <v>-</v>
      </c>
      <c r="I2595" s="13" t="str">
        <f>IF(G2595="-","-",IF(Fixture!I2599&gt;Fixture!G2599,Settings!$G$7,IF(Fixture!I2599=Fixture!G2599,Settings!$G$8,IF(Fixture!I2599&lt;Fixture!G2599,Settings!$G$9,"-"))))</f>
        <v>-</v>
      </c>
    </row>
    <row r="2596" spans="3:9" x14ac:dyDescent="0.25">
      <c r="C2596" s="12" t="str">
        <f t="shared" si="82"/>
        <v>-</v>
      </c>
      <c r="D2596" s="9" t="str">
        <f t="shared" si="83"/>
        <v>-</v>
      </c>
      <c r="E2596" s="9" t="str">
        <f>IF(C2596="-","-",IF(D2596=maxgameno+2,"blank row 2",IF(D2596=maxgameno+1,"blank row 1",INDEX(FixtureCode!$B$4:$AH$128,MATCH($C2596,FixtureCode!$B$4:$B$128,0),MATCH("G"&amp;D2596&amp;"-T1",FixtureCode!$B$4:$AH$4,0)))))</f>
        <v>-</v>
      </c>
      <c r="F2596" s="13" t="str">
        <f>IF(C2596="-","-",IF(D2596=maxgameno+2,"blank row 2",IF(D2596=maxgameno+1,"blank row 1",INDEX(FixtureCode!$B$4:$AH$128,MATCH($C2596,FixtureCode!$B$4:$B$128,0),MATCH("G"&amp;D2596&amp;"-T2",FixtureCode!$B$4:$AH$4,0)))))</f>
        <v>-</v>
      </c>
      <c r="G2596" s="12" t="str">
        <f>IF(C2596="-","-",IF(AND(ISNUMBER(Fixture!G2600),ISNUMBER(Fixture!I2600),Fixture!F2600&lt;&gt;"BYE",Fixture!J2600&lt;&gt;"BYE"),"Yes","-"))</f>
        <v>-</v>
      </c>
      <c r="H2596" s="9" t="str">
        <f>IF(G2596="-","-",IF(Fixture!G2600&gt;Fixture!I2600,Settings!$G$7,IF(Fixture!G2600=Fixture!I2600,Settings!$G$8,IF(Fixture!G2600&lt;Fixture!I2600,Settings!$G$9,"-"))))</f>
        <v>-</v>
      </c>
      <c r="I2596" s="13" t="str">
        <f>IF(G2596="-","-",IF(Fixture!I2600&gt;Fixture!G2600,Settings!$G$7,IF(Fixture!I2600=Fixture!G2600,Settings!$G$8,IF(Fixture!I2600&lt;Fixture!G2600,Settings!$G$9,"-"))))</f>
        <v>-</v>
      </c>
    </row>
    <row r="2597" spans="3:9" x14ac:dyDescent="0.25">
      <c r="C2597" s="12" t="str">
        <f t="shared" si="82"/>
        <v>-</v>
      </c>
      <c r="D2597" s="9" t="str">
        <f t="shared" si="83"/>
        <v>-</v>
      </c>
      <c r="E2597" s="9" t="str">
        <f>IF(C2597="-","-",IF(D2597=maxgameno+2,"blank row 2",IF(D2597=maxgameno+1,"blank row 1",INDEX(FixtureCode!$B$4:$AH$128,MATCH($C2597,FixtureCode!$B$4:$B$128,0),MATCH("G"&amp;D2597&amp;"-T1",FixtureCode!$B$4:$AH$4,0)))))</f>
        <v>-</v>
      </c>
      <c r="F2597" s="13" t="str">
        <f>IF(C2597="-","-",IF(D2597=maxgameno+2,"blank row 2",IF(D2597=maxgameno+1,"blank row 1",INDEX(FixtureCode!$B$4:$AH$128,MATCH($C2597,FixtureCode!$B$4:$B$128,0),MATCH("G"&amp;D2597&amp;"-T2",FixtureCode!$B$4:$AH$4,0)))))</f>
        <v>-</v>
      </c>
      <c r="G2597" s="12" t="str">
        <f>IF(C2597="-","-",IF(AND(ISNUMBER(Fixture!G2601),ISNUMBER(Fixture!I2601),Fixture!F2601&lt;&gt;"BYE",Fixture!J2601&lt;&gt;"BYE"),"Yes","-"))</f>
        <v>-</v>
      </c>
      <c r="H2597" s="9" t="str">
        <f>IF(G2597="-","-",IF(Fixture!G2601&gt;Fixture!I2601,Settings!$G$7,IF(Fixture!G2601=Fixture!I2601,Settings!$G$8,IF(Fixture!G2601&lt;Fixture!I2601,Settings!$G$9,"-"))))</f>
        <v>-</v>
      </c>
      <c r="I2597" s="13" t="str">
        <f>IF(G2597="-","-",IF(Fixture!I2601&gt;Fixture!G2601,Settings!$G$7,IF(Fixture!I2601=Fixture!G2601,Settings!$G$8,IF(Fixture!I2601&lt;Fixture!G2601,Settings!$G$9,"-"))))</f>
        <v>-</v>
      </c>
    </row>
    <row r="2598" spans="3:9" x14ac:dyDescent="0.25">
      <c r="C2598" s="12" t="str">
        <f t="shared" si="82"/>
        <v>-</v>
      </c>
      <c r="D2598" s="9" t="str">
        <f t="shared" si="83"/>
        <v>-</v>
      </c>
      <c r="E2598" s="9" t="str">
        <f>IF(C2598="-","-",IF(D2598=maxgameno+2,"blank row 2",IF(D2598=maxgameno+1,"blank row 1",INDEX(FixtureCode!$B$4:$AH$128,MATCH($C2598,FixtureCode!$B$4:$B$128,0),MATCH("G"&amp;D2598&amp;"-T1",FixtureCode!$B$4:$AH$4,0)))))</f>
        <v>-</v>
      </c>
      <c r="F2598" s="13" t="str">
        <f>IF(C2598="-","-",IF(D2598=maxgameno+2,"blank row 2",IF(D2598=maxgameno+1,"blank row 1",INDEX(FixtureCode!$B$4:$AH$128,MATCH($C2598,FixtureCode!$B$4:$B$128,0),MATCH("G"&amp;D2598&amp;"-T2",FixtureCode!$B$4:$AH$4,0)))))</f>
        <v>-</v>
      </c>
      <c r="G2598" s="12" t="str">
        <f>IF(C2598="-","-",IF(AND(ISNUMBER(Fixture!G2602),ISNUMBER(Fixture!I2602),Fixture!F2602&lt;&gt;"BYE",Fixture!J2602&lt;&gt;"BYE"),"Yes","-"))</f>
        <v>-</v>
      </c>
      <c r="H2598" s="9" t="str">
        <f>IF(G2598="-","-",IF(Fixture!G2602&gt;Fixture!I2602,Settings!$G$7,IF(Fixture!G2602=Fixture!I2602,Settings!$G$8,IF(Fixture!G2602&lt;Fixture!I2602,Settings!$G$9,"-"))))</f>
        <v>-</v>
      </c>
      <c r="I2598" s="13" t="str">
        <f>IF(G2598="-","-",IF(Fixture!I2602&gt;Fixture!G2602,Settings!$G$7,IF(Fixture!I2602=Fixture!G2602,Settings!$G$8,IF(Fixture!I2602&lt;Fixture!G2602,Settings!$G$9,"-"))))</f>
        <v>-</v>
      </c>
    </row>
    <row r="2599" spans="3:9" x14ac:dyDescent="0.25">
      <c r="C2599" s="12" t="str">
        <f t="shared" si="82"/>
        <v>-</v>
      </c>
      <c r="D2599" s="9" t="str">
        <f t="shared" si="83"/>
        <v>-</v>
      </c>
      <c r="E2599" s="9" t="str">
        <f>IF(C2599="-","-",IF(D2599=maxgameno+2,"blank row 2",IF(D2599=maxgameno+1,"blank row 1",INDEX(FixtureCode!$B$4:$AH$128,MATCH($C2599,FixtureCode!$B$4:$B$128,0),MATCH("G"&amp;D2599&amp;"-T1",FixtureCode!$B$4:$AH$4,0)))))</f>
        <v>-</v>
      </c>
      <c r="F2599" s="13" t="str">
        <f>IF(C2599="-","-",IF(D2599=maxgameno+2,"blank row 2",IF(D2599=maxgameno+1,"blank row 1",INDEX(FixtureCode!$B$4:$AH$128,MATCH($C2599,FixtureCode!$B$4:$B$128,0),MATCH("G"&amp;D2599&amp;"-T2",FixtureCode!$B$4:$AH$4,0)))))</f>
        <v>-</v>
      </c>
      <c r="G2599" s="12" t="str">
        <f>IF(C2599="-","-",IF(AND(ISNUMBER(Fixture!G2603),ISNUMBER(Fixture!I2603),Fixture!F2603&lt;&gt;"BYE",Fixture!J2603&lt;&gt;"BYE"),"Yes","-"))</f>
        <v>-</v>
      </c>
      <c r="H2599" s="9" t="str">
        <f>IF(G2599="-","-",IF(Fixture!G2603&gt;Fixture!I2603,Settings!$G$7,IF(Fixture!G2603=Fixture!I2603,Settings!$G$8,IF(Fixture!G2603&lt;Fixture!I2603,Settings!$G$9,"-"))))</f>
        <v>-</v>
      </c>
      <c r="I2599" s="13" t="str">
        <f>IF(G2599="-","-",IF(Fixture!I2603&gt;Fixture!G2603,Settings!$G$7,IF(Fixture!I2603=Fixture!G2603,Settings!$G$8,IF(Fixture!I2603&lt;Fixture!G2603,Settings!$G$9,"-"))))</f>
        <v>-</v>
      </c>
    </row>
    <row r="2600" spans="3:9" x14ac:dyDescent="0.25">
      <c r="C2600" s="12" t="str">
        <f t="shared" si="82"/>
        <v>-</v>
      </c>
      <c r="D2600" s="9" t="str">
        <f t="shared" si="83"/>
        <v>-</v>
      </c>
      <c r="E2600" s="9" t="str">
        <f>IF(C2600="-","-",IF(D2600=maxgameno+2,"blank row 2",IF(D2600=maxgameno+1,"blank row 1",INDEX(FixtureCode!$B$4:$AH$128,MATCH($C2600,FixtureCode!$B$4:$B$128,0),MATCH("G"&amp;D2600&amp;"-T1",FixtureCode!$B$4:$AH$4,0)))))</f>
        <v>-</v>
      </c>
      <c r="F2600" s="13" t="str">
        <f>IF(C2600="-","-",IF(D2600=maxgameno+2,"blank row 2",IF(D2600=maxgameno+1,"blank row 1",INDEX(FixtureCode!$B$4:$AH$128,MATCH($C2600,FixtureCode!$B$4:$B$128,0),MATCH("G"&amp;D2600&amp;"-T2",FixtureCode!$B$4:$AH$4,0)))))</f>
        <v>-</v>
      </c>
      <c r="G2600" s="12" t="str">
        <f>IF(C2600="-","-",IF(AND(ISNUMBER(Fixture!G2604),ISNUMBER(Fixture!I2604),Fixture!F2604&lt;&gt;"BYE",Fixture!J2604&lt;&gt;"BYE"),"Yes","-"))</f>
        <v>-</v>
      </c>
      <c r="H2600" s="9" t="str">
        <f>IF(G2600="-","-",IF(Fixture!G2604&gt;Fixture!I2604,Settings!$G$7,IF(Fixture!G2604=Fixture!I2604,Settings!$G$8,IF(Fixture!G2604&lt;Fixture!I2604,Settings!$G$9,"-"))))</f>
        <v>-</v>
      </c>
      <c r="I2600" s="13" t="str">
        <f>IF(G2600="-","-",IF(Fixture!I2604&gt;Fixture!G2604,Settings!$G$7,IF(Fixture!I2604=Fixture!G2604,Settings!$G$8,IF(Fixture!I2604&lt;Fixture!G2604,Settings!$G$9,"-"))))</f>
        <v>-</v>
      </c>
    </row>
    <row r="2601" spans="3:9" x14ac:dyDescent="0.25">
      <c r="C2601" s="12" t="str">
        <f t="shared" si="82"/>
        <v>-</v>
      </c>
      <c r="D2601" s="9" t="str">
        <f t="shared" si="83"/>
        <v>-</v>
      </c>
      <c r="E2601" s="9" t="str">
        <f>IF(C2601="-","-",IF(D2601=maxgameno+2,"blank row 2",IF(D2601=maxgameno+1,"blank row 1",INDEX(FixtureCode!$B$4:$AH$128,MATCH($C2601,FixtureCode!$B$4:$B$128,0),MATCH("G"&amp;D2601&amp;"-T1",FixtureCode!$B$4:$AH$4,0)))))</f>
        <v>-</v>
      </c>
      <c r="F2601" s="13" t="str">
        <f>IF(C2601="-","-",IF(D2601=maxgameno+2,"blank row 2",IF(D2601=maxgameno+1,"blank row 1",INDEX(FixtureCode!$B$4:$AH$128,MATCH($C2601,FixtureCode!$B$4:$B$128,0),MATCH("G"&amp;D2601&amp;"-T2",FixtureCode!$B$4:$AH$4,0)))))</f>
        <v>-</v>
      </c>
      <c r="G2601" s="12" t="str">
        <f>IF(C2601="-","-",IF(AND(ISNUMBER(Fixture!G2605),ISNUMBER(Fixture!I2605),Fixture!F2605&lt;&gt;"BYE",Fixture!J2605&lt;&gt;"BYE"),"Yes","-"))</f>
        <v>-</v>
      </c>
      <c r="H2601" s="9" t="str">
        <f>IF(G2601="-","-",IF(Fixture!G2605&gt;Fixture!I2605,Settings!$G$7,IF(Fixture!G2605=Fixture!I2605,Settings!$G$8,IF(Fixture!G2605&lt;Fixture!I2605,Settings!$G$9,"-"))))</f>
        <v>-</v>
      </c>
      <c r="I2601" s="13" t="str">
        <f>IF(G2601="-","-",IF(Fixture!I2605&gt;Fixture!G2605,Settings!$G$7,IF(Fixture!I2605=Fixture!G2605,Settings!$G$8,IF(Fixture!I2605&lt;Fixture!G2605,Settings!$G$9,"-"))))</f>
        <v>-</v>
      </c>
    </row>
    <row r="2602" spans="3:9" x14ac:dyDescent="0.25">
      <c r="C2602" s="12" t="str">
        <f t="shared" si="82"/>
        <v>-</v>
      </c>
      <c r="D2602" s="9" t="str">
        <f t="shared" si="83"/>
        <v>-</v>
      </c>
      <c r="E2602" s="9" t="str">
        <f>IF(C2602="-","-",IF(D2602=maxgameno+2,"blank row 2",IF(D2602=maxgameno+1,"blank row 1",INDEX(FixtureCode!$B$4:$AH$128,MATCH($C2602,FixtureCode!$B$4:$B$128,0),MATCH("G"&amp;D2602&amp;"-T1",FixtureCode!$B$4:$AH$4,0)))))</f>
        <v>-</v>
      </c>
      <c r="F2602" s="13" t="str">
        <f>IF(C2602="-","-",IF(D2602=maxgameno+2,"blank row 2",IF(D2602=maxgameno+1,"blank row 1",INDEX(FixtureCode!$B$4:$AH$128,MATCH($C2602,FixtureCode!$B$4:$B$128,0),MATCH("G"&amp;D2602&amp;"-T2",FixtureCode!$B$4:$AH$4,0)))))</f>
        <v>-</v>
      </c>
      <c r="G2602" s="12" t="str">
        <f>IF(C2602="-","-",IF(AND(ISNUMBER(Fixture!G2606),ISNUMBER(Fixture!I2606),Fixture!F2606&lt;&gt;"BYE",Fixture!J2606&lt;&gt;"BYE"),"Yes","-"))</f>
        <v>-</v>
      </c>
      <c r="H2602" s="9" t="str">
        <f>IF(G2602="-","-",IF(Fixture!G2606&gt;Fixture!I2606,Settings!$G$7,IF(Fixture!G2606=Fixture!I2606,Settings!$G$8,IF(Fixture!G2606&lt;Fixture!I2606,Settings!$G$9,"-"))))</f>
        <v>-</v>
      </c>
      <c r="I2602" s="13" t="str">
        <f>IF(G2602="-","-",IF(Fixture!I2606&gt;Fixture!G2606,Settings!$G$7,IF(Fixture!I2606=Fixture!G2606,Settings!$G$8,IF(Fixture!I2606&lt;Fixture!G2606,Settings!$G$9,"-"))))</f>
        <v>-</v>
      </c>
    </row>
    <row r="2603" spans="3:9" x14ac:dyDescent="0.25">
      <c r="C2603" s="12" t="str">
        <f t="shared" si="82"/>
        <v>-</v>
      </c>
      <c r="D2603" s="9" t="str">
        <f t="shared" si="83"/>
        <v>-</v>
      </c>
      <c r="E2603" s="9" t="str">
        <f>IF(C2603="-","-",IF(D2603=maxgameno+2,"blank row 2",IF(D2603=maxgameno+1,"blank row 1",INDEX(FixtureCode!$B$4:$AH$128,MATCH($C2603,FixtureCode!$B$4:$B$128,0),MATCH("G"&amp;D2603&amp;"-T1",FixtureCode!$B$4:$AH$4,0)))))</f>
        <v>-</v>
      </c>
      <c r="F2603" s="13" t="str">
        <f>IF(C2603="-","-",IF(D2603=maxgameno+2,"blank row 2",IF(D2603=maxgameno+1,"blank row 1",INDEX(FixtureCode!$B$4:$AH$128,MATCH($C2603,FixtureCode!$B$4:$B$128,0),MATCH("G"&amp;D2603&amp;"-T2",FixtureCode!$B$4:$AH$4,0)))))</f>
        <v>-</v>
      </c>
      <c r="G2603" s="12" t="str">
        <f>IF(C2603="-","-",IF(AND(ISNUMBER(Fixture!G2607),ISNUMBER(Fixture!I2607),Fixture!F2607&lt;&gt;"BYE",Fixture!J2607&lt;&gt;"BYE"),"Yes","-"))</f>
        <v>-</v>
      </c>
      <c r="H2603" s="9" t="str">
        <f>IF(G2603="-","-",IF(Fixture!G2607&gt;Fixture!I2607,Settings!$G$7,IF(Fixture!G2607=Fixture!I2607,Settings!$G$8,IF(Fixture!G2607&lt;Fixture!I2607,Settings!$G$9,"-"))))</f>
        <v>-</v>
      </c>
      <c r="I2603" s="13" t="str">
        <f>IF(G2603="-","-",IF(Fixture!I2607&gt;Fixture!G2607,Settings!$G$7,IF(Fixture!I2607=Fixture!G2607,Settings!$G$8,IF(Fixture!I2607&lt;Fixture!G2607,Settings!$G$9,"-"))))</f>
        <v>-</v>
      </c>
    </row>
    <row r="2604" spans="3:9" x14ac:dyDescent="0.25">
      <c r="C2604" s="12" t="str">
        <f t="shared" si="82"/>
        <v>-</v>
      </c>
      <c r="D2604" s="9" t="str">
        <f t="shared" si="83"/>
        <v>-</v>
      </c>
      <c r="E2604" s="9" t="str">
        <f>IF(C2604="-","-",IF(D2604=maxgameno+2,"blank row 2",IF(D2604=maxgameno+1,"blank row 1",INDEX(FixtureCode!$B$4:$AH$128,MATCH($C2604,FixtureCode!$B$4:$B$128,0),MATCH("G"&amp;D2604&amp;"-T1",FixtureCode!$B$4:$AH$4,0)))))</f>
        <v>-</v>
      </c>
      <c r="F2604" s="13" t="str">
        <f>IF(C2604="-","-",IF(D2604=maxgameno+2,"blank row 2",IF(D2604=maxgameno+1,"blank row 1",INDEX(FixtureCode!$B$4:$AH$128,MATCH($C2604,FixtureCode!$B$4:$B$128,0),MATCH("G"&amp;D2604&amp;"-T2",FixtureCode!$B$4:$AH$4,0)))))</f>
        <v>-</v>
      </c>
      <c r="G2604" s="12" t="str">
        <f>IF(C2604="-","-",IF(AND(ISNUMBER(Fixture!G2608),ISNUMBER(Fixture!I2608),Fixture!F2608&lt;&gt;"BYE",Fixture!J2608&lt;&gt;"BYE"),"Yes","-"))</f>
        <v>-</v>
      </c>
      <c r="H2604" s="9" t="str">
        <f>IF(G2604="-","-",IF(Fixture!G2608&gt;Fixture!I2608,Settings!$G$7,IF(Fixture!G2608=Fixture!I2608,Settings!$G$8,IF(Fixture!G2608&lt;Fixture!I2608,Settings!$G$9,"-"))))</f>
        <v>-</v>
      </c>
      <c r="I2604" s="13" t="str">
        <f>IF(G2604="-","-",IF(Fixture!I2608&gt;Fixture!G2608,Settings!$G$7,IF(Fixture!I2608=Fixture!G2608,Settings!$G$8,IF(Fixture!I2608&lt;Fixture!G2608,Settings!$G$9,"-"))))</f>
        <v>-</v>
      </c>
    </row>
    <row r="2605" spans="3:9" x14ac:dyDescent="0.25">
      <c r="C2605" s="12" t="str">
        <f t="shared" si="82"/>
        <v>-</v>
      </c>
      <c r="D2605" s="9" t="str">
        <f t="shared" si="83"/>
        <v>-</v>
      </c>
      <c r="E2605" s="9" t="str">
        <f>IF(C2605="-","-",IF(D2605=maxgameno+2,"blank row 2",IF(D2605=maxgameno+1,"blank row 1",INDEX(FixtureCode!$B$4:$AH$128,MATCH($C2605,FixtureCode!$B$4:$B$128,0),MATCH("G"&amp;D2605&amp;"-T1",FixtureCode!$B$4:$AH$4,0)))))</f>
        <v>-</v>
      </c>
      <c r="F2605" s="13" t="str">
        <f>IF(C2605="-","-",IF(D2605=maxgameno+2,"blank row 2",IF(D2605=maxgameno+1,"blank row 1",INDEX(FixtureCode!$B$4:$AH$128,MATCH($C2605,FixtureCode!$B$4:$B$128,0),MATCH("G"&amp;D2605&amp;"-T2",FixtureCode!$B$4:$AH$4,0)))))</f>
        <v>-</v>
      </c>
      <c r="G2605" s="12" t="str">
        <f>IF(C2605="-","-",IF(AND(ISNUMBER(Fixture!G2609),ISNUMBER(Fixture!I2609),Fixture!F2609&lt;&gt;"BYE",Fixture!J2609&lt;&gt;"BYE"),"Yes","-"))</f>
        <v>-</v>
      </c>
      <c r="H2605" s="9" t="str">
        <f>IF(G2605="-","-",IF(Fixture!G2609&gt;Fixture!I2609,Settings!$G$7,IF(Fixture!G2609=Fixture!I2609,Settings!$G$8,IF(Fixture!G2609&lt;Fixture!I2609,Settings!$G$9,"-"))))</f>
        <v>-</v>
      </c>
      <c r="I2605" s="13" t="str">
        <f>IF(G2605="-","-",IF(Fixture!I2609&gt;Fixture!G2609,Settings!$G$7,IF(Fixture!I2609=Fixture!G2609,Settings!$G$8,IF(Fixture!I2609&lt;Fixture!G2609,Settings!$G$9,"-"))))</f>
        <v>-</v>
      </c>
    </row>
    <row r="2606" spans="3:9" x14ac:dyDescent="0.25">
      <c r="C2606" s="12" t="str">
        <f t="shared" si="82"/>
        <v>-</v>
      </c>
      <c r="D2606" s="9" t="str">
        <f t="shared" si="83"/>
        <v>-</v>
      </c>
      <c r="E2606" s="9" t="str">
        <f>IF(C2606="-","-",IF(D2606=maxgameno+2,"blank row 2",IF(D2606=maxgameno+1,"blank row 1",INDEX(FixtureCode!$B$4:$AH$128,MATCH($C2606,FixtureCode!$B$4:$B$128,0),MATCH("G"&amp;D2606&amp;"-T1",FixtureCode!$B$4:$AH$4,0)))))</f>
        <v>-</v>
      </c>
      <c r="F2606" s="13" t="str">
        <f>IF(C2606="-","-",IF(D2606=maxgameno+2,"blank row 2",IF(D2606=maxgameno+1,"blank row 1",INDEX(FixtureCode!$B$4:$AH$128,MATCH($C2606,FixtureCode!$B$4:$B$128,0),MATCH("G"&amp;D2606&amp;"-T2",FixtureCode!$B$4:$AH$4,0)))))</f>
        <v>-</v>
      </c>
      <c r="G2606" s="12" t="str">
        <f>IF(C2606="-","-",IF(AND(ISNUMBER(Fixture!G2610),ISNUMBER(Fixture!I2610),Fixture!F2610&lt;&gt;"BYE",Fixture!J2610&lt;&gt;"BYE"),"Yes","-"))</f>
        <v>-</v>
      </c>
      <c r="H2606" s="9" t="str">
        <f>IF(G2606="-","-",IF(Fixture!G2610&gt;Fixture!I2610,Settings!$G$7,IF(Fixture!G2610=Fixture!I2610,Settings!$G$8,IF(Fixture!G2610&lt;Fixture!I2610,Settings!$G$9,"-"))))</f>
        <v>-</v>
      </c>
      <c r="I2606" s="13" t="str">
        <f>IF(G2606="-","-",IF(Fixture!I2610&gt;Fixture!G2610,Settings!$G$7,IF(Fixture!I2610=Fixture!G2610,Settings!$G$8,IF(Fixture!I2610&lt;Fixture!G2610,Settings!$G$9,"-"))))</f>
        <v>-</v>
      </c>
    </row>
    <row r="2607" spans="3:9" x14ac:dyDescent="0.25">
      <c r="C2607" s="12" t="str">
        <f t="shared" si="82"/>
        <v>-</v>
      </c>
      <c r="D2607" s="9" t="str">
        <f t="shared" si="83"/>
        <v>-</v>
      </c>
      <c r="E2607" s="9" t="str">
        <f>IF(C2607="-","-",IF(D2607=maxgameno+2,"blank row 2",IF(D2607=maxgameno+1,"blank row 1",INDEX(FixtureCode!$B$4:$AH$128,MATCH($C2607,FixtureCode!$B$4:$B$128,0),MATCH("G"&amp;D2607&amp;"-T1",FixtureCode!$B$4:$AH$4,0)))))</f>
        <v>-</v>
      </c>
      <c r="F2607" s="13" t="str">
        <f>IF(C2607="-","-",IF(D2607=maxgameno+2,"blank row 2",IF(D2607=maxgameno+1,"blank row 1",INDEX(FixtureCode!$B$4:$AH$128,MATCH($C2607,FixtureCode!$B$4:$B$128,0),MATCH("G"&amp;D2607&amp;"-T2",FixtureCode!$B$4:$AH$4,0)))))</f>
        <v>-</v>
      </c>
      <c r="G2607" s="12" t="str">
        <f>IF(C2607="-","-",IF(AND(ISNUMBER(Fixture!G2611),ISNUMBER(Fixture!I2611),Fixture!F2611&lt;&gt;"BYE",Fixture!J2611&lt;&gt;"BYE"),"Yes","-"))</f>
        <v>-</v>
      </c>
      <c r="H2607" s="9" t="str">
        <f>IF(G2607="-","-",IF(Fixture!G2611&gt;Fixture!I2611,Settings!$G$7,IF(Fixture!G2611=Fixture!I2611,Settings!$G$8,IF(Fixture!G2611&lt;Fixture!I2611,Settings!$G$9,"-"))))</f>
        <v>-</v>
      </c>
      <c r="I2607" s="13" t="str">
        <f>IF(G2607="-","-",IF(Fixture!I2611&gt;Fixture!G2611,Settings!$G$7,IF(Fixture!I2611=Fixture!G2611,Settings!$G$8,IF(Fixture!I2611&lt;Fixture!G2611,Settings!$G$9,"-"))))</f>
        <v>-</v>
      </c>
    </row>
    <row r="2608" spans="3:9" x14ac:dyDescent="0.25">
      <c r="C2608" s="12" t="str">
        <f t="shared" si="82"/>
        <v>-</v>
      </c>
      <c r="D2608" s="9" t="str">
        <f t="shared" si="83"/>
        <v>-</v>
      </c>
      <c r="E2608" s="9" t="str">
        <f>IF(C2608="-","-",IF(D2608=maxgameno+2,"blank row 2",IF(D2608=maxgameno+1,"blank row 1",INDEX(FixtureCode!$B$4:$AH$128,MATCH($C2608,FixtureCode!$B$4:$B$128,0),MATCH("G"&amp;D2608&amp;"-T1",FixtureCode!$B$4:$AH$4,0)))))</f>
        <v>-</v>
      </c>
      <c r="F2608" s="13" t="str">
        <f>IF(C2608="-","-",IF(D2608=maxgameno+2,"blank row 2",IF(D2608=maxgameno+1,"blank row 1",INDEX(FixtureCode!$B$4:$AH$128,MATCH($C2608,FixtureCode!$B$4:$B$128,0),MATCH("G"&amp;D2608&amp;"-T2",FixtureCode!$B$4:$AH$4,0)))))</f>
        <v>-</v>
      </c>
      <c r="G2608" s="12" t="str">
        <f>IF(C2608="-","-",IF(AND(ISNUMBER(Fixture!G2612),ISNUMBER(Fixture!I2612),Fixture!F2612&lt;&gt;"BYE",Fixture!J2612&lt;&gt;"BYE"),"Yes","-"))</f>
        <v>-</v>
      </c>
      <c r="H2608" s="9" t="str">
        <f>IF(G2608="-","-",IF(Fixture!G2612&gt;Fixture!I2612,Settings!$G$7,IF(Fixture!G2612=Fixture!I2612,Settings!$G$8,IF(Fixture!G2612&lt;Fixture!I2612,Settings!$G$9,"-"))))</f>
        <v>-</v>
      </c>
      <c r="I2608" s="13" t="str">
        <f>IF(G2608="-","-",IF(Fixture!I2612&gt;Fixture!G2612,Settings!$G$7,IF(Fixture!I2612=Fixture!G2612,Settings!$G$8,IF(Fixture!I2612&lt;Fixture!G2612,Settings!$G$9,"-"))))</f>
        <v>-</v>
      </c>
    </row>
    <row r="2609" spans="3:9" x14ac:dyDescent="0.25">
      <c r="C2609" s="12" t="str">
        <f t="shared" si="82"/>
        <v>-</v>
      </c>
      <c r="D2609" s="9" t="str">
        <f t="shared" si="83"/>
        <v>-</v>
      </c>
      <c r="E2609" s="9" t="str">
        <f>IF(C2609="-","-",IF(D2609=maxgameno+2,"blank row 2",IF(D2609=maxgameno+1,"blank row 1",INDEX(FixtureCode!$B$4:$AH$128,MATCH($C2609,FixtureCode!$B$4:$B$128,0),MATCH("G"&amp;D2609&amp;"-T1",FixtureCode!$B$4:$AH$4,0)))))</f>
        <v>-</v>
      </c>
      <c r="F2609" s="13" t="str">
        <f>IF(C2609="-","-",IF(D2609=maxgameno+2,"blank row 2",IF(D2609=maxgameno+1,"blank row 1",INDEX(FixtureCode!$B$4:$AH$128,MATCH($C2609,FixtureCode!$B$4:$B$128,0),MATCH("G"&amp;D2609&amp;"-T2",FixtureCode!$B$4:$AH$4,0)))))</f>
        <v>-</v>
      </c>
      <c r="G2609" s="12" t="str">
        <f>IF(C2609="-","-",IF(AND(ISNUMBER(Fixture!G2613),ISNUMBER(Fixture!I2613),Fixture!F2613&lt;&gt;"BYE",Fixture!J2613&lt;&gt;"BYE"),"Yes","-"))</f>
        <v>-</v>
      </c>
      <c r="H2609" s="9" t="str">
        <f>IF(G2609="-","-",IF(Fixture!G2613&gt;Fixture!I2613,Settings!$G$7,IF(Fixture!G2613=Fixture!I2613,Settings!$G$8,IF(Fixture!G2613&lt;Fixture!I2613,Settings!$G$9,"-"))))</f>
        <v>-</v>
      </c>
      <c r="I2609" s="13" t="str">
        <f>IF(G2609="-","-",IF(Fixture!I2613&gt;Fixture!G2613,Settings!$G$7,IF(Fixture!I2613=Fixture!G2613,Settings!$G$8,IF(Fixture!I2613&lt;Fixture!G2613,Settings!$G$9,"-"))))</f>
        <v>-</v>
      </c>
    </row>
    <row r="2610" spans="3:9" x14ac:dyDescent="0.25">
      <c r="C2610" s="12" t="str">
        <f t="shared" si="82"/>
        <v>-</v>
      </c>
      <c r="D2610" s="9" t="str">
        <f t="shared" si="83"/>
        <v>-</v>
      </c>
      <c r="E2610" s="9" t="str">
        <f>IF(C2610="-","-",IF(D2610=maxgameno+2,"blank row 2",IF(D2610=maxgameno+1,"blank row 1",INDEX(FixtureCode!$B$4:$AH$128,MATCH($C2610,FixtureCode!$B$4:$B$128,0),MATCH("G"&amp;D2610&amp;"-T1",FixtureCode!$B$4:$AH$4,0)))))</f>
        <v>-</v>
      </c>
      <c r="F2610" s="13" t="str">
        <f>IF(C2610="-","-",IF(D2610=maxgameno+2,"blank row 2",IF(D2610=maxgameno+1,"blank row 1",INDEX(FixtureCode!$B$4:$AH$128,MATCH($C2610,FixtureCode!$B$4:$B$128,0),MATCH("G"&amp;D2610&amp;"-T2",FixtureCode!$B$4:$AH$4,0)))))</f>
        <v>-</v>
      </c>
      <c r="G2610" s="12" t="str">
        <f>IF(C2610="-","-",IF(AND(ISNUMBER(Fixture!G2614),ISNUMBER(Fixture!I2614),Fixture!F2614&lt;&gt;"BYE",Fixture!J2614&lt;&gt;"BYE"),"Yes","-"))</f>
        <v>-</v>
      </c>
      <c r="H2610" s="9" t="str">
        <f>IF(G2610="-","-",IF(Fixture!G2614&gt;Fixture!I2614,Settings!$G$7,IF(Fixture!G2614=Fixture!I2614,Settings!$G$8,IF(Fixture!G2614&lt;Fixture!I2614,Settings!$G$9,"-"))))</f>
        <v>-</v>
      </c>
      <c r="I2610" s="13" t="str">
        <f>IF(G2610="-","-",IF(Fixture!I2614&gt;Fixture!G2614,Settings!$G$7,IF(Fixture!I2614=Fixture!G2614,Settings!$G$8,IF(Fixture!I2614&lt;Fixture!G2614,Settings!$G$9,"-"))))</f>
        <v>-</v>
      </c>
    </row>
    <row r="2611" spans="3:9" x14ac:dyDescent="0.25">
      <c r="C2611" s="12" t="str">
        <f t="shared" si="82"/>
        <v>-</v>
      </c>
      <c r="D2611" s="9" t="str">
        <f t="shared" si="83"/>
        <v>-</v>
      </c>
      <c r="E2611" s="9" t="str">
        <f>IF(C2611="-","-",IF(D2611=maxgameno+2,"blank row 2",IF(D2611=maxgameno+1,"blank row 1",INDEX(FixtureCode!$B$4:$AH$128,MATCH($C2611,FixtureCode!$B$4:$B$128,0),MATCH("G"&amp;D2611&amp;"-T1",FixtureCode!$B$4:$AH$4,0)))))</f>
        <v>-</v>
      </c>
      <c r="F2611" s="13" t="str">
        <f>IF(C2611="-","-",IF(D2611=maxgameno+2,"blank row 2",IF(D2611=maxgameno+1,"blank row 1",INDEX(FixtureCode!$B$4:$AH$128,MATCH($C2611,FixtureCode!$B$4:$B$128,0),MATCH("G"&amp;D2611&amp;"-T2",FixtureCode!$B$4:$AH$4,0)))))</f>
        <v>-</v>
      </c>
      <c r="G2611" s="12" t="str">
        <f>IF(C2611="-","-",IF(AND(ISNUMBER(Fixture!G2615),ISNUMBER(Fixture!I2615),Fixture!F2615&lt;&gt;"BYE",Fixture!J2615&lt;&gt;"BYE"),"Yes","-"))</f>
        <v>-</v>
      </c>
      <c r="H2611" s="9" t="str">
        <f>IF(G2611="-","-",IF(Fixture!G2615&gt;Fixture!I2615,Settings!$G$7,IF(Fixture!G2615=Fixture!I2615,Settings!$G$8,IF(Fixture!G2615&lt;Fixture!I2615,Settings!$G$9,"-"))))</f>
        <v>-</v>
      </c>
      <c r="I2611" s="13" t="str">
        <f>IF(G2611="-","-",IF(Fixture!I2615&gt;Fixture!G2615,Settings!$G$7,IF(Fixture!I2615=Fixture!G2615,Settings!$G$8,IF(Fixture!I2615&lt;Fixture!G2615,Settings!$G$9,"-"))))</f>
        <v>-</v>
      </c>
    </row>
    <row r="2612" spans="3:9" x14ac:dyDescent="0.25">
      <c r="C2612" s="12" t="str">
        <f t="shared" si="82"/>
        <v>-</v>
      </c>
      <c r="D2612" s="9" t="str">
        <f t="shared" si="83"/>
        <v>-</v>
      </c>
      <c r="E2612" s="9" t="str">
        <f>IF(C2612="-","-",IF(D2612=maxgameno+2,"blank row 2",IF(D2612=maxgameno+1,"blank row 1",INDEX(FixtureCode!$B$4:$AH$128,MATCH($C2612,FixtureCode!$B$4:$B$128,0),MATCH("G"&amp;D2612&amp;"-T1",FixtureCode!$B$4:$AH$4,0)))))</f>
        <v>-</v>
      </c>
      <c r="F2612" s="13" t="str">
        <f>IF(C2612="-","-",IF(D2612=maxgameno+2,"blank row 2",IF(D2612=maxgameno+1,"blank row 1",INDEX(FixtureCode!$B$4:$AH$128,MATCH($C2612,FixtureCode!$B$4:$B$128,0),MATCH("G"&amp;D2612&amp;"-T2",FixtureCode!$B$4:$AH$4,0)))))</f>
        <v>-</v>
      </c>
      <c r="G2612" s="12" t="str">
        <f>IF(C2612="-","-",IF(AND(ISNUMBER(Fixture!G2616),ISNUMBER(Fixture!I2616),Fixture!F2616&lt;&gt;"BYE",Fixture!J2616&lt;&gt;"BYE"),"Yes","-"))</f>
        <v>-</v>
      </c>
      <c r="H2612" s="9" t="str">
        <f>IF(G2612="-","-",IF(Fixture!G2616&gt;Fixture!I2616,Settings!$G$7,IF(Fixture!G2616=Fixture!I2616,Settings!$G$8,IF(Fixture!G2616&lt;Fixture!I2616,Settings!$G$9,"-"))))</f>
        <v>-</v>
      </c>
      <c r="I2612" s="13" t="str">
        <f>IF(G2612="-","-",IF(Fixture!I2616&gt;Fixture!G2616,Settings!$G$7,IF(Fixture!I2616=Fixture!G2616,Settings!$G$8,IF(Fixture!I2616&lt;Fixture!G2616,Settings!$G$9,"-"))))</f>
        <v>-</v>
      </c>
    </row>
    <row r="2613" spans="3:9" x14ac:dyDescent="0.25">
      <c r="C2613" s="12" t="str">
        <f t="shared" si="82"/>
        <v>-</v>
      </c>
      <c r="D2613" s="9" t="str">
        <f t="shared" si="83"/>
        <v>-</v>
      </c>
      <c r="E2613" s="9" t="str">
        <f>IF(C2613="-","-",IF(D2613=maxgameno+2,"blank row 2",IF(D2613=maxgameno+1,"blank row 1",INDEX(FixtureCode!$B$4:$AH$128,MATCH($C2613,FixtureCode!$B$4:$B$128,0),MATCH("G"&amp;D2613&amp;"-T1",FixtureCode!$B$4:$AH$4,0)))))</f>
        <v>-</v>
      </c>
      <c r="F2613" s="13" t="str">
        <f>IF(C2613="-","-",IF(D2613=maxgameno+2,"blank row 2",IF(D2613=maxgameno+1,"blank row 1",INDEX(FixtureCode!$B$4:$AH$128,MATCH($C2613,FixtureCode!$B$4:$B$128,0),MATCH("G"&amp;D2613&amp;"-T2",FixtureCode!$B$4:$AH$4,0)))))</f>
        <v>-</v>
      </c>
      <c r="G2613" s="12" t="str">
        <f>IF(C2613="-","-",IF(AND(ISNUMBER(Fixture!G2617),ISNUMBER(Fixture!I2617),Fixture!F2617&lt;&gt;"BYE",Fixture!J2617&lt;&gt;"BYE"),"Yes","-"))</f>
        <v>-</v>
      </c>
      <c r="H2613" s="9" t="str">
        <f>IF(G2613="-","-",IF(Fixture!G2617&gt;Fixture!I2617,Settings!$G$7,IF(Fixture!G2617=Fixture!I2617,Settings!$G$8,IF(Fixture!G2617&lt;Fixture!I2617,Settings!$G$9,"-"))))</f>
        <v>-</v>
      </c>
      <c r="I2613" s="13" t="str">
        <f>IF(G2613="-","-",IF(Fixture!I2617&gt;Fixture!G2617,Settings!$G$7,IF(Fixture!I2617=Fixture!G2617,Settings!$G$8,IF(Fixture!I2617&lt;Fixture!G2617,Settings!$G$9,"-"))))</f>
        <v>-</v>
      </c>
    </row>
    <row r="2614" spans="3:9" x14ac:dyDescent="0.25">
      <c r="C2614" s="12" t="str">
        <f t="shared" si="82"/>
        <v>-</v>
      </c>
      <c r="D2614" s="9" t="str">
        <f t="shared" si="83"/>
        <v>-</v>
      </c>
      <c r="E2614" s="9" t="str">
        <f>IF(C2614="-","-",IF(D2614=maxgameno+2,"blank row 2",IF(D2614=maxgameno+1,"blank row 1",INDEX(FixtureCode!$B$4:$AH$128,MATCH($C2614,FixtureCode!$B$4:$B$128,0),MATCH("G"&amp;D2614&amp;"-T1",FixtureCode!$B$4:$AH$4,0)))))</f>
        <v>-</v>
      </c>
      <c r="F2614" s="13" t="str">
        <f>IF(C2614="-","-",IF(D2614=maxgameno+2,"blank row 2",IF(D2614=maxgameno+1,"blank row 1",INDEX(FixtureCode!$B$4:$AH$128,MATCH($C2614,FixtureCode!$B$4:$B$128,0),MATCH("G"&amp;D2614&amp;"-T2",FixtureCode!$B$4:$AH$4,0)))))</f>
        <v>-</v>
      </c>
      <c r="G2614" s="12" t="str">
        <f>IF(C2614="-","-",IF(AND(ISNUMBER(Fixture!G2618),ISNUMBER(Fixture!I2618),Fixture!F2618&lt;&gt;"BYE",Fixture!J2618&lt;&gt;"BYE"),"Yes","-"))</f>
        <v>-</v>
      </c>
      <c r="H2614" s="9" t="str">
        <f>IF(G2614="-","-",IF(Fixture!G2618&gt;Fixture!I2618,Settings!$G$7,IF(Fixture!G2618=Fixture!I2618,Settings!$G$8,IF(Fixture!G2618&lt;Fixture!I2618,Settings!$G$9,"-"))))</f>
        <v>-</v>
      </c>
      <c r="I2614" s="13" t="str">
        <f>IF(G2614="-","-",IF(Fixture!I2618&gt;Fixture!G2618,Settings!$G$7,IF(Fixture!I2618=Fixture!G2618,Settings!$G$8,IF(Fixture!I2618&lt;Fixture!G2618,Settings!$G$9,"-"))))</f>
        <v>-</v>
      </c>
    </row>
    <row r="2615" spans="3:9" x14ac:dyDescent="0.25">
      <c r="C2615" s="12" t="str">
        <f t="shared" si="82"/>
        <v>-</v>
      </c>
      <c r="D2615" s="9" t="str">
        <f t="shared" si="83"/>
        <v>-</v>
      </c>
      <c r="E2615" s="9" t="str">
        <f>IF(C2615="-","-",IF(D2615=maxgameno+2,"blank row 2",IF(D2615=maxgameno+1,"blank row 1",INDEX(FixtureCode!$B$4:$AH$128,MATCH($C2615,FixtureCode!$B$4:$B$128,0),MATCH("G"&amp;D2615&amp;"-T1",FixtureCode!$B$4:$AH$4,0)))))</f>
        <v>-</v>
      </c>
      <c r="F2615" s="13" t="str">
        <f>IF(C2615="-","-",IF(D2615=maxgameno+2,"blank row 2",IF(D2615=maxgameno+1,"blank row 1",INDEX(FixtureCode!$B$4:$AH$128,MATCH($C2615,FixtureCode!$B$4:$B$128,0),MATCH("G"&amp;D2615&amp;"-T2",FixtureCode!$B$4:$AH$4,0)))))</f>
        <v>-</v>
      </c>
      <c r="G2615" s="12" t="str">
        <f>IF(C2615="-","-",IF(AND(ISNUMBER(Fixture!G2619),ISNUMBER(Fixture!I2619),Fixture!F2619&lt;&gt;"BYE",Fixture!J2619&lt;&gt;"BYE"),"Yes","-"))</f>
        <v>-</v>
      </c>
      <c r="H2615" s="9" t="str">
        <f>IF(G2615="-","-",IF(Fixture!G2619&gt;Fixture!I2619,Settings!$G$7,IF(Fixture!G2619=Fixture!I2619,Settings!$G$8,IF(Fixture!G2619&lt;Fixture!I2619,Settings!$G$9,"-"))))</f>
        <v>-</v>
      </c>
      <c r="I2615" s="13" t="str">
        <f>IF(G2615="-","-",IF(Fixture!I2619&gt;Fixture!G2619,Settings!$G$7,IF(Fixture!I2619=Fixture!G2619,Settings!$G$8,IF(Fixture!I2619&lt;Fixture!G2619,Settings!$G$9,"-"))))</f>
        <v>-</v>
      </c>
    </row>
    <row r="2616" spans="3:9" x14ac:dyDescent="0.25">
      <c r="C2616" s="12" t="str">
        <f t="shared" si="82"/>
        <v>-</v>
      </c>
      <c r="D2616" s="9" t="str">
        <f t="shared" si="83"/>
        <v>-</v>
      </c>
      <c r="E2616" s="9" t="str">
        <f>IF(C2616="-","-",IF(D2616=maxgameno+2,"blank row 2",IF(D2616=maxgameno+1,"blank row 1",INDEX(FixtureCode!$B$4:$AH$128,MATCH($C2616,FixtureCode!$B$4:$B$128,0),MATCH("G"&amp;D2616&amp;"-T1",FixtureCode!$B$4:$AH$4,0)))))</f>
        <v>-</v>
      </c>
      <c r="F2616" s="13" t="str">
        <f>IF(C2616="-","-",IF(D2616=maxgameno+2,"blank row 2",IF(D2616=maxgameno+1,"blank row 1",INDEX(FixtureCode!$B$4:$AH$128,MATCH($C2616,FixtureCode!$B$4:$B$128,0),MATCH("G"&amp;D2616&amp;"-T2",FixtureCode!$B$4:$AH$4,0)))))</f>
        <v>-</v>
      </c>
      <c r="G2616" s="12" t="str">
        <f>IF(C2616="-","-",IF(AND(ISNUMBER(Fixture!G2620),ISNUMBER(Fixture!I2620),Fixture!F2620&lt;&gt;"BYE",Fixture!J2620&lt;&gt;"BYE"),"Yes","-"))</f>
        <v>-</v>
      </c>
      <c r="H2616" s="9" t="str">
        <f>IF(G2616="-","-",IF(Fixture!G2620&gt;Fixture!I2620,Settings!$G$7,IF(Fixture!G2620=Fixture!I2620,Settings!$G$8,IF(Fixture!G2620&lt;Fixture!I2620,Settings!$G$9,"-"))))</f>
        <v>-</v>
      </c>
      <c r="I2616" s="13" t="str">
        <f>IF(G2616="-","-",IF(Fixture!I2620&gt;Fixture!G2620,Settings!$G$7,IF(Fixture!I2620=Fixture!G2620,Settings!$G$8,IF(Fixture!I2620&lt;Fixture!G2620,Settings!$G$9,"-"))))</f>
        <v>-</v>
      </c>
    </row>
    <row r="2617" spans="3:9" x14ac:dyDescent="0.25">
      <c r="C2617" s="12" t="str">
        <f t="shared" si="82"/>
        <v>-</v>
      </c>
      <c r="D2617" s="9" t="str">
        <f t="shared" si="83"/>
        <v>-</v>
      </c>
      <c r="E2617" s="9" t="str">
        <f>IF(C2617="-","-",IF(D2617=maxgameno+2,"blank row 2",IF(D2617=maxgameno+1,"blank row 1",INDEX(FixtureCode!$B$4:$AH$128,MATCH($C2617,FixtureCode!$B$4:$B$128,0),MATCH("G"&amp;D2617&amp;"-T1",FixtureCode!$B$4:$AH$4,0)))))</f>
        <v>-</v>
      </c>
      <c r="F2617" s="13" t="str">
        <f>IF(C2617="-","-",IF(D2617=maxgameno+2,"blank row 2",IF(D2617=maxgameno+1,"blank row 1",INDEX(FixtureCode!$B$4:$AH$128,MATCH($C2617,FixtureCode!$B$4:$B$128,0),MATCH("G"&amp;D2617&amp;"-T2",FixtureCode!$B$4:$AH$4,0)))))</f>
        <v>-</v>
      </c>
      <c r="G2617" s="12" t="str">
        <f>IF(C2617="-","-",IF(AND(ISNUMBER(Fixture!G2621),ISNUMBER(Fixture!I2621),Fixture!F2621&lt;&gt;"BYE",Fixture!J2621&lt;&gt;"BYE"),"Yes","-"))</f>
        <v>-</v>
      </c>
      <c r="H2617" s="9" t="str">
        <f>IF(G2617="-","-",IF(Fixture!G2621&gt;Fixture!I2621,Settings!$G$7,IF(Fixture!G2621=Fixture!I2621,Settings!$G$8,IF(Fixture!G2621&lt;Fixture!I2621,Settings!$G$9,"-"))))</f>
        <v>-</v>
      </c>
      <c r="I2617" s="13" t="str">
        <f>IF(G2617="-","-",IF(Fixture!I2621&gt;Fixture!G2621,Settings!$G$7,IF(Fixture!I2621=Fixture!G2621,Settings!$G$8,IF(Fixture!I2621&lt;Fixture!G2621,Settings!$G$9,"-"))))</f>
        <v>-</v>
      </c>
    </row>
    <row r="2618" spans="3:9" x14ac:dyDescent="0.25">
      <c r="C2618" s="12" t="str">
        <f t="shared" si="82"/>
        <v>-</v>
      </c>
      <c r="D2618" s="9" t="str">
        <f t="shared" si="83"/>
        <v>-</v>
      </c>
      <c r="E2618" s="9" t="str">
        <f>IF(C2618="-","-",IF(D2618=maxgameno+2,"blank row 2",IF(D2618=maxgameno+1,"blank row 1",INDEX(FixtureCode!$B$4:$AH$128,MATCH($C2618,FixtureCode!$B$4:$B$128,0),MATCH("G"&amp;D2618&amp;"-T1",FixtureCode!$B$4:$AH$4,0)))))</f>
        <v>-</v>
      </c>
      <c r="F2618" s="13" t="str">
        <f>IF(C2618="-","-",IF(D2618=maxgameno+2,"blank row 2",IF(D2618=maxgameno+1,"blank row 1",INDEX(FixtureCode!$B$4:$AH$128,MATCH($C2618,FixtureCode!$B$4:$B$128,0),MATCH("G"&amp;D2618&amp;"-T2",FixtureCode!$B$4:$AH$4,0)))))</f>
        <v>-</v>
      </c>
      <c r="G2618" s="12" t="str">
        <f>IF(C2618="-","-",IF(AND(ISNUMBER(Fixture!G2622),ISNUMBER(Fixture!I2622),Fixture!F2622&lt;&gt;"BYE",Fixture!J2622&lt;&gt;"BYE"),"Yes","-"))</f>
        <v>-</v>
      </c>
      <c r="H2618" s="9" t="str">
        <f>IF(G2618="-","-",IF(Fixture!G2622&gt;Fixture!I2622,Settings!$G$7,IF(Fixture!G2622=Fixture!I2622,Settings!$G$8,IF(Fixture!G2622&lt;Fixture!I2622,Settings!$G$9,"-"))))</f>
        <v>-</v>
      </c>
      <c r="I2618" s="13" t="str">
        <f>IF(G2618="-","-",IF(Fixture!I2622&gt;Fixture!G2622,Settings!$G$7,IF(Fixture!I2622=Fixture!G2622,Settings!$G$8,IF(Fixture!I2622&lt;Fixture!G2622,Settings!$G$9,"-"))))</f>
        <v>-</v>
      </c>
    </row>
    <row r="2619" spans="3:9" x14ac:dyDescent="0.25">
      <c r="C2619" s="12" t="str">
        <f t="shared" si="82"/>
        <v>-</v>
      </c>
      <c r="D2619" s="9" t="str">
        <f t="shared" si="83"/>
        <v>-</v>
      </c>
      <c r="E2619" s="9" t="str">
        <f>IF(C2619="-","-",IF(D2619=maxgameno+2,"blank row 2",IF(D2619=maxgameno+1,"blank row 1",INDEX(FixtureCode!$B$4:$AH$128,MATCH($C2619,FixtureCode!$B$4:$B$128,0),MATCH("G"&amp;D2619&amp;"-T1",FixtureCode!$B$4:$AH$4,0)))))</f>
        <v>-</v>
      </c>
      <c r="F2619" s="13" t="str">
        <f>IF(C2619="-","-",IF(D2619=maxgameno+2,"blank row 2",IF(D2619=maxgameno+1,"blank row 1",INDEX(FixtureCode!$B$4:$AH$128,MATCH($C2619,FixtureCode!$B$4:$B$128,0),MATCH("G"&amp;D2619&amp;"-T2",FixtureCode!$B$4:$AH$4,0)))))</f>
        <v>-</v>
      </c>
      <c r="G2619" s="12" t="str">
        <f>IF(C2619="-","-",IF(AND(ISNUMBER(Fixture!G2623),ISNUMBER(Fixture!I2623),Fixture!F2623&lt;&gt;"BYE",Fixture!J2623&lt;&gt;"BYE"),"Yes","-"))</f>
        <v>-</v>
      </c>
      <c r="H2619" s="9" t="str">
        <f>IF(G2619="-","-",IF(Fixture!G2623&gt;Fixture!I2623,Settings!$G$7,IF(Fixture!G2623=Fixture!I2623,Settings!$G$8,IF(Fixture!G2623&lt;Fixture!I2623,Settings!$G$9,"-"))))</f>
        <v>-</v>
      </c>
      <c r="I2619" s="13" t="str">
        <f>IF(G2619="-","-",IF(Fixture!I2623&gt;Fixture!G2623,Settings!$G$7,IF(Fixture!I2623=Fixture!G2623,Settings!$G$8,IF(Fixture!I2623&lt;Fixture!G2623,Settings!$G$9,"-"))))</f>
        <v>-</v>
      </c>
    </row>
    <row r="2620" spans="3:9" x14ac:dyDescent="0.25">
      <c r="C2620" s="12" t="str">
        <f t="shared" si="82"/>
        <v>-</v>
      </c>
      <c r="D2620" s="9" t="str">
        <f t="shared" si="83"/>
        <v>-</v>
      </c>
      <c r="E2620" s="9" t="str">
        <f>IF(C2620="-","-",IF(D2620=maxgameno+2,"blank row 2",IF(D2620=maxgameno+1,"blank row 1",INDEX(FixtureCode!$B$4:$AH$128,MATCH($C2620,FixtureCode!$B$4:$B$128,0),MATCH("G"&amp;D2620&amp;"-T1",FixtureCode!$B$4:$AH$4,0)))))</f>
        <v>-</v>
      </c>
      <c r="F2620" s="13" t="str">
        <f>IF(C2620="-","-",IF(D2620=maxgameno+2,"blank row 2",IF(D2620=maxgameno+1,"blank row 1",INDEX(FixtureCode!$B$4:$AH$128,MATCH($C2620,FixtureCode!$B$4:$B$128,0),MATCH("G"&amp;D2620&amp;"-T2",FixtureCode!$B$4:$AH$4,0)))))</f>
        <v>-</v>
      </c>
      <c r="G2620" s="12" t="str">
        <f>IF(C2620="-","-",IF(AND(ISNUMBER(Fixture!G2624),ISNUMBER(Fixture!I2624),Fixture!F2624&lt;&gt;"BYE",Fixture!J2624&lt;&gt;"BYE"),"Yes","-"))</f>
        <v>-</v>
      </c>
      <c r="H2620" s="9" t="str">
        <f>IF(G2620="-","-",IF(Fixture!G2624&gt;Fixture!I2624,Settings!$G$7,IF(Fixture!G2624=Fixture!I2624,Settings!$G$8,IF(Fixture!G2624&lt;Fixture!I2624,Settings!$G$9,"-"))))</f>
        <v>-</v>
      </c>
      <c r="I2620" s="13" t="str">
        <f>IF(G2620="-","-",IF(Fixture!I2624&gt;Fixture!G2624,Settings!$G$7,IF(Fixture!I2624=Fixture!G2624,Settings!$G$8,IF(Fixture!I2624&lt;Fixture!G2624,Settings!$G$9,"-"))))</f>
        <v>-</v>
      </c>
    </row>
    <row r="2621" spans="3:9" x14ac:dyDescent="0.25">
      <c r="C2621" s="12" t="str">
        <f t="shared" si="82"/>
        <v>-</v>
      </c>
      <c r="D2621" s="9" t="str">
        <f t="shared" si="83"/>
        <v>-</v>
      </c>
      <c r="E2621" s="9" t="str">
        <f>IF(C2621="-","-",IF(D2621=maxgameno+2,"blank row 2",IF(D2621=maxgameno+1,"blank row 1",INDEX(FixtureCode!$B$4:$AH$128,MATCH($C2621,FixtureCode!$B$4:$B$128,0),MATCH("G"&amp;D2621&amp;"-T1",FixtureCode!$B$4:$AH$4,0)))))</f>
        <v>-</v>
      </c>
      <c r="F2621" s="13" t="str">
        <f>IF(C2621="-","-",IF(D2621=maxgameno+2,"blank row 2",IF(D2621=maxgameno+1,"blank row 1",INDEX(FixtureCode!$B$4:$AH$128,MATCH($C2621,FixtureCode!$B$4:$B$128,0),MATCH("G"&amp;D2621&amp;"-T2",FixtureCode!$B$4:$AH$4,0)))))</f>
        <v>-</v>
      </c>
      <c r="G2621" s="12" t="str">
        <f>IF(C2621="-","-",IF(AND(ISNUMBER(Fixture!G2625),ISNUMBER(Fixture!I2625),Fixture!F2625&lt;&gt;"BYE",Fixture!J2625&lt;&gt;"BYE"),"Yes","-"))</f>
        <v>-</v>
      </c>
      <c r="H2621" s="9" t="str">
        <f>IF(G2621="-","-",IF(Fixture!G2625&gt;Fixture!I2625,Settings!$G$7,IF(Fixture!G2625=Fixture!I2625,Settings!$G$8,IF(Fixture!G2625&lt;Fixture!I2625,Settings!$G$9,"-"))))</f>
        <v>-</v>
      </c>
      <c r="I2621" s="13" t="str">
        <f>IF(G2621="-","-",IF(Fixture!I2625&gt;Fixture!G2625,Settings!$G$7,IF(Fixture!I2625=Fixture!G2625,Settings!$G$8,IF(Fixture!I2625&lt;Fixture!G2625,Settings!$G$9,"-"))))</f>
        <v>-</v>
      </c>
    </row>
    <row r="2622" spans="3:9" x14ac:dyDescent="0.25">
      <c r="C2622" s="12" t="str">
        <f t="shared" si="82"/>
        <v>-</v>
      </c>
      <c r="D2622" s="9" t="str">
        <f t="shared" si="83"/>
        <v>-</v>
      </c>
      <c r="E2622" s="9" t="str">
        <f>IF(C2622="-","-",IF(D2622=maxgameno+2,"blank row 2",IF(D2622=maxgameno+1,"blank row 1",INDEX(FixtureCode!$B$4:$AH$128,MATCH($C2622,FixtureCode!$B$4:$B$128,0),MATCH("G"&amp;D2622&amp;"-T1",FixtureCode!$B$4:$AH$4,0)))))</f>
        <v>-</v>
      </c>
      <c r="F2622" s="13" t="str">
        <f>IF(C2622="-","-",IF(D2622=maxgameno+2,"blank row 2",IF(D2622=maxgameno+1,"blank row 1",INDEX(FixtureCode!$B$4:$AH$128,MATCH($C2622,FixtureCode!$B$4:$B$128,0),MATCH("G"&amp;D2622&amp;"-T2",FixtureCode!$B$4:$AH$4,0)))))</f>
        <v>-</v>
      </c>
      <c r="G2622" s="12" t="str">
        <f>IF(C2622="-","-",IF(AND(ISNUMBER(Fixture!G2626),ISNUMBER(Fixture!I2626),Fixture!F2626&lt;&gt;"BYE",Fixture!J2626&lt;&gt;"BYE"),"Yes","-"))</f>
        <v>-</v>
      </c>
      <c r="H2622" s="9" t="str">
        <f>IF(G2622="-","-",IF(Fixture!G2626&gt;Fixture!I2626,Settings!$G$7,IF(Fixture!G2626=Fixture!I2626,Settings!$G$8,IF(Fixture!G2626&lt;Fixture!I2626,Settings!$G$9,"-"))))</f>
        <v>-</v>
      </c>
      <c r="I2622" s="13" t="str">
        <f>IF(G2622="-","-",IF(Fixture!I2626&gt;Fixture!G2626,Settings!$G$7,IF(Fixture!I2626=Fixture!G2626,Settings!$G$8,IF(Fixture!I2626&lt;Fixture!G2626,Settings!$G$9,"-"))))</f>
        <v>-</v>
      </c>
    </row>
    <row r="2623" spans="3:9" x14ac:dyDescent="0.25">
      <c r="C2623" s="12" t="str">
        <f t="shared" si="82"/>
        <v>-</v>
      </c>
      <c r="D2623" s="9" t="str">
        <f t="shared" si="83"/>
        <v>-</v>
      </c>
      <c r="E2623" s="9" t="str">
        <f>IF(C2623="-","-",IF(D2623=maxgameno+2,"blank row 2",IF(D2623=maxgameno+1,"blank row 1",INDEX(FixtureCode!$B$4:$AH$128,MATCH($C2623,FixtureCode!$B$4:$B$128,0),MATCH("G"&amp;D2623&amp;"-T1",FixtureCode!$B$4:$AH$4,0)))))</f>
        <v>-</v>
      </c>
      <c r="F2623" s="13" t="str">
        <f>IF(C2623="-","-",IF(D2623=maxgameno+2,"blank row 2",IF(D2623=maxgameno+1,"blank row 1",INDEX(FixtureCode!$B$4:$AH$128,MATCH($C2623,FixtureCode!$B$4:$B$128,0),MATCH("G"&amp;D2623&amp;"-T2",FixtureCode!$B$4:$AH$4,0)))))</f>
        <v>-</v>
      </c>
      <c r="G2623" s="12" t="str">
        <f>IF(C2623="-","-",IF(AND(ISNUMBER(Fixture!G2627),ISNUMBER(Fixture!I2627),Fixture!F2627&lt;&gt;"BYE",Fixture!J2627&lt;&gt;"BYE"),"Yes","-"))</f>
        <v>-</v>
      </c>
      <c r="H2623" s="9" t="str">
        <f>IF(G2623="-","-",IF(Fixture!G2627&gt;Fixture!I2627,Settings!$G$7,IF(Fixture!G2627=Fixture!I2627,Settings!$G$8,IF(Fixture!G2627&lt;Fixture!I2627,Settings!$G$9,"-"))))</f>
        <v>-</v>
      </c>
      <c r="I2623" s="13" t="str">
        <f>IF(G2623="-","-",IF(Fixture!I2627&gt;Fixture!G2627,Settings!$G$7,IF(Fixture!I2627=Fixture!G2627,Settings!$G$8,IF(Fixture!I2627&lt;Fixture!G2627,Settings!$G$9,"-"))))</f>
        <v>-</v>
      </c>
    </row>
    <row r="2624" spans="3:9" x14ac:dyDescent="0.25">
      <c r="C2624" s="12" t="str">
        <f t="shared" si="82"/>
        <v>-</v>
      </c>
      <c r="D2624" s="9" t="str">
        <f t="shared" si="83"/>
        <v>-</v>
      </c>
      <c r="E2624" s="9" t="str">
        <f>IF(C2624="-","-",IF(D2624=maxgameno+2,"blank row 2",IF(D2624=maxgameno+1,"blank row 1",INDEX(FixtureCode!$B$4:$AH$128,MATCH($C2624,FixtureCode!$B$4:$B$128,0),MATCH("G"&amp;D2624&amp;"-T1",FixtureCode!$B$4:$AH$4,0)))))</f>
        <v>-</v>
      </c>
      <c r="F2624" s="13" t="str">
        <f>IF(C2624="-","-",IF(D2624=maxgameno+2,"blank row 2",IF(D2624=maxgameno+1,"blank row 1",INDEX(FixtureCode!$B$4:$AH$128,MATCH($C2624,FixtureCode!$B$4:$B$128,0),MATCH("G"&amp;D2624&amp;"-T2",FixtureCode!$B$4:$AH$4,0)))))</f>
        <v>-</v>
      </c>
      <c r="G2624" s="12" t="str">
        <f>IF(C2624="-","-",IF(AND(ISNUMBER(Fixture!G2628),ISNUMBER(Fixture!I2628),Fixture!F2628&lt;&gt;"BYE",Fixture!J2628&lt;&gt;"BYE"),"Yes","-"))</f>
        <v>-</v>
      </c>
      <c r="H2624" s="9" t="str">
        <f>IF(G2624="-","-",IF(Fixture!G2628&gt;Fixture!I2628,Settings!$G$7,IF(Fixture!G2628=Fixture!I2628,Settings!$G$8,IF(Fixture!G2628&lt;Fixture!I2628,Settings!$G$9,"-"))))</f>
        <v>-</v>
      </c>
      <c r="I2624" s="13" t="str">
        <f>IF(G2624="-","-",IF(Fixture!I2628&gt;Fixture!G2628,Settings!$G$7,IF(Fixture!I2628=Fixture!G2628,Settings!$G$8,IF(Fixture!I2628&lt;Fixture!G2628,Settings!$G$9,"-"))))</f>
        <v>-</v>
      </c>
    </row>
    <row r="2625" spans="3:9" x14ac:dyDescent="0.25">
      <c r="C2625" s="12" t="str">
        <f t="shared" si="82"/>
        <v>-</v>
      </c>
      <c r="D2625" s="9" t="str">
        <f t="shared" si="83"/>
        <v>-</v>
      </c>
      <c r="E2625" s="9" t="str">
        <f>IF(C2625="-","-",IF(D2625=maxgameno+2,"blank row 2",IF(D2625=maxgameno+1,"blank row 1",INDEX(FixtureCode!$B$4:$AH$128,MATCH($C2625,FixtureCode!$B$4:$B$128,0),MATCH("G"&amp;D2625&amp;"-T1",FixtureCode!$B$4:$AH$4,0)))))</f>
        <v>-</v>
      </c>
      <c r="F2625" s="13" t="str">
        <f>IF(C2625="-","-",IF(D2625=maxgameno+2,"blank row 2",IF(D2625=maxgameno+1,"blank row 1",INDEX(FixtureCode!$B$4:$AH$128,MATCH($C2625,FixtureCode!$B$4:$B$128,0),MATCH("G"&amp;D2625&amp;"-T2",FixtureCode!$B$4:$AH$4,0)))))</f>
        <v>-</v>
      </c>
      <c r="G2625" s="12" t="str">
        <f>IF(C2625="-","-",IF(AND(ISNUMBER(Fixture!G2629),ISNUMBER(Fixture!I2629),Fixture!F2629&lt;&gt;"BYE",Fixture!J2629&lt;&gt;"BYE"),"Yes","-"))</f>
        <v>-</v>
      </c>
      <c r="H2625" s="9" t="str">
        <f>IF(G2625="-","-",IF(Fixture!G2629&gt;Fixture!I2629,Settings!$G$7,IF(Fixture!G2629=Fixture!I2629,Settings!$G$8,IF(Fixture!G2629&lt;Fixture!I2629,Settings!$G$9,"-"))))</f>
        <v>-</v>
      </c>
      <c r="I2625" s="13" t="str">
        <f>IF(G2625="-","-",IF(Fixture!I2629&gt;Fixture!G2629,Settings!$G$7,IF(Fixture!I2629=Fixture!G2629,Settings!$G$8,IF(Fixture!I2629&lt;Fixture!G2629,Settings!$G$9,"-"))))</f>
        <v>-</v>
      </c>
    </row>
    <row r="2626" spans="3:9" x14ac:dyDescent="0.25">
      <c r="C2626" s="12" t="str">
        <f t="shared" si="82"/>
        <v>-</v>
      </c>
      <c r="D2626" s="9" t="str">
        <f t="shared" si="83"/>
        <v>-</v>
      </c>
      <c r="E2626" s="9" t="str">
        <f>IF(C2626="-","-",IF(D2626=maxgameno+2,"blank row 2",IF(D2626=maxgameno+1,"blank row 1",INDEX(FixtureCode!$B$4:$AH$128,MATCH($C2626,FixtureCode!$B$4:$B$128,0),MATCH("G"&amp;D2626&amp;"-T1",FixtureCode!$B$4:$AH$4,0)))))</f>
        <v>-</v>
      </c>
      <c r="F2626" s="13" t="str">
        <f>IF(C2626="-","-",IF(D2626=maxgameno+2,"blank row 2",IF(D2626=maxgameno+1,"blank row 1",INDEX(FixtureCode!$B$4:$AH$128,MATCH($C2626,FixtureCode!$B$4:$B$128,0),MATCH("G"&amp;D2626&amp;"-T2",FixtureCode!$B$4:$AH$4,0)))))</f>
        <v>-</v>
      </c>
      <c r="G2626" s="12" t="str">
        <f>IF(C2626="-","-",IF(AND(ISNUMBER(Fixture!G2630),ISNUMBER(Fixture!I2630),Fixture!F2630&lt;&gt;"BYE",Fixture!J2630&lt;&gt;"BYE"),"Yes","-"))</f>
        <v>-</v>
      </c>
      <c r="H2626" s="9" t="str">
        <f>IF(G2626="-","-",IF(Fixture!G2630&gt;Fixture!I2630,Settings!$G$7,IF(Fixture!G2630=Fixture!I2630,Settings!$G$8,IF(Fixture!G2630&lt;Fixture!I2630,Settings!$G$9,"-"))))</f>
        <v>-</v>
      </c>
      <c r="I2626" s="13" t="str">
        <f>IF(G2626="-","-",IF(Fixture!I2630&gt;Fixture!G2630,Settings!$G$7,IF(Fixture!I2630=Fixture!G2630,Settings!$G$8,IF(Fixture!I2630&lt;Fixture!G2630,Settings!$G$9,"-"))))</f>
        <v>-</v>
      </c>
    </row>
    <row r="2627" spans="3:9" x14ac:dyDescent="0.25">
      <c r="C2627" s="12" t="str">
        <f t="shared" si="82"/>
        <v>-</v>
      </c>
      <c r="D2627" s="9" t="str">
        <f t="shared" si="83"/>
        <v>-</v>
      </c>
      <c r="E2627" s="9" t="str">
        <f>IF(C2627="-","-",IF(D2627=maxgameno+2,"blank row 2",IF(D2627=maxgameno+1,"blank row 1",INDEX(FixtureCode!$B$4:$AH$128,MATCH($C2627,FixtureCode!$B$4:$B$128,0),MATCH("G"&amp;D2627&amp;"-T1",FixtureCode!$B$4:$AH$4,0)))))</f>
        <v>-</v>
      </c>
      <c r="F2627" s="13" t="str">
        <f>IF(C2627="-","-",IF(D2627=maxgameno+2,"blank row 2",IF(D2627=maxgameno+1,"blank row 1",INDEX(FixtureCode!$B$4:$AH$128,MATCH($C2627,FixtureCode!$B$4:$B$128,0),MATCH("G"&amp;D2627&amp;"-T2",FixtureCode!$B$4:$AH$4,0)))))</f>
        <v>-</v>
      </c>
      <c r="G2627" s="12" t="str">
        <f>IF(C2627="-","-",IF(AND(ISNUMBER(Fixture!G2631),ISNUMBER(Fixture!I2631),Fixture!F2631&lt;&gt;"BYE",Fixture!J2631&lt;&gt;"BYE"),"Yes","-"))</f>
        <v>-</v>
      </c>
      <c r="H2627" s="9" t="str">
        <f>IF(G2627="-","-",IF(Fixture!G2631&gt;Fixture!I2631,Settings!$G$7,IF(Fixture!G2631=Fixture!I2631,Settings!$G$8,IF(Fixture!G2631&lt;Fixture!I2631,Settings!$G$9,"-"))))</f>
        <v>-</v>
      </c>
      <c r="I2627" s="13" t="str">
        <f>IF(G2627="-","-",IF(Fixture!I2631&gt;Fixture!G2631,Settings!$G$7,IF(Fixture!I2631=Fixture!G2631,Settings!$G$8,IF(Fixture!I2631&lt;Fixture!G2631,Settings!$G$9,"-"))))</f>
        <v>-</v>
      </c>
    </row>
    <row r="2628" spans="3:9" x14ac:dyDescent="0.25">
      <c r="C2628" s="12" t="str">
        <f t="shared" si="82"/>
        <v>-</v>
      </c>
      <c r="D2628" s="9" t="str">
        <f t="shared" si="83"/>
        <v>-</v>
      </c>
      <c r="E2628" s="9" t="str">
        <f>IF(C2628="-","-",IF(D2628=maxgameno+2,"blank row 2",IF(D2628=maxgameno+1,"blank row 1",INDEX(FixtureCode!$B$4:$AH$128,MATCH($C2628,FixtureCode!$B$4:$B$128,0),MATCH("G"&amp;D2628&amp;"-T1",FixtureCode!$B$4:$AH$4,0)))))</f>
        <v>-</v>
      </c>
      <c r="F2628" s="13" t="str">
        <f>IF(C2628="-","-",IF(D2628=maxgameno+2,"blank row 2",IF(D2628=maxgameno+1,"blank row 1",INDEX(FixtureCode!$B$4:$AH$128,MATCH($C2628,FixtureCode!$B$4:$B$128,0),MATCH("G"&amp;D2628&amp;"-T2",FixtureCode!$B$4:$AH$4,0)))))</f>
        <v>-</v>
      </c>
      <c r="G2628" s="12" t="str">
        <f>IF(C2628="-","-",IF(AND(ISNUMBER(Fixture!G2632),ISNUMBER(Fixture!I2632),Fixture!F2632&lt;&gt;"BYE",Fixture!J2632&lt;&gt;"BYE"),"Yes","-"))</f>
        <v>-</v>
      </c>
      <c r="H2628" s="9" t="str">
        <f>IF(G2628="-","-",IF(Fixture!G2632&gt;Fixture!I2632,Settings!$G$7,IF(Fixture!G2632=Fixture!I2632,Settings!$G$8,IF(Fixture!G2632&lt;Fixture!I2632,Settings!$G$9,"-"))))</f>
        <v>-</v>
      </c>
      <c r="I2628" s="13" t="str">
        <f>IF(G2628="-","-",IF(Fixture!I2632&gt;Fixture!G2632,Settings!$G$7,IF(Fixture!I2632=Fixture!G2632,Settings!$G$8,IF(Fixture!I2632&lt;Fixture!G2632,Settings!$G$9,"-"))))</f>
        <v>-</v>
      </c>
    </row>
    <row r="2629" spans="3:9" x14ac:dyDescent="0.25">
      <c r="C2629" s="12" t="str">
        <f t="shared" si="82"/>
        <v>-</v>
      </c>
      <c r="D2629" s="9" t="str">
        <f t="shared" si="83"/>
        <v>-</v>
      </c>
      <c r="E2629" s="9" t="str">
        <f>IF(C2629="-","-",IF(D2629=maxgameno+2,"blank row 2",IF(D2629=maxgameno+1,"blank row 1",INDEX(FixtureCode!$B$4:$AH$128,MATCH($C2629,FixtureCode!$B$4:$B$128,0),MATCH("G"&amp;D2629&amp;"-T1",FixtureCode!$B$4:$AH$4,0)))))</f>
        <v>-</v>
      </c>
      <c r="F2629" s="13" t="str">
        <f>IF(C2629="-","-",IF(D2629=maxgameno+2,"blank row 2",IF(D2629=maxgameno+1,"blank row 1",INDEX(FixtureCode!$B$4:$AH$128,MATCH($C2629,FixtureCode!$B$4:$B$128,0),MATCH("G"&amp;D2629&amp;"-T2",FixtureCode!$B$4:$AH$4,0)))))</f>
        <v>-</v>
      </c>
      <c r="G2629" s="12" t="str">
        <f>IF(C2629="-","-",IF(AND(ISNUMBER(Fixture!G2633),ISNUMBER(Fixture!I2633),Fixture!F2633&lt;&gt;"BYE",Fixture!J2633&lt;&gt;"BYE"),"Yes","-"))</f>
        <v>-</v>
      </c>
      <c r="H2629" s="9" t="str">
        <f>IF(G2629="-","-",IF(Fixture!G2633&gt;Fixture!I2633,Settings!$G$7,IF(Fixture!G2633=Fixture!I2633,Settings!$G$8,IF(Fixture!G2633&lt;Fixture!I2633,Settings!$G$9,"-"))))</f>
        <v>-</v>
      </c>
      <c r="I2629" s="13" t="str">
        <f>IF(G2629="-","-",IF(Fixture!I2633&gt;Fixture!G2633,Settings!$G$7,IF(Fixture!I2633=Fixture!G2633,Settings!$G$8,IF(Fixture!I2633&lt;Fixture!G2633,Settings!$G$9,"-"))))</f>
        <v>-</v>
      </c>
    </row>
    <row r="2630" spans="3:9" x14ac:dyDescent="0.25">
      <c r="C2630" s="12" t="str">
        <f t="shared" ref="C2630:C2693" si="84">IF(C2629="-","-",IF(D2629+1&lt;=maxgameno+2,C2629,IF(C2629+1&lt;=maxroundno,C2629+1,"-")))</f>
        <v>-</v>
      </c>
      <c r="D2630" s="9" t="str">
        <f t="shared" ref="D2630:D2693" si="85">IF(C2630="-","-",IF(D2629+1&lt;=maxgameno+2,D2629+1,1))</f>
        <v>-</v>
      </c>
      <c r="E2630" s="9" t="str">
        <f>IF(C2630="-","-",IF(D2630=maxgameno+2,"blank row 2",IF(D2630=maxgameno+1,"blank row 1",INDEX(FixtureCode!$B$4:$AH$128,MATCH($C2630,FixtureCode!$B$4:$B$128,0),MATCH("G"&amp;D2630&amp;"-T1",FixtureCode!$B$4:$AH$4,0)))))</f>
        <v>-</v>
      </c>
      <c r="F2630" s="13" t="str">
        <f>IF(C2630="-","-",IF(D2630=maxgameno+2,"blank row 2",IF(D2630=maxgameno+1,"blank row 1",INDEX(FixtureCode!$B$4:$AH$128,MATCH($C2630,FixtureCode!$B$4:$B$128,0),MATCH("G"&amp;D2630&amp;"-T2",FixtureCode!$B$4:$AH$4,0)))))</f>
        <v>-</v>
      </c>
      <c r="G2630" s="12" t="str">
        <f>IF(C2630="-","-",IF(AND(ISNUMBER(Fixture!G2634),ISNUMBER(Fixture!I2634),Fixture!F2634&lt;&gt;"BYE",Fixture!J2634&lt;&gt;"BYE"),"Yes","-"))</f>
        <v>-</v>
      </c>
      <c r="H2630" s="9" t="str">
        <f>IF(G2630="-","-",IF(Fixture!G2634&gt;Fixture!I2634,Settings!$G$7,IF(Fixture!G2634=Fixture!I2634,Settings!$G$8,IF(Fixture!G2634&lt;Fixture!I2634,Settings!$G$9,"-"))))</f>
        <v>-</v>
      </c>
      <c r="I2630" s="13" t="str">
        <f>IF(G2630="-","-",IF(Fixture!I2634&gt;Fixture!G2634,Settings!$G$7,IF(Fixture!I2634=Fixture!G2634,Settings!$G$8,IF(Fixture!I2634&lt;Fixture!G2634,Settings!$G$9,"-"))))</f>
        <v>-</v>
      </c>
    </row>
    <row r="2631" spans="3:9" x14ac:dyDescent="0.25">
      <c r="C2631" s="12" t="str">
        <f t="shared" si="84"/>
        <v>-</v>
      </c>
      <c r="D2631" s="9" t="str">
        <f t="shared" si="85"/>
        <v>-</v>
      </c>
      <c r="E2631" s="9" t="str">
        <f>IF(C2631="-","-",IF(D2631=maxgameno+2,"blank row 2",IF(D2631=maxgameno+1,"blank row 1",INDEX(FixtureCode!$B$4:$AH$128,MATCH($C2631,FixtureCode!$B$4:$B$128,0),MATCH("G"&amp;D2631&amp;"-T1",FixtureCode!$B$4:$AH$4,0)))))</f>
        <v>-</v>
      </c>
      <c r="F2631" s="13" t="str">
        <f>IF(C2631="-","-",IF(D2631=maxgameno+2,"blank row 2",IF(D2631=maxgameno+1,"blank row 1",INDEX(FixtureCode!$B$4:$AH$128,MATCH($C2631,FixtureCode!$B$4:$B$128,0),MATCH("G"&amp;D2631&amp;"-T2",FixtureCode!$B$4:$AH$4,0)))))</f>
        <v>-</v>
      </c>
      <c r="G2631" s="12" t="str">
        <f>IF(C2631="-","-",IF(AND(ISNUMBER(Fixture!G2635),ISNUMBER(Fixture!I2635),Fixture!F2635&lt;&gt;"BYE",Fixture!J2635&lt;&gt;"BYE"),"Yes","-"))</f>
        <v>-</v>
      </c>
      <c r="H2631" s="9" t="str">
        <f>IF(G2631="-","-",IF(Fixture!G2635&gt;Fixture!I2635,Settings!$G$7,IF(Fixture!G2635=Fixture!I2635,Settings!$G$8,IF(Fixture!G2635&lt;Fixture!I2635,Settings!$G$9,"-"))))</f>
        <v>-</v>
      </c>
      <c r="I2631" s="13" t="str">
        <f>IF(G2631="-","-",IF(Fixture!I2635&gt;Fixture!G2635,Settings!$G$7,IF(Fixture!I2635=Fixture!G2635,Settings!$G$8,IF(Fixture!I2635&lt;Fixture!G2635,Settings!$G$9,"-"))))</f>
        <v>-</v>
      </c>
    </row>
    <row r="2632" spans="3:9" x14ac:dyDescent="0.25">
      <c r="C2632" s="12" t="str">
        <f t="shared" si="84"/>
        <v>-</v>
      </c>
      <c r="D2632" s="9" t="str">
        <f t="shared" si="85"/>
        <v>-</v>
      </c>
      <c r="E2632" s="9" t="str">
        <f>IF(C2632="-","-",IF(D2632=maxgameno+2,"blank row 2",IF(D2632=maxgameno+1,"blank row 1",INDEX(FixtureCode!$B$4:$AH$128,MATCH($C2632,FixtureCode!$B$4:$B$128,0),MATCH("G"&amp;D2632&amp;"-T1",FixtureCode!$B$4:$AH$4,0)))))</f>
        <v>-</v>
      </c>
      <c r="F2632" s="13" t="str">
        <f>IF(C2632="-","-",IF(D2632=maxgameno+2,"blank row 2",IF(D2632=maxgameno+1,"blank row 1",INDEX(FixtureCode!$B$4:$AH$128,MATCH($C2632,FixtureCode!$B$4:$B$128,0),MATCH("G"&amp;D2632&amp;"-T2",FixtureCode!$B$4:$AH$4,0)))))</f>
        <v>-</v>
      </c>
      <c r="G2632" s="12" t="str">
        <f>IF(C2632="-","-",IF(AND(ISNUMBER(Fixture!G2636),ISNUMBER(Fixture!I2636),Fixture!F2636&lt;&gt;"BYE",Fixture!J2636&lt;&gt;"BYE"),"Yes","-"))</f>
        <v>-</v>
      </c>
      <c r="H2632" s="9" t="str">
        <f>IF(G2632="-","-",IF(Fixture!G2636&gt;Fixture!I2636,Settings!$G$7,IF(Fixture!G2636=Fixture!I2636,Settings!$G$8,IF(Fixture!G2636&lt;Fixture!I2636,Settings!$G$9,"-"))))</f>
        <v>-</v>
      </c>
      <c r="I2632" s="13" t="str">
        <f>IF(G2632="-","-",IF(Fixture!I2636&gt;Fixture!G2636,Settings!$G$7,IF(Fixture!I2636=Fixture!G2636,Settings!$G$8,IF(Fixture!I2636&lt;Fixture!G2636,Settings!$G$9,"-"))))</f>
        <v>-</v>
      </c>
    </row>
    <row r="2633" spans="3:9" x14ac:dyDescent="0.25">
      <c r="C2633" s="12" t="str">
        <f t="shared" si="84"/>
        <v>-</v>
      </c>
      <c r="D2633" s="9" t="str">
        <f t="shared" si="85"/>
        <v>-</v>
      </c>
      <c r="E2633" s="9" t="str">
        <f>IF(C2633="-","-",IF(D2633=maxgameno+2,"blank row 2",IF(D2633=maxgameno+1,"blank row 1",INDEX(FixtureCode!$B$4:$AH$128,MATCH($C2633,FixtureCode!$B$4:$B$128,0),MATCH("G"&amp;D2633&amp;"-T1",FixtureCode!$B$4:$AH$4,0)))))</f>
        <v>-</v>
      </c>
      <c r="F2633" s="13" t="str">
        <f>IF(C2633="-","-",IF(D2633=maxgameno+2,"blank row 2",IF(D2633=maxgameno+1,"blank row 1",INDEX(FixtureCode!$B$4:$AH$128,MATCH($C2633,FixtureCode!$B$4:$B$128,0),MATCH("G"&amp;D2633&amp;"-T2",FixtureCode!$B$4:$AH$4,0)))))</f>
        <v>-</v>
      </c>
      <c r="G2633" s="12" t="str">
        <f>IF(C2633="-","-",IF(AND(ISNUMBER(Fixture!G2637),ISNUMBER(Fixture!I2637),Fixture!F2637&lt;&gt;"BYE",Fixture!J2637&lt;&gt;"BYE"),"Yes","-"))</f>
        <v>-</v>
      </c>
      <c r="H2633" s="9" t="str">
        <f>IF(G2633="-","-",IF(Fixture!G2637&gt;Fixture!I2637,Settings!$G$7,IF(Fixture!G2637=Fixture!I2637,Settings!$G$8,IF(Fixture!G2637&lt;Fixture!I2637,Settings!$G$9,"-"))))</f>
        <v>-</v>
      </c>
      <c r="I2633" s="13" t="str">
        <f>IF(G2633="-","-",IF(Fixture!I2637&gt;Fixture!G2637,Settings!$G$7,IF(Fixture!I2637=Fixture!G2637,Settings!$G$8,IF(Fixture!I2637&lt;Fixture!G2637,Settings!$G$9,"-"))))</f>
        <v>-</v>
      </c>
    </row>
    <row r="2634" spans="3:9" x14ac:dyDescent="0.25">
      <c r="C2634" s="12" t="str">
        <f t="shared" si="84"/>
        <v>-</v>
      </c>
      <c r="D2634" s="9" t="str">
        <f t="shared" si="85"/>
        <v>-</v>
      </c>
      <c r="E2634" s="9" t="str">
        <f>IF(C2634="-","-",IF(D2634=maxgameno+2,"blank row 2",IF(D2634=maxgameno+1,"blank row 1",INDEX(FixtureCode!$B$4:$AH$128,MATCH($C2634,FixtureCode!$B$4:$B$128,0),MATCH("G"&amp;D2634&amp;"-T1",FixtureCode!$B$4:$AH$4,0)))))</f>
        <v>-</v>
      </c>
      <c r="F2634" s="13" t="str">
        <f>IF(C2634="-","-",IF(D2634=maxgameno+2,"blank row 2",IF(D2634=maxgameno+1,"blank row 1",INDEX(FixtureCode!$B$4:$AH$128,MATCH($C2634,FixtureCode!$B$4:$B$128,0),MATCH("G"&amp;D2634&amp;"-T2",FixtureCode!$B$4:$AH$4,0)))))</f>
        <v>-</v>
      </c>
      <c r="G2634" s="12" t="str">
        <f>IF(C2634="-","-",IF(AND(ISNUMBER(Fixture!G2638),ISNUMBER(Fixture!I2638),Fixture!F2638&lt;&gt;"BYE",Fixture!J2638&lt;&gt;"BYE"),"Yes","-"))</f>
        <v>-</v>
      </c>
      <c r="H2634" s="9" t="str">
        <f>IF(G2634="-","-",IF(Fixture!G2638&gt;Fixture!I2638,Settings!$G$7,IF(Fixture!G2638=Fixture!I2638,Settings!$G$8,IF(Fixture!G2638&lt;Fixture!I2638,Settings!$G$9,"-"))))</f>
        <v>-</v>
      </c>
      <c r="I2634" s="13" t="str">
        <f>IF(G2634="-","-",IF(Fixture!I2638&gt;Fixture!G2638,Settings!$G$7,IF(Fixture!I2638=Fixture!G2638,Settings!$G$8,IF(Fixture!I2638&lt;Fixture!G2638,Settings!$G$9,"-"))))</f>
        <v>-</v>
      </c>
    </row>
    <row r="2635" spans="3:9" x14ac:dyDescent="0.25">
      <c r="C2635" s="12" t="str">
        <f t="shared" si="84"/>
        <v>-</v>
      </c>
      <c r="D2635" s="9" t="str">
        <f t="shared" si="85"/>
        <v>-</v>
      </c>
      <c r="E2635" s="9" t="str">
        <f>IF(C2635="-","-",IF(D2635=maxgameno+2,"blank row 2",IF(D2635=maxgameno+1,"blank row 1",INDEX(FixtureCode!$B$4:$AH$128,MATCH($C2635,FixtureCode!$B$4:$B$128,0),MATCH("G"&amp;D2635&amp;"-T1",FixtureCode!$B$4:$AH$4,0)))))</f>
        <v>-</v>
      </c>
      <c r="F2635" s="13" t="str">
        <f>IF(C2635="-","-",IF(D2635=maxgameno+2,"blank row 2",IF(D2635=maxgameno+1,"blank row 1",INDEX(FixtureCode!$B$4:$AH$128,MATCH($C2635,FixtureCode!$B$4:$B$128,0),MATCH("G"&amp;D2635&amp;"-T2",FixtureCode!$B$4:$AH$4,0)))))</f>
        <v>-</v>
      </c>
      <c r="G2635" s="12" t="str">
        <f>IF(C2635="-","-",IF(AND(ISNUMBER(Fixture!G2639),ISNUMBER(Fixture!I2639),Fixture!F2639&lt;&gt;"BYE",Fixture!J2639&lt;&gt;"BYE"),"Yes","-"))</f>
        <v>-</v>
      </c>
      <c r="H2635" s="9" t="str">
        <f>IF(G2635="-","-",IF(Fixture!G2639&gt;Fixture!I2639,Settings!$G$7,IF(Fixture!G2639=Fixture!I2639,Settings!$G$8,IF(Fixture!G2639&lt;Fixture!I2639,Settings!$G$9,"-"))))</f>
        <v>-</v>
      </c>
      <c r="I2635" s="13" t="str">
        <f>IF(G2635="-","-",IF(Fixture!I2639&gt;Fixture!G2639,Settings!$G$7,IF(Fixture!I2639=Fixture!G2639,Settings!$G$8,IF(Fixture!I2639&lt;Fixture!G2639,Settings!$G$9,"-"))))</f>
        <v>-</v>
      </c>
    </row>
    <row r="2636" spans="3:9" x14ac:dyDescent="0.25">
      <c r="C2636" s="12" t="str">
        <f t="shared" si="84"/>
        <v>-</v>
      </c>
      <c r="D2636" s="9" t="str">
        <f t="shared" si="85"/>
        <v>-</v>
      </c>
      <c r="E2636" s="9" t="str">
        <f>IF(C2636="-","-",IF(D2636=maxgameno+2,"blank row 2",IF(D2636=maxgameno+1,"blank row 1",INDEX(FixtureCode!$B$4:$AH$128,MATCH($C2636,FixtureCode!$B$4:$B$128,0),MATCH("G"&amp;D2636&amp;"-T1",FixtureCode!$B$4:$AH$4,0)))))</f>
        <v>-</v>
      </c>
      <c r="F2636" s="13" t="str">
        <f>IF(C2636="-","-",IF(D2636=maxgameno+2,"blank row 2",IF(D2636=maxgameno+1,"blank row 1",INDEX(FixtureCode!$B$4:$AH$128,MATCH($C2636,FixtureCode!$B$4:$B$128,0),MATCH("G"&amp;D2636&amp;"-T2",FixtureCode!$B$4:$AH$4,0)))))</f>
        <v>-</v>
      </c>
      <c r="G2636" s="12" t="str">
        <f>IF(C2636="-","-",IF(AND(ISNUMBER(Fixture!G2640),ISNUMBER(Fixture!I2640),Fixture!F2640&lt;&gt;"BYE",Fixture!J2640&lt;&gt;"BYE"),"Yes","-"))</f>
        <v>-</v>
      </c>
      <c r="H2636" s="9" t="str">
        <f>IF(G2636="-","-",IF(Fixture!G2640&gt;Fixture!I2640,Settings!$G$7,IF(Fixture!G2640=Fixture!I2640,Settings!$G$8,IF(Fixture!G2640&lt;Fixture!I2640,Settings!$G$9,"-"))))</f>
        <v>-</v>
      </c>
      <c r="I2636" s="13" t="str">
        <f>IF(G2636="-","-",IF(Fixture!I2640&gt;Fixture!G2640,Settings!$G$7,IF(Fixture!I2640=Fixture!G2640,Settings!$G$8,IF(Fixture!I2640&lt;Fixture!G2640,Settings!$G$9,"-"))))</f>
        <v>-</v>
      </c>
    </row>
    <row r="2637" spans="3:9" x14ac:dyDescent="0.25">
      <c r="C2637" s="12" t="str">
        <f t="shared" si="84"/>
        <v>-</v>
      </c>
      <c r="D2637" s="9" t="str">
        <f t="shared" si="85"/>
        <v>-</v>
      </c>
      <c r="E2637" s="9" t="str">
        <f>IF(C2637="-","-",IF(D2637=maxgameno+2,"blank row 2",IF(D2637=maxgameno+1,"blank row 1",INDEX(FixtureCode!$B$4:$AH$128,MATCH($C2637,FixtureCode!$B$4:$B$128,0),MATCH("G"&amp;D2637&amp;"-T1",FixtureCode!$B$4:$AH$4,0)))))</f>
        <v>-</v>
      </c>
      <c r="F2637" s="13" t="str">
        <f>IF(C2637="-","-",IF(D2637=maxgameno+2,"blank row 2",IF(D2637=maxgameno+1,"blank row 1",INDEX(FixtureCode!$B$4:$AH$128,MATCH($C2637,FixtureCode!$B$4:$B$128,0),MATCH("G"&amp;D2637&amp;"-T2",FixtureCode!$B$4:$AH$4,0)))))</f>
        <v>-</v>
      </c>
      <c r="G2637" s="12" t="str">
        <f>IF(C2637="-","-",IF(AND(ISNUMBER(Fixture!G2641),ISNUMBER(Fixture!I2641),Fixture!F2641&lt;&gt;"BYE",Fixture!J2641&lt;&gt;"BYE"),"Yes","-"))</f>
        <v>-</v>
      </c>
      <c r="H2637" s="9" t="str">
        <f>IF(G2637="-","-",IF(Fixture!G2641&gt;Fixture!I2641,Settings!$G$7,IF(Fixture!G2641=Fixture!I2641,Settings!$G$8,IF(Fixture!G2641&lt;Fixture!I2641,Settings!$G$9,"-"))))</f>
        <v>-</v>
      </c>
      <c r="I2637" s="13" t="str">
        <f>IF(G2637="-","-",IF(Fixture!I2641&gt;Fixture!G2641,Settings!$G$7,IF(Fixture!I2641=Fixture!G2641,Settings!$G$8,IF(Fixture!I2641&lt;Fixture!G2641,Settings!$G$9,"-"))))</f>
        <v>-</v>
      </c>
    </row>
    <row r="2638" spans="3:9" x14ac:dyDescent="0.25">
      <c r="C2638" s="12" t="str">
        <f t="shared" si="84"/>
        <v>-</v>
      </c>
      <c r="D2638" s="9" t="str">
        <f t="shared" si="85"/>
        <v>-</v>
      </c>
      <c r="E2638" s="9" t="str">
        <f>IF(C2638="-","-",IF(D2638=maxgameno+2,"blank row 2",IF(D2638=maxgameno+1,"blank row 1",INDEX(FixtureCode!$B$4:$AH$128,MATCH($C2638,FixtureCode!$B$4:$B$128,0),MATCH("G"&amp;D2638&amp;"-T1",FixtureCode!$B$4:$AH$4,0)))))</f>
        <v>-</v>
      </c>
      <c r="F2638" s="13" t="str">
        <f>IF(C2638="-","-",IF(D2638=maxgameno+2,"blank row 2",IF(D2638=maxgameno+1,"blank row 1",INDEX(FixtureCode!$B$4:$AH$128,MATCH($C2638,FixtureCode!$B$4:$B$128,0),MATCH("G"&amp;D2638&amp;"-T2",FixtureCode!$B$4:$AH$4,0)))))</f>
        <v>-</v>
      </c>
      <c r="G2638" s="12" t="str">
        <f>IF(C2638="-","-",IF(AND(ISNUMBER(Fixture!G2642),ISNUMBER(Fixture!I2642),Fixture!F2642&lt;&gt;"BYE",Fixture!J2642&lt;&gt;"BYE"),"Yes","-"))</f>
        <v>-</v>
      </c>
      <c r="H2638" s="9" t="str">
        <f>IF(G2638="-","-",IF(Fixture!G2642&gt;Fixture!I2642,Settings!$G$7,IF(Fixture!G2642=Fixture!I2642,Settings!$G$8,IF(Fixture!G2642&lt;Fixture!I2642,Settings!$G$9,"-"))))</f>
        <v>-</v>
      </c>
      <c r="I2638" s="13" t="str">
        <f>IF(G2638="-","-",IF(Fixture!I2642&gt;Fixture!G2642,Settings!$G$7,IF(Fixture!I2642=Fixture!G2642,Settings!$G$8,IF(Fixture!I2642&lt;Fixture!G2642,Settings!$G$9,"-"))))</f>
        <v>-</v>
      </c>
    </row>
    <row r="2639" spans="3:9" x14ac:dyDescent="0.25">
      <c r="C2639" s="12" t="str">
        <f t="shared" si="84"/>
        <v>-</v>
      </c>
      <c r="D2639" s="9" t="str">
        <f t="shared" si="85"/>
        <v>-</v>
      </c>
      <c r="E2639" s="9" t="str">
        <f>IF(C2639="-","-",IF(D2639=maxgameno+2,"blank row 2",IF(D2639=maxgameno+1,"blank row 1",INDEX(FixtureCode!$B$4:$AH$128,MATCH($C2639,FixtureCode!$B$4:$B$128,0),MATCH("G"&amp;D2639&amp;"-T1",FixtureCode!$B$4:$AH$4,0)))))</f>
        <v>-</v>
      </c>
      <c r="F2639" s="13" t="str">
        <f>IF(C2639="-","-",IF(D2639=maxgameno+2,"blank row 2",IF(D2639=maxgameno+1,"blank row 1",INDEX(FixtureCode!$B$4:$AH$128,MATCH($C2639,FixtureCode!$B$4:$B$128,0),MATCH("G"&amp;D2639&amp;"-T2",FixtureCode!$B$4:$AH$4,0)))))</f>
        <v>-</v>
      </c>
      <c r="G2639" s="12" t="str">
        <f>IF(C2639="-","-",IF(AND(ISNUMBER(Fixture!G2643),ISNUMBER(Fixture!I2643),Fixture!F2643&lt;&gt;"BYE",Fixture!J2643&lt;&gt;"BYE"),"Yes","-"))</f>
        <v>-</v>
      </c>
      <c r="H2639" s="9" t="str">
        <f>IF(G2639="-","-",IF(Fixture!G2643&gt;Fixture!I2643,Settings!$G$7,IF(Fixture!G2643=Fixture!I2643,Settings!$G$8,IF(Fixture!G2643&lt;Fixture!I2643,Settings!$G$9,"-"))))</f>
        <v>-</v>
      </c>
      <c r="I2639" s="13" t="str">
        <f>IF(G2639="-","-",IF(Fixture!I2643&gt;Fixture!G2643,Settings!$G$7,IF(Fixture!I2643=Fixture!G2643,Settings!$G$8,IF(Fixture!I2643&lt;Fixture!G2643,Settings!$G$9,"-"))))</f>
        <v>-</v>
      </c>
    </row>
    <row r="2640" spans="3:9" x14ac:dyDescent="0.25">
      <c r="C2640" s="12" t="str">
        <f t="shared" si="84"/>
        <v>-</v>
      </c>
      <c r="D2640" s="9" t="str">
        <f t="shared" si="85"/>
        <v>-</v>
      </c>
      <c r="E2640" s="9" t="str">
        <f>IF(C2640="-","-",IF(D2640=maxgameno+2,"blank row 2",IF(D2640=maxgameno+1,"blank row 1",INDEX(FixtureCode!$B$4:$AH$128,MATCH($C2640,FixtureCode!$B$4:$B$128,0),MATCH("G"&amp;D2640&amp;"-T1",FixtureCode!$B$4:$AH$4,0)))))</f>
        <v>-</v>
      </c>
      <c r="F2640" s="13" t="str">
        <f>IF(C2640="-","-",IF(D2640=maxgameno+2,"blank row 2",IF(D2640=maxgameno+1,"blank row 1",INDEX(FixtureCode!$B$4:$AH$128,MATCH($C2640,FixtureCode!$B$4:$B$128,0),MATCH("G"&amp;D2640&amp;"-T2",FixtureCode!$B$4:$AH$4,0)))))</f>
        <v>-</v>
      </c>
      <c r="G2640" s="12" t="str">
        <f>IF(C2640="-","-",IF(AND(ISNUMBER(Fixture!G2644),ISNUMBER(Fixture!I2644),Fixture!F2644&lt;&gt;"BYE",Fixture!J2644&lt;&gt;"BYE"),"Yes","-"))</f>
        <v>-</v>
      </c>
      <c r="H2640" s="9" t="str">
        <f>IF(G2640="-","-",IF(Fixture!G2644&gt;Fixture!I2644,Settings!$G$7,IF(Fixture!G2644=Fixture!I2644,Settings!$G$8,IF(Fixture!G2644&lt;Fixture!I2644,Settings!$G$9,"-"))))</f>
        <v>-</v>
      </c>
      <c r="I2640" s="13" t="str">
        <f>IF(G2640="-","-",IF(Fixture!I2644&gt;Fixture!G2644,Settings!$G$7,IF(Fixture!I2644=Fixture!G2644,Settings!$G$8,IF(Fixture!I2644&lt;Fixture!G2644,Settings!$G$9,"-"))))</f>
        <v>-</v>
      </c>
    </row>
    <row r="2641" spans="3:9" x14ac:dyDescent="0.25">
      <c r="C2641" s="12" t="str">
        <f t="shared" si="84"/>
        <v>-</v>
      </c>
      <c r="D2641" s="9" t="str">
        <f t="shared" si="85"/>
        <v>-</v>
      </c>
      <c r="E2641" s="9" t="str">
        <f>IF(C2641="-","-",IF(D2641=maxgameno+2,"blank row 2",IF(D2641=maxgameno+1,"blank row 1",INDEX(FixtureCode!$B$4:$AH$128,MATCH($C2641,FixtureCode!$B$4:$B$128,0),MATCH("G"&amp;D2641&amp;"-T1",FixtureCode!$B$4:$AH$4,0)))))</f>
        <v>-</v>
      </c>
      <c r="F2641" s="13" t="str">
        <f>IF(C2641="-","-",IF(D2641=maxgameno+2,"blank row 2",IF(D2641=maxgameno+1,"blank row 1",INDEX(FixtureCode!$B$4:$AH$128,MATCH($C2641,FixtureCode!$B$4:$B$128,0),MATCH("G"&amp;D2641&amp;"-T2",FixtureCode!$B$4:$AH$4,0)))))</f>
        <v>-</v>
      </c>
      <c r="G2641" s="12" t="str">
        <f>IF(C2641="-","-",IF(AND(ISNUMBER(Fixture!G2645),ISNUMBER(Fixture!I2645),Fixture!F2645&lt;&gt;"BYE",Fixture!J2645&lt;&gt;"BYE"),"Yes","-"))</f>
        <v>-</v>
      </c>
      <c r="H2641" s="9" t="str">
        <f>IF(G2641="-","-",IF(Fixture!G2645&gt;Fixture!I2645,Settings!$G$7,IF(Fixture!G2645=Fixture!I2645,Settings!$G$8,IF(Fixture!G2645&lt;Fixture!I2645,Settings!$G$9,"-"))))</f>
        <v>-</v>
      </c>
      <c r="I2641" s="13" t="str">
        <f>IF(G2641="-","-",IF(Fixture!I2645&gt;Fixture!G2645,Settings!$G$7,IF(Fixture!I2645=Fixture!G2645,Settings!$G$8,IF(Fixture!I2645&lt;Fixture!G2645,Settings!$G$9,"-"))))</f>
        <v>-</v>
      </c>
    </row>
    <row r="2642" spans="3:9" x14ac:dyDescent="0.25">
      <c r="C2642" s="12" t="str">
        <f t="shared" si="84"/>
        <v>-</v>
      </c>
      <c r="D2642" s="9" t="str">
        <f t="shared" si="85"/>
        <v>-</v>
      </c>
      <c r="E2642" s="9" t="str">
        <f>IF(C2642="-","-",IF(D2642=maxgameno+2,"blank row 2",IF(D2642=maxgameno+1,"blank row 1",INDEX(FixtureCode!$B$4:$AH$128,MATCH($C2642,FixtureCode!$B$4:$B$128,0),MATCH("G"&amp;D2642&amp;"-T1",FixtureCode!$B$4:$AH$4,0)))))</f>
        <v>-</v>
      </c>
      <c r="F2642" s="13" t="str">
        <f>IF(C2642="-","-",IF(D2642=maxgameno+2,"blank row 2",IF(D2642=maxgameno+1,"blank row 1",INDEX(FixtureCode!$B$4:$AH$128,MATCH($C2642,FixtureCode!$B$4:$B$128,0),MATCH("G"&amp;D2642&amp;"-T2",FixtureCode!$B$4:$AH$4,0)))))</f>
        <v>-</v>
      </c>
      <c r="G2642" s="12" t="str">
        <f>IF(C2642="-","-",IF(AND(ISNUMBER(Fixture!G2646),ISNUMBER(Fixture!I2646),Fixture!F2646&lt;&gt;"BYE",Fixture!J2646&lt;&gt;"BYE"),"Yes","-"))</f>
        <v>-</v>
      </c>
      <c r="H2642" s="9" t="str">
        <f>IF(G2642="-","-",IF(Fixture!G2646&gt;Fixture!I2646,Settings!$G$7,IF(Fixture!G2646=Fixture!I2646,Settings!$G$8,IF(Fixture!G2646&lt;Fixture!I2646,Settings!$G$9,"-"))))</f>
        <v>-</v>
      </c>
      <c r="I2642" s="13" t="str">
        <f>IF(G2642="-","-",IF(Fixture!I2646&gt;Fixture!G2646,Settings!$G$7,IF(Fixture!I2646=Fixture!G2646,Settings!$G$8,IF(Fixture!I2646&lt;Fixture!G2646,Settings!$G$9,"-"))))</f>
        <v>-</v>
      </c>
    </row>
    <row r="2643" spans="3:9" x14ac:dyDescent="0.25">
      <c r="C2643" s="12" t="str">
        <f t="shared" si="84"/>
        <v>-</v>
      </c>
      <c r="D2643" s="9" t="str">
        <f t="shared" si="85"/>
        <v>-</v>
      </c>
      <c r="E2643" s="9" t="str">
        <f>IF(C2643="-","-",IF(D2643=maxgameno+2,"blank row 2",IF(D2643=maxgameno+1,"blank row 1",INDEX(FixtureCode!$B$4:$AH$128,MATCH($C2643,FixtureCode!$B$4:$B$128,0),MATCH("G"&amp;D2643&amp;"-T1",FixtureCode!$B$4:$AH$4,0)))))</f>
        <v>-</v>
      </c>
      <c r="F2643" s="13" t="str">
        <f>IF(C2643="-","-",IF(D2643=maxgameno+2,"blank row 2",IF(D2643=maxgameno+1,"blank row 1",INDEX(FixtureCode!$B$4:$AH$128,MATCH($C2643,FixtureCode!$B$4:$B$128,0),MATCH("G"&amp;D2643&amp;"-T2",FixtureCode!$B$4:$AH$4,0)))))</f>
        <v>-</v>
      </c>
      <c r="G2643" s="12" t="str">
        <f>IF(C2643="-","-",IF(AND(ISNUMBER(Fixture!G2647),ISNUMBER(Fixture!I2647),Fixture!F2647&lt;&gt;"BYE",Fixture!J2647&lt;&gt;"BYE"),"Yes","-"))</f>
        <v>-</v>
      </c>
      <c r="H2643" s="9" t="str">
        <f>IF(G2643="-","-",IF(Fixture!G2647&gt;Fixture!I2647,Settings!$G$7,IF(Fixture!G2647=Fixture!I2647,Settings!$G$8,IF(Fixture!G2647&lt;Fixture!I2647,Settings!$G$9,"-"))))</f>
        <v>-</v>
      </c>
      <c r="I2643" s="13" t="str">
        <f>IF(G2643="-","-",IF(Fixture!I2647&gt;Fixture!G2647,Settings!$G$7,IF(Fixture!I2647=Fixture!G2647,Settings!$G$8,IF(Fixture!I2647&lt;Fixture!G2647,Settings!$G$9,"-"))))</f>
        <v>-</v>
      </c>
    </row>
    <row r="2644" spans="3:9" x14ac:dyDescent="0.25">
      <c r="C2644" s="12" t="str">
        <f t="shared" si="84"/>
        <v>-</v>
      </c>
      <c r="D2644" s="9" t="str">
        <f t="shared" si="85"/>
        <v>-</v>
      </c>
      <c r="E2644" s="9" t="str">
        <f>IF(C2644="-","-",IF(D2644=maxgameno+2,"blank row 2",IF(D2644=maxgameno+1,"blank row 1",INDEX(FixtureCode!$B$4:$AH$128,MATCH($C2644,FixtureCode!$B$4:$B$128,0),MATCH("G"&amp;D2644&amp;"-T1",FixtureCode!$B$4:$AH$4,0)))))</f>
        <v>-</v>
      </c>
      <c r="F2644" s="13" t="str">
        <f>IF(C2644="-","-",IF(D2644=maxgameno+2,"blank row 2",IF(D2644=maxgameno+1,"blank row 1",INDEX(FixtureCode!$B$4:$AH$128,MATCH($C2644,FixtureCode!$B$4:$B$128,0),MATCH("G"&amp;D2644&amp;"-T2",FixtureCode!$B$4:$AH$4,0)))))</f>
        <v>-</v>
      </c>
      <c r="G2644" s="12" t="str">
        <f>IF(C2644="-","-",IF(AND(ISNUMBER(Fixture!G2648),ISNUMBER(Fixture!I2648),Fixture!F2648&lt;&gt;"BYE",Fixture!J2648&lt;&gt;"BYE"),"Yes","-"))</f>
        <v>-</v>
      </c>
      <c r="H2644" s="9" t="str">
        <f>IF(G2644="-","-",IF(Fixture!G2648&gt;Fixture!I2648,Settings!$G$7,IF(Fixture!G2648=Fixture!I2648,Settings!$G$8,IF(Fixture!G2648&lt;Fixture!I2648,Settings!$G$9,"-"))))</f>
        <v>-</v>
      </c>
      <c r="I2644" s="13" t="str">
        <f>IF(G2644="-","-",IF(Fixture!I2648&gt;Fixture!G2648,Settings!$G$7,IF(Fixture!I2648=Fixture!G2648,Settings!$G$8,IF(Fixture!I2648&lt;Fixture!G2648,Settings!$G$9,"-"))))</f>
        <v>-</v>
      </c>
    </row>
    <row r="2645" spans="3:9" x14ac:dyDescent="0.25">
      <c r="C2645" s="12" t="str">
        <f t="shared" si="84"/>
        <v>-</v>
      </c>
      <c r="D2645" s="9" t="str">
        <f t="shared" si="85"/>
        <v>-</v>
      </c>
      <c r="E2645" s="9" t="str">
        <f>IF(C2645="-","-",IF(D2645=maxgameno+2,"blank row 2",IF(D2645=maxgameno+1,"blank row 1",INDEX(FixtureCode!$B$4:$AH$128,MATCH($C2645,FixtureCode!$B$4:$B$128,0),MATCH("G"&amp;D2645&amp;"-T1",FixtureCode!$B$4:$AH$4,0)))))</f>
        <v>-</v>
      </c>
      <c r="F2645" s="13" t="str">
        <f>IF(C2645="-","-",IF(D2645=maxgameno+2,"blank row 2",IF(D2645=maxgameno+1,"blank row 1",INDEX(FixtureCode!$B$4:$AH$128,MATCH($C2645,FixtureCode!$B$4:$B$128,0),MATCH("G"&amp;D2645&amp;"-T2",FixtureCode!$B$4:$AH$4,0)))))</f>
        <v>-</v>
      </c>
      <c r="G2645" s="12" t="str">
        <f>IF(C2645="-","-",IF(AND(ISNUMBER(Fixture!G2649),ISNUMBER(Fixture!I2649),Fixture!F2649&lt;&gt;"BYE",Fixture!J2649&lt;&gt;"BYE"),"Yes","-"))</f>
        <v>-</v>
      </c>
      <c r="H2645" s="9" t="str">
        <f>IF(G2645="-","-",IF(Fixture!G2649&gt;Fixture!I2649,Settings!$G$7,IF(Fixture!G2649=Fixture!I2649,Settings!$G$8,IF(Fixture!G2649&lt;Fixture!I2649,Settings!$G$9,"-"))))</f>
        <v>-</v>
      </c>
      <c r="I2645" s="13" t="str">
        <f>IF(G2645="-","-",IF(Fixture!I2649&gt;Fixture!G2649,Settings!$G$7,IF(Fixture!I2649=Fixture!G2649,Settings!$G$8,IF(Fixture!I2649&lt;Fixture!G2649,Settings!$G$9,"-"))))</f>
        <v>-</v>
      </c>
    </row>
    <row r="2646" spans="3:9" x14ac:dyDescent="0.25">
      <c r="C2646" s="12" t="str">
        <f t="shared" si="84"/>
        <v>-</v>
      </c>
      <c r="D2646" s="9" t="str">
        <f t="shared" si="85"/>
        <v>-</v>
      </c>
      <c r="E2646" s="9" t="str">
        <f>IF(C2646="-","-",IF(D2646=maxgameno+2,"blank row 2",IF(D2646=maxgameno+1,"blank row 1",INDEX(FixtureCode!$B$4:$AH$128,MATCH($C2646,FixtureCode!$B$4:$B$128,0),MATCH("G"&amp;D2646&amp;"-T1",FixtureCode!$B$4:$AH$4,0)))))</f>
        <v>-</v>
      </c>
      <c r="F2646" s="13" t="str">
        <f>IF(C2646="-","-",IF(D2646=maxgameno+2,"blank row 2",IF(D2646=maxgameno+1,"blank row 1",INDEX(FixtureCode!$B$4:$AH$128,MATCH($C2646,FixtureCode!$B$4:$B$128,0),MATCH("G"&amp;D2646&amp;"-T2",FixtureCode!$B$4:$AH$4,0)))))</f>
        <v>-</v>
      </c>
      <c r="G2646" s="12" t="str">
        <f>IF(C2646="-","-",IF(AND(ISNUMBER(Fixture!G2650),ISNUMBER(Fixture!I2650),Fixture!F2650&lt;&gt;"BYE",Fixture!J2650&lt;&gt;"BYE"),"Yes","-"))</f>
        <v>-</v>
      </c>
      <c r="H2646" s="9" t="str">
        <f>IF(G2646="-","-",IF(Fixture!G2650&gt;Fixture!I2650,Settings!$G$7,IF(Fixture!G2650=Fixture!I2650,Settings!$G$8,IF(Fixture!G2650&lt;Fixture!I2650,Settings!$G$9,"-"))))</f>
        <v>-</v>
      </c>
      <c r="I2646" s="13" t="str">
        <f>IF(G2646="-","-",IF(Fixture!I2650&gt;Fixture!G2650,Settings!$G$7,IF(Fixture!I2650=Fixture!G2650,Settings!$G$8,IF(Fixture!I2650&lt;Fixture!G2650,Settings!$G$9,"-"))))</f>
        <v>-</v>
      </c>
    </row>
    <row r="2647" spans="3:9" x14ac:dyDescent="0.25">
      <c r="C2647" s="12" t="str">
        <f t="shared" si="84"/>
        <v>-</v>
      </c>
      <c r="D2647" s="9" t="str">
        <f t="shared" si="85"/>
        <v>-</v>
      </c>
      <c r="E2647" s="9" t="str">
        <f>IF(C2647="-","-",IF(D2647=maxgameno+2,"blank row 2",IF(D2647=maxgameno+1,"blank row 1",INDEX(FixtureCode!$B$4:$AH$128,MATCH($C2647,FixtureCode!$B$4:$B$128,0),MATCH("G"&amp;D2647&amp;"-T1",FixtureCode!$B$4:$AH$4,0)))))</f>
        <v>-</v>
      </c>
      <c r="F2647" s="13" t="str">
        <f>IF(C2647="-","-",IF(D2647=maxgameno+2,"blank row 2",IF(D2647=maxgameno+1,"blank row 1",INDEX(FixtureCode!$B$4:$AH$128,MATCH($C2647,FixtureCode!$B$4:$B$128,0),MATCH("G"&amp;D2647&amp;"-T2",FixtureCode!$B$4:$AH$4,0)))))</f>
        <v>-</v>
      </c>
      <c r="G2647" s="12" t="str">
        <f>IF(C2647="-","-",IF(AND(ISNUMBER(Fixture!G2651),ISNUMBER(Fixture!I2651),Fixture!F2651&lt;&gt;"BYE",Fixture!J2651&lt;&gt;"BYE"),"Yes","-"))</f>
        <v>-</v>
      </c>
      <c r="H2647" s="9" t="str">
        <f>IF(G2647="-","-",IF(Fixture!G2651&gt;Fixture!I2651,Settings!$G$7,IF(Fixture!G2651=Fixture!I2651,Settings!$G$8,IF(Fixture!G2651&lt;Fixture!I2651,Settings!$G$9,"-"))))</f>
        <v>-</v>
      </c>
      <c r="I2647" s="13" t="str">
        <f>IF(G2647="-","-",IF(Fixture!I2651&gt;Fixture!G2651,Settings!$G$7,IF(Fixture!I2651=Fixture!G2651,Settings!$G$8,IF(Fixture!I2651&lt;Fixture!G2651,Settings!$G$9,"-"))))</f>
        <v>-</v>
      </c>
    </row>
    <row r="2648" spans="3:9" x14ac:dyDescent="0.25">
      <c r="C2648" s="12" t="str">
        <f t="shared" si="84"/>
        <v>-</v>
      </c>
      <c r="D2648" s="9" t="str">
        <f t="shared" si="85"/>
        <v>-</v>
      </c>
      <c r="E2648" s="9" t="str">
        <f>IF(C2648="-","-",IF(D2648=maxgameno+2,"blank row 2",IF(D2648=maxgameno+1,"blank row 1",INDEX(FixtureCode!$B$4:$AH$128,MATCH($C2648,FixtureCode!$B$4:$B$128,0),MATCH("G"&amp;D2648&amp;"-T1",FixtureCode!$B$4:$AH$4,0)))))</f>
        <v>-</v>
      </c>
      <c r="F2648" s="13" t="str">
        <f>IF(C2648="-","-",IF(D2648=maxgameno+2,"blank row 2",IF(D2648=maxgameno+1,"blank row 1",INDEX(FixtureCode!$B$4:$AH$128,MATCH($C2648,FixtureCode!$B$4:$B$128,0),MATCH("G"&amp;D2648&amp;"-T2",FixtureCode!$B$4:$AH$4,0)))))</f>
        <v>-</v>
      </c>
      <c r="G2648" s="12" t="str">
        <f>IF(C2648="-","-",IF(AND(ISNUMBER(Fixture!G2652),ISNUMBER(Fixture!I2652),Fixture!F2652&lt;&gt;"BYE",Fixture!J2652&lt;&gt;"BYE"),"Yes","-"))</f>
        <v>-</v>
      </c>
      <c r="H2648" s="9" t="str">
        <f>IF(G2648="-","-",IF(Fixture!G2652&gt;Fixture!I2652,Settings!$G$7,IF(Fixture!G2652=Fixture!I2652,Settings!$G$8,IF(Fixture!G2652&lt;Fixture!I2652,Settings!$G$9,"-"))))</f>
        <v>-</v>
      </c>
      <c r="I2648" s="13" t="str">
        <f>IF(G2648="-","-",IF(Fixture!I2652&gt;Fixture!G2652,Settings!$G$7,IF(Fixture!I2652=Fixture!G2652,Settings!$G$8,IF(Fixture!I2652&lt;Fixture!G2652,Settings!$G$9,"-"))))</f>
        <v>-</v>
      </c>
    </row>
    <row r="2649" spans="3:9" x14ac:dyDescent="0.25">
      <c r="C2649" s="12" t="str">
        <f t="shared" si="84"/>
        <v>-</v>
      </c>
      <c r="D2649" s="9" t="str">
        <f t="shared" si="85"/>
        <v>-</v>
      </c>
      <c r="E2649" s="9" t="str">
        <f>IF(C2649="-","-",IF(D2649=maxgameno+2,"blank row 2",IF(D2649=maxgameno+1,"blank row 1",INDEX(FixtureCode!$B$4:$AH$128,MATCH($C2649,FixtureCode!$B$4:$B$128,0),MATCH("G"&amp;D2649&amp;"-T1",FixtureCode!$B$4:$AH$4,0)))))</f>
        <v>-</v>
      </c>
      <c r="F2649" s="13" t="str">
        <f>IF(C2649="-","-",IF(D2649=maxgameno+2,"blank row 2",IF(D2649=maxgameno+1,"blank row 1",INDEX(FixtureCode!$B$4:$AH$128,MATCH($C2649,FixtureCode!$B$4:$B$128,0),MATCH("G"&amp;D2649&amp;"-T2",FixtureCode!$B$4:$AH$4,0)))))</f>
        <v>-</v>
      </c>
      <c r="G2649" s="12" t="str">
        <f>IF(C2649="-","-",IF(AND(ISNUMBER(Fixture!G2653),ISNUMBER(Fixture!I2653),Fixture!F2653&lt;&gt;"BYE",Fixture!J2653&lt;&gt;"BYE"),"Yes","-"))</f>
        <v>-</v>
      </c>
      <c r="H2649" s="9" t="str">
        <f>IF(G2649="-","-",IF(Fixture!G2653&gt;Fixture!I2653,Settings!$G$7,IF(Fixture!G2653=Fixture!I2653,Settings!$G$8,IF(Fixture!G2653&lt;Fixture!I2653,Settings!$G$9,"-"))))</f>
        <v>-</v>
      </c>
      <c r="I2649" s="13" t="str">
        <f>IF(G2649="-","-",IF(Fixture!I2653&gt;Fixture!G2653,Settings!$G$7,IF(Fixture!I2653=Fixture!G2653,Settings!$G$8,IF(Fixture!I2653&lt;Fixture!G2653,Settings!$G$9,"-"))))</f>
        <v>-</v>
      </c>
    </row>
    <row r="2650" spans="3:9" x14ac:dyDescent="0.25">
      <c r="C2650" s="12" t="str">
        <f t="shared" si="84"/>
        <v>-</v>
      </c>
      <c r="D2650" s="9" t="str">
        <f t="shared" si="85"/>
        <v>-</v>
      </c>
      <c r="E2650" s="9" t="str">
        <f>IF(C2650="-","-",IF(D2650=maxgameno+2,"blank row 2",IF(D2650=maxgameno+1,"blank row 1",INDEX(FixtureCode!$B$4:$AH$128,MATCH($C2650,FixtureCode!$B$4:$B$128,0),MATCH("G"&amp;D2650&amp;"-T1",FixtureCode!$B$4:$AH$4,0)))))</f>
        <v>-</v>
      </c>
      <c r="F2650" s="13" t="str">
        <f>IF(C2650="-","-",IF(D2650=maxgameno+2,"blank row 2",IF(D2650=maxgameno+1,"blank row 1",INDEX(FixtureCode!$B$4:$AH$128,MATCH($C2650,FixtureCode!$B$4:$B$128,0),MATCH("G"&amp;D2650&amp;"-T2",FixtureCode!$B$4:$AH$4,0)))))</f>
        <v>-</v>
      </c>
      <c r="G2650" s="12" t="str">
        <f>IF(C2650="-","-",IF(AND(ISNUMBER(Fixture!G2654),ISNUMBER(Fixture!I2654),Fixture!F2654&lt;&gt;"BYE",Fixture!J2654&lt;&gt;"BYE"),"Yes","-"))</f>
        <v>-</v>
      </c>
      <c r="H2650" s="9" t="str">
        <f>IF(G2650="-","-",IF(Fixture!G2654&gt;Fixture!I2654,Settings!$G$7,IF(Fixture!G2654=Fixture!I2654,Settings!$G$8,IF(Fixture!G2654&lt;Fixture!I2654,Settings!$G$9,"-"))))</f>
        <v>-</v>
      </c>
      <c r="I2650" s="13" t="str">
        <f>IF(G2650="-","-",IF(Fixture!I2654&gt;Fixture!G2654,Settings!$G$7,IF(Fixture!I2654=Fixture!G2654,Settings!$G$8,IF(Fixture!I2654&lt;Fixture!G2654,Settings!$G$9,"-"))))</f>
        <v>-</v>
      </c>
    </row>
    <row r="2651" spans="3:9" x14ac:dyDescent="0.25">
      <c r="C2651" s="12" t="str">
        <f t="shared" si="84"/>
        <v>-</v>
      </c>
      <c r="D2651" s="9" t="str">
        <f t="shared" si="85"/>
        <v>-</v>
      </c>
      <c r="E2651" s="9" t="str">
        <f>IF(C2651="-","-",IF(D2651=maxgameno+2,"blank row 2",IF(D2651=maxgameno+1,"blank row 1",INDEX(FixtureCode!$B$4:$AH$128,MATCH($C2651,FixtureCode!$B$4:$B$128,0),MATCH("G"&amp;D2651&amp;"-T1",FixtureCode!$B$4:$AH$4,0)))))</f>
        <v>-</v>
      </c>
      <c r="F2651" s="13" t="str">
        <f>IF(C2651="-","-",IF(D2651=maxgameno+2,"blank row 2",IF(D2651=maxgameno+1,"blank row 1",INDEX(FixtureCode!$B$4:$AH$128,MATCH($C2651,FixtureCode!$B$4:$B$128,0),MATCH("G"&amp;D2651&amp;"-T2",FixtureCode!$B$4:$AH$4,0)))))</f>
        <v>-</v>
      </c>
      <c r="G2651" s="12" t="str">
        <f>IF(C2651="-","-",IF(AND(ISNUMBER(Fixture!G2655),ISNUMBER(Fixture!I2655),Fixture!F2655&lt;&gt;"BYE",Fixture!J2655&lt;&gt;"BYE"),"Yes","-"))</f>
        <v>-</v>
      </c>
      <c r="H2651" s="9" t="str">
        <f>IF(G2651="-","-",IF(Fixture!G2655&gt;Fixture!I2655,Settings!$G$7,IF(Fixture!G2655=Fixture!I2655,Settings!$G$8,IF(Fixture!G2655&lt;Fixture!I2655,Settings!$G$9,"-"))))</f>
        <v>-</v>
      </c>
      <c r="I2651" s="13" t="str">
        <f>IF(G2651="-","-",IF(Fixture!I2655&gt;Fixture!G2655,Settings!$G$7,IF(Fixture!I2655=Fixture!G2655,Settings!$G$8,IF(Fixture!I2655&lt;Fixture!G2655,Settings!$G$9,"-"))))</f>
        <v>-</v>
      </c>
    </row>
    <row r="2652" spans="3:9" x14ac:dyDescent="0.25">
      <c r="C2652" s="12" t="str">
        <f t="shared" si="84"/>
        <v>-</v>
      </c>
      <c r="D2652" s="9" t="str">
        <f t="shared" si="85"/>
        <v>-</v>
      </c>
      <c r="E2652" s="9" t="str">
        <f>IF(C2652="-","-",IF(D2652=maxgameno+2,"blank row 2",IF(D2652=maxgameno+1,"blank row 1",INDEX(FixtureCode!$B$4:$AH$128,MATCH($C2652,FixtureCode!$B$4:$B$128,0),MATCH("G"&amp;D2652&amp;"-T1",FixtureCode!$B$4:$AH$4,0)))))</f>
        <v>-</v>
      </c>
      <c r="F2652" s="13" t="str">
        <f>IF(C2652="-","-",IF(D2652=maxgameno+2,"blank row 2",IF(D2652=maxgameno+1,"blank row 1",INDEX(FixtureCode!$B$4:$AH$128,MATCH($C2652,FixtureCode!$B$4:$B$128,0),MATCH("G"&amp;D2652&amp;"-T2",FixtureCode!$B$4:$AH$4,0)))))</f>
        <v>-</v>
      </c>
      <c r="G2652" s="12" t="str">
        <f>IF(C2652="-","-",IF(AND(ISNUMBER(Fixture!G2656),ISNUMBER(Fixture!I2656),Fixture!F2656&lt;&gt;"BYE",Fixture!J2656&lt;&gt;"BYE"),"Yes","-"))</f>
        <v>-</v>
      </c>
      <c r="H2652" s="9" t="str">
        <f>IF(G2652="-","-",IF(Fixture!G2656&gt;Fixture!I2656,Settings!$G$7,IF(Fixture!G2656=Fixture!I2656,Settings!$G$8,IF(Fixture!G2656&lt;Fixture!I2656,Settings!$G$9,"-"))))</f>
        <v>-</v>
      </c>
      <c r="I2652" s="13" t="str">
        <f>IF(G2652="-","-",IF(Fixture!I2656&gt;Fixture!G2656,Settings!$G$7,IF(Fixture!I2656=Fixture!G2656,Settings!$G$8,IF(Fixture!I2656&lt;Fixture!G2656,Settings!$G$9,"-"))))</f>
        <v>-</v>
      </c>
    </row>
    <row r="2653" spans="3:9" x14ac:dyDescent="0.25">
      <c r="C2653" s="12" t="str">
        <f t="shared" si="84"/>
        <v>-</v>
      </c>
      <c r="D2653" s="9" t="str">
        <f t="shared" si="85"/>
        <v>-</v>
      </c>
      <c r="E2653" s="9" t="str">
        <f>IF(C2653="-","-",IF(D2653=maxgameno+2,"blank row 2",IF(D2653=maxgameno+1,"blank row 1",INDEX(FixtureCode!$B$4:$AH$128,MATCH($C2653,FixtureCode!$B$4:$B$128,0),MATCH("G"&amp;D2653&amp;"-T1",FixtureCode!$B$4:$AH$4,0)))))</f>
        <v>-</v>
      </c>
      <c r="F2653" s="13" t="str">
        <f>IF(C2653="-","-",IF(D2653=maxgameno+2,"blank row 2",IF(D2653=maxgameno+1,"blank row 1",INDEX(FixtureCode!$B$4:$AH$128,MATCH($C2653,FixtureCode!$B$4:$B$128,0),MATCH("G"&amp;D2653&amp;"-T2",FixtureCode!$B$4:$AH$4,0)))))</f>
        <v>-</v>
      </c>
      <c r="G2653" s="12" t="str">
        <f>IF(C2653="-","-",IF(AND(ISNUMBER(Fixture!G2657),ISNUMBER(Fixture!I2657),Fixture!F2657&lt;&gt;"BYE",Fixture!J2657&lt;&gt;"BYE"),"Yes","-"))</f>
        <v>-</v>
      </c>
      <c r="H2653" s="9" t="str">
        <f>IF(G2653="-","-",IF(Fixture!G2657&gt;Fixture!I2657,Settings!$G$7,IF(Fixture!G2657=Fixture!I2657,Settings!$G$8,IF(Fixture!G2657&lt;Fixture!I2657,Settings!$G$9,"-"))))</f>
        <v>-</v>
      </c>
      <c r="I2653" s="13" t="str">
        <f>IF(G2653="-","-",IF(Fixture!I2657&gt;Fixture!G2657,Settings!$G$7,IF(Fixture!I2657=Fixture!G2657,Settings!$G$8,IF(Fixture!I2657&lt;Fixture!G2657,Settings!$G$9,"-"))))</f>
        <v>-</v>
      </c>
    </row>
    <row r="2654" spans="3:9" x14ac:dyDescent="0.25">
      <c r="C2654" s="12" t="str">
        <f t="shared" si="84"/>
        <v>-</v>
      </c>
      <c r="D2654" s="9" t="str">
        <f t="shared" si="85"/>
        <v>-</v>
      </c>
      <c r="E2654" s="9" t="str">
        <f>IF(C2654="-","-",IF(D2654=maxgameno+2,"blank row 2",IF(D2654=maxgameno+1,"blank row 1",INDEX(FixtureCode!$B$4:$AH$128,MATCH($C2654,FixtureCode!$B$4:$B$128,0),MATCH("G"&amp;D2654&amp;"-T1",FixtureCode!$B$4:$AH$4,0)))))</f>
        <v>-</v>
      </c>
      <c r="F2654" s="13" t="str">
        <f>IF(C2654="-","-",IF(D2654=maxgameno+2,"blank row 2",IF(D2654=maxgameno+1,"blank row 1",INDEX(FixtureCode!$B$4:$AH$128,MATCH($C2654,FixtureCode!$B$4:$B$128,0),MATCH("G"&amp;D2654&amp;"-T2",FixtureCode!$B$4:$AH$4,0)))))</f>
        <v>-</v>
      </c>
      <c r="G2654" s="12" t="str">
        <f>IF(C2654="-","-",IF(AND(ISNUMBER(Fixture!G2658),ISNUMBER(Fixture!I2658),Fixture!F2658&lt;&gt;"BYE",Fixture!J2658&lt;&gt;"BYE"),"Yes","-"))</f>
        <v>-</v>
      </c>
      <c r="H2654" s="9" t="str">
        <f>IF(G2654="-","-",IF(Fixture!G2658&gt;Fixture!I2658,Settings!$G$7,IF(Fixture!G2658=Fixture!I2658,Settings!$G$8,IF(Fixture!G2658&lt;Fixture!I2658,Settings!$G$9,"-"))))</f>
        <v>-</v>
      </c>
      <c r="I2654" s="13" t="str">
        <f>IF(G2654="-","-",IF(Fixture!I2658&gt;Fixture!G2658,Settings!$G$7,IF(Fixture!I2658=Fixture!G2658,Settings!$G$8,IF(Fixture!I2658&lt;Fixture!G2658,Settings!$G$9,"-"))))</f>
        <v>-</v>
      </c>
    </row>
    <row r="2655" spans="3:9" x14ac:dyDescent="0.25">
      <c r="C2655" s="12" t="str">
        <f t="shared" si="84"/>
        <v>-</v>
      </c>
      <c r="D2655" s="9" t="str">
        <f t="shared" si="85"/>
        <v>-</v>
      </c>
      <c r="E2655" s="9" t="str">
        <f>IF(C2655="-","-",IF(D2655=maxgameno+2,"blank row 2",IF(D2655=maxgameno+1,"blank row 1",INDEX(FixtureCode!$B$4:$AH$128,MATCH($C2655,FixtureCode!$B$4:$B$128,0),MATCH("G"&amp;D2655&amp;"-T1",FixtureCode!$B$4:$AH$4,0)))))</f>
        <v>-</v>
      </c>
      <c r="F2655" s="13" t="str">
        <f>IF(C2655="-","-",IF(D2655=maxgameno+2,"blank row 2",IF(D2655=maxgameno+1,"blank row 1",INDEX(FixtureCode!$B$4:$AH$128,MATCH($C2655,FixtureCode!$B$4:$B$128,0),MATCH("G"&amp;D2655&amp;"-T2",FixtureCode!$B$4:$AH$4,0)))))</f>
        <v>-</v>
      </c>
      <c r="G2655" s="12" t="str">
        <f>IF(C2655="-","-",IF(AND(ISNUMBER(Fixture!G2659),ISNUMBER(Fixture!I2659),Fixture!F2659&lt;&gt;"BYE",Fixture!J2659&lt;&gt;"BYE"),"Yes","-"))</f>
        <v>-</v>
      </c>
      <c r="H2655" s="9" t="str">
        <f>IF(G2655="-","-",IF(Fixture!G2659&gt;Fixture!I2659,Settings!$G$7,IF(Fixture!G2659=Fixture!I2659,Settings!$G$8,IF(Fixture!G2659&lt;Fixture!I2659,Settings!$G$9,"-"))))</f>
        <v>-</v>
      </c>
      <c r="I2655" s="13" t="str">
        <f>IF(G2655="-","-",IF(Fixture!I2659&gt;Fixture!G2659,Settings!$G$7,IF(Fixture!I2659=Fixture!G2659,Settings!$G$8,IF(Fixture!I2659&lt;Fixture!G2659,Settings!$G$9,"-"))))</f>
        <v>-</v>
      </c>
    </row>
    <row r="2656" spans="3:9" x14ac:dyDescent="0.25">
      <c r="C2656" s="12" t="str">
        <f t="shared" si="84"/>
        <v>-</v>
      </c>
      <c r="D2656" s="9" t="str">
        <f t="shared" si="85"/>
        <v>-</v>
      </c>
      <c r="E2656" s="9" t="str">
        <f>IF(C2656="-","-",IF(D2656=maxgameno+2,"blank row 2",IF(D2656=maxgameno+1,"blank row 1",INDEX(FixtureCode!$B$4:$AH$128,MATCH($C2656,FixtureCode!$B$4:$B$128,0),MATCH("G"&amp;D2656&amp;"-T1",FixtureCode!$B$4:$AH$4,0)))))</f>
        <v>-</v>
      </c>
      <c r="F2656" s="13" t="str">
        <f>IF(C2656="-","-",IF(D2656=maxgameno+2,"blank row 2",IF(D2656=maxgameno+1,"blank row 1",INDEX(FixtureCode!$B$4:$AH$128,MATCH($C2656,FixtureCode!$B$4:$B$128,0),MATCH("G"&amp;D2656&amp;"-T2",FixtureCode!$B$4:$AH$4,0)))))</f>
        <v>-</v>
      </c>
      <c r="G2656" s="12" t="str">
        <f>IF(C2656="-","-",IF(AND(ISNUMBER(Fixture!G2660),ISNUMBER(Fixture!I2660),Fixture!F2660&lt;&gt;"BYE",Fixture!J2660&lt;&gt;"BYE"),"Yes","-"))</f>
        <v>-</v>
      </c>
      <c r="H2656" s="9" t="str">
        <f>IF(G2656="-","-",IF(Fixture!G2660&gt;Fixture!I2660,Settings!$G$7,IF(Fixture!G2660=Fixture!I2660,Settings!$G$8,IF(Fixture!G2660&lt;Fixture!I2660,Settings!$G$9,"-"))))</f>
        <v>-</v>
      </c>
      <c r="I2656" s="13" t="str">
        <f>IF(G2656="-","-",IF(Fixture!I2660&gt;Fixture!G2660,Settings!$G$7,IF(Fixture!I2660=Fixture!G2660,Settings!$G$8,IF(Fixture!I2660&lt;Fixture!G2660,Settings!$G$9,"-"))))</f>
        <v>-</v>
      </c>
    </row>
    <row r="2657" spans="3:9" x14ac:dyDescent="0.25">
      <c r="C2657" s="12" t="str">
        <f t="shared" si="84"/>
        <v>-</v>
      </c>
      <c r="D2657" s="9" t="str">
        <f t="shared" si="85"/>
        <v>-</v>
      </c>
      <c r="E2657" s="9" t="str">
        <f>IF(C2657="-","-",IF(D2657=maxgameno+2,"blank row 2",IF(D2657=maxgameno+1,"blank row 1",INDEX(FixtureCode!$B$4:$AH$128,MATCH($C2657,FixtureCode!$B$4:$B$128,0),MATCH("G"&amp;D2657&amp;"-T1",FixtureCode!$B$4:$AH$4,0)))))</f>
        <v>-</v>
      </c>
      <c r="F2657" s="13" t="str">
        <f>IF(C2657="-","-",IF(D2657=maxgameno+2,"blank row 2",IF(D2657=maxgameno+1,"blank row 1",INDEX(FixtureCode!$B$4:$AH$128,MATCH($C2657,FixtureCode!$B$4:$B$128,0),MATCH("G"&amp;D2657&amp;"-T2",FixtureCode!$B$4:$AH$4,0)))))</f>
        <v>-</v>
      </c>
      <c r="G2657" s="12" t="str">
        <f>IF(C2657="-","-",IF(AND(ISNUMBER(Fixture!G2661),ISNUMBER(Fixture!I2661),Fixture!F2661&lt;&gt;"BYE",Fixture!J2661&lt;&gt;"BYE"),"Yes","-"))</f>
        <v>-</v>
      </c>
      <c r="H2657" s="9" t="str">
        <f>IF(G2657="-","-",IF(Fixture!G2661&gt;Fixture!I2661,Settings!$G$7,IF(Fixture!G2661=Fixture!I2661,Settings!$G$8,IF(Fixture!G2661&lt;Fixture!I2661,Settings!$G$9,"-"))))</f>
        <v>-</v>
      </c>
      <c r="I2657" s="13" t="str">
        <f>IF(G2657="-","-",IF(Fixture!I2661&gt;Fixture!G2661,Settings!$G$7,IF(Fixture!I2661=Fixture!G2661,Settings!$G$8,IF(Fixture!I2661&lt;Fixture!G2661,Settings!$G$9,"-"))))</f>
        <v>-</v>
      </c>
    </row>
    <row r="2658" spans="3:9" x14ac:dyDescent="0.25">
      <c r="C2658" s="12" t="str">
        <f t="shared" si="84"/>
        <v>-</v>
      </c>
      <c r="D2658" s="9" t="str">
        <f t="shared" si="85"/>
        <v>-</v>
      </c>
      <c r="E2658" s="9" t="str">
        <f>IF(C2658="-","-",IF(D2658=maxgameno+2,"blank row 2",IF(D2658=maxgameno+1,"blank row 1",INDEX(FixtureCode!$B$4:$AH$128,MATCH($C2658,FixtureCode!$B$4:$B$128,0),MATCH("G"&amp;D2658&amp;"-T1",FixtureCode!$B$4:$AH$4,0)))))</f>
        <v>-</v>
      </c>
      <c r="F2658" s="13" t="str">
        <f>IF(C2658="-","-",IF(D2658=maxgameno+2,"blank row 2",IF(D2658=maxgameno+1,"blank row 1",INDEX(FixtureCode!$B$4:$AH$128,MATCH($C2658,FixtureCode!$B$4:$B$128,0),MATCH("G"&amp;D2658&amp;"-T2",FixtureCode!$B$4:$AH$4,0)))))</f>
        <v>-</v>
      </c>
      <c r="G2658" s="12" t="str">
        <f>IF(C2658="-","-",IF(AND(ISNUMBER(Fixture!G2662),ISNUMBER(Fixture!I2662),Fixture!F2662&lt;&gt;"BYE",Fixture!J2662&lt;&gt;"BYE"),"Yes","-"))</f>
        <v>-</v>
      </c>
      <c r="H2658" s="9" t="str">
        <f>IF(G2658="-","-",IF(Fixture!G2662&gt;Fixture!I2662,Settings!$G$7,IF(Fixture!G2662=Fixture!I2662,Settings!$G$8,IF(Fixture!G2662&lt;Fixture!I2662,Settings!$G$9,"-"))))</f>
        <v>-</v>
      </c>
      <c r="I2658" s="13" t="str">
        <f>IF(G2658="-","-",IF(Fixture!I2662&gt;Fixture!G2662,Settings!$G$7,IF(Fixture!I2662=Fixture!G2662,Settings!$G$8,IF(Fixture!I2662&lt;Fixture!G2662,Settings!$G$9,"-"))))</f>
        <v>-</v>
      </c>
    </row>
    <row r="2659" spans="3:9" x14ac:dyDescent="0.25">
      <c r="C2659" s="12" t="str">
        <f t="shared" si="84"/>
        <v>-</v>
      </c>
      <c r="D2659" s="9" t="str">
        <f t="shared" si="85"/>
        <v>-</v>
      </c>
      <c r="E2659" s="9" t="str">
        <f>IF(C2659="-","-",IF(D2659=maxgameno+2,"blank row 2",IF(D2659=maxgameno+1,"blank row 1",INDEX(FixtureCode!$B$4:$AH$128,MATCH($C2659,FixtureCode!$B$4:$B$128,0),MATCH("G"&amp;D2659&amp;"-T1",FixtureCode!$B$4:$AH$4,0)))))</f>
        <v>-</v>
      </c>
      <c r="F2659" s="13" t="str">
        <f>IF(C2659="-","-",IF(D2659=maxgameno+2,"blank row 2",IF(D2659=maxgameno+1,"blank row 1",INDEX(FixtureCode!$B$4:$AH$128,MATCH($C2659,FixtureCode!$B$4:$B$128,0),MATCH("G"&amp;D2659&amp;"-T2",FixtureCode!$B$4:$AH$4,0)))))</f>
        <v>-</v>
      </c>
      <c r="G2659" s="12" t="str">
        <f>IF(C2659="-","-",IF(AND(ISNUMBER(Fixture!G2663),ISNUMBER(Fixture!I2663),Fixture!F2663&lt;&gt;"BYE",Fixture!J2663&lt;&gt;"BYE"),"Yes","-"))</f>
        <v>-</v>
      </c>
      <c r="H2659" s="9" t="str">
        <f>IF(G2659="-","-",IF(Fixture!G2663&gt;Fixture!I2663,Settings!$G$7,IF(Fixture!G2663=Fixture!I2663,Settings!$G$8,IF(Fixture!G2663&lt;Fixture!I2663,Settings!$G$9,"-"))))</f>
        <v>-</v>
      </c>
      <c r="I2659" s="13" t="str">
        <f>IF(G2659="-","-",IF(Fixture!I2663&gt;Fixture!G2663,Settings!$G$7,IF(Fixture!I2663=Fixture!G2663,Settings!$G$8,IF(Fixture!I2663&lt;Fixture!G2663,Settings!$G$9,"-"))))</f>
        <v>-</v>
      </c>
    </row>
    <row r="2660" spans="3:9" x14ac:dyDescent="0.25">
      <c r="C2660" s="12" t="str">
        <f t="shared" si="84"/>
        <v>-</v>
      </c>
      <c r="D2660" s="9" t="str">
        <f t="shared" si="85"/>
        <v>-</v>
      </c>
      <c r="E2660" s="9" t="str">
        <f>IF(C2660="-","-",IF(D2660=maxgameno+2,"blank row 2",IF(D2660=maxgameno+1,"blank row 1",INDEX(FixtureCode!$B$4:$AH$128,MATCH($C2660,FixtureCode!$B$4:$B$128,0),MATCH("G"&amp;D2660&amp;"-T1",FixtureCode!$B$4:$AH$4,0)))))</f>
        <v>-</v>
      </c>
      <c r="F2660" s="13" t="str">
        <f>IF(C2660="-","-",IF(D2660=maxgameno+2,"blank row 2",IF(D2660=maxgameno+1,"blank row 1",INDEX(FixtureCode!$B$4:$AH$128,MATCH($C2660,FixtureCode!$B$4:$B$128,0),MATCH("G"&amp;D2660&amp;"-T2",FixtureCode!$B$4:$AH$4,0)))))</f>
        <v>-</v>
      </c>
      <c r="G2660" s="12" t="str">
        <f>IF(C2660="-","-",IF(AND(ISNUMBER(Fixture!G2664),ISNUMBER(Fixture!I2664),Fixture!F2664&lt;&gt;"BYE",Fixture!J2664&lt;&gt;"BYE"),"Yes","-"))</f>
        <v>-</v>
      </c>
      <c r="H2660" s="9" t="str">
        <f>IF(G2660="-","-",IF(Fixture!G2664&gt;Fixture!I2664,Settings!$G$7,IF(Fixture!G2664=Fixture!I2664,Settings!$G$8,IF(Fixture!G2664&lt;Fixture!I2664,Settings!$G$9,"-"))))</f>
        <v>-</v>
      </c>
      <c r="I2660" s="13" t="str">
        <f>IF(G2660="-","-",IF(Fixture!I2664&gt;Fixture!G2664,Settings!$G$7,IF(Fixture!I2664=Fixture!G2664,Settings!$G$8,IF(Fixture!I2664&lt;Fixture!G2664,Settings!$G$9,"-"))))</f>
        <v>-</v>
      </c>
    </row>
    <row r="2661" spans="3:9" x14ac:dyDescent="0.25">
      <c r="C2661" s="12" t="str">
        <f t="shared" si="84"/>
        <v>-</v>
      </c>
      <c r="D2661" s="9" t="str">
        <f t="shared" si="85"/>
        <v>-</v>
      </c>
      <c r="E2661" s="9" t="str">
        <f>IF(C2661="-","-",IF(D2661=maxgameno+2,"blank row 2",IF(D2661=maxgameno+1,"blank row 1",INDEX(FixtureCode!$B$4:$AH$128,MATCH($C2661,FixtureCode!$B$4:$B$128,0),MATCH("G"&amp;D2661&amp;"-T1",FixtureCode!$B$4:$AH$4,0)))))</f>
        <v>-</v>
      </c>
      <c r="F2661" s="13" t="str">
        <f>IF(C2661="-","-",IF(D2661=maxgameno+2,"blank row 2",IF(D2661=maxgameno+1,"blank row 1",INDEX(FixtureCode!$B$4:$AH$128,MATCH($C2661,FixtureCode!$B$4:$B$128,0),MATCH("G"&amp;D2661&amp;"-T2",FixtureCode!$B$4:$AH$4,0)))))</f>
        <v>-</v>
      </c>
      <c r="G2661" s="12" t="str">
        <f>IF(C2661="-","-",IF(AND(ISNUMBER(Fixture!G2665),ISNUMBER(Fixture!I2665),Fixture!F2665&lt;&gt;"BYE",Fixture!J2665&lt;&gt;"BYE"),"Yes","-"))</f>
        <v>-</v>
      </c>
      <c r="H2661" s="9" t="str">
        <f>IF(G2661="-","-",IF(Fixture!G2665&gt;Fixture!I2665,Settings!$G$7,IF(Fixture!G2665=Fixture!I2665,Settings!$G$8,IF(Fixture!G2665&lt;Fixture!I2665,Settings!$G$9,"-"))))</f>
        <v>-</v>
      </c>
      <c r="I2661" s="13" t="str">
        <f>IF(G2661="-","-",IF(Fixture!I2665&gt;Fixture!G2665,Settings!$G$7,IF(Fixture!I2665=Fixture!G2665,Settings!$G$8,IF(Fixture!I2665&lt;Fixture!G2665,Settings!$G$9,"-"))))</f>
        <v>-</v>
      </c>
    </row>
    <row r="2662" spans="3:9" x14ac:dyDescent="0.25">
      <c r="C2662" s="12" t="str">
        <f t="shared" si="84"/>
        <v>-</v>
      </c>
      <c r="D2662" s="9" t="str">
        <f t="shared" si="85"/>
        <v>-</v>
      </c>
      <c r="E2662" s="9" t="str">
        <f>IF(C2662="-","-",IF(D2662=maxgameno+2,"blank row 2",IF(D2662=maxgameno+1,"blank row 1",INDEX(FixtureCode!$B$4:$AH$128,MATCH($C2662,FixtureCode!$B$4:$B$128,0),MATCH("G"&amp;D2662&amp;"-T1",FixtureCode!$B$4:$AH$4,0)))))</f>
        <v>-</v>
      </c>
      <c r="F2662" s="13" t="str">
        <f>IF(C2662="-","-",IF(D2662=maxgameno+2,"blank row 2",IF(D2662=maxgameno+1,"blank row 1",INDEX(FixtureCode!$B$4:$AH$128,MATCH($C2662,FixtureCode!$B$4:$B$128,0),MATCH("G"&amp;D2662&amp;"-T2",FixtureCode!$B$4:$AH$4,0)))))</f>
        <v>-</v>
      </c>
      <c r="G2662" s="12" t="str">
        <f>IF(C2662="-","-",IF(AND(ISNUMBER(Fixture!G2666),ISNUMBER(Fixture!I2666),Fixture!F2666&lt;&gt;"BYE",Fixture!J2666&lt;&gt;"BYE"),"Yes","-"))</f>
        <v>-</v>
      </c>
      <c r="H2662" s="9" t="str">
        <f>IF(G2662="-","-",IF(Fixture!G2666&gt;Fixture!I2666,Settings!$G$7,IF(Fixture!G2666=Fixture!I2666,Settings!$G$8,IF(Fixture!G2666&lt;Fixture!I2666,Settings!$G$9,"-"))))</f>
        <v>-</v>
      </c>
      <c r="I2662" s="13" t="str">
        <f>IF(G2662="-","-",IF(Fixture!I2666&gt;Fixture!G2666,Settings!$G$7,IF(Fixture!I2666=Fixture!G2666,Settings!$G$8,IF(Fixture!I2666&lt;Fixture!G2666,Settings!$G$9,"-"))))</f>
        <v>-</v>
      </c>
    </row>
    <row r="2663" spans="3:9" x14ac:dyDescent="0.25">
      <c r="C2663" s="12" t="str">
        <f t="shared" si="84"/>
        <v>-</v>
      </c>
      <c r="D2663" s="9" t="str">
        <f t="shared" si="85"/>
        <v>-</v>
      </c>
      <c r="E2663" s="9" t="str">
        <f>IF(C2663="-","-",IF(D2663=maxgameno+2,"blank row 2",IF(D2663=maxgameno+1,"blank row 1",INDEX(FixtureCode!$B$4:$AH$128,MATCH($C2663,FixtureCode!$B$4:$B$128,0),MATCH("G"&amp;D2663&amp;"-T1",FixtureCode!$B$4:$AH$4,0)))))</f>
        <v>-</v>
      </c>
      <c r="F2663" s="13" t="str">
        <f>IF(C2663="-","-",IF(D2663=maxgameno+2,"blank row 2",IF(D2663=maxgameno+1,"blank row 1",INDEX(FixtureCode!$B$4:$AH$128,MATCH($C2663,FixtureCode!$B$4:$B$128,0),MATCH("G"&amp;D2663&amp;"-T2",FixtureCode!$B$4:$AH$4,0)))))</f>
        <v>-</v>
      </c>
      <c r="G2663" s="12" t="str">
        <f>IF(C2663="-","-",IF(AND(ISNUMBER(Fixture!G2667),ISNUMBER(Fixture!I2667),Fixture!F2667&lt;&gt;"BYE",Fixture!J2667&lt;&gt;"BYE"),"Yes","-"))</f>
        <v>-</v>
      </c>
      <c r="H2663" s="9" t="str">
        <f>IF(G2663="-","-",IF(Fixture!G2667&gt;Fixture!I2667,Settings!$G$7,IF(Fixture!G2667=Fixture!I2667,Settings!$G$8,IF(Fixture!G2667&lt;Fixture!I2667,Settings!$G$9,"-"))))</f>
        <v>-</v>
      </c>
      <c r="I2663" s="13" t="str">
        <f>IF(G2663="-","-",IF(Fixture!I2667&gt;Fixture!G2667,Settings!$G$7,IF(Fixture!I2667=Fixture!G2667,Settings!$G$8,IF(Fixture!I2667&lt;Fixture!G2667,Settings!$G$9,"-"))))</f>
        <v>-</v>
      </c>
    </row>
    <row r="2664" spans="3:9" x14ac:dyDescent="0.25">
      <c r="C2664" s="12" t="str">
        <f t="shared" si="84"/>
        <v>-</v>
      </c>
      <c r="D2664" s="9" t="str">
        <f t="shared" si="85"/>
        <v>-</v>
      </c>
      <c r="E2664" s="9" t="str">
        <f>IF(C2664="-","-",IF(D2664=maxgameno+2,"blank row 2",IF(D2664=maxgameno+1,"blank row 1",INDEX(FixtureCode!$B$4:$AH$128,MATCH($C2664,FixtureCode!$B$4:$B$128,0),MATCH("G"&amp;D2664&amp;"-T1",FixtureCode!$B$4:$AH$4,0)))))</f>
        <v>-</v>
      </c>
      <c r="F2664" s="13" t="str">
        <f>IF(C2664="-","-",IF(D2664=maxgameno+2,"blank row 2",IF(D2664=maxgameno+1,"blank row 1",INDEX(FixtureCode!$B$4:$AH$128,MATCH($C2664,FixtureCode!$B$4:$B$128,0),MATCH("G"&amp;D2664&amp;"-T2",FixtureCode!$B$4:$AH$4,0)))))</f>
        <v>-</v>
      </c>
      <c r="G2664" s="12" t="str">
        <f>IF(C2664="-","-",IF(AND(ISNUMBER(Fixture!G2668),ISNUMBER(Fixture!I2668),Fixture!F2668&lt;&gt;"BYE",Fixture!J2668&lt;&gt;"BYE"),"Yes","-"))</f>
        <v>-</v>
      </c>
      <c r="H2664" s="9" t="str">
        <f>IF(G2664="-","-",IF(Fixture!G2668&gt;Fixture!I2668,Settings!$G$7,IF(Fixture!G2668=Fixture!I2668,Settings!$G$8,IF(Fixture!G2668&lt;Fixture!I2668,Settings!$G$9,"-"))))</f>
        <v>-</v>
      </c>
      <c r="I2664" s="13" t="str">
        <f>IF(G2664="-","-",IF(Fixture!I2668&gt;Fixture!G2668,Settings!$G$7,IF(Fixture!I2668=Fixture!G2668,Settings!$G$8,IF(Fixture!I2668&lt;Fixture!G2668,Settings!$G$9,"-"))))</f>
        <v>-</v>
      </c>
    </row>
    <row r="2665" spans="3:9" x14ac:dyDescent="0.25">
      <c r="C2665" s="12" t="str">
        <f t="shared" si="84"/>
        <v>-</v>
      </c>
      <c r="D2665" s="9" t="str">
        <f t="shared" si="85"/>
        <v>-</v>
      </c>
      <c r="E2665" s="9" t="str">
        <f>IF(C2665="-","-",IF(D2665=maxgameno+2,"blank row 2",IF(D2665=maxgameno+1,"blank row 1",INDEX(FixtureCode!$B$4:$AH$128,MATCH($C2665,FixtureCode!$B$4:$B$128,0),MATCH("G"&amp;D2665&amp;"-T1",FixtureCode!$B$4:$AH$4,0)))))</f>
        <v>-</v>
      </c>
      <c r="F2665" s="13" t="str">
        <f>IF(C2665="-","-",IF(D2665=maxgameno+2,"blank row 2",IF(D2665=maxgameno+1,"blank row 1",INDEX(FixtureCode!$B$4:$AH$128,MATCH($C2665,FixtureCode!$B$4:$B$128,0),MATCH("G"&amp;D2665&amp;"-T2",FixtureCode!$B$4:$AH$4,0)))))</f>
        <v>-</v>
      </c>
      <c r="G2665" s="12" t="str">
        <f>IF(C2665="-","-",IF(AND(ISNUMBER(Fixture!G2669),ISNUMBER(Fixture!I2669),Fixture!F2669&lt;&gt;"BYE",Fixture!J2669&lt;&gt;"BYE"),"Yes","-"))</f>
        <v>-</v>
      </c>
      <c r="H2665" s="9" t="str">
        <f>IF(G2665="-","-",IF(Fixture!G2669&gt;Fixture!I2669,Settings!$G$7,IF(Fixture!G2669=Fixture!I2669,Settings!$G$8,IF(Fixture!G2669&lt;Fixture!I2669,Settings!$G$9,"-"))))</f>
        <v>-</v>
      </c>
      <c r="I2665" s="13" t="str">
        <f>IF(G2665="-","-",IF(Fixture!I2669&gt;Fixture!G2669,Settings!$G$7,IF(Fixture!I2669=Fixture!G2669,Settings!$G$8,IF(Fixture!I2669&lt;Fixture!G2669,Settings!$G$9,"-"))))</f>
        <v>-</v>
      </c>
    </row>
    <row r="2666" spans="3:9" x14ac:dyDescent="0.25">
      <c r="C2666" s="12" t="str">
        <f t="shared" si="84"/>
        <v>-</v>
      </c>
      <c r="D2666" s="9" t="str">
        <f t="shared" si="85"/>
        <v>-</v>
      </c>
      <c r="E2666" s="9" t="str">
        <f>IF(C2666="-","-",IF(D2666=maxgameno+2,"blank row 2",IF(D2666=maxgameno+1,"blank row 1",INDEX(FixtureCode!$B$4:$AH$128,MATCH($C2666,FixtureCode!$B$4:$B$128,0),MATCH("G"&amp;D2666&amp;"-T1",FixtureCode!$B$4:$AH$4,0)))))</f>
        <v>-</v>
      </c>
      <c r="F2666" s="13" t="str">
        <f>IF(C2666="-","-",IF(D2666=maxgameno+2,"blank row 2",IF(D2666=maxgameno+1,"blank row 1",INDEX(FixtureCode!$B$4:$AH$128,MATCH($C2666,FixtureCode!$B$4:$B$128,0),MATCH("G"&amp;D2666&amp;"-T2",FixtureCode!$B$4:$AH$4,0)))))</f>
        <v>-</v>
      </c>
      <c r="G2666" s="12" t="str">
        <f>IF(C2666="-","-",IF(AND(ISNUMBER(Fixture!G2670),ISNUMBER(Fixture!I2670),Fixture!F2670&lt;&gt;"BYE",Fixture!J2670&lt;&gt;"BYE"),"Yes","-"))</f>
        <v>-</v>
      </c>
      <c r="H2666" s="9" t="str">
        <f>IF(G2666="-","-",IF(Fixture!G2670&gt;Fixture!I2670,Settings!$G$7,IF(Fixture!G2670=Fixture!I2670,Settings!$G$8,IF(Fixture!G2670&lt;Fixture!I2670,Settings!$G$9,"-"))))</f>
        <v>-</v>
      </c>
      <c r="I2666" s="13" t="str">
        <f>IF(G2666="-","-",IF(Fixture!I2670&gt;Fixture!G2670,Settings!$G$7,IF(Fixture!I2670=Fixture!G2670,Settings!$G$8,IF(Fixture!I2670&lt;Fixture!G2670,Settings!$G$9,"-"))))</f>
        <v>-</v>
      </c>
    </row>
    <row r="2667" spans="3:9" x14ac:dyDescent="0.25">
      <c r="C2667" s="12" t="str">
        <f t="shared" si="84"/>
        <v>-</v>
      </c>
      <c r="D2667" s="9" t="str">
        <f t="shared" si="85"/>
        <v>-</v>
      </c>
      <c r="E2667" s="9" t="str">
        <f>IF(C2667="-","-",IF(D2667=maxgameno+2,"blank row 2",IF(D2667=maxgameno+1,"blank row 1",INDEX(FixtureCode!$B$4:$AH$128,MATCH($C2667,FixtureCode!$B$4:$B$128,0),MATCH("G"&amp;D2667&amp;"-T1",FixtureCode!$B$4:$AH$4,0)))))</f>
        <v>-</v>
      </c>
      <c r="F2667" s="13" t="str">
        <f>IF(C2667="-","-",IF(D2667=maxgameno+2,"blank row 2",IF(D2667=maxgameno+1,"blank row 1",INDEX(FixtureCode!$B$4:$AH$128,MATCH($C2667,FixtureCode!$B$4:$B$128,0),MATCH("G"&amp;D2667&amp;"-T2",FixtureCode!$B$4:$AH$4,0)))))</f>
        <v>-</v>
      </c>
      <c r="G2667" s="12" t="str">
        <f>IF(C2667="-","-",IF(AND(ISNUMBER(Fixture!G2671),ISNUMBER(Fixture!I2671),Fixture!F2671&lt;&gt;"BYE",Fixture!J2671&lt;&gt;"BYE"),"Yes","-"))</f>
        <v>-</v>
      </c>
      <c r="H2667" s="9" t="str">
        <f>IF(G2667="-","-",IF(Fixture!G2671&gt;Fixture!I2671,Settings!$G$7,IF(Fixture!G2671=Fixture!I2671,Settings!$G$8,IF(Fixture!G2671&lt;Fixture!I2671,Settings!$G$9,"-"))))</f>
        <v>-</v>
      </c>
      <c r="I2667" s="13" t="str">
        <f>IF(G2667="-","-",IF(Fixture!I2671&gt;Fixture!G2671,Settings!$G$7,IF(Fixture!I2671=Fixture!G2671,Settings!$G$8,IF(Fixture!I2671&lt;Fixture!G2671,Settings!$G$9,"-"))))</f>
        <v>-</v>
      </c>
    </row>
    <row r="2668" spans="3:9" x14ac:dyDescent="0.25">
      <c r="C2668" s="12" t="str">
        <f t="shared" si="84"/>
        <v>-</v>
      </c>
      <c r="D2668" s="9" t="str">
        <f t="shared" si="85"/>
        <v>-</v>
      </c>
      <c r="E2668" s="9" t="str">
        <f>IF(C2668="-","-",IF(D2668=maxgameno+2,"blank row 2",IF(D2668=maxgameno+1,"blank row 1",INDEX(FixtureCode!$B$4:$AH$128,MATCH($C2668,FixtureCode!$B$4:$B$128,0),MATCH("G"&amp;D2668&amp;"-T1",FixtureCode!$B$4:$AH$4,0)))))</f>
        <v>-</v>
      </c>
      <c r="F2668" s="13" t="str">
        <f>IF(C2668="-","-",IF(D2668=maxgameno+2,"blank row 2",IF(D2668=maxgameno+1,"blank row 1",INDEX(FixtureCode!$B$4:$AH$128,MATCH($C2668,FixtureCode!$B$4:$B$128,0),MATCH("G"&amp;D2668&amp;"-T2",FixtureCode!$B$4:$AH$4,0)))))</f>
        <v>-</v>
      </c>
      <c r="G2668" s="12" t="str">
        <f>IF(C2668="-","-",IF(AND(ISNUMBER(Fixture!G2672),ISNUMBER(Fixture!I2672),Fixture!F2672&lt;&gt;"BYE",Fixture!J2672&lt;&gt;"BYE"),"Yes","-"))</f>
        <v>-</v>
      </c>
      <c r="H2668" s="9" t="str">
        <f>IF(G2668="-","-",IF(Fixture!G2672&gt;Fixture!I2672,Settings!$G$7,IF(Fixture!G2672=Fixture!I2672,Settings!$G$8,IF(Fixture!G2672&lt;Fixture!I2672,Settings!$G$9,"-"))))</f>
        <v>-</v>
      </c>
      <c r="I2668" s="13" t="str">
        <f>IF(G2668="-","-",IF(Fixture!I2672&gt;Fixture!G2672,Settings!$G$7,IF(Fixture!I2672=Fixture!G2672,Settings!$G$8,IF(Fixture!I2672&lt;Fixture!G2672,Settings!$G$9,"-"))))</f>
        <v>-</v>
      </c>
    </row>
    <row r="2669" spans="3:9" x14ac:dyDescent="0.25">
      <c r="C2669" s="12" t="str">
        <f t="shared" si="84"/>
        <v>-</v>
      </c>
      <c r="D2669" s="9" t="str">
        <f t="shared" si="85"/>
        <v>-</v>
      </c>
      <c r="E2669" s="9" t="str">
        <f>IF(C2669="-","-",IF(D2669=maxgameno+2,"blank row 2",IF(D2669=maxgameno+1,"blank row 1",INDEX(FixtureCode!$B$4:$AH$128,MATCH($C2669,FixtureCode!$B$4:$B$128,0),MATCH("G"&amp;D2669&amp;"-T1",FixtureCode!$B$4:$AH$4,0)))))</f>
        <v>-</v>
      </c>
      <c r="F2669" s="13" t="str">
        <f>IF(C2669="-","-",IF(D2669=maxgameno+2,"blank row 2",IF(D2669=maxgameno+1,"blank row 1",INDEX(FixtureCode!$B$4:$AH$128,MATCH($C2669,FixtureCode!$B$4:$B$128,0),MATCH("G"&amp;D2669&amp;"-T2",FixtureCode!$B$4:$AH$4,0)))))</f>
        <v>-</v>
      </c>
      <c r="G2669" s="12" t="str">
        <f>IF(C2669="-","-",IF(AND(ISNUMBER(Fixture!G2673),ISNUMBER(Fixture!I2673),Fixture!F2673&lt;&gt;"BYE",Fixture!J2673&lt;&gt;"BYE"),"Yes","-"))</f>
        <v>-</v>
      </c>
      <c r="H2669" s="9" t="str">
        <f>IF(G2669="-","-",IF(Fixture!G2673&gt;Fixture!I2673,Settings!$G$7,IF(Fixture!G2673=Fixture!I2673,Settings!$G$8,IF(Fixture!G2673&lt;Fixture!I2673,Settings!$G$9,"-"))))</f>
        <v>-</v>
      </c>
      <c r="I2669" s="13" t="str">
        <f>IF(G2669="-","-",IF(Fixture!I2673&gt;Fixture!G2673,Settings!$G$7,IF(Fixture!I2673=Fixture!G2673,Settings!$G$8,IF(Fixture!I2673&lt;Fixture!G2673,Settings!$G$9,"-"))))</f>
        <v>-</v>
      </c>
    </row>
    <row r="2670" spans="3:9" x14ac:dyDescent="0.25">
      <c r="C2670" s="12" t="str">
        <f t="shared" si="84"/>
        <v>-</v>
      </c>
      <c r="D2670" s="9" t="str">
        <f t="shared" si="85"/>
        <v>-</v>
      </c>
      <c r="E2670" s="9" t="str">
        <f>IF(C2670="-","-",IF(D2670=maxgameno+2,"blank row 2",IF(D2670=maxgameno+1,"blank row 1",INDEX(FixtureCode!$B$4:$AH$128,MATCH($C2670,FixtureCode!$B$4:$B$128,0),MATCH("G"&amp;D2670&amp;"-T1",FixtureCode!$B$4:$AH$4,0)))))</f>
        <v>-</v>
      </c>
      <c r="F2670" s="13" t="str">
        <f>IF(C2670="-","-",IF(D2670=maxgameno+2,"blank row 2",IF(D2670=maxgameno+1,"blank row 1",INDEX(FixtureCode!$B$4:$AH$128,MATCH($C2670,FixtureCode!$B$4:$B$128,0),MATCH("G"&amp;D2670&amp;"-T2",FixtureCode!$B$4:$AH$4,0)))))</f>
        <v>-</v>
      </c>
      <c r="G2670" s="12" t="str">
        <f>IF(C2670="-","-",IF(AND(ISNUMBER(Fixture!G2674),ISNUMBER(Fixture!I2674),Fixture!F2674&lt;&gt;"BYE",Fixture!J2674&lt;&gt;"BYE"),"Yes","-"))</f>
        <v>-</v>
      </c>
      <c r="H2670" s="9" t="str">
        <f>IF(G2670="-","-",IF(Fixture!G2674&gt;Fixture!I2674,Settings!$G$7,IF(Fixture!G2674=Fixture!I2674,Settings!$G$8,IF(Fixture!G2674&lt;Fixture!I2674,Settings!$G$9,"-"))))</f>
        <v>-</v>
      </c>
      <c r="I2670" s="13" t="str">
        <f>IF(G2670="-","-",IF(Fixture!I2674&gt;Fixture!G2674,Settings!$G$7,IF(Fixture!I2674=Fixture!G2674,Settings!$G$8,IF(Fixture!I2674&lt;Fixture!G2674,Settings!$G$9,"-"))))</f>
        <v>-</v>
      </c>
    </row>
    <row r="2671" spans="3:9" x14ac:dyDescent="0.25">
      <c r="C2671" s="12" t="str">
        <f t="shared" si="84"/>
        <v>-</v>
      </c>
      <c r="D2671" s="9" t="str">
        <f t="shared" si="85"/>
        <v>-</v>
      </c>
      <c r="E2671" s="9" t="str">
        <f>IF(C2671="-","-",IF(D2671=maxgameno+2,"blank row 2",IF(D2671=maxgameno+1,"blank row 1",INDEX(FixtureCode!$B$4:$AH$128,MATCH($C2671,FixtureCode!$B$4:$B$128,0),MATCH("G"&amp;D2671&amp;"-T1",FixtureCode!$B$4:$AH$4,0)))))</f>
        <v>-</v>
      </c>
      <c r="F2671" s="13" t="str">
        <f>IF(C2671="-","-",IF(D2671=maxgameno+2,"blank row 2",IF(D2671=maxgameno+1,"blank row 1",INDEX(FixtureCode!$B$4:$AH$128,MATCH($C2671,FixtureCode!$B$4:$B$128,0),MATCH("G"&amp;D2671&amp;"-T2",FixtureCode!$B$4:$AH$4,0)))))</f>
        <v>-</v>
      </c>
      <c r="G2671" s="12" t="str">
        <f>IF(C2671="-","-",IF(AND(ISNUMBER(Fixture!G2675),ISNUMBER(Fixture!I2675),Fixture!F2675&lt;&gt;"BYE",Fixture!J2675&lt;&gt;"BYE"),"Yes","-"))</f>
        <v>-</v>
      </c>
      <c r="H2671" s="9" t="str">
        <f>IF(G2671="-","-",IF(Fixture!G2675&gt;Fixture!I2675,Settings!$G$7,IF(Fixture!G2675=Fixture!I2675,Settings!$G$8,IF(Fixture!G2675&lt;Fixture!I2675,Settings!$G$9,"-"))))</f>
        <v>-</v>
      </c>
      <c r="I2671" s="13" t="str">
        <f>IF(G2671="-","-",IF(Fixture!I2675&gt;Fixture!G2675,Settings!$G$7,IF(Fixture!I2675=Fixture!G2675,Settings!$G$8,IF(Fixture!I2675&lt;Fixture!G2675,Settings!$G$9,"-"))))</f>
        <v>-</v>
      </c>
    </row>
    <row r="2672" spans="3:9" x14ac:dyDescent="0.25">
      <c r="C2672" s="12" t="str">
        <f t="shared" si="84"/>
        <v>-</v>
      </c>
      <c r="D2672" s="9" t="str">
        <f t="shared" si="85"/>
        <v>-</v>
      </c>
      <c r="E2672" s="9" t="str">
        <f>IF(C2672="-","-",IF(D2672=maxgameno+2,"blank row 2",IF(D2672=maxgameno+1,"blank row 1",INDEX(FixtureCode!$B$4:$AH$128,MATCH($C2672,FixtureCode!$B$4:$B$128,0),MATCH("G"&amp;D2672&amp;"-T1",FixtureCode!$B$4:$AH$4,0)))))</f>
        <v>-</v>
      </c>
      <c r="F2672" s="13" t="str">
        <f>IF(C2672="-","-",IF(D2672=maxgameno+2,"blank row 2",IF(D2672=maxgameno+1,"blank row 1",INDEX(FixtureCode!$B$4:$AH$128,MATCH($C2672,FixtureCode!$B$4:$B$128,0),MATCH("G"&amp;D2672&amp;"-T2",FixtureCode!$B$4:$AH$4,0)))))</f>
        <v>-</v>
      </c>
      <c r="G2672" s="12" t="str">
        <f>IF(C2672="-","-",IF(AND(ISNUMBER(Fixture!G2676),ISNUMBER(Fixture!I2676),Fixture!F2676&lt;&gt;"BYE",Fixture!J2676&lt;&gt;"BYE"),"Yes","-"))</f>
        <v>-</v>
      </c>
      <c r="H2672" s="9" t="str">
        <f>IF(G2672="-","-",IF(Fixture!G2676&gt;Fixture!I2676,Settings!$G$7,IF(Fixture!G2676=Fixture!I2676,Settings!$G$8,IF(Fixture!G2676&lt;Fixture!I2676,Settings!$G$9,"-"))))</f>
        <v>-</v>
      </c>
      <c r="I2672" s="13" t="str">
        <f>IF(G2672="-","-",IF(Fixture!I2676&gt;Fixture!G2676,Settings!$G$7,IF(Fixture!I2676=Fixture!G2676,Settings!$G$8,IF(Fixture!I2676&lt;Fixture!G2676,Settings!$G$9,"-"))))</f>
        <v>-</v>
      </c>
    </row>
    <row r="2673" spans="3:9" x14ac:dyDescent="0.25">
      <c r="C2673" s="12" t="str">
        <f t="shared" si="84"/>
        <v>-</v>
      </c>
      <c r="D2673" s="9" t="str">
        <f t="shared" si="85"/>
        <v>-</v>
      </c>
      <c r="E2673" s="9" t="str">
        <f>IF(C2673="-","-",IF(D2673=maxgameno+2,"blank row 2",IF(D2673=maxgameno+1,"blank row 1",INDEX(FixtureCode!$B$4:$AH$128,MATCH($C2673,FixtureCode!$B$4:$B$128,0),MATCH("G"&amp;D2673&amp;"-T1",FixtureCode!$B$4:$AH$4,0)))))</f>
        <v>-</v>
      </c>
      <c r="F2673" s="13" t="str">
        <f>IF(C2673="-","-",IF(D2673=maxgameno+2,"blank row 2",IF(D2673=maxgameno+1,"blank row 1",INDEX(FixtureCode!$B$4:$AH$128,MATCH($C2673,FixtureCode!$B$4:$B$128,0),MATCH("G"&amp;D2673&amp;"-T2",FixtureCode!$B$4:$AH$4,0)))))</f>
        <v>-</v>
      </c>
      <c r="G2673" s="12" t="str">
        <f>IF(C2673="-","-",IF(AND(ISNUMBER(Fixture!G2677),ISNUMBER(Fixture!I2677),Fixture!F2677&lt;&gt;"BYE",Fixture!J2677&lt;&gt;"BYE"),"Yes","-"))</f>
        <v>-</v>
      </c>
      <c r="H2673" s="9" t="str">
        <f>IF(G2673="-","-",IF(Fixture!G2677&gt;Fixture!I2677,Settings!$G$7,IF(Fixture!G2677=Fixture!I2677,Settings!$G$8,IF(Fixture!G2677&lt;Fixture!I2677,Settings!$G$9,"-"))))</f>
        <v>-</v>
      </c>
      <c r="I2673" s="13" t="str">
        <f>IF(G2673="-","-",IF(Fixture!I2677&gt;Fixture!G2677,Settings!$G$7,IF(Fixture!I2677=Fixture!G2677,Settings!$G$8,IF(Fixture!I2677&lt;Fixture!G2677,Settings!$G$9,"-"))))</f>
        <v>-</v>
      </c>
    </row>
    <row r="2674" spans="3:9" x14ac:dyDescent="0.25">
      <c r="C2674" s="12" t="str">
        <f t="shared" si="84"/>
        <v>-</v>
      </c>
      <c r="D2674" s="9" t="str">
        <f t="shared" si="85"/>
        <v>-</v>
      </c>
      <c r="E2674" s="9" t="str">
        <f>IF(C2674="-","-",IF(D2674=maxgameno+2,"blank row 2",IF(D2674=maxgameno+1,"blank row 1",INDEX(FixtureCode!$B$4:$AH$128,MATCH($C2674,FixtureCode!$B$4:$B$128,0),MATCH("G"&amp;D2674&amp;"-T1",FixtureCode!$B$4:$AH$4,0)))))</f>
        <v>-</v>
      </c>
      <c r="F2674" s="13" t="str">
        <f>IF(C2674="-","-",IF(D2674=maxgameno+2,"blank row 2",IF(D2674=maxgameno+1,"blank row 1",INDEX(FixtureCode!$B$4:$AH$128,MATCH($C2674,FixtureCode!$B$4:$B$128,0),MATCH("G"&amp;D2674&amp;"-T2",FixtureCode!$B$4:$AH$4,0)))))</f>
        <v>-</v>
      </c>
      <c r="G2674" s="12" t="str">
        <f>IF(C2674="-","-",IF(AND(ISNUMBER(Fixture!G2678),ISNUMBER(Fixture!I2678),Fixture!F2678&lt;&gt;"BYE",Fixture!J2678&lt;&gt;"BYE"),"Yes","-"))</f>
        <v>-</v>
      </c>
      <c r="H2674" s="9" t="str">
        <f>IF(G2674="-","-",IF(Fixture!G2678&gt;Fixture!I2678,Settings!$G$7,IF(Fixture!G2678=Fixture!I2678,Settings!$G$8,IF(Fixture!G2678&lt;Fixture!I2678,Settings!$G$9,"-"))))</f>
        <v>-</v>
      </c>
      <c r="I2674" s="13" t="str">
        <f>IF(G2674="-","-",IF(Fixture!I2678&gt;Fixture!G2678,Settings!$G$7,IF(Fixture!I2678=Fixture!G2678,Settings!$G$8,IF(Fixture!I2678&lt;Fixture!G2678,Settings!$G$9,"-"))))</f>
        <v>-</v>
      </c>
    </row>
    <row r="2675" spans="3:9" x14ac:dyDescent="0.25">
      <c r="C2675" s="12" t="str">
        <f t="shared" si="84"/>
        <v>-</v>
      </c>
      <c r="D2675" s="9" t="str">
        <f t="shared" si="85"/>
        <v>-</v>
      </c>
      <c r="E2675" s="9" t="str">
        <f>IF(C2675="-","-",IF(D2675=maxgameno+2,"blank row 2",IF(D2675=maxgameno+1,"blank row 1",INDEX(FixtureCode!$B$4:$AH$128,MATCH($C2675,FixtureCode!$B$4:$B$128,0),MATCH("G"&amp;D2675&amp;"-T1",FixtureCode!$B$4:$AH$4,0)))))</f>
        <v>-</v>
      </c>
      <c r="F2675" s="13" t="str">
        <f>IF(C2675="-","-",IF(D2675=maxgameno+2,"blank row 2",IF(D2675=maxgameno+1,"blank row 1",INDEX(FixtureCode!$B$4:$AH$128,MATCH($C2675,FixtureCode!$B$4:$B$128,0),MATCH("G"&amp;D2675&amp;"-T2",FixtureCode!$B$4:$AH$4,0)))))</f>
        <v>-</v>
      </c>
      <c r="G2675" s="12" t="str">
        <f>IF(C2675="-","-",IF(AND(ISNUMBER(Fixture!G2679),ISNUMBER(Fixture!I2679),Fixture!F2679&lt;&gt;"BYE",Fixture!J2679&lt;&gt;"BYE"),"Yes","-"))</f>
        <v>-</v>
      </c>
      <c r="H2675" s="9" t="str">
        <f>IF(G2675="-","-",IF(Fixture!G2679&gt;Fixture!I2679,Settings!$G$7,IF(Fixture!G2679=Fixture!I2679,Settings!$G$8,IF(Fixture!G2679&lt;Fixture!I2679,Settings!$G$9,"-"))))</f>
        <v>-</v>
      </c>
      <c r="I2675" s="13" t="str">
        <f>IF(G2675="-","-",IF(Fixture!I2679&gt;Fixture!G2679,Settings!$G$7,IF(Fixture!I2679=Fixture!G2679,Settings!$G$8,IF(Fixture!I2679&lt;Fixture!G2679,Settings!$G$9,"-"))))</f>
        <v>-</v>
      </c>
    </row>
    <row r="2676" spans="3:9" x14ac:dyDescent="0.25">
      <c r="C2676" s="12" t="str">
        <f t="shared" si="84"/>
        <v>-</v>
      </c>
      <c r="D2676" s="9" t="str">
        <f t="shared" si="85"/>
        <v>-</v>
      </c>
      <c r="E2676" s="9" t="str">
        <f>IF(C2676="-","-",IF(D2676=maxgameno+2,"blank row 2",IF(D2676=maxgameno+1,"blank row 1",INDEX(FixtureCode!$B$4:$AH$128,MATCH($C2676,FixtureCode!$B$4:$B$128,0),MATCH("G"&amp;D2676&amp;"-T1",FixtureCode!$B$4:$AH$4,0)))))</f>
        <v>-</v>
      </c>
      <c r="F2676" s="13" t="str">
        <f>IF(C2676="-","-",IF(D2676=maxgameno+2,"blank row 2",IF(D2676=maxgameno+1,"blank row 1",INDEX(FixtureCode!$B$4:$AH$128,MATCH($C2676,FixtureCode!$B$4:$B$128,0),MATCH("G"&amp;D2676&amp;"-T2",FixtureCode!$B$4:$AH$4,0)))))</f>
        <v>-</v>
      </c>
      <c r="G2676" s="12" t="str">
        <f>IF(C2676="-","-",IF(AND(ISNUMBER(Fixture!G2680),ISNUMBER(Fixture!I2680),Fixture!F2680&lt;&gt;"BYE",Fixture!J2680&lt;&gt;"BYE"),"Yes","-"))</f>
        <v>-</v>
      </c>
      <c r="H2676" s="9" t="str">
        <f>IF(G2676="-","-",IF(Fixture!G2680&gt;Fixture!I2680,Settings!$G$7,IF(Fixture!G2680=Fixture!I2680,Settings!$G$8,IF(Fixture!G2680&lt;Fixture!I2680,Settings!$G$9,"-"))))</f>
        <v>-</v>
      </c>
      <c r="I2676" s="13" t="str">
        <f>IF(G2676="-","-",IF(Fixture!I2680&gt;Fixture!G2680,Settings!$G$7,IF(Fixture!I2680=Fixture!G2680,Settings!$G$8,IF(Fixture!I2680&lt;Fixture!G2680,Settings!$G$9,"-"))))</f>
        <v>-</v>
      </c>
    </row>
    <row r="2677" spans="3:9" x14ac:dyDescent="0.25">
      <c r="C2677" s="12" t="str">
        <f t="shared" si="84"/>
        <v>-</v>
      </c>
      <c r="D2677" s="9" t="str">
        <f t="shared" si="85"/>
        <v>-</v>
      </c>
      <c r="E2677" s="9" t="str">
        <f>IF(C2677="-","-",IF(D2677=maxgameno+2,"blank row 2",IF(D2677=maxgameno+1,"blank row 1",INDEX(FixtureCode!$B$4:$AH$128,MATCH($C2677,FixtureCode!$B$4:$B$128,0),MATCH("G"&amp;D2677&amp;"-T1",FixtureCode!$B$4:$AH$4,0)))))</f>
        <v>-</v>
      </c>
      <c r="F2677" s="13" t="str">
        <f>IF(C2677="-","-",IF(D2677=maxgameno+2,"blank row 2",IF(D2677=maxgameno+1,"blank row 1",INDEX(FixtureCode!$B$4:$AH$128,MATCH($C2677,FixtureCode!$B$4:$B$128,0),MATCH("G"&amp;D2677&amp;"-T2",FixtureCode!$B$4:$AH$4,0)))))</f>
        <v>-</v>
      </c>
      <c r="G2677" s="12" t="str">
        <f>IF(C2677="-","-",IF(AND(ISNUMBER(Fixture!G2681),ISNUMBER(Fixture!I2681),Fixture!F2681&lt;&gt;"BYE",Fixture!J2681&lt;&gt;"BYE"),"Yes","-"))</f>
        <v>-</v>
      </c>
      <c r="H2677" s="9" t="str">
        <f>IF(G2677="-","-",IF(Fixture!G2681&gt;Fixture!I2681,Settings!$G$7,IF(Fixture!G2681=Fixture!I2681,Settings!$G$8,IF(Fixture!G2681&lt;Fixture!I2681,Settings!$G$9,"-"))))</f>
        <v>-</v>
      </c>
      <c r="I2677" s="13" t="str">
        <f>IF(G2677="-","-",IF(Fixture!I2681&gt;Fixture!G2681,Settings!$G$7,IF(Fixture!I2681=Fixture!G2681,Settings!$G$8,IF(Fixture!I2681&lt;Fixture!G2681,Settings!$G$9,"-"))))</f>
        <v>-</v>
      </c>
    </row>
    <row r="2678" spans="3:9" x14ac:dyDescent="0.25">
      <c r="C2678" s="12" t="str">
        <f t="shared" si="84"/>
        <v>-</v>
      </c>
      <c r="D2678" s="9" t="str">
        <f t="shared" si="85"/>
        <v>-</v>
      </c>
      <c r="E2678" s="9" t="str">
        <f>IF(C2678="-","-",IF(D2678=maxgameno+2,"blank row 2",IF(D2678=maxgameno+1,"blank row 1",INDEX(FixtureCode!$B$4:$AH$128,MATCH($C2678,FixtureCode!$B$4:$B$128,0),MATCH("G"&amp;D2678&amp;"-T1",FixtureCode!$B$4:$AH$4,0)))))</f>
        <v>-</v>
      </c>
      <c r="F2678" s="13" t="str">
        <f>IF(C2678="-","-",IF(D2678=maxgameno+2,"blank row 2",IF(D2678=maxgameno+1,"blank row 1",INDEX(FixtureCode!$B$4:$AH$128,MATCH($C2678,FixtureCode!$B$4:$B$128,0),MATCH("G"&amp;D2678&amp;"-T2",FixtureCode!$B$4:$AH$4,0)))))</f>
        <v>-</v>
      </c>
      <c r="G2678" s="12" t="str">
        <f>IF(C2678="-","-",IF(AND(ISNUMBER(Fixture!G2682),ISNUMBER(Fixture!I2682),Fixture!F2682&lt;&gt;"BYE",Fixture!J2682&lt;&gt;"BYE"),"Yes","-"))</f>
        <v>-</v>
      </c>
      <c r="H2678" s="9" t="str">
        <f>IF(G2678="-","-",IF(Fixture!G2682&gt;Fixture!I2682,Settings!$G$7,IF(Fixture!G2682=Fixture!I2682,Settings!$G$8,IF(Fixture!G2682&lt;Fixture!I2682,Settings!$G$9,"-"))))</f>
        <v>-</v>
      </c>
      <c r="I2678" s="13" t="str">
        <f>IF(G2678="-","-",IF(Fixture!I2682&gt;Fixture!G2682,Settings!$G$7,IF(Fixture!I2682=Fixture!G2682,Settings!$G$8,IF(Fixture!I2682&lt;Fixture!G2682,Settings!$G$9,"-"))))</f>
        <v>-</v>
      </c>
    </row>
    <row r="2679" spans="3:9" x14ac:dyDescent="0.25">
      <c r="C2679" s="12" t="str">
        <f t="shared" si="84"/>
        <v>-</v>
      </c>
      <c r="D2679" s="9" t="str">
        <f t="shared" si="85"/>
        <v>-</v>
      </c>
      <c r="E2679" s="9" t="str">
        <f>IF(C2679="-","-",IF(D2679=maxgameno+2,"blank row 2",IF(D2679=maxgameno+1,"blank row 1",INDEX(FixtureCode!$B$4:$AH$128,MATCH($C2679,FixtureCode!$B$4:$B$128,0),MATCH("G"&amp;D2679&amp;"-T1",FixtureCode!$B$4:$AH$4,0)))))</f>
        <v>-</v>
      </c>
      <c r="F2679" s="13" t="str">
        <f>IF(C2679="-","-",IF(D2679=maxgameno+2,"blank row 2",IF(D2679=maxgameno+1,"blank row 1",INDEX(FixtureCode!$B$4:$AH$128,MATCH($C2679,FixtureCode!$B$4:$B$128,0),MATCH("G"&amp;D2679&amp;"-T2",FixtureCode!$B$4:$AH$4,0)))))</f>
        <v>-</v>
      </c>
      <c r="G2679" s="12" t="str">
        <f>IF(C2679="-","-",IF(AND(ISNUMBER(Fixture!G2683),ISNUMBER(Fixture!I2683),Fixture!F2683&lt;&gt;"BYE",Fixture!J2683&lt;&gt;"BYE"),"Yes","-"))</f>
        <v>-</v>
      </c>
      <c r="H2679" s="9" t="str">
        <f>IF(G2679="-","-",IF(Fixture!G2683&gt;Fixture!I2683,Settings!$G$7,IF(Fixture!G2683=Fixture!I2683,Settings!$G$8,IF(Fixture!G2683&lt;Fixture!I2683,Settings!$G$9,"-"))))</f>
        <v>-</v>
      </c>
      <c r="I2679" s="13" t="str">
        <f>IF(G2679="-","-",IF(Fixture!I2683&gt;Fixture!G2683,Settings!$G$7,IF(Fixture!I2683=Fixture!G2683,Settings!$G$8,IF(Fixture!I2683&lt;Fixture!G2683,Settings!$G$9,"-"))))</f>
        <v>-</v>
      </c>
    </row>
    <row r="2680" spans="3:9" x14ac:dyDescent="0.25">
      <c r="C2680" s="12" t="str">
        <f t="shared" si="84"/>
        <v>-</v>
      </c>
      <c r="D2680" s="9" t="str">
        <f t="shared" si="85"/>
        <v>-</v>
      </c>
      <c r="E2680" s="9" t="str">
        <f>IF(C2680="-","-",IF(D2680=maxgameno+2,"blank row 2",IF(D2680=maxgameno+1,"blank row 1",INDEX(FixtureCode!$B$4:$AH$128,MATCH($C2680,FixtureCode!$B$4:$B$128,0),MATCH("G"&amp;D2680&amp;"-T1",FixtureCode!$B$4:$AH$4,0)))))</f>
        <v>-</v>
      </c>
      <c r="F2680" s="13" t="str">
        <f>IF(C2680="-","-",IF(D2680=maxgameno+2,"blank row 2",IF(D2680=maxgameno+1,"blank row 1",INDEX(FixtureCode!$B$4:$AH$128,MATCH($C2680,FixtureCode!$B$4:$B$128,0),MATCH("G"&amp;D2680&amp;"-T2",FixtureCode!$B$4:$AH$4,0)))))</f>
        <v>-</v>
      </c>
      <c r="G2680" s="12" t="str">
        <f>IF(C2680="-","-",IF(AND(ISNUMBER(Fixture!G2684),ISNUMBER(Fixture!I2684),Fixture!F2684&lt;&gt;"BYE",Fixture!J2684&lt;&gt;"BYE"),"Yes","-"))</f>
        <v>-</v>
      </c>
      <c r="H2680" s="9" t="str">
        <f>IF(G2680="-","-",IF(Fixture!G2684&gt;Fixture!I2684,Settings!$G$7,IF(Fixture!G2684=Fixture!I2684,Settings!$G$8,IF(Fixture!G2684&lt;Fixture!I2684,Settings!$G$9,"-"))))</f>
        <v>-</v>
      </c>
      <c r="I2680" s="13" t="str">
        <f>IF(G2680="-","-",IF(Fixture!I2684&gt;Fixture!G2684,Settings!$G$7,IF(Fixture!I2684=Fixture!G2684,Settings!$G$8,IF(Fixture!I2684&lt;Fixture!G2684,Settings!$G$9,"-"))))</f>
        <v>-</v>
      </c>
    </row>
    <row r="2681" spans="3:9" x14ac:dyDescent="0.25">
      <c r="C2681" s="12" t="str">
        <f t="shared" si="84"/>
        <v>-</v>
      </c>
      <c r="D2681" s="9" t="str">
        <f t="shared" si="85"/>
        <v>-</v>
      </c>
      <c r="E2681" s="9" t="str">
        <f>IF(C2681="-","-",IF(D2681=maxgameno+2,"blank row 2",IF(D2681=maxgameno+1,"blank row 1",INDEX(FixtureCode!$B$4:$AH$128,MATCH($C2681,FixtureCode!$B$4:$B$128,0),MATCH("G"&amp;D2681&amp;"-T1",FixtureCode!$B$4:$AH$4,0)))))</f>
        <v>-</v>
      </c>
      <c r="F2681" s="13" t="str">
        <f>IF(C2681="-","-",IF(D2681=maxgameno+2,"blank row 2",IF(D2681=maxgameno+1,"blank row 1",INDEX(FixtureCode!$B$4:$AH$128,MATCH($C2681,FixtureCode!$B$4:$B$128,0),MATCH("G"&amp;D2681&amp;"-T2",FixtureCode!$B$4:$AH$4,0)))))</f>
        <v>-</v>
      </c>
      <c r="G2681" s="12" t="str">
        <f>IF(C2681="-","-",IF(AND(ISNUMBER(Fixture!G2685),ISNUMBER(Fixture!I2685),Fixture!F2685&lt;&gt;"BYE",Fixture!J2685&lt;&gt;"BYE"),"Yes","-"))</f>
        <v>-</v>
      </c>
      <c r="H2681" s="9" t="str">
        <f>IF(G2681="-","-",IF(Fixture!G2685&gt;Fixture!I2685,Settings!$G$7,IF(Fixture!G2685=Fixture!I2685,Settings!$G$8,IF(Fixture!G2685&lt;Fixture!I2685,Settings!$G$9,"-"))))</f>
        <v>-</v>
      </c>
      <c r="I2681" s="13" t="str">
        <f>IF(G2681="-","-",IF(Fixture!I2685&gt;Fixture!G2685,Settings!$G$7,IF(Fixture!I2685=Fixture!G2685,Settings!$G$8,IF(Fixture!I2685&lt;Fixture!G2685,Settings!$G$9,"-"))))</f>
        <v>-</v>
      </c>
    </row>
    <row r="2682" spans="3:9" x14ac:dyDescent="0.25">
      <c r="C2682" s="12" t="str">
        <f t="shared" si="84"/>
        <v>-</v>
      </c>
      <c r="D2682" s="9" t="str">
        <f t="shared" si="85"/>
        <v>-</v>
      </c>
      <c r="E2682" s="9" t="str">
        <f>IF(C2682="-","-",IF(D2682=maxgameno+2,"blank row 2",IF(D2682=maxgameno+1,"blank row 1",INDEX(FixtureCode!$B$4:$AH$128,MATCH($C2682,FixtureCode!$B$4:$B$128,0),MATCH("G"&amp;D2682&amp;"-T1",FixtureCode!$B$4:$AH$4,0)))))</f>
        <v>-</v>
      </c>
      <c r="F2682" s="13" t="str">
        <f>IF(C2682="-","-",IF(D2682=maxgameno+2,"blank row 2",IF(D2682=maxgameno+1,"blank row 1",INDEX(FixtureCode!$B$4:$AH$128,MATCH($C2682,FixtureCode!$B$4:$B$128,0),MATCH("G"&amp;D2682&amp;"-T2",FixtureCode!$B$4:$AH$4,0)))))</f>
        <v>-</v>
      </c>
      <c r="G2682" s="12" t="str">
        <f>IF(C2682="-","-",IF(AND(ISNUMBER(Fixture!G2686),ISNUMBER(Fixture!I2686),Fixture!F2686&lt;&gt;"BYE",Fixture!J2686&lt;&gt;"BYE"),"Yes","-"))</f>
        <v>-</v>
      </c>
      <c r="H2682" s="9" t="str">
        <f>IF(G2682="-","-",IF(Fixture!G2686&gt;Fixture!I2686,Settings!$G$7,IF(Fixture!G2686=Fixture!I2686,Settings!$G$8,IF(Fixture!G2686&lt;Fixture!I2686,Settings!$G$9,"-"))))</f>
        <v>-</v>
      </c>
      <c r="I2682" s="13" t="str">
        <f>IF(G2682="-","-",IF(Fixture!I2686&gt;Fixture!G2686,Settings!$G$7,IF(Fixture!I2686=Fixture!G2686,Settings!$G$8,IF(Fixture!I2686&lt;Fixture!G2686,Settings!$G$9,"-"))))</f>
        <v>-</v>
      </c>
    </row>
    <row r="2683" spans="3:9" x14ac:dyDescent="0.25">
      <c r="C2683" s="12" t="str">
        <f t="shared" si="84"/>
        <v>-</v>
      </c>
      <c r="D2683" s="9" t="str">
        <f t="shared" si="85"/>
        <v>-</v>
      </c>
      <c r="E2683" s="9" t="str">
        <f>IF(C2683="-","-",IF(D2683=maxgameno+2,"blank row 2",IF(D2683=maxgameno+1,"blank row 1",INDEX(FixtureCode!$B$4:$AH$128,MATCH($C2683,FixtureCode!$B$4:$B$128,0),MATCH("G"&amp;D2683&amp;"-T1",FixtureCode!$B$4:$AH$4,0)))))</f>
        <v>-</v>
      </c>
      <c r="F2683" s="13" t="str">
        <f>IF(C2683="-","-",IF(D2683=maxgameno+2,"blank row 2",IF(D2683=maxgameno+1,"blank row 1",INDEX(FixtureCode!$B$4:$AH$128,MATCH($C2683,FixtureCode!$B$4:$B$128,0),MATCH("G"&amp;D2683&amp;"-T2",FixtureCode!$B$4:$AH$4,0)))))</f>
        <v>-</v>
      </c>
      <c r="G2683" s="12" t="str">
        <f>IF(C2683="-","-",IF(AND(ISNUMBER(Fixture!G2687),ISNUMBER(Fixture!I2687),Fixture!F2687&lt;&gt;"BYE",Fixture!J2687&lt;&gt;"BYE"),"Yes","-"))</f>
        <v>-</v>
      </c>
      <c r="H2683" s="9" t="str">
        <f>IF(G2683="-","-",IF(Fixture!G2687&gt;Fixture!I2687,Settings!$G$7,IF(Fixture!G2687=Fixture!I2687,Settings!$G$8,IF(Fixture!G2687&lt;Fixture!I2687,Settings!$G$9,"-"))))</f>
        <v>-</v>
      </c>
      <c r="I2683" s="13" t="str">
        <f>IF(G2683="-","-",IF(Fixture!I2687&gt;Fixture!G2687,Settings!$G$7,IF(Fixture!I2687=Fixture!G2687,Settings!$G$8,IF(Fixture!I2687&lt;Fixture!G2687,Settings!$G$9,"-"))))</f>
        <v>-</v>
      </c>
    </row>
    <row r="2684" spans="3:9" x14ac:dyDescent="0.25">
      <c r="C2684" s="12" t="str">
        <f t="shared" si="84"/>
        <v>-</v>
      </c>
      <c r="D2684" s="9" t="str">
        <f t="shared" si="85"/>
        <v>-</v>
      </c>
      <c r="E2684" s="9" t="str">
        <f>IF(C2684="-","-",IF(D2684=maxgameno+2,"blank row 2",IF(D2684=maxgameno+1,"blank row 1",INDEX(FixtureCode!$B$4:$AH$128,MATCH($C2684,FixtureCode!$B$4:$B$128,0),MATCH("G"&amp;D2684&amp;"-T1",FixtureCode!$B$4:$AH$4,0)))))</f>
        <v>-</v>
      </c>
      <c r="F2684" s="13" t="str">
        <f>IF(C2684="-","-",IF(D2684=maxgameno+2,"blank row 2",IF(D2684=maxgameno+1,"blank row 1",INDEX(FixtureCode!$B$4:$AH$128,MATCH($C2684,FixtureCode!$B$4:$B$128,0),MATCH("G"&amp;D2684&amp;"-T2",FixtureCode!$B$4:$AH$4,0)))))</f>
        <v>-</v>
      </c>
      <c r="G2684" s="12" t="str">
        <f>IF(C2684="-","-",IF(AND(ISNUMBER(Fixture!G2688),ISNUMBER(Fixture!I2688),Fixture!F2688&lt;&gt;"BYE",Fixture!J2688&lt;&gt;"BYE"),"Yes","-"))</f>
        <v>-</v>
      </c>
      <c r="H2684" s="9" t="str">
        <f>IF(G2684="-","-",IF(Fixture!G2688&gt;Fixture!I2688,Settings!$G$7,IF(Fixture!G2688=Fixture!I2688,Settings!$G$8,IF(Fixture!G2688&lt;Fixture!I2688,Settings!$G$9,"-"))))</f>
        <v>-</v>
      </c>
      <c r="I2684" s="13" t="str">
        <f>IF(G2684="-","-",IF(Fixture!I2688&gt;Fixture!G2688,Settings!$G$7,IF(Fixture!I2688=Fixture!G2688,Settings!$G$8,IF(Fixture!I2688&lt;Fixture!G2688,Settings!$G$9,"-"))))</f>
        <v>-</v>
      </c>
    </row>
    <row r="2685" spans="3:9" x14ac:dyDescent="0.25">
      <c r="C2685" s="12" t="str">
        <f t="shared" si="84"/>
        <v>-</v>
      </c>
      <c r="D2685" s="9" t="str">
        <f t="shared" si="85"/>
        <v>-</v>
      </c>
      <c r="E2685" s="9" t="str">
        <f>IF(C2685="-","-",IF(D2685=maxgameno+2,"blank row 2",IF(D2685=maxgameno+1,"blank row 1",INDEX(FixtureCode!$B$4:$AH$128,MATCH($C2685,FixtureCode!$B$4:$B$128,0),MATCH("G"&amp;D2685&amp;"-T1",FixtureCode!$B$4:$AH$4,0)))))</f>
        <v>-</v>
      </c>
      <c r="F2685" s="13" t="str">
        <f>IF(C2685="-","-",IF(D2685=maxgameno+2,"blank row 2",IF(D2685=maxgameno+1,"blank row 1",INDEX(FixtureCode!$B$4:$AH$128,MATCH($C2685,FixtureCode!$B$4:$B$128,0),MATCH("G"&amp;D2685&amp;"-T2",FixtureCode!$B$4:$AH$4,0)))))</f>
        <v>-</v>
      </c>
      <c r="G2685" s="12" t="str">
        <f>IF(C2685="-","-",IF(AND(ISNUMBER(Fixture!G2689),ISNUMBER(Fixture!I2689),Fixture!F2689&lt;&gt;"BYE",Fixture!J2689&lt;&gt;"BYE"),"Yes","-"))</f>
        <v>-</v>
      </c>
      <c r="H2685" s="9" t="str">
        <f>IF(G2685="-","-",IF(Fixture!G2689&gt;Fixture!I2689,Settings!$G$7,IF(Fixture!G2689=Fixture!I2689,Settings!$G$8,IF(Fixture!G2689&lt;Fixture!I2689,Settings!$G$9,"-"))))</f>
        <v>-</v>
      </c>
      <c r="I2685" s="13" t="str">
        <f>IF(G2685="-","-",IF(Fixture!I2689&gt;Fixture!G2689,Settings!$G$7,IF(Fixture!I2689=Fixture!G2689,Settings!$G$8,IF(Fixture!I2689&lt;Fixture!G2689,Settings!$G$9,"-"))))</f>
        <v>-</v>
      </c>
    </row>
    <row r="2686" spans="3:9" x14ac:dyDescent="0.25">
      <c r="C2686" s="12" t="str">
        <f t="shared" si="84"/>
        <v>-</v>
      </c>
      <c r="D2686" s="9" t="str">
        <f t="shared" si="85"/>
        <v>-</v>
      </c>
      <c r="E2686" s="9" t="str">
        <f>IF(C2686="-","-",IF(D2686=maxgameno+2,"blank row 2",IF(D2686=maxgameno+1,"blank row 1",INDEX(FixtureCode!$B$4:$AH$128,MATCH($C2686,FixtureCode!$B$4:$B$128,0),MATCH("G"&amp;D2686&amp;"-T1",FixtureCode!$B$4:$AH$4,0)))))</f>
        <v>-</v>
      </c>
      <c r="F2686" s="13" t="str">
        <f>IF(C2686="-","-",IF(D2686=maxgameno+2,"blank row 2",IF(D2686=maxgameno+1,"blank row 1",INDEX(FixtureCode!$B$4:$AH$128,MATCH($C2686,FixtureCode!$B$4:$B$128,0),MATCH("G"&amp;D2686&amp;"-T2",FixtureCode!$B$4:$AH$4,0)))))</f>
        <v>-</v>
      </c>
      <c r="G2686" s="12" t="str">
        <f>IF(C2686="-","-",IF(AND(ISNUMBER(Fixture!G2690),ISNUMBER(Fixture!I2690),Fixture!F2690&lt;&gt;"BYE",Fixture!J2690&lt;&gt;"BYE"),"Yes","-"))</f>
        <v>-</v>
      </c>
      <c r="H2686" s="9" t="str">
        <f>IF(G2686="-","-",IF(Fixture!G2690&gt;Fixture!I2690,Settings!$G$7,IF(Fixture!G2690=Fixture!I2690,Settings!$G$8,IF(Fixture!G2690&lt;Fixture!I2690,Settings!$G$9,"-"))))</f>
        <v>-</v>
      </c>
      <c r="I2686" s="13" t="str">
        <f>IF(G2686="-","-",IF(Fixture!I2690&gt;Fixture!G2690,Settings!$G$7,IF(Fixture!I2690=Fixture!G2690,Settings!$G$8,IF(Fixture!I2690&lt;Fixture!G2690,Settings!$G$9,"-"))))</f>
        <v>-</v>
      </c>
    </row>
    <row r="2687" spans="3:9" x14ac:dyDescent="0.25">
      <c r="C2687" s="12" t="str">
        <f t="shared" si="84"/>
        <v>-</v>
      </c>
      <c r="D2687" s="9" t="str">
        <f t="shared" si="85"/>
        <v>-</v>
      </c>
      <c r="E2687" s="9" t="str">
        <f>IF(C2687="-","-",IF(D2687=maxgameno+2,"blank row 2",IF(D2687=maxgameno+1,"blank row 1",INDEX(FixtureCode!$B$4:$AH$128,MATCH($C2687,FixtureCode!$B$4:$B$128,0),MATCH("G"&amp;D2687&amp;"-T1",FixtureCode!$B$4:$AH$4,0)))))</f>
        <v>-</v>
      </c>
      <c r="F2687" s="13" t="str">
        <f>IF(C2687="-","-",IF(D2687=maxgameno+2,"blank row 2",IF(D2687=maxgameno+1,"blank row 1",INDEX(FixtureCode!$B$4:$AH$128,MATCH($C2687,FixtureCode!$B$4:$B$128,0),MATCH("G"&amp;D2687&amp;"-T2",FixtureCode!$B$4:$AH$4,0)))))</f>
        <v>-</v>
      </c>
      <c r="G2687" s="12" t="str">
        <f>IF(C2687="-","-",IF(AND(ISNUMBER(Fixture!G2691),ISNUMBER(Fixture!I2691),Fixture!F2691&lt;&gt;"BYE",Fixture!J2691&lt;&gt;"BYE"),"Yes","-"))</f>
        <v>-</v>
      </c>
      <c r="H2687" s="9" t="str">
        <f>IF(G2687="-","-",IF(Fixture!G2691&gt;Fixture!I2691,Settings!$G$7,IF(Fixture!G2691=Fixture!I2691,Settings!$G$8,IF(Fixture!G2691&lt;Fixture!I2691,Settings!$G$9,"-"))))</f>
        <v>-</v>
      </c>
      <c r="I2687" s="13" t="str">
        <f>IF(G2687="-","-",IF(Fixture!I2691&gt;Fixture!G2691,Settings!$G$7,IF(Fixture!I2691=Fixture!G2691,Settings!$G$8,IF(Fixture!I2691&lt;Fixture!G2691,Settings!$G$9,"-"))))</f>
        <v>-</v>
      </c>
    </row>
    <row r="2688" spans="3:9" x14ac:dyDescent="0.25">
      <c r="C2688" s="12" t="str">
        <f t="shared" si="84"/>
        <v>-</v>
      </c>
      <c r="D2688" s="9" t="str">
        <f t="shared" si="85"/>
        <v>-</v>
      </c>
      <c r="E2688" s="9" t="str">
        <f>IF(C2688="-","-",IF(D2688=maxgameno+2,"blank row 2",IF(D2688=maxgameno+1,"blank row 1",INDEX(FixtureCode!$B$4:$AH$128,MATCH($C2688,FixtureCode!$B$4:$B$128,0),MATCH("G"&amp;D2688&amp;"-T1",FixtureCode!$B$4:$AH$4,0)))))</f>
        <v>-</v>
      </c>
      <c r="F2688" s="13" t="str">
        <f>IF(C2688="-","-",IF(D2688=maxgameno+2,"blank row 2",IF(D2688=maxgameno+1,"blank row 1",INDEX(FixtureCode!$B$4:$AH$128,MATCH($C2688,FixtureCode!$B$4:$B$128,0),MATCH("G"&amp;D2688&amp;"-T2",FixtureCode!$B$4:$AH$4,0)))))</f>
        <v>-</v>
      </c>
      <c r="G2688" s="12" t="str">
        <f>IF(C2688="-","-",IF(AND(ISNUMBER(Fixture!G2692),ISNUMBER(Fixture!I2692),Fixture!F2692&lt;&gt;"BYE",Fixture!J2692&lt;&gt;"BYE"),"Yes","-"))</f>
        <v>-</v>
      </c>
      <c r="H2688" s="9" t="str">
        <f>IF(G2688="-","-",IF(Fixture!G2692&gt;Fixture!I2692,Settings!$G$7,IF(Fixture!G2692=Fixture!I2692,Settings!$G$8,IF(Fixture!G2692&lt;Fixture!I2692,Settings!$G$9,"-"))))</f>
        <v>-</v>
      </c>
      <c r="I2688" s="13" t="str">
        <f>IF(G2688="-","-",IF(Fixture!I2692&gt;Fixture!G2692,Settings!$G$7,IF(Fixture!I2692=Fixture!G2692,Settings!$G$8,IF(Fixture!I2692&lt;Fixture!G2692,Settings!$G$9,"-"))))</f>
        <v>-</v>
      </c>
    </row>
    <row r="2689" spans="3:9" x14ac:dyDescent="0.25">
      <c r="C2689" s="12" t="str">
        <f t="shared" si="84"/>
        <v>-</v>
      </c>
      <c r="D2689" s="9" t="str">
        <f t="shared" si="85"/>
        <v>-</v>
      </c>
      <c r="E2689" s="9" t="str">
        <f>IF(C2689="-","-",IF(D2689=maxgameno+2,"blank row 2",IF(D2689=maxgameno+1,"blank row 1",INDEX(FixtureCode!$B$4:$AH$128,MATCH($C2689,FixtureCode!$B$4:$B$128,0),MATCH("G"&amp;D2689&amp;"-T1",FixtureCode!$B$4:$AH$4,0)))))</f>
        <v>-</v>
      </c>
      <c r="F2689" s="13" t="str">
        <f>IF(C2689="-","-",IF(D2689=maxgameno+2,"blank row 2",IF(D2689=maxgameno+1,"blank row 1",INDEX(FixtureCode!$B$4:$AH$128,MATCH($C2689,FixtureCode!$B$4:$B$128,0),MATCH("G"&amp;D2689&amp;"-T2",FixtureCode!$B$4:$AH$4,0)))))</f>
        <v>-</v>
      </c>
      <c r="G2689" s="12" t="str">
        <f>IF(C2689="-","-",IF(AND(ISNUMBER(Fixture!G2693),ISNUMBER(Fixture!I2693),Fixture!F2693&lt;&gt;"BYE",Fixture!J2693&lt;&gt;"BYE"),"Yes","-"))</f>
        <v>-</v>
      </c>
      <c r="H2689" s="9" t="str">
        <f>IF(G2689="-","-",IF(Fixture!G2693&gt;Fixture!I2693,Settings!$G$7,IF(Fixture!G2693=Fixture!I2693,Settings!$G$8,IF(Fixture!G2693&lt;Fixture!I2693,Settings!$G$9,"-"))))</f>
        <v>-</v>
      </c>
      <c r="I2689" s="13" t="str">
        <f>IF(G2689="-","-",IF(Fixture!I2693&gt;Fixture!G2693,Settings!$G$7,IF(Fixture!I2693=Fixture!G2693,Settings!$G$8,IF(Fixture!I2693&lt;Fixture!G2693,Settings!$G$9,"-"))))</f>
        <v>-</v>
      </c>
    </row>
    <row r="2690" spans="3:9" x14ac:dyDescent="0.25">
      <c r="C2690" s="12" t="str">
        <f t="shared" si="84"/>
        <v>-</v>
      </c>
      <c r="D2690" s="9" t="str">
        <f t="shared" si="85"/>
        <v>-</v>
      </c>
      <c r="E2690" s="9" t="str">
        <f>IF(C2690="-","-",IF(D2690=maxgameno+2,"blank row 2",IF(D2690=maxgameno+1,"blank row 1",INDEX(FixtureCode!$B$4:$AH$128,MATCH($C2690,FixtureCode!$B$4:$B$128,0),MATCH("G"&amp;D2690&amp;"-T1",FixtureCode!$B$4:$AH$4,0)))))</f>
        <v>-</v>
      </c>
      <c r="F2690" s="13" t="str">
        <f>IF(C2690="-","-",IF(D2690=maxgameno+2,"blank row 2",IF(D2690=maxgameno+1,"blank row 1",INDEX(FixtureCode!$B$4:$AH$128,MATCH($C2690,FixtureCode!$B$4:$B$128,0),MATCH("G"&amp;D2690&amp;"-T2",FixtureCode!$B$4:$AH$4,0)))))</f>
        <v>-</v>
      </c>
      <c r="G2690" s="12" t="str">
        <f>IF(C2690="-","-",IF(AND(ISNUMBER(Fixture!G2694),ISNUMBER(Fixture!I2694),Fixture!F2694&lt;&gt;"BYE",Fixture!J2694&lt;&gt;"BYE"),"Yes","-"))</f>
        <v>-</v>
      </c>
      <c r="H2690" s="9" t="str">
        <f>IF(G2690="-","-",IF(Fixture!G2694&gt;Fixture!I2694,Settings!$G$7,IF(Fixture!G2694=Fixture!I2694,Settings!$G$8,IF(Fixture!G2694&lt;Fixture!I2694,Settings!$G$9,"-"))))</f>
        <v>-</v>
      </c>
      <c r="I2690" s="13" t="str">
        <f>IF(G2690="-","-",IF(Fixture!I2694&gt;Fixture!G2694,Settings!$G$7,IF(Fixture!I2694=Fixture!G2694,Settings!$G$8,IF(Fixture!I2694&lt;Fixture!G2694,Settings!$G$9,"-"))))</f>
        <v>-</v>
      </c>
    </row>
    <row r="2691" spans="3:9" x14ac:dyDescent="0.25">
      <c r="C2691" s="12" t="str">
        <f t="shared" si="84"/>
        <v>-</v>
      </c>
      <c r="D2691" s="9" t="str">
        <f t="shared" si="85"/>
        <v>-</v>
      </c>
      <c r="E2691" s="9" t="str">
        <f>IF(C2691="-","-",IF(D2691=maxgameno+2,"blank row 2",IF(D2691=maxgameno+1,"blank row 1",INDEX(FixtureCode!$B$4:$AH$128,MATCH($C2691,FixtureCode!$B$4:$B$128,0),MATCH("G"&amp;D2691&amp;"-T1",FixtureCode!$B$4:$AH$4,0)))))</f>
        <v>-</v>
      </c>
      <c r="F2691" s="13" t="str">
        <f>IF(C2691="-","-",IF(D2691=maxgameno+2,"blank row 2",IF(D2691=maxgameno+1,"blank row 1",INDEX(FixtureCode!$B$4:$AH$128,MATCH($C2691,FixtureCode!$B$4:$B$128,0),MATCH("G"&amp;D2691&amp;"-T2",FixtureCode!$B$4:$AH$4,0)))))</f>
        <v>-</v>
      </c>
      <c r="G2691" s="12" t="str">
        <f>IF(C2691="-","-",IF(AND(ISNUMBER(Fixture!G2695),ISNUMBER(Fixture!I2695),Fixture!F2695&lt;&gt;"BYE",Fixture!J2695&lt;&gt;"BYE"),"Yes","-"))</f>
        <v>-</v>
      </c>
      <c r="H2691" s="9" t="str">
        <f>IF(G2691="-","-",IF(Fixture!G2695&gt;Fixture!I2695,Settings!$G$7,IF(Fixture!G2695=Fixture!I2695,Settings!$G$8,IF(Fixture!G2695&lt;Fixture!I2695,Settings!$G$9,"-"))))</f>
        <v>-</v>
      </c>
      <c r="I2691" s="13" t="str">
        <f>IF(G2691="-","-",IF(Fixture!I2695&gt;Fixture!G2695,Settings!$G$7,IF(Fixture!I2695=Fixture!G2695,Settings!$G$8,IF(Fixture!I2695&lt;Fixture!G2695,Settings!$G$9,"-"))))</f>
        <v>-</v>
      </c>
    </row>
    <row r="2692" spans="3:9" x14ac:dyDescent="0.25">
      <c r="C2692" s="12" t="str">
        <f t="shared" si="84"/>
        <v>-</v>
      </c>
      <c r="D2692" s="9" t="str">
        <f t="shared" si="85"/>
        <v>-</v>
      </c>
      <c r="E2692" s="9" t="str">
        <f>IF(C2692="-","-",IF(D2692=maxgameno+2,"blank row 2",IF(D2692=maxgameno+1,"blank row 1",INDEX(FixtureCode!$B$4:$AH$128,MATCH($C2692,FixtureCode!$B$4:$B$128,0),MATCH("G"&amp;D2692&amp;"-T1",FixtureCode!$B$4:$AH$4,0)))))</f>
        <v>-</v>
      </c>
      <c r="F2692" s="13" t="str">
        <f>IF(C2692="-","-",IF(D2692=maxgameno+2,"blank row 2",IF(D2692=maxgameno+1,"blank row 1",INDEX(FixtureCode!$B$4:$AH$128,MATCH($C2692,FixtureCode!$B$4:$B$128,0),MATCH("G"&amp;D2692&amp;"-T2",FixtureCode!$B$4:$AH$4,0)))))</f>
        <v>-</v>
      </c>
      <c r="G2692" s="12" t="str">
        <f>IF(C2692="-","-",IF(AND(ISNUMBER(Fixture!G2696),ISNUMBER(Fixture!I2696),Fixture!F2696&lt;&gt;"BYE",Fixture!J2696&lt;&gt;"BYE"),"Yes","-"))</f>
        <v>-</v>
      </c>
      <c r="H2692" s="9" t="str">
        <f>IF(G2692="-","-",IF(Fixture!G2696&gt;Fixture!I2696,Settings!$G$7,IF(Fixture!G2696=Fixture!I2696,Settings!$G$8,IF(Fixture!G2696&lt;Fixture!I2696,Settings!$G$9,"-"))))</f>
        <v>-</v>
      </c>
      <c r="I2692" s="13" t="str">
        <f>IF(G2692="-","-",IF(Fixture!I2696&gt;Fixture!G2696,Settings!$G$7,IF(Fixture!I2696=Fixture!G2696,Settings!$G$8,IF(Fixture!I2696&lt;Fixture!G2696,Settings!$G$9,"-"))))</f>
        <v>-</v>
      </c>
    </row>
    <row r="2693" spans="3:9" x14ac:dyDescent="0.25">
      <c r="C2693" s="12" t="str">
        <f t="shared" si="84"/>
        <v>-</v>
      </c>
      <c r="D2693" s="9" t="str">
        <f t="shared" si="85"/>
        <v>-</v>
      </c>
      <c r="E2693" s="9" t="str">
        <f>IF(C2693="-","-",IF(D2693=maxgameno+2,"blank row 2",IF(D2693=maxgameno+1,"blank row 1",INDEX(FixtureCode!$B$4:$AH$128,MATCH($C2693,FixtureCode!$B$4:$B$128,0),MATCH("G"&amp;D2693&amp;"-T1",FixtureCode!$B$4:$AH$4,0)))))</f>
        <v>-</v>
      </c>
      <c r="F2693" s="13" t="str">
        <f>IF(C2693="-","-",IF(D2693=maxgameno+2,"blank row 2",IF(D2693=maxgameno+1,"blank row 1",INDEX(FixtureCode!$B$4:$AH$128,MATCH($C2693,FixtureCode!$B$4:$B$128,0),MATCH("G"&amp;D2693&amp;"-T2",FixtureCode!$B$4:$AH$4,0)))))</f>
        <v>-</v>
      </c>
      <c r="G2693" s="12" t="str">
        <f>IF(C2693="-","-",IF(AND(ISNUMBER(Fixture!G2697),ISNUMBER(Fixture!I2697),Fixture!F2697&lt;&gt;"BYE",Fixture!J2697&lt;&gt;"BYE"),"Yes","-"))</f>
        <v>-</v>
      </c>
      <c r="H2693" s="9" t="str">
        <f>IF(G2693="-","-",IF(Fixture!G2697&gt;Fixture!I2697,Settings!$G$7,IF(Fixture!G2697=Fixture!I2697,Settings!$G$8,IF(Fixture!G2697&lt;Fixture!I2697,Settings!$G$9,"-"))))</f>
        <v>-</v>
      </c>
      <c r="I2693" s="13" t="str">
        <f>IF(G2693="-","-",IF(Fixture!I2697&gt;Fixture!G2697,Settings!$G$7,IF(Fixture!I2697=Fixture!G2697,Settings!$G$8,IF(Fixture!I2697&lt;Fixture!G2697,Settings!$G$9,"-"))))</f>
        <v>-</v>
      </c>
    </row>
    <row r="2694" spans="3:9" x14ac:dyDescent="0.25">
      <c r="C2694" s="12" t="str">
        <f t="shared" ref="C2694:C2757" si="86">IF(C2693="-","-",IF(D2693+1&lt;=maxgameno+2,C2693,IF(C2693+1&lt;=maxroundno,C2693+1,"-")))</f>
        <v>-</v>
      </c>
      <c r="D2694" s="9" t="str">
        <f t="shared" ref="D2694:D2757" si="87">IF(C2694="-","-",IF(D2693+1&lt;=maxgameno+2,D2693+1,1))</f>
        <v>-</v>
      </c>
      <c r="E2694" s="9" t="str">
        <f>IF(C2694="-","-",IF(D2694=maxgameno+2,"blank row 2",IF(D2694=maxgameno+1,"blank row 1",INDEX(FixtureCode!$B$4:$AH$128,MATCH($C2694,FixtureCode!$B$4:$B$128,0),MATCH("G"&amp;D2694&amp;"-T1",FixtureCode!$B$4:$AH$4,0)))))</f>
        <v>-</v>
      </c>
      <c r="F2694" s="13" t="str">
        <f>IF(C2694="-","-",IF(D2694=maxgameno+2,"blank row 2",IF(D2694=maxgameno+1,"blank row 1",INDEX(FixtureCode!$B$4:$AH$128,MATCH($C2694,FixtureCode!$B$4:$B$128,0),MATCH("G"&amp;D2694&amp;"-T2",FixtureCode!$B$4:$AH$4,0)))))</f>
        <v>-</v>
      </c>
      <c r="G2694" s="12" t="str">
        <f>IF(C2694="-","-",IF(AND(ISNUMBER(Fixture!G2698),ISNUMBER(Fixture!I2698),Fixture!F2698&lt;&gt;"BYE",Fixture!J2698&lt;&gt;"BYE"),"Yes","-"))</f>
        <v>-</v>
      </c>
      <c r="H2694" s="9" t="str">
        <f>IF(G2694="-","-",IF(Fixture!G2698&gt;Fixture!I2698,Settings!$G$7,IF(Fixture!G2698=Fixture!I2698,Settings!$G$8,IF(Fixture!G2698&lt;Fixture!I2698,Settings!$G$9,"-"))))</f>
        <v>-</v>
      </c>
      <c r="I2694" s="13" t="str">
        <f>IF(G2694="-","-",IF(Fixture!I2698&gt;Fixture!G2698,Settings!$G$7,IF(Fixture!I2698=Fixture!G2698,Settings!$G$8,IF(Fixture!I2698&lt;Fixture!G2698,Settings!$G$9,"-"))))</f>
        <v>-</v>
      </c>
    </row>
    <row r="2695" spans="3:9" x14ac:dyDescent="0.25">
      <c r="C2695" s="12" t="str">
        <f t="shared" si="86"/>
        <v>-</v>
      </c>
      <c r="D2695" s="9" t="str">
        <f t="shared" si="87"/>
        <v>-</v>
      </c>
      <c r="E2695" s="9" t="str">
        <f>IF(C2695="-","-",IF(D2695=maxgameno+2,"blank row 2",IF(D2695=maxgameno+1,"blank row 1",INDEX(FixtureCode!$B$4:$AH$128,MATCH($C2695,FixtureCode!$B$4:$B$128,0),MATCH("G"&amp;D2695&amp;"-T1",FixtureCode!$B$4:$AH$4,0)))))</f>
        <v>-</v>
      </c>
      <c r="F2695" s="13" t="str">
        <f>IF(C2695="-","-",IF(D2695=maxgameno+2,"blank row 2",IF(D2695=maxgameno+1,"blank row 1",INDEX(FixtureCode!$B$4:$AH$128,MATCH($C2695,FixtureCode!$B$4:$B$128,0),MATCH("G"&amp;D2695&amp;"-T2",FixtureCode!$B$4:$AH$4,0)))))</f>
        <v>-</v>
      </c>
      <c r="G2695" s="12" t="str">
        <f>IF(C2695="-","-",IF(AND(ISNUMBER(Fixture!G2699),ISNUMBER(Fixture!I2699),Fixture!F2699&lt;&gt;"BYE",Fixture!J2699&lt;&gt;"BYE"),"Yes","-"))</f>
        <v>-</v>
      </c>
      <c r="H2695" s="9" t="str">
        <f>IF(G2695="-","-",IF(Fixture!G2699&gt;Fixture!I2699,Settings!$G$7,IF(Fixture!G2699=Fixture!I2699,Settings!$G$8,IF(Fixture!G2699&lt;Fixture!I2699,Settings!$G$9,"-"))))</f>
        <v>-</v>
      </c>
      <c r="I2695" s="13" t="str">
        <f>IF(G2695="-","-",IF(Fixture!I2699&gt;Fixture!G2699,Settings!$G$7,IF(Fixture!I2699=Fixture!G2699,Settings!$G$8,IF(Fixture!I2699&lt;Fixture!G2699,Settings!$G$9,"-"))))</f>
        <v>-</v>
      </c>
    </row>
    <row r="2696" spans="3:9" x14ac:dyDescent="0.25">
      <c r="C2696" s="12" t="str">
        <f t="shared" si="86"/>
        <v>-</v>
      </c>
      <c r="D2696" s="9" t="str">
        <f t="shared" si="87"/>
        <v>-</v>
      </c>
      <c r="E2696" s="9" t="str">
        <f>IF(C2696="-","-",IF(D2696=maxgameno+2,"blank row 2",IF(D2696=maxgameno+1,"blank row 1",INDEX(FixtureCode!$B$4:$AH$128,MATCH($C2696,FixtureCode!$B$4:$B$128,0),MATCH("G"&amp;D2696&amp;"-T1",FixtureCode!$B$4:$AH$4,0)))))</f>
        <v>-</v>
      </c>
      <c r="F2696" s="13" t="str">
        <f>IF(C2696="-","-",IF(D2696=maxgameno+2,"blank row 2",IF(D2696=maxgameno+1,"blank row 1",INDEX(FixtureCode!$B$4:$AH$128,MATCH($C2696,FixtureCode!$B$4:$B$128,0),MATCH("G"&amp;D2696&amp;"-T2",FixtureCode!$B$4:$AH$4,0)))))</f>
        <v>-</v>
      </c>
      <c r="G2696" s="12" t="str">
        <f>IF(C2696="-","-",IF(AND(ISNUMBER(Fixture!G2700),ISNUMBER(Fixture!I2700),Fixture!F2700&lt;&gt;"BYE",Fixture!J2700&lt;&gt;"BYE"),"Yes","-"))</f>
        <v>-</v>
      </c>
      <c r="H2696" s="9" t="str">
        <f>IF(G2696="-","-",IF(Fixture!G2700&gt;Fixture!I2700,Settings!$G$7,IF(Fixture!G2700=Fixture!I2700,Settings!$G$8,IF(Fixture!G2700&lt;Fixture!I2700,Settings!$G$9,"-"))))</f>
        <v>-</v>
      </c>
      <c r="I2696" s="13" t="str">
        <f>IF(G2696="-","-",IF(Fixture!I2700&gt;Fixture!G2700,Settings!$G$7,IF(Fixture!I2700=Fixture!G2700,Settings!$G$8,IF(Fixture!I2700&lt;Fixture!G2700,Settings!$G$9,"-"))))</f>
        <v>-</v>
      </c>
    </row>
    <row r="2697" spans="3:9" x14ac:dyDescent="0.25">
      <c r="C2697" s="12" t="str">
        <f t="shared" si="86"/>
        <v>-</v>
      </c>
      <c r="D2697" s="9" t="str">
        <f t="shared" si="87"/>
        <v>-</v>
      </c>
      <c r="E2697" s="9" t="str">
        <f>IF(C2697="-","-",IF(D2697=maxgameno+2,"blank row 2",IF(D2697=maxgameno+1,"blank row 1",INDEX(FixtureCode!$B$4:$AH$128,MATCH($C2697,FixtureCode!$B$4:$B$128,0),MATCH("G"&amp;D2697&amp;"-T1",FixtureCode!$B$4:$AH$4,0)))))</f>
        <v>-</v>
      </c>
      <c r="F2697" s="13" t="str">
        <f>IF(C2697="-","-",IF(D2697=maxgameno+2,"blank row 2",IF(D2697=maxgameno+1,"blank row 1",INDEX(FixtureCode!$B$4:$AH$128,MATCH($C2697,FixtureCode!$B$4:$B$128,0),MATCH("G"&amp;D2697&amp;"-T2",FixtureCode!$B$4:$AH$4,0)))))</f>
        <v>-</v>
      </c>
      <c r="G2697" s="12" t="str">
        <f>IF(C2697="-","-",IF(AND(ISNUMBER(Fixture!G2701),ISNUMBER(Fixture!I2701),Fixture!F2701&lt;&gt;"BYE",Fixture!J2701&lt;&gt;"BYE"),"Yes","-"))</f>
        <v>-</v>
      </c>
      <c r="H2697" s="9" t="str">
        <f>IF(G2697="-","-",IF(Fixture!G2701&gt;Fixture!I2701,Settings!$G$7,IF(Fixture!G2701=Fixture!I2701,Settings!$G$8,IF(Fixture!G2701&lt;Fixture!I2701,Settings!$G$9,"-"))))</f>
        <v>-</v>
      </c>
      <c r="I2697" s="13" t="str">
        <f>IF(G2697="-","-",IF(Fixture!I2701&gt;Fixture!G2701,Settings!$G$7,IF(Fixture!I2701=Fixture!G2701,Settings!$G$8,IF(Fixture!I2701&lt;Fixture!G2701,Settings!$G$9,"-"))))</f>
        <v>-</v>
      </c>
    </row>
    <row r="2698" spans="3:9" x14ac:dyDescent="0.25">
      <c r="C2698" s="12" t="str">
        <f t="shared" si="86"/>
        <v>-</v>
      </c>
      <c r="D2698" s="9" t="str">
        <f t="shared" si="87"/>
        <v>-</v>
      </c>
      <c r="E2698" s="9" t="str">
        <f>IF(C2698="-","-",IF(D2698=maxgameno+2,"blank row 2",IF(D2698=maxgameno+1,"blank row 1",INDEX(FixtureCode!$B$4:$AH$128,MATCH($C2698,FixtureCode!$B$4:$B$128,0),MATCH("G"&amp;D2698&amp;"-T1",FixtureCode!$B$4:$AH$4,0)))))</f>
        <v>-</v>
      </c>
      <c r="F2698" s="13" t="str">
        <f>IF(C2698="-","-",IF(D2698=maxgameno+2,"blank row 2",IF(D2698=maxgameno+1,"blank row 1",INDEX(FixtureCode!$B$4:$AH$128,MATCH($C2698,FixtureCode!$B$4:$B$128,0),MATCH("G"&amp;D2698&amp;"-T2",FixtureCode!$B$4:$AH$4,0)))))</f>
        <v>-</v>
      </c>
      <c r="G2698" s="12" t="str">
        <f>IF(C2698="-","-",IF(AND(ISNUMBER(Fixture!G2702),ISNUMBER(Fixture!I2702),Fixture!F2702&lt;&gt;"BYE",Fixture!J2702&lt;&gt;"BYE"),"Yes","-"))</f>
        <v>-</v>
      </c>
      <c r="H2698" s="9" t="str">
        <f>IF(G2698="-","-",IF(Fixture!G2702&gt;Fixture!I2702,Settings!$G$7,IF(Fixture!G2702=Fixture!I2702,Settings!$G$8,IF(Fixture!G2702&lt;Fixture!I2702,Settings!$G$9,"-"))))</f>
        <v>-</v>
      </c>
      <c r="I2698" s="13" t="str">
        <f>IF(G2698="-","-",IF(Fixture!I2702&gt;Fixture!G2702,Settings!$G$7,IF(Fixture!I2702=Fixture!G2702,Settings!$G$8,IF(Fixture!I2702&lt;Fixture!G2702,Settings!$G$9,"-"))))</f>
        <v>-</v>
      </c>
    </row>
    <row r="2699" spans="3:9" x14ac:dyDescent="0.25">
      <c r="C2699" s="12" t="str">
        <f t="shared" si="86"/>
        <v>-</v>
      </c>
      <c r="D2699" s="9" t="str">
        <f t="shared" si="87"/>
        <v>-</v>
      </c>
      <c r="E2699" s="9" t="str">
        <f>IF(C2699="-","-",IF(D2699=maxgameno+2,"blank row 2",IF(D2699=maxgameno+1,"blank row 1",INDEX(FixtureCode!$B$4:$AH$128,MATCH($C2699,FixtureCode!$B$4:$B$128,0),MATCH("G"&amp;D2699&amp;"-T1",FixtureCode!$B$4:$AH$4,0)))))</f>
        <v>-</v>
      </c>
      <c r="F2699" s="13" t="str">
        <f>IF(C2699="-","-",IF(D2699=maxgameno+2,"blank row 2",IF(D2699=maxgameno+1,"blank row 1",INDEX(FixtureCode!$B$4:$AH$128,MATCH($C2699,FixtureCode!$B$4:$B$128,0),MATCH("G"&amp;D2699&amp;"-T2",FixtureCode!$B$4:$AH$4,0)))))</f>
        <v>-</v>
      </c>
      <c r="G2699" s="12" t="str">
        <f>IF(C2699="-","-",IF(AND(ISNUMBER(Fixture!G2703),ISNUMBER(Fixture!I2703),Fixture!F2703&lt;&gt;"BYE",Fixture!J2703&lt;&gt;"BYE"),"Yes","-"))</f>
        <v>-</v>
      </c>
      <c r="H2699" s="9" t="str">
        <f>IF(G2699="-","-",IF(Fixture!G2703&gt;Fixture!I2703,Settings!$G$7,IF(Fixture!G2703=Fixture!I2703,Settings!$G$8,IF(Fixture!G2703&lt;Fixture!I2703,Settings!$G$9,"-"))))</f>
        <v>-</v>
      </c>
      <c r="I2699" s="13" t="str">
        <f>IF(G2699="-","-",IF(Fixture!I2703&gt;Fixture!G2703,Settings!$G$7,IF(Fixture!I2703=Fixture!G2703,Settings!$G$8,IF(Fixture!I2703&lt;Fixture!G2703,Settings!$G$9,"-"))))</f>
        <v>-</v>
      </c>
    </row>
    <row r="2700" spans="3:9" x14ac:dyDescent="0.25">
      <c r="C2700" s="12" t="str">
        <f t="shared" si="86"/>
        <v>-</v>
      </c>
      <c r="D2700" s="9" t="str">
        <f t="shared" si="87"/>
        <v>-</v>
      </c>
      <c r="E2700" s="9" t="str">
        <f>IF(C2700="-","-",IF(D2700=maxgameno+2,"blank row 2",IF(D2700=maxgameno+1,"blank row 1",INDEX(FixtureCode!$B$4:$AH$128,MATCH($C2700,FixtureCode!$B$4:$B$128,0),MATCH("G"&amp;D2700&amp;"-T1",FixtureCode!$B$4:$AH$4,0)))))</f>
        <v>-</v>
      </c>
      <c r="F2700" s="13" t="str">
        <f>IF(C2700="-","-",IF(D2700=maxgameno+2,"blank row 2",IF(D2700=maxgameno+1,"blank row 1",INDEX(FixtureCode!$B$4:$AH$128,MATCH($C2700,FixtureCode!$B$4:$B$128,0),MATCH("G"&amp;D2700&amp;"-T2",FixtureCode!$B$4:$AH$4,0)))))</f>
        <v>-</v>
      </c>
      <c r="G2700" s="12" t="str">
        <f>IF(C2700="-","-",IF(AND(ISNUMBER(Fixture!G2704),ISNUMBER(Fixture!I2704),Fixture!F2704&lt;&gt;"BYE",Fixture!J2704&lt;&gt;"BYE"),"Yes","-"))</f>
        <v>-</v>
      </c>
      <c r="H2700" s="9" t="str">
        <f>IF(G2700="-","-",IF(Fixture!G2704&gt;Fixture!I2704,Settings!$G$7,IF(Fixture!G2704=Fixture!I2704,Settings!$G$8,IF(Fixture!G2704&lt;Fixture!I2704,Settings!$G$9,"-"))))</f>
        <v>-</v>
      </c>
      <c r="I2700" s="13" t="str">
        <f>IF(G2700="-","-",IF(Fixture!I2704&gt;Fixture!G2704,Settings!$G$7,IF(Fixture!I2704=Fixture!G2704,Settings!$G$8,IF(Fixture!I2704&lt;Fixture!G2704,Settings!$G$9,"-"))))</f>
        <v>-</v>
      </c>
    </row>
    <row r="2701" spans="3:9" x14ac:dyDescent="0.25">
      <c r="C2701" s="12" t="str">
        <f t="shared" si="86"/>
        <v>-</v>
      </c>
      <c r="D2701" s="9" t="str">
        <f t="shared" si="87"/>
        <v>-</v>
      </c>
      <c r="E2701" s="9" t="str">
        <f>IF(C2701="-","-",IF(D2701=maxgameno+2,"blank row 2",IF(D2701=maxgameno+1,"blank row 1",INDEX(FixtureCode!$B$4:$AH$128,MATCH($C2701,FixtureCode!$B$4:$B$128,0),MATCH("G"&amp;D2701&amp;"-T1",FixtureCode!$B$4:$AH$4,0)))))</f>
        <v>-</v>
      </c>
      <c r="F2701" s="13" t="str">
        <f>IF(C2701="-","-",IF(D2701=maxgameno+2,"blank row 2",IF(D2701=maxgameno+1,"blank row 1",INDEX(FixtureCode!$B$4:$AH$128,MATCH($C2701,FixtureCode!$B$4:$B$128,0),MATCH("G"&amp;D2701&amp;"-T2",FixtureCode!$B$4:$AH$4,0)))))</f>
        <v>-</v>
      </c>
      <c r="G2701" s="12" t="str">
        <f>IF(C2701="-","-",IF(AND(ISNUMBER(Fixture!G2705),ISNUMBER(Fixture!I2705),Fixture!F2705&lt;&gt;"BYE",Fixture!J2705&lt;&gt;"BYE"),"Yes","-"))</f>
        <v>-</v>
      </c>
      <c r="H2701" s="9" t="str">
        <f>IF(G2701="-","-",IF(Fixture!G2705&gt;Fixture!I2705,Settings!$G$7,IF(Fixture!G2705=Fixture!I2705,Settings!$G$8,IF(Fixture!G2705&lt;Fixture!I2705,Settings!$G$9,"-"))))</f>
        <v>-</v>
      </c>
      <c r="I2701" s="13" t="str">
        <f>IF(G2701="-","-",IF(Fixture!I2705&gt;Fixture!G2705,Settings!$G$7,IF(Fixture!I2705=Fixture!G2705,Settings!$G$8,IF(Fixture!I2705&lt;Fixture!G2705,Settings!$G$9,"-"))))</f>
        <v>-</v>
      </c>
    </row>
    <row r="2702" spans="3:9" x14ac:dyDescent="0.25">
      <c r="C2702" s="12" t="str">
        <f t="shared" si="86"/>
        <v>-</v>
      </c>
      <c r="D2702" s="9" t="str">
        <f t="shared" si="87"/>
        <v>-</v>
      </c>
      <c r="E2702" s="9" t="str">
        <f>IF(C2702="-","-",IF(D2702=maxgameno+2,"blank row 2",IF(D2702=maxgameno+1,"blank row 1",INDEX(FixtureCode!$B$4:$AH$128,MATCH($C2702,FixtureCode!$B$4:$B$128,0),MATCH("G"&amp;D2702&amp;"-T1",FixtureCode!$B$4:$AH$4,0)))))</f>
        <v>-</v>
      </c>
      <c r="F2702" s="13" t="str">
        <f>IF(C2702="-","-",IF(D2702=maxgameno+2,"blank row 2",IF(D2702=maxgameno+1,"blank row 1",INDEX(FixtureCode!$B$4:$AH$128,MATCH($C2702,FixtureCode!$B$4:$B$128,0),MATCH("G"&amp;D2702&amp;"-T2",FixtureCode!$B$4:$AH$4,0)))))</f>
        <v>-</v>
      </c>
      <c r="G2702" s="12" t="str">
        <f>IF(C2702="-","-",IF(AND(ISNUMBER(Fixture!G2706),ISNUMBER(Fixture!I2706),Fixture!F2706&lt;&gt;"BYE",Fixture!J2706&lt;&gt;"BYE"),"Yes","-"))</f>
        <v>-</v>
      </c>
      <c r="H2702" s="9" t="str">
        <f>IF(G2702="-","-",IF(Fixture!G2706&gt;Fixture!I2706,Settings!$G$7,IF(Fixture!G2706=Fixture!I2706,Settings!$G$8,IF(Fixture!G2706&lt;Fixture!I2706,Settings!$G$9,"-"))))</f>
        <v>-</v>
      </c>
      <c r="I2702" s="13" t="str">
        <f>IF(G2702="-","-",IF(Fixture!I2706&gt;Fixture!G2706,Settings!$G$7,IF(Fixture!I2706=Fixture!G2706,Settings!$G$8,IF(Fixture!I2706&lt;Fixture!G2706,Settings!$G$9,"-"))))</f>
        <v>-</v>
      </c>
    </row>
    <row r="2703" spans="3:9" x14ac:dyDescent="0.25">
      <c r="C2703" s="12" t="str">
        <f t="shared" si="86"/>
        <v>-</v>
      </c>
      <c r="D2703" s="9" t="str">
        <f t="shared" si="87"/>
        <v>-</v>
      </c>
      <c r="E2703" s="9" t="str">
        <f>IF(C2703="-","-",IF(D2703=maxgameno+2,"blank row 2",IF(D2703=maxgameno+1,"blank row 1",INDEX(FixtureCode!$B$4:$AH$128,MATCH($C2703,FixtureCode!$B$4:$B$128,0),MATCH("G"&amp;D2703&amp;"-T1",FixtureCode!$B$4:$AH$4,0)))))</f>
        <v>-</v>
      </c>
      <c r="F2703" s="13" t="str">
        <f>IF(C2703="-","-",IF(D2703=maxgameno+2,"blank row 2",IF(D2703=maxgameno+1,"blank row 1",INDEX(FixtureCode!$B$4:$AH$128,MATCH($C2703,FixtureCode!$B$4:$B$128,0),MATCH("G"&amp;D2703&amp;"-T2",FixtureCode!$B$4:$AH$4,0)))))</f>
        <v>-</v>
      </c>
      <c r="G2703" s="12" t="str">
        <f>IF(C2703="-","-",IF(AND(ISNUMBER(Fixture!G2707),ISNUMBER(Fixture!I2707),Fixture!F2707&lt;&gt;"BYE",Fixture!J2707&lt;&gt;"BYE"),"Yes","-"))</f>
        <v>-</v>
      </c>
      <c r="H2703" s="9" t="str">
        <f>IF(G2703="-","-",IF(Fixture!G2707&gt;Fixture!I2707,Settings!$G$7,IF(Fixture!G2707=Fixture!I2707,Settings!$G$8,IF(Fixture!G2707&lt;Fixture!I2707,Settings!$G$9,"-"))))</f>
        <v>-</v>
      </c>
      <c r="I2703" s="13" t="str">
        <f>IF(G2703="-","-",IF(Fixture!I2707&gt;Fixture!G2707,Settings!$G$7,IF(Fixture!I2707=Fixture!G2707,Settings!$G$8,IF(Fixture!I2707&lt;Fixture!G2707,Settings!$G$9,"-"))))</f>
        <v>-</v>
      </c>
    </row>
    <row r="2704" spans="3:9" x14ac:dyDescent="0.25">
      <c r="C2704" s="12" t="str">
        <f t="shared" si="86"/>
        <v>-</v>
      </c>
      <c r="D2704" s="9" t="str">
        <f t="shared" si="87"/>
        <v>-</v>
      </c>
      <c r="E2704" s="9" t="str">
        <f>IF(C2704="-","-",IF(D2704=maxgameno+2,"blank row 2",IF(D2704=maxgameno+1,"blank row 1",INDEX(FixtureCode!$B$4:$AH$128,MATCH($C2704,FixtureCode!$B$4:$B$128,0),MATCH("G"&amp;D2704&amp;"-T1",FixtureCode!$B$4:$AH$4,0)))))</f>
        <v>-</v>
      </c>
      <c r="F2704" s="13" t="str">
        <f>IF(C2704="-","-",IF(D2704=maxgameno+2,"blank row 2",IF(D2704=maxgameno+1,"blank row 1",INDEX(FixtureCode!$B$4:$AH$128,MATCH($C2704,FixtureCode!$B$4:$B$128,0),MATCH("G"&amp;D2704&amp;"-T2",FixtureCode!$B$4:$AH$4,0)))))</f>
        <v>-</v>
      </c>
      <c r="G2704" s="12" t="str">
        <f>IF(C2704="-","-",IF(AND(ISNUMBER(Fixture!G2708),ISNUMBER(Fixture!I2708),Fixture!F2708&lt;&gt;"BYE",Fixture!J2708&lt;&gt;"BYE"),"Yes","-"))</f>
        <v>-</v>
      </c>
      <c r="H2704" s="9" t="str">
        <f>IF(G2704="-","-",IF(Fixture!G2708&gt;Fixture!I2708,Settings!$G$7,IF(Fixture!G2708=Fixture!I2708,Settings!$G$8,IF(Fixture!G2708&lt;Fixture!I2708,Settings!$G$9,"-"))))</f>
        <v>-</v>
      </c>
      <c r="I2704" s="13" t="str">
        <f>IF(G2704="-","-",IF(Fixture!I2708&gt;Fixture!G2708,Settings!$G$7,IF(Fixture!I2708=Fixture!G2708,Settings!$G$8,IF(Fixture!I2708&lt;Fixture!G2708,Settings!$G$9,"-"))))</f>
        <v>-</v>
      </c>
    </row>
    <row r="2705" spans="3:9" x14ac:dyDescent="0.25">
      <c r="C2705" s="12" t="str">
        <f t="shared" si="86"/>
        <v>-</v>
      </c>
      <c r="D2705" s="9" t="str">
        <f t="shared" si="87"/>
        <v>-</v>
      </c>
      <c r="E2705" s="9" t="str">
        <f>IF(C2705="-","-",IF(D2705=maxgameno+2,"blank row 2",IF(D2705=maxgameno+1,"blank row 1",INDEX(FixtureCode!$B$4:$AH$128,MATCH($C2705,FixtureCode!$B$4:$B$128,0),MATCH("G"&amp;D2705&amp;"-T1",FixtureCode!$B$4:$AH$4,0)))))</f>
        <v>-</v>
      </c>
      <c r="F2705" s="13" t="str">
        <f>IF(C2705="-","-",IF(D2705=maxgameno+2,"blank row 2",IF(D2705=maxgameno+1,"blank row 1",INDEX(FixtureCode!$B$4:$AH$128,MATCH($C2705,FixtureCode!$B$4:$B$128,0),MATCH("G"&amp;D2705&amp;"-T2",FixtureCode!$B$4:$AH$4,0)))))</f>
        <v>-</v>
      </c>
      <c r="G2705" s="12" t="str">
        <f>IF(C2705="-","-",IF(AND(ISNUMBER(Fixture!G2709),ISNUMBER(Fixture!I2709),Fixture!F2709&lt;&gt;"BYE",Fixture!J2709&lt;&gt;"BYE"),"Yes","-"))</f>
        <v>-</v>
      </c>
      <c r="H2705" s="9" t="str">
        <f>IF(G2705="-","-",IF(Fixture!G2709&gt;Fixture!I2709,Settings!$G$7,IF(Fixture!G2709=Fixture!I2709,Settings!$G$8,IF(Fixture!G2709&lt;Fixture!I2709,Settings!$G$9,"-"))))</f>
        <v>-</v>
      </c>
      <c r="I2705" s="13" t="str">
        <f>IF(G2705="-","-",IF(Fixture!I2709&gt;Fixture!G2709,Settings!$G$7,IF(Fixture!I2709=Fixture!G2709,Settings!$G$8,IF(Fixture!I2709&lt;Fixture!G2709,Settings!$G$9,"-"))))</f>
        <v>-</v>
      </c>
    </row>
    <row r="2706" spans="3:9" x14ac:dyDescent="0.25">
      <c r="C2706" s="12" t="str">
        <f t="shared" si="86"/>
        <v>-</v>
      </c>
      <c r="D2706" s="9" t="str">
        <f t="shared" si="87"/>
        <v>-</v>
      </c>
      <c r="E2706" s="9" t="str">
        <f>IF(C2706="-","-",IF(D2706=maxgameno+2,"blank row 2",IF(D2706=maxgameno+1,"blank row 1",INDEX(FixtureCode!$B$4:$AH$128,MATCH($C2706,FixtureCode!$B$4:$B$128,0),MATCH("G"&amp;D2706&amp;"-T1",FixtureCode!$B$4:$AH$4,0)))))</f>
        <v>-</v>
      </c>
      <c r="F2706" s="13" t="str">
        <f>IF(C2706="-","-",IF(D2706=maxgameno+2,"blank row 2",IF(D2706=maxgameno+1,"blank row 1",INDEX(FixtureCode!$B$4:$AH$128,MATCH($C2706,FixtureCode!$B$4:$B$128,0),MATCH("G"&amp;D2706&amp;"-T2",FixtureCode!$B$4:$AH$4,0)))))</f>
        <v>-</v>
      </c>
      <c r="G2706" s="12" t="str">
        <f>IF(C2706="-","-",IF(AND(ISNUMBER(Fixture!G2710),ISNUMBER(Fixture!I2710),Fixture!F2710&lt;&gt;"BYE",Fixture!J2710&lt;&gt;"BYE"),"Yes","-"))</f>
        <v>-</v>
      </c>
      <c r="H2706" s="9" t="str">
        <f>IF(G2706="-","-",IF(Fixture!G2710&gt;Fixture!I2710,Settings!$G$7,IF(Fixture!G2710=Fixture!I2710,Settings!$G$8,IF(Fixture!G2710&lt;Fixture!I2710,Settings!$G$9,"-"))))</f>
        <v>-</v>
      </c>
      <c r="I2706" s="13" t="str">
        <f>IF(G2706="-","-",IF(Fixture!I2710&gt;Fixture!G2710,Settings!$G$7,IF(Fixture!I2710=Fixture!G2710,Settings!$G$8,IF(Fixture!I2710&lt;Fixture!G2710,Settings!$G$9,"-"))))</f>
        <v>-</v>
      </c>
    </row>
    <row r="2707" spans="3:9" x14ac:dyDescent="0.25">
      <c r="C2707" s="12" t="str">
        <f t="shared" si="86"/>
        <v>-</v>
      </c>
      <c r="D2707" s="9" t="str">
        <f t="shared" si="87"/>
        <v>-</v>
      </c>
      <c r="E2707" s="9" t="str">
        <f>IF(C2707="-","-",IF(D2707=maxgameno+2,"blank row 2",IF(D2707=maxgameno+1,"blank row 1",INDEX(FixtureCode!$B$4:$AH$128,MATCH($C2707,FixtureCode!$B$4:$B$128,0),MATCH("G"&amp;D2707&amp;"-T1",FixtureCode!$B$4:$AH$4,0)))))</f>
        <v>-</v>
      </c>
      <c r="F2707" s="13" t="str">
        <f>IF(C2707="-","-",IF(D2707=maxgameno+2,"blank row 2",IF(D2707=maxgameno+1,"blank row 1",INDEX(FixtureCode!$B$4:$AH$128,MATCH($C2707,FixtureCode!$B$4:$B$128,0),MATCH("G"&amp;D2707&amp;"-T2",FixtureCode!$B$4:$AH$4,0)))))</f>
        <v>-</v>
      </c>
      <c r="G2707" s="12" t="str">
        <f>IF(C2707="-","-",IF(AND(ISNUMBER(Fixture!G2711),ISNUMBER(Fixture!I2711),Fixture!F2711&lt;&gt;"BYE",Fixture!J2711&lt;&gt;"BYE"),"Yes","-"))</f>
        <v>-</v>
      </c>
      <c r="H2707" s="9" t="str">
        <f>IF(G2707="-","-",IF(Fixture!G2711&gt;Fixture!I2711,Settings!$G$7,IF(Fixture!G2711=Fixture!I2711,Settings!$G$8,IF(Fixture!G2711&lt;Fixture!I2711,Settings!$G$9,"-"))))</f>
        <v>-</v>
      </c>
      <c r="I2707" s="13" t="str">
        <f>IF(G2707="-","-",IF(Fixture!I2711&gt;Fixture!G2711,Settings!$G$7,IF(Fixture!I2711=Fixture!G2711,Settings!$G$8,IF(Fixture!I2711&lt;Fixture!G2711,Settings!$G$9,"-"))))</f>
        <v>-</v>
      </c>
    </row>
    <row r="2708" spans="3:9" x14ac:dyDescent="0.25">
      <c r="C2708" s="12" t="str">
        <f t="shared" si="86"/>
        <v>-</v>
      </c>
      <c r="D2708" s="9" t="str">
        <f t="shared" si="87"/>
        <v>-</v>
      </c>
      <c r="E2708" s="9" t="str">
        <f>IF(C2708="-","-",IF(D2708=maxgameno+2,"blank row 2",IF(D2708=maxgameno+1,"blank row 1",INDEX(FixtureCode!$B$4:$AH$128,MATCH($C2708,FixtureCode!$B$4:$B$128,0),MATCH("G"&amp;D2708&amp;"-T1",FixtureCode!$B$4:$AH$4,0)))))</f>
        <v>-</v>
      </c>
      <c r="F2708" s="13" t="str">
        <f>IF(C2708="-","-",IF(D2708=maxgameno+2,"blank row 2",IF(D2708=maxgameno+1,"blank row 1",INDEX(FixtureCode!$B$4:$AH$128,MATCH($C2708,FixtureCode!$B$4:$B$128,0),MATCH("G"&amp;D2708&amp;"-T2",FixtureCode!$B$4:$AH$4,0)))))</f>
        <v>-</v>
      </c>
      <c r="G2708" s="12" t="str">
        <f>IF(C2708="-","-",IF(AND(ISNUMBER(Fixture!G2712),ISNUMBER(Fixture!I2712),Fixture!F2712&lt;&gt;"BYE",Fixture!J2712&lt;&gt;"BYE"),"Yes","-"))</f>
        <v>-</v>
      </c>
      <c r="H2708" s="9" t="str">
        <f>IF(G2708="-","-",IF(Fixture!G2712&gt;Fixture!I2712,Settings!$G$7,IF(Fixture!G2712=Fixture!I2712,Settings!$G$8,IF(Fixture!G2712&lt;Fixture!I2712,Settings!$G$9,"-"))))</f>
        <v>-</v>
      </c>
      <c r="I2708" s="13" t="str">
        <f>IF(G2708="-","-",IF(Fixture!I2712&gt;Fixture!G2712,Settings!$G$7,IF(Fixture!I2712=Fixture!G2712,Settings!$G$8,IF(Fixture!I2712&lt;Fixture!G2712,Settings!$G$9,"-"))))</f>
        <v>-</v>
      </c>
    </row>
    <row r="2709" spans="3:9" x14ac:dyDescent="0.25">
      <c r="C2709" s="12" t="str">
        <f t="shared" si="86"/>
        <v>-</v>
      </c>
      <c r="D2709" s="9" t="str">
        <f t="shared" si="87"/>
        <v>-</v>
      </c>
      <c r="E2709" s="9" t="str">
        <f>IF(C2709="-","-",IF(D2709=maxgameno+2,"blank row 2",IF(D2709=maxgameno+1,"blank row 1",INDEX(FixtureCode!$B$4:$AH$128,MATCH($C2709,FixtureCode!$B$4:$B$128,0),MATCH("G"&amp;D2709&amp;"-T1",FixtureCode!$B$4:$AH$4,0)))))</f>
        <v>-</v>
      </c>
      <c r="F2709" s="13" t="str">
        <f>IF(C2709="-","-",IF(D2709=maxgameno+2,"blank row 2",IF(D2709=maxgameno+1,"blank row 1",INDEX(FixtureCode!$B$4:$AH$128,MATCH($C2709,FixtureCode!$B$4:$B$128,0),MATCH("G"&amp;D2709&amp;"-T2",FixtureCode!$B$4:$AH$4,0)))))</f>
        <v>-</v>
      </c>
      <c r="G2709" s="12" t="str">
        <f>IF(C2709="-","-",IF(AND(ISNUMBER(Fixture!G2713),ISNUMBER(Fixture!I2713),Fixture!F2713&lt;&gt;"BYE",Fixture!J2713&lt;&gt;"BYE"),"Yes","-"))</f>
        <v>-</v>
      </c>
      <c r="H2709" s="9" t="str">
        <f>IF(G2709="-","-",IF(Fixture!G2713&gt;Fixture!I2713,Settings!$G$7,IF(Fixture!G2713=Fixture!I2713,Settings!$G$8,IF(Fixture!G2713&lt;Fixture!I2713,Settings!$G$9,"-"))))</f>
        <v>-</v>
      </c>
      <c r="I2709" s="13" t="str">
        <f>IF(G2709="-","-",IF(Fixture!I2713&gt;Fixture!G2713,Settings!$G$7,IF(Fixture!I2713=Fixture!G2713,Settings!$G$8,IF(Fixture!I2713&lt;Fixture!G2713,Settings!$G$9,"-"))))</f>
        <v>-</v>
      </c>
    </row>
    <row r="2710" spans="3:9" x14ac:dyDescent="0.25">
      <c r="C2710" s="12" t="str">
        <f t="shared" si="86"/>
        <v>-</v>
      </c>
      <c r="D2710" s="9" t="str">
        <f t="shared" si="87"/>
        <v>-</v>
      </c>
      <c r="E2710" s="9" t="str">
        <f>IF(C2710="-","-",IF(D2710=maxgameno+2,"blank row 2",IF(D2710=maxgameno+1,"blank row 1",INDEX(FixtureCode!$B$4:$AH$128,MATCH($C2710,FixtureCode!$B$4:$B$128,0),MATCH("G"&amp;D2710&amp;"-T1",FixtureCode!$B$4:$AH$4,0)))))</f>
        <v>-</v>
      </c>
      <c r="F2710" s="13" t="str">
        <f>IF(C2710="-","-",IF(D2710=maxgameno+2,"blank row 2",IF(D2710=maxgameno+1,"blank row 1",INDEX(FixtureCode!$B$4:$AH$128,MATCH($C2710,FixtureCode!$B$4:$B$128,0),MATCH("G"&amp;D2710&amp;"-T2",FixtureCode!$B$4:$AH$4,0)))))</f>
        <v>-</v>
      </c>
      <c r="G2710" s="12" t="str">
        <f>IF(C2710="-","-",IF(AND(ISNUMBER(Fixture!G2714),ISNUMBER(Fixture!I2714),Fixture!F2714&lt;&gt;"BYE",Fixture!J2714&lt;&gt;"BYE"),"Yes","-"))</f>
        <v>-</v>
      </c>
      <c r="H2710" s="9" t="str">
        <f>IF(G2710="-","-",IF(Fixture!G2714&gt;Fixture!I2714,Settings!$G$7,IF(Fixture!G2714=Fixture!I2714,Settings!$G$8,IF(Fixture!G2714&lt;Fixture!I2714,Settings!$G$9,"-"))))</f>
        <v>-</v>
      </c>
      <c r="I2710" s="13" t="str">
        <f>IF(G2710="-","-",IF(Fixture!I2714&gt;Fixture!G2714,Settings!$G$7,IF(Fixture!I2714=Fixture!G2714,Settings!$G$8,IF(Fixture!I2714&lt;Fixture!G2714,Settings!$G$9,"-"))))</f>
        <v>-</v>
      </c>
    </row>
    <row r="2711" spans="3:9" x14ac:dyDescent="0.25">
      <c r="C2711" s="12" t="str">
        <f t="shared" si="86"/>
        <v>-</v>
      </c>
      <c r="D2711" s="9" t="str">
        <f t="shared" si="87"/>
        <v>-</v>
      </c>
      <c r="E2711" s="9" t="str">
        <f>IF(C2711="-","-",IF(D2711=maxgameno+2,"blank row 2",IF(D2711=maxgameno+1,"blank row 1",INDEX(FixtureCode!$B$4:$AH$128,MATCH($C2711,FixtureCode!$B$4:$B$128,0),MATCH("G"&amp;D2711&amp;"-T1",FixtureCode!$B$4:$AH$4,0)))))</f>
        <v>-</v>
      </c>
      <c r="F2711" s="13" t="str">
        <f>IF(C2711="-","-",IF(D2711=maxgameno+2,"blank row 2",IF(D2711=maxgameno+1,"blank row 1",INDEX(FixtureCode!$B$4:$AH$128,MATCH($C2711,FixtureCode!$B$4:$B$128,0),MATCH("G"&amp;D2711&amp;"-T2",FixtureCode!$B$4:$AH$4,0)))))</f>
        <v>-</v>
      </c>
      <c r="G2711" s="12" t="str">
        <f>IF(C2711="-","-",IF(AND(ISNUMBER(Fixture!G2715),ISNUMBER(Fixture!I2715),Fixture!F2715&lt;&gt;"BYE",Fixture!J2715&lt;&gt;"BYE"),"Yes","-"))</f>
        <v>-</v>
      </c>
      <c r="H2711" s="9" t="str">
        <f>IF(G2711="-","-",IF(Fixture!G2715&gt;Fixture!I2715,Settings!$G$7,IF(Fixture!G2715=Fixture!I2715,Settings!$G$8,IF(Fixture!G2715&lt;Fixture!I2715,Settings!$G$9,"-"))))</f>
        <v>-</v>
      </c>
      <c r="I2711" s="13" t="str">
        <f>IF(G2711="-","-",IF(Fixture!I2715&gt;Fixture!G2715,Settings!$G$7,IF(Fixture!I2715=Fixture!G2715,Settings!$G$8,IF(Fixture!I2715&lt;Fixture!G2715,Settings!$G$9,"-"))))</f>
        <v>-</v>
      </c>
    </row>
    <row r="2712" spans="3:9" x14ac:dyDescent="0.25">
      <c r="C2712" s="12" t="str">
        <f t="shared" si="86"/>
        <v>-</v>
      </c>
      <c r="D2712" s="9" t="str">
        <f t="shared" si="87"/>
        <v>-</v>
      </c>
      <c r="E2712" s="9" t="str">
        <f>IF(C2712="-","-",IF(D2712=maxgameno+2,"blank row 2",IF(D2712=maxgameno+1,"blank row 1",INDEX(FixtureCode!$B$4:$AH$128,MATCH($C2712,FixtureCode!$B$4:$B$128,0),MATCH("G"&amp;D2712&amp;"-T1",FixtureCode!$B$4:$AH$4,0)))))</f>
        <v>-</v>
      </c>
      <c r="F2712" s="13" t="str">
        <f>IF(C2712="-","-",IF(D2712=maxgameno+2,"blank row 2",IF(D2712=maxgameno+1,"blank row 1",INDEX(FixtureCode!$B$4:$AH$128,MATCH($C2712,FixtureCode!$B$4:$B$128,0),MATCH("G"&amp;D2712&amp;"-T2",FixtureCode!$B$4:$AH$4,0)))))</f>
        <v>-</v>
      </c>
      <c r="G2712" s="12" t="str">
        <f>IF(C2712="-","-",IF(AND(ISNUMBER(Fixture!G2716),ISNUMBER(Fixture!I2716),Fixture!F2716&lt;&gt;"BYE",Fixture!J2716&lt;&gt;"BYE"),"Yes","-"))</f>
        <v>-</v>
      </c>
      <c r="H2712" s="9" t="str">
        <f>IF(G2712="-","-",IF(Fixture!G2716&gt;Fixture!I2716,Settings!$G$7,IF(Fixture!G2716=Fixture!I2716,Settings!$G$8,IF(Fixture!G2716&lt;Fixture!I2716,Settings!$G$9,"-"))))</f>
        <v>-</v>
      </c>
      <c r="I2712" s="13" t="str">
        <f>IF(G2712="-","-",IF(Fixture!I2716&gt;Fixture!G2716,Settings!$G$7,IF(Fixture!I2716=Fixture!G2716,Settings!$G$8,IF(Fixture!I2716&lt;Fixture!G2716,Settings!$G$9,"-"))))</f>
        <v>-</v>
      </c>
    </row>
    <row r="2713" spans="3:9" x14ac:dyDescent="0.25">
      <c r="C2713" s="12" t="str">
        <f t="shared" si="86"/>
        <v>-</v>
      </c>
      <c r="D2713" s="9" t="str">
        <f t="shared" si="87"/>
        <v>-</v>
      </c>
      <c r="E2713" s="9" t="str">
        <f>IF(C2713="-","-",IF(D2713=maxgameno+2,"blank row 2",IF(D2713=maxgameno+1,"blank row 1",INDEX(FixtureCode!$B$4:$AH$128,MATCH($C2713,FixtureCode!$B$4:$B$128,0),MATCH("G"&amp;D2713&amp;"-T1",FixtureCode!$B$4:$AH$4,0)))))</f>
        <v>-</v>
      </c>
      <c r="F2713" s="13" t="str">
        <f>IF(C2713="-","-",IF(D2713=maxgameno+2,"blank row 2",IF(D2713=maxgameno+1,"blank row 1",INDEX(FixtureCode!$B$4:$AH$128,MATCH($C2713,FixtureCode!$B$4:$B$128,0),MATCH("G"&amp;D2713&amp;"-T2",FixtureCode!$B$4:$AH$4,0)))))</f>
        <v>-</v>
      </c>
      <c r="G2713" s="12" t="str">
        <f>IF(C2713="-","-",IF(AND(ISNUMBER(Fixture!G2717),ISNUMBER(Fixture!I2717),Fixture!F2717&lt;&gt;"BYE",Fixture!J2717&lt;&gt;"BYE"),"Yes","-"))</f>
        <v>-</v>
      </c>
      <c r="H2713" s="9" t="str">
        <f>IF(G2713="-","-",IF(Fixture!G2717&gt;Fixture!I2717,Settings!$G$7,IF(Fixture!G2717=Fixture!I2717,Settings!$G$8,IF(Fixture!G2717&lt;Fixture!I2717,Settings!$G$9,"-"))))</f>
        <v>-</v>
      </c>
      <c r="I2713" s="13" t="str">
        <f>IF(G2713="-","-",IF(Fixture!I2717&gt;Fixture!G2717,Settings!$G$7,IF(Fixture!I2717=Fixture!G2717,Settings!$G$8,IF(Fixture!I2717&lt;Fixture!G2717,Settings!$G$9,"-"))))</f>
        <v>-</v>
      </c>
    </row>
    <row r="2714" spans="3:9" x14ac:dyDescent="0.25">
      <c r="C2714" s="12" t="str">
        <f t="shared" si="86"/>
        <v>-</v>
      </c>
      <c r="D2714" s="9" t="str">
        <f t="shared" si="87"/>
        <v>-</v>
      </c>
      <c r="E2714" s="9" t="str">
        <f>IF(C2714="-","-",IF(D2714=maxgameno+2,"blank row 2",IF(D2714=maxgameno+1,"blank row 1",INDEX(FixtureCode!$B$4:$AH$128,MATCH($C2714,FixtureCode!$B$4:$B$128,0),MATCH("G"&amp;D2714&amp;"-T1",FixtureCode!$B$4:$AH$4,0)))))</f>
        <v>-</v>
      </c>
      <c r="F2714" s="13" t="str">
        <f>IF(C2714="-","-",IF(D2714=maxgameno+2,"blank row 2",IF(D2714=maxgameno+1,"blank row 1",INDEX(FixtureCode!$B$4:$AH$128,MATCH($C2714,FixtureCode!$B$4:$B$128,0),MATCH("G"&amp;D2714&amp;"-T2",FixtureCode!$B$4:$AH$4,0)))))</f>
        <v>-</v>
      </c>
      <c r="G2714" s="12" t="str">
        <f>IF(C2714="-","-",IF(AND(ISNUMBER(Fixture!G2718),ISNUMBER(Fixture!I2718),Fixture!F2718&lt;&gt;"BYE",Fixture!J2718&lt;&gt;"BYE"),"Yes","-"))</f>
        <v>-</v>
      </c>
      <c r="H2714" s="9" t="str">
        <f>IF(G2714="-","-",IF(Fixture!G2718&gt;Fixture!I2718,Settings!$G$7,IF(Fixture!G2718=Fixture!I2718,Settings!$G$8,IF(Fixture!G2718&lt;Fixture!I2718,Settings!$G$9,"-"))))</f>
        <v>-</v>
      </c>
      <c r="I2714" s="13" t="str">
        <f>IF(G2714="-","-",IF(Fixture!I2718&gt;Fixture!G2718,Settings!$G$7,IF(Fixture!I2718=Fixture!G2718,Settings!$G$8,IF(Fixture!I2718&lt;Fixture!G2718,Settings!$G$9,"-"))))</f>
        <v>-</v>
      </c>
    </row>
    <row r="2715" spans="3:9" x14ac:dyDescent="0.25">
      <c r="C2715" s="12" t="str">
        <f t="shared" si="86"/>
        <v>-</v>
      </c>
      <c r="D2715" s="9" t="str">
        <f t="shared" si="87"/>
        <v>-</v>
      </c>
      <c r="E2715" s="9" t="str">
        <f>IF(C2715="-","-",IF(D2715=maxgameno+2,"blank row 2",IF(D2715=maxgameno+1,"blank row 1",INDEX(FixtureCode!$B$4:$AH$128,MATCH($C2715,FixtureCode!$B$4:$B$128,0),MATCH("G"&amp;D2715&amp;"-T1",FixtureCode!$B$4:$AH$4,0)))))</f>
        <v>-</v>
      </c>
      <c r="F2715" s="13" t="str">
        <f>IF(C2715="-","-",IF(D2715=maxgameno+2,"blank row 2",IF(D2715=maxgameno+1,"blank row 1",INDEX(FixtureCode!$B$4:$AH$128,MATCH($C2715,FixtureCode!$B$4:$B$128,0),MATCH("G"&amp;D2715&amp;"-T2",FixtureCode!$B$4:$AH$4,0)))))</f>
        <v>-</v>
      </c>
      <c r="G2715" s="12" t="str">
        <f>IF(C2715="-","-",IF(AND(ISNUMBER(Fixture!G2719),ISNUMBER(Fixture!I2719),Fixture!F2719&lt;&gt;"BYE",Fixture!J2719&lt;&gt;"BYE"),"Yes","-"))</f>
        <v>-</v>
      </c>
      <c r="H2715" s="9" t="str">
        <f>IF(G2715="-","-",IF(Fixture!G2719&gt;Fixture!I2719,Settings!$G$7,IF(Fixture!G2719=Fixture!I2719,Settings!$G$8,IF(Fixture!G2719&lt;Fixture!I2719,Settings!$G$9,"-"))))</f>
        <v>-</v>
      </c>
      <c r="I2715" s="13" t="str">
        <f>IF(G2715="-","-",IF(Fixture!I2719&gt;Fixture!G2719,Settings!$G$7,IF(Fixture!I2719=Fixture!G2719,Settings!$G$8,IF(Fixture!I2719&lt;Fixture!G2719,Settings!$G$9,"-"))))</f>
        <v>-</v>
      </c>
    </row>
    <row r="2716" spans="3:9" x14ac:dyDescent="0.25">
      <c r="C2716" s="12" t="str">
        <f t="shared" si="86"/>
        <v>-</v>
      </c>
      <c r="D2716" s="9" t="str">
        <f t="shared" si="87"/>
        <v>-</v>
      </c>
      <c r="E2716" s="9" t="str">
        <f>IF(C2716="-","-",IF(D2716=maxgameno+2,"blank row 2",IF(D2716=maxgameno+1,"blank row 1",INDEX(FixtureCode!$B$4:$AH$128,MATCH($C2716,FixtureCode!$B$4:$B$128,0),MATCH("G"&amp;D2716&amp;"-T1",FixtureCode!$B$4:$AH$4,0)))))</f>
        <v>-</v>
      </c>
      <c r="F2716" s="13" t="str">
        <f>IF(C2716="-","-",IF(D2716=maxgameno+2,"blank row 2",IF(D2716=maxgameno+1,"blank row 1",INDEX(FixtureCode!$B$4:$AH$128,MATCH($C2716,FixtureCode!$B$4:$B$128,0),MATCH("G"&amp;D2716&amp;"-T2",FixtureCode!$B$4:$AH$4,0)))))</f>
        <v>-</v>
      </c>
      <c r="G2716" s="12" t="str">
        <f>IF(C2716="-","-",IF(AND(ISNUMBER(Fixture!G2720),ISNUMBER(Fixture!I2720),Fixture!F2720&lt;&gt;"BYE",Fixture!J2720&lt;&gt;"BYE"),"Yes","-"))</f>
        <v>-</v>
      </c>
      <c r="H2716" s="9" t="str">
        <f>IF(G2716="-","-",IF(Fixture!G2720&gt;Fixture!I2720,Settings!$G$7,IF(Fixture!G2720=Fixture!I2720,Settings!$G$8,IF(Fixture!G2720&lt;Fixture!I2720,Settings!$G$9,"-"))))</f>
        <v>-</v>
      </c>
      <c r="I2716" s="13" t="str">
        <f>IF(G2716="-","-",IF(Fixture!I2720&gt;Fixture!G2720,Settings!$G$7,IF(Fixture!I2720=Fixture!G2720,Settings!$G$8,IF(Fixture!I2720&lt;Fixture!G2720,Settings!$G$9,"-"))))</f>
        <v>-</v>
      </c>
    </row>
    <row r="2717" spans="3:9" x14ac:dyDescent="0.25">
      <c r="C2717" s="12" t="str">
        <f t="shared" si="86"/>
        <v>-</v>
      </c>
      <c r="D2717" s="9" t="str">
        <f t="shared" si="87"/>
        <v>-</v>
      </c>
      <c r="E2717" s="9" t="str">
        <f>IF(C2717="-","-",IF(D2717=maxgameno+2,"blank row 2",IF(D2717=maxgameno+1,"blank row 1",INDEX(FixtureCode!$B$4:$AH$128,MATCH($C2717,FixtureCode!$B$4:$B$128,0),MATCH("G"&amp;D2717&amp;"-T1",FixtureCode!$B$4:$AH$4,0)))))</f>
        <v>-</v>
      </c>
      <c r="F2717" s="13" t="str">
        <f>IF(C2717="-","-",IF(D2717=maxgameno+2,"blank row 2",IF(D2717=maxgameno+1,"blank row 1",INDEX(FixtureCode!$B$4:$AH$128,MATCH($C2717,FixtureCode!$B$4:$B$128,0),MATCH("G"&amp;D2717&amp;"-T2",FixtureCode!$B$4:$AH$4,0)))))</f>
        <v>-</v>
      </c>
      <c r="G2717" s="12" t="str">
        <f>IF(C2717="-","-",IF(AND(ISNUMBER(Fixture!G2721),ISNUMBER(Fixture!I2721),Fixture!F2721&lt;&gt;"BYE",Fixture!J2721&lt;&gt;"BYE"),"Yes","-"))</f>
        <v>-</v>
      </c>
      <c r="H2717" s="9" t="str">
        <f>IF(G2717="-","-",IF(Fixture!G2721&gt;Fixture!I2721,Settings!$G$7,IF(Fixture!G2721=Fixture!I2721,Settings!$G$8,IF(Fixture!G2721&lt;Fixture!I2721,Settings!$G$9,"-"))))</f>
        <v>-</v>
      </c>
      <c r="I2717" s="13" t="str">
        <f>IF(G2717="-","-",IF(Fixture!I2721&gt;Fixture!G2721,Settings!$G$7,IF(Fixture!I2721=Fixture!G2721,Settings!$G$8,IF(Fixture!I2721&lt;Fixture!G2721,Settings!$G$9,"-"))))</f>
        <v>-</v>
      </c>
    </row>
    <row r="2718" spans="3:9" x14ac:dyDescent="0.25">
      <c r="C2718" s="12" t="str">
        <f t="shared" si="86"/>
        <v>-</v>
      </c>
      <c r="D2718" s="9" t="str">
        <f t="shared" si="87"/>
        <v>-</v>
      </c>
      <c r="E2718" s="9" t="str">
        <f>IF(C2718="-","-",IF(D2718=maxgameno+2,"blank row 2",IF(D2718=maxgameno+1,"blank row 1",INDEX(FixtureCode!$B$4:$AH$128,MATCH($C2718,FixtureCode!$B$4:$B$128,0),MATCH("G"&amp;D2718&amp;"-T1",FixtureCode!$B$4:$AH$4,0)))))</f>
        <v>-</v>
      </c>
      <c r="F2718" s="13" t="str">
        <f>IF(C2718="-","-",IF(D2718=maxgameno+2,"blank row 2",IF(D2718=maxgameno+1,"blank row 1",INDEX(FixtureCode!$B$4:$AH$128,MATCH($C2718,FixtureCode!$B$4:$B$128,0),MATCH("G"&amp;D2718&amp;"-T2",FixtureCode!$B$4:$AH$4,0)))))</f>
        <v>-</v>
      </c>
      <c r="G2718" s="12" t="str">
        <f>IF(C2718="-","-",IF(AND(ISNUMBER(Fixture!G2722),ISNUMBER(Fixture!I2722),Fixture!F2722&lt;&gt;"BYE",Fixture!J2722&lt;&gt;"BYE"),"Yes","-"))</f>
        <v>-</v>
      </c>
      <c r="H2718" s="9" t="str">
        <f>IF(G2718="-","-",IF(Fixture!G2722&gt;Fixture!I2722,Settings!$G$7,IF(Fixture!G2722=Fixture!I2722,Settings!$G$8,IF(Fixture!G2722&lt;Fixture!I2722,Settings!$G$9,"-"))))</f>
        <v>-</v>
      </c>
      <c r="I2718" s="13" t="str">
        <f>IF(G2718="-","-",IF(Fixture!I2722&gt;Fixture!G2722,Settings!$G$7,IF(Fixture!I2722=Fixture!G2722,Settings!$G$8,IF(Fixture!I2722&lt;Fixture!G2722,Settings!$G$9,"-"))))</f>
        <v>-</v>
      </c>
    </row>
    <row r="2719" spans="3:9" x14ac:dyDescent="0.25">
      <c r="C2719" s="12" t="str">
        <f t="shared" si="86"/>
        <v>-</v>
      </c>
      <c r="D2719" s="9" t="str">
        <f t="shared" si="87"/>
        <v>-</v>
      </c>
      <c r="E2719" s="9" t="str">
        <f>IF(C2719="-","-",IF(D2719=maxgameno+2,"blank row 2",IF(D2719=maxgameno+1,"blank row 1",INDEX(FixtureCode!$B$4:$AH$128,MATCH($C2719,FixtureCode!$B$4:$B$128,0),MATCH("G"&amp;D2719&amp;"-T1",FixtureCode!$B$4:$AH$4,0)))))</f>
        <v>-</v>
      </c>
      <c r="F2719" s="13" t="str">
        <f>IF(C2719="-","-",IF(D2719=maxgameno+2,"blank row 2",IF(D2719=maxgameno+1,"blank row 1",INDEX(FixtureCode!$B$4:$AH$128,MATCH($C2719,FixtureCode!$B$4:$B$128,0),MATCH("G"&amp;D2719&amp;"-T2",FixtureCode!$B$4:$AH$4,0)))))</f>
        <v>-</v>
      </c>
      <c r="G2719" s="12" t="str">
        <f>IF(C2719="-","-",IF(AND(ISNUMBER(Fixture!G2723),ISNUMBER(Fixture!I2723),Fixture!F2723&lt;&gt;"BYE",Fixture!J2723&lt;&gt;"BYE"),"Yes","-"))</f>
        <v>-</v>
      </c>
      <c r="H2719" s="9" t="str">
        <f>IF(G2719="-","-",IF(Fixture!G2723&gt;Fixture!I2723,Settings!$G$7,IF(Fixture!G2723=Fixture!I2723,Settings!$G$8,IF(Fixture!G2723&lt;Fixture!I2723,Settings!$G$9,"-"))))</f>
        <v>-</v>
      </c>
      <c r="I2719" s="13" t="str">
        <f>IF(G2719="-","-",IF(Fixture!I2723&gt;Fixture!G2723,Settings!$G$7,IF(Fixture!I2723=Fixture!G2723,Settings!$G$8,IF(Fixture!I2723&lt;Fixture!G2723,Settings!$G$9,"-"))))</f>
        <v>-</v>
      </c>
    </row>
    <row r="2720" spans="3:9" x14ac:dyDescent="0.25">
      <c r="C2720" s="12" t="str">
        <f t="shared" si="86"/>
        <v>-</v>
      </c>
      <c r="D2720" s="9" t="str">
        <f t="shared" si="87"/>
        <v>-</v>
      </c>
      <c r="E2720" s="9" t="str">
        <f>IF(C2720="-","-",IF(D2720=maxgameno+2,"blank row 2",IF(D2720=maxgameno+1,"blank row 1",INDEX(FixtureCode!$B$4:$AH$128,MATCH($C2720,FixtureCode!$B$4:$B$128,0),MATCH("G"&amp;D2720&amp;"-T1",FixtureCode!$B$4:$AH$4,0)))))</f>
        <v>-</v>
      </c>
      <c r="F2720" s="13" t="str">
        <f>IF(C2720="-","-",IF(D2720=maxgameno+2,"blank row 2",IF(D2720=maxgameno+1,"blank row 1",INDEX(FixtureCode!$B$4:$AH$128,MATCH($C2720,FixtureCode!$B$4:$B$128,0),MATCH("G"&amp;D2720&amp;"-T2",FixtureCode!$B$4:$AH$4,0)))))</f>
        <v>-</v>
      </c>
      <c r="G2720" s="12" t="str">
        <f>IF(C2720="-","-",IF(AND(ISNUMBER(Fixture!G2724),ISNUMBER(Fixture!I2724),Fixture!F2724&lt;&gt;"BYE",Fixture!J2724&lt;&gt;"BYE"),"Yes","-"))</f>
        <v>-</v>
      </c>
      <c r="H2720" s="9" t="str">
        <f>IF(G2720="-","-",IF(Fixture!G2724&gt;Fixture!I2724,Settings!$G$7,IF(Fixture!G2724=Fixture!I2724,Settings!$G$8,IF(Fixture!G2724&lt;Fixture!I2724,Settings!$G$9,"-"))))</f>
        <v>-</v>
      </c>
      <c r="I2720" s="13" t="str">
        <f>IF(G2720="-","-",IF(Fixture!I2724&gt;Fixture!G2724,Settings!$G$7,IF(Fixture!I2724=Fixture!G2724,Settings!$G$8,IF(Fixture!I2724&lt;Fixture!G2724,Settings!$G$9,"-"))))</f>
        <v>-</v>
      </c>
    </row>
    <row r="2721" spans="3:9" x14ac:dyDescent="0.25">
      <c r="C2721" s="12" t="str">
        <f t="shared" si="86"/>
        <v>-</v>
      </c>
      <c r="D2721" s="9" t="str">
        <f t="shared" si="87"/>
        <v>-</v>
      </c>
      <c r="E2721" s="9" t="str">
        <f>IF(C2721="-","-",IF(D2721=maxgameno+2,"blank row 2",IF(D2721=maxgameno+1,"blank row 1",INDEX(FixtureCode!$B$4:$AH$128,MATCH($C2721,FixtureCode!$B$4:$B$128,0),MATCH("G"&amp;D2721&amp;"-T1",FixtureCode!$B$4:$AH$4,0)))))</f>
        <v>-</v>
      </c>
      <c r="F2721" s="13" t="str">
        <f>IF(C2721="-","-",IF(D2721=maxgameno+2,"blank row 2",IF(D2721=maxgameno+1,"blank row 1",INDEX(FixtureCode!$B$4:$AH$128,MATCH($C2721,FixtureCode!$B$4:$B$128,0),MATCH("G"&amp;D2721&amp;"-T2",FixtureCode!$B$4:$AH$4,0)))))</f>
        <v>-</v>
      </c>
      <c r="G2721" s="12" t="str">
        <f>IF(C2721="-","-",IF(AND(ISNUMBER(Fixture!G2725),ISNUMBER(Fixture!I2725),Fixture!F2725&lt;&gt;"BYE",Fixture!J2725&lt;&gt;"BYE"),"Yes","-"))</f>
        <v>-</v>
      </c>
      <c r="H2721" s="9" t="str">
        <f>IF(G2721="-","-",IF(Fixture!G2725&gt;Fixture!I2725,Settings!$G$7,IF(Fixture!G2725=Fixture!I2725,Settings!$G$8,IF(Fixture!G2725&lt;Fixture!I2725,Settings!$G$9,"-"))))</f>
        <v>-</v>
      </c>
      <c r="I2721" s="13" t="str">
        <f>IF(G2721="-","-",IF(Fixture!I2725&gt;Fixture!G2725,Settings!$G$7,IF(Fixture!I2725=Fixture!G2725,Settings!$G$8,IF(Fixture!I2725&lt;Fixture!G2725,Settings!$G$9,"-"))))</f>
        <v>-</v>
      </c>
    </row>
    <row r="2722" spans="3:9" x14ac:dyDescent="0.25">
      <c r="C2722" s="12" t="str">
        <f t="shared" si="86"/>
        <v>-</v>
      </c>
      <c r="D2722" s="9" t="str">
        <f t="shared" si="87"/>
        <v>-</v>
      </c>
      <c r="E2722" s="9" t="str">
        <f>IF(C2722="-","-",IF(D2722=maxgameno+2,"blank row 2",IF(D2722=maxgameno+1,"blank row 1",INDEX(FixtureCode!$B$4:$AH$128,MATCH($C2722,FixtureCode!$B$4:$B$128,0),MATCH("G"&amp;D2722&amp;"-T1",FixtureCode!$B$4:$AH$4,0)))))</f>
        <v>-</v>
      </c>
      <c r="F2722" s="13" t="str">
        <f>IF(C2722="-","-",IF(D2722=maxgameno+2,"blank row 2",IF(D2722=maxgameno+1,"blank row 1",INDEX(FixtureCode!$B$4:$AH$128,MATCH($C2722,FixtureCode!$B$4:$B$128,0),MATCH("G"&amp;D2722&amp;"-T2",FixtureCode!$B$4:$AH$4,0)))))</f>
        <v>-</v>
      </c>
      <c r="G2722" s="12" t="str">
        <f>IF(C2722="-","-",IF(AND(ISNUMBER(Fixture!G2726),ISNUMBER(Fixture!I2726),Fixture!F2726&lt;&gt;"BYE",Fixture!J2726&lt;&gt;"BYE"),"Yes","-"))</f>
        <v>-</v>
      </c>
      <c r="H2722" s="9" t="str">
        <f>IF(G2722="-","-",IF(Fixture!G2726&gt;Fixture!I2726,Settings!$G$7,IF(Fixture!G2726=Fixture!I2726,Settings!$G$8,IF(Fixture!G2726&lt;Fixture!I2726,Settings!$G$9,"-"))))</f>
        <v>-</v>
      </c>
      <c r="I2722" s="13" t="str">
        <f>IF(G2722="-","-",IF(Fixture!I2726&gt;Fixture!G2726,Settings!$G$7,IF(Fixture!I2726=Fixture!G2726,Settings!$G$8,IF(Fixture!I2726&lt;Fixture!G2726,Settings!$G$9,"-"))))</f>
        <v>-</v>
      </c>
    </row>
    <row r="2723" spans="3:9" x14ac:dyDescent="0.25">
      <c r="C2723" s="12" t="str">
        <f t="shared" si="86"/>
        <v>-</v>
      </c>
      <c r="D2723" s="9" t="str">
        <f t="shared" si="87"/>
        <v>-</v>
      </c>
      <c r="E2723" s="9" t="str">
        <f>IF(C2723="-","-",IF(D2723=maxgameno+2,"blank row 2",IF(D2723=maxgameno+1,"blank row 1",INDEX(FixtureCode!$B$4:$AH$128,MATCH($C2723,FixtureCode!$B$4:$B$128,0),MATCH("G"&amp;D2723&amp;"-T1",FixtureCode!$B$4:$AH$4,0)))))</f>
        <v>-</v>
      </c>
      <c r="F2723" s="13" t="str">
        <f>IF(C2723="-","-",IF(D2723=maxgameno+2,"blank row 2",IF(D2723=maxgameno+1,"blank row 1",INDEX(FixtureCode!$B$4:$AH$128,MATCH($C2723,FixtureCode!$B$4:$B$128,0),MATCH("G"&amp;D2723&amp;"-T2",FixtureCode!$B$4:$AH$4,0)))))</f>
        <v>-</v>
      </c>
      <c r="G2723" s="12" t="str">
        <f>IF(C2723="-","-",IF(AND(ISNUMBER(Fixture!G2727),ISNUMBER(Fixture!I2727),Fixture!F2727&lt;&gt;"BYE",Fixture!J2727&lt;&gt;"BYE"),"Yes","-"))</f>
        <v>-</v>
      </c>
      <c r="H2723" s="9" t="str">
        <f>IF(G2723="-","-",IF(Fixture!G2727&gt;Fixture!I2727,Settings!$G$7,IF(Fixture!G2727=Fixture!I2727,Settings!$G$8,IF(Fixture!G2727&lt;Fixture!I2727,Settings!$G$9,"-"))))</f>
        <v>-</v>
      </c>
      <c r="I2723" s="13" t="str">
        <f>IF(G2723="-","-",IF(Fixture!I2727&gt;Fixture!G2727,Settings!$G$7,IF(Fixture!I2727=Fixture!G2727,Settings!$G$8,IF(Fixture!I2727&lt;Fixture!G2727,Settings!$G$9,"-"))))</f>
        <v>-</v>
      </c>
    </row>
    <row r="2724" spans="3:9" x14ac:dyDescent="0.25">
      <c r="C2724" s="12" t="str">
        <f t="shared" si="86"/>
        <v>-</v>
      </c>
      <c r="D2724" s="9" t="str">
        <f t="shared" si="87"/>
        <v>-</v>
      </c>
      <c r="E2724" s="9" t="str">
        <f>IF(C2724="-","-",IF(D2724=maxgameno+2,"blank row 2",IF(D2724=maxgameno+1,"blank row 1",INDEX(FixtureCode!$B$4:$AH$128,MATCH($C2724,FixtureCode!$B$4:$B$128,0),MATCH("G"&amp;D2724&amp;"-T1",FixtureCode!$B$4:$AH$4,0)))))</f>
        <v>-</v>
      </c>
      <c r="F2724" s="13" t="str">
        <f>IF(C2724="-","-",IF(D2724=maxgameno+2,"blank row 2",IF(D2724=maxgameno+1,"blank row 1",INDEX(FixtureCode!$B$4:$AH$128,MATCH($C2724,FixtureCode!$B$4:$B$128,0),MATCH("G"&amp;D2724&amp;"-T2",FixtureCode!$B$4:$AH$4,0)))))</f>
        <v>-</v>
      </c>
      <c r="G2724" s="12" t="str">
        <f>IF(C2724="-","-",IF(AND(ISNUMBER(Fixture!G2728),ISNUMBER(Fixture!I2728),Fixture!F2728&lt;&gt;"BYE",Fixture!J2728&lt;&gt;"BYE"),"Yes","-"))</f>
        <v>-</v>
      </c>
      <c r="H2724" s="9" t="str">
        <f>IF(G2724="-","-",IF(Fixture!G2728&gt;Fixture!I2728,Settings!$G$7,IF(Fixture!G2728=Fixture!I2728,Settings!$G$8,IF(Fixture!G2728&lt;Fixture!I2728,Settings!$G$9,"-"))))</f>
        <v>-</v>
      </c>
      <c r="I2724" s="13" t="str">
        <f>IF(G2724="-","-",IF(Fixture!I2728&gt;Fixture!G2728,Settings!$G$7,IF(Fixture!I2728=Fixture!G2728,Settings!$G$8,IF(Fixture!I2728&lt;Fixture!G2728,Settings!$G$9,"-"))))</f>
        <v>-</v>
      </c>
    </row>
    <row r="2725" spans="3:9" x14ac:dyDescent="0.25">
      <c r="C2725" s="12" t="str">
        <f t="shared" si="86"/>
        <v>-</v>
      </c>
      <c r="D2725" s="9" t="str">
        <f t="shared" si="87"/>
        <v>-</v>
      </c>
      <c r="E2725" s="9" t="str">
        <f>IF(C2725="-","-",IF(D2725=maxgameno+2,"blank row 2",IF(D2725=maxgameno+1,"blank row 1",INDEX(FixtureCode!$B$4:$AH$128,MATCH($C2725,FixtureCode!$B$4:$B$128,0),MATCH("G"&amp;D2725&amp;"-T1",FixtureCode!$B$4:$AH$4,0)))))</f>
        <v>-</v>
      </c>
      <c r="F2725" s="13" t="str">
        <f>IF(C2725="-","-",IF(D2725=maxgameno+2,"blank row 2",IF(D2725=maxgameno+1,"blank row 1",INDEX(FixtureCode!$B$4:$AH$128,MATCH($C2725,FixtureCode!$B$4:$B$128,0),MATCH("G"&amp;D2725&amp;"-T2",FixtureCode!$B$4:$AH$4,0)))))</f>
        <v>-</v>
      </c>
      <c r="G2725" s="12" t="str">
        <f>IF(C2725="-","-",IF(AND(ISNUMBER(Fixture!G2729),ISNUMBER(Fixture!I2729),Fixture!F2729&lt;&gt;"BYE",Fixture!J2729&lt;&gt;"BYE"),"Yes","-"))</f>
        <v>-</v>
      </c>
      <c r="H2725" s="9" t="str">
        <f>IF(G2725="-","-",IF(Fixture!G2729&gt;Fixture!I2729,Settings!$G$7,IF(Fixture!G2729=Fixture!I2729,Settings!$G$8,IF(Fixture!G2729&lt;Fixture!I2729,Settings!$G$9,"-"))))</f>
        <v>-</v>
      </c>
      <c r="I2725" s="13" t="str">
        <f>IF(G2725="-","-",IF(Fixture!I2729&gt;Fixture!G2729,Settings!$G$7,IF(Fixture!I2729=Fixture!G2729,Settings!$G$8,IF(Fixture!I2729&lt;Fixture!G2729,Settings!$G$9,"-"))))</f>
        <v>-</v>
      </c>
    </row>
    <row r="2726" spans="3:9" x14ac:dyDescent="0.25">
      <c r="C2726" s="12" t="str">
        <f t="shared" si="86"/>
        <v>-</v>
      </c>
      <c r="D2726" s="9" t="str">
        <f t="shared" si="87"/>
        <v>-</v>
      </c>
      <c r="E2726" s="9" t="str">
        <f>IF(C2726="-","-",IF(D2726=maxgameno+2,"blank row 2",IF(D2726=maxgameno+1,"blank row 1",INDEX(FixtureCode!$B$4:$AH$128,MATCH($C2726,FixtureCode!$B$4:$B$128,0),MATCH("G"&amp;D2726&amp;"-T1",FixtureCode!$B$4:$AH$4,0)))))</f>
        <v>-</v>
      </c>
      <c r="F2726" s="13" t="str">
        <f>IF(C2726="-","-",IF(D2726=maxgameno+2,"blank row 2",IF(D2726=maxgameno+1,"blank row 1",INDEX(FixtureCode!$B$4:$AH$128,MATCH($C2726,FixtureCode!$B$4:$B$128,0),MATCH("G"&amp;D2726&amp;"-T2",FixtureCode!$B$4:$AH$4,0)))))</f>
        <v>-</v>
      </c>
      <c r="G2726" s="12" t="str">
        <f>IF(C2726="-","-",IF(AND(ISNUMBER(Fixture!G2730),ISNUMBER(Fixture!I2730),Fixture!F2730&lt;&gt;"BYE",Fixture!J2730&lt;&gt;"BYE"),"Yes","-"))</f>
        <v>-</v>
      </c>
      <c r="H2726" s="9" t="str">
        <f>IF(G2726="-","-",IF(Fixture!G2730&gt;Fixture!I2730,Settings!$G$7,IF(Fixture!G2730=Fixture!I2730,Settings!$G$8,IF(Fixture!G2730&lt;Fixture!I2730,Settings!$G$9,"-"))))</f>
        <v>-</v>
      </c>
      <c r="I2726" s="13" t="str">
        <f>IF(G2726="-","-",IF(Fixture!I2730&gt;Fixture!G2730,Settings!$G$7,IF(Fixture!I2730=Fixture!G2730,Settings!$G$8,IF(Fixture!I2730&lt;Fixture!G2730,Settings!$G$9,"-"))))</f>
        <v>-</v>
      </c>
    </row>
    <row r="2727" spans="3:9" x14ac:dyDescent="0.25">
      <c r="C2727" s="12" t="str">
        <f t="shared" si="86"/>
        <v>-</v>
      </c>
      <c r="D2727" s="9" t="str">
        <f t="shared" si="87"/>
        <v>-</v>
      </c>
      <c r="E2727" s="9" t="str">
        <f>IF(C2727="-","-",IF(D2727=maxgameno+2,"blank row 2",IF(D2727=maxgameno+1,"blank row 1",INDEX(FixtureCode!$B$4:$AH$128,MATCH($C2727,FixtureCode!$B$4:$B$128,0),MATCH("G"&amp;D2727&amp;"-T1",FixtureCode!$B$4:$AH$4,0)))))</f>
        <v>-</v>
      </c>
      <c r="F2727" s="13" t="str">
        <f>IF(C2727="-","-",IF(D2727=maxgameno+2,"blank row 2",IF(D2727=maxgameno+1,"blank row 1",INDEX(FixtureCode!$B$4:$AH$128,MATCH($C2727,FixtureCode!$B$4:$B$128,0),MATCH("G"&amp;D2727&amp;"-T2",FixtureCode!$B$4:$AH$4,0)))))</f>
        <v>-</v>
      </c>
      <c r="G2727" s="12" t="str">
        <f>IF(C2727="-","-",IF(AND(ISNUMBER(Fixture!G2731),ISNUMBER(Fixture!I2731),Fixture!F2731&lt;&gt;"BYE",Fixture!J2731&lt;&gt;"BYE"),"Yes","-"))</f>
        <v>-</v>
      </c>
      <c r="H2727" s="9" t="str">
        <f>IF(G2727="-","-",IF(Fixture!G2731&gt;Fixture!I2731,Settings!$G$7,IF(Fixture!G2731=Fixture!I2731,Settings!$G$8,IF(Fixture!G2731&lt;Fixture!I2731,Settings!$G$9,"-"))))</f>
        <v>-</v>
      </c>
      <c r="I2727" s="13" t="str">
        <f>IF(G2727="-","-",IF(Fixture!I2731&gt;Fixture!G2731,Settings!$G$7,IF(Fixture!I2731=Fixture!G2731,Settings!$G$8,IF(Fixture!I2731&lt;Fixture!G2731,Settings!$G$9,"-"))))</f>
        <v>-</v>
      </c>
    </row>
    <row r="2728" spans="3:9" x14ac:dyDescent="0.25">
      <c r="C2728" s="12" t="str">
        <f t="shared" si="86"/>
        <v>-</v>
      </c>
      <c r="D2728" s="9" t="str">
        <f t="shared" si="87"/>
        <v>-</v>
      </c>
      <c r="E2728" s="9" t="str">
        <f>IF(C2728="-","-",IF(D2728=maxgameno+2,"blank row 2",IF(D2728=maxgameno+1,"blank row 1",INDEX(FixtureCode!$B$4:$AH$128,MATCH($C2728,FixtureCode!$B$4:$B$128,0),MATCH("G"&amp;D2728&amp;"-T1",FixtureCode!$B$4:$AH$4,0)))))</f>
        <v>-</v>
      </c>
      <c r="F2728" s="13" t="str">
        <f>IF(C2728="-","-",IF(D2728=maxgameno+2,"blank row 2",IF(D2728=maxgameno+1,"blank row 1",INDEX(FixtureCode!$B$4:$AH$128,MATCH($C2728,FixtureCode!$B$4:$B$128,0),MATCH("G"&amp;D2728&amp;"-T2",FixtureCode!$B$4:$AH$4,0)))))</f>
        <v>-</v>
      </c>
      <c r="G2728" s="12" t="str">
        <f>IF(C2728="-","-",IF(AND(ISNUMBER(Fixture!G2732),ISNUMBER(Fixture!I2732),Fixture!F2732&lt;&gt;"BYE",Fixture!J2732&lt;&gt;"BYE"),"Yes","-"))</f>
        <v>-</v>
      </c>
      <c r="H2728" s="9" t="str">
        <f>IF(G2728="-","-",IF(Fixture!G2732&gt;Fixture!I2732,Settings!$G$7,IF(Fixture!G2732=Fixture!I2732,Settings!$G$8,IF(Fixture!G2732&lt;Fixture!I2732,Settings!$G$9,"-"))))</f>
        <v>-</v>
      </c>
      <c r="I2728" s="13" t="str">
        <f>IF(G2728="-","-",IF(Fixture!I2732&gt;Fixture!G2732,Settings!$G$7,IF(Fixture!I2732=Fixture!G2732,Settings!$G$8,IF(Fixture!I2732&lt;Fixture!G2732,Settings!$G$9,"-"))))</f>
        <v>-</v>
      </c>
    </row>
    <row r="2729" spans="3:9" x14ac:dyDescent="0.25">
      <c r="C2729" s="12" t="str">
        <f t="shared" si="86"/>
        <v>-</v>
      </c>
      <c r="D2729" s="9" t="str">
        <f t="shared" si="87"/>
        <v>-</v>
      </c>
      <c r="E2729" s="9" t="str">
        <f>IF(C2729="-","-",IF(D2729=maxgameno+2,"blank row 2",IF(D2729=maxgameno+1,"blank row 1",INDEX(FixtureCode!$B$4:$AH$128,MATCH($C2729,FixtureCode!$B$4:$B$128,0),MATCH("G"&amp;D2729&amp;"-T1",FixtureCode!$B$4:$AH$4,0)))))</f>
        <v>-</v>
      </c>
      <c r="F2729" s="13" t="str">
        <f>IF(C2729="-","-",IF(D2729=maxgameno+2,"blank row 2",IF(D2729=maxgameno+1,"blank row 1",INDEX(FixtureCode!$B$4:$AH$128,MATCH($C2729,FixtureCode!$B$4:$B$128,0),MATCH("G"&amp;D2729&amp;"-T2",FixtureCode!$B$4:$AH$4,0)))))</f>
        <v>-</v>
      </c>
      <c r="G2729" s="12" t="str">
        <f>IF(C2729="-","-",IF(AND(ISNUMBER(Fixture!G2733),ISNUMBER(Fixture!I2733),Fixture!F2733&lt;&gt;"BYE",Fixture!J2733&lt;&gt;"BYE"),"Yes","-"))</f>
        <v>-</v>
      </c>
      <c r="H2729" s="9" t="str">
        <f>IF(G2729="-","-",IF(Fixture!G2733&gt;Fixture!I2733,Settings!$G$7,IF(Fixture!G2733=Fixture!I2733,Settings!$G$8,IF(Fixture!G2733&lt;Fixture!I2733,Settings!$G$9,"-"))))</f>
        <v>-</v>
      </c>
      <c r="I2729" s="13" t="str">
        <f>IF(G2729="-","-",IF(Fixture!I2733&gt;Fixture!G2733,Settings!$G$7,IF(Fixture!I2733=Fixture!G2733,Settings!$G$8,IF(Fixture!I2733&lt;Fixture!G2733,Settings!$G$9,"-"))))</f>
        <v>-</v>
      </c>
    </row>
    <row r="2730" spans="3:9" x14ac:dyDescent="0.25">
      <c r="C2730" s="12" t="str">
        <f t="shared" si="86"/>
        <v>-</v>
      </c>
      <c r="D2730" s="9" t="str">
        <f t="shared" si="87"/>
        <v>-</v>
      </c>
      <c r="E2730" s="9" t="str">
        <f>IF(C2730="-","-",IF(D2730=maxgameno+2,"blank row 2",IF(D2730=maxgameno+1,"blank row 1",INDEX(FixtureCode!$B$4:$AH$128,MATCH($C2730,FixtureCode!$B$4:$B$128,0),MATCH("G"&amp;D2730&amp;"-T1",FixtureCode!$B$4:$AH$4,0)))))</f>
        <v>-</v>
      </c>
      <c r="F2730" s="13" t="str">
        <f>IF(C2730="-","-",IF(D2730=maxgameno+2,"blank row 2",IF(D2730=maxgameno+1,"blank row 1",INDEX(FixtureCode!$B$4:$AH$128,MATCH($C2730,FixtureCode!$B$4:$B$128,0),MATCH("G"&amp;D2730&amp;"-T2",FixtureCode!$B$4:$AH$4,0)))))</f>
        <v>-</v>
      </c>
      <c r="G2730" s="12" t="str">
        <f>IF(C2730="-","-",IF(AND(ISNUMBER(Fixture!G2734),ISNUMBER(Fixture!I2734),Fixture!F2734&lt;&gt;"BYE",Fixture!J2734&lt;&gt;"BYE"),"Yes","-"))</f>
        <v>-</v>
      </c>
      <c r="H2730" s="9" t="str">
        <f>IF(G2730="-","-",IF(Fixture!G2734&gt;Fixture!I2734,Settings!$G$7,IF(Fixture!G2734=Fixture!I2734,Settings!$G$8,IF(Fixture!G2734&lt;Fixture!I2734,Settings!$G$9,"-"))))</f>
        <v>-</v>
      </c>
      <c r="I2730" s="13" t="str">
        <f>IF(G2730="-","-",IF(Fixture!I2734&gt;Fixture!G2734,Settings!$G$7,IF(Fixture!I2734=Fixture!G2734,Settings!$G$8,IF(Fixture!I2734&lt;Fixture!G2734,Settings!$G$9,"-"))))</f>
        <v>-</v>
      </c>
    </row>
    <row r="2731" spans="3:9" x14ac:dyDescent="0.25">
      <c r="C2731" s="12" t="str">
        <f t="shared" si="86"/>
        <v>-</v>
      </c>
      <c r="D2731" s="9" t="str">
        <f t="shared" si="87"/>
        <v>-</v>
      </c>
      <c r="E2731" s="9" t="str">
        <f>IF(C2731="-","-",IF(D2731=maxgameno+2,"blank row 2",IF(D2731=maxgameno+1,"blank row 1",INDEX(FixtureCode!$B$4:$AH$128,MATCH($C2731,FixtureCode!$B$4:$B$128,0),MATCH("G"&amp;D2731&amp;"-T1",FixtureCode!$B$4:$AH$4,0)))))</f>
        <v>-</v>
      </c>
      <c r="F2731" s="13" t="str">
        <f>IF(C2731="-","-",IF(D2731=maxgameno+2,"blank row 2",IF(D2731=maxgameno+1,"blank row 1",INDEX(FixtureCode!$B$4:$AH$128,MATCH($C2731,FixtureCode!$B$4:$B$128,0),MATCH("G"&amp;D2731&amp;"-T2",FixtureCode!$B$4:$AH$4,0)))))</f>
        <v>-</v>
      </c>
      <c r="G2731" s="12" t="str">
        <f>IF(C2731="-","-",IF(AND(ISNUMBER(Fixture!G2735),ISNUMBER(Fixture!I2735),Fixture!F2735&lt;&gt;"BYE",Fixture!J2735&lt;&gt;"BYE"),"Yes","-"))</f>
        <v>-</v>
      </c>
      <c r="H2731" s="9" t="str">
        <f>IF(G2731="-","-",IF(Fixture!G2735&gt;Fixture!I2735,Settings!$G$7,IF(Fixture!G2735=Fixture!I2735,Settings!$G$8,IF(Fixture!G2735&lt;Fixture!I2735,Settings!$G$9,"-"))))</f>
        <v>-</v>
      </c>
      <c r="I2731" s="13" t="str">
        <f>IF(G2731="-","-",IF(Fixture!I2735&gt;Fixture!G2735,Settings!$G$7,IF(Fixture!I2735=Fixture!G2735,Settings!$G$8,IF(Fixture!I2735&lt;Fixture!G2735,Settings!$G$9,"-"))))</f>
        <v>-</v>
      </c>
    </row>
    <row r="2732" spans="3:9" x14ac:dyDescent="0.25">
      <c r="C2732" s="12" t="str">
        <f t="shared" si="86"/>
        <v>-</v>
      </c>
      <c r="D2732" s="9" t="str">
        <f t="shared" si="87"/>
        <v>-</v>
      </c>
      <c r="E2732" s="9" t="str">
        <f>IF(C2732="-","-",IF(D2732=maxgameno+2,"blank row 2",IF(D2732=maxgameno+1,"blank row 1",INDEX(FixtureCode!$B$4:$AH$128,MATCH($C2732,FixtureCode!$B$4:$B$128,0),MATCH("G"&amp;D2732&amp;"-T1",FixtureCode!$B$4:$AH$4,0)))))</f>
        <v>-</v>
      </c>
      <c r="F2732" s="13" t="str">
        <f>IF(C2732="-","-",IF(D2732=maxgameno+2,"blank row 2",IF(D2732=maxgameno+1,"blank row 1",INDEX(FixtureCode!$B$4:$AH$128,MATCH($C2732,FixtureCode!$B$4:$B$128,0),MATCH("G"&amp;D2732&amp;"-T2",FixtureCode!$B$4:$AH$4,0)))))</f>
        <v>-</v>
      </c>
      <c r="G2732" s="12" t="str">
        <f>IF(C2732="-","-",IF(AND(ISNUMBER(Fixture!G2736),ISNUMBER(Fixture!I2736),Fixture!F2736&lt;&gt;"BYE",Fixture!J2736&lt;&gt;"BYE"),"Yes","-"))</f>
        <v>-</v>
      </c>
      <c r="H2732" s="9" t="str">
        <f>IF(G2732="-","-",IF(Fixture!G2736&gt;Fixture!I2736,Settings!$G$7,IF(Fixture!G2736=Fixture!I2736,Settings!$G$8,IF(Fixture!G2736&lt;Fixture!I2736,Settings!$G$9,"-"))))</f>
        <v>-</v>
      </c>
      <c r="I2732" s="13" t="str">
        <f>IF(G2732="-","-",IF(Fixture!I2736&gt;Fixture!G2736,Settings!$G$7,IF(Fixture!I2736=Fixture!G2736,Settings!$G$8,IF(Fixture!I2736&lt;Fixture!G2736,Settings!$G$9,"-"))))</f>
        <v>-</v>
      </c>
    </row>
    <row r="2733" spans="3:9" x14ac:dyDescent="0.25">
      <c r="C2733" s="12" t="str">
        <f t="shared" si="86"/>
        <v>-</v>
      </c>
      <c r="D2733" s="9" t="str">
        <f t="shared" si="87"/>
        <v>-</v>
      </c>
      <c r="E2733" s="9" t="str">
        <f>IF(C2733="-","-",IF(D2733=maxgameno+2,"blank row 2",IF(D2733=maxgameno+1,"blank row 1",INDEX(FixtureCode!$B$4:$AH$128,MATCH($C2733,FixtureCode!$B$4:$B$128,0),MATCH("G"&amp;D2733&amp;"-T1",FixtureCode!$B$4:$AH$4,0)))))</f>
        <v>-</v>
      </c>
      <c r="F2733" s="13" t="str">
        <f>IF(C2733="-","-",IF(D2733=maxgameno+2,"blank row 2",IF(D2733=maxgameno+1,"blank row 1",INDEX(FixtureCode!$B$4:$AH$128,MATCH($C2733,FixtureCode!$B$4:$B$128,0),MATCH("G"&amp;D2733&amp;"-T2",FixtureCode!$B$4:$AH$4,0)))))</f>
        <v>-</v>
      </c>
      <c r="G2733" s="12" t="str">
        <f>IF(C2733="-","-",IF(AND(ISNUMBER(Fixture!G2737),ISNUMBER(Fixture!I2737),Fixture!F2737&lt;&gt;"BYE",Fixture!J2737&lt;&gt;"BYE"),"Yes","-"))</f>
        <v>-</v>
      </c>
      <c r="H2733" s="9" t="str">
        <f>IF(G2733="-","-",IF(Fixture!G2737&gt;Fixture!I2737,Settings!$G$7,IF(Fixture!G2737=Fixture!I2737,Settings!$G$8,IF(Fixture!G2737&lt;Fixture!I2737,Settings!$G$9,"-"))))</f>
        <v>-</v>
      </c>
      <c r="I2733" s="13" t="str">
        <f>IF(G2733="-","-",IF(Fixture!I2737&gt;Fixture!G2737,Settings!$G$7,IF(Fixture!I2737=Fixture!G2737,Settings!$G$8,IF(Fixture!I2737&lt;Fixture!G2737,Settings!$G$9,"-"))))</f>
        <v>-</v>
      </c>
    </row>
    <row r="2734" spans="3:9" x14ac:dyDescent="0.25">
      <c r="C2734" s="12" t="str">
        <f t="shared" si="86"/>
        <v>-</v>
      </c>
      <c r="D2734" s="9" t="str">
        <f t="shared" si="87"/>
        <v>-</v>
      </c>
      <c r="E2734" s="9" t="str">
        <f>IF(C2734="-","-",IF(D2734=maxgameno+2,"blank row 2",IF(D2734=maxgameno+1,"blank row 1",INDEX(FixtureCode!$B$4:$AH$128,MATCH($C2734,FixtureCode!$B$4:$B$128,0),MATCH("G"&amp;D2734&amp;"-T1",FixtureCode!$B$4:$AH$4,0)))))</f>
        <v>-</v>
      </c>
      <c r="F2734" s="13" t="str">
        <f>IF(C2734="-","-",IF(D2734=maxgameno+2,"blank row 2",IF(D2734=maxgameno+1,"blank row 1",INDEX(FixtureCode!$B$4:$AH$128,MATCH($C2734,FixtureCode!$B$4:$B$128,0),MATCH("G"&amp;D2734&amp;"-T2",FixtureCode!$B$4:$AH$4,0)))))</f>
        <v>-</v>
      </c>
      <c r="G2734" s="12" t="str">
        <f>IF(C2734="-","-",IF(AND(ISNUMBER(Fixture!G2738),ISNUMBER(Fixture!I2738),Fixture!F2738&lt;&gt;"BYE",Fixture!J2738&lt;&gt;"BYE"),"Yes","-"))</f>
        <v>-</v>
      </c>
      <c r="H2734" s="9" t="str">
        <f>IF(G2734="-","-",IF(Fixture!G2738&gt;Fixture!I2738,Settings!$G$7,IF(Fixture!G2738=Fixture!I2738,Settings!$G$8,IF(Fixture!G2738&lt;Fixture!I2738,Settings!$G$9,"-"))))</f>
        <v>-</v>
      </c>
      <c r="I2734" s="13" t="str">
        <f>IF(G2734="-","-",IF(Fixture!I2738&gt;Fixture!G2738,Settings!$G$7,IF(Fixture!I2738=Fixture!G2738,Settings!$G$8,IF(Fixture!I2738&lt;Fixture!G2738,Settings!$G$9,"-"))))</f>
        <v>-</v>
      </c>
    </row>
    <row r="2735" spans="3:9" x14ac:dyDescent="0.25">
      <c r="C2735" s="12" t="str">
        <f t="shared" si="86"/>
        <v>-</v>
      </c>
      <c r="D2735" s="9" t="str">
        <f t="shared" si="87"/>
        <v>-</v>
      </c>
      <c r="E2735" s="9" t="str">
        <f>IF(C2735="-","-",IF(D2735=maxgameno+2,"blank row 2",IF(D2735=maxgameno+1,"blank row 1",INDEX(FixtureCode!$B$4:$AH$128,MATCH($C2735,FixtureCode!$B$4:$B$128,0),MATCH("G"&amp;D2735&amp;"-T1",FixtureCode!$B$4:$AH$4,0)))))</f>
        <v>-</v>
      </c>
      <c r="F2735" s="13" t="str">
        <f>IF(C2735="-","-",IF(D2735=maxgameno+2,"blank row 2",IF(D2735=maxgameno+1,"blank row 1",INDEX(FixtureCode!$B$4:$AH$128,MATCH($C2735,FixtureCode!$B$4:$B$128,0),MATCH("G"&amp;D2735&amp;"-T2",FixtureCode!$B$4:$AH$4,0)))))</f>
        <v>-</v>
      </c>
      <c r="G2735" s="12" t="str">
        <f>IF(C2735="-","-",IF(AND(ISNUMBER(Fixture!G2739),ISNUMBER(Fixture!I2739),Fixture!F2739&lt;&gt;"BYE",Fixture!J2739&lt;&gt;"BYE"),"Yes","-"))</f>
        <v>-</v>
      </c>
      <c r="H2735" s="9" t="str">
        <f>IF(G2735="-","-",IF(Fixture!G2739&gt;Fixture!I2739,Settings!$G$7,IF(Fixture!G2739=Fixture!I2739,Settings!$G$8,IF(Fixture!G2739&lt;Fixture!I2739,Settings!$G$9,"-"))))</f>
        <v>-</v>
      </c>
      <c r="I2735" s="13" t="str">
        <f>IF(G2735="-","-",IF(Fixture!I2739&gt;Fixture!G2739,Settings!$G$7,IF(Fixture!I2739=Fixture!G2739,Settings!$G$8,IF(Fixture!I2739&lt;Fixture!G2739,Settings!$G$9,"-"))))</f>
        <v>-</v>
      </c>
    </row>
    <row r="2736" spans="3:9" x14ac:dyDescent="0.25">
      <c r="C2736" s="12" t="str">
        <f t="shared" si="86"/>
        <v>-</v>
      </c>
      <c r="D2736" s="9" t="str">
        <f t="shared" si="87"/>
        <v>-</v>
      </c>
      <c r="E2736" s="9" t="str">
        <f>IF(C2736="-","-",IF(D2736=maxgameno+2,"blank row 2",IF(D2736=maxgameno+1,"blank row 1",INDEX(FixtureCode!$B$4:$AH$128,MATCH($C2736,FixtureCode!$B$4:$B$128,0),MATCH("G"&amp;D2736&amp;"-T1",FixtureCode!$B$4:$AH$4,0)))))</f>
        <v>-</v>
      </c>
      <c r="F2736" s="13" t="str">
        <f>IF(C2736="-","-",IF(D2736=maxgameno+2,"blank row 2",IF(D2736=maxgameno+1,"blank row 1",INDEX(FixtureCode!$B$4:$AH$128,MATCH($C2736,FixtureCode!$B$4:$B$128,0),MATCH("G"&amp;D2736&amp;"-T2",FixtureCode!$B$4:$AH$4,0)))))</f>
        <v>-</v>
      </c>
      <c r="G2736" s="12" t="str">
        <f>IF(C2736="-","-",IF(AND(ISNUMBER(Fixture!G2740),ISNUMBER(Fixture!I2740),Fixture!F2740&lt;&gt;"BYE",Fixture!J2740&lt;&gt;"BYE"),"Yes","-"))</f>
        <v>-</v>
      </c>
      <c r="H2736" s="9" t="str">
        <f>IF(G2736="-","-",IF(Fixture!G2740&gt;Fixture!I2740,Settings!$G$7,IF(Fixture!G2740=Fixture!I2740,Settings!$G$8,IF(Fixture!G2740&lt;Fixture!I2740,Settings!$G$9,"-"))))</f>
        <v>-</v>
      </c>
      <c r="I2736" s="13" t="str">
        <f>IF(G2736="-","-",IF(Fixture!I2740&gt;Fixture!G2740,Settings!$G$7,IF(Fixture!I2740=Fixture!G2740,Settings!$G$8,IF(Fixture!I2740&lt;Fixture!G2740,Settings!$G$9,"-"))))</f>
        <v>-</v>
      </c>
    </row>
    <row r="2737" spans="3:9" x14ac:dyDescent="0.25">
      <c r="C2737" s="12" t="str">
        <f t="shared" si="86"/>
        <v>-</v>
      </c>
      <c r="D2737" s="9" t="str">
        <f t="shared" si="87"/>
        <v>-</v>
      </c>
      <c r="E2737" s="9" t="str">
        <f>IF(C2737="-","-",IF(D2737=maxgameno+2,"blank row 2",IF(D2737=maxgameno+1,"blank row 1",INDEX(FixtureCode!$B$4:$AH$128,MATCH($C2737,FixtureCode!$B$4:$B$128,0),MATCH("G"&amp;D2737&amp;"-T1",FixtureCode!$B$4:$AH$4,0)))))</f>
        <v>-</v>
      </c>
      <c r="F2737" s="13" t="str">
        <f>IF(C2737="-","-",IF(D2737=maxgameno+2,"blank row 2",IF(D2737=maxgameno+1,"blank row 1",INDEX(FixtureCode!$B$4:$AH$128,MATCH($C2737,FixtureCode!$B$4:$B$128,0),MATCH("G"&amp;D2737&amp;"-T2",FixtureCode!$B$4:$AH$4,0)))))</f>
        <v>-</v>
      </c>
      <c r="G2737" s="12" t="str">
        <f>IF(C2737="-","-",IF(AND(ISNUMBER(Fixture!G2741),ISNUMBER(Fixture!I2741),Fixture!F2741&lt;&gt;"BYE",Fixture!J2741&lt;&gt;"BYE"),"Yes","-"))</f>
        <v>-</v>
      </c>
      <c r="H2737" s="9" t="str">
        <f>IF(G2737="-","-",IF(Fixture!G2741&gt;Fixture!I2741,Settings!$G$7,IF(Fixture!G2741=Fixture!I2741,Settings!$G$8,IF(Fixture!G2741&lt;Fixture!I2741,Settings!$G$9,"-"))))</f>
        <v>-</v>
      </c>
      <c r="I2737" s="13" t="str">
        <f>IF(G2737="-","-",IF(Fixture!I2741&gt;Fixture!G2741,Settings!$G$7,IF(Fixture!I2741=Fixture!G2741,Settings!$G$8,IF(Fixture!I2741&lt;Fixture!G2741,Settings!$G$9,"-"))))</f>
        <v>-</v>
      </c>
    </row>
    <row r="2738" spans="3:9" x14ac:dyDescent="0.25">
      <c r="C2738" s="12" t="str">
        <f t="shared" si="86"/>
        <v>-</v>
      </c>
      <c r="D2738" s="9" t="str">
        <f t="shared" si="87"/>
        <v>-</v>
      </c>
      <c r="E2738" s="9" t="str">
        <f>IF(C2738="-","-",IF(D2738=maxgameno+2,"blank row 2",IF(D2738=maxgameno+1,"blank row 1",INDEX(FixtureCode!$B$4:$AH$128,MATCH($C2738,FixtureCode!$B$4:$B$128,0),MATCH("G"&amp;D2738&amp;"-T1",FixtureCode!$B$4:$AH$4,0)))))</f>
        <v>-</v>
      </c>
      <c r="F2738" s="13" t="str">
        <f>IF(C2738="-","-",IF(D2738=maxgameno+2,"blank row 2",IF(D2738=maxgameno+1,"blank row 1",INDEX(FixtureCode!$B$4:$AH$128,MATCH($C2738,FixtureCode!$B$4:$B$128,0),MATCH("G"&amp;D2738&amp;"-T2",FixtureCode!$B$4:$AH$4,0)))))</f>
        <v>-</v>
      </c>
      <c r="G2738" s="12" t="str">
        <f>IF(C2738="-","-",IF(AND(ISNUMBER(Fixture!G2742),ISNUMBER(Fixture!I2742),Fixture!F2742&lt;&gt;"BYE",Fixture!J2742&lt;&gt;"BYE"),"Yes","-"))</f>
        <v>-</v>
      </c>
      <c r="H2738" s="9" t="str">
        <f>IF(G2738="-","-",IF(Fixture!G2742&gt;Fixture!I2742,Settings!$G$7,IF(Fixture!G2742=Fixture!I2742,Settings!$G$8,IF(Fixture!G2742&lt;Fixture!I2742,Settings!$G$9,"-"))))</f>
        <v>-</v>
      </c>
      <c r="I2738" s="13" t="str">
        <f>IF(G2738="-","-",IF(Fixture!I2742&gt;Fixture!G2742,Settings!$G$7,IF(Fixture!I2742=Fixture!G2742,Settings!$G$8,IF(Fixture!I2742&lt;Fixture!G2742,Settings!$G$9,"-"))))</f>
        <v>-</v>
      </c>
    </row>
    <row r="2739" spans="3:9" x14ac:dyDescent="0.25">
      <c r="C2739" s="12" t="str">
        <f t="shared" si="86"/>
        <v>-</v>
      </c>
      <c r="D2739" s="9" t="str">
        <f t="shared" si="87"/>
        <v>-</v>
      </c>
      <c r="E2739" s="9" t="str">
        <f>IF(C2739="-","-",IF(D2739=maxgameno+2,"blank row 2",IF(D2739=maxgameno+1,"blank row 1",INDEX(FixtureCode!$B$4:$AH$128,MATCH($C2739,FixtureCode!$B$4:$B$128,0),MATCH("G"&amp;D2739&amp;"-T1",FixtureCode!$B$4:$AH$4,0)))))</f>
        <v>-</v>
      </c>
      <c r="F2739" s="13" t="str">
        <f>IF(C2739="-","-",IF(D2739=maxgameno+2,"blank row 2",IF(D2739=maxgameno+1,"blank row 1",INDEX(FixtureCode!$B$4:$AH$128,MATCH($C2739,FixtureCode!$B$4:$B$128,0),MATCH("G"&amp;D2739&amp;"-T2",FixtureCode!$B$4:$AH$4,0)))))</f>
        <v>-</v>
      </c>
      <c r="G2739" s="12" t="str">
        <f>IF(C2739="-","-",IF(AND(ISNUMBER(Fixture!G2743),ISNUMBER(Fixture!I2743),Fixture!F2743&lt;&gt;"BYE",Fixture!J2743&lt;&gt;"BYE"),"Yes","-"))</f>
        <v>-</v>
      </c>
      <c r="H2739" s="9" t="str">
        <f>IF(G2739="-","-",IF(Fixture!G2743&gt;Fixture!I2743,Settings!$G$7,IF(Fixture!G2743=Fixture!I2743,Settings!$G$8,IF(Fixture!G2743&lt;Fixture!I2743,Settings!$G$9,"-"))))</f>
        <v>-</v>
      </c>
      <c r="I2739" s="13" t="str">
        <f>IF(G2739="-","-",IF(Fixture!I2743&gt;Fixture!G2743,Settings!$G$7,IF(Fixture!I2743=Fixture!G2743,Settings!$G$8,IF(Fixture!I2743&lt;Fixture!G2743,Settings!$G$9,"-"))))</f>
        <v>-</v>
      </c>
    </row>
    <row r="2740" spans="3:9" x14ac:dyDescent="0.25">
      <c r="C2740" s="12" t="str">
        <f t="shared" si="86"/>
        <v>-</v>
      </c>
      <c r="D2740" s="9" t="str">
        <f t="shared" si="87"/>
        <v>-</v>
      </c>
      <c r="E2740" s="9" t="str">
        <f>IF(C2740="-","-",IF(D2740=maxgameno+2,"blank row 2",IF(D2740=maxgameno+1,"blank row 1",INDEX(FixtureCode!$B$4:$AH$128,MATCH($C2740,FixtureCode!$B$4:$B$128,0),MATCH("G"&amp;D2740&amp;"-T1",FixtureCode!$B$4:$AH$4,0)))))</f>
        <v>-</v>
      </c>
      <c r="F2740" s="13" t="str">
        <f>IF(C2740="-","-",IF(D2740=maxgameno+2,"blank row 2",IF(D2740=maxgameno+1,"blank row 1",INDEX(FixtureCode!$B$4:$AH$128,MATCH($C2740,FixtureCode!$B$4:$B$128,0),MATCH("G"&amp;D2740&amp;"-T2",FixtureCode!$B$4:$AH$4,0)))))</f>
        <v>-</v>
      </c>
      <c r="G2740" s="12" t="str">
        <f>IF(C2740="-","-",IF(AND(ISNUMBER(Fixture!G2744),ISNUMBER(Fixture!I2744),Fixture!F2744&lt;&gt;"BYE",Fixture!J2744&lt;&gt;"BYE"),"Yes","-"))</f>
        <v>-</v>
      </c>
      <c r="H2740" s="9" t="str">
        <f>IF(G2740="-","-",IF(Fixture!G2744&gt;Fixture!I2744,Settings!$G$7,IF(Fixture!G2744=Fixture!I2744,Settings!$G$8,IF(Fixture!G2744&lt;Fixture!I2744,Settings!$G$9,"-"))))</f>
        <v>-</v>
      </c>
      <c r="I2740" s="13" t="str">
        <f>IF(G2740="-","-",IF(Fixture!I2744&gt;Fixture!G2744,Settings!$G$7,IF(Fixture!I2744=Fixture!G2744,Settings!$G$8,IF(Fixture!I2744&lt;Fixture!G2744,Settings!$G$9,"-"))))</f>
        <v>-</v>
      </c>
    </row>
    <row r="2741" spans="3:9" x14ac:dyDescent="0.25">
      <c r="C2741" s="12" t="str">
        <f t="shared" si="86"/>
        <v>-</v>
      </c>
      <c r="D2741" s="9" t="str">
        <f t="shared" si="87"/>
        <v>-</v>
      </c>
      <c r="E2741" s="9" t="str">
        <f>IF(C2741="-","-",IF(D2741=maxgameno+2,"blank row 2",IF(D2741=maxgameno+1,"blank row 1",INDEX(FixtureCode!$B$4:$AH$128,MATCH($C2741,FixtureCode!$B$4:$B$128,0),MATCH("G"&amp;D2741&amp;"-T1",FixtureCode!$B$4:$AH$4,0)))))</f>
        <v>-</v>
      </c>
      <c r="F2741" s="13" t="str">
        <f>IF(C2741="-","-",IF(D2741=maxgameno+2,"blank row 2",IF(D2741=maxgameno+1,"blank row 1",INDEX(FixtureCode!$B$4:$AH$128,MATCH($C2741,FixtureCode!$B$4:$B$128,0),MATCH("G"&amp;D2741&amp;"-T2",FixtureCode!$B$4:$AH$4,0)))))</f>
        <v>-</v>
      </c>
      <c r="G2741" s="12" t="str">
        <f>IF(C2741="-","-",IF(AND(ISNUMBER(Fixture!G2745),ISNUMBER(Fixture!I2745),Fixture!F2745&lt;&gt;"BYE",Fixture!J2745&lt;&gt;"BYE"),"Yes","-"))</f>
        <v>-</v>
      </c>
      <c r="H2741" s="9" t="str">
        <f>IF(G2741="-","-",IF(Fixture!G2745&gt;Fixture!I2745,Settings!$G$7,IF(Fixture!G2745=Fixture!I2745,Settings!$G$8,IF(Fixture!G2745&lt;Fixture!I2745,Settings!$G$9,"-"))))</f>
        <v>-</v>
      </c>
      <c r="I2741" s="13" t="str">
        <f>IF(G2741="-","-",IF(Fixture!I2745&gt;Fixture!G2745,Settings!$G$7,IF(Fixture!I2745=Fixture!G2745,Settings!$G$8,IF(Fixture!I2745&lt;Fixture!G2745,Settings!$G$9,"-"))))</f>
        <v>-</v>
      </c>
    </row>
    <row r="2742" spans="3:9" x14ac:dyDescent="0.25">
      <c r="C2742" s="12" t="str">
        <f t="shared" si="86"/>
        <v>-</v>
      </c>
      <c r="D2742" s="9" t="str">
        <f t="shared" si="87"/>
        <v>-</v>
      </c>
      <c r="E2742" s="9" t="str">
        <f>IF(C2742="-","-",IF(D2742=maxgameno+2,"blank row 2",IF(D2742=maxgameno+1,"blank row 1",INDEX(FixtureCode!$B$4:$AH$128,MATCH($C2742,FixtureCode!$B$4:$B$128,0),MATCH("G"&amp;D2742&amp;"-T1",FixtureCode!$B$4:$AH$4,0)))))</f>
        <v>-</v>
      </c>
      <c r="F2742" s="13" t="str">
        <f>IF(C2742="-","-",IF(D2742=maxgameno+2,"blank row 2",IF(D2742=maxgameno+1,"blank row 1",INDEX(FixtureCode!$B$4:$AH$128,MATCH($C2742,FixtureCode!$B$4:$B$128,0),MATCH("G"&amp;D2742&amp;"-T2",FixtureCode!$B$4:$AH$4,0)))))</f>
        <v>-</v>
      </c>
      <c r="G2742" s="12" t="str">
        <f>IF(C2742="-","-",IF(AND(ISNUMBER(Fixture!G2746),ISNUMBER(Fixture!I2746),Fixture!F2746&lt;&gt;"BYE",Fixture!J2746&lt;&gt;"BYE"),"Yes","-"))</f>
        <v>-</v>
      </c>
      <c r="H2742" s="9" t="str">
        <f>IF(G2742="-","-",IF(Fixture!G2746&gt;Fixture!I2746,Settings!$G$7,IF(Fixture!G2746=Fixture!I2746,Settings!$G$8,IF(Fixture!G2746&lt;Fixture!I2746,Settings!$G$9,"-"))))</f>
        <v>-</v>
      </c>
      <c r="I2742" s="13" t="str">
        <f>IF(G2742="-","-",IF(Fixture!I2746&gt;Fixture!G2746,Settings!$G$7,IF(Fixture!I2746=Fixture!G2746,Settings!$G$8,IF(Fixture!I2746&lt;Fixture!G2746,Settings!$G$9,"-"))))</f>
        <v>-</v>
      </c>
    </row>
    <row r="2743" spans="3:9" x14ac:dyDescent="0.25">
      <c r="C2743" s="12" t="str">
        <f t="shared" si="86"/>
        <v>-</v>
      </c>
      <c r="D2743" s="9" t="str">
        <f t="shared" si="87"/>
        <v>-</v>
      </c>
      <c r="E2743" s="9" t="str">
        <f>IF(C2743="-","-",IF(D2743=maxgameno+2,"blank row 2",IF(D2743=maxgameno+1,"blank row 1",INDEX(FixtureCode!$B$4:$AH$128,MATCH($C2743,FixtureCode!$B$4:$B$128,0),MATCH("G"&amp;D2743&amp;"-T1",FixtureCode!$B$4:$AH$4,0)))))</f>
        <v>-</v>
      </c>
      <c r="F2743" s="13" t="str">
        <f>IF(C2743="-","-",IF(D2743=maxgameno+2,"blank row 2",IF(D2743=maxgameno+1,"blank row 1",INDEX(FixtureCode!$B$4:$AH$128,MATCH($C2743,FixtureCode!$B$4:$B$128,0),MATCH("G"&amp;D2743&amp;"-T2",FixtureCode!$B$4:$AH$4,0)))))</f>
        <v>-</v>
      </c>
      <c r="G2743" s="12" t="str">
        <f>IF(C2743="-","-",IF(AND(ISNUMBER(Fixture!G2747),ISNUMBER(Fixture!I2747),Fixture!F2747&lt;&gt;"BYE",Fixture!J2747&lt;&gt;"BYE"),"Yes","-"))</f>
        <v>-</v>
      </c>
      <c r="H2743" s="9" t="str">
        <f>IF(G2743="-","-",IF(Fixture!G2747&gt;Fixture!I2747,Settings!$G$7,IF(Fixture!G2747=Fixture!I2747,Settings!$G$8,IF(Fixture!G2747&lt;Fixture!I2747,Settings!$G$9,"-"))))</f>
        <v>-</v>
      </c>
      <c r="I2743" s="13" t="str">
        <f>IF(G2743="-","-",IF(Fixture!I2747&gt;Fixture!G2747,Settings!$G$7,IF(Fixture!I2747=Fixture!G2747,Settings!$G$8,IF(Fixture!I2747&lt;Fixture!G2747,Settings!$G$9,"-"))))</f>
        <v>-</v>
      </c>
    </row>
    <row r="2744" spans="3:9" x14ac:dyDescent="0.25">
      <c r="C2744" s="12" t="str">
        <f t="shared" si="86"/>
        <v>-</v>
      </c>
      <c r="D2744" s="9" t="str">
        <f t="shared" si="87"/>
        <v>-</v>
      </c>
      <c r="E2744" s="9" t="str">
        <f>IF(C2744="-","-",IF(D2744=maxgameno+2,"blank row 2",IF(D2744=maxgameno+1,"blank row 1",INDEX(FixtureCode!$B$4:$AH$128,MATCH($C2744,FixtureCode!$B$4:$B$128,0),MATCH("G"&amp;D2744&amp;"-T1",FixtureCode!$B$4:$AH$4,0)))))</f>
        <v>-</v>
      </c>
      <c r="F2744" s="13" t="str">
        <f>IF(C2744="-","-",IF(D2744=maxgameno+2,"blank row 2",IF(D2744=maxgameno+1,"blank row 1",INDEX(FixtureCode!$B$4:$AH$128,MATCH($C2744,FixtureCode!$B$4:$B$128,0),MATCH("G"&amp;D2744&amp;"-T2",FixtureCode!$B$4:$AH$4,0)))))</f>
        <v>-</v>
      </c>
      <c r="G2744" s="12" t="str">
        <f>IF(C2744="-","-",IF(AND(ISNUMBER(Fixture!G2748),ISNUMBER(Fixture!I2748),Fixture!F2748&lt;&gt;"BYE",Fixture!J2748&lt;&gt;"BYE"),"Yes","-"))</f>
        <v>-</v>
      </c>
      <c r="H2744" s="9" t="str">
        <f>IF(G2744="-","-",IF(Fixture!G2748&gt;Fixture!I2748,Settings!$G$7,IF(Fixture!G2748=Fixture!I2748,Settings!$G$8,IF(Fixture!G2748&lt;Fixture!I2748,Settings!$G$9,"-"))))</f>
        <v>-</v>
      </c>
      <c r="I2744" s="13" t="str">
        <f>IF(G2744="-","-",IF(Fixture!I2748&gt;Fixture!G2748,Settings!$G$7,IF(Fixture!I2748=Fixture!G2748,Settings!$G$8,IF(Fixture!I2748&lt;Fixture!G2748,Settings!$G$9,"-"))))</f>
        <v>-</v>
      </c>
    </row>
    <row r="2745" spans="3:9" x14ac:dyDescent="0.25">
      <c r="C2745" s="12" t="str">
        <f t="shared" si="86"/>
        <v>-</v>
      </c>
      <c r="D2745" s="9" t="str">
        <f t="shared" si="87"/>
        <v>-</v>
      </c>
      <c r="E2745" s="9" t="str">
        <f>IF(C2745="-","-",IF(D2745=maxgameno+2,"blank row 2",IF(D2745=maxgameno+1,"blank row 1",INDEX(FixtureCode!$B$4:$AH$128,MATCH($C2745,FixtureCode!$B$4:$B$128,0),MATCH("G"&amp;D2745&amp;"-T1",FixtureCode!$B$4:$AH$4,0)))))</f>
        <v>-</v>
      </c>
      <c r="F2745" s="13" t="str">
        <f>IF(C2745="-","-",IF(D2745=maxgameno+2,"blank row 2",IF(D2745=maxgameno+1,"blank row 1",INDEX(FixtureCode!$B$4:$AH$128,MATCH($C2745,FixtureCode!$B$4:$B$128,0),MATCH("G"&amp;D2745&amp;"-T2",FixtureCode!$B$4:$AH$4,0)))))</f>
        <v>-</v>
      </c>
      <c r="G2745" s="12" t="str">
        <f>IF(C2745="-","-",IF(AND(ISNUMBER(Fixture!G2749),ISNUMBER(Fixture!I2749),Fixture!F2749&lt;&gt;"BYE",Fixture!J2749&lt;&gt;"BYE"),"Yes","-"))</f>
        <v>-</v>
      </c>
      <c r="H2745" s="9" t="str">
        <f>IF(G2745="-","-",IF(Fixture!G2749&gt;Fixture!I2749,Settings!$G$7,IF(Fixture!G2749=Fixture!I2749,Settings!$G$8,IF(Fixture!G2749&lt;Fixture!I2749,Settings!$G$9,"-"))))</f>
        <v>-</v>
      </c>
      <c r="I2745" s="13" t="str">
        <f>IF(G2745="-","-",IF(Fixture!I2749&gt;Fixture!G2749,Settings!$G$7,IF(Fixture!I2749=Fixture!G2749,Settings!$G$8,IF(Fixture!I2749&lt;Fixture!G2749,Settings!$G$9,"-"))))</f>
        <v>-</v>
      </c>
    </row>
    <row r="2746" spans="3:9" x14ac:dyDescent="0.25">
      <c r="C2746" s="12" t="str">
        <f t="shared" si="86"/>
        <v>-</v>
      </c>
      <c r="D2746" s="9" t="str">
        <f t="shared" si="87"/>
        <v>-</v>
      </c>
      <c r="E2746" s="9" t="str">
        <f>IF(C2746="-","-",IF(D2746=maxgameno+2,"blank row 2",IF(D2746=maxgameno+1,"blank row 1",INDEX(FixtureCode!$B$4:$AH$128,MATCH($C2746,FixtureCode!$B$4:$B$128,0),MATCH("G"&amp;D2746&amp;"-T1",FixtureCode!$B$4:$AH$4,0)))))</f>
        <v>-</v>
      </c>
      <c r="F2746" s="13" t="str">
        <f>IF(C2746="-","-",IF(D2746=maxgameno+2,"blank row 2",IF(D2746=maxgameno+1,"blank row 1",INDEX(FixtureCode!$B$4:$AH$128,MATCH($C2746,FixtureCode!$B$4:$B$128,0),MATCH("G"&amp;D2746&amp;"-T2",FixtureCode!$B$4:$AH$4,0)))))</f>
        <v>-</v>
      </c>
      <c r="G2746" s="12" t="str">
        <f>IF(C2746="-","-",IF(AND(ISNUMBER(Fixture!G2750),ISNUMBER(Fixture!I2750),Fixture!F2750&lt;&gt;"BYE",Fixture!J2750&lt;&gt;"BYE"),"Yes","-"))</f>
        <v>-</v>
      </c>
      <c r="H2746" s="9" t="str">
        <f>IF(G2746="-","-",IF(Fixture!G2750&gt;Fixture!I2750,Settings!$G$7,IF(Fixture!G2750=Fixture!I2750,Settings!$G$8,IF(Fixture!G2750&lt;Fixture!I2750,Settings!$G$9,"-"))))</f>
        <v>-</v>
      </c>
      <c r="I2746" s="13" t="str">
        <f>IF(G2746="-","-",IF(Fixture!I2750&gt;Fixture!G2750,Settings!$G$7,IF(Fixture!I2750=Fixture!G2750,Settings!$G$8,IF(Fixture!I2750&lt;Fixture!G2750,Settings!$G$9,"-"))))</f>
        <v>-</v>
      </c>
    </row>
    <row r="2747" spans="3:9" x14ac:dyDescent="0.25">
      <c r="C2747" s="12" t="str">
        <f t="shared" si="86"/>
        <v>-</v>
      </c>
      <c r="D2747" s="9" t="str">
        <f t="shared" si="87"/>
        <v>-</v>
      </c>
      <c r="E2747" s="9" t="str">
        <f>IF(C2747="-","-",IF(D2747=maxgameno+2,"blank row 2",IF(D2747=maxgameno+1,"blank row 1",INDEX(FixtureCode!$B$4:$AH$128,MATCH($C2747,FixtureCode!$B$4:$B$128,0),MATCH("G"&amp;D2747&amp;"-T1",FixtureCode!$B$4:$AH$4,0)))))</f>
        <v>-</v>
      </c>
      <c r="F2747" s="13" t="str">
        <f>IF(C2747="-","-",IF(D2747=maxgameno+2,"blank row 2",IF(D2747=maxgameno+1,"blank row 1",INDEX(FixtureCode!$B$4:$AH$128,MATCH($C2747,FixtureCode!$B$4:$B$128,0),MATCH("G"&amp;D2747&amp;"-T2",FixtureCode!$B$4:$AH$4,0)))))</f>
        <v>-</v>
      </c>
      <c r="G2747" s="12" t="str">
        <f>IF(C2747="-","-",IF(AND(ISNUMBER(Fixture!G2751),ISNUMBER(Fixture!I2751),Fixture!F2751&lt;&gt;"BYE",Fixture!J2751&lt;&gt;"BYE"),"Yes","-"))</f>
        <v>-</v>
      </c>
      <c r="H2747" s="9" t="str">
        <f>IF(G2747="-","-",IF(Fixture!G2751&gt;Fixture!I2751,Settings!$G$7,IF(Fixture!G2751=Fixture!I2751,Settings!$G$8,IF(Fixture!G2751&lt;Fixture!I2751,Settings!$G$9,"-"))))</f>
        <v>-</v>
      </c>
      <c r="I2747" s="13" t="str">
        <f>IF(G2747="-","-",IF(Fixture!I2751&gt;Fixture!G2751,Settings!$G$7,IF(Fixture!I2751=Fixture!G2751,Settings!$G$8,IF(Fixture!I2751&lt;Fixture!G2751,Settings!$G$9,"-"))))</f>
        <v>-</v>
      </c>
    </row>
    <row r="2748" spans="3:9" x14ac:dyDescent="0.25">
      <c r="C2748" s="12" t="str">
        <f t="shared" si="86"/>
        <v>-</v>
      </c>
      <c r="D2748" s="9" t="str">
        <f t="shared" si="87"/>
        <v>-</v>
      </c>
      <c r="E2748" s="9" t="str">
        <f>IF(C2748="-","-",IF(D2748=maxgameno+2,"blank row 2",IF(D2748=maxgameno+1,"blank row 1",INDEX(FixtureCode!$B$4:$AH$128,MATCH($C2748,FixtureCode!$B$4:$B$128,0),MATCH("G"&amp;D2748&amp;"-T1",FixtureCode!$B$4:$AH$4,0)))))</f>
        <v>-</v>
      </c>
      <c r="F2748" s="13" t="str">
        <f>IF(C2748="-","-",IF(D2748=maxgameno+2,"blank row 2",IF(D2748=maxgameno+1,"blank row 1",INDEX(FixtureCode!$B$4:$AH$128,MATCH($C2748,FixtureCode!$B$4:$B$128,0),MATCH("G"&amp;D2748&amp;"-T2",FixtureCode!$B$4:$AH$4,0)))))</f>
        <v>-</v>
      </c>
      <c r="G2748" s="12" t="str">
        <f>IF(C2748="-","-",IF(AND(ISNUMBER(Fixture!G2752),ISNUMBER(Fixture!I2752),Fixture!F2752&lt;&gt;"BYE",Fixture!J2752&lt;&gt;"BYE"),"Yes","-"))</f>
        <v>-</v>
      </c>
      <c r="H2748" s="9" t="str">
        <f>IF(G2748="-","-",IF(Fixture!G2752&gt;Fixture!I2752,Settings!$G$7,IF(Fixture!G2752=Fixture!I2752,Settings!$G$8,IF(Fixture!G2752&lt;Fixture!I2752,Settings!$G$9,"-"))))</f>
        <v>-</v>
      </c>
      <c r="I2748" s="13" t="str">
        <f>IF(G2748="-","-",IF(Fixture!I2752&gt;Fixture!G2752,Settings!$G$7,IF(Fixture!I2752=Fixture!G2752,Settings!$G$8,IF(Fixture!I2752&lt;Fixture!G2752,Settings!$G$9,"-"))))</f>
        <v>-</v>
      </c>
    </row>
    <row r="2749" spans="3:9" x14ac:dyDescent="0.25">
      <c r="C2749" s="12" t="str">
        <f t="shared" si="86"/>
        <v>-</v>
      </c>
      <c r="D2749" s="9" t="str">
        <f t="shared" si="87"/>
        <v>-</v>
      </c>
      <c r="E2749" s="9" t="str">
        <f>IF(C2749="-","-",IF(D2749=maxgameno+2,"blank row 2",IF(D2749=maxgameno+1,"blank row 1",INDEX(FixtureCode!$B$4:$AH$128,MATCH($C2749,FixtureCode!$B$4:$B$128,0),MATCH("G"&amp;D2749&amp;"-T1",FixtureCode!$B$4:$AH$4,0)))))</f>
        <v>-</v>
      </c>
      <c r="F2749" s="13" t="str">
        <f>IF(C2749="-","-",IF(D2749=maxgameno+2,"blank row 2",IF(D2749=maxgameno+1,"blank row 1",INDEX(FixtureCode!$B$4:$AH$128,MATCH($C2749,FixtureCode!$B$4:$B$128,0),MATCH("G"&amp;D2749&amp;"-T2",FixtureCode!$B$4:$AH$4,0)))))</f>
        <v>-</v>
      </c>
      <c r="G2749" s="12" t="str">
        <f>IF(C2749="-","-",IF(AND(ISNUMBER(Fixture!G2753),ISNUMBER(Fixture!I2753),Fixture!F2753&lt;&gt;"BYE",Fixture!J2753&lt;&gt;"BYE"),"Yes","-"))</f>
        <v>-</v>
      </c>
      <c r="H2749" s="9" t="str">
        <f>IF(G2749="-","-",IF(Fixture!G2753&gt;Fixture!I2753,Settings!$G$7,IF(Fixture!G2753=Fixture!I2753,Settings!$G$8,IF(Fixture!G2753&lt;Fixture!I2753,Settings!$G$9,"-"))))</f>
        <v>-</v>
      </c>
      <c r="I2749" s="13" t="str">
        <f>IF(G2749="-","-",IF(Fixture!I2753&gt;Fixture!G2753,Settings!$G$7,IF(Fixture!I2753=Fixture!G2753,Settings!$G$8,IF(Fixture!I2753&lt;Fixture!G2753,Settings!$G$9,"-"))))</f>
        <v>-</v>
      </c>
    </row>
    <row r="2750" spans="3:9" x14ac:dyDescent="0.25">
      <c r="C2750" s="12" t="str">
        <f t="shared" si="86"/>
        <v>-</v>
      </c>
      <c r="D2750" s="9" t="str">
        <f t="shared" si="87"/>
        <v>-</v>
      </c>
      <c r="E2750" s="9" t="str">
        <f>IF(C2750="-","-",IF(D2750=maxgameno+2,"blank row 2",IF(D2750=maxgameno+1,"blank row 1",INDEX(FixtureCode!$B$4:$AH$128,MATCH($C2750,FixtureCode!$B$4:$B$128,0),MATCH("G"&amp;D2750&amp;"-T1",FixtureCode!$B$4:$AH$4,0)))))</f>
        <v>-</v>
      </c>
      <c r="F2750" s="13" t="str">
        <f>IF(C2750="-","-",IF(D2750=maxgameno+2,"blank row 2",IF(D2750=maxgameno+1,"blank row 1",INDEX(FixtureCode!$B$4:$AH$128,MATCH($C2750,FixtureCode!$B$4:$B$128,0),MATCH("G"&amp;D2750&amp;"-T2",FixtureCode!$B$4:$AH$4,0)))))</f>
        <v>-</v>
      </c>
      <c r="G2750" s="12" t="str">
        <f>IF(C2750="-","-",IF(AND(ISNUMBER(Fixture!G2754),ISNUMBER(Fixture!I2754),Fixture!F2754&lt;&gt;"BYE",Fixture!J2754&lt;&gt;"BYE"),"Yes","-"))</f>
        <v>-</v>
      </c>
      <c r="H2750" s="9" t="str">
        <f>IF(G2750="-","-",IF(Fixture!G2754&gt;Fixture!I2754,Settings!$G$7,IF(Fixture!G2754=Fixture!I2754,Settings!$G$8,IF(Fixture!G2754&lt;Fixture!I2754,Settings!$G$9,"-"))))</f>
        <v>-</v>
      </c>
      <c r="I2750" s="13" t="str">
        <f>IF(G2750="-","-",IF(Fixture!I2754&gt;Fixture!G2754,Settings!$G$7,IF(Fixture!I2754=Fixture!G2754,Settings!$G$8,IF(Fixture!I2754&lt;Fixture!G2754,Settings!$G$9,"-"))))</f>
        <v>-</v>
      </c>
    </row>
    <row r="2751" spans="3:9" x14ac:dyDescent="0.25">
      <c r="C2751" s="12" t="str">
        <f t="shared" si="86"/>
        <v>-</v>
      </c>
      <c r="D2751" s="9" t="str">
        <f t="shared" si="87"/>
        <v>-</v>
      </c>
      <c r="E2751" s="9" t="str">
        <f>IF(C2751="-","-",IF(D2751=maxgameno+2,"blank row 2",IF(D2751=maxgameno+1,"blank row 1",INDEX(FixtureCode!$B$4:$AH$128,MATCH($C2751,FixtureCode!$B$4:$B$128,0),MATCH("G"&amp;D2751&amp;"-T1",FixtureCode!$B$4:$AH$4,0)))))</f>
        <v>-</v>
      </c>
      <c r="F2751" s="13" t="str">
        <f>IF(C2751="-","-",IF(D2751=maxgameno+2,"blank row 2",IF(D2751=maxgameno+1,"blank row 1",INDEX(FixtureCode!$B$4:$AH$128,MATCH($C2751,FixtureCode!$B$4:$B$128,0),MATCH("G"&amp;D2751&amp;"-T2",FixtureCode!$B$4:$AH$4,0)))))</f>
        <v>-</v>
      </c>
      <c r="G2751" s="12" t="str">
        <f>IF(C2751="-","-",IF(AND(ISNUMBER(Fixture!G2755),ISNUMBER(Fixture!I2755),Fixture!F2755&lt;&gt;"BYE",Fixture!J2755&lt;&gt;"BYE"),"Yes","-"))</f>
        <v>-</v>
      </c>
      <c r="H2751" s="9" t="str">
        <f>IF(G2751="-","-",IF(Fixture!G2755&gt;Fixture!I2755,Settings!$G$7,IF(Fixture!G2755=Fixture!I2755,Settings!$G$8,IF(Fixture!G2755&lt;Fixture!I2755,Settings!$G$9,"-"))))</f>
        <v>-</v>
      </c>
      <c r="I2751" s="13" t="str">
        <f>IF(G2751="-","-",IF(Fixture!I2755&gt;Fixture!G2755,Settings!$G$7,IF(Fixture!I2755=Fixture!G2755,Settings!$G$8,IF(Fixture!I2755&lt;Fixture!G2755,Settings!$G$9,"-"))))</f>
        <v>-</v>
      </c>
    </row>
    <row r="2752" spans="3:9" x14ac:dyDescent="0.25">
      <c r="C2752" s="12" t="str">
        <f t="shared" si="86"/>
        <v>-</v>
      </c>
      <c r="D2752" s="9" t="str">
        <f t="shared" si="87"/>
        <v>-</v>
      </c>
      <c r="E2752" s="9" t="str">
        <f>IF(C2752="-","-",IF(D2752=maxgameno+2,"blank row 2",IF(D2752=maxgameno+1,"blank row 1",INDEX(FixtureCode!$B$4:$AH$128,MATCH($C2752,FixtureCode!$B$4:$B$128,0),MATCH("G"&amp;D2752&amp;"-T1",FixtureCode!$B$4:$AH$4,0)))))</f>
        <v>-</v>
      </c>
      <c r="F2752" s="13" t="str">
        <f>IF(C2752="-","-",IF(D2752=maxgameno+2,"blank row 2",IF(D2752=maxgameno+1,"blank row 1",INDEX(FixtureCode!$B$4:$AH$128,MATCH($C2752,FixtureCode!$B$4:$B$128,0),MATCH("G"&amp;D2752&amp;"-T2",FixtureCode!$B$4:$AH$4,0)))))</f>
        <v>-</v>
      </c>
      <c r="G2752" s="12" t="str">
        <f>IF(C2752="-","-",IF(AND(ISNUMBER(Fixture!G2756),ISNUMBER(Fixture!I2756),Fixture!F2756&lt;&gt;"BYE",Fixture!J2756&lt;&gt;"BYE"),"Yes","-"))</f>
        <v>-</v>
      </c>
      <c r="H2752" s="9" t="str">
        <f>IF(G2752="-","-",IF(Fixture!G2756&gt;Fixture!I2756,Settings!$G$7,IF(Fixture!G2756=Fixture!I2756,Settings!$G$8,IF(Fixture!G2756&lt;Fixture!I2756,Settings!$G$9,"-"))))</f>
        <v>-</v>
      </c>
      <c r="I2752" s="13" t="str">
        <f>IF(G2752="-","-",IF(Fixture!I2756&gt;Fixture!G2756,Settings!$G$7,IF(Fixture!I2756=Fixture!G2756,Settings!$G$8,IF(Fixture!I2756&lt;Fixture!G2756,Settings!$G$9,"-"))))</f>
        <v>-</v>
      </c>
    </row>
    <row r="2753" spans="3:9" x14ac:dyDescent="0.25">
      <c r="C2753" s="12" t="str">
        <f t="shared" si="86"/>
        <v>-</v>
      </c>
      <c r="D2753" s="9" t="str">
        <f t="shared" si="87"/>
        <v>-</v>
      </c>
      <c r="E2753" s="9" t="str">
        <f>IF(C2753="-","-",IF(D2753=maxgameno+2,"blank row 2",IF(D2753=maxgameno+1,"blank row 1",INDEX(FixtureCode!$B$4:$AH$128,MATCH($C2753,FixtureCode!$B$4:$B$128,0),MATCH("G"&amp;D2753&amp;"-T1",FixtureCode!$B$4:$AH$4,0)))))</f>
        <v>-</v>
      </c>
      <c r="F2753" s="13" t="str">
        <f>IF(C2753="-","-",IF(D2753=maxgameno+2,"blank row 2",IF(D2753=maxgameno+1,"blank row 1",INDEX(FixtureCode!$B$4:$AH$128,MATCH($C2753,FixtureCode!$B$4:$B$128,0),MATCH("G"&amp;D2753&amp;"-T2",FixtureCode!$B$4:$AH$4,0)))))</f>
        <v>-</v>
      </c>
      <c r="G2753" s="12" t="str">
        <f>IF(C2753="-","-",IF(AND(ISNUMBER(Fixture!G2757),ISNUMBER(Fixture!I2757),Fixture!F2757&lt;&gt;"BYE",Fixture!J2757&lt;&gt;"BYE"),"Yes","-"))</f>
        <v>-</v>
      </c>
      <c r="H2753" s="9" t="str">
        <f>IF(G2753="-","-",IF(Fixture!G2757&gt;Fixture!I2757,Settings!$G$7,IF(Fixture!G2757=Fixture!I2757,Settings!$G$8,IF(Fixture!G2757&lt;Fixture!I2757,Settings!$G$9,"-"))))</f>
        <v>-</v>
      </c>
      <c r="I2753" s="13" t="str">
        <f>IF(G2753="-","-",IF(Fixture!I2757&gt;Fixture!G2757,Settings!$G$7,IF(Fixture!I2757=Fixture!G2757,Settings!$G$8,IF(Fixture!I2757&lt;Fixture!G2757,Settings!$G$9,"-"))))</f>
        <v>-</v>
      </c>
    </row>
    <row r="2754" spans="3:9" x14ac:dyDescent="0.25">
      <c r="C2754" s="12" t="str">
        <f t="shared" si="86"/>
        <v>-</v>
      </c>
      <c r="D2754" s="9" t="str">
        <f t="shared" si="87"/>
        <v>-</v>
      </c>
      <c r="E2754" s="9" t="str">
        <f>IF(C2754="-","-",IF(D2754=maxgameno+2,"blank row 2",IF(D2754=maxgameno+1,"blank row 1",INDEX(FixtureCode!$B$4:$AH$128,MATCH($C2754,FixtureCode!$B$4:$B$128,0),MATCH("G"&amp;D2754&amp;"-T1",FixtureCode!$B$4:$AH$4,0)))))</f>
        <v>-</v>
      </c>
      <c r="F2754" s="13" t="str">
        <f>IF(C2754="-","-",IF(D2754=maxgameno+2,"blank row 2",IF(D2754=maxgameno+1,"blank row 1",INDEX(FixtureCode!$B$4:$AH$128,MATCH($C2754,FixtureCode!$B$4:$B$128,0),MATCH("G"&amp;D2754&amp;"-T2",FixtureCode!$B$4:$AH$4,0)))))</f>
        <v>-</v>
      </c>
      <c r="G2754" s="12" t="str">
        <f>IF(C2754="-","-",IF(AND(ISNUMBER(Fixture!G2758),ISNUMBER(Fixture!I2758),Fixture!F2758&lt;&gt;"BYE",Fixture!J2758&lt;&gt;"BYE"),"Yes","-"))</f>
        <v>-</v>
      </c>
      <c r="H2754" s="9" t="str">
        <f>IF(G2754="-","-",IF(Fixture!G2758&gt;Fixture!I2758,Settings!$G$7,IF(Fixture!G2758=Fixture!I2758,Settings!$G$8,IF(Fixture!G2758&lt;Fixture!I2758,Settings!$G$9,"-"))))</f>
        <v>-</v>
      </c>
      <c r="I2754" s="13" t="str">
        <f>IF(G2754="-","-",IF(Fixture!I2758&gt;Fixture!G2758,Settings!$G$7,IF(Fixture!I2758=Fixture!G2758,Settings!$G$8,IF(Fixture!I2758&lt;Fixture!G2758,Settings!$G$9,"-"))))</f>
        <v>-</v>
      </c>
    </row>
    <row r="2755" spans="3:9" x14ac:dyDescent="0.25">
      <c r="C2755" s="12" t="str">
        <f t="shared" si="86"/>
        <v>-</v>
      </c>
      <c r="D2755" s="9" t="str">
        <f t="shared" si="87"/>
        <v>-</v>
      </c>
      <c r="E2755" s="9" t="str">
        <f>IF(C2755="-","-",IF(D2755=maxgameno+2,"blank row 2",IF(D2755=maxgameno+1,"blank row 1",INDEX(FixtureCode!$B$4:$AH$128,MATCH($C2755,FixtureCode!$B$4:$B$128,0),MATCH("G"&amp;D2755&amp;"-T1",FixtureCode!$B$4:$AH$4,0)))))</f>
        <v>-</v>
      </c>
      <c r="F2755" s="13" t="str">
        <f>IF(C2755="-","-",IF(D2755=maxgameno+2,"blank row 2",IF(D2755=maxgameno+1,"blank row 1",INDEX(FixtureCode!$B$4:$AH$128,MATCH($C2755,FixtureCode!$B$4:$B$128,0),MATCH("G"&amp;D2755&amp;"-T2",FixtureCode!$B$4:$AH$4,0)))))</f>
        <v>-</v>
      </c>
      <c r="G2755" s="12" t="str">
        <f>IF(C2755="-","-",IF(AND(ISNUMBER(Fixture!G2759),ISNUMBER(Fixture!I2759),Fixture!F2759&lt;&gt;"BYE",Fixture!J2759&lt;&gt;"BYE"),"Yes","-"))</f>
        <v>-</v>
      </c>
      <c r="H2755" s="9" t="str">
        <f>IF(G2755="-","-",IF(Fixture!G2759&gt;Fixture!I2759,Settings!$G$7,IF(Fixture!G2759=Fixture!I2759,Settings!$G$8,IF(Fixture!G2759&lt;Fixture!I2759,Settings!$G$9,"-"))))</f>
        <v>-</v>
      </c>
      <c r="I2755" s="13" t="str">
        <f>IF(G2755="-","-",IF(Fixture!I2759&gt;Fixture!G2759,Settings!$G$7,IF(Fixture!I2759=Fixture!G2759,Settings!$G$8,IF(Fixture!I2759&lt;Fixture!G2759,Settings!$G$9,"-"))))</f>
        <v>-</v>
      </c>
    </row>
    <row r="2756" spans="3:9" x14ac:dyDescent="0.25">
      <c r="C2756" s="12" t="str">
        <f t="shared" si="86"/>
        <v>-</v>
      </c>
      <c r="D2756" s="9" t="str">
        <f t="shared" si="87"/>
        <v>-</v>
      </c>
      <c r="E2756" s="9" t="str">
        <f>IF(C2756="-","-",IF(D2756=maxgameno+2,"blank row 2",IF(D2756=maxgameno+1,"blank row 1",INDEX(FixtureCode!$B$4:$AH$128,MATCH($C2756,FixtureCode!$B$4:$B$128,0),MATCH("G"&amp;D2756&amp;"-T1",FixtureCode!$B$4:$AH$4,0)))))</f>
        <v>-</v>
      </c>
      <c r="F2756" s="13" t="str">
        <f>IF(C2756="-","-",IF(D2756=maxgameno+2,"blank row 2",IF(D2756=maxgameno+1,"blank row 1",INDEX(FixtureCode!$B$4:$AH$128,MATCH($C2756,FixtureCode!$B$4:$B$128,0),MATCH("G"&amp;D2756&amp;"-T2",FixtureCode!$B$4:$AH$4,0)))))</f>
        <v>-</v>
      </c>
      <c r="G2756" s="12" t="str">
        <f>IF(C2756="-","-",IF(AND(ISNUMBER(Fixture!G2760),ISNUMBER(Fixture!I2760),Fixture!F2760&lt;&gt;"BYE",Fixture!J2760&lt;&gt;"BYE"),"Yes","-"))</f>
        <v>-</v>
      </c>
      <c r="H2756" s="9" t="str">
        <f>IF(G2756="-","-",IF(Fixture!G2760&gt;Fixture!I2760,Settings!$G$7,IF(Fixture!G2760=Fixture!I2760,Settings!$G$8,IF(Fixture!G2760&lt;Fixture!I2760,Settings!$G$9,"-"))))</f>
        <v>-</v>
      </c>
      <c r="I2756" s="13" t="str">
        <f>IF(G2756="-","-",IF(Fixture!I2760&gt;Fixture!G2760,Settings!$G$7,IF(Fixture!I2760=Fixture!G2760,Settings!$G$8,IF(Fixture!I2760&lt;Fixture!G2760,Settings!$G$9,"-"))))</f>
        <v>-</v>
      </c>
    </row>
    <row r="2757" spans="3:9" x14ac:dyDescent="0.25">
      <c r="C2757" s="12" t="str">
        <f t="shared" si="86"/>
        <v>-</v>
      </c>
      <c r="D2757" s="9" t="str">
        <f t="shared" si="87"/>
        <v>-</v>
      </c>
      <c r="E2757" s="9" t="str">
        <f>IF(C2757="-","-",IF(D2757=maxgameno+2,"blank row 2",IF(D2757=maxgameno+1,"blank row 1",INDEX(FixtureCode!$B$4:$AH$128,MATCH($C2757,FixtureCode!$B$4:$B$128,0),MATCH("G"&amp;D2757&amp;"-T1",FixtureCode!$B$4:$AH$4,0)))))</f>
        <v>-</v>
      </c>
      <c r="F2757" s="13" t="str">
        <f>IF(C2757="-","-",IF(D2757=maxgameno+2,"blank row 2",IF(D2757=maxgameno+1,"blank row 1",INDEX(FixtureCode!$B$4:$AH$128,MATCH($C2757,FixtureCode!$B$4:$B$128,0),MATCH("G"&amp;D2757&amp;"-T2",FixtureCode!$B$4:$AH$4,0)))))</f>
        <v>-</v>
      </c>
      <c r="G2757" s="12" t="str">
        <f>IF(C2757="-","-",IF(AND(ISNUMBER(Fixture!G2761),ISNUMBER(Fixture!I2761),Fixture!F2761&lt;&gt;"BYE",Fixture!J2761&lt;&gt;"BYE"),"Yes","-"))</f>
        <v>-</v>
      </c>
      <c r="H2757" s="9" t="str">
        <f>IF(G2757="-","-",IF(Fixture!G2761&gt;Fixture!I2761,Settings!$G$7,IF(Fixture!G2761=Fixture!I2761,Settings!$G$8,IF(Fixture!G2761&lt;Fixture!I2761,Settings!$G$9,"-"))))</f>
        <v>-</v>
      </c>
      <c r="I2757" s="13" t="str">
        <f>IF(G2757="-","-",IF(Fixture!I2761&gt;Fixture!G2761,Settings!$G$7,IF(Fixture!I2761=Fixture!G2761,Settings!$G$8,IF(Fixture!I2761&lt;Fixture!G2761,Settings!$G$9,"-"))))</f>
        <v>-</v>
      </c>
    </row>
    <row r="2758" spans="3:9" x14ac:dyDescent="0.25">
      <c r="C2758" s="12" t="str">
        <f t="shared" ref="C2758:C2821" si="88">IF(C2757="-","-",IF(D2757+1&lt;=maxgameno+2,C2757,IF(C2757+1&lt;=maxroundno,C2757+1,"-")))</f>
        <v>-</v>
      </c>
      <c r="D2758" s="9" t="str">
        <f t="shared" ref="D2758:D2821" si="89">IF(C2758="-","-",IF(D2757+1&lt;=maxgameno+2,D2757+1,1))</f>
        <v>-</v>
      </c>
      <c r="E2758" s="9" t="str">
        <f>IF(C2758="-","-",IF(D2758=maxgameno+2,"blank row 2",IF(D2758=maxgameno+1,"blank row 1",INDEX(FixtureCode!$B$4:$AH$128,MATCH($C2758,FixtureCode!$B$4:$B$128,0),MATCH("G"&amp;D2758&amp;"-T1",FixtureCode!$B$4:$AH$4,0)))))</f>
        <v>-</v>
      </c>
      <c r="F2758" s="13" t="str">
        <f>IF(C2758="-","-",IF(D2758=maxgameno+2,"blank row 2",IF(D2758=maxgameno+1,"blank row 1",INDEX(FixtureCode!$B$4:$AH$128,MATCH($C2758,FixtureCode!$B$4:$B$128,0),MATCH("G"&amp;D2758&amp;"-T2",FixtureCode!$B$4:$AH$4,0)))))</f>
        <v>-</v>
      </c>
      <c r="G2758" s="12" t="str">
        <f>IF(C2758="-","-",IF(AND(ISNUMBER(Fixture!G2762),ISNUMBER(Fixture!I2762),Fixture!F2762&lt;&gt;"BYE",Fixture!J2762&lt;&gt;"BYE"),"Yes","-"))</f>
        <v>-</v>
      </c>
      <c r="H2758" s="9" t="str">
        <f>IF(G2758="-","-",IF(Fixture!G2762&gt;Fixture!I2762,Settings!$G$7,IF(Fixture!G2762=Fixture!I2762,Settings!$G$8,IF(Fixture!G2762&lt;Fixture!I2762,Settings!$G$9,"-"))))</f>
        <v>-</v>
      </c>
      <c r="I2758" s="13" t="str">
        <f>IF(G2758="-","-",IF(Fixture!I2762&gt;Fixture!G2762,Settings!$G$7,IF(Fixture!I2762=Fixture!G2762,Settings!$G$8,IF(Fixture!I2762&lt;Fixture!G2762,Settings!$G$9,"-"))))</f>
        <v>-</v>
      </c>
    </row>
    <row r="2759" spans="3:9" x14ac:dyDescent="0.25">
      <c r="C2759" s="12" t="str">
        <f t="shared" si="88"/>
        <v>-</v>
      </c>
      <c r="D2759" s="9" t="str">
        <f t="shared" si="89"/>
        <v>-</v>
      </c>
      <c r="E2759" s="9" t="str">
        <f>IF(C2759="-","-",IF(D2759=maxgameno+2,"blank row 2",IF(D2759=maxgameno+1,"blank row 1",INDEX(FixtureCode!$B$4:$AH$128,MATCH($C2759,FixtureCode!$B$4:$B$128,0),MATCH("G"&amp;D2759&amp;"-T1",FixtureCode!$B$4:$AH$4,0)))))</f>
        <v>-</v>
      </c>
      <c r="F2759" s="13" t="str">
        <f>IF(C2759="-","-",IF(D2759=maxgameno+2,"blank row 2",IF(D2759=maxgameno+1,"blank row 1",INDEX(FixtureCode!$B$4:$AH$128,MATCH($C2759,FixtureCode!$B$4:$B$128,0),MATCH("G"&amp;D2759&amp;"-T2",FixtureCode!$B$4:$AH$4,0)))))</f>
        <v>-</v>
      </c>
      <c r="G2759" s="12" t="str">
        <f>IF(C2759="-","-",IF(AND(ISNUMBER(Fixture!G2763),ISNUMBER(Fixture!I2763),Fixture!F2763&lt;&gt;"BYE",Fixture!J2763&lt;&gt;"BYE"),"Yes","-"))</f>
        <v>-</v>
      </c>
      <c r="H2759" s="9" t="str">
        <f>IF(G2759="-","-",IF(Fixture!G2763&gt;Fixture!I2763,Settings!$G$7,IF(Fixture!G2763=Fixture!I2763,Settings!$G$8,IF(Fixture!G2763&lt;Fixture!I2763,Settings!$G$9,"-"))))</f>
        <v>-</v>
      </c>
      <c r="I2759" s="13" t="str">
        <f>IF(G2759="-","-",IF(Fixture!I2763&gt;Fixture!G2763,Settings!$G$7,IF(Fixture!I2763=Fixture!G2763,Settings!$G$8,IF(Fixture!I2763&lt;Fixture!G2763,Settings!$G$9,"-"))))</f>
        <v>-</v>
      </c>
    </row>
    <row r="2760" spans="3:9" x14ac:dyDescent="0.25">
      <c r="C2760" s="12" t="str">
        <f t="shared" si="88"/>
        <v>-</v>
      </c>
      <c r="D2760" s="9" t="str">
        <f t="shared" si="89"/>
        <v>-</v>
      </c>
      <c r="E2760" s="9" t="str">
        <f>IF(C2760="-","-",IF(D2760=maxgameno+2,"blank row 2",IF(D2760=maxgameno+1,"blank row 1",INDEX(FixtureCode!$B$4:$AH$128,MATCH($C2760,FixtureCode!$B$4:$B$128,0),MATCH("G"&amp;D2760&amp;"-T1",FixtureCode!$B$4:$AH$4,0)))))</f>
        <v>-</v>
      </c>
      <c r="F2760" s="13" t="str">
        <f>IF(C2760="-","-",IF(D2760=maxgameno+2,"blank row 2",IF(D2760=maxgameno+1,"blank row 1",INDEX(FixtureCode!$B$4:$AH$128,MATCH($C2760,FixtureCode!$B$4:$B$128,0),MATCH("G"&amp;D2760&amp;"-T2",FixtureCode!$B$4:$AH$4,0)))))</f>
        <v>-</v>
      </c>
      <c r="G2760" s="12" t="str">
        <f>IF(C2760="-","-",IF(AND(ISNUMBER(Fixture!G2764),ISNUMBER(Fixture!I2764),Fixture!F2764&lt;&gt;"BYE",Fixture!J2764&lt;&gt;"BYE"),"Yes","-"))</f>
        <v>-</v>
      </c>
      <c r="H2760" s="9" t="str">
        <f>IF(G2760="-","-",IF(Fixture!G2764&gt;Fixture!I2764,Settings!$G$7,IF(Fixture!G2764=Fixture!I2764,Settings!$G$8,IF(Fixture!G2764&lt;Fixture!I2764,Settings!$G$9,"-"))))</f>
        <v>-</v>
      </c>
      <c r="I2760" s="13" t="str">
        <f>IF(G2760="-","-",IF(Fixture!I2764&gt;Fixture!G2764,Settings!$G$7,IF(Fixture!I2764=Fixture!G2764,Settings!$G$8,IF(Fixture!I2764&lt;Fixture!G2764,Settings!$G$9,"-"))))</f>
        <v>-</v>
      </c>
    </row>
    <row r="2761" spans="3:9" x14ac:dyDescent="0.25">
      <c r="C2761" s="12" t="str">
        <f t="shared" si="88"/>
        <v>-</v>
      </c>
      <c r="D2761" s="9" t="str">
        <f t="shared" si="89"/>
        <v>-</v>
      </c>
      <c r="E2761" s="9" t="str">
        <f>IF(C2761="-","-",IF(D2761=maxgameno+2,"blank row 2",IF(D2761=maxgameno+1,"blank row 1",INDEX(FixtureCode!$B$4:$AH$128,MATCH($C2761,FixtureCode!$B$4:$B$128,0),MATCH("G"&amp;D2761&amp;"-T1",FixtureCode!$B$4:$AH$4,0)))))</f>
        <v>-</v>
      </c>
      <c r="F2761" s="13" t="str">
        <f>IF(C2761="-","-",IF(D2761=maxgameno+2,"blank row 2",IF(D2761=maxgameno+1,"blank row 1",INDEX(FixtureCode!$B$4:$AH$128,MATCH($C2761,FixtureCode!$B$4:$B$128,0),MATCH("G"&amp;D2761&amp;"-T2",FixtureCode!$B$4:$AH$4,0)))))</f>
        <v>-</v>
      </c>
      <c r="G2761" s="12" t="str">
        <f>IF(C2761="-","-",IF(AND(ISNUMBER(Fixture!G2765),ISNUMBER(Fixture!I2765),Fixture!F2765&lt;&gt;"BYE",Fixture!J2765&lt;&gt;"BYE"),"Yes","-"))</f>
        <v>-</v>
      </c>
      <c r="H2761" s="9" t="str">
        <f>IF(G2761="-","-",IF(Fixture!G2765&gt;Fixture!I2765,Settings!$G$7,IF(Fixture!G2765=Fixture!I2765,Settings!$G$8,IF(Fixture!G2765&lt;Fixture!I2765,Settings!$G$9,"-"))))</f>
        <v>-</v>
      </c>
      <c r="I2761" s="13" t="str">
        <f>IF(G2761="-","-",IF(Fixture!I2765&gt;Fixture!G2765,Settings!$G$7,IF(Fixture!I2765=Fixture!G2765,Settings!$G$8,IF(Fixture!I2765&lt;Fixture!G2765,Settings!$G$9,"-"))))</f>
        <v>-</v>
      </c>
    </row>
    <row r="2762" spans="3:9" x14ac:dyDescent="0.25">
      <c r="C2762" s="12" t="str">
        <f t="shared" si="88"/>
        <v>-</v>
      </c>
      <c r="D2762" s="9" t="str">
        <f t="shared" si="89"/>
        <v>-</v>
      </c>
      <c r="E2762" s="9" t="str">
        <f>IF(C2762="-","-",IF(D2762=maxgameno+2,"blank row 2",IF(D2762=maxgameno+1,"blank row 1",INDEX(FixtureCode!$B$4:$AH$128,MATCH($C2762,FixtureCode!$B$4:$B$128,0),MATCH("G"&amp;D2762&amp;"-T1",FixtureCode!$B$4:$AH$4,0)))))</f>
        <v>-</v>
      </c>
      <c r="F2762" s="13" t="str">
        <f>IF(C2762="-","-",IF(D2762=maxgameno+2,"blank row 2",IF(D2762=maxgameno+1,"blank row 1",INDEX(FixtureCode!$B$4:$AH$128,MATCH($C2762,FixtureCode!$B$4:$B$128,0),MATCH("G"&amp;D2762&amp;"-T2",FixtureCode!$B$4:$AH$4,0)))))</f>
        <v>-</v>
      </c>
      <c r="G2762" s="12" t="str">
        <f>IF(C2762="-","-",IF(AND(ISNUMBER(Fixture!G2766),ISNUMBER(Fixture!I2766),Fixture!F2766&lt;&gt;"BYE",Fixture!J2766&lt;&gt;"BYE"),"Yes","-"))</f>
        <v>-</v>
      </c>
      <c r="H2762" s="9" t="str">
        <f>IF(G2762="-","-",IF(Fixture!G2766&gt;Fixture!I2766,Settings!$G$7,IF(Fixture!G2766=Fixture!I2766,Settings!$G$8,IF(Fixture!G2766&lt;Fixture!I2766,Settings!$G$9,"-"))))</f>
        <v>-</v>
      </c>
      <c r="I2762" s="13" t="str">
        <f>IF(G2762="-","-",IF(Fixture!I2766&gt;Fixture!G2766,Settings!$G$7,IF(Fixture!I2766=Fixture!G2766,Settings!$G$8,IF(Fixture!I2766&lt;Fixture!G2766,Settings!$G$9,"-"))))</f>
        <v>-</v>
      </c>
    </row>
    <row r="2763" spans="3:9" x14ac:dyDescent="0.25">
      <c r="C2763" s="12" t="str">
        <f t="shared" si="88"/>
        <v>-</v>
      </c>
      <c r="D2763" s="9" t="str">
        <f t="shared" si="89"/>
        <v>-</v>
      </c>
      <c r="E2763" s="9" t="str">
        <f>IF(C2763="-","-",IF(D2763=maxgameno+2,"blank row 2",IF(D2763=maxgameno+1,"blank row 1",INDEX(FixtureCode!$B$4:$AH$128,MATCH($C2763,FixtureCode!$B$4:$B$128,0),MATCH("G"&amp;D2763&amp;"-T1",FixtureCode!$B$4:$AH$4,0)))))</f>
        <v>-</v>
      </c>
      <c r="F2763" s="13" t="str">
        <f>IF(C2763="-","-",IF(D2763=maxgameno+2,"blank row 2",IF(D2763=maxgameno+1,"blank row 1",INDEX(FixtureCode!$B$4:$AH$128,MATCH($C2763,FixtureCode!$B$4:$B$128,0),MATCH("G"&amp;D2763&amp;"-T2",FixtureCode!$B$4:$AH$4,0)))))</f>
        <v>-</v>
      </c>
      <c r="G2763" s="12" t="str">
        <f>IF(C2763="-","-",IF(AND(ISNUMBER(Fixture!G2767),ISNUMBER(Fixture!I2767),Fixture!F2767&lt;&gt;"BYE",Fixture!J2767&lt;&gt;"BYE"),"Yes","-"))</f>
        <v>-</v>
      </c>
      <c r="H2763" s="9" t="str">
        <f>IF(G2763="-","-",IF(Fixture!G2767&gt;Fixture!I2767,Settings!$G$7,IF(Fixture!G2767=Fixture!I2767,Settings!$G$8,IF(Fixture!G2767&lt;Fixture!I2767,Settings!$G$9,"-"))))</f>
        <v>-</v>
      </c>
      <c r="I2763" s="13" t="str">
        <f>IF(G2763="-","-",IF(Fixture!I2767&gt;Fixture!G2767,Settings!$G$7,IF(Fixture!I2767=Fixture!G2767,Settings!$G$8,IF(Fixture!I2767&lt;Fixture!G2767,Settings!$G$9,"-"))))</f>
        <v>-</v>
      </c>
    </row>
    <row r="2764" spans="3:9" x14ac:dyDescent="0.25">
      <c r="C2764" s="12" t="str">
        <f t="shared" si="88"/>
        <v>-</v>
      </c>
      <c r="D2764" s="9" t="str">
        <f t="shared" si="89"/>
        <v>-</v>
      </c>
      <c r="E2764" s="9" t="str">
        <f>IF(C2764="-","-",IF(D2764=maxgameno+2,"blank row 2",IF(D2764=maxgameno+1,"blank row 1",INDEX(FixtureCode!$B$4:$AH$128,MATCH($C2764,FixtureCode!$B$4:$B$128,0),MATCH("G"&amp;D2764&amp;"-T1",FixtureCode!$B$4:$AH$4,0)))))</f>
        <v>-</v>
      </c>
      <c r="F2764" s="13" t="str">
        <f>IF(C2764="-","-",IF(D2764=maxgameno+2,"blank row 2",IF(D2764=maxgameno+1,"blank row 1",INDEX(FixtureCode!$B$4:$AH$128,MATCH($C2764,FixtureCode!$B$4:$B$128,0),MATCH("G"&amp;D2764&amp;"-T2",FixtureCode!$B$4:$AH$4,0)))))</f>
        <v>-</v>
      </c>
      <c r="G2764" s="12" t="str">
        <f>IF(C2764="-","-",IF(AND(ISNUMBER(Fixture!G2768),ISNUMBER(Fixture!I2768),Fixture!F2768&lt;&gt;"BYE",Fixture!J2768&lt;&gt;"BYE"),"Yes","-"))</f>
        <v>-</v>
      </c>
      <c r="H2764" s="9" t="str">
        <f>IF(G2764="-","-",IF(Fixture!G2768&gt;Fixture!I2768,Settings!$G$7,IF(Fixture!G2768=Fixture!I2768,Settings!$G$8,IF(Fixture!G2768&lt;Fixture!I2768,Settings!$G$9,"-"))))</f>
        <v>-</v>
      </c>
      <c r="I2764" s="13" t="str">
        <f>IF(G2764="-","-",IF(Fixture!I2768&gt;Fixture!G2768,Settings!$G$7,IF(Fixture!I2768=Fixture!G2768,Settings!$G$8,IF(Fixture!I2768&lt;Fixture!G2768,Settings!$G$9,"-"))))</f>
        <v>-</v>
      </c>
    </row>
    <row r="2765" spans="3:9" x14ac:dyDescent="0.25">
      <c r="C2765" s="12" t="str">
        <f t="shared" si="88"/>
        <v>-</v>
      </c>
      <c r="D2765" s="9" t="str">
        <f t="shared" si="89"/>
        <v>-</v>
      </c>
      <c r="E2765" s="9" t="str">
        <f>IF(C2765="-","-",IF(D2765=maxgameno+2,"blank row 2",IF(D2765=maxgameno+1,"blank row 1",INDEX(FixtureCode!$B$4:$AH$128,MATCH($C2765,FixtureCode!$B$4:$B$128,0),MATCH("G"&amp;D2765&amp;"-T1",FixtureCode!$B$4:$AH$4,0)))))</f>
        <v>-</v>
      </c>
      <c r="F2765" s="13" t="str">
        <f>IF(C2765="-","-",IF(D2765=maxgameno+2,"blank row 2",IF(D2765=maxgameno+1,"blank row 1",INDEX(FixtureCode!$B$4:$AH$128,MATCH($C2765,FixtureCode!$B$4:$B$128,0),MATCH("G"&amp;D2765&amp;"-T2",FixtureCode!$B$4:$AH$4,0)))))</f>
        <v>-</v>
      </c>
      <c r="G2765" s="12" t="str">
        <f>IF(C2765="-","-",IF(AND(ISNUMBER(Fixture!G2769),ISNUMBER(Fixture!I2769),Fixture!F2769&lt;&gt;"BYE",Fixture!J2769&lt;&gt;"BYE"),"Yes","-"))</f>
        <v>-</v>
      </c>
      <c r="H2765" s="9" t="str">
        <f>IF(G2765="-","-",IF(Fixture!G2769&gt;Fixture!I2769,Settings!$G$7,IF(Fixture!G2769=Fixture!I2769,Settings!$G$8,IF(Fixture!G2769&lt;Fixture!I2769,Settings!$G$9,"-"))))</f>
        <v>-</v>
      </c>
      <c r="I2765" s="13" t="str">
        <f>IF(G2765="-","-",IF(Fixture!I2769&gt;Fixture!G2769,Settings!$G$7,IF(Fixture!I2769=Fixture!G2769,Settings!$G$8,IF(Fixture!I2769&lt;Fixture!G2769,Settings!$G$9,"-"))))</f>
        <v>-</v>
      </c>
    </row>
    <row r="2766" spans="3:9" x14ac:dyDescent="0.25">
      <c r="C2766" s="12" t="str">
        <f t="shared" si="88"/>
        <v>-</v>
      </c>
      <c r="D2766" s="9" t="str">
        <f t="shared" si="89"/>
        <v>-</v>
      </c>
      <c r="E2766" s="9" t="str">
        <f>IF(C2766="-","-",IF(D2766=maxgameno+2,"blank row 2",IF(D2766=maxgameno+1,"blank row 1",INDEX(FixtureCode!$B$4:$AH$128,MATCH($C2766,FixtureCode!$B$4:$B$128,0),MATCH("G"&amp;D2766&amp;"-T1",FixtureCode!$B$4:$AH$4,0)))))</f>
        <v>-</v>
      </c>
      <c r="F2766" s="13" t="str">
        <f>IF(C2766="-","-",IF(D2766=maxgameno+2,"blank row 2",IF(D2766=maxgameno+1,"blank row 1",INDEX(FixtureCode!$B$4:$AH$128,MATCH($C2766,FixtureCode!$B$4:$B$128,0),MATCH("G"&amp;D2766&amp;"-T2",FixtureCode!$B$4:$AH$4,0)))))</f>
        <v>-</v>
      </c>
      <c r="G2766" s="12" t="str">
        <f>IF(C2766="-","-",IF(AND(ISNUMBER(Fixture!G2770),ISNUMBER(Fixture!I2770),Fixture!F2770&lt;&gt;"BYE",Fixture!J2770&lt;&gt;"BYE"),"Yes","-"))</f>
        <v>-</v>
      </c>
      <c r="H2766" s="9" t="str">
        <f>IF(G2766="-","-",IF(Fixture!G2770&gt;Fixture!I2770,Settings!$G$7,IF(Fixture!G2770=Fixture!I2770,Settings!$G$8,IF(Fixture!G2770&lt;Fixture!I2770,Settings!$G$9,"-"))))</f>
        <v>-</v>
      </c>
      <c r="I2766" s="13" t="str">
        <f>IF(G2766="-","-",IF(Fixture!I2770&gt;Fixture!G2770,Settings!$G$7,IF(Fixture!I2770=Fixture!G2770,Settings!$G$8,IF(Fixture!I2770&lt;Fixture!G2770,Settings!$G$9,"-"))))</f>
        <v>-</v>
      </c>
    </row>
    <row r="2767" spans="3:9" x14ac:dyDescent="0.25">
      <c r="C2767" s="12" t="str">
        <f t="shared" si="88"/>
        <v>-</v>
      </c>
      <c r="D2767" s="9" t="str">
        <f t="shared" si="89"/>
        <v>-</v>
      </c>
      <c r="E2767" s="9" t="str">
        <f>IF(C2767="-","-",IF(D2767=maxgameno+2,"blank row 2",IF(D2767=maxgameno+1,"blank row 1",INDEX(FixtureCode!$B$4:$AH$128,MATCH($C2767,FixtureCode!$B$4:$B$128,0),MATCH("G"&amp;D2767&amp;"-T1",FixtureCode!$B$4:$AH$4,0)))))</f>
        <v>-</v>
      </c>
      <c r="F2767" s="13" t="str">
        <f>IF(C2767="-","-",IF(D2767=maxgameno+2,"blank row 2",IF(D2767=maxgameno+1,"blank row 1",INDEX(FixtureCode!$B$4:$AH$128,MATCH($C2767,FixtureCode!$B$4:$B$128,0),MATCH("G"&amp;D2767&amp;"-T2",FixtureCode!$B$4:$AH$4,0)))))</f>
        <v>-</v>
      </c>
      <c r="G2767" s="12" t="str">
        <f>IF(C2767="-","-",IF(AND(ISNUMBER(Fixture!G2771),ISNUMBER(Fixture!I2771),Fixture!F2771&lt;&gt;"BYE",Fixture!J2771&lt;&gt;"BYE"),"Yes","-"))</f>
        <v>-</v>
      </c>
      <c r="H2767" s="9" t="str">
        <f>IF(G2767="-","-",IF(Fixture!G2771&gt;Fixture!I2771,Settings!$G$7,IF(Fixture!G2771=Fixture!I2771,Settings!$G$8,IF(Fixture!G2771&lt;Fixture!I2771,Settings!$G$9,"-"))))</f>
        <v>-</v>
      </c>
      <c r="I2767" s="13" t="str">
        <f>IF(G2767="-","-",IF(Fixture!I2771&gt;Fixture!G2771,Settings!$G$7,IF(Fixture!I2771=Fixture!G2771,Settings!$G$8,IF(Fixture!I2771&lt;Fixture!G2771,Settings!$G$9,"-"))))</f>
        <v>-</v>
      </c>
    </row>
    <row r="2768" spans="3:9" x14ac:dyDescent="0.25">
      <c r="C2768" s="12" t="str">
        <f t="shared" si="88"/>
        <v>-</v>
      </c>
      <c r="D2768" s="9" t="str">
        <f t="shared" si="89"/>
        <v>-</v>
      </c>
      <c r="E2768" s="9" t="str">
        <f>IF(C2768="-","-",IF(D2768=maxgameno+2,"blank row 2",IF(D2768=maxgameno+1,"blank row 1",INDEX(FixtureCode!$B$4:$AH$128,MATCH($C2768,FixtureCode!$B$4:$B$128,0),MATCH("G"&amp;D2768&amp;"-T1",FixtureCode!$B$4:$AH$4,0)))))</f>
        <v>-</v>
      </c>
      <c r="F2768" s="13" t="str">
        <f>IF(C2768="-","-",IF(D2768=maxgameno+2,"blank row 2",IF(D2768=maxgameno+1,"blank row 1",INDEX(FixtureCode!$B$4:$AH$128,MATCH($C2768,FixtureCode!$B$4:$B$128,0),MATCH("G"&amp;D2768&amp;"-T2",FixtureCode!$B$4:$AH$4,0)))))</f>
        <v>-</v>
      </c>
      <c r="G2768" s="12" t="str">
        <f>IF(C2768="-","-",IF(AND(ISNUMBER(Fixture!G2772),ISNUMBER(Fixture!I2772),Fixture!F2772&lt;&gt;"BYE",Fixture!J2772&lt;&gt;"BYE"),"Yes","-"))</f>
        <v>-</v>
      </c>
      <c r="H2768" s="9" t="str">
        <f>IF(G2768="-","-",IF(Fixture!G2772&gt;Fixture!I2772,Settings!$G$7,IF(Fixture!G2772=Fixture!I2772,Settings!$G$8,IF(Fixture!G2772&lt;Fixture!I2772,Settings!$G$9,"-"))))</f>
        <v>-</v>
      </c>
      <c r="I2768" s="13" t="str">
        <f>IF(G2768="-","-",IF(Fixture!I2772&gt;Fixture!G2772,Settings!$G$7,IF(Fixture!I2772=Fixture!G2772,Settings!$G$8,IF(Fixture!I2772&lt;Fixture!G2772,Settings!$G$9,"-"))))</f>
        <v>-</v>
      </c>
    </row>
    <row r="2769" spans="3:9" x14ac:dyDescent="0.25">
      <c r="C2769" s="12" t="str">
        <f t="shared" si="88"/>
        <v>-</v>
      </c>
      <c r="D2769" s="9" t="str">
        <f t="shared" si="89"/>
        <v>-</v>
      </c>
      <c r="E2769" s="9" t="str">
        <f>IF(C2769="-","-",IF(D2769=maxgameno+2,"blank row 2",IF(D2769=maxgameno+1,"blank row 1",INDEX(FixtureCode!$B$4:$AH$128,MATCH($C2769,FixtureCode!$B$4:$B$128,0),MATCH("G"&amp;D2769&amp;"-T1",FixtureCode!$B$4:$AH$4,0)))))</f>
        <v>-</v>
      </c>
      <c r="F2769" s="13" t="str">
        <f>IF(C2769="-","-",IF(D2769=maxgameno+2,"blank row 2",IF(D2769=maxgameno+1,"blank row 1",INDEX(FixtureCode!$B$4:$AH$128,MATCH($C2769,FixtureCode!$B$4:$B$128,0),MATCH("G"&amp;D2769&amp;"-T2",FixtureCode!$B$4:$AH$4,0)))))</f>
        <v>-</v>
      </c>
      <c r="G2769" s="12" t="str">
        <f>IF(C2769="-","-",IF(AND(ISNUMBER(Fixture!G2773),ISNUMBER(Fixture!I2773),Fixture!F2773&lt;&gt;"BYE",Fixture!J2773&lt;&gt;"BYE"),"Yes","-"))</f>
        <v>-</v>
      </c>
      <c r="H2769" s="9" t="str">
        <f>IF(G2769="-","-",IF(Fixture!G2773&gt;Fixture!I2773,Settings!$G$7,IF(Fixture!G2773=Fixture!I2773,Settings!$G$8,IF(Fixture!G2773&lt;Fixture!I2773,Settings!$G$9,"-"))))</f>
        <v>-</v>
      </c>
      <c r="I2769" s="13" t="str">
        <f>IF(G2769="-","-",IF(Fixture!I2773&gt;Fixture!G2773,Settings!$G$7,IF(Fixture!I2773=Fixture!G2773,Settings!$G$8,IF(Fixture!I2773&lt;Fixture!G2773,Settings!$G$9,"-"))))</f>
        <v>-</v>
      </c>
    </row>
    <row r="2770" spans="3:9" x14ac:dyDescent="0.25">
      <c r="C2770" s="12" t="str">
        <f t="shared" si="88"/>
        <v>-</v>
      </c>
      <c r="D2770" s="9" t="str">
        <f t="shared" si="89"/>
        <v>-</v>
      </c>
      <c r="E2770" s="9" t="str">
        <f>IF(C2770="-","-",IF(D2770=maxgameno+2,"blank row 2",IF(D2770=maxgameno+1,"blank row 1",INDEX(FixtureCode!$B$4:$AH$128,MATCH($C2770,FixtureCode!$B$4:$B$128,0),MATCH("G"&amp;D2770&amp;"-T1",FixtureCode!$B$4:$AH$4,0)))))</f>
        <v>-</v>
      </c>
      <c r="F2770" s="13" t="str">
        <f>IF(C2770="-","-",IF(D2770=maxgameno+2,"blank row 2",IF(D2770=maxgameno+1,"blank row 1",INDEX(FixtureCode!$B$4:$AH$128,MATCH($C2770,FixtureCode!$B$4:$B$128,0),MATCH("G"&amp;D2770&amp;"-T2",FixtureCode!$B$4:$AH$4,0)))))</f>
        <v>-</v>
      </c>
      <c r="G2770" s="12" t="str">
        <f>IF(C2770="-","-",IF(AND(ISNUMBER(Fixture!G2774),ISNUMBER(Fixture!I2774),Fixture!F2774&lt;&gt;"BYE",Fixture!J2774&lt;&gt;"BYE"),"Yes","-"))</f>
        <v>-</v>
      </c>
      <c r="H2770" s="9" t="str">
        <f>IF(G2770="-","-",IF(Fixture!G2774&gt;Fixture!I2774,Settings!$G$7,IF(Fixture!G2774=Fixture!I2774,Settings!$G$8,IF(Fixture!G2774&lt;Fixture!I2774,Settings!$G$9,"-"))))</f>
        <v>-</v>
      </c>
      <c r="I2770" s="13" t="str">
        <f>IF(G2770="-","-",IF(Fixture!I2774&gt;Fixture!G2774,Settings!$G$7,IF(Fixture!I2774=Fixture!G2774,Settings!$G$8,IF(Fixture!I2774&lt;Fixture!G2774,Settings!$G$9,"-"))))</f>
        <v>-</v>
      </c>
    </row>
    <row r="2771" spans="3:9" x14ac:dyDescent="0.25">
      <c r="C2771" s="12" t="str">
        <f t="shared" si="88"/>
        <v>-</v>
      </c>
      <c r="D2771" s="9" t="str">
        <f t="shared" si="89"/>
        <v>-</v>
      </c>
      <c r="E2771" s="9" t="str">
        <f>IF(C2771="-","-",IF(D2771=maxgameno+2,"blank row 2",IF(D2771=maxgameno+1,"blank row 1",INDEX(FixtureCode!$B$4:$AH$128,MATCH($C2771,FixtureCode!$B$4:$B$128,0),MATCH("G"&amp;D2771&amp;"-T1",FixtureCode!$B$4:$AH$4,0)))))</f>
        <v>-</v>
      </c>
      <c r="F2771" s="13" t="str">
        <f>IF(C2771="-","-",IF(D2771=maxgameno+2,"blank row 2",IF(D2771=maxgameno+1,"blank row 1",INDEX(FixtureCode!$B$4:$AH$128,MATCH($C2771,FixtureCode!$B$4:$B$128,0),MATCH("G"&amp;D2771&amp;"-T2",FixtureCode!$B$4:$AH$4,0)))))</f>
        <v>-</v>
      </c>
      <c r="G2771" s="12" t="str">
        <f>IF(C2771="-","-",IF(AND(ISNUMBER(Fixture!G2775),ISNUMBER(Fixture!I2775),Fixture!F2775&lt;&gt;"BYE",Fixture!J2775&lt;&gt;"BYE"),"Yes","-"))</f>
        <v>-</v>
      </c>
      <c r="H2771" s="9" t="str">
        <f>IF(G2771="-","-",IF(Fixture!G2775&gt;Fixture!I2775,Settings!$G$7,IF(Fixture!G2775=Fixture!I2775,Settings!$G$8,IF(Fixture!G2775&lt;Fixture!I2775,Settings!$G$9,"-"))))</f>
        <v>-</v>
      </c>
      <c r="I2771" s="13" t="str">
        <f>IF(G2771="-","-",IF(Fixture!I2775&gt;Fixture!G2775,Settings!$G$7,IF(Fixture!I2775=Fixture!G2775,Settings!$G$8,IF(Fixture!I2775&lt;Fixture!G2775,Settings!$G$9,"-"))))</f>
        <v>-</v>
      </c>
    </row>
    <row r="2772" spans="3:9" x14ac:dyDescent="0.25">
      <c r="C2772" s="12" t="str">
        <f t="shared" si="88"/>
        <v>-</v>
      </c>
      <c r="D2772" s="9" t="str">
        <f t="shared" si="89"/>
        <v>-</v>
      </c>
      <c r="E2772" s="9" t="str">
        <f>IF(C2772="-","-",IF(D2772=maxgameno+2,"blank row 2",IF(D2772=maxgameno+1,"blank row 1",INDEX(FixtureCode!$B$4:$AH$128,MATCH($C2772,FixtureCode!$B$4:$B$128,0),MATCH("G"&amp;D2772&amp;"-T1",FixtureCode!$B$4:$AH$4,0)))))</f>
        <v>-</v>
      </c>
      <c r="F2772" s="13" t="str">
        <f>IF(C2772="-","-",IF(D2772=maxgameno+2,"blank row 2",IF(D2772=maxgameno+1,"blank row 1",INDEX(FixtureCode!$B$4:$AH$128,MATCH($C2772,FixtureCode!$B$4:$B$128,0),MATCH("G"&amp;D2772&amp;"-T2",FixtureCode!$B$4:$AH$4,0)))))</f>
        <v>-</v>
      </c>
      <c r="G2772" s="12" t="str">
        <f>IF(C2772="-","-",IF(AND(ISNUMBER(Fixture!G2776),ISNUMBER(Fixture!I2776),Fixture!F2776&lt;&gt;"BYE",Fixture!J2776&lt;&gt;"BYE"),"Yes","-"))</f>
        <v>-</v>
      </c>
      <c r="H2772" s="9" t="str">
        <f>IF(G2772="-","-",IF(Fixture!G2776&gt;Fixture!I2776,Settings!$G$7,IF(Fixture!G2776=Fixture!I2776,Settings!$G$8,IF(Fixture!G2776&lt;Fixture!I2776,Settings!$G$9,"-"))))</f>
        <v>-</v>
      </c>
      <c r="I2772" s="13" t="str">
        <f>IF(G2772="-","-",IF(Fixture!I2776&gt;Fixture!G2776,Settings!$G$7,IF(Fixture!I2776=Fixture!G2776,Settings!$G$8,IF(Fixture!I2776&lt;Fixture!G2776,Settings!$G$9,"-"))))</f>
        <v>-</v>
      </c>
    </row>
    <row r="2773" spans="3:9" x14ac:dyDescent="0.25">
      <c r="C2773" s="12" t="str">
        <f t="shared" si="88"/>
        <v>-</v>
      </c>
      <c r="D2773" s="9" t="str">
        <f t="shared" si="89"/>
        <v>-</v>
      </c>
      <c r="E2773" s="9" t="str">
        <f>IF(C2773="-","-",IF(D2773=maxgameno+2,"blank row 2",IF(D2773=maxgameno+1,"blank row 1",INDEX(FixtureCode!$B$4:$AH$128,MATCH($C2773,FixtureCode!$B$4:$B$128,0),MATCH("G"&amp;D2773&amp;"-T1",FixtureCode!$B$4:$AH$4,0)))))</f>
        <v>-</v>
      </c>
      <c r="F2773" s="13" t="str">
        <f>IF(C2773="-","-",IF(D2773=maxgameno+2,"blank row 2",IF(D2773=maxgameno+1,"blank row 1",INDEX(FixtureCode!$B$4:$AH$128,MATCH($C2773,FixtureCode!$B$4:$B$128,0),MATCH("G"&amp;D2773&amp;"-T2",FixtureCode!$B$4:$AH$4,0)))))</f>
        <v>-</v>
      </c>
      <c r="G2773" s="12" t="str">
        <f>IF(C2773="-","-",IF(AND(ISNUMBER(Fixture!G2777),ISNUMBER(Fixture!I2777),Fixture!F2777&lt;&gt;"BYE",Fixture!J2777&lt;&gt;"BYE"),"Yes","-"))</f>
        <v>-</v>
      </c>
      <c r="H2773" s="9" t="str">
        <f>IF(G2773="-","-",IF(Fixture!G2777&gt;Fixture!I2777,Settings!$G$7,IF(Fixture!G2777=Fixture!I2777,Settings!$G$8,IF(Fixture!G2777&lt;Fixture!I2777,Settings!$G$9,"-"))))</f>
        <v>-</v>
      </c>
      <c r="I2773" s="13" t="str">
        <f>IF(G2773="-","-",IF(Fixture!I2777&gt;Fixture!G2777,Settings!$G$7,IF(Fixture!I2777=Fixture!G2777,Settings!$G$8,IF(Fixture!I2777&lt;Fixture!G2777,Settings!$G$9,"-"))))</f>
        <v>-</v>
      </c>
    </row>
    <row r="2774" spans="3:9" x14ac:dyDescent="0.25">
      <c r="C2774" s="12" t="str">
        <f t="shared" si="88"/>
        <v>-</v>
      </c>
      <c r="D2774" s="9" t="str">
        <f t="shared" si="89"/>
        <v>-</v>
      </c>
      <c r="E2774" s="9" t="str">
        <f>IF(C2774="-","-",IF(D2774=maxgameno+2,"blank row 2",IF(D2774=maxgameno+1,"blank row 1",INDEX(FixtureCode!$B$4:$AH$128,MATCH($C2774,FixtureCode!$B$4:$B$128,0),MATCH("G"&amp;D2774&amp;"-T1",FixtureCode!$B$4:$AH$4,0)))))</f>
        <v>-</v>
      </c>
      <c r="F2774" s="13" t="str">
        <f>IF(C2774="-","-",IF(D2774=maxgameno+2,"blank row 2",IF(D2774=maxgameno+1,"blank row 1",INDEX(FixtureCode!$B$4:$AH$128,MATCH($C2774,FixtureCode!$B$4:$B$128,0),MATCH("G"&amp;D2774&amp;"-T2",FixtureCode!$B$4:$AH$4,0)))))</f>
        <v>-</v>
      </c>
      <c r="G2774" s="12" t="str">
        <f>IF(C2774="-","-",IF(AND(ISNUMBER(Fixture!G2778),ISNUMBER(Fixture!I2778),Fixture!F2778&lt;&gt;"BYE",Fixture!J2778&lt;&gt;"BYE"),"Yes","-"))</f>
        <v>-</v>
      </c>
      <c r="H2774" s="9" t="str">
        <f>IF(G2774="-","-",IF(Fixture!G2778&gt;Fixture!I2778,Settings!$G$7,IF(Fixture!G2778=Fixture!I2778,Settings!$G$8,IF(Fixture!G2778&lt;Fixture!I2778,Settings!$G$9,"-"))))</f>
        <v>-</v>
      </c>
      <c r="I2774" s="13" t="str">
        <f>IF(G2774="-","-",IF(Fixture!I2778&gt;Fixture!G2778,Settings!$G$7,IF(Fixture!I2778=Fixture!G2778,Settings!$G$8,IF(Fixture!I2778&lt;Fixture!G2778,Settings!$G$9,"-"))))</f>
        <v>-</v>
      </c>
    </row>
    <row r="2775" spans="3:9" x14ac:dyDescent="0.25">
      <c r="C2775" s="12" t="str">
        <f t="shared" si="88"/>
        <v>-</v>
      </c>
      <c r="D2775" s="9" t="str">
        <f t="shared" si="89"/>
        <v>-</v>
      </c>
      <c r="E2775" s="9" t="str">
        <f>IF(C2775="-","-",IF(D2775=maxgameno+2,"blank row 2",IF(D2775=maxgameno+1,"blank row 1",INDEX(FixtureCode!$B$4:$AH$128,MATCH($C2775,FixtureCode!$B$4:$B$128,0),MATCH("G"&amp;D2775&amp;"-T1",FixtureCode!$B$4:$AH$4,0)))))</f>
        <v>-</v>
      </c>
      <c r="F2775" s="13" t="str">
        <f>IF(C2775="-","-",IF(D2775=maxgameno+2,"blank row 2",IF(D2775=maxgameno+1,"blank row 1",INDEX(FixtureCode!$B$4:$AH$128,MATCH($C2775,FixtureCode!$B$4:$B$128,0),MATCH("G"&amp;D2775&amp;"-T2",FixtureCode!$B$4:$AH$4,0)))))</f>
        <v>-</v>
      </c>
      <c r="G2775" s="12" t="str">
        <f>IF(C2775="-","-",IF(AND(ISNUMBER(Fixture!G2779),ISNUMBER(Fixture!I2779),Fixture!F2779&lt;&gt;"BYE",Fixture!J2779&lt;&gt;"BYE"),"Yes","-"))</f>
        <v>-</v>
      </c>
      <c r="H2775" s="9" t="str">
        <f>IF(G2775="-","-",IF(Fixture!G2779&gt;Fixture!I2779,Settings!$G$7,IF(Fixture!G2779=Fixture!I2779,Settings!$G$8,IF(Fixture!G2779&lt;Fixture!I2779,Settings!$G$9,"-"))))</f>
        <v>-</v>
      </c>
      <c r="I2775" s="13" t="str">
        <f>IF(G2775="-","-",IF(Fixture!I2779&gt;Fixture!G2779,Settings!$G$7,IF(Fixture!I2779=Fixture!G2779,Settings!$G$8,IF(Fixture!I2779&lt;Fixture!G2779,Settings!$G$9,"-"))))</f>
        <v>-</v>
      </c>
    </row>
    <row r="2776" spans="3:9" x14ac:dyDescent="0.25">
      <c r="C2776" s="12" t="str">
        <f t="shared" si="88"/>
        <v>-</v>
      </c>
      <c r="D2776" s="9" t="str">
        <f t="shared" si="89"/>
        <v>-</v>
      </c>
      <c r="E2776" s="9" t="str">
        <f>IF(C2776="-","-",IF(D2776=maxgameno+2,"blank row 2",IF(D2776=maxgameno+1,"blank row 1",INDEX(FixtureCode!$B$4:$AH$128,MATCH($C2776,FixtureCode!$B$4:$B$128,0),MATCH("G"&amp;D2776&amp;"-T1",FixtureCode!$B$4:$AH$4,0)))))</f>
        <v>-</v>
      </c>
      <c r="F2776" s="13" t="str">
        <f>IF(C2776="-","-",IF(D2776=maxgameno+2,"blank row 2",IF(D2776=maxgameno+1,"blank row 1",INDEX(FixtureCode!$B$4:$AH$128,MATCH($C2776,FixtureCode!$B$4:$B$128,0),MATCH("G"&amp;D2776&amp;"-T2",FixtureCode!$B$4:$AH$4,0)))))</f>
        <v>-</v>
      </c>
      <c r="G2776" s="12" t="str">
        <f>IF(C2776="-","-",IF(AND(ISNUMBER(Fixture!G2780),ISNUMBER(Fixture!I2780),Fixture!F2780&lt;&gt;"BYE",Fixture!J2780&lt;&gt;"BYE"),"Yes","-"))</f>
        <v>-</v>
      </c>
      <c r="H2776" s="9" t="str">
        <f>IF(G2776="-","-",IF(Fixture!G2780&gt;Fixture!I2780,Settings!$G$7,IF(Fixture!G2780=Fixture!I2780,Settings!$G$8,IF(Fixture!G2780&lt;Fixture!I2780,Settings!$G$9,"-"))))</f>
        <v>-</v>
      </c>
      <c r="I2776" s="13" t="str">
        <f>IF(G2776="-","-",IF(Fixture!I2780&gt;Fixture!G2780,Settings!$G$7,IF(Fixture!I2780=Fixture!G2780,Settings!$G$8,IF(Fixture!I2780&lt;Fixture!G2780,Settings!$G$9,"-"))))</f>
        <v>-</v>
      </c>
    </row>
    <row r="2777" spans="3:9" x14ac:dyDescent="0.25">
      <c r="C2777" s="12" t="str">
        <f t="shared" si="88"/>
        <v>-</v>
      </c>
      <c r="D2777" s="9" t="str">
        <f t="shared" si="89"/>
        <v>-</v>
      </c>
      <c r="E2777" s="9" t="str">
        <f>IF(C2777="-","-",IF(D2777=maxgameno+2,"blank row 2",IF(D2777=maxgameno+1,"blank row 1",INDEX(FixtureCode!$B$4:$AH$128,MATCH($C2777,FixtureCode!$B$4:$B$128,0),MATCH("G"&amp;D2777&amp;"-T1",FixtureCode!$B$4:$AH$4,0)))))</f>
        <v>-</v>
      </c>
      <c r="F2777" s="13" t="str">
        <f>IF(C2777="-","-",IF(D2777=maxgameno+2,"blank row 2",IF(D2777=maxgameno+1,"blank row 1",INDEX(FixtureCode!$B$4:$AH$128,MATCH($C2777,FixtureCode!$B$4:$B$128,0),MATCH("G"&amp;D2777&amp;"-T2",FixtureCode!$B$4:$AH$4,0)))))</f>
        <v>-</v>
      </c>
      <c r="G2777" s="12" t="str">
        <f>IF(C2777="-","-",IF(AND(ISNUMBER(Fixture!G2781),ISNUMBER(Fixture!I2781),Fixture!F2781&lt;&gt;"BYE",Fixture!J2781&lt;&gt;"BYE"),"Yes","-"))</f>
        <v>-</v>
      </c>
      <c r="H2777" s="9" t="str">
        <f>IF(G2777="-","-",IF(Fixture!G2781&gt;Fixture!I2781,Settings!$G$7,IF(Fixture!G2781=Fixture!I2781,Settings!$G$8,IF(Fixture!G2781&lt;Fixture!I2781,Settings!$G$9,"-"))))</f>
        <v>-</v>
      </c>
      <c r="I2777" s="13" t="str">
        <f>IF(G2777="-","-",IF(Fixture!I2781&gt;Fixture!G2781,Settings!$G$7,IF(Fixture!I2781=Fixture!G2781,Settings!$G$8,IF(Fixture!I2781&lt;Fixture!G2781,Settings!$G$9,"-"))))</f>
        <v>-</v>
      </c>
    </row>
    <row r="2778" spans="3:9" x14ac:dyDescent="0.25">
      <c r="C2778" s="12" t="str">
        <f t="shared" si="88"/>
        <v>-</v>
      </c>
      <c r="D2778" s="9" t="str">
        <f t="shared" si="89"/>
        <v>-</v>
      </c>
      <c r="E2778" s="9" t="str">
        <f>IF(C2778="-","-",IF(D2778=maxgameno+2,"blank row 2",IF(D2778=maxgameno+1,"blank row 1",INDEX(FixtureCode!$B$4:$AH$128,MATCH($C2778,FixtureCode!$B$4:$B$128,0),MATCH("G"&amp;D2778&amp;"-T1",FixtureCode!$B$4:$AH$4,0)))))</f>
        <v>-</v>
      </c>
      <c r="F2778" s="13" t="str">
        <f>IF(C2778="-","-",IF(D2778=maxgameno+2,"blank row 2",IF(D2778=maxgameno+1,"blank row 1",INDEX(FixtureCode!$B$4:$AH$128,MATCH($C2778,FixtureCode!$B$4:$B$128,0),MATCH("G"&amp;D2778&amp;"-T2",FixtureCode!$B$4:$AH$4,0)))))</f>
        <v>-</v>
      </c>
      <c r="G2778" s="12" t="str">
        <f>IF(C2778="-","-",IF(AND(ISNUMBER(Fixture!G2782),ISNUMBER(Fixture!I2782),Fixture!F2782&lt;&gt;"BYE",Fixture!J2782&lt;&gt;"BYE"),"Yes","-"))</f>
        <v>-</v>
      </c>
      <c r="H2778" s="9" t="str">
        <f>IF(G2778="-","-",IF(Fixture!G2782&gt;Fixture!I2782,Settings!$G$7,IF(Fixture!G2782=Fixture!I2782,Settings!$G$8,IF(Fixture!G2782&lt;Fixture!I2782,Settings!$G$9,"-"))))</f>
        <v>-</v>
      </c>
      <c r="I2778" s="13" t="str">
        <f>IF(G2778="-","-",IF(Fixture!I2782&gt;Fixture!G2782,Settings!$G$7,IF(Fixture!I2782=Fixture!G2782,Settings!$G$8,IF(Fixture!I2782&lt;Fixture!G2782,Settings!$G$9,"-"))))</f>
        <v>-</v>
      </c>
    </row>
    <row r="2779" spans="3:9" x14ac:dyDescent="0.25">
      <c r="C2779" s="12" t="str">
        <f t="shared" si="88"/>
        <v>-</v>
      </c>
      <c r="D2779" s="9" t="str">
        <f t="shared" si="89"/>
        <v>-</v>
      </c>
      <c r="E2779" s="9" t="str">
        <f>IF(C2779="-","-",IF(D2779=maxgameno+2,"blank row 2",IF(D2779=maxgameno+1,"blank row 1",INDEX(FixtureCode!$B$4:$AH$128,MATCH($C2779,FixtureCode!$B$4:$B$128,0),MATCH("G"&amp;D2779&amp;"-T1",FixtureCode!$B$4:$AH$4,0)))))</f>
        <v>-</v>
      </c>
      <c r="F2779" s="13" t="str">
        <f>IF(C2779="-","-",IF(D2779=maxgameno+2,"blank row 2",IF(D2779=maxgameno+1,"blank row 1",INDEX(FixtureCode!$B$4:$AH$128,MATCH($C2779,FixtureCode!$B$4:$B$128,0),MATCH("G"&amp;D2779&amp;"-T2",FixtureCode!$B$4:$AH$4,0)))))</f>
        <v>-</v>
      </c>
      <c r="G2779" s="12" t="str">
        <f>IF(C2779="-","-",IF(AND(ISNUMBER(Fixture!G2783),ISNUMBER(Fixture!I2783),Fixture!F2783&lt;&gt;"BYE",Fixture!J2783&lt;&gt;"BYE"),"Yes","-"))</f>
        <v>-</v>
      </c>
      <c r="H2779" s="9" t="str">
        <f>IF(G2779="-","-",IF(Fixture!G2783&gt;Fixture!I2783,Settings!$G$7,IF(Fixture!G2783=Fixture!I2783,Settings!$G$8,IF(Fixture!G2783&lt;Fixture!I2783,Settings!$G$9,"-"))))</f>
        <v>-</v>
      </c>
      <c r="I2779" s="13" t="str">
        <f>IF(G2779="-","-",IF(Fixture!I2783&gt;Fixture!G2783,Settings!$G$7,IF(Fixture!I2783=Fixture!G2783,Settings!$G$8,IF(Fixture!I2783&lt;Fixture!G2783,Settings!$G$9,"-"))))</f>
        <v>-</v>
      </c>
    </row>
    <row r="2780" spans="3:9" x14ac:dyDescent="0.25">
      <c r="C2780" s="12" t="str">
        <f t="shared" si="88"/>
        <v>-</v>
      </c>
      <c r="D2780" s="9" t="str">
        <f t="shared" si="89"/>
        <v>-</v>
      </c>
      <c r="E2780" s="9" t="str">
        <f>IF(C2780="-","-",IF(D2780=maxgameno+2,"blank row 2",IF(D2780=maxgameno+1,"blank row 1",INDEX(FixtureCode!$B$4:$AH$128,MATCH($C2780,FixtureCode!$B$4:$B$128,0),MATCH("G"&amp;D2780&amp;"-T1",FixtureCode!$B$4:$AH$4,0)))))</f>
        <v>-</v>
      </c>
      <c r="F2780" s="13" t="str">
        <f>IF(C2780="-","-",IF(D2780=maxgameno+2,"blank row 2",IF(D2780=maxgameno+1,"blank row 1",INDEX(FixtureCode!$B$4:$AH$128,MATCH($C2780,FixtureCode!$B$4:$B$128,0),MATCH("G"&amp;D2780&amp;"-T2",FixtureCode!$B$4:$AH$4,0)))))</f>
        <v>-</v>
      </c>
      <c r="G2780" s="12" t="str">
        <f>IF(C2780="-","-",IF(AND(ISNUMBER(Fixture!G2784),ISNUMBER(Fixture!I2784),Fixture!F2784&lt;&gt;"BYE",Fixture!J2784&lt;&gt;"BYE"),"Yes","-"))</f>
        <v>-</v>
      </c>
      <c r="H2780" s="9" t="str">
        <f>IF(G2780="-","-",IF(Fixture!G2784&gt;Fixture!I2784,Settings!$G$7,IF(Fixture!G2784=Fixture!I2784,Settings!$G$8,IF(Fixture!G2784&lt;Fixture!I2784,Settings!$G$9,"-"))))</f>
        <v>-</v>
      </c>
      <c r="I2780" s="13" t="str">
        <f>IF(G2780="-","-",IF(Fixture!I2784&gt;Fixture!G2784,Settings!$G$7,IF(Fixture!I2784=Fixture!G2784,Settings!$G$8,IF(Fixture!I2784&lt;Fixture!G2784,Settings!$G$9,"-"))))</f>
        <v>-</v>
      </c>
    </row>
    <row r="2781" spans="3:9" x14ac:dyDescent="0.25">
      <c r="C2781" s="12" t="str">
        <f t="shared" si="88"/>
        <v>-</v>
      </c>
      <c r="D2781" s="9" t="str">
        <f t="shared" si="89"/>
        <v>-</v>
      </c>
      <c r="E2781" s="9" t="str">
        <f>IF(C2781="-","-",IF(D2781=maxgameno+2,"blank row 2",IF(D2781=maxgameno+1,"blank row 1",INDEX(FixtureCode!$B$4:$AH$128,MATCH($C2781,FixtureCode!$B$4:$B$128,0),MATCH("G"&amp;D2781&amp;"-T1",FixtureCode!$B$4:$AH$4,0)))))</f>
        <v>-</v>
      </c>
      <c r="F2781" s="13" t="str">
        <f>IF(C2781="-","-",IF(D2781=maxgameno+2,"blank row 2",IF(D2781=maxgameno+1,"blank row 1",INDEX(FixtureCode!$B$4:$AH$128,MATCH($C2781,FixtureCode!$B$4:$B$128,0),MATCH("G"&amp;D2781&amp;"-T2",FixtureCode!$B$4:$AH$4,0)))))</f>
        <v>-</v>
      </c>
      <c r="G2781" s="12" t="str">
        <f>IF(C2781="-","-",IF(AND(ISNUMBER(Fixture!G2785),ISNUMBER(Fixture!I2785),Fixture!F2785&lt;&gt;"BYE",Fixture!J2785&lt;&gt;"BYE"),"Yes","-"))</f>
        <v>-</v>
      </c>
      <c r="H2781" s="9" t="str">
        <f>IF(G2781="-","-",IF(Fixture!G2785&gt;Fixture!I2785,Settings!$G$7,IF(Fixture!G2785=Fixture!I2785,Settings!$G$8,IF(Fixture!G2785&lt;Fixture!I2785,Settings!$G$9,"-"))))</f>
        <v>-</v>
      </c>
      <c r="I2781" s="13" t="str">
        <f>IF(G2781="-","-",IF(Fixture!I2785&gt;Fixture!G2785,Settings!$G$7,IF(Fixture!I2785=Fixture!G2785,Settings!$G$8,IF(Fixture!I2785&lt;Fixture!G2785,Settings!$G$9,"-"))))</f>
        <v>-</v>
      </c>
    </row>
    <row r="2782" spans="3:9" x14ac:dyDescent="0.25">
      <c r="C2782" s="12" t="str">
        <f t="shared" si="88"/>
        <v>-</v>
      </c>
      <c r="D2782" s="9" t="str">
        <f t="shared" si="89"/>
        <v>-</v>
      </c>
      <c r="E2782" s="9" t="str">
        <f>IF(C2782="-","-",IF(D2782=maxgameno+2,"blank row 2",IF(D2782=maxgameno+1,"blank row 1",INDEX(FixtureCode!$B$4:$AH$128,MATCH($C2782,FixtureCode!$B$4:$B$128,0),MATCH("G"&amp;D2782&amp;"-T1",FixtureCode!$B$4:$AH$4,0)))))</f>
        <v>-</v>
      </c>
      <c r="F2782" s="13" t="str">
        <f>IF(C2782="-","-",IF(D2782=maxgameno+2,"blank row 2",IF(D2782=maxgameno+1,"blank row 1",INDEX(FixtureCode!$B$4:$AH$128,MATCH($C2782,FixtureCode!$B$4:$B$128,0),MATCH("G"&amp;D2782&amp;"-T2",FixtureCode!$B$4:$AH$4,0)))))</f>
        <v>-</v>
      </c>
      <c r="G2782" s="12" t="str">
        <f>IF(C2782="-","-",IF(AND(ISNUMBER(Fixture!G2786),ISNUMBER(Fixture!I2786),Fixture!F2786&lt;&gt;"BYE",Fixture!J2786&lt;&gt;"BYE"),"Yes","-"))</f>
        <v>-</v>
      </c>
      <c r="H2782" s="9" t="str">
        <f>IF(G2782="-","-",IF(Fixture!G2786&gt;Fixture!I2786,Settings!$G$7,IF(Fixture!G2786=Fixture!I2786,Settings!$G$8,IF(Fixture!G2786&lt;Fixture!I2786,Settings!$G$9,"-"))))</f>
        <v>-</v>
      </c>
      <c r="I2782" s="13" t="str">
        <f>IF(G2782="-","-",IF(Fixture!I2786&gt;Fixture!G2786,Settings!$G$7,IF(Fixture!I2786=Fixture!G2786,Settings!$G$8,IF(Fixture!I2786&lt;Fixture!G2786,Settings!$G$9,"-"))))</f>
        <v>-</v>
      </c>
    </row>
    <row r="2783" spans="3:9" x14ac:dyDescent="0.25">
      <c r="C2783" s="12" t="str">
        <f t="shared" si="88"/>
        <v>-</v>
      </c>
      <c r="D2783" s="9" t="str">
        <f t="shared" si="89"/>
        <v>-</v>
      </c>
      <c r="E2783" s="9" t="str">
        <f>IF(C2783="-","-",IF(D2783=maxgameno+2,"blank row 2",IF(D2783=maxgameno+1,"blank row 1",INDEX(FixtureCode!$B$4:$AH$128,MATCH($C2783,FixtureCode!$B$4:$B$128,0),MATCH("G"&amp;D2783&amp;"-T1",FixtureCode!$B$4:$AH$4,0)))))</f>
        <v>-</v>
      </c>
      <c r="F2783" s="13" t="str">
        <f>IF(C2783="-","-",IF(D2783=maxgameno+2,"blank row 2",IF(D2783=maxgameno+1,"blank row 1",INDEX(FixtureCode!$B$4:$AH$128,MATCH($C2783,FixtureCode!$B$4:$B$128,0),MATCH("G"&amp;D2783&amp;"-T2",FixtureCode!$B$4:$AH$4,0)))))</f>
        <v>-</v>
      </c>
      <c r="G2783" s="12" t="str">
        <f>IF(C2783="-","-",IF(AND(ISNUMBER(Fixture!G2787),ISNUMBER(Fixture!I2787),Fixture!F2787&lt;&gt;"BYE",Fixture!J2787&lt;&gt;"BYE"),"Yes","-"))</f>
        <v>-</v>
      </c>
      <c r="H2783" s="9" t="str">
        <f>IF(G2783="-","-",IF(Fixture!G2787&gt;Fixture!I2787,Settings!$G$7,IF(Fixture!G2787=Fixture!I2787,Settings!$G$8,IF(Fixture!G2787&lt;Fixture!I2787,Settings!$G$9,"-"))))</f>
        <v>-</v>
      </c>
      <c r="I2783" s="13" t="str">
        <f>IF(G2783="-","-",IF(Fixture!I2787&gt;Fixture!G2787,Settings!$G$7,IF(Fixture!I2787=Fixture!G2787,Settings!$G$8,IF(Fixture!I2787&lt;Fixture!G2787,Settings!$G$9,"-"))))</f>
        <v>-</v>
      </c>
    </row>
    <row r="2784" spans="3:9" x14ac:dyDescent="0.25">
      <c r="C2784" s="12" t="str">
        <f t="shared" si="88"/>
        <v>-</v>
      </c>
      <c r="D2784" s="9" t="str">
        <f t="shared" si="89"/>
        <v>-</v>
      </c>
      <c r="E2784" s="9" t="str">
        <f>IF(C2784="-","-",IF(D2784=maxgameno+2,"blank row 2",IF(D2784=maxgameno+1,"blank row 1",INDEX(FixtureCode!$B$4:$AH$128,MATCH($C2784,FixtureCode!$B$4:$B$128,0),MATCH("G"&amp;D2784&amp;"-T1",FixtureCode!$B$4:$AH$4,0)))))</f>
        <v>-</v>
      </c>
      <c r="F2784" s="13" t="str">
        <f>IF(C2784="-","-",IF(D2784=maxgameno+2,"blank row 2",IF(D2784=maxgameno+1,"blank row 1",INDEX(FixtureCode!$B$4:$AH$128,MATCH($C2784,FixtureCode!$B$4:$B$128,0),MATCH("G"&amp;D2784&amp;"-T2",FixtureCode!$B$4:$AH$4,0)))))</f>
        <v>-</v>
      </c>
      <c r="G2784" s="12" t="str">
        <f>IF(C2784="-","-",IF(AND(ISNUMBER(Fixture!G2788),ISNUMBER(Fixture!I2788),Fixture!F2788&lt;&gt;"BYE",Fixture!J2788&lt;&gt;"BYE"),"Yes","-"))</f>
        <v>-</v>
      </c>
      <c r="H2784" s="9" t="str">
        <f>IF(G2784="-","-",IF(Fixture!G2788&gt;Fixture!I2788,Settings!$G$7,IF(Fixture!G2788=Fixture!I2788,Settings!$G$8,IF(Fixture!G2788&lt;Fixture!I2788,Settings!$G$9,"-"))))</f>
        <v>-</v>
      </c>
      <c r="I2784" s="13" t="str">
        <f>IF(G2784="-","-",IF(Fixture!I2788&gt;Fixture!G2788,Settings!$G$7,IF(Fixture!I2788=Fixture!G2788,Settings!$G$8,IF(Fixture!I2788&lt;Fixture!G2788,Settings!$G$9,"-"))))</f>
        <v>-</v>
      </c>
    </row>
    <row r="2785" spans="3:9" x14ac:dyDescent="0.25">
      <c r="C2785" s="12" t="str">
        <f t="shared" si="88"/>
        <v>-</v>
      </c>
      <c r="D2785" s="9" t="str">
        <f t="shared" si="89"/>
        <v>-</v>
      </c>
      <c r="E2785" s="9" t="str">
        <f>IF(C2785="-","-",IF(D2785=maxgameno+2,"blank row 2",IF(D2785=maxgameno+1,"blank row 1",INDEX(FixtureCode!$B$4:$AH$128,MATCH($C2785,FixtureCode!$B$4:$B$128,0),MATCH("G"&amp;D2785&amp;"-T1",FixtureCode!$B$4:$AH$4,0)))))</f>
        <v>-</v>
      </c>
      <c r="F2785" s="13" t="str">
        <f>IF(C2785="-","-",IF(D2785=maxgameno+2,"blank row 2",IF(D2785=maxgameno+1,"blank row 1",INDEX(FixtureCode!$B$4:$AH$128,MATCH($C2785,FixtureCode!$B$4:$B$128,0),MATCH("G"&amp;D2785&amp;"-T2",FixtureCode!$B$4:$AH$4,0)))))</f>
        <v>-</v>
      </c>
      <c r="G2785" s="12" t="str">
        <f>IF(C2785="-","-",IF(AND(ISNUMBER(Fixture!G2789),ISNUMBER(Fixture!I2789),Fixture!F2789&lt;&gt;"BYE",Fixture!J2789&lt;&gt;"BYE"),"Yes","-"))</f>
        <v>-</v>
      </c>
      <c r="H2785" s="9" t="str">
        <f>IF(G2785="-","-",IF(Fixture!G2789&gt;Fixture!I2789,Settings!$G$7,IF(Fixture!G2789=Fixture!I2789,Settings!$G$8,IF(Fixture!G2789&lt;Fixture!I2789,Settings!$G$9,"-"))))</f>
        <v>-</v>
      </c>
      <c r="I2785" s="13" t="str">
        <f>IF(G2785="-","-",IF(Fixture!I2789&gt;Fixture!G2789,Settings!$G$7,IF(Fixture!I2789=Fixture!G2789,Settings!$G$8,IF(Fixture!I2789&lt;Fixture!G2789,Settings!$G$9,"-"))))</f>
        <v>-</v>
      </c>
    </row>
    <row r="2786" spans="3:9" x14ac:dyDescent="0.25">
      <c r="C2786" s="12" t="str">
        <f t="shared" si="88"/>
        <v>-</v>
      </c>
      <c r="D2786" s="9" t="str">
        <f t="shared" si="89"/>
        <v>-</v>
      </c>
      <c r="E2786" s="9" t="str">
        <f>IF(C2786="-","-",IF(D2786=maxgameno+2,"blank row 2",IF(D2786=maxgameno+1,"blank row 1",INDEX(FixtureCode!$B$4:$AH$128,MATCH($C2786,FixtureCode!$B$4:$B$128,0),MATCH("G"&amp;D2786&amp;"-T1",FixtureCode!$B$4:$AH$4,0)))))</f>
        <v>-</v>
      </c>
      <c r="F2786" s="13" t="str">
        <f>IF(C2786="-","-",IF(D2786=maxgameno+2,"blank row 2",IF(D2786=maxgameno+1,"blank row 1",INDEX(FixtureCode!$B$4:$AH$128,MATCH($C2786,FixtureCode!$B$4:$B$128,0),MATCH("G"&amp;D2786&amp;"-T2",FixtureCode!$B$4:$AH$4,0)))))</f>
        <v>-</v>
      </c>
      <c r="G2786" s="12" t="str">
        <f>IF(C2786="-","-",IF(AND(ISNUMBER(Fixture!G2790),ISNUMBER(Fixture!I2790),Fixture!F2790&lt;&gt;"BYE",Fixture!J2790&lt;&gt;"BYE"),"Yes","-"))</f>
        <v>-</v>
      </c>
      <c r="H2786" s="9" t="str">
        <f>IF(G2786="-","-",IF(Fixture!G2790&gt;Fixture!I2790,Settings!$G$7,IF(Fixture!G2790=Fixture!I2790,Settings!$G$8,IF(Fixture!G2790&lt;Fixture!I2790,Settings!$G$9,"-"))))</f>
        <v>-</v>
      </c>
      <c r="I2786" s="13" t="str">
        <f>IF(G2786="-","-",IF(Fixture!I2790&gt;Fixture!G2790,Settings!$G$7,IF(Fixture!I2790=Fixture!G2790,Settings!$G$8,IF(Fixture!I2790&lt;Fixture!G2790,Settings!$G$9,"-"))))</f>
        <v>-</v>
      </c>
    </row>
    <row r="2787" spans="3:9" x14ac:dyDescent="0.25">
      <c r="C2787" s="12" t="str">
        <f t="shared" si="88"/>
        <v>-</v>
      </c>
      <c r="D2787" s="9" t="str">
        <f t="shared" si="89"/>
        <v>-</v>
      </c>
      <c r="E2787" s="9" t="str">
        <f>IF(C2787="-","-",IF(D2787=maxgameno+2,"blank row 2",IF(D2787=maxgameno+1,"blank row 1",INDEX(FixtureCode!$B$4:$AH$128,MATCH($C2787,FixtureCode!$B$4:$B$128,0),MATCH("G"&amp;D2787&amp;"-T1",FixtureCode!$B$4:$AH$4,0)))))</f>
        <v>-</v>
      </c>
      <c r="F2787" s="13" t="str">
        <f>IF(C2787="-","-",IF(D2787=maxgameno+2,"blank row 2",IF(D2787=maxgameno+1,"blank row 1",INDEX(FixtureCode!$B$4:$AH$128,MATCH($C2787,FixtureCode!$B$4:$B$128,0),MATCH("G"&amp;D2787&amp;"-T2",FixtureCode!$B$4:$AH$4,0)))))</f>
        <v>-</v>
      </c>
      <c r="G2787" s="12" t="str">
        <f>IF(C2787="-","-",IF(AND(ISNUMBER(Fixture!G2791),ISNUMBER(Fixture!I2791),Fixture!F2791&lt;&gt;"BYE",Fixture!J2791&lt;&gt;"BYE"),"Yes","-"))</f>
        <v>-</v>
      </c>
      <c r="H2787" s="9" t="str">
        <f>IF(G2787="-","-",IF(Fixture!G2791&gt;Fixture!I2791,Settings!$G$7,IF(Fixture!G2791=Fixture!I2791,Settings!$G$8,IF(Fixture!G2791&lt;Fixture!I2791,Settings!$G$9,"-"))))</f>
        <v>-</v>
      </c>
      <c r="I2787" s="13" t="str">
        <f>IF(G2787="-","-",IF(Fixture!I2791&gt;Fixture!G2791,Settings!$G$7,IF(Fixture!I2791=Fixture!G2791,Settings!$G$8,IF(Fixture!I2791&lt;Fixture!G2791,Settings!$G$9,"-"))))</f>
        <v>-</v>
      </c>
    </row>
    <row r="2788" spans="3:9" x14ac:dyDescent="0.25">
      <c r="C2788" s="12" t="str">
        <f t="shared" si="88"/>
        <v>-</v>
      </c>
      <c r="D2788" s="9" t="str">
        <f t="shared" si="89"/>
        <v>-</v>
      </c>
      <c r="E2788" s="9" t="str">
        <f>IF(C2788="-","-",IF(D2788=maxgameno+2,"blank row 2",IF(D2788=maxgameno+1,"blank row 1",INDEX(FixtureCode!$B$4:$AH$128,MATCH($C2788,FixtureCode!$B$4:$B$128,0),MATCH("G"&amp;D2788&amp;"-T1",FixtureCode!$B$4:$AH$4,0)))))</f>
        <v>-</v>
      </c>
      <c r="F2788" s="13" t="str">
        <f>IF(C2788="-","-",IF(D2788=maxgameno+2,"blank row 2",IF(D2788=maxgameno+1,"blank row 1",INDEX(FixtureCode!$B$4:$AH$128,MATCH($C2788,FixtureCode!$B$4:$B$128,0),MATCH("G"&amp;D2788&amp;"-T2",FixtureCode!$B$4:$AH$4,0)))))</f>
        <v>-</v>
      </c>
      <c r="G2788" s="12" t="str">
        <f>IF(C2788="-","-",IF(AND(ISNUMBER(Fixture!G2792),ISNUMBER(Fixture!I2792),Fixture!F2792&lt;&gt;"BYE",Fixture!J2792&lt;&gt;"BYE"),"Yes","-"))</f>
        <v>-</v>
      </c>
      <c r="H2788" s="9" t="str">
        <f>IF(G2788="-","-",IF(Fixture!G2792&gt;Fixture!I2792,Settings!$G$7,IF(Fixture!G2792=Fixture!I2792,Settings!$G$8,IF(Fixture!G2792&lt;Fixture!I2792,Settings!$G$9,"-"))))</f>
        <v>-</v>
      </c>
      <c r="I2788" s="13" t="str">
        <f>IF(G2788="-","-",IF(Fixture!I2792&gt;Fixture!G2792,Settings!$G$7,IF(Fixture!I2792=Fixture!G2792,Settings!$G$8,IF(Fixture!I2792&lt;Fixture!G2792,Settings!$G$9,"-"))))</f>
        <v>-</v>
      </c>
    </row>
    <row r="2789" spans="3:9" x14ac:dyDescent="0.25">
      <c r="C2789" s="12" t="str">
        <f t="shared" si="88"/>
        <v>-</v>
      </c>
      <c r="D2789" s="9" t="str">
        <f t="shared" si="89"/>
        <v>-</v>
      </c>
      <c r="E2789" s="9" t="str">
        <f>IF(C2789="-","-",IF(D2789=maxgameno+2,"blank row 2",IF(D2789=maxgameno+1,"blank row 1",INDEX(FixtureCode!$B$4:$AH$128,MATCH($C2789,FixtureCode!$B$4:$B$128,0),MATCH("G"&amp;D2789&amp;"-T1",FixtureCode!$B$4:$AH$4,0)))))</f>
        <v>-</v>
      </c>
      <c r="F2789" s="13" t="str">
        <f>IF(C2789="-","-",IF(D2789=maxgameno+2,"blank row 2",IF(D2789=maxgameno+1,"blank row 1",INDEX(FixtureCode!$B$4:$AH$128,MATCH($C2789,FixtureCode!$B$4:$B$128,0),MATCH("G"&amp;D2789&amp;"-T2",FixtureCode!$B$4:$AH$4,0)))))</f>
        <v>-</v>
      </c>
      <c r="G2789" s="12" t="str">
        <f>IF(C2789="-","-",IF(AND(ISNUMBER(Fixture!G2793),ISNUMBER(Fixture!I2793),Fixture!F2793&lt;&gt;"BYE",Fixture!J2793&lt;&gt;"BYE"),"Yes","-"))</f>
        <v>-</v>
      </c>
      <c r="H2789" s="9" t="str">
        <f>IF(G2789="-","-",IF(Fixture!G2793&gt;Fixture!I2793,Settings!$G$7,IF(Fixture!G2793=Fixture!I2793,Settings!$G$8,IF(Fixture!G2793&lt;Fixture!I2793,Settings!$G$9,"-"))))</f>
        <v>-</v>
      </c>
      <c r="I2789" s="13" t="str">
        <f>IF(G2789="-","-",IF(Fixture!I2793&gt;Fixture!G2793,Settings!$G$7,IF(Fixture!I2793=Fixture!G2793,Settings!$G$8,IF(Fixture!I2793&lt;Fixture!G2793,Settings!$G$9,"-"))))</f>
        <v>-</v>
      </c>
    </row>
    <row r="2790" spans="3:9" x14ac:dyDescent="0.25">
      <c r="C2790" s="12" t="str">
        <f t="shared" si="88"/>
        <v>-</v>
      </c>
      <c r="D2790" s="9" t="str">
        <f t="shared" si="89"/>
        <v>-</v>
      </c>
      <c r="E2790" s="9" t="str">
        <f>IF(C2790="-","-",IF(D2790=maxgameno+2,"blank row 2",IF(D2790=maxgameno+1,"blank row 1",INDEX(FixtureCode!$B$4:$AH$128,MATCH($C2790,FixtureCode!$B$4:$B$128,0),MATCH("G"&amp;D2790&amp;"-T1",FixtureCode!$B$4:$AH$4,0)))))</f>
        <v>-</v>
      </c>
      <c r="F2790" s="13" t="str">
        <f>IF(C2790="-","-",IF(D2790=maxgameno+2,"blank row 2",IF(D2790=maxgameno+1,"blank row 1",INDEX(FixtureCode!$B$4:$AH$128,MATCH($C2790,FixtureCode!$B$4:$B$128,0),MATCH("G"&amp;D2790&amp;"-T2",FixtureCode!$B$4:$AH$4,0)))))</f>
        <v>-</v>
      </c>
      <c r="G2790" s="12" t="str">
        <f>IF(C2790="-","-",IF(AND(ISNUMBER(Fixture!G2794),ISNUMBER(Fixture!I2794),Fixture!F2794&lt;&gt;"BYE",Fixture!J2794&lt;&gt;"BYE"),"Yes","-"))</f>
        <v>-</v>
      </c>
      <c r="H2790" s="9" t="str">
        <f>IF(G2790="-","-",IF(Fixture!G2794&gt;Fixture!I2794,Settings!$G$7,IF(Fixture!G2794=Fixture!I2794,Settings!$G$8,IF(Fixture!G2794&lt;Fixture!I2794,Settings!$G$9,"-"))))</f>
        <v>-</v>
      </c>
      <c r="I2790" s="13" t="str">
        <f>IF(G2790="-","-",IF(Fixture!I2794&gt;Fixture!G2794,Settings!$G$7,IF(Fixture!I2794=Fixture!G2794,Settings!$G$8,IF(Fixture!I2794&lt;Fixture!G2794,Settings!$G$9,"-"))))</f>
        <v>-</v>
      </c>
    </row>
    <row r="2791" spans="3:9" x14ac:dyDescent="0.25">
      <c r="C2791" s="12" t="str">
        <f t="shared" si="88"/>
        <v>-</v>
      </c>
      <c r="D2791" s="9" t="str">
        <f t="shared" si="89"/>
        <v>-</v>
      </c>
      <c r="E2791" s="9" t="str">
        <f>IF(C2791="-","-",IF(D2791=maxgameno+2,"blank row 2",IF(D2791=maxgameno+1,"blank row 1",INDEX(FixtureCode!$B$4:$AH$128,MATCH($C2791,FixtureCode!$B$4:$B$128,0),MATCH("G"&amp;D2791&amp;"-T1",FixtureCode!$B$4:$AH$4,0)))))</f>
        <v>-</v>
      </c>
      <c r="F2791" s="13" t="str">
        <f>IF(C2791="-","-",IF(D2791=maxgameno+2,"blank row 2",IF(D2791=maxgameno+1,"blank row 1",INDEX(FixtureCode!$B$4:$AH$128,MATCH($C2791,FixtureCode!$B$4:$B$128,0),MATCH("G"&amp;D2791&amp;"-T2",FixtureCode!$B$4:$AH$4,0)))))</f>
        <v>-</v>
      </c>
      <c r="G2791" s="12" t="str">
        <f>IF(C2791="-","-",IF(AND(ISNUMBER(Fixture!G2795),ISNUMBER(Fixture!I2795),Fixture!F2795&lt;&gt;"BYE",Fixture!J2795&lt;&gt;"BYE"),"Yes","-"))</f>
        <v>-</v>
      </c>
      <c r="H2791" s="9" t="str">
        <f>IF(G2791="-","-",IF(Fixture!G2795&gt;Fixture!I2795,Settings!$G$7,IF(Fixture!G2795=Fixture!I2795,Settings!$G$8,IF(Fixture!G2795&lt;Fixture!I2795,Settings!$G$9,"-"))))</f>
        <v>-</v>
      </c>
      <c r="I2791" s="13" t="str">
        <f>IF(G2791="-","-",IF(Fixture!I2795&gt;Fixture!G2795,Settings!$G$7,IF(Fixture!I2795=Fixture!G2795,Settings!$G$8,IF(Fixture!I2795&lt;Fixture!G2795,Settings!$G$9,"-"))))</f>
        <v>-</v>
      </c>
    </row>
    <row r="2792" spans="3:9" x14ac:dyDescent="0.25">
      <c r="C2792" s="12" t="str">
        <f t="shared" si="88"/>
        <v>-</v>
      </c>
      <c r="D2792" s="9" t="str">
        <f t="shared" si="89"/>
        <v>-</v>
      </c>
      <c r="E2792" s="9" t="str">
        <f>IF(C2792="-","-",IF(D2792=maxgameno+2,"blank row 2",IF(D2792=maxgameno+1,"blank row 1",INDEX(FixtureCode!$B$4:$AH$128,MATCH($C2792,FixtureCode!$B$4:$B$128,0),MATCH("G"&amp;D2792&amp;"-T1",FixtureCode!$B$4:$AH$4,0)))))</f>
        <v>-</v>
      </c>
      <c r="F2792" s="13" t="str">
        <f>IF(C2792="-","-",IF(D2792=maxgameno+2,"blank row 2",IF(D2792=maxgameno+1,"blank row 1",INDEX(FixtureCode!$B$4:$AH$128,MATCH($C2792,FixtureCode!$B$4:$B$128,0),MATCH("G"&amp;D2792&amp;"-T2",FixtureCode!$B$4:$AH$4,0)))))</f>
        <v>-</v>
      </c>
      <c r="G2792" s="12" t="str">
        <f>IF(C2792="-","-",IF(AND(ISNUMBER(Fixture!G2796),ISNUMBER(Fixture!I2796),Fixture!F2796&lt;&gt;"BYE",Fixture!J2796&lt;&gt;"BYE"),"Yes","-"))</f>
        <v>-</v>
      </c>
      <c r="H2792" s="9" t="str">
        <f>IF(G2792="-","-",IF(Fixture!G2796&gt;Fixture!I2796,Settings!$G$7,IF(Fixture!G2796=Fixture!I2796,Settings!$G$8,IF(Fixture!G2796&lt;Fixture!I2796,Settings!$G$9,"-"))))</f>
        <v>-</v>
      </c>
      <c r="I2792" s="13" t="str">
        <f>IF(G2792="-","-",IF(Fixture!I2796&gt;Fixture!G2796,Settings!$G$7,IF(Fixture!I2796=Fixture!G2796,Settings!$G$8,IF(Fixture!I2796&lt;Fixture!G2796,Settings!$G$9,"-"))))</f>
        <v>-</v>
      </c>
    </row>
    <row r="2793" spans="3:9" x14ac:dyDescent="0.25">
      <c r="C2793" s="12" t="str">
        <f t="shared" si="88"/>
        <v>-</v>
      </c>
      <c r="D2793" s="9" t="str">
        <f t="shared" si="89"/>
        <v>-</v>
      </c>
      <c r="E2793" s="9" t="str">
        <f>IF(C2793="-","-",IF(D2793=maxgameno+2,"blank row 2",IF(D2793=maxgameno+1,"blank row 1",INDEX(FixtureCode!$B$4:$AH$128,MATCH($C2793,FixtureCode!$B$4:$B$128,0),MATCH("G"&amp;D2793&amp;"-T1",FixtureCode!$B$4:$AH$4,0)))))</f>
        <v>-</v>
      </c>
      <c r="F2793" s="13" t="str">
        <f>IF(C2793="-","-",IF(D2793=maxgameno+2,"blank row 2",IF(D2793=maxgameno+1,"blank row 1",INDEX(FixtureCode!$B$4:$AH$128,MATCH($C2793,FixtureCode!$B$4:$B$128,0),MATCH("G"&amp;D2793&amp;"-T2",FixtureCode!$B$4:$AH$4,0)))))</f>
        <v>-</v>
      </c>
      <c r="G2793" s="12" t="str">
        <f>IF(C2793="-","-",IF(AND(ISNUMBER(Fixture!G2797),ISNUMBER(Fixture!I2797),Fixture!F2797&lt;&gt;"BYE",Fixture!J2797&lt;&gt;"BYE"),"Yes","-"))</f>
        <v>-</v>
      </c>
      <c r="H2793" s="9" t="str">
        <f>IF(G2793="-","-",IF(Fixture!G2797&gt;Fixture!I2797,Settings!$G$7,IF(Fixture!G2797=Fixture!I2797,Settings!$G$8,IF(Fixture!G2797&lt;Fixture!I2797,Settings!$G$9,"-"))))</f>
        <v>-</v>
      </c>
      <c r="I2793" s="13" t="str">
        <f>IF(G2793="-","-",IF(Fixture!I2797&gt;Fixture!G2797,Settings!$G$7,IF(Fixture!I2797=Fixture!G2797,Settings!$G$8,IF(Fixture!I2797&lt;Fixture!G2797,Settings!$G$9,"-"))))</f>
        <v>-</v>
      </c>
    </row>
    <row r="2794" spans="3:9" x14ac:dyDescent="0.25">
      <c r="C2794" s="12" t="str">
        <f t="shared" si="88"/>
        <v>-</v>
      </c>
      <c r="D2794" s="9" t="str">
        <f t="shared" si="89"/>
        <v>-</v>
      </c>
      <c r="E2794" s="9" t="str">
        <f>IF(C2794="-","-",IF(D2794=maxgameno+2,"blank row 2",IF(D2794=maxgameno+1,"blank row 1",INDEX(FixtureCode!$B$4:$AH$128,MATCH($C2794,FixtureCode!$B$4:$B$128,0),MATCH("G"&amp;D2794&amp;"-T1",FixtureCode!$B$4:$AH$4,0)))))</f>
        <v>-</v>
      </c>
      <c r="F2794" s="13" t="str">
        <f>IF(C2794="-","-",IF(D2794=maxgameno+2,"blank row 2",IF(D2794=maxgameno+1,"blank row 1",INDEX(FixtureCode!$B$4:$AH$128,MATCH($C2794,FixtureCode!$B$4:$B$128,0),MATCH("G"&amp;D2794&amp;"-T2",FixtureCode!$B$4:$AH$4,0)))))</f>
        <v>-</v>
      </c>
      <c r="G2794" s="12" t="str">
        <f>IF(C2794="-","-",IF(AND(ISNUMBER(Fixture!G2798),ISNUMBER(Fixture!I2798),Fixture!F2798&lt;&gt;"BYE",Fixture!J2798&lt;&gt;"BYE"),"Yes","-"))</f>
        <v>-</v>
      </c>
      <c r="H2794" s="9" t="str">
        <f>IF(G2794="-","-",IF(Fixture!G2798&gt;Fixture!I2798,Settings!$G$7,IF(Fixture!G2798=Fixture!I2798,Settings!$G$8,IF(Fixture!G2798&lt;Fixture!I2798,Settings!$G$9,"-"))))</f>
        <v>-</v>
      </c>
      <c r="I2794" s="13" t="str">
        <f>IF(G2794="-","-",IF(Fixture!I2798&gt;Fixture!G2798,Settings!$G$7,IF(Fixture!I2798=Fixture!G2798,Settings!$G$8,IF(Fixture!I2798&lt;Fixture!G2798,Settings!$G$9,"-"))))</f>
        <v>-</v>
      </c>
    </row>
    <row r="2795" spans="3:9" x14ac:dyDescent="0.25">
      <c r="C2795" s="12" t="str">
        <f t="shared" si="88"/>
        <v>-</v>
      </c>
      <c r="D2795" s="9" t="str">
        <f t="shared" si="89"/>
        <v>-</v>
      </c>
      <c r="E2795" s="9" t="str">
        <f>IF(C2795="-","-",IF(D2795=maxgameno+2,"blank row 2",IF(D2795=maxgameno+1,"blank row 1",INDEX(FixtureCode!$B$4:$AH$128,MATCH($C2795,FixtureCode!$B$4:$B$128,0),MATCH("G"&amp;D2795&amp;"-T1",FixtureCode!$B$4:$AH$4,0)))))</f>
        <v>-</v>
      </c>
      <c r="F2795" s="13" t="str">
        <f>IF(C2795="-","-",IF(D2795=maxgameno+2,"blank row 2",IF(D2795=maxgameno+1,"blank row 1",INDEX(FixtureCode!$B$4:$AH$128,MATCH($C2795,FixtureCode!$B$4:$B$128,0),MATCH("G"&amp;D2795&amp;"-T2",FixtureCode!$B$4:$AH$4,0)))))</f>
        <v>-</v>
      </c>
      <c r="G2795" s="12" t="str">
        <f>IF(C2795="-","-",IF(AND(ISNUMBER(Fixture!G2799),ISNUMBER(Fixture!I2799),Fixture!F2799&lt;&gt;"BYE",Fixture!J2799&lt;&gt;"BYE"),"Yes","-"))</f>
        <v>-</v>
      </c>
      <c r="H2795" s="9" t="str">
        <f>IF(G2795="-","-",IF(Fixture!G2799&gt;Fixture!I2799,Settings!$G$7,IF(Fixture!G2799=Fixture!I2799,Settings!$G$8,IF(Fixture!G2799&lt;Fixture!I2799,Settings!$G$9,"-"))))</f>
        <v>-</v>
      </c>
      <c r="I2795" s="13" t="str">
        <f>IF(G2795="-","-",IF(Fixture!I2799&gt;Fixture!G2799,Settings!$G$7,IF(Fixture!I2799=Fixture!G2799,Settings!$G$8,IF(Fixture!I2799&lt;Fixture!G2799,Settings!$G$9,"-"))))</f>
        <v>-</v>
      </c>
    </row>
    <row r="2796" spans="3:9" x14ac:dyDescent="0.25">
      <c r="C2796" s="12" t="str">
        <f t="shared" si="88"/>
        <v>-</v>
      </c>
      <c r="D2796" s="9" t="str">
        <f t="shared" si="89"/>
        <v>-</v>
      </c>
      <c r="E2796" s="9" t="str">
        <f>IF(C2796="-","-",IF(D2796=maxgameno+2,"blank row 2",IF(D2796=maxgameno+1,"blank row 1",INDEX(FixtureCode!$B$4:$AH$128,MATCH($C2796,FixtureCode!$B$4:$B$128,0),MATCH("G"&amp;D2796&amp;"-T1",FixtureCode!$B$4:$AH$4,0)))))</f>
        <v>-</v>
      </c>
      <c r="F2796" s="13" t="str">
        <f>IF(C2796="-","-",IF(D2796=maxgameno+2,"blank row 2",IF(D2796=maxgameno+1,"blank row 1",INDEX(FixtureCode!$B$4:$AH$128,MATCH($C2796,FixtureCode!$B$4:$B$128,0),MATCH("G"&amp;D2796&amp;"-T2",FixtureCode!$B$4:$AH$4,0)))))</f>
        <v>-</v>
      </c>
      <c r="G2796" s="12" t="str">
        <f>IF(C2796="-","-",IF(AND(ISNUMBER(Fixture!G2800),ISNUMBER(Fixture!I2800),Fixture!F2800&lt;&gt;"BYE",Fixture!J2800&lt;&gt;"BYE"),"Yes","-"))</f>
        <v>-</v>
      </c>
      <c r="H2796" s="9" t="str">
        <f>IF(G2796="-","-",IF(Fixture!G2800&gt;Fixture!I2800,Settings!$G$7,IF(Fixture!G2800=Fixture!I2800,Settings!$G$8,IF(Fixture!G2800&lt;Fixture!I2800,Settings!$G$9,"-"))))</f>
        <v>-</v>
      </c>
      <c r="I2796" s="13" t="str">
        <f>IF(G2796="-","-",IF(Fixture!I2800&gt;Fixture!G2800,Settings!$G$7,IF(Fixture!I2800=Fixture!G2800,Settings!$G$8,IF(Fixture!I2800&lt;Fixture!G2800,Settings!$G$9,"-"))))</f>
        <v>-</v>
      </c>
    </row>
    <row r="2797" spans="3:9" x14ac:dyDescent="0.25">
      <c r="C2797" s="12" t="str">
        <f t="shared" si="88"/>
        <v>-</v>
      </c>
      <c r="D2797" s="9" t="str">
        <f t="shared" si="89"/>
        <v>-</v>
      </c>
      <c r="E2797" s="9" t="str">
        <f>IF(C2797="-","-",IF(D2797=maxgameno+2,"blank row 2",IF(D2797=maxgameno+1,"blank row 1",INDEX(FixtureCode!$B$4:$AH$128,MATCH($C2797,FixtureCode!$B$4:$B$128,0),MATCH("G"&amp;D2797&amp;"-T1",FixtureCode!$B$4:$AH$4,0)))))</f>
        <v>-</v>
      </c>
      <c r="F2797" s="13" t="str">
        <f>IF(C2797="-","-",IF(D2797=maxgameno+2,"blank row 2",IF(D2797=maxgameno+1,"blank row 1",INDEX(FixtureCode!$B$4:$AH$128,MATCH($C2797,FixtureCode!$B$4:$B$128,0),MATCH("G"&amp;D2797&amp;"-T2",FixtureCode!$B$4:$AH$4,0)))))</f>
        <v>-</v>
      </c>
      <c r="G2797" s="12" t="str">
        <f>IF(C2797="-","-",IF(AND(ISNUMBER(Fixture!G2801),ISNUMBER(Fixture!I2801),Fixture!F2801&lt;&gt;"BYE",Fixture!J2801&lt;&gt;"BYE"),"Yes","-"))</f>
        <v>-</v>
      </c>
      <c r="H2797" s="9" t="str">
        <f>IF(G2797="-","-",IF(Fixture!G2801&gt;Fixture!I2801,Settings!$G$7,IF(Fixture!G2801=Fixture!I2801,Settings!$G$8,IF(Fixture!G2801&lt;Fixture!I2801,Settings!$G$9,"-"))))</f>
        <v>-</v>
      </c>
      <c r="I2797" s="13" t="str">
        <f>IF(G2797="-","-",IF(Fixture!I2801&gt;Fixture!G2801,Settings!$G$7,IF(Fixture!I2801=Fixture!G2801,Settings!$G$8,IF(Fixture!I2801&lt;Fixture!G2801,Settings!$G$9,"-"))))</f>
        <v>-</v>
      </c>
    </row>
    <row r="2798" spans="3:9" x14ac:dyDescent="0.25">
      <c r="C2798" s="12" t="str">
        <f t="shared" si="88"/>
        <v>-</v>
      </c>
      <c r="D2798" s="9" t="str">
        <f t="shared" si="89"/>
        <v>-</v>
      </c>
      <c r="E2798" s="9" t="str">
        <f>IF(C2798="-","-",IF(D2798=maxgameno+2,"blank row 2",IF(D2798=maxgameno+1,"blank row 1",INDEX(FixtureCode!$B$4:$AH$128,MATCH($C2798,FixtureCode!$B$4:$B$128,0),MATCH("G"&amp;D2798&amp;"-T1",FixtureCode!$B$4:$AH$4,0)))))</f>
        <v>-</v>
      </c>
      <c r="F2798" s="13" t="str">
        <f>IF(C2798="-","-",IF(D2798=maxgameno+2,"blank row 2",IF(D2798=maxgameno+1,"blank row 1",INDEX(FixtureCode!$B$4:$AH$128,MATCH($C2798,FixtureCode!$B$4:$B$128,0),MATCH("G"&amp;D2798&amp;"-T2",FixtureCode!$B$4:$AH$4,0)))))</f>
        <v>-</v>
      </c>
      <c r="G2798" s="12" t="str">
        <f>IF(C2798="-","-",IF(AND(ISNUMBER(Fixture!G2802),ISNUMBER(Fixture!I2802),Fixture!F2802&lt;&gt;"BYE",Fixture!J2802&lt;&gt;"BYE"),"Yes","-"))</f>
        <v>-</v>
      </c>
      <c r="H2798" s="9" t="str">
        <f>IF(G2798="-","-",IF(Fixture!G2802&gt;Fixture!I2802,Settings!$G$7,IF(Fixture!G2802=Fixture!I2802,Settings!$G$8,IF(Fixture!G2802&lt;Fixture!I2802,Settings!$G$9,"-"))))</f>
        <v>-</v>
      </c>
      <c r="I2798" s="13" t="str">
        <f>IF(G2798="-","-",IF(Fixture!I2802&gt;Fixture!G2802,Settings!$G$7,IF(Fixture!I2802=Fixture!G2802,Settings!$G$8,IF(Fixture!I2802&lt;Fixture!G2802,Settings!$G$9,"-"))))</f>
        <v>-</v>
      </c>
    </row>
    <row r="2799" spans="3:9" x14ac:dyDescent="0.25">
      <c r="C2799" s="12" t="str">
        <f t="shared" si="88"/>
        <v>-</v>
      </c>
      <c r="D2799" s="9" t="str">
        <f t="shared" si="89"/>
        <v>-</v>
      </c>
      <c r="E2799" s="9" t="str">
        <f>IF(C2799="-","-",IF(D2799=maxgameno+2,"blank row 2",IF(D2799=maxgameno+1,"blank row 1",INDEX(FixtureCode!$B$4:$AH$128,MATCH($C2799,FixtureCode!$B$4:$B$128,0),MATCH("G"&amp;D2799&amp;"-T1",FixtureCode!$B$4:$AH$4,0)))))</f>
        <v>-</v>
      </c>
      <c r="F2799" s="13" t="str">
        <f>IF(C2799="-","-",IF(D2799=maxgameno+2,"blank row 2",IF(D2799=maxgameno+1,"blank row 1",INDEX(FixtureCode!$B$4:$AH$128,MATCH($C2799,FixtureCode!$B$4:$B$128,0),MATCH("G"&amp;D2799&amp;"-T2",FixtureCode!$B$4:$AH$4,0)))))</f>
        <v>-</v>
      </c>
      <c r="G2799" s="12" t="str">
        <f>IF(C2799="-","-",IF(AND(ISNUMBER(Fixture!G2803),ISNUMBER(Fixture!I2803),Fixture!F2803&lt;&gt;"BYE",Fixture!J2803&lt;&gt;"BYE"),"Yes","-"))</f>
        <v>-</v>
      </c>
      <c r="H2799" s="9" t="str">
        <f>IF(G2799="-","-",IF(Fixture!G2803&gt;Fixture!I2803,Settings!$G$7,IF(Fixture!G2803=Fixture!I2803,Settings!$G$8,IF(Fixture!G2803&lt;Fixture!I2803,Settings!$G$9,"-"))))</f>
        <v>-</v>
      </c>
      <c r="I2799" s="13" t="str">
        <f>IF(G2799="-","-",IF(Fixture!I2803&gt;Fixture!G2803,Settings!$G$7,IF(Fixture!I2803=Fixture!G2803,Settings!$G$8,IF(Fixture!I2803&lt;Fixture!G2803,Settings!$G$9,"-"))))</f>
        <v>-</v>
      </c>
    </row>
    <row r="2800" spans="3:9" x14ac:dyDescent="0.25">
      <c r="C2800" s="12" t="str">
        <f t="shared" si="88"/>
        <v>-</v>
      </c>
      <c r="D2800" s="9" t="str">
        <f t="shared" si="89"/>
        <v>-</v>
      </c>
      <c r="E2800" s="9" t="str">
        <f>IF(C2800="-","-",IF(D2800=maxgameno+2,"blank row 2",IF(D2800=maxgameno+1,"blank row 1",INDEX(FixtureCode!$B$4:$AH$128,MATCH($C2800,FixtureCode!$B$4:$B$128,0),MATCH("G"&amp;D2800&amp;"-T1",FixtureCode!$B$4:$AH$4,0)))))</f>
        <v>-</v>
      </c>
      <c r="F2800" s="13" t="str">
        <f>IF(C2800="-","-",IF(D2800=maxgameno+2,"blank row 2",IF(D2800=maxgameno+1,"blank row 1",INDEX(FixtureCode!$B$4:$AH$128,MATCH($C2800,FixtureCode!$B$4:$B$128,0),MATCH("G"&amp;D2800&amp;"-T2",FixtureCode!$B$4:$AH$4,0)))))</f>
        <v>-</v>
      </c>
      <c r="G2800" s="12" t="str">
        <f>IF(C2800="-","-",IF(AND(ISNUMBER(Fixture!G2804),ISNUMBER(Fixture!I2804),Fixture!F2804&lt;&gt;"BYE",Fixture!J2804&lt;&gt;"BYE"),"Yes","-"))</f>
        <v>-</v>
      </c>
      <c r="H2800" s="9" t="str">
        <f>IF(G2800="-","-",IF(Fixture!G2804&gt;Fixture!I2804,Settings!$G$7,IF(Fixture!G2804=Fixture!I2804,Settings!$G$8,IF(Fixture!G2804&lt;Fixture!I2804,Settings!$G$9,"-"))))</f>
        <v>-</v>
      </c>
      <c r="I2800" s="13" t="str">
        <f>IF(G2800="-","-",IF(Fixture!I2804&gt;Fixture!G2804,Settings!$G$7,IF(Fixture!I2804=Fixture!G2804,Settings!$G$8,IF(Fixture!I2804&lt;Fixture!G2804,Settings!$G$9,"-"))))</f>
        <v>-</v>
      </c>
    </row>
    <row r="2801" spans="3:9" x14ac:dyDescent="0.25">
      <c r="C2801" s="12" t="str">
        <f t="shared" si="88"/>
        <v>-</v>
      </c>
      <c r="D2801" s="9" t="str">
        <f t="shared" si="89"/>
        <v>-</v>
      </c>
      <c r="E2801" s="9" t="str">
        <f>IF(C2801="-","-",IF(D2801=maxgameno+2,"blank row 2",IF(D2801=maxgameno+1,"blank row 1",INDEX(FixtureCode!$B$4:$AH$128,MATCH($C2801,FixtureCode!$B$4:$B$128,0),MATCH("G"&amp;D2801&amp;"-T1",FixtureCode!$B$4:$AH$4,0)))))</f>
        <v>-</v>
      </c>
      <c r="F2801" s="13" t="str">
        <f>IF(C2801="-","-",IF(D2801=maxgameno+2,"blank row 2",IF(D2801=maxgameno+1,"blank row 1",INDEX(FixtureCode!$B$4:$AH$128,MATCH($C2801,FixtureCode!$B$4:$B$128,0),MATCH("G"&amp;D2801&amp;"-T2",FixtureCode!$B$4:$AH$4,0)))))</f>
        <v>-</v>
      </c>
      <c r="G2801" s="12" t="str">
        <f>IF(C2801="-","-",IF(AND(ISNUMBER(Fixture!G2805),ISNUMBER(Fixture!I2805),Fixture!F2805&lt;&gt;"BYE",Fixture!J2805&lt;&gt;"BYE"),"Yes","-"))</f>
        <v>-</v>
      </c>
      <c r="H2801" s="9" t="str">
        <f>IF(G2801="-","-",IF(Fixture!G2805&gt;Fixture!I2805,Settings!$G$7,IF(Fixture!G2805=Fixture!I2805,Settings!$G$8,IF(Fixture!G2805&lt;Fixture!I2805,Settings!$G$9,"-"))))</f>
        <v>-</v>
      </c>
      <c r="I2801" s="13" t="str">
        <f>IF(G2801="-","-",IF(Fixture!I2805&gt;Fixture!G2805,Settings!$G$7,IF(Fixture!I2805=Fixture!G2805,Settings!$G$8,IF(Fixture!I2805&lt;Fixture!G2805,Settings!$G$9,"-"))))</f>
        <v>-</v>
      </c>
    </row>
    <row r="2802" spans="3:9" x14ac:dyDescent="0.25">
      <c r="C2802" s="12" t="str">
        <f t="shared" si="88"/>
        <v>-</v>
      </c>
      <c r="D2802" s="9" t="str">
        <f t="shared" si="89"/>
        <v>-</v>
      </c>
      <c r="E2802" s="9" t="str">
        <f>IF(C2802="-","-",IF(D2802=maxgameno+2,"blank row 2",IF(D2802=maxgameno+1,"blank row 1",INDEX(FixtureCode!$B$4:$AH$128,MATCH($C2802,FixtureCode!$B$4:$B$128,0),MATCH("G"&amp;D2802&amp;"-T1",FixtureCode!$B$4:$AH$4,0)))))</f>
        <v>-</v>
      </c>
      <c r="F2802" s="13" t="str">
        <f>IF(C2802="-","-",IF(D2802=maxgameno+2,"blank row 2",IF(D2802=maxgameno+1,"blank row 1",INDEX(FixtureCode!$B$4:$AH$128,MATCH($C2802,FixtureCode!$B$4:$B$128,0),MATCH("G"&amp;D2802&amp;"-T2",FixtureCode!$B$4:$AH$4,0)))))</f>
        <v>-</v>
      </c>
      <c r="G2802" s="12" t="str">
        <f>IF(C2802="-","-",IF(AND(ISNUMBER(Fixture!G2806),ISNUMBER(Fixture!I2806),Fixture!F2806&lt;&gt;"BYE",Fixture!J2806&lt;&gt;"BYE"),"Yes","-"))</f>
        <v>-</v>
      </c>
      <c r="H2802" s="9" t="str">
        <f>IF(G2802="-","-",IF(Fixture!G2806&gt;Fixture!I2806,Settings!$G$7,IF(Fixture!G2806=Fixture!I2806,Settings!$G$8,IF(Fixture!G2806&lt;Fixture!I2806,Settings!$G$9,"-"))))</f>
        <v>-</v>
      </c>
      <c r="I2802" s="13" t="str">
        <f>IF(G2802="-","-",IF(Fixture!I2806&gt;Fixture!G2806,Settings!$G$7,IF(Fixture!I2806=Fixture!G2806,Settings!$G$8,IF(Fixture!I2806&lt;Fixture!G2806,Settings!$G$9,"-"))))</f>
        <v>-</v>
      </c>
    </row>
    <row r="2803" spans="3:9" x14ac:dyDescent="0.25">
      <c r="C2803" s="12" t="str">
        <f t="shared" si="88"/>
        <v>-</v>
      </c>
      <c r="D2803" s="9" t="str">
        <f t="shared" si="89"/>
        <v>-</v>
      </c>
      <c r="E2803" s="9" t="str">
        <f>IF(C2803="-","-",IF(D2803=maxgameno+2,"blank row 2",IF(D2803=maxgameno+1,"blank row 1",INDEX(FixtureCode!$B$4:$AH$128,MATCH($C2803,FixtureCode!$B$4:$B$128,0),MATCH("G"&amp;D2803&amp;"-T1",FixtureCode!$B$4:$AH$4,0)))))</f>
        <v>-</v>
      </c>
      <c r="F2803" s="13" t="str">
        <f>IF(C2803="-","-",IF(D2803=maxgameno+2,"blank row 2",IF(D2803=maxgameno+1,"blank row 1",INDEX(FixtureCode!$B$4:$AH$128,MATCH($C2803,FixtureCode!$B$4:$B$128,0),MATCH("G"&amp;D2803&amp;"-T2",FixtureCode!$B$4:$AH$4,0)))))</f>
        <v>-</v>
      </c>
      <c r="G2803" s="12" t="str">
        <f>IF(C2803="-","-",IF(AND(ISNUMBER(Fixture!G2807),ISNUMBER(Fixture!I2807),Fixture!F2807&lt;&gt;"BYE",Fixture!J2807&lt;&gt;"BYE"),"Yes","-"))</f>
        <v>-</v>
      </c>
      <c r="H2803" s="9" t="str">
        <f>IF(G2803="-","-",IF(Fixture!G2807&gt;Fixture!I2807,Settings!$G$7,IF(Fixture!G2807=Fixture!I2807,Settings!$G$8,IF(Fixture!G2807&lt;Fixture!I2807,Settings!$G$9,"-"))))</f>
        <v>-</v>
      </c>
      <c r="I2803" s="13" t="str">
        <f>IF(G2803="-","-",IF(Fixture!I2807&gt;Fixture!G2807,Settings!$G$7,IF(Fixture!I2807=Fixture!G2807,Settings!$G$8,IF(Fixture!I2807&lt;Fixture!G2807,Settings!$G$9,"-"))))</f>
        <v>-</v>
      </c>
    </row>
    <row r="2804" spans="3:9" x14ac:dyDescent="0.25">
      <c r="C2804" s="12" t="str">
        <f t="shared" si="88"/>
        <v>-</v>
      </c>
      <c r="D2804" s="9" t="str">
        <f t="shared" si="89"/>
        <v>-</v>
      </c>
      <c r="E2804" s="9" t="str">
        <f>IF(C2804="-","-",IF(D2804=maxgameno+2,"blank row 2",IF(D2804=maxgameno+1,"blank row 1",INDEX(FixtureCode!$B$4:$AH$128,MATCH($C2804,FixtureCode!$B$4:$B$128,0),MATCH("G"&amp;D2804&amp;"-T1",FixtureCode!$B$4:$AH$4,0)))))</f>
        <v>-</v>
      </c>
      <c r="F2804" s="13" t="str">
        <f>IF(C2804="-","-",IF(D2804=maxgameno+2,"blank row 2",IF(D2804=maxgameno+1,"blank row 1",INDEX(FixtureCode!$B$4:$AH$128,MATCH($C2804,FixtureCode!$B$4:$B$128,0),MATCH("G"&amp;D2804&amp;"-T2",FixtureCode!$B$4:$AH$4,0)))))</f>
        <v>-</v>
      </c>
      <c r="G2804" s="12" t="str">
        <f>IF(C2804="-","-",IF(AND(ISNUMBER(Fixture!G2808),ISNUMBER(Fixture!I2808),Fixture!F2808&lt;&gt;"BYE",Fixture!J2808&lt;&gt;"BYE"),"Yes","-"))</f>
        <v>-</v>
      </c>
      <c r="H2804" s="9" t="str">
        <f>IF(G2804="-","-",IF(Fixture!G2808&gt;Fixture!I2808,Settings!$G$7,IF(Fixture!G2808=Fixture!I2808,Settings!$G$8,IF(Fixture!G2808&lt;Fixture!I2808,Settings!$G$9,"-"))))</f>
        <v>-</v>
      </c>
      <c r="I2804" s="13" t="str">
        <f>IF(G2804="-","-",IF(Fixture!I2808&gt;Fixture!G2808,Settings!$G$7,IF(Fixture!I2808=Fixture!G2808,Settings!$G$8,IF(Fixture!I2808&lt;Fixture!G2808,Settings!$G$9,"-"))))</f>
        <v>-</v>
      </c>
    </row>
    <row r="2805" spans="3:9" x14ac:dyDescent="0.25">
      <c r="C2805" s="12" t="str">
        <f t="shared" si="88"/>
        <v>-</v>
      </c>
      <c r="D2805" s="9" t="str">
        <f t="shared" si="89"/>
        <v>-</v>
      </c>
      <c r="E2805" s="9" t="str">
        <f>IF(C2805="-","-",IF(D2805=maxgameno+2,"blank row 2",IF(D2805=maxgameno+1,"blank row 1",INDEX(FixtureCode!$B$4:$AH$128,MATCH($C2805,FixtureCode!$B$4:$B$128,0),MATCH("G"&amp;D2805&amp;"-T1",FixtureCode!$B$4:$AH$4,0)))))</f>
        <v>-</v>
      </c>
      <c r="F2805" s="13" t="str">
        <f>IF(C2805="-","-",IF(D2805=maxgameno+2,"blank row 2",IF(D2805=maxgameno+1,"blank row 1",INDEX(FixtureCode!$B$4:$AH$128,MATCH($C2805,FixtureCode!$B$4:$B$128,0),MATCH("G"&amp;D2805&amp;"-T2",FixtureCode!$B$4:$AH$4,0)))))</f>
        <v>-</v>
      </c>
      <c r="G2805" s="12" t="str">
        <f>IF(C2805="-","-",IF(AND(ISNUMBER(Fixture!G2809),ISNUMBER(Fixture!I2809),Fixture!F2809&lt;&gt;"BYE",Fixture!J2809&lt;&gt;"BYE"),"Yes","-"))</f>
        <v>-</v>
      </c>
      <c r="H2805" s="9" t="str">
        <f>IF(G2805="-","-",IF(Fixture!G2809&gt;Fixture!I2809,Settings!$G$7,IF(Fixture!G2809=Fixture!I2809,Settings!$G$8,IF(Fixture!G2809&lt;Fixture!I2809,Settings!$G$9,"-"))))</f>
        <v>-</v>
      </c>
      <c r="I2805" s="13" t="str">
        <f>IF(G2805="-","-",IF(Fixture!I2809&gt;Fixture!G2809,Settings!$G$7,IF(Fixture!I2809=Fixture!G2809,Settings!$G$8,IF(Fixture!I2809&lt;Fixture!G2809,Settings!$G$9,"-"))))</f>
        <v>-</v>
      </c>
    </row>
    <row r="2806" spans="3:9" x14ac:dyDescent="0.25">
      <c r="C2806" s="12" t="str">
        <f t="shared" si="88"/>
        <v>-</v>
      </c>
      <c r="D2806" s="9" t="str">
        <f t="shared" si="89"/>
        <v>-</v>
      </c>
      <c r="E2806" s="9" t="str">
        <f>IF(C2806="-","-",IF(D2806=maxgameno+2,"blank row 2",IF(D2806=maxgameno+1,"blank row 1",INDEX(FixtureCode!$B$4:$AH$128,MATCH($C2806,FixtureCode!$B$4:$B$128,0),MATCH("G"&amp;D2806&amp;"-T1",FixtureCode!$B$4:$AH$4,0)))))</f>
        <v>-</v>
      </c>
      <c r="F2806" s="13" t="str">
        <f>IF(C2806="-","-",IF(D2806=maxgameno+2,"blank row 2",IF(D2806=maxgameno+1,"blank row 1",INDEX(FixtureCode!$B$4:$AH$128,MATCH($C2806,FixtureCode!$B$4:$B$128,0),MATCH("G"&amp;D2806&amp;"-T2",FixtureCode!$B$4:$AH$4,0)))))</f>
        <v>-</v>
      </c>
      <c r="G2806" s="12" t="str">
        <f>IF(C2806="-","-",IF(AND(ISNUMBER(Fixture!G2810),ISNUMBER(Fixture!I2810),Fixture!F2810&lt;&gt;"BYE",Fixture!J2810&lt;&gt;"BYE"),"Yes","-"))</f>
        <v>-</v>
      </c>
      <c r="H2806" s="9" t="str">
        <f>IF(G2806="-","-",IF(Fixture!G2810&gt;Fixture!I2810,Settings!$G$7,IF(Fixture!G2810=Fixture!I2810,Settings!$G$8,IF(Fixture!G2810&lt;Fixture!I2810,Settings!$G$9,"-"))))</f>
        <v>-</v>
      </c>
      <c r="I2806" s="13" t="str">
        <f>IF(G2806="-","-",IF(Fixture!I2810&gt;Fixture!G2810,Settings!$G$7,IF(Fixture!I2810=Fixture!G2810,Settings!$G$8,IF(Fixture!I2810&lt;Fixture!G2810,Settings!$G$9,"-"))))</f>
        <v>-</v>
      </c>
    </row>
    <row r="2807" spans="3:9" x14ac:dyDescent="0.25">
      <c r="C2807" s="12" t="str">
        <f t="shared" si="88"/>
        <v>-</v>
      </c>
      <c r="D2807" s="9" t="str">
        <f t="shared" si="89"/>
        <v>-</v>
      </c>
      <c r="E2807" s="9" t="str">
        <f>IF(C2807="-","-",IF(D2807=maxgameno+2,"blank row 2",IF(D2807=maxgameno+1,"blank row 1",INDEX(FixtureCode!$B$4:$AH$128,MATCH($C2807,FixtureCode!$B$4:$B$128,0),MATCH("G"&amp;D2807&amp;"-T1",FixtureCode!$B$4:$AH$4,0)))))</f>
        <v>-</v>
      </c>
      <c r="F2807" s="13" t="str">
        <f>IF(C2807="-","-",IF(D2807=maxgameno+2,"blank row 2",IF(D2807=maxgameno+1,"blank row 1",INDEX(FixtureCode!$B$4:$AH$128,MATCH($C2807,FixtureCode!$B$4:$B$128,0),MATCH("G"&amp;D2807&amp;"-T2",FixtureCode!$B$4:$AH$4,0)))))</f>
        <v>-</v>
      </c>
      <c r="G2807" s="12" t="str">
        <f>IF(C2807="-","-",IF(AND(ISNUMBER(Fixture!G2811),ISNUMBER(Fixture!I2811),Fixture!F2811&lt;&gt;"BYE",Fixture!J2811&lt;&gt;"BYE"),"Yes","-"))</f>
        <v>-</v>
      </c>
      <c r="H2807" s="9" t="str">
        <f>IF(G2807="-","-",IF(Fixture!G2811&gt;Fixture!I2811,Settings!$G$7,IF(Fixture!G2811=Fixture!I2811,Settings!$G$8,IF(Fixture!G2811&lt;Fixture!I2811,Settings!$G$9,"-"))))</f>
        <v>-</v>
      </c>
      <c r="I2807" s="13" t="str">
        <f>IF(G2807="-","-",IF(Fixture!I2811&gt;Fixture!G2811,Settings!$G$7,IF(Fixture!I2811=Fixture!G2811,Settings!$G$8,IF(Fixture!I2811&lt;Fixture!G2811,Settings!$G$9,"-"))))</f>
        <v>-</v>
      </c>
    </row>
    <row r="2808" spans="3:9" x14ac:dyDescent="0.25">
      <c r="C2808" s="12" t="str">
        <f t="shared" si="88"/>
        <v>-</v>
      </c>
      <c r="D2808" s="9" t="str">
        <f t="shared" si="89"/>
        <v>-</v>
      </c>
      <c r="E2808" s="9" t="str">
        <f>IF(C2808="-","-",IF(D2808=maxgameno+2,"blank row 2",IF(D2808=maxgameno+1,"blank row 1",INDEX(FixtureCode!$B$4:$AH$128,MATCH($C2808,FixtureCode!$B$4:$B$128,0),MATCH("G"&amp;D2808&amp;"-T1",FixtureCode!$B$4:$AH$4,0)))))</f>
        <v>-</v>
      </c>
      <c r="F2808" s="13" t="str">
        <f>IF(C2808="-","-",IF(D2808=maxgameno+2,"blank row 2",IF(D2808=maxgameno+1,"blank row 1",INDEX(FixtureCode!$B$4:$AH$128,MATCH($C2808,FixtureCode!$B$4:$B$128,0),MATCH("G"&amp;D2808&amp;"-T2",FixtureCode!$B$4:$AH$4,0)))))</f>
        <v>-</v>
      </c>
      <c r="G2808" s="12" t="str">
        <f>IF(C2808="-","-",IF(AND(ISNUMBER(Fixture!G2812),ISNUMBER(Fixture!I2812),Fixture!F2812&lt;&gt;"BYE",Fixture!J2812&lt;&gt;"BYE"),"Yes","-"))</f>
        <v>-</v>
      </c>
      <c r="H2808" s="9" t="str">
        <f>IF(G2808="-","-",IF(Fixture!G2812&gt;Fixture!I2812,Settings!$G$7,IF(Fixture!G2812=Fixture!I2812,Settings!$G$8,IF(Fixture!G2812&lt;Fixture!I2812,Settings!$G$9,"-"))))</f>
        <v>-</v>
      </c>
      <c r="I2808" s="13" t="str">
        <f>IF(G2808="-","-",IF(Fixture!I2812&gt;Fixture!G2812,Settings!$G$7,IF(Fixture!I2812=Fixture!G2812,Settings!$G$8,IF(Fixture!I2812&lt;Fixture!G2812,Settings!$G$9,"-"))))</f>
        <v>-</v>
      </c>
    </row>
    <row r="2809" spans="3:9" x14ac:dyDescent="0.25">
      <c r="C2809" s="12" t="str">
        <f t="shared" si="88"/>
        <v>-</v>
      </c>
      <c r="D2809" s="9" t="str">
        <f t="shared" si="89"/>
        <v>-</v>
      </c>
      <c r="E2809" s="9" t="str">
        <f>IF(C2809="-","-",IF(D2809=maxgameno+2,"blank row 2",IF(D2809=maxgameno+1,"blank row 1",INDEX(FixtureCode!$B$4:$AH$128,MATCH($C2809,FixtureCode!$B$4:$B$128,0),MATCH("G"&amp;D2809&amp;"-T1",FixtureCode!$B$4:$AH$4,0)))))</f>
        <v>-</v>
      </c>
      <c r="F2809" s="13" t="str">
        <f>IF(C2809="-","-",IF(D2809=maxgameno+2,"blank row 2",IF(D2809=maxgameno+1,"blank row 1",INDEX(FixtureCode!$B$4:$AH$128,MATCH($C2809,FixtureCode!$B$4:$B$128,0),MATCH("G"&amp;D2809&amp;"-T2",FixtureCode!$B$4:$AH$4,0)))))</f>
        <v>-</v>
      </c>
      <c r="G2809" s="12" t="str">
        <f>IF(C2809="-","-",IF(AND(ISNUMBER(Fixture!G2813),ISNUMBER(Fixture!I2813),Fixture!F2813&lt;&gt;"BYE",Fixture!J2813&lt;&gt;"BYE"),"Yes","-"))</f>
        <v>-</v>
      </c>
      <c r="H2809" s="9" t="str">
        <f>IF(G2809="-","-",IF(Fixture!G2813&gt;Fixture!I2813,Settings!$G$7,IF(Fixture!G2813=Fixture!I2813,Settings!$G$8,IF(Fixture!G2813&lt;Fixture!I2813,Settings!$G$9,"-"))))</f>
        <v>-</v>
      </c>
      <c r="I2809" s="13" t="str">
        <f>IF(G2809="-","-",IF(Fixture!I2813&gt;Fixture!G2813,Settings!$G$7,IF(Fixture!I2813=Fixture!G2813,Settings!$G$8,IF(Fixture!I2813&lt;Fixture!G2813,Settings!$G$9,"-"))))</f>
        <v>-</v>
      </c>
    </row>
    <row r="2810" spans="3:9" x14ac:dyDescent="0.25">
      <c r="C2810" s="12" t="str">
        <f t="shared" si="88"/>
        <v>-</v>
      </c>
      <c r="D2810" s="9" t="str">
        <f t="shared" si="89"/>
        <v>-</v>
      </c>
      <c r="E2810" s="9" t="str">
        <f>IF(C2810="-","-",IF(D2810=maxgameno+2,"blank row 2",IF(D2810=maxgameno+1,"blank row 1",INDEX(FixtureCode!$B$4:$AH$128,MATCH($C2810,FixtureCode!$B$4:$B$128,0),MATCH("G"&amp;D2810&amp;"-T1",FixtureCode!$B$4:$AH$4,0)))))</f>
        <v>-</v>
      </c>
      <c r="F2810" s="13" t="str">
        <f>IF(C2810="-","-",IF(D2810=maxgameno+2,"blank row 2",IF(D2810=maxgameno+1,"blank row 1",INDEX(FixtureCode!$B$4:$AH$128,MATCH($C2810,FixtureCode!$B$4:$B$128,0),MATCH("G"&amp;D2810&amp;"-T2",FixtureCode!$B$4:$AH$4,0)))))</f>
        <v>-</v>
      </c>
      <c r="G2810" s="12" t="str">
        <f>IF(C2810="-","-",IF(AND(ISNUMBER(Fixture!G2814),ISNUMBER(Fixture!I2814),Fixture!F2814&lt;&gt;"BYE",Fixture!J2814&lt;&gt;"BYE"),"Yes","-"))</f>
        <v>-</v>
      </c>
      <c r="H2810" s="9" t="str">
        <f>IF(G2810="-","-",IF(Fixture!G2814&gt;Fixture!I2814,Settings!$G$7,IF(Fixture!G2814=Fixture!I2814,Settings!$G$8,IF(Fixture!G2814&lt;Fixture!I2814,Settings!$G$9,"-"))))</f>
        <v>-</v>
      </c>
      <c r="I2810" s="13" t="str">
        <f>IF(G2810="-","-",IF(Fixture!I2814&gt;Fixture!G2814,Settings!$G$7,IF(Fixture!I2814=Fixture!G2814,Settings!$G$8,IF(Fixture!I2814&lt;Fixture!G2814,Settings!$G$9,"-"))))</f>
        <v>-</v>
      </c>
    </row>
    <row r="2811" spans="3:9" x14ac:dyDescent="0.25">
      <c r="C2811" s="12" t="str">
        <f t="shared" si="88"/>
        <v>-</v>
      </c>
      <c r="D2811" s="9" t="str">
        <f t="shared" si="89"/>
        <v>-</v>
      </c>
      <c r="E2811" s="9" t="str">
        <f>IF(C2811="-","-",IF(D2811=maxgameno+2,"blank row 2",IF(D2811=maxgameno+1,"blank row 1",INDEX(FixtureCode!$B$4:$AH$128,MATCH($C2811,FixtureCode!$B$4:$B$128,0),MATCH("G"&amp;D2811&amp;"-T1",FixtureCode!$B$4:$AH$4,0)))))</f>
        <v>-</v>
      </c>
      <c r="F2811" s="13" t="str">
        <f>IF(C2811="-","-",IF(D2811=maxgameno+2,"blank row 2",IF(D2811=maxgameno+1,"blank row 1",INDEX(FixtureCode!$B$4:$AH$128,MATCH($C2811,FixtureCode!$B$4:$B$128,0),MATCH("G"&amp;D2811&amp;"-T2",FixtureCode!$B$4:$AH$4,0)))))</f>
        <v>-</v>
      </c>
      <c r="G2811" s="12" t="str">
        <f>IF(C2811="-","-",IF(AND(ISNUMBER(Fixture!G2815),ISNUMBER(Fixture!I2815),Fixture!F2815&lt;&gt;"BYE",Fixture!J2815&lt;&gt;"BYE"),"Yes","-"))</f>
        <v>-</v>
      </c>
      <c r="H2811" s="9" t="str">
        <f>IF(G2811="-","-",IF(Fixture!G2815&gt;Fixture!I2815,Settings!$G$7,IF(Fixture!G2815=Fixture!I2815,Settings!$G$8,IF(Fixture!G2815&lt;Fixture!I2815,Settings!$G$9,"-"))))</f>
        <v>-</v>
      </c>
      <c r="I2811" s="13" t="str">
        <f>IF(G2811="-","-",IF(Fixture!I2815&gt;Fixture!G2815,Settings!$G$7,IF(Fixture!I2815=Fixture!G2815,Settings!$G$8,IF(Fixture!I2815&lt;Fixture!G2815,Settings!$G$9,"-"))))</f>
        <v>-</v>
      </c>
    </row>
    <row r="2812" spans="3:9" x14ac:dyDescent="0.25">
      <c r="C2812" s="12" t="str">
        <f t="shared" si="88"/>
        <v>-</v>
      </c>
      <c r="D2812" s="9" t="str">
        <f t="shared" si="89"/>
        <v>-</v>
      </c>
      <c r="E2812" s="9" t="str">
        <f>IF(C2812="-","-",IF(D2812=maxgameno+2,"blank row 2",IF(D2812=maxgameno+1,"blank row 1",INDEX(FixtureCode!$B$4:$AH$128,MATCH($C2812,FixtureCode!$B$4:$B$128,0),MATCH("G"&amp;D2812&amp;"-T1",FixtureCode!$B$4:$AH$4,0)))))</f>
        <v>-</v>
      </c>
      <c r="F2812" s="13" t="str">
        <f>IF(C2812="-","-",IF(D2812=maxgameno+2,"blank row 2",IF(D2812=maxgameno+1,"blank row 1",INDEX(FixtureCode!$B$4:$AH$128,MATCH($C2812,FixtureCode!$B$4:$B$128,0),MATCH("G"&amp;D2812&amp;"-T2",FixtureCode!$B$4:$AH$4,0)))))</f>
        <v>-</v>
      </c>
      <c r="G2812" s="12" t="str">
        <f>IF(C2812="-","-",IF(AND(ISNUMBER(Fixture!G2816),ISNUMBER(Fixture!I2816),Fixture!F2816&lt;&gt;"BYE",Fixture!J2816&lt;&gt;"BYE"),"Yes","-"))</f>
        <v>-</v>
      </c>
      <c r="H2812" s="9" t="str">
        <f>IF(G2812="-","-",IF(Fixture!G2816&gt;Fixture!I2816,Settings!$G$7,IF(Fixture!G2816=Fixture!I2816,Settings!$G$8,IF(Fixture!G2816&lt;Fixture!I2816,Settings!$G$9,"-"))))</f>
        <v>-</v>
      </c>
      <c r="I2812" s="13" t="str">
        <f>IF(G2812="-","-",IF(Fixture!I2816&gt;Fixture!G2816,Settings!$G$7,IF(Fixture!I2816=Fixture!G2816,Settings!$G$8,IF(Fixture!I2816&lt;Fixture!G2816,Settings!$G$9,"-"))))</f>
        <v>-</v>
      </c>
    </row>
    <row r="2813" spans="3:9" x14ac:dyDescent="0.25">
      <c r="C2813" s="12" t="str">
        <f t="shared" si="88"/>
        <v>-</v>
      </c>
      <c r="D2813" s="9" t="str">
        <f t="shared" si="89"/>
        <v>-</v>
      </c>
      <c r="E2813" s="9" t="str">
        <f>IF(C2813="-","-",IF(D2813=maxgameno+2,"blank row 2",IF(D2813=maxgameno+1,"blank row 1",INDEX(FixtureCode!$B$4:$AH$128,MATCH($C2813,FixtureCode!$B$4:$B$128,0),MATCH("G"&amp;D2813&amp;"-T1",FixtureCode!$B$4:$AH$4,0)))))</f>
        <v>-</v>
      </c>
      <c r="F2813" s="13" t="str">
        <f>IF(C2813="-","-",IF(D2813=maxgameno+2,"blank row 2",IF(D2813=maxgameno+1,"blank row 1",INDEX(FixtureCode!$B$4:$AH$128,MATCH($C2813,FixtureCode!$B$4:$B$128,0),MATCH("G"&amp;D2813&amp;"-T2",FixtureCode!$B$4:$AH$4,0)))))</f>
        <v>-</v>
      </c>
      <c r="G2813" s="12" t="str">
        <f>IF(C2813="-","-",IF(AND(ISNUMBER(Fixture!G2817),ISNUMBER(Fixture!I2817),Fixture!F2817&lt;&gt;"BYE",Fixture!J2817&lt;&gt;"BYE"),"Yes","-"))</f>
        <v>-</v>
      </c>
      <c r="H2813" s="9" t="str">
        <f>IF(G2813="-","-",IF(Fixture!G2817&gt;Fixture!I2817,Settings!$G$7,IF(Fixture!G2817=Fixture!I2817,Settings!$G$8,IF(Fixture!G2817&lt;Fixture!I2817,Settings!$G$9,"-"))))</f>
        <v>-</v>
      </c>
      <c r="I2813" s="13" t="str">
        <f>IF(G2813="-","-",IF(Fixture!I2817&gt;Fixture!G2817,Settings!$G$7,IF(Fixture!I2817=Fixture!G2817,Settings!$G$8,IF(Fixture!I2817&lt;Fixture!G2817,Settings!$G$9,"-"))))</f>
        <v>-</v>
      </c>
    </row>
    <row r="2814" spans="3:9" x14ac:dyDescent="0.25">
      <c r="C2814" s="12" t="str">
        <f t="shared" si="88"/>
        <v>-</v>
      </c>
      <c r="D2814" s="9" t="str">
        <f t="shared" si="89"/>
        <v>-</v>
      </c>
      <c r="E2814" s="9" t="str">
        <f>IF(C2814="-","-",IF(D2814=maxgameno+2,"blank row 2",IF(D2814=maxgameno+1,"blank row 1",INDEX(FixtureCode!$B$4:$AH$128,MATCH($C2814,FixtureCode!$B$4:$B$128,0),MATCH("G"&amp;D2814&amp;"-T1",FixtureCode!$B$4:$AH$4,0)))))</f>
        <v>-</v>
      </c>
      <c r="F2814" s="13" t="str">
        <f>IF(C2814="-","-",IF(D2814=maxgameno+2,"blank row 2",IF(D2814=maxgameno+1,"blank row 1",INDEX(FixtureCode!$B$4:$AH$128,MATCH($C2814,FixtureCode!$B$4:$B$128,0),MATCH("G"&amp;D2814&amp;"-T2",FixtureCode!$B$4:$AH$4,0)))))</f>
        <v>-</v>
      </c>
      <c r="G2814" s="12" t="str">
        <f>IF(C2814="-","-",IF(AND(ISNUMBER(Fixture!G2818),ISNUMBER(Fixture!I2818),Fixture!F2818&lt;&gt;"BYE",Fixture!J2818&lt;&gt;"BYE"),"Yes","-"))</f>
        <v>-</v>
      </c>
      <c r="H2814" s="9" t="str">
        <f>IF(G2814="-","-",IF(Fixture!G2818&gt;Fixture!I2818,Settings!$G$7,IF(Fixture!G2818=Fixture!I2818,Settings!$G$8,IF(Fixture!G2818&lt;Fixture!I2818,Settings!$G$9,"-"))))</f>
        <v>-</v>
      </c>
      <c r="I2814" s="13" t="str">
        <f>IF(G2814="-","-",IF(Fixture!I2818&gt;Fixture!G2818,Settings!$G$7,IF(Fixture!I2818=Fixture!G2818,Settings!$G$8,IF(Fixture!I2818&lt;Fixture!G2818,Settings!$G$9,"-"))))</f>
        <v>-</v>
      </c>
    </row>
    <row r="2815" spans="3:9" x14ac:dyDescent="0.25">
      <c r="C2815" s="12" t="str">
        <f t="shared" si="88"/>
        <v>-</v>
      </c>
      <c r="D2815" s="9" t="str">
        <f t="shared" si="89"/>
        <v>-</v>
      </c>
      <c r="E2815" s="9" t="str">
        <f>IF(C2815="-","-",IF(D2815=maxgameno+2,"blank row 2",IF(D2815=maxgameno+1,"blank row 1",INDEX(FixtureCode!$B$4:$AH$128,MATCH($C2815,FixtureCode!$B$4:$B$128,0),MATCH("G"&amp;D2815&amp;"-T1",FixtureCode!$B$4:$AH$4,0)))))</f>
        <v>-</v>
      </c>
      <c r="F2815" s="13" t="str">
        <f>IF(C2815="-","-",IF(D2815=maxgameno+2,"blank row 2",IF(D2815=maxgameno+1,"blank row 1",INDEX(FixtureCode!$B$4:$AH$128,MATCH($C2815,FixtureCode!$B$4:$B$128,0),MATCH("G"&amp;D2815&amp;"-T2",FixtureCode!$B$4:$AH$4,0)))))</f>
        <v>-</v>
      </c>
      <c r="G2815" s="12" t="str">
        <f>IF(C2815="-","-",IF(AND(ISNUMBER(Fixture!G2819),ISNUMBER(Fixture!I2819),Fixture!F2819&lt;&gt;"BYE",Fixture!J2819&lt;&gt;"BYE"),"Yes","-"))</f>
        <v>-</v>
      </c>
      <c r="H2815" s="9" t="str">
        <f>IF(G2815="-","-",IF(Fixture!G2819&gt;Fixture!I2819,Settings!$G$7,IF(Fixture!G2819=Fixture!I2819,Settings!$G$8,IF(Fixture!G2819&lt;Fixture!I2819,Settings!$G$9,"-"))))</f>
        <v>-</v>
      </c>
      <c r="I2815" s="13" t="str">
        <f>IF(G2815="-","-",IF(Fixture!I2819&gt;Fixture!G2819,Settings!$G$7,IF(Fixture!I2819=Fixture!G2819,Settings!$G$8,IF(Fixture!I2819&lt;Fixture!G2819,Settings!$G$9,"-"))))</f>
        <v>-</v>
      </c>
    </row>
    <row r="2816" spans="3:9" x14ac:dyDescent="0.25">
      <c r="C2816" s="12" t="str">
        <f t="shared" si="88"/>
        <v>-</v>
      </c>
      <c r="D2816" s="9" t="str">
        <f t="shared" si="89"/>
        <v>-</v>
      </c>
      <c r="E2816" s="9" t="str">
        <f>IF(C2816="-","-",IF(D2816=maxgameno+2,"blank row 2",IF(D2816=maxgameno+1,"blank row 1",INDEX(FixtureCode!$B$4:$AH$128,MATCH($C2816,FixtureCode!$B$4:$B$128,0),MATCH("G"&amp;D2816&amp;"-T1",FixtureCode!$B$4:$AH$4,0)))))</f>
        <v>-</v>
      </c>
      <c r="F2816" s="13" t="str">
        <f>IF(C2816="-","-",IF(D2816=maxgameno+2,"blank row 2",IF(D2816=maxgameno+1,"blank row 1",INDEX(FixtureCode!$B$4:$AH$128,MATCH($C2816,FixtureCode!$B$4:$B$128,0),MATCH("G"&amp;D2816&amp;"-T2",FixtureCode!$B$4:$AH$4,0)))))</f>
        <v>-</v>
      </c>
      <c r="G2816" s="12" t="str">
        <f>IF(C2816="-","-",IF(AND(ISNUMBER(Fixture!G2820),ISNUMBER(Fixture!I2820),Fixture!F2820&lt;&gt;"BYE",Fixture!J2820&lt;&gt;"BYE"),"Yes","-"))</f>
        <v>-</v>
      </c>
      <c r="H2816" s="9" t="str">
        <f>IF(G2816="-","-",IF(Fixture!G2820&gt;Fixture!I2820,Settings!$G$7,IF(Fixture!G2820=Fixture!I2820,Settings!$G$8,IF(Fixture!G2820&lt;Fixture!I2820,Settings!$G$9,"-"))))</f>
        <v>-</v>
      </c>
      <c r="I2816" s="13" t="str">
        <f>IF(G2816="-","-",IF(Fixture!I2820&gt;Fixture!G2820,Settings!$G$7,IF(Fixture!I2820=Fixture!G2820,Settings!$G$8,IF(Fixture!I2820&lt;Fixture!G2820,Settings!$G$9,"-"))))</f>
        <v>-</v>
      </c>
    </row>
    <row r="2817" spans="3:9" x14ac:dyDescent="0.25">
      <c r="C2817" s="12" t="str">
        <f t="shared" si="88"/>
        <v>-</v>
      </c>
      <c r="D2817" s="9" t="str">
        <f t="shared" si="89"/>
        <v>-</v>
      </c>
      <c r="E2817" s="9" t="str">
        <f>IF(C2817="-","-",IF(D2817=maxgameno+2,"blank row 2",IF(D2817=maxgameno+1,"blank row 1",INDEX(FixtureCode!$B$4:$AH$128,MATCH($C2817,FixtureCode!$B$4:$B$128,0),MATCH("G"&amp;D2817&amp;"-T1",FixtureCode!$B$4:$AH$4,0)))))</f>
        <v>-</v>
      </c>
      <c r="F2817" s="13" t="str">
        <f>IF(C2817="-","-",IF(D2817=maxgameno+2,"blank row 2",IF(D2817=maxgameno+1,"blank row 1",INDEX(FixtureCode!$B$4:$AH$128,MATCH($C2817,FixtureCode!$B$4:$B$128,0),MATCH("G"&amp;D2817&amp;"-T2",FixtureCode!$B$4:$AH$4,0)))))</f>
        <v>-</v>
      </c>
      <c r="G2817" s="12" t="str">
        <f>IF(C2817="-","-",IF(AND(ISNUMBER(Fixture!G2821),ISNUMBER(Fixture!I2821),Fixture!F2821&lt;&gt;"BYE",Fixture!J2821&lt;&gt;"BYE"),"Yes","-"))</f>
        <v>-</v>
      </c>
      <c r="H2817" s="9" t="str">
        <f>IF(G2817="-","-",IF(Fixture!G2821&gt;Fixture!I2821,Settings!$G$7,IF(Fixture!G2821=Fixture!I2821,Settings!$G$8,IF(Fixture!G2821&lt;Fixture!I2821,Settings!$G$9,"-"))))</f>
        <v>-</v>
      </c>
      <c r="I2817" s="13" t="str">
        <f>IF(G2817="-","-",IF(Fixture!I2821&gt;Fixture!G2821,Settings!$G$7,IF(Fixture!I2821=Fixture!G2821,Settings!$G$8,IF(Fixture!I2821&lt;Fixture!G2821,Settings!$G$9,"-"))))</f>
        <v>-</v>
      </c>
    </row>
    <row r="2818" spans="3:9" x14ac:dyDescent="0.25">
      <c r="C2818" s="12" t="str">
        <f t="shared" si="88"/>
        <v>-</v>
      </c>
      <c r="D2818" s="9" t="str">
        <f t="shared" si="89"/>
        <v>-</v>
      </c>
      <c r="E2818" s="9" t="str">
        <f>IF(C2818="-","-",IF(D2818=maxgameno+2,"blank row 2",IF(D2818=maxgameno+1,"blank row 1",INDEX(FixtureCode!$B$4:$AH$128,MATCH($C2818,FixtureCode!$B$4:$B$128,0),MATCH("G"&amp;D2818&amp;"-T1",FixtureCode!$B$4:$AH$4,0)))))</f>
        <v>-</v>
      </c>
      <c r="F2818" s="13" t="str">
        <f>IF(C2818="-","-",IF(D2818=maxgameno+2,"blank row 2",IF(D2818=maxgameno+1,"blank row 1",INDEX(FixtureCode!$B$4:$AH$128,MATCH($C2818,FixtureCode!$B$4:$B$128,0),MATCH("G"&amp;D2818&amp;"-T2",FixtureCode!$B$4:$AH$4,0)))))</f>
        <v>-</v>
      </c>
      <c r="G2818" s="12" t="str">
        <f>IF(C2818="-","-",IF(AND(ISNUMBER(Fixture!G2822),ISNUMBER(Fixture!I2822),Fixture!F2822&lt;&gt;"BYE",Fixture!J2822&lt;&gt;"BYE"),"Yes","-"))</f>
        <v>-</v>
      </c>
      <c r="H2818" s="9" t="str">
        <f>IF(G2818="-","-",IF(Fixture!G2822&gt;Fixture!I2822,Settings!$G$7,IF(Fixture!G2822=Fixture!I2822,Settings!$G$8,IF(Fixture!G2822&lt;Fixture!I2822,Settings!$G$9,"-"))))</f>
        <v>-</v>
      </c>
      <c r="I2818" s="13" t="str">
        <f>IF(G2818="-","-",IF(Fixture!I2822&gt;Fixture!G2822,Settings!$G$7,IF(Fixture!I2822=Fixture!G2822,Settings!$G$8,IF(Fixture!I2822&lt;Fixture!G2822,Settings!$G$9,"-"))))</f>
        <v>-</v>
      </c>
    </row>
    <row r="2819" spans="3:9" x14ac:dyDescent="0.25">
      <c r="C2819" s="12" t="str">
        <f t="shared" si="88"/>
        <v>-</v>
      </c>
      <c r="D2819" s="9" t="str">
        <f t="shared" si="89"/>
        <v>-</v>
      </c>
      <c r="E2819" s="9" t="str">
        <f>IF(C2819="-","-",IF(D2819=maxgameno+2,"blank row 2",IF(D2819=maxgameno+1,"blank row 1",INDEX(FixtureCode!$B$4:$AH$128,MATCH($C2819,FixtureCode!$B$4:$B$128,0),MATCH("G"&amp;D2819&amp;"-T1",FixtureCode!$B$4:$AH$4,0)))))</f>
        <v>-</v>
      </c>
      <c r="F2819" s="13" t="str">
        <f>IF(C2819="-","-",IF(D2819=maxgameno+2,"blank row 2",IF(D2819=maxgameno+1,"blank row 1",INDEX(FixtureCode!$B$4:$AH$128,MATCH($C2819,FixtureCode!$B$4:$B$128,0),MATCH("G"&amp;D2819&amp;"-T2",FixtureCode!$B$4:$AH$4,0)))))</f>
        <v>-</v>
      </c>
      <c r="G2819" s="12" t="str">
        <f>IF(C2819="-","-",IF(AND(ISNUMBER(Fixture!G2823),ISNUMBER(Fixture!I2823),Fixture!F2823&lt;&gt;"BYE",Fixture!J2823&lt;&gt;"BYE"),"Yes","-"))</f>
        <v>-</v>
      </c>
      <c r="H2819" s="9" t="str">
        <f>IF(G2819="-","-",IF(Fixture!G2823&gt;Fixture!I2823,Settings!$G$7,IF(Fixture!G2823=Fixture!I2823,Settings!$G$8,IF(Fixture!G2823&lt;Fixture!I2823,Settings!$G$9,"-"))))</f>
        <v>-</v>
      </c>
      <c r="I2819" s="13" t="str">
        <f>IF(G2819="-","-",IF(Fixture!I2823&gt;Fixture!G2823,Settings!$G$7,IF(Fixture!I2823=Fixture!G2823,Settings!$G$8,IF(Fixture!I2823&lt;Fixture!G2823,Settings!$G$9,"-"))))</f>
        <v>-</v>
      </c>
    </row>
    <row r="2820" spans="3:9" x14ac:dyDescent="0.25">
      <c r="C2820" s="12" t="str">
        <f t="shared" si="88"/>
        <v>-</v>
      </c>
      <c r="D2820" s="9" t="str">
        <f t="shared" si="89"/>
        <v>-</v>
      </c>
      <c r="E2820" s="9" t="str">
        <f>IF(C2820="-","-",IF(D2820=maxgameno+2,"blank row 2",IF(D2820=maxgameno+1,"blank row 1",INDEX(FixtureCode!$B$4:$AH$128,MATCH($C2820,FixtureCode!$B$4:$B$128,0),MATCH("G"&amp;D2820&amp;"-T1",FixtureCode!$B$4:$AH$4,0)))))</f>
        <v>-</v>
      </c>
      <c r="F2820" s="13" t="str">
        <f>IF(C2820="-","-",IF(D2820=maxgameno+2,"blank row 2",IF(D2820=maxgameno+1,"blank row 1",INDEX(FixtureCode!$B$4:$AH$128,MATCH($C2820,FixtureCode!$B$4:$B$128,0),MATCH("G"&amp;D2820&amp;"-T2",FixtureCode!$B$4:$AH$4,0)))))</f>
        <v>-</v>
      </c>
      <c r="G2820" s="12" t="str">
        <f>IF(C2820="-","-",IF(AND(ISNUMBER(Fixture!G2824),ISNUMBER(Fixture!I2824),Fixture!F2824&lt;&gt;"BYE",Fixture!J2824&lt;&gt;"BYE"),"Yes","-"))</f>
        <v>-</v>
      </c>
      <c r="H2820" s="9" t="str">
        <f>IF(G2820="-","-",IF(Fixture!G2824&gt;Fixture!I2824,Settings!$G$7,IF(Fixture!G2824=Fixture!I2824,Settings!$G$8,IF(Fixture!G2824&lt;Fixture!I2824,Settings!$G$9,"-"))))</f>
        <v>-</v>
      </c>
      <c r="I2820" s="13" t="str">
        <f>IF(G2820="-","-",IF(Fixture!I2824&gt;Fixture!G2824,Settings!$G$7,IF(Fixture!I2824=Fixture!G2824,Settings!$G$8,IF(Fixture!I2824&lt;Fixture!G2824,Settings!$G$9,"-"))))</f>
        <v>-</v>
      </c>
    </row>
    <row r="2821" spans="3:9" x14ac:dyDescent="0.25">
      <c r="C2821" s="12" t="str">
        <f t="shared" si="88"/>
        <v>-</v>
      </c>
      <c r="D2821" s="9" t="str">
        <f t="shared" si="89"/>
        <v>-</v>
      </c>
      <c r="E2821" s="9" t="str">
        <f>IF(C2821="-","-",IF(D2821=maxgameno+2,"blank row 2",IF(D2821=maxgameno+1,"blank row 1",INDEX(FixtureCode!$B$4:$AH$128,MATCH($C2821,FixtureCode!$B$4:$B$128,0),MATCH("G"&amp;D2821&amp;"-T1",FixtureCode!$B$4:$AH$4,0)))))</f>
        <v>-</v>
      </c>
      <c r="F2821" s="13" t="str">
        <f>IF(C2821="-","-",IF(D2821=maxgameno+2,"blank row 2",IF(D2821=maxgameno+1,"blank row 1",INDEX(FixtureCode!$B$4:$AH$128,MATCH($C2821,FixtureCode!$B$4:$B$128,0),MATCH("G"&amp;D2821&amp;"-T2",FixtureCode!$B$4:$AH$4,0)))))</f>
        <v>-</v>
      </c>
      <c r="G2821" s="12" t="str">
        <f>IF(C2821="-","-",IF(AND(ISNUMBER(Fixture!G2825),ISNUMBER(Fixture!I2825),Fixture!F2825&lt;&gt;"BYE",Fixture!J2825&lt;&gt;"BYE"),"Yes","-"))</f>
        <v>-</v>
      </c>
      <c r="H2821" s="9" t="str">
        <f>IF(G2821="-","-",IF(Fixture!G2825&gt;Fixture!I2825,Settings!$G$7,IF(Fixture!G2825=Fixture!I2825,Settings!$G$8,IF(Fixture!G2825&lt;Fixture!I2825,Settings!$G$9,"-"))))</f>
        <v>-</v>
      </c>
      <c r="I2821" s="13" t="str">
        <f>IF(G2821="-","-",IF(Fixture!I2825&gt;Fixture!G2825,Settings!$G$7,IF(Fixture!I2825=Fixture!G2825,Settings!$G$8,IF(Fixture!I2825&lt;Fixture!G2825,Settings!$G$9,"-"))))</f>
        <v>-</v>
      </c>
    </row>
    <row r="2822" spans="3:9" x14ac:dyDescent="0.25">
      <c r="C2822" s="12" t="str">
        <f t="shared" ref="C2822:C2885" si="90">IF(C2821="-","-",IF(D2821+1&lt;=maxgameno+2,C2821,IF(C2821+1&lt;=maxroundno,C2821+1,"-")))</f>
        <v>-</v>
      </c>
      <c r="D2822" s="9" t="str">
        <f t="shared" ref="D2822:D2885" si="91">IF(C2822="-","-",IF(D2821+1&lt;=maxgameno+2,D2821+1,1))</f>
        <v>-</v>
      </c>
      <c r="E2822" s="9" t="str">
        <f>IF(C2822="-","-",IF(D2822=maxgameno+2,"blank row 2",IF(D2822=maxgameno+1,"blank row 1",INDEX(FixtureCode!$B$4:$AH$128,MATCH($C2822,FixtureCode!$B$4:$B$128,0),MATCH("G"&amp;D2822&amp;"-T1",FixtureCode!$B$4:$AH$4,0)))))</f>
        <v>-</v>
      </c>
      <c r="F2822" s="13" t="str">
        <f>IF(C2822="-","-",IF(D2822=maxgameno+2,"blank row 2",IF(D2822=maxgameno+1,"blank row 1",INDEX(FixtureCode!$B$4:$AH$128,MATCH($C2822,FixtureCode!$B$4:$B$128,0),MATCH("G"&amp;D2822&amp;"-T2",FixtureCode!$B$4:$AH$4,0)))))</f>
        <v>-</v>
      </c>
      <c r="G2822" s="12" t="str">
        <f>IF(C2822="-","-",IF(AND(ISNUMBER(Fixture!G2826),ISNUMBER(Fixture!I2826),Fixture!F2826&lt;&gt;"BYE",Fixture!J2826&lt;&gt;"BYE"),"Yes","-"))</f>
        <v>-</v>
      </c>
      <c r="H2822" s="9" t="str">
        <f>IF(G2822="-","-",IF(Fixture!G2826&gt;Fixture!I2826,Settings!$G$7,IF(Fixture!G2826=Fixture!I2826,Settings!$G$8,IF(Fixture!G2826&lt;Fixture!I2826,Settings!$G$9,"-"))))</f>
        <v>-</v>
      </c>
      <c r="I2822" s="13" t="str">
        <f>IF(G2822="-","-",IF(Fixture!I2826&gt;Fixture!G2826,Settings!$G$7,IF(Fixture!I2826=Fixture!G2826,Settings!$G$8,IF(Fixture!I2826&lt;Fixture!G2826,Settings!$G$9,"-"))))</f>
        <v>-</v>
      </c>
    </row>
    <row r="2823" spans="3:9" x14ac:dyDescent="0.25">
      <c r="C2823" s="12" t="str">
        <f t="shared" si="90"/>
        <v>-</v>
      </c>
      <c r="D2823" s="9" t="str">
        <f t="shared" si="91"/>
        <v>-</v>
      </c>
      <c r="E2823" s="9" t="str">
        <f>IF(C2823="-","-",IF(D2823=maxgameno+2,"blank row 2",IF(D2823=maxgameno+1,"blank row 1",INDEX(FixtureCode!$B$4:$AH$128,MATCH($C2823,FixtureCode!$B$4:$B$128,0),MATCH("G"&amp;D2823&amp;"-T1",FixtureCode!$B$4:$AH$4,0)))))</f>
        <v>-</v>
      </c>
      <c r="F2823" s="13" t="str">
        <f>IF(C2823="-","-",IF(D2823=maxgameno+2,"blank row 2",IF(D2823=maxgameno+1,"blank row 1",INDEX(FixtureCode!$B$4:$AH$128,MATCH($C2823,FixtureCode!$B$4:$B$128,0),MATCH("G"&amp;D2823&amp;"-T2",FixtureCode!$B$4:$AH$4,0)))))</f>
        <v>-</v>
      </c>
      <c r="G2823" s="12" t="str">
        <f>IF(C2823="-","-",IF(AND(ISNUMBER(Fixture!G2827),ISNUMBER(Fixture!I2827),Fixture!F2827&lt;&gt;"BYE",Fixture!J2827&lt;&gt;"BYE"),"Yes","-"))</f>
        <v>-</v>
      </c>
      <c r="H2823" s="9" t="str">
        <f>IF(G2823="-","-",IF(Fixture!G2827&gt;Fixture!I2827,Settings!$G$7,IF(Fixture!G2827=Fixture!I2827,Settings!$G$8,IF(Fixture!G2827&lt;Fixture!I2827,Settings!$G$9,"-"))))</f>
        <v>-</v>
      </c>
      <c r="I2823" s="13" t="str">
        <f>IF(G2823="-","-",IF(Fixture!I2827&gt;Fixture!G2827,Settings!$G$7,IF(Fixture!I2827=Fixture!G2827,Settings!$G$8,IF(Fixture!I2827&lt;Fixture!G2827,Settings!$G$9,"-"))))</f>
        <v>-</v>
      </c>
    </row>
    <row r="2824" spans="3:9" x14ac:dyDescent="0.25">
      <c r="C2824" s="12" t="str">
        <f t="shared" si="90"/>
        <v>-</v>
      </c>
      <c r="D2824" s="9" t="str">
        <f t="shared" si="91"/>
        <v>-</v>
      </c>
      <c r="E2824" s="9" t="str">
        <f>IF(C2824="-","-",IF(D2824=maxgameno+2,"blank row 2",IF(D2824=maxgameno+1,"blank row 1",INDEX(FixtureCode!$B$4:$AH$128,MATCH($C2824,FixtureCode!$B$4:$B$128,0),MATCH("G"&amp;D2824&amp;"-T1",FixtureCode!$B$4:$AH$4,0)))))</f>
        <v>-</v>
      </c>
      <c r="F2824" s="13" t="str">
        <f>IF(C2824="-","-",IF(D2824=maxgameno+2,"blank row 2",IF(D2824=maxgameno+1,"blank row 1",INDEX(FixtureCode!$B$4:$AH$128,MATCH($C2824,FixtureCode!$B$4:$B$128,0),MATCH("G"&amp;D2824&amp;"-T2",FixtureCode!$B$4:$AH$4,0)))))</f>
        <v>-</v>
      </c>
      <c r="G2824" s="12" t="str">
        <f>IF(C2824="-","-",IF(AND(ISNUMBER(Fixture!G2828),ISNUMBER(Fixture!I2828),Fixture!F2828&lt;&gt;"BYE",Fixture!J2828&lt;&gt;"BYE"),"Yes","-"))</f>
        <v>-</v>
      </c>
      <c r="H2824" s="9" t="str">
        <f>IF(G2824="-","-",IF(Fixture!G2828&gt;Fixture!I2828,Settings!$G$7,IF(Fixture!G2828=Fixture!I2828,Settings!$G$8,IF(Fixture!G2828&lt;Fixture!I2828,Settings!$G$9,"-"))))</f>
        <v>-</v>
      </c>
      <c r="I2824" s="13" t="str">
        <f>IF(G2824="-","-",IF(Fixture!I2828&gt;Fixture!G2828,Settings!$G$7,IF(Fixture!I2828=Fixture!G2828,Settings!$G$8,IF(Fixture!I2828&lt;Fixture!G2828,Settings!$G$9,"-"))))</f>
        <v>-</v>
      </c>
    </row>
    <row r="2825" spans="3:9" x14ac:dyDescent="0.25">
      <c r="C2825" s="12" t="str">
        <f t="shared" si="90"/>
        <v>-</v>
      </c>
      <c r="D2825" s="9" t="str">
        <f t="shared" si="91"/>
        <v>-</v>
      </c>
      <c r="E2825" s="9" t="str">
        <f>IF(C2825="-","-",IF(D2825=maxgameno+2,"blank row 2",IF(D2825=maxgameno+1,"blank row 1",INDEX(FixtureCode!$B$4:$AH$128,MATCH($C2825,FixtureCode!$B$4:$B$128,0),MATCH("G"&amp;D2825&amp;"-T1",FixtureCode!$B$4:$AH$4,0)))))</f>
        <v>-</v>
      </c>
      <c r="F2825" s="13" t="str">
        <f>IF(C2825="-","-",IF(D2825=maxgameno+2,"blank row 2",IF(D2825=maxgameno+1,"blank row 1",INDEX(FixtureCode!$B$4:$AH$128,MATCH($C2825,FixtureCode!$B$4:$B$128,0),MATCH("G"&amp;D2825&amp;"-T2",FixtureCode!$B$4:$AH$4,0)))))</f>
        <v>-</v>
      </c>
      <c r="G2825" s="12" t="str">
        <f>IF(C2825="-","-",IF(AND(ISNUMBER(Fixture!G2829),ISNUMBER(Fixture!I2829),Fixture!F2829&lt;&gt;"BYE",Fixture!J2829&lt;&gt;"BYE"),"Yes","-"))</f>
        <v>-</v>
      </c>
      <c r="H2825" s="9" t="str">
        <f>IF(G2825="-","-",IF(Fixture!G2829&gt;Fixture!I2829,Settings!$G$7,IF(Fixture!G2829=Fixture!I2829,Settings!$G$8,IF(Fixture!G2829&lt;Fixture!I2829,Settings!$G$9,"-"))))</f>
        <v>-</v>
      </c>
      <c r="I2825" s="13" t="str">
        <f>IF(G2825="-","-",IF(Fixture!I2829&gt;Fixture!G2829,Settings!$G$7,IF(Fixture!I2829=Fixture!G2829,Settings!$G$8,IF(Fixture!I2829&lt;Fixture!G2829,Settings!$G$9,"-"))))</f>
        <v>-</v>
      </c>
    </row>
    <row r="2826" spans="3:9" x14ac:dyDescent="0.25">
      <c r="C2826" s="12" t="str">
        <f t="shared" si="90"/>
        <v>-</v>
      </c>
      <c r="D2826" s="9" t="str">
        <f t="shared" si="91"/>
        <v>-</v>
      </c>
      <c r="E2826" s="9" t="str">
        <f>IF(C2826="-","-",IF(D2826=maxgameno+2,"blank row 2",IF(D2826=maxgameno+1,"blank row 1",INDEX(FixtureCode!$B$4:$AH$128,MATCH($C2826,FixtureCode!$B$4:$B$128,0),MATCH("G"&amp;D2826&amp;"-T1",FixtureCode!$B$4:$AH$4,0)))))</f>
        <v>-</v>
      </c>
      <c r="F2826" s="13" t="str">
        <f>IF(C2826="-","-",IF(D2826=maxgameno+2,"blank row 2",IF(D2826=maxgameno+1,"blank row 1",INDEX(FixtureCode!$B$4:$AH$128,MATCH($C2826,FixtureCode!$B$4:$B$128,0),MATCH("G"&amp;D2826&amp;"-T2",FixtureCode!$B$4:$AH$4,0)))))</f>
        <v>-</v>
      </c>
      <c r="G2826" s="12" t="str">
        <f>IF(C2826="-","-",IF(AND(ISNUMBER(Fixture!G2830),ISNUMBER(Fixture!I2830),Fixture!F2830&lt;&gt;"BYE",Fixture!J2830&lt;&gt;"BYE"),"Yes","-"))</f>
        <v>-</v>
      </c>
      <c r="H2826" s="9" t="str">
        <f>IF(G2826="-","-",IF(Fixture!G2830&gt;Fixture!I2830,Settings!$G$7,IF(Fixture!G2830=Fixture!I2830,Settings!$G$8,IF(Fixture!G2830&lt;Fixture!I2830,Settings!$G$9,"-"))))</f>
        <v>-</v>
      </c>
      <c r="I2826" s="13" t="str">
        <f>IF(G2826="-","-",IF(Fixture!I2830&gt;Fixture!G2830,Settings!$G$7,IF(Fixture!I2830=Fixture!G2830,Settings!$G$8,IF(Fixture!I2830&lt;Fixture!G2830,Settings!$G$9,"-"))))</f>
        <v>-</v>
      </c>
    </row>
    <row r="2827" spans="3:9" x14ac:dyDescent="0.25">
      <c r="C2827" s="12" t="str">
        <f t="shared" si="90"/>
        <v>-</v>
      </c>
      <c r="D2827" s="9" t="str">
        <f t="shared" si="91"/>
        <v>-</v>
      </c>
      <c r="E2827" s="9" t="str">
        <f>IF(C2827="-","-",IF(D2827=maxgameno+2,"blank row 2",IF(D2827=maxgameno+1,"blank row 1",INDEX(FixtureCode!$B$4:$AH$128,MATCH($C2827,FixtureCode!$B$4:$B$128,0),MATCH("G"&amp;D2827&amp;"-T1",FixtureCode!$B$4:$AH$4,0)))))</f>
        <v>-</v>
      </c>
      <c r="F2827" s="13" t="str">
        <f>IF(C2827="-","-",IF(D2827=maxgameno+2,"blank row 2",IF(D2827=maxgameno+1,"blank row 1",INDEX(FixtureCode!$B$4:$AH$128,MATCH($C2827,FixtureCode!$B$4:$B$128,0),MATCH("G"&amp;D2827&amp;"-T2",FixtureCode!$B$4:$AH$4,0)))))</f>
        <v>-</v>
      </c>
      <c r="G2827" s="12" t="str">
        <f>IF(C2827="-","-",IF(AND(ISNUMBER(Fixture!G2831),ISNUMBER(Fixture!I2831),Fixture!F2831&lt;&gt;"BYE",Fixture!J2831&lt;&gt;"BYE"),"Yes","-"))</f>
        <v>-</v>
      </c>
      <c r="H2827" s="9" t="str">
        <f>IF(G2827="-","-",IF(Fixture!G2831&gt;Fixture!I2831,Settings!$G$7,IF(Fixture!G2831=Fixture!I2831,Settings!$G$8,IF(Fixture!G2831&lt;Fixture!I2831,Settings!$G$9,"-"))))</f>
        <v>-</v>
      </c>
      <c r="I2827" s="13" t="str">
        <f>IF(G2827="-","-",IF(Fixture!I2831&gt;Fixture!G2831,Settings!$G$7,IF(Fixture!I2831=Fixture!G2831,Settings!$G$8,IF(Fixture!I2831&lt;Fixture!G2831,Settings!$G$9,"-"))))</f>
        <v>-</v>
      </c>
    </row>
    <row r="2828" spans="3:9" x14ac:dyDescent="0.25">
      <c r="C2828" s="12" t="str">
        <f t="shared" si="90"/>
        <v>-</v>
      </c>
      <c r="D2828" s="9" t="str">
        <f t="shared" si="91"/>
        <v>-</v>
      </c>
      <c r="E2828" s="9" t="str">
        <f>IF(C2828="-","-",IF(D2828=maxgameno+2,"blank row 2",IF(D2828=maxgameno+1,"blank row 1",INDEX(FixtureCode!$B$4:$AH$128,MATCH($C2828,FixtureCode!$B$4:$B$128,0),MATCH("G"&amp;D2828&amp;"-T1",FixtureCode!$B$4:$AH$4,0)))))</f>
        <v>-</v>
      </c>
      <c r="F2828" s="13" t="str">
        <f>IF(C2828="-","-",IF(D2828=maxgameno+2,"blank row 2",IF(D2828=maxgameno+1,"blank row 1",INDEX(FixtureCode!$B$4:$AH$128,MATCH($C2828,FixtureCode!$B$4:$B$128,0),MATCH("G"&amp;D2828&amp;"-T2",FixtureCode!$B$4:$AH$4,0)))))</f>
        <v>-</v>
      </c>
      <c r="G2828" s="12" t="str">
        <f>IF(C2828="-","-",IF(AND(ISNUMBER(Fixture!G2832),ISNUMBER(Fixture!I2832),Fixture!F2832&lt;&gt;"BYE",Fixture!J2832&lt;&gt;"BYE"),"Yes","-"))</f>
        <v>-</v>
      </c>
      <c r="H2828" s="9" t="str">
        <f>IF(G2828="-","-",IF(Fixture!G2832&gt;Fixture!I2832,Settings!$G$7,IF(Fixture!G2832=Fixture!I2832,Settings!$G$8,IF(Fixture!G2832&lt;Fixture!I2832,Settings!$G$9,"-"))))</f>
        <v>-</v>
      </c>
      <c r="I2828" s="13" t="str">
        <f>IF(G2828="-","-",IF(Fixture!I2832&gt;Fixture!G2832,Settings!$G$7,IF(Fixture!I2832=Fixture!G2832,Settings!$G$8,IF(Fixture!I2832&lt;Fixture!G2832,Settings!$G$9,"-"))))</f>
        <v>-</v>
      </c>
    </row>
    <row r="2829" spans="3:9" x14ac:dyDescent="0.25">
      <c r="C2829" s="12" t="str">
        <f t="shared" si="90"/>
        <v>-</v>
      </c>
      <c r="D2829" s="9" t="str">
        <f t="shared" si="91"/>
        <v>-</v>
      </c>
      <c r="E2829" s="9" t="str">
        <f>IF(C2829="-","-",IF(D2829=maxgameno+2,"blank row 2",IF(D2829=maxgameno+1,"blank row 1",INDEX(FixtureCode!$B$4:$AH$128,MATCH($C2829,FixtureCode!$B$4:$B$128,0),MATCH("G"&amp;D2829&amp;"-T1",FixtureCode!$B$4:$AH$4,0)))))</f>
        <v>-</v>
      </c>
      <c r="F2829" s="13" t="str">
        <f>IF(C2829="-","-",IF(D2829=maxgameno+2,"blank row 2",IF(D2829=maxgameno+1,"blank row 1",INDEX(FixtureCode!$B$4:$AH$128,MATCH($C2829,FixtureCode!$B$4:$B$128,0),MATCH("G"&amp;D2829&amp;"-T2",FixtureCode!$B$4:$AH$4,0)))))</f>
        <v>-</v>
      </c>
      <c r="G2829" s="12" t="str">
        <f>IF(C2829="-","-",IF(AND(ISNUMBER(Fixture!G2833),ISNUMBER(Fixture!I2833),Fixture!F2833&lt;&gt;"BYE",Fixture!J2833&lt;&gt;"BYE"),"Yes","-"))</f>
        <v>-</v>
      </c>
      <c r="H2829" s="9" t="str">
        <f>IF(G2829="-","-",IF(Fixture!G2833&gt;Fixture!I2833,Settings!$G$7,IF(Fixture!G2833=Fixture!I2833,Settings!$G$8,IF(Fixture!G2833&lt;Fixture!I2833,Settings!$G$9,"-"))))</f>
        <v>-</v>
      </c>
      <c r="I2829" s="13" t="str">
        <f>IF(G2829="-","-",IF(Fixture!I2833&gt;Fixture!G2833,Settings!$G$7,IF(Fixture!I2833=Fixture!G2833,Settings!$G$8,IF(Fixture!I2833&lt;Fixture!G2833,Settings!$G$9,"-"))))</f>
        <v>-</v>
      </c>
    </row>
    <row r="2830" spans="3:9" x14ac:dyDescent="0.25">
      <c r="C2830" s="12" t="str">
        <f t="shared" si="90"/>
        <v>-</v>
      </c>
      <c r="D2830" s="9" t="str">
        <f t="shared" si="91"/>
        <v>-</v>
      </c>
      <c r="E2830" s="9" t="str">
        <f>IF(C2830="-","-",IF(D2830=maxgameno+2,"blank row 2",IF(D2830=maxgameno+1,"blank row 1",INDEX(FixtureCode!$B$4:$AH$128,MATCH($C2830,FixtureCode!$B$4:$B$128,0),MATCH("G"&amp;D2830&amp;"-T1",FixtureCode!$B$4:$AH$4,0)))))</f>
        <v>-</v>
      </c>
      <c r="F2830" s="13" t="str">
        <f>IF(C2830="-","-",IF(D2830=maxgameno+2,"blank row 2",IF(D2830=maxgameno+1,"blank row 1",INDEX(FixtureCode!$B$4:$AH$128,MATCH($C2830,FixtureCode!$B$4:$B$128,0),MATCH("G"&amp;D2830&amp;"-T2",FixtureCode!$B$4:$AH$4,0)))))</f>
        <v>-</v>
      </c>
      <c r="G2830" s="12" t="str">
        <f>IF(C2830="-","-",IF(AND(ISNUMBER(Fixture!G2834),ISNUMBER(Fixture!I2834),Fixture!F2834&lt;&gt;"BYE",Fixture!J2834&lt;&gt;"BYE"),"Yes","-"))</f>
        <v>-</v>
      </c>
      <c r="H2830" s="9" t="str">
        <f>IF(G2830="-","-",IF(Fixture!G2834&gt;Fixture!I2834,Settings!$G$7,IF(Fixture!G2834=Fixture!I2834,Settings!$G$8,IF(Fixture!G2834&lt;Fixture!I2834,Settings!$G$9,"-"))))</f>
        <v>-</v>
      </c>
      <c r="I2830" s="13" t="str">
        <f>IF(G2830="-","-",IF(Fixture!I2834&gt;Fixture!G2834,Settings!$G$7,IF(Fixture!I2834=Fixture!G2834,Settings!$G$8,IF(Fixture!I2834&lt;Fixture!G2834,Settings!$G$9,"-"))))</f>
        <v>-</v>
      </c>
    </row>
    <row r="2831" spans="3:9" x14ac:dyDescent="0.25">
      <c r="C2831" s="12" t="str">
        <f t="shared" si="90"/>
        <v>-</v>
      </c>
      <c r="D2831" s="9" t="str">
        <f t="shared" si="91"/>
        <v>-</v>
      </c>
      <c r="E2831" s="9" t="str">
        <f>IF(C2831="-","-",IF(D2831=maxgameno+2,"blank row 2",IF(D2831=maxgameno+1,"blank row 1",INDEX(FixtureCode!$B$4:$AH$128,MATCH($C2831,FixtureCode!$B$4:$B$128,0),MATCH("G"&amp;D2831&amp;"-T1",FixtureCode!$B$4:$AH$4,0)))))</f>
        <v>-</v>
      </c>
      <c r="F2831" s="13" t="str">
        <f>IF(C2831="-","-",IF(D2831=maxgameno+2,"blank row 2",IF(D2831=maxgameno+1,"blank row 1",INDEX(FixtureCode!$B$4:$AH$128,MATCH($C2831,FixtureCode!$B$4:$B$128,0),MATCH("G"&amp;D2831&amp;"-T2",FixtureCode!$B$4:$AH$4,0)))))</f>
        <v>-</v>
      </c>
      <c r="G2831" s="12" t="str">
        <f>IF(C2831="-","-",IF(AND(ISNUMBER(Fixture!G2835),ISNUMBER(Fixture!I2835),Fixture!F2835&lt;&gt;"BYE",Fixture!J2835&lt;&gt;"BYE"),"Yes","-"))</f>
        <v>-</v>
      </c>
      <c r="H2831" s="9" t="str">
        <f>IF(G2831="-","-",IF(Fixture!G2835&gt;Fixture!I2835,Settings!$G$7,IF(Fixture!G2835=Fixture!I2835,Settings!$G$8,IF(Fixture!G2835&lt;Fixture!I2835,Settings!$G$9,"-"))))</f>
        <v>-</v>
      </c>
      <c r="I2831" s="13" t="str">
        <f>IF(G2831="-","-",IF(Fixture!I2835&gt;Fixture!G2835,Settings!$G$7,IF(Fixture!I2835=Fixture!G2835,Settings!$G$8,IF(Fixture!I2835&lt;Fixture!G2835,Settings!$G$9,"-"))))</f>
        <v>-</v>
      </c>
    </row>
    <row r="2832" spans="3:9" x14ac:dyDescent="0.25">
      <c r="C2832" s="12" t="str">
        <f t="shared" si="90"/>
        <v>-</v>
      </c>
      <c r="D2832" s="9" t="str">
        <f t="shared" si="91"/>
        <v>-</v>
      </c>
      <c r="E2832" s="9" t="str">
        <f>IF(C2832="-","-",IF(D2832=maxgameno+2,"blank row 2",IF(D2832=maxgameno+1,"blank row 1",INDEX(FixtureCode!$B$4:$AH$128,MATCH($C2832,FixtureCode!$B$4:$B$128,0),MATCH("G"&amp;D2832&amp;"-T1",FixtureCode!$B$4:$AH$4,0)))))</f>
        <v>-</v>
      </c>
      <c r="F2832" s="13" t="str">
        <f>IF(C2832="-","-",IF(D2832=maxgameno+2,"blank row 2",IF(D2832=maxgameno+1,"blank row 1",INDEX(FixtureCode!$B$4:$AH$128,MATCH($C2832,FixtureCode!$B$4:$B$128,0),MATCH("G"&amp;D2832&amp;"-T2",FixtureCode!$B$4:$AH$4,0)))))</f>
        <v>-</v>
      </c>
      <c r="G2832" s="12" t="str">
        <f>IF(C2832="-","-",IF(AND(ISNUMBER(Fixture!G2836),ISNUMBER(Fixture!I2836),Fixture!F2836&lt;&gt;"BYE",Fixture!J2836&lt;&gt;"BYE"),"Yes","-"))</f>
        <v>-</v>
      </c>
      <c r="H2832" s="9" t="str">
        <f>IF(G2832="-","-",IF(Fixture!G2836&gt;Fixture!I2836,Settings!$G$7,IF(Fixture!G2836=Fixture!I2836,Settings!$G$8,IF(Fixture!G2836&lt;Fixture!I2836,Settings!$G$9,"-"))))</f>
        <v>-</v>
      </c>
      <c r="I2832" s="13" t="str">
        <f>IF(G2832="-","-",IF(Fixture!I2836&gt;Fixture!G2836,Settings!$G$7,IF(Fixture!I2836=Fixture!G2836,Settings!$G$8,IF(Fixture!I2836&lt;Fixture!G2836,Settings!$G$9,"-"))))</f>
        <v>-</v>
      </c>
    </row>
    <row r="2833" spans="3:9" x14ac:dyDescent="0.25">
      <c r="C2833" s="12" t="str">
        <f t="shared" si="90"/>
        <v>-</v>
      </c>
      <c r="D2833" s="9" t="str">
        <f t="shared" si="91"/>
        <v>-</v>
      </c>
      <c r="E2833" s="9" t="str">
        <f>IF(C2833="-","-",IF(D2833=maxgameno+2,"blank row 2",IF(D2833=maxgameno+1,"blank row 1",INDEX(FixtureCode!$B$4:$AH$128,MATCH($C2833,FixtureCode!$B$4:$B$128,0),MATCH("G"&amp;D2833&amp;"-T1",FixtureCode!$B$4:$AH$4,0)))))</f>
        <v>-</v>
      </c>
      <c r="F2833" s="13" t="str">
        <f>IF(C2833="-","-",IF(D2833=maxgameno+2,"blank row 2",IF(D2833=maxgameno+1,"blank row 1",INDEX(FixtureCode!$B$4:$AH$128,MATCH($C2833,FixtureCode!$B$4:$B$128,0),MATCH("G"&amp;D2833&amp;"-T2",FixtureCode!$B$4:$AH$4,0)))))</f>
        <v>-</v>
      </c>
      <c r="G2833" s="12" t="str">
        <f>IF(C2833="-","-",IF(AND(ISNUMBER(Fixture!G2837),ISNUMBER(Fixture!I2837),Fixture!F2837&lt;&gt;"BYE",Fixture!J2837&lt;&gt;"BYE"),"Yes","-"))</f>
        <v>-</v>
      </c>
      <c r="H2833" s="9" t="str">
        <f>IF(G2833="-","-",IF(Fixture!G2837&gt;Fixture!I2837,Settings!$G$7,IF(Fixture!G2837=Fixture!I2837,Settings!$G$8,IF(Fixture!G2837&lt;Fixture!I2837,Settings!$G$9,"-"))))</f>
        <v>-</v>
      </c>
      <c r="I2833" s="13" t="str">
        <f>IF(G2833="-","-",IF(Fixture!I2837&gt;Fixture!G2837,Settings!$G$7,IF(Fixture!I2837=Fixture!G2837,Settings!$G$8,IF(Fixture!I2837&lt;Fixture!G2837,Settings!$G$9,"-"))))</f>
        <v>-</v>
      </c>
    </row>
    <row r="2834" spans="3:9" x14ac:dyDescent="0.25">
      <c r="C2834" s="12" t="str">
        <f t="shared" si="90"/>
        <v>-</v>
      </c>
      <c r="D2834" s="9" t="str">
        <f t="shared" si="91"/>
        <v>-</v>
      </c>
      <c r="E2834" s="9" t="str">
        <f>IF(C2834="-","-",IF(D2834=maxgameno+2,"blank row 2",IF(D2834=maxgameno+1,"blank row 1",INDEX(FixtureCode!$B$4:$AH$128,MATCH($C2834,FixtureCode!$B$4:$B$128,0),MATCH("G"&amp;D2834&amp;"-T1",FixtureCode!$B$4:$AH$4,0)))))</f>
        <v>-</v>
      </c>
      <c r="F2834" s="13" t="str">
        <f>IF(C2834="-","-",IF(D2834=maxgameno+2,"blank row 2",IF(D2834=maxgameno+1,"blank row 1",INDEX(FixtureCode!$B$4:$AH$128,MATCH($C2834,FixtureCode!$B$4:$B$128,0),MATCH("G"&amp;D2834&amp;"-T2",FixtureCode!$B$4:$AH$4,0)))))</f>
        <v>-</v>
      </c>
      <c r="G2834" s="12" t="str">
        <f>IF(C2834="-","-",IF(AND(ISNUMBER(Fixture!G2838),ISNUMBER(Fixture!I2838),Fixture!F2838&lt;&gt;"BYE",Fixture!J2838&lt;&gt;"BYE"),"Yes","-"))</f>
        <v>-</v>
      </c>
      <c r="H2834" s="9" t="str">
        <f>IF(G2834="-","-",IF(Fixture!G2838&gt;Fixture!I2838,Settings!$G$7,IF(Fixture!G2838=Fixture!I2838,Settings!$G$8,IF(Fixture!G2838&lt;Fixture!I2838,Settings!$G$9,"-"))))</f>
        <v>-</v>
      </c>
      <c r="I2834" s="13" t="str">
        <f>IF(G2834="-","-",IF(Fixture!I2838&gt;Fixture!G2838,Settings!$G$7,IF(Fixture!I2838=Fixture!G2838,Settings!$G$8,IF(Fixture!I2838&lt;Fixture!G2838,Settings!$G$9,"-"))))</f>
        <v>-</v>
      </c>
    </row>
    <row r="2835" spans="3:9" x14ac:dyDescent="0.25">
      <c r="C2835" s="12" t="str">
        <f t="shared" si="90"/>
        <v>-</v>
      </c>
      <c r="D2835" s="9" t="str">
        <f t="shared" si="91"/>
        <v>-</v>
      </c>
      <c r="E2835" s="9" t="str">
        <f>IF(C2835="-","-",IF(D2835=maxgameno+2,"blank row 2",IF(D2835=maxgameno+1,"blank row 1",INDEX(FixtureCode!$B$4:$AH$128,MATCH($C2835,FixtureCode!$B$4:$B$128,0),MATCH("G"&amp;D2835&amp;"-T1",FixtureCode!$B$4:$AH$4,0)))))</f>
        <v>-</v>
      </c>
      <c r="F2835" s="13" t="str">
        <f>IF(C2835="-","-",IF(D2835=maxgameno+2,"blank row 2",IF(D2835=maxgameno+1,"blank row 1",INDEX(FixtureCode!$B$4:$AH$128,MATCH($C2835,FixtureCode!$B$4:$B$128,0),MATCH("G"&amp;D2835&amp;"-T2",FixtureCode!$B$4:$AH$4,0)))))</f>
        <v>-</v>
      </c>
      <c r="G2835" s="12" t="str">
        <f>IF(C2835="-","-",IF(AND(ISNUMBER(Fixture!G2839),ISNUMBER(Fixture!I2839),Fixture!F2839&lt;&gt;"BYE",Fixture!J2839&lt;&gt;"BYE"),"Yes","-"))</f>
        <v>-</v>
      </c>
      <c r="H2835" s="9" t="str">
        <f>IF(G2835="-","-",IF(Fixture!G2839&gt;Fixture!I2839,Settings!$G$7,IF(Fixture!G2839=Fixture!I2839,Settings!$G$8,IF(Fixture!G2839&lt;Fixture!I2839,Settings!$G$9,"-"))))</f>
        <v>-</v>
      </c>
      <c r="I2835" s="13" t="str">
        <f>IF(G2835="-","-",IF(Fixture!I2839&gt;Fixture!G2839,Settings!$G$7,IF(Fixture!I2839=Fixture!G2839,Settings!$G$8,IF(Fixture!I2839&lt;Fixture!G2839,Settings!$G$9,"-"))))</f>
        <v>-</v>
      </c>
    </row>
    <row r="2836" spans="3:9" x14ac:dyDescent="0.25">
      <c r="C2836" s="12" t="str">
        <f t="shared" si="90"/>
        <v>-</v>
      </c>
      <c r="D2836" s="9" t="str">
        <f t="shared" si="91"/>
        <v>-</v>
      </c>
      <c r="E2836" s="9" t="str">
        <f>IF(C2836="-","-",IF(D2836=maxgameno+2,"blank row 2",IF(D2836=maxgameno+1,"blank row 1",INDEX(FixtureCode!$B$4:$AH$128,MATCH($C2836,FixtureCode!$B$4:$B$128,0),MATCH("G"&amp;D2836&amp;"-T1",FixtureCode!$B$4:$AH$4,0)))))</f>
        <v>-</v>
      </c>
      <c r="F2836" s="13" t="str">
        <f>IF(C2836="-","-",IF(D2836=maxgameno+2,"blank row 2",IF(D2836=maxgameno+1,"blank row 1",INDEX(FixtureCode!$B$4:$AH$128,MATCH($C2836,FixtureCode!$B$4:$B$128,0),MATCH("G"&amp;D2836&amp;"-T2",FixtureCode!$B$4:$AH$4,0)))))</f>
        <v>-</v>
      </c>
      <c r="G2836" s="12" t="str">
        <f>IF(C2836="-","-",IF(AND(ISNUMBER(Fixture!G2840),ISNUMBER(Fixture!I2840),Fixture!F2840&lt;&gt;"BYE",Fixture!J2840&lt;&gt;"BYE"),"Yes","-"))</f>
        <v>-</v>
      </c>
      <c r="H2836" s="9" t="str">
        <f>IF(G2836="-","-",IF(Fixture!G2840&gt;Fixture!I2840,Settings!$G$7,IF(Fixture!G2840=Fixture!I2840,Settings!$G$8,IF(Fixture!G2840&lt;Fixture!I2840,Settings!$G$9,"-"))))</f>
        <v>-</v>
      </c>
      <c r="I2836" s="13" t="str">
        <f>IF(G2836="-","-",IF(Fixture!I2840&gt;Fixture!G2840,Settings!$G$7,IF(Fixture!I2840=Fixture!G2840,Settings!$G$8,IF(Fixture!I2840&lt;Fixture!G2840,Settings!$G$9,"-"))))</f>
        <v>-</v>
      </c>
    </row>
    <row r="2837" spans="3:9" x14ac:dyDescent="0.25">
      <c r="C2837" s="12" t="str">
        <f t="shared" si="90"/>
        <v>-</v>
      </c>
      <c r="D2837" s="9" t="str">
        <f t="shared" si="91"/>
        <v>-</v>
      </c>
      <c r="E2837" s="9" t="str">
        <f>IF(C2837="-","-",IF(D2837=maxgameno+2,"blank row 2",IF(D2837=maxgameno+1,"blank row 1",INDEX(FixtureCode!$B$4:$AH$128,MATCH($C2837,FixtureCode!$B$4:$B$128,0),MATCH("G"&amp;D2837&amp;"-T1",FixtureCode!$B$4:$AH$4,0)))))</f>
        <v>-</v>
      </c>
      <c r="F2837" s="13" t="str">
        <f>IF(C2837="-","-",IF(D2837=maxgameno+2,"blank row 2",IF(D2837=maxgameno+1,"blank row 1",INDEX(FixtureCode!$B$4:$AH$128,MATCH($C2837,FixtureCode!$B$4:$B$128,0),MATCH("G"&amp;D2837&amp;"-T2",FixtureCode!$B$4:$AH$4,0)))))</f>
        <v>-</v>
      </c>
      <c r="G2837" s="12" t="str">
        <f>IF(C2837="-","-",IF(AND(ISNUMBER(Fixture!G2841),ISNUMBER(Fixture!I2841),Fixture!F2841&lt;&gt;"BYE",Fixture!J2841&lt;&gt;"BYE"),"Yes","-"))</f>
        <v>-</v>
      </c>
      <c r="H2837" s="9" t="str">
        <f>IF(G2837="-","-",IF(Fixture!G2841&gt;Fixture!I2841,Settings!$G$7,IF(Fixture!G2841=Fixture!I2841,Settings!$G$8,IF(Fixture!G2841&lt;Fixture!I2841,Settings!$G$9,"-"))))</f>
        <v>-</v>
      </c>
      <c r="I2837" s="13" t="str">
        <f>IF(G2837="-","-",IF(Fixture!I2841&gt;Fixture!G2841,Settings!$G$7,IF(Fixture!I2841=Fixture!G2841,Settings!$G$8,IF(Fixture!I2841&lt;Fixture!G2841,Settings!$G$9,"-"))))</f>
        <v>-</v>
      </c>
    </row>
    <row r="2838" spans="3:9" x14ac:dyDescent="0.25">
      <c r="C2838" s="12" t="str">
        <f t="shared" si="90"/>
        <v>-</v>
      </c>
      <c r="D2838" s="9" t="str">
        <f t="shared" si="91"/>
        <v>-</v>
      </c>
      <c r="E2838" s="9" t="str">
        <f>IF(C2838="-","-",IF(D2838=maxgameno+2,"blank row 2",IF(D2838=maxgameno+1,"blank row 1",INDEX(FixtureCode!$B$4:$AH$128,MATCH($C2838,FixtureCode!$B$4:$B$128,0),MATCH("G"&amp;D2838&amp;"-T1",FixtureCode!$B$4:$AH$4,0)))))</f>
        <v>-</v>
      </c>
      <c r="F2838" s="13" t="str">
        <f>IF(C2838="-","-",IF(D2838=maxgameno+2,"blank row 2",IF(D2838=maxgameno+1,"blank row 1",INDEX(FixtureCode!$B$4:$AH$128,MATCH($C2838,FixtureCode!$B$4:$B$128,0),MATCH("G"&amp;D2838&amp;"-T2",FixtureCode!$B$4:$AH$4,0)))))</f>
        <v>-</v>
      </c>
      <c r="G2838" s="12" t="str">
        <f>IF(C2838="-","-",IF(AND(ISNUMBER(Fixture!G2842),ISNUMBER(Fixture!I2842),Fixture!F2842&lt;&gt;"BYE",Fixture!J2842&lt;&gt;"BYE"),"Yes","-"))</f>
        <v>-</v>
      </c>
      <c r="H2838" s="9" t="str">
        <f>IF(G2838="-","-",IF(Fixture!G2842&gt;Fixture!I2842,Settings!$G$7,IF(Fixture!G2842=Fixture!I2842,Settings!$G$8,IF(Fixture!G2842&lt;Fixture!I2842,Settings!$G$9,"-"))))</f>
        <v>-</v>
      </c>
      <c r="I2838" s="13" t="str">
        <f>IF(G2838="-","-",IF(Fixture!I2842&gt;Fixture!G2842,Settings!$G$7,IF(Fixture!I2842=Fixture!G2842,Settings!$G$8,IF(Fixture!I2842&lt;Fixture!G2842,Settings!$G$9,"-"))))</f>
        <v>-</v>
      </c>
    </row>
    <row r="2839" spans="3:9" x14ac:dyDescent="0.25">
      <c r="C2839" s="12" t="str">
        <f t="shared" si="90"/>
        <v>-</v>
      </c>
      <c r="D2839" s="9" t="str">
        <f t="shared" si="91"/>
        <v>-</v>
      </c>
      <c r="E2839" s="9" t="str">
        <f>IF(C2839="-","-",IF(D2839=maxgameno+2,"blank row 2",IF(D2839=maxgameno+1,"blank row 1",INDEX(FixtureCode!$B$4:$AH$128,MATCH($C2839,FixtureCode!$B$4:$B$128,0),MATCH("G"&amp;D2839&amp;"-T1",FixtureCode!$B$4:$AH$4,0)))))</f>
        <v>-</v>
      </c>
      <c r="F2839" s="13" t="str">
        <f>IF(C2839="-","-",IF(D2839=maxgameno+2,"blank row 2",IF(D2839=maxgameno+1,"blank row 1",INDEX(FixtureCode!$B$4:$AH$128,MATCH($C2839,FixtureCode!$B$4:$B$128,0),MATCH("G"&amp;D2839&amp;"-T2",FixtureCode!$B$4:$AH$4,0)))))</f>
        <v>-</v>
      </c>
      <c r="G2839" s="12" t="str">
        <f>IF(C2839="-","-",IF(AND(ISNUMBER(Fixture!G2843),ISNUMBER(Fixture!I2843),Fixture!F2843&lt;&gt;"BYE",Fixture!J2843&lt;&gt;"BYE"),"Yes","-"))</f>
        <v>-</v>
      </c>
      <c r="H2839" s="9" t="str">
        <f>IF(G2839="-","-",IF(Fixture!G2843&gt;Fixture!I2843,Settings!$G$7,IF(Fixture!G2843=Fixture!I2843,Settings!$G$8,IF(Fixture!G2843&lt;Fixture!I2843,Settings!$G$9,"-"))))</f>
        <v>-</v>
      </c>
      <c r="I2839" s="13" t="str">
        <f>IF(G2839="-","-",IF(Fixture!I2843&gt;Fixture!G2843,Settings!$G$7,IF(Fixture!I2843=Fixture!G2843,Settings!$G$8,IF(Fixture!I2843&lt;Fixture!G2843,Settings!$G$9,"-"))))</f>
        <v>-</v>
      </c>
    </row>
    <row r="2840" spans="3:9" x14ac:dyDescent="0.25">
      <c r="C2840" s="12" t="str">
        <f t="shared" si="90"/>
        <v>-</v>
      </c>
      <c r="D2840" s="9" t="str">
        <f t="shared" si="91"/>
        <v>-</v>
      </c>
      <c r="E2840" s="9" t="str">
        <f>IF(C2840="-","-",IF(D2840=maxgameno+2,"blank row 2",IF(D2840=maxgameno+1,"blank row 1",INDEX(FixtureCode!$B$4:$AH$128,MATCH($C2840,FixtureCode!$B$4:$B$128,0),MATCH("G"&amp;D2840&amp;"-T1",FixtureCode!$B$4:$AH$4,0)))))</f>
        <v>-</v>
      </c>
      <c r="F2840" s="13" t="str">
        <f>IF(C2840="-","-",IF(D2840=maxgameno+2,"blank row 2",IF(D2840=maxgameno+1,"blank row 1",INDEX(FixtureCode!$B$4:$AH$128,MATCH($C2840,FixtureCode!$B$4:$B$128,0),MATCH("G"&amp;D2840&amp;"-T2",FixtureCode!$B$4:$AH$4,0)))))</f>
        <v>-</v>
      </c>
      <c r="G2840" s="12" t="str">
        <f>IF(C2840="-","-",IF(AND(ISNUMBER(Fixture!G2844),ISNUMBER(Fixture!I2844),Fixture!F2844&lt;&gt;"BYE",Fixture!J2844&lt;&gt;"BYE"),"Yes","-"))</f>
        <v>-</v>
      </c>
      <c r="H2840" s="9" t="str">
        <f>IF(G2840="-","-",IF(Fixture!G2844&gt;Fixture!I2844,Settings!$G$7,IF(Fixture!G2844=Fixture!I2844,Settings!$G$8,IF(Fixture!G2844&lt;Fixture!I2844,Settings!$G$9,"-"))))</f>
        <v>-</v>
      </c>
      <c r="I2840" s="13" t="str">
        <f>IF(G2840="-","-",IF(Fixture!I2844&gt;Fixture!G2844,Settings!$G$7,IF(Fixture!I2844=Fixture!G2844,Settings!$G$8,IF(Fixture!I2844&lt;Fixture!G2844,Settings!$G$9,"-"))))</f>
        <v>-</v>
      </c>
    </row>
    <row r="2841" spans="3:9" x14ac:dyDescent="0.25">
      <c r="C2841" s="12" t="str">
        <f t="shared" si="90"/>
        <v>-</v>
      </c>
      <c r="D2841" s="9" t="str">
        <f t="shared" si="91"/>
        <v>-</v>
      </c>
      <c r="E2841" s="9" t="str">
        <f>IF(C2841="-","-",IF(D2841=maxgameno+2,"blank row 2",IF(D2841=maxgameno+1,"blank row 1",INDEX(FixtureCode!$B$4:$AH$128,MATCH($C2841,FixtureCode!$B$4:$B$128,0),MATCH("G"&amp;D2841&amp;"-T1",FixtureCode!$B$4:$AH$4,0)))))</f>
        <v>-</v>
      </c>
      <c r="F2841" s="13" t="str">
        <f>IF(C2841="-","-",IF(D2841=maxgameno+2,"blank row 2",IF(D2841=maxgameno+1,"blank row 1",INDEX(FixtureCode!$B$4:$AH$128,MATCH($C2841,FixtureCode!$B$4:$B$128,0),MATCH("G"&amp;D2841&amp;"-T2",FixtureCode!$B$4:$AH$4,0)))))</f>
        <v>-</v>
      </c>
      <c r="G2841" s="12" t="str">
        <f>IF(C2841="-","-",IF(AND(ISNUMBER(Fixture!G2845),ISNUMBER(Fixture!I2845),Fixture!F2845&lt;&gt;"BYE",Fixture!J2845&lt;&gt;"BYE"),"Yes","-"))</f>
        <v>-</v>
      </c>
      <c r="H2841" s="9" t="str">
        <f>IF(G2841="-","-",IF(Fixture!G2845&gt;Fixture!I2845,Settings!$G$7,IF(Fixture!G2845=Fixture!I2845,Settings!$G$8,IF(Fixture!G2845&lt;Fixture!I2845,Settings!$G$9,"-"))))</f>
        <v>-</v>
      </c>
      <c r="I2841" s="13" t="str">
        <f>IF(G2841="-","-",IF(Fixture!I2845&gt;Fixture!G2845,Settings!$G$7,IF(Fixture!I2845=Fixture!G2845,Settings!$G$8,IF(Fixture!I2845&lt;Fixture!G2845,Settings!$G$9,"-"))))</f>
        <v>-</v>
      </c>
    </row>
    <row r="2842" spans="3:9" x14ac:dyDescent="0.25">
      <c r="C2842" s="12" t="str">
        <f t="shared" si="90"/>
        <v>-</v>
      </c>
      <c r="D2842" s="9" t="str">
        <f t="shared" si="91"/>
        <v>-</v>
      </c>
      <c r="E2842" s="9" t="str">
        <f>IF(C2842="-","-",IF(D2842=maxgameno+2,"blank row 2",IF(D2842=maxgameno+1,"blank row 1",INDEX(FixtureCode!$B$4:$AH$128,MATCH($C2842,FixtureCode!$B$4:$B$128,0),MATCH("G"&amp;D2842&amp;"-T1",FixtureCode!$B$4:$AH$4,0)))))</f>
        <v>-</v>
      </c>
      <c r="F2842" s="13" t="str">
        <f>IF(C2842="-","-",IF(D2842=maxgameno+2,"blank row 2",IF(D2842=maxgameno+1,"blank row 1",INDEX(FixtureCode!$B$4:$AH$128,MATCH($C2842,FixtureCode!$B$4:$B$128,0),MATCH("G"&amp;D2842&amp;"-T2",FixtureCode!$B$4:$AH$4,0)))))</f>
        <v>-</v>
      </c>
      <c r="G2842" s="12" t="str">
        <f>IF(C2842="-","-",IF(AND(ISNUMBER(Fixture!G2846),ISNUMBER(Fixture!I2846),Fixture!F2846&lt;&gt;"BYE",Fixture!J2846&lt;&gt;"BYE"),"Yes","-"))</f>
        <v>-</v>
      </c>
      <c r="H2842" s="9" t="str">
        <f>IF(G2842="-","-",IF(Fixture!G2846&gt;Fixture!I2846,Settings!$G$7,IF(Fixture!G2846=Fixture!I2846,Settings!$G$8,IF(Fixture!G2846&lt;Fixture!I2846,Settings!$G$9,"-"))))</f>
        <v>-</v>
      </c>
      <c r="I2842" s="13" t="str">
        <f>IF(G2842="-","-",IF(Fixture!I2846&gt;Fixture!G2846,Settings!$G$7,IF(Fixture!I2846=Fixture!G2846,Settings!$G$8,IF(Fixture!I2846&lt;Fixture!G2846,Settings!$G$9,"-"))))</f>
        <v>-</v>
      </c>
    </row>
    <row r="2843" spans="3:9" x14ac:dyDescent="0.25">
      <c r="C2843" s="12" t="str">
        <f t="shared" si="90"/>
        <v>-</v>
      </c>
      <c r="D2843" s="9" t="str">
        <f t="shared" si="91"/>
        <v>-</v>
      </c>
      <c r="E2843" s="9" t="str">
        <f>IF(C2843="-","-",IF(D2843=maxgameno+2,"blank row 2",IF(D2843=maxgameno+1,"blank row 1",INDEX(FixtureCode!$B$4:$AH$128,MATCH($C2843,FixtureCode!$B$4:$B$128,0),MATCH("G"&amp;D2843&amp;"-T1",FixtureCode!$B$4:$AH$4,0)))))</f>
        <v>-</v>
      </c>
      <c r="F2843" s="13" t="str">
        <f>IF(C2843="-","-",IF(D2843=maxgameno+2,"blank row 2",IF(D2843=maxgameno+1,"blank row 1",INDEX(FixtureCode!$B$4:$AH$128,MATCH($C2843,FixtureCode!$B$4:$B$128,0),MATCH("G"&amp;D2843&amp;"-T2",FixtureCode!$B$4:$AH$4,0)))))</f>
        <v>-</v>
      </c>
      <c r="G2843" s="12" t="str">
        <f>IF(C2843="-","-",IF(AND(ISNUMBER(Fixture!G2847),ISNUMBER(Fixture!I2847),Fixture!F2847&lt;&gt;"BYE",Fixture!J2847&lt;&gt;"BYE"),"Yes","-"))</f>
        <v>-</v>
      </c>
      <c r="H2843" s="9" t="str">
        <f>IF(G2843="-","-",IF(Fixture!G2847&gt;Fixture!I2847,Settings!$G$7,IF(Fixture!G2847=Fixture!I2847,Settings!$G$8,IF(Fixture!G2847&lt;Fixture!I2847,Settings!$G$9,"-"))))</f>
        <v>-</v>
      </c>
      <c r="I2843" s="13" t="str">
        <f>IF(G2843="-","-",IF(Fixture!I2847&gt;Fixture!G2847,Settings!$G$7,IF(Fixture!I2847=Fixture!G2847,Settings!$G$8,IF(Fixture!I2847&lt;Fixture!G2847,Settings!$G$9,"-"))))</f>
        <v>-</v>
      </c>
    </row>
    <row r="2844" spans="3:9" x14ac:dyDescent="0.25">
      <c r="C2844" s="12" t="str">
        <f t="shared" si="90"/>
        <v>-</v>
      </c>
      <c r="D2844" s="9" t="str">
        <f t="shared" si="91"/>
        <v>-</v>
      </c>
      <c r="E2844" s="9" t="str">
        <f>IF(C2844="-","-",IF(D2844=maxgameno+2,"blank row 2",IF(D2844=maxgameno+1,"blank row 1",INDEX(FixtureCode!$B$4:$AH$128,MATCH($C2844,FixtureCode!$B$4:$B$128,0),MATCH("G"&amp;D2844&amp;"-T1",FixtureCode!$B$4:$AH$4,0)))))</f>
        <v>-</v>
      </c>
      <c r="F2844" s="13" t="str">
        <f>IF(C2844="-","-",IF(D2844=maxgameno+2,"blank row 2",IF(D2844=maxgameno+1,"blank row 1",INDEX(FixtureCode!$B$4:$AH$128,MATCH($C2844,FixtureCode!$B$4:$B$128,0),MATCH("G"&amp;D2844&amp;"-T2",FixtureCode!$B$4:$AH$4,0)))))</f>
        <v>-</v>
      </c>
      <c r="G2844" s="12" t="str">
        <f>IF(C2844="-","-",IF(AND(ISNUMBER(Fixture!G2848),ISNUMBER(Fixture!I2848),Fixture!F2848&lt;&gt;"BYE",Fixture!J2848&lt;&gt;"BYE"),"Yes","-"))</f>
        <v>-</v>
      </c>
      <c r="H2844" s="9" t="str">
        <f>IF(G2844="-","-",IF(Fixture!G2848&gt;Fixture!I2848,Settings!$G$7,IF(Fixture!G2848=Fixture!I2848,Settings!$G$8,IF(Fixture!G2848&lt;Fixture!I2848,Settings!$G$9,"-"))))</f>
        <v>-</v>
      </c>
      <c r="I2844" s="13" t="str">
        <f>IF(G2844="-","-",IF(Fixture!I2848&gt;Fixture!G2848,Settings!$G$7,IF(Fixture!I2848=Fixture!G2848,Settings!$G$8,IF(Fixture!I2848&lt;Fixture!G2848,Settings!$G$9,"-"))))</f>
        <v>-</v>
      </c>
    </row>
    <row r="2845" spans="3:9" x14ac:dyDescent="0.25">
      <c r="C2845" s="12" t="str">
        <f t="shared" si="90"/>
        <v>-</v>
      </c>
      <c r="D2845" s="9" t="str">
        <f t="shared" si="91"/>
        <v>-</v>
      </c>
      <c r="E2845" s="9" t="str">
        <f>IF(C2845="-","-",IF(D2845=maxgameno+2,"blank row 2",IF(D2845=maxgameno+1,"blank row 1",INDEX(FixtureCode!$B$4:$AH$128,MATCH($C2845,FixtureCode!$B$4:$B$128,0),MATCH("G"&amp;D2845&amp;"-T1",FixtureCode!$B$4:$AH$4,0)))))</f>
        <v>-</v>
      </c>
      <c r="F2845" s="13" t="str">
        <f>IF(C2845="-","-",IF(D2845=maxgameno+2,"blank row 2",IF(D2845=maxgameno+1,"blank row 1",INDEX(FixtureCode!$B$4:$AH$128,MATCH($C2845,FixtureCode!$B$4:$B$128,0),MATCH("G"&amp;D2845&amp;"-T2",FixtureCode!$B$4:$AH$4,0)))))</f>
        <v>-</v>
      </c>
      <c r="G2845" s="12" t="str">
        <f>IF(C2845="-","-",IF(AND(ISNUMBER(Fixture!G2849),ISNUMBER(Fixture!I2849),Fixture!F2849&lt;&gt;"BYE",Fixture!J2849&lt;&gt;"BYE"),"Yes","-"))</f>
        <v>-</v>
      </c>
      <c r="H2845" s="9" t="str">
        <f>IF(G2845="-","-",IF(Fixture!G2849&gt;Fixture!I2849,Settings!$G$7,IF(Fixture!G2849=Fixture!I2849,Settings!$G$8,IF(Fixture!G2849&lt;Fixture!I2849,Settings!$G$9,"-"))))</f>
        <v>-</v>
      </c>
      <c r="I2845" s="13" t="str">
        <f>IF(G2845="-","-",IF(Fixture!I2849&gt;Fixture!G2849,Settings!$G$7,IF(Fixture!I2849=Fixture!G2849,Settings!$G$8,IF(Fixture!I2849&lt;Fixture!G2849,Settings!$G$9,"-"))))</f>
        <v>-</v>
      </c>
    </row>
    <row r="2846" spans="3:9" x14ac:dyDescent="0.25">
      <c r="C2846" s="12" t="str">
        <f t="shared" si="90"/>
        <v>-</v>
      </c>
      <c r="D2846" s="9" t="str">
        <f t="shared" si="91"/>
        <v>-</v>
      </c>
      <c r="E2846" s="9" t="str">
        <f>IF(C2846="-","-",IF(D2846=maxgameno+2,"blank row 2",IF(D2846=maxgameno+1,"blank row 1",INDEX(FixtureCode!$B$4:$AH$128,MATCH($C2846,FixtureCode!$B$4:$B$128,0),MATCH("G"&amp;D2846&amp;"-T1",FixtureCode!$B$4:$AH$4,0)))))</f>
        <v>-</v>
      </c>
      <c r="F2846" s="13" t="str">
        <f>IF(C2846="-","-",IF(D2846=maxgameno+2,"blank row 2",IF(D2846=maxgameno+1,"blank row 1",INDEX(FixtureCode!$B$4:$AH$128,MATCH($C2846,FixtureCode!$B$4:$B$128,0),MATCH("G"&amp;D2846&amp;"-T2",FixtureCode!$B$4:$AH$4,0)))))</f>
        <v>-</v>
      </c>
      <c r="G2846" s="12" t="str">
        <f>IF(C2846="-","-",IF(AND(ISNUMBER(Fixture!G2850),ISNUMBER(Fixture!I2850),Fixture!F2850&lt;&gt;"BYE",Fixture!J2850&lt;&gt;"BYE"),"Yes","-"))</f>
        <v>-</v>
      </c>
      <c r="H2846" s="9" t="str">
        <f>IF(G2846="-","-",IF(Fixture!G2850&gt;Fixture!I2850,Settings!$G$7,IF(Fixture!G2850=Fixture!I2850,Settings!$G$8,IF(Fixture!G2850&lt;Fixture!I2850,Settings!$G$9,"-"))))</f>
        <v>-</v>
      </c>
      <c r="I2846" s="13" t="str">
        <f>IF(G2846="-","-",IF(Fixture!I2850&gt;Fixture!G2850,Settings!$G$7,IF(Fixture!I2850=Fixture!G2850,Settings!$G$8,IF(Fixture!I2850&lt;Fixture!G2850,Settings!$G$9,"-"))))</f>
        <v>-</v>
      </c>
    </row>
    <row r="2847" spans="3:9" x14ac:dyDescent="0.25">
      <c r="C2847" s="12" t="str">
        <f t="shared" si="90"/>
        <v>-</v>
      </c>
      <c r="D2847" s="9" t="str">
        <f t="shared" si="91"/>
        <v>-</v>
      </c>
      <c r="E2847" s="9" t="str">
        <f>IF(C2847="-","-",IF(D2847=maxgameno+2,"blank row 2",IF(D2847=maxgameno+1,"blank row 1",INDEX(FixtureCode!$B$4:$AH$128,MATCH($C2847,FixtureCode!$B$4:$B$128,0),MATCH("G"&amp;D2847&amp;"-T1",FixtureCode!$B$4:$AH$4,0)))))</f>
        <v>-</v>
      </c>
      <c r="F2847" s="13" t="str">
        <f>IF(C2847="-","-",IF(D2847=maxgameno+2,"blank row 2",IF(D2847=maxgameno+1,"blank row 1",INDEX(FixtureCode!$B$4:$AH$128,MATCH($C2847,FixtureCode!$B$4:$B$128,0),MATCH("G"&amp;D2847&amp;"-T2",FixtureCode!$B$4:$AH$4,0)))))</f>
        <v>-</v>
      </c>
      <c r="G2847" s="12" t="str">
        <f>IF(C2847="-","-",IF(AND(ISNUMBER(Fixture!G2851),ISNUMBER(Fixture!I2851),Fixture!F2851&lt;&gt;"BYE",Fixture!J2851&lt;&gt;"BYE"),"Yes","-"))</f>
        <v>-</v>
      </c>
      <c r="H2847" s="9" t="str">
        <f>IF(G2847="-","-",IF(Fixture!G2851&gt;Fixture!I2851,Settings!$G$7,IF(Fixture!G2851=Fixture!I2851,Settings!$G$8,IF(Fixture!G2851&lt;Fixture!I2851,Settings!$G$9,"-"))))</f>
        <v>-</v>
      </c>
      <c r="I2847" s="13" t="str">
        <f>IF(G2847="-","-",IF(Fixture!I2851&gt;Fixture!G2851,Settings!$G$7,IF(Fixture!I2851=Fixture!G2851,Settings!$G$8,IF(Fixture!I2851&lt;Fixture!G2851,Settings!$G$9,"-"))))</f>
        <v>-</v>
      </c>
    </row>
    <row r="2848" spans="3:9" x14ac:dyDescent="0.25">
      <c r="C2848" s="12" t="str">
        <f t="shared" si="90"/>
        <v>-</v>
      </c>
      <c r="D2848" s="9" t="str">
        <f t="shared" si="91"/>
        <v>-</v>
      </c>
      <c r="E2848" s="9" t="str">
        <f>IF(C2848="-","-",IF(D2848=maxgameno+2,"blank row 2",IF(D2848=maxgameno+1,"blank row 1",INDEX(FixtureCode!$B$4:$AH$128,MATCH($C2848,FixtureCode!$B$4:$B$128,0),MATCH("G"&amp;D2848&amp;"-T1",FixtureCode!$B$4:$AH$4,0)))))</f>
        <v>-</v>
      </c>
      <c r="F2848" s="13" t="str">
        <f>IF(C2848="-","-",IF(D2848=maxgameno+2,"blank row 2",IF(D2848=maxgameno+1,"blank row 1",INDEX(FixtureCode!$B$4:$AH$128,MATCH($C2848,FixtureCode!$B$4:$B$128,0),MATCH("G"&amp;D2848&amp;"-T2",FixtureCode!$B$4:$AH$4,0)))))</f>
        <v>-</v>
      </c>
      <c r="G2848" s="12" t="str">
        <f>IF(C2848="-","-",IF(AND(ISNUMBER(Fixture!G2852),ISNUMBER(Fixture!I2852),Fixture!F2852&lt;&gt;"BYE",Fixture!J2852&lt;&gt;"BYE"),"Yes","-"))</f>
        <v>-</v>
      </c>
      <c r="H2848" s="9" t="str">
        <f>IF(G2848="-","-",IF(Fixture!G2852&gt;Fixture!I2852,Settings!$G$7,IF(Fixture!G2852=Fixture!I2852,Settings!$G$8,IF(Fixture!G2852&lt;Fixture!I2852,Settings!$G$9,"-"))))</f>
        <v>-</v>
      </c>
      <c r="I2848" s="13" t="str">
        <f>IF(G2848="-","-",IF(Fixture!I2852&gt;Fixture!G2852,Settings!$G$7,IF(Fixture!I2852=Fixture!G2852,Settings!$G$8,IF(Fixture!I2852&lt;Fixture!G2852,Settings!$G$9,"-"))))</f>
        <v>-</v>
      </c>
    </row>
    <row r="2849" spans="3:9" x14ac:dyDescent="0.25">
      <c r="C2849" s="12" t="str">
        <f t="shared" si="90"/>
        <v>-</v>
      </c>
      <c r="D2849" s="9" t="str">
        <f t="shared" si="91"/>
        <v>-</v>
      </c>
      <c r="E2849" s="9" t="str">
        <f>IF(C2849="-","-",IF(D2849=maxgameno+2,"blank row 2",IF(D2849=maxgameno+1,"blank row 1",INDEX(FixtureCode!$B$4:$AH$128,MATCH($C2849,FixtureCode!$B$4:$B$128,0),MATCH("G"&amp;D2849&amp;"-T1",FixtureCode!$B$4:$AH$4,0)))))</f>
        <v>-</v>
      </c>
      <c r="F2849" s="13" t="str">
        <f>IF(C2849="-","-",IF(D2849=maxgameno+2,"blank row 2",IF(D2849=maxgameno+1,"blank row 1",INDEX(FixtureCode!$B$4:$AH$128,MATCH($C2849,FixtureCode!$B$4:$B$128,0),MATCH("G"&amp;D2849&amp;"-T2",FixtureCode!$B$4:$AH$4,0)))))</f>
        <v>-</v>
      </c>
      <c r="G2849" s="12" t="str">
        <f>IF(C2849="-","-",IF(AND(ISNUMBER(Fixture!G2853),ISNUMBER(Fixture!I2853),Fixture!F2853&lt;&gt;"BYE",Fixture!J2853&lt;&gt;"BYE"),"Yes","-"))</f>
        <v>-</v>
      </c>
      <c r="H2849" s="9" t="str">
        <f>IF(G2849="-","-",IF(Fixture!G2853&gt;Fixture!I2853,Settings!$G$7,IF(Fixture!G2853=Fixture!I2853,Settings!$G$8,IF(Fixture!G2853&lt;Fixture!I2853,Settings!$G$9,"-"))))</f>
        <v>-</v>
      </c>
      <c r="I2849" s="13" t="str">
        <f>IF(G2849="-","-",IF(Fixture!I2853&gt;Fixture!G2853,Settings!$G$7,IF(Fixture!I2853=Fixture!G2853,Settings!$G$8,IF(Fixture!I2853&lt;Fixture!G2853,Settings!$G$9,"-"))))</f>
        <v>-</v>
      </c>
    </row>
    <row r="2850" spans="3:9" x14ac:dyDescent="0.25">
      <c r="C2850" s="12" t="str">
        <f t="shared" si="90"/>
        <v>-</v>
      </c>
      <c r="D2850" s="9" t="str">
        <f t="shared" si="91"/>
        <v>-</v>
      </c>
      <c r="E2850" s="9" t="str">
        <f>IF(C2850="-","-",IF(D2850=maxgameno+2,"blank row 2",IF(D2850=maxgameno+1,"blank row 1",INDEX(FixtureCode!$B$4:$AH$128,MATCH($C2850,FixtureCode!$B$4:$B$128,0),MATCH("G"&amp;D2850&amp;"-T1",FixtureCode!$B$4:$AH$4,0)))))</f>
        <v>-</v>
      </c>
      <c r="F2850" s="13" t="str">
        <f>IF(C2850="-","-",IF(D2850=maxgameno+2,"blank row 2",IF(D2850=maxgameno+1,"blank row 1",INDEX(FixtureCode!$B$4:$AH$128,MATCH($C2850,FixtureCode!$B$4:$B$128,0),MATCH("G"&amp;D2850&amp;"-T2",FixtureCode!$B$4:$AH$4,0)))))</f>
        <v>-</v>
      </c>
      <c r="G2850" s="12" t="str">
        <f>IF(C2850="-","-",IF(AND(ISNUMBER(Fixture!G2854),ISNUMBER(Fixture!I2854),Fixture!F2854&lt;&gt;"BYE",Fixture!J2854&lt;&gt;"BYE"),"Yes","-"))</f>
        <v>-</v>
      </c>
      <c r="H2850" s="9" t="str">
        <f>IF(G2850="-","-",IF(Fixture!G2854&gt;Fixture!I2854,Settings!$G$7,IF(Fixture!G2854=Fixture!I2854,Settings!$G$8,IF(Fixture!G2854&lt;Fixture!I2854,Settings!$G$9,"-"))))</f>
        <v>-</v>
      </c>
      <c r="I2850" s="13" t="str">
        <f>IF(G2850="-","-",IF(Fixture!I2854&gt;Fixture!G2854,Settings!$G$7,IF(Fixture!I2854=Fixture!G2854,Settings!$G$8,IF(Fixture!I2854&lt;Fixture!G2854,Settings!$G$9,"-"))))</f>
        <v>-</v>
      </c>
    </row>
    <row r="2851" spans="3:9" x14ac:dyDescent="0.25">
      <c r="C2851" s="12" t="str">
        <f t="shared" si="90"/>
        <v>-</v>
      </c>
      <c r="D2851" s="9" t="str">
        <f t="shared" si="91"/>
        <v>-</v>
      </c>
      <c r="E2851" s="9" t="str">
        <f>IF(C2851="-","-",IF(D2851=maxgameno+2,"blank row 2",IF(D2851=maxgameno+1,"blank row 1",INDEX(FixtureCode!$B$4:$AH$128,MATCH($C2851,FixtureCode!$B$4:$B$128,0),MATCH("G"&amp;D2851&amp;"-T1",FixtureCode!$B$4:$AH$4,0)))))</f>
        <v>-</v>
      </c>
      <c r="F2851" s="13" t="str">
        <f>IF(C2851="-","-",IF(D2851=maxgameno+2,"blank row 2",IF(D2851=maxgameno+1,"blank row 1",INDEX(FixtureCode!$B$4:$AH$128,MATCH($C2851,FixtureCode!$B$4:$B$128,0),MATCH("G"&amp;D2851&amp;"-T2",FixtureCode!$B$4:$AH$4,0)))))</f>
        <v>-</v>
      </c>
      <c r="G2851" s="12" t="str">
        <f>IF(C2851="-","-",IF(AND(ISNUMBER(Fixture!G2855),ISNUMBER(Fixture!I2855),Fixture!F2855&lt;&gt;"BYE",Fixture!J2855&lt;&gt;"BYE"),"Yes","-"))</f>
        <v>-</v>
      </c>
      <c r="H2851" s="9" t="str">
        <f>IF(G2851="-","-",IF(Fixture!G2855&gt;Fixture!I2855,Settings!$G$7,IF(Fixture!G2855=Fixture!I2855,Settings!$G$8,IF(Fixture!G2855&lt;Fixture!I2855,Settings!$G$9,"-"))))</f>
        <v>-</v>
      </c>
      <c r="I2851" s="13" t="str">
        <f>IF(G2851="-","-",IF(Fixture!I2855&gt;Fixture!G2855,Settings!$G$7,IF(Fixture!I2855=Fixture!G2855,Settings!$G$8,IF(Fixture!I2855&lt;Fixture!G2855,Settings!$G$9,"-"))))</f>
        <v>-</v>
      </c>
    </row>
    <row r="2852" spans="3:9" x14ac:dyDescent="0.25">
      <c r="C2852" s="12" t="str">
        <f t="shared" si="90"/>
        <v>-</v>
      </c>
      <c r="D2852" s="9" t="str">
        <f t="shared" si="91"/>
        <v>-</v>
      </c>
      <c r="E2852" s="9" t="str">
        <f>IF(C2852="-","-",IF(D2852=maxgameno+2,"blank row 2",IF(D2852=maxgameno+1,"blank row 1",INDEX(FixtureCode!$B$4:$AH$128,MATCH($C2852,FixtureCode!$B$4:$B$128,0),MATCH("G"&amp;D2852&amp;"-T1",FixtureCode!$B$4:$AH$4,0)))))</f>
        <v>-</v>
      </c>
      <c r="F2852" s="13" t="str">
        <f>IF(C2852="-","-",IF(D2852=maxgameno+2,"blank row 2",IF(D2852=maxgameno+1,"blank row 1",INDEX(FixtureCode!$B$4:$AH$128,MATCH($C2852,FixtureCode!$B$4:$B$128,0),MATCH("G"&amp;D2852&amp;"-T2",FixtureCode!$B$4:$AH$4,0)))))</f>
        <v>-</v>
      </c>
      <c r="G2852" s="12" t="str">
        <f>IF(C2852="-","-",IF(AND(ISNUMBER(Fixture!G2856),ISNUMBER(Fixture!I2856),Fixture!F2856&lt;&gt;"BYE",Fixture!J2856&lt;&gt;"BYE"),"Yes","-"))</f>
        <v>-</v>
      </c>
      <c r="H2852" s="9" t="str">
        <f>IF(G2852="-","-",IF(Fixture!G2856&gt;Fixture!I2856,Settings!$G$7,IF(Fixture!G2856=Fixture!I2856,Settings!$G$8,IF(Fixture!G2856&lt;Fixture!I2856,Settings!$G$9,"-"))))</f>
        <v>-</v>
      </c>
      <c r="I2852" s="13" t="str">
        <f>IF(G2852="-","-",IF(Fixture!I2856&gt;Fixture!G2856,Settings!$G$7,IF(Fixture!I2856=Fixture!G2856,Settings!$G$8,IF(Fixture!I2856&lt;Fixture!G2856,Settings!$G$9,"-"))))</f>
        <v>-</v>
      </c>
    </row>
    <row r="2853" spans="3:9" x14ac:dyDescent="0.25">
      <c r="C2853" s="12" t="str">
        <f t="shared" si="90"/>
        <v>-</v>
      </c>
      <c r="D2853" s="9" t="str">
        <f t="shared" si="91"/>
        <v>-</v>
      </c>
      <c r="E2853" s="9" t="str">
        <f>IF(C2853="-","-",IF(D2853=maxgameno+2,"blank row 2",IF(D2853=maxgameno+1,"blank row 1",INDEX(FixtureCode!$B$4:$AH$128,MATCH($C2853,FixtureCode!$B$4:$B$128,0),MATCH("G"&amp;D2853&amp;"-T1",FixtureCode!$B$4:$AH$4,0)))))</f>
        <v>-</v>
      </c>
      <c r="F2853" s="13" t="str">
        <f>IF(C2853="-","-",IF(D2853=maxgameno+2,"blank row 2",IF(D2853=maxgameno+1,"blank row 1",INDEX(FixtureCode!$B$4:$AH$128,MATCH($C2853,FixtureCode!$B$4:$B$128,0),MATCH("G"&amp;D2853&amp;"-T2",FixtureCode!$B$4:$AH$4,0)))))</f>
        <v>-</v>
      </c>
      <c r="G2853" s="12" t="str">
        <f>IF(C2853="-","-",IF(AND(ISNUMBER(Fixture!G2857),ISNUMBER(Fixture!I2857),Fixture!F2857&lt;&gt;"BYE",Fixture!J2857&lt;&gt;"BYE"),"Yes","-"))</f>
        <v>-</v>
      </c>
      <c r="H2853" s="9" t="str">
        <f>IF(G2853="-","-",IF(Fixture!G2857&gt;Fixture!I2857,Settings!$G$7,IF(Fixture!G2857=Fixture!I2857,Settings!$G$8,IF(Fixture!G2857&lt;Fixture!I2857,Settings!$G$9,"-"))))</f>
        <v>-</v>
      </c>
      <c r="I2853" s="13" t="str">
        <f>IF(G2853="-","-",IF(Fixture!I2857&gt;Fixture!G2857,Settings!$G$7,IF(Fixture!I2857=Fixture!G2857,Settings!$G$8,IF(Fixture!I2857&lt;Fixture!G2857,Settings!$G$9,"-"))))</f>
        <v>-</v>
      </c>
    </row>
    <row r="2854" spans="3:9" x14ac:dyDescent="0.25">
      <c r="C2854" s="12" t="str">
        <f t="shared" si="90"/>
        <v>-</v>
      </c>
      <c r="D2854" s="9" t="str">
        <f t="shared" si="91"/>
        <v>-</v>
      </c>
      <c r="E2854" s="9" t="str">
        <f>IF(C2854="-","-",IF(D2854=maxgameno+2,"blank row 2",IF(D2854=maxgameno+1,"blank row 1",INDEX(FixtureCode!$B$4:$AH$128,MATCH($C2854,FixtureCode!$B$4:$B$128,0),MATCH("G"&amp;D2854&amp;"-T1",FixtureCode!$B$4:$AH$4,0)))))</f>
        <v>-</v>
      </c>
      <c r="F2854" s="13" t="str">
        <f>IF(C2854="-","-",IF(D2854=maxgameno+2,"blank row 2",IF(D2854=maxgameno+1,"blank row 1",INDEX(FixtureCode!$B$4:$AH$128,MATCH($C2854,FixtureCode!$B$4:$B$128,0),MATCH("G"&amp;D2854&amp;"-T2",FixtureCode!$B$4:$AH$4,0)))))</f>
        <v>-</v>
      </c>
      <c r="G2854" s="12" t="str">
        <f>IF(C2854="-","-",IF(AND(ISNUMBER(Fixture!G2858),ISNUMBER(Fixture!I2858),Fixture!F2858&lt;&gt;"BYE",Fixture!J2858&lt;&gt;"BYE"),"Yes","-"))</f>
        <v>-</v>
      </c>
      <c r="H2854" s="9" t="str">
        <f>IF(G2854="-","-",IF(Fixture!G2858&gt;Fixture!I2858,Settings!$G$7,IF(Fixture!G2858=Fixture!I2858,Settings!$G$8,IF(Fixture!G2858&lt;Fixture!I2858,Settings!$G$9,"-"))))</f>
        <v>-</v>
      </c>
      <c r="I2854" s="13" t="str">
        <f>IF(G2854="-","-",IF(Fixture!I2858&gt;Fixture!G2858,Settings!$G$7,IF(Fixture!I2858=Fixture!G2858,Settings!$G$8,IF(Fixture!I2858&lt;Fixture!G2858,Settings!$G$9,"-"))))</f>
        <v>-</v>
      </c>
    </row>
    <row r="2855" spans="3:9" x14ac:dyDescent="0.25">
      <c r="C2855" s="12" t="str">
        <f t="shared" si="90"/>
        <v>-</v>
      </c>
      <c r="D2855" s="9" t="str">
        <f t="shared" si="91"/>
        <v>-</v>
      </c>
      <c r="E2855" s="9" t="str">
        <f>IF(C2855="-","-",IF(D2855=maxgameno+2,"blank row 2",IF(D2855=maxgameno+1,"blank row 1",INDEX(FixtureCode!$B$4:$AH$128,MATCH($C2855,FixtureCode!$B$4:$B$128,0),MATCH("G"&amp;D2855&amp;"-T1",FixtureCode!$B$4:$AH$4,0)))))</f>
        <v>-</v>
      </c>
      <c r="F2855" s="13" t="str">
        <f>IF(C2855="-","-",IF(D2855=maxgameno+2,"blank row 2",IF(D2855=maxgameno+1,"blank row 1",INDEX(FixtureCode!$B$4:$AH$128,MATCH($C2855,FixtureCode!$B$4:$B$128,0),MATCH("G"&amp;D2855&amp;"-T2",FixtureCode!$B$4:$AH$4,0)))))</f>
        <v>-</v>
      </c>
      <c r="G2855" s="12" t="str">
        <f>IF(C2855="-","-",IF(AND(ISNUMBER(Fixture!G2859),ISNUMBER(Fixture!I2859),Fixture!F2859&lt;&gt;"BYE",Fixture!J2859&lt;&gt;"BYE"),"Yes","-"))</f>
        <v>-</v>
      </c>
      <c r="H2855" s="9" t="str">
        <f>IF(G2855="-","-",IF(Fixture!G2859&gt;Fixture!I2859,Settings!$G$7,IF(Fixture!G2859=Fixture!I2859,Settings!$G$8,IF(Fixture!G2859&lt;Fixture!I2859,Settings!$G$9,"-"))))</f>
        <v>-</v>
      </c>
      <c r="I2855" s="13" t="str">
        <f>IF(G2855="-","-",IF(Fixture!I2859&gt;Fixture!G2859,Settings!$G$7,IF(Fixture!I2859=Fixture!G2859,Settings!$G$8,IF(Fixture!I2859&lt;Fixture!G2859,Settings!$G$9,"-"))))</f>
        <v>-</v>
      </c>
    </row>
    <row r="2856" spans="3:9" x14ac:dyDescent="0.25">
      <c r="C2856" s="12" t="str">
        <f t="shared" si="90"/>
        <v>-</v>
      </c>
      <c r="D2856" s="9" t="str">
        <f t="shared" si="91"/>
        <v>-</v>
      </c>
      <c r="E2856" s="9" t="str">
        <f>IF(C2856="-","-",IF(D2856=maxgameno+2,"blank row 2",IF(D2856=maxgameno+1,"blank row 1",INDEX(FixtureCode!$B$4:$AH$128,MATCH($C2856,FixtureCode!$B$4:$B$128,0),MATCH("G"&amp;D2856&amp;"-T1",FixtureCode!$B$4:$AH$4,0)))))</f>
        <v>-</v>
      </c>
      <c r="F2856" s="13" t="str">
        <f>IF(C2856="-","-",IF(D2856=maxgameno+2,"blank row 2",IF(D2856=maxgameno+1,"blank row 1",INDEX(FixtureCode!$B$4:$AH$128,MATCH($C2856,FixtureCode!$B$4:$B$128,0),MATCH("G"&amp;D2856&amp;"-T2",FixtureCode!$B$4:$AH$4,0)))))</f>
        <v>-</v>
      </c>
      <c r="G2856" s="12" t="str">
        <f>IF(C2856="-","-",IF(AND(ISNUMBER(Fixture!G2860),ISNUMBER(Fixture!I2860),Fixture!F2860&lt;&gt;"BYE",Fixture!J2860&lt;&gt;"BYE"),"Yes","-"))</f>
        <v>-</v>
      </c>
      <c r="H2856" s="9" t="str">
        <f>IF(G2856="-","-",IF(Fixture!G2860&gt;Fixture!I2860,Settings!$G$7,IF(Fixture!G2860=Fixture!I2860,Settings!$G$8,IF(Fixture!G2860&lt;Fixture!I2860,Settings!$G$9,"-"))))</f>
        <v>-</v>
      </c>
      <c r="I2856" s="13" t="str">
        <f>IF(G2856="-","-",IF(Fixture!I2860&gt;Fixture!G2860,Settings!$G$7,IF(Fixture!I2860=Fixture!G2860,Settings!$G$8,IF(Fixture!I2860&lt;Fixture!G2860,Settings!$G$9,"-"))))</f>
        <v>-</v>
      </c>
    </row>
    <row r="2857" spans="3:9" x14ac:dyDescent="0.25">
      <c r="C2857" s="12" t="str">
        <f t="shared" si="90"/>
        <v>-</v>
      </c>
      <c r="D2857" s="9" t="str">
        <f t="shared" si="91"/>
        <v>-</v>
      </c>
      <c r="E2857" s="9" t="str">
        <f>IF(C2857="-","-",IF(D2857=maxgameno+2,"blank row 2",IF(D2857=maxgameno+1,"blank row 1",INDEX(FixtureCode!$B$4:$AH$128,MATCH($C2857,FixtureCode!$B$4:$B$128,0),MATCH("G"&amp;D2857&amp;"-T1",FixtureCode!$B$4:$AH$4,0)))))</f>
        <v>-</v>
      </c>
      <c r="F2857" s="13" t="str">
        <f>IF(C2857="-","-",IF(D2857=maxgameno+2,"blank row 2",IF(D2857=maxgameno+1,"blank row 1",INDEX(FixtureCode!$B$4:$AH$128,MATCH($C2857,FixtureCode!$B$4:$B$128,0),MATCH("G"&amp;D2857&amp;"-T2",FixtureCode!$B$4:$AH$4,0)))))</f>
        <v>-</v>
      </c>
      <c r="G2857" s="12" t="str">
        <f>IF(C2857="-","-",IF(AND(ISNUMBER(Fixture!G2861),ISNUMBER(Fixture!I2861),Fixture!F2861&lt;&gt;"BYE",Fixture!J2861&lt;&gt;"BYE"),"Yes","-"))</f>
        <v>-</v>
      </c>
      <c r="H2857" s="9" t="str">
        <f>IF(G2857="-","-",IF(Fixture!G2861&gt;Fixture!I2861,Settings!$G$7,IF(Fixture!G2861=Fixture!I2861,Settings!$G$8,IF(Fixture!G2861&lt;Fixture!I2861,Settings!$G$9,"-"))))</f>
        <v>-</v>
      </c>
      <c r="I2857" s="13" t="str">
        <f>IF(G2857="-","-",IF(Fixture!I2861&gt;Fixture!G2861,Settings!$G$7,IF(Fixture!I2861=Fixture!G2861,Settings!$G$8,IF(Fixture!I2861&lt;Fixture!G2861,Settings!$G$9,"-"))))</f>
        <v>-</v>
      </c>
    </row>
    <row r="2858" spans="3:9" x14ac:dyDescent="0.25">
      <c r="C2858" s="12" t="str">
        <f t="shared" si="90"/>
        <v>-</v>
      </c>
      <c r="D2858" s="9" t="str">
        <f t="shared" si="91"/>
        <v>-</v>
      </c>
      <c r="E2858" s="9" t="str">
        <f>IF(C2858="-","-",IF(D2858=maxgameno+2,"blank row 2",IF(D2858=maxgameno+1,"blank row 1",INDEX(FixtureCode!$B$4:$AH$128,MATCH($C2858,FixtureCode!$B$4:$B$128,0),MATCH("G"&amp;D2858&amp;"-T1",FixtureCode!$B$4:$AH$4,0)))))</f>
        <v>-</v>
      </c>
      <c r="F2858" s="13" t="str">
        <f>IF(C2858="-","-",IF(D2858=maxgameno+2,"blank row 2",IF(D2858=maxgameno+1,"blank row 1",INDEX(FixtureCode!$B$4:$AH$128,MATCH($C2858,FixtureCode!$B$4:$B$128,0),MATCH("G"&amp;D2858&amp;"-T2",FixtureCode!$B$4:$AH$4,0)))))</f>
        <v>-</v>
      </c>
      <c r="G2858" s="12" t="str">
        <f>IF(C2858="-","-",IF(AND(ISNUMBER(Fixture!G2862),ISNUMBER(Fixture!I2862),Fixture!F2862&lt;&gt;"BYE",Fixture!J2862&lt;&gt;"BYE"),"Yes","-"))</f>
        <v>-</v>
      </c>
      <c r="H2858" s="9" t="str">
        <f>IF(G2858="-","-",IF(Fixture!G2862&gt;Fixture!I2862,Settings!$G$7,IF(Fixture!G2862=Fixture!I2862,Settings!$G$8,IF(Fixture!G2862&lt;Fixture!I2862,Settings!$G$9,"-"))))</f>
        <v>-</v>
      </c>
      <c r="I2858" s="13" t="str">
        <f>IF(G2858="-","-",IF(Fixture!I2862&gt;Fixture!G2862,Settings!$G$7,IF(Fixture!I2862=Fixture!G2862,Settings!$G$8,IF(Fixture!I2862&lt;Fixture!G2862,Settings!$G$9,"-"))))</f>
        <v>-</v>
      </c>
    </row>
    <row r="2859" spans="3:9" x14ac:dyDescent="0.25">
      <c r="C2859" s="12" t="str">
        <f t="shared" si="90"/>
        <v>-</v>
      </c>
      <c r="D2859" s="9" t="str">
        <f t="shared" si="91"/>
        <v>-</v>
      </c>
      <c r="E2859" s="9" t="str">
        <f>IF(C2859="-","-",IF(D2859=maxgameno+2,"blank row 2",IF(D2859=maxgameno+1,"blank row 1",INDEX(FixtureCode!$B$4:$AH$128,MATCH($C2859,FixtureCode!$B$4:$B$128,0),MATCH("G"&amp;D2859&amp;"-T1",FixtureCode!$B$4:$AH$4,0)))))</f>
        <v>-</v>
      </c>
      <c r="F2859" s="13" t="str">
        <f>IF(C2859="-","-",IF(D2859=maxgameno+2,"blank row 2",IF(D2859=maxgameno+1,"blank row 1",INDEX(FixtureCode!$B$4:$AH$128,MATCH($C2859,FixtureCode!$B$4:$B$128,0),MATCH("G"&amp;D2859&amp;"-T2",FixtureCode!$B$4:$AH$4,0)))))</f>
        <v>-</v>
      </c>
      <c r="G2859" s="12" t="str">
        <f>IF(C2859="-","-",IF(AND(ISNUMBER(Fixture!G2863),ISNUMBER(Fixture!I2863),Fixture!F2863&lt;&gt;"BYE",Fixture!J2863&lt;&gt;"BYE"),"Yes","-"))</f>
        <v>-</v>
      </c>
      <c r="H2859" s="9" t="str">
        <f>IF(G2859="-","-",IF(Fixture!G2863&gt;Fixture!I2863,Settings!$G$7,IF(Fixture!G2863=Fixture!I2863,Settings!$G$8,IF(Fixture!G2863&lt;Fixture!I2863,Settings!$G$9,"-"))))</f>
        <v>-</v>
      </c>
      <c r="I2859" s="13" t="str">
        <f>IF(G2859="-","-",IF(Fixture!I2863&gt;Fixture!G2863,Settings!$G$7,IF(Fixture!I2863=Fixture!G2863,Settings!$G$8,IF(Fixture!I2863&lt;Fixture!G2863,Settings!$G$9,"-"))))</f>
        <v>-</v>
      </c>
    </row>
    <row r="2860" spans="3:9" x14ac:dyDescent="0.25">
      <c r="C2860" s="12" t="str">
        <f t="shared" si="90"/>
        <v>-</v>
      </c>
      <c r="D2860" s="9" t="str">
        <f t="shared" si="91"/>
        <v>-</v>
      </c>
      <c r="E2860" s="9" t="str">
        <f>IF(C2860="-","-",IF(D2860=maxgameno+2,"blank row 2",IF(D2860=maxgameno+1,"blank row 1",INDEX(FixtureCode!$B$4:$AH$128,MATCH($C2860,FixtureCode!$B$4:$B$128,0),MATCH("G"&amp;D2860&amp;"-T1",FixtureCode!$B$4:$AH$4,0)))))</f>
        <v>-</v>
      </c>
      <c r="F2860" s="13" t="str">
        <f>IF(C2860="-","-",IF(D2860=maxgameno+2,"blank row 2",IF(D2860=maxgameno+1,"blank row 1",INDEX(FixtureCode!$B$4:$AH$128,MATCH($C2860,FixtureCode!$B$4:$B$128,0),MATCH("G"&amp;D2860&amp;"-T2",FixtureCode!$B$4:$AH$4,0)))))</f>
        <v>-</v>
      </c>
      <c r="G2860" s="12" t="str">
        <f>IF(C2860="-","-",IF(AND(ISNUMBER(Fixture!G2864),ISNUMBER(Fixture!I2864),Fixture!F2864&lt;&gt;"BYE",Fixture!J2864&lt;&gt;"BYE"),"Yes","-"))</f>
        <v>-</v>
      </c>
      <c r="H2860" s="9" t="str">
        <f>IF(G2860="-","-",IF(Fixture!G2864&gt;Fixture!I2864,Settings!$G$7,IF(Fixture!G2864=Fixture!I2864,Settings!$G$8,IF(Fixture!G2864&lt;Fixture!I2864,Settings!$G$9,"-"))))</f>
        <v>-</v>
      </c>
      <c r="I2860" s="13" t="str">
        <f>IF(G2860="-","-",IF(Fixture!I2864&gt;Fixture!G2864,Settings!$G$7,IF(Fixture!I2864=Fixture!G2864,Settings!$G$8,IF(Fixture!I2864&lt;Fixture!G2864,Settings!$G$9,"-"))))</f>
        <v>-</v>
      </c>
    </row>
    <row r="2861" spans="3:9" x14ac:dyDescent="0.25">
      <c r="C2861" s="12" t="str">
        <f t="shared" si="90"/>
        <v>-</v>
      </c>
      <c r="D2861" s="9" t="str">
        <f t="shared" si="91"/>
        <v>-</v>
      </c>
      <c r="E2861" s="9" t="str">
        <f>IF(C2861="-","-",IF(D2861=maxgameno+2,"blank row 2",IF(D2861=maxgameno+1,"blank row 1",INDEX(FixtureCode!$B$4:$AH$128,MATCH($C2861,FixtureCode!$B$4:$B$128,0),MATCH("G"&amp;D2861&amp;"-T1",FixtureCode!$B$4:$AH$4,0)))))</f>
        <v>-</v>
      </c>
      <c r="F2861" s="13" t="str">
        <f>IF(C2861="-","-",IF(D2861=maxgameno+2,"blank row 2",IF(D2861=maxgameno+1,"blank row 1",INDEX(FixtureCode!$B$4:$AH$128,MATCH($C2861,FixtureCode!$B$4:$B$128,0),MATCH("G"&amp;D2861&amp;"-T2",FixtureCode!$B$4:$AH$4,0)))))</f>
        <v>-</v>
      </c>
      <c r="G2861" s="12" t="str">
        <f>IF(C2861="-","-",IF(AND(ISNUMBER(Fixture!G2865),ISNUMBER(Fixture!I2865),Fixture!F2865&lt;&gt;"BYE",Fixture!J2865&lt;&gt;"BYE"),"Yes","-"))</f>
        <v>-</v>
      </c>
      <c r="H2861" s="9" t="str">
        <f>IF(G2861="-","-",IF(Fixture!G2865&gt;Fixture!I2865,Settings!$G$7,IF(Fixture!G2865=Fixture!I2865,Settings!$G$8,IF(Fixture!G2865&lt;Fixture!I2865,Settings!$G$9,"-"))))</f>
        <v>-</v>
      </c>
      <c r="I2861" s="13" t="str">
        <f>IF(G2861="-","-",IF(Fixture!I2865&gt;Fixture!G2865,Settings!$G$7,IF(Fixture!I2865=Fixture!G2865,Settings!$G$8,IF(Fixture!I2865&lt;Fixture!G2865,Settings!$G$9,"-"))))</f>
        <v>-</v>
      </c>
    </row>
    <row r="2862" spans="3:9" x14ac:dyDescent="0.25">
      <c r="C2862" s="12" t="str">
        <f t="shared" si="90"/>
        <v>-</v>
      </c>
      <c r="D2862" s="9" t="str">
        <f t="shared" si="91"/>
        <v>-</v>
      </c>
      <c r="E2862" s="9" t="str">
        <f>IF(C2862="-","-",IF(D2862=maxgameno+2,"blank row 2",IF(D2862=maxgameno+1,"blank row 1",INDEX(FixtureCode!$B$4:$AH$128,MATCH($C2862,FixtureCode!$B$4:$B$128,0),MATCH("G"&amp;D2862&amp;"-T1",FixtureCode!$B$4:$AH$4,0)))))</f>
        <v>-</v>
      </c>
      <c r="F2862" s="13" t="str">
        <f>IF(C2862="-","-",IF(D2862=maxgameno+2,"blank row 2",IF(D2862=maxgameno+1,"blank row 1",INDEX(FixtureCode!$B$4:$AH$128,MATCH($C2862,FixtureCode!$B$4:$B$128,0),MATCH("G"&amp;D2862&amp;"-T2",FixtureCode!$B$4:$AH$4,0)))))</f>
        <v>-</v>
      </c>
      <c r="G2862" s="12" t="str">
        <f>IF(C2862="-","-",IF(AND(ISNUMBER(Fixture!G2866),ISNUMBER(Fixture!I2866),Fixture!F2866&lt;&gt;"BYE",Fixture!J2866&lt;&gt;"BYE"),"Yes","-"))</f>
        <v>-</v>
      </c>
      <c r="H2862" s="9" t="str">
        <f>IF(G2862="-","-",IF(Fixture!G2866&gt;Fixture!I2866,Settings!$G$7,IF(Fixture!G2866=Fixture!I2866,Settings!$G$8,IF(Fixture!G2866&lt;Fixture!I2866,Settings!$G$9,"-"))))</f>
        <v>-</v>
      </c>
      <c r="I2862" s="13" t="str">
        <f>IF(G2862="-","-",IF(Fixture!I2866&gt;Fixture!G2866,Settings!$G$7,IF(Fixture!I2866=Fixture!G2866,Settings!$G$8,IF(Fixture!I2866&lt;Fixture!G2866,Settings!$G$9,"-"))))</f>
        <v>-</v>
      </c>
    </row>
    <row r="2863" spans="3:9" x14ac:dyDescent="0.25">
      <c r="C2863" s="12" t="str">
        <f t="shared" si="90"/>
        <v>-</v>
      </c>
      <c r="D2863" s="9" t="str">
        <f t="shared" si="91"/>
        <v>-</v>
      </c>
      <c r="E2863" s="9" t="str">
        <f>IF(C2863="-","-",IF(D2863=maxgameno+2,"blank row 2",IF(D2863=maxgameno+1,"blank row 1",INDEX(FixtureCode!$B$4:$AH$128,MATCH($C2863,FixtureCode!$B$4:$B$128,0),MATCH("G"&amp;D2863&amp;"-T1",FixtureCode!$B$4:$AH$4,0)))))</f>
        <v>-</v>
      </c>
      <c r="F2863" s="13" t="str">
        <f>IF(C2863="-","-",IF(D2863=maxgameno+2,"blank row 2",IF(D2863=maxgameno+1,"blank row 1",INDEX(FixtureCode!$B$4:$AH$128,MATCH($C2863,FixtureCode!$B$4:$B$128,0),MATCH("G"&amp;D2863&amp;"-T2",FixtureCode!$B$4:$AH$4,0)))))</f>
        <v>-</v>
      </c>
      <c r="G2863" s="12" t="str">
        <f>IF(C2863="-","-",IF(AND(ISNUMBER(Fixture!G2867),ISNUMBER(Fixture!I2867),Fixture!F2867&lt;&gt;"BYE",Fixture!J2867&lt;&gt;"BYE"),"Yes","-"))</f>
        <v>-</v>
      </c>
      <c r="H2863" s="9" t="str">
        <f>IF(G2863="-","-",IF(Fixture!G2867&gt;Fixture!I2867,Settings!$G$7,IF(Fixture!G2867=Fixture!I2867,Settings!$G$8,IF(Fixture!G2867&lt;Fixture!I2867,Settings!$G$9,"-"))))</f>
        <v>-</v>
      </c>
      <c r="I2863" s="13" t="str">
        <f>IF(G2863="-","-",IF(Fixture!I2867&gt;Fixture!G2867,Settings!$G$7,IF(Fixture!I2867=Fixture!G2867,Settings!$G$8,IF(Fixture!I2867&lt;Fixture!G2867,Settings!$G$9,"-"))))</f>
        <v>-</v>
      </c>
    </row>
    <row r="2864" spans="3:9" x14ac:dyDescent="0.25">
      <c r="C2864" s="12" t="str">
        <f t="shared" si="90"/>
        <v>-</v>
      </c>
      <c r="D2864" s="9" t="str">
        <f t="shared" si="91"/>
        <v>-</v>
      </c>
      <c r="E2864" s="9" t="str">
        <f>IF(C2864="-","-",IF(D2864=maxgameno+2,"blank row 2",IF(D2864=maxgameno+1,"blank row 1",INDEX(FixtureCode!$B$4:$AH$128,MATCH($C2864,FixtureCode!$B$4:$B$128,0),MATCH("G"&amp;D2864&amp;"-T1",FixtureCode!$B$4:$AH$4,0)))))</f>
        <v>-</v>
      </c>
      <c r="F2864" s="13" t="str">
        <f>IF(C2864="-","-",IF(D2864=maxgameno+2,"blank row 2",IF(D2864=maxgameno+1,"blank row 1",INDEX(FixtureCode!$B$4:$AH$128,MATCH($C2864,FixtureCode!$B$4:$B$128,0),MATCH("G"&amp;D2864&amp;"-T2",FixtureCode!$B$4:$AH$4,0)))))</f>
        <v>-</v>
      </c>
      <c r="G2864" s="12" t="str">
        <f>IF(C2864="-","-",IF(AND(ISNUMBER(Fixture!G2868),ISNUMBER(Fixture!I2868),Fixture!F2868&lt;&gt;"BYE",Fixture!J2868&lt;&gt;"BYE"),"Yes","-"))</f>
        <v>-</v>
      </c>
      <c r="H2864" s="9" t="str">
        <f>IF(G2864="-","-",IF(Fixture!G2868&gt;Fixture!I2868,Settings!$G$7,IF(Fixture!G2868=Fixture!I2868,Settings!$G$8,IF(Fixture!G2868&lt;Fixture!I2868,Settings!$G$9,"-"))))</f>
        <v>-</v>
      </c>
      <c r="I2864" s="13" t="str">
        <f>IF(G2864="-","-",IF(Fixture!I2868&gt;Fixture!G2868,Settings!$G$7,IF(Fixture!I2868=Fixture!G2868,Settings!$G$8,IF(Fixture!I2868&lt;Fixture!G2868,Settings!$G$9,"-"))))</f>
        <v>-</v>
      </c>
    </row>
    <row r="2865" spans="3:9" x14ac:dyDescent="0.25">
      <c r="C2865" s="12" t="str">
        <f t="shared" si="90"/>
        <v>-</v>
      </c>
      <c r="D2865" s="9" t="str">
        <f t="shared" si="91"/>
        <v>-</v>
      </c>
      <c r="E2865" s="9" t="str">
        <f>IF(C2865="-","-",IF(D2865=maxgameno+2,"blank row 2",IF(D2865=maxgameno+1,"blank row 1",INDEX(FixtureCode!$B$4:$AH$128,MATCH($C2865,FixtureCode!$B$4:$B$128,0),MATCH("G"&amp;D2865&amp;"-T1",FixtureCode!$B$4:$AH$4,0)))))</f>
        <v>-</v>
      </c>
      <c r="F2865" s="13" t="str">
        <f>IF(C2865="-","-",IF(D2865=maxgameno+2,"blank row 2",IF(D2865=maxgameno+1,"blank row 1",INDEX(FixtureCode!$B$4:$AH$128,MATCH($C2865,FixtureCode!$B$4:$B$128,0),MATCH("G"&amp;D2865&amp;"-T2",FixtureCode!$B$4:$AH$4,0)))))</f>
        <v>-</v>
      </c>
      <c r="G2865" s="12" t="str">
        <f>IF(C2865="-","-",IF(AND(ISNUMBER(Fixture!G2869),ISNUMBER(Fixture!I2869),Fixture!F2869&lt;&gt;"BYE",Fixture!J2869&lt;&gt;"BYE"),"Yes","-"))</f>
        <v>-</v>
      </c>
      <c r="H2865" s="9" t="str">
        <f>IF(G2865="-","-",IF(Fixture!G2869&gt;Fixture!I2869,Settings!$G$7,IF(Fixture!G2869=Fixture!I2869,Settings!$G$8,IF(Fixture!G2869&lt;Fixture!I2869,Settings!$G$9,"-"))))</f>
        <v>-</v>
      </c>
      <c r="I2865" s="13" t="str">
        <f>IF(G2865="-","-",IF(Fixture!I2869&gt;Fixture!G2869,Settings!$G$7,IF(Fixture!I2869=Fixture!G2869,Settings!$G$8,IF(Fixture!I2869&lt;Fixture!G2869,Settings!$G$9,"-"))))</f>
        <v>-</v>
      </c>
    </row>
    <row r="2866" spans="3:9" x14ac:dyDescent="0.25">
      <c r="C2866" s="12" t="str">
        <f t="shared" si="90"/>
        <v>-</v>
      </c>
      <c r="D2866" s="9" t="str">
        <f t="shared" si="91"/>
        <v>-</v>
      </c>
      <c r="E2866" s="9" t="str">
        <f>IF(C2866="-","-",IF(D2866=maxgameno+2,"blank row 2",IF(D2866=maxgameno+1,"blank row 1",INDEX(FixtureCode!$B$4:$AH$128,MATCH($C2866,FixtureCode!$B$4:$B$128,0),MATCH("G"&amp;D2866&amp;"-T1",FixtureCode!$B$4:$AH$4,0)))))</f>
        <v>-</v>
      </c>
      <c r="F2866" s="13" t="str">
        <f>IF(C2866="-","-",IF(D2866=maxgameno+2,"blank row 2",IF(D2866=maxgameno+1,"blank row 1",INDEX(FixtureCode!$B$4:$AH$128,MATCH($C2866,FixtureCode!$B$4:$B$128,0),MATCH("G"&amp;D2866&amp;"-T2",FixtureCode!$B$4:$AH$4,0)))))</f>
        <v>-</v>
      </c>
      <c r="G2866" s="12" t="str">
        <f>IF(C2866="-","-",IF(AND(ISNUMBER(Fixture!G2870),ISNUMBER(Fixture!I2870),Fixture!F2870&lt;&gt;"BYE",Fixture!J2870&lt;&gt;"BYE"),"Yes","-"))</f>
        <v>-</v>
      </c>
      <c r="H2866" s="9" t="str">
        <f>IF(G2866="-","-",IF(Fixture!G2870&gt;Fixture!I2870,Settings!$G$7,IF(Fixture!G2870=Fixture!I2870,Settings!$G$8,IF(Fixture!G2870&lt;Fixture!I2870,Settings!$G$9,"-"))))</f>
        <v>-</v>
      </c>
      <c r="I2866" s="13" t="str">
        <f>IF(G2866="-","-",IF(Fixture!I2870&gt;Fixture!G2870,Settings!$G$7,IF(Fixture!I2870=Fixture!G2870,Settings!$G$8,IF(Fixture!I2870&lt;Fixture!G2870,Settings!$G$9,"-"))))</f>
        <v>-</v>
      </c>
    </row>
    <row r="2867" spans="3:9" x14ac:dyDescent="0.25">
      <c r="C2867" s="12" t="str">
        <f t="shared" si="90"/>
        <v>-</v>
      </c>
      <c r="D2867" s="9" t="str">
        <f t="shared" si="91"/>
        <v>-</v>
      </c>
      <c r="E2867" s="9" t="str">
        <f>IF(C2867="-","-",IF(D2867=maxgameno+2,"blank row 2",IF(D2867=maxgameno+1,"blank row 1",INDEX(FixtureCode!$B$4:$AH$128,MATCH($C2867,FixtureCode!$B$4:$B$128,0),MATCH("G"&amp;D2867&amp;"-T1",FixtureCode!$B$4:$AH$4,0)))))</f>
        <v>-</v>
      </c>
      <c r="F2867" s="13" t="str">
        <f>IF(C2867="-","-",IF(D2867=maxgameno+2,"blank row 2",IF(D2867=maxgameno+1,"blank row 1",INDEX(FixtureCode!$B$4:$AH$128,MATCH($C2867,FixtureCode!$B$4:$B$128,0),MATCH("G"&amp;D2867&amp;"-T2",FixtureCode!$B$4:$AH$4,0)))))</f>
        <v>-</v>
      </c>
      <c r="G2867" s="12" t="str">
        <f>IF(C2867="-","-",IF(AND(ISNUMBER(Fixture!G2871),ISNUMBER(Fixture!I2871),Fixture!F2871&lt;&gt;"BYE",Fixture!J2871&lt;&gt;"BYE"),"Yes","-"))</f>
        <v>-</v>
      </c>
      <c r="H2867" s="9" t="str">
        <f>IF(G2867="-","-",IF(Fixture!G2871&gt;Fixture!I2871,Settings!$G$7,IF(Fixture!G2871=Fixture!I2871,Settings!$G$8,IF(Fixture!G2871&lt;Fixture!I2871,Settings!$G$9,"-"))))</f>
        <v>-</v>
      </c>
      <c r="I2867" s="13" t="str">
        <f>IF(G2867="-","-",IF(Fixture!I2871&gt;Fixture!G2871,Settings!$G$7,IF(Fixture!I2871=Fixture!G2871,Settings!$G$8,IF(Fixture!I2871&lt;Fixture!G2871,Settings!$G$9,"-"))))</f>
        <v>-</v>
      </c>
    </row>
    <row r="2868" spans="3:9" x14ac:dyDescent="0.25">
      <c r="C2868" s="12" t="str">
        <f t="shared" si="90"/>
        <v>-</v>
      </c>
      <c r="D2868" s="9" t="str">
        <f t="shared" si="91"/>
        <v>-</v>
      </c>
      <c r="E2868" s="9" t="str">
        <f>IF(C2868="-","-",IF(D2868=maxgameno+2,"blank row 2",IF(D2868=maxgameno+1,"blank row 1",INDEX(FixtureCode!$B$4:$AH$128,MATCH($C2868,FixtureCode!$B$4:$B$128,0),MATCH("G"&amp;D2868&amp;"-T1",FixtureCode!$B$4:$AH$4,0)))))</f>
        <v>-</v>
      </c>
      <c r="F2868" s="13" t="str">
        <f>IF(C2868="-","-",IF(D2868=maxgameno+2,"blank row 2",IF(D2868=maxgameno+1,"blank row 1",INDEX(FixtureCode!$B$4:$AH$128,MATCH($C2868,FixtureCode!$B$4:$B$128,0),MATCH("G"&amp;D2868&amp;"-T2",FixtureCode!$B$4:$AH$4,0)))))</f>
        <v>-</v>
      </c>
      <c r="G2868" s="12" t="str">
        <f>IF(C2868="-","-",IF(AND(ISNUMBER(Fixture!G2872),ISNUMBER(Fixture!I2872),Fixture!F2872&lt;&gt;"BYE",Fixture!J2872&lt;&gt;"BYE"),"Yes","-"))</f>
        <v>-</v>
      </c>
      <c r="H2868" s="9" t="str">
        <f>IF(G2868="-","-",IF(Fixture!G2872&gt;Fixture!I2872,Settings!$G$7,IF(Fixture!G2872=Fixture!I2872,Settings!$G$8,IF(Fixture!G2872&lt;Fixture!I2872,Settings!$G$9,"-"))))</f>
        <v>-</v>
      </c>
      <c r="I2868" s="13" t="str">
        <f>IF(G2868="-","-",IF(Fixture!I2872&gt;Fixture!G2872,Settings!$G$7,IF(Fixture!I2872=Fixture!G2872,Settings!$G$8,IF(Fixture!I2872&lt;Fixture!G2872,Settings!$G$9,"-"))))</f>
        <v>-</v>
      </c>
    </row>
    <row r="2869" spans="3:9" x14ac:dyDescent="0.25">
      <c r="C2869" s="12" t="str">
        <f t="shared" si="90"/>
        <v>-</v>
      </c>
      <c r="D2869" s="9" t="str">
        <f t="shared" si="91"/>
        <v>-</v>
      </c>
      <c r="E2869" s="9" t="str">
        <f>IF(C2869="-","-",IF(D2869=maxgameno+2,"blank row 2",IF(D2869=maxgameno+1,"blank row 1",INDEX(FixtureCode!$B$4:$AH$128,MATCH($C2869,FixtureCode!$B$4:$B$128,0),MATCH("G"&amp;D2869&amp;"-T1",FixtureCode!$B$4:$AH$4,0)))))</f>
        <v>-</v>
      </c>
      <c r="F2869" s="13" t="str">
        <f>IF(C2869="-","-",IF(D2869=maxgameno+2,"blank row 2",IF(D2869=maxgameno+1,"blank row 1",INDEX(FixtureCode!$B$4:$AH$128,MATCH($C2869,FixtureCode!$B$4:$B$128,0),MATCH("G"&amp;D2869&amp;"-T2",FixtureCode!$B$4:$AH$4,0)))))</f>
        <v>-</v>
      </c>
      <c r="G2869" s="12" t="str">
        <f>IF(C2869="-","-",IF(AND(ISNUMBER(Fixture!G2873),ISNUMBER(Fixture!I2873),Fixture!F2873&lt;&gt;"BYE",Fixture!J2873&lt;&gt;"BYE"),"Yes","-"))</f>
        <v>-</v>
      </c>
      <c r="H2869" s="9" t="str">
        <f>IF(G2869="-","-",IF(Fixture!G2873&gt;Fixture!I2873,Settings!$G$7,IF(Fixture!G2873=Fixture!I2873,Settings!$G$8,IF(Fixture!G2873&lt;Fixture!I2873,Settings!$G$9,"-"))))</f>
        <v>-</v>
      </c>
      <c r="I2869" s="13" t="str">
        <f>IF(G2869="-","-",IF(Fixture!I2873&gt;Fixture!G2873,Settings!$G$7,IF(Fixture!I2873=Fixture!G2873,Settings!$G$8,IF(Fixture!I2873&lt;Fixture!G2873,Settings!$G$9,"-"))))</f>
        <v>-</v>
      </c>
    </row>
    <row r="2870" spans="3:9" x14ac:dyDescent="0.25">
      <c r="C2870" s="12" t="str">
        <f t="shared" si="90"/>
        <v>-</v>
      </c>
      <c r="D2870" s="9" t="str">
        <f t="shared" si="91"/>
        <v>-</v>
      </c>
      <c r="E2870" s="9" t="str">
        <f>IF(C2870="-","-",IF(D2870=maxgameno+2,"blank row 2",IF(D2870=maxgameno+1,"blank row 1",INDEX(FixtureCode!$B$4:$AH$128,MATCH($C2870,FixtureCode!$B$4:$B$128,0),MATCH("G"&amp;D2870&amp;"-T1",FixtureCode!$B$4:$AH$4,0)))))</f>
        <v>-</v>
      </c>
      <c r="F2870" s="13" t="str">
        <f>IF(C2870="-","-",IF(D2870=maxgameno+2,"blank row 2",IF(D2870=maxgameno+1,"blank row 1",INDEX(FixtureCode!$B$4:$AH$128,MATCH($C2870,FixtureCode!$B$4:$B$128,0),MATCH("G"&amp;D2870&amp;"-T2",FixtureCode!$B$4:$AH$4,0)))))</f>
        <v>-</v>
      </c>
      <c r="G2870" s="12" t="str">
        <f>IF(C2870="-","-",IF(AND(ISNUMBER(Fixture!G2874),ISNUMBER(Fixture!I2874),Fixture!F2874&lt;&gt;"BYE",Fixture!J2874&lt;&gt;"BYE"),"Yes","-"))</f>
        <v>-</v>
      </c>
      <c r="H2870" s="9" t="str">
        <f>IF(G2870="-","-",IF(Fixture!G2874&gt;Fixture!I2874,Settings!$G$7,IF(Fixture!G2874=Fixture!I2874,Settings!$G$8,IF(Fixture!G2874&lt;Fixture!I2874,Settings!$G$9,"-"))))</f>
        <v>-</v>
      </c>
      <c r="I2870" s="13" t="str">
        <f>IF(G2870="-","-",IF(Fixture!I2874&gt;Fixture!G2874,Settings!$G$7,IF(Fixture!I2874=Fixture!G2874,Settings!$G$8,IF(Fixture!I2874&lt;Fixture!G2874,Settings!$G$9,"-"))))</f>
        <v>-</v>
      </c>
    </row>
    <row r="2871" spans="3:9" x14ac:dyDescent="0.25">
      <c r="C2871" s="12" t="str">
        <f t="shared" si="90"/>
        <v>-</v>
      </c>
      <c r="D2871" s="9" t="str">
        <f t="shared" si="91"/>
        <v>-</v>
      </c>
      <c r="E2871" s="9" t="str">
        <f>IF(C2871="-","-",IF(D2871=maxgameno+2,"blank row 2",IF(D2871=maxgameno+1,"blank row 1",INDEX(FixtureCode!$B$4:$AH$128,MATCH($C2871,FixtureCode!$B$4:$B$128,0),MATCH("G"&amp;D2871&amp;"-T1",FixtureCode!$B$4:$AH$4,0)))))</f>
        <v>-</v>
      </c>
      <c r="F2871" s="13" t="str">
        <f>IF(C2871="-","-",IF(D2871=maxgameno+2,"blank row 2",IF(D2871=maxgameno+1,"blank row 1",INDEX(FixtureCode!$B$4:$AH$128,MATCH($C2871,FixtureCode!$B$4:$B$128,0),MATCH("G"&amp;D2871&amp;"-T2",FixtureCode!$B$4:$AH$4,0)))))</f>
        <v>-</v>
      </c>
      <c r="G2871" s="12" t="str">
        <f>IF(C2871="-","-",IF(AND(ISNUMBER(Fixture!G2875),ISNUMBER(Fixture!I2875),Fixture!F2875&lt;&gt;"BYE",Fixture!J2875&lt;&gt;"BYE"),"Yes","-"))</f>
        <v>-</v>
      </c>
      <c r="H2871" s="9" t="str">
        <f>IF(G2871="-","-",IF(Fixture!G2875&gt;Fixture!I2875,Settings!$G$7,IF(Fixture!G2875=Fixture!I2875,Settings!$G$8,IF(Fixture!G2875&lt;Fixture!I2875,Settings!$G$9,"-"))))</f>
        <v>-</v>
      </c>
      <c r="I2871" s="13" t="str">
        <f>IF(G2871="-","-",IF(Fixture!I2875&gt;Fixture!G2875,Settings!$G$7,IF(Fixture!I2875=Fixture!G2875,Settings!$G$8,IF(Fixture!I2875&lt;Fixture!G2875,Settings!$G$9,"-"))))</f>
        <v>-</v>
      </c>
    </row>
    <row r="2872" spans="3:9" x14ac:dyDescent="0.25">
      <c r="C2872" s="12" t="str">
        <f t="shared" si="90"/>
        <v>-</v>
      </c>
      <c r="D2872" s="9" t="str">
        <f t="shared" si="91"/>
        <v>-</v>
      </c>
      <c r="E2872" s="9" t="str">
        <f>IF(C2872="-","-",IF(D2872=maxgameno+2,"blank row 2",IF(D2872=maxgameno+1,"blank row 1",INDEX(FixtureCode!$B$4:$AH$128,MATCH($C2872,FixtureCode!$B$4:$B$128,0),MATCH("G"&amp;D2872&amp;"-T1",FixtureCode!$B$4:$AH$4,0)))))</f>
        <v>-</v>
      </c>
      <c r="F2872" s="13" t="str">
        <f>IF(C2872="-","-",IF(D2872=maxgameno+2,"blank row 2",IF(D2872=maxgameno+1,"blank row 1",INDEX(FixtureCode!$B$4:$AH$128,MATCH($C2872,FixtureCode!$B$4:$B$128,0),MATCH("G"&amp;D2872&amp;"-T2",FixtureCode!$B$4:$AH$4,0)))))</f>
        <v>-</v>
      </c>
      <c r="G2872" s="12" t="str">
        <f>IF(C2872="-","-",IF(AND(ISNUMBER(Fixture!G2876),ISNUMBER(Fixture!I2876),Fixture!F2876&lt;&gt;"BYE",Fixture!J2876&lt;&gt;"BYE"),"Yes","-"))</f>
        <v>-</v>
      </c>
      <c r="H2872" s="9" t="str">
        <f>IF(G2872="-","-",IF(Fixture!G2876&gt;Fixture!I2876,Settings!$G$7,IF(Fixture!G2876=Fixture!I2876,Settings!$G$8,IF(Fixture!G2876&lt;Fixture!I2876,Settings!$G$9,"-"))))</f>
        <v>-</v>
      </c>
      <c r="I2872" s="13" t="str">
        <f>IF(G2872="-","-",IF(Fixture!I2876&gt;Fixture!G2876,Settings!$G$7,IF(Fixture!I2876=Fixture!G2876,Settings!$G$8,IF(Fixture!I2876&lt;Fixture!G2876,Settings!$G$9,"-"))))</f>
        <v>-</v>
      </c>
    </row>
    <row r="2873" spans="3:9" x14ac:dyDescent="0.25">
      <c r="C2873" s="12" t="str">
        <f t="shared" si="90"/>
        <v>-</v>
      </c>
      <c r="D2873" s="9" t="str">
        <f t="shared" si="91"/>
        <v>-</v>
      </c>
      <c r="E2873" s="9" t="str">
        <f>IF(C2873="-","-",IF(D2873=maxgameno+2,"blank row 2",IF(D2873=maxgameno+1,"blank row 1",INDEX(FixtureCode!$B$4:$AH$128,MATCH($C2873,FixtureCode!$B$4:$B$128,0),MATCH("G"&amp;D2873&amp;"-T1",FixtureCode!$B$4:$AH$4,0)))))</f>
        <v>-</v>
      </c>
      <c r="F2873" s="13" t="str">
        <f>IF(C2873="-","-",IF(D2873=maxgameno+2,"blank row 2",IF(D2873=maxgameno+1,"blank row 1",INDEX(FixtureCode!$B$4:$AH$128,MATCH($C2873,FixtureCode!$B$4:$B$128,0),MATCH("G"&amp;D2873&amp;"-T2",FixtureCode!$B$4:$AH$4,0)))))</f>
        <v>-</v>
      </c>
      <c r="G2873" s="12" t="str">
        <f>IF(C2873="-","-",IF(AND(ISNUMBER(Fixture!G2877),ISNUMBER(Fixture!I2877),Fixture!F2877&lt;&gt;"BYE",Fixture!J2877&lt;&gt;"BYE"),"Yes","-"))</f>
        <v>-</v>
      </c>
      <c r="H2873" s="9" t="str">
        <f>IF(G2873="-","-",IF(Fixture!G2877&gt;Fixture!I2877,Settings!$G$7,IF(Fixture!G2877=Fixture!I2877,Settings!$G$8,IF(Fixture!G2877&lt;Fixture!I2877,Settings!$G$9,"-"))))</f>
        <v>-</v>
      </c>
      <c r="I2873" s="13" t="str">
        <f>IF(G2873="-","-",IF(Fixture!I2877&gt;Fixture!G2877,Settings!$G$7,IF(Fixture!I2877=Fixture!G2877,Settings!$G$8,IF(Fixture!I2877&lt;Fixture!G2877,Settings!$G$9,"-"))))</f>
        <v>-</v>
      </c>
    </row>
    <row r="2874" spans="3:9" x14ac:dyDescent="0.25">
      <c r="C2874" s="12" t="str">
        <f t="shared" si="90"/>
        <v>-</v>
      </c>
      <c r="D2874" s="9" t="str">
        <f t="shared" si="91"/>
        <v>-</v>
      </c>
      <c r="E2874" s="9" t="str">
        <f>IF(C2874="-","-",IF(D2874=maxgameno+2,"blank row 2",IF(D2874=maxgameno+1,"blank row 1",INDEX(FixtureCode!$B$4:$AH$128,MATCH($C2874,FixtureCode!$B$4:$B$128,0),MATCH("G"&amp;D2874&amp;"-T1",FixtureCode!$B$4:$AH$4,0)))))</f>
        <v>-</v>
      </c>
      <c r="F2874" s="13" t="str">
        <f>IF(C2874="-","-",IF(D2874=maxgameno+2,"blank row 2",IF(D2874=maxgameno+1,"blank row 1",INDEX(FixtureCode!$B$4:$AH$128,MATCH($C2874,FixtureCode!$B$4:$B$128,0),MATCH("G"&amp;D2874&amp;"-T2",FixtureCode!$B$4:$AH$4,0)))))</f>
        <v>-</v>
      </c>
      <c r="G2874" s="12" t="str">
        <f>IF(C2874="-","-",IF(AND(ISNUMBER(Fixture!G2878),ISNUMBER(Fixture!I2878),Fixture!F2878&lt;&gt;"BYE",Fixture!J2878&lt;&gt;"BYE"),"Yes","-"))</f>
        <v>-</v>
      </c>
      <c r="H2874" s="9" t="str">
        <f>IF(G2874="-","-",IF(Fixture!G2878&gt;Fixture!I2878,Settings!$G$7,IF(Fixture!G2878=Fixture!I2878,Settings!$G$8,IF(Fixture!G2878&lt;Fixture!I2878,Settings!$G$9,"-"))))</f>
        <v>-</v>
      </c>
      <c r="I2874" s="13" t="str">
        <f>IF(G2874="-","-",IF(Fixture!I2878&gt;Fixture!G2878,Settings!$G$7,IF(Fixture!I2878=Fixture!G2878,Settings!$G$8,IF(Fixture!I2878&lt;Fixture!G2878,Settings!$G$9,"-"))))</f>
        <v>-</v>
      </c>
    </row>
    <row r="2875" spans="3:9" x14ac:dyDescent="0.25">
      <c r="C2875" s="12" t="str">
        <f t="shared" si="90"/>
        <v>-</v>
      </c>
      <c r="D2875" s="9" t="str">
        <f t="shared" si="91"/>
        <v>-</v>
      </c>
      <c r="E2875" s="9" t="str">
        <f>IF(C2875="-","-",IF(D2875=maxgameno+2,"blank row 2",IF(D2875=maxgameno+1,"blank row 1",INDEX(FixtureCode!$B$4:$AH$128,MATCH($C2875,FixtureCode!$B$4:$B$128,0),MATCH("G"&amp;D2875&amp;"-T1",FixtureCode!$B$4:$AH$4,0)))))</f>
        <v>-</v>
      </c>
      <c r="F2875" s="13" t="str">
        <f>IF(C2875="-","-",IF(D2875=maxgameno+2,"blank row 2",IF(D2875=maxgameno+1,"blank row 1",INDEX(FixtureCode!$B$4:$AH$128,MATCH($C2875,FixtureCode!$B$4:$B$128,0),MATCH("G"&amp;D2875&amp;"-T2",FixtureCode!$B$4:$AH$4,0)))))</f>
        <v>-</v>
      </c>
      <c r="G2875" s="12" t="str">
        <f>IF(C2875="-","-",IF(AND(ISNUMBER(Fixture!G2879),ISNUMBER(Fixture!I2879),Fixture!F2879&lt;&gt;"BYE",Fixture!J2879&lt;&gt;"BYE"),"Yes","-"))</f>
        <v>-</v>
      </c>
      <c r="H2875" s="9" t="str">
        <f>IF(G2875="-","-",IF(Fixture!G2879&gt;Fixture!I2879,Settings!$G$7,IF(Fixture!G2879=Fixture!I2879,Settings!$G$8,IF(Fixture!G2879&lt;Fixture!I2879,Settings!$G$9,"-"))))</f>
        <v>-</v>
      </c>
      <c r="I2875" s="13" t="str">
        <f>IF(G2875="-","-",IF(Fixture!I2879&gt;Fixture!G2879,Settings!$G$7,IF(Fixture!I2879=Fixture!G2879,Settings!$G$8,IF(Fixture!I2879&lt;Fixture!G2879,Settings!$G$9,"-"))))</f>
        <v>-</v>
      </c>
    </row>
    <row r="2876" spans="3:9" x14ac:dyDescent="0.25">
      <c r="C2876" s="12" t="str">
        <f t="shared" si="90"/>
        <v>-</v>
      </c>
      <c r="D2876" s="9" t="str">
        <f t="shared" si="91"/>
        <v>-</v>
      </c>
      <c r="E2876" s="9" t="str">
        <f>IF(C2876="-","-",IF(D2876=maxgameno+2,"blank row 2",IF(D2876=maxgameno+1,"blank row 1",INDEX(FixtureCode!$B$4:$AH$128,MATCH($C2876,FixtureCode!$B$4:$B$128,0),MATCH("G"&amp;D2876&amp;"-T1",FixtureCode!$B$4:$AH$4,0)))))</f>
        <v>-</v>
      </c>
      <c r="F2876" s="13" t="str">
        <f>IF(C2876="-","-",IF(D2876=maxgameno+2,"blank row 2",IF(D2876=maxgameno+1,"blank row 1",INDEX(FixtureCode!$B$4:$AH$128,MATCH($C2876,FixtureCode!$B$4:$B$128,0),MATCH("G"&amp;D2876&amp;"-T2",FixtureCode!$B$4:$AH$4,0)))))</f>
        <v>-</v>
      </c>
      <c r="G2876" s="12" t="str">
        <f>IF(C2876="-","-",IF(AND(ISNUMBER(Fixture!G2880),ISNUMBER(Fixture!I2880),Fixture!F2880&lt;&gt;"BYE",Fixture!J2880&lt;&gt;"BYE"),"Yes","-"))</f>
        <v>-</v>
      </c>
      <c r="H2876" s="9" t="str">
        <f>IF(G2876="-","-",IF(Fixture!G2880&gt;Fixture!I2880,Settings!$G$7,IF(Fixture!G2880=Fixture!I2880,Settings!$G$8,IF(Fixture!G2880&lt;Fixture!I2880,Settings!$G$9,"-"))))</f>
        <v>-</v>
      </c>
      <c r="I2876" s="13" t="str">
        <f>IF(G2876="-","-",IF(Fixture!I2880&gt;Fixture!G2880,Settings!$G$7,IF(Fixture!I2880=Fixture!G2880,Settings!$G$8,IF(Fixture!I2880&lt;Fixture!G2880,Settings!$G$9,"-"))))</f>
        <v>-</v>
      </c>
    </row>
    <row r="2877" spans="3:9" x14ac:dyDescent="0.25">
      <c r="C2877" s="12" t="str">
        <f t="shared" si="90"/>
        <v>-</v>
      </c>
      <c r="D2877" s="9" t="str">
        <f t="shared" si="91"/>
        <v>-</v>
      </c>
      <c r="E2877" s="9" t="str">
        <f>IF(C2877="-","-",IF(D2877=maxgameno+2,"blank row 2",IF(D2877=maxgameno+1,"blank row 1",INDEX(FixtureCode!$B$4:$AH$128,MATCH($C2877,FixtureCode!$B$4:$B$128,0),MATCH("G"&amp;D2877&amp;"-T1",FixtureCode!$B$4:$AH$4,0)))))</f>
        <v>-</v>
      </c>
      <c r="F2877" s="13" t="str">
        <f>IF(C2877="-","-",IF(D2877=maxgameno+2,"blank row 2",IF(D2877=maxgameno+1,"blank row 1",INDEX(FixtureCode!$B$4:$AH$128,MATCH($C2877,FixtureCode!$B$4:$B$128,0),MATCH("G"&amp;D2877&amp;"-T2",FixtureCode!$B$4:$AH$4,0)))))</f>
        <v>-</v>
      </c>
      <c r="G2877" s="12" t="str">
        <f>IF(C2877="-","-",IF(AND(ISNUMBER(Fixture!G2881),ISNUMBER(Fixture!I2881),Fixture!F2881&lt;&gt;"BYE",Fixture!J2881&lt;&gt;"BYE"),"Yes","-"))</f>
        <v>-</v>
      </c>
      <c r="H2877" s="9" t="str">
        <f>IF(G2877="-","-",IF(Fixture!G2881&gt;Fixture!I2881,Settings!$G$7,IF(Fixture!G2881=Fixture!I2881,Settings!$G$8,IF(Fixture!G2881&lt;Fixture!I2881,Settings!$G$9,"-"))))</f>
        <v>-</v>
      </c>
      <c r="I2877" s="13" t="str">
        <f>IF(G2877="-","-",IF(Fixture!I2881&gt;Fixture!G2881,Settings!$G$7,IF(Fixture!I2881=Fixture!G2881,Settings!$G$8,IF(Fixture!I2881&lt;Fixture!G2881,Settings!$G$9,"-"))))</f>
        <v>-</v>
      </c>
    </row>
    <row r="2878" spans="3:9" x14ac:dyDescent="0.25">
      <c r="C2878" s="12" t="str">
        <f t="shared" si="90"/>
        <v>-</v>
      </c>
      <c r="D2878" s="9" t="str">
        <f t="shared" si="91"/>
        <v>-</v>
      </c>
      <c r="E2878" s="9" t="str">
        <f>IF(C2878="-","-",IF(D2878=maxgameno+2,"blank row 2",IF(D2878=maxgameno+1,"blank row 1",INDEX(FixtureCode!$B$4:$AH$128,MATCH($C2878,FixtureCode!$B$4:$B$128,0),MATCH("G"&amp;D2878&amp;"-T1",FixtureCode!$B$4:$AH$4,0)))))</f>
        <v>-</v>
      </c>
      <c r="F2878" s="13" t="str">
        <f>IF(C2878="-","-",IF(D2878=maxgameno+2,"blank row 2",IF(D2878=maxgameno+1,"blank row 1",INDEX(FixtureCode!$B$4:$AH$128,MATCH($C2878,FixtureCode!$B$4:$B$128,0),MATCH("G"&amp;D2878&amp;"-T2",FixtureCode!$B$4:$AH$4,0)))))</f>
        <v>-</v>
      </c>
      <c r="G2878" s="12" t="str">
        <f>IF(C2878="-","-",IF(AND(ISNUMBER(Fixture!G2882),ISNUMBER(Fixture!I2882),Fixture!F2882&lt;&gt;"BYE",Fixture!J2882&lt;&gt;"BYE"),"Yes","-"))</f>
        <v>-</v>
      </c>
      <c r="H2878" s="9" t="str">
        <f>IF(G2878="-","-",IF(Fixture!G2882&gt;Fixture!I2882,Settings!$G$7,IF(Fixture!G2882=Fixture!I2882,Settings!$G$8,IF(Fixture!G2882&lt;Fixture!I2882,Settings!$G$9,"-"))))</f>
        <v>-</v>
      </c>
      <c r="I2878" s="13" t="str">
        <f>IF(G2878="-","-",IF(Fixture!I2882&gt;Fixture!G2882,Settings!$G$7,IF(Fixture!I2882=Fixture!G2882,Settings!$G$8,IF(Fixture!I2882&lt;Fixture!G2882,Settings!$G$9,"-"))))</f>
        <v>-</v>
      </c>
    </row>
    <row r="2879" spans="3:9" x14ac:dyDescent="0.25">
      <c r="C2879" s="12" t="str">
        <f t="shared" si="90"/>
        <v>-</v>
      </c>
      <c r="D2879" s="9" t="str">
        <f t="shared" si="91"/>
        <v>-</v>
      </c>
      <c r="E2879" s="9" t="str">
        <f>IF(C2879="-","-",IF(D2879=maxgameno+2,"blank row 2",IF(D2879=maxgameno+1,"blank row 1",INDEX(FixtureCode!$B$4:$AH$128,MATCH($C2879,FixtureCode!$B$4:$B$128,0),MATCH("G"&amp;D2879&amp;"-T1",FixtureCode!$B$4:$AH$4,0)))))</f>
        <v>-</v>
      </c>
      <c r="F2879" s="13" t="str">
        <f>IF(C2879="-","-",IF(D2879=maxgameno+2,"blank row 2",IF(D2879=maxgameno+1,"blank row 1",INDEX(FixtureCode!$B$4:$AH$128,MATCH($C2879,FixtureCode!$B$4:$B$128,0),MATCH("G"&amp;D2879&amp;"-T2",FixtureCode!$B$4:$AH$4,0)))))</f>
        <v>-</v>
      </c>
      <c r="G2879" s="12" t="str">
        <f>IF(C2879="-","-",IF(AND(ISNUMBER(Fixture!G2883),ISNUMBER(Fixture!I2883),Fixture!F2883&lt;&gt;"BYE",Fixture!J2883&lt;&gt;"BYE"),"Yes","-"))</f>
        <v>-</v>
      </c>
      <c r="H2879" s="9" t="str">
        <f>IF(G2879="-","-",IF(Fixture!G2883&gt;Fixture!I2883,Settings!$G$7,IF(Fixture!G2883=Fixture!I2883,Settings!$G$8,IF(Fixture!G2883&lt;Fixture!I2883,Settings!$G$9,"-"))))</f>
        <v>-</v>
      </c>
      <c r="I2879" s="13" t="str">
        <f>IF(G2879="-","-",IF(Fixture!I2883&gt;Fixture!G2883,Settings!$G$7,IF(Fixture!I2883=Fixture!G2883,Settings!$G$8,IF(Fixture!I2883&lt;Fixture!G2883,Settings!$G$9,"-"))))</f>
        <v>-</v>
      </c>
    </row>
    <row r="2880" spans="3:9" x14ac:dyDescent="0.25">
      <c r="C2880" s="12" t="str">
        <f t="shared" si="90"/>
        <v>-</v>
      </c>
      <c r="D2880" s="9" t="str">
        <f t="shared" si="91"/>
        <v>-</v>
      </c>
      <c r="E2880" s="9" t="str">
        <f>IF(C2880="-","-",IF(D2880=maxgameno+2,"blank row 2",IF(D2880=maxgameno+1,"blank row 1",INDEX(FixtureCode!$B$4:$AH$128,MATCH($C2880,FixtureCode!$B$4:$B$128,0),MATCH("G"&amp;D2880&amp;"-T1",FixtureCode!$B$4:$AH$4,0)))))</f>
        <v>-</v>
      </c>
      <c r="F2880" s="13" t="str">
        <f>IF(C2880="-","-",IF(D2880=maxgameno+2,"blank row 2",IF(D2880=maxgameno+1,"blank row 1",INDEX(FixtureCode!$B$4:$AH$128,MATCH($C2880,FixtureCode!$B$4:$B$128,0),MATCH("G"&amp;D2880&amp;"-T2",FixtureCode!$B$4:$AH$4,0)))))</f>
        <v>-</v>
      </c>
      <c r="G2880" s="12" t="str">
        <f>IF(C2880="-","-",IF(AND(ISNUMBER(Fixture!G2884),ISNUMBER(Fixture!I2884),Fixture!F2884&lt;&gt;"BYE",Fixture!J2884&lt;&gt;"BYE"),"Yes","-"))</f>
        <v>-</v>
      </c>
      <c r="H2880" s="9" t="str">
        <f>IF(G2880="-","-",IF(Fixture!G2884&gt;Fixture!I2884,Settings!$G$7,IF(Fixture!G2884=Fixture!I2884,Settings!$G$8,IF(Fixture!G2884&lt;Fixture!I2884,Settings!$G$9,"-"))))</f>
        <v>-</v>
      </c>
      <c r="I2880" s="13" t="str">
        <f>IF(G2880="-","-",IF(Fixture!I2884&gt;Fixture!G2884,Settings!$G$7,IF(Fixture!I2884=Fixture!G2884,Settings!$G$8,IF(Fixture!I2884&lt;Fixture!G2884,Settings!$G$9,"-"))))</f>
        <v>-</v>
      </c>
    </row>
    <row r="2881" spans="3:9" x14ac:dyDescent="0.25">
      <c r="C2881" s="12" t="str">
        <f t="shared" si="90"/>
        <v>-</v>
      </c>
      <c r="D2881" s="9" t="str">
        <f t="shared" si="91"/>
        <v>-</v>
      </c>
      <c r="E2881" s="9" t="str">
        <f>IF(C2881="-","-",IF(D2881=maxgameno+2,"blank row 2",IF(D2881=maxgameno+1,"blank row 1",INDEX(FixtureCode!$B$4:$AH$128,MATCH($C2881,FixtureCode!$B$4:$B$128,0),MATCH("G"&amp;D2881&amp;"-T1",FixtureCode!$B$4:$AH$4,0)))))</f>
        <v>-</v>
      </c>
      <c r="F2881" s="13" t="str">
        <f>IF(C2881="-","-",IF(D2881=maxgameno+2,"blank row 2",IF(D2881=maxgameno+1,"blank row 1",INDEX(FixtureCode!$B$4:$AH$128,MATCH($C2881,FixtureCode!$B$4:$B$128,0),MATCH("G"&amp;D2881&amp;"-T2",FixtureCode!$B$4:$AH$4,0)))))</f>
        <v>-</v>
      </c>
      <c r="G2881" s="12" t="str">
        <f>IF(C2881="-","-",IF(AND(ISNUMBER(Fixture!G2885),ISNUMBER(Fixture!I2885),Fixture!F2885&lt;&gt;"BYE",Fixture!J2885&lt;&gt;"BYE"),"Yes","-"))</f>
        <v>-</v>
      </c>
      <c r="H2881" s="9" t="str">
        <f>IF(G2881="-","-",IF(Fixture!G2885&gt;Fixture!I2885,Settings!$G$7,IF(Fixture!G2885=Fixture!I2885,Settings!$G$8,IF(Fixture!G2885&lt;Fixture!I2885,Settings!$G$9,"-"))))</f>
        <v>-</v>
      </c>
      <c r="I2881" s="13" t="str">
        <f>IF(G2881="-","-",IF(Fixture!I2885&gt;Fixture!G2885,Settings!$G$7,IF(Fixture!I2885=Fixture!G2885,Settings!$G$8,IF(Fixture!I2885&lt;Fixture!G2885,Settings!$G$9,"-"))))</f>
        <v>-</v>
      </c>
    </row>
    <row r="2882" spans="3:9" x14ac:dyDescent="0.25">
      <c r="C2882" s="12" t="str">
        <f t="shared" si="90"/>
        <v>-</v>
      </c>
      <c r="D2882" s="9" t="str">
        <f t="shared" si="91"/>
        <v>-</v>
      </c>
      <c r="E2882" s="9" t="str">
        <f>IF(C2882="-","-",IF(D2882=maxgameno+2,"blank row 2",IF(D2882=maxgameno+1,"blank row 1",INDEX(FixtureCode!$B$4:$AH$128,MATCH($C2882,FixtureCode!$B$4:$B$128,0),MATCH("G"&amp;D2882&amp;"-T1",FixtureCode!$B$4:$AH$4,0)))))</f>
        <v>-</v>
      </c>
      <c r="F2882" s="13" t="str">
        <f>IF(C2882="-","-",IF(D2882=maxgameno+2,"blank row 2",IF(D2882=maxgameno+1,"blank row 1",INDEX(FixtureCode!$B$4:$AH$128,MATCH($C2882,FixtureCode!$B$4:$B$128,0),MATCH("G"&amp;D2882&amp;"-T2",FixtureCode!$B$4:$AH$4,0)))))</f>
        <v>-</v>
      </c>
      <c r="G2882" s="12" t="str">
        <f>IF(C2882="-","-",IF(AND(ISNUMBER(Fixture!G2886),ISNUMBER(Fixture!I2886),Fixture!F2886&lt;&gt;"BYE",Fixture!J2886&lt;&gt;"BYE"),"Yes","-"))</f>
        <v>-</v>
      </c>
      <c r="H2882" s="9" t="str">
        <f>IF(G2882="-","-",IF(Fixture!G2886&gt;Fixture!I2886,Settings!$G$7,IF(Fixture!G2886=Fixture!I2886,Settings!$G$8,IF(Fixture!G2886&lt;Fixture!I2886,Settings!$G$9,"-"))))</f>
        <v>-</v>
      </c>
      <c r="I2882" s="13" t="str">
        <f>IF(G2882="-","-",IF(Fixture!I2886&gt;Fixture!G2886,Settings!$G$7,IF(Fixture!I2886=Fixture!G2886,Settings!$G$8,IF(Fixture!I2886&lt;Fixture!G2886,Settings!$G$9,"-"))))</f>
        <v>-</v>
      </c>
    </row>
    <row r="2883" spans="3:9" x14ac:dyDescent="0.25">
      <c r="C2883" s="12" t="str">
        <f t="shared" si="90"/>
        <v>-</v>
      </c>
      <c r="D2883" s="9" t="str">
        <f t="shared" si="91"/>
        <v>-</v>
      </c>
      <c r="E2883" s="9" t="str">
        <f>IF(C2883="-","-",IF(D2883=maxgameno+2,"blank row 2",IF(D2883=maxgameno+1,"blank row 1",INDEX(FixtureCode!$B$4:$AH$128,MATCH($C2883,FixtureCode!$B$4:$B$128,0),MATCH("G"&amp;D2883&amp;"-T1",FixtureCode!$B$4:$AH$4,0)))))</f>
        <v>-</v>
      </c>
      <c r="F2883" s="13" t="str">
        <f>IF(C2883="-","-",IF(D2883=maxgameno+2,"blank row 2",IF(D2883=maxgameno+1,"blank row 1",INDEX(FixtureCode!$B$4:$AH$128,MATCH($C2883,FixtureCode!$B$4:$B$128,0),MATCH("G"&amp;D2883&amp;"-T2",FixtureCode!$B$4:$AH$4,0)))))</f>
        <v>-</v>
      </c>
      <c r="G2883" s="12" t="str">
        <f>IF(C2883="-","-",IF(AND(ISNUMBER(Fixture!G2887),ISNUMBER(Fixture!I2887),Fixture!F2887&lt;&gt;"BYE",Fixture!J2887&lt;&gt;"BYE"),"Yes","-"))</f>
        <v>-</v>
      </c>
      <c r="H2883" s="9" t="str">
        <f>IF(G2883="-","-",IF(Fixture!G2887&gt;Fixture!I2887,Settings!$G$7,IF(Fixture!G2887=Fixture!I2887,Settings!$G$8,IF(Fixture!G2887&lt;Fixture!I2887,Settings!$G$9,"-"))))</f>
        <v>-</v>
      </c>
      <c r="I2883" s="13" t="str">
        <f>IF(G2883="-","-",IF(Fixture!I2887&gt;Fixture!G2887,Settings!$G$7,IF(Fixture!I2887=Fixture!G2887,Settings!$G$8,IF(Fixture!I2887&lt;Fixture!G2887,Settings!$G$9,"-"))))</f>
        <v>-</v>
      </c>
    </row>
    <row r="2884" spans="3:9" x14ac:dyDescent="0.25">
      <c r="C2884" s="12" t="str">
        <f t="shared" si="90"/>
        <v>-</v>
      </c>
      <c r="D2884" s="9" t="str">
        <f t="shared" si="91"/>
        <v>-</v>
      </c>
      <c r="E2884" s="9" t="str">
        <f>IF(C2884="-","-",IF(D2884=maxgameno+2,"blank row 2",IF(D2884=maxgameno+1,"blank row 1",INDEX(FixtureCode!$B$4:$AH$128,MATCH($C2884,FixtureCode!$B$4:$B$128,0),MATCH("G"&amp;D2884&amp;"-T1",FixtureCode!$B$4:$AH$4,0)))))</f>
        <v>-</v>
      </c>
      <c r="F2884" s="13" t="str">
        <f>IF(C2884="-","-",IF(D2884=maxgameno+2,"blank row 2",IF(D2884=maxgameno+1,"blank row 1",INDEX(FixtureCode!$B$4:$AH$128,MATCH($C2884,FixtureCode!$B$4:$B$128,0),MATCH("G"&amp;D2884&amp;"-T2",FixtureCode!$B$4:$AH$4,0)))))</f>
        <v>-</v>
      </c>
      <c r="G2884" s="12" t="str">
        <f>IF(C2884="-","-",IF(AND(ISNUMBER(Fixture!G2888),ISNUMBER(Fixture!I2888),Fixture!F2888&lt;&gt;"BYE",Fixture!J2888&lt;&gt;"BYE"),"Yes","-"))</f>
        <v>-</v>
      </c>
      <c r="H2884" s="9" t="str">
        <f>IF(G2884="-","-",IF(Fixture!G2888&gt;Fixture!I2888,Settings!$G$7,IF(Fixture!G2888=Fixture!I2888,Settings!$G$8,IF(Fixture!G2888&lt;Fixture!I2888,Settings!$G$9,"-"))))</f>
        <v>-</v>
      </c>
      <c r="I2884" s="13" t="str">
        <f>IF(G2884="-","-",IF(Fixture!I2888&gt;Fixture!G2888,Settings!$G$7,IF(Fixture!I2888=Fixture!G2888,Settings!$G$8,IF(Fixture!I2888&lt;Fixture!G2888,Settings!$G$9,"-"))))</f>
        <v>-</v>
      </c>
    </row>
    <row r="2885" spans="3:9" x14ac:dyDescent="0.25">
      <c r="C2885" s="12" t="str">
        <f t="shared" si="90"/>
        <v>-</v>
      </c>
      <c r="D2885" s="9" t="str">
        <f t="shared" si="91"/>
        <v>-</v>
      </c>
      <c r="E2885" s="9" t="str">
        <f>IF(C2885="-","-",IF(D2885=maxgameno+2,"blank row 2",IF(D2885=maxgameno+1,"blank row 1",INDEX(FixtureCode!$B$4:$AH$128,MATCH($C2885,FixtureCode!$B$4:$B$128,0),MATCH("G"&amp;D2885&amp;"-T1",FixtureCode!$B$4:$AH$4,0)))))</f>
        <v>-</v>
      </c>
      <c r="F2885" s="13" t="str">
        <f>IF(C2885="-","-",IF(D2885=maxgameno+2,"blank row 2",IF(D2885=maxgameno+1,"blank row 1",INDEX(FixtureCode!$B$4:$AH$128,MATCH($C2885,FixtureCode!$B$4:$B$128,0),MATCH("G"&amp;D2885&amp;"-T2",FixtureCode!$B$4:$AH$4,0)))))</f>
        <v>-</v>
      </c>
      <c r="G2885" s="12" t="str">
        <f>IF(C2885="-","-",IF(AND(ISNUMBER(Fixture!G2889),ISNUMBER(Fixture!I2889),Fixture!F2889&lt;&gt;"BYE",Fixture!J2889&lt;&gt;"BYE"),"Yes","-"))</f>
        <v>-</v>
      </c>
      <c r="H2885" s="9" t="str">
        <f>IF(G2885="-","-",IF(Fixture!G2889&gt;Fixture!I2889,Settings!$G$7,IF(Fixture!G2889=Fixture!I2889,Settings!$G$8,IF(Fixture!G2889&lt;Fixture!I2889,Settings!$G$9,"-"))))</f>
        <v>-</v>
      </c>
      <c r="I2885" s="13" t="str">
        <f>IF(G2885="-","-",IF(Fixture!I2889&gt;Fixture!G2889,Settings!$G$7,IF(Fixture!I2889=Fixture!G2889,Settings!$G$8,IF(Fixture!I2889&lt;Fixture!G2889,Settings!$G$9,"-"))))</f>
        <v>-</v>
      </c>
    </row>
    <row r="2886" spans="3:9" x14ac:dyDescent="0.25">
      <c r="C2886" s="12" t="str">
        <f t="shared" ref="C2886:C2949" si="92">IF(C2885="-","-",IF(D2885+1&lt;=maxgameno+2,C2885,IF(C2885+1&lt;=maxroundno,C2885+1,"-")))</f>
        <v>-</v>
      </c>
      <c r="D2886" s="9" t="str">
        <f t="shared" ref="D2886:D2949" si="93">IF(C2886="-","-",IF(D2885+1&lt;=maxgameno+2,D2885+1,1))</f>
        <v>-</v>
      </c>
      <c r="E2886" s="9" t="str">
        <f>IF(C2886="-","-",IF(D2886=maxgameno+2,"blank row 2",IF(D2886=maxgameno+1,"blank row 1",INDEX(FixtureCode!$B$4:$AH$128,MATCH($C2886,FixtureCode!$B$4:$B$128,0),MATCH("G"&amp;D2886&amp;"-T1",FixtureCode!$B$4:$AH$4,0)))))</f>
        <v>-</v>
      </c>
      <c r="F2886" s="13" t="str">
        <f>IF(C2886="-","-",IF(D2886=maxgameno+2,"blank row 2",IF(D2886=maxgameno+1,"blank row 1",INDEX(FixtureCode!$B$4:$AH$128,MATCH($C2886,FixtureCode!$B$4:$B$128,0),MATCH("G"&amp;D2886&amp;"-T2",FixtureCode!$B$4:$AH$4,0)))))</f>
        <v>-</v>
      </c>
      <c r="G2886" s="12" t="str">
        <f>IF(C2886="-","-",IF(AND(ISNUMBER(Fixture!G2890),ISNUMBER(Fixture!I2890),Fixture!F2890&lt;&gt;"BYE",Fixture!J2890&lt;&gt;"BYE"),"Yes","-"))</f>
        <v>-</v>
      </c>
      <c r="H2886" s="9" t="str">
        <f>IF(G2886="-","-",IF(Fixture!G2890&gt;Fixture!I2890,Settings!$G$7,IF(Fixture!G2890=Fixture!I2890,Settings!$G$8,IF(Fixture!G2890&lt;Fixture!I2890,Settings!$G$9,"-"))))</f>
        <v>-</v>
      </c>
      <c r="I2886" s="13" t="str">
        <f>IF(G2886="-","-",IF(Fixture!I2890&gt;Fixture!G2890,Settings!$G$7,IF(Fixture!I2890=Fixture!G2890,Settings!$G$8,IF(Fixture!I2890&lt;Fixture!G2890,Settings!$G$9,"-"))))</f>
        <v>-</v>
      </c>
    </row>
    <row r="2887" spans="3:9" x14ac:dyDescent="0.25">
      <c r="C2887" s="12" t="str">
        <f t="shared" si="92"/>
        <v>-</v>
      </c>
      <c r="D2887" s="9" t="str">
        <f t="shared" si="93"/>
        <v>-</v>
      </c>
      <c r="E2887" s="9" t="str">
        <f>IF(C2887="-","-",IF(D2887=maxgameno+2,"blank row 2",IF(D2887=maxgameno+1,"blank row 1",INDEX(FixtureCode!$B$4:$AH$128,MATCH($C2887,FixtureCode!$B$4:$B$128,0),MATCH("G"&amp;D2887&amp;"-T1",FixtureCode!$B$4:$AH$4,0)))))</f>
        <v>-</v>
      </c>
      <c r="F2887" s="13" t="str">
        <f>IF(C2887="-","-",IF(D2887=maxgameno+2,"blank row 2",IF(D2887=maxgameno+1,"blank row 1",INDEX(FixtureCode!$B$4:$AH$128,MATCH($C2887,FixtureCode!$B$4:$B$128,0),MATCH("G"&amp;D2887&amp;"-T2",FixtureCode!$B$4:$AH$4,0)))))</f>
        <v>-</v>
      </c>
      <c r="G2887" s="12" t="str">
        <f>IF(C2887="-","-",IF(AND(ISNUMBER(Fixture!G2891),ISNUMBER(Fixture!I2891),Fixture!F2891&lt;&gt;"BYE",Fixture!J2891&lt;&gt;"BYE"),"Yes","-"))</f>
        <v>-</v>
      </c>
      <c r="H2887" s="9" t="str">
        <f>IF(G2887="-","-",IF(Fixture!G2891&gt;Fixture!I2891,Settings!$G$7,IF(Fixture!G2891=Fixture!I2891,Settings!$G$8,IF(Fixture!G2891&lt;Fixture!I2891,Settings!$G$9,"-"))))</f>
        <v>-</v>
      </c>
      <c r="I2887" s="13" t="str">
        <f>IF(G2887="-","-",IF(Fixture!I2891&gt;Fixture!G2891,Settings!$G$7,IF(Fixture!I2891=Fixture!G2891,Settings!$G$8,IF(Fixture!I2891&lt;Fixture!G2891,Settings!$G$9,"-"))))</f>
        <v>-</v>
      </c>
    </row>
    <row r="2888" spans="3:9" x14ac:dyDescent="0.25">
      <c r="C2888" s="12" t="str">
        <f t="shared" si="92"/>
        <v>-</v>
      </c>
      <c r="D2888" s="9" t="str">
        <f t="shared" si="93"/>
        <v>-</v>
      </c>
      <c r="E2888" s="9" t="str">
        <f>IF(C2888="-","-",IF(D2888=maxgameno+2,"blank row 2",IF(D2888=maxgameno+1,"blank row 1",INDEX(FixtureCode!$B$4:$AH$128,MATCH($C2888,FixtureCode!$B$4:$B$128,0),MATCH("G"&amp;D2888&amp;"-T1",FixtureCode!$B$4:$AH$4,0)))))</f>
        <v>-</v>
      </c>
      <c r="F2888" s="13" t="str">
        <f>IF(C2888="-","-",IF(D2888=maxgameno+2,"blank row 2",IF(D2888=maxgameno+1,"blank row 1",INDEX(FixtureCode!$B$4:$AH$128,MATCH($C2888,FixtureCode!$B$4:$B$128,0),MATCH("G"&amp;D2888&amp;"-T2",FixtureCode!$B$4:$AH$4,0)))))</f>
        <v>-</v>
      </c>
      <c r="G2888" s="12" t="str">
        <f>IF(C2888="-","-",IF(AND(ISNUMBER(Fixture!G2892),ISNUMBER(Fixture!I2892),Fixture!F2892&lt;&gt;"BYE",Fixture!J2892&lt;&gt;"BYE"),"Yes","-"))</f>
        <v>-</v>
      </c>
      <c r="H2888" s="9" t="str">
        <f>IF(G2888="-","-",IF(Fixture!G2892&gt;Fixture!I2892,Settings!$G$7,IF(Fixture!G2892=Fixture!I2892,Settings!$G$8,IF(Fixture!G2892&lt;Fixture!I2892,Settings!$G$9,"-"))))</f>
        <v>-</v>
      </c>
      <c r="I2888" s="13" t="str">
        <f>IF(G2888="-","-",IF(Fixture!I2892&gt;Fixture!G2892,Settings!$G$7,IF(Fixture!I2892=Fixture!G2892,Settings!$G$8,IF(Fixture!I2892&lt;Fixture!G2892,Settings!$G$9,"-"))))</f>
        <v>-</v>
      </c>
    </row>
    <row r="2889" spans="3:9" x14ac:dyDescent="0.25">
      <c r="C2889" s="12" t="str">
        <f t="shared" si="92"/>
        <v>-</v>
      </c>
      <c r="D2889" s="9" t="str">
        <f t="shared" si="93"/>
        <v>-</v>
      </c>
      <c r="E2889" s="9" t="str">
        <f>IF(C2889="-","-",IF(D2889=maxgameno+2,"blank row 2",IF(D2889=maxgameno+1,"blank row 1",INDEX(FixtureCode!$B$4:$AH$128,MATCH($C2889,FixtureCode!$B$4:$B$128,0),MATCH("G"&amp;D2889&amp;"-T1",FixtureCode!$B$4:$AH$4,0)))))</f>
        <v>-</v>
      </c>
      <c r="F2889" s="13" t="str">
        <f>IF(C2889="-","-",IF(D2889=maxgameno+2,"blank row 2",IF(D2889=maxgameno+1,"blank row 1",INDEX(FixtureCode!$B$4:$AH$128,MATCH($C2889,FixtureCode!$B$4:$B$128,0),MATCH("G"&amp;D2889&amp;"-T2",FixtureCode!$B$4:$AH$4,0)))))</f>
        <v>-</v>
      </c>
      <c r="G2889" s="12" t="str">
        <f>IF(C2889="-","-",IF(AND(ISNUMBER(Fixture!G2893),ISNUMBER(Fixture!I2893),Fixture!F2893&lt;&gt;"BYE",Fixture!J2893&lt;&gt;"BYE"),"Yes","-"))</f>
        <v>-</v>
      </c>
      <c r="H2889" s="9" t="str">
        <f>IF(G2889="-","-",IF(Fixture!G2893&gt;Fixture!I2893,Settings!$G$7,IF(Fixture!G2893=Fixture!I2893,Settings!$G$8,IF(Fixture!G2893&lt;Fixture!I2893,Settings!$G$9,"-"))))</f>
        <v>-</v>
      </c>
      <c r="I2889" s="13" t="str">
        <f>IF(G2889="-","-",IF(Fixture!I2893&gt;Fixture!G2893,Settings!$G$7,IF(Fixture!I2893=Fixture!G2893,Settings!$G$8,IF(Fixture!I2893&lt;Fixture!G2893,Settings!$G$9,"-"))))</f>
        <v>-</v>
      </c>
    </row>
    <row r="2890" spans="3:9" x14ac:dyDescent="0.25">
      <c r="C2890" s="12" t="str">
        <f t="shared" si="92"/>
        <v>-</v>
      </c>
      <c r="D2890" s="9" t="str">
        <f t="shared" si="93"/>
        <v>-</v>
      </c>
      <c r="E2890" s="9" t="str">
        <f>IF(C2890="-","-",IF(D2890=maxgameno+2,"blank row 2",IF(D2890=maxgameno+1,"blank row 1",INDEX(FixtureCode!$B$4:$AH$128,MATCH($C2890,FixtureCode!$B$4:$B$128,0),MATCH("G"&amp;D2890&amp;"-T1",FixtureCode!$B$4:$AH$4,0)))))</f>
        <v>-</v>
      </c>
      <c r="F2890" s="13" t="str">
        <f>IF(C2890="-","-",IF(D2890=maxgameno+2,"blank row 2",IF(D2890=maxgameno+1,"blank row 1",INDEX(FixtureCode!$B$4:$AH$128,MATCH($C2890,FixtureCode!$B$4:$B$128,0),MATCH("G"&amp;D2890&amp;"-T2",FixtureCode!$B$4:$AH$4,0)))))</f>
        <v>-</v>
      </c>
      <c r="G2890" s="12" t="str">
        <f>IF(C2890="-","-",IF(AND(ISNUMBER(Fixture!G2894),ISNUMBER(Fixture!I2894),Fixture!F2894&lt;&gt;"BYE",Fixture!J2894&lt;&gt;"BYE"),"Yes","-"))</f>
        <v>-</v>
      </c>
      <c r="H2890" s="9" t="str">
        <f>IF(G2890="-","-",IF(Fixture!G2894&gt;Fixture!I2894,Settings!$G$7,IF(Fixture!G2894=Fixture!I2894,Settings!$G$8,IF(Fixture!G2894&lt;Fixture!I2894,Settings!$G$9,"-"))))</f>
        <v>-</v>
      </c>
      <c r="I2890" s="13" t="str">
        <f>IF(G2890="-","-",IF(Fixture!I2894&gt;Fixture!G2894,Settings!$G$7,IF(Fixture!I2894=Fixture!G2894,Settings!$G$8,IF(Fixture!I2894&lt;Fixture!G2894,Settings!$G$9,"-"))))</f>
        <v>-</v>
      </c>
    </row>
    <row r="2891" spans="3:9" x14ac:dyDescent="0.25">
      <c r="C2891" s="12" t="str">
        <f t="shared" si="92"/>
        <v>-</v>
      </c>
      <c r="D2891" s="9" t="str">
        <f t="shared" si="93"/>
        <v>-</v>
      </c>
      <c r="E2891" s="9" t="str">
        <f>IF(C2891="-","-",IF(D2891=maxgameno+2,"blank row 2",IF(D2891=maxgameno+1,"blank row 1",INDEX(FixtureCode!$B$4:$AH$128,MATCH($C2891,FixtureCode!$B$4:$B$128,0),MATCH("G"&amp;D2891&amp;"-T1",FixtureCode!$B$4:$AH$4,0)))))</f>
        <v>-</v>
      </c>
      <c r="F2891" s="13" t="str">
        <f>IF(C2891="-","-",IF(D2891=maxgameno+2,"blank row 2",IF(D2891=maxgameno+1,"blank row 1",INDEX(FixtureCode!$B$4:$AH$128,MATCH($C2891,FixtureCode!$B$4:$B$128,0),MATCH("G"&amp;D2891&amp;"-T2",FixtureCode!$B$4:$AH$4,0)))))</f>
        <v>-</v>
      </c>
      <c r="G2891" s="12" t="str">
        <f>IF(C2891="-","-",IF(AND(ISNUMBER(Fixture!G2895),ISNUMBER(Fixture!I2895),Fixture!F2895&lt;&gt;"BYE",Fixture!J2895&lt;&gt;"BYE"),"Yes","-"))</f>
        <v>-</v>
      </c>
      <c r="H2891" s="9" t="str">
        <f>IF(G2891="-","-",IF(Fixture!G2895&gt;Fixture!I2895,Settings!$G$7,IF(Fixture!G2895=Fixture!I2895,Settings!$G$8,IF(Fixture!G2895&lt;Fixture!I2895,Settings!$G$9,"-"))))</f>
        <v>-</v>
      </c>
      <c r="I2891" s="13" t="str">
        <f>IF(G2891="-","-",IF(Fixture!I2895&gt;Fixture!G2895,Settings!$G$7,IF(Fixture!I2895=Fixture!G2895,Settings!$G$8,IF(Fixture!I2895&lt;Fixture!G2895,Settings!$G$9,"-"))))</f>
        <v>-</v>
      </c>
    </row>
    <row r="2892" spans="3:9" x14ac:dyDescent="0.25">
      <c r="C2892" s="12" t="str">
        <f t="shared" si="92"/>
        <v>-</v>
      </c>
      <c r="D2892" s="9" t="str">
        <f t="shared" si="93"/>
        <v>-</v>
      </c>
      <c r="E2892" s="9" t="str">
        <f>IF(C2892="-","-",IF(D2892=maxgameno+2,"blank row 2",IF(D2892=maxgameno+1,"blank row 1",INDEX(FixtureCode!$B$4:$AH$128,MATCH($C2892,FixtureCode!$B$4:$B$128,0),MATCH("G"&amp;D2892&amp;"-T1",FixtureCode!$B$4:$AH$4,0)))))</f>
        <v>-</v>
      </c>
      <c r="F2892" s="13" t="str">
        <f>IF(C2892="-","-",IF(D2892=maxgameno+2,"blank row 2",IF(D2892=maxgameno+1,"blank row 1",INDEX(FixtureCode!$B$4:$AH$128,MATCH($C2892,FixtureCode!$B$4:$B$128,0),MATCH("G"&amp;D2892&amp;"-T2",FixtureCode!$B$4:$AH$4,0)))))</f>
        <v>-</v>
      </c>
      <c r="G2892" s="12" t="str">
        <f>IF(C2892="-","-",IF(AND(ISNUMBER(Fixture!G2896),ISNUMBER(Fixture!I2896),Fixture!F2896&lt;&gt;"BYE",Fixture!J2896&lt;&gt;"BYE"),"Yes","-"))</f>
        <v>-</v>
      </c>
      <c r="H2892" s="9" t="str">
        <f>IF(G2892="-","-",IF(Fixture!G2896&gt;Fixture!I2896,Settings!$G$7,IF(Fixture!G2896=Fixture!I2896,Settings!$G$8,IF(Fixture!G2896&lt;Fixture!I2896,Settings!$G$9,"-"))))</f>
        <v>-</v>
      </c>
      <c r="I2892" s="13" t="str">
        <f>IF(G2892="-","-",IF(Fixture!I2896&gt;Fixture!G2896,Settings!$G$7,IF(Fixture!I2896=Fixture!G2896,Settings!$G$8,IF(Fixture!I2896&lt;Fixture!G2896,Settings!$G$9,"-"))))</f>
        <v>-</v>
      </c>
    </row>
    <row r="2893" spans="3:9" x14ac:dyDescent="0.25">
      <c r="C2893" s="12" t="str">
        <f t="shared" si="92"/>
        <v>-</v>
      </c>
      <c r="D2893" s="9" t="str">
        <f t="shared" si="93"/>
        <v>-</v>
      </c>
      <c r="E2893" s="9" t="str">
        <f>IF(C2893="-","-",IF(D2893=maxgameno+2,"blank row 2",IF(D2893=maxgameno+1,"blank row 1",INDEX(FixtureCode!$B$4:$AH$128,MATCH($C2893,FixtureCode!$B$4:$B$128,0),MATCH("G"&amp;D2893&amp;"-T1",FixtureCode!$B$4:$AH$4,0)))))</f>
        <v>-</v>
      </c>
      <c r="F2893" s="13" t="str">
        <f>IF(C2893="-","-",IF(D2893=maxgameno+2,"blank row 2",IF(D2893=maxgameno+1,"blank row 1",INDEX(FixtureCode!$B$4:$AH$128,MATCH($C2893,FixtureCode!$B$4:$B$128,0),MATCH("G"&amp;D2893&amp;"-T2",FixtureCode!$B$4:$AH$4,0)))))</f>
        <v>-</v>
      </c>
      <c r="G2893" s="12" t="str">
        <f>IF(C2893="-","-",IF(AND(ISNUMBER(Fixture!G2897),ISNUMBER(Fixture!I2897),Fixture!F2897&lt;&gt;"BYE",Fixture!J2897&lt;&gt;"BYE"),"Yes","-"))</f>
        <v>-</v>
      </c>
      <c r="H2893" s="9" t="str">
        <f>IF(G2893="-","-",IF(Fixture!G2897&gt;Fixture!I2897,Settings!$G$7,IF(Fixture!G2897=Fixture!I2897,Settings!$G$8,IF(Fixture!G2897&lt;Fixture!I2897,Settings!$G$9,"-"))))</f>
        <v>-</v>
      </c>
      <c r="I2893" s="13" t="str">
        <f>IF(G2893="-","-",IF(Fixture!I2897&gt;Fixture!G2897,Settings!$G$7,IF(Fixture!I2897=Fixture!G2897,Settings!$G$8,IF(Fixture!I2897&lt;Fixture!G2897,Settings!$G$9,"-"))))</f>
        <v>-</v>
      </c>
    </row>
    <row r="2894" spans="3:9" x14ac:dyDescent="0.25">
      <c r="C2894" s="12" t="str">
        <f t="shared" si="92"/>
        <v>-</v>
      </c>
      <c r="D2894" s="9" t="str">
        <f t="shared" si="93"/>
        <v>-</v>
      </c>
      <c r="E2894" s="9" t="str">
        <f>IF(C2894="-","-",IF(D2894=maxgameno+2,"blank row 2",IF(D2894=maxgameno+1,"blank row 1",INDEX(FixtureCode!$B$4:$AH$128,MATCH($C2894,FixtureCode!$B$4:$B$128,0),MATCH("G"&amp;D2894&amp;"-T1",FixtureCode!$B$4:$AH$4,0)))))</f>
        <v>-</v>
      </c>
      <c r="F2894" s="13" t="str">
        <f>IF(C2894="-","-",IF(D2894=maxgameno+2,"blank row 2",IF(D2894=maxgameno+1,"blank row 1",INDEX(FixtureCode!$B$4:$AH$128,MATCH($C2894,FixtureCode!$B$4:$B$128,0),MATCH("G"&amp;D2894&amp;"-T2",FixtureCode!$B$4:$AH$4,0)))))</f>
        <v>-</v>
      </c>
      <c r="G2894" s="12" t="str">
        <f>IF(C2894="-","-",IF(AND(ISNUMBER(Fixture!G2898),ISNUMBER(Fixture!I2898),Fixture!F2898&lt;&gt;"BYE",Fixture!J2898&lt;&gt;"BYE"),"Yes","-"))</f>
        <v>-</v>
      </c>
      <c r="H2894" s="9" t="str">
        <f>IF(G2894="-","-",IF(Fixture!G2898&gt;Fixture!I2898,Settings!$G$7,IF(Fixture!G2898=Fixture!I2898,Settings!$G$8,IF(Fixture!G2898&lt;Fixture!I2898,Settings!$G$9,"-"))))</f>
        <v>-</v>
      </c>
      <c r="I2894" s="13" t="str">
        <f>IF(G2894="-","-",IF(Fixture!I2898&gt;Fixture!G2898,Settings!$G$7,IF(Fixture!I2898=Fixture!G2898,Settings!$G$8,IF(Fixture!I2898&lt;Fixture!G2898,Settings!$G$9,"-"))))</f>
        <v>-</v>
      </c>
    </row>
    <row r="2895" spans="3:9" x14ac:dyDescent="0.25">
      <c r="C2895" s="12" t="str">
        <f t="shared" si="92"/>
        <v>-</v>
      </c>
      <c r="D2895" s="9" t="str">
        <f t="shared" si="93"/>
        <v>-</v>
      </c>
      <c r="E2895" s="9" t="str">
        <f>IF(C2895="-","-",IF(D2895=maxgameno+2,"blank row 2",IF(D2895=maxgameno+1,"blank row 1",INDEX(FixtureCode!$B$4:$AH$128,MATCH($C2895,FixtureCode!$B$4:$B$128,0),MATCH("G"&amp;D2895&amp;"-T1",FixtureCode!$B$4:$AH$4,0)))))</f>
        <v>-</v>
      </c>
      <c r="F2895" s="13" t="str">
        <f>IF(C2895="-","-",IF(D2895=maxgameno+2,"blank row 2",IF(D2895=maxgameno+1,"blank row 1",INDEX(FixtureCode!$B$4:$AH$128,MATCH($C2895,FixtureCode!$B$4:$B$128,0),MATCH("G"&amp;D2895&amp;"-T2",FixtureCode!$B$4:$AH$4,0)))))</f>
        <v>-</v>
      </c>
      <c r="G2895" s="12" t="str">
        <f>IF(C2895="-","-",IF(AND(ISNUMBER(Fixture!G2899),ISNUMBER(Fixture!I2899),Fixture!F2899&lt;&gt;"BYE",Fixture!J2899&lt;&gt;"BYE"),"Yes","-"))</f>
        <v>-</v>
      </c>
      <c r="H2895" s="9" t="str">
        <f>IF(G2895="-","-",IF(Fixture!G2899&gt;Fixture!I2899,Settings!$G$7,IF(Fixture!G2899=Fixture!I2899,Settings!$G$8,IF(Fixture!G2899&lt;Fixture!I2899,Settings!$G$9,"-"))))</f>
        <v>-</v>
      </c>
      <c r="I2895" s="13" t="str">
        <f>IF(G2895="-","-",IF(Fixture!I2899&gt;Fixture!G2899,Settings!$G$7,IF(Fixture!I2899=Fixture!G2899,Settings!$G$8,IF(Fixture!I2899&lt;Fixture!G2899,Settings!$G$9,"-"))))</f>
        <v>-</v>
      </c>
    </row>
    <row r="2896" spans="3:9" x14ac:dyDescent="0.25">
      <c r="C2896" s="12" t="str">
        <f t="shared" si="92"/>
        <v>-</v>
      </c>
      <c r="D2896" s="9" t="str">
        <f t="shared" si="93"/>
        <v>-</v>
      </c>
      <c r="E2896" s="9" t="str">
        <f>IF(C2896="-","-",IF(D2896=maxgameno+2,"blank row 2",IF(D2896=maxgameno+1,"blank row 1",INDEX(FixtureCode!$B$4:$AH$128,MATCH($C2896,FixtureCode!$B$4:$B$128,0),MATCH("G"&amp;D2896&amp;"-T1",FixtureCode!$B$4:$AH$4,0)))))</f>
        <v>-</v>
      </c>
      <c r="F2896" s="13" t="str">
        <f>IF(C2896="-","-",IF(D2896=maxgameno+2,"blank row 2",IF(D2896=maxgameno+1,"blank row 1",INDEX(FixtureCode!$B$4:$AH$128,MATCH($C2896,FixtureCode!$B$4:$B$128,0),MATCH("G"&amp;D2896&amp;"-T2",FixtureCode!$B$4:$AH$4,0)))))</f>
        <v>-</v>
      </c>
      <c r="G2896" s="12" t="str">
        <f>IF(C2896="-","-",IF(AND(ISNUMBER(Fixture!G2900),ISNUMBER(Fixture!I2900),Fixture!F2900&lt;&gt;"BYE",Fixture!J2900&lt;&gt;"BYE"),"Yes","-"))</f>
        <v>-</v>
      </c>
      <c r="H2896" s="9" t="str">
        <f>IF(G2896="-","-",IF(Fixture!G2900&gt;Fixture!I2900,Settings!$G$7,IF(Fixture!G2900=Fixture!I2900,Settings!$G$8,IF(Fixture!G2900&lt;Fixture!I2900,Settings!$G$9,"-"))))</f>
        <v>-</v>
      </c>
      <c r="I2896" s="13" t="str">
        <f>IF(G2896="-","-",IF(Fixture!I2900&gt;Fixture!G2900,Settings!$G$7,IF(Fixture!I2900=Fixture!G2900,Settings!$G$8,IF(Fixture!I2900&lt;Fixture!G2900,Settings!$G$9,"-"))))</f>
        <v>-</v>
      </c>
    </row>
    <row r="2897" spans="3:9" x14ac:dyDescent="0.25">
      <c r="C2897" s="12" t="str">
        <f t="shared" si="92"/>
        <v>-</v>
      </c>
      <c r="D2897" s="9" t="str">
        <f t="shared" si="93"/>
        <v>-</v>
      </c>
      <c r="E2897" s="9" t="str">
        <f>IF(C2897="-","-",IF(D2897=maxgameno+2,"blank row 2",IF(D2897=maxgameno+1,"blank row 1",INDEX(FixtureCode!$B$4:$AH$128,MATCH($C2897,FixtureCode!$B$4:$B$128,0),MATCH("G"&amp;D2897&amp;"-T1",FixtureCode!$B$4:$AH$4,0)))))</f>
        <v>-</v>
      </c>
      <c r="F2897" s="13" t="str">
        <f>IF(C2897="-","-",IF(D2897=maxgameno+2,"blank row 2",IF(D2897=maxgameno+1,"blank row 1",INDEX(FixtureCode!$B$4:$AH$128,MATCH($C2897,FixtureCode!$B$4:$B$128,0),MATCH("G"&amp;D2897&amp;"-T2",FixtureCode!$B$4:$AH$4,0)))))</f>
        <v>-</v>
      </c>
      <c r="G2897" s="12" t="str">
        <f>IF(C2897="-","-",IF(AND(ISNUMBER(Fixture!G2901),ISNUMBER(Fixture!I2901),Fixture!F2901&lt;&gt;"BYE",Fixture!J2901&lt;&gt;"BYE"),"Yes","-"))</f>
        <v>-</v>
      </c>
      <c r="H2897" s="9" t="str">
        <f>IF(G2897="-","-",IF(Fixture!G2901&gt;Fixture!I2901,Settings!$G$7,IF(Fixture!G2901=Fixture!I2901,Settings!$G$8,IF(Fixture!G2901&lt;Fixture!I2901,Settings!$G$9,"-"))))</f>
        <v>-</v>
      </c>
      <c r="I2897" s="13" t="str">
        <f>IF(G2897="-","-",IF(Fixture!I2901&gt;Fixture!G2901,Settings!$G$7,IF(Fixture!I2901=Fixture!G2901,Settings!$G$8,IF(Fixture!I2901&lt;Fixture!G2901,Settings!$G$9,"-"))))</f>
        <v>-</v>
      </c>
    </row>
    <row r="2898" spans="3:9" x14ac:dyDescent="0.25">
      <c r="C2898" s="12" t="str">
        <f t="shared" si="92"/>
        <v>-</v>
      </c>
      <c r="D2898" s="9" t="str">
        <f t="shared" si="93"/>
        <v>-</v>
      </c>
      <c r="E2898" s="9" t="str">
        <f>IF(C2898="-","-",IF(D2898=maxgameno+2,"blank row 2",IF(D2898=maxgameno+1,"blank row 1",INDEX(FixtureCode!$B$4:$AH$128,MATCH($C2898,FixtureCode!$B$4:$B$128,0),MATCH("G"&amp;D2898&amp;"-T1",FixtureCode!$B$4:$AH$4,0)))))</f>
        <v>-</v>
      </c>
      <c r="F2898" s="13" t="str">
        <f>IF(C2898="-","-",IF(D2898=maxgameno+2,"blank row 2",IF(D2898=maxgameno+1,"blank row 1",INDEX(FixtureCode!$B$4:$AH$128,MATCH($C2898,FixtureCode!$B$4:$B$128,0),MATCH("G"&amp;D2898&amp;"-T2",FixtureCode!$B$4:$AH$4,0)))))</f>
        <v>-</v>
      </c>
      <c r="G2898" s="12" t="str">
        <f>IF(C2898="-","-",IF(AND(ISNUMBER(Fixture!G2902),ISNUMBER(Fixture!I2902),Fixture!F2902&lt;&gt;"BYE",Fixture!J2902&lt;&gt;"BYE"),"Yes","-"))</f>
        <v>-</v>
      </c>
      <c r="H2898" s="9" t="str">
        <f>IF(G2898="-","-",IF(Fixture!G2902&gt;Fixture!I2902,Settings!$G$7,IF(Fixture!G2902=Fixture!I2902,Settings!$G$8,IF(Fixture!G2902&lt;Fixture!I2902,Settings!$G$9,"-"))))</f>
        <v>-</v>
      </c>
      <c r="I2898" s="13" t="str">
        <f>IF(G2898="-","-",IF(Fixture!I2902&gt;Fixture!G2902,Settings!$G$7,IF(Fixture!I2902=Fixture!G2902,Settings!$G$8,IF(Fixture!I2902&lt;Fixture!G2902,Settings!$G$9,"-"))))</f>
        <v>-</v>
      </c>
    </row>
    <row r="2899" spans="3:9" x14ac:dyDescent="0.25">
      <c r="C2899" s="12" t="str">
        <f t="shared" si="92"/>
        <v>-</v>
      </c>
      <c r="D2899" s="9" t="str">
        <f t="shared" si="93"/>
        <v>-</v>
      </c>
      <c r="E2899" s="9" t="str">
        <f>IF(C2899="-","-",IF(D2899=maxgameno+2,"blank row 2",IF(D2899=maxgameno+1,"blank row 1",INDEX(FixtureCode!$B$4:$AH$128,MATCH($C2899,FixtureCode!$B$4:$B$128,0),MATCH("G"&amp;D2899&amp;"-T1",FixtureCode!$B$4:$AH$4,0)))))</f>
        <v>-</v>
      </c>
      <c r="F2899" s="13" t="str">
        <f>IF(C2899="-","-",IF(D2899=maxgameno+2,"blank row 2",IF(D2899=maxgameno+1,"blank row 1",INDEX(FixtureCode!$B$4:$AH$128,MATCH($C2899,FixtureCode!$B$4:$B$128,0),MATCH("G"&amp;D2899&amp;"-T2",FixtureCode!$B$4:$AH$4,0)))))</f>
        <v>-</v>
      </c>
      <c r="G2899" s="12" t="str">
        <f>IF(C2899="-","-",IF(AND(ISNUMBER(Fixture!G2903),ISNUMBER(Fixture!I2903),Fixture!F2903&lt;&gt;"BYE",Fixture!J2903&lt;&gt;"BYE"),"Yes","-"))</f>
        <v>-</v>
      </c>
      <c r="H2899" s="9" t="str">
        <f>IF(G2899="-","-",IF(Fixture!G2903&gt;Fixture!I2903,Settings!$G$7,IF(Fixture!G2903=Fixture!I2903,Settings!$G$8,IF(Fixture!G2903&lt;Fixture!I2903,Settings!$G$9,"-"))))</f>
        <v>-</v>
      </c>
      <c r="I2899" s="13" t="str">
        <f>IF(G2899="-","-",IF(Fixture!I2903&gt;Fixture!G2903,Settings!$G$7,IF(Fixture!I2903=Fixture!G2903,Settings!$G$8,IF(Fixture!I2903&lt;Fixture!G2903,Settings!$G$9,"-"))))</f>
        <v>-</v>
      </c>
    </row>
    <row r="2900" spans="3:9" x14ac:dyDescent="0.25">
      <c r="C2900" s="12" t="str">
        <f t="shared" si="92"/>
        <v>-</v>
      </c>
      <c r="D2900" s="9" t="str">
        <f t="shared" si="93"/>
        <v>-</v>
      </c>
      <c r="E2900" s="9" t="str">
        <f>IF(C2900="-","-",IF(D2900=maxgameno+2,"blank row 2",IF(D2900=maxgameno+1,"blank row 1",INDEX(FixtureCode!$B$4:$AH$128,MATCH($C2900,FixtureCode!$B$4:$B$128,0),MATCH("G"&amp;D2900&amp;"-T1",FixtureCode!$B$4:$AH$4,0)))))</f>
        <v>-</v>
      </c>
      <c r="F2900" s="13" t="str">
        <f>IF(C2900="-","-",IF(D2900=maxgameno+2,"blank row 2",IF(D2900=maxgameno+1,"blank row 1",INDEX(FixtureCode!$B$4:$AH$128,MATCH($C2900,FixtureCode!$B$4:$B$128,0),MATCH("G"&amp;D2900&amp;"-T2",FixtureCode!$B$4:$AH$4,0)))))</f>
        <v>-</v>
      </c>
      <c r="G2900" s="12" t="str">
        <f>IF(C2900="-","-",IF(AND(ISNUMBER(Fixture!G2904),ISNUMBER(Fixture!I2904),Fixture!F2904&lt;&gt;"BYE",Fixture!J2904&lt;&gt;"BYE"),"Yes","-"))</f>
        <v>-</v>
      </c>
      <c r="H2900" s="9" t="str">
        <f>IF(G2900="-","-",IF(Fixture!G2904&gt;Fixture!I2904,Settings!$G$7,IF(Fixture!G2904=Fixture!I2904,Settings!$G$8,IF(Fixture!G2904&lt;Fixture!I2904,Settings!$G$9,"-"))))</f>
        <v>-</v>
      </c>
      <c r="I2900" s="13" t="str">
        <f>IF(G2900="-","-",IF(Fixture!I2904&gt;Fixture!G2904,Settings!$G$7,IF(Fixture!I2904=Fixture!G2904,Settings!$G$8,IF(Fixture!I2904&lt;Fixture!G2904,Settings!$G$9,"-"))))</f>
        <v>-</v>
      </c>
    </row>
    <row r="2901" spans="3:9" x14ac:dyDescent="0.25">
      <c r="C2901" s="12" t="str">
        <f t="shared" si="92"/>
        <v>-</v>
      </c>
      <c r="D2901" s="9" t="str">
        <f t="shared" si="93"/>
        <v>-</v>
      </c>
      <c r="E2901" s="9" t="str">
        <f>IF(C2901="-","-",IF(D2901=maxgameno+2,"blank row 2",IF(D2901=maxgameno+1,"blank row 1",INDEX(FixtureCode!$B$4:$AH$128,MATCH($C2901,FixtureCode!$B$4:$B$128,0),MATCH("G"&amp;D2901&amp;"-T1",FixtureCode!$B$4:$AH$4,0)))))</f>
        <v>-</v>
      </c>
      <c r="F2901" s="13" t="str">
        <f>IF(C2901="-","-",IF(D2901=maxgameno+2,"blank row 2",IF(D2901=maxgameno+1,"blank row 1",INDEX(FixtureCode!$B$4:$AH$128,MATCH($C2901,FixtureCode!$B$4:$B$128,0),MATCH("G"&amp;D2901&amp;"-T2",FixtureCode!$B$4:$AH$4,0)))))</f>
        <v>-</v>
      </c>
      <c r="G2901" s="12" t="str">
        <f>IF(C2901="-","-",IF(AND(ISNUMBER(Fixture!G2905),ISNUMBER(Fixture!I2905),Fixture!F2905&lt;&gt;"BYE",Fixture!J2905&lt;&gt;"BYE"),"Yes","-"))</f>
        <v>-</v>
      </c>
      <c r="H2901" s="9" t="str">
        <f>IF(G2901="-","-",IF(Fixture!G2905&gt;Fixture!I2905,Settings!$G$7,IF(Fixture!G2905=Fixture!I2905,Settings!$G$8,IF(Fixture!G2905&lt;Fixture!I2905,Settings!$G$9,"-"))))</f>
        <v>-</v>
      </c>
      <c r="I2901" s="13" t="str">
        <f>IF(G2901="-","-",IF(Fixture!I2905&gt;Fixture!G2905,Settings!$G$7,IF(Fixture!I2905=Fixture!G2905,Settings!$G$8,IF(Fixture!I2905&lt;Fixture!G2905,Settings!$G$9,"-"))))</f>
        <v>-</v>
      </c>
    </row>
    <row r="2902" spans="3:9" x14ac:dyDescent="0.25">
      <c r="C2902" s="12" t="str">
        <f t="shared" si="92"/>
        <v>-</v>
      </c>
      <c r="D2902" s="9" t="str">
        <f t="shared" si="93"/>
        <v>-</v>
      </c>
      <c r="E2902" s="9" t="str">
        <f>IF(C2902="-","-",IF(D2902=maxgameno+2,"blank row 2",IF(D2902=maxgameno+1,"blank row 1",INDEX(FixtureCode!$B$4:$AH$128,MATCH($C2902,FixtureCode!$B$4:$B$128,0),MATCH("G"&amp;D2902&amp;"-T1",FixtureCode!$B$4:$AH$4,0)))))</f>
        <v>-</v>
      </c>
      <c r="F2902" s="13" t="str">
        <f>IF(C2902="-","-",IF(D2902=maxgameno+2,"blank row 2",IF(D2902=maxgameno+1,"blank row 1",INDEX(FixtureCode!$B$4:$AH$128,MATCH($C2902,FixtureCode!$B$4:$B$128,0),MATCH("G"&amp;D2902&amp;"-T2",FixtureCode!$B$4:$AH$4,0)))))</f>
        <v>-</v>
      </c>
      <c r="G2902" s="12" t="str">
        <f>IF(C2902="-","-",IF(AND(ISNUMBER(Fixture!G2906),ISNUMBER(Fixture!I2906),Fixture!F2906&lt;&gt;"BYE",Fixture!J2906&lt;&gt;"BYE"),"Yes","-"))</f>
        <v>-</v>
      </c>
      <c r="H2902" s="9" t="str">
        <f>IF(G2902="-","-",IF(Fixture!G2906&gt;Fixture!I2906,Settings!$G$7,IF(Fixture!G2906=Fixture!I2906,Settings!$G$8,IF(Fixture!G2906&lt;Fixture!I2906,Settings!$G$9,"-"))))</f>
        <v>-</v>
      </c>
      <c r="I2902" s="13" t="str">
        <f>IF(G2902="-","-",IF(Fixture!I2906&gt;Fixture!G2906,Settings!$G$7,IF(Fixture!I2906=Fixture!G2906,Settings!$G$8,IF(Fixture!I2906&lt;Fixture!G2906,Settings!$G$9,"-"))))</f>
        <v>-</v>
      </c>
    </row>
    <row r="2903" spans="3:9" x14ac:dyDescent="0.25">
      <c r="C2903" s="12" t="str">
        <f t="shared" si="92"/>
        <v>-</v>
      </c>
      <c r="D2903" s="9" t="str">
        <f t="shared" si="93"/>
        <v>-</v>
      </c>
      <c r="E2903" s="9" t="str">
        <f>IF(C2903="-","-",IF(D2903=maxgameno+2,"blank row 2",IF(D2903=maxgameno+1,"blank row 1",INDEX(FixtureCode!$B$4:$AH$128,MATCH($C2903,FixtureCode!$B$4:$B$128,0),MATCH("G"&amp;D2903&amp;"-T1",FixtureCode!$B$4:$AH$4,0)))))</f>
        <v>-</v>
      </c>
      <c r="F2903" s="13" t="str">
        <f>IF(C2903="-","-",IF(D2903=maxgameno+2,"blank row 2",IF(D2903=maxgameno+1,"blank row 1",INDEX(FixtureCode!$B$4:$AH$128,MATCH($C2903,FixtureCode!$B$4:$B$128,0),MATCH("G"&amp;D2903&amp;"-T2",FixtureCode!$B$4:$AH$4,0)))))</f>
        <v>-</v>
      </c>
      <c r="G2903" s="12" t="str">
        <f>IF(C2903="-","-",IF(AND(ISNUMBER(Fixture!G2907),ISNUMBER(Fixture!I2907),Fixture!F2907&lt;&gt;"BYE",Fixture!J2907&lt;&gt;"BYE"),"Yes","-"))</f>
        <v>-</v>
      </c>
      <c r="H2903" s="9" t="str">
        <f>IF(G2903="-","-",IF(Fixture!G2907&gt;Fixture!I2907,Settings!$G$7,IF(Fixture!G2907=Fixture!I2907,Settings!$G$8,IF(Fixture!G2907&lt;Fixture!I2907,Settings!$G$9,"-"))))</f>
        <v>-</v>
      </c>
      <c r="I2903" s="13" t="str">
        <f>IF(G2903="-","-",IF(Fixture!I2907&gt;Fixture!G2907,Settings!$G$7,IF(Fixture!I2907=Fixture!G2907,Settings!$G$8,IF(Fixture!I2907&lt;Fixture!G2907,Settings!$G$9,"-"))))</f>
        <v>-</v>
      </c>
    </row>
    <row r="2904" spans="3:9" x14ac:dyDescent="0.25">
      <c r="C2904" s="12" t="str">
        <f t="shared" si="92"/>
        <v>-</v>
      </c>
      <c r="D2904" s="9" t="str">
        <f t="shared" si="93"/>
        <v>-</v>
      </c>
      <c r="E2904" s="9" t="str">
        <f>IF(C2904="-","-",IF(D2904=maxgameno+2,"blank row 2",IF(D2904=maxgameno+1,"blank row 1",INDEX(FixtureCode!$B$4:$AH$128,MATCH($C2904,FixtureCode!$B$4:$B$128,0),MATCH("G"&amp;D2904&amp;"-T1",FixtureCode!$B$4:$AH$4,0)))))</f>
        <v>-</v>
      </c>
      <c r="F2904" s="13" t="str">
        <f>IF(C2904="-","-",IF(D2904=maxgameno+2,"blank row 2",IF(D2904=maxgameno+1,"blank row 1",INDEX(FixtureCode!$B$4:$AH$128,MATCH($C2904,FixtureCode!$B$4:$B$128,0),MATCH("G"&amp;D2904&amp;"-T2",FixtureCode!$B$4:$AH$4,0)))))</f>
        <v>-</v>
      </c>
      <c r="G2904" s="12" t="str">
        <f>IF(C2904="-","-",IF(AND(ISNUMBER(Fixture!G2908),ISNUMBER(Fixture!I2908),Fixture!F2908&lt;&gt;"BYE",Fixture!J2908&lt;&gt;"BYE"),"Yes","-"))</f>
        <v>-</v>
      </c>
      <c r="H2904" s="9" t="str">
        <f>IF(G2904="-","-",IF(Fixture!G2908&gt;Fixture!I2908,Settings!$G$7,IF(Fixture!G2908=Fixture!I2908,Settings!$G$8,IF(Fixture!G2908&lt;Fixture!I2908,Settings!$G$9,"-"))))</f>
        <v>-</v>
      </c>
      <c r="I2904" s="13" t="str">
        <f>IF(G2904="-","-",IF(Fixture!I2908&gt;Fixture!G2908,Settings!$G$7,IF(Fixture!I2908=Fixture!G2908,Settings!$G$8,IF(Fixture!I2908&lt;Fixture!G2908,Settings!$G$9,"-"))))</f>
        <v>-</v>
      </c>
    </row>
    <row r="2905" spans="3:9" x14ac:dyDescent="0.25">
      <c r="C2905" s="12" t="str">
        <f t="shared" si="92"/>
        <v>-</v>
      </c>
      <c r="D2905" s="9" t="str">
        <f t="shared" si="93"/>
        <v>-</v>
      </c>
      <c r="E2905" s="9" t="str">
        <f>IF(C2905="-","-",IF(D2905=maxgameno+2,"blank row 2",IF(D2905=maxgameno+1,"blank row 1",INDEX(FixtureCode!$B$4:$AH$128,MATCH($C2905,FixtureCode!$B$4:$B$128,0),MATCH("G"&amp;D2905&amp;"-T1",FixtureCode!$B$4:$AH$4,0)))))</f>
        <v>-</v>
      </c>
      <c r="F2905" s="13" t="str">
        <f>IF(C2905="-","-",IF(D2905=maxgameno+2,"blank row 2",IF(D2905=maxgameno+1,"blank row 1",INDEX(FixtureCode!$B$4:$AH$128,MATCH($C2905,FixtureCode!$B$4:$B$128,0),MATCH("G"&amp;D2905&amp;"-T2",FixtureCode!$B$4:$AH$4,0)))))</f>
        <v>-</v>
      </c>
      <c r="G2905" s="12" t="str">
        <f>IF(C2905="-","-",IF(AND(ISNUMBER(Fixture!G2909),ISNUMBER(Fixture!I2909),Fixture!F2909&lt;&gt;"BYE",Fixture!J2909&lt;&gt;"BYE"),"Yes","-"))</f>
        <v>-</v>
      </c>
      <c r="H2905" s="9" t="str">
        <f>IF(G2905="-","-",IF(Fixture!G2909&gt;Fixture!I2909,Settings!$G$7,IF(Fixture!G2909=Fixture!I2909,Settings!$G$8,IF(Fixture!G2909&lt;Fixture!I2909,Settings!$G$9,"-"))))</f>
        <v>-</v>
      </c>
      <c r="I2905" s="13" t="str">
        <f>IF(G2905="-","-",IF(Fixture!I2909&gt;Fixture!G2909,Settings!$G$7,IF(Fixture!I2909=Fixture!G2909,Settings!$G$8,IF(Fixture!I2909&lt;Fixture!G2909,Settings!$G$9,"-"))))</f>
        <v>-</v>
      </c>
    </row>
    <row r="2906" spans="3:9" x14ac:dyDescent="0.25">
      <c r="C2906" s="12" t="str">
        <f t="shared" si="92"/>
        <v>-</v>
      </c>
      <c r="D2906" s="9" t="str">
        <f t="shared" si="93"/>
        <v>-</v>
      </c>
      <c r="E2906" s="9" t="str">
        <f>IF(C2906="-","-",IF(D2906=maxgameno+2,"blank row 2",IF(D2906=maxgameno+1,"blank row 1",INDEX(FixtureCode!$B$4:$AH$128,MATCH($C2906,FixtureCode!$B$4:$B$128,0),MATCH("G"&amp;D2906&amp;"-T1",FixtureCode!$B$4:$AH$4,0)))))</f>
        <v>-</v>
      </c>
      <c r="F2906" s="13" t="str">
        <f>IF(C2906="-","-",IF(D2906=maxgameno+2,"blank row 2",IF(D2906=maxgameno+1,"blank row 1",INDEX(FixtureCode!$B$4:$AH$128,MATCH($C2906,FixtureCode!$B$4:$B$128,0),MATCH("G"&amp;D2906&amp;"-T2",FixtureCode!$B$4:$AH$4,0)))))</f>
        <v>-</v>
      </c>
      <c r="G2906" s="12" t="str">
        <f>IF(C2906="-","-",IF(AND(ISNUMBER(Fixture!G2910),ISNUMBER(Fixture!I2910),Fixture!F2910&lt;&gt;"BYE",Fixture!J2910&lt;&gt;"BYE"),"Yes","-"))</f>
        <v>-</v>
      </c>
      <c r="H2906" s="9" t="str">
        <f>IF(G2906="-","-",IF(Fixture!G2910&gt;Fixture!I2910,Settings!$G$7,IF(Fixture!G2910=Fixture!I2910,Settings!$G$8,IF(Fixture!G2910&lt;Fixture!I2910,Settings!$G$9,"-"))))</f>
        <v>-</v>
      </c>
      <c r="I2906" s="13" t="str">
        <f>IF(G2906="-","-",IF(Fixture!I2910&gt;Fixture!G2910,Settings!$G$7,IF(Fixture!I2910=Fixture!G2910,Settings!$G$8,IF(Fixture!I2910&lt;Fixture!G2910,Settings!$G$9,"-"))))</f>
        <v>-</v>
      </c>
    </row>
    <row r="2907" spans="3:9" x14ac:dyDescent="0.25">
      <c r="C2907" s="12" t="str">
        <f t="shared" si="92"/>
        <v>-</v>
      </c>
      <c r="D2907" s="9" t="str">
        <f t="shared" si="93"/>
        <v>-</v>
      </c>
      <c r="E2907" s="9" t="str">
        <f>IF(C2907="-","-",IF(D2907=maxgameno+2,"blank row 2",IF(D2907=maxgameno+1,"blank row 1",INDEX(FixtureCode!$B$4:$AH$128,MATCH($C2907,FixtureCode!$B$4:$B$128,0),MATCH("G"&amp;D2907&amp;"-T1",FixtureCode!$B$4:$AH$4,0)))))</f>
        <v>-</v>
      </c>
      <c r="F2907" s="13" t="str">
        <f>IF(C2907="-","-",IF(D2907=maxgameno+2,"blank row 2",IF(D2907=maxgameno+1,"blank row 1",INDEX(FixtureCode!$B$4:$AH$128,MATCH($C2907,FixtureCode!$B$4:$B$128,0),MATCH("G"&amp;D2907&amp;"-T2",FixtureCode!$B$4:$AH$4,0)))))</f>
        <v>-</v>
      </c>
      <c r="G2907" s="12" t="str">
        <f>IF(C2907="-","-",IF(AND(ISNUMBER(Fixture!G2911),ISNUMBER(Fixture!I2911),Fixture!F2911&lt;&gt;"BYE",Fixture!J2911&lt;&gt;"BYE"),"Yes","-"))</f>
        <v>-</v>
      </c>
      <c r="H2907" s="9" t="str">
        <f>IF(G2907="-","-",IF(Fixture!G2911&gt;Fixture!I2911,Settings!$G$7,IF(Fixture!G2911=Fixture!I2911,Settings!$G$8,IF(Fixture!G2911&lt;Fixture!I2911,Settings!$G$9,"-"))))</f>
        <v>-</v>
      </c>
      <c r="I2907" s="13" t="str">
        <f>IF(G2907="-","-",IF(Fixture!I2911&gt;Fixture!G2911,Settings!$G$7,IF(Fixture!I2911=Fixture!G2911,Settings!$G$8,IF(Fixture!I2911&lt;Fixture!G2911,Settings!$G$9,"-"))))</f>
        <v>-</v>
      </c>
    </row>
    <row r="2908" spans="3:9" x14ac:dyDescent="0.25">
      <c r="C2908" s="12" t="str">
        <f t="shared" si="92"/>
        <v>-</v>
      </c>
      <c r="D2908" s="9" t="str">
        <f t="shared" si="93"/>
        <v>-</v>
      </c>
      <c r="E2908" s="9" t="str">
        <f>IF(C2908="-","-",IF(D2908=maxgameno+2,"blank row 2",IF(D2908=maxgameno+1,"blank row 1",INDEX(FixtureCode!$B$4:$AH$128,MATCH($C2908,FixtureCode!$B$4:$B$128,0),MATCH("G"&amp;D2908&amp;"-T1",FixtureCode!$B$4:$AH$4,0)))))</f>
        <v>-</v>
      </c>
      <c r="F2908" s="13" t="str">
        <f>IF(C2908="-","-",IF(D2908=maxgameno+2,"blank row 2",IF(D2908=maxgameno+1,"blank row 1",INDEX(FixtureCode!$B$4:$AH$128,MATCH($C2908,FixtureCode!$B$4:$B$128,0),MATCH("G"&amp;D2908&amp;"-T2",FixtureCode!$B$4:$AH$4,0)))))</f>
        <v>-</v>
      </c>
      <c r="G2908" s="12" t="str">
        <f>IF(C2908="-","-",IF(AND(ISNUMBER(Fixture!G2912),ISNUMBER(Fixture!I2912),Fixture!F2912&lt;&gt;"BYE",Fixture!J2912&lt;&gt;"BYE"),"Yes","-"))</f>
        <v>-</v>
      </c>
      <c r="H2908" s="9" t="str">
        <f>IF(G2908="-","-",IF(Fixture!G2912&gt;Fixture!I2912,Settings!$G$7,IF(Fixture!G2912=Fixture!I2912,Settings!$G$8,IF(Fixture!G2912&lt;Fixture!I2912,Settings!$G$9,"-"))))</f>
        <v>-</v>
      </c>
      <c r="I2908" s="13" t="str">
        <f>IF(G2908="-","-",IF(Fixture!I2912&gt;Fixture!G2912,Settings!$G$7,IF(Fixture!I2912=Fixture!G2912,Settings!$G$8,IF(Fixture!I2912&lt;Fixture!G2912,Settings!$G$9,"-"))))</f>
        <v>-</v>
      </c>
    </row>
    <row r="2909" spans="3:9" x14ac:dyDescent="0.25">
      <c r="C2909" s="12" t="str">
        <f t="shared" si="92"/>
        <v>-</v>
      </c>
      <c r="D2909" s="9" t="str">
        <f t="shared" si="93"/>
        <v>-</v>
      </c>
      <c r="E2909" s="9" t="str">
        <f>IF(C2909="-","-",IF(D2909=maxgameno+2,"blank row 2",IF(D2909=maxgameno+1,"blank row 1",INDEX(FixtureCode!$B$4:$AH$128,MATCH($C2909,FixtureCode!$B$4:$B$128,0),MATCH("G"&amp;D2909&amp;"-T1",FixtureCode!$B$4:$AH$4,0)))))</f>
        <v>-</v>
      </c>
      <c r="F2909" s="13" t="str">
        <f>IF(C2909="-","-",IF(D2909=maxgameno+2,"blank row 2",IF(D2909=maxgameno+1,"blank row 1",INDEX(FixtureCode!$B$4:$AH$128,MATCH($C2909,FixtureCode!$B$4:$B$128,0),MATCH("G"&amp;D2909&amp;"-T2",FixtureCode!$B$4:$AH$4,0)))))</f>
        <v>-</v>
      </c>
      <c r="G2909" s="12" t="str">
        <f>IF(C2909="-","-",IF(AND(ISNUMBER(Fixture!G2913),ISNUMBER(Fixture!I2913),Fixture!F2913&lt;&gt;"BYE",Fixture!J2913&lt;&gt;"BYE"),"Yes","-"))</f>
        <v>-</v>
      </c>
      <c r="H2909" s="9" t="str">
        <f>IF(G2909="-","-",IF(Fixture!G2913&gt;Fixture!I2913,Settings!$G$7,IF(Fixture!G2913=Fixture!I2913,Settings!$G$8,IF(Fixture!G2913&lt;Fixture!I2913,Settings!$G$9,"-"))))</f>
        <v>-</v>
      </c>
      <c r="I2909" s="13" t="str">
        <f>IF(G2909="-","-",IF(Fixture!I2913&gt;Fixture!G2913,Settings!$G$7,IF(Fixture!I2913=Fixture!G2913,Settings!$G$8,IF(Fixture!I2913&lt;Fixture!G2913,Settings!$G$9,"-"))))</f>
        <v>-</v>
      </c>
    </row>
    <row r="2910" spans="3:9" x14ac:dyDescent="0.25">
      <c r="C2910" s="12" t="str">
        <f t="shared" si="92"/>
        <v>-</v>
      </c>
      <c r="D2910" s="9" t="str">
        <f t="shared" si="93"/>
        <v>-</v>
      </c>
      <c r="E2910" s="9" t="str">
        <f>IF(C2910="-","-",IF(D2910=maxgameno+2,"blank row 2",IF(D2910=maxgameno+1,"blank row 1",INDEX(FixtureCode!$B$4:$AH$128,MATCH($C2910,FixtureCode!$B$4:$B$128,0),MATCH("G"&amp;D2910&amp;"-T1",FixtureCode!$B$4:$AH$4,0)))))</f>
        <v>-</v>
      </c>
      <c r="F2910" s="13" t="str">
        <f>IF(C2910="-","-",IF(D2910=maxgameno+2,"blank row 2",IF(D2910=maxgameno+1,"blank row 1",INDEX(FixtureCode!$B$4:$AH$128,MATCH($C2910,FixtureCode!$B$4:$B$128,0),MATCH("G"&amp;D2910&amp;"-T2",FixtureCode!$B$4:$AH$4,0)))))</f>
        <v>-</v>
      </c>
      <c r="G2910" s="12" t="str">
        <f>IF(C2910="-","-",IF(AND(ISNUMBER(Fixture!G2914),ISNUMBER(Fixture!I2914),Fixture!F2914&lt;&gt;"BYE",Fixture!J2914&lt;&gt;"BYE"),"Yes","-"))</f>
        <v>-</v>
      </c>
      <c r="H2910" s="9" t="str">
        <f>IF(G2910="-","-",IF(Fixture!G2914&gt;Fixture!I2914,Settings!$G$7,IF(Fixture!G2914=Fixture!I2914,Settings!$G$8,IF(Fixture!G2914&lt;Fixture!I2914,Settings!$G$9,"-"))))</f>
        <v>-</v>
      </c>
      <c r="I2910" s="13" t="str">
        <f>IF(G2910="-","-",IF(Fixture!I2914&gt;Fixture!G2914,Settings!$G$7,IF(Fixture!I2914=Fixture!G2914,Settings!$G$8,IF(Fixture!I2914&lt;Fixture!G2914,Settings!$G$9,"-"))))</f>
        <v>-</v>
      </c>
    </row>
    <row r="2911" spans="3:9" x14ac:dyDescent="0.25">
      <c r="C2911" s="12" t="str">
        <f t="shared" si="92"/>
        <v>-</v>
      </c>
      <c r="D2911" s="9" t="str">
        <f t="shared" si="93"/>
        <v>-</v>
      </c>
      <c r="E2911" s="9" t="str">
        <f>IF(C2911="-","-",IF(D2911=maxgameno+2,"blank row 2",IF(D2911=maxgameno+1,"blank row 1",INDEX(FixtureCode!$B$4:$AH$128,MATCH($C2911,FixtureCode!$B$4:$B$128,0),MATCH("G"&amp;D2911&amp;"-T1",FixtureCode!$B$4:$AH$4,0)))))</f>
        <v>-</v>
      </c>
      <c r="F2911" s="13" t="str">
        <f>IF(C2911="-","-",IF(D2911=maxgameno+2,"blank row 2",IF(D2911=maxgameno+1,"blank row 1",INDEX(FixtureCode!$B$4:$AH$128,MATCH($C2911,FixtureCode!$B$4:$B$128,0),MATCH("G"&amp;D2911&amp;"-T2",FixtureCode!$B$4:$AH$4,0)))))</f>
        <v>-</v>
      </c>
      <c r="G2911" s="12" t="str">
        <f>IF(C2911="-","-",IF(AND(ISNUMBER(Fixture!G2915),ISNUMBER(Fixture!I2915),Fixture!F2915&lt;&gt;"BYE",Fixture!J2915&lt;&gt;"BYE"),"Yes","-"))</f>
        <v>-</v>
      </c>
      <c r="H2911" s="9" t="str">
        <f>IF(G2911="-","-",IF(Fixture!G2915&gt;Fixture!I2915,Settings!$G$7,IF(Fixture!G2915=Fixture!I2915,Settings!$G$8,IF(Fixture!G2915&lt;Fixture!I2915,Settings!$G$9,"-"))))</f>
        <v>-</v>
      </c>
      <c r="I2911" s="13" t="str">
        <f>IF(G2911="-","-",IF(Fixture!I2915&gt;Fixture!G2915,Settings!$G$7,IF(Fixture!I2915=Fixture!G2915,Settings!$G$8,IF(Fixture!I2915&lt;Fixture!G2915,Settings!$G$9,"-"))))</f>
        <v>-</v>
      </c>
    </row>
    <row r="2912" spans="3:9" x14ac:dyDescent="0.25">
      <c r="C2912" s="12" t="str">
        <f t="shared" si="92"/>
        <v>-</v>
      </c>
      <c r="D2912" s="9" t="str">
        <f t="shared" si="93"/>
        <v>-</v>
      </c>
      <c r="E2912" s="9" t="str">
        <f>IF(C2912="-","-",IF(D2912=maxgameno+2,"blank row 2",IF(D2912=maxgameno+1,"blank row 1",INDEX(FixtureCode!$B$4:$AH$128,MATCH($C2912,FixtureCode!$B$4:$B$128,0),MATCH("G"&amp;D2912&amp;"-T1",FixtureCode!$B$4:$AH$4,0)))))</f>
        <v>-</v>
      </c>
      <c r="F2912" s="13" t="str">
        <f>IF(C2912="-","-",IF(D2912=maxgameno+2,"blank row 2",IF(D2912=maxgameno+1,"blank row 1",INDEX(FixtureCode!$B$4:$AH$128,MATCH($C2912,FixtureCode!$B$4:$B$128,0),MATCH("G"&amp;D2912&amp;"-T2",FixtureCode!$B$4:$AH$4,0)))))</f>
        <v>-</v>
      </c>
      <c r="G2912" s="12" t="str">
        <f>IF(C2912="-","-",IF(AND(ISNUMBER(Fixture!G2916),ISNUMBER(Fixture!I2916),Fixture!F2916&lt;&gt;"BYE",Fixture!J2916&lt;&gt;"BYE"),"Yes","-"))</f>
        <v>-</v>
      </c>
      <c r="H2912" s="9" t="str">
        <f>IF(G2912="-","-",IF(Fixture!G2916&gt;Fixture!I2916,Settings!$G$7,IF(Fixture!G2916=Fixture!I2916,Settings!$G$8,IF(Fixture!G2916&lt;Fixture!I2916,Settings!$G$9,"-"))))</f>
        <v>-</v>
      </c>
      <c r="I2912" s="13" t="str">
        <f>IF(G2912="-","-",IF(Fixture!I2916&gt;Fixture!G2916,Settings!$G$7,IF(Fixture!I2916=Fixture!G2916,Settings!$G$8,IF(Fixture!I2916&lt;Fixture!G2916,Settings!$G$9,"-"))))</f>
        <v>-</v>
      </c>
    </row>
    <row r="2913" spans="3:9" x14ac:dyDescent="0.25">
      <c r="C2913" s="12" t="str">
        <f t="shared" si="92"/>
        <v>-</v>
      </c>
      <c r="D2913" s="9" t="str">
        <f t="shared" si="93"/>
        <v>-</v>
      </c>
      <c r="E2913" s="9" t="str">
        <f>IF(C2913="-","-",IF(D2913=maxgameno+2,"blank row 2",IF(D2913=maxgameno+1,"blank row 1",INDEX(FixtureCode!$B$4:$AH$128,MATCH($C2913,FixtureCode!$B$4:$B$128,0),MATCH("G"&amp;D2913&amp;"-T1",FixtureCode!$B$4:$AH$4,0)))))</f>
        <v>-</v>
      </c>
      <c r="F2913" s="13" t="str">
        <f>IF(C2913="-","-",IF(D2913=maxgameno+2,"blank row 2",IF(D2913=maxgameno+1,"blank row 1",INDEX(FixtureCode!$B$4:$AH$128,MATCH($C2913,FixtureCode!$B$4:$B$128,0),MATCH("G"&amp;D2913&amp;"-T2",FixtureCode!$B$4:$AH$4,0)))))</f>
        <v>-</v>
      </c>
      <c r="G2913" s="12" t="str">
        <f>IF(C2913="-","-",IF(AND(ISNUMBER(Fixture!G2917),ISNUMBER(Fixture!I2917),Fixture!F2917&lt;&gt;"BYE",Fixture!J2917&lt;&gt;"BYE"),"Yes","-"))</f>
        <v>-</v>
      </c>
      <c r="H2913" s="9" t="str">
        <f>IF(G2913="-","-",IF(Fixture!G2917&gt;Fixture!I2917,Settings!$G$7,IF(Fixture!G2917=Fixture!I2917,Settings!$G$8,IF(Fixture!G2917&lt;Fixture!I2917,Settings!$G$9,"-"))))</f>
        <v>-</v>
      </c>
      <c r="I2913" s="13" t="str">
        <f>IF(G2913="-","-",IF(Fixture!I2917&gt;Fixture!G2917,Settings!$G$7,IF(Fixture!I2917=Fixture!G2917,Settings!$G$8,IF(Fixture!I2917&lt;Fixture!G2917,Settings!$G$9,"-"))))</f>
        <v>-</v>
      </c>
    </row>
    <row r="2914" spans="3:9" x14ac:dyDescent="0.25">
      <c r="C2914" s="12" t="str">
        <f t="shared" si="92"/>
        <v>-</v>
      </c>
      <c r="D2914" s="9" t="str">
        <f t="shared" si="93"/>
        <v>-</v>
      </c>
      <c r="E2914" s="9" t="str">
        <f>IF(C2914="-","-",IF(D2914=maxgameno+2,"blank row 2",IF(D2914=maxgameno+1,"blank row 1",INDEX(FixtureCode!$B$4:$AH$128,MATCH($C2914,FixtureCode!$B$4:$B$128,0),MATCH("G"&amp;D2914&amp;"-T1",FixtureCode!$B$4:$AH$4,0)))))</f>
        <v>-</v>
      </c>
      <c r="F2914" s="13" t="str">
        <f>IF(C2914="-","-",IF(D2914=maxgameno+2,"blank row 2",IF(D2914=maxgameno+1,"blank row 1",INDEX(FixtureCode!$B$4:$AH$128,MATCH($C2914,FixtureCode!$B$4:$B$128,0),MATCH("G"&amp;D2914&amp;"-T2",FixtureCode!$B$4:$AH$4,0)))))</f>
        <v>-</v>
      </c>
      <c r="G2914" s="12" t="str">
        <f>IF(C2914="-","-",IF(AND(ISNUMBER(Fixture!G2918),ISNUMBER(Fixture!I2918),Fixture!F2918&lt;&gt;"BYE",Fixture!J2918&lt;&gt;"BYE"),"Yes","-"))</f>
        <v>-</v>
      </c>
      <c r="H2914" s="9" t="str">
        <f>IF(G2914="-","-",IF(Fixture!G2918&gt;Fixture!I2918,Settings!$G$7,IF(Fixture!G2918=Fixture!I2918,Settings!$G$8,IF(Fixture!G2918&lt;Fixture!I2918,Settings!$G$9,"-"))))</f>
        <v>-</v>
      </c>
      <c r="I2914" s="13" t="str">
        <f>IF(G2914="-","-",IF(Fixture!I2918&gt;Fixture!G2918,Settings!$G$7,IF(Fixture!I2918=Fixture!G2918,Settings!$G$8,IF(Fixture!I2918&lt;Fixture!G2918,Settings!$G$9,"-"))))</f>
        <v>-</v>
      </c>
    </row>
    <row r="2915" spans="3:9" x14ac:dyDescent="0.25">
      <c r="C2915" s="12" t="str">
        <f t="shared" si="92"/>
        <v>-</v>
      </c>
      <c r="D2915" s="9" t="str">
        <f t="shared" si="93"/>
        <v>-</v>
      </c>
      <c r="E2915" s="9" t="str">
        <f>IF(C2915="-","-",IF(D2915=maxgameno+2,"blank row 2",IF(D2915=maxgameno+1,"blank row 1",INDEX(FixtureCode!$B$4:$AH$128,MATCH($C2915,FixtureCode!$B$4:$B$128,0),MATCH("G"&amp;D2915&amp;"-T1",FixtureCode!$B$4:$AH$4,0)))))</f>
        <v>-</v>
      </c>
      <c r="F2915" s="13" t="str">
        <f>IF(C2915="-","-",IF(D2915=maxgameno+2,"blank row 2",IF(D2915=maxgameno+1,"blank row 1",INDEX(FixtureCode!$B$4:$AH$128,MATCH($C2915,FixtureCode!$B$4:$B$128,0),MATCH("G"&amp;D2915&amp;"-T2",FixtureCode!$B$4:$AH$4,0)))))</f>
        <v>-</v>
      </c>
      <c r="G2915" s="12" t="str">
        <f>IF(C2915="-","-",IF(AND(ISNUMBER(Fixture!G2919),ISNUMBER(Fixture!I2919),Fixture!F2919&lt;&gt;"BYE",Fixture!J2919&lt;&gt;"BYE"),"Yes","-"))</f>
        <v>-</v>
      </c>
      <c r="H2915" s="9" t="str">
        <f>IF(G2915="-","-",IF(Fixture!G2919&gt;Fixture!I2919,Settings!$G$7,IF(Fixture!G2919=Fixture!I2919,Settings!$G$8,IF(Fixture!G2919&lt;Fixture!I2919,Settings!$G$9,"-"))))</f>
        <v>-</v>
      </c>
      <c r="I2915" s="13" t="str">
        <f>IF(G2915="-","-",IF(Fixture!I2919&gt;Fixture!G2919,Settings!$G$7,IF(Fixture!I2919=Fixture!G2919,Settings!$G$8,IF(Fixture!I2919&lt;Fixture!G2919,Settings!$G$9,"-"))))</f>
        <v>-</v>
      </c>
    </row>
    <row r="2916" spans="3:9" x14ac:dyDescent="0.25">
      <c r="C2916" s="12" t="str">
        <f t="shared" si="92"/>
        <v>-</v>
      </c>
      <c r="D2916" s="9" t="str">
        <f t="shared" si="93"/>
        <v>-</v>
      </c>
      <c r="E2916" s="9" t="str">
        <f>IF(C2916="-","-",IF(D2916=maxgameno+2,"blank row 2",IF(D2916=maxgameno+1,"blank row 1",INDEX(FixtureCode!$B$4:$AH$128,MATCH($C2916,FixtureCode!$B$4:$B$128,0),MATCH("G"&amp;D2916&amp;"-T1",FixtureCode!$B$4:$AH$4,0)))))</f>
        <v>-</v>
      </c>
      <c r="F2916" s="13" t="str">
        <f>IF(C2916="-","-",IF(D2916=maxgameno+2,"blank row 2",IF(D2916=maxgameno+1,"blank row 1",INDEX(FixtureCode!$B$4:$AH$128,MATCH($C2916,FixtureCode!$B$4:$B$128,0),MATCH("G"&amp;D2916&amp;"-T2",FixtureCode!$B$4:$AH$4,0)))))</f>
        <v>-</v>
      </c>
      <c r="G2916" s="12" t="str">
        <f>IF(C2916="-","-",IF(AND(ISNUMBER(Fixture!G2920),ISNUMBER(Fixture!I2920),Fixture!F2920&lt;&gt;"BYE",Fixture!J2920&lt;&gt;"BYE"),"Yes","-"))</f>
        <v>-</v>
      </c>
      <c r="H2916" s="9" t="str">
        <f>IF(G2916="-","-",IF(Fixture!G2920&gt;Fixture!I2920,Settings!$G$7,IF(Fixture!G2920=Fixture!I2920,Settings!$G$8,IF(Fixture!G2920&lt;Fixture!I2920,Settings!$G$9,"-"))))</f>
        <v>-</v>
      </c>
      <c r="I2916" s="13" t="str">
        <f>IF(G2916="-","-",IF(Fixture!I2920&gt;Fixture!G2920,Settings!$G$7,IF(Fixture!I2920=Fixture!G2920,Settings!$G$8,IF(Fixture!I2920&lt;Fixture!G2920,Settings!$G$9,"-"))))</f>
        <v>-</v>
      </c>
    </row>
    <row r="2917" spans="3:9" x14ac:dyDescent="0.25">
      <c r="C2917" s="12" t="str">
        <f t="shared" si="92"/>
        <v>-</v>
      </c>
      <c r="D2917" s="9" t="str">
        <f t="shared" si="93"/>
        <v>-</v>
      </c>
      <c r="E2917" s="9" t="str">
        <f>IF(C2917="-","-",IF(D2917=maxgameno+2,"blank row 2",IF(D2917=maxgameno+1,"blank row 1",INDEX(FixtureCode!$B$4:$AH$128,MATCH($C2917,FixtureCode!$B$4:$B$128,0),MATCH("G"&amp;D2917&amp;"-T1",FixtureCode!$B$4:$AH$4,0)))))</f>
        <v>-</v>
      </c>
      <c r="F2917" s="13" t="str">
        <f>IF(C2917="-","-",IF(D2917=maxgameno+2,"blank row 2",IF(D2917=maxgameno+1,"blank row 1",INDEX(FixtureCode!$B$4:$AH$128,MATCH($C2917,FixtureCode!$B$4:$B$128,0),MATCH("G"&amp;D2917&amp;"-T2",FixtureCode!$B$4:$AH$4,0)))))</f>
        <v>-</v>
      </c>
      <c r="G2917" s="12" t="str">
        <f>IF(C2917="-","-",IF(AND(ISNUMBER(Fixture!G2921),ISNUMBER(Fixture!I2921),Fixture!F2921&lt;&gt;"BYE",Fixture!J2921&lt;&gt;"BYE"),"Yes","-"))</f>
        <v>-</v>
      </c>
      <c r="H2917" s="9" t="str">
        <f>IF(G2917="-","-",IF(Fixture!G2921&gt;Fixture!I2921,Settings!$G$7,IF(Fixture!G2921=Fixture!I2921,Settings!$G$8,IF(Fixture!G2921&lt;Fixture!I2921,Settings!$G$9,"-"))))</f>
        <v>-</v>
      </c>
      <c r="I2917" s="13" t="str">
        <f>IF(G2917="-","-",IF(Fixture!I2921&gt;Fixture!G2921,Settings!$G$7,IF(Fixture!I2921=Fixture!G2921,Settings!$G$8,IF(Fixture!I2921&lt;Fixture!G2921,Settings!$G$9,"-"))))</f>
        <v>-</v>
      </c>
    </row>
    <row r="2918" spans="3:9" x14ac:dyDescent="0.25">
      <c r="C2918" s="12" t="str">
        <f t="shared" si="92"/>
        <v>-</v>
      </c>
      <c r="D2918" s="9" t="str">
        <f t="shared" si="93"/>
        <v>-</v>
      </c>
      <c r="E2918" s="9" t="str">
        <f>IF(C2918="-","-",IF(D2918=maxgameno+2,"blank row 2",IF(D2918=maxgameno+1,"blank row 1",INDEX(FixtureCode!$B$4:$AH$128,MATCH($C2918,FixtureCode!$B$4:$B$128,0),MATCH("G"&amp;D2918&amp;"-T1",FixtureCode!$B$4:$AH$4,0)))))</f>
        <v>-</v>
      </c>
      <c r="F2918" s="13" t="str">
        <f>IF(C2918="-","-",IF(D2918=maxgameno+2,"blank row 2",IF(D2918=maxgameno+1,"blank row 1",INDEX(FixtureCode!$B$4:$AH$128,MATCH($C2918,FixtureCode!$B$4:$B$128,0),MATCH("G"&amp;D2918&amp;"-T2",FixtureCode!$B$4:$AH$4,0)))))</f>
        <v>-</v>
      </c>
      <c r="G2918" s="12" t="str">
        <f>IF(C2918="-","-",IF(AND(ISNUMBER(Fixture!G2922),ISNUMBER(Fixture!I2922),Fixture!F2922&lt;&gt;"BYE",Fixture!J2922&lt;&gt;"BYE"),"Yes","-"))</f>
        <v>-</v>
      </c>
      <c r="H2918" s="9" t="str">
        <f>IF(G2918="-","-",IF(Fixture!G2922&gt;Fixture!I2922,Settings!$G$7,IF(Fixture!G2922=Fixture!I2922,Settings!$G$8,IF(Fixture!G2922&lt;Fixture!I2922,Settings!$G$9,"-"))))</f>
        <v>-</v>
      </c>
      <c r="I2918" s="13" t="str">
        <f>IF(G2918="-","-",IF(Fixture!I2922&gt;Fixture!G2922,Settings!$G$7,IF(Fixture!I2922=Fixture!G2922,Settings!$G$8,IF(Fixture!I2922&lt;Fixture!G2922,Settings!$G$9,"-"))))</f>
        <v>-</v>
      </c>
    </row>
    <row r="2919" spans="3:9" x14ac:dyDescent="0.25">
      <c r="C2919" s="12" t="str">
        <f t="shared" si="92"/>
        <v>-</v>
      </c>
      <c r="D2919" s="9" t="str">
        <f t="shared" si="93"/>
        <v>-</v>
      </c>
      <c r="E2919" s="9" t="str">
        <f>IF(C2919="-","-",IF(D2919=maxgameno+2,"blank row 2",IF(D2919=maxgameno+1,"blank row 1",INDEX(FixtureCode!$B$4:$AH$128,MATCH($C2919,FixtureCode!$B$4:$B$128,0),MATCH("G"&amp;D2919&amp;"-T1",FixtureCode!$B$4:$AH$4,0)))))</f>
        <v>-</v>
      </c>
      <c r="F2919" s="13" t="str">
        <f>IF(C2919="-","-",IF(D2919=maxgameno+2,"blank row 2",IF(D2919=maxgameno+1,"blank row 1",INDEX(FixtureCode!$B$4:$AH$128,MATCH($C2919,FixtureCode!$B$4:$B$128,0),MATCH("G"&amp;D2919&amp;"-T2",FixtureCode!$B$4:$AH$4,0)))))</f>
        <v>-</v>
      </c>
      <c r="G2919" s="12" t="str">
        <f>IF(C2919="-","-",IF(AND(ISNUMBER(Fixture!G2923),ISNUMBER(Fixture!I2923),Fixture!F2923&lt;&gt;"BYE",Fixture!J2923&lt;&gt;"BYE"),"Yes","-"))</f>
        <v>-</v>
      </c>
      <c r="H2919" s="9" t="str">
        <f>IF(G2919="-","-",IF(Fixture!G2923&gt;Fixture!I2923,Settings!$G$7,IF(Fixture!G2923=Fixture!I2923,Settings!$G$8,IF(Fixture!G2923&lt;Fixture!I2923,Settings!$G$9,"-"))))</f>
        <v>-</v>
      </c>
      <c r="I2919" s="13" t="str">
        <f>IF(G2919="-","-",IF(Fixture!I2923&gt;Fixture!G2923,Settings!$G$7,IF(Fixture!I2923=Fixture!G2923,Settings!$G$8,IF(Fixture!I2923&lt;Fixture!G2923,Settings!$G$9,"-"))))</f>
        <v>-</v>
      </c>
    </row>
    <row r="2920" spans="3:9" x14ac:dyDescent="0.25">
      <c r="C2920" s="12" t="str">
        <f t="shared" si="92"/>
        <v>-</v>
      </c>
      <c r="D2920" s="9" t="str">
        <f t="shared" si="93"/>
        <v>-</v>
      </c>
      <c r="E2920" s="9" t="str">
        <f>IF(C2920="-","-",IF(D2920=maxgameno+2,"blank row 2",IF(D2920=maxgameno+1,"blank row 1",INDEX(FixtureCode!$B$4:$AH$128,MATCH($C2920,FixtureCode!$B$4:$B$128,0),MATCH("G"&amp;D2920&amp;"-T1",FixtureCode!$B$4:$AH$4,0)))))</f>
        <v>-</v>
      </c>
      <c r="F2920" s="13" t="str">
        <f>IF(C2920="-","-",IF(D2920=maxgameno+2,"blank row 2",IF(D2920=maxgameno+1,"blank row 1",INDEX(FixtureCode!$B$4:$AH$128,MATCH($C2920,FixtureCode!$B$4:$B$128,0),MATCH("G"&amp;D2920&amp;"-T2",FixtureCode!$B$4:$AH$4,0)))))</f>
        <v>-</v>
      </c>
      <c r="G2920" s="12" t="str">
        <f>IF(C2920="-","-",IF(AND(ISNUMBER(Fixture!G2924),ISNUMBER(Fixture!I2924),Fixture!F2924&lt;&gt;"BYE",Fixture!J2924&lt;&gt;"BYE"),"Yes","-"))</f>
        <v>-</v>
      </c>
      <c r="H2920" s="9" t="str">
        <f>IF(G2920="-","-",IF(Fixture!G2924&gt;Fixture!I2924,Settings!$G$7,IF(Fixture!G2924=Fixture!I2924,Settings!$G$8,IF(Fixture!G2924&lt;Fixture!I2924,Settings!$G$9,"-"))))</f>
        <v>-</v>
      </c>
      <c r="I2920" s="13" t="str">
        <f>IF(G2920="-","-",IF(Fixture!I2924&gt;Fixture!G2924,Settings!$G$7,IF(Fixture!I2924=Fixture!G2924,Settings!$G$8,IF(Fixture!I2924&lt;Fixture!G2924,Settings!$G$9,"-"))))</f>
        <v>-</v>
      </c>
    </row>
    <row r="2921" spans="3:9" x14ac:dyDescent="0.25">
      <c r="C2921" s="12" t="str">
        <f t="shared" si="92"/>
        <v>-</v>
      </c>
      <c r="D2921" s="9" t="str">
        <f t="shared" si="93"/>
        <v>-</v>
      </c>
      <c r="E2921" s="9" t="str">
        <f>IF(C2921="-","-",IF(D2921=maxgameno+2,"blank row 2",IF(D2921=maxgameno+1,"blank row 1",INDEX(FixtureCode!$B$4:$AH$128,MATCH($C2921,FixtureCode!$B$4:$B$128,0),MATCH("G"&amp;D2921&amp;"-T1",FixtureCode!$B$4:$AH$4,0)))))</f>
        <v>-</v>
      </c>
      <c r="F2921" s="13" t="str">
        <f>IF(C2921="-","-",IF(D2921=maxgameno+2,"blank row 2",IF(D2921=maxgameno+1,"blank row 1",INDEX(FixtureCode!$B$4:$AH$128,MATCH($C2921,FixtureCode!$B$4:$B$128,0),MATCH("G"&amp;D2921&amp;"-T2",FixtureCode!$B$4:$AH$4,0)))))</f>
        <v>-</v>
      </c>
      <c r="G2921" s="12" t="str">
        <f>IF(C2921="-","-",IF(AND(ISNUMBER(Fixture!G2925),ISNUMBER(Fixture!I2925),Fixture!F2925&lt;&gt;"BYE",Fixture!J2925&lt;&gt;"BYE"),"Yes","-"))</f>
        <v>-</v>
      </c>
      <c r="H2921" s="9" t="str">
        <f>IF(G2921="-","-",IF(Fixture!G2925&gt;Fixture!I2925,Settings!$G$7,IF(Fixture!G2925=Fixture!I2925,Settings!$G$8,IF(Fixture!G2925&lt;Fixture!I2925,Settings!$G$9,"-"))))</f>
        <v>-</v>
      </c>
      <c r="I2921" s="13" t="str">
        <f>IF(G2921="-","-",IF(Fixture!I2925&gt;Fixture!G2925,Settings!$G$7,IF(Fixture!I2925=Fixture!G2925,Settings!$G$8,IF(Fixture!I2925&lt;Fixture!G2925,Settings!$G$9,"-"))))</f>
        <v>-</v>
      </c>
    </row>
    <row r="2922" spans="3:9" x14ac:dyDescent="0.25">
      <c r="C2922" s="12" t="str">
        <f t="shared" si="92"/>
        <v>-</v>
      </c>
      <c r="D2922" s="9" t="str">
        <f t="shared" si="93"/>
        <v>-</v>
      </c>
      <c r="E2922" s="9" t="str">
        <f>IF(C2922="-","-",IF(D2922=maxgameno+2,"blank row 2",IF(D2922=maxgameno+1,"blank row 1",INDEX(FixtureCode!$B$4:$AH$128,MATCH($C2922,FixtureCode!$B$4:$B$128,0),MATCH("G"&amp;D2922&amp;"-T1",FixtureCode!$B$4:$AH$4,0)))))</f>
        <v>-</v>
      </c>
      <c r="F2922" s="13" t="str">
        <f>IF(C2922="-","-",IF(D2922=maxgameno+2,"blank row 2",IF(D2922=maxgameno+1,"blank row 1",INDEX(FixtureCode!$B$4:$AH$128,MATCH($C2922,FixtureCode!$B$4:$B$128,0),MATCH("G"&amp;D2922&amp;"-T2",FixtureCode!$B$4:$AH$4,0)))))</f>
        <v>-</v>
      </c>
      <c r="G2922" s="12" t="str">
        <f>IF(C2922="-","-",IF(AND(ISNUMBER(Fixture!G2926),ISNUMBER(Fixture!I2926),Fixture!F2926&lt;&gt;"BYE",Fixture!J2926&lt;&gt;"BYE"),"Yes","-"))</f>
        <v>-</v>
      </c>
      <c r="H2922" s="9" t="str">
        <f>IF(G2922="-","-",IF(Fixture!G2926&gt;Fixture!I2926,Settings!$G$7,IF(Fixture!G2926=Fixture!I2926,Settings!$G$8,IF(Fixture!G2926&lt;Fixture!I2926,Settings!$G$9,"-"))))</f>
        <v>-</v>
      </c>
      <c r="I2922" s="13" t="str">
        <f>IF(G2922="-","-",IF(Fixture!I2926&gt;Fixture!G2926,Settings!$G$7,IF(Fixture!I2926=Fixture!G2926,Settings!$G$8,IF(Fixture!I2926&lt;Fixture!G2926,Settings!$G$9,"-"))))</f>
        <v>-</v>
      </c>
    </row>
    <row r="2923" spans="3:9" x14ac:dyDescent="0.25">
      <c r="C2923" s="12" t="str">
        <f t="shared" si="92"/>
        <v>-</v>
      </c>
      <c r="D2923" s="9" t="str">
        <f t="shared" si="93"/>
        <v>-</v>
      </c>
      <c r="E2923" s="9" t="str">
        <f>IF(C2923="-","-",IF(D2923=maxgameno+2,"blank row 2",IF(D2923=maxgameno+1,"blank row 1",INDEX(FixtureCode!$B$4:$AH$128,MATCH($C2923,FixtureCode!$B$4:$B$128,0),MATCH("G"&amp;D2923&amp;"-T1",FixtureCode!$B$4:$AH$4,0)))))</f>
        <v>-</v>
      </c>
      <c r="F2923" s="13" t="str">
        <f>IF(C2923="-","-",IF(D2923=maxgameno+2,"blank row 2",IF(D2923=maxgameno+1,"blank row 1",INDEX(FixtureCode!$B$4:$AH$128,MATCH($C2923,FixtureCode!$B$4:$B$128,0),MATCH("G"&amp;D2923&amp;"-T2",FixtureCode!$B$4:$AH$4,0)))))</f>
        <v>-</v>
      </c>
      <c r="G2923" s="12" t="str">
        <f>IF(C2923="-","-",IF(AND(ISNUMBER(Fixture!G2927),ISNUMBER(Fixture!I2927),Fixture!F2927&lt;&gt;"BYE",Fixture!J2927&lt;&gt;"BYE"),"Yes","-"))</f>
        <v>-</v>
      </c>
      <c r="H2923" s="9" t="str">
        <f>IF(G2923="-","-",IF(Fixture!G2927&gt;Fixture!I2927,Settings!$G$7,IF(Fixture!G2927=Fixture!I2927,Settings!$G$8,IF(Fixture!G2927&lt;Fixture!I2927,Settings!$G$9,"-"))))</f>
        <v>-</v>
      </c>
      <c r="I2923" s="13" t="str">
        <f>IF(G2923="-","-",IF(Fixture!I2927&gt;Fixture!G2927,Settings!$G$7,IF(Fixture!I2927=Fixture!G2927,Settings!$G$8,IF(Fixture!I2927&lt;Fixture!G2927,Settings!$G$9,"-"))))</f>
        <v>-</v>
      </c>
    </row>
    <row r="2924" spans="3:9" x14ac:dyDescent="0.25">
      <c r="C2924" s="12" t="str">
        <f t="shared" si="92"/>
        <v>-</v>
      </c>
      <c r="D2924" s="9" t="str">
        <f t="shared" si="93"/>
        <v>-</v>
      </c>
      <c r="E2924" s="9" t="str">
        <f>IF(C2924="-","-",IF(D2924=maxgameno+2,"blank row 2",IF(D2924=maxgameno+1,"blank row 1",INDEX(FixtureCode!$B$4:$AH$128,MATCH($C2924,FixtureCode!$B$4:$B$128,0),MATCH("G"&amp;D2924&amp;"-T1",FixtureCode!$B$4:$AH$4,0)))))</f>
        <v>-</v>
      </c>
      <c r="F2924" s="13" t="str">
        <f>IF(C2924="-","-",IF(D2924=maxgameno+2,"blank row 2",IF(D2924=maxgameno+1,"blank row 1",INDEX(FixtureCode!$B$4:$AH$128,MATCH($C2924,FixtureCode!$B$4:$B$128,0),MATCH("G"&amp;D2924&amp;"-T2",FixtureCode!$B$4:$AH$4,0)))))</f>
        <v>-</v>
      </c>
      <c r="G2924" s="12" t="str">
        <f>IF(C2924="-","-",IF(AND(ISNUMBER(Fixture!G2928),ISNUMBER(Fixture!I2928),Fixture!F2928&lt;&gt;"BYE",Fixture!J2928&lt;&gt;"BYE"),"Yes","-"))</f>
        <v>-</v>
      </c>
      <c r="H2924" s="9" t="str">
        <f>IF(G2924="-","-",IF(Fixture!G2928&gt;Fixture!I2928,Settings!$G$7,IF(Fixture!G2928=Fixture!I2928,Settings!$G$8,IF(Fixture!G2928&lt;Fixture!I2928,Settings!$G$9,"-"))))</f>
        <v>-</v>
      </c>
      <c r="I2924" s="13" t="str">
        <f>IF(G2924="-","-",IF(Fixture!I2928&gt;Fixture!G2928,Settings!$G$7,IF(Fixture!I2928=Fixture!G2928,Settings!$G$8,IF(Fixture!I2928&lt;Fixture!G2928,Settings!$G$9,"-"))))</f>
        <v>-</v>
      </c>
    </row>
    <row r="2925" spans="3:9" x14ac:dyDescent="0.25">
      <c r="C2925" s="12" t="str">
        <f t="shared" si="92"/>
        <v>-</v>
      </c>
      <c r="D2925" s="9" t="str">
        <f t="shared" si="93"/>
        <v>-</v>
      </c>
      <c r="E2925" s="9" t="str">
        <f>IF(C2925="-","-",IF(D2925=maxgameno+2,"blank row 2",IF(D2925=maxgameno+1,"blank row 1",INDEX(FixtureCode!$B$4:$AH$128,MATCH($C2925,FixtureCode!$B$4:$B$128,0),MATCH("G"&amp;D2925&amp;"-T1",FixtureCode!$B$4:$AH$4,0)))))</f>
        <v>-</v>
      </c>
      <c r="F2925" s="13" t="str">
        <f>IF(C2925="-","-",IF(D2925=maxgameno+2,"blank row 2",IF(D2925=maxgameno+1,"blank row 1",INDEX(FixtureCode!$B$4:$AH$128,MATCH($C2925,FixtureCode!$B$4:$B$128,0),MATCH("G"&amp;D2925&amp;"-T2",FixtureCode!$B$4:$AH$4,0)))))</f>
        <v>-</v>
      </c>
      <c r="G2925" s="12" t="str">
        <f>IF(C2925="-","-",IF(AND(ISNUMBER(Fixture!G2929),ISNUMBER(Fixture!I2929),Fixture!F2929&lt;&gt;"BYE",Fixture!J2929&lt;&gt;"BYE"),"Yes","-"))</f>
        <v>-</v>
      </c>
      <c r="H2925" s="9" t="str">
        <f>IF(G2925="-","-",IF(Fixture!G2929&gt;Fixture!I2929,Settings!$G$7,IF(Fixture!G2929=Fixture!I2929,Settings!$G$8,IF(Fixture!G2929&lt;Fixture!I2929,Settings!$G$9,"-"))))</f>
        <v>-</v>
      </c>
      <c r="I2925" s="13" t="str">
        <f>IF(G2925="-","-",IF(Fixture!I2929&gt;Fixture!G2929,Settings!$G$7,IF(Fixture!I2929=Fixture!G2929,Settings!$G$8,IF(Fixture!I2929&lt;Fixture!G2929,Settings!$G$9,"-"))))</f>
        <v>-</v>
      </c>
    </row>
    <row r="2926" spans="3:9" x14ac:dyDescent="0.25">
      <c r="C2926" s="12" t="str">
        <f t="shared" si="92"/>
        <v>-</v>
      </c>
      <c r="D2926" s="9" t="str">
        <f t="shared" si="93"/>
        <v>-</v>
      </c>
      <c r="E2926" s="9" t="str">
        <f>IF(C2926="-","-",IF(D2926=maxgameno+2,"blank row 2",IF(D2926=maxgameno+1,"blank row 1",INDEX(FixtureCode!$B$4:$AH$128,MATCH($C2926,FixtureCode!$B$4:$B$128,0),MATCH("G"&amp;D2926&amp;"-T1",FixtureCode!$B$4:$AH$4,0)))))</f>
        <v>-</v>
      </c>
      <c r="F2926" s="13" t="str">
        <f>IF(C2926="-","-",IF(D2926=maxgameno+2,"blank row 2",IF(D2926=maxgameno+1,"blank row 1",INDEX(FixtureCode!$B$4:$AH$128,MATCH($C2926,FixtureCode!$B$4:$B$128,0),MATCH("G"&amp;D2926&amp;"-T2",FixtureCode!$B$4:$AH$4,0)))))</f>
        <v>-</v>
      </c>
      <c r="G2926" s="12" t="str">
        <f>IF(C2926="-","-",IF(AND(ISNUMBER(Fixture!G2930),ISNUMBER(Fixture!I2930),Fixture!F2930&lt;&gt;"BYE",Fixture!J2930&lt;&gt;"BYE"),"Yes","-"))</f>
        <v>-</v>
      </c>
      <c r="H2926" s="9" t="str">
        <f>IF(G2926="-","-",IF(Fixture!G2930&gt;Fixture!I2930,Settings!$G$7,IF(Fixture!G2930=Fixture!I2930,Settings!$G$8,IF(Fixture!G2930&lt;Fixture!I2930,Settings!$G$9,"-"))))</f>
        <v>-</v>
      </c>
      <c r="I2926" s="13" t="str">
        <f>IF(G2926="-","-",IF(Fixture!I2930&gt;Fixture!G2930,Settings!$G$7,IF(Fixture!I2930=Fixture!G2930,Settings!$G$8,IF(Fixture!I2930&lt;Fixture!G2930,Settings!$G$9,"-"))))</f>
        <v>-</v>
      </c>
    </row>
    <row r="2927" spans="3:9" x14ac:dyDescent="0.25">
      <c r="C2927" s="12" t="str">
        <f t="shared" si="92"/>
        <v>-</v>
      </c>
      <c r="D2927" s="9" t="str">
        <f t="shared" si="93"/>
        <v>-</v>
      </c>
      <c r="E2927" s="9" t="str">
        <f>IF(C2927="-","-",IF(D2927=maxgameno+2,"blank row 2",IF(D2927=maxgameno+1,"blank row 1",INDEX(FixtureCode!$B$4:$AH$128,MATCH($C2927,FixtureCode!$B$4:$B$128,0),MATCH("G"&amp;D2927&amp;"-T1",FixtureCode!$B$4:$AH$4,0)))))</f>
        <v>-</v>
      </c>
      <c r="F2927" s="13" t="str">
        <f>IF(C2927="-","-",IF(D2927=maxgameno+2,"blank row 2",IF(D2927=maxgameno+1,"blank row 1",INDEX(FixtureCode!$B$4:$AH$128,MATCH($C2927,FixtureCode!$B$4:$B$128,0),MATCH("G"&amp;D2927&amp;"-T2",FixtureCode!$B$4:$AH$4,0)))))</f>
        <v>-</v>
      </c>
      <c r="G2927" s="12" t="str">
        <f>IF(C2927="-","-",IF(AND(ISNUMBER(Fixture!G2931),ISNUMBER(Fixture!I2931),Fixture!F2931&lt;&gt;"BYE",Fixture!J2931&lt;&gt;"BYE"),"Yes","-"))</f>
        <v>-</v>
      </c>
      <c r="H2927" s="9" t="str">
        <f>IF(G2927="-","-",IF(Fixture!G2931&gt;Fixture!I2931,Settings!$G$7,IF(Fixture!G2931=Fixture!I2931,Settings!$G$8,IF(Fixture!G2931&lt;Fixture!I2931,Settings!$G$9,"-"))))</f>
        <v>-</v>
      </c>
      <c r="I2927" s="13" t="str">
        <f>IF(G2927="-","-",IF(Fixture!I2931&gt;Fixture!G2931,Settings!$G$7,IF(Fixture!I2931=Fixture!G2931,Settings!$G$8,IF(Fixture!I2931&lt;Fixture!G2931,Settings!$G$9,"-"))))</f>
        <v>-</v>
      </c>
    </row>
    <row r="2928" spans="3:9" x14ac:dyDescent="0.25">
      <c r="C2928" s="12" t="str">
        <f t="shared" si="92"/>
        <v>-</v>
      </c>
      <c r="D2928" s="9" t="str">
        <f t="shared" si="93"/>
        <v>-</v>
      </c>
      <c r="E2928" s="9" t="str">
        <f>IF(C2928="-","-",IF(D2928=maxgameno+2,"blank row 2",IF(D2928=maxgameno+1,"blank row 1",INDEX(FixtureCode!$B$4:$AH$128,MATCH($C2928,FixtureCode!$B$4:$B$128,0),MATCH("G"&amp;D2928&amp;"-T1",FixtureCode!$B$4:$AH$4,0)))))</f>
        <v>-</v>
      </c>
      <c r="F2928" s="13" t="str">
        <f>IF(C2928="-","-",IF(D2928=maxgameno+2,"blank row 2",IF(D2928=maxgameno+1,"blank row 1",INDEX(FixtureCode!$B$4:$AH$128,MATCH($C2928,FixtureCode!$B$4:$B$128,0),MATCH("G"&amp;D2928&amp;"-T2",FixtureCode!$B$4:$AH$4,0)))))</f>
        <v>-</v>
      </c>
      <c r="G2928" s="12" t="str">
        <f>IF(C2928="-","-",IF(AND(ISNUMBER(Fixture!G2932),ISNUMBER(Fixture!I2932),Fixture!F2932&lt;&gt;"BYE",Fixture!J2932&lt;&gt;"BYE"),"Yes","-"))</f>
        <v>-</v>
      </c>
      <c r="H2928" s="9" t="str">
        <f>IF(G2928="-","-",IF(Fixture!G2932&gt;Fixture!I2932,Settings!$G$7,IF(Fixture!G2932=Fixture!I2932,Settings!$G$8,IF(Fixture!G2932&lt;Fixture!I2932,Settings!$G$9,"-"))))</f>
        <v>-</v>
      </c>
      <c r="I2928" s="13" t="str">
        <f>IF(G2928="-","-",IF(Fixture!I2932&gt;Fixture!G2932,Settings!$G$7,IF(Fixture!I2932=Fixture!G2932,Settings!$G$8,IF(Fixture!I2932&lt;Fixture!G2932,Settings!$G$9,"-"))))</f>
        <v>-</v>
      </c>
    </row>
    <row r="2929" spans="3:9" x14ac:dyDescent="0.25">
      <c r="C2929" s="12" t="str">
        <f t="shared" si="92"/>
        <v>-</v>
      </c>
      <c r="D2929" s="9" t="str">
        <f t="shared" si="93"/>
        <v>-</v>
      </c>
      <c r="E2929" s="9" t="str">
        <f>IF(C2929="-","-",IF(D2929=maxgameno+2,"blank row 2",IF(D2929=maxgameno+1,"blank row 1",INDEX(FixtureCode!$B$4:$AH$128,MATCH($C2929,FixtureCode!$B$4:$B$128,0),MATCH("G"&amp;D2929&amp;"-T1",FixtureCode!$B$4:$AH$4,0)))))</f>
        <v>-</v>
      </c>
      <c r="F2929" s="13" t="str">
        <f>IF(C2929="-","-",IF(D2929=maxgameno+2,"blank row 2",IF(D2929=maxgameno+1,"blank row 1",INDEX(FixtureCode!$B$4:$AH$128,MATCH($C2929,FixtureCode!$B$4:$B$128,0),MATCH("G"&amp;D2929&amp;"-T2",FixtureCode!$B$4:$AH$4,0)))))</f>
        <v>-</v>
      </c>
      <c r="G2929" s="12" t="str">
        <f>IF(C2929="-","-",IF(AND(ISNUMBER(Fixture!G2933),ISNUMBER(Fixture!I2933),Fixture!F2933&lt;&gt;"BYE",Fixture!J2933&lt;&gt;"BYE"),"Yes","-"))</f>
        <v>-</v>
      </c>
      <c r="H2929" s="9" t="str">
        <f>IF(G2929="-","-",IF(Fixture!G2933&gt;Fixture!I2933,Settings!$G$7,IF(Fixture!G2933=Fixture!I2933,Settings!$G$8,IF(Fixture!G2933&lt;Fixture!I2933,Settings!$G$9,"-"))))</f>
        <v>-</v>
      </c>
      <c r="I2929" s="13" t="str">
        <f>IF(G2929="-","-",IF(Fixture!I2933&gt;Fixture!G2933,Settings!$G$7,IF(Fixture!I2933=Fixture!G2933,Settings!$G$8,IF(Fixture!I2933&lt;Fixture!G2933,Settings!$G$9,"-"))))</f>
        <v>-</v>
      </c>
    </row>
    <row r="2930" spans="3:9" x14ac:dyDescent="0.25">
      <c r="C2930" s="12" t="str">
        <f t="shared" si="92"/>
        <v>-</v>
      </c>
      <c r="D2930" s="9" t="str">
        <f t="shared" si="93"/>
        <v>-</v>
      </c>
      <c r="E2930" s="9" t="str">
        <f>IF(C2930="-","-",IF(D2930=maxgameno+2,"blank row 2",IF(D2930=maxgameno+1,"blank row 1",INDEX(FixtureCode!$B$4:$AH$128,MATCH($C2930,FixtureCode!$B$4:$B$128,0),MATCH("G"&amp;D2930&amp;"-T1",FixtureCode!$B$4:$AH$4,0)))))</f>
        <v>-</v>
      </c>
      <c r="F2930" s="13" t="str">
        <f>IF(C2930="-","-",IF(D2930=maxgameno+2,"blank row 2",IF(D2930=maxgameno+1,"blank row 1",INDEX(FixtureCode!$B$4:$AH$128,MATCH($C2930,FixtureCode!$B$4:$B$128,0),MATCH("G"&amp;D2930&amp;"-T2",FixtureCode!$B$4:$AH$4,0)))))</f>
        <v>-</v>
      </c>
      <c r="G2930" s="12" t="str">
        <f>IF(C2930="-","-",IF(AND(ISNUMBER(Fixture!G2934),ISNUMBER(Fixture!I2934),Fixture!F2934&lt;&gt;"BYE",Fixture!J2934&lt;&gt;"BYE"),"Yes","-"))</f>
        <v>-</v>
      </c>
      <c r="H2930" s="9" t="str">
        <f>IF(G2930="-","-",IF(Fixture!G2934&gt;Fixture!I2934,Settings!$G$7,IF(Fixture!G2934=Fixture!I2934,Settings!$G$8,IF(Fixture!G2934&lt;Fixture!I2934,Settings!$G$9,"-"))))</f>
        <v>-</v>
      </c>
      <c r="I2930" s="13" t="str">
        <f>IF(G2930="-","-",IF(Fixture!I2934&gt;Fixture!G2934,Settings!$G$7,IF(Fixture!I2934=Fixture!G2934,Settings!$G$8,IF(Fixture!I2934&lt;Fixture!G2934,Settings!$G$9,"-"))))</f>
        <v>-</v>
      </c>
    </row>
    <row r="2931" spans="3:9" x14ac:dyDescent="0.25">
      <c r="C2931" s="12" t="str">
        <f t="shared" si="92"/>
        <v>-</v>
      </c>
      <c r="D2931" s="9" t="str">
        <f t="shared" si="93"/>
        <v>-</v>
      </c>
      <c r="E2931" s="9" t="str">
        <f>IF(C2931="-","-",IF(D2931=maxgameno+2,"blank row 2",IF(D2931=maxgameno+1,"blank row 1",INDEX(FixtureCode!$B$4:$AH$128,MATCH($C2931,FixtureCode!$B$4:$B$128,0),MATCH("G"&amp;D2931&amp;"-T1",FixtureCode!$B$4:$AH$4,0)))))</f>
        <v>-</v>
      </c>
      <c r="F2931" s="13" t="str">
        <f>IF(C2931="-","-",IF(D2931=maxgameno+2,"blank row 2",IF(D2931=maxgameno+1,"blank row 1",INDEX(FixtureCode!$B$4:$AH$128,MATCH($C2931,FixtureCode!$B$4:$B$128,0),MATCH("G"&amp;D2931&amp;"-T2",FixtureCode!$B$4:$AH$4,0)))))</f>
        <v>-</v>
      </c>
      <c r="G2931" s="12" t="str">
        <f>IF(C2931="-","-",IF(AND(ISNUMBER(Fixture!G2935),ISNUMBER(Fixture!I2935),Fixture!F2935&lt;&gt;"BYE",Fixture!J2935&lt;&gt;"BYE"),"Yes","-"))</f>
        <v>-</v>
      </c>
      <c r="H2931" s="9" t="str">
        <f>IF(G2931="-","-",IF(Fixture!G2935&gt;Fixture!I2935,Settings!$G$7,IF(Fixture!G2935=Fixture!I2935,Settings!$G$8,IF(Fixture!G2935&lt;Fixture!I2935,Settings!$G$9,"-"))))</f>
        <v>-</v>
      </c>
      <c r="I2931" s="13" t="str">
        <f>IF(G2931="-","-",IF(Fixture!I2935&gt;Fixture!G2935,Settings!$G$7,IF(Fixture!I2935=Fixture!G2935,Settings!$G$8,IF(Fixture!I2935&lt;Fixture!G2935,Settings!$G$9,"-"))))</f>
        <v>-</v>
      </c>
    </row>
    <row r="2932" spans="3:9" x14ac:dyDescent="0.25">
      <c r="C2932" s="12" t="str">
        <f t="shared" si="92"/>
        <v>-</v>
      </c>
      <c r="D2932" s="9" t="str">
        <f t="shared" si="93"/>
        <v>-</v>
      </c>
      <c r="E2932" s="9" t="str">
        <f>IF(C2932="-","-",IF(D2932=maxgameno+2,"blank row 2",IF(D2932=maxgameno+1,"blank row 1",INDEX(FixtureCode!$B$4:$AH$128,MATCH($C2932,FixtureCode!$B$4:$B$128,0),MATCH("G"&amp;D2932&amp;"-T1",FixtureCode!$B$4:$AH$4,0)))))</f>
        <v>-</v>
      </c>
      <c r="F2932" s="13" t="str">
        <f>IF(C2932="-","-",IF(D2932=maxgameno+2,"blank row 2",IF(D2932=maxgameno+1,"blank row 1",INDEX(FixtureCode!$B$4:$AH$128,MATCH($C2932,FixtureCode!$B$4:$B$128,0),MATCH("G"&amp;D2932&amp;"-T2",FixtureCode!$B$4:$AH$4,0)))))</f>
        <v>-</v>
      </c>
      <c r="G2932" s="12" t="str">
        <f>IF(C2932="-","-",IF(AND(ISNUMBER(Fixture!G2936),ISNUMBER(Fixture!I2936),Fixture!F2936&lt;&gt;"BYE",Fixture!J2936&lt;&gt;"BYE"),"Yes","-"))</f>
        <v>-</v>
      </c>
      <c r="H2932" s="9" t="str">
        <f>IF(G2932="-","-",IF(Fixture!G2936&gt;Fixture!I2936,Settings!$G$7,IF(Fixture!G2936=Fixture!I2936,Settings!$G$8,IF(Fixture!G2936&lt;Fixture!I2936,Settings!$G$9,"-"))))</f>
        <v>-</v>
      </c>
      <c r="I2932" s="13" t="str">
        <f>IF(G2932="-","-",IF(Fixture!I2936&gt;Fixture!G2936,Settings!$G$7,IF(Fixture!I2936=Fixture!G2936,Settings!$G$8,IF(Fixture!I2936&lt;Fixture!G2936,Settings!$G$9,"-"))))</f>
        <v>-</v>
      </c>
    </row>
    <row r="2933" spans="3:9" x14ac:dyDescent="0.25">
      <c r="C2933" s="12" t="str">
        <f t="shared" si="92"/>
        <v>-</v>
      </c>
      <c r="D2933" s="9" t="str">
        <f t="shared" si="93"/>
        <v>-</v>
      </c>
      <c r="E2933" s="9" t="str">
        <f>IF(C2933="-","-",IF(D2933=maxgameno+2,"blank row 2",IF(D2933=maxgameno+1,"blank row 1",INDEX(FixtureCode!$B$4:$AH$128,MATCH($C2933,FixtureCode!$B$4:$B$128,0),MATCH("G"&amp;D2933&amp;"-T1",FixtureCode!$B$4:$AH$4,0)))))</f>
        <v>-</v>
      </c>
      <c r="F2933" s="13" t="str">
        <f>IF(C2933="-","-",IF(D2933=maxgameno+2,"blank row 2",IF(D2933=maxgameno+1,"blank row 1",INDEX(FixtureCode!$B$4:$AH$128,MATCH($C2933,FixtureCode!$B$4:$B$128,0),MATCH("G"&amp;D2933&amp;"-T2",FixtureCode!$B$4:$AH$4,0)))))</f>
        <v>-</v>
      </c>
      <c r="G2933" s="12" t="str">
        <f>IF(C2933="-","-",IF(AND(ISNUMBER(Fixture!G2937),ISNUMBER(Fixture!I2937),Fixture!F2937&lt;&gt;"BYE",Fixture!J2937&lt;&gt;"BYE"),"Yes","-"))</f>
        <v>-</v>
      </c>
      <c r="H2933" s="9" t="str">
        <f>IF(G2933="-","-",IF(Fixture!G2937&gt;Fixture!I2937,Settings!$G$7,IF(Fixture!G2937=Fixture!I2937,Settings!$G$8,IF(Fixture!G2937&lt;Fixture!I2937,Settings!$G$9,"-"))))</f>
        <v>-</v>
      </c>
      <c r="I2933" s="13" t="str">
        <f>IF(G2933="-","-",IF(Fixture!I2937&gt;Fixture!G2937,Settings!$G$7,IF(Fixture!I2937=Fixture!G2937,Settings!$G$8,IF(Fixture!I2937&lt;Fixture!G2937,Settings!$G$9,"-"))))</f>
        <v>-</v>
      </c>
    </row>
    <row r="2934" spans="3:9" x14ac:dyDescent="0.25">
      <c r="C2934" s="12" t="str">
        <f t="shared" si="92"/>
        <v>-</v>
      </c>
      <c r="D2934" s="9" t="str">
        <f t="shared" si="93"/>
        <v>-</v>
      </c>
      <c r="E2934" s="9" t="str">
        <f>IF(C2934="-","-",IF(D2934=maxgameno+2,"blank row 2",IF(D2934=maxgameno+1,"blank row 1",INDEX(FixtureCode!$B$4:$AH$128,MATCH($C2934,FixtureCode!$B$4:$B$128,0),MATCH("G"&amp;D2934&amp;"-T1",FixtureCode!$B$4:$AH$4,0)))))</f>
        <v>-</v>
      </c>
      <c r="F2934" s="13" t="str">
        <f>IF(C2934="-","-",IF(D2934=maxgameno+2,"blank row 2",IF(D2934=maxgameno+1,"blank row 1",INDEX(FixtureCode!$B$4:$AH$128,MATCH($C2934,FixtureCode!$B$4:$B$128,0),MATCH("G"&amp;D2934&amp;"-T2",FixtureCode!$B$4:$AH$4,0)))))</f>
        <v>-</v>
      </c>
      <c r="G2934" s="12" t="str">
        <f>IF(C2934="-","-",IF(AND(ISNUMBER(Fixture!G2938),ISNUMBER(Fixture!I2938),Fixture!F2938&lt;&gt;"BYE",Fixture!J2938&lt;&gt;"BYE"),"Yes","-"))</f>
        <v>-</v>
      </c>
      <c r="H2934" s="9" t="str">
        <f>IF(G2934="-","-",IF(Fixture!G2938&gt;Fixture!I2938,Settings!$G$7,IF(Fixture!G2938=Fixture!I2938,Settings!$G$8,IF(Fixture!G2938&lt;Fixture!I2938,Settings!$G$9,"-"))))</f>
        <v>-</v>
      </c>
      <c r="I2934" s="13" t="str">
        <f>IF(G2934="-","-",IF(Fixture!I2938&gt;Fixture!G2938,Settings!$G$7,IF(Fixture!I2938=Fixture!G2938,Settings!$G$8,IF(Fixture!I2938&lt;Fixture!G2938,Settings!$G$9,"-"))))</f>
        <v>-</v>
      </c>
    </row>
    <row r="2935" spans="3:9" x14ac:dyDescent="0.25">
      <c r="C2935" s="12" t="str">
        <f t="shared" si="92"/>
        <v>-</v>
      </c>
      <c r="D2935" s="9" t="str">
        <f t="shared" si="93"/>
        <v>-</v>
      </c>
      <c r="E2935" s="9" t="str">
        <f>IF(C2935="-","-",IF(D2935=maxgameno+2,"blank row 2",IF(D2935=maxgameno+1,"blank row 1",INDEX(FixtureCode!$B$4:$AH$128,MATCH($C2935,FixtureCode!$B$4:$B$128,0),MATCH("G"&amp;D2935&amp;"-T1",FixtureCode!$B$4:$AH$4,0)))))</f>
        <v>-</v>
      </c>
      <c r="F2935" s="13" t="str">
        <f>IF(C2935="-","-",IF(D2935=maxgameno+2,"blank row 2",IF(D2935=maxgameno+1,"blank row 1",INDEX(FixtureCode!$B$4:$AH$128,MATCH($C2935,FixtureCode!$B$4:$B$128,0),MATCH("G"&amp;D2935&amp;"-T2",FixtureCode!$B$4:$AH$4,0)))))</f>
        <v>-</v>
      </c>
      <c r="G2935" s="12" t="str">
        <f>IF(C2935="-","-",IF(AND(ISNUMBER(Fixture!G2939),ISNUMBER(Fixture!I2939),Fixture!F2939&lt;&gt;"BYE",Fixture!J2939&lt;&gt;"BYE"),"Yes","-"))</f>
        <v>-</v>
      </c>
      <c r="H2935" s="9" t="str">
        <f>IF(G2935="-","-",IF(Fixture!G2939&gt;Fixture!I2939,Settings!$G$7,IF(Fixture!G2939=Fixture!I2939,Settings!$G$8,IF(Fixture!G2939&lt;Fixture!I2939,Settings!$G$9,"-"))))</f>
        <v>-</v>
      </c>
      <c r="I2935" s="13" t="str">
        <f>IF(G2935="-","-",IF(Fixture!I2939&gt;Fixture!G2939,Settings!$G$7,IF(Fixture!I2939=Fixture!G2939,Settings!$G$8,IF(Fixture!I2939&lt;Fixture!G2939,Settings!$G$9,"-"))))</f>
        <v>-</v>
      </c>
    </row>
    <row r="2936" spans="3:9" x14ac:dyDescent="0.25">
      <c r="C2936" s="12" t="str">
        <f t="shared" si="92"/>
        <v>-</v>
      </c>
      <c r="D2936" s="9" t="str">
        <f t="shared" si="93"/>
        <v>-</v>
      </c>
      <c r="E2936" s="9" t="str">
        <f>IF(C2936="-","-",IF(D2936=maxgameno+2,"blank row 2",IF(D2936=maxgameno+1,"blank row 1",INDEX(FixtureCode!$B$4:$AH$128,MATCH($C2936,FixtureCode!$B$4:$B$128,0),MATCH("G"&amp;D2936&amp;"-T1",FixtureCode!$B$4:$AH$4,0)))))</f>
        <v>-</v>
      </c>
      <c r="F2936" s="13" t="str">
        <f>IF(C2936="-","-",IF(D2936=maxgameno+2,"blank row 2",IF(D2936=maxgameno+1,"blank row 1",INDEX(FixtureCode!$B$4:$AH$128,MATCH($C2936,FixtureCode!$B$4:$B$128,0),MATCH("G"&amp;D2936&amp;"-T2",FixtureCode!$B$4:$AH$4,0)))))</f>
        <v>-</v>
      </c>
      <c r="G2936" s="12" t="str">
        <f>IF(C2936="-","-",IF(AND(ISNUMBER(Fixture!G2940),ISNUMBER(Fixture!I2940),Fixture!F2940&lt;&gt;"BYE",Fixture!J2940&lt;&gt;"BYE"),"Yes","-"))</f>
        <v>-</v>
      </c>
      <c r="H2936" s="9" t="str">
        <f>IF(G2936="-","-",IF(Fixture!G2940&gt;Fixture!I2940,Settings!$G$7,IF(Fixture!G2940=Fixture!I2940,Settings!$G$8,IF(Fixture!G2940&lt;Fixture!I2940,Settings!$G$9,"-"))))</f>
        <v>-</v>
      </c>
      <c r="I2936" s="13" t="str">
        <f>IF(G2936="-","-",IF(Fixture!I2940&gt;Fixture!G2940,Settings!$G$7,IF(Fixture!I2940=Fixture!G2940,Settings!$G$8,IF(Fixture!I2940&lt;Fixture!G2940,Settings!$G$9,"-"))))</f>
        <v>-</v>
      </c>
    </row>
    <row r="2937" spans="3:9" x14ac:dyDescent="0.25">
      <c r="C2937" s="12" t="str">
        <f t="shared" si="92"/>
        <v>-</v>
      </c>
      <c r="D2937" s="9" t="str">
        <f t="shared" si="93"/>
        <v>-</v>
      </c>
      <c r="E2937" s="9" t="str">
        <f>IF(C2937="-","-",IF(D2937=maxgameno+2,"blank row 2",IF(D2937=maxgameno+1,"blank row 1",INDEX(FixtureCode!$B$4:$AH$128,MATCH($C2937,FixtureCode!$B$4:$B$128,0),MATCH("G"&amp;D2937&amp;"-T1",FixtureCode!$B$4:$AH$4,0)))))</f>
        <v>-</v>
      </c>
      <c r="F2937" s="13" t="str">
        <f>IF(C2937="-","-",IF(D2937=maxgameno+2,"blank row 2",IF(D2937=maxgameno+1,"blank row 1",INDEX(FixtureCode!$B$4:$AH$128,MATCH($C2937,FixtureCode!$B$4:$B$128,0),MATCH("G"&amp;D2937&amp;"-T2",FixtureCode!$B$4:$AH$4,0)))))</f>
        <v>-</v>
      </c>
      <c r="G2937" s="12" t="str">
        <f>IF(C2937="-","-",IF(AND(ISNUMBER(Fixture!G2941),ISNUMBER(Fixture!I2941),Fixture!F2941&lt;&gt;"BYE",Fixture!J2941&lt;&gt;"BYE"),"Yes","-"))</f>
        <v>-</v>
      </c>
      <c r="H2937" s="9" t="str">
        <f>IF(G2937="-","-",IF(Fixture!G2941&gt;Fixture!I2941,Settings!$G$7,IF(Fixture!G2941=Fixture!I2941,Settings!$G$8,IF(Fixture!G2941&lt;Fixture!I2941,Settings!$G$9,"-"))))</f>
        <v>-</v>
      </c>
      <c r="I2937" s="13" t="str">
        <f>IF(G2937="-","-",IF(Fixture!I2941&gt;Fixture!G2941,Settings!$G$7,IF(Fixture!I2941=Fixture!G2941,Settings!$G$8,IF(Fixture!I2941&lt;Fixture!G2941,Settings!$G$9,"-"))))</f>
        <v>-</v>
      </c>
    </row>
    <row r="2938" spans="3:9" x14ac:dyDescent="0.25">
      <c r="C2938" s="12" t="str">
        <f t="shared" si="92"/>
        <v>-</v>
      </c>
      <c r="D2938" s="9" t="str">
        <f t="shared" si="93"/>
        <v>-</v>
      </c>
      <c r="E2938" s="9" t="str">
        <f>IF(C2938="-","-",IF(D2938=maxgameno+2,"blank row 2",IF(D2938=maxgameno+1,"blank row 1",INDEX(FixtureCode!$B$4:$AH$128,MATCH($C2938,FixtureCode!$B$4:$B$128,0),MATCH("G"&amp;D2938&amp;"-T1",FixtureCode!$B$4:$AH$4,0)))))</f>
        <v>-</v>
      </c>
      <c r="F2938" s="13" t="str">
        <f>IF(C2938="-","-",IF(D2938=maxgameno+2,"blank row 2",IF(D2938=maxgameno+1,"blank row 1",INDEX(FixtureCode!$B$4:$AH$128,MATCH($C2938,FixtureCode!$B$4:$B$128,0),MATCH("G"&amp;D2938&amp;"-T2",FixtureCode!$B$4:$AH$4,0)))))</f>
        <v>-</v>
      </c>
      <c r="G2938" s="12" t="str">
        <f>IF(C2938="-","-",IF(AND(ISNUMBER(Fixture!G2942),ISNUMBER(Fixture!I2942),Fixture!F2942&lt;&gt;"BYE",Fixture!J2942&lt;&gt;"BYE"),"Yes","-"))</f>
        <v>-</v>
      </c>
      <c r="H2938" s="9" t="str">
        <f>IF(G2938="-","-",IF(Fixture!G2942&gt;Fixture!I2942,Settings!$G$7,IF(Fixture!G2942=Fixture!I2942,Settings!$G$8,IF(Fixture!G2942&lt;Fixture!I2942,Settings!$G$9,"-"))))</f>
        <v>-</v>
      </c>
      <c r="I2938" s="13" t="str">
        <f>IF(G2938="-","-",IF(Fixture!I2942&gt;Fixture!G2942,Settings!$G$7,IF(Fixture!I2942=Fixture!G2942,Settings!$G$8,IF(Fixture!I2942&lt;Fixture!G2942,Settings!$G$9,"-"))))</f>
        <v>-</v>
      </c>
    </row>
    <row r="2939" spans="3:9" x14ac:dyDescent="0.25">
      <c r="C2939" s="12" t="str">
        <f t="shared" si="92"/>
        <v>-</v>
      </c>
      <c r="D2939" s="9" t="str">
        <f t="shared" si="93"/>
        <v>-</v>
      </c>
      <c r="E2939" s="9" t="str">
        <f>IF(C2939="-","-",IF(D2939=maxgameno+2,"blank row 2",IF(D2939=maxgameno+1,"blank row 1",INDEX(FixtureCode!$B$4:$AH$128,MATCH($C2939,FixtureCode!$B$4:$B$128,0),MATCH("G"&amp;D2939&amp;"-T1",FixtureCode!$B$4:$AH$4,0)))))</f>
        <v>-</v>
      </c>
      <c r="F2939" s="13" t="str">
        <f>IF(C2939="-","-",IF(D2939=maxgameno+2,"blank row 2",IF(D2939=maxgameno+1,"blank row 1",INDEX(FixtureCode!$B$4:$AH$128,MATCH($C2939,FixtureCode!$B$4:$B$128,0),MATCH("G"&amp;D2939&amp;"-T2",FixtureCode!$B$4:$AH$4,0)))))</f>
        <v>-</v>
      </c>
      <c r="G2939" s="12" t="str">
        <f>IF(C2939="-","-",IF(AND(ISNUMBER(Fixture!G2943),ISNUMBER(Fixture!I2943),Fixture!F2943&lt;&gt;"BYE",Fixture!J2943&lt;&gt;"BYE"),"Yes","-"))</f>
        <v>-</v>
      </c>
      <c r="H2939" s="9" t="str">
        <f>IF(G2939="-","-",IF(Fixture!G2943&gt;Fixture!I2943,Settings!$G$7,IF(Fixture!G2943=Fixture!I2943,Settings!$G$8,IF(Fixture!G2943&lt;Fixture!I2943,Settings!$G$9,"-"))))</f>
        <v>-</v>
      </c>
      <c r="I2939" s="13" t="str">
        <f>IF(G2939="-","-",IF(Fixture!I2943&gt;Fixture!G2943,Settings!$G$7,IF(Fixture!I2943=Fixture!G2943,Settings!$G$8,IF(Fixture!I2943&lt;Fixture!G2943,Settings!$G$9,"-"))))</f>
        <v>-</v>
      </c>
    </row>
    <row r="2940" spans="3:9" x14ac:dyDescent="0.25">
      <c r="C2940" s="12" t="str">
        <f t="shared" si="92"/>
        <v>-</v>
      </c>
      <c r="D2940" s="9" t="str">
        <f t="shared" si="93"/>
        <v>-</v>
      </c>
      <c r="E2940" s="9" t="str">
        <f>IF(C2940="-","-",IF(D2940=maxgameno+2,"blank row 2",IF(D2940=maxgameno+1,"blank row 1",INDEX(FixtureCode!$B$4:$AH$128,MATCH($C2940,FixtureCode!$B$4:$B$128,0),MATCH("G"&amp;D2940&amp;"-T1",FixtureCode!$B$4:$AH$4,0)))))</f>
        <v>-</v>
      </c>
      <c r="F2940" s="13" t="str">
        <f>IF(C2940="-","-",IF(D2940=maxgameno+2,"blank row 2",IF(D2940=maxgameno+1,"blank row 1",INDEX(FixtureCode!$B$4:$AH$128,MATCH($C2940,FixtureCode!$B$4:$B$128,0),MATCH("G"&amp;D2940&amp;"-T2",FixtureCode!$B$4:$AH$4,0)))))</f>
        <v>-</v>
      </c>
      <c r="G2940" s="12" t="str">
        <f>IF(C2940="-","-",IF(AND(ISNUMBER(Fixture!G2944),ISNUMBER(Fixture!I2944),Fixture!F2944&lt;&gt;"BYE",Fixture!J2944&lt;&gt;"BYE"),"Yes","-"))</f>
        <v>-</v>
      </c>
      <c r="H2940" s="9" t="str">
        <f>IF(G2940="-","-",IF(Fixture!G2944&gt;Fixture!I2944,Settings!$G$7,IF(Fixture!G2944=Fixture!I2944,Settings!$G$8,IF(Fixture!G2944&lt;Fixture!I2944,Settings!$G$9,"-"))))</f>
        <v>-</v>
      </c>
      <c r="I2940" s="13" t="str">
        <f>IF(G2940="-","-",IF(Fixture!I2944&gt;Fixture!G2944,Settings!$G$7,IF(Fixture!I2944=Fixture!G2944,Settings!$G$8,IF(Fixture!I2944&lt;Fixture!G2944,Settings!$G$9,"-"))))</f>
        <v>-</v>
      </c>
    </row>
    <row r="2941" spans="3:9" x14ac:dyDescent="0.25">
      <c r="C2941" s="12" t="str">
        <f t="shared" si="92"/>
        <v>-</v>
      </c>
      <c r="D2941" s="9" t="str">
        <f t="shared" si="93"/>
        <v>-</v>
      </c>
      <c r="E2941" s="9" t="str">
        <f>IF(C2941="-","-",IF(D2941=maxgameno+2,"blank row 2",IF(D2941=maxgameno+1,"blank row 1",INDEX(FixtureCode!$B$4:$AH$128,MATCH($C2941,FixtureCode!$B$4:$B$128,0),MATCH("G"&amp;D2941&amp;"-T1",FixtureCode!$B$4:$AH$4,0)))))</f>
        <v>-</v>
      </c>
      <c r="F2941" s="13" t="str">
        <f>IF(C2941="-","-",IF(D2941=maxgameno+2,"blank row 2",IF(D2941=maxgameno+1,"blank row 1",INDEX(FixtureCode!$B$4:$AH$128,MATCH($C2941,FixtureCode!$B$4:$B$128,0),MATCH("G"&amp;D2941&amp;"-T2",FixtureCode!$B$4:$AH$4,0)))))</f>
        <v>-</v>
      </c>
      <c r="G2941" s="12" t="str">
        <f>IF(C2941="-","-",IF(AND(ISNUMBER(Fixture!G2945),ISNUMBER(Fixture!I2945),Fixture!F2945&lt;&gt;"BYE",Fixture!J2945&lt;&gt;"BYE"),"Yes","-"))</f>
        <v>-</v>
      </c>
      <c r="H2941" s="9" t="str">
        <f>IF(G2941="-","-",IF(Fixture!G2945&gt;Fixture!I2945,Settings!$G$7,IF(Fixture!G2945=Fixture!I2945,Settings!$G$8,IF(Fixture!G2945&lt;Fixture!I2945,Settings!$G$9,"-"))))</f>
        <v>-</v>
      </c>
      <c r="I2941" s="13" t="str">
        <f>IF(G2941="-","-",IF(Fixture!I2945&gt;Fixture!G2945,Settings!$G$7,IF(Fixture!I2945=Fixture!G2945,Settings!$G$8,IF(Fixture!I2945&lt;Fixture!G2945,Settings!$G$9,"-"))))</f>
        <v>-</v>
      </c>
    </row>
    <row r="2942" spans="3:9" x14ac:dyDescent="0.25">
      <c r="C2942" s="12" t="str">
        <f t="shared" si="92"/>
        <v>-</v>
      </c>
      <c r="D2942" s="9" t="str">
        <f t="shared" si="93"/>
        <v>-</v>
      </c>
      <c r="E2942" s="9" t="str">
        <f>IF(C2942="-","-",IF(D2942=maxgameno+2,"blank row 2",IF(D2942=maxgameno+1,"blank row 1",INDEX(FixtureCode!$B$4:$AH$128,MATCH($C2942,FixtureCode!$B$4:$B$128,0),MATCH("G"&amp;D2942&amp;"-T1",FixtureCode!$B$4:$AH$4,0)))))</f>
        <v>-</v>
      </c>
      <c r="F2942" s="13" t="str">
        <f>IF(C2942="-","-",IF(D2942=maxgameno+2,"blank row 2",IF(D2942=maxgameno+1,"blank row 1",INDEX(FixtureCode!$B$4:$AH$128,MATCH($C2942,FixtureCode!$B$4:$B$128,0),MATCH("G"&amp;D2942&amp;"-T2",FixtureCode!$B$4:$AH$4,0)))))</f>
        <v>-</v>
      </c>
      <c r="G2942" s="12" t="str">
        <f>IF(C2942="-","-",IF(AND(ISNUMBER(Fixture!G2946),ISNUMBER(Fixture!I2946),Fixture!F2946&lt;&gt;"BYE",Fixture!J2946&lt;&gt;"BYE"),"Yes","-"))</f>
        <v>-</v>
      </c>
      <c r="H2942" s="9" t="str">
        <f>IF(G2942="-","-",IF(Fixture!G2946&gt;Fixture!I2946,Settings!$G$7,IF(Fixture!G2946=Fixture!I2946,Settings!$G$8,IF(Fixture!G2946&lt;Fixture!I2946,Settings!$G$9,"-"))))</f>
        <v>-</v>
      </c>
      <c r="I2942" s="13" t="str">
        <f>IF(G2942="-","-",IF(Fixture!I2946&gt;Fixture!G2946,Settings!$G$7,IF(Fixture!I2946=Fixture!G2946,Settings!$G$8,IF(Fixture!I2946&lt;Fixture!G2946,Settings!$G$9,"-"))))</f>
        <v>-</v>
      </c>
    </row>
    <row r="2943" spans="3:9" x14ac:dyDescent="0.25">
      <c r="C2943" s="12" t="str">
        <f t="shared" si="92"/>
        <v>-</v>
      </c>
      <c r="D2943" s="9" t="str">
        <f t="shared" si="93"/>
        <v>-</v>
      </c>
      <c r="E2943" s="9" t="str">
        <f>IF(C2943="-","-",IF(D2943=maxgameno+2,"blank row 2",IF(D2943=maxgameno+1,"blank row 1",INDEX(FixtureCode!$B$4:$AH$128,MATCH($C2943,FixtureCode!$B$4:$B$128,0),MATCH("G"&amp;D2943&amp;"-T1",FixtureCode!$B$4:$AH$4,0)))))</f>
        <v>-</v>
      </c>
      <c r="F2943" s="13" t="str">
        <f>IF(C2943="-","-",IF(D2943=maxgameno+2,"blank row 2",IF(D2943=maxgameno+1,"blank row 1",INDEX(FixtureCode!$B$4:$AH$128,MATCH($C2943,FixtureCode!$B$4:$B$128,0),MATCH("G"&amp;D2943&amp;"-T2",FixtureCode!$B$4:$AH$4,0)))))</f>
        <v>-</v>
      </c>
      <c r="G2943" s="12" t="str">
        <f>IF(C2943="-","-",IF(AND(ISNUMBER(Fixture!G2947),ISNUMBER(Fixture!I2947),Fixture!F2947&lt;&gt;"BYE",Fixture!J2947&lt;&gt;"BYE"),"Yes","-"))</f>
        <v>-</v>
      </c>
      <c r="H2943" s="9" t="str">
        <f>IF(G2943="-","-",IF(Fixture!G2947&gt;Fixture!I2947,Settings!$G$7,IF(Fixture!G2947=Fixture!I2947,Settings!$G$8,IF(Fixture!G2947&lt;Fixture!I2947,Settings!$G$9,"-"))))</f>
        <v>-</v>
      </c>
      <c r="I2943" s="13" t="str">
        <f>IF(G2943="-","-",IF(Fixture!I2947&gt;Fixture!G2947,Settings!$G$7,IF(Fixture!I2947=Fixture!G2947,Settings!$G$8,IF(Fixture!I2947&lt;Fixture!G2947,Settings!$G$9,"-"))))</f>
        <v>-</v>
      </c>
    </row>
    <row r="2944" spans="3:9" x14ac:dyDescent="0.25">
      <c r="C2944" s="12" t="str">
        <f t="shared" si="92"/>
        <v>-</v>
      </c>
      <c r="D2944" s="9" t="str">
        <f t="shared" si="93"/>
        <v>-</v>
      </c>
      <c r="E2944" s="9" t="str">
        <f>IF(C2944="-","-",IF(D2944=maxgameno+2,"blank row 2",IF(D2944=maxgameno+1,"blank row 1",INDEX(FixtureCode!$B$4:$AH$128,MATCH($C2944,FixtureCode!$B$4:$B$128,0),MATCH("G"&amp;D2944&amp;"-T1",FixtureCode!$B$4:$AH$4,0)))))</f>
        <v>-</v>
      </c>
      <c r="F2944" s="13" t="str">
        <f>IF(C2944="-","-",IF(D2944=maxgameno+2,"blank row 2",IF(D2944=maxgameno+1,"blank row 1",INDEX(FixtureCode!$B$4:$AH$128,MATCH($C2944,FixtureCode!$B$4:$B$128,0),MATCH("G"&amp;D2944&amp;"-T2",FixtureCode!$B$4:$AH$4,0)))))</f>
        <v>-</v>
      </c>
      <c r="G2944" s="12" t="str">
        <f>IF(C2944="-","-",IF(AND(ISNUMBER(Fixture!G2948),ISNUMBER(Fixture!I2948),Fixture!F2948&lt;&gt;"BYE",Fixture!J2948&lt;&gt;"BYE"),"Yes","-"))</f>
        <v>-</v>
      </c>
      <c r="H2944" s="9" t="str">
        <f>IF(G2944="-","-",IF(Fixture!G2948&gt;Fixture!I2948,Settings!$G$7,IF(Fixture!G2948=Fixture!I2948,Settings!$G$8,IF(Fixture!G2948&lt;Fixture!I2948,Settings!$G$9,"-"))))</f>
        <v>-</v>
      </c>
      <c r="I2944" s="13" t="str">
        <f>IF(G2944="-","-",IF(Fixture!I2948&gt;Fixture!G2948,Settings!$G$7,IF(Fixture!I2948=Fixture!G2948,Settings!$G$8,IF(Fixture!I2948&lt;Fixture!G2948,Settings!$G$9,"-"))))</f>
        <v>-</v>
      </c>
    </row>
    <row r="2945" spans="3:9" x14ac:dyDescent="0.25">
      <c r="C2945" s="12" t="str">
        <f t="shared" si="92"/>
        <v>-</v>
      </c>
      <c r="D2945" s="9" t="str">
        <f t="shared" si="93"/>
        <v>-</v>
      </c>
      <c r="E2945" s="9" t="str">
        <f>IF(C2945="-","-",IF(D2945=maxgameno+2,"blank row 2",IF(D2945=maxgameno+1,"blank row 1",INDEX(FixtureCode!$B$4:$AH$128,MATCH($C2945,FixtureCode!$B$4:$B$128,0),MATCH("G"&amp;D2945&amp;"-T1",FixtureCode!$B$4:$AH$4,0)))))</f>
        <v>-</v>
      </c>
      <c r="F2945" s="13" t="str">
        <f>IF(C2945="-","-",IF(D2945=maxgameno+2,"blank row 2",IF(D2945=maxgameno+1,"blank row 1",INDEX(FixtureCode!$B$4:$AH$128,MATCH($C2945,FixtureCode!$B$4:$B$128,0),MATCH("G"&amp;D2945&amp;"-T2",FixtureCode!$B$4:$AH$4,0)))))</f>
        <v>-</v>
      </c>
      <c r="G2945" s="12" t="str">
        <f>IF(C2945="-","-",IF(AND(ISNUMBER(Fixture!G2949),ISNUMBER(Fixture!I2949),Fixture!F2949&lt;&gt;"BYE",Fixture!J2949&lt;&gt;"BYE"),"Yes","-"))</f>
        <v>-</v>
      </c>
      <c r="H2945" s="9" t="str">
        <f>IF(G2945="-","-",IF(Fixture!G2949&gt;Fixture!I2949,Settings!$G$7,IF(Fixture!G2949=Fixture!I2949,Settings!$G$8,IF(Fixture!G2949&lt;Fixture!I2949,Settings!$G$9,"-"))))</f>
        <v>-</v>
      </c>
      <c r="I2945" s="13" t="str">
        <f>IF(G2945="-","-",IF(Fixture!I2949&gt;Fixture!G2949,Settings!$G$7,IF(Fixture!I2949=Fixture!G2949,Settings!$G$8,IF(Fixture!I2949&lt;Fixture!G2949,Settings!$G$9,"-"))))</f>
        <v>-</v>
      </c>
    </row>
    <row r="2946" spans="3:9" x14ac:dyDescent="0.25">
      <c r="C2946" s="12" t="str">
        <f t="shared" si="92"/>
        <v>-</v>
      </c>
      <c r="D2946" s="9" t="str">
        <f t="shared" si="93"/>
        <v>-</v>
      </c>
      <c r="E2946" s="9" t="str">
        <f>IF(C2946="-","-",IF(D2946=maxgameno+2,"blank row 2",IF(D2946=maxgameno+1,"blank row 1",INDEX(FixtureCode!$B$4:$AH$128,MATCH($C2946,FixtureCode!$B$4:$B$128,0),MATCH("G"&amp;D2946&amp;"-T1",FixtureCode!$B$4:$AH$4,0)))))</f>
        <v>-</v>
      </c>
      <c r="F2946" s="13" t="str">
        <f>IF(C2946="-","-",IF(D2946=maxgameno+2,"blank row 2",IF(D2946=maxgameno+1,"blank row 1",INDEX(FixtureCode!$B$4:$AH$128,MATCH($C2946,FixtureCode!$B$4:$B$128,0),MATCH("G"&amp;D2946&amp;"-T2",FixtureCode!$B$4:$AH$4,0)))))</f>
        <v>-</v>
      </c>
      <c r="G2946" s="12" t="str">
        <f>IF(C2946="-","-",IF(AND(ISNUMBER(Fixture!G2950),ISNUMBER(Fixture!I2950),Fixture!F2950&lt;&gt;"BYE",Fixture!J2950&lt;&gt;"BYE"),"Yes","-"))</f>
        <v>-</v>
      </c>
      <c r="H2946" s="9" t="str">
        <f>IF(G2946="-","-",IF(Fixture!G2950&gt;Fixture!I2950,Settings!$G$7,IF(Fixture!G2950=Fixture!I2950,Settings!$G$8,IF(Fixture!G2950&lt;Fixture!I2950,Settings!$G$9,"-"))))</f>
        <v>-</v>
      </c>
      <c r="I2946" s="13" t="str">
        <f>IF(G2946="-","-",IF(Fixture!I2950&gt;Fixture!G2950,Settings!$G$7,IF(Fixture!I2950=Fixture!G2950,Settings!$G$8,IF(Fixture!I2950&lt;Fixture!G2950,Settings!$G$9,"-"))))</f>
        <v>-</v>
      </c>
    </row>
    <row r="2947" spans="3:9" x14ac:dyDescent="0.25">
      <c r="C2947" s="12" t="str">
        <f t="shared" si="92"/>
        <v>-</v>
      </c>
      <c r="D2947" s="9" t="str">
        <f t="shared" si="93"/>
        <v>-</v>
      </c>
      <c r="E2947" s="9" t="str">
        <f>IF(C2947="-","-",IF(D2947=maxgameno+2,"blank row 2",IF(D2947=maxgameno+1,"blank row 1",INDEX(FixtureCode!$B$4:$AH$128,MATCH($C2947,FixtureCode!$B$4:$B$128,0),MATCH("G"&amp;D2947&amp;"-T1",FixtureCode!$B$4:$AH$4,0)))))</f>
        <v>-</v>
      </c>
      <c r="F2947" s="13" t="str">
        <f>IF(C2947="-","-",IF(D2947=maxgameno+2,"blank row 2",IF(D2947=maxgameno+1,"blank row 1",INDEX(FixtureCode!$B$4:$AH$128,MATCH($C2947,FixtureCode!$B$4:$B$128,0),MATCH("G"&amp;D2947&amp;"-T2",FixtureCode!$B$4:$AH$4,0)))))</f>
        <v>-</v>
      </c>
      <c r="G2947" s="12" t="str">
        <f>IF(C2947="-","-",IF(AND(ISNUMBER(Fixture!G2951),ISNUMBER(Fixture!I2951),Fixture!F2951&lt;&gt;"BYE",Fixture!J2951&lt;&gt;"BYE"),"Yes","-"))</f>
        <v>-</v>
      </c>
      <c r="H2947" s="9" t="str">
        <f>IF(G2947="-","-",IF(Fixture!G2951&gt;Fixture!I2951,Settings!$G$7,IF(Fixture!G2951=Fixture!I2951,Settings!$G$8,IF(Fixture!G2951&lt;Fixture!I2951,Settings!$G$9,"-"))))</f>
        <v>-</v>
      </c>
      <c r="I2947" s="13" t="str">
        <f>IF(G2947="-","-",IF(Fixture!I2951&gt;Fixture!G2951,Settings!$G$7,IF(Fixture!I2951=Fixture!G2951,Settings!$G$8,IF(Fixture!I2951&lt;Fixture!G2951,Settings!$G$9,"-"))))</f>
        <v>-</v>
      </c>
    </row>
    <row r="2948" spans="3:9" x14ac:dyDescent="0.25">
      <c r="C2948" s="12" t="str">
        <f t="shared" si="92"/>
        <v>-</v>
      </c>
      <c r="D2948" s="9" t="str">
        <f t="shared" si="93"/>
        <v>-</v>
      </c>
      <c r="E2948" s="9" t="str">
        <f>IF(C2948="-","-",IF(D2948=maxgameno+2,"blank row 2",IF(D2948=maxgameno+1,"blank row 1",INDEX(FixtureCode!$B$4:$AH$128,MATCH($C2948,FixtureCode!$B$4:$B$128,0),MATCH("G"&amp;D2948&amp;"-T1",FixtureCode!$B$4:$AH$4,0)))))</f>
        <v>-</v>
      </c>
      <c r="F2948" s="13" t="str">
        <f>IF(C2948="-","-",IF(D2948=maxgameno+2,"blank row 2",IF(D2948=maxgameno+1,"blank row 1",INDEX(FixtureCode!$B$4:$AH$128,MATCH($C2948,FixtureCode!$B$4:$B$128,0),MATCH("G"&amp;D2948&amp;"-T2",FixtureCode!$B$4:$AH$4,0)))))</f>
        <v>-</v>
      </c>
      <c r="G2948" s="12" t="str">
        <f>IF(C2948="-","-",IF(AND(ISNUMBER(Fixture!G2952),ISNUMBER(Fixture!I2952),Fixture!F2952&lt;&gt;"BYE",Fixture!J2952&lt;&gt;"BYE"),"Yes","-"))</f>
        <v>-</v>
      </c>
      <c r="H2948" s="9" t="str">
        <f>IF(G2948="-","-",IF(Fixture!G2952&gt;Fixture!I2952,Settings!$G$7,IF(Fixture!G2952=Fixture!I2952,Settings!$G$8,IF(Fixture!G2952&lt;Fixture!I2952,Settings!$G$9,"-"))))</f>
        <v>-</v>
      </c>
      <c r="I2948" s="13" t="str">
        <f>IF(G2948="-","-",IF(Fixture!I2952&gt;Fixture!G2952,Settings!$G$7,IF(Fixture!I2952=Fixture!G2952,Settings!$G$8,IF(Fixture!I2952&lt;Fixture!G2952,Settings!$G$9,"-"))))</f>
        <v>-</v>
      </c>
    </row>
    <row r="2949" spans="3:9" x14ac:dyDescent="0.25">
      <c r="C2949" s="12" t="str">
        <f t="shared" si="92"/>
        <v>-</v>
      </c>
      <c r="D2949" s="9" t="str">
        <f t="shared" si="93"/>
        <v>-</v>
      </c>
      <c r="E2949" s="9" t="str">
        <f>IF(C2949="-","-",IF(D2949=maxgameno+2,"blank row 2",IF(D2949=maxgameno+1,"blank row 1",INDEX(FixtureCode!$B$4:$AH$128,MATCH($C2949,FixtureCode!$B$4:$B$128,0),MATCH("G"&amp;D2949&amp;"-T1",FixtureCode!$B$4:$AH$4,0)))))</f>
        <v>-</v>
      </c>
      <c r="F2949" s="13" t="str">
        <f>IF(C2949="-","-",IF(D2949=maxgameno+2,"blank row 2",IF(D2949=maxgameno+1,"blank row 1",INDEX(FixtureCode!$B$4:$AH$128,MATCH($C2949,FixtureCode!$B$4:$B$128,0),MATCH("G"&amp;D2949&amp;"-T2",FixtureCode!$B$4:$AH$4,0)))))</f>
        <v>-</v>
      </c>
      <c r="G2949" s="12" t="str">
        <f>IF(C2949="-","-",IF(AND(ISNUMBER(Fixture!G2953),ISNUMBER(Fixture!I2953),Fixture!F2953&lt;&gt;"BYE",Fixture!J2953&lt;&gt;"BYE"),"Yes","-"))</f>
        <v>-</v>
      </c>
      <c r="H2949" s="9" t="str">
        <f>IF(G2949="-","-",IF(Fixture!G2953&gt;Fixture!I2953,Settings!$G$7,IF(Fixture!G2953=Fixture!I2953,Settings!$G$8,IF(Fixture!G2953&lt;Fixture!I2953,Settings!$G$9,"-"))))</f>
        <v>-</v>
      </c>
      <c r="I2949" s="13" t="str">
        <f>IF(G2949="-","-",IF(Fixture!I2953&gt;Fixture!G2953,Settings!$G$7,IF(Fixture!I2953=Fixture!G2953,Settings!$G$8,IF(Fixture!I2953&lt;Fixture!G2953,Settings!$G$9,"-"))))</f>
        <v>-</v>
      </c>
    </row>
    <row r="2950" spans="3:9" x14ac:dyDescent="0.25">
      <c r="C2950" s="12" t="str">
        <f t="shared" ref="C2950:C3013" si="94">IF(C2949="-","-",IF(D2949+1&lt;=maxgameno+2,C2949,IF(C2949+1&lt;=maxroundno,C2949+1,"-")))</f>
        <v>-</v>
      </c>
      <c r="D2950" s="9" t="str">
        <f t="shared" ref="D2950:D3013" si="95">IF(C2950="-","-",IF(D2949+1&lt;=maxgameno+2,D2949+1,1))</f>
        <v>-</v>
      </c>
      <c r="E2950" s="9" t="str">
        <f>IF(C2950="-","-",IF(D2950=maxgameno+2,"blank row 2",IF(D2950=maxgameno+1,"blank row 1",INDEX(FixtureCode!$B$4:$AH$128,MATCH($C2950,FixtureCode!$B$4:$B$128,0),MATCH("G"&amp;D2950&amp;"-T1",FixtureCode!$B$4:$AH$4,0)))))</f>
        <v>-</v>
      </c>
      <c r="F2950" s="13" t="str">
        <f>IF(C2950="-","-",IF(D2950=maxgameno+2,"blank row 2",IF(D2950=maxgameno+1,"blank row 1",INDEX(FixtureCode!$B$4:$AH$128,MATCH($C2950,FixtureCode!$B$4:$B$128,0),MATCH("G"&amp;D2950&amp;"-T2",FixtureCode!$B$4:$AH$4,0)))))</f>
        <v>-</v>
      </c>
      <c r="G2950" s="12" t="str">
        <f>IF(C2950="-","-",IF(AND(ISNUMBER(Fixture!G2954),ISNUMBER(Fixture!I2954),Fixture!F2954&lt;&gt;"BYE",Fixture!J2954&lt;&gt;"BYE"),"Yes","-"))</f>
        <v>-</v>
      </c>
      <c r="H2950" s="9" t="str">
        <f>IF(G2950="-","-",IF(Fixture!G2954&gt;Fixture!I2954,Settings!$G$7,IF(Fixture!G2954=Fixture!I2954,Settings!$G$8,IF(Fixture!G2954&lt;Fixture!I2954,Settings!$G$9,"-"))))</f>
        <v>-</v>
      </c>
      <c r="I2950" s="13" t="str">
        <f>IF(G2950="-","-",IF(Fixture!I2954&gt;Fixture!G2954,Settings!$G$7,IF(Fixture!I2954=Fixture!G2954,Settings!$G$8,IF(Fixture!I2954&lt;Fixture!G2954,Settings!$G$9,"-"))))</f>
        <v>-</v>
      </c>
    </row>
    <row r="2951" spans="3:9" x14ac:dyDescent="0.25">
      <c r="C2951" s="12" t="str">
        <f t="shared" si="94"/>
        <v>-</v>
      </c>
      <c r="D2951" s="9" t="str">
        <f t="shared" si="95"/>
        <v>-</v>
      </c>
      <c r="E2951" s="9" t="str">
        <f>IF(C2951="-","-",IF(D2951=maxgameno+2,"blank row 2",IF(D2951=maxgameno+1,"blank row 1",INDEX(FixtureCode!$B$4:$AH$128,MATCH($C2951,FixtureCode!$B$4:$B$128,0),MATCH("G"&amp;D2951&amp;"-T1",FixtureCode!$B$4:$AH$4,0)))))</f>
        <v>-</v>
      </c>
      <c r="F2951" s="13" t="str">
        <f>IF(C2951="-","-",IF(D2951=maxgameno+2,"blank row 2",IF(D2951=maxgameno+1,"blank row 1",INDEX(FixtureCode!$B$4:$AH$128,MATCH($C2951,FixtureCode!$B$4:$B$128,0),MATCH("G"&amp;D2951&amp;"-T2",FixtureCode!$B$4:$AH$4,0)))))</f>
        <v>-</v>
      </c>
      <c r="G2951" s="12" t="str">
        <f>IF(C2951="-","-",IF(AND(ISNUMBER(Fixture!G2955),ISNUMBER(Fixture!I2955),Fixture!F2955&lt;&gt;"BYE",Fixture!J2955&lt;&gt;"BYE"),"Yes","-"))</f>
        <v>-</v>
      </c>
      <c r="H2951" s="9" t="str">
        <f>IF(G2951="-","-",IF(Fixture!G2955&gt;Fixture!I2955,Settings!$G$7,IF(Fixture!G2955=Fixture!I2955,Settings!$G$8,IF(Fixture!G2955&lt;Fixture!I2955,Settings!$G$9,"-"))))</f>
        <v>-</v>
      </c>
      <c r="I2951" s="13" t="str">
        <f>IF(G2951="-","-",IF(Fixture!I2955&gt;Fixture!G2955,Settings!$G$7,IF(Fixture!I2955=Fixture!G2955,Settings!$G$8,IF(Fixture!I2955&lt;Fixture!G2955,Settings!$G$9,"-"))))</f>
        <v>-</v>
      </c>
    </row>
    <row r="2952" spans="3:9" x14ac:dyDescent="0.25">
      <c r="C2952" s="12" t="str">
        <f t="shared" si="94"/>
        <v>-</v>
      </c>
      <c r="D2952" s="9" t="str">
        <f t="shared" si="95"/>
        <v>-</v>
      </c>
      <c r="E2952" s="9" t="str">
        <f>IF(C2952="-","-",IF(D2952=maxgameno+2,"blank row 2",IF(D2952=maxgameno+1,"blank row 1",INDEX(FixtureCode!$B$4:$AH$128,MATCH($C2952,FixtureCode!$B$4:$B$128,0),MATCH("G"&amp;D2952&amp;"-T1",FixtureCode!$B$4:$AH$4,0)))))</f>
        <v>-</v>
      </c>
      <c r="F2952" s="13" t="str">
        <f>IF(C2952="-","-",IF(D2952=maxgameno+2,"blank row 2",IF(D2952=maxgameno+1,"blank row 1",INDEX(FixtureCode!$B$4:$AH$128,MATCH($C2952,FixtureCode!$B$4:$B$128,0),MATCH("G"&amp;D2952&amp;"-T2",FixtureCode!$B$4:$AH$4,0)))))</f>
        <v>-</v>
      </c>
      <c r="G2952" s="12" t="str">
        <f>IF(C2952="-","-",IF(AND(ISNUMBER(Fixture!G2956),ISNUMBER(Fixture!I2956),Fixture!F2956&lt;&gt;"BYE",Fixture!J2956&lt;&gt;"BYE"),"Yes","-"))</f>
        <v>-</v>
      </c>
      <c r="H2952" s="9" t="str">
        <f>IF(G2952="-","-",IF(Fixture!G2956&gt;Fixture!I2956,Settings!$G$7,IF(Fixture!G2956=Fixture!I2956,Settings!$G$8,IF(Fixture!G2956&lt;Fixture!I2956,Settings!$G$9,"-"))))</f>
        <v>-</v>
      </c>
      <c r="I2952" s="13" t="str">
        <f>IF(G2952="-","-",IF(Fixture!I2956&gt;Fixture!G2956,Settings!$G$7,IF(Fixture!I2956=Fixture!G2956,Settings!$G$8,IF(Fixture!I2956&lt;Fixture!G2956,Settings!$G$9,"-"))))</f>
        <v>-</v>
      </c>
    </row>
    <row r="2953" spans="3:9" x14ac:dyDescent="0.25">
      <c r="C2953" s="12" t="str">
        <f t="shared" si="94"/>
        <v>-</v>
      </c>
      <c r="D2953" s="9" t="str">
        <f t="shared" si="95"/>
        <v>-</v>
      </c>
      <c r="E2953" s="9" t="str">
        <f>IF(C2953="-","-",IF(D2953=maxgameno+2,"blank row 2",IF(D2953=maxgameno+1,"blank row 1",INDEX(FixtureCode!$B$4:$AH$128,MATCH($C2953,FixtureCode!$B$4:$B$128,0),MATCH("G"&amp;D2953&amp;"-T1",FixtureCode!$B$4:$AH$4,0)))))</f>
        <v>-</v>
      </c>
      <c r="F2953" s="13" t="str">
        <f>IF(C2953="-","-",IF(D2953=maxgameno+2,"blank row 2",IF(D2953=maxgameno+1,"blank row 1",INDEX(FixtureCode!$B$4:$AH$128,MATCH($C2953,FixtureCode!$B$4:$B$128,0),MATCH("G"&amp;D2953&amp;"-T2",FixtureCode!$B$4:$AH$4,0)))))</f>
        <v>-</v>
      </c>
      <c r="G2953" s="12" t="str">
        <f>IF(C2953="-","-",IF(AND(ISNUMBER(Fixture!G2957),ISNUMBER(Fixture!I2957),Fixture!F2957&lt;&gt;"BYE",Fixture!J2957&lt;&gt;"BYE"),"Yes","-"))</f>
        <v>-</v>
      </c>
      <c r="H2953" s="9" t="str">
        <f>IF(G2953="-","-",IF(Fixture!G2957&gt;Fixture!I2957,Settings!$G$7,IF(Fixture!G2957=Fixture!I2957,Settings!$G$8,IF(Fixture!G2957&lt;Fixture!I2957,Settings!$G$9,"-"))))</f>
        <v>-</v>
      </c>
      <c r="I2953" s="13" t="str">
        <f>IF(G2953="-","-",IF(Fixture!I2957&gt;Fixture!G2957,Settings!$G$7,IF(Fixture!I2957=Fixture!G2957,Settings!$G$8,IF(Fixture!I2957&lt;Fixture!G2957,Settings!$G$9,"-"))))</f>
        <v>-</v>
      </c>
    </row>
    <row r="2954" spans="3:9" x14ac:dyDescent="0.25">
      <c r="C2954" s="12" t="str">
        <f t="shared" si="94"/>
        <v>-</v>
      </c>
      <c r="D2954" s="9" t="str">
        <f t="shared" si="95"/>
        <v>-</v>
      </c>
      <c r="E2954" s="9" t="str">
        <f>IF(C2954="-","-",IF(D2954=maxgameno+2,"blank row 2",IF(D2954=maxgameno+1,"blank row 1",INDEX(FixtureCode!$B$4:$AH$128,MATCH($C2954,FixtureCode!$B$4:$B$128,0),MATCH("G"&amp;D2954&amp;"-T1",FixtureCode!$B$4:$AH$4,0)))))</f>
        <v>-</v>
      </c>
      <c r="F2954" s="13" t="str">
        <f>IF(C2954="-","-",IF(D2954=maxgameno+2,"blank row 2",IF(D2954=maxgameno+1,"blank row 1",INDEX(FixtureCode!$B$4:$AH$128,MATCH($C2954,FixtureCode!$B$4:$B$128,0),MATCH("G"&amp;D2954&amp;"-T2",FixtureCode!$B$4:$AH$4,0)))))</f>
        <v>-</v>
      </c>
      <c r="G2954" s="12" t="str">
        <f>IF(C2954="-","-",IF(AND(ISNUMBER(Fixture!G2958),ISNUMBER(Fixture!I2958),Fixture!F2958&lt;&gt;"BYE",Fixture!J2958&lt;&gt;"BYE"),"Yes","-"))</f>
        <v>-</v>
      </c>
      <c r="H2954" s="9" t="str">
        <f>IF(G2954="-","-",IF(Fixture!G2958&gt;Fixture!I2958,Settings!$G$7,IF(Fixture!G2958=Fixture!I2958,Settings!$G$8,IF(Fixture!G2958&lt;Fixture!I2958,Settings!$G$9,"-"))))</f>
        <v>-</v>
      </c>
      <c r="I2954" s="13" t="str">
        <f>IF(G2954="-","-",IF(Fixture!I2958&gt;Fixture!G2958,Settings!$G$7,IF(Fixture!I2958=Fixture!G2958,Settings!$G$8,IF(Fixture!I2958&lt;Fixture!G2958,Settings!$G$9,"-"))))</f>
        <v>-</v>
      </c>
    </row>
    <row r="2955" spans="3:9" x14ac:dyDescent="0.25">
      <c r="C2955" s="12" t="str">
        <f t="shared" si="94"/>
        <v>-</v>
      </c>
      <c r="D2955" s="9" t="str">
        <f t="shared" si="95"/>
        <v>-</v>
      </c>
      <c r="E2955" s="9" t="str">
        <f>IF(C2955="-","-",IF(D2955=maxgameno+2,"blank row 2",IF(D2955=maxgameno+1,"blank row 1",INDEX(FixtureCode!$B$4:$AH$128,MATCH($C2955,FixtureCode!$B$4:$B$128,0),MATCH("G"&amp;D2955&amp;"-T1",FixtureCode!$B$4:$AH$4,0)))))</f>
        <v>-</v>
      </c>
      <c r="F2955" s="13" t="str">
        <f>IF(C2955="-","-",IF(D2955=maxgameno+2,"blank row 2",IF(D2955=maxgameno+1,"blank row 1",INDEX(FixtureCode!$B$4:$AH$128,MATCH($C2955,FixtureCode!$B$4:$B$128,0),MATCH("G"&amp;D2955&amp;"-T2",FixtureCode!$B$4:$AH$4,0)))))</f>
        <v>-</v>
      </c>
      <c r="G2955" s="12" t="str">
        <f>IF(C2955="-","-",IF(AND(ISNUMBER(Fixture!G2959),ISNUMBER(Fixture!I2959),Fixture!F2959&lt;&gt;"BYE",Fixture!J2959&lt;&gt;"BYE"),"Yes","-"))</f>
        <v>-</v>
      </c>
      <c r="H2955" s="9" t="str">
        <f>IF(G2955="-","-",IF(Fixture!G2959&gt;Fixture!I2959,Settings!$G$7,IF(Fixture!G2959=Fixture!I2959,Settings!$G$8,IF(Fixture!G2959&lt;Fixture!I2959,Settings!$G$9,"-"))))</f>
        <v>-</v>
      </c>
      <c r="I2955" s="13" t="str">
        <f>IF(G2955="-","-",IF(Fixture!I2959&gt;Fixture!G2959,Settings!$G$7,IF(Fixture!I2959=Fixture!G2959,Settings!$G$8,IF(Fixture!I2959&lt;Fixture!G2959,Settings!$G$9,"-"))))</f>
        <v>-</v>
      </c>
    </row>
    <row r="2956" spans="3:9" x14ac:dyDescent="0.25">
      <c r="C2956" s="12" t="str">
        <f t="shared" si="94"/>
        <v>-</v>
      </c>
      <c r="D2956" s="9" t="str">
        <f t="shared" si="95"/>
        <v>-</v>
      </c>
      <c r="E2956" s="9" t="str">
        <f>IF(C2956="-","-",IF(D2956=maxgameno+2,"blank row 2",IF(D2956=maxgameno+1,"blank row 1",INDEX(FixtureCode!$B$4:$AH$128,MATCH($C2956,FixtureCode!$B$4:$B$128,0),MATCH("G"&amp;D2956&amp;"-T1",FixtureCode!$B$4:$AH$4,0)))))</f>
        <v>-</v>
      </c>
      <c r="F2956" s="13" t="str">
        <f>IF(C2956="-","-",IF(D2956=maxgameno+2,"blank row 2",IF(D2956=maxgameno+1,"blank row 1",INDEX(FixtureCode!$B$4:$AH$128,MATCH($C2956,FixtureCode!$B$4:$B$128,0),MATCH("G"&amp;D2956&amp;"-T2",FixtureCode!$B$4:$AH$4,0)))))</f>
        <v>-</v>
      </c>
      <c r="G2956" s="12" t="str">
        <f>IF(C2956="-","-",IF(AND(ISNUMBER(Fixture!G2960),ISNUMBER(Fixture!I2960),Fixture!F2960&lt;&gt;"BYE",Fixture!J2960&lt;&gt;"BYE"),"Yes","-"))</f>
        <v>-</v>
      </c>
      <c r="H2956" s="9" t="str">
        <f>IF(G2956="-","-",IF(Fixture!G2960&gt;Fixture!I2960,Settings!$G$7,IF(Fixture!G2960=Fixture!I2960,Settings!$G$8,IF(Fixture!G2960&lt;Fixture!I2960,Settings!$G$9,"-"))))</f>
        <v>-</v>
      </c>
      <c r="I2956" s="13" t="str">
        <f>IF(G2956="-","-",IF(Fixture!I2960&gt;Fixture!G2960,Settings!$G$7,IF(Fixture!I2960=Fixture!G2960,Settings!$G$8,IF(Fixture!I2960&lt;Fixture!G2960,Settings!$G$9,"-"))))</f>
        <v>-</v>
      </c>
    </row>
    <row r="2957" spans="3:9" x14ac:dyDescent="0.25">
      <c r="C2957" s="12" t="str">
        <f t="shared" si="94"/>
        <v>-</v>
      </c>
      <c r="D2957" s="9" t="str">
        <f t="shared" si="95"/>
        <v>-</v>
      </c>
      <c r="E2957" s="9" t="str">
        <f>IF(C2957="-","-",IF(D2957=maxgameno+2,"blank row 2",IF(D2957=maxgameno+1,"blank row 1",INDEX(FixtureCode!$B$4:$AH$128,MATCH($C2957,FixtureCode!$B$4:$B$128,0),MATCH("G"&amp;D2957&amp;"-T1",FixtureCode!$B$4:$AH$4,0)))))</f>
        <v>-</v>
      </c>
      <c r="F2957" s="13" t="str">
        <f>IF(C2957="-","-",IF(D2957=maxgameno+2,"blank row 2",IF(D2957=maxgameno+1,"blank row 1",INDEX(FixtureCode!$B$4:$AH$128,MATCH($C2957,FixtureCode!$B$4:$B$128,0),MATCH("G"&amp;D2957&amp;"-T2",FixtureCode!$B$4:$AH$4,0)))))</f>
        <v>-</v>
      </c>
      <c r="G2957" s="12" t="str">
        <f>IF(C2957="-","-",IF(AND(ISNUMBER(Fixture!G2961),ISNUMBER(Fixture!I2961),Fixture!F2961&lt;&gt;"BYE",Fixture!J2961&lt;&gt;"BYE"),"Yes","-"))</f>
        <v>-</v>
      </c>
      <c r="H2957" s="9" t="str">
        <f>IF(G2957="-","-",IF(Fixture!G2961&gt;Fixture!I2961,Settings!$G$7,IF(Fixture!G2961=Fixture!I2961,Settings!$G$8,IF(Fixture!G2961&lt;Fixture!I2961,Settings!$G$9,"-"))))</f>
        <v>-</v>
      </c>
      <c r="I2957" s="13" t="str">
        <f>IF(G2957="-","-",IF(Fixture!I2961&gt;Fixture!G2961,Settings!$G$7,IF(Fixture!I2961=Fixture!G2961,Settings!$G$8,IF(Fixture!I2961&lt;Fixture!G2961,Settings!$G$9,"-"))))</f>
        <v>-</v>
      </c>
    </row>
    <row r="2958" spans="3:9" x14ac:dyDescent="0.25">
      <c r="C2958" s="12" t="str">
        <f t="shared" si="94"/>
        <v>-</v>
      </c>
      <c r="D2958" s="9" t="str">
        <f t="shared" si="95"/>
        <v>-</v>
      </c>
      <c r="E2958" s="9" t="str">
        <f>IF(C2958="-","-",IF(D2958=maxgameno+2,"blank row 2",IF(D2958=maxgameno+1,"blank row 1",INDEX(FixtureCode!$B$4:$AH$128,MATCH($C2958,FixtureCode!$B$4:$B$128,0),MATCH("G"&amp;D2958&amp;"-T1",FixtureCode!$B$4:$AH$4,0)))))</f>
        <v>-</v>
      </c>
      <c r="F2958" s="13" t="str">
        <f>IF(C2958="-","-",IF(D2958=maxgameno+2,"blank row 2",IF(D2958=maxgameno+1,"blank row 1",INDEX(FixtureCode!$B$4:$AH$128,MATCH($C2958,FixtureCode!$B$4:$B$128,0),MATCH("G"&amp;D2958&amp;"-T2",FixtureCode!$B$4:$AH$4,0)))))</f>
        <v>-</v>
      </c>
      <c r="G2958" s="12" t="str">
        <f>IF(C2958="-","-",IF(AND(ISNUMBER(Fixture!G2962),ISNUMBER(Fixture!I2962),Fixture!F2962&lt;&gt;"BYE",Fixture!J2962&lt;&gt;"BYE"),"Yes","-"))</f>
        <v>-</v>
      </c>
      <c r="H2958" s="9" t="str">
        <f>IF(G2958="-","-",IF(Fixture!G2962&gt;Fixture!I2962,Settings!$G$7,IF(Fixture!G2962=Fixture!I2962,Settings!$G$8,IF(Fixture!G2962&lt;Fixture!I2962,Settings!$G$9,"-"))))</f>
        <v>-</v>
      </c>
      <c r="I2958" s="13" t="str">
        <f>IF(G2958="-","-",IF(Fixture!I2962&gt;Fixture!G2962,Settings!$G$7,IF(Fixture!I2962=Fixture!G2962,Settings!$G$8,IF(Fixture!I2962&lt;Fixture!G2962,Settings!$G$9,"-"))))</f>
        <v>-</v>
      </c>
    </row>
    <row r="2959" spans="3:9" x14ac:dyDescent="0.25">
      <c r="C2959" s="12" t="str">
        <f t="shared" si="94"/>
        <v>-</v>
      </c>
      <c r="D2959" s="9" t="str">
        <f t="shared" si="95"/>
        <v>-</v>
      </c>
      <c r="E2959" s="9" t="str">
        <f>IF(C2959="-","-",IF(D2959=maxgameno+2,"blank row 2",IF(D2959=maxgameno+1,"blank row 1",INDEX(FixtureCode!$B$4:$AH$128,MATCH($C2959,FixtureCode!$B$4:$B$128,0),MATCH("G"&amp;D2959&amp;"-T1",FixtureCode!$B$4:$AH$4,0)))))</f>
        <v>-</v>
      </c>
      <c r="F2959" s="13" t="str">
        <f>IF(C2959="-","-",IF(D2959=maxgameno+2,"blank row 2",IF(D2959=maxgameno+1,"blank row 1",INDEX(FixtureCode!$B$4:$AH$128,MATCH($C2959,FixtureCode!$B$4:$B$128,0),MATCH("G"&amp;D2959&amp;"-T2",FixtureCode!$B$4:$AH$4,0)))))</f>
        <v>-</v>
      </c>
      <c r="G2959" s="12" t="str">
        <f>IF(C2959="-","-",IF(AND(ISNUMBER(Fixture!G2963),ISNUMBER(Fixture!I2963),Fixture!F2963&lt;&gt;"BYE",Fixture!J2963&lt;&gt;"BYE"),"Yes","-"))</f>
        <v>-</v>
      </c>
      <c r="H2959" s="9" t="str">
        <f>IF(G2959="-","-",IF(Fixture!G2963&gt;Fixture!I2963,Settings!$G$7,IF(Fixture!G2963=Fixture!I2963,Settings!$G$8,IF(Fixture!G2963&lt;Fixture!I2963,Settings!$G$9,"-"))))</f>
        <v>-</v>
      </c>
      <c r="I2959" s="13" t="str">
        <f>IF(G2959="-","-",IF(Fixture!I2963&gt;Fixture!G2963,Settings!$G$7,IF(Fixture!I2963=Fixture!G2963,Settings!$G$8,IF(Fixture!I2963&lt;Fixture!G2963,Settings!$G$9,"-"))))</f>
        <v>-</v>
      </c>
    </row>
    <row r="2960" spans="3:9" x14ac:dyDescent="0.25">
      <c r="C2960" s="12" t="str">
        <f t="shared" si="94"/>
        <v>-</v>
      </c>
      <c r="D2960" s="9" t="str">
        <f t="shared" si="95"/>
        <v>-</v>
      </c>
      <c r="E2960" s="9" t="str">
        <f>IF(C2960="-","-",IF(D2960=maxgameno+2,"blank row 2",IF(D2960=maxgameno+1,"blank row 1",INDEX(FixtureCode!$B$4:$AH$128,MATCH($C2960,FixtureCode!$B$4:$B$128,0),MATCH("G"&amp;D2960&amp;"-T1",FixtureCode!$B$4:$AH$4,0)))))</f>
        <v>-</v>
      </c>
      <c r="F2960" s="13" t="str">
        <f>IF(C2960="-","-",IF(D2960=maxgameno+2,"blank row 2",IF(D2960=maxgameno+1,"blank row 1",INDEX(FixtureCode!$B$4:$AH$128,MATCH($C2960,FixtureCode!$B$4:$B$128,0),MATCH("G"&amp;D2960&amp;"-T2",FixtureCode!$B$4:$AH$4,0)))))</f>
        <v>-</v>
      </c>
      <c r="G2960" s="12" t="str">
        <f>IF(C2960="-","-",IF(AND(ISNUMBER(Fixture!G2964),ISNUMBER(Fixture!I2964),Fixture!F2964&lt;&gt;"BYE",Fixture!J2964&lt;&gt;"BYE"),"Yes","-"))</f>
        <v>-</v>
      </c>
      <c r="H2960" s="9" t="str">
        <f>IF(G2960="-","-",IF(Fixture!G2964&gt;Fixture!I2964,Settings!$G$7,IF(Fixture!G2964=Fixture!I2964,Settings!$G$8,IF(Fixture!G2964&lt;Fixture!I2964,Settings!$G$9,"-"))))</f>
        <v>-</v>
      </c>
      <c r="I2960" s="13" t="str">
        <f>IF(G2960="-","-",IF(Fixture!I2964&gt;Fixture!G2964,Settings!$G$7,IF(Fixture!I2964=Fixture!G2964,Settings!$G$8,IF(Fixture!I2964&lt;Fixture!G2964,Settings!$G$9,"-"))))</f>
        <v>-</v>
      </c>
    </row>
    <row r="2961" spans="3:9" x14ac:dyDescent="0.25">
      <c r="C2961" s="12" t="str">
        <f t="shared" si="94"/>
        <v>-</v>
      </c>
      <c r="D2961" s="9" t="str">
        <f t="shared" si="95"/>
        <v>-</v>
      </c>
      <c r="E2961" s="9" t="str">
        <f>IF(C2961="-","-",IF(D2961=maxgameno+2,"blank row 2",IF(D2961=maxgameno+1,"blank row 1",INDEX(FixtureCode!$B$4:$AH$128,MATCH($C2961,FixtureCode!$B$4:$B$128,0),MATCH("G"&amp;D2961&amp;"-T1",FixtureCode!$B$4:$AH$4,0)))))</f>
        <v>-</v>
      </c>
      <c r="F2961" s="13" t="str">
        <f>IF(C2961="-","-",IF(D2961=maxgameno+2,"blank row 2",IF(D2961=maxgameno+1,"blank row 1",INDEX(FixtureCode!$B$4:$AH$128,MATCH($C2961,FixtureCode!$B$4:$B$128,0),MATCH("G"&amp;D2961&amp;"-T2",FixtureCode!$B$4:$AH$4,0)))))</f>
        <v>-</v>
      </c>
      <c r="G2961" s="12" t="str">
        <f>IF(C2961="-","-",IF(AND(ISNUMBER(Fixture!G2965),ISNUMBER(Fixture!I2965),Fixture!F2965&lt;&gt;"BYE",Fixture!J2965&lt;&gt;"BYE"),"Yes","-"))</f>
        <v>-</v>
      </c>
      <c r="H2961" s="9" t="str">
        <f>IF(G2961="-","-",IF(Fixture!G2965&gt;Fixture!I2965,Settings!$G$7,IF(Fixture!G2965=Fixture!I2965,Settings!$G$8,IF(Fixture!G2965&lt;Fixture!I2965,Settings!$G$9,"-"))))</f>
        <v>-</v>
      </c>
      <c r="I2961" s="13" t="str">
        <f>IF(G2961="-","-",IF(Fixture!I2965&gt;Fixture!G2965,Settings!$G$7,IF(Fixture!I2965=Fixture!G2965,Settings!$G$8,IF(Fixture!I2965&lt;Fixture!G2965,Settings!$G$9,"-"))))</f>
        <v>-</v>
      </c>
    </row>
    <row r="2962" spans="3:9" x14ac:dyDescent="0.25">
      <c r="C2962" s="12" t="str">
        <f t="shared" si="94"/>
        <v>-</v>
      </c>
      <c r="D2962" s="9" t="str">
        <f t="shared" si="95"/>
        <v>-</v>
      </c>
      <c r="E2962" s="9" t="str">
        <f>IF(C2962="-","-",IF(D2962=maxgameno+2,"blank row 2",IF(D2962=maxgameno+1,"blank row 1",INDEX(FixtureCode!$B$4:$AH$128,MATCH($C2962,FixtureCode!$B$4:$B$128,0),MATCH("G"&amp;D2962&amp;"-T1",FixtureCode!$B$4:$AH$4,0)))))</f>
        <v>-</v>
      </c>
      <c r="F2962" s="13" t="str">
        <f>IF(C2962="-","-",IF(D2962=maxgameno+2,"blank row 2",IF(D2962=maxgameno+1,"blank row 1",INDEX(FixtureCode!$B$4:$AH$128,MATCH($C2962,FixtureCode!$B$4:$B$128,0),MATCH("G"&amp;D2962&amp;"-T2",FixtureCode!$B$4:$AH$4,0)))))</f>
        <v>-</v>
      </c>
      <c r="G2962" s="12" t="str">
        <f>IF(C2962="-","-",IF(AND(ISNUMBER(Fixture!G2966),ISNUMBER(Fixture!I2966),Fixture!F2966&lt;&gt;"BYE",Fixture!J2966&lt;&gt;"BYE"),"Yes","-"))</f>
        <v>-</v>
      </c>
      <c r="H2962" s="9" t="str">
        <f>IF(G2962="-","-",IF(Fixture!G2966&gt;Fixture!I2966,Settings!$G$7,IF(Fixture!G2966=Fixture!I2966,Settings!$G$8,IF(Fixture!G2966&lt;Fixture!I2966,Settings!$G$9,"-"))))</f>
        <v>-</v>
      </c>
      <c r="I2962" s="13" t="str">
        <f>IF(G2962="-","-",IF(Fixture!I2966&gt;Fixture!G2966,Settings!$G$7,IF(Fixture!I2966=Fixture!G2966,Settings!$G$8,IF(Fixture!I2966&lt;Fixture!G2966,Settings!$G$9,"-"))))</f>
        <v>-</v>
      </c>
    </row>
    <row r="2963" spans="3:9" x14ac:dyDescent="0.25">
      <c r="C2963" s="12" t="str">
        <f t="shared" si="94"/>
        <v>-</v>
      </c>
      <c r="D2963" s="9" t="str">
        <f t="shared" si="95"/>
        <v>-</v>
      </c>
      <c r="E2963" s="9" t="str">
        <f>IF(C2963="-","-",IF(D2963=maxgameno+2,"blank row 2",IF(D2963=maxgameno+1,"blank row 1",INDEX(FixtureCode!$B$4:$AH$128,MATCH($C2963,FixtureCode!$B$4:$B$128,0),MATCH("G"&amp;D2963&amp;"-T1",FixtureCode!$B$4:$AH$4,0)))))</f>
        <v>-</v>
      </c>
      <c r="F2963" s="13" t="str">
        <f>IF(C2963="-","-",IF(D2963=maxgameno+2,"blank row 2",IF(D2963=maxgameno+1,"blank row 1",INDEX(FixtureCode!$B$4:$AH$128,MATCH($C2963,FixtureCode!$B$4:$B$128,0),MATCH("G"&amp;D2963&amp;"-T2",FixtureCode!$B$4:$AH$4,0)))))</f>
        <v>-</v>
      </c>
      <c r="G2963" s="12" t="str">
        <f>IF(C2963="-","-",IF(AND(ISNUMBER(Fixture!G2967),ISNUMBER(Fixture!I2967),Fixture!F2967&lt;&gt;"BYE",Fixture!J2967&lt;&gt;"BYE"),"Yes","-"))</f>
        <v>-</v>
      </c>
      <c r="H2963" s="9" t="str">
        <f>IF(G2963="-","-",IF(Fixture!G2967&gt;Fixture!I2967,Settings!$G$7,IF(Fixture!G2967=Fixture!I2967,Settings!$G$8,IF(Fixture!G2967&lt;Fixture!I2967,Settings!$G$9,"-"))))</f>
        <v>-</v>
      </c>
      <c r="I2963" s="13" t="str">
        <f>IF(G2963="-","-",IF(Fixture!I2967&gt;Fixture!G2967,Settings!$G$7,IF(Fixture!I2967=Fixture!G2967,Settings!$G$8,IF(Fixture!I2967&lt;Fixture!G2967,Settings!$G$9,"-"))))</f>
        <v>-</v>
      </c>
    </row>
    <row r="2964" spans="3:9" x14ac:dyDescent="0.25">
      <c r="C2964" s="12" t="str">
        <f t="shared" si="94"/>
        <v>-</v>
      </c>
      <c r="D2964" s="9" t="str">
        <f t="shared" si="95"/>
        <v>-</v>
      </c>
      <c r="E2964" s="9" t="str">
        <f>IF(C2964="-","-",IF(D2964=maxgameno+2,"blank row 2",IF(D2964=maxgameno+1,"blank row 1",INDEX(FixtureCode!$B$4:$AH$128,MATCH($C2964,FixtureCode!$B$4:$B$128,0),MATCH("G"&amp;D2964&amp;"-T1",FixtureCode!$B$4:$AH$4,0)))))</f>
        <v>-</v>
      </c>
      <c r="F2964" s="13" t="str">
        <f>IF(C2964="-","-",IF(D2964=maxgameno+2,"blank row 2",IF(D2964=maxgameno+1,"blank row 1",INDEX(FixtureCode!$B$4:$AH$128,MATCH($C2964,FixtureCode!$B$4:$B$128,0),MATCH("G"&amp;D2964&amp;"-T2",FixtureCode!$B$4:$AH$4,0)))))</f>
        <v>-</v>
      </c>
      <c r="G2964" s="12" t="str">
        <f>IF(C2964="-","-",IF(AND(ISNUMBER(Fixture!G2968),ISNUMBER(Fixture!I2968),Fixture!F2968&lt;&gt;"BYE",Fixture!J2968&lt;&gt;"BYE"),"Yes","-"))</f>
        <v>-</v>
      </c>
      <c r="H2964" s="9" t="str">
        <f>IF(G2964="-","-",IF(Fixture!G2968&gt;Fixture!I2968,Settings!$G$7,IF(Fixture!G2968=Fixture!I2968,Settings!$G$8,IF(Fixture!G2968&lt;Fixture!I2968,Settings!$G$9,"-"))))</f>
        <v>-</v>
      </c>
      <c r="I2964" s="13" t="str">
        <f>IF(G2964="-","-",IF(Fixture!I2968&gt;Fixture!G2968,Settings!$G$7,IF(Fixture!I2968=Fixture!G2968,Settings!$G$8,IF(Fixture!I2968&lt;Fixture!G2968,Settings!$G$9,"-"))))</f>
        <v>-</v>
      </c>
    </row>
    <row r="2965" spans="3:9" x14ac:dyDescent="0.25">
      <c r="C2965" s="12" t="str">
        <f t="shared" si="94"/>
        <v>-</v>
      </c>
      <c r="D2965" s="9" t="str">
        <f t="shared" si="95"/>
        <v>-</v>
      </c>
      <c r="E2965" s="9" t="str">
        <f>IF(C2965="-","-",IF(D2965=maxgameno+2,"blank row 2",IF(D2965=maxgameno+1,"blank row 1",INDEX(FixtureCode!$B$4:$AH$128,MATCH($C2965,FixtureCode!$B$4:$B$128,0),MATCH("G"&amp;D2965&amp;"-T1",FixtureCode!$B$4:$AH$4,0)))))</f>
        <v>-</v>
      </c>
      <c r="F2965" s="13" t="str">
        <f>IF(C2965="-","-",IF(D2965=maxgameno+2,"blank row 2",IF(D2965=maxgameno+1,"blank row 1",INDEX(FixtureCode!$B$4:$AH$128,MATCH($C2965,FixtureCode!$B$4:$B$128,0),MATCH("G"&amp;D2965&amp;"-T2",FixtureCode!$B$4:$AH$4,0)))))</f>
        <v>-</v>
      </c>
      <c r="G2965" s="12" t="str">
        <f>IF(C2965="-","-",IF(AND(ISNUMBER(Fixture!G2969),ISNUMBER(Fixture!I2969),Fixture!F2969&lt;&gt;"BYE",Fixture!J2969&lt;&gt;"BYE"),"Yes","-"))</f>
        <v>-</v>
      </c>
      <c r="H2965" s="9" t="str">
        <f>IF(G2965="-","-",IF(Fixture!G2969&gt;Fixture!I2969,Settings!$G$7,IF(Fixture!G2969=Fixture!I2969,Settings!$G$8,IF(Fixture!G2969&lt;Fixture!I2969,Settings!$G$9,"-"))))</f>
        <v>-</v>
      </c>
      <c r="I2965" s="13" t="str">
        <f>IF(G2965="-","-",IF(Fixture!I2969&gt;Fixture!G2969,Settings!$G$7,IF(Fixture!I2969=Fixture!G2969,Settings!$G$8,IF(Fixture!I2969&lt;Fixture!G2969,Settings!$G$9,"-"))))</f>
        <v>-</v>
      </c>
    </row>
    <row r="2966" spans="3:9" x14ac:dyDescent="0.25">
      <c r="C2966" s="12" t="str">
        <f t="shared" si="94"/>
        <v>-</v>
      </c>
      <c r="D2966" s="9" t="str">
        <f t="shared" si="95"/>
        <v>-</v>
      </c>
      <c r="E2966" s="9" t="str">
        <f>IF(C2966="-","-",IF(D2966=maxgameno+2,"blank row 2",IF(D2966=maxgameno+1,"blank row 1",INDEX(FixtureCode!$B$4:$AH$128,MATCH($C2966,FixtureCode!$B$4:$B$128,0),MATCH("G"&amp;D2966&amp;"-T1",FixtureCode!$B$4:$AH$4,0)))))</f>
        <v>-</v>
      </c>
      <c r="F2966" s="13" t="str">
        <f>IF(C2966="-","-",IF(D2966=maxgameno+2,"blank row 2",IF(D2966=maxgameno+1,"blank row 1",INDEX(FixtureCode!$B$4:$AH$128,MATCH($C2966,FixtureCode!$B$4:$B$128,0),MATCH("G"&amp;D2966&amp;"-T2",FixtureCode!$B$4:$AH$4,0)))))</f>
        <v>-</v>
      </c>
      <c r="G2966" s="12" t="str">
        <f>IF(C2966="-","-",IF(AND(ISNUMBER(Fixture!G2970),ISNUMBER(Fixture!I2970),Fixture!F2970&lt;&gt;"BYE",Fixture!J2970&lt;&gt;"BYE"),"Yes","-"))</f>
        <v>-</v>
      </c>
      <c r="H2966" s="9" t="str">
        <f>IF(G2966="-","-",IF(Fixture!G2970&gt;Fixture!I2970,Settings!$G$7,IF(Fixture!G2970=Fixture!I2970,Settings!$G$8,IF(Fixture!G2970&lt;Fixture!I2970,Settings!$G$9,"-"))))</f>
        <v>-</v>
      </c>
      <c r="I2966" s="13" t="str">
        <f>IF(G2966="-","-",IF(Fixture!I2970&gt;Fixture!G2970,Settings!$G$7,IF(Fixture!I2970=Fixture!G2970,Settings!$G$8,IF(Fixture!I2970&lt;Fixture!G2970,Settings!$G$9,"-"))))</f>
        <v>-</v>
      </c>
    </row>
    <row r="2967" spans="3:9" x14ac:dyDescent="0.25">
      <c r="C2967" s="12" t="str">
        <f t="shared" si="94"/>
        <v>-</v>
      </c>
      <c r="D2967" s="9" t="str">
        <f t="shared" si="95"/>
        <v>-</v>
      </c>
      <c r="E2967" s="9" t="str">
        <f>IF(C2967="-","-",IF(D2967=maxgameno+2,"blank row 2",IF(D2967=maxgameno+1,"blank row 1",INDEX(FixtureCode!$B$4:$AH$128,MATCH($C2967,FixtureCode!$B$4:$B$128,0),MATCH("G"&amp;D2967&amp;"-T1",FixtureCode!$B$4:$AH$4,0)))))</f>
        <v>-</v>
      </c>
      <c r="F2967" s="13" t="str">
        <f>IF(C2967="-","-",IF(D2967=maxgameno+2,"blank row 2",IF(D2967=maxgameno+1,"blank row 1",INDEX(FixtureCode!$B$4:$AH$128,MATCH($C2967,FixtureCode!$B$4:$B$128,0),MATCH("G"&amp;D2967&amp;"-T2",FixtureCode!$B$4:$AH$4,0)))))</f>
        <v>-</v>
      </c>
      <c r="G2967" s="12" t="str">
        <f>IF(C2967="-","-",IF(AND(ISNUMBER(Fixture!G2971),ISNUMBER(Fixture!I2971),Fixture!F2971&lt;&gt;"BYE",Fixture!J2971&lt;&gt;"BYE"),"Yes","-"))</f>
        <v>-</v>
      </c>
      <c r="H2967" s="9" t="str">
        <f>IF(G2967="-","-",IF(Fixture!G2971&gt;Fixture!I2971,Settings!$G$7,IF(Fixture!G2971=Fixture!I2971,Settings!$G$8,IF(Fixture!G2971&lt;Fixture!I2971,Settings!$G$9,"-"))))</f>
        <v>-</v>
      </c>
      <c r="I2967" s="13" t="str">
        <f>IF(G2967="-","-",IF(Fixture!I2971&gt;Fixture!G2971,Settings!$G$7,IF(Fixture!I2971=Fixture!G2971,Settings!$G$8,IF(Fixture!I2971&lt;Fixture!G2971,Settings!$G$9,"-"))))</f>
        <v>-</v>
      </c>
    </row>
    <row r="2968" spans="3:9" x14ac:dyDescent="0.25">
      <c r="C2968" s="12" t="str">
        <f t="shared" si="94"/>
        <v>-</v>
      </c>
      <c r="D2968" s="9" t="str">
        <f t="shared" si="95"/>
        <v>-</v>
      </c>
      <c r="E2968" s="9" t="str">
        <f>IF(C2968="-","-",IF(D2968=maxgameno+2,"blank row 2",IF(D2968=maxgameno+1,"blank row 1",INDEX(FixtureCode!$B$4:$AH$128,MATCH($C2968,FixtureCode!$B$4:$B$128,0),MATCH("G"&amp;D2968&amp;"-T1",FixtureCode!$B$4:$AH$4,0)))))</f>
        <v>-</v>
      </c>
      <c r="F2968" s="13" t="str">
        <f>IF(C2968="-","-",IF(D2968=maxgameno+2,"blank row 2",IF(D2968=maxgameno+1,"blank row 1",INDEX(FixtureCode!$B$4:$AH$128,MATCH($C2968,FixtureCode!$B$4:$B$128,0),MATCH("G"&amp;D2968&amp;"-T2",FixtureCode!$B$4:$AH$4,0)))))</f>
        <v>-</v>
      </c>
      <c r="G2968" s="12" t="str">
        <f>IF(C2968="-","-",IF(AND(ISNUMBER(Fixture!G2972),ISNUMBER(Fixture!I2972),Fixture!F2972&lt;&gt;"BYE",Fixture!J2972&lt;&gt;"BYE"),"Yes","-"))</f>
        <v>-</v>
      </c>
      <c r="H2968" s="9" t="str">
        <f>IF(G2968="-","-",IF(Fixture!G2972&gt;Fixture!I2972,Settings!$G$7,IF(Fixture!G2972=Fixture!I2972,Settings!$G$8,IF(Fixture!G2972&lt;Fixture!I2972,Settings!$G$9,"-"))))</f>
        <v>-</v>
      </c>
      <c r="I2968" s="13" t="str">
        <f>IF(G2968="-","-",IF(Fixture!I2972&gt;Fixture!G2972,Settings!$G$7,IF(Fixture!I2972=Fixture!G2972,Settings!$G$8,IF(Fixture!I2972&lt;Fixture!G2972,Settings!$G$9,"-"))))</f>
        <v>-</v>
      </c>
    </row>
    <row r="2969" spans="3:9" x14ac:dyDescent="0.25">
      <c r="C2969" s="12" t="str">
        <f t="shared" si="94"/>
        <v>-</v>
      </c>
      <c r="D2969" s="9" t="str">
        <f t="shared" si="95"/>
        <v>-</v>
      </c>
      <c r="E2969" s="9" t="str">
        <f>IF(C2969="-","-",IF(D2969=maxgameno+2,"blank row 2",IF(D2969=maxgameno+1,"blank row 1",INDEX(FixtureCode!$B$4:$AH$128,MATCH($C2969,FixtureCode!$B$4:$B$128,0),MATCH("G"&amp;D2969&amp;"-T1",FixtureCode!$B$4:$AH$4,0)))))</f>
        <v>-</v>
      </c>
      <c r="F2969" s="13" t="str">
        <f>IF(C2969="-","-",IF(D2969=maxgameno+2,"blank row 2",IF(D2969=maxgameno+1,"blank row 1",INDEX(FixtureCode!$B$4:$AH$128,MATCH($C2969,FixtureCode!$B$4:$B$128,0),MATCH("G"&amp;D2969&amp;"-T2",FixtureCode!$B$4:$AH$4,0)))))</f>
        <v>-</v>
      </c>
      <c r="G2969" s="12" t="str">
        <f>IF(C2969="-","-",IF(AND(ISNUMBER(Fixture!G2973),ISNUMBER(Fixture!I2973),Fixture!F2973&lt;&gt;"BYE",Fixture!J2973&lt;&gt;"BYE"),"Yes","-"))</f>
        <v>-</v>
      </c>
      <c r="H2969" s="9" t="str">
        <f>IF(G2969="-","-",IF(Fixture!G2973&gt;Fixture!I2973,Settings!$G$7,IF(Fixture!G2973=Fixture!I2973,Settings!$G$8,IF(Fixture!G2973&lt;Fixture!I2973,Settings!$G$9,"-"))))</f>
        <v>-</v>
      </c>
      <c r="I2969" s="13" t="str">
        <f>IF(G2969="-","-",IF(Fixture!I2973&gt;Fixture!G2973,Settings!$G$7,IF(Fixture!I2973=Fixture!G2973,Settings!$G$8,IF(Fixture!I2973&lt;Fixture!G2973,Settings!$G$9,"-"))))</f>
        <v>-</v>
      </c>
    </row>
    <row r="2970" spans="3:9" x14ac:dyDescent="0.25">
      <c r="C2970" s="12" t="str">
        <f t="shared" si="94"/>
        <v>-</v>
      </c>
      <c r="D2970" s="9" t="str">
        <f t="shared" si="95"/>
        <v>-</v>
      </c>
      <c r="E2970" s="9" t="str">
        <f>IF(C2970="-","-",IF(D2970=maxgameno+2,"blank row 2",IF(D2970=maxgameno+1,"blank row 1",INDEX(FixtureCode!$B$4:$AH$128,MATCH($C2970,FixtureCode!$B$4:$B$128,0),MATCH("G"&amp;D2970&amp;"-T1",FixtureCode!$B$4:$AH$4,0)))))</f>
        <v>-</v>
      </c>
      <c r="F2970" s="13" t="str">
        <f>IF(C2970="-","-",IF(D2970=maxgameno+2,"blank row 2",IF(D2970=maxgameno+1,"blank row 1",INDEX(FixtureCode!$B$4:$AH$128,MATCH($C2970,FixtureCode!$B$4:$B$128,0),MATCH("G"&amp;D2970&amp;"-T2",FixtureCode!$B$4:$AH$4,0)))))</f>
        <v>-</v>
      </c>
      <c r="G2970" s="12" t="str">
        <f>IF(C2970="-","-",IF(AND(ISNUMBER(Fixture!G2974),ISNUMBER(Fixture!I2974),Fixture!F2974&lt;&gt;"BYE",Fixture!J2974&lt;&gt;"BYE"),"Yes","-"))</f>
        <v>-</v>
      </c>
      <c r="H2970" s="9" t="str">
        <f>IF(G2970="-","-",IF(Fixture!G2974&gt;Fixture!I2974,Settings!$G$7,IF(Fixture!G2974=Fixture!I2974,Settings!$G$8,IF(Fixture!G2974&lt;Fixture!I2974,Settings!$G$9,"-"))))</f>
        <v>-</v>
      </c>
      <c r="I2970" s="13" t="str">
        <f>IF(G2970="-","-",IF(Fixture!I2974&gt;Fixture!G2974,Settings!$G$7,IF(Fixture!I2974=Fixture!G2974,Settings!$G$8,IF(Fixture!I2974&lt;Fixture!G2974,Settings!$G$9,"-"))))</f>
        <v>-</v>
      </c>
    </row>
    <row r="2971" spans="3:9" x14ac:dyDescent="0.25">
      <c r="C2971" s="12" t="str">
        <f t="shared" si="94"/>
        <v>-</v>
      </c>
      <c r="D2971" s="9" t="str">
        <f t="shared" si="95"/>
        <v>-</v>
      </c>
      <c r="E2971" s="9" t="str">
        <f>IF(C2971="-","-",IF(D2971=maxgameno+2,"blank row 2",IF(D2971=maxgameno+1,"blank row 1",INDEX(FixtureCode!$B$4:$AH$128,MATCH($C2971,FixtureCode!$B$4:$B$128,0),MATCH("G"&amp;D2971&amp;"-T1",FixtureCode!$B$4:$AH$4,0)))))</f>
        <v>-</v>
      </c>
      <c r="F2971" s="13" t="str">
        <f>IF(C2971="-","-",IF(D2971=maxgameno+2,"blank row 2",IF(D2971=maxgameno+1,"blank row 1",INDEX(FixtureCode!$B$4:$AH$128,MATCH($C2971,FixtureCode!$B$4:$B$128,0),MATCH("G"&amp;D2971&amp;"-T2",FixtureCode!$B$4:$AH$4,0)))))</f>
        <v>-</v>
      </c>
      <c r="G2971" s="12" t="str">
        <f>IF(C2971="-","-",IF(AND(ISNUMBER(Fixture!G2975),ISNUMBER(Fixture!I2975),Fixture!F2975&lt;&gt;"BYE",Fixture!J2975&lt;&gt;"BYE"),"Yes","-"))</f>
        <v>-</v>
      </c>
      <c r="H2971" s="9" t="str">
        <f>IF(G2971="-","-",IF(Fixture!G2975&gt;Fixture!I2975,Settings!$G$7,IF(Fixture!G2975=Fixture!I2975,Settings!$G$8,IF(Fixture!G2975&lt;Fixture!I2975,Settings!$G$9,"-"))))</f>
        <v>-</v>
      </c>
      <c r="I2971" s="13" t="str">
        <f>IF(G2971="-","-",IF(Fixture!I2975&gt;Fixture!G2975,Settings!$G$7,IF(Fixture!I2975=Fixture!G2975,Settings!$G$8,IF(Fixture!I2975&lt;Fixture!G2975,Settings!$G$9,"-"))))</f>
        <v>-</v>
      </c>
    </row>
    <row r="2972" spans="3:9" x14ac:dyDescent="0.25">
      <c r="C2972" s="12" t="str">
        <f t="shared" si="94"/>
        <v>-</v>
      </c>
      <c r="D2972" s="9" t="str">
        <f t="shared" si="95"/>
        <v>-</v>
      </c>
      <c r="E2972" s="9" t="str">
        <f>IF(C2972="-","-",IF(D2972=maxgameno+2,"blank row 2",IF(D2972=maxgameno+1,"blank row 1",INDEX(FixtureCode!$B$4:$AH$128,MATCH($C2972,FixtureCode!$B$4:$B$128,0),MATCH("G"&amp;D2972&amp;"-T1",FixtureCode!$B$4:$AH$4,0)))))</f>
        <v>-</v>
      </c>
      <c r="F2972" s="13" t="str">
        <f>IF(C2972="-","-",IF(D2972=maxgameno+2,"blank row 2",IF(D2972=maxgameno+1,"blank row 1",INDEX(FixtureCode!$B$4:$AH$128,MATCH($C2972,FixtureCode!$B$4:$B$128,0),MATCH("G"&amp;D2972&amp;"-T2",FixtureCode!$B$4:$AH$4,0)))))</f>
        <v>-</v>
      </c>
      <c r="G2972" s="12" t="str">
        <f>IF(C2972="-","-",IF(AND(ISNUMBER(Fixture!G2976),ISNUMBER(Fixture!I2976),Fixture!F2976&lt;&gt;"BYE",Fixture!J2976&lt;&gt;"BYE"),"Yes","-"))</f>
        <v>-</v>
      </c>
      <c r="H2972" s="9" t="str">
        <f>IF(G2972="-","-",IF(Fixture!G2976&gt;Fixture!I2976,Settings!$G$7,IF(Fixture!G2976=Fixture!I2976,Settings!$G$8,IF(Fixture!G2976&lt;Fixture!I2976,Settings!$G$9,"-"))))</f>
        <v>-</v>
      </c>
      <c r="I2972" s="13" t="str">
        <f>IF(G2972="-","-",IF(Fixture!I2976&gt;Fixture!G2976,Settings!$G$7,IF(Fixture!I2976=Fixture!G2976,Settings!$G$8,IF(Fixture!I2976&lt;Fixture!G2976,Settings!$G$9,"-"))))</f>
        <v>-</v>
      </c>
    </row>
    <row r="2973" spans="3:9" x14ac:dyDescent="0.25">
      <c r="C2973" s="12" t="str">
        <f t="shared" si="94"/>
        <v>-</v>
      </c>
      <c r="D2973" s="9" t="str">
        <f t="shared" si="95"/>
        <v>-</v>
      </c>
      <c r="E2973" s="9" t="str">
        <f>IF(C2973="-","-",IF(D2973=maxgameno+2,"blank row 2",IF(D2973=maxgameno+1,"blank row 1",INDEX(FixtureCode!$B$4:$AH$128,MATCH($C2973,FixtureCode!$B$4:$B$128,0),MATCH("G"&amp;D2973&amp;"-T1",FixtureCode!$B$4:$AH$4,0)))))</f>
        <v>-</v>
      </c>
      <c r="F2973" s="13" t="str">
        <f>IF(C2973="-","-",IF(D2973=maxgameno+2,"blank row 2",IF(D2973=maxgameno+1,"blank row 1",INDEX(FixtureCode!$B$4:$AH$128,MATCH($C2973,FixtureCode!$B$4:$B$128,0),MATCH("G"&amp;D2973&amp;"-T2",FixtureCode!$B$4:$AH$4,0)))))</f>
        <v>-</v>
      </c>
      <c r="G2973" s="12" t="str">
        <f>IF(C2973="-","-",IF(AND(ISNUMBER(Fixture!G2977),ISNUMBER(Fixture!I2977),Fixture!F2977&lt;&gt;"BYE",Fixture!J2977&lt;&gt;"BYE"),"Yes","-"))</f>
        <v>-</v>
      </c>
      <c r="H2973" s="9" t="str">
        <f>IF(G2973="-","-",IF(Fixture!G2977&gt;Fixture!I2977,Settings!$G$7,IF(Fixture!G2977=Fixture!I2977,Settings!$G$8,IF(Fixture!G2977&lt;Fixture!I2977,Settings!$G$9,"-"))))</f>
        <v>-</v>
      </c>
      <c r="I2973" s="13" t="str">
        <f>IF(G2973="-","-",IF(Fixture!I2977&gt;Fixture!G2977,Settings!$G$7,IF(Fixture!I2977=Fixture!G2977,Settings!$G$8,IF(Fixture!I2977&lt;Fixture!G2977,Settings!$G$9,"-"))))</f>
        <v>-</v>
      </c>
    </row>
    <row r="2974" spans="3:9" x14ac:dyDescent="0.25">
      <c r="C2974" s="12" t="str">
        <f t="shared" si="94"/>
        <v>-</v>
      </c>
      <c r="D2974" s="9" t="str">
        <f t="shared" si="95"/>
        <v>-</v>
      </c>
      <c r="E2974" s="9" t="str">
        <f>IF(C2974="-","-",IF(D2974=maxgameno+2,"blank row 2",IF(D2974=maxgameno+1,"blank row 1",INDEX(FixtureCode!$B$4:$AH$128,MATCH($C2974,FixtureCode!$B$4:$B$128,0),MATCH("G"&amp;D2974&amp;"-T1",FixtureCode!$B$4:$AH$4,0)))))</f>
        <v>-</v>
      </c>
      <c r="F2974" s="13" t="str">
        <f>IF(C2974="-","-",IF(D2974=maxgameno+2,"blank row 2",IF(D2974=maxgameno+1,"blank row 1",INDEX(FixtureCode!$B$4:$AH$128,MATCH($C2974,FixtureCode!$B$4:$B$128,0),MATCH("G"&amp;D2974&amp;"-T2",FixtureCode!$B$4:$AH$4,0)))))</f>
        <v>-</v>
      </c>
      <c r="G2974" s="12" t="str">
        <f>IF(C2974="-","-",IF(AND(ISNUMBER(Fixture!G2978),ISNUMBER(Fixture!I2978),Fixture!F2978&lt;&gt;"BYE",Fixture!J2978&lt;&gt;"BYE"),"Yes","-"))</f>
        <v>-</v>
      </c>
      <c r="H2974" s="9" t="str">
        <f>IF(G2974="-","-",IF(Fixture!G2978&gt;Fixture!I2978,Settings!$G$7,IF(Fixture!G2978=Fixture!I2978,Settings!$G$8,IF(Fixture!G2978&lt;Fixture!I2978,Settings!$G$9,"-"))))</f>
        <v>-</v>
      </c>
      <c r="I2974" s="13" t="str">
        <f>IF(G2974="-","-",IF(Fixture!I2978&gt;Fixture!G2978,Settings!$G$7,IF(Fixture!I2978=Fixture!G2978,Settings!$G$8,IF(Fixture!I2978&lt;Fixture!G2978,Settings!$G$9,"-"))))</f>
        <v>-</v>
      </c>
    </row>
    <row r="2975" spans="3:9" x14ac:dyDescent="0.25">
      <c r="C2975" s="12" t="str">
        <f t="shared" si="94"/>
        <v>-</v>
      </c>
      <c r="D2975" s="9" t="str">
        <f t="shared" si="95"/>
        <v>-</v>
      </c>
      <c r="E2975" s="9" t="str">
        <f>IF(C2975="-","-",IF(D2975=maxgameno+2,"blank row 2",IF(D2975=maxgameno+1,"blank row 1",INDEX(FixtureCode!$B$4:$AH$128,MATCH($C2975,FixtureCode!$B$4:$B$128,0),MATCH("G"&amp;D2975&amp;"-T1",FixtureCode!$B$4:$AH$4,0)))))</f>
        <v>-</v>
      </c>
      <c r="F2975" s="13" t="str">
        <f>IF(C2975="-","-",IF(D2975=maxgameno+2,"blank row 2",IF(D2975=maxgameno+1,"blank row 1",INDEX(FixtureCode!$B$4:$AH$128,MATCH($C2975,FixtureCode!$B$4:$B$128,0),MATCH("G"&amp;D2975&amp;"-T2",FixtureCode!$B$4:$AH$4,0)))))</f>
        <v>-</v>
      </c>
      <c r="G2975" s="12" t="str">
        <f>IF(C2975="-","-",IF(AND(ISNUMBER(Fixture!G2979),ISNUMBER(Fixture!I2979),Fixture!F2979&lt;&gt;"BYE",Fixture!J2979&lt;&gt;"BYE"),"Yes","-"))</f>
        <v>-</v>
      </c>
      <c r="H2975" s="9" t="str">
        <f>IF(G2975="-","-",IF(Fixture!G2979&gt;Fixture!I2979,Settings!$G$7,IF(Fixture!G2979=Fixture!I2979,Settings!$G$8,IF(Fixture!G2979&lt;Fixture!I2979,Settings!$G$9,"-"))))</f>
        <v>-</v>
      </c>
      <c r="I2975" s="13" t="str">
        <f>IF(G2975="-","-",IF(Fixture!I2979&gt;Fixture!G2979,Settings!$G$7,IF(Fixture!I2979=Fixture!G2979,Settings!$G$8,IF(Fixture!I2979&lt;Fixture!G2979,Settings!$G$9,"-"))))</f>
        <v>-</v>
      </c>
    </row>
    <row r="2976" spans="3:9" x14ac:dyDescent="0.25">
      <c r="C2976" s="12" t="str">
        <f t="shared" si="94"/>
        <v>-</v>
      </c>
      <c r="D2976" s="9" t="str">
        <f t="shared" si="95"/>
        <v>-</v>
      </c>
      <c r="E2976" s="9" t="str">
        <f>IF(C2976="-","-",IF(D2976=maxgameno+2,"blank row 2",IF(D2976=maxgameno+1,"blank row 1",INDEX(FixtureCode!$B$4:$AH$128,MATCH($C2976,FixtureCode!$B$4:$B$128,0),MATCH("G"&amp;D2976&amp;"-T1",FixtureCode!$B$4:$AH$4,0)))))</f>
        <v>-</v>
      </c>
      <c r="F2976" s="13" t="str">
        <f>IF(C2976="-","-",IF(D2976=maxgameno+2,"blank row 2",IF(D2976=maxgameno+1,"blank row 1",INDEX(FixtureCode!$B$4:$AH$128,MATCH($C2976,FixtureCode!$B$4:$B$128,0),MATCH("G"&amp;D2976&amp;"-T2",FixtureCode!$B$4:$AH$4,0)))))</f>
        <v>-</v>
      </c>
      <c r="G2976" s="12" t="str">
        <f>IF(C2976="-","-",IF(AND(ISNUMBER(Fixture!G2980),ISNUMBER(Fixture!I2980),Fixture!F2980&lt;&gt;"BYE",Fixture!J2980&lt;&gt;"BYE"),"Yes","-"))</f>
        <v>-</v>
      </c>
      <c r="H2976" s="9" t="str">
        <f>IF(G2976="-","-",IF(Fixture!G2980&gt;Fixture!I2980,Settings!$G$7,IF(Fixture!G2980=Fixture!I2980,Settings!$G$8,IF(Fixture!G2980&lt;Fixture!I2980,Settings!$G$9,"-"))))</f>
        <v>-</v>
      </c>
      <c r="I2976" s="13" t="str">
        <f>IF(G2976="-","-",IF(Fixture!I2980&gt;Fixture!G2980,Settings!$G$7,IF(Fixture!I2980=Fixture!G2980,Settings!$G$8,IF(Fixture!I2980&lt;Fixture!G2980,Settings!$G$9,"-"))))</f>
        <v>-</v>
      </c>
    </row>
    <row r="2977" spans="3:9" x14ac:dyDescent="0.25">
      <c r="C2977" s="12" t="str">
        <f t="shared" si="94"/>
        <v>-</v>
      </c>
      <c r="D2977" s="9" t="str">
        <f t="shared" si="95"/>
        <v>-</v>
      </c>
      <c r="E2977" s="9" t="str">
        <f>IF(C2977="-","-",IF(D2977=maxgameno+2,"blank row 2",IF(D2977=maxgameno+1,"blank row 1",INDEX(FixtureCode!$B$4:$AH$128,MATCH($C2977,FixtureCode!$B$4:$B$128,0),MATCH("G"&amp;D2977&amp;"-T1",FixtureCode!$B$4:$AH$4,0)))))</f>
        <v>-</v>
      </c>
      <c r="F2977" s="13" t="str">
        <f>IF(C2977="-","-",IF(D2977=maxgameno+2,"blank row 2",IF(D2977=maxgameno+1,"blank row 1",INDEX(FixtureCode!$B$4:$AH$128,MATCH($C2977,FixtureCode!$B$4:$B$128,0),MATCH("G"&amp;D2977&amp;"-T2",FixtureCode!$B$4:$AH$4,0)))))</f>
        <v>-</v>
      </c>
      <c r="G2977" s="12" t="str">
        <f>IF(C2977="-","-",IF(AND(ISNUMBER(Fixture!G2981),ISNUMBER(Fixture!I2981),Fixture!F2981&lt;&gt;"BYE",Fixture!J2981&lt;&gt;"BYE"),"Yes","-"))</f>
        <v>-</v>
      </c>
      <c r="H2977" s="9" t="str">
        <f>IF(G2977="-","-",IF(Fixture!G2981&gt;Fixture!I2981,Settings!$G$7,IF(Fixture!G2981=Fixture!I2981,Settings!$G$8,IF(Fixture!G2981&lt;Fixture!I2981,Settings!$G$9,"-"))))</f>
        <v>-</v>
      </c>
      <c r="I2977" s="13" t="str">
        <f>IF(G2977="-","-",IF(Fixture!I2981&gt;Fixture!G2981,Settings!$G$7,IF(Fixture!I2981=Fixture!G2981,Settings!$G$8,IF(Fixture!I2981&lt;Fixture!G2981,Settings!$G$9,"-"))))</f>
        <v>-</v>
      </c>
    </row>
    <row r="2978" spans="3:9" x14ac:dyDescent="0.25">
      <c r="C2978" s="12" t="str">
        <f t="shared" si="94"/>
        <v>-</v>
      </c>
      <c r="D2978" s="9" t="str">
        <f t="shared" si="95"/>
        <v>-</v>
      </c>
      <c r="E2978" s="9" t="str">
        <f>IF(C2978="-","-",IF(D2978=maxgameno+2,"blank row 2",IF(D2978=maxgameno+1,"blank row 1",INDEX(FixtureCode!$B$4:$AH$128,MATCH($C2978,FixtureCode!$B$4:$B$128,0),MATCH("G"&amp;D2978&amp;"-T1",FixtureCode!$B$4:$AH$4,0)))))</f>
        <v>-</v>
      </c>
      <c r="F2978" s="13" t="str">
        <f>IF(C2978="-","-",IF(D2978=maxgameno+2,"blank row 2",IF(D2978=maxgameno+1,"blank row 1",INDEX(FixtureCode!$B$4:$AH$128,MATCH($C2978,FixtureCode!$B$4:$B$128,0),MATCH("G"&amp;D2978&amp;"-T2",FixtureCode!$B$4:$AH$4,0)))))</f>
        <v>-</v>
      </c>
      <c r="G2978" s="12" t="str">
        <f>IF(C2978="-","-",IF(AND(ISNUMBER(Fixture!G2982),ISNUMBER(Fixture!I2982),Fixture!F2982&lt;&gt;"BYE",Fixture!J2982&lt;&gt;"BYE"),"Yes","-"))</f>
        <v>-</v>
      </c>
      <c r="H2978" s="9" t="str">
        <f>IF(G2978="-","-",IF(Fixture!G2982&gt;Fixture!I2982,Settings!$G$7,IF(Fixture!G2982=Fixture!I2982,Settings!$G$8,IF(Fixture!G2982&lt;Fixture!I2982,Settings!$G$9,"-"))))</f>
        <v>-</v>
      </c>
      <c r="I2978" s="13" t="str">
        <f>IF(G2978="-","-",IF(Fixture!I2982&gt;Fixture!G2982,Settings!$G$7,IF(Fixture!I2982=Fixture!G2982,Settings!$G$8,IF(Fixture!I2982&lt;Fixture!G2982,Settings!$G$9,"-"))))</f>
        <v>-</v>
      </c>
    </row>
    <row r="2979" spans="3:9" x14ac:dyDescent="0.25">
      <c r="C2979" s="12" t="str">
        <f t="shared" si="94"/>
        <v>-</v>
      </c>
      <c r="D2979" s="9" t="str">
        <f t="shared" si="95"/>
        <v>-</v>
      </c>
      <c r="E2979" s="9" t="str">
        <f>IF(C2979="-","-",IF(D2979=maxgameno+2,"blank row 2",IF(D2979=maxgameno+1,"blank row 1",INDEX(FixtureCode!$B$4:$AH$128,MATCH($C2979,FixtureCode!$B$4:$B$128,0),MATCH("G"&amp;D2979&amp;"-T1",FixtureCode!$B$4:$AH$4,0)))))</f>
        <v>-</v>
      </c>
      <c r="F2979" s="13" t="str">
        <f>IF(C2979="-","-",IF(D2979=maxgameno+2,"blank row 2",IF(D2979=maxgameno+1,"blank row 1",INDEX(FixtureCode!$B$4:$AH$128,MATCH($C2979,FixtureCode!$B$4:$B$128,0),MATCH("G"&amp;D2979&amp;"-T2",FixtureCode!$B$4:$AH$4,0)))))</f>
        <v>-</v>
      </c>
      <c r="G2979" s="12" t="str">
        <f>IF(C2979="-","-",IF(AND(ISNUMBER(Fixture!G2983),ISNUMBER(Fixture!I2983),Fixture!F2983&lt;&gt;"BYE",Fixture!J2983&lt;&gt;"BYE"),"Yes","-"))</f>
        <v>-</v>
      </c>
      <c r="H2979" s="9" t="str">
        <f>IF(G2979="-","-",IF(Fixture!G2983&gt;Fixture!I2983,Settings!$G$7,IF(Fixture!G2983=Fixture!I2983,Settings!$G$8,IF(Fixture!G2983&lt;Fixture!I2983,Settings!$G$9,"-"))))</f>
        <v>-</v>
      </c>
      <c r="I2979" s="13" t="str">
        <f>IF(G2979="-","-",IF(Fixture!I2983&gt;Fixture!G2983,Settings!$G$7,IF(Fixture!I2983=Fixture!G2983,Settings!$G$8,IF(Fixture!I2983&lt;Fixture!G2983,Settings!$G$9,"-"))))</f>
        <v>-</v>
      </c>
    </row>
    <row r="2980" spans="3:9" x14ac:dyDescent="0.25">
      <c r="C2980" s="12" t="str">
        <f t="shared" si="94"/>
        <v>-</v>
      </c>
      <c r="D2980" s="9" t="str">
        <f t="shared" si="95"/>
        <v>-</v>
      </c>
      <c r="E2980" s="9" t="str">
        <f>IF(C2980="-","-",IF(D2980=maxgameno+2,"blank row 2",IF(D2980=maxgameno+1,"blank row 1",INDEX(FixtureCode!$B$4:$AH$128,MATCH($C2980,FixtureCode!$B$4:$B$128,0),MATCH("G"&amp;D2980&amp;"-T1",FixtureCode!$B$4:$AH$4,0)))))</f>
        <v>-</v>
      </c>
      <c r="F2980" s="13" t="str">
        <f>IF(C2980="-","-",IF(D2980=maxgameno+2,"blank row 2",IF(D2980=maxgameno+1,"blank row 1",INDEX(FixtureCode!$B$4:$AH$128,MATCH($C2980,FixtureCode!$B$4:$B$128,0),MATCH("G"&amp;D2980&amp;"-T2",FixtureCode!$B$4:$AH$4,0)))))</f>
        <v>-</v>
      </c>
      <c r="G2980" s="12" t="str">
        <f>IF(C2980="-","-",IF(AND(ISNUMBER(Fixture!G2984),ISNUMBER(Fixture!I2984),Fixture!F2984&lt;&gt;"BYE",Fixture!J2984&lt;&gt;"BYE"),"Yes","-"))</f>
        <v>-</v>
      </c>
      <c r="H2980" s="9" t="str">
        <f>IF(G2980="-","-",IF(Fixture!G2984&gt;Fixture!I2984,Settings!$G$7,IF(Fixture!G2984=Fixture!I2984,Settings!$G$8,IF(Fixture!G2984&lt;Fixture!I2984,Settings!$G$9,"-"))))</f>
        <v>-</v>
      </c>
      <c r="I2980" s="13" t="str">
        <f>IF(G2980="-","-",IF(Fixture!I2984&gt;Fixture!G2984,Settings!$G$7,IF(Fixture!I2984=Fixture!G2984,Settings!$G$8,IF(Fixture!I2984&lt;Fixture!G2984,Settings!$G$9,"-"))))</f>
        <v>-</v>
      </c>
    </row>
    <row r="2981" spans="3:9" x14ac:dyDescent="0.25">
      <c r="C2981" s="12" t="str">
        <f t="shared" si="94"/>
        <v>-</v>
      </c>
      <c r="D2981" s="9" t="str">
        <f t="shared" si="95"/>
        <v>-</v>
      </c>
      <c r="E2981" s="9" t="str">
        <f>IF(C2981="-","-",IF(D2981=maxgameno+2,"blank row 2",IF(D2981=maxgameno+1,"blank row 1",INDEX(FixtureCode!$B$4:$AH$128,MATCH($C2981,FixtureCode!$B$4:$B$128,0),MATCH("G"&amp;D2981&amp;"-T1",FixtureCode!$B$4:$AH$4,0)))))</f>
        <v>-</v>
      </c>
      <c r="F2981" s="13" t="str">
        <f>IF(C2981="-","-",IF(D2981=maxgameno+2,"blank row 2",IF(D2981=maxgameno+1,"blank row 1",INDEX(FixtureCode!$B$4:$AH$128,MATCH($C2981,FixtureCode!$B$4:$B$128,0),MATCH("G"&amp;D2981&amp;"-T2",FixtureCode!$B$4:$AH$4,0)))))</f>
        <v>-</v>
      </c>
      <c r="G2981" s="12" t="str">
        <f>IF(C2981="-","-",IF(AND(ISNUMBER(Fixture!G2985),ISNUMBER(Fixture!I2985),Fixture!F2985&lt;&gt;"BYE",Fixture!J2985&lt;&gt;"BYE"),"Yes","-"))</f>
        <v>-</v>
      </c>
      <c r="H2981" s="9" t="str">
        <f>IF(G2981="-","-",IF(Fixture!G2985&gt;Fixture!I2985,Settings!$G$7,IF(Fixture!G2985=Fixture!I2985,Settings!$G$8,IF(Fixture!G2985&lt;Fixture!I2985,Settings!$G$9,"-"))))</f>
        <v>-</v>
      </c>
      <c r="I2981" s="13" t="str">
        <f>IF(G2981="-","-",IF(Fixture!I2985&gt;Fixture!G2985,Settings!$G$7,IF(Fixture!I2985=Fixture!G2985,Settings!$G$8,IF(Fixture!I2985&lt;Fixture!G2985,Settings!$G$9,"-"))))</f>
        <v>-</v>
      </c>
    </row>
    <row r="2982" spans="3:9" x14ac:dyDescent="0.25">
      <c r="C2982" s="12" t="str">
        <f t="shared" si="94"/>
        <v>-</v>
      </c>
      <c r="D2982" s="9" t="str">
        <f t="shared" si="95"/>
        <v>-</v>
      </c>
      <c r="E2982" s="9" t="str">
        <f>IF(C2982="-","-",IF(D2982=maxgameno+2,"blank row 2",IF(D2982=maxgameno+1,"blank row 1",INDEX(FixtureCode!$B$4:$AH$128,MATCH($C2982,FixtureCode!$B$4:$B$128,0),MATCH("G"&amp;D2982&amp;"-T1",FixtureCode!$B$4:$AH$4,0)))))</f>
        <v>-</v>
      </c>
      <c r="F2982" s="13" t="str">
        <f>IF(C2982="-","-",IF(D2982=maxgameno+2,"blank row 2",IF(D2982=maxgameno+1,"blank row 1",INDEX(FixtureCode!$B$4:$AH$128,MATCH($C2982,FixtureCode!$B$4:$B$128,0),MATCH("G"&amp;D2982&amp;"-T2",FixtureCode!$B$4:$AH$4,0)))))</f>
        <v>-</v>
      </c>
      <c r="G2982" s="12" t="str">
        <f>IF(C2982="-","-",IF(AND(ISNUMBER(Fixture!G2986),ISNUMBER(Fixture!I2986),Fixture!F2986&lt;&gt;"BYE",Fixture!J2986&lt;&gt;"BYE"),"Yes","-"))</f>
        <v>-</v>
      </c>
      <c r="H2982" s="9" t="str">
        <f>IF(G2982="-","-",IF(Fixture!G2986&gt;Fixture!I2986,Settings!$G$7,IF(Fixture!G2986=Fixture!I2986,Settings!$G$8,IF(Fixture!G2986&lt;Fixture!I2986,Settings!$G$9,"-"))))</f>
        <v>-</v>
      </c>
      <c r="I2982" s="13" t="str">
        <f>IF(G2982="-","-",IF(Fixture!I2986&gt;Fixture!G2986,Settings!$G$7,IF(Fixture!I2986=Fixture!G2986,Settings!$G$8,IF(Fixture!I2986&lt;Fixture!G2986,Settings!$G$9,"-"))))</f>
        <v>-</v>
      </c>
    </row>
    <row r="2983" spans="3:9" x14ac:dyDescent="0.25">
      <c r="C2983" s="12" t="str">
        <f t="shared" si="94"/>
        <v>-</v>
      </c>
      <c r="D2983" s="9" t="str">
        <f t="shared" si="95"/>
        <v>-</v>
      </c>
      <c r="E2983" s="9" t="str">
        <f>IF(C2983="-","-",IF(D2983=maxgameno+2,"blank row 2",IF(D2983=maxgameno+1,"blank row 1",INDEX(FixtureCode!$B$4:$AH$128,MATCH($C2983,FixtureCode!$B$4:$B$128,0),MATCH("G"&amp;D2983&amp;"-T1",FixtureCode!$B$4:$AH$4,0)))))</f>
        <v>-</v>
      </c>
      <c r="F2983" s="13" t="str">
        <f>IF(C2983="-","-",IF(D2983=maxgameno+2,"blank row 2",IF(D2983=maxgameno+1,"blank row 1",INDEX(FixtureCode!$B$4:$AH$128,MATCH($C2983,FixtureCode!$B$4:$B$128,0),MATCH("G"&amp;D2983&amp;"-T2",FixtureCode!$B$4:$AH$4,0)))))</f>
        <v>-</v>
      </c>
      <c r="G2983" s="12" t="str">
        <f>IF(C2983="-","-",IF(AND(ISNUMBER(Fixture!G2987),ISNUMBER(Fixture!I2987),Fixture!F2987&lt;&gt;"BYE",Fixture!J2987&lt;&gt;"BYE"),"Yes","-"))</f>
        <v>-</v>
      </c>
      <c r="H2983" s="9" t="str">
        <f>IF(G2983="-","-",IF(Fixture!G2987&gt;Fixture!I2987,Settings!$G$7,IF(Fixture!G2987=Fixture!I2987,Settings!$G$8,IF(Fixture!G2987&lt;Fixture!I2987,Settings!$G$9,"-"))))</f>
        <v>-</v>
      </c>
      <c r="I2983" s="13" t="str">
        <f>IF(G2983="-","-",IF(Fixture!I2987&gt;Fixture!G2987,Settings!$G$7,IF(Fixture!I2987=Fixture!G2987,Settings!$G$8,IF(Fixture!I2987&lt;Fixture!G2987,Settings!$G$9,"-"))))</f>
        <v>-</v>
      </c>
    </row>
    <row r="2984" spans="3:9" x14ac:dyDescent="0.25">
      <c r="C2984" s="12" t="str">
        <f t="shared" si="94"/>
        <v>-</v>
      </c>
      <c r="D2984" s="9" t="str">
        <f t="shared" si="95"/>
        <v>-</v>
      </c>
      <c r="E2984" s="9" t="str">
        <f>IF(C2984="-","-",IF(D2984=maxgameno+2,"blank row 2",IF(D2984=maxgameno+1,"blank row 1",INDEX(FixtureCode!$B$4:$AH$128,MATCH($C2984,FixtureCode!$B$4:$B$128,0),MATCH("G"&amp;D2984&amp;"-T1",FixtureCode!$B$4:$AH$4,0)))))</f>
        <v>-</v>
      </c>
      <c r="F2984" s="13" t="str">
        <f>IF(C2984="-","-",IF(D2984=maxgameno+2,"blank row 2",IF(D2984=maxgameno+1,"blank row 1",INDEX(FixtureCode!$B$4:$AH$128,MATCH($C2984,FixtureCode!$B$4:$B$128,0),MATCH("G"&amp;D2984&amp;"-T2",FixtureCode!$B$4:$AH$4,0)))))</f>
        <v>-</v>
      </c>
      <c r="G2984" s="12" t="str">
        <f>IF(C2984="-","-",IF(AND(ISNUMBER(Fixture!G2988),ISNUMBER(Fixture!I2988),Fixture!F2988&lt;&gt;"BYE",Fixture!J2988&lt;&gt;"BYE"),"Yes","-"))</f>
        <v>-</v>
      </c>
      <c r="H2984" s="9" t="str">
        <f>IF(G2984="-","-",IF(Fixture!G2988&gt;Fixture!I2988,Settings!$G$7,IF(Fixture!G2988=Fixture!I2988,Settings!$G$8,IF(Fixture!G2988&lt;Fixture!I2988,Settings!$G$9,"-"))))</f>
        <v>-</v>
      </c>
      <c r="I2984" s="13" t="str">
        <f>IF(G2984="-","-",IF(Fixture!I2988&gt;Fixture!G2988,Settings!$G$7,IF(Fixture!I2988=Fixture!G2988,Settings!$G$8,IF(Fixture!I2988&lt;Fixture!G2988,Settings!$G$9,"-"))))</f>
        <v>-</v>
      </c>
    </row>
    <row r="2985" spans="3:9" x14ac:dyDescent="0.25">
      <c r="C2985" s="12" t="str">
        <f t="shared" si="94"/>
        <v>-</v>
      </c>
      <c r="D2985" s="9" t="str">
        <f t="shared" si="95"/>
        <v>-</v>
      </c>
      <c r="E2985" s="9" t="str">
        <f>IF(C2985="-","-",IF(D2985=maxgameno+2,"blank row 2",IF(D2985=maxgameno+1,"blank row 1",INDEX(FixtureCode!$B$4:$AH$128,MATCH($C2985,FixtureCode!$B$4:$B$128,0),MATCH("G"&amp;D2985&amp;"-T1",FixtureCode!$B$4:$AH$4,0)))))</f>
        <v>-</v>
      </c>
      <c r="F2985" s="13" t="str">
        <f>IF(C2985="-","-",IF(D2985=maxgameno+2,"blank row 2",IF(D2985=maxgameno+1,"blank row 1",INDEX(FixtureCode!$B$4:$AH$128,MATCH($C2985,FixtureCode!$B$4:$B$128,0),MATCH("G"&amp;D2985&amp;"-T2",FixtureCode!$B$4:$AH$4,0)))))</f>
        <v>-</v>
      </c>
      <c r="G2985" s="12" t="str">
        <f>IF(C2985="-","-",IF(AND(ISNUMBER(Fixture!G2989),ISNUMBER(Fixture!I2989),Fixture!F2989&lt;&gt;"BYE",Fixture!J2989&lt;&gt;"BYE"),"Yes","-"))</f>
        <v>-</v>
      </c>
      <c r="H2985" s="9" t="str">
        <f>IF(G2985="-","-",IF(Fixture!G2989&gt;Fixture!I2989,Settings!$G$7,IF(Fixture!G2989=Fixture!I2989,Settings!$G$8,IF(Fixture!G2989&lt;Fixture!I2989,Settings!$G$9,"-"))))</f>
        <v>-</v>
      </c>
      <c r="I2985" s="13" t="str">
        <f>IF(G2985="-","-",IF(Fixture!I2989&gt;Fixture!G2989,Settings!$G$7,IF(Fixture!I2989=Fixture!G2989,Settings!$G$8,IF(Fixture!I2989&lt;Fixture!G2989,Settings!$G$9,"-"))))</f>
        <v>-</v>
      </c>
    </row>
    <row r="2986" spans="3:9" x14ac:dyDescent="0.25">
      <c r="C2986" s="12" t="str">
        <f t="shared" si="94"/>
        <v>-</v>
      </c>
      <c r="D2986" s="9" t="str">
        <f t="shared" si="95"/>
        <v>-</v>
      </c>
      <c r="E2986" s="9" t="str">
        <f>IF(C2986="-","-",IF(D2986=maxgameno+2,"blank row 2",IF(D2986=maxgameno+1,"blank row 1",INDEX(FixtureCode!$B$4:$AH$128,MATCH($C2986,FixtureCode!$B$4:$B$128,0),MATCH("G"&amp;D2986&amp;"-T1",FixtureCode!$B$4:$AH$4,0)))))</f>
        <v>-</v>
      </c>
      <c r="F2986" s="13" t="str">
        <f>IF(C2986="-","-",IF(D2986=maxgameno+2,"blank row 2",IF(D2986=maxgameno+1,"blank row 1",INDEX(FixtureCode!$B$4:$AH$128,MATCH($C2986,FixtureCode!$B$4:$B$128,0),MATCH("G"&amp;D2986&amp;"-T2",FixtureCode!$B$4:$AH$4,0)))))</f>
        <v>-</v>
      </c>
      <c r="G2986" s="12" t="str">
        <f>IF(C2986="-","-",IF(AND(ISNUMBER(Fixture!G2990),ISNUMBER(Fixture!I2990),Fixture!F2990&lt;&gt;"BYE",Fixture!J2990&lt;&gt;"BYE"),"Yes","-"))</f>
        <v>-</v>
      </c>
      <c r="H2986" s="9" t="str">
        <f>IF(G2986="-","-",IF(Fixture!G2990&gt;Fixture!I2990,Settings!$G$7,IF(Fixture!G2990=Fixture!I2990,Settings!$G$8,IF(Fixture!G2990&lt;Fixture!I2990,Settings!$G$9,"-"))))</f>
        <v>-</v>
      </c>
      <c r="I2986" s="13" t="str">
        <f>IF(G2986="-","-",IF(Fixture!I2990&gt;Fixture!G2990,Settings!$G$7,IF(Fixture!I2990=Fixture!G2990,Settings!$G$8,IF(Fixture!I2990&lt;Fixture!G2990,Settings!$G$9,"-"))))</f>
        <v>-</v>
      </c>
    </row>
    <row r="2987" spans="3:9" x14ac:dyDescent="0.25">
      <c r="C2987" s="12" t="str">
        <f t="shared" si="94"/>
        <v>-</v>
      </c>
      <c r="D2987" s="9" t="str">
        <f t="shared" si="95"/>
        <v>-</v>
      </c>
      <c r="E2987" s="9" t="str">
        <f>IF(C2987="-","-",IF(D2987=maxgameno+2,"blank row 2",IF(D2987=maxgameno+1,"blank row 1",INDEX(FixtureCode!$B$4:$AH$128,MATCH($C2987,FixtureCode!$B$4:$B$128,0),MATCH("G"&amp;D2987&amp;"-T1",FixtureCode!$B$4:$AH$4,0)))))</f>
        <v>-</v>
      </c>
      <c r="F2987" s="13" t="str">
        <f>IF(C2987="-","-",IF(D2987=maxgameno+2,"blank row 2",IF(D2987=maxgameno+1,"blank row 1",INDEX(FixtureCode!$B$4:$AH$128,MATCH($C2987,FixtureCode!$B$4:$B$128,0),MATCH("G"&amp;D2987&amp;"-T2",FixtureCode!$B$4:$AH$4,0)))))</f>
        <v>-</v>
      </c>
      <c r="G2987" s="12" t="str">
        <f>IF(C2987="-","-",IF(AND(ISNUMBER(Fixture!G2991),ISNUMBER(Fixture!I2991),Fixture!F2991&lt;&gt;"BYE",Fixture!J2991&lt;&gt;"BYE"),"Yes","-"))</f>
        <v>-</v>
      </c>
      <c r="H2987" s="9" t="str">
        <f>IF(G2987="-","-",IF(Fixture!G2991&gt;Fixture!I2991,Settings!$G$7,IF(Fixture!G2991=Fixture!I2991,Settings!$G$8,IF(Fixture!G2991&lt;Fixture!I2991,Settings!$G$9,"-"))))</f>
        <v>-</v>
      </c>
      <c r="I2987" s="13" t="str">
        <f>IF(G2987="-","-",IF(Fixture!I2991&gt;Fixture!G2991,Settings!$G$7,IF(Fixture!I2991=Fixture!G2991,Settings!$G$8,IF(Fixture!I2991&lt;Fixture!G2991,Settings!$G$9,"-"))))</f>
        <v>-</v>
      </c>
    </row>
    <row r="2988" spans="3:9" x14ac:dyDescent="0.25">
      <c r="C2988" s="12" t="str">
        <f t="shared" si="94"/>
        <v>-</v>
      </c>
      <c r="D2988" s="9" t="str">
        <f t="shared" si="95"/>
        <v>-</v>
      </c>
      <c r="E2988" s="9" t="str">
        <f>IF(C2988="-","-",IF(D2988=maxgameno+2,"blank row 2",IF(D2988=maxgameno+1,"blank row 1",INDEX(FixtureCode!$B$4:$AH$128,MATCH($C2988,FixtureCode!$B$4:$B$128,0),MATCH("G"&amp;D2988&amp;"-T1",FixtureCode!$B$4:$AH$4,0)))))</f>
        <v>-</v>
      </c>
      <c r="F2988" s="13" t="str">
        <f>IF(C2988="-","-",IF(D2988=maxgameno+2,"blank row 2",IF(D2988=maxgameno+1,"blank row 1",INDEX(FixtureCode!$B$4:$AH$128,MATCH($C2988,FixtureCode!$B$4:$B$128,0),MATCH("G"&amp;D2988&amp;"-T2",FixtureCode!$B$4:$AH$4,0)))))</f>
        <v>-</v>
      </c>
      <c r="G2988" s="12" t="str">
        <f>IF(C2988="-","-",IF(AND(ISNUMBER(Fixture!G2992),ISNUMBER(Fixture!I2992),Fixture!F2992&lt;&gt;"BYE",Fixture!J2992&lt;&gt;"BYE"),"Yes","-"))</f>
        <v>-</v>
      </c>
      <c r="H2988" s="9" t="str">
        <f>IF(G2988="-","-",IF(Fixture!G2992&gt;Fixture!I2992,Settings!$G$7,IF(Fixture!G2992=Fixture!I2992,Settings!$G$8,IF(Fixture!G2992&lt;Fixture!I2992,Settings!$G$9,"-"))))</f>
        <v>-</v>
      </c>
      <c r="I2988" s="13" t="str">
        <f>IF(G2988="-","-",IF(Fixture!I2992&gt;Fixture!G2992,Settings!$G$7,IF(Fixture!I2992=Fixture!G2992,Settings!$G$8,IF(Fixture!I2992&lt;Fixture!G2992,Settings!$G$9,"-"))))</f>
        <v>-</v>
      </c>
    </row>
    <row r="2989" spans="3:9" x14ac:dyDescent="0.25">
      <c r="C2989" s="12" t="str">
        <f t="shared" si="94"/>
        <v>-</v>
      </c>
      <c r="D2989" s="9" t="str">
        <f t="shared" si="95"/>
        <v>-</v>
      </c>
      <c r="E2989" s="9" t="str">
        <f>IF(C2989="-","-",IF(D2989=maxgameno+2,"blank row 2",IF(D2989=maxgameno+1,"blank row 1",INDEX(FixtureCode!$B$4:$AH$128,MATCH($C2989,FixtureCode!$B$4:$B$128,0),MATCH("G"&amp;D2989&amp;"-T1",FixtureCode!$B$4:$AH$4,0)))))</f>
        <v>-</v>
      </c>
      <c r="F2989" s="13" t="str">
        <f>IF(C2989="-","-",IF(D2989=maxgameno+2,"blank row 2",IF(D2989=maxgameno+1,"blank row 1",INDEX(FixtureCode!$B$4:$AH$128,MATCH($C2989,FixtureCode!$B$4:$B$128,0),MATCH("G"&amp;D2989&amp;"-T2",FixtureCode!$B$4:$AH$4,0)))))</f>
        <v>-</v>
      </c>
      <c r="G2989" s="12" t="str">
        <f>IF(C2989="-","-",IF(AND(ISNUMBER(Fixture!G2993),ISNUMBER(Fixture!I2993),Fixture!F2993&lt;&gt;"BYE",Fixture!J2993&lt;&gt;"BYE"),"Yes","-"))</f>
        <v>-</v>
      </c>
      <c r="H2989" s="9" t="str">
        <f>IF(G2989="-","-",IF(Fixture!G2993&gt;Fixture!I2993,Settings!$G$7,IF(Fixture!G2993=Fixture!I2993,Settings!$G$8,IF(Fixture!G2993&lt;Fixture!I2993,Settings!$G$9,"-"))))</f>
        <v>-</v>
      </c>
      <c r="I2989" s="13" t="str">
        <f>IF(G2989="-","-",IF(Fixture!I2993&gt;Fixture!G2993,Settings!$G$7,IF(Fixture!I2993=Fixture!G2993,Settings!$G$8,IF(Fixture!I2993&lt;Fixture!G2993,Settings!$G$9,"-"))))</f>
        <v>-</v>
      </c>
    </row>
    <row r="2990" spans="3:9" x14ac:dyDescent="0.25">
      <c r="C2990" s="12" t="str">
        <f t="shared" si="94"/>
        <v>-</v>
      </c>
      <c r="D2990" s="9" t="str">
        <f t="shared" si="95"/>
        <v>-</v>
      </c>
      <c r="E2990" s="9" t="str">
        <f>IF(C2990="-","-",IF(D2990=maxgameno+2,"blank row 2",IF(D2990=maxgameno+1,"blank row 1",INDEX(FixtureCode!$B$4:$AH$128,MATCH($C2990,FixtureCode!$B$4:$B$128,0),MATCH("G"&amp;D2990&amp;"-T1",FixtureCode!$B$4:$AH$4,0)))))</f>
        <v>-</v>
      </c>
      <c r="F2990" s="13" t="str">
        <f>IF(C2990="-","-",IF(D2990=maxgameno+2,"blank row 2",IF(D2990=maxgameno+1,"blank row 1",INDEX(FixtureCode!$B$4:$AH$128,MATCH($C2990,FixtureCode!$B$4:$B$128,0),MATCH("G"&amp;D2990&amp;"-T2",FixtureCode!$B$4:$AH$4,0)))))</f>
        <v>-</v>
      </c>
      <c r="G2990" s="12" t="str">
        <f>IF(C2990="-","-",IF(AND(ISNUMBER(Fixture!G2994),ISNUMBER(Fixture!I2994),Fixture!F2994&lt;&gt;"BYE",Fixture!J2994&lt;&gt;"BYE"),"Yes","-"))</f>
        <v>-</v>
      </c>
      <c r="H2990" s="9" t="str">
        <f>IF(G2990="-","-",IF(Fixture!G2994&gt;Fixture!I2994,Settings!$G$7,IF(Fixture!G2994=Fixture!I2994,Settings!$G$8,IF(Fixture!G2994&lt;Fixture!I2994,Settings!$G$9,"-"))))</f>
        <v>-</v>
      </c>
      <c r="I2990" s="13" t="str">
        <f>IF(G2990="-","-",IF(Fixture!I2994&gt;Fixture!G2994,Settings!$G$7,IF(Fixture!I2994=Fixture!G2994,Settings!$G$8,IF(Fixture!I2994&lt;Fixture!G2994,Settings!$G$9,"-"))))</f>
        <v>-</v>
      </c>
    </row>
    <row r="2991" spans="3:9" x14ac:dyDescent="0.25">
      <c r="C2991" s="12" t="str">
        <f t="shared" si="94"/>
        <v>-</v>
      </c>
      <c r="D2991" s="9" t="str">
        <f t="shared" si="95"/>
        <v>-</v>
      </c>
      <c r="E2991" s="9" t="str">
        <f>IF(C2991="-","-",IF(D2991=maxgameno+2,"blank row 2",IF(D2991=maxgameno+1,"blank row 1",INDEX(FixtureCode!$B$4:$AH$128,MATCH($C2991,FixtureCode!$B$4:$B$128,0),MATCH("G"&amp;D2991&amp;"-T1",FixtureCode!$B$4:$AH$4,0)))))</f>
        <v>-</v>
      </c>
      <c r="F2991" s="13" t="str">
        <f>IF(C2991="-","-",IF(D2991=maxgameno+2,"blank row 2",IF(D2991=maxgameno+1,"blank row 1",INDEX(FixtureCode!$B$4:$AH$128,MATCH($C2991,FixtureCode!$B$4:$B$128,0),MATCH("G"&amp;D2991&amp;"-T2",FixtureCode!$B$4:$AH$4,0)))))</f>
        <v>-</v>
      </c>
      <c r="G2991" s="12" t="str">
        <f>IF(C2991="-","-",IF(AND(ISNUMBER(Fixture!G2995),ISNUMBER(Fixture!I2995),Fixture!F2995&lt;&gt;"BYE",Fixture!J2995&lt;&gt;"BYE"),"Yes","-"))</f>
        <v>-</v>
      </c>
      <c r="H2991" s="9" t="str">
        <f>IF(G2991="-","-",IF(Fixture!G2995&gt;Fixture!I2995,Settings!$G$7,IF(Fixture!G2995=Fixture!I2995,Settings!$G$8,IF(Fixture!G2995&lt;Fixture!I2995,Settings!$G$9,"-"))))</f>
        <v>-</v>
      </c>
      <c r="I2991" s="13" t="str">
        <f>IF(G2991="-","-",IF(Fixture!I2995&gt;Fixture!G2995,Settings!$G$7,IF(Fixture!I2995=Fixture!G2995,Settings!$G$8,IF(Fixture!I2995&lt;Fixture!G2995,Settings!$G$9,"-"))))</f>
        <v>-</v>
      </c>
    </row>
    <row r="2992" spans="3:9" x14ac:dyDescent="0.25">
      <c r="C2992" s="12" t="str">
        <f t="shared" si="94"/>
        <v>-</v>
      </c>
      <c r="D2992" s="9" t="str">
        <f t="shared" si="95"/>
        <v>-</v>
      </c>
      <c r="E2992" s="9" t="str">
        <f>IF(C2992="-","-",IF(D2992=maxgameno+2,"blank row 2",IF(D2992=maxgameno+1,"blank row 1",INDEX(FixtureCode!$B$4:$AH$128,MATCH($C2992,FixtureCode!$B$4:$B$128,0),MATCH("G"&amp;D2992&amp;"-T1",FixtureCode!$B$4:$AH$4,0)))))</f>
        <v>-</v>
      </c>
      <c r="F2992" s="13" t="str">
        <f>IF(C2992="-","-",IF(D2992=maxgameno+2,"blank row 2",IF(D2992=maxgameno+1,"blank row 1",INDEX(FixtureCode!$B$4:$AH$128,MATCH($C2992,FixtureCode!$B$4:$B$128,0),MATCH("G"&amp;D2992&amp;"-T2",FixtureCode!$B$4:$AH$4,0)))))</f>
        <v>-</v>
      </c>
      <c r="G2992" s="12" t="str">
        <f>IF(C2992="-","-",IF(AND(ISNUMBER(Fixture!G2996),ISNUMBER(Fixture!I2996),Fixture!F2996&lt;&gt;"BYE",Fixture!J2996&lt;&gt;"BYE"),"Yes","-"))</f>
        <v>-</v>
      </c>
      <c r="H2992" s="9" t="str">
        <f>IF(G2992="-","-",IF(Fixture!G2996&gt;Fixture!I2996,Settings!$G$7,IF(Fixture!G2996=Fixture!I2996,Settings!$G$8,IF(Fixture!G2996&lt;Fixture!I2996,Settings!$G$9,"-"))))</f>
        <v>-</v>
      </c>
      <c r="I2992" s="13" t="str">
        <f>IF(G2992="-","-",IF(Fixture!I2996&gt;Fixture!G2996,Settings!$G$7,IF(Fixture!I2996=Fixture!G2996,Settings!$G$8,IF(Fixture!I2996&lt;Fixture!G2996,Settings!$G$9,"-"))))</f>
        <v>-</v>
      </c>
    </row>
    <row r="2993" spans="3:9" x14ac:dyDescent="0.25">
      <c r="C2993" s="12" t="str">
        <f t="shared" si="94"/>
        <v>-</v>
      </c>
      <c r="D2993" s="9" t="str">
        <f t="shared" si="95"/>
        <v>-</v>
      </c>
      <c r="E2993" s="9" t="str">
        <f>IF(C2993="-","-",IF(D2993=maxgameno+2,"blank row 2",IF(D2993=maxgameno+1,"blank row 1",INDEX(FixtureCode!$B$4:$AH$128,MATCH($C2993,FixtureCode!$B$4:$B$128,0),MATCH("G"&amp;D2993&amp;"-T1",FixtureCode!$B$4:$AH$4,0)))))</f>
        <v>-</v>
      </c>
      <c r="F2993" s="13" t="str">
        <f>IF(C2993="-","-",IF(D2993=maxgameno+2,"blank row 2",IF(D2993=maxgameno+1,"blank row 1",INDEX(FixtureCode!$B$4:$AH$128,MATCH($C2993,FixtureCode!$B$4:$B$128,0),MATCH("G"&amp;D2993&amp;"-T2",FixtureCode!$B$4:$AH$4,0)))))</f>
        <v>-</v>
      </c>
      <c r="G2993" s="12" t="str">
        <f>IF(C2993="-","-",IF(AND(ISNUMBER(Fixture!G2997),ISNUMBER(Fixture!I2997),Fixture!F2997&lt;&gt;"BYE",Fixture!J2997&lt;&gt;"BYE"),"Yes","-"))</f>
        <v>-</v>
      </c>
      <c r="H2993" s="9" t="str">
        <f>IF(G2993="-","-",IF(Fixture!G2997&gt;Fixture!I2997,Settings!$G$7,IF(Fixture!G2997=Fixture!I2997,Settings!$G$8,IF(Fixture!G2997&lt;Fixture!I2997,Settings!$G$9,"-"))))</f>
        <v>-</v>
      </c>
      <c r="I2993" s="13" t="str">
        <f>IF(G2993="-","-",IF(Fixture!I2997&gt;Fixture!G2997,Settings!$G$7,IF(Fixture!I2997=Fixture!G2997,Settings!$G$8,IF(Fixture!I2997&lt;Fixture!G2997,Settings!$G$9,"-"))))</f>
        <v>-</v>
      </c>
    </row>
    <row r="2994" spans="3:9" x14ac:dyDescent="0.25">
      <c r="C2994" s="12" t="str">
        <f t="shared" si="94"/>
        <v>-</v>
      </c>
      <c r="D2994" s="9" t="str">
        <f t="shared" si="95"/>
        <v>-</v>
      </c>
      <c r="E2994" s="9" t="str">
        <f>IF(C2994="-","-",IF(D2994=maxgameno+2,"blank row 2",IF(D2994=maxgameno+1,"blank row 1",INDEX(FixtureCode!$B$4:$AH$128,MATCH($C2994,FixtureCode!$B$4:$B$128,0),MATCH("G"&amp;D2994&amp;"-T1",FixtureCode!$B$4:$AH$4,0)))))</f>
        <v>-</v>
      </c>
      <c r="F2994" s="13" t="str">
        <f>IF(C2994="-","-",IF(D2994=maxgameno+2,"blank row 2",IF(D2994=maxgameno+1,"blank row 1",INDEX(FixtureCode!$B$4:$AH$128,MATCH($C2994,FixtureCode!$B$4:$B$128,0),MATCH("G"&amp;D2994&amp;"-T2",FixtureCode!$B$4:$AH$4,0)))))</f>
        <v>-</v>
      </c>
      <c r="G2994" s="12" t="str">
        <f>IF(C2994="-","-",IF(AND(ISNUMBER(Fixture!G2998),ISNUMBER(Fixture!I2998),Fixture!F2998&lt;&gt;"BYE",Fixture!J2998&lt;&gt;"BYE"),"Yes","-"))</f>
        <v>-</v>
      </c>
      <c r="H2994" s="9" t="str">
        <f>IF(G2994="-","-",IF(Fixture!G2998&gt;Fixture!I2998,Settings!$G$7,IF(Fixture!G2998=Fixture!I2998,Settings!$G$8,IF(Fixture!G2998&lt;Fixture!I2998,Settings!$G$9,"-"))))</f>
        <v>-</v>
      </c>
      <c r="I2994" s="13" t="str">
        <f>IF(G2994="-","-",IF(Fixture!I2998&gt;Fixture!G2998,Settings!$G$7,IF(Fixture!I2998=Fixture!G2998,Settings!$G$8,IF(Fixture!I2998&lt;Fixture!G2998,Settings!$G$9,"-"))))</f>
        <v>-</v>
      </c>
    </row>
    <row r="2995" spans="3:9" x14ac:dyDescent="0.25">
      <c r="C2995" s="12" t="str">
        <f t="shared" si="94"/>
        <v>-</v>
      </c>
      <c r="D2995" s="9" t="str">
        <f t="shared" si="95"/>
        <v>-</v>
      </c>
      <c r="E2995" s="9" t="str">
        <f>IF(C2995="-","-",IF(D2995=maxgameno+2,"blank row 2",IF(D2995=maxgameno+1,"blank row 1",INDEX(FixtureCode!$B$4:$AH$128,MATCH($C2995,FixtureCode!$B$4:$B$128,0),MATCH("G"&amp;D2995&amp;"-T1",FixtureCode!$B$4:$AH$4,0)))))</f>
        <v>-</v>
      </c>
      <c r="F2995" s="13" t="str">
        <f>IF(C2995="-","-",IF(D2995=maxgameno+2,"blank row 2",IF(D2995=maxgameno+1,"blank row 1",INDEX(FixtureCode!$B$4:$AH$128,MATCH($C2995,FixtureCode!$B$4:$B$128,0),MATCH("G"&amp;D2995&amp;"-T2",FixtureCode!$B$4:$AH$4,0)))))</f>
        <v>-</v>
      </c>
      <c r="G2995" s="12" t="str">
        <f>IF(C2995="-","-",IF(AND(ISNUMBER(Fixture!G2999),ISNUMBER(Fixture!I2999),Fixture!F2999&lt;&gt;"BYE",Fixture!J2999&lt;&gt;"BYE"),"Yes","-"))</f>
        <v>-</v>
      </c>
      <c r="H2995" s="9" t="str">
        <f>IF(G2995="-","-",IF(Fixture!G2999&gt;Fixture!I2999,Settings!$G$7,IF(Fixture!G2999=Fixture!I2999,Settings!$G$8,IF(Fixture!G2999&lt;Fixture!I2999,Settings!$G$9,"-"))))</f>
        <v>-</v>
      </c>
      <c r="I2995" s="13" t="str">
        <f>IF(G2995="-","-",IF(Fixture!I2999&gt;Fixture!G2999,Settings!$G$7,IF(Fixture!I2999=Fixture!G2999,Settings!$G$8,IF(Fixture!I2999&lt;Fixture!G2999,Settings!$G$9,"-"))))</f>
        <v>-</v>
      </c>
    </row>
    <row r="2996" spans="3:9" x14ac:dyDescent="0.25">
      <c r="C2996" s="12" t="str">
        <f t="shared" si="94"/>
        <v>-</v>
      </c>
      <c r="D2996" s="9" t="str">
        <f t="shared" si="95"/>
        <v>-</v>
      </c>
      <c r="E2996" s="9" t="str">
        <f>IF(C2996="-","-",IF(D2996=maxgameno+2,"blank row 2",IF(D2996=maxgameno+1,"blank row 1",INDEX(FixtureCode!$B$4:$AH$128,MATCH($C2996,FixtureCode!$B$4:$B$128,0),MATCH("G"&amp;D2996&amp;"-T1",FixtureCode!$B$4:$AH$4,0)))))</f>
        <v>-</v>
      </c>
      <c r="F2996" s="13" t="str">
        <f>IF(C2996="-","-",IF(D2996=maxgameno+2,"blank row 2",IF(D2996=maxgameno+1,"blank row 1",INDEX(FixtureCode!$B$4:$AH$128,MATCH($C2996,FixtureCode!$B$4:$B$128,0),MATCH("G"&amp;D2996&amp;"-T2",FixtureCode!$B$4:$AH$4,0)))))</f>
        <v>-</v>
      </c>
      <c r="G2996" s="12" t="str">
        <f>IF(C2996="-","-",IF(AND(ISNUMBER(Fixture!G3000),ISNUMBER(Fixture!I3000),Fixture!F3000&lt;&gt;"BYE",Fixture!J3000&lt;&gt;"BYE"),"Yes","-"))</f>
        <v>-</v>
      </c>
      <c r="H2996" s="9" t="str">
        <f>IF(G2996="-","-",IF(Fixture!G3000&gt;Fixture!I3000,Settings!$G$7,IF(Fixture!G3000=Fixture!I3000,Settings!$G$8,IF(Fixture!G3000&lt;Fixture!I3000,Settings!$G$9,"-"))))</f>
        <v>-</v>
      </c>
      <c r="I2996" s="13" t="str">
        <f>IF(G2996="-","-",IF(Fixture!I3000&gt;Fixture!G3000,Settings!$G$7,IF(Fixture!I3000=Fixture!G3000,Settings!$G$8,IF(Fixture!I3000&lt;Fixture!G3000,Settings!$G$9,"-"))))</f>
        <v>-</v>
      </c>
    </row>
    <row r="2997" spans="3:9" x14ac:dyDescent="0.25">
      <c r="C2997" s="12" t="str">
        <f t="shared" si="94"/>
        <v>-</v>
      </c>
      <c r="D2997" s="9" t="str">
        <f t="shared" si="95"/>
        <v>-</v>
      </c>
      <c r="E2997" s="9" t="str">
        <f>IF(C2997="-","-",IF(D2997=maxgameno+2,"blank row 2",IF(D2997=maxgameno+1,"blank row 1",INDEX(FixtureCode!$B$4:$AH$128,MATCH($C2997,FixtureCode!$B$4:$B$128,0),MATCH("G"&amp;D2997&amp;"-T1",FixtureCode!$B$4:$AH$4,0)))))</f>
        <v>-</v>
      </c>
      <c r="F2997" s="13" t="str">
        <f>IF(C2997="-","-",IF(D2997=maxgameno+2,"blank row 2",IF(D2997=maxgameno+1,"blank row 1",INDEX(FixtureCode!$B$4:$AH$128,MATCH($C2997,FixtureCode!$B$4:$B$128,0),MATCH("G"&amp;D2997&amp;"-T2",FixtureCode!$B$4:$AH$4,0)))))</f>
        <v>-</v>
      </c>
      <c r="G2997" s="12" t="str">
        <f>IF(C2997="-","-",IF(AND(ISNUMBER(Fixture!G3001),ISNUMBER(Fixture!I3001),Fixture!F3001&lt;&gt;"BYE",Fixture!J3001&lt;&gt;"BYE"),"Yes","-"))</f>
        <v>-</v>
      </c>
      <c r="H2997" s="9" t="str">
        <f>IF(G2997="-","-",IF(Fixture!G3001&gt;Fixture!I3001,Settings!$G$7,IF(Fixture!G3001=Fixture!I3001,Settings!$G$8,IF(Fixture!G3001&lt;Fixture!I3001,Settings!$G$9,"-"))))</f>
        <v>-</v>
      </c>
      <c r="I2997" s="13" t="str">
        <f>IF(G2997="-","-",IF(Fixture!I3001&gt;Fixture!G3001,Settings!$G$7,IF(Fixture!I3001=Fixture!G3001,Settings!$G$8,IF(Fixture!I3001&lt;Fixture!G3001,Settings!$G$9,"-"))))</f>
        <v>-</v>
      </c>
    </row>
    <row r="2998" spans="3:9" x14ac:dyDescent="0.25">
      <c r="C2998" s="12" t="str">
        <f t="shared" si="94"/>
        <v>-</v>
      </c>
      <c r="D2998" s="9" t="str">
        <f t="shared" si="95"/>
        <v>-</v>
      </c>
      <c r="E2998" s="9" t="str">
        <f>IF(C2998="-","-",IF(D2998=maxgameno+2,"blank row 2",IF(D2998=maxgameno+1,"blank row 1",INDEX(FixtureCode!$B$4:$AH$128,MATCH($C2998,FixtureCode!$B$4:$B$128,0),MATCH("G"&amp;D2998&amp;"-T1",FixtureCode!$B$4:$AH$4,0)))))</f>
        <v>-</v>
      </c>
      <c r="F2998" s="13" t="str">
        <f>IF(C2998="-","-",IF(D2998=maxgameno+2,"blank row 2",IF(D2998=maxgameno+1,"blank row 1",INDEX(FixtureCode!$B$4:$AH$128,MATCH($C2998,FixtureCode!$B$4:$B$128,0),MATCH("G"&amp;D2998&amp;"-T2",FixtureCode!$B$4:$AH$4,0)))))</f>
        <v>-</v>
      </c>
      <c r="G2998" s="12" t="str">
        <f>IF(C2998="-","-",IF(AND(ISNUMBER(Fixture!G3002),ISNUMBER(Fixture!I3002),Fixture!F3002&lt;&gt;"BYE",Fixture!J3002&lt;&gt;"BYE"),"Yes","-"))</f>
        <v>-</v>
      </c>
      <c r="H2998" s="9" t="str">
        <f>IF(G2998="-","-",IF(Fixture!G3002&gt;Fixture!I3002,Settings!$G$7,IF(Fixture!G3002=Fixture!I3002,Settings!$G$8,IF(Fixture!G3002&lt;Fixture!I3002,Settings!$G$9,"-"))))</f>
        <v>-</v>
      </c>
      <c r="I2998" s="13" t="str">
        <f>IF(G2998="-","-",IF(Fixture!I3002&gt;Fixture!G3002,Settings!$G$7,IF(Fixture!I3002=Fixture!G3002,Settings!$G$8,IF(Fixture!I3002&lt;Fixture!G3002,Settings!$G$9,"-"))))</f>
        <v>-</v>
      </c>
    </row>
    <row r="2999" spans="3:9" x14ac:dyDescent="0.25">
      <c r="C2999" s="12" t="str">
        <f t="shared" si="94"/>
        <v>-</v>
      </c>
      <c r="D2999" s="9" t="str">
        <f t="shared" si="95"/>
        <v>-</v>
      </c>
      <c r="E2999" s="9" t="str">
        <f>IF(C2999="-","-",IF(D2999=maxgameno+2,"blank row 2",IF(D2999=maxgameno+1,"blank row 1",INDEX(FixtureCode!$B$4:$AH$128,MATCH($C2999,FixtureCode!$B$4:$B$128,0),MATCH("G"&amp;D2999&amp;"-T1",FixtureCode!$B$4:$AH$4,0)))))</f>
        <v>-</v>
      </c>
      <c r="F2999" s="13" t="str">
        <f>IF(C2999="-","-",IF(D2999=maxgameno+2,"blank row 2",IF(D2999=maxgameno+1,"blank row 1",INDEX(FixtureCode!$B$4:$AH$128,MATCH($C2999,FixtureCode!$B$4:$B$128,0),MATCH("G"&amp;D2999&amp;"-T2",FixtureCode!$B$4:$AH$4,0)))))</f>
        <v>-</v>
      </c>
      <c r="G2999" s="12" t="str">
        <f>IF(C2999="-","-",IF(AND(ISNUMBER(Fixture!G3003),ISNUMBER(Fixture!I3003),Fixture!F3003&lt;&gt;"BYE",Fixture!J3003&lt;&gt;"BYE"),"Yes","-"))</f>
        <v>-</v>
      </c>
      <c r="H2999" s="9" t="str">
        <f>IF(G2999="-","-",IF(Fixture!G3003&gt;Fixture!I3003,Settings!$G$7,IF(Fixture!G3003=Fixture!I3003,Settings!$G$8,IF(Fixture!G3003&lt;Fixture!I3003,Settings!$G$9,"-"))))</f>
        <v>-</v>
      </c>
      <c r="I2999" s="13" t="str">
        <f>IF(G2999="-","-",IF(Fixture!I3003&gt;Fixture!G3003,Settings!$G$7,IF(Fixture!I3003=Fixture!G3003,Settings!$G$8,IF(Fixture!I3003&lt;Fixture!G3003,Settings!$G$9,"-"))))</f>
        <v>-</v>
      </c>
    </row>
    <row r="3000" spans="3:9" x14ac:dyDescent="0.25">
      <c r="C3000" s="12" t="str">
        <f t="shared" si="94"/>
        <v>-</v>
      </c>
      <c r="D3000" s="9" t="str">
        <f t="shared" si="95"/>
        <v>-</v>
      </c>
      <c r="E3000" s="9" t="str">
        <f>IF(C3000="-","-",IF(D3000=maxgameno+2,"blank row 2",IF(D3000=maxgameno+1,"blank row 1",INDEX(FixtureCode!$B$4:$AH$128,MATCH($C3000,FixtureCode!$B$4:$B$128,0),MATCH("G"&amp;D3000&amp;"-T1",FixtureCode!$B$4:$AH$4,0)))))</f>
        <v>-</v>
      </c>
      <c r="F3000" s="13" t="str">
        <f>IF(C3000="-","-",IF(D3000=maxgameno+2,"blank row 2",IF(D3000=maxgameno+1,"blank row 1",INDEX(FixtureCode!$B$4:$AH$128,MATCH($C3000,FixtureCode!$B$4:$B$128,0),MATCH("G"&amp;D3000&amp;"-T2",FixtureCode!$B$4:$AH$4,0)))))</f>
        <v>-</v>
      </c>
      <c r="G3000" s="12" t="str">
        <f>IF(C3000="-","-",IF(AND(ISNUMBER(Fixture!G3004),ISNUMBER(Fixture!I3004),Fixture!F3004&lt;&gt;"BYE",Fixture!J3004&lt;&gt;"BYE"),"Yes","-"))</f>
        <v>-</v>
      </c>
      <c r="H3000" s="9" t="str">
        <f>IF(G3000="-","-",IF(Fixture!G3004&gt;Fixture!I3004,Settings!$G$7,IF(Fixture!G3004=Fixture!I3004,Settings!$G$8,IF(Fixture!G3004&lt;Fixture!I3004,Settings!$G$9,"-"))))</f>
        <v>-</v>
      </c>
      <c r="I3000" s="13" t="str">
        <f>IF(G3000="-","-",IF(Fixture!I3004&gt;Fixture!G3004,Settings!$G$7,IF(Fixture!I3004=Fixture!G3004,Settings!$G$8,IF(Fixture!I3004&lt;Fixture!G3004,Settings!$G$9,"-"))))</f>
        <v>-</v>
      </c>
    </row>
    <row r="3001" spans="3:9" x14ac:dyDescent="0.25">
      <c r="C3001" s="12" t="str">
        <f t="shared" si="94"/>
        <v>-</v>
      </c>
      <c r="D3001" s="9" t="str">
        <f t="shared" si="95"/>
        <v>-</v>
      </c>
      <c r="E3001" s="9" t="str">
        <f>IF(C3001="-","-",IF(D3001=maxgameno+2,"blank row 2",IF(D3001=maxgameno+1,"blank row 1",INDEX(FixtureCode!$B$4:$AH$128,MATCH($C3001,FixtureCode!$B$4:$B$128,0),MATCH("G"&amp;D3001&amp;"-T1",FixtureCode!$B$4:$AH$4,0)))))</f>
        <v>-</v>
      </c>
      <c r="F3001" s="13" t="str">
        <f>IF(C3001="-","-",IF(D3001=maxgameno+2,"blank row 2",IF(D3001=maxgameno+1,"blank row 1",INDEX(FixtureCode!$B$4:$AH$128,MATCH($C3001,FixtureCode!$B$4:$B$128,0),MATCH("G"&amp;D3001&amp;"-T2",FixtureCode!$B$4:$AH$4,0)))))</f>
        <v>-</v>
      </c>
      <c r="G3001" s="12" t="str">
        <f>IF(C3001="-","-",IF(AND(ISNUMBER(Fixture!G3005),ISNUMBER(Fixture!I3005),Fixture!F3005&lt;&gt;"BYE",Fixture!J3005&lt;&gt;"BYE"),"Yes","-"))</f>
        <v>-</v>
      </c>
      <c r="H3001" s="9" t="str">
        <f>IF(G3001="-","-",IF(Fixture!G3005&gt;Fixture!I3005,Settings!$G$7,IF(Fixture!G3005=Fixture!I3005,Settings!$G$8,IF(Fixture!G3005&lt;Fixture!I3005,Settings!$G$9,"-"))))</f>
        <v>-</v>
      </c>
      <c r="I3001" s="13" t="str">
        <f>IF(G3001="-","-",IF(Fixture!I3005&gt;Fixture!G3005,Settings!$G$7,IF(Fixture!I3005=Fixture!G3005,Settings!$G$8,IF(Fixture!I3005&lt;Fixture!G3005,Settings!$G$9,"-"))))</f>
        <v>-</v>
      </c>
    </row>
    <row r="3002" spans="3:9" x14ac:dyDescent="0.25">
      <c r="C3002" s="12" t="str">
        <f t="shared" si="94"/>
        <v>-</v>
      </c>
      <c r="D3002" s="9" t="str">
        <f t="shared" si="95"/>
        <v>-</v>
      </c>
      <c r="E3002" s="9" t="str">
        <f>IF(C3002="-","-",IF(D3002=maxgameno+2,"blank row 2",IF(D3002=maxgameno+1,"blank row 1",INDEX(FixtureCode!$B$4:$AH$128,MATCH($C3002,FixtureCode!$B$4:$B$128,0),MATCH("G"&amp;D3002&amp;"-T1",FixtureCode!$B$4:$AH$4,0)))))</f>
        <v>-</v>
      </c>
      <c r="F3002" s="13" t="str">
        <f>IF(C3002="-","-",IF(D3002=maxgameno+2,"blank row 2",IF(D3002=maxgameno+1,"blank row 1",INDEX(FixtureCode!$B$4:$AH$128,MATCH($C3002,FixtureCode!$B$4:$B$128,0),MATCH("G"&amp;D3002&amp;"-T2",FixtureCode!$B$4:$AH$4,0)))))</f>
        <v>-</v>
      </c>
      <c r="G3002" s="12" t="str">
        <f>IF(C3002="-","-",IF(AND(ISNUMBER(Fixture!G3006),ISNUMBER(Fixture!I3006),Fixture!F3006&lt;&gt;"BYE",Fixture!J3006&lt;&gt;"BYE"),"Yes","-"))</f>
        <v>-</v>
      </c>
      <c r="H3002" s="9" t="str">
        <f>IF(G3002="-","-",IF(Fixture!G3006&gt;Fixture!I3006,Settings!$G$7,IF(Fixture!G3006=Fixture!I3006,Settings!$G$8,IF(Fixture!G3006&lt;Fixture!I3006,Settings!$G$9,"-"))))</f>
        <v>-</v>
      </c>
      <c r="I3002" s="13" t="str">
        <f>IF(G3002="-","-",IF(Fixture!I3006&gt;Fixture!G3006,Settings!$G$7,IF(Fixture!I3006=Fixture!G3006,Settings!$G$8,IF(Fixture!I3006&lt;Fixture!G3006,Settings!$G$9,"-"))))</f>
        <v>-</v>
      </c>
    </row>
    <row r="3003" spans="3:9" x14ac:dyDescent="0.25">
      <c r="C3003" s="12" t="str">
        <f t="shared" si="94"/>
        <v>-</v>
      </c>
      <c r="D3003" s="9" t="str">
        <f t="shared" si="95"/>
        <v>-</v>
      </c>
      <c r="E3003" s="9" t="str">
        <f>IF(C3003="-","-",IF(D3003=maxgameno+2,"blank row 2",IF(D3003=maxgameno+1,"blank row 1",INDEX(FixtureCode!$B$4:$AH$128,MATCH($C3003,FixtureCode!$B$4:$B$128,0),MATCH("G"&amp;D3003&amp;"-T1",FixtureCode!$B$4:$AH$4,0)))))</f>
        <v>-</v>
      </c>
      <c r="F3003" s="13" t="str">
        <f>IF(C3003="-","-",IF(D3003=maxgameno+2,"blank row 2",IF(D3003=maxgameno+1,"blank row 1",INDEX(FixtureCode!$B$4:$AH$128,MATCH($C3003,FixtureCode!$B$4:$B$128,0),MATCH("G"&amp;D3003&amp;"-T2",FixtureCode!$B$4:$AH$4,0)))))</f>
        <v>-</v>
      </c>
      <c r="G3003" s="12" t="str">
        <f>IF(C3003="-","-",IF(AND(ISNUMBER(Fixture!G3007),ISNUMBER(Fixture!I3007),Fixture!F3007&lt;&gt;"BYE",Fixture!J3007&lt;&gt;"BYE"),"Yes","-"))</f>
        <v>-</v>
      </c>
      <c r="H3003" s="9" t="str">
        <f>IF(G3003="-","-",IF(Fixture!G3007&gt;Fixture!I3007,Settings!$G$7,IF(Fixture!G3007=Fixture!I3007,Settings!$G$8,IF(Fixture!G3007&lt;Fixture!I3007,Settings!$G$9,"-"))))</f>
        <v>-</v>
      </c>
      <c r="I3003" s="13" t="str">
        <f>IF(G3003="-","-",IF(Fixture!I3007&gt;Fixture!G3007,Settings!$G$7,IF(Fixture!I3007=Fixture!G3007,Settings!$G$8,IF(Fixture!I3007&lt;Fixture!G3007,Settings!$G$9,"-"))))</f>
        <v>-</v>
      </c>
    </row>
    <row r="3004" spans="3:9" x14ac:dyDescent="0.25">
      <c r="C3004" s="12" t="str">
        <f t="shared" si="94"/>
        <v>-</v>
      </c>
      <c r="D3004" s="9" t="str">
        <f t="shared" si="95"/>
        <v>-</v>
      </c>
      <c r="E3004" s="9" t="str">
        <f>IF(C3004="-","-",IF(D3004=maxgameno+2,"blank row 2",IF(D3004=maxgameno+1,"blank row 1",INDEX(FixtureCode!$B$4:$AH$128,MATCH($C3004,FixtureCode!$B$4:$B$128,0),MATCH("G"&amp;D3004&amp;"-T1",FixtureCode!$B$4:$AH$4,0)))))</f>
        <v>-</v>
      </c>
      <c r="F3004" s="13" t="str">
        <f>IF(C3004="-","-",IF(D3004=maxgameno+2,"blank row 2",IF(D3004=maxgameno+1,"blank row 1",INDEX(FixtureCode!$B$4:$AH$128,MATCH($C3004,FixtureCode!$B$4:$B$128,0),MATCH("G"&amp;D3004&amp;"-T2",FixtureCode!$B$4:$AH$4,0)))))</f>
        <v>-</v>
      </c>
      <c r="G3004" s="12" t="str">
        <f>IF(C3004="-","-",IF(AND(ISNUMBER(Fixture!G3008),ISNUMBER(Fixture!I3008),Fixture!F3008&lt;&gt;"BYE",Fixture!J3008&lt;&gt;"BYE"),"Yes","-"))</f>
        <v>-</v>
      </c>
      <c r="H3004" s="9" t="str">
        <f>IF(G3004="-","-",IF(Fixture!G3008&gt;Fixture!I3008,Settings!$G$7,IF(Fixture!G3008=Fixture!I3008,Settings!$G$8,IF(Fixture!G3008&lt;Fixture!I3008,Settings!$G$9,"-"))))</f>
        <v>-</v>
      </c>
      <c r="I3004" s="13" t="str">
        <f>IF(G3004="-","-",IF(Fixture!I3008&gt;Fixture!G3008,Settings!$G$7,IF(Fixture!I3008=Fixture!G3008,Settings!$G$8,IF(Fixture!I3008&lt;Fixture!G3008,Settings!$G$9,"-"))))</f>
        <v>-</v>
      </c>
    </row>
    <row r="3005" spans="3:9" x14ac:dyDescent="0.25">
      <c r="C3005" s="12" t="str">
        <f t="shared" si="94"/>
        <v>-</v>
      </c>
      <c r="D3005" s="9" t="str">
        <f t="shared" si="95"/>
        <v>-</v>
      </c>
      <c r="E3005" s="9" t="str">
        <f>IF(C3005="-","-",IF(D3005=maxgameno+2,"blank row 2",IF(D3005=maxgameno+1,"blank row 1",INDEX(FixtureCode!$B$4:$AH$128,MATCH($C3005,FixtureCode!$B$4:$B$128,0),MATCH("G"&amp;D3005&amp;"-T1",FixtureCode!$B$4:$AH$4,0)))))</f>
        <v>-</v>
      </c>
      <c r="F3005" s="13" t="str">
        <f>IF(C3005="-","-",IF(D3005=maxgameno+2,"blank row 2",IF(D3005=maxgameno+1,"blank row 1",INDEX(FixtureCode!$B$4:$AH$128,MATCH($C3005,FixtureCode!$B$4:$B$128,0),MATCH("G"&amp;D3005&amp;"-T2",FixtureCode!$B$4:$AH$4,0)))))</f>
        <v>-</v>
      </c>
      <c r="G3005" s="12" t="str">
        <f>IF(C3005="-","-",IF(AND(ISNUMBER(Fixture!G3009),ISNUMBER(Fixture!I3009),Fixture!F3009&lt;&gt;"BYE",Fixture!J3009&lt;&gt;"BYE"),"Yes","-"))</f>
        <v>-</v>
      </c>
      <c r="H3005" s="9" t="str">
        <f>IF(G3005="-","-",IF(Fixture!G3009&gt;Fixture!I3009,Settings!$G$7,IF(Fixture!G3009=Fixture!I3009,Settings!$G$8,IF(Fixture!G3009&lt;Fixture!I3009,Settings!$G$9,"-"))))</f>
        <v>-</v>
      </c>
      <c r="I3005" s="13" t="str">
        <f>IF(G3005="-","-",IF(Fixture!I3009&gt;Fixture!G3009,Settings!$G$7,IF(Fixture!I3009=Fixture!G3009,Settings!$G$8,IF(Fixture!I3009&lt;Fixture!G3009,Settings!$G$9,"-"))))</f>
        <v>-</v>
      </c>
    </row>
    <row r="3006" spans="3:9" x14ac:dyDescent="0.25">
      <c r="C3006" s="12" t="str">
        <f t="shared" si="94"/>
        <v>-</v>
      </c>
      <c r="D3006" s="9" t="str">
        <f t="shared" si="95"/>
        <v>-</v>
      </c>
      <c r="E3006" s="9" t="str">
        <f>IF(C3006="-","-",IF(D3006=maxgameno+2,"blank row 2",IF(D3006=maxgameno+1,"blank row 1",INDEX(FixtureCode!$B$4:$AH$128,MATCH($C3006,FixtureCode!$B$4:$B$128,0),MATCH("G"&amp;D3006&amp;"-T1",FixtureCode!$B$4:$AH$4,0)))))</f>
        <v>-</v>
      </c>
      <c r="F3006" s="13" t="str">
        <f>IF(C3006="-","-",IF(D3006=maxgameno+2,"blank row 2",IF(D3006=maxgameno+1,"blank row 1",INDEX(FixtureCode!$B$4:$AH$128,MATCH($C3006,FixtureCode!$B$4:$B$128,0),MATCH("G"&amp;D3006&amp;"-T2",FixtureCode!$B$4:$AH$4,0)))))</f>
        <v>-</v>
      </c>
      <c r="G3006" s="12" t="str">
        <f>IF(C3006="-","-",IF(AND(ISNUMBER(Fixture!G3010),ISNUMBER(Fixture!I3010),Fixture!F3010&lt;&gt;"BYE",Fixture!J3010&lt;&gt;"BYE"),"Yes","-"))</f>
        <v>-</v>
      </c>
      <c r="H3006" s="9" t="str">
        <f>IF(G3006="-","-",IF(Fixture!G3010&gt;Fixture!I3010,Settings!$G$7,IF(Fixture!G3010=Fixture!I3010,Settings!$G$8,IF(Fixture!G3010&lt;Fixture!I3010,Settings!$G$9,"-"))))</f>
        <v>-</v>
      </c>
      <c r="I3006" s="13" t="str">
        <f>IF(G3006="-","-",IF(Fixture!I3010&gt;Fixture!G3010,Settings!$G$7,IF(Fixture!I3010=Fixture!G3010,Settings!$G$8,IF(Fixture!I3010&lt;Fixture!G3010,Settings!$G$9,"-"))))</f>
        <v>-</v>
      </c>
    </row>
    <row r="3007" spans="3:9" x14ac:dyDescent="0.25">
      <c r="C3007" s="12" t="str">
        <f t="shared" si="94"/>
        <v>-</v>
      </c>
      <c r="D3007" s="9" t="str">
        <f t="shared" si="95"/>
        <v>-</v>
      </c>
      <c r="E3007" s="9" t="str">
        <f>IF(C3007="-","-",IF(D3007=maxgameno+2,"blank row 2",IF(D3007=maxgameno+1,"blank row 1",INDEX(FixtureCode!$B$4:$AH$128,MATCH($C3007,FixtureCode!$B$4:$B$128,0),MATCH("G"&amp;D3007&amp;"-T1",FixtureCode!$B$4:$AH$4,0)))))</f>
        <v>-</v>
      </c>
      <c r="F3007" s="13" t="str">
        <f>IF(C3007="-","-",IF(D3007=maxgameno+2,"blank row 2",IF(D3007=maxgameno+1,"blank row 1",INDEX(FixtureCode!$B$4:$AH$128,MATCH($C3007,FixtureCode!$B$4:$B$128,0),MATCH("G"&amp;D3007&amp;"-T2",FixtureCode!$B$4:$AH$4,0)))))</f>
        <v>-</v>
      </c>
      <c r="G3007" s="12" t="str">
        <f>IF(C3007="-","-",IF(AND(ISNUMBER(Fixture!G3011),ISNUMBER(Fixture!I3011),Fixture!F3011&lt;&gt;"BYE",Fixture!J3011&lt;&gt;"BYE"),"Yes","-"))</f>
        <v>-</v>
      </c>
      <c r="H3007" s="9" t="str">
        <f>IF(G3007="-","-",IF(Fixture!G3011&gt;Fixture!I3011,Settings!$G$7,IF(Fixture!G3011=Fixture!I3011,Settings!$G$8,IF(Fixture!G3011&lt;Fixture!I3011,Settings!$G$9,"-"))))</f>
        <v>-</v>
      </c>
      <c r="I3007" s="13" t="str">
        <f>IF(G3007="-","-",IF(Fixture!I3011&gt;Fixture!G3011,Settings!$G$7,IF(Fixture!I3011=Fixture!G3011,Settings!$G$8,IF(Fixture!I3011&lt;Fixture!G3011,Settings!$G$9,"-"))))</f>
        <v>-</v>
      </c>
    </row>
    <row r="3008" spans="3:9" x14ac:dyDescent="0.25">
      <c r="C3008" s="12" t="str">
        <f t="shared" si="94"/>
        <v>-</v>
      </c>
      <c r="D3008" s="9" t="str">
        <f t="shared" si="95"/>
        <v>-</v>
      </c>
      <c r="E3008" s="9" t="str">
        <f>IF(C3008="-","-",IF(D3008=maxgameno+2,"blank row 2",IF(D3008=maxgameno+1,"blank row 1",INDEX(FixtureCode!$B$4:$AH$128,MATCH($C3008,FixtureCode!$B$4:$B$128,0),MATCH("G"&amp;D3008&amp;"-T1",FixtureCode!$B$4:$AH$4,0)))))</f>
        <v>-</v>
      </c>
      <c r="F3008" s="13" t="str">
        <f>IF(C3008="-","-",IF(D3008=maxgameno+2,"blank row 2",IF(D3008=maxgameno+1,"blank row 1",INDEX(FixtureCode!$B$4:$AH$128,MATCH($C3008,FixtureCode!$B$4:$B$128,0),MATCH("G"&amp;D3008&amp;"-T2",FixtureCode!$B$4:$AH$4,0)))))</f>
        <v>-</v>
      </c>
      <c r="G3008" s="12" t="str">
        <f>IF(C3008="-","-",IF(AND(ISNUMBER(Fixture!G3012),ISNUMBER(Fixture!I3012),Fixture!F3012&lt;&gt;"BYE",Fixture!J3012&lt;&gt;"BYE"),"Yes","-"))</f>
        <v>-</v>
      </c>
      <c r="H3008" s="9" t="str">
        <f>IF(G3008="-","-",IF(Fixture!G3012&gt;Fixture!I3012,Settings!$G$7,IF(Fixture!G3012=Fixture!I3012,Settings!$G$8,IF(Fixture!G3012&lt;Fixture!I3012,Settings!$G$9,"-"))))</f>
        <v>-</v>
      </c>
      <c r="I3008" s="13" t="str">
        <f>IF(G3008="-","-",IF(Fixture!I3012&gt;Fixture!G3012,Settings!$G$7,IF(Fixture!I3012=Fixture!G3012,Settings!$G$8,IF(Fixture!I3012&lt;Fixture!G3012,Settings!$G$9,"-"))))</f>
        <v>-</v>
      </c>
    </row>
    <row r="3009" spans="3:9" x14ac:dyDescent="0.25">
      <c r="C3009" s="12" t="str">
        <f t="shared" si="94"/>
        <v>-</v>
      </c>
      <c r="D3009" s="9" t="str">
        <f t="shared" si="95"/>
        <v>-</v>
      </c>
      <c r="E3009" s="9" t="str">
        <f>IF(C3009="-","-",IF(D3009=maxgameno+2,"blank row 2",IF(D3009=maxgameno+1,"blank row 1",INDEX(FixtureCode!$B$4:$AH$128,MATCH($C3009,FixtureCode!$B$4:$B$128,0),MATCH("G"&amp;D3009&amp;"-T1",FixtureCode!$B$4:$AH$4,0)))))</f>
        <v>-</v>
      </c>
      <c r="F3009" s="13" t="str">
        <f>IF(C3009="-","-",IF(D3009=maxgameno+2,"blank row 2",IF(D3009=maxgameno+1,"blank row 1",INDEX(FixtureCode!$B$4:$AH$128,MATCH($C3009,FixtureCode!$B$4:$B$128,0),MATCH("G"&amp;D3009&amp;"-T2",FixtureCode!$B$4:$AH$4,0)))))</f>
        <v>-</v>
      </c>
      <c r="G3009" s="12" t="str">
        <f>IF(C3009="-","-",IF(AND(ISNUMBER(Fixture!G3013),ISNUMBER(Fixture!I3013),Fixture!F3013&lt;&gt;"BYE",Fixture!J3013&lt;&gt;"BYE"),"Yes","-"))</f>
        <v>-</v>
      </c>
      <c r="H3009" s="9" t="str">
        <f>IF(G3009="-","-",IF(Fixture!G3013&gt;Fixture!I3013,Settings!$G$7,IF(Fixture!G3013=Fixture!I3013,Settings!$G$8,IF(Fixture!G3013&lt;Fixture!I3013,Settings!$G$9,"-"))))</f>
        <v>-</v>
      </c>
      <c r="I3009" s="13" t="str">
        <f>IF(G3009="-","-",IF(Fixture!I3013&gt;Fixture!G3013,Settings!$G$7,IF(Fixture!I3013=Fixture!G3013,Settings!$G$8,IF(Fixture!I3013&lt;Fixture!G3013,Settings!$G$9,"-"))))</f>
        <v>-</v>
      </c>
    </row>
    <row r="3010" spans="3:9" x14ac:dyDescent="0.25">
      <c r="C3010" s="12" t="str">
        <f t="shared" si="94"/>
        <v>-</v>
      </c>
      <c r="D3010" s="9" t="str">
        <f t="shared" si="95"/>
        <v>-</v>
      </c>
      <c r="E3010" s="9" t="str">
        <f>IF(C3010="-","-",IF(D3010=maxgameno+2,"blank row 2",IF(D3010=maxgameno+1,"blank row 1",INDEX(FixtureCode!$B$4:$AH$128,MATCH($C3010,FixtureCode!$B$4:$B$128,0),MATCH("G"&amp;D3010&amp;"-T1",FixtureCode!$B$4:$AH$4,0)))))</f>
        <v>-</v>
      </c>
      <c r="F3010" s="13" t="str">
        <f>IF(C3010="-","-",IF(D3010=maxgameno+2,"blank row 2",IF(D3010=maxgameno+1,"blank row 1",INDEX(FixtureCode!$B$4:$AH$128,MATCH($C3010,FixtureCode!$B$4:$B$128,0),MATCH("G"&amp;D3010&amp;"-T2",FixtureCode!$B$4:$AH$4,0)))))</f>
        <v>-</v>
      </c>
      <c r="G3010" s="12" t="str">
        <f>IF(C3010="-","-",IF(AND(ISNUMBER(Fixture!G3014),ISNUMBER(Fixture!I3014),Fixture!F3014&lt;&gt;"BYE",Fixture!J3014&lt;&gt;"BYE"),"Yes","-"))</f>
        <v>-</v>
      </c>
      <c r="H3010" s="9" t="str">
        <f>IF(G3010="-","-",IF(Fixture!G3014&gt;Fixture!I3014,Settings!$G$7,IF(Fixture!G3014=Fixture!I3014,Settings!$G$8,IF(Fixture!G3014&lt;Fixture!I3014,Settings!$G$9,"-"))))</f>
        <v>-</v>
      </c>
      <c r="I3010" s="13" t="str">
        <f>IF(G3010="-","-",IF(Fixture!I3014&gt;Fixture!G3014,Settings!$G$7,IF(Fixture!I3014=Fixture!G3014,Settings!$G$8,IF(Fixture!I3014&lt;Fixture!G3014,Settings!$G$9,"-"))))</f>
        <v>-</v>
      </c>
    </row>
    <row r="3011" spans="3:9" x14ac:dyDescent="0.25">
      <c r="C3011" s="12" t="str">
        <f t="shared" si="94"/>
        <v>-</v>
      </c>
      <c r="D3011" s="9" t="str">
        <f t="shared" si="95"/>
        <v>-</v>
      </c>
      <c r="E3011" s="9" t="str">
        <f>IF(C3011="-","-",IF(D3011=maxgameno+2,"blank row 2",IF(D3011=maxgameno+1,"blank row 1",INDEX(FixtureCode!$B$4:$AH$128,MATCH($C3011,FixtureCode!$B$4:$B$128,0),MATCH("G"&amp;D3011&amp;"-T1",FixtureCode!$B$4:$AH$4,0)))))</f>
        <v>-</v>
      </c>
      <c r="F3011" s="13" t="str">
        <f>IF(C3011="-","-",IF(D3011=maxgameno+2,"blank row 2",IF(D3011=maxgameno+1,"blank row 1",INDEX(FixtureCode!$B$4:$AH$128,MATCH($C3011,FixtureCode!$B$4:$B$128,0),MATCH("G"&amp;D3011&amp;"-T2",FixtureCode!$B$4:$AH$4,0)))))</f>
        <v>-</v>
      </c>
      <c r="G3011" s="12" t="str">
        <f>IF(C3011="-","-",IF(AND(ISNUMBER(Fixture!G3015),ISNUMBER(Fixture!I3015),Fixture!F3015&lt;&gt;"BYE",Fixture!J3015&lt;&gt;"BYE"),"Yes","-"))</f>
        <v>-</v>
      </c>
      <c r="H3011" s="9" t="str">
        <f>IF(G3011="-","-",IF(Fixture!G3015&gt;Fixture!I3015,Settings!$G$7,IF(Fixture!G3015=Fixture!I3015,Settings!$G$8,IF(Fixture!G3015&lt;Fixture!I3015,Settings!$G$9,"-"))))</f>
        <v>-</v>
      </c>
      <c r="I3011" s="13" t="str">
        <f>IF(G3011="-","-",IF(Fixture!I3015&gt;Fixture!G3015,Settings!$G$7,IF(Fixture!I3015=Fixture!G3015,Settings!$G$8,IF(Fixture!I3015&lt;Fixture!G3015,Settings!$G$9,"-"))))</f>
        <v>-</v>
      </c>
    </row>
    <row r="3012" spans="3:9" x14ac:dyDescent="0.25">
      <c r="C3012" s="12" t="str">
        <f t="shared" si="94"/>
        <v>-</v>
      </c>
      <c r="D3012" s="9" t="str">
        <f t="shared" si="95"/>
        <v>-</v>
      </c>
      <c r="E3012" s="9" t="str">
        <f>IF(C3012="-","-",IF(D3012=maxgameno+2,"blank row 2",IF(D3012=maxgameno+1,"blank row 1",INDEX(FixtureCode!$B$4:$AH$128,MATCH($C3012,FixtureCode!$B$4:$B$128,0),MATCH("G"&amp;D3012&amp;"-T1",FixtureCode!$B$4:$AH$4,0)))))</f>
        <v>-</v>
      </c>
      <c r="F3012" s="13" t="str">
        <f>IF(C3012="-","-",IF(D3012=maxgameno+2,"blank row 2",IF(D3012=maxgameno+1,"blank row 1",INDEX(FixtureCode!$B$4:$AH$128,MATCH($C3012,FixtureCode!$B$4:$B$128,0),MATCH("G"&amp;D3012&amp;"-T2",FixtureCode!$B$4:$AH$4,0)))))</f>
        <v>-</v>
      </c>
      <c r="G3012" s="12" t="str">
        <f>IF(C3012="-","-",IF(AND(ISNUMBER(Fixture!G3016),ISNUMBER(Fixture!I3016),Fixture!F3016&lt;&gt;"BYE",Fixture!J3016&lt;&gt;"BYE"),"Yes","-"))</f>
        <v>-</v>
      </c>
      <c r="H3012" s="9" t="str">
        <f>IF(G3012="-","-",IF(Fixture!G3016&gt;Fixture!I3016,Settings!$G$7,IF(Fixture!G3016=Fixture!I3016,Settings!$G$8,IF(Fixture!G3016&lt;Fixture!I3016,Settings!$G$9,"-"))))</f>
        <v>-</v>
      </c>
      <c r="I3012" s="13" t="str">
        <f>IF(G3012="-","-",IF(Fixture!I3016&gt;Fixture!G3016,Settings!$G$7,IF(Fixture!I3016=Fixture!G3016,Settings!$G$8,IF(Fixture!I3016&lt;Fixture!G3016,Settings!$G$9,"-"))))</f>
        <v>-</v>
      </c>
    </row>
    <row r="3013" spans="3:9" x14ac:dyDescent="0.25">
      <c r="C3013" s="12" t="str">
        <f t="shared" si="94"/>
        <v>-</v>
      </c>
      <c r="D3013" s="9" t="str">
        <f t="shared" si="95"/>
        <v>-</v>
      </c>
      <c r="E3013" s="9" t="str">
        <f>IF(C3013="-","-",IF(D3013=maxgameno+2,"blank row 2",IF(D3013=maxgameno+1,"blank row 1",INDEX(FixtureCode!$B$4:$AH$128,MATCH($C3013,FixtureCode!$B$4:$B$128,0),MATCH("G"&amp;D3013&amp;"-T1",FixtureCode!$B$4:$AH$4,0)))))</f>
        <v>-</v>
      </c>
      <c r="F3013" s="13" t="str">
        <f>IF(C3013="-","-",IF(D3013=maxgameno+2,"blank row 2",IF(D3013=maxgameno+1,"blank row 1",INDEX(FixtureCode!$B$4:$AH$128,MATCH($C3013,FixtureCode!$B$4:$B$128,0),MATCH("G"&amp;D3013&amp;"-T2",FixtureCode!$B$4:$AH$4,0)))))</f>
        <v>-</v>
      </c>
      <c r="G3013" s="12" t="str">
        <f>IF(C3013="-","-",IF(AND(ISNUMBER(Fixture!G3017),ISNUMBER(Fixture!I3017),Fixture!F3017&lt;&gt;"BYE",Fixture!J3017&lt;&gt;"BYE"),"Yes","-"))</f>
        <v>-</v>
      </c>
      <c r="H3013" s="9" t="str">
        <f>IF(G3013="-","-",IF(Fixture!G3017&gt;Fixture!I3017,Settings!$G$7,IF(Fixture!G3017=Fixture!I3017,Settings!$G$8,IF(Fixture!G3017&lt;Fixture!I3017,Settings!$G$9,"-"))))</f>
        <v>-</v>
      </c>
      <c r="I3013" s="13" t="str">
        <f>IF(G3013="-","-",IF(Fixture!I3017&gt;Fixture!G3017,Settings!$G$7,IF(Fixture!I3017=Fixture!G3017,Settings!$G$8,IF(Fixture!I3017&lt;Fixture!G3017,Settings!$G$9,"-"))))</f>
        <v>-</v>
      </c>
    </row>
    <row r="3014" spans="3:9" x14ac:dyDescent="0.25">
      <c r="C3014" s="12" t="str">
        <f t="shared" ref="C3014:C3077" si="96">IF(C3013="-","-",IF(D3013+1&lt;=maxgameno+2,C3013,IF(C3013+1&lt;=maxroundno,C3013+1,"-")))</f>
        <v>-</v>
      </c>
      <c r="D3014" s="9" t="str">
        <f t="shared" ref="D3014:D3077" si="97">IF(C3014="-","-",IF(D3013+1&lt;=maxgameno+2,D3013+1,1))</f>
        <v>-</v>
      </c>
      <c r="E3014" s="9" t="str">
        <f>IF(C3014="-","-",IF(D3014=maxgameno+2,"blank row 2",IF(D3014=maxgameno+1,"blank row 1",INDEX(FixtureCode!$B$4:$AH$128,MATCH($C3014,FixtureCode!$B$4:$B$128,0),MATCH("G"&amp;D3014&amp;"-T1",FixtureCode!$B$4:$AH$4,0)))))</f>
        <v>-</v>
      </c>
      <c r="F3014" s="13" t="str">
        <f>IF(C3014="-","-",IF(D3014=maxgameno+2,"blank row 2",IF(D3014=maxgameno+1,"blank row 1",INDEX(FixtureCode!$B$4:$AH$128,MATCH($C3014,FixtureCode!$B$4:$B$128,0),MATCH("G"&amp;D3014&amp;"-T2",FixtureCode!$B$4:$AH$4,0)))))</f>
        <v>-</v>
      </c>
      <c r="G3014" s="12" t="str">
        <f>IF(C3014="-","-",IF(AND(ISNUMBER(Fixture!G3018),ISNUMBER(Fixture!I3018),Fixture!F3018&lt;&gt;"BYE",Fixture!J3018&lt;&gt;"BYE"),"Yes","-"))</f>
        <v>-</v>
      </c>
      <c r="H3014" s="9" t="str">
        <f>IF(G3014="-","-",IF(Fixture!G3018&gt;Fixture!I3018,Settings!$G$7,IF(Fixture!G3018=Fixture!I3018,Settings!$G$8,IF(Fixture!G3018&lt;Fixture!I3018,Settings!$G$9,"-"))))</f>
        <v>-</v>
      </c>
      <c r="I3014" s="13" t="str">
        <f>IF(G3014="-","-",IF(Fixture!I3018&gt;Fixture!G3018,Settings!$G$7,IF(Fixture!I3018=Fixture!G3018,Settings!$G$8,IF(Fixture!I3018&lt;Fixture!G3018,Settings!$G$9,"-"))))</f>
        <v>-</v>
      </c>
    </row>
    <row r="3015" spans="3:9" x14ac:dyDescent="0.25">
      <c r="C3015" s="12" t="str">
        <f t="shared" si="96"/>
        <v>-</v>
      </c>
      <c r="D3015" s="9" t="str">
        <f t="shared" si="97"/>
        <v>-</v>
      </c>
      <c r="E3015" s="9" t="str">
        <f>IF(C3015="-","-",IF(D3015=maxgameno+2,"blank row 2",IF(D3015=maxgameno+1,"blank row 1",INDEX(FixtureCode!$B$4:$AH$128,MATCH($C3015,FixtureCode!$B$4:$B$128,0),MATCH("G"&amp;D3015&amp;"-T1",FixtureCode!$B$4:$AH$4,0)))))</f>
        <v>-</v>
      </c>
      <c r="F3015" s="13" t="str">
        <f>IF(C3015="-","-",IF(D3015=maxgameno+2,"blank row 2",IF(D3015=maxgameno+1,"blank row 1",INDEX(FixtureCode!$B$4:$AH$128,MATCH($C3015,FixtureCode!$B$4:$B$128,0),MATCH("G"&amp;D3015&amp;"-T2",FixtureCode!$B$4:$AH$4,0)))))</f>
        <v>-</v>
      </c>
      <c r="G3015" s="12" t="str">
        <f>IF(C3015="-","-",IF(AND(ISNUMBER(Fixture!G3019),ISNUMBER(Fixture!I3019),Fixture!F3019&lt;&gt;"BYE",Fixture!J3019&lt;&gt;"BYE"),"Yes","-"))</f>
        <v>-</v>
      </c>
      <c r="H3015" s="9" t="str">
        <f>IF(G3015="-","-",IF(Fixture!G3019&gt;Fixture!I3019,Settings!$G$7,IF(Fixture!G3019=Fixture!I3019,Settings!$G$8,IF(Fixture!G3019&lt;Fixture!I3019,Settings!$G$9,"-"))))</f>
        <v>-</v>
      </c>
      <c r="I3015" s="13" t="str">
        <f>IF(G3015="-","-",IF(Fixture!I3019&gt;Fixture!G3019,Settings!$G$7,IF(Fixture!I3019=Fixture!G3019,Settings!$G$8,IF(Fixture!I3019&lt;Fixture!G3019,Settings!$G$9,"-"))))</f>
        <v>-</v>
      </c>
    </row>
    <row r="3016" spans="3:9" x14ac:dyDescent="0.25">
      <c r="C3016" s="12" t="str">
        <f t="shared" si="96"/>
        <v>-</v>
      </c>
      <c r="D3016" s="9" t="str">
        <f t="shared" si="97"/>
        <v>-</v>
      </c>
      <c r="E3016" s="9" t="str">
        <f>IF(C3016="-","-",IF(D3016=maxgameno+2,"blank row 2",IF(D3016=maxgameno+1,"blank row 1",INDEX(FixtureCode!$B$4:$AH$128,MATCH($C3016,FixtureCode!$B$4:$B$128,0),MATCH("G"&amp;D3016&amp;"-T1",FixtureCode!$B$4:$AH$4,0)))))</f>
        <v>-</v>
      </c>
      <c r="F3016" s="13" t="str">
        <f>IF(C3016="-","-",IF(D3016=maxgameno+2,"blank row 2",IF(D3016=maxgameno+1,"blank row 1",INDEX(FixtureCode!$B$4:$AH$128,MATCH($C3016,FixtureCode!$B$4:$B$128,0),MATCH("G"&amp;D3016&amp;"-T2",FixtureCode!$B$4:$AH$4,0)))))</f>
        <v>-</v>
      </c>
      <c r="G3016" s="12" t="str">
        <f>IF(C3016="-","-",IF(AND(ISNUMBER(Fixture!G3020),ISNUMBER(Fixture!I3020),Fixture!F3020&lt;&gt;"BYE",Fixture!J3020&lt;&gt;"BYE"),"Yes","-"))</f>
        <v>-</v>
      </c>
      <c r="H3016" s="9" t="str">
        <f>IF(G3016="-","-",IF(Fixture!G3020&gt;Fixture!I3020,Settings!$G$7,IF(Fixture!G3020=Fixture!I3020,Settings!$G$8,IF(Fixture!G3020&lt;Fixture!I3020,Settings!$G$9,"-"))))</f>
        <v>-</v>
      </c>
      <c r="I3016" s="13" t="str">
        <f>IF(G3016="-","-",IF(Fixture!I3020&gt;Fixture!G3020,Settings!$G$7,IF(Fixture!I3020=Fixture!G3020,Settings!$G$8,IF(Fixture!I3020&lt;Fixture!G3020,Settings!$G$9,"-"))))</f>
        <v>-</v>
      </c>
    </row>
    <row r="3017" spans="3:9" x14ac:dyDescent="0.25">
      <c r="C3017" s="12" t="str">
        <f t="shared" si="96"/>
        <v>-</v>
      </c>
      <c r="D3017" s="9" t="str">
        <f t="shared" si="97"/>
        <v>-</v>
      </c>
      <c r="E3017" s="9" t="str">
        <f>IF(C3017="-","-",IF(D3017=maxgameno+2,"blank row 2",IF(D3017=maxgameno+1,"blank row 1",INDEX(FixtureCode!$B$4:$AH$128,MATCH($C3017,FixtureCode!$B$4:$B$128,0),MATCH("G"&amp;D3017&amp;"-T1",FixtureCode!$B$4:$AH$4,0)))))</f>
        <v>-</v>
      </c>
      <c r="F3017" s="13" t="str">
        <f>IF(C3017="-","-",IF(D3017=maxgameno+2,"blank row 2",IF(D3017=maxgameno+1,"blank row 1",INDEX(FixtureCode!$B$4:$AH$128,MATCH($C3017,FixtureCode!$B$4:$B$128,0),MATCH("G"&amp;D3017&amp;"-T2",FixtureCode!$B$4:$AH$4,0)))))</f>
        <v>-</v>
      </c>
      <c r="G3017" s="12" t="str">
        <f>IF(C3017="-","-",IF(AND(ISNUMBER(Fixture!G3021),ISNUMBER(Fixture!I3021),Fixture!F3021&lt;&gt;"BYE",Fixture!J3021&lt;&gt;"BYE"),"Yes","-"))</f>
        <v>-</v>
      </c>
      <c r="H3017" s="9" t="str">
        <f>IF(G3017="-","-",IF(Fixture!G3021&gt;Fixture!I3021,Settings!$G$7,IF(Fixture!G3021=Fixture!I3021,Settings!$G$8,IF(Fixture!G3021&lt;Fixture!I3021,Settings!$G$9,"-"))))</f>
        <v>-</v>
      </c>
      <c r="I3017" s="13" t="str">
        <f>IF(G3017="-","-",IF(Fixture!I3021&gt;Fixture!G3021,Settings!$G$7,IF(Fixture!I3021=Fixture!G3021,Settings!$G$8,IF(Fixture!I3021&lt;Fixture!G3021,Settings!$G$9,"-"))))</f>
        <v>-</v>
      </c>
    </row>
    <row r="3018" spans="3:9" x14ac:dyDescent="0.25">
      <c r="C3018" s="12" t="str">
        <f t="shared" si="96"/>
        <v>-</v>
      </c>
      <c r="D3018" s="9" t="str">
        <f t="shared" si="97"/>
        <v>-</v>
      </c>
      <c r="E3018" s="9" t="str">
        <f>IF(C3018="-","-",IF(D3018=maxgameno+2,"blank row 2",IF(D3018=maxgameno+1,"blank row 1",INDEX(FixtureCode!$B$4:$AH$128,MATCH($C3018,FixtureCode!$B$4:$B$128,0),MATCH("G"&amp;D3018&amp;"-T1",FixtureCode!$B$4:$AH$4,0)))))</f>
        <v>-</v>
      </c>
      <c r="F3018" s="13" t="str">
        <f>IF(C3018="-","-",IF(D3018=maxgameno+2,"blank row 2",IF(D3018=maxgameno+1,"blank row 1",INDEX(FixtureCode!$B$4:$AH$128,MATCH($C3018,FixtureCode!$B$4:$B$128,0),MATCH("G"&amp;D3018&amp;"-T2",FixtureCode!$B$4:$AH$4,0)))))</f>
        <v>-</v>
      </c>
      <c r="G3018" s="12" t="str">
        <f>IF(C3018="-","-",IF(AND(ISNUMBER(Fixture!G3022),ISNUMBER(Fixture!I3022),Fixture!F3022&lt;&gt;"BYE",Fixture!J3022&lt;&gt;"BYE"),"Yes","-"))</f>
        <v>-</v>
      </c>
      <c r="H3018" s="9" t="str">
        <f>IF(G3018="-","-",IF(Fixture!G3022&gt;Fixture!I3022,Settings!$G$7,IF(Fixture!G3022=Fixture!I3022,Settings!$G$8,IF(Fixture!G3022&lt;Fixture!I3022,Settings!$G$9,"-"))))</f>
        <v>-</v>
      </c>
      <c r="I3018" s="13" t="str">
        <f>IF(G3018="-","-",IF(Fixture!I3022&gt;Fixture!G3022,Settings!$G$7,IF(Fixture!I3022=Fixture!G3022,Settings!$G$8,IF(Fixture!I3022&lt;Fixture!G3022,Settings!$G$9,"-"))))</f>
        <v>-</v>
      </c>
    </row>
    <row r="3019" spans="3:9" x14ac:dyDescent="0.25">
      <c r="C3019" s="12" t="str">
        <f t="shared" si="96"/>
        <v>-</v>
      </c>
      <c r="D3019" s="9" t="str">
        <f t="shared" si="97"/>
        <v>-</v>
      </c>
      <c r="E3019" s="9" t="str">
        <f>IF(C3019="-","-",IF(D3019=maxgameno+2,"blank row 2",IF(D3019=maxgameno+1,"blank row 1",INDEX(FixtureCode!$B$4:$AH$128,MATCH($C3019,FixtureCode!$B$4:$B$128,0),MATCH("G"&amp;D3019&amp;"-T1",FixtureCode!$B$4:$AH$4,0)))))</f>
        <v>-</v>
      </c>
      <c r="F3019" s="13" t="str">
        <f>IF(C3019="-","-",IF(D3019=maxgameno+2,"blank row 2",IF(D3019=maxgameno+1,"blank row 1",INDEX(FixtureCode!$B$4:$AH$128,MATCH($C3019,FixtureCode!$B$4:$B$128,0),MATCH("G"&amp;D3019&amp;"-T2",FixtureCode!$B$4:$AH$4,0)))))</f>
        <v>-</v>
      </c>
      <c r="G3019" s="12" t="str">
        <f>IF(C3019="-","-",IF(AND(ISNUMBER(Fixture!G3023),ISNUMBER(Fixture!I3023),Fixture!F3023&lt;&gt;"BYE",Fixture!J3023&lt;&gt;"BYE"),"Yes","-"))</f>
        <v>-</v>
      </c>
      <c r="H3019" s="9" t="str">
        <f>IF(G3019="-","-",IF(Fixture!G3023&gt;Fixture!I3023,Settings!$G$7,IF(Fixture!G3023=Fixture!I3023,Settings!$G$8,IF(Fixture!G3023&lt;Fixture!I3023,Settings!$G$9,"-"))))</f>
        <v>-</v>
      </c>
      <c r="I3019" s="13" t="str">
        <f>IF(G3019="-","-",IF(Fixture!I3023&gt;Fixture!G3023,Settings!$G$7,IF(Fixture!I3023=Fixture!G3023,Settings!$G$8,IF(Fixture!I3023&lt;Fixture!G3023,Settings!$G$9,"-"))))</f>
        <v>-</v>
      </c>
    </row>
    <row r="3020" spans="3:9" x14ac:dyDescent="0.25">
      <c r="C3020" s="12" t="str">
        <f t="shared" si="96"/>
        <v>-</v>
      </c>
      <c r="D3020" s="9" t="str">
        <f t="shared" si="97"/>
        <v>-</v>
      </c>
      <c r="E3020" s="9" t="str">
        <f>IF(C3020="-","-",IF(D3020=maxgameno+2,"blank row 2",IF(D3020=maxgameno+1,"blank row 1",INDEX(FixtureCode!$B$4:$AH$128,MATCH($C3020,FixtureCode!$B$4:$B$128,0),MATCH("G"&amp;D3020&amp;"-T1",FixtureCode!$B$4:$AH$4,0)))))</f>
        <v>-</v>
      </c>
      <c r="F3020" s="13" t="str">
        <f>IF(C3020="-","-",IF(D3020=maxgameno+2,"blank row 2",IF(D3020=maxgameno+1,"blank row 1",INDEX(FixtureCode!$B$4:$AH$128,MATCH($C3020,FixtureCode!$B$4:$B$128,0),MATCH("G"&amp;D3020&amp;"-T2",FixtureCode!$B$4:$AH$4,0)))))</f>
        <v>-</v>
      </c>
      <c r="G3020" s="12" t="str">
        <f>IF(C3020="-","-",IF(AND(ISNUMBER(Fixture!G3024),ISNUMBER(Fixture!I3024),Fixture!F3024&lt;&gt;"BYE",Fixture!J3024&lt;&gt;"BYE"),"Yes","-"))</f>
        <v>-</v>
      </c>
      <c r="H3020" s="9" t="str">
        <f>IF(G3020="-","-",IF(Fixture!G3024&gt;Fixture!I3024,Settings!$G$7,IF(Fixture!G3024=Fixture!I3024,Settings!$G$8,IF(Fixture!G3024&lt;Fixture!I3024,Settings!$G$9,"-"))))</f>
        <v>-</v>
      </c>
      <c r="I3020" s="13" t="str">
        <f>IF(G3020="-","-",IF(Fixture!I3024&gt;Fixture!G3024,Settings!$G$7,IF(Fixture!I3024=Fixture!G3024,Settings!$G$8,IF(Fixture!I3024&lt;Fixture!G3024,Settings!$G$9,"-"))))</f>
        <v>-</v>
      </c>
    </row>
    <row r="3021" spans="3:9" x14ac:dyDescent="0.25">
      <c r="C3021" s="12" t="str">
        <f t="shared" si="96"/>
        <v>-</v>
      </c>
      <c r="D3021" s="9" t="str">
        <f t="shared" si="97"/>
        <v>-</v>
      </c>
      <c r="E3021" s="9" t="str">
        <f>IF(C3021="-","-",IF(D3021=maxgameno+2,"blank row 2",IF(D3021=maxgameno+1,"blank row 1",INDEX(FixtureCode!$B$4:$AH$128,MATCH($C3021,FixtureCode!$B$4:$B$128,0),MATCH("G"&amp;D3021&amp;"-T1",FixtureCode!$B$4:$AH$4,0)))))</f>
        <v>-</v>
      </c>
      <c r="F3021" s="13" t="str">
        <f>IF(C3021="-","-",IF(D3021=maxgameno+2,"blank row 2",IF(D3021=maxgameno+1,"blank row 1",INDEX(FixtureCode!$B$4:$AH$128,MATCH($C3021,FixtureCode!$B$4:$B$128,0),MATCH("G"&amp;D3021&amp;"-T2",FixtureCode!$B$4:$AH$4,0)))))</f>
        <v>-</v>
      </c>
      <c r="G3021" s="12" t="str">
        <f>IF(C3021="-","-",IF(AND(ISNUMBER(Fixture!G3025),ISNUMBER(Fixture!I3025),Fixture!F3025&lt;&gt;"BYE",Fixture!J3025&lt;&gt;"BYE"),"Yes","-"))</f>
        <v>-</v>
      </c>
      <c r="H3021" s="9" t="str">
        <f>IF(G3021="-","-",IF(Fixture!G3025&gt;Fixture!I3025,Settings!$G$7,IF(Fixture!G3025=Fixture!I3025,Settings!$G$8,IF(Fixture!G3025&lt;Fixture!I3025,Settings!$G$9,"-"))))</f>
        <v>-</v>
      </c>
      <c r="I3021" s="13" t="str">
        <f>IF(G3021="-","-",IF(Fixture!I3025&gt;Fixture!G3025,Settings!$G$7,IF(Fixture!I3025=Fixture!G3025,Settings!$G$8,IF(Fixture!I3025&lt;Fixture!G3025,Settings!$G$9,"-"))))</f>
        <v>-</v>
      </c>
    </row>
    <row r="3022" spans="3:9" x14ac:dyDescent="0.25">
      <c r="C3022" s="12" t="str">
        <f t="shared" si="96"/>
        <v>-</v>
      </c>
      <c r="D3022" s="9" t="str">
        <f t="shared" si="97"/>
        <v>-</v>
      </c>
      <c r="E3022" s="9" t="str">
        <f>IF(C3022="-","-",IF(D3022=maxgameno+2,"blank row 2",IF(D3022=maxgameno+1,"blank row 1",INDEX(FixtureCode!$B$4:$AH$128,MATCH($C3022,FixtureCode!$B$4:$B$128,0),MATCH("G"&amp;D3022&amp;"-T1",FixtureCode!$B$4:$AH$4,0)))))</f>
        <v>-</v>
      </c>
      <c r="F3022" s="13" t="str">
        <f>IF(C3022="-","-",IF(D3022=maxgameno+2,"blank row 2",IF(D3022=maxgameno+1,"blank row 1",INDEX(FixtureCode!$B$4:$AH$128,MATCH($C3022,FixtureCode!$B$4:$B$128,0),MATCH("G"&amp;D3022&amp;"-T2",FixtureCode!$B$4:$AH$4,0)))))</f>
        <v>-</v>
      </c>
      <c r="G3022" s="12" t="str">
        <f>IF(C3022="-","-",IF(AND(ISNUMBER(Fixture!G3026),ISNUMBER(Fixture!I3026),Fixture!F3026&lt;&gt;"BYE",Fixture!J3026&lt;&gt;"BYE"),"Yes","-"))</f>
        <v>-</v>
      </c>
      <c r="H3022" s="9" t="str">
        <f>IF(G3022="-","-",IF(Fixture!G3026&gt;Fixture!I3026,Settings!$G$7,IF(Fixture!G3026=Fixture!I3026,Settings!$G$8,IF(Fixture!G3026&lt;Fixture!I3026,Settings!$G$9,"-"))))</f>
        <v>-</v>
      </c>
      <c r="I3022" s="13" t="str">
        <f>IF(G3022="-","-",IF(Fixture!I3026&gt;Fixture!G3026,Settings!$G$7,IF(Fixture!I3026=Fixture!G3026,Settings!$G$8,IF(Fixture!I3026&lt;Fixture!G3026,Settings!$G$9,"-"))))</f>
        <v>-</v>
      </c>
    </row>
    <row r="3023" spans="3:9" x14ac:dyDescent="0.25">
      <c r="C3023" s="12" t="str">
        <f t="shared" si="96"/>
        <v>-</v>
      </c>
      <c r="D3023" s="9" t="str">
        <f t="shared" si="97"/>
        <v>-</v>
      </c>
      <c r="E3023" s="9" t="str">
        <f>IF(C3023="-","-",IF(D3023=maxgameno+2,"blank row 2",IF(D3023=maxgameno+1,"blank row 1",INDEX(FixtureCode!$B$4:$AH$128,MATCH($C3023,FixtureCode!$B$4:$B$128,0),MATCH("G"&amp;D3023&amp;"-T1",FixtureCode!$B$4:$AH$4,0)))))</f>
        <v>-</v>
      </c>
      <c r="F3023" s="13" t="str">
        <f>IF(C3023="-","-",IF(D3023=maxgameno+2,"blank row 2",IF(D3023=maxgameno+1,"blank row 1",INDEX(FixtureCode!$B$4:$AH$128,MATCH($C3023,FixtureCode!$B$4:$B$128,0),MATCH("G"&amp;D3023&amp;"-T2",FixtureCode!$B$4:$AH$4,0)))))</f>
        <v>-</v>
      </c>
      <c r="G3023" s="12" t="str">
        <f>IF(C3023="-","-",IF(AND(ISNUMBER(Fixture!G3027),ISNUMBER(Fixture!I3027),Fixture!F3027&lt;&gt;"BYE",Fixture!J3027&lt;&gt;"BYE"),"Yes","-"))</f>
        <v>-</v>
      </c>
      <c r="H3023" s="9" t="str">
        <f>IF(G3023="-","-",IF(Fixture!G3027&gt;Fixture!I3027,Settings!$G$7,IF(Fixture!G3027=Fixture!I3027,Settings!$G$8,IF(Fixture!G3027&lt;Fixture!I3027,Settings!$G$9,"-"))))</f>
        <v>-</v>
      </c>
      <c r="I3023" s="13" t="str">
        <f>IF(G3023="-","-",IF(Fixture!I3027&gt;Fixture!G3027,Settings!$G$7,IF(Fixture!I3027=Fixture!G3027,Settings!$G$8,IF(Fixture!I3027&lt;Fixture!G3027,Settings!$G$9,"-"))))</f>
        <v>-</v>
      </c>
    </row>
    <row r="3024" spans="3:9" x14ac:dyDescent="0.25">
      <c r="C3024" s="12" t="str">
        <f t="shared" si="96"/>
        <v>-</v>
      </c>
      <c r="D3024" s="9" t="str">
        <f t="shared" si="97"/>
        <v>-</v>
      </c>
      <c r="E3024" s="9" t="str">
        <f>IF(C3024="-","-",IF(D3024=maxgameno+2,"blank row 2",IF(D3024=maxgameno+1,"blank row 1",INDEX(FixtureCode!$B$4:$AH$128,MATCH($C3024,FixtureCode!$B$4:$B$128,0),MATCH("G"&amp;D3024&amp;"-T1",FixtureCode!$B$4:$AH$4,0)))))</f>
        <v>-</v>
      </c>
      <c r="F3024" s="13" t="str">
        <f>IF(C3024="-","-",IF(D3024=maxgameno+2,"blank row 2",IF(D3024=maxgameno+1,"blank row 1",INDEX(FixtureCode!$B$4:$AH$128,MATCH($C3024,FixtureCode!$B$4:$B$128,0),MATCH("G"&amp;D3024&amp;"-T2",FixtureCode!$B$4:$AH$4,0)))))</f>
        <v>-</v>
      </c>
      <c r="G3024" s="12" t="str">
        <f>IF(C3024="-","-",IF(AND(ISNUMBER(Fixture!G3028),ISNUMBER(Fixture!I3028),Fixture!F3028&lt;&gt;"BYE",Fixture!J3028&lt;&gt;"BYE"),"Yes","-"))</f>
        <v>-</v>
      </c>
      <c r="H3024" s="9" t="str">
        <f>IF(G3024="-","-",IF(Fixture!G3028&gt;Fixture!I3028,Settings!$G$7,IF(Fixture!G3028=Fixture!I3028,Settings!$G$8,IF(Fixture!G3028&lt;Fixture!I3028,Settings!$G$9,"-"))))</f>
        <v>-</v>
      </c>
      <c r="I3024" s="13" t="str">
        <f>IF(G3024="-","-",IF(Fixture!I3028&gt;Fixture!G3028,Settings!$G$7,IF(Fixture!I3028=Fixture!G3028,Settings!$G$8,IF(Fixture!I3028&lt;Fixture!G3028,Settings!$G$9,"-"))))</f>
        <v>-</v>
      </c>
    </row>
    <row r="3025" spans="3:9" x14ac:dyDescent="0.25">
      <c r="C3025" s="12" t="str">
        <f t="shared" si="96"/>
        <v>-</v>
      </c>
      <c r="D3025" s="9" t="str">
        <f t="shared" si="97"/>
        <v>-</v>
      </c>
      <c r="E3025" s="9" t="str">
        <f>IF(C3025="-","-",IF(D3025=maxgameno+2,"blank row 2",IF(D3025=maxgameno+1,"blank row 1",INDEX(FixtureCode!$B$4:$AH$128,MATCH($C3025,FixtureCode!$B$4:$B$128,0),MATCH("G"&amp;D3025&amp;"-T1",FixtureCode!$B$4:$AH$4,0)))))</f>
        <v>-</v>
      </c>
      <c r="F3025" s="13" t="str">
        <f>IF(C3025="-","-",IF(D3025=maxgameno+2,"blank row 2",IF(D3025=maxgameno+1,"blank row 1",INDEX(FixtureCode!$B$4:$AH$128,MATCH($C3025,FixtureCode!$B$4:$B$128,0),MATCH("G"&amp;D3025&amp;"-T2",FixtureCode!$B$4:$AH$4,0)))))</f>
        <v>-</v>
      </c>
      <c r="G3025" s="12" t="str">
        <f>IF(C3025="-","-",IF(AND(ISNUMBER(Fixture!G3029),ISNUMBER(Fixture!I3029),Fixture!F3029&lt;&gt;"BYE",Fixture!J3029&lt;&gt;"BYE"),"Yes","-"))</f>
        <v>-</v>
      </c>
      <c r="H3025" s="9" t="str">
        <f>IF(G3025="-","-",IF(Fixture!G3029&gt;Fixture!I3029,Settings!$G$7,IF(Fixture!G3029=Fixture!I3029,Settings!$G$8,IF(Fixture!G3029&lt;Fixture!I3029,Settings!$G$9,"-"))))</f>
        <v>-</v>
      </c>
      <c r="I3025" s="13" t="str">
        <f>IF(G3025="-","-",IF(Fixture!I3029&gt;Fixture!G3029,Settings!$G$7,IF(Fixture!I3029=Fixture!G3029,Settings!$G$8,IF(Fixture!I3029&lt;Fixture!G3029,Settings!$G$9,"-"))))</f>
        <v>-</v>
      </c>
    </row>
    <row r="3026" spans="3:9" x14ac:dyDescent="0.25">
      <c r="C3026" s="12" t="str">
        <f t="shared" si="96"/>
        <v>-</v>
      </c>
      <c r="D3026" s="9" t="str">
        <f t="shared" si="97"/>
        <v>-</v>
      </c>
      <c r="E3026" s="9" t="str">
        <f>IF(C3026="-","-",IF(D3026=maxgameno+2,"blank row 2",IF(D3026=maxgameno+1,"blank row 1",INDEX(FixtureCode!$B$4:$AH$128,MATCH($C3026,FixtureCode!$B$4:$B$128,0),MATCH("G"&amp;D3026&amp;"-T1",FixtureCode!$B$4:$AH$4,0)))))</f>
        <v>-</v>
      </c>
      <c r="F3026" s="13" t="str">
        <f>IF(C3026="-","-",IF(D3026=maxgameno+2,"blank row 2",IF(D3026=maxgameno+1,"blank row 1",INDEX(FixtureCode!$B$4:$AH$128,MATCH($C3026,FixtureCode!$B$4:$B$128,0),MATCH("G"&amp;D3026&amp;"-T2",FixtureCode!$B$4:$AH$4,0)))))</f>
        <v>-</v>
      </c>
      <c r="G3026" s="12" t="str">
        <f>IF(C3026="-","-",IF(AND(ISNUMBER(Fixture!G3030),ISNUMBER(Fixture!I3030),Fixture!F3030&lt;&gt;"BYE",Fixture!J3030&lt;&gt;"BYE"),"Yes","-"))</f>
        <v>-</v>
      </c>
      <c r="H3026" s="9" t="str">
        <f>IF(G3026="-","-",IF(Fixture!G3030&gt;Fixture!I3030,Settings!$G$7,IF(Fixture!G3030=Fixture!I3030,Settings!$G$8,IF(Fixture!G3030&lt;Fixture!I3030,Settings!$G$9,"-"))))</f>
        <v>-</v>
      </c>
      <c r="I3026" s="13" t="str">
        <f>IF(G3026="-","-",IF(Fixture!I3030&gt;Fixture!G3030,Settings!$G$7,IF(Fixture!I3030=Fixture!G3030,Settings!$G$8,IF(Fixture!I3030&lt;Fixture!G3030,Settings!$G$9,"-"))))</f>
        <v>-</v>
      </c>
    </row>
    <row r="3027" spans="3:9" x14ac:dyDescent="0.25">
      <c r="C3027" s="12" t="str">
        <f t="shared" si="96"/>
        <v>-</v>
      </c>
      <c r="D3027" s="9" t="str">
        <f t="shared" si="97"/>
        <v>-</v>
      </c>
      <c r="E3027" s="9" t="str">
        <f>IF(C3027="-","-",IF(D3027=maxgameno+2,"blank row 2",IF(D3027=maxgameno+1,"blank row 1",INDEX(FixtureCode!$B$4:$AH$128,MATCH($C3027,FixtureCode!$B$4:$B$128,0),MATCH("G"&amp;D3027&amp;"-T1",FixtureCode!$B$4:$AH$4,0)))))</f>
        <v>-</v>
      </c>
      <c r="F3027" s="13" t="str">
        <f>IF(C3027="-","-",IF(D3027=maxgameno+2,"blank row 2",IF(D3027=maxgameno+1,"blank row 1",INDEX(FixtureCode!$B$4:$AH$128,MATCH($C3027,FixtureCode!$B$4:$B$128,0),MATCH("G"&amp;D3027&amp;"-T2",FixtureCode!$B$4:$AH$4,0)))))</f>
        <v>-</v>
      </c>
      <c r="G3027" s="12" t="str">
        <f>IF(C3027="-","-",IF(AND(ISNUMBER(Fixture!G3031),ISNUMBER(Fixture!I3031),Fixture!F3031&lt;&gt;"BYE",Fixture!J3031&lt;&gt;"BYE"),"Yes","-"))</f>
        <v>-</v>
      </c>
      <c r="H3027" s="9" t="str">
        <f>IF(G3027="-","-",IF(Fixture!G3031&gt;Fixture!I3031,Settings!$G$7,IF(Fixture!G3031=Fixture!I3031,Settings!$G$8,IF(Fixture!G3031&lt;Fixture!I3031,Settings!$G$9,"-"))))</f>
        <v>-</v>
      </c>
      <c r="I3027" s="13" t="str">
        <f>IF(G3027="-","-",IF(Fixture!I3031&gt;Fixture!G3031,Settings!$G$7,IF(Fixture!I3031=Fixture!G3031,Settings!$G$8,IF(Fixture!I3031&lt;Fixture!G3031,Settings!$G$9,"-"))))</f>
        <v>-</v>
      </c>
    </row>
    <row r="3028" spans="3:9" x14ac:dyDescent="0.25">
      <c r="C3028" s="12" t="str">
        <f t="shared" si="96"/>
        <v>-</v>
      </c>
      <c r="D3028" s="9" t="str">
        <f t="shared" si="97"/>
        <v>-</v>
      </c>
      <c r="E3028" s="9" t="str">
        <f>IF(C3028="-","-",IF(D3028=maxgameno+2,"blank row 2",IF(D3028=maxgameno+1,"blank row 1",INDEX(FixtureCode!$B$4:$AH$128,MATCH($C3028,FixtureCode!$B$4:$B$128,0),MATCH("G"&amp;D3028&amp;"-T1",FixtureCode!$B$4:$AH$4,0)))))</f>
        <v>-</v>
      </c>
      <c r="F3028" s="13" t="str">
        <f>IF(C3028="-","-",IF(D3028=maxgameno+2,"blank row 2",IF(D3028=maxgameno+1,"blank row 1",INDEX(FixtureCode!$B$4:$AH$128,MATCH($C3028,FixtureCode!$B$4:$B$128,0),MATCH("G"&amp;D3028&amp;"-T2",FixtureCode!$B$4:$AH$4,0)))))</f>
        <v>-</v>
      </c>
      <c r="G3028" s="12" t="str">
        <f>IF(C3028="-","-",IF(AND(ISNUMBER(Fixture!G3032),ISNUMBER(Fixture!I3032),Fixture!F3032&lt;&gt;"BYE",Fixture!J3032&lt;&gt;"BYE"),"Yes","-"))</f>
        <v>-</v>
      </c>
      <c r="H3028" s="9" t="str">
        <f>IF(G3028="-","-",IF(Fixture!G3032&gt;Fixture!I3032,Settings!$G$7,IF(Fixture!G3032=Fixture!I3032,Settings!$G$8,IF(Fixture!G3032&lt;Fixture!I3032,Settings!$G$9,"-"))))</f>
        <v>-</v>
      </c>
      <c r="I3028" s="13" t="str">
        <f>IF(G3028="-","-",IF(Fixture!I3032&gt;Fixture!G3032,Settings!$G$7,IF(Fixture!I3032=Fixture!G3032,Settings!$G$8,IF(Fixture!I3032&lt;Fixture!G3032,Settings!$G$9,"-"))))</f>
        <v>-</v>
      </c>
    </row>
    <row r="3029" spans="3:9" x14ac:dyDescent="0.25">
      <c r="C3029" s="12" t="str">
        <f t="shared" si="96"/>
        <v>-</v>
      </c>
      <c r="D3029" s="9" t="str">
        <f t="shared" si="97"/>
        <v>-</v>
      </c>
      <c r="E3029" s="9" t="str">
        <f>IF(C3029="-","-",IF(D3029=maxgameno+2,"blank row 2",IF(D3029=maxgameno+1,"blank row 1",INDEX(FixtureCode!$B$4:$AH$128,MATCH($C3029,FixtureCode!$B$4:$B$128,0),MATCH("G"&amp;D3029&amp;"-T1",FixtureCode!$B$4:$AH$4,0)))))</f>
        <v>-</v>
      </c>
      <c r="F3029" s="13" t="str">
        <f>IF(C3029="-","-",IF(D3029=maxgameno+2,"blank row 2",IF(D3029=maxgameno+1,"blank row 1",INDEX(FixtureCode!$B$4:$AH$128,MATCH($C3029,FixtureCode!$B$4:$B$128,0),MATCH("G"&amp;D3029&amp;"-T2",FixtureCode!$B$4:$AH$4,0)))))</f>
        <v>-</v>
      </c>
      <c r="G3029" s="12" t="str">
        <f>IF(C3029="-","-",IF(AND(ISNUMBER(Fixture!G3033),ISNUMBER(Fixture!I3033),Fixture!F3033&lt;&gt;"BYE",Fixture!J3033&lt;&gt;"BYE"),"Yes","-"))</f>
        <v>-</v>
      </c>
      <c r="H3029" s="9" t="str">
        <f>IF(G3029="-","-",IF(Fixture!G3033&gt;Fixture!I3033,Settings!$G$7,IF(Fixture!G3033=Fixture!I3033,Settings!$G$8,IF(Fixture!G3033&lt;Fixture!I3033,Settings!$G$9,"-"))))</f>
        <v>-</v>
      </c>
      <c r="I3029" s="13" t="str">
        <f>IF(G3029="-","-",IF(Fixture!I3033&gt;Fixture!G3033,Settings!$G$7,IF(Fixture!I3033=Fixture!G3033,Settings!$G$8,IF(Fixture!I3033&lt;Fixture!G3033,Settings!$G$9,"-"))))</f>
        <v>-</v>
      </c>
    </row>
    <row r="3030" spans="3:9" x14ac:dyDescent="0.25">
      <c r="C3030" s="12" t="str">
        <f t="shared" si="96"/>
        <v>-</v>
      </c>
      <c r="D3030" s="9" t="str">
        <f t="shared" si="97"/>
        <v>-</v>
      </c>
      <c r="E3030" s="9" t="str">
        <f>IF(C3030="-","-",IF(D3030=maxgameno+2,"blank row 2",IF(D3030=maxgameno+1,"blank row 1",INDEX(FixtureCode!$B$4:$AH$128,MATCH($C3030,FixtureCode!$B$4:$B$128,0),MATCH("G"&amp;D3030&amp;"-T1",FixtureCode!$B$4:$AH$4,0)))))</f>
        <v>-</v>
      </c>
      <c r="F3030" s="13" t="str">
        <f>IF(C3030="-","-",IF(D3030=maxgameno+2,"blank row 2",IF(D3030=maxgameno+1,"blank row 1",INDEX(FixtureCode!$B$4:$AH$128,MATCH($C3030,FixtureCode!$B$4:$B$128,0),MATCH("G"&amp;D3030&amp;"-T2",FixtureCode!$B$4:$AH$4,0)))))</f>
        <v>-</v>
      </c>
      <c r="G3030" s="12" t="str">
        <f>IF(C3030="-","-",IF(AND(ISNUMBER(Fixture!G3034),ISNUMBER(Fixture!I3034),Fixture!F3034&lt;&gt;"BYE",Fixture!J3034&lt;&gt;"BYE"),"Yes","-"))</f>
        <v>-</v>
      </c>
      <c r="H3030" s="9" t="str">
        <f>IF(G3030="-","-",IF(Fixture!G3034&gt;Fixture!I3034,Settings!$G$7,IF(Fixture!G3034=Fixture!I3034,Settings!$G$8,IF(Fixture!G3034&lt;Fixture!I3034,Settings!$G$9,"-"))))</f>
        <v>-</v>
      </c>
      <c r="I3030" s="13" t="str">
        <f>IF(G3030="-","-",IF(Fixture!I3034&gt;Fixture!G3034,Settings!$G$7,IF(Fixture!I3034=Fixture!G3034,Settings!$G$8,IF(Fixture!I3034&lt;Fixture!G3034,Settings!$G$9,"-"))))</f>
        <v>-</v>
      </c>
    </row>
    <row r="3031" spans="3:9" x14ac:dyDescent="0.25">
      <c r="C3031" s="12" t="str">
        <f t="shared" si="96"/>
        <v>-</v>
      </c>
      <c r="D3031" s="9" t="str">
        <f t="shared" si="97"/>
        <v>-</v>
      </c>
      <c r="E3031" s="9" t="str">
        <f>IF(C3031="-","-",IF(D3031=maxgameno+2,"blank row 2",IF(D3031=maxgameno+1,"blank row 1",INDEX(FixtureCode!$B$4:$AH$128,MATCH($C3031,FixtureCode!$B$4:$B$128,0),MATCH("G"&amp;D3031&amp;"-T1",FixtureCode!$B$4:$AH$4,0)))))</f>
        <v>-</v>
      </c>
      <c r="F3031" s="13" t="str">
        <f>IF(C3031="-","-",IF(D3031=maxgameno+2,"blank row 2",IF(D3031=maxgameno+1,"blank row 1",INDEX(FixtureCode!$B$4:$AH$128,MATCH($C3031,FixtureCode!$B$4:$B$128,0),MATCH("G"&amp;D3031&amp;"-T2",FixtureCode!$B$4:$AH$4,0)))))</f>
        <v>-</v>
      </c>
      <c r="G3031" s="12" t="str">
        <f>IF(C3031="-","-",IF(AND(ISNUMBER(Fixture!G3035),ISNUMBER(Fixture!I3035),Fixture!F3035&lt;&gt;"BYE",Fixture!J3035&lt;&gt;"BYE"),"Yes","-"))</f>
        <v>-</v>
      </c>
      <c r="H3031" s="9" t="str">
        <f>IF(G3031="-","-",IF(Fixture!G3035&gt;Fixture!I3035,Settings!$G$7,IF(Fixture!G3035=Fixture!I3035,Settings!$G$8,IF(Fixture!G3035&lt;Fixture!I3035,Settings!$G$9,"-"))))</f>
        <v>-</v>
      </c>
      <c r="I3031" s="13" t="str">
        <f>IF(G3031="-","-",IF(Fixture!I3035&gt;Fixture!G3035,Settings!$G$7,IF(Fixture!I3035=Fixture!G3035,Settings!$G$8,IF(Fixture!I3035&lt;Fixture!G3035,Settings!$G$9,"-"))))</f>
        <v>-</v>
      </c>
    </row>
    <row r="3032" spans="3:9" x14ac:dyDescent="0.25">
      <c r="C3032" s="12" t="str">
        <f t="shared" si="96"/>
        <v>-</v>
      </c>
      <c r="D3032" s="9" t="str">
        <f t="shared" si="97"/>
        <v>-</v>
      </c>
      <c r="E3032" s="9" t="str">
        <f>IF(C3032="-","-",IF(D3032=maxgameno+2,"blank row 2",IF(D3032=maxgameno+1,"blank row 1",INDEX(FixtureCode!$B$4:$AH$128,MATCH($C3032,FixtureCode!$B$4:$B$128,0),MATCH("G"&amp;D3032&amp;"-T1",FixtureCode!$B$4:$AH$4,0)))))</f>
        <v>-</v>
      </c>
      <c r="F3032" s="13" t="str">
        <f>IF(C3032="-","-",IF(D3032=maxgameno+2,"blank row 2",IF(D3032=maxgameno+1,"blank row 1",INDEX(FixtureCode!$B$4:$AH$128,MATCH($C3032,FixtureCode!$B$4:$B$128,0),MATCH("G"&amp;D3032&amp;"-T2",FixtureCode!$B$4:$AH$4,0)))))</f>
        <v>-</v>
      </c>
      <c r="G3032" s="12" t="str">
        <f>IF(C3032="-","-",IF(AND(ISNUMBER(Fixture!G3036),ISNUMBER(Fixture!I3036),Fixture!F3036&lt;&gt;"BYE",Fixture!J3036&lt;&gt;"BYE"),"Yes","-"))</f>
        <v>-</v>
      </c>
      <c r="H3032" s="9" t="str">
        <f>IF(G3032="-","-",IF(Fixture!G3036&gt;Fixture!I3036,Settings!$G$7,IF(Fixture!G3036=Fixture!I3036,Settings!$G$8,IF(Fixture!G3036&lt;Fixture!I3036,Settings!$G$9,"-"))))</f>
        <v>-</v>
      </c>
      <c r="I3032" s="13" t="str">
        <f>IF(G3032="-","-",IF(Fixture!I3036&gt;Fixture!G3036,Settings!$G$7,IF(Fixture!I3036=Fixture!G3036,Settings!$G$8,IF(Fixture!I3036&lt;Fixture!G3036,Settings!$G$9,"-"))))</f>
        <v>-</v>
      </c>
    </row>
    <row r="3033" spans="3:9" x14ac:dyDescent="0.25">
      <c r="C3033" s="12" t="str">
        <f t="shared" si="96"/>
        <v>-</v>
      </c>
      <c r="D3033" s="9" t="str">
        <f t="shared" si="97"/>
        <v>-</v>
      </c>
      <c r="E3033" s="9" t="str">
        <f>IF(C3033="-","-",IF(D3033=maxgameno+2,"blank row 2",IF(D3033=maxgameno+1,"blank row 1",INDEX(FixtureCode!$B$4:$AH$128,MATCH($C3033,FixtureCode!$B$4:$B$128,0),MATCH("G"&amp;D3033&amp;"-T1",FixtureCode!$B$4:$AH$4,0)))))</f>
        <v>-</v>
      </c>
      <c r="F3033" s="13" t="str">
        <f>IF(C3033="-","-",IF(D3033=maxgameno+2,"blank row 2",IF(D3033=maxgameno+1,"blank row 1",INDEX(FixtureCode!$B$4:$AH$128,MATCH($C3033,FixtureCode!$B$4:$B$128,0),MATCH("G"&amp;D3033&amp;"-T2",FixtureCode!$B$4:$AH$4,0)))))</f>
        <v>-</v>
      </c>
      <c r="G3033" s="12" t="str">
        <f>IF(C3033="-","-",IF(AND(ISNUMBER(Fixture!G3037),ISNUMBER(Fixture!I3037),Fixture!F3037&lt;&gt;"BYE",Fixture!J3037&lt;&gt;"BYE"),"Yes","-"))</f>
        <v>-</v>
      </c>
      <c r="H3033" s="9" t="str">
        <f>IF(G3033="-","-",IF(Fixture!G3037&gt;Fixture!I3037,Settings!$G$7,IF(Fixture!G3037=Fixture!I3037,Settings!$G$8,IF(Fixture!G3037&lt;Fixture!I3037,Settings!$G$9,"-"))))</f>
        <v>-</v>
      </c>
      <c r="I3033" s="13" t="str">
        <f>IF(G3033="-","-",IF(Fixture!I3037&gt;Fixture!G3037,Settings!$G$7,IF(Fixture!I3037=Fixture!G3037,Settings!$G$8,IF(Fixture!I3037&lt;Fixture!G3037,Settings!$G$9,"-"))))</f>
        <v>-</v>
      </c>
    </row>
    <row r="3034" spans="3:9" x14ac:dyDescent="0.25">
      <c r="C3034" s="12" t="str">
        <f t="shared" si="96"/>
        <v>-</v>
      </c>
      <c r="D3034" s="9" t="str">
        <f t="shared" si="97"/>
        <v>-</v>
      </c>
      <c r="E3034" s="9" t="str">
        <f>IF(C3034="-","-",IF(D3034=maxgameno+2,"blank row 2",IF(D3034=maxgameno+1,"blank row 1",INDEX(FixtureCode!$B$4:$AH$128,MATCH($C3034,FixtureCode!$B$4:$B$128,0),MATCH("G"&amp;D3034&amp;"-T1",FixtureCode!$B$4:$AH$4,0)))))</f>
        <v>-</v>
      </c>
      <c r="F3034" s="13" t="str">
        <f>IF(C3034="-","-",IF(D3034=maxgameno+2,"blank row 2",IF(D3034=maxgameno+1,"blank row 1",INDEX(FixtureCode!$B$4:$AH$128,MATCH($C3034,FixtureCode!$B$4:$B$128,0),MATCH("G"&amp;D3034&amp;"-T2",FixtureCode!$B$4:$AH$4,0)))))</f>
        <v>-</v>
      </c>
      <c r="G3034" s="12" t="str">
        <f>IF(C3034="-","-",IF(AND(ISNUMBER(Fixture!G3038),ISNUMBER(Fixture!I3038),Fixture!F3038&lt;&gt;"BYE",Fixture!J3038&lt;&gt;"BYE"),"Yes","-"))</f>
        <v>-</v>
      </c>
      <c r="H3034" s="9" t="str">
        <f>IF(G3034="-","-",IF(Fixture!G3038&gt;Fixture!I3038,Settings!$G$7,IF(Fixture!G3038=Fixture!I3038,Settings!$G$8,IF(Fixture!G3038&lt;Fixture!I3038,Settings!$G$9,"-"))))</f>
        <v>-</v>
      </c>
      <c r="I3034" s="13" t="str">
        <f>IF(G3034="-","-",IF(Fixture!I3038&gt;Fixture!G3038,Settings!$G$7,IF(Fixture!I3038=Fixture!G3038,Settings!$G$8,IF(Fixture!I3038&lt;Fixture!G3038,Settings!$G$9,"-"))))</f>
        <v>-</v>
      </c>
    </row>
    <row r="3035" spans="3:9" x14ac:dyDescent="0.25">
      <c r="C3035" s="12" t="str">
        <f t="shared" si="96"/>
        <v>-</v>
      </c>
      <c r="D3035" s="9" t="str">
        <f t="shared" si="97"/>
        <v>-</v>
      </c>
      <c r="E3035" s="9" t="str">
        <f>IF(C3035="-","-",IF(D3035=maxgameno+2,"blank row 2",IF(D3035=maxgameno+1,"blank row 1",INDEX(FixtureCode!$B$4:$AH$128,MATCH($C3035,FixtureCode!$B$4:$B$128,0),MATCH("G"&amp;D3035&amp;"-T1",FixtureCode!$B$4:$AH$4,0)))))</f>
        <v>-</v>
      </c>
      <c r="F3035" s="13" t="str">
        <f>IF(C3035="-","-",IF(D3035=maxgameno+2,"blank row 2",IF(D3035=maxgameno+1,"blank row 1",INDEX(FixtureCode!$B$4:$AH$128,MATCH($C3035,FixtureCode!$B$4:$B$128,0),MATCH("G"&amp;D3035&amp;"-T2",FixtureCode!$B$4:$AH$4,0)))))</f>
        <v>-</v>
      </c>
      <c r="G3035" s="12" t="str">
        <f>IF(C3035="-","-",IF(AND(ISNUMBER(Fixture!G3039),ISNUMBER(Fixture!I3039),Fixture!F3039&lt;&gt;"BYE",Fixture!J3039&lt;&gt;"BYE"),"Yes","-"))</f>
        <v>-</v>
      </c>
      <c r="H3035" s="9" t="str">
        <f>IF(G3035="-","-",IF(Fixture!G3039&gt;Fixture!I3039,Settings!$G$7,IF(Fixture!G3039=Fixture!I3039,Settings!$G$8,IF(Fixture!G3039&lt;Fixture!I3039,Settings!$G$9,"-"))))</f>
        <v>-</v>
      </c>
      <c r="I3035" s="13" t="str">
        <f>IF(G3035="-","-",IF(Fixture!I3039&gt;Fixture!G3039,Settings!$G$7,IF(Fixture!I3039=Fixture!G3039,Settings!$G$8,IF(Fixture!I3039&lt;Fixture!G3039,Settings!$G$9,"-"))))</f>
        <v>-</v>
      </c>
    </row>
    <row r="3036" spans="3:9" x14ac:dyDescent="0.25">
      <c r="C3036" s="12" t="str">
        <f t="shared" si="96"/>
        <v>-</v>
      </c>
      <c r="D3036" s="9" t="str">
        <f t="shared" si="97"/>
        <v>-</v>
      </c>
      <c r="E3036" s="9" t="str">
        <f>IF(C3036="-","-",IF(D3036=maxgameno+2,"blank row 2",IF(D3036=maxgameno+1,"blank row 1",INDEX(FixtureCode!$B$4:$AH$128,MATCH($C3036,FixtureCode!$B$4:$B$128,0),MATCH("G"&amp;D3036&amp;"-T1",FixtureCode!$B$4:$AH$4,0)))))</f>
        <v>-</v>
      </c>
      <c r="F3036" s="13" t="str">
        <f>IF(C3036="-","-",IF(D3036=maxgameno+2,"blank row 2",IF(D3036=maxgameno+1,"blank row 1",INDEX(FixtureCode!$B$4:$AH$128,MATCH($C3036,FixtureCode!$B$4:$B$128,0),MATCH("G"&amp;D3036&amp;"-T2",FixtureCode!$B$4:$AH$4,0)))))</f>
        <v>-</v>
      </c>
      <c r="G3036" s="12" t="str">
        <f>IF(C3036="-","-",IF(AND(ISNUMBER(Fixture!G3040),ISNUMBER(Fixture!I3040),Fixture!F3040&lt;&gt;"BYE",Fixture!J3040&lt;&gt;"BYE"),"Yes","-"))</f>
        <v>-</v>
      </c>
      <c r="H3036" s="9" t="str">
        <f>IF(G3036="-","-",IF(Fixture!G3040&gt;Fixture!I3040,Settings!$G$7,IF(Fixture!G3040=Fixture!I3040,Settings!$G$8,IF(Fixture!G3040&lt;Fixture!I3040,Settings!$G$9,"-"))))</f>
        <v>-</v>
      </c>
      <c r="I3036" s="13" t="str">
        <f>IF(G3036="-","-",IF(Fixture!I3040&gt;Fixture!G3040,Settings!$G$7,IF(Fixture!I3040=Fixture!G3040,Settings!$G$8,IF(Fixture!I3040&lt;Fixture!G3040,Settings!$G$9,"-"))))</f>
        <v>-</v>
      </c>
    </row>
    <row r="3037" spans="3:9" x14ac:dyDescent="0.25">
      <c r="C3037" s="12" t="str">
        <f t="shared" si="96"/>
        <v>-</v>
      </c>
      <c r="D3037" s="9" t="str">
        <f t="shared" si="97"/>
        <v>-</v>
      </c>
      <c r="E3037" s="9" t="str">
        <f>IF(C3037="-","-",IF(D3037=maxgameno+2,"blank row 2",IF(D3037=maxgameno+1,"blank row 1",INDEX(FixtureCode!$B$4:$AH$128,MATCH($C3037,FixtureCode!$B$4:$B$128,0),MATCH("G"&amp;D3037&amp;"-T1",FixtureCode!$B$4:$AH$4,0)))))</f>
        <v>-</v>
      </c>
      <c r="F3037" s="13" t="str">
        <f>IF(C3037="-","-",IF(D3037=maxgameno+2,"blank row 2",IF(D3037=maxgameno+1,"blank row 1",INDEX(FixtureCode!$B$4:$AH$128,MATCH($C3037,FixtureCode!$B$4:$B$128,0),MATCH("G"&amp;D3037&amp;"-T2",FixtureCode!$B$4:$AH$4,0)))))</f>
        <v>-</v>
      </c>
      <c r="G3037" s="12" t="str">
        <f>IF(C3037="-","-",IF(AND(ISNUMBER(Fixture!G3041),ISNUMBER(Fixture!I3041),Fixture!F3041&lt;&gt;"BYE",Fixture!J3041&lt;&gt;"BYE"),"Yes","-"))</f>
        <v>-</v>
      </c>
      <c r="H3037" s="9" t="str">
        <f>IF(G3037="-","-",IF(Fixture!G3041&gt;Fixture!I3041,Settings!$G$7,IF(Fixture!G3041=Fixture!I3041,Settings!$G$8,IF(Fixture!G3041&lt;Fixture!I3041,Settings!$G$9,"-"))))</f>
        <v>-</v>
      </c>
      <c r="I3037" s="13" t="str">
        <f>IF(G3037="-","-",IF(Fixture!I3041&gt;Fixture!G3041,Settings!$G$7,IF(Fixture!I3041=Fixture!G3041,Settings!$G$8,IF(Fixture!I3041&lt;Fixture!G3041,Settings!$G$9,"-"))))</f>
        <v>-</v>
      </c>
    </row>
    <row r="3038" spans="3:9" x14ac:dyDescent="0.25">
      <c r="C3038" s="12" t="str">
        <f t="shared" si="96"/>
        <v>-</v>
      </c>
      <c r="D3038" s="9" t="str">
        <f t="shared" si="97"/>
        <v>-</v>
      </c>
      <c r="E3038" s="9" t="str">
        <f>IF(C3038="-","-",IF(D3038=maxgameno+2,"blank row 2",IF(D3038=maxgameno+1,"blank row 1",INDEX(FixtureCode!$B$4:$AH$128,MATCH($C3038,FixtureCode!$B$4:$B$128,0),MATCH("G"&amp;D3038&amp;"-T1",FixtureCode!$B$4:$AH$4,0)))))</f>
        <v>-</v>
      </c>
      <c r="F3038" s="13" t="str">
        <f>IF(C3038="-","-",IF(D3038=maxgameno+2,"blank row 2",IF(D3038=maxgameno+1,"blank row 1",INDEX(FixtureCode!$B$4:$AH$128,MATCH($C3038,FixtureCode!$B$4:$B$128,0),MATCH("G"&amp;D3038&amp;"-T2",FixtureCode!$B$4:$AH$4,0)))))</f>
        <v>-</v>
      </c>
      <c r="G3038" s="12" t="str">
        <f>IF(C3038="-","-",IF(AND(ISNUMBER(Fixture!G3042),ISNUMBER(Fixture!I3042),Fixture!F3042&lt;&gt;"BYE",Fixture!J3042&lt;&gt;"BYE"),"Yes","-"))</f>
        <v>-</v>
      </c>
      <c r="H3038" s="9" t="str">
        <f>IF(G3038="-","-",IF(Fixture!G3042&gt;Fixture!I3042,Settings!$G$7,IF(Fixture!G3042=Fixture!I3042,Settings!$G$8,IF(Fixture!G3042&lt;Fixture!I3042,Settings!$G$9,"-"))))</f>
        <v>-</v>
      </c>
      <c r="I3038" s="13" t="str">
        <f>IF(G3038="-","-",IF(Fixture!I3042&gt;Fixture!G3042,Settings!$G$7,IF(Fixture!I3042=Fixture!G3042,Settings!$G$8,IF(Fixture!I3042&lt;Fixture!G3042,Settings!$G$9,"-"))))</f>
        <v>-</v>
      </c>
    </row>
    <row r="3039" spans="3:9" x14ac:dyDescent="0.25">
      <c r="C3039" s="12" t="str">
        <f t="shared" si="96"/>
        <v>-</v>
      </c>
      <c r="D3039" s="9" t="str">
        <f t="shared" si="97"/>
        <v>-</v>
      </c>
      <c r="E3039" s="9" t="str">
        <f>IF(C3039="-","-",IF(D3039=maxgameno+2,"blank row 2",IF(D3039=maxgameno+1,"blank row 1",INDEX(FixtureCode!$B$4:$AH$128,MATCH($C3039,FixtureCode!$B$4:$B$128,0),MATCH("G"&amp;D3039&amp;"-T1",FixtureCode!$B$4:$AH$4,0)))))</f>
        <v>-</v>
      </c>
      <c r="F3039" s="13" t="str">
        <f>IF(C3039="-","-",IF(D3039=maxgameno+2,"blank row 2",IF(D3039=maxgameno+1,"blank row 1",INDEX(FixtureCode!$B$4:$AH$128,MATCH($C3039,FixtureCode!$B$4:$B$128,0),MATCH("G"&amp;D3039&amp;"-T2",FixtureCode!$B$4:$AH$4,0)))))</f>
        <v>-</v>
      </c>
      <c r="G3039" s="12" t="str">
        <f>IF(C3039="-","-",IF(AND(ISNUMBER(Fixture!G3043),ISNUMBER(Fixture!I3043),Fixture!F3043&lt;&gt;"BYE",Fixture!J3043&lt;&gt;"BYE"),"Yes","-"))</f>
        <v>-</v>
      </c>
      <c r="H3039" s="9" t="str">
        <f>IF(G3039="-","-",IF(Fixture!G3043&gt;Fixture!I3043,Settings!$G$7,IF(Fixture!G3043=Fixture!I3043,Settings!$G$8,IF(Fixture!G3043&lt;Fixture!I3043,Settings!$G$9,"-"))))</f>
        <v>-</v>
      </c>
      <c r="I3039" s="13" t="str">
        <f>IF(G3039="-","-",IF(Fixture!I3043&gt;Fixture!G3043,Settings!$G$7,IF(Fixture!I3043=Fixture!G3043,Settings!$G$8,IF(Fixture!I3043&lt;Fixture!G3043,Settings!$G$9,"-"))))</f>
        <v>-</v>
      </c>
    </row>
    <row r="3040" spans="3:9" x14ac:dyDescent="0.25">
      <c r="C3040" s="12" t="str">
        <f t="shared" si="96"/>
        <v>-</v>
      </c>
      <c r="D3040" s="9" t="str">
        <f t="shared" si="97"/>
        <v>-</v>
      </c>
      <c r="E3040" s="9" t="str">
        <f>IF(C3040="-","-",IF(D3040=maxgameno+2,"blank row 2",IF(D3040=maxgameno+1,"blank row 1",INDEX(FixtureCode!$B$4:$AH$128,MATCH($C3040,FixtureCode!$B$4:$B$128,0),MATCH("G"&amp;D3040&amp;"-T1",FixtureCode!$B$4:$AH$4,0)))))</f>
        <v>-</v>
      </c>
      <c r="F3040" s="13" t="str">
        <f>IF(C3040="-","-",IF(D3040=maxgameno+2,"blank row 2",IF(D3040=maxgameno+1,"blank row 1",INDEX(FixtureCode!$B$4:$AH$128,MATCH($C3040,FixtureCode!$B$4:$B$128,0),MATCH("G"&amp;D3040&amp;"-T2",FixtureCode!$B$4:$AH$4,0)))))</f>
        <v>-</v>
      </c>
      <c r="G3040" s="12" t="str">
        <f>IF(C3040="-","-",IF(AND(ISNUMBER(Fixture!G3044),ISNUMBER(Fixture!I3044),Fixture!F3044&lt;&gt;"BYE",Fixture!J3044&lt;&gt;"BYE"),"Yes","-"))</f>
        <v>-</v>
      </c>
      <c r="H3040" s="9" t="str">
        <f>IF(G3040="-","-",IF(Fixture!G3044&gt;Fixture!I3044,Settings!$G$7,IF(Fixture!G3044=Fixture!I3044,Settings!$G$8,IF(Fixture!G3044&lt;Fixture!I3044,Settings!$G$9,"-"))))</f>
        <v>-</v>
      </c>
      <c r="I3040" s="13" t="str">
        <f>IF(G3040="-","-",IF(Fixture!I3044&gt;Fixture!G3044,Settings!$G$7,IF(Fixture!I3044=Fixture!G3044,Settings!$G$8,IF(Fixture!I3044&lt;Fixture!G3044,Settings!$G$9,"-"))))</f>
        <v>-</v>
      </c>
    </row>
    <row r="3041" spans="3:9" x14ac:dyDescent="0.25">
      <c r="C3041" s="12" t="str">
        <f t="shared" si="96"/>
        <v>-</v>
      </c>
      <c r="D3041" s="9" t="str">
        <f t="shared" si="97"/>
        <v>-</v>
      </c>
      <c r="E3041" s="9" t="str">
        <f>IF(C3041="-","-",IF(D3041=maxgameno+2,"blank row 2",IF(D3041=maxgameno+1,"blank row 1",INDEX(FixtureCode!$B$4:$AH$128,MATCH($C3041,FixtureCode!$B$4:$B$128,0),MATCH("G"&amp;D3041&amp;"-T1",FixtureCode!$B$4:$AH$4,0)))))</f>
        <v>-</v>
      </c>
      <c r="F3041" s="13" t="str">
        <f>IF(C3041="-","-",IF(D3041=maxgameno+2,"blank row 2",IF(D3041=maxgameno+1,"blank row 1",INDEX(FixtureCode!$B$4:$AH$128,MATCH($C3041,FixtureCode!$B$4:$B$128,0),MATCH("G"&amp;D3041&amp;"-T2",FixtureCode!$B$4:$AH$4,0)))))</f>
        <v>-</v>
      </c>
      <c r="G3041" s="12" t="str">
        <f>IF(C3041="-","-",IF(AND(ISNUMBER(Fixture!G3045),ISNUMBER(Fixture!I3045),Fixture!F3045&lt;&gt;"BYE",Fixture!J3045&lt;&gt;"BYE"),"Yes","-"))</f>
        <v>-</v>
      </c>
      <c r="H3041" s="9" t="str">
        <f>IF(G3041="-","-",IF(Fixture!G3045&gt;Fixture!I3045,Settings!$G$7,IF(Fixture!G3045=Fixture!I3045,Settings!$G$8,IF(Fixture!G3045&lt;Fixture!I3045,Settings!$G$9,"-"))))</f>
        <v>-</v>
      </c>
      <c r="I3041" s="13" t="str">
        <f>IF(G3041="-","-",IF(Fixture!I3045&gt;Fixture!G3045,Settings!$G$7,IF(Fixture!I3045=Fixture!G3045,Settings!$G$8,IF(Fixture!I3045&lt;Fixture!G3045,Settings!$G$9,"-"))))</f>
        <v>-</v>
      </c>
    </row>
    <row r="3042" spans="3:9" x14ac:dyDescent="0.25">
      <c r="C3042" s="12" t="str">
        <f t="shared" si="96"/>
        <v>-</v>
      </c>
      <c r="D3042" s="9" t="str">
        <f t="shared" si="97"/>
        <v>-</v>
      </c>
      <c r="E3042" s="9" t="str">
        <f>IF(C3042="-","-",IF(D3042=maxgameno+2,"blank row 2",IF(D3042=maxgameno+1,"blank row 1",INDEX(FixtureCode!$B$4:$AH$128,MATCH($C3042,FixtureCode!$B$4:$B$128,0),MATCH("G"&amp;D3042&amp;"-T1",FixtureCode!$B$4:$AH$4,0)))))</f>
        <v>-</v>
      </c>
      <c r="F3042" s="13" t="str">
        <f>IF(C3042="-","-",IF(D3042=maxgameno+2,"blank row 2",IF(D3042=maxgameno+1,"blank row 1",INDEX(FixtureCode!$B$4:$AH$128,MATCH($C3042,FixtureCode!$B$4:$B$128,0),MATCH("G"&amp;D3042&amp;"-T2",FixtureCode!$B$4:$AH$4,0)))))</f>
        <v>-</v>
      </c>
      <c r="G3042" s="12" t="str">
        <f>IF(C3042="-","-",IF(AND(ISNUMBER(Fixture!G3046),ISNUMBER(Fixture!I3046),Fixture!F3046&lt;&gt;"BYE",Fixture!J3046&lt;&gt;"BYE"),"Yes","-"))</f>
        <v>-</v>
      </c>
      <c r="H3042" s="9" t="str">
        <f>IF(G3042="-","-",IF(Fixture!G3046&gt;Fixture!I3046,Settings!$G$7,IF(Fixture!G3046=Fixture!I3046,Settings!$G$8,IF(Fixture!G3046&lt;Fixture!I3046,Settings!$G$9,"-"))))</f>
        <v>-</v>
      </c>
      <c r="I3042" s="13" t="str">
        <f>IF(G3042="-","-",IF(Fixture!I3046&gt;Fixture!G3046,Settings!$G$7,IF(Fixture!I3046=Fixture!G3046,Settings!$G$8,IF(Fixture!I3046&lt;Fixture!G3046,Settings!$G$9,"-"))))</f>
        <v>-</v>
      </c>
    </row>
    <row r="3043" spans="3:9" x14ac:dyDescent="0.25">
      <c r="C3043" s="12" t="str">
        <f t="shared" si="96"/>
        <v>-</v>
      </c>
      <c r="D3043" s="9" t="str">
        <f t="shared" si="97"/>
        <v>-</v>
      </c>
      <c r="E3043" s="9" t="str">
        <f>IF(C3043="-","-",IF(D3043=maxgameno+2,"blank row 2",IF(D3043=maxgameno+1,"blank row 1",INDEX(FixtureCode!$B$4:$AH$128,MATCH($C3043,FixtureCode!$B$4:$B$128,0),MATCH("G"&amp;D3043&amp;"-T1",FixtureCode!$B$4:$AH$4,0)))))</f>
        <v>-</v>
      </c>
      <c r="F3043" s="13" t="str">
        <f>IF(C3043="-","-",IF(D3043=maxgameno+2,"blank row 2",IF(D3043=maxgameno+1,"blank row 1",INDEX(FixtureCode!$B$4:$AH$128,MATCH($C3043,FixtureCode!$B$4:$B$128,0),MATCH("G"&amp;D3043&amp;"-T2",FixtureCode!$B$4:$AH$4,0)))))</f>
        <v>-</v>
      </c>
      <c r="G3043" s="12" t="str">
        <f>IF(C3043="-","-",IF(AND(ISNUMBER(Fixture!G3047),ISNUMBER(Fixture!I3047),Fixture!F3047&lt;&gt;"BYE",Fixture!J3047&lt;&gt;"BYE"),"Yes","-"))</f>
        <v>-</v>
      </c>
      <c r="H3043" s="9" t="str">
        <f>IF(G3043="-","-",IF(Fixture!G3047&gt;Fixture!I3047,Settings!$G$7,IF(Fixture!G3047=Fixture!I3047,Settings!$G$8,IF(Fixture!G3047&lt;Fixture!I3047,Settings!$G$9,"-"))))</f>
        <v>-</v>
      </c>
      <c r="I3043" s="13" t="str">
        <f>IF(G3043="-","-",IF(Fixture!I3047&gt;Fixture!G3047,Settings!$G$7,IF(Fixture!I3047=Fixture!G3047,Settings!$G$8,IF(Fixture!I3047&lt;Fixture!G3047,Settings!$G$9,"-"))))</f>
        <v>-</v>
      </c>
    </row>
    <row r="3044" spans="3:9" x14ac:dyDescent="0.25">
      <c r="C3044" s="12" t="str">
        <f t="shared" si="96"/>
        <v>-</v>
      </c>
      <c r="D3044" s="9" t="str">
        <f t="shared" si="97"/>
        <v>-</v>
      </c>
      <c r="E3044" s="9" t="str">
        <f>IF(C3044="-","-",IF(D3044=maxgameno+2,"blank row 2",IF(D3044=maxgameno+1,"blank row 1",INDEX(FixtureCode!$B$4:$AH$128,MATCH($C3044,FixtureCode!$B$4:$B$128,0),MATCH("G"&amp;D3044&amp;"-T1",FixtureCode!$B$4:$AH$4,0)))))</f>
        <v>-</v>
      </c>
      <c r="F3044" s="13" t="str">
        <f>IF(C3044="-","-",IF(D3044=maxgameno+2,"blank row 2",IF(D3044=maxgameno+1,"blank row 1",INDEX(FixtureCode!$B$4:$AH$128,MATCH($C3044,FixtureCode!$B$4:$B$128,0),MATCH("G"&amp;D3044&amp;"-T2",FixtureCode!$B$4:$AH$4,0)))))</f>
        <v>-</v>
      </c>
      <c r="G3044" s="12" t="str">
        <f>IF(C3044="-","-",IF(AND(ISNUMBER(Fixture!G3048),ISNUMBER(Fixture!I3048),Fixture!F3048&lt;&gt;"BYE",Fixture!J3048&lt;&gt;"BYE"),"Yes","-"))</f>
        <v>-</v>
      </c>
      <c r="H3044" s="9" t="str">
        <f>IF(G3044="-","-",IF(Fixture!G3048&gt;Fixture!I3048,Settings!$G$7,IF(Fixture!G3048=Fixture!I3048,Settings!$G$8,IF(Fixture!G3048&lt;Fixture!I3048,Settings!$G$9,"-"))))</f>
        <v>-</v>
      </c>
      <c r="I3044" s="13" t="str">
        <f>IF(G3044="-","-",IF(Fixture!I3048&gt;Fixture!G3048,Settings!$G$7,IF(Fixture!I3048=Fixture!G3048,Settings!$G$8,IF(Fixture!I3048&lt;Fixture!G3048,Settings!$G$9,"-"))))</f>
        <v>-</v>
      </c>
    </row>
    <row r="3045" spans="3:9" x14ac:dyDescent="0.25">
      <c r="C3045" s="12" t="str">
        <f t="shared" si="96"/>
        <v>-</v>
      </c>
      <c r="D3045" s="9" t="str">
        <f t="shared" si="97"/>
        <v>-</v>
      </c>
      <c r="E3045" s="9" t="str">
        <f>IF(C3045="-","-",IF(D3045=maxgameno+2,"blank row 2",IF(D3045=maxgameno+1,"blank row 1",INDEX(FixtureCode!$B$4:$AH$128,MATCH($C3045,FixtureCode!$B$4:$B$128,0),MATCH("G"&amp;D3045&amp;"-T1",FixtureCode!$B$4:$AH$4,0)))))</f>
        <v>-</v>
      </c>
      <c r="F3045" s="13" t="str">
        <f>IF(C3045="-","-",IF(D3045=maxgameno+2,"blank row 2",IF(D3045=maxgameno+1,"blank row 1",INDEX(FixtureCode!$B$4:$AH$128,MATCH($C3045,FixtureCode!$B$4:$B$128,0),MATCH("G"&amp;D3045&amp;"-T2",FixtureCode!$B$4:$AH$4,0)))))</f>
        <v>-</v>
      </c>
      <c r="G3045" s="12" t="str">
        <f>IF(C3045="-","-",IF(AND(ISNUMBER(Fixture!G3049),ISNUMBER(Fixture!I3049),Fixture!F3049&lt;&gt;"BYE",Fixture!J3049&lt;&gt;"BYE"),"Yes","-"))</f>
        <v>-</v>
      </c>
      <c r="H3045" s="9" t="str">
        <f>IF(G3045="-","-",IF(Fixture!G3049&gt;Fixture!I3049,Settings!$G$7,IF(Fixture!G3049=Fixture!I3049,Settings!$G$8,IF(Fixture!G3049&lt;Fixture!I3049,Settings!$G$9,"-"))))</f>
        <v>-</v>
      </c>
      <c r="I3045" s="13" t="str">
        <f>IF(G3045="-","-",IF(Fixture!I3049&gt;Fixture!G3049,Settings!$G$7,IF(Fixture!I3049=Fixture!G3049,Settings!$G$8,IF(Fixture!I3049&lt;Fixture!G3049,Settings!$G$9,"-"))))</f>
        <v>-</v>
      </c>
    </row>
    <row r="3046" spans="3:9" x14ac:dyDescent="0.25">
      <c r="C3046" s="12" t="str">
        <f t="shared" si="96"/>
        <v>-</v>
      </c>
      <c r="D3046" s="9" t="str">
        <f t="shared" si="97"/>
        <v>-</v>
      </c>
      <c r="E3046" s="9" t="str">
        <f>IF(C3046="-","-",IF(D3046=maxgameno+2,"blank row 2",IF(D3046=maxgameno+1,"blank row 1",INDEX(FixtureCode!$B$4:$AH$128,MATCH($C3046,FixtureCode!$B$4:$B$128,0),MATCH("G"&amp;D3046&amp;"-T1",FixtureCode!$B$4:$AH$4,0)))))</f>
        <v>-</v>
      </c>
      <c r="F3046" s="13" t="str">
        <f>IF(C3046="-","-",IF(D3046=maxgameno+2,"blank row 2",IF(D3046=maxgameno+1,"blank row 1",INDEX(FixtureCode!$B$4:$AH$128,MATCH($C3046,FixtureCode!$B$4:$B$128,0),MATCH("G"&amp;D3046&amp;"-T2",FixtureCode!$B$4:$AH$4,0)))))</f>
        <v>-</v>
      </c>
      <c r="G3046" s="12" t="str">
        <f>IF(C3046="-","-",IF(AND(ISNUMBER(Fixture!G3050),ISNUMBER(Fixture!I3050),Fixture!F3050&lt;&gt;"BYE",Fixture!J3050&lt;&gt;"BYE"),"Yes","-"))</f>
        <v>-</v>
      </c>
      <c r="H3046" s="9" t="str">
        <f>IF(G3046="-","-",IF(Fixture!G3050&gt;Fixture!I3050,Settings!$G$7,IF(Fixture!G3050=Fixture!I3050,Settings!$G$8,IF(Fixture!G3050&lt;Fixture!I3050,Settings!$G$9,"-"))))</f>
        <v>-</v>
      </c>
      <c r="I3046" s="13" t="str">
        <f>IF(G3046="-","-",IF(Fixture!I3050&gt;Fixture!G3050,Settings!$G$7,IF(Fixture!I3050=Fixture!G3050,Settings!$G$8,IF(Fixture!I3050&lt;Fixture!G3050,Settings!$G$9,"-"))))</f>
        <v>-</v>
      </c>
    </row>
    <row r="3047" spans="3:9" x14ac:dyDescent="0.25">
      <c r="C3047" s="12" t="str">
        <f t="shared" si="96"/>
        <v>-</v>
      </c>
      <c r="D3047" s="9" t="str">
        <f t="shared" si="97"/>
        <v>-</v>
      </c>
      <c r="E3047" s="9" t="str">
        <f>IF(C3047="-","-",IF(D3047=maxgameno+2,"blank row 2",IF(D3047=maxgameno+1,"blank row 1",INDEX(FixtureCode!$B$4:$AH$128,MATCH($C3047,FixtureCode!$B$4:$B$128,0),MATCH("G"&amp;D3047&amp;"-T1",FixtureCode!$B$4:$AH$4,0)))))</f>
        <v>-</v>
      </c>
      <c r="F3047" s="13" t="str">
        <f>IF(C3047="-","-",IF(D3047=maxgameno+2,"blank row 2",IF(D3047=maxgameno+1,"blank row 1",INDEX(FixtureCode!$B$4:$AH$128,MATCH($C3047,FixtureCode!$B$4:$B$128,0),MATCH("G"&amp;D3047&amp;"-T2",FixtureCode!$B$4:$AH$4,0)))))</f>
        <v>-</v>
      </c>
      <c r="G3047" s="12" t="str">
        <f>IF(C3047="-","-",IF(AND(ISNUMBER(Fixture!G3051),ISNUMBER(Fixture!I3051),Fixture!F3051&lt;&gt;"BYE",Fixture!J3051&lt;&gt;"BYE"),"Yes","-"))</f>
        <v>-</v>
      </c>
      <c r="H3047" s="9" t="str">
        <f>IF(G3047="-","-",IF(Fixture!G3051&gt;Fixture!I3051,Settings!$G$7,IF(Fixture!G3051=Fixture!I3051,Settings!$G$8,IF(Fixture!G3051&lt;Fixture!I3051,Settings!$G$9,"-"))))</f>
        <v>-</v>
      </c>
      <c r="I3047" s="13" t="str">
        <f>IF(G3047="-","-",IF(Fixture!I3051&gt;Fixture!G3051,Settings!$G$7,IF(Fixture!I3051=Fixture!G3051,Settings!$G$8,IF(Fixture!I3051&lt;Fixture!G3051,Settings!$G$9,"-"))))</f>
        <v>-</v>
      </c>
    </row>
    <row r="3048" spans="3:9" x14ac:dyDescent="0.25">
      <c r="C3048" s="12" t="str">
        <f t="shared" si="96"/>
        <v>-</v>
      </c>
      <c r="D3048" s="9" t="str">
        <f t="shared" si="97"/>
        <v>-</v>
      </c>
      <c r="E3048" s="9" t="str">
        <f>IF(C3048="-","-",IF(D3048=maxgameno+2,"blank row 2",IF(D3048=maxgameno+1,"blank row 1",INDEX(FixtureCode!$B$4:$AH$128,MATCH($C3048,FixtureCode!$B$4:$B$128,0),MATCH("G"&amp;D3048&amp;"-T1",FixtureCode!$B$4:$AH$4,0)))))</f>
        <v>-</v>
      </c>
      <c r="F3048" s="13" t="str">
        <f>IF(C3048="-","-",IF(D3048=maxgameno+2,"blank row 2",IF(D3048=maxgameno+1,"blank row 1",INDEX(FixtureCode!$B$4:$AH$128,MATCH($C3048,FixtureCode!$B$4:$B$128,0),MATCH("G"&amp;D3048&amp;"-T2",FixtureCode!$B$4:$AH$4,0)))))</f>
        <v>-</v>
      </c>
      <c r="G3048" s="12" t="str">
        <f>IF(C3048="-","-",IF(AND(ISNUMBER(Fixture!G3052),ISNUMBER(Fixture!I3052),Fixture!F3052&lt;&gt;"BYE",Fixture!J3052&lt;&gt;"BYE"),"Yes","-"))</f>
        <v>-</v>
      </c>
      <c r="H3048" s="9" t="str">
        <f>IF(G3048="-","-",IF(Fixture!G3052&gt;Fixture!I3052,Settings!$G$7,IF(Fixture!G3052=Fixture!I3052,Settings!$G$8,IF(Fixture!G3052&lt;Fixture!I3052,Settings!$G$9,"-"))))</f>
        <v>-</v>
      </c>
      <c r="I3048" s="13" t="str">
        <f>IF(G3048="-","-",IF(Fixture!I3052&gt;Fixture!G3052,Settings!$G$7,IF(Fixture!I3052=Fixture!G3052,Settings!$G$8,IF(Fixture!I3052&lt;Fixture!G3052,Settings!$G$9,"-"))))</f>
        <v>-</v>
      </c>
    </row>
    <row r="3049" spans="3:9" x14ac:dyDescent="0.25">
      <c r="C3049" s="12" t="str">
        <f t="shared" si="96"/>
        <v>-</v>
      </c>
      <c r="D3049" s="9" t="str">
        <f t="shared" si="97"/>
        <v>-</v>
      </c>
      <c r="E3049" s="9" t="str">
        <f>IF(C3049="-","-",IF(D3049=maxgameno+2,"blank row 2",IF(D3049=maxgameno+1,"blank row 1",INDEX(FixtureCode!$B$4:$AH$128,MATCH($C3049,FixtureCode!$B$4:$B$128,0),MATCH("G"&amp;D3049&amp;"-T1",FixtureCode!$B$4:$AH$4,0)))))</f>
        <v>-</v>
      </c>
      <c r="F3049" s="13" t="str">
        <f>IF(C3049="-","-",IF(D3049=maxgameno+2,"blank row 2",IF(D3049=maxgameno+1,"blank row 1",INDEX(FixtureCode!$B$4:$AH$128,MATCH($C3049,FixtureCode!$B$4:$B$128,0),MATCH("G"&amp;D3049&amp;"-T2",FixtureCode!$B$4:$AH$4,0)))))</f>
        <v>-</v>
      </c>
      <c r="G3049" s="12" t="str">
        <f>IF(C3049="-","-",IF(AND(ISNUMBER(Fixture!G3053),ISNUMBER(Fixture!I3053),Fixture!F3053&lt;&gt;"BYE",Fixture!J3053&lt;&gt;"BYE"),"Yes","-"))</f>
        <v>-</v>
      </c>
      <c r="H3049" s="9" t="str">
        <f>IF(G3049="-","-",IF(Fixture!G3053&gt;Fixture!I3053,Settings!$G$7,IF(Fixture!G3053=Fixture!I3053,Settings!$G$8,IF(Fixture!G3053&lt;Fixture!I3053,Settings!$G$9,"-"))))</f>
        <v>-</v>
      </c>
      <c r="I3049" s="13" t="str">
        <f>IF(G3049="-","-",IF(Fixture!I3053&gt;Fixture!G3053,Settings!$G$7,IF(Fixture!I3053=Fixture!G3053,Settings!$G$8,IF(Fixture!I3053&lt;Fixture!G3053,Settings!$G$9,"-"))))</f>
        <v>-</v>
      </c>
    </row>
    <row r="3050" spans="3:9" x14ac:dyDescent="0.25">
      <c r="C3050" s="12" t="str">
        <f t="shared" si="96"/>
        <v>-</v>
      </c>
      <c r="D3050" s="9" t="str">
        <f t="shared" si="97"/>
        <v>-</v>
      </c>
      <c r="E3050" s="9" t="str">
        <f>IF(C3050="-","-",IF(D3050=maxgameno+2,"blank row 2",IF(D3050=maxgameno+1,"blank row 1",INDEX(FixtureCode!$B$4:$AH$128,MATCH($C3050,FixtureCode!$B$4:$B$128,0),MATCH("G"&amp;D3050&amp;"-T1",FixtureCode!$B$4:$AH$4,0)))))</f>
        <v>-</v>
      </c>
      <c r="F3050" s="13" t="str">
        <f>IF(C3050="-","-",IF(D3050=maxgameno+2,"blank row 2",IF(D3050=maxgameno+1,"blank row 1",INDEX(FixtureCode!$B$4:$AH$128,MATCH($C3050,FixtureCode!$B$4:$B$128,0),MATCH("G"&amp;D3050&amp;"-T2",FixtureCode!$B$4:$AH$4,0)))))</f>
        <v>-</v>
      </c>
      <c r="G3050" s="12" t="str">
        <f>IF(C3050="-","-",IF(AND(ISNUMBER(Fixture!G3054),ISNUMBER(Fixture!I3054),Fixture!F3054&lt;&gt;"BYE",Fixture!J3054&lt;&gt;"BYE"),"Yes","-"))</f>
        <v>-</v>
      </c>
      <c r="H3050" s="9" t="str">
        <f>IF(G3050="-","-",IF(Fixture!G3054&gt;Fixture!I3054,Settings!$G$7,IF(Fixture!G3054=Fixture!I3054,Settings!$G$8,IF(Fixture!G3054&lt;Fixture!I3054,Settings!$G$9,"-"))))</f>
        <v>-</v>
      </c>
      <c r="I3050" s="13" t="str">
        <f>IF(G3050="-","-",IF(Fixture!I3054&gt;Fixture!G3054,Settings!$G$7,IF(Fixture!I3054=Fixture!G3054,Settings!$G$8,IF(Fixture!I3054&lt;Fixture!G3054,Settings!$G$9,"-"))))</f>
        <v>-</v>
      </c>
    </row>
    <row r="3051" spans="3:9" x14ac:dyDescent="0.25">
      <c r="C3051" s="12" t="str">
        <f t="shared" si="96"/>
        <v>-</v>
      </c>
      <c r="D3051" s="9" t="str">
        <f t="shared" si="97"/>
        <v>-</v>
      </c>
      <c r="E3051" s="9" t="str">
        <f>IF(C3051="-","-",IF(D3051=maxgameno+2,"blank row 2",IF(D3051=maxgameno+1,"blank row 1",INDEX(FixtureCode!$B$4:$AH$128,MATCH($C3051,FixtureCode!$B$4:$B$128,0),MATCH("G"&amp;D3051&amp;"-T1",FixtureCode!$B$4:$AH$4,0)))))</f>
        <v>-</v>
      </c>
      <c r="F3051" s="13" t="str">
        <f>IF(C3051="-","-",IF(D3051=maxgameno+2,"blank row 2",IF(D3051=maxgameno+1,"blank row 1",INDEX(FixtureCode!$B$4:$AH$128,MATCH($C3051,FixtureCode!$B$4:$B$128,0),MATCH("G"&amp;D3051&amp;"-T2",FixtureCode!$B$4:$AH$4,0)))))</f>
        <v>-</v>
      </c>
      <c r="G3051" s="12" t="str">
        <f>IF(C3051="-","-",IF(AND(ISNUMBER(Fixture!G3055),ISNUMBER(Fixture!I3055),Fixture!F3055&lt;&gt;"BYE",Fixture!J3055&lt;&gt;"BYE"),"Yes","-"))</f>
        <v>-</v>
      </c>
      <c r="H3051" s="9" t="str">
        <f>IF(G3051="-","-",IF(Fixture!G3055&gt;Fixture!I3055,Settings!$G$7,IF(Fixture!G3055=Fixture!I3055,Settings!$G$8,IF(Fixture!G3055&lt;Fixture!I3055,Settings!$G$9,"-"))))</f>
        <v>-</v>
      </c>
      <c r="I3051" s="13" t="str">
        <f>IF(G3051="-","-",IF(Fixture!I3055&gt;Fixture!G3055,Settings!$G$7,IF(Fixture!I3055=Fixture!G3055,Settings!$G$8,IF(Fixture!I3055&lt;Fixture!G3055,Settings!$G$9,"-"))))</f>
        <v>-</v>
      </c>
    </row>
    <row r="3052" spans="3:9" x14ac:dyDescent="0.25">
      <c r="C3052" s="12" t="str">
        <f t="shared" si="96"/>
        <v>-</v>
      </c>
      <c r="D3052" s="9" t="str">
        <f t="shared" si="97"/>
        <v>-</v>
      </c>
      <c r="E3052" s="9" t="str">
        <f>IF(C3052="-","-",IF(D3052=maxgameno+2,"blank row 2",IF(D3052=maxgameno+1,"blank row 1",INDEX(FixtureCode!$B$4:$AH$128,MATCH($C3052,FixtureCode!$B$4:$B$128,0),MATCH("G"&amp;D3052&amp;"-T1",FixtureCode!$B$4:$AH$4,0)))))</f>
        <v>-</v>
      </c>
      <c r="F3052" s="13" t="str">
        <f>IF(C3052="-","-",IF(D3052=maxgameno+2,"blank row 2",IF(D3052=maxgameno+1,"blank row 1",INDEX(FixtureCode!$B$4:$AH$128,MATCH($C3052,FixtureCode!$B$4:$B$128,0),MATCH("G"&amp;D3052&amp;"-T2",FixtureCode!$B$4:$AH$4,0)))))</f>
        <v>-</v>
      </c>
      <c r="G3052" s="12" t="str">
        <f>IF(C3052="-","-",IF(AND(ISNUMBER(Fixture!G3056),ISNUMBER(Fixture!I3056),Fixture!F3056&lt;&gt;"BYE",Fixture!J3056&lt;&gt;"BYE"),"Yes","-"))</f>
        <v>-</v>
      </c>
      <c r="H3052" s="9" t="str">
        <f>IF(G3052="-","-",IF(Fixture!G3056&gt;Fixture!I3056,Settings!$G$7,IF(Fixture!G3056=Fixture!I3056,Settings!$G$8,IF(Fixture!G3056&lt;Fixture!I3056,Settings!$G$9,"-"))))</f>
        <v>-</v>
      </c>
      <c r="I3052" s="13" t="str">
        <f>IF(G3052="-","-",IF(Fixture!I3056&gt;Fixture!G3056,Settings!$G$7,IF(Fixture!I3056=Fixture!G3056,Settings!$G$8,IF(Fixture!I3056&lt;Fixture!G3056,Settings!$G$9,"-"))))</f>
        <v>-</v>
      </c>
    </row>
    <row r="3053" spans="3:9" x14ac:dyDescent="0.25">
      <c r="C3053" s="12" t="str">
        <f t="shared" si="96"/>
        <v>-</v>
      </c>
      <c r="D3053" s="9" t="str">
        <f t="shared" si="97"/>
        <v>-</v>
      </c>
      <c r="E3053" s="9" t="str">
        <f>IF(C3053="-","-",IF(D3053=maxgameno+2,"blank row 2",IF(D3053=maxgameno+1,"blank row 1",INDEX(FixtureCode!$B$4:$AH$128,MATCH($C3053,FixtureCode!$B$4:$B$128,0),MATCH("G"&amp;D3053&amp;"-T1",FixtureCode!$B$4:$AH$4,0)))))</f>
        <v>-</v>
      </c>
      <c r="F3053" s="13" t="str">
        <f>IF(C3053="-","-",IF(D3053=maxgameno+2,"blank row 2",IF(D3053=maxgameno+1,"blank row 1",INDEX(FixtureCode!$B$4:$AH$128,MATCH($C3053,FixtureCode!$B$4:$B$128,0),MATCH("G"&amp;D3053&amp;"-T2",FixtureCode!$B$4:$AH$4,0)))))</f>
        <v>-</v>
      </c>
      <c r="G3053" s="12" t="str">
        <f>IF(C3053="-","-",IF(AND(ISNUMBER(Fixture!G3057),ISNUMBER(Fixture!I3057),Fixture!F3057&lt;&gt;"BYE",Fixture!J3057&lt;&gt;"BYE"),"Yes","-"))</f>
        <v>-</v>
      </c>
      <c r="H3053" s="9" t="str">
        <f>IF(G3053="-","-",IF(Fixture!G3057&gt;Fixture!I3057,Settings!$G$7,IF(Fixture!G3057=Fixture!I3057,Settings!$G$8,IF(Fixture!G3057&lt;Fixture!I3057,Settings!$G$9,"-"))))</f>
        <v>-</v>
      </c>
      <c r="I3053" s="13" t="str">
        <f>IF(G3053="-","-",IF(Fixture!I3057&gt;Fixture!G3057,Settings!$G$7,IF(Fixture!I3057=Fixture!G3057,Settings!$G$8,IF(Fixture!I3057&lt;Fixture!G3057,Settings!$G$9,"-"))))</f>
        <v>-</v>
      </c>
    </row>
    <row r="3054" spans="3:9" x14ac:dyDescent="0.25">
      <c r="C3054" s="12" t="str">
        <f t="shared" si="96"/>
        <v>-</v>
      </c>
      <c r="D3054" s="9" t="str">
        <f t="shared" si="97"/>
        <v>-</v>
      </c>
      <c r="E3054" s="9" t="str">
        <f>IF(C3054="-","-",IF(D3054=maxgameno+2,"blank row 2",IF(D3054=maxgameno+1,"blank row 1",INDEX(FixtureCode!$B$4:$AH$128,MATCH($C3054,FixtureCode!$B$4:$B$128,0),MATCH("G"&amp;D3054&amp;"-T1",FixtureCode!$B$4:$AH$4,0)))))</f>
        <v>-</v>
      </c>
      <c r="F3054" s="13" t="str">
        <f>IF(C3054="-","-",IF(D3054=maxgameno+2,"blank row 2",IF(D3054=maxgameno+1,"blank row 1",INDEX(FixtureCode!$B$4:$AH$128,MATCH($C3054,FixtureCode!$B$4:$B$128,0),MATCH("G"&amp;D3054&amp;"-T2",FixtureCode!$B$4:$AH$4,0)))))</f>
        <v>-</v>
      </c>
      <c r="G3054" s="12" t="str">
        <f>IF(C3054="-","-",IF(AND(ISNUMBER(Fixture!G3058),ISNUMBER(Fixture!I3058),Fixture!F3058&lt;&gt;"BYE",Fixture!J3058&lt;&gt;"BYE"),"Yes","-"))</f>
        <v>-</v>
      </c>
      <c r="H3054" s="9" t="str">
        <f>IF(G3054="-","-",IF(Fixture!G3058&gt;Fixture!I3058,Settings!$G$7,IF(Fixture!G3058=Fixture!I3058,Settings!$G$8,IF(Fixture!G3058&lt;Fixture!I3058,Settings!$G$9,"-"))))</f>
        <v>-</v>
      </c>
      <c r="I3054" s="13" t="str">
        <f>IF(G3054="-","-",IF(Fixture!I3058&gt;Fixture!G3058,Settings!$G$7,IF(Fixture!I3058=Fixture!G3058,Settings!$G$8,IF(Fixture!I3058&lt;Fixture!G3058,Settings!$G$9,"-"))))</f>
        <v>-</v>
      </c>
    </row>
    <row r="3055" spans="3:9" x14ac:dyDescent="0.25">
      <c r="C3055" s="12" t="str">
        <f t="shared" si="96"/>
        <v>-</v>
      </c>
      <c r="D3055" s="9" t="str">
        <f t="shared" si="97"/>
        <v>-</v>
      </c>
      <c r="E3055" s="9" t="str">
        <f>IF(C3055="-","-",IF(D3055=maxgameno+2,"blank row 2",IF(D3055=maxgameno+1,"blank row 1",INDEX(FixtureCode!$B$4:$AH$128,MATCH($C3055,FixtureCode!$B$4:$B$128,0),MATCH("G"&amp;D3055&amp;"-T1",FixtureCode!$B$4:$AH$4,0)))))</f>
        <v>-</v>
      </c>
      <c r="F3055" s="13" t="str">
        <f>IF(C3055="-","-",IF(D3055=maxgameno+2,"blank row 2",IF(D3055=maxgameno+1,"blank row 1",INDEX(FixtureCode!$B$4:$AH$128,MATCH($C3055,FixtureCode!$B$4:$B$128,0),MATCH("G"&amp;D3055&amp;"-T2",FixtureCode!$B$4:$AH$4,0)))))</f>
        <v>-</v>
      </c>
      <c r="G3055" s="12" t="str">
        <f>IF(C3055="-","-",IF(AND(ISNUMBER(Fixture!G3059),ISNUMBER(Fixture!I3059),Fixture!F3059&lt;&gt;"BYE",Fixture!J3059&lt;&gt;"BYE"),"Yes","-"))</f>
        <v>-</v>
      </c>
      <c r="H3055" s="9" t="str">
        <f>IF(G3055="-","-",IF(Fixture!G3059&gt;Fixture!I3059,Settings!$G$7,IF(Fixture!G3059=Fixture!I3059,Settings!$G$8,IF(Fixture!G3059&lt;Fixture!I3059,Settings!$G$9,"-"))))</f>
        <v>-</v>
      </c>
      <c r="I3055" s="13" t="str">
        <f>IF(G3055="-","-",IF(Fixture!I3059&gt;Fixture!G3059,Settings!$G$7,IF(Fixture!I3059=Fixture!G3059,Settings!$G$8,IF(Fixture!I3059&lt;Fixture!G3059,Settings!$G$9,"-"))))</f>
        <v>-</v>
      </c>
    </row>
    <row r="3056" spans="3:9" x14ac:dyDescent="0.25">
      <c r="C3056" s="12" t="str">
        <f t="shared" si="96"/>
        <v>-</v>
      </c>
      <c r="D3056" s="9" t="str">
        <f t="shared" si="97"/>
        <v>-</v>
      </c>
      <c r="E3056" s="9" t="str">
        <f>IF(C3056="-","-",IF(D3056=maxgameno+2,"blank row 2",IF(D3056=maxgameno+1,"blank row 1",INDEX(FixtureCode!$B$4:$AH$128,MATCH($C3056,FixtureCode!$B$4:$B$128,0),MATCH("G"&amp;D3056&amp;"-T1",FixtureCode!$B$4:$AH$4,0)))))</f>
        <v>-</v>
      </c>
      <c r="F3056" s="13" t="str">
        <f>IF(C3056="-","-",IF(D3056=maxgameno+2,"blank row 2",IF(D3056=maxgameno+1,"blank row 1",INDEX(FixtureCode!$B$4:$AH$128,MATCH($C3056,FixtureCode!$B$4:$B$128,0),MATCH("G"&amp;D3056&amp;"-T2",FixtureCode!$B$4:$AH$4,0)))))</f>
        <v>-</v>
      </c>
      <c r="G3056" s="12" t="str">
        <f>IF(C3056="-","-",IF(AND(ISNUMBER(Fixture!G3060),ISNUMBER(Fixture!I3060),Fixture!F3060&lt;&gt;"BYE",Fixture!J3060&lt;&gt;"BYE"),"Yes","-"))</f>
        <v>-</v>
      </c>
      <c r="H3056" s="9" t="str">
        <f>IF(G3056="-","-",IF(Fixture!G3060&gt;Fixture!I3060,Settings!$G$7,IF(Fixture!G3060=Fixture!I3060,Settings!$G$8,IF(Fixture!G3060&lt;Fixture!I3060,Settings!$G$9,"-"))))</f>
        <v>-</v>
      </c>
      <c r="I3056" s="13" t="str">
        <f>IF(G3056="-","-",IF(Fixture!I3060&gt;Fixture!G3060,Settings!$G$7,IF(Fixture!I3060=Fixture!G3060,Settings!$G$8,IF(Fixture!I3060&lt;Fixture!G3060,Settings!$G$9,"-"))))</f>
        <v>-</v>
      </c>
    </row>
    <row r="3057" spans="3:9" x14ac:dyDescent="0.25">
      <c r="C3057" s="12" t="str">
        <f t="shared" si="96"/>
        <v>-</v>
      </c>
      <c r="D3057" s="9" t="str">
        <f t="shared" si="97"/>
        <v>-</v>
      </c>
      <c r="E3057" s="9" t="str">
        <f>IF(C3057="-","-",IF(D3057=maxgameno+2,"blank row 2",IF(D3057=maxgameno+1,"blank row 1",INDEX(FixtureCode!$B$4:$AH$128,MATCH($C3057,FixtureCode!$B$4:$B$128,0),MATCH("G"&amp;D3057&amp;"-T1",FixtureCode!$B$4:$AH$4,0)))))</f>
        <v>-</v>
      </c>
      <c r="F3057" s="13" t="str">
        <f>IF(C3057="-","-",IF(D3057=maxgameno+2,"blank row 2",IF(D3057=maxgameno+1,"blank row 1",INDEX(FixtureCode!$B$4:$AH$128,MATCH($C3057,FixtureCode!$B$4:$B$128,0),MATCH("G"&amp;D3057&amp;"-T2",FixtureCode!$B$4:$AH$4,0)))))</f>
        <v>-</v>
      </c>
      <c r="G3057" s="12" t="str">
        <f>IF(C3057="-","-",IF(AND(ISNUMBER(Fixture!G3061),ISNUMBER(Fixture!I3061),Fixture!F3061&lt;&gt;"BYE",Fixture!J3061&lt;&gt;"BYE"),"Yes","-"))</f>
        <v>-</v>
      </c>
      <c r="H3057" s="9" t="str">
        <f>IF(G3057="-","-",IF(Fixture!G3061&gt;Fixture!I3061,Settings!$G$7,IF(Fixture!G3061=Fixture!I3061,Settings!$G$8,IF(Fixture!G3061&lt;Fixture!I3061,Settings!$G$9,"-"))))</f>
        <v>-</v>
      </c>
      <c r="I3057" s="13" t="str">
        <f>IF(G3057="-","-",IF(Fixture!I3061&gt;Fixture!G3061,Settings!$G$7,IF(Fixture!I3061=Fixture!G3061,Settings!$G$8,IF(Fixture!I3061&lt;Fixture!G3061,Settings!$G$9,"-"))))</f>
        <v>-</v>
      </c>
    </row>
    <row r="3058" spans="3:9" x14ac:dyDescent="0.25">
      <c r="C3058" s="12" t="str">
        <f t="shared" si="96"/>
        <v>-</v>
      </c>
      <c r="D3058" s="9" t="str">
        <f t="shared" si="97"/>
        <v>-</v>
      </c>
      <c r="E3058" s="9" t="str">
        <f>IF(C3058="-","-",IF(D3058=maxgameno+2,"blank row 2",IF(D3058=maxgameno+1,"blank row 1",INDEX(FixtureCode!$B$4:$AH$128,MATCH($C3058,FixtureCode!$B$4:$B$128,0),MATCH("G"&amp;D3058&amp;"-T1",FixtureCode!$B$4:$AH$4,0)))))</f>
        <v>-</v>
      </c>
      <c r="F3058" s="13" t="str">
        <f>IF(C3058="-","-",IF(D3058=maxgameno+2,"blank row 2",IF(D3058=maxgameno+1,"blank row 1",INDEX(FixtureCode!$B$4:$AH$128,MATCH($C3058,FixtureCode!$B$4:$B$128,0),MATCH("G"&amp;D3058&amp;"-T2",FixtureCode!$B$4:$AH$4,0)))))</f>
        <v>-</v>
      </c>
      <c r="G3058" s="12" t="str">
        <f>IF(C3058="-","-",IF(AND(ISNUMBER(Fixture!G3062),ISNUMBER(Fixture!I3062),Fixture!F3062&lt;&gt;"BYE",Fixture!J3062&lt;&gt;"BYE"),"Yes","-"))</f>
        <v>-</v>
      </c>
      <c r="H3058" s="9" t="str">
        <f>IF(G3058="-","-",IF(Fixture!G3062&gt;Fixture!I3062,Settings!$G$7,IF(Fixture!G3062=Fixture!I3062,Settings!$G$8,IF(Fixture!G3062&lt;Fixture!I3062,Settings!$G$9,"-"))))</f>
        <v>-</v>
      </c>
      <c r="I3058" s="13" t="str">
        <f>IF(G3058="-","-",IF(Fixture!I3062&gt;Fixture!G3062,Settings!$G$7,IF(Fixture!I3062=Fixture!G3062,Settings!$G$8,IF(Fixture!I3062&lt;Fixture!G3062,Settings!$G$9,"-"))))</f>
        <v>-</v>
      </c>
    </row>
    <row r="3059" spans="3:9" x14ac:dyDescent="0.25">
      <c r="C3059" s="12" t="str">
        <f t="shared" si="96"/>
        <v>-</v>
      </c>
      <c r="D3059" s="9" t="str">
        <f t="shared" si="97"/>
        <v>-</v>
      </c>
      <c r="E3059" s="9" t="str">
        <f>IF(C3059="-","-",IF(D3059=maxgameno+2,"blank row 2",IF(D3059=maxgameno+1,"blank row 1",INDEX(FixtureCode!$B$4:$AH$128,MATCH($C3059,FixtureCode!$B$4:$B$128,0),MATCH("G"&amp;D3059&amp;"-T1",FixtureCode!$B$4:$AH$4,0)))))</f>
        <v>-</v>
      </c>
      <c r="F3059" s="13" t="str">
        <f>IF(C3059="-","-",IF(D3059=maxgameno+2,"blank row 2",IF(D3059=maxgameno+1,"blank row 1",INDEX(FixtureCode!$B$4:$AH$128,MATCH($C3059,FixtureCode!$B$4:$B$128,0),MATCH("G"&amp;D3059&amp;"-T2",FixtureCode!$B$4:$AH$4,0)))))</f>
        <v>-</v>
      </c>
      <c r="G3059" s="12" t="str">
        <f>IF(C3059="-","-",IF(AND(ISNUMBER(Fixture!G3063),ISNUMBER(Fixture!I3063),Fixture!F3063&lt;&gt;"BYE",Fixture!J3063&lt;&gt;"BYE"),"Yes","-"))</f>
        <v>-</v>
      </c>
      <c r="H3059" s="9" t="str">
        <f>IF(G3059="-","-",IF(Fixture!G3063&gt;Fixture!I3063,Settings!$G$7,IF(Fixture!G3063=Fixture!I3063,Settings!$G$8,IF(Fixture!G3063&lt;Fixture!I3063,Settings!$G$9,"-"))))</f>
        <v>-</v>
      </c>
      <c r="I3059" s="13" t="str">
        <f>IF(G3059="-","-",IF(Fixture!I3063&gt;Fixture!G3063,Settings!$G$7,IF(Fixture!I3063=Fixture!G3063,Settings!$G$8,IF(Fixture!I3063&lt;Fixture!G3063,Settings!$G$9,"-"))))</f>
        <v>-</v>
      </c>
    </row>
    <row r="3060" spans="3:9" x14ac:dyDescent="0.25">
      <c r="C3060" s="12" t="str">
        <f t="shared" si="96"/>
        <v>-</v>
      </c>
      <c r="D3060" s="9" t="str">
        <f t="shared" si="97"/>
        <v>-</v>
      </c>
      <c r="E3060" s="9" t="str">
        <f>IF(C3060="-","-",IF(D3060=maxgameno+2,"blank row 2",IF(D3060=maxgameno+1,"blank row 1",INDEX(FixtureCode!$B$4:$AH$128,MATCH($C3060,FixtureCode!$B$4:$B$128,0),MATCH("G"&amp;D3060&amp;"-T1",FixtureCode!$B$4:$AH$4,0)))))</f>
        <v>-</v>
      </c>
      <c r="F3060" s="13" t="str">
        <f>IF(C3060="-","-",IF(D3060=maxgameno+2,"blank row 2",IF(D3060=maxgameno+1,"blank row 1",INDEX(FixtureCode!$B$4:$AH$128,MATCH($C3060,FixtureCode!$B$4:$B$128,0),MATCH("G"&amp;D3060&amp;"-T2",FixtureCode!$B$4:$AH$4,0)))))</f>
        <v>-</v>
      </c>
      <c r="G3060" s="12" t="str">
        <f>IF(C3060="-","-",IF(AND(ISNUMBER(Fixture!G3064),ISNUMBER(Fixture!I3064),Fixture!F3064&lt;&gt;"BYE",Fixture!J3064&lt;&gt;"BYE"),"Yes","-"))</f>
        <v>-</v>
      </c>
      <c r="H3060" s="9" t="str">
        <f>IF(G3060="-","-",IF(Fixture!G3064&gt;Fixture!I3064,Settings!$G$7,IF(Fixture!G3064=Fixture!I3064,Settings!$G$8,IF(Fixture!G3064&lt;Fixture!I3064,Settings!$G$9,"-"))))</f>
        <v>-</v>
      </c>
      <c r="I3060" s="13" t="str">
        <f>IF(G3060="-","-",IF(Fixture!I3064&gt;Fixture!G3064,Settings!$G$7,IF(Fixture!I3064=Fixture!G3064,Settings!$G$8,IF(Fixture!I3064&lt;Fixture!G3064,Settings!$G$9,"-"))))</f>
        <v>-</v>
      </c>
    </row>
    <row r="3061" spans="3:9" x14ac:dyDescent="0.25">
      <c r="C3061" s="12" t="str">
        <f t="shared" si="96"/>
        <v>-</v>
      </c>
      <c r="D3061" s="9" t="str">
        <f t="shared" si="97"/>
        <v>-</v>
      </c>
      <c r="E3061" s="9" t="str">
        <f>IF(C3061="-","-",IF(D3061=maxgameno+2,"blank row 2",IF(D3061=maxgameno+1,"blank row 1",INDEX(FixtureCode!$B$4:$AH$128,MATCH($C3061,FixtureCode!$B$4:$B$128,0),MATCH("G"&amp;D3061&amp;"-T1",FixtureCode!$B$4:$AH$4,0)))))</f>
        <v>-</v>
      </c>
      <c r="F3061" s="13" t="str">
        <f>IF(C3061="-","-",IF(D3061=maxgameno+2,"blank row 2",IF(D3061=maxgameno+1,"blank row 1",INDEX(FixtureCode!$B$4:$AH$128,MATCH($C3061,FixtureCode!$B$4:$B$128,0),MATCH("G"&amp;D3061&amp;"-T2",FixtureCode!$B$4:$AH$4,0)))))</f>
        <v>-</v>
      </c>
      <c r="G3061" s="12" t="str">
        <f>IF(C3061="-","-",IF(AND(ISNUMBER(Fixture!G3065),ISNUMBER(Fixture!I3065),Fixture!F3065&lt;&gt;"BYE",Fixture!J3065&lt;&gt;"BYE"),"Yes","-"))</f>
        <v>-</v>
      </c>
      <c r="H3061" s="9" t="str">
        <f>IF(G3061="-","-",IF(Fixture!G3065&gt;Fixture!I3065,Settings!$G$7,IF(Fixture!G3065=Fixture!I3065,Settings!$G$8,IF(Fixture!G3065&lt;Fixture!I3065,Settings!$G$9,"-"))))</f>
        <v>-</v>
      </c>
      <c r="I3061" s="13" t="str">
        <f>IF(G3061="-","-",IF(Fixture!I3065&gt;Fixture!G3065,Settings!$G$7,IF(Fixture!I3065=Fixture!G3065,Settings!$G$8,IF(Fixture!I3065&lt;Fixture!G3065,Settings!$G$9,"-"))))</f>
        <v>-</v>
      </c>
    </row>
    <row r="3062" spans="3:9" x14ac:dyDescent="0.25">
      <c r="C3062" s="12" t="str">
        <f t="shared" si="96"/>
        <v>-</v>
      </c>
      <c r="D3062" s="9" t="str">
        <f t="shared" si="97"/>
        <v>-</v>
      </c>
      <c r="E3062" s="9" t="str">
        <f>IF(C3062="-","-",IF(D3062=maxgameno+2,"blank row 2",IF(D3062=maxgameno+1,"blank row 1",INDEX(FixtureCode!$B$4:$AH$128,MATCH($C3062,FixtureCode!$B$4:$B$128,0),MATCH("G"&amp;D3062&amp;"-T1",FixtureCode!$B$4:$AH$4,0)))))</f>
        <v>-</v>
      </c>
      <c r="F3062" s="13" t="str">
        <f>IF(C3062="-","-",IF(D3062=maxgameno+2,"blank row 2",IF(D3062=maxgameno+1,"blank row 1",INDEX(FixtureCode!$B$4:$AH$128,MATCH($C3062,FixtureCode!$B$4:$B$128,0),MATCH("G"&amp;D3062&amp;"-T2",FixtureCode!$B$4:$AH$4,0)))))</f>
        <v>-</v>
      </c>
      <c r="G3062" s="12" t="str">
        <f>IF(C3062="-","-",IF(AND(ISNUMBER(Fixture!G3066),ISNUMBER(Fixture!I3066),Fixture!F3066&lt;&gt;"BYE",Fixture!J3066&lt;&gt;"BYE"),"Yes","-"))</f>
        <v>-</v>
      </c>
      <c r="H3062" s="9" t="str">
        <f>IF(G3062="-","-",IF(Fixture!G3066&gt;Fixture!I3066,Settings!$G$7,IF(Fixture!G3066=Fixture!I3066,Settings!$G$8,IF(Fixture!G3066&lt;Fixture!I3066,Settings!$G$9,"-"))))</f>
        <v>-</v>
      </c>
      <c r="I3062" s="13" t="str">
        <f>IF(G3062="-","-",IF(Fixture!I3066&gt;Fixture!G3066,Settings!$G$7,IF(Fixture!I3066=Fixture!G3066,Settings!$G$8,IF(Fixture!I3066&lt;Fixture!G3066,Settings!$G$9,"-"))))</f>
        <v>-</v>
      </c>
    </row>
    <row r="3063" spans="3:9" x14ac:dyDescent="0.25">
      <c r="C3063" s="12" t="str">
        <f t="shared" si="96"/>
        <v>-</v>
      </c>
      <c r="D3063" s="9" t="str">
        <f t="shared" si="97"/>
        <v>-</v>
      </c>
      <c r="E3063" s="9" t="str">
        <f>IF(C3063="-","-",IF(D3063=maxgameno+2,"blank row 2",IF(D3063=maxgameno+1,"blank row 1",INDEX(FixtureCode!$B$4:$AH$128,MATCH($C3063,FixtureCode!$B$4:$B$128,0),MATCH("G"&amp;D3063&amp;"-T1",FixtureCode!$B$4:$AH$4,0)))))</f>
        <v>-</v>
      </c>
      <c r="F3063" s="13" t="str">
        <f>IF(C3063="-","-",IF(D3063=maxgameno+2,"blank row 2",IF(D3063=maxgameno+1,"blank row 1",INDEX(FixtureCode!$B$4:$AH$128,MATCH($C3063,FixtureCode!$B$4:$B$128,0),MATCH("G"&amp;D3063&amp;"-T2",FixtureCode!$B$4:$AH$4,0)))))</f>
        <v>-</v>
      </c>
      <c r="G3063" s="12" t="str">
        <f>IF(C3063="-","-",IF(AND(ISNUMBER(Fixture!G3067),ISNUMBER(Fixture!I3067),Fixture!F3067&lt;&gt;"BYE",Fixture!J3067&lt;&gt;"BYE"),"Yes","-"))</f>
        <v>-</v>
      </c>
      <c r="H3063" s="9" t="str">
        <f>IF(G3063="-","-",IF(Fixture!G3067&gt;Fixture!I3067,Settings!$G$7,IF(Fixture!G3067=Fixture!I3067,Settings!$G$8,IF(Fixture!G3067&lt;Fixture!I3067,Settings!$G$9,"-"))))</f>
        <v>-</v>
      </c>
      <c r="I3063" s="13" t="str">
        <f>IF(G3063="-","-",IF(Fixture!I3067&gt;Fixture!G3067,Settings!$G$7,IF(Fixture!I3067=Fixture!G3067,Settings!$G$8,IF(Fixture!I3067&lt;Fixture!G3067,Settings!$G$9,"-"))))</f>
        <v>-</v>
      </c>
    </row>
    <row r="3064" spans="3:9" x14ac:dyDescent="0.25">
      <c r="C3064" s="12" t="str">
        <f t="shared" si="96"/>
        <v>-</v>
      </c>
      <c r="D3064" s="9" t="str">
        <f t="shared" si="97"/>
        <v>-</v>
      </c>
      <c r="E3064" s="9" t="str">
        <f>IF(C3064="-","-",IF(D3064=maxgameno+2,"blank row 2",IF(D3064=maxgameno+1,"blank row 1",INDEX(FixtureCode!$B$4:$AH$128,MATCH($C3064,FixtureCode!$B$4:$B$128,0),MATCH("G"&amp;D3064&amp;"-T1",FixtureCode!$B$4:$AH$4,0)))))</f>
        <v>-</v>
      </c>
      <c r="F3064" s="13" t="str">
        <f>IF(C3064="-","-",IF(D3064=maxgameno+2,"blank row 2",IF(D3064=maxgameno+1,"blank row 1",INDEX(FixtureCode!$B$4:$AH$128,MATCH($C3064,FixtureCode!$B$4:$B$128,0),MATCH("G"&amp;D3064&amp;"-T2",FixtureCode!$B$4:$AH$4,0)))))</f>
        <v>-</v>
      </c>
      <c r="G3064" s="12" t="str">
        <f>IF(C3064="-","-",IF(AND(ISNUMBER(Fixture!G3068),ISNUMBER(Fixture!I3068),Fixture!F3068&lt;&gt;"BYE",Fixture!J3068&lt;&gt;"BYE"),"Yes","-"))</f>
        <v>-</v>
      </c>
      <c r="H3064" s="9" t="str">
        <f>IF(G3064="-","-",IF(Fixture!G3068&gt;Fixture!I3068,Settings!$G$7,IF(Fixture!G3068=Fixture!I3068,Settings!$G$8,IF(Fixture!G3068&lt;Fixture!I3068,Settings!$G$9,"-"))))</f>
        <v>-</v>
      </c>
      <c r="I3064" s="13" t="str">
        <f>IF(G3064="-","-",IF(Fixture!I3068&gt;Fixture!G3068,Settings!$G$7,IF(Fixture!I3068=Fixture!G3068,Settings!$G$8,IF(Fixture!I3068&lt;Fixture!G3068,Settings!$G$9,"-"))))</f>
        <v>-</v>
      </c>
    </row>
    <row r="3065" spans="3:9" x14ac:dyDescent="0.25">
      <c r="C3065" s="12" t="str">
        <f t="shared" si="96"/>
        <v>-</v>
      </c>
      <c r="D3065" s="9" t="str">
        <f t="shared" si="97"/>
        <v>-</v>
      </c>
      <c r="E3065" s="9" t="str">
        <f>IF(C3065="-","-",IF(D3065=maxgameno+2,"blank row 2",IF(D3065=maxgameno+1,"blank row 1",INDEX(FixtureCode!$B$4:$AH$128,MATCH($C3065,FixtureCode!$B$4:$B$128,0),MATCH("G"&amp;D3065&amp;"-T1",FixtureCode!$B$4:$AH$4,0)))))</f>
        <v>-</v>
      </c>
      <c r="F3065" s="13" t="str">
        <f>IF(C3065="-","-",IF(D3065=maxgameno+2,"blank row 2",IF(D3065=maxgameno+1,"blank row 1",INDEX(FixtureCode!$B$4:$AH$128,MATCH($C3065,FixtureCode!$B$4:$B$128,0),MATCH("G"&amp;D3065&amp;"-T2",FixtureCode!$B$4:$AH$4,0)))))</f>
        <v>-</v>
      </c>
      <c r="G3065" s="12" t="str">
        <f>IF(C3065="-","-",IF(AND(ISNUMBER(Fixture!G3069),ISNUMBER(Fixture!I3069),Fixture!F3069&lt;&gt;"BYE",Fixture!J3069&lt;&gt;"BYE"),"Yes","-"))</f>
        <v>-</v>
      </c>
      <c r="H3065" s="9" t="str">
        <f>IF(G3065="-","-",IF(Fixture!G3069&gt;Fixture!I3069,Settings!$G$7,IF(Fixture!G3069=Fixture!I3069,Settings!$G$8,IF(Fixture!G3069&lt;Fixture!I3069,Settings!$G$9,"-"))))</f>
        <v>-</v>
      </c>
      <c r="I3065" s="13" t="str">
        <f>IF(G3065="-","-",IF(Fixture!I3069&gt;Fixture!G3069,Settings!$G$7,IF(Fixture!I3069=Fixture!G3069,Settings!$G$8,IF(Fixture!I3069&lt;Fixture!G3069,Settings!$G$9,"-"))))</f>
        <v>-</v>
      </c>
    </row>
    <row r="3066" spans="3:9" x14ac:dyDescent="0.25">
      <c r="C3066" s="12" t="str">
        <f t="shared" si="96"/>
        <v>-</v>
      </c>
      <c r="D3066" s="9" t="str">
        <f t="shared" si="97"/>
        <v>-</v>
      </c>
      <c r="E3066" s="9" t="str">
        <f>IF(C3066="-","-",IF(D3066=maxgameno+2,"blank row 2",IF(D3066=maxgameno+1,"blank row 1",INDEX(FixtureCode!$B$4:$AH$128,MATCH($C3066,FixtureCode!$B$4:$B$128,0),MATCH("G"&amp;D3066&amp;"-T1",FixtureCode!$B$4:$AH$4,0)))))</f>
        <v>-</v>
      </c>
      <c r="F3066" s="13" t="str">
        <f>IF(C3066="-","-",IF(D3066=maxgameno+2,"blank row 2",IF(D3066=maxgameno+1,"blank row 1",INDEX(FixtureCode!$B$4:$AH$128,MATCH($C3066,FixtureCode!$B$4:$B$128,0),MATCH("G"&amp;D3066&amp;"-T2",FixtureCode!$B$4:$AH$4,0)))))</f>
        <v>-</v>
      </c>
      <c r="G3066" s="12" t="str">
        <f>IF(C3066="-","-",IF(AND(ISNUMBER(Fixture!G3070),ISNUMBER(Fixture!I3070),Fixture!F3070&lt;&gt;"BYE",Fixture!J3070&lt;&gt;"BYE"),"Yes","-"))</f>
        <v>-</v>
      </c>
      <c r="H3066" s="9" t="str">
        <f>IF(G3066="-","-",IF(Fixture!G3070&gt;Fixture!I3070,Settings!$G$7,IF(Fixture!G3070=Fixture!I3070,Settings!$G$8,IF(Fixture!G3070&lt;Fixture!I3070,Settings!$G$9,"-"))))</f>
        <v>-</v>
      </c>
      <c r="I3066" s="13" t="str">
        <f>IF(G3066="-","-",IF(Fixture!I3070&gt;Fixture!G3070,Settings!$G$7,IF(Fixture!I3070=Fixture!G3070,Settings!$G$8,IF(Fixture!I3070&lt;Fixture!G3070,Settings!$G$9,"-"))))</f>
        <v>-</v>
      </c>
    </row>
    <row r="3067" spans="3:9" x14ac:dyDescent="0.25">
      <c r="C3067" s="12" t="str">
        <f t="shared" si="96"/>
        <v>-</v>
      </c>
      <c r="D3067" s="9" t="str">
        <f t="shared" si="97"/>
        <v>-</v>
      </c>
      <c r="E3067" s="9" t="str">
        <f>IF(C3067="-","-",IF(D3067=maxgameno+2,"blank row 2",IF(D3067=maxgameno+1,"blank row 1",INDEX(FixtureCode!$B$4:$AH$128,MATCH($C3067,FixtureCode!$B$4:$B$128,0),MATCH("G"&amp;D3067&amp;"-T1",FixtureCode!$B$4:$AH$4,0)))))</f>
        <v>-</v>
      </c>
      <c r="F3067" s="13" t="str">
        <f>IF(C3067="-","-",IF(D3067=maxgameno+2,"blank row 2",IF(D3067=maxgameno+1,"blank row 1",INDEX(FixtureCode!$B$4:$AH$128,MATCH($C3067,FixtureCode!$B$4:$B$128,0),MATCH("G"&amp;D3067&amp;"-T2",FixtureCode!$B$4:$AH$4,0)))))</f>
        <v>-</v>
      </c>
      <c r="G3067" s="12" t="str">
        <f>IF(C3067="-","-",IF(AND(ISNUMBER(Fixture!G3071),ISNUMBER(Fixture!I3071),Fixture!F3071&lt;&gt;"BYE",Fixture!J3071&lt;&gt;"BYE"),"Yes","-"))</f>
        <v>-</v>
      </c>
      <c r="H3067" s="9" t="str">
        <f>IF(G3067="-","-",IF(Fixture!G3071&gt;Fixture!I3071,Settings!$G$7,IF(Fixture!G3071=Fixture!I3071,Settings!$G$8,IF(Fixture!G3071&lt;Fixture!I3071,Settings!$G$9,"-"))))</f>
        <v>-</v>
      </c>
      <c r="I3067" s="13" t="str">
        <f>IF(G3067="-","-",IF(Fixture!I3071&gt;Fixture!G3071,Settings!$G$7,IF(Fixture!I3071=Fixture!G3071,Settings!$G$8,IF(Fixture!I3071&lt;Fixture!G3071,Settings!$G$9,"-"))))</f>
        <v>-</v>
      </c>
    </row>
    <row r="3068" spans="3:9" x14ac:dyDescent="0.25">
      <c r="C3068" s="12" t="str">
        <f t="shared" si="96"/>
        <v>-</v>
      </c>
      <c r="D3068" s="9" t="str">
        <f t="shared" si="97"/>
        <v>-</v>
      </c>
      <c r="E3068" s="9" t="str">
        <f>IF(C3068="-","-",IF(D3068=maxgameno+2,"blank row 2",IF(D3068=maxgameno+1,"blank row 1",INDEX(FixtureCode!$B$4:$AH$128,MATCH($C3068,FixtureCode!$B$4:$B$128,0),MATCH("G"&amp;D3068&amp;"-T1",FixtureCode!$B$4:$AH$4,0)))))</f>
        <v>-</v>
      </c>
      <c r="F3068" s="13" t="str">
        <f>IF(C3068="-","-",IF(D3068=maxgameno+2,"blank row 2",IF(D3068=maxgameno+1,"blank row 1",INDEX(FixtureCode!$B$4:$AH$128,MATCH($C3068,FixtureCode!$B$4:$B$128,0),MATCH("G"&amp;D3068&amp;"-T2",FixtureCode!$B$4:$AH$4,0)))))</f>
        <v>-</v>
      </c>
      <c r="G3068" s="12" t="str">
        <f>IF(C3068="-","-",IF(AND(ISNUMBER(Fixture!G3072),ISNUMBER(Fixture!I3072),Fixture!F3072&lt;&gt;"BYE",Fixture!J3072&lt;&gt;"BYE"),"Yes","-"))</f>
        <v>-</v>
      </c>
      <c r="H3068" s="9" t="str">
        <f>IF(G3068="-","-",IF(Fixture!G3072&gt;Fixture!I3072,Settings!$G$7,IF(Fixture!G3072=Fixture!I3072,Settings!$G$8,IF(Fixture!G3072&lt;Fixture!I3072,Settings!$G$9,"-"))))</f>
        <v>-</v>
      </c>
      <c r="I3068" s="13" t="str">
        <f>IF(G3068="-","-",IF(Fixture!I3072&gt;Fixture!G3072,Settings!$G$7,IF(Fixture!I3072=Fixture!G3072,Settings!$G$8,IF(Fixture!I3072&lt;Fixture!G3072,Settings!$G$9,"-"))))</f>
        <v>-</v>
      </c>
    </row>
    <row r="3069" spans="3:9" x14ac:dyDescent="0.25">
      <c r="C3069" s="12" t="str">
        <f t="shared" si="96"/>
        <v>-</v>
      </c>
      <c r="D3069" s="9" t="str">
        <f t="shared" si="97"/>
        <v>-</v>
      </c>
      <c r="E3069" s="9" t="str">
        <f>IF(C3069="-","-",IF(D3069=maxgameno+2,"blank row 2",IF(D3069=maxgameno+1,"blank row 1",INDEX(FixtureCode!$B$4:$AH$128,MATCH($C3069,FixtureCode!$B$4:$B$128,0),MATCH("G"&amp;D3069&amp;"-T1",FixtureCode!$B$4:$AH$4,0)))))</f>
        <v>-</v>
      </c>
      <c r="F3069" s="13" t="str">
        <f>IF(C3069="-","-",IF(D3069=maxgameno+2,"blank row 2",IF(D3069=maxgameno+1,"blank row 1",INDEX(FixtureCode!$B$4:$AH$128,MATCH($C3069,FixtureCode!$B$4:$B$128,0),MATCH("G"&amp;D3069&amp;"-T2",FixtureCode!$B$4:$AH$4,0)))))</f>
        <v>-</v>
      </c>
      <c r="G3069" s="12" t="str">
        <f>IF(C3069="-","-",IF(AND(ISNUMBER(Fixture!G3073),ISNUMBER(Fixture!I3073),Fixture!F3073&lt;&gt;"BYE",Fixture!J3073&lt;&gt;"BYE"),"Yes","-"))</f>
        <v>-</v>
      </c>
      <c r="H3069" s="9" t="str">
        <f>IF(G3069="-","-",IF(Fixture!G3073&gt;Fixture!I3073,Settings!$G$7,IF(Fixture!G3073=Fixture!I3073,Settings!$G$8,IF(Fixture!G3073&lt;Fixture!I3073,Settings!$G$9,"-"))))</f>
        <v>-</v>
      </c>
      <c r="I3069" s="13" t="str">
        <f>IF(G3069="-","-",IF(Fixture!I3073&gt;Fixture!G3073,Settings!$G$7,IF(Fixture!I3073=Fixture!G3073,Settings!$G$8,IF(Fixture!I3073&lt;Fixture!G3073,Settings!$G$9,"-"))))</f>
        <v>-</v>
      </c>
    </row>
    <row r="3070" spans="3:9" x14ac:dyDescent="0.25">
      <c r="C3070" s="12" t="str">
        <f t="shared" si="96"/>
        <v>-</v>
      </c>
      <c r="D3070" s="9" t="str">
        <f t="shared" si="97"/>
        <v>-</v>
      </c>
      <c r="E3070" s="9" t="str">
        <f>IF(C3070="-","-",IF(D3070=maxgameno+2,"blank row 2",IF(D3070=maxgameno+1,"blank row 1",INDEX(FixtureCode!$B$4:$AH$128,MATCH($C3070,FixtureCode!$B$4:$B$128,0),MATCH("G"&amp;D3070&amp;"-T1",FixtureCode!$B$4:$AH$4,0)))))</f>
        <v>-</v>
      </c>
      <c r="F3070" s="13" t="str">
        <f>IF(C3070="-","-",IF(D3070=maxgameno+2,"blank row 2",IF(D3070=maxgameno+1,"blank row 1",INDEX(FixtureCode!$B$4:$AH$128,MATCH($C3070,FixtureCode!$B$4:$B$128,0),MATCH("G"&amp;D3070&amp;"-T2",FixtureCode!$B$4:$AH$4,0)))))</f>
        <v>-</v>
      </c>
      <c r="G3070" s="12" t="str">
        <f>IF(C3070="-","-",IF(AND(ISNUMBER(Fixture!G3074),ISNUMBER(Fixture!I3074),Fixture!F3074&lt;&gt;"BYE",Fixture!J3074&lt;&gt;"BYE"),"Yes","-"))</f>
        <v>-</v>
      </c>
      <c r="H3070" s="9" t="str">
        <f>IF(G3070="-","-",IF(Fixture!G3074&gt;Fixture!I3074,Settings!$G$7,IF(Fixture!G3074=Fixture!I3074,Settings!$G$8,IF(Fixture!G3074&lt;Fixture!I3074,Settings!$G$9,"-"))))</f>
        <v>-</v>
      </c>
      <c r="I3070" s="13" t="str">
        <f>IF(G3070="-","-",IF(Fixture!I3074&gt;Fixture!G3074,Settings!$G$7,IF(Fixture!I3074=Fixture!G3074,Settings!$G$8,IF(Fixture!I3074&lt;Fixture!G3074,Settings!$G$9,"-"))))</f>
        <v>-</v>
      </c>
    </row>
    <row r="3071" spans="3:9" x14ac:dyDescent="0.25">
      <c r="C3071" s="12" t="str">
        <f t="shared" si="96"/>
        <v>-</v>
      </c>
      <c r="D3071" s="9" t="str">
        <f t="shared" si="97"/>
        <v>-</v>
      </c>
      <c r="E3071" s="9" t="str">
        <f>IF(C3071="-","-",IF(D3071=maxgameno+2,"blank row 2",IF(D3071=maxgameno+1,"blank row 1",INDEX(FixtureCode!$B$4:$AH$128,MATCH($C3071,FixtureCode!$B$4:$B$128,0),MATCH("G"&amp;D3071&amp;"-T1",FixtureCode!$B$4:$AH$4,0)))))</f>
        <v>-</v>
      </c>
      <c r="F3071" s="13" t="str">
        <f>IF(C3071="-","-",IF(D3071=maxgameno+2,"blank row 2",IF(D3071=maxgameno+1,"blank row 1",INDEX(FixtureCode!$B$4:$AH$128,MATCH($C3071,FixtureCode!$B$4:$B$128,0),MATCH("G"&amp;D3071&amp;"-T2",FixtureCode!$B$4:$AH$4,0)))))</f>
        <v>-</v>
      </c>
      <c r="G3071" s="12" t="str">
        <f>IF(C3071="-","-",IF(AND(ISNUMBER(Fixture!G3075),ISNUMBER(Fixture!I3075),Fixture!F3075&lt;&gt;"BYE",Fixture!J3075&lt;&gt;"BYE"),"Yes","-"))</f>
        <v>-</v>
      </c>
      <c r="H3071" s="9" t="str">
        <f>IF(G3071="-","-",IF(Fixture!G3075&gt;Fixture!I3075,Settings!$G$7,IF(Fixture!G3075=Fixture!I3075,Settings!$G$8,IF(Fixture!G3075&lt;Fixture!I3075,Settings!$G$9,"-"))))</f>
        <v>-</v>
      </c>
      <c r="I3071" s="13" t="str">
        <f>IF(G3071="-","-",IF(Fixture!I3075&gt;Fixture!G3075,Settings!$G$7,IF(Fixture!I3075=Fixture!G3075,Settings!$G$8,IF(Fixture!I3075&lt;Fixture!G3075,Settings!$G$9,"-"))))</f>
        <v>-</v>
      </c>
    </row>
    <row r="3072" spans="3:9" x14ac:dyDescent="0.25">
      <c r="C3072" s="12" t="str">
        <f t="shared" si="96"/>
        <v>-</v>
      </c>
      <c r="D3072" s="9" t="str">
        <f t="shared" si="97"/>
        <v>-</v>
      </c>
      <c r="E3072" s="9" t="str">
        <f>IF(C3072="-","-",IF(D3072=maxgameno+2,"blank row 2",IF(D3072=maxgameno+1,"blank row 1",INDEX(FixtureCode!$B$4:$AH$128,MATCH($C3072,FixtureCode!$B$4:$B$128,0),MATCH("G"&amp;D3072&amp;"-T1",FixtureCode!$B$4:$AH$4,0)))))</f>
        <v>-</v>
      </c>
      <c r="F3072" s="13" t="str">
        <f>IF(C3072="-","-",IF(D3072=maxgameno+2,"blank row 2",IF(D3072=maxgameno+1,"blank row 1",INDEX(FixtureCode!$B$4:$AH$128,MATCH($C3072,FixtureCode!$B$4:$B$128,0),MATCH("G"&amp;D3072&amp;"-T2",FixtureCode!$B$4:$AH$4,0)))))</f>
        <v>-</v>
      </c>
      <c r="G3072" s="12" t="str">
        <f>IF(C3072="-","-",IF(AND(ISNUMBER(Fixture!G3076),ISNUMBER(Fixture!I3076),Fixture!F3076&lt;&gt;"BYE",Fixture!J3076&lt;&gt;"BYE"),"Yes","-"))</f>
        <v>-</v>
      </c>
      <c r="H3072" s="9" t="str">
        <f>IF(G3072="-","-",IF(Fixture!G3076&gt;Fixture!I3076,Settings!$G$7,IF(Fixture!G3076=Fixture!I3076,Settings!$G$8,IF(Fixture!G3076&lt;Fixture!I3076,Settings!$G$9,"-"))))</f>
        <v>-</v>
      </c>
      <c r="I3072" s="13" t="str">
        <f>IF(G3072="-","-",IF(Fixture!I3076&gt;Fixture!G3076,Settings!$G$7,IF(Fixture!I3076=Fixture!G3076,Settings!$G$8,IF(Fixture!I3076&lt;Fixture!G3076,Settings!$G$9,"-"))))</f>
        <v>-</v>
      </c>
    </row>
    <row r="3073" spans="3:9" x14ac:dyDescent="0.25">
      <c r="C3073" s="12" t="str">
        <f t="shared" si="96"/>
        <v>-</v>
      </c>
      <c r="D3073" s="9" t="str">
        <f t="shared" si="97"/>
        <v>-</v>
      </c>
      <c r="E3073" s="9" t="str">
        <f>IF(C3073="-","-",IF(D3073=maxgameno+2,"blank row 2",IF(D3073=maxgameno+1,"blank row 1",INDEX(FixtureCode!$B$4:$AH$128,MATCH($C3073,FixtureCode!$B$4:$B$128,0),MATCH("G"&amp;D3073&amp;"-T1",FixtureCode!$B$4:$AH$4,0)))))</f>
        <v>-</v>
      </c>
      <c r="F3073" s="13" t="str">
        <f>IF(C3073="-","-",IF(D3073=maxgameno+2,"blank row 2",IF(D3073=maxgameno+1,"blank row 1",INDEX(FixtureCode!$B$4:$AH$128,MATCH($C3073,FixtureCode!$B$4:$B$128,0),MATCH("G"&amp;D3073&amp;"-T2",FixtureCode!$B$4:$AH$4,0)))))</f>
        <v>-</v>
      </c>
      <c r="G3073" s="12" t="str">
        <f>IF(C3073="-","-",IF(AND(ISNUMBER(Fixture!G3077),ISNUMBER(Fixture!I3077),Fixture!F3077&lt;&gt;"BYE",Fixture!J3077&lt;&gt;"BYE"),"Yes","-"))</f>
        <v>-</v>
      </c>
      <c r="H3073" s="9" t="str">
        <f>IF(G3073="-","-",IF(Fixture!G3077&gt;Fixture!I3077,Settings!$G$7,IF(Fixture!G3077=Fixture!I3077,Settings!$G$8,IF(Fixture!G3077&lt;Fixture!I3077,Settings!$G$9,"-"))))</f>
        <v>-</v>
      </c>
      <c r="I3073" s="13" t="str">
        <f>IF(G3073="-","-",IF(Fixture!I3077&gt;Fixture!G3077,Settings!$G$7,IF(Fixture!I3077=Fixture!G3077,Settings!$G$8,IF(Fixture!I3077&lt;Fixture!G3077,Settings!$G$9,"-"))))</f>
        <v>-</v>
      </c>
    </row>
    <row r="3074" spans="3:9" x14ac:dyDescent="0.25">
      <c r="C3074" s="12" t="str">
        <f t="shared" si="96"/>
        <v>-</v>
      </c>
      <c r="D3074" s="9" t="str">
        <f t="shared" si="97"/>
        <v>-</v>
      </c>
      <c r="E3074" s="9" t="str">
        <f>IF(C3074="-","-",IF(D3074=maxgameno+2,"blank row 2",IF(D3074=maxgameno+1,"blank row 1",INDEX(FixtureCode!$B$4:$AH$128,MATCH($C3074,FixtureCode!$B$4:$B$128,0),MATCH("G"&amp;D3074&amp;"-T1",FixtureCode!$B$4:$AH$4,0)))))</f>
        <v>-</v>
      </c>
      <c r="F3074" s="13" t="str">
        <f>IF(C3074="-","-",IF(D3074=maxgameno+2,"blank row 2",IF(D3074=maxgameno+1,"blank row 1",INDEX(FixtureCode!$B$4:$AH$128,MATCH($C3074,FixtureCode!$B$4:$B$128,0),MATCH("G"&amp;D3074&amp;"-T2",FixtureCode!$B$4:$AH$4,0)))))</f>
        <v>-</v>
      </c>
      <c r="G3074" s="12" t="str">
        <f>IF(C3074="-","-",IF(AND(ISNUMBER(Fixture!G3078),ISNUMBER(Fixture!I3078),Fixture!F3078&lt;&gt;"BYE",Fixture!J3078&lt;&gt;"BYE"),"Yes","-"))</f>
        <v>-</v>
      </c>
      <c r="H3074" s="9" t="str">
        <f>IF(G3074="-","-",IF(Fixture!G3078&gt;Fixture!I3078,Settings!$G$7,IF(Fixture!G3078=Fixture!I3078,Settings!$G$8,IF(Fixture!G3078&lt;Fixture!I3078,Settings!$G$9,"-"))))</f>
        <v>-</v>
      </c>
      <c r="I3074" s="13" t="str">
        <f>IF(G3074="-","-",IF(Fixture!I3078&gt;Fixture!G3078,Settings!$G$7,IF(Fixture!I3078=Fixture!G3078,Settings!$G$8,IF(Fixture!I3078&lt;Fixture!G3078,Settings!$G$9,"-"))))</f>
        <v>-</v>
      </c>
    </row>
    <row r="3075" spans="3:9" x14ac:dyDescent="0.25">
      <c r="C3075" s="12" t="str">
        <f t="shared" si="96"/>
        <v>-</v>
      </c>
      <c r="D3075" s="9" t="str">
        <f t="shared" si="97"/>
        <v>-</v>
      </c>
      <c r="E3075" s="9" t="str">
        <f>IF(C3075="-","-",IF(D3075=maxgameno+2,"blank row 2",IF(D3075=maxgameno+1,"blank row 1",INDEX(FixtureCode!$B$4:$AH$128,MATCH($C3075,FixtureCode!$B$4:$B$128,0),MATCH("G"&amp;D3075&amp;"-T1",FixtureCode!$B$4:$AH$4,0)))))</f>
        <v>-</v>
      </c>
      <c r="F3075" s="13" t="str">
        <f>IF(C3075="-","-",IF(D3075=maxgameno+2,"blank row 2",IF(D3075=maxgameno+1,"blank row 1",INDEX(FixtureCode!$B$4:$AH$128,MATCH($C3075,FixtureCode!$B$4:$B$128,0),MATCH("G"&amp;D3075&amp;"-T2",FixtureCode!$B$4:$AH$4,0)))))</f>
        <v>-</v>
      </c>
      <c r="G3075" s="12" t="str">
        <f>IF(C3075="-","-",IF(AND(ISNUMBER(Fixture!G3079),ISNUMBER(Fixture!I3079),Fixture!F3079&lt;&gt;"BYE",Fixture!J3079&lt;&gt;"BYE"),"Yes","-"))</f>
        <v>-</v>
      </c>
      <c r="H3075" s="9" t="str">
        <f>IF(G3075="-","-",IF(Fixture!G3079&gt;Fixture!I3079,Settings!$G$7,IF(Fixture!G3079=Fixture!I3079,Settings!$G$8,IF(Fixture!G3079&lt;Fixture!I3079,Settings!$G$9,"-"))))</f>
        <v>-</v>
      </c>
      <c r="I3075" s="13" t="str">
        <f>IF(G3075="-","-",IF(Fixture!I3079&gt;Fixture!G3079,Settings!$G$7,IF(Fixture!I3079=Fixture!G3079,Settings!$G$8,IF(Fixture!I3079&lt;Fixture!G3079,Settings!$G$9,"-"))))</f>
        <v>-</v>
      </c>
    </row>
    <row r="3076" spans="3:9" x14ac:dyDescent="0.25">
      <c r="C3076" s="12" t="str">
        <f t="shared" si="96"/>
        <v>-</v>
      </c>
      <c r="D3076" s="9" t="str">
        <f t="shared" si="97"/>
        <v>-</v>
      </c>
      <c r="E3076" s="9" t="str">
        <f>IF(C3076="-","-",IF(D3076=maxgameno+2,"blank row 2",IF(D3076=maxgameno+1,"blank row 1",INDEX(FixtureCode!$B$4:$AH$128,MATCH($C3076,FixtureCode!$B$4:$B$128,0),MATCH("G"&amp;D3076&amp;"-T1",FixtureCode!$B$4:$AH$4,0)))))</f>
        <v>-</v>
      </c>
      <c r="F3076" s="13" t="str">
        <f>IF(C3076="-","-",IF(D3076=maxgameno+2,"blank row 2",IF(D3076=maxgameno+1,"blank row 1",INDEX(FixtureCode!$B$4:$AH$128,MATCH($C3076,FixtureCode!$B$4:$B$128,0),MATCH("G"&amp;D3076&amp;"-T2",FixtureCode!$B$4:$AH$4,0)))))</f>
        <v>-</v>
      </c>
      <c r="G3076" s="12" t="str">
        <f>IF(C3076="-","-",IF(AND(ISNUMBER(Fixture!G3080),ISNUMBER(Fixture!I3080),Fixture!F3080&lt;&gt;"BYE",Fixture!J3080&lt;&gt;"BYE"),"Yes","-"))</f>
        <v>-</v>
      </c>
      <c r="H3076" s="9" t="str">
        <f>IF(G3076="-","-",IF(Fixture!G3080&gt;Fixture!I3080,Settings!$G$7,IF(Fixture!G3080=Fixture!I3080,Settings!$G$8,IF(Fixture!G3080&lt;Fixture!I3080,Settings!$G$9,"-"))))</f>
        <v>-</v>
      </c>
      <c r="I3076" s="13" t="str">
        <f>IF(G3076="-","-",IF(Fixture!I3080&gt;Fixture!G3080,Settings!$G$7,IF(Fixture!I3080=Fixture!G3080,Settings!$G$8,IF(Fixture!I3080&lt;Fixture!G3080,Settings!$G$9,"-"))))</f>
        <v>-</v>
      </c>
    </row>
    <row r="3077" spans="3:9" x14ac:dyDescent="0.25">
      <c r="C3077" s="12" t="str">
        <f t="shared" si="96"/>
        <v>-</v>
      </c>
      <c r="D3077" s="9" t="str">
        <f t="shared" si="97"/>
        <v>-</v>
      </c>
      <c r="E3077" s="9" t="str">
        <f>IF(C3077="-","-",IF(D3077=maxgameno+2,"blank row 2",IF(D3077=maxgameno+1,"blank row 1",INDEX(FixtureCode!$B$4:$AH$128,MATCH($C3077,FixtureCode!$B$4:$B$128,0),MATCH("G"&amp;D3077&amp;"-T1",FixtureCode!$B$4:$AH$4,0)))))</f>
        <v>-</v>
      </c>
      <c r="F3077" s="13" t="str">
        <f>IF(C3077="-","-",IF(D3077=maxgameno+2,"blank row 2",IF(D3077=maxgameno+1,"blank row 1",INDEX(FixtureCode!$B$4:$AH$128,MATCH($C3077,FixtureCode!$B$4:$B$128,0),MATCH("G"&amp;D3077&amp;"-T2",FixtureCode!$B$4:$AH$4,0)))))</f>
        <v>-</v>
      </c>
      <c r="G3077" s="12" t="str">
        <f>IF(C3077="-","-",IF(AND(ISNUMBER(Fixture!G3081),ISNUMBER(Fixture!I3081),Fixture!F3081&lt;&gt;"BYE",Fixture!J3081&lt;&gt;"BYE"),"Yes","-"))</f>
        <v>-</v>
      </c>
      <c r="H3077" s="9" t="str">
        <f>IF(G3077="-","-",IF(Fixture!G3081&gt;Fixture!I3081,Settings!$G$7,IF(Fixture!G3081=Fixture!I3081,Settings!$G$8,IF(Fixture!G3081&lt;Fixture!I3081,Settings!$G$9,"-"))))</f>
        <v>-</v>
      </c>
      <c r="I3077" s="13" t="str">
        <f>IF(G3077="-","-",IF(Fixture!I3081&gt;Fixture!G3081,Settings!$G$7,IF(Fixture!I3081=Fixture!G3081,Settings!$G$8,IF(Fixture!I3081&lt;Fixture!G3081,Settings!$G$9,"-"))))</f>
        <v>-</v>
      </c>
    </row>
    <row r="3078" spans="3:9" x14ac:dyDescent="0.25">
      <c r="C3078" s="12" t="str">
        <f t="shared" ref="C3078:C3141" si="98">IF(C3077="-","-",IF(D3077+1&lt;=maxgameno+2,C3077,IF(C3077+1&lt;=maxroundno,C3077+1,"-")))</f>
        <v>-</v>
      </c>
      <c r="D3078" s="9" t="str">
        <f t="shared" ref="D3078:D3141" si="99">IF(C3078="-","-",IF(D3077+1&lt;=maxgameno+2,D3077+1,1))</f>
        <v>-</v>
      </c>
      <c r="E3078" s="9" t="str">
        <f>IF(C3078="-","-",IF(D3078=maxgameno+2,"blank row 2",IF(D3078=maxgameno+1,"blank row 1",INDEX(FixtureCode!$B$4:$AH$128,MATCH($C3078,FixtureCode!$B$4:$B$128,0),MATCH("G"&amp;D3078&amp;"-T1",FixtureCode!$B$4:$AH$4,0)))))</f>
        <v>-</v>
      </c>
      <c r="F3078" s="13" t="str">
        <f>IF(C3078="-","-",IF(D3078=maxgameno+2,"blank row 2",IF(D3078=maxgameno+1,"blank row 1",INDEX(FixtureCode!$B$4:$AH$128,MATCH($C3078,FixtureCode!$B$4:$B$128,0),MATCH("G"&amp;D3078&amp;"-T2",FixtureCode!$B$4:$AH$4,0)))))</f>
        <v>-</v>
      </c>
      <c r="G3078" s="12" t="str">
        <f>IF(C3078="-","-",IF(AND(ISNUMBER(Fixture!G3082),ISNUMBER(Fixture!I3082),Fixture!F3082&lt;&gt;"BYE",Fixture!J3082&lt;&gt;"BYE"),"Yes","-"))</f>
        <v>-</v>
      </c>
      <c r="H3078" s="9" t="str">
        <f>IF(G3078="-","-",IF(Fixture!G3082&gt;Fixture!I3082,Settings!$G$7,IF(Fixture!G3082=Fixture!I3082,Settings!$G$8,IF(Fixture!G3082&lt;Fixture!I3082,Settings!$G$9,"-"))))</f>
        <v>-</v>
      </c>
      <c r="I3078" s="13" t="str">
        <f>IF(G3078="-","-",IF(Fixture!I3082&gt;Fixture!G3082,Settings!$G$7,IF(Fixture!I3082=Fixture!G3082,Settings!$G$8,IF(Fixture!I3082&lt;Fixture!G3082,Settings!$G$9,"-"))))</f>
        <v>-</v>
      </c>
    </row>
    <row r="3079" spans="3:9" x14ac:dyDescent="0.25">
      <c r="C3079" s="12" t="str">
        <f t="shared" si="98"/>
        <v>-</v>
      </c>
      <c r="D3079" s="9" t="str">
        <f t="shared" si="99"/>
        <v>-</v>
      </c>
      <c r="E3079" s="9" t="str">
        <f>IF(C3079="-","-",IF(D3079=maxgameno+2,"blank row 2",IF(D3079=maxgameno+1,"blank row 1",INDEX(FixtureCode!$B$4:$AH$128,MATCH($C3079,FixtureCode!$B$4:$B$128,0),MATCH("G"&amp;D3079&amp;"-T1",FixtureCode!$B$4:$AH$4,0)))))</f>
        <v>-</v>
      </c>
      <c r="F3079" s="13" t="str">
        <f>IF(C3079="-","-",IF(D3079=maxgameno+2,"blank row 2",IF(D3079=maxgameno+1,"blank row 1",INDEX(FixtureCode!$B$4:$AH$128,MATCH($C3079,FixtureCode!$B$4:$B$128,0),MATCH("G"&amp;D3079&amp;"-T2",FixtureCode!$B$4:$AH$4,0)))))</f>
        <v>-</v>
      </c>
      <c r="G3079" s="12" t="str">
        <f>IF(C3079="-","-",IF(AND(ISNUMBER(Fixture!G3083),ISNUMBER(Fixture!I3083),Fixture!F3083&lt;&gt;"BYE",Fixture!J3083&lt;&gt;"BYE"),"Yes","-"))</f>
        <v>-</v>
      </c>
      <c r="H3079" s="9" t="str">
        <f>IF(G3079="-","-",IF(Fixture!G3083&gt;Fixture!I3083,Settings!$G$7,IF(Fixture!G3083=Fixture!I3083,Settings!$G$8,IF(Fixture!G3083&lt;Fixture!I3083,Settings!$G$9,"-"))))</f>
        <v>-</v>
      </c>
      <c r="I3079" s="13" t="str">
        <f>IF(G3079="-","-",IF(Fixture!I3083&gt;Fixture!G3083,Settings!$G$7,IF(Fixture!I3083=Fixture!G3083,Settings!$G$8,IF(Fixture!I3083&lt;Fixture!G3083,Settings!$G$9,"-"))))</f>
        <v>-</v>
      </c>
    </row>
    <row r="3080" spans="3:9" x14ac:dyDescent="0.25">
      <c r="C3080" s="12" t="str">
        <f t="shared" si="98"/>
        <v>-</v>
      </c>
      <c r="D3080" s="9" t="str">
        <f t="shared" si="99"/>
        <v>-</v>
      </c>
      <c r="E3080" s="9" t="str">
        <f>IF(C3080="-","-",IF(D3080=maxgameno+2,"blank row 2",IF(D3080=maxgameno+1,"blank row 1",INDEX(FixtureCode!$B$4:$AH$128,MATCH($C3080,FixtureCode!$B$4:$B$128,0),MATCH("G"&amp;D3080&amp;"-T1",FixtureCode!$B$4:$AH$4,0)))))</f>
        <v>-</v>
      </c>
      <c r="F3080" s="13" t="str">
        <f>IF(C3080="-","-",IF(D3080=maxgameno+2,"blank row 2",IF(D3080=maxgameno+1,"blank row 1",INDEX(FixtureCode!$B$4:$AH$128,MATCH($C3080,FixtureCode!$B$4:$B$128,0),MATCH("G"&amp;D3080&amp;"-T2",FixtureCode!$B$4:$AH$4,0)))))</f>
        <v>-</v>
      </c>
      <c r="G3080" s="12" t="str">
        <f>IF(C3080="-","-",IF(AND(ISNUMBER(Fixture!G3084),ISNUMBER(Fixture!I3084),Fixture!F3084&lt;&gt;"BYE",Fixture!J3084&lt;&gt;"BYE"),"Yes","-"))</f>
        <v>-</v>
      </c>
      <c r="H3080" s="9" t="str">
        <f>IF(G3080="-","-",IF(Fixture!G3084&gt;Fixture!I3084,Settings!$G$7,IF(Fixture!G3084=Fixture!I3084,Settings!$G$8,IF(Fixture!G3084&lt;Fixture!I3084,Settings!$G$9,"-"))))</f>
        <v>-</v>
      </c>
      <c r="I3080" s="13" t="str">
        <f>IF(G3080="-","-",IF(Fixture!I3084&gt;Fixture!G3084,Settings!$G$7,IF(Fixture!I3084=Fixture!G3084,Settings!$G$8,IF(Fixture!I3084&lt;Fixture!G3084,Settings!$G$9,"-"))))</f>
        <v>-</v>
      </c>
    </row>
    <row r="3081" spans="3:9" x14ac:dyDescent="0.25">
      <c r="C3081" s="12" t="str">
        <f t="shared" si="98"/>
        <v>-</v>
      </c>
      <c r="D3081" s="9" t="str">
        <f t="shared" si="99"/>
        <v>-</v>
      </c>
      <c r="E3081" s="9" t="str">
        <f>IF(C3081="-","-",IF(D3081=maxgameno+2,"blank row 2",IF(D3081=maxgameno+1,"blank row 1",INDEX(FixtureCode!$B$4:$AH$128,MATCH($C3081,FixtureCode!$B$4:$B$128,0),MATCH("G"&amp;D3081&amp;"-T1",FixtureCode!$B$4:$AH$4,0)))))</f>
        <v>-</v>
      </c>
      <c r="F3081" s="13" t="str">
        <f>IF(C3081="-","-",IF(D3081=maxgameno+2,"blank row 2",IF(D3081=maxgameno+1,"blank row 1",INDEX(FixtureCode!$B$4:$AH$128,MATCH($C3081,FixtureCode!$B$4:$B$128,0),MATCH("G"&amp;D3081&amp;"-T2",FixtureCode!$B$4:$AH$4,0)))))</f>
        <v>-</v>
      </c>
      <c r="G3081" s="12" t="str">
        <f>IF(C3081="-","-",IF(AND(ISNUMBER(Fixture!G3085),ISNUMBER(Fixture!I3085),Fixture!F3085&lt;&gt;"BYE",Fixture!J3085&lt;&gt;"BYE"),"Yes","-"))</f>
        <v>-</v>
      </c>
      <c r="H3081" s="9" t="str">
        <f>IF(G3081="-","-",IF(Fixture!G3085&gt;Fixture!I3085,Settings!$G$7,IF(Fixture!G3085=Fixture!I3085,Settings!$G$8,IF(Fixture!G3085&lt;Fixture!I3085,Settings!$G$9,"-"))))</f>
        <v>-</v>
      </c>
      <c r="I3081" s="13" t="str">
        <f>IF(G3081="-","-",IF(Fixture!I3085&gt;Fixture!G3085,Settings!$G$7,IF(Fixture!I3085=Fixture!G3085,Settings!$G$8,IF(Fixture!I3085&lt;Fixture!G3085,Settings!$G$9,"-"))))</f>
        <v>-</v>
      </c>
    </row>
    <row r="3082" spans="3:9" x14ac:dyDescent="0.25">
      <c r="C3082" s="12" t="str">
        <f t="shared" si="98"/>
        <v>-</v>
      </c>
      <c r="D3082" s="9" t="str">
        <f t="shared" si="99"/>
        <v>-</v>
      </c>
      <c r="E3082" s="9" t="str">
        <f>IF(C3082="-","-",IF(D3082=maxgameno+2,"blank row 2",IF(D3082=maxgameno+1,"blank row 1",INDEX(FixtureCode!$B$4:$AH$128,MATCH($C3082,FixtureCode!$B$4:$B$128,0),MATCH("G"&amp;D3082&amp;"-T1",FixtureCode!$B$4:$AH$4,0)))))</f>
        <v>-</v>
      </c>
      <c r="F3082" s="13" t="str">
        <f>IF(C3082="-","-",IF(D3082=maxgameno+2,"blank row 2",IF(D3082=maxgameno+1,"blank row 1",INDEX(FixtureCode!$B$4:$AH$128,MATCH($C3082,FixtureCode!$B$4:$B$128,0),MATCH("G"&amp;D3082&amp;"-T2",FixtureCode!$B$4:$AH$4,0)))))</f>
        <v>-</v>
      </c>
      <c r="G3082" s="12" t="str">
        <f>IF(C3082="-","-",IF(AND(ISNUMBER(Fixture!G3086),ISNUMBER(Fixture!I3086),Fixture!F3086&lt;&gt;"BYE",Fixture!J3086&lt;&gt;"BYE"),"Yes","-"))</f>
        <v>-</v>
      </c>
      <c r="H3082" s="9" t="str">
        <f>IF(G3082="-","-",IF(Fixture!G3086&gt;Fixture!I3086,Settings!$G$7,IF(Fixture!G3086=Fixture!I3086,Settings!$G$8,IF(Fixture!G3086&lt;Fixture!I3086,Settings!$G$9,"-"))))</f>
        <v>-</v>
      </c>
      <c r="I3082" s="13" t="str">
        <f>IF(G3082="-","-",IF(Fixture!I3086&gt;Fixture!G3086,Settings!$G$7,IF(Fixture!I3086=Fixture!G3086,Settings!$G$8,IF(Fixture!I3086&lt;Fixture!G3086,Settings!$G$9,"-"))))</f>
        <v>-</v>
      </c>
    </row>
    <row r="3083" spans="3:9" x14ac:dyDescent="0.25">
      <c r="C3083" s="12" t="str">
        <f t="shared" si="98"/>
        <v>-</v>
      </c>
      <c r="D3083" s="9" t="str">
        <f t="shared" si="99"/>
        <v>-</v>
      </c>
      <c r="E3083" s="9" t="str">
        <f>IF(C3083="-","-",IF(D3083=maxgameno+2,"blank row 2",IF(D3083=maxgameno+1,"blank row 1",INDEX(FixtureCode!$B$4:$AH$128,MATCH($C3083,FixtureCode!$B$4:$B$128,0),MATCH("G"&amp;D3083&amp;"-T1",FixtureCode!$B$4:$AH$4,0)))))</f>
        <v>-</v>
      </c>
      <c r="F3083" s="13" t="str">
        <f>IF(C3083="-","-",IF(D3083=maxgameno+2,"blank row 2",IF(D3083=maxgameno+1,"blank row 1",INDEX(FixtureCode!$B$4:$AH$128,MATCH($C3083,FixtureCode!$B$4:$B$128,0),MATCH("G"&amp;D3083&amp;"-T2",FixtureCode!$B$4:$AH$4,0)))))</f>
        <v>-</v>
      </c>
      <c r="G3083" s="12" t="str">
        <f>IF(C3083="-","-",IF(AND(ISNUMBER(Fixture!G3087),ISNUMBER(Fixture!I3087),Fixture!F3087&lt;&gt;"BYE",Fixture!J3087&lt;&gt;"BYE"),"Yes","-"))</f>
        <v>-</v>
      </c>
      <c r="H3083" s="9" t="str">
        <f>IF(G3083="-","-",IF(Fixture!G3087&gt;Fixture!I3087,Settings!$G$7,IF(Fixture!G3087=Fixture!I3087,Settings!$G$8,IF(Fixture!G3087&lt;Fixture!I3087,Settings!$G$9,"-"))))</f>
        <v>-</v>
      </c>
      <c r="I3083" s="13" t="str">
        <f>IF(G3083="-","-",IF(Fixture!I3087&gt;Fixture!G3087,Settings!$G$7,IF(Fixture!I3087=Fixture!G3087,Settings!$G$8,IF(Fixture!I3087&lt;Fixture!G3087,Settings!$G$9,"-"))))</f>
        <v>-</v>
      </c>
    </row>
    <row r="3084" spans="3:9" x14ac:dyDescent="0.25">
      <c r="C3084" s="12" t="str">
        <f t="shared" si="98"/>
        <v>-</v>
      </c>
      <c r="D3084" s="9" t="str">
        <f t="shared" si="99"/>
        <v>-</v>
      </c>
      <c r="E3084" s="9" t="str">
        <f>IF(C3084="-","-",IF(D3084=maxgameno+2,"blank row 2",IF(D3084=maxgameno+1,"blank row 1",INDEX(FixtureCode!$B$4:$AH$128,MATCH($C3084,FixtureCode!$B$4:$B$128,0),MATCH("G"&amp;D3084&amp;"-T1",FixtureCode!$B$4:$AH$4,0)))))</f>
        <v>-</v>
      </c>
      <c r="F3084" s="13" t="str">
        <f>IF(C3084="-","-",IF(D3084=maxgameno+2,"blank row 2",IF(D3084=maxgameno+1,"blank row 1",INDEX(FixtureCode!$B$4:$AH$128,MATCH($C3084,FixtureCode!$B$4:$B$128,0),MATCH("G"&amp;D3084&amp;"-T2",FixtureCode!$B$4:$AH$4,0)))))</f>
        <v>-</v>
      </c>
      <c r="G3084" s="12" t="str">
        <f>IF(C3084="-","-",IF(AND(ISNUMBER(Fixture!G3088),ISNUMBER(Fixture!I3088),Fixture!F3088&lt;&gt;"BYE",Fixture!J3088&lt;&gt;"BYE"),"Yes","-"))</f>
        <v>-</v>
      </c>
      <c r="H3084" s="9" t="str">
        <f>IF(G3084="-","-",IF(Fixture!G3088&gt;Fixture!I3088,Settings!$G$7,IF(Fixture!G3088=Fixture!I3088,Settings!$G$8,IF(Fixture!G3088&lt;Fixture!I3088,Settings!$G$9,"-"))))</f>
        <v>-</v>
      </c>
      <c r="I3084" s="13" t="str">
        <f>IF(G3084="-","-",IF(Fixture!I3088&gt;Fixture!G3088,Settings!$G$7,IF(Fixture!I3088=Fixture!G3088,Settings!$G$8,IF(Fixture!I3088&lt;Fixture!G3088,Settings!$G$9,"-"))))</f>
        <v>-</v>
      </c>
    </row>
    <row r="3085" spans="3:9" x14ac:dyDescent="0.25">
      <c r="C3085" s="12" t="str">
        <f t="shared" si="98"/>
        <v>-</v>
      </c>
      <c r="D3085" s="9" t="str">
        <f t="shared" si="99"/>
        <v>-</v>
      </c>
      <c r="E3085" s="9" t="str">
        <f>IF(C3085="-","-",IF(D3085=maxgameno+2,"blank row 2",IF(D3085=maxgameno+1,"blank row 1",INDEX(FixtureCode!$B$4:$AH$128,MATCH($C3085,FixtureCode!$B$4:$B$128,0),MATCH("G"&amp;D3085&amp;"-T1",FixtureCode!$B$4:$AH$4,0)))))</f>
        <v>-</v>
      </c>
      <c r="F3085" s="13" t="str">
        <f>IF(C3085="-","-",IF(D3085=maxgameno+2,"blank row 2",IF(D3085=maxgameno+1,"blank row 1",INDEX(FixtureCode!$B$4:$AH$128,MATCH($C3085,FixtureCode!$B$4:$B$128,0),MATCH("G"&amp;D3085&amp;"-T2",FixtureCode!$B$4:$AH$4,0)))))</f>
        <v>-</v>
      </c>
      <c r="G3085" s="12" t="str">
        <f>IF(C3085="-","-",IF(AND(ISNUMBER(Fixture!G3089),ISNUMBER(Fixture!I3089),Fixture!F3089&lt;&gt;"BYE",Fixture!J3089&lt;&gt;"BYE"),"Yes","-"))</f>
        <v>-</v>
      </c>
      <c r="H3085" s="9" t="str">
        <f>IF(G3085="-","-",IF(Fixture!G3089&gt;Fixture!I3089,Settings!$G$7,IF(Fixture!G3089=Fixture!I3089,Settings!$G$8,IF(Fixture!G3089&lt;Fixture!I3089,Settings!$G$9,"-"))))</f>
        <v>-</v>
      </c>
      <c r="I3085" s="13" t="str">
        <f>IF(G3085="-","-",IF(Fixture!I3089&gt;Fixture!G3089,Settings!$G$7,IF(Fixture!I3089=Fixture!G3089,Settings!$G$8,IF(Fixture!I3089&lt;Fixture!G3089,Settings!$G$9,"-"))))</f>
        <v>-</v>
      </c>
    </row>
    <row r="3086" spans="3:9" x14ac:dyDescent="0.25">
      <c r="C3086" s="12" t="str">
        <f t="shared" si="98"/>
        <v>-</v>
      </c>
      <c r="D3086" s="9" t="str">
        <f t="shared" si="99"/>
        <v>-</v>
      </c>
      <c r="E3086" s="9" t="str">
        <f>IF(C3086="-","-",IF(D3086=maxgameno+2,"blank row 2",IF(D3086=maxgameno+1,"blank row 1",INDEX(FixtureCode!$B$4:$AH$128,MATCH($C3086,FixtureCode!$B$4:$B$128,0),MATCH("G"&amp;D3086&amp;"-T1",FixtureCode!$B$4:$AH$4,0)))))</f>
        <v>-</v>
      </c>
      <c r="F3086" s="13" t="str">
        <f>IF(C3086="-","-",IF(D3086=maxgameno+2,"blank row 2",IF(D3086=maxgameno+1,"blank row 1",INDEX(FixtureCode!$B$4:$AH$128,MATCH($C3086,FixtureCode!$B$4:$B$128,0),MATCH("G"&amp;D3086&amp;"-T2",FixtureCode!$B$4:$AH$4,0)))))</f>
        <v>-</v>
      </c>
      <c r="G3086" s="12" t="str">
        <f>IF(C3086="-","-",IF(AND(ISNUMBER(Fixture!G3090),ISNUMBER(Fixture!I3090),Fixture!F3090&lt;&gt;"BYE",Fixture!J3090&lt;&gt;"BYE"),"Yes","-"))</f>
        <v>-</v>
      </c>
      <c r="H3086" s="9" t="str">
        <f>IF(G3086="-","-",IF(Fixture!G3090&gt;Fixture!I3090,Settings!$G$7,IF(Fixture!G3090=Fixture!I3090,Settings!$G$8,IF(Fixture!G3090&lt;Fixture!I3090,Settings!$G$9,"-"))))</f>
        <v>-</v>
      </c>
      <c r="I3086" s="13" t="str">
        <f>IF(G3086="-","-",IF(Fixture!I3090&gt;Fixture!G3090,Settings!$G$7,IF(Fixture!I3090=Fixture!G3090,Settings!$G$8,IF(Fixture!I3090&lt;Fixture!G3090,Settings!$G$9,"-"))))</f>
        <v>-</v>
      </c>
    </row>
    <row r="3087" spans="3:9" x14ac:dyDescent="0.25">
      <c r="C3087" s="12" t="str">
        <f t="shared" si="98"/>
        <v>-</v>
      </c>
      <c r="D3087" s="9" t="str">
        <f t="shared" si="99"/>
        <v>-</v>
      </c>
      <c r="E3087" s="9" t="str">
        <f>IF(C3087="-","-",IF(D3087=maxgameno+2,"blank row 2",IF(D3087=maxgameno+1,"blank row 1",INDEX(FixtureCode!$B$4:$AH$128,MATCH($C3087,FixtureCode!$B$4:$B$128,0),MATCH("G"&amp;D3087&amp;"-T1",FixtureCode!$B$4:$AH$4,0)))))</f>
        <v>-</v>
      </c>
      <c r="F3087" s="13" t="str">
        <f>IF(C3087="-","-",IF(D3087=maxgameno+2,"blank row 2",IF(D3087=maxgameno+1,"blank row 1",INDEX(FixtureCode!$B$4:$AH$128,MATCH($C3087,FixtureCode!$B$4:$B$128,0),MATCH("G"&amp;D3087&amp;"-T2",FixtureCode!$B$4:$AH$4,0)))))</f>
        <v>-</v>
      </c>
      <c r="G3087" s="12" t="str">
        <f>IF(C3087="-","-",IF(AND(ISNUMBER(Fixture!G3091),ISNUMBER(Fixture!I3091),Fixture!F3091&lt;&gt;"BYE",Fixture!J3091&lt;&gt;"BYE"),"Yes","-"))</f>
        <v>-</v>
      </c>
      <c r="H3087" s="9" t="str">
        <f>IF(G3087="-","-",IF(Fixture!G3091&gt;Fixture!I3091,Settings!$G$7,IF(Fixture!G3091=Fixture!I3091,Settings!$G$8,IF(Fixture!G3091&lt;Fixture!I3091,Settings!$G$9,"-"))))</f>
        <v>-</v>
      </c>
      <c r="I3087" s="13" t="str">
        <f>IF(G3087="-","-",IF(Fixture!I3091&gt;Fixture!G3091,Settings!$G$7,IF(Fixture!I3091=Fixture!G3091,Settings!$G$8,IF(Fixture!I3091&lt;Fixture!G3091,Settings!$G$9,"-"))))</f>
        <v>-</v>
      </c>
    </row>
    <row r="3088" spans="3:9" x14ac:dyDescent="0.25">
      <c r="C3088" s="12" t="str">
        <f t="shared" si="98"/>
        <v>-</v>
      </c>
      <c r="D3088" s="9" t="str">
        <f t="shared" si="99"/>
        <v>-</v>
      </c>
      <c r="E3088" s="9" t="str">
        <f>IF(C3088="-","-",IF(D3088=maxgameno+2,"blank row 2",IF(D3088=maxgameno+1,"blank row 1",INDEX(FixtureCode!$B$4:$AH$128,MATCH($C3088,FixtureCode!$B$4:$B$128,0),MATCH("G"&amp;D3088&amp;"-T1",FixtureCode!$B$4:$AH$4,0)))))</f>
        <v>-</v>
      </c>
      <c r="F3088" s="13" t="str">
        <f>IF(C3088="-","-",IF(D3088=maxgameno+2,"blank row 2",IF(D3088=maxgameno+1,"blank row 1",INDEX(FixtureCode!$B$4:$AH$128,MATCH($C3088,FixtureCode!$B$4:$B$128,0),MATCH("G"&amp;D3088&amp;"-T2",FixtureCode!$B$4:$AH$4,0)))))</f>
        <v>-</v>
      </c>
      <c r="G3088" s="12" t="str">
        <f>IF(C3088="-","-",IF(AND(ISNUMBER(Fixture!G3092),ISNUMBER(Fixture!I3092),Fixture!F3092&lt;&gt;"BYE",Fixture!J3092&lt;&gt;"BYE"),"Yes","-"))</f>
        <v>-</v>
      </c>
      <c r="H3088" s="9" t="str">
        <f>IF(G3088="-","-",IF(Fixture!G3092&gt;Fixture!I3092,Settings!$G$7,IF(Fixture!G3092=Fixture!I3092,Settings!$G$8,IF(Fixture!G3092&lt;Fixture!I3092,Settings!$G$9,"-"))))</f>
        <v>-</v>
      </c>
      <c r="I3088" s="13" t="str">
        <f>IF(G3088="-","-",IF(Fixture!I3092&gt;Fixture!G3092,Settings!$G$7,IF(Fixture!I3092=Fixture!G3092,Settings!$G$8,IF(Fixture!I3092&lt;Fixture!G3092,Settings!$G$9,"-"))))</f>
        <v>-</v>
      </c>
    </row>
    <row r="3089" spans="3:9" x14ac:dyDescent="0.25">
      <c r="C3089" s="12" t="str">
        <f t="shared" si="98"/>
        <v>-</v>
      </c>
      <c r="D3089" s="9" t="str">
        <f t="shared" si="99"/>
        <v>-</v>
      </c>
      <c r="E3089" s="9" t="str">
        <f>IF(C3089="-","-",IF(D3089=maxgameno+2,"blank row 2",IF(D3089=maxgameno+1,"blank row 1",INDEX(FixtureCode!$B$4:$AH$128,MATCH($C3089,FixtureCode!$B$4:$B$128,0),MATCH("G"&amp;D3089&amp;"-T1",FixtureCode!$B$4:$AH$4,0)))))</f>
        <v>-</v>
      </c>
      <c r="F3089" s="13" t="str">
        <f>IF(C3089="-","-",IF(D3089=maxgameno+2,"blank row 2",IF(D3089=maxgameno+1,"blank row 1",INDEX(FixtureCode!$B$4:$AH$128,MATCH($C3089,FixtureCode!$B$4:$B$128,0),MATCH("G"&amp;D3089&amp;"-T2",FixtureCode!$B$4:$AH$4,0)))))</f>
        <v>-</v>
      </c>
      <c r="G3089" s="12" t="str">
        <f>IF(C3089="-","-",IF(AND(ISNUMBER(Fixture!G3093),ISNUMBER(Fixture!I3093),Fixture!F3093&lt;&gt;"BYE",Fixture!J3093&lt;&gt;"BYE"),"Yes","-"))</f>
        <v>-</v>
      </c>
      <c r="H3089" s="9" t="str">
        <f>IF(G3089="-","-",IF(Fixture!G3093&gt;Fixture!I3093,Settings!$G$7,IF(Fixture!G3093=Fixture!I3093,Settings!$G$8,IF(Fixture!G3093&lt;Fixture!I3093,Settings!$G$9,"-"))))</f>
        <v>-</v>
      </c>
      <c r="I3089" s="13" t="str">
        <f>IF(G3089="-","-",IF(Fixture!I3093&gt;Fixture!G3093,Settings!$G$7,IF(Fixture!I3093=Fixture!G3093,Settings!$G$8,IF(Fixture!I3093&lt;Fixture!G3093,Settings!$G$9,"-"))))</f>
        <v>-</v>
      </c>
    </row>
    <row r="3090" spans="3:9" x14ac:dyDescent="0.25">
      <c r="C3090" s="12" t="str">
        <f t="shared" si="98"/>
        <v>-</v>
      </c>
      <c r="D3090" s="9" t="str">
        <f t="shared" si="99"/>
        <v>-</v>
      </c>
      <c r="E3090" s="9" t="str">
        <f>IF(C3090="-","-",IF(D3090=maxgameno+2,"blank row 2",IF(D3090=maxgameno+1,"blank row 1",INDEX(FixtureCode!$B$4:$AH$128,MATCH($C3090,FixtureCode!$B$4:$B$128,0),MATCH("G"&amp;D3090&amp;"-T1",FixtureCode!$B$4:$AH$4,0)))))</f>
        <v>-</v>
      </c>
      <c r="F3090" s="13" t="str">
        <f>IF(C3090="-","-",IF(D3090=maxgameno+2,"blank row 2",IF(D3090=maxgameno+1,"blank row 1",INDEX(FixtureCode!$B$4:$AH$128,MATCH($C3090,FixtureCode!$B$4:$B$128,0),MATCH("G"&amp;D3090&amp;"-T2",FixtureCode!$B$4:$AH$4,0)))))</f>
        <v>-</v>
      </c>
      <c r="G3090" s="12" t="str">
        <f>IF(C3090="-","-",IF(AND(ISNUMBER(Fixture!G3094),ISNUMBER(Fixture!I3094),Fixture!F3094&lt;&gt;"BYE",Fixture!J3094&lt;&gt;"BYE"),"Yes","-"))</f>
        <v>-</v>
      </c>
      <c r="H3090" s="9" t="str">
        <f>IF(G3090="-","-",IF(Fixture!G3094&gt;Fixture!I3094,Settings!$G$7,IF(Fixture!G3094=Fixture!I3094,Settings!$G$8,IF(Fixture!G3094&lt;Fixture!I3094,Settings!$G$9,"-"))))</f>
        <v>-</v>
      </c>
      <c r="I3090" s="13" t="str">
        <f>IF(G3090="-","-",IF(Fixture!I3094&gt;Fixture!G3094,Settings!$G$7,IF(Fixture!I3094=Fixture!G3094,Settings!$G$8,IF(Fixture!I3094&lt;Fixture!G3094,Settings!$G$9,"-"))))</f>
        <v>-</v>
      </c>
    </row>
    <row r="3091" spans="3:9" x14ac:dyDescent="0.25">
      <c r="C3091" s="12" t="str">
        <f t="shared" si="98"/>
        <v>-</v>
      </c>
      <c r="D3091" s="9" t="str">
        <f t="shared" si="99"/>
        <v>-</v>
      </c>
      <c r="E3091" s="9" t="str">
        <f>IF(C3091="-","-",IF(D3091=maxgameno+2,"blank row 2",IF(D3091=maxgameno+1,"blank row 1",INDEX(FixtureCode!$B$4:$AH$128,MATCH($C3091,FixtureCode!$B$4:$B$128,0),MATCH("G"&amp;D3091&amp;"-T1",FixtureCode!$B$4:$AH$4,0)))))</f>
        <v>-</v>
      </c>
      <c r="F3091" s="13" t="str">
        <f>IF(C3091="-","-",IF(D3091=maxgameno+2,"blank row 2",IF(D3091=maxgameno+1,"blank row 1",INDEX(FixtureCode!$B$4:$AH$128,MATCH($C3091,FixtureCode!$B$4:$B$128,0),MATCH("G"&amp;D3091&amp;"-T2",FixtureCode!$B$4:$AH$4,0)))))</f>
        <v>-</v>
      </c>
      <c r="G3091" s="12" t="str">
        <f>IF(C3091="-","-",IF(AND(ISNUMBER(Fixture!G3095),ISNUMBER(Fixture!I3095),Fixture!F3095&lt;&gt;"BYE",Fixture!J3095&lt;&gt;"BYE"),"Yes","-"))</f>
        <v>-</v>
      </c>
      <c r="H3091" s="9" t="str">
        <f>IF(G3091="-","-",IF(Fixture!G3095&gt;Fixture!I3095,Settings!$G$7,IF(Fixture!G3095=Fixture!I3095,Settings!$G$8,IF(Fixture!G3095&lt;Fixture!I3095,Settings!$G$9,"-"))))</f>
        <v>-</v>
      </c>
      <c r="I3091" s="13" t="str">
        <f>IF(G3091="-","-",IF(Fixture!I3095&gt;Fixture!G3095,Settings!$G$7,IF(Fixture!I3095=Fixture!G3095,Settings!$G$8,IF(Fixture!I3095&lt;Fixture!G3095,Settings!$G$9,"-"))))</f>
        <v>-</v>
      </c>
    </row>
    <row r="3092" spans="3:9" x14ac:dyDescent="0.25">
      <c r="C3092" s="12" t="str">
        <f t="shared" si="98"/>
        <v>-</v>
      </c>
      <c r="D3092" s="9" t="str">
        <f t="shared" si="99"/>
        <v>-</v>
      </c>
      <c r="E3092" s="9" t="str">
        <f>IF(C3092="-","-",IF(D3092=maxgameno+2,"blank row 2",IF(D3092=maxgameno+1,"blank row 1",INDEX(FixtureCode!$B$4:$AH$128,MATCH($C3092,FixtureCode!$B$4:$B$128,0),MATCH("G"&amp;D3092&amp;"-T1",FixtureCode!$B$4:$AH$4,0)))))</f>
        <v>-</v>
      </c>
      <c r="F3092" s="13" t="str">
        <f>IF(C3092="-","-",IF(D3092=maxgameno+2,"blank row 2",IF(D3092=maxgameno+1,"blank row 1",INDEX(FixtureCode!$B$4:$AH$128,MATCH($C3092,FixtureCode!$B$4:$B$128,0),MATCH("G"&amp;D3092&amp;"-T2",FixtureCode!$B$4:$AH$4,0)))))</f>
        <v>-</v>
      </c>
      <c r="G3092" s="12" t="str">
        <f>IF(C3092="-","-",IF(AND(ISNUMBER(Fixture!G3096),ISNUMBER(Fixture!I3096),Fixture!F3096&lt;&gt;"BYE",Fixture!J3096&lt;&gt;"BYE"),"Yes","-"))</f>
        <v>-</v>
      </c>
      <c r="H3092" s="9" t="str">
        <f>IF(G3092="-","-",IF(Fixture!G3096&gt;Fixture!I3096,Settings!$G$7,IF(Fixture!G3096=Fixture!I3096,Settings!$G$8,IF(Fixture!G3096&lt;Fixture!I3096,Settings!$G$9,"-"))))</f>
        <v>-</v>
      </c>
      <c r="I3092" s="13" t="str">
        <f>IF(G3092="-","-",IF(Fixture!I3096&gt;Fixture!G3096,Settings!$G$7,IF(Fixture!I3096=Fixture!G3096,Settings!$G$8,IF(Fixture!I3096&lt;Fixture!G3096,Settings!$G$9,"-"))))</f>
        <v>-</v>
      </c>
    </row>
    <row r="3093" spans="3:9" x14ac:dyDescent="0.25">
      <c r="C3093" s="12" t="str">
        <f t="shared" si="98"/>
        <v>-</v>
      </c>
      <c r="D3093" s="9" t="str">
        <f t="shared" si="99"/>
        <v>-</v>
      </c>
      <c r="E3093" s="9" t="str">
        <f>IF(C3093="-","-",IF(D3093=maxgameno+2,"blank row 2",IF(D3093=maxgameno+1,"blank row 1",INDEX(FixtureCode!$B$4:$AH$128,MATCH($C3093,FixtureCode!$B$4:$B$128,0),MATCH("G"&amp;D3093&amp;"-T1",FixtureCode!$B$4:$AH$4,0)))))</f>
        <v>-</v>
      </c>
      <c r="F3093" s="13" t="str">
        <f>IF(C3093="-","-",IF(D3093=maxgameno+2,"blank row 2",IF(D3093=maxgameno+1,"blank row 1",INDEX(FixtureCode!$B$4:$AH$128,MATCH($C3093,FixtureCode!$B$4:$B$128,0),MATCH("G"&amp;D3093&amp;"-T2",FixtureCode!$B$4:$AH$4,0)))))</f>
        <v>-</v>
      </c>
      <c r="G3093" s="12" t="str">
        <f>IF(C3093="-","-",IF(AND(ISNUMBER(Fixture!G3097),ISNUMBER(Fixture!I3097),Fixture!F3097&lt;&gt;"BYE",Fixture!J3097&lt;&gt;"BYE"),"Yes","-"))</f>
        <v>-</v>
      </c>
      <c r="H3093" s="9" t="str">
        <f>IF(G3093="-","-",IF(Fixture!G3097&gt;Fixture!I3097,Settings!$G$7,IF(Fixture!G3097=Fixture!I3097,Settings!$G$8,IF(Fixture!G3097&lt;Fixture!I3097,Settings!$G$9,"-"))))</f>
        <v>-</v>
      </c>
      <c r="I3093" s="13" t="str">
        <f>IF(G3093="-","-",IF(Fixture!I3097&gt;Fixture!G3097,Settings!$G$7,IF(Fixture!I3097=Fixture!G3097,Settings!$G$8,IF(Fixture!I3097&lt;Fixture!G3097,Settings!$G$9,"-"))))</f>
        <v>-</v>
      </c>
    </row>
    <row r="3094" spans="3:9" x14ac:dyDescent="0.25">
      <c r="C3094" s="12" t="str">
        <f t="shared" si="98"/>
        <v>-</v>
      </c>
      <c r="D3094" s="9" t="str">
        <f t="shared" si="99"/>
        <v>-</v>
      </c>
      <c r="E3094" s="9" t="str">
        <f>IF(C3094="-","-",IF(D3094=maxgameno+2,"blank row 2",IF(D3094=maxgameno+1,"blank row 1",INDEX(FixtureCode!$B$4:$AH$128,MATCH($C3094,FixtureCode!$B$4:$B$128,0),MATCH("G"&amp;D3094&amp;"-T1",FixtureCode!$B$4:$AH$4,0)))))</f>
        <v>-</v>
      </c>
      <c r="F3094" s="13" t="str">
        <f>IF(C3094="-","-",IF(D3094=maxgameno+2,"blank row 2",IF(D3094=maxgameno+1,"blank row 1",INDEX(FixtureCode!$B$4:$AH$128,MATCH($C3094,FixtureCode!$B$4:$B$128,0),MATCH("G"&amp;D3094&amp;"-T2",FixtureCode!$B$4:$AH$4,0)))))</f>
        <v>-</v>
      </c>
      <c r="G3094" s="12" t="str">
        <f>IF(C3094="-","-",IF(AND(ISNUMBER(Fixture!G3098),ISNUMBER(Fixture!I3098),Fixture!F3098&lt;&gt;"BYE",Fixture!J3098&lt;&gt;"BYE"),"Yes","-"))</f>
        <v>-</v>
      </c>
      <c r="H3094" s="9" t="str">
        <f>IF(G3094="-","-",IF(Fixture!G3098&gt;Fixture!I3098,Settings!$G$7,IF(Fixture!G3098=Fixture!I3098,Settings!$G$8,IF(Fixture!G3098&lt;Fixture!I3098,Settings!$G$9,"-"))))</f>
        <v>-</v>
      </c>
      <c r="I3094" s="13" t="str">
        <f>IF(G3094="-","-",IF(Fixture!I3098&gt;Fixture!G3098,Settings!$G$7,IF(Fixture!I3098=Fixture!G3098,Settings!$G$8,IF(Fixture!I3098&lt;Fixture!G3098,Settings!$G$9,"-"))))</f>
        <v>-</v>
      </c>
    </row>
    <row r="3095" spans="3:9" x14ac:dyDescent="0.25">
      <c r="C3095" s="12" t="str">
        <f t="shared" si="98"/>
        <v>-</v>
      </c>
      <c r="D3095" s="9" t="str">
        <f t="shared" si="99"/>
        <v>-</v>
      </c>
      <c r="E3095" s="9" t="str">
        <f>IF(C3095="-","-",IF(D3095=maxgameno+2,"blank row 2",IF(D3095=maxgameno+1,"blank row 1",INDEX(FixtureCode!$B$4:$AH$128,MATCH($C3095,FixtureCode!$B$4:$B$128,0),MATCH("G"&amp;D3095&amp;"-T1",FixtureCode!$B$4:$AH$4,0)))))</f>
        <v>-</v>
      </c>
      <c r="F3095" s="13" t="str">
        <f>IF(C3095="-","-",IF(D3095=maxgameno+2,"blank row 2",IF(D3095=maxgameno+1,"blank row 1",INDEX(FixtureCode!$B$4:$AH$128,MATCH($C3095,FixtureCode!$B$4:$B$128,0),MATCH("G"&amp;D3095&amp;"-T2",FixtureCode!$B$4:$AH$4,0)))))</f>
        <v>-</v>
      </c>
      <c r="G3095" s="12" t="str">
        <f>IF(C3095="-","-",IF(AND(ISNUMBER(Fixture!G3099),ISNUMBER(Fixture!I3099),Fixture!F3099&lt;&gt;"BYE",Fixture!J3099&lt;&gt;"BYE"),"Yes","-"))</f>
        <v>-</v>
      </c>
      <c r="H3095" s="9" t="str">
        <f>IF(G3095="-","-",IF(Fixture!G3099&gt;Fixture!I3099,Settings!$G$7,IF(Fixture!G3099=Fixture!I3099,Settings!$G$8,IF(Fixture!G3099&lt;Fixture!I3099,Settings!$G$9,"-"))))</f>
        <v>-</v>
      </c>
      <c r="I3095" s="13" t="str">
        <f>IF(G3095="-","-",IF(Fixture!I3099&gt;Fixture!G3099,Settings!$G$7,IF(Fixture!I3099=Fixture!G3099,Settings!$G$8,IF(Fixture!I3099&lt;Fixture!G3099,Settings!$G$9,"-"))))</f>
        <v>-</v>
      </c>
    </row>
    <row r="3096" spans="3:9" x14ac:dyDescent="0.25">
      <c r="C3096" s="12" t="str">
        <f t="shared" si="98"/>
        <v>-</v>
      </c>
      <c r="D3096" s="9" t="str">
        <f t="shared" si="99"/>
        <v>-</v>
      </c>
      <c r="E3096" s="9" t="str">
        <f>IF(C3096="-","-",IF(D3096=maxgameno+2,"blank row 2",IF(D3096=maxgameno+1,"blank row 1",INDEX(FixtureCode!$B$4:$AH$128,MATCH($C3096,FixtureCode!$B$4:$B$128,0),MATCH("G"&amp;D3096&amp;"-T1",FixtureCode!$B$4:$AH$4,0)))))</f>
        <v>-</v>
      </c>
      <c r="F3096" s="13" t="str">
        <f>IF(C3096="-","-",IF(D3096=maxgameno+2,"blank row 2",IF(D3096=maxgameno+1,"blank row 1",INDEX(FixtureCode!$B$4:$AH$128,MATCH($C3096,FixtureCode!$B$4:$B$128,0),MATCH("G"&amp;D3096&amp;"-T2",FixtureCode!$B$4:$AH$4,0)))))</f>
        <v>-</v>
      </c>
      <c r="G3096" s="12" t="str">
        <f>IF(C3096="-","-",IF(AND(ISNUMBER(Fixture!G3100),ISNUMBER(Fixture!I3100),Fixture!F3100&lt;&gt;"BYE",Fixture!J3100&lt;&gt;"BYE"),"Yes","-"))</f>
        <v>-</v>
      </c>
      <c r="H3096" s="9" t="str">
        <f>IF(G3096="-","-",IF(Fixture!G3100&gt;Fixture!I3100,Settings!$G$7,IF(Fixture!G3100=Fixture!I3100,Settings!$G$8,IF(Fixture!G3100&lt;Fixture!I3100,Settings!$G$9,"-"))))</f>
        <v>-</v>
      </c>
      <c r="I3096" s="13" t="str">
        <f>IF(G3096="-","-",IF(Fixture!I3100&gt;Fixture!G3100,Settings!$G$7,IF(Fixture!I3100=Fixture!G3100,Settings!$G$8,IF(Fixture!I3100&lt;Fixture!G3100,Settings!$G$9,"-"))))</f>
        <v>-</v>
      </c>
    </row>
    <row r="3097" spans="3:9" x14ac:dyDescent="0.25">
      <c r="C3097" s="12" t="str">
        <f t="shared" si="98"/>
        <v>-</v>
      </c>
      <c r="D3097" s="9" t="str">
        <f t="shared" si="99"/>
        <v>-</v>
      </c>
      <c r="E3097" s="9" t="str">
        <f>IF(C3097="-","-",IF(D3097=maxgameno+2,"blank row 2",IF(D3097=maxgameno+1,"blank row 1",INDEX(FixtureCode!$B$4:$AH$128,MATCH($C3097,FixtureCode!$B$4:$B$128,0),MATCH("G"&amp;D3097&amp;"-T1",FixtureCode!$B$4:$AH$4,0)))))</f>
        <v>-</v>
      </c>
      <c r="F3097" s="13" t="str">
        <f>IF(C3097="-","-",IF(D3097=maxgameno+2,"blank row 2",IF(D3097=maxgameno+1,"blank row 1",INDEX(FixtureCode!$B$4:$AH$128,MATCH($C3097,FixtureCode!$B$4:$B$128,0),MATCH("G"&amp;D3097&amp;"-T2",FixtureCode!$B$4:$AH$4,0)))))</f>
        <v>-</v>
      </c>
      <c r="G3097" s="12" t="str">
        <f>IF(C3097="-","-",IF(AND(ISNUMBER(Fixture!G3101),ISNUMBER(Fixture!I3101),Fixture!F3101&lt;&gt;"BYE",Fixture!J3101&lt;&gt;"BYE"),"Yes","-"))</f>
        <v>-</v>
      </c>
      <c r="H3097" s="9" t="str">
        <f>IF(G3097="-","-",IF(Fixture!G3101&gt;Fixture!I3101,Settings!$G$7,IF(Fixture!G3101=Fixture!I3101,Settings!$G$8,IF(Fixture!G3101&lt;Fixture!I3101,Settings!$G$9,"-"))))</f>
        <v>-</v>
      </c>
      <c r="I3097" s="13" t="str">
        <f>IF(G3097="-","-",IF(Fixture!I3101&gt;Fixture!G3101,Settings!$G$7,IF(Fixture!I3101=Fixture!G3101,Settings!$G$8,IF(Fixture!I3101&lt;Fixture!G3101,Settings!$G$9,"-"))))</f>
        <v>-</v>
      </c>
    </row>
    <row r="3098" spans="3:9" x14ac:dyDescent="0.25">
      <c r="C3098" s="12" t="str">
        <f t="shared" si="98"/>
        <v>-</v>
      </c>
      <c r="D3098" s="9" t="str">
        <f t="shared" si="99"/>
        <v>-</v>
      </c>
      <c r="E3098" s="9" t="str">
        <f>IF(C3098="-","-",IF(D3098=maxgameno+2,"blank row 2",IF(D3098=maxgameno+1,"blank row 1",INDEX(FixtureCode!$B$4:$AH$128,MATCH($C3098,FixtureCode!$B$4:$B$128,0),MATCH("G"&amp;D3098&amp;"-T1",FixtureCode!$B$4:$AH$4,0)))))</f>
        <v>-</v>
      </c>
      <c r="F3098" s="13" t="str">
        <f>IF(C3098="-","-",IF(D3098=maxgameno+2,"blank row 2",IF(D3098=maxgameno+1,"blank row 1",INDEX(FixtureCode!$B$4:$AH$128,MATCH($C3098,FixtureCode!$B$4:$B$128,0),MATCH("G"&amp;D3098&amp;"-T2",FixtureCode!$B$4:$AH$4,0)))))</f>
        <v>-</v>
      </c>
      <c r="G3098" s="12" t="str">
        <f>IF(C3098="-","-",IF(AND(ISNUMBER(Fixture!G3102),ISNUMBER(Fixture!I3102),Fixture!F3102&lt;&gt;"BYE",Fixture!J3102&lt;&gt;"BYE"),"Yes","-"))</f>
        <v>-</v>
      </c>
      <c r="H3098" s="9" t="str">
        <f>IF(G3098="-","-",IF(Fixture!G3102&gt;Fixture!I3102,Settings!$G$7,IF(Fixture!G3102=Fixture!I3102,Settings!$G$8,IF(Fixture!G3102&lt;Fixture!I3102,Settings!$G$9,"-"))))</f>
        <v>-</v>
      </c>
      <c r="I3098" s="13" t="str">
        <f>IF(G3098="-","-",IF(Fixture!I3102&gt;Fixture!G3102,Settings!$G$7,IF(Fixture!I3102=Fixture!G3102,Settings!$G$8,IF(Fixture!I3102&lt;Fixture!G3102,Settings!$G$9,"-"))))</f>
        <v>-</v>
      </c>
    </row>
    <row r="3099" spans="3:9" x14ac:dyDescent="0.25">
      <c r="C3099" s="12" t="str">
        <f t="shared" si="98"/>
        <v>-</v>
      </c>
      <c r="D3099" s="9" t="str">
        <f t="shared" si="99"/>
        <v>-</v>
      </c>
      <c r="E3099" s="9" t="str">
        <f>IF(C3099="-","-",IF(D3099=maxgameno+2,"blank row 2",IF(D3099=maxgameno+1,"blank row 1",INDEX(FixtureCode!$B$4:$AH$128,MATCH($C3099,FixtureCode!$B$4:$B$128,0),MATCH("G"&amp;D3099&amp;"-T1",FixtureCode!$B$4:$AH$4,0)))))</f>
        <v>-</v>
      </c>
      <c r="F3099" s="13" t="str">
        <f>IF(C3099="-","-",IF(D3099=maxgameno+2,"blank row 2",IF(D3099=maxgameno+1,"blank row 1",INDEX(FixtureCode!$B$4:$AH$128,MATCH($C3099,FixtureCode!$B$4:$B$128,0),MATCH("G"&amp;D3099&amp;"-T2",FixtureCode!$B$4:$AH$4,0)))))</f>
        <v>-</v>
      </c>
      <c r="G3099" s="12" t="str">
        <f>IF(C3099="-","-",IF(AND(ISNUMBER(Fixture!G3103),ISNUMBER(Fixture!I3103),Fixture!F3103&lt;&gt;"BYE",Fixture!J3103&lt;&gt;"BYE"),"Yes","-"))</f>
        <v>-</v>
      </c>
      <c r="H3099" s="9" t="str">
        <f>IF(G3099="-","-",IF(Fixture!G3103&gt;Fixture!I3103,Settings!$G$7,IF(Fixture!G3103=Fixture!I3103,Settings!$G$8,IF(Fixture!G3103&lt;Fixture!I3103,Settings!$G$9,"-"))))</f>
        <v>-</v>
      </c>
      <c r="I3099" s="13" t="str">
        <f>IF(G3099="-","-",IF(Fixture!I3103&gt;Fixture!G3103,Settings!$G$7,IF(Fixture!I3103=Fixture!G3103,Settings!$G$8,IF(Fixture!I3103&lt;Fixture!G3103,Settings!$G$9,"-"))))</f>
        <v>-</v>
      </c>
    </row>
    <row r="3100" spans="3:9" x14ac:dyDescent="0.25">
      <c r="C3100" s="12" t="str">
        <f t="shared" si="98"/>
        <v>-</v>
      </c>
      <c r="D3100" s="9" t="str">
        <f t="shared" si="99"/>
        <v>-</v>
      </c>
      <c r="E3100" s="9" t="str">
        <f>IF(C3100="-","-",IF(D3100=maxgameno+2,"blank row 2",IF(D3100=maxgameno+1,"blank row 1",INDEX(FixtureCode!$B$4:$AH$128,MATCH($C3100,FixtureCode!$B$4:$B$128,0),MATCH("G"&amp;D3100&amp;"-T1",FixtureCode!$B$4:$AH$4,0)))))</f>
        <v>-</v>
      </c>
      <c r="F3100" s="13" t="str">
        <f>IF(C3100="-","-",IF(D3100=maxgameno+2,"blank row 2",IF(D3100=maxgameno+1,"blank row 1",INDEX(FixtureCode!$B$4:$AH$128,MATCH($C3100,FixtureCode!$B$4:$B$128,0),MATCH("G"&amp;D3100&amp;"-T2",FixtureCode!$B$4:$AH$4,0)))))</f>
        <v>-</v>
      </c>
      <c r="G3100" s="12" t="str">
        <f>IF(C3100="-","-",IF(AND(ISNUMBER(Fixture!G3104),ISNUMBER(Fixture!I3104),Fixture!F3104&lt;&gt;"BYE",Fixture!J3104&lt;&gt;"BYE"),"Yes","-"))</f>
        <v>-</v>
      </c>
      <c r="H3100" s="9" t="str">
        <f>IF(G3100="-","-",IF(Fixture!G3104&gt;Fixture!I3104,Settings!$G$7,IF(Fixture!G3104=Fixture!I3104,Settings!$G$8,IF(Fixture!G3104&lt;Fixture!I3104,Settings!$G$9,"-"))))</f>
        <v>-</v>
      </c>
      <c r="I3100" s="13" t="str">
        <f>IF(G3100="-","-",IF(Fixture!I3104&gt;Fixture!G3104,Settings!$G$7,IF(Fixture!I3104=Fixture!G3104,Settings!$G$8,IF(Fixture!I3104&lt;Fixture!G3104,Settings!$G$9,"-"))))</f>
        <v>-</v>
      </c>
    </row>
    <row r="3101" spans="3:9" x14ac:dyDescent="0.25">
      <c r="C3101" s="12" t="str">
        <f t="shared" si="98"/>
        <v>-</v>
      </c>
      <c r="D3101" s="9" t="str">
        <f t="shared" si="99"/>
        <v>-</v>
      </c>
      <c r="E3101" s="9" t="str">
        <f>IF(C3101="-","-",IF(D3101=maxgameno+2,"blank row 2",IF(D3101=maxgameno+1,"blank row 1",INDEX(FixtureCode!$B$4:$AH$128,MATCH($C3101,FixtureCode!$B$4:$B$128,0),MATCH("G"&amp;D3101&amp;"-T1",FixtureCode!$B$4:$AH$4,0)))))</f>
        <v>-</v>
      </c>
      <c r="F3101" s="13" t="str">
        <f>IF(C3101="-","-",IF(D3101=maxgameno+2,"blank row 2",IF(D3101=maxgameno+1,"blank row 1",INDEX(FixtureCode!$B$4:$AH$128,MATCH($C3101,FixtureCode!$B$4:$B$128,0),MATCH("G"&amp;D3101&amp;"-T2",FixtureCode!$B$4:$AH$4,0)))))</f>
        <v>-</v>
      </c>
      <c r="G3101" s="12" t="str">
        <f>IF(C3101="-","-",IF(AND(ISNUMBER(Fixture!G3105),ISNUMBER(Fixture!I3105),Fixture!F3105&lt;&gt;"BYE",Fixture!J3105&lt;&gt;"BYE"),"Yes","-"))</f>
        <v>-</v>
      </c>
      <c r="H3101" s="9" t="str">
        <f>IF(G3101="-","-",IF(Fixture!G3105&gt;Fixture!I3105,Settings!$G$7,IF(Fixture!G3105=Fixture!I3105,Settings!$G$8,IF(Fixture!G3105&lt;Fixture!I3105,Settings!$G$9,"-"))))</f>
        <v>-</v>
      </c>
      <c r="I3101" s="13" t="str">
        <f>IF(G3101="-","-",IF(Fixture!I3105&gt;Fixture!G3105,Settings!$G$7,IF(Fixture!I3105=Fixture!G3105,Settings!$G$8,IF(Fixture!I3105&lt;Fixture!G3105,Settings!$G$9,"-"))))</f>
        <v>-</v>
      </c>
    </row>
    <row r="3102" spans="3:9" x14ac:dyDescent="0.25">
      <c r="C3102" s="12" t="str">
        <f t="shared" si="98"/>
        <v>-</v>
      </c>
      <c r="D3102" s="9" t="str">
        <f t="shared" si="99"/>
        <v>-</v>
      </c>
      <c r="E3102" s="9" t="str">
        <f>IF(C3102="-","-",IF(D3102=maxgameno+2,"blank row 2",IF(D3102=maxgameno+1,"blank row 1",INDEX(FixtureCode!$B$4:$AH$128,MATCH($C3102,FixtureCode!$B$4:$B$128,0),MATCH("G"&amp;D3102&amp;"-T1",FixtureCode!$B$4:$AH$4,0)))))</f>
        <v>-</v>
      </c>
      <c r="F3102" s="13" t="str">
        <f>IF(C3102="-","-",IF(D3102=maxgameno+2,"blank row 2",IF(D3102=maxgameno+1,"blank row 1",INDEX(FixtureCode!$B$4:$AH$128,MATCH($C3102,FixtureCode!$B$4:$B$128,0),MATCH("G"&amp;D3102&amp;"-T2",FixtureCode!$B$4:$AH$4,0)))))</f>
        <v>-</v>
      </c>
      <c r="G3102" s="12" t="str">
        <f>IF(C3102="-","-",IF(AND(ISNUMBER(Fixture!G3106),ISNUMBER(Fixture!I3106),Fixture!F3106&lt;&gt;"BYE",Fixture!J3106&lt;&gt;"BYE"),"Yes","-"))</f>
        <v>-</v>
      </c>
      <c r="H3102" s="9" t="str">
        <f>IF(G3102="-","-",IF(Fixture!G3106&gt;Fixture!I3106,Settings!$G$7,IF(Fixture!G3106=Fixture!I3106,Settings!$G$8,IF(Fixture!G3106&lt;Fixture!I3106,Settings!$G$9,"-"))))</f>
        <v>-</v>
      </c>
      <c r="I3102" s="13" t="str">
        <f>IF(G3102="-","-",IF(Fixture!I3106&gt;Fixture!G3106,Settings!$G$7,IF(Fixture!I3106=Fixture!G3106,Settings!$G$8,IF(Fixture!I3106&lt;Fixture!G3106,Settings!$G$9,"-"))))</f>
        <v>-</v>
      </c>
    </row>
    <row r="3103" spans="3:9" x14ac:dyDescent="0.25">
      <c r="C3103" s="12" t="str">
        <f t="shared" si="98"/>
        <v>-</v>
      </c>
      <c r="D3103" s="9" t="str">
        <f t="shared" si="99"/>
        <v>-</v>
      </c>
      <c r="E3103" s="9" t="str">
        <f>IF(C3103="-","-",IF(D3103=maxgameno+2,"blank row 2",IF(D3103=maxgameno+1,"blank row 1",INDEX(FixtureCode!$B$4:$AH$128,MATCH($C3103,FixtureCode!$B$4:$B$128,0),MATCH("G"&amp;D3103&amp;"-T1",FixtureCode!$B$4:$AH$4,0)))))</f>
        <v>-</v>
      </c>
      <c r="F3103" s="13" t="str">
        <f>IF(C3103="-","-",IF(D3103=maxgameno+2,"blank row 2",IF(D3103=maxgameno+1,"blank row 1",INDEX(FixtureCode!$B$4:$AH$128,MATCH($C3103,FixtureCode!$B$4:$B$128,0),MATCH("G"&amp;D3103&amp;"-T2",FixtureCode!$B$4:$AH$4,0)))))</f>
        <v>-</v>
      </c>
      <c r="G3103" s="12" t="str">
        <f>IF(C3103="-","-",IF(AND(ISNUMBER(Fixture!G3107),ISNUMBER(Fixture!I3107),Fixture!F3107&lt;&gt;"BYE",Fixture!J3107&lt;&gt;"BYE"),"Yes","-"))</f>
        <v>-</v>
      </c>
      <c r="H3103" s="9" t="str">
        <f>IF(G3103="-","-",IF(Fixture!G3107&gt;Fixture!I3107,Settings!$G$7,IF(Fixture!G3107=Fixture!I3107,Settings!$G$8,IF(Fixture!G3107&lt;Fixture!I3107,Settings!$G$9,"-"))))</f>
        <v>-</v>
      </c>
      <c r="I3103" s="13" t="str">
        <f>IF(G3103="-","-",IF(Fixture!I3107&gt;Fixture!G3107,Settings!$G$7,IF(Fixture!I3107=Fixture!G3107,Settings!$G$8,IF(Fixture!I3107&lt;Fixture!G3107,Settings!$G$9,"-"))))</f>
        <v>-</v>
      </c>
    </row>
    <row r="3104" spans="3:9" x14ac:dyDescent="0.25">
      <c r="C3104" s="12" t="str">
        <f t="shared" si="98"/>
        <v>-</v>
      </c>
      <c r="D3104" s="9" t="str">
        <f t="shared" si="99"/>
        <v>-</v>
      </c>
      <c r="E3104" s="9" t="str">
        <f>IF(C3104="-","-",IF(D3104=maxgameno+2,"blank row 2",IF(D3104=maxgameno+1,"blank row 1",INDEX(FixtureCode!$B$4:$AH$128,MATCH($C3104,FixtureCode!$B$4:$B$128,0),MATCH("G"&amp;D3104&amp;"-T1",FixtureCode!$B$4:$AH$4,0)))))</f>
        <v>-</v>
      </c>
      <c r="F3104" s="13" t="str">
        <f>IF(C3104="-","-",IF(D3104=maxgameno+2,"blank row 2",IF(D3104=maxgameno+1,"blank row 1",INDEX(FixtureCode!$B$4:$AH$128,MATCH($C3104,FixtureCode!$B$4:$B$128,0),MATCH("G"&amp;D3104&amp;"-T2",FixtureCode!$B$4:$AH$4,0)))))</f>
        <v>-</v>
      </c>
      <c r="G3104" s="12" t="str">
        <f>IF(C3104="-","-",IF(AND(ISNUMBER(Fixture!G3108),ISNUMBER(Fixture!I3108),Fixture!F3108&lt;&gt;"BYE",Fixture!J3108&lt;&gt;"BYE"),"Yes","-"))</f>
        <v>-</v>
      </c>
      <c r="H3104" s="9" t="str">
        <f>IF(G3104="-","-",IF(Fixture!G3108&gt;Fixture!I3108,Settings!$G$7,IF(Fixture!G3108=Fixture!I3108,Settings!$G$8,IF(Fixture!G3108&lt;Fixture!I3108,Settings!$G$9,"-"))))</f>
        <v>-</v>
      </c>
      <c r="I3104" s="13" t="str">
        <f>IF(G3104="-","-",IF(Fixture!I3108&gt;Fixture!G3108,Settings!$G$7,IF(Fixture!I3108=Fixture!G3108,Settings!$G$8,IF(Fixture!I3108&lt;Fixture!G3108,Settings!$G$9,"-"))))</f>
        <v>-</v>
      </c>
    </row>
    <row r="3105" spans="3:9" x14ac:dyDescent="0.25">
      <c r="C3105" s="12" t="str">
        <f t="shared" si="98"/>
        <v>-</v>
      </c>
      <c r="D3105" s="9" t="str">
        <f t="shared" si="99"/>
        <v>-</v>
      </c>
      <c r="E3105" s="9" t="str">
        <f>IF(C3105="-","-",IF(D3105=maxgameno+2,"blank row 2",IF(D3105=maxgameno+1,"blank row 1",INDEX(FixtureCode!$B$4:$AH$128,MATCH($C3105,FixtureCode!$B$4:$B$128,0),MATCH("G"&amp;D3105&amp;"-T1",FixtureCode!$B$4:$AH$4,0)))))</f>
        <v>-</v>
      </c>
      <c r="F3105" s="13" t="str">
        <f>IF(C3105="-","-",IF(D3105=maxgameno+2,"blank row 2",IF(D3105=maxgameno+1,"blank row 1",INDEX(FixtureCode!$B$4:$AH$128,MATCH($C3105,FixtureCode!$B$4:$B$128,0),MATCH("G"&amp;D3105&amp;"-T2",FixtureCode!$B$4:$AH$4,0)))))</f>
        <v>-</v>
      </c>
      <c r="G3105" s="12" t="str">
        <f>IF(C3105="-","-",IF(AND(ISNUMBER(Fixture!G3109),ISNUMBER(Fixture!I3109),Fixture!F3109&lt;&gt;"BYE",Fixture!J3109&lt;&gt;"BYE"),"Yes","-"))</f>
        <v>-</v>
      </c>
      <c r="H3105" s="9" t="str">
        <f>IF(G3105="-","-",IF(Fixture!G3109&gt;Fixture!I3109,Settings!$G$7,IF(Fixture!G3109=Fixture!I3109,Settings!$G$8,IF(Fixture!G3109&lt;Fixture!I3109,Settings!$G$9,"-"))))</f>
        <v>-</v>
      </c>
      <c r="I3105" s="13" t="str">
        <f>IF(G3105="-","-",IF(Fixture!I3109&gt;Fixture!G3109,Settings!$G$7,IF(Fixture!I3109=Fixture!G3109,Settings!$G$8,IF(Fixture!I3109&lt;Fixture!G3109,Settings!$G$9,"-"))))</f>
        <v>-</v>
      </c>
    </row>
    <row r="3106" spans="3:9" x14ac:dyDescent="0.25">
      <c r="C3106" s="12" t="str">
        <f t="shared" si="98"/>
        <v>-</v>
      </c>
      <c r="D3106" s="9" t="str">
        <f t="shared" si="99"/>
        <v>-</v>
      </c>
      <c r="E3106" s="9" t="str">
        <f>IF(C3106="-","-",IF(D3106=maxgameno+2,"blank row 2",IF(D3106=maxgameno+1,"blank row 1",INDEX(FixtureCode!$B$4:$AH$128,MATCH($C3106,FixtureCode!$B$4:$B$128,0),MATCH("G"&amp;D3106&amp;"-T1",FixtureCode!$B$4:$AH$4,0)))))</f>
        <v>-</v>
      </c>
      <c r="F3106" s="13" t="str">
        <f>IF(C3106="-","-",IF(D3106=maxgameno+2,"blank row 2",IF(D3106=maxgameno+1,"blank row 1",INDEX(FixtureCode!$B$4:$AH$128,MATCH($C3106,FixtureCode!$B$4:$B$128,0),MATCH("G"&amp;D3106&amp;"-T2",FixtureCode!$B$4:$AH$4,0)))))</f>
        <v>-</v>
      </c>
      <c r="G3106" s="12" t="str">
        <f>IF(C3106="-","-",IF(AND(ISNUMBER(Fixture!G3110),ISNUMBER(Fixture!I3110),Fixture!F3110&lt;&gt;"BYE",Fixture!J3110&lt;&gt;"BYE"),"Yes","-"))</f>
        <v>-</v>
      </c>
      <c r="H3106" s="9" t="str">
        <f>IF(G3106="-","-",IF(Fixture!G3110&gt;Fixture!I3110,Settings!$G$7,IF(Fixture!G3110=Fixture!I3110,Settings!$G$8,IF(Fixture!G3110&lt;Fixture!I3110,Settings!$G$9,"-"))))</f>
        <v>-</v>
      </c>
      <c r="I3106" s="13" t="str">
        <f>IF(G3106="-","-",IF(Fixture!I3110&gt;Fixture!G3110,Settings!$G$7,IF(Fixture!I3110=Fixture!G3110,Settings!$G$8,IF(Fixture!I3110&lt;Fixture!G3110,Settings!$G$9,"-"))))</f>
        <v>-</v>
      </c>
    </row>
    <row r="3107" spans="3:9" x14ac:dyDescent="0.25">
      <c r="C3107" s="12" t="str">
        <f t="shared" si="98"/>
        <v>-</v>
      </c>
      <c r="D3107" s="9" t="str">
        <f t="shared" si="99"/>
        <v>-</v>
      </c>
      <c r="E3107" s="9" t="str">
        <f>IF(C3107="-","-",IF(D3107=maxgameno+2,"blank row 2",IF(D3107=maxgameno+1,"blank row 1",INDEX(FixtureCode!$B$4:$AH$128,MATCH($C3107,FixtureCode!$B$4:$B$128,0),MATCH("G"&amp;D3107&amp;"-T1",FixtureCode!$B$4:$AH$4,0)))))</f>
        <v>-</v>
      </c>
      <c r="F3107" s="13" t="str">
        <f>IF(C3107="-","-",IF(D3107=maxgameno+2,"blank row 2",IF(D3107=maxgameno+1,"blank row 1",INDEX(FixtureCode!$B$4:$AH$128,MATCH($C3107,FixtureCode!$B$4:$B$128,0),MATCH("G"&amp;D3107&amp;"-T2",FixtureCode!$B$4:$AH$4,0)))))</f>
        <v>-</v>
      </c>
      <c r="G3107" s="12" t="str">
        <f>IF(C3107="-","-",IF(AND(ISNUMBER(Fixture!G3111),ISNUMBER(Fixture!I3111),Fixture!F3111&lt;&gt;"BYE",Fixture!J3111&lt;&gt;"BYE"),"Yes","-"))</f>
        <v>-</v>
      </c>
      <c r="H3107" s="9" t="str">
        <f>IF(G3107="-","-",IF(Fixture!G3111&gt;Fixture!I3111,Settings!$G$7,IF(Fixture!G3111=Fixture!I3111,Settings!$G$8,IF(Fixture!G3111&lt;Fixture!I3111,Settings!$G$9,"-"))))</f>
        <v>-</v>
      </c>
      <c r="I3107" s="13" t="str">
        <f>IF(G3107="-","-",IF(Fixture!I3111&gt;Fixture!G3111,Settings!$G$7,IF(Fixture!I3111=Fixture!G3111,Settings!$G$8,IF(Fixture!I3111&lt;Fixture!G3111,Settings!$G$9,"-"))))</f>
        <v>-</v>
      </c>
    </row>
    <row r="3108" spans="3:9" x14ac:dyDescent="0.25">
      <c r="C3108" s="12" t="str">
        <f t="shared" si="98"/>
        <v>-</v>
      </c>
      <c r="D3108" s="9" t="str">
        <f t="shared" si="99"/>
        <v>-</v>
      </c>
      <c r="E3108" s="9" t="str">
        <f>IF(C3108="-","-",IF(D3108=maxgameno+2,"blank row 2",IF(D3108=maxgameno+1,"blank row 1",INDEX(FixtureCode!$B$4:$AH$128,MATCH($C3108,FixtureCode!$B$4:$B$128,0),MATCH("G"&amp;D3108&amp;"-T1",FixtureCode!$B$4:$AH$4,0)))))</f>
        <v>-</v>
      </c>
      <c r="F3108" s="13" t="str">
        <f>IF(C3108="-","-",IF(D3108=maxgameno+2,"blank row 2",IF(D3108=maxgameno+1,"blank row 1",INDEX(FixtureCode!$B$4:$AH$128,MATCH($C3108,FixtureCode!$B$4:$B$128,0),MATCH("G"&amp;D3108&amp;"-T2",FixtureCode!$B$4:$AH$4,0)))))</f>
        <v>-</v>
      </c>
      <c r="G3108" s="12" t="str">
        <f>IF(C3108="-","-",IF(AND(ISNUMBER(Fixture!G3112),ISNUMBER(Fixture!I3112),Fixture!F3112&lt;&gt;"BYE",Fixture!J3112&lt;&gt;"BYE"),"Yes","-"))</f>
        <v>-</v>
      </c>
      <c r="H3108" s="9" t="str">
        <f>IF(G3108="-","-",IF(Fixture!G3112&gt;Fixture!I3112,Settings!$G$7,IF(Fixture!G3112=Fixture!I3112,Settings!$G$8,IF(Fixture!G3112&lt;Fixture!I3112,Settings!$G$9,"-"))))</f>
        <v>-</v>
      </c>
      <c r="I3108" s="13" t="str">
        <f>IF(G3108="-","-",IF(Fixture!I3112&gt;Fixture!G3112,Settings!$G$7,IF(Fixture!I3112=Fixture!G3112,Settings!$G$8,IF(Fixture!I3112&lt;Fixture!G3112,Settings!$G$9,"-"))))</f>
        <v>-</v>
      </c>
    </row>
    <row r="3109" spans="3:9" x14ac:dyDescent="0.25">
      <c r="C3109" s="12" t="str">
        <f t="shared" si="98"/>
        <v>-</v>
      </c>
      <c r="D3109" s="9" t="str">
        <f t="shared" si="99"/>
        <v>-</v>
      </c>
      <c r="E3109" s="9" t="str">
        <f>IF(C3109="-","-",IF(D3109=maxgameno+2,"blank row 2",IF(D3109=maxgameno+1,"blank row 1",INDEX(FixtureCode!$B$4:$AH$128,MATCH($C3109,FixtureCode!$B$4:$B$128,0),MATCH("G"&amp;D3109&amp;"-T1",FixtureCode!$B$4:$AH$4,0)))))</f>
        <v>-</v>
      </c>
      <c r="F3109" s="13" t="str">
        <f>IF(C3109="-","-",IF(D3109=maxgameno+2,"blank row 2",IF(D3109=maxgameno+1,"blank row 1",INDEX(FixtureCode!$B$4:$AH$128,MATCH($C3109,FixtureCode!$B$4:$B$128,0),MATCH("G"&amp;D3109&amp;"-T2",FixtureCode!$B$4:$AH$4,0)))))</f>
        <v>-</v>
      </c>
      <c r="G3109" s="12" t="str">
        <f>IF(C3109="-","-",IF(AND(ISNUMBER(Fixture!G3113),ISNUMBER(Fixture!I3113),Fixture!F3113&lt;&gt;"BYE",Fixture!J3113&lt;&gt;"BYE"),"Yes","-"))</f>
        <v>-</v>
      </c>
      <c r="H3109" s="9" t="str">
        <f>IF(G3109="-","-",IF(Fixture!G3113&gt;Fixture!I3113,Settings!$G$7,IF(Fixture!G3113=Fixture!I3113,Settings!$G$8,IF(Fixture!G3113&lt;Fixture!I3113,Settings!$G$9,"-"))))</f>
        <v>-</v>
      </c>
      <c r="I3109" s="13" t="str">
        <f>IF(G3109="-","-",IF(Fixture!I3113&gt;Fixture!G3113,Settings!$G$7,IF(Fixture!I3113=Fixture!G3113,Settings!$G$8,IF(Fixture!I3113&lt;Fixture!G3113,Settings!$G$9,"-"))))</f>
        <v>-</v>
      </c>
    </row>
    <row r="3110" spans="3:9" x14ac:dyDescent="0.25">
      <c r="C3110" s="12" t="str">
        <f t="shared" si="98"/>
        <v>-</v>
      </c>
      <c r="D3110" s="9" t="str">
        <f t="shared" si="99"/>
        <v>-</v>
      </c>
      <c r="E3110" s="9" t="str">
        <f>IF(C3110="-","-",IF(D3110=maxgameno+2,"blank row 2",IF(D3110=maxgameno+1,"blank row 1",INDEX(FixtureCode!$B$4:$AH$128,MATCH($C3110,FixtureCode!$B$4:$B$128,0),MATCH("G"&amp;D3110&amp;"-T1",FixtureCode!$B$4:$AH$4,0)))))</f>
        <v>-</v>
      </c>
      <c r="F3110" s="13" t="str">
        <f>IF(C3110="-","-",IF(D3110=maxgameno+2,"blank row 2",IF(D3110=maxgameno+1,"blank row 1",INDEX(FixtureCode!$B$4:$AH$128,MATCH($C3110,FixtureCode!$B$4:$B$128,0),MATCH("G"&amp;D3110&amp;"-T2",FixtureCode!$B$4:$AH$4,0)))))</f>
        <v>-</v>
      </c>
      <c r="G3110" s="12" t="str">
        <f>IF(C3110="-","-",IF(AND(ISNUMBER(Fixture!G3114),ISNUMBER(Fixture!I3114),Fixture!F3114&lt;&gt;"BYE",Fixture!J3114&lt;&gt;"BYE"),"Yes","-"))</f>
        <v>-</v>
      </c>
      <c r="H3110" s="9" t="str">
        <f>IF(G3110="-","-",IF(Fixture!G3114&gt;Fixture!I3114,Settings!$G$7,IF(Fixture!G3114=Fixture!I3114,Settings!$G$8,IF(Fixture!G3114&lt;Fixture!I3114,Settings!$G$9,"-"))))</f>
        <v>-</v>
      </c>
      <c r="I3110" s="13" t="str">
        <f>IF(G3110="-","-",IF(Fixture!I3114&gt;Fixture!G3114,Settings!$G$7,IF(Fixture!I3114=Fixture!G3114,Settings!$G$8,IF(Fixture!I3114&lt;Fixture!G3114,Settings!$G$9,"-"))))</f>
        <v>-</v>
      </c>
    </row>
    <row r="3111" spans="3:9" x14ac:dyDescent="0.25">
      <c r="C3111" s="12" t="str">
        <f t="shared" si="98"/>
        <v>-</v>
      </c>
      <c r="D3111" s="9" t="str">
        <f t="shared" si="99"/>
        <v>-</v>
      </c>
      <c r="E3111" s="9" t="str">
        <f>IF(C3111="-","-",IF(D3111=maxgameno+2,"blank row 2",IF(D3111=maxgameno+1,"blank row 1",INDEX(FixtureCode!$B$4:$AH$128,MATCH($C3111,FixtureCode!$B$4:$B$128,0),MATCH("G"&amp;D3111&amp;"-T1",FixtureCode!$B$4:$AH$4,0)))))</f>
        <v>-</v>
      </c>
      <c r="F3111" s="13" t="str">
        <f>IF(C3111="-","-",IF(D3111=maxgameno+2,"blank row 2",IF(D3111=maxgameno+1,"blank row 1",INDEX(FixtureCode!$B$4:$AH$128,MATCH($C3111,FixtureCode!$B$4:$B$128,0),MATCH("G"&amp;D3111&amp;"-T2",FixtureCode!$B$4:$AH$4,0)))))</f>
        <v>-</v>
      </c>
      <c r="G3111" s="12" t="str">
        <f>IF(C3111="-","-",IF(AND(ISNUMBER(Fixture!G3115),ISNUMBER(Fixture!I3115),Fixture!F3115&lt;&gt;"BYE",Fixture!J3115&lt;&gt;"BYE"),"Yes","-"))</f>
        <v>-</v>
      </c>
      <c r="H3111" s="9" t="str">
        <f>IF(G3111="-","-",IF(Fixture!G3115&gt;Fixture!I3115,Settings!$G$7,IF(Fixture!G3115=Fixture!I3115,Settings!$G$8,IF(Fixture!G3115&lt;Fixture!I3115,Settings!$G$9,"-"))))</f>
        <v>-</v>
      </c>
      <c r="I3111" s="13" t="str">
        <f>IF(G3111="-","-",IF(Fixture!I3115&gt;Fixture!G3115,Settings!$G$7,IF(Fixture!I3115=Fixture!G3115,Settings!$G$8,IF(Fixture!I3115&lt;Fixture!G3115,Settings!$G$9,"-"))))</f>
        <v>-</v>
      </c>
    </row>
    <row r="3112" spans="3:9" x14ac:dyDescent="0.25">
      <c r="C3112" s="12" t="str">
        <f t="shared" si="98"/>
        <v>-</v>
      </c>
      <c r="D3112" s="9" t="str">
        <f t="shared" si="99"/>
        <v>-</v>
      </c>
      <c r="E3112" s="9" t="str">
        <f>IF(C3112="-","-",IF(D3112=maxgameno+2,"blank row 2",IF(D3112=maxgameno+1,"blank row 1",INDEX(FixtureCode!$B$4:$AH$128,MATCH($C3112,FixtureCode!$B$4:$B$128,0),MATCH("G"&amp;D3112&amp;"-T1",FixtureCode!$B$4:$AH$4,0)))))</f>
        <v>-</v>
      </c>
      <c r="F3112" s="13" t="str">
        <f>IF(C3112="-","-",IF(D3112=maxgameno+2,"blank row 2",IF(D3112=maxgameno+1,"blank row 1",INDEX(FixtureCode!$B$4:$AH$128,MATCH($C3112,FixtureCode!$B$4:$B$128,0),MATCH("G"&amp;D3112&amp;"-T2",FixtureCode!$B$4:$AH$4,0)))))</f>
        <v>-</v>
      </c>
      <c r="G3112" s="12" t="str">
        <f>IF(C3112="-","-",IF(AND(ISNUMBER(Fixture!G3116),ISNUMBER(Fixture!I3116),Fixture!F3116&lt;&gt;"BYE",Fixture!J3116&lt;&gt;"BYE"),"Yes","-"))</f>
        <v>-</v>
      </c>
      <c r="H3112" s="9" t="str">
        <f>IF(G3112="-","-",IF(Fixture!G3116&gt;Fixture!I3116,Settings!$G$7,IF(Fixture!G3116=Fixture!I3116,Settings!$G$8,IF(Fixture!G3116&lt;Fixture!I3116,Settings!$G$9,"-"))))</f>
        <v>-</v>
      </c>
      <c r="I3112" s="13" t="str">
        <f>IF(G3112="-","-",IF(Fixture!I3116&gt;Fixture!G3116,Settings!$G$7,IF(Fixture!I3116=Fixture!G3116,Settings!$G$8,IF(Fixture!I3116&lt;Fixture!G3116,Settings!$G$9,"-"))))</f>
        <v>-</v>
      </c>
    </row>
    <row r="3113" spans="3:9" x14ac:dyDescent="0.25">
      <c r="C3113" s="12" t="str">
        <f t="shared" si="98"/>
        <v>-</v>
      </c>
      <c r="D3113" s="9" t="str">
        <f t="shared" si="99"/>
        <v>-</v>
      </c>
      <c r="E3113" s="9" t="str">
        <f>IF(C3113="-","-",IF(D3113=maxgameno+2,"blank row 2",IF(D3113=maxgameno+1,"blank row 1",INDEX(FixtureCode!$B$4:$AH$128,MATCH($C3113,FixtureCode!$B$4:$B$128,0),MATCH("G"&amp;D3113&amp;"-T1",FixtureCode!$B$4:$AH$4,0)))))</f>
        <v>-</v>
      </c>
      <c r="F3113" s="13" t="str">
        <f>IF(C3113="-","-",IF(D3113=maxgameno+2,"blank row 2",IF(D3113=maxgameno+1,"blank row 1",INDEX(FixtureCode!$B$4:$AH$128,MATCH($C3113,FixtureCode!$B$4:$B$128,0),MATCH("G"&amp;D3113&amp;"-T2",FixtureCode!$B$4:$AH$4,0)))))</f>
        <v>-</v>
      </c>
      <c r="G3113" s="12" t="str">
        <f>IF(C3113="-","-",IF(AND(ISNUMBER(Fixture!G3117),ISNUMBER(Fixture!I3117),Fixture!F3117&lt;&gt;"BYE",Fixture!J3117&lt;&gt;"BYE"),"Yes","-"))</f>
        <v>-</v>
      </c>
      <c r="H3113" s="9" t="str">
        <f>IF(G3113="-","-",IF(Fixture!G3117&gt;Fixture!I3117,Settings!$G$7,IF(Fixture!G3117=Fixture!I3117,Settings!$G$8,IF(Fixture!G3117&lt;Fixture!I3117,Settings!$G$9,"-"))))</f>
        <v>-</v>
      </c>
      <c r="I3113" s="13" t="str">
        <f>IF(G3113="-","-",IF(Fixture!I3117&gt;Fixture!G3117,Settings!$G$7,IF(Fixture!I3117=Fixture!G3117,Settings!$G$8,IF(Fixture!I3117&lt;Fixture!G3117,Settings!$G$9,"-"))))</f>
        <v>-</v>
      </c>
    </row>
    <row r="3114" spans="3:9" x14ac:dyDescent="0.25">
      <c r="C3114" s="12" t="str">
        <f t="shared" si="98"/>
        <v>-</v>
      </c>
      <c r="D3114" s="9" t="str">
        <f t="shared" si="99"/>
        <v>-</v>
      </c>
      <c r="E3114" s="9" t="str">
        <f>IF(C3114="-","-",IF(D3114=maxgameno+2,"blank row 2",IF(D3114=maxgameno+1,"blank row 1",INDEX(FixtureCode!$B$4:$AH$128,MATCH($C3114,FixtureCode!$B$4:$B$128,0),MATCH("G"&amp;D3114&amp;"-T1",FixtureCode!$B$4:$AH$4,0)))))</f>
        <v>-</v>
      </c>
      <c r="F3114" s="13" t="str">
        <f>IF(C3114="-","-",IF(D3114=maxgameno+2,"blank row 2",IF(D3114=maxgameno+1,"blank row 1",INDEX(FixtureCode!$B$4:$AH$128,MATCH($C3114,FixtureCode!$B$4:$B$128,0),MATCH("G"&amp;D3114&amp;"-T2",FixtureCode!$B$4:$AH$4,0)))))</f>
        <v>-</v>
      </c>
      <c r="G3114" s="12" t="str">
        <f>IF(C3114="-","-",IF(AND(ISNUMBER(Fixture!G3118),ISNUMBER(Fixture!I3118),Fixture!F3118&lt;&gt;"BYE",Fixture!J3118&lt;&gt;"BYE"),"Yes","-"))</f>
        <v>-</v>
      </c>
      <c r="H3114" s="9" t="str">
        <f>IF(G3114="-","-",IF(Fixture!G3118&gt;Fixture!I3118,Settings!$G$7,IF(Fixture!G3118=Fixture!I3118,Settings!$G$8,IF(Fixture!G3118&lt;Fixture!I3118,Settings!$G$9,"-"))))</f>
        <v>-</v>
      </c>
      <c r="I3114" s="13" t="str">
        <f>IF(G3114="-","-",IF(Fixture!I3118&gt;Fixture!G3118,Settings!$G$7,IF(Fixture!I3118=Fixture!G3118,Settings!$G$8,IF(Fixture!I3118&lt;Fixture!G3118,Settings!$G$9,"-"))))</f>
        <v>-</v>
      </c>
    </row>
    <row r="3115" spans="3:9" x14ac:dyDescent="0.25">
      <c r="C3115" s="12" t="str">
        <f t="shared" si="98"/>
        <v>-</v>
      </c>
      <c r="D3115" s="9" t="str">
        <f t="shared" si="99"/>
        <v>-</v>
      </c>
      <c r="E3115" s="9" t="str">
        <f>IF(C3115="-","-",IF(D3115=maxgameno+2,"blank row 2",IF(D3115=maxgameno+1,"blank row 1",INDEX(FixtureCode!$B$4:$AH$128,MATCH($C3115,FixtureCode!$B$4:$B$128,0),MATCH("G"&amp;D3115&amp;"-T1",FixtureCode!$B$4:$AH$4,0)))))</f>
        <v>-</v>
      </c>
      <c r="F3115" s="13" t="str">
        <f>IF(C3115="-","-",IF(D3115=maxgameno+2,"blank row 2",IF(D3115=maxgameno+1,"blank row 1",INDEX(FixtureCode!$B$4:$AH$128,MATCH($C3115,FixtureCode!$B$4:$B$128,0),MATCH("G"&amp;D3115&amp;"-T2",FixtureCode!$B$4:$AH$4,0)))))</f>
        <v>-</v>
      </c>
      <c r="G3115" s="12" t="str">
        <f>IF(C3115="-","-",IF(AND(ISNUMBER(Fixture!G3119),ISNUMBER(Fixture!I3119),Fixture!F3119&lt;&gt;"BYE",Fixture!J3119&lt;&gt;"BYE"),"Yes","-"))</f>
        <v>-</v>
      </c>
      <c r="H3115" s="9" t="str">
        <f>IF(G3115="-","-",IF(Fixture!G3119&gt;Fixture!I3119,Settings!$G$7,IF(Fixture!G3119=Fixture!I3119,Settings!$G$8,IF(Fixture!G3119&lt;Fixture!I3119,Settings!$G$9,"-"))))</f>
        <v>-</v>
      </c>
      <c r="I3115" s="13" t="str">
        <f>IF(G3115="-","-",IF(Fixture!I3119&gt;Fixture!G3119,Settings!$G$7,IF(Fixture!I3119=Fixture!G3119,Settings!$G$8,IF(Fixture!I3119&lt;Fixture!G3119,Settings!$G$9,"-"))))</f>
        <v>-</v>
      </c>
    </row>
    <row r="3116" spans="3:9" x14ac:dyDescent="0.25">
      <c r="C3116" s="12" t="str">
        <f t="shared" si="98"/>
        <v>-</v>
      </c>
      <c r="D3116" s="9" t="str">
        <f t="shared" si="99"/>
        <v>-</v>
      </c>
      <c r="E3116" s="9" t="str">
        <f>IF(C3116="-","-",IF(D3116=maxgameno+2,"blank row 2",IF(D3116=maxgameno+1,"blank row 1",INDEX(FixtureCode!$B$4:$AH$128,MATCH($C3116,FixtureCode!$B$4:$B$128,0),MATCH("G"&amp;D3116&amp;"-T1",FixtureCode!$B$4:$AH$4,0)))))</f>
        <v>-</v>
      </c>
      <c r="F3116" s="13" t="str">
        <f>IF(C3116="-","-",IF(D3116=maxgameno+2,"blank row 2",IF(D3116=maxgameno+1,"blank row 1",INDEX(FixtureCode!$B$4:$AH$128,MATCH($C3116,FixtureCode!$B$4:$B$128,0),MATCH("G"&amp;D3116&amp;"-T2",FixtureCode!$B$4:$AH$4,0)))))</f>
        <v>-</v>
      </c>
      <c r="G3116" s="12" t="str">
        <f>IF(C3116="-","-",IF(AND(ISNUMBER(Fixture!G3120),ISNUMBER(Fixture!I3120),Fixture!F3120&lt;&gt;"BYE",Fixture!J3120&lt;&gt;"BYE"),"Yes","-"))</f>
        <v>-</v>
      </c>
      <c r="H3116" s="9" t="str">
        <f>IF(G3116="-","-",IF(Fixture!G3120&gt;Fixture!I3120,Settings!$G$7,IF(Fixture!G3120=Fixture!I3120,Settings!$G$8,IF(Fixture!G3120&lt;Fixture!I3120,Settings!$G$9,"-"))))</f>
        <v>-</v>
      </c>
      <c r="I3116" s="13" t="str">
        <f>IF(G3116="-","-",IF(Fixture!I3120&gt;Fixture!G3120,Settings!$G$7,IF(Fixture!I3120=Fixture!G3120,Settings!$G$8,IF(Fixture!I3120&lt;Fixture!G3120,Settings!$G$9,"-"))))</f>
        <v>-</v>
      </c>
    </row>
    <row r="3117" spans="3:9" x14ac:dyDescent="0.25">
      <c r="C3117" s="12" t="str">
        <f t="shared" si="98"/>
        <v>-</v>
      </c>
      <c r="D3117" s="9" t="str">
        <f t="shared" si="99"/>
        <v>-</v>
      </c>
      <c r="E3117" s="9" t="str">
        <f>IF(C3117="-","-",IF(D3117=maxgameno+2,"blank row 2",IF(D3117=maxgameno+1,"blank row 1",INDEX(FixtureCode!$B$4:$AH$128,MATCH($C3117,FixtureCode!$B$4:$B$128,0),MATCH("G"&amp;D3117&amp;"-T1",FixtureCode!$B$4:$AH$4,0)))))</f>
        <v>-</v>
      </c>
      <c r="F3117" s="13" t="str">
        <f>IF(C3117="-","-",IF(D3117=maxgameno+2,"blank row 2",IF(D3117=maxgameno+1,"blank row 1",INDEX(FixtureCode!$B$4:$AH$128,MATCH($C3117,FixtureCode!$B$4:$B$128,0),MATCH("G"&amp;D3117&amp;"-T2",FixtureCode!$B$4:$AH$4,0)))))</f>
        <v>-</v>
      </c>
      <c r="G3117" s="12" t="str">
        <f>IF(C3117="-","-",IF(AND(ISNUMBER(Fixture!G3121),ISNUMBER(Fixture!I3121),Fixture!F3121&lt;&gt;"BYE",Fixture!J3121&lt;&gt;"BYE"),"Yes","-"))</f>
        <v>-</v>
      </c>
      <c r="H3117" s="9" t="str">
        <f>IF(G3117="-","-",IF(Fixture!G3121&gt;Fixture!I3121,Settings!$G$7,IF(Fixture!G3121=Fixture!I3121,Settings!$G$8,IF(Fixture!G3121&lt;Fixture!I3121,Settings!$G$9,"-"))))</f>
        <v>-</v>
      </c>
      <c r="I3117" s="13" t="str">
        <f>IF(G3117="-","-",IF(Fixture!I3121&gt;Fixture!G3121,Settings!$G$7,IF(Fixture!I3121=Fixture!G3121,Settings!$G$8,IF(Fixture!I3121&lt;Fixture!G3121,Settings!$G$9,"-"))))</f>
        <v>-</v>
      </c>
    </row>
    <row r="3118" spans="3:9" x14ac:dyDescent="0.25">
      <c r="C3118" s="12" t="str">
        <f t="shared" si="98"/>
        <v>-</v>
      </c>
      <c r="D3118" s="9" t="str">
        <f t="shared" si="99"/>
        <v>-</v>
      </c>
      <c r="E3118" s="9" t="str">
        <f>IF(C3118="-","-",IF(D3118=maxgameno+2,"blank row 2",IF(D3118=maxgameno+1,"blank row 1",INDEX(FixtureCode!$B$4:$AH$128,MATCH($C3118,FixtureCode!$B$4:$B$128,0),MATCH("G"&amp;D3118&amp;"-T1",FixtureCode!$B$4:$AH$4,0)))))</f>
        <v>-</v>
      </c>
      <c r="F3118" s="13" t="str">
        <f>IF(C3118="-","-",IF(D3118=maxgameno+2,"blank row 2",IF(D3118=maxgameno+1,"blank row 1",INDEX(FixtureCode!$B$4:$AH$128,MATCH($C3118,FixtureCode!$B$4:$B$128,0),MATCH("G"&amp;D3118&amp;"-T2",FixtureCode!$B$4:$AH$4,0)))))</f>
        <v>-</v>
      </c>
      <c r="G3118" s="12" t="str">
        <f>IF(C3118="-","-",IF(AND(ISNUMBER(Fixture!G3122),ISNUMBER(Fixture!I3122),Fixture!F3122&lt;&gt;"BYE",Fixture!J3122&lt;&gt;"BYE"),"Yes","-"))</f>
        <v>-</v>
      </c>
      <c r="H3118" s="9" t="str">
        <f>IF(G3118="-","-",IF(Fixture!G3122&gt;Fixture!I3122,Settings!$G$7,IF(Fixture!G3122=Fixture!I3122,Settings!$G$8,IF(Fixture!G3122&lt;Fixture!I3122,Settings!$G$9,"-"))))</f>
        <v>-</v>
      </c>
      <c r="I3118" s="13" t="str">
        <f>IF(G3118="-","-",IF(Fixture!I3122&gt;Fixture!G3122,Settings!$G$7,IF(Fixture!I3122=Fixture!G3122,Settings!$G$8,IF(Fixture!I3122&lt;Fixture!G3122,Settings!$G$9,"-"))))</f>
        <v>-</v>
      </c>
    </row>
    <row r="3119" spans="3:9" x14ac:dyDescent="0.25">
      <c r="C3119" s="12" t="str">
        <f t="shared" si="98"/>
        <v>-</v>
      </c>
      <c r="D3119" s="9" t="str">
        <f t="shared" si="99"/>
        <v>-</v>
      </c>
      <c r="E3119" s="9" t="str">
        <f>IF(C3119="-","-",IF(D3119=maxgameno+2,"blank row 2",IF(D3119=maxgameno+1,"blank row 1",INDEX(FixtureCode!$B$4:$AH$128,MATCH($C3119,FixtureCode!$B$4:$B$128,0),MATCH("G"&amp;D3119&amp;"-T1",FixtureCode!$B$4:$AH$4,0)))))</f>
        <v>-</v>
      </c>
      <c r="F3119" s="13" t="str">
        <f>IF(C3119="-","-",IF(D3119=maxgameno+2,"blank row 2",IF(D3119=maxgameno+1,"blank row 1",INDEX(FixtureCode!$B$4:$AH$128,MATCH($C3119,FixtureCode!$B$4:$B$128,0),MATCH("G"&amp;D3119&amp;"-T2",FixtureCode!$B$4:$AH$4,0)))))</f>
        <v>-</v>
      </c>
      <c r="G3119" s="12" t="str">
        <f>IF(C3119="-","-",IF(AND(ISNUMBER(Fixture!G3123),ISNUMBER(Fixture!I3123),Fixture!F3123&lt;&gt;"BYE",Fixture!J3123&lt;&gt;"BYE"),"Yes","-"))</f>
        <v>-</v>
      </c>
      <c r="H3119" s="9" t="str">
        <f>IF(G3119="-","-",IF(Fixture!G3123&gt;Fixture!I3123,Settings!$G$7,IF(Fixture!G3123=Fixture!I3123,Settings!$G$8,IF(Fixture!G3123&lt;Fixture!I3123,Settings!$G$9,"-"))))</f>
        <v>-</v>
      </c>
      <c r="I3119" s="13" t="str">
        <f>IF(G3119="-","-",IF(Fixture!I3123&gt;Fixture!G3123,Settings!$G$7,IF(Fixture!I3123=Fixture!G3123,Settings!$G$8,IF(Fixture!I3123&lt;Fixture!G3123,Settings!$G$9,"-"))))</f>
        <v>-</v>
      </c>
    </row>
    <row r="3120" spans="3:9" x14ac:dyDescent="0.25">
      <c r="C3120" s="12" t="str">
        <f t="shared" si="98"/>
        <v>-</v>
      </c>
      <c r="D3120" s="9" t="str">
        <f t="shared" si="99"/>
        <v>-</v>
      </c>
      <c r="E3120" s="9" t="str">
        <f>IF(C3120="-","-",IF(D3120=maxgameno+2,"blank row 2",IF(D3120=maxgameno+1,"blank row 1",INDEX(FixtureCode!$B$4:$AH$128,MATCH($C3120,FixtureCode!$B$4:$B$128,0),MATCH("G"&amp;D3120&amp;"-T1",FixtureCode!$B$4:$AH$4,0)))))</f>
        <v>-</v>
      </c>
      <c r="F3120" s="13" t="str">
        <f>IF(C3120="-","-",IF(D3120=maxgameno+2,"blank row 2",IF(D3120=maxgameno+1,"blank row 1",INDEX(FixtureCode!$B$4:$AH$128,MATCH($C3120,FixtureCode!$B$4:$B$128,0),MATCH("G"&amp;D3120&amp;"-T2",FixtureCode!$B$4:$AH$4,0)))))</f>
        <v>-</v>
      </c>
      <c r="G3120" s="12" t="str">
        <f>IF(C3120="-","-",IF(AND(ISNUMBER(Fixture!G3124),ISNUMBER(Fixture!I3124),Fixture!F3124&lt;&gt;"BYE",Fixture!J3124&lt;&gt;"BYE"),"Yes","-"))</f>
        <v>-</v>
      </c>
      <c r="H3120" s="9" t="str">
        <f>IF(G3120="-","-",IF(Fixture!G3124&gt;Fixture!I3124,Settings!$G$7,IF(Fixture!G3124=Fixture!I3124,Settings!$G$8,IF(Fixture!G3124&lt;Fixture!I3124,Settings!$G$9,"-"))))</f>
        <v>-</v>
      </c>
      <c r="I3120" s="13" t="str">
        <f>IF(G3120="-","-",IF(Fixture!I3124&gt;Fixture!G3124,Settings!$G$7,IF(Fixture!I3124=Fixture!G3124,Settings!$G$8,IF(Fixture!I3124&lt;Fixture!G3124,Settings!$G$9,"-"))))</f>
        <v>-</v>
      </c>
    </row>
    <row r="3121" spans="3:9" x14ac:dyDescent="0.25">
      <c r="C3121" s="12" t="str">
        <f t="shared" si="98"/>
        <v>-</v>
      </c>
      <c r="D3121" s="9" t="str">
        <f t="shared" si="99"/>
        <v>-</v>
      </c>
      <c r="E3121" s="9" t="str">
        <f>IF(C3121="-","-",IF(D3121=maxgameno+2,"blank row 2",IF(D3121=maxgameno+1,"blank row 1",INDEX(FixtureCode!$B$4:$AH$128,MATCH($C3121,FixtureCode!$B$4:$B$128,0),MATCH("G"&amp;D3121&amp;"-T1",FixtureCode!$B$4:$AH$4,0)))))</f>
        <v>-</v>
      </c>
      <c r="F3121" s="13" t="str">
        <f>IF(C3121="-","-",IF(D3121=maxgameno+2,"blank row 2",IF(D3121=maxgameno+1,"blank row 1",INDEX(FixtureCode!$B$4:$AH$128,MATCH($C3121,FixtureCode!$B$4:$B$128,0),MATCH("G"&amp;D3121&amp;"-T2",FixtureCode!$B$4:$AH$4,0)))))</f>
        <v>-</v>
      </c>
      <c r="G3121" s="12" t="str">
        <f>IF(C3121="-","-",IF(AND(ISNUMBER(Fixture!G3125),ISNUMBER(Fixture!I3125),Fixture!F3125&lt;&gt;"BYE",Fixture!J3125&lt;&gt;"BYE"),"Yes","-"))</f>
        <v>-</v>
      </c>
      <c r="H3121" s="9" t="str">
        <f>IF(G3121="-","-",IF(Fixture!G3125&gt;Fixture!I3125,Settings!$G$7,IF(Fixture!G3125=Fixture!I3125,Settings!$G$8,IF(Fixture!G3125&lt;Fixture!I3125,Settings!$G$9,"-"))))</f>
        <v>-</v>
      </c>
      <c r="I3121" s="13" t="str">
        <f>IF(G3121="-","-",IF(Fixture!I3125&gt;Fixture!G3125,Settings!$G$7,IF(Fixture!I3125=Fixture!G3125,Settings!$G$8,IF(Fixture!I3125&lt;Fixture!G3125,Settings!$G$9,"-"))))</f>
        <v>-</v>
      </c>
    </row>
    <row r="3122" spans="3:9" x14ac:dyDescent="0.25">
      <c r="C3122" s="12" t="str">
        <f t="shared" si="98"/>
        <v>-</v>
      </c>
      <c r="D3122" s="9" t="str">
        <f t="shared" si="99"/>
        <v>-</v>
      </c>
      <c r="E3122" s="9" t="str">
        <f>IF(C3122="-","-",IF(D3122=maxgameno+2,"blank row 2",IF(D3122=maxgameno+1,"blank row 1",INDEX(FixtureCode!$B$4:$AH$128,MATCH($C3122,FixtureCode!$B$4:$B$128,0),MATCH("G"&amp;D3122&amp;"-T1",FixtureCode!$B$4:$AH$4,0)))))</f>
        <v>-</v>
      </c>
      <c r="F3122" s="13" t="str">
        <f>IF(C3122="-","-",IF(D3122=maxgameno+2,"blank row 2",IF(D3122=maxgameno+1,"blank row 1",INDEX(FixtureCode!$B$4:$AH$128,MATCH($C3122,FixtureCode!$B$4:$B$128,0),MATCH("G"&amp;D3122&amp;"-T2",FixtureCode!$B$4:$AH$4,0)))))</f>
        <v>-</v>
      </c>
      <c r="G3122" s="12" t="str">
        <f>IF(C3122="-","-",IF(AND(ISNUMBER(Fixture!G3126),ISNUMBER(Fixture!I3126),Fixture!F3126&lt;&gt;"BYE",Fixture!J3126&lt;&gt;"BYE"),"Yes","-"))</f>
        <v>-</v>
      </c>
      <c r="H3122" s="9" t="str">
        <f>IF(G3122="-","-",IF(Fixture!G3126&gt;Fixture!I3126,Settings!$G$7,IF(Fixture!G3126=Fixture!I3126,Settings!$G$8,IF(Fixture!G3126&lt;Fixture!I3126,Settings!$G$9,"-"))))</f>
        <v>-</v>
      </c>
      <c r="I3122" s="13" t="str">
        <f>IF(G3122="-","-",IF(Fixture!I3126&gt;Fixture!G3126,Settings!$G$7,IF(Fixture!I3126=Fixture!G3126,Settings!$G$8,IF(Fixture!I3126&lt;Fixture!G3126,Settings!$G$9,"-"))))</f>
        <v>-</v>
      </c>
    </row>
    <row r="3123" spans="3:9" x14ac:dyDescent="0.25">
      <c r="C3123" s="12" t="str">
        <f t="shared" si="98"/>
        <v>-</v>
      </c>
      <c r="D3123" s="9" t="str">
        <f t="shared" si="99"/>
        <v>-</v>
      </c>
      <c r="E3123" s="9" t="str">
        <f>IF(C3123="-","-",IF(D3123=maxgameno+2,"blank row 2",IF(D3123=maxgameno+1,"blank row 1",INDEX(FixtureCode!$B$4:$AH$128,MATCH($C3123,FixtureCode!$B$4:$B$128,0),MATCH("G"&amp;D3123&amp;"-T1",FixtureCode!$B$4:$AH$4,0)))))</f>
        <v>-</v>
      </c>
      <c r="F3123" s="13" t="str">
        <f>IF(C3123="-","-",IF(D3123=maxgameno+2,"blank row 2",IF(D3123=maxgameno+1,"blank row 1",INDEX(FixtureCode!$B$4:$AH$128,MATCH($C3123,FixtureCode!$B$4:$B$128,0),MATCH("G"&amp;D3123&amp;"-T2",FixtureCode!$B$4:$AH$4,0)))))</f>
        <v>-</v>
      </c>
      <c r="G3123" s="12" t="str">
        <f>IF(C3123="-","-",IF(AND(ISNUMBER(Fixture!G3127),ISNUMBER(Fixture!I3127),Fixture!F3127&lt;&gt;"BYE",Fixture!J3127&lt;&gt;"BYE"),"Yes","-"))</f>
        <v>-</v>
      </c>
      <c r="H3123" s="9" t="str">
        <f>IF(G3123="-","-",IF(Fixture!G3127&gt;Fixture!I3127,Settings!$G$7,IF(Fixture!G3127=Fixture!I3127,Settings!$G$8,IF(Fixture!G3127&lt;Fixture!I3127,Settings!$G$9,"-"))))</f>
        <v>-</v>
      </c>
      <c r="I3123" s="13" t="str">
        <f>IF(G3123="-","-",IF(Fixture!I3127&gt;Fixture!G3127,Settings!$G$7,IF(Fixture!I3127=Fixture!G3127,Settings!$G$8,IF(Fixture!I3127&lt;Fixture!G3127,Settings!$G$9,"-"))))</f>
        <v>-</v>
      </c>
    </row>
    <row r="3124" spans="3:9" x14ac:dyDescent="0.25">
      <c r="C3124" s="12" t="str">
        <f t="shared" si="98"/>
        <v>-</v>
      </c>
      <c r="D3124" s="9" t="str">
        <f t="shared" si="99"/>
        <v>-</v>
      </c>
      <c r="E3124" s="9" t="str">
        <f>IF(C3124="-","-",IF(D3124=maxgameno+2,"blank row 2",IF(D3124=maxgameno+1,"blank row 1",INDEX(FixtureCode!$B$4:$AH$128,MATCH($C3124,FixtureCode!$B$4:$B$128,0),MATCH("G"&amp;D3124&amp;"-T1",FixtureCode!$B$4:$AH$4,0)))))</f>
        <v>-</v>
      </c>
      <c r="F3124" s="13" t="str">
        <f>IF(C3124="-","-",IF(D3124=maxgameno+2,"blank row 2",IF(D3124=maxgameno+1,"blank row 1",INDEX(FixtureCode!$B$4:$AH$128,MATCH($C3124,FixtureCode!$B$4:$B$128,0),MATCH("G"&amp;D3124&amp;"-T2",FixtureCode!$B$4:$AH$4,0)))))</f>
        <v>-</v>
      </c>
      <c r="G3124" s="12" t="str">
        <f>IF(C3124="-","-",IF(AND(ISNUMBER(Fixture!G3128),ISNUMBER(Fixture!I3128),Fixture!F3128&lt;&gt;"BYE",Fixture!J3128&lt;&gt;"BYE"),"Yes","-"))</f>
        <v>-</v>
      </c>
      <c r="H3124" s="9" t="str">
        <f>IF(G3124="-","-",IF(Fixture!G3128&gt;Fixture!I3128,Settings!$G$7,IF(Fixture!G3128=Fixture!I3128,Settings!$G$8,IF(Fixture!G3128&lt;Fixture!I3128,Settings!$G$9,"-"))))</f>
        <v>-</v>
      </c>
      <c r="I3124" s="13" t="str">
        <f>IF(G3124="-","-",IF(Fixture!I3128&gt;Fixture!G3128,Settings!$G$7,IF(Fixture!I3128=Fixture!G3128,Settings!$G$8,IF(Fixture!I3128&lt;Fixture!G3128,Settings!$G$9,"-"))))</f>
        <v>-</v>
      </c>
    </row>
    <row r="3125" spans="3:9" x14ac:dyDescent="0.25">
      <c r="C3125" s="12" t="str">
        <f t="shared" si="98"/>
        <v>-</v>
      </c>
      <c r="D3125" s="9" t="str">
        <f t="shared" si="99"/>
        <v>-</v>
      </c>
      <c r="E3125" s="9" t="str">
        <f>IF(C3125="-","-",IF(D3125=maxgameno+2,"blank row 2",IF(D3125=maxgameno+1,"blank row 1",INDEX(FixtureCode!$B$4:$AH$128,MATCH($C3125,FixtureCode!$B$4:$B$128,0),MATCH("G"&amp;D3125&amp;"-T1",FixtureCode!$B$4:$AH$4,0)))))</f>
        <v>-</v>
      </c>
      <c r="F3125" s="13" t="str">
        <f>IF(C3125="-","-",IF(D3125=maxgameno+2,"blank row 2",IF(D3125=maxgameno+1,"blank row 1",INDEX(FixtureCode!$B$4:$AH$128,MATCH($C3125,FixtureCode!$B$4:$B$128,0),MATCH("G"&amp;D3125&amp;"-T2",FixtureCode!$B$4:$AH$4,0)))))</f>
        <v>-</v>
      </c>
      <c r="G3125" s="12" t="str">
        <f>IF(C3125="-","-",IF(AND(ISNUMBER(Fixture!G3129),ISNUMBER(Fixture!I3129),Fixture!F3129&lt;&gt;"BYE",Fixture!J3129&lt;&gt;"BYE"),"Yes","-"))</f>
        <v>-</v>
      </c>
      <c r="H3125" s="9" t="str">
        <f>IF(G3125="-","-",IF(Fixture!G3129&gt;Fixture!I3129,Settings!$G$7,IF(Fixture!G3129=Fixture!I3129,Settings!$G$8,IF(Fixture!G3129&lt;Fixture!I3129,Settings!$G$9,"-"))))</f>
        <v>-</v>
      </c>
      <c r="I3125" s="13" t="str">
        <f>IF(G3125="-","-",IF(Fixture!I3129&gt;Fixture!G3129,Settings!$G$7,IF(Fixture!I3129=Fixture!G3129,Settings!$G$8,IF(Fixture!I3129&lt;Fixture!G3129,Settings!$G$9,"-"))))</f>
        <v>-</v>
      </c>
    </row>
    <row r="3126" spans="3:9" x14ac:dyDescent="0.25">
      <c r="C3126" s="12" t="str">
        <f t="shared" si="98"/>
        <v>-</v>
      </c>
      <c r="D3126" s="9" t="str">
        <f t="shared" si="99"/>
        <v>-</v>
      </c>
      <c r="E3126" s="9" t="str">
        <f>IF(C3126="-","-",IF(D3126=maxgameno+2,"blank row 2",IF(D3126=maxgameno+1,"blank row 1",INDEX(FixtureCode!$B$4:$AH$128,MATCH($C3126,FixtureCode!$B$4:$B$128,0),MATCH("G"&amp;D3126&amp;"-T1",FixtureCode!$B$4:$AH$4,0)))))</f>
        <v>-</v>
      </c>
      <c r="F3126" s="13" t="str">
        <f>IF(C3126="-","-",IF(D3126=maxgameno+2,"blank row 2",IF(D3126=maxgameno+1,"blank row 1",INDEX(FixtureCode!$B$4:$AH$128,MATCH($C3126,FixtureCode!$B$4:$B$128,0),MATCH("G"&amp;D3126&amp;"-T2",FixtureCode!$B$4:$AH$4,0)))))</f>
        <v>-</v>
      </c>
      <c r="G3126" s="12" t="str">
        <f>IF(C3126="-","-",IF(AND(ISNUMBER(Fixture!G3130),ISNUMBER(Fixture!I3130),Fixture!F3130&lt;&gt;"BYE",Fixture!J3130&lt;&gt;"BYE"),"Yes","-"))</f>
        <v>-</v>
      </c>
      <c r="H3126" s="9" t="str">
        <f>IF(G3126="-","-",IF(Fixture!G3130&gt;Fixture!I3130,Settings!$G$7,IF(Fixture!G3130=Fixture!I3130,Settings!$G$8,IF(Fixture!G3130&lt;Fixture!I3130,Settings!$G$9,"-"))))</f>
        <v>-</v>
      </c>
      <c r="I3126" s="13" t="str">
        <f>IF(G3126="-","-",IF(Fixture!I3130&gt;Fixture!G3130,Settings!$G$7,IF(Fixture!I3130=Fixture!G3130,Settings!$G$8,IF(Fixture!I3130&lt;Fixture!G3130,Settings!$G$9,"-"))))</f>
        <v>-</v>
      </c>
    </row>
    <row r="3127" spans="3:9" x14ac:dyDescent="0.25">
      <c r="C3127" s="12" t="str">
        <f t="shared" si="98"/>
        <v>-</v>
      </c>
      <c r="D3127" s="9" t="str">
        <f t="shared" si="99"/>
        <v>-</v>
      </c>
      <c r="E3127" s="9" t="str">
        <f>IF(C3127="-","-",IF(D3127=maxgameno+2,"blank row 2",IF(D3127=maxgameno+1,"blank row 1",INDEX(FixtureCode!$B$4:$AH$128,MATCH($C3127,FixtureCode!$B$4:$B$128,0),MATCH("G"&amp;D3127&amp;"-T1",FixtureCode!$B$4:$AH$4,0)))))</f>
        <v>-</v>
      </c>
      <c r="F3127" s="13" t="str">
        <f>IF(C3127="-","-",IF(D3127=maxgameno+2,"blank row 2",IF(D3127=maxgameno+1,"blank row 1",INDEX(FixtureCode!$B$4:$AH$128,MATCH($C3127,FixtureCode!$B$4:$B$128,0),MATCH("G"&amp;D3127&amp;"-T2",FixtureCode!$B$4:$AH$4,0)))))</f>
        <v>-</v>
      </c>
      <c r="G3127" s="12" t="str">
        <f>IF(C3127="-","-",IF(AND(ISNUMBER(Fixture!G3131),ISNUMBER(Fixture!I3131),Fixture!F3131&lt;&gt;"BYE",Fixture!J3131&lt;&gt;"BYE"),"Yes","-"))</f>
        <v>-</v>
      </c>
      <c r="H3127" s="9" t="str">
        <f>IF(G3127="-","-",IF(Fixture!G3131&gt;Fixture!I3131,Settings!$G$7,IF(Fixture!G3131=Fixture!I3131,Settings!$G$8,IF(Fixture!G3131&lt;Fixture!I3131,Settings!$G$9,"-"))))</f>
        <v>-</v>
      </c>
      <c r="I3127" s="13" t="str">
        <f>IF(G3127="-","-",IF(Fixture!I3131&gt;Fixture!G3131,Settings!$G$7,IF(Fixture!I3131=Fixture!G3131,Settings!$G$8,IF(Fixture!I3131&lt;Fixture!G3131,Settings!$G$9,"-"))))</f>
        <v>-</v>
      </c>
    </row>
    <row r="3128" spans="3:9" x14ac:dyDescent="0.25">
      <c r="C3128" s="12" t="str">
        <f t="shared" si="98"/>
        <v>-</v>
      </c>
      <c r="D3128" s="9" t="str">
        <f t="shared" si="99"/>
        <v>-</v>
      </c>
      <c r="E3128" s="9" t="str">
        <f>IF(C3128="-","-",IF(D3128=maxgameno+2,"blank row 2",IF(D3128=maxgameno+1,"blank row 1",INDEX(FixtureCode!$B$4:$AH$128,MATCH($C3128,FixtureCode!$B$4:$B$128,0),MATCH("G"&amp;D3128&amp;"-T1",FixtureCode!$B$4:$AH$4,0)))))</f>
        <v>-</v>
      </c>
      <c r="F3128" s="13" t="str">
        <f>IF(C3128="-","-",IF(D3128=maxgameno+2,"blank row 2",IF(D3128=maxgameno+1,"blank row 1",INDEX(FixtureCode!$B$4:$AH$128,MATCH($C3128,FixtureCode!$B$4:$B$128,0),MATCH("G"&amp;D3128&amp;"-T2",FixtureCode!$B$4:$AH$4,0)))))</f>
        <v>-</v>
      </c>
      <c r="G3128" s="12" t="str">
        <f>IF(C3128="-","-",IF(AND(ISNUMBER(Fixture!G3132),ISNUMBER(Fixture!I3132),Fixture!F3132&lt;&gt;"BYE",Fixture!J3132&lt;&gt;"BYE"),"Yes","-"))</f>
        <v>-</v>
      </c>
      <c r="H3128" s="9" t="str">
        <f>IF(G3128="-","-",IF(Fixture!G3132&gt;Fixture!I3132,Settings!$G$7,IF(Fixture!G3132=Fixture!I3132,Settings!$G$8,IF(Fixture!G3132&lt;Fixture!I3132,Settings!$G$9,"-"))))</f>
        <v>-</v>
      </c>
      <c r="I3128" s="13" t="str">
        <f>IF(G3128="-","-",IF(Fixture!I3132&gt;Fixture!G3132,Settings!$G$7,IF(Fixture!I3132=Fixture!G3132,Settings!$G$8,IF(Fixture!I3132&lt;Fixture!G3132,Settings!$G$9,"-"))))</f>
        <v>-</v>
      </c>
    </row>
    <row r="3129" spans="3:9" x14ac:dyDescent="0.25">
      <c r="C3129" s="12" t="str">
        <f t="shared" si="98"/>
        <v>-</v>
      </c>
      <c r="D3129" s="9" t="str">
        <f t="shared" si="99"/>
        <v>-</v>
      </c>
      <c r="E3129" s="9" t="str">
        <f>IF(C3129="-","-",IF(D3129=maxgameno+2,"blank row 2",IF(D3129=maxgameno+1,"blank row 1",INDEX(FixtureCode!$B$4:$AH$128,MATCH($C3129,FixtureCode!$B$4:$B$128,0),MATCH("G"&amp;D3129&amp;"-T1",FixtureCode!$B$4:$AH$4,0)))))</f>
        <v>-</v>
      </c>
      <c r="F3129" s="13" t="str">
        <f>IF(C3129="-","-",IF(D3129=maxgameno+2,"blank row 2",IF(D3129=maxgameno+1,"blank row 1",INDEX(FixtureCode!$B$4:$AH$128,MATCH($C3129,FixtureCode!$B$4:$B$128,0),MATCH("G"&amp;D3129&amp;"-T2",FixtureCode!$B$4:$AH$4,0)))))</f>
        <v>-</v>
      </c>
      <c r="G3129" s="12" t="str">
        <f>IF(C3129="-","-",IF(AND(ISNUMBER(Fixture!G3133),ISNUMBER(Fixture!I3133),Fixture!F3133&lt;&gt;"BYE",Fixture!J3133&lt;&gt;"BYE"),"Yes","-"))</f>
        <v>-</v>
      </c>
      <c r="H3129" s="9" t="str">
        <f>IF(G3129="-","-",IF(Fixture!G3133&gt;Fixture!I3133,Settings!$G$7,IF(Fixture!G3133=Fixture!I3133,Settings!$G$8,IF(Fixture!G3133&lt;Fixture!I3133,Settings!$G$9,"-"))))</f>
        <v>-</v>
      </c>
      <c r="I3129" s="13" t="str">
        <f>IF(G3129="-","-",IF(Fixture!I3133&gt;Fixture!G3133,Settings!$G$7,IF(Fixture!I3133=Fixture!G3133,Settings!$G$8,IF(Fixture!I3133&lt;Fixture!G3133,Settings!$G$9,"-"))))</f>
        <v>-</v>
      </c>
    </row>
    <row r="3130" spans="3:9" x14ac:dyDescent="0.25">
      <c r="C3130" s="12" t="str">
        <f t="shared" si="98"/>
        <v>-</v>
      </c>
      <c r="D3130" s="9" t="str">
        <f t="shared" si="99"/>
        <v>-</v>
      </c>
      <c r="E3130" s="9" t="str">
        <f>IF(C3130="-","-",IF(D3130=maxgameno+2,"blank row 2",IF(D3130=maxgameno+1,"blank row 1",INDEX(FixtureCode!$B$4:$AH$128,MATCH($C3130,FixtureCode!$B$4:$B$128,0),MATCH("G"&amp;D3130&amp;"-T1",FixtureCode!$B$4:$AH$4,0)))))</f>
        <v>-</v>
      </c>
      <c r="F3130" s="13" t="str">
        <f>IF(C3130="-","-",IF(D3130=maxgameno+2,"blank row 2",IF(D3130=maxgameno+1,"blank row 1",INDEX(FixtureCode!$B$4:$AH$128,MATCH($C3130,FixtureCode!$B$4:$B$128,0),MATCH("G"&amp;D3130&amp;"-T2",FixtureCode!$B$4:$AH$4,0)))))</f>
        <v>-</v>
      </c>
      <c r="G3130" s="12" t="str">
        <f>IF(C3130="-","-",IF(AND(ISNUMBER(Fixture!G3134),ISNUMBER(Fixture!I3134),Fixture!F3134&lt;&gt;"BYE",Fixture!J3134&lt;&gt;"BYE"),"Yes","-"))</f>
        <v>-</v>
      </c>
      <c r="H3130" s="9" t="str">
        <f>IF(G3130="-","-",IF(Fixture!G3134&gt;Fixture!I3134,Settings!$G$7,IF(Fixture!G3134=Fixture!I3134,Settings!$G$8,IF(Fixture!G3134&lt;Fixture!I3134,Settings!$G$9,"-"))))</f>
        <v>-</v>
      </c>
      <c r="I3130" s="13" t="str">
        <f>IF(G3130="-","-",IF(Fixture!I3134&gt;Fixture!G3134,Settings!$G$7,IF(Fixture!I3134=Fixture!G3134,Settings!$G$8,IF(Fixture!I3134&lt;Fixture!G3134,Settings!$G$9,"-"))))</f>
        <v>-</v>
      </c>
    </row>
    <row r="3131" spans="3:9" x14ac:dyDescent="0.25">
      <c r="C3131" s="12" t="str">
        <f t="shared" si="98"/>
        <v>-</v>
      </c>
      <c r="D3131" s="9" t="str">
        <f t="shared" si="99"/>
        <v>-</v>
      </c>
      <c r="E3131" s="9" t="str">
        <f>IF(C3131="-","-",IF(D3131=maxgameno+2,"blank row 2",IF(D3131=maxgameno+1,"blank row 1",INDEX(FixtureCode!$B$4:$AH$128,MATCH($C3131,FixtureCode!$B$4:$B$128,0),MATCH("G"&amp;D3131&amp;"-T1",FixtureCode!$B$4:$AH$4,0)))))</f>
        <v>-</v>
      </c>
      <c r="F3131" s="13" t="str">
        <f>IF(C3131="-","-",IF(D3131=maxgameno+2,"blank row 2",IF(D3131=maxgameno+1,"blank row 1",INDEX(FixtureCode!$B$4:$AH$128,MATCH($C3131,FixtureCode!$B$4:$B$128,0),MATCH("G"&amp;D3131&amp;"-T2",FixtureCode!$B$4:$AH$4,0)))))</f>
        <v>-</v>
      </c>
      <c r="G3131" s="12" t="str">
        <f>IF(C3131="-","-",IF(AND(ISNUMBER(Fixture!G3135),ISNUMBER(Fixture!I3135),Fixture!F3135&lt;&gt;"BYE",Fixture!J3135&lt;&gt;"BYE"),"Yes","-"))</f>
        <v>-</v>
      </c>
      <c r="H3131" s="9" t="str">
        <f>IF(G3131="-","-",IF(Fixture!G3135&gt;Fixture!I3135,Settings!$G$7,IF(Fixture!G3135=Fixture!I3135,Settings!$G$8,IF(Fixture!G3135&lt;Fixture!I3135,Settings!$G$9,"-"))))</f>
        <v>-</v>
      </c>
      <c r="I3131" s="13" t="str">
        <f>IF(G3131="-","-",IF(Fixture!I3135&gt;Fixture!G3135,Settings!$G$7,IF(Fixture!I3135=Fixture!G3135,Settings!$G$8,IF(Fixture!I3135&lt;Fixture!G3135,Settings!$G$9,"-"))))</f>
        <v>-</v>
      </c>
    </row>
    <row r="3132" spans="3:9" x14ac:dyDescent="0.25">
      <c r="C3132" s="12" t="str">
        <f t="shared" si="98"/>
        <v>-</v>
      </c>
      <c r="D3132" s="9" t="str">
        <f t="shared" si="99"/>
        <v>-</v>
      </c>
      <c r="E3132" s="9" t="str">
        <f>IF(C3132="-","-",IF(D3132=maxgameno+2,"blank row 2",IF(D3132=maxgameno+1,"blank row 1",INDEX(FixtureCode!$B$4:$AH$128,MATCH($C3132,FixtureCode!$B$4:$B$128,0),MATCH("G"&amp;D3132&amp;"-T1",FixtureCode!$B$4:$AH$4,0)))))</f>
        <v>-</v>
      </c>
      <c r="F3132" s="13" t="str">
        <f>IF(C3132="-","-",IF(D3132=maxgameno+2,"blank row 2",IF(D3132=maxgameno+1,"blank row 1",INDEX(FixtureCode!$B$4:$AH$128,MATCH($C3132,FixtureCode!$B$4:$B$128,0),MATCH("G"&amp;D3132&amp;"-T2",FixtureCode!$B$4:$AH$4,0)))))</f>
        <v>-</v>
      </c>
      <c r="G3132" s="12" t="str">
        <f>IF(C3132="-","-",IF(AND(ISNUMBER(Fixture!G3136),ISNUMBER(Fixture!I3136),Fixture!F3136&lt;&gt;"BYE",Fixture!J3136&lt;&gt;"BYE"),"Yes","-"))</f>
        <v>-</v>
      </c>
      <c r="H3132" s="9" t="str">
        <f>IF(G3132="-","-",IF(Fixture!G3136&gt;Fixture!I3136,Settings!$G$7,IF(Fixture!G3136=Fixture!I3136,Settings!$G$8,IF(Fixture!G3136&lt;Fixture!I3136,Settings!$G$9,"-"))))</f>
        <v>-</v>
      </c>
      <c r="I3132" s="13" t="str">
        <f>IF(G3132="-","-",IF(Fixture!I3136&gt;Fixture!G3136,Settings!$G$7,IF(Fixture!I3136=Fixture!G3136,Settings!$G$8,IF(Fixture!I3136&lt;Fixture!G3136,Settings!$G$9,"-"))))</f>
        <v>-</v>
      </c>
    </row>
    <row r="3133" spans="3:9" x14ac:dyDescent="0.25">
      <c r="C3133" s="12" t="str">
        <f t="shared" si="98"/>
        <v>-</v>
      </c>
      <c r="D3133" s="9" t="str">
        <f t="shared" si="99"/>
        <v>-</v>
      </c>
      <c r="E3133" s="9" t="str">
        <f>IF(C3133="-","-",IF(D3133=maxgameno+2,"blank row 2",IF(D3133=maxgameno+1,"blank row 1",INDEX(FixtureCode!$B$4:$AH$128,MATCH($C3133,FixtureCode!$B$4:$B$128,0),MATCH("G"&amp;D3133&amp;"-T1",FixtureCode!$B$4:$AH$4,0)))))</f>
        <v>-</v>
      </c>
      <c r="F3133" s="13" t="str">
        <f>IF(C3133="-","-",IF(D3133=maxgameno+2,"blank row 2",IF(D3133=maxgameno+1,"blank row 1",INDEX(FixtureCode!$B$4:$AH$128,MATCH($C3133,FixtureCode!$B$4:$B$128,0),MATCH("G"&amp;D3133&amp;"-T2",FixtureCode!$B$4:$AH$4,0)))))</f>
        <v>-</v>
      </c>
      <c r="G3133" s="12" t="str">
        <f>IF(C3133="-","-",IF(AND(ISNUMBER(Fixture!G3137),ISNUMBER(Fixture!I3137),Fixture!F3137&lt;&gt;"BYE",Fixture!J3137&lt;&gt;"BYE"),"Yes","-"))</f>
        <v>-</v>
      </c>
      <c r="H3133" s="9" t="str">
        <f>IF(G3133="-","-",IF(Fixture!G3137&gt;Fixture!I3137,Settings!$G$7,IF(Fixture!G3137=Fixture!I3137,Settings!$G$8,IF(Fixture!G3137&lt;Fixture!I3137,Settings!$G$9,"-"))))</f>
        <v>-</v>
      </c>
      <c r="I3133" s="13" t="str">
        <f>IF(G3133="-","-",IF(Fixture!I3137&gt;Fixture!G3137,Settings!$G$7,IF(Fixture!I3137=Fixture!G3137,Settings!$G$8,IF(Fixture!I3137&lt;Fixture!G3137,Settings!$G$9,"-"))))</f>
        <v>-</v>
      </c>
    </row>
    <row r="3134" spans="3:9" x14ac:dyDescent="0.25">
      <c r="C3134" s="12" t="str">
        <f t="shared" si="98"/>
        <v>-</v>
      </c>
      <c r="D3134" s="9" t="str">
        <f t="shared" si="99"/>
        <v>-</v>
      </c>
      <c r="E3134" s="9" t="str">
        <f>IF(C3134="-","-",IF(D3134=maxgameno+2,"blank row 2",IF(D3134=maxgameno+1,"blank row 1",INDEX(FixtureCode!$B$4:$AH$128,MATCH($C3134,FixtureCode!$B$4:$B$128,0),MATCH("G"&amp;D3134&amp;"-T1",FixtureCode!$B$4:$AH$4,0)))))</f>
        <v>-</v>
      </c>
      <c r="F3134" s="13" t="str">
        <f>IF(C3134="-","-",IF(D3134=maxgameno+2,"blank row 2",IF(D3134=maxgameno+1,"blank row 1",INDEX(FixtureCode!$B$4:$AH$128,MATCH($C3134,FixtureCode!$B$4:$B$128,0),MATCH("G"&amp;D3134&amp;"-T2",FixtureCode!$B$4:$AH$4,0)))))</f>
        <v>-</v>
      </c>
      <c r="G3134" s="12" t="str">
        <f>IF(C3134="-","-",IF(AND(ISNUMBER(Fixture!G3138),ISNUMBER(Fixture!I3138),Fixture!F3138&lt;&gt;"BYE",Fixture!J3138&lt;&gt;"BYE"),"Yes","-"))</f>
        <v>-</v>
      </c>
      <c r="H3134" s="9" t="str">
        <f>IF(G3134="-","-",IF(Fixture!G3138&gt;Fixture!I3138,Settings!$G$7,IF(Fixture!G3138=Fixture!I3138,Settings!$G$8,IF(Fixture!G3138&lt;Fixture!I3138,Settings!$G$9,"-"))))</f>
        <v>-</v>
      </c>
      <c r="I3134" s="13" t="str">
        <f>IF(G3134="-","-",IF(Fixture!I3138&gt;Fixture!G3138,Settings!$G$7,IF(Fixture!I3138=Fixture!G3138,Settings!$G$8,IF(Fixture!I3138&lt;Fixture!G3138,Settings!$G$9,"-"))))</f>
        <v>-</v>
      </c>
    </row>
    <row r="3135" spans="3:9" x14ac:dyDescent="0.25">
      <c r="C3135" s="12" t="str">
        <f t="shared" si="98"/>
        <v>-</v>
      </c>
      <c r="D3135" s="9" t="str">
        <f t="shared" si="99"/>
        <v>-</v>
      </c>
      <c r="E3135" s="9" t="str">
        <f>IF(C3135="-","-",IF(D3135=maxgameno+2,"blank row 2",IF(D3135=maxgameno+1,"blank row 1",INDEX(FixtureCode!$B$4:$AH$128,MATCH($C3135,FixtureCode!$B$4:$B$128,0),MATCH("G"&amp;D3135&amp;"-T1",FixtureCode!$B$4:$AH$4,0)))))</f>
        <v>-</v>
      </c>
      <c r="F3135" s="13" t="str">
        <f>IF(C3135="-","-",IF(D3135=maxgameno+2,"blank row 2",IF(D3135=maxgameno+1,"blank row 1",INDEX(FixtureCode!$B$4:$AH$128,MATCH($C3135,FixtureCode!$B$4:$B$128,0),MATCH("G"&amp;D3135&amp;"-T2",FixtureCode!$B$4:$AH$4,0)))))</f>
        <v>-</v>
      </c>
      <c r="G3135" s="12" t="str">
        <f>IF(C3135="-","-",IF(AND(ISNUMBER(Fixture!G3139),ISNUMBER(Fixture!I3139),Fixture!F3139&lt;&gt;"BYE",Fixture!J3139&lt;&gt;"BYE"),"Yes","-"))</f>
        <v>-</v>
      </c>
      <c r="H3135" s="9" t="str">
        <f>IF(G3135="-","-",IF(Fixture!G3139&gt;Fixture!I3139,Settings!$G$7,IF(Fixture!G3139=Fixture!I3139,Settings!$G$8,IF(Fixture!G3139&lt;Fixture!I3139,Settings!$G$9,"-"))))</f>
        <v>-</v>
      </c>
      <c r="I3135" s="13" t="str">
        <f>IF(G3135="-","-",IF(Fixture!I3139&gt;Fixture!G3139,Settings!$G$7,IF(Fixture!I3139=Fixture!G3139,Settings!$G$8,IF(Fixture!I3139&lt;Fixture!G3139,Settings!$G$9,"-"))))</f>
        <v>-</v>
      </c>
    </row>
    <row r="3136" spans="3:9" x14ac:dyDescent="0.25">
      <c r="C3136" s="12" t="str">
        <f t="shared" si="98"/>
        <v>-</v>
      </c>
      <c r="D3136" s="9" t="str">
        <f t="shared" si="99"/>
        <v>-</v>
      </c>
      <c r="E3136" s="9" t="str">
        <f>IF(C3136="-","-",IF(D3136=maxgameno+2,"blank row 2",IF(D3136=maxgameno+1,"blank row 1",INDEX(FixtureCode!$B$4:$AH$128,MATCH($C3136,FixtureCode!$B$4:$B$128,0),MATCH("G"&amp;D3136&amp;"-T1",FixtureCode!$B$4:$AH$4,0)))))</f>
        <v>-</v>
      </c>
      <c r="F3136" s="13" t="str">
        <f>IF(C3136="-","-",IF(D3136=maxgameno+2,"blank row 2",IF(D3136=maxgameno+1,"blank row 1",INDEX(FixtureCode!$B$4:$AH$128,MATCH($C3136,FixtureCode!$B$4:$B$128,0),MATCH("G"&amp;D3136&amp;"-T2",FixtureCode!$B$4:$AH$4,0)))))</f>
        <v>-</v>
      </c>
      <c r="G3136" s="12" t="str">
        <f>IF(C3136="-","-",IF(AND(ISNUMBER(Fixture!G3140),ISNUMBER(Fixture!I3140),Fixture!F3140&lt;&gt;"BYE",Fixture!J3140&lt;&gt;"BYE"),"Yes","-"))</f>
        <v>-</v>
      </c>
      <c r="H3136" s="9" t="str">
        <f>IF(G3136="-","-",IF(Fixture!G3140&gt;Fixture!I3140,Settings!$G$7,IF(Fixture!G3140=Fixture!I3140,Settings!$G$8,IF(Fixture!G3140&lt;Fixture!I3140,Settings!$G$9,"-"))))</f>
        <v>-</v>
      </c>
      <c r="I3136" s="13" t="str">
        <f>IF(G3136="-","-",IF(Fixture!I3140&gt;Fixture!G3140,Settings!$G$7,IF(Fixture!I3140=Fixture!G3140,Settings!$G$8,IF(Fixture!I3140&lt;Fixture!G3140,Settings!$G$9,"-"))))</f>
        <v>-</v>
      </c>
    </row>
    <row r="3137" spans="3:9" x14ac:dyDescent="0.25">
      <c r="C3137" s="12" t="str">
        <f t="shared" si="98"/>
        <v>-</v>
      </c>
      <c r="D3137" s="9" t="str">
        <f t="shared" si="99"/>
        <v>-</v>
      </c>
      <c r="E3137" s="9" t="str">
        <f>IF(C3137="-","-",IF(D3137=maxgameno+2,"blank row 2",IF(D3137=maxgameno+1,"blank row 1",INDEX(FixtureCode!$B$4:$AH$128,MATCH($C3137,FixtureCode!$B$4:$B$128,0),MATCH("G"&amp;D3137&amp;"-T1",FixtureCode!$B$4:$AH$4,0)))))</f>
        <v>-</v>
      </c>
      <c r="F3137" s="13" t="str">
        <f>IF(C3137="-","-",IF(D3137=maxgameno+2,"blank row 2",IF(D3137=maxgameno+1,"blank row 1",INDEX(FixtureCode!$B$4:$AH$128,MATCH($C3137,FixtureCode!$B$4:$B$128,0),MATCH("G"&amp;D3137&amp;"-T2",FixtureCode!$B$4:$AH$4,0)))))</f>
        <v>-</v>
      </c>
      <c r="G3137" s="12" t="str">
        <f>IF(C3137="-","-",IF(AND(ISNUMBER(Fixture!G3141),ISNUMBER(Fixture!I3141),Fixture!F3141&lt;&gt;"BYE",Fixture!J3141&lt;&gt;"BYE"),"Yes","-"))</f>
        <v>-</v>
      </c>
      <c r="H3137" s="9" t="str">
        <f>IF(G3137="-","-",IF(Fixture!G3141&gt;Fixture!I3141,Settings!$G$7,IF(Fixture!G3141=Fixture!I3141,Settings!$G$8,IF(Fixture!G3141&lt;Fixture!I3141,Settings!$G$9,"-"))))</f>
        <v>-</v>
      </c>
      <c r="I3137" s="13" t="str">
        <f>IF(G3137="-","-",IF(Fixture!I3141&gt;Fixture!G3141,Settings!$G$7,IF(Fixture!I3141=Fixture!G3141,Settings!$G$8,IF(Fixture!I3141&lt;Fixture!G3141,Settings!$G$9,"-"))))</f>
        <v>-</v>
      </c>
    </row>
    <row r="3138" spans="3:9" x14ac:dyDescent="0.25">
      <c r="C3138" s="12" t="str">
        <f t="shared" si="98"/>
        <v>-</v>
      </c>
      <c r="D3138" s="9" t="str">
        <f t="shared" si="99"/>
        <v>-</v>
      </c>
      <c r="E3138" s="9" t="str">
        <f>IF(C3138="-","-",IF(D3138=maxgameno+2,"blank row 2",IF(D3138=maxgameno+1,"blank row 1",INDEX(FixtureCode!$B$4:$AH$128,MATCH($C3138,FixtureCode!$B$4:$B$128,0),MATCH("G"&amp;D3138&amp;"-T1",FixtureCode!$B$4:$AH$4,0)))))</f>
        <v>-</v>
      </c>
      <c r="F3138" s="13" t="str">
        <f>IF(C3138="-","-",IF(D3138=maxgameno+2,"blank row 2",IF(D3138=maxgameno+1,"blank row 1",INDEX(FixtureCode!$B$4:$AH$128,MATCH($C3138,FixtureCode!$B$4:$B$128,0),MATCH("G"&amp;D3138&amp;"-T2",FixtureCode!$B$4:$AH$4,0)))))</f>
        <v>-</v>
      </c>
      <c r="G3138" s="12" t="str">
        <f>IF(C3138="-","-",IF(AND(ISNUMBER(Fixture!G3142),ISNUMBER(Fixture!I3142),Fixture!F3142&lt;&gt;"BYE",Fixture!J3142&lt;&gt;"BYE"),"Yes","-"))</f>
        <v>-</v>
      </c>
      <c r="H3138" s="9" t="str">
        <f>IF(G3138="-","-",IF(Fixture!G3142&gt;Fixture!I3142,Settings!$G$7,IF(Fixture!G3142=Fixture!I3142,Settings!$G$8,IF(Fixture!G3142&lt;Fixture!I3142,Settings!$G$9,"-"))))</f>
        <v>-</v>
      </c>
      <c r="I3138" s="13" t="str">
        <f>IF(G3138="-","-",IF(Fixture!I3142&gt;Fixture!G3142,Settings!$G$7,IF(Fixture!I3142=Fixture!G3142,Settings!$G$8,IF(Fixture!I3142&lt;Fixture!G3142,Settings!$G$9,"-"))))</f>
        <v>-</v>
      </c>
    </row>
    <row r="3139" spans="3:9" x14ac:dyDescent="0.25">
      <c r="C3139" s="12" t="str">
        <f t="shared" si="98"/>
        <v>-</v>
      </c>
      <c r="D3139" s="9" t="str">
        <f t="shared" si="99"/>
        <v>-</v>
      </c>
      <c r="E3139" s="9" t="str">
        <f>IF(C3139="-","-",IF(D3139=maxgameno+2,"blank row 2",IF(D3139=maxgameno+1,"blank row 1",INDEX(FixtureCode!$B$4:$AH$128,MATCH($C3139,FixtureCode!$B$4:$B$128,0),MATCH("G"&amp;D3139&amp;"-T1",FixtureCode!$B$4:$AH$4,0)))))</f>
        <v>-</v>
      </c>
      <c r="F3139" s="13" t="str">
        <f>IF(C3139="-","-",IF(D3139=maxgameno+2,"blank row 2",IF(D3139=maxgameno+1,"blank row 1",INDEX(FixtureCode!$B$4:$AH$128,MATCH($C3139,FixtureCode!$B$4:$B$128,0),MATCH("G"&amp;D3139&amp;"-T2",FixtureCode!$B$4:$AH$4,0)))))</f>
        <v>-</v>
      </c>
      <c r="G3139" s="12" t="str">
        <f>IF(C3139="-","-",IF(AND(ISNUMBER(Fixture!G3143),ISNUMBER(Fixture!I3143),Fixture!F3143&lt;&gt;"BYE",Fixture!J3143&lt;&gt;"BYE"),"Yes","-"))</f>
        <v>-</v>
      </c>
      <c r="H3139" s="9" t="str">
        <f>IF(G3139="-","-",IF(Fixture!G3143&gt;Fixture!I3143,Settings!$G$7,IF(Fixture!G3143=Fixture!I3143,Settings!$G$8,IF(Fixture!G3143&lt;Fixture!I3143,Settings!$G$9,"-"))))</f>
        <v>-</v>
      </c>
      <c r="I3139" s="13" t="str">
        <f>IF(G3139="-","-",IF(Fixture!I3143&gt;Fixture!G3143,Settings!$G$7,IF(Fixture!I3143=Fixture!G3143,Settings!$G$8,IF(Fixture!I3143&lt;Fixture!G3143,Settings!$G$9,"-"))))</f>
        <v>-</v>
      </c>
    </row>
    <row r="3140" spans="3:9" x14ac:dyDescent="0.25">
      <c r="C3140" s="12" t="str">
        <f t="shared" si="98"/>
        <v>-</v>
      </c>
      <c r="D3140" s="9" t="str">
        <f t="shared" si="99"/>
        <v>-</v>
      </c>
      <c r="E3140" s="9" t="str">
        <f>IF(C3140="-","-",IF(D3140=maxgameno+2,"blank row 2",IF(D3140=maxgameno+1,"blank row 1",INDEX(FixtureCode!$B$4:$AH$128,MATCH($C3140,FixtureCode!$B$4:$B$128,0),MATCH("G"&amp;D3140&amp;"-T1",FixtureCode!$B$4:$AH$4,0)))))</f>
        <v>-</v>
      </c>
      <c r="F3140" s="13" t="str">
        <f>IF(C3140="-","-",IF(D3140=maxgameno+2,"blank row 2",IF(D3140=maxgameno+1,"blank row 1",INDEX(FixtureCode!$B$4:$AH$128,MATCH($C3140,FixtureCode!$B$4:$B$128,0),MATCH("G"&amp;D3140&amp;"-T2",FixtureCode!$B$4:$AH$4,0)))))</f>
        <v>-</v>
      </c>
      <c r="G3140" s="12" t="str">
        <f>IF(C3140="-","-",IF(AND(ISNUMBER(Fixture!G3144),ISNUMBER(Fixture!I3144),Fixture!F3144&lt;&gt;"BYE",Fixture!J3144&lt;&gt;"BYE"),"Yes","-"))</f>
        <v>-</v>
      </c>
      <c r="H3140" s="9" t="str">
        <f>IF(G3140="-","-",IF(Fixture!G3144&gt;Fixture!I3144,Settings!$G$7,IF(Fixture!G3144=Fixture!I3144,Settings!$G$8,IF(Fixture!G3144&lt;Fixture!I3144,Settings!$G$9,"-"))))</f>
        <v>-</v>
      </c>
      <c r="I3140" s="13" t="str">
        <f>IF(G3140="-","-",IF(Fixture!I3144&gt;Fixture!G3144,Settings!$G$7,IF(Fixture!I3144=Fixture!G3144,Settings!$G$8,IF(Fixture!I3144&lt;Fixture!G3144,Settings!$G$9,"-"))))</f>
        <v>-</v>
      </c>
    </row>
    <row r="3141" spans="3:9" x14ac:dyDescent="0.25">
      <c r="C3141" s="12" t="str">
        <f t="shared" si="98"/>
        <v>-</v>
      </c>
      <c r="D3141" s="9" t="str">
        <f t="shared" si="99"/>
        <v>-</v>
      </c>
      <c r="E3141" s="9" t="str">
        <f>IF(C3141="-","-",IF(D3141=maxgameno+2,"blank row 2",IF(D3141=maxgameno+1,"blank row 1",INDEX(FixtureCode!$B$4:$AH$128,MATCH($C3141,FixtureCode!$B$4:$B$128,0),MATCH("G"&amp;D3141&amp;"-T1",FixtureCode!$B$4:$AH$4,0)))))</f>
        <v>-</v>
      </c>
      <c r="F3141" s="13" t="str">
        <f>IF(C3141="-","-",IF(D3141=maxgameno+2,"blank row 2",IF(D3141=maxgameno+1,"blank row 1",INDEX(FixtureCode!$B$4:$AH$128,MATCH($C3141,FixtureCode!$B$4:$B$128,0),MATCH("G"&amp;D3141&amp;"-T2",FixtureCode!$B$4:$AH$4,0)))))</f>
        <v>-</v>
      </c>
      <c r="G3141" s="12" t="str">
        <f>IF(C3141="-","-",IF(AND(ISNUMBER(Fixture!G3145),ISNUMBER(Fixture!I3145),Fixture!F3145&lt;&gt;"BYE",Fixture!J3145&lt;&gt;"BYE"),"Yes","-"))</f>
        <v>-</v>
      </c>
      <c r="H3141" s="9" t="str">
        <f>IF(G3141="-","-",IF(Fixture!G3145&gt;Fixture!I3145,Settings!$G$7,IF(Fixture!G3145=Fixture!I3145,Settings!$G$8,IF(Fixture!G3145&lt;Fixture!I3145,Settings!$G$9,"-"))))</f>
        <v>-</v>
      </c>
      <c r="I3141" s="13" t="str">
        <f>IF(G3141="-","-",IF(Fixture!I3145&gt;Fixture!G3145,Settings!$G$7,IF(Fixture!I3145=Fixture!G3145,Settings!$G$8,IF(Fixture!I3145&lt;Fixture!G3145,Settings!$G$9,"-"))))</f>
        <v>-</v>
      </c>
    </row>
    <row r="3142" spans="3:9" x14ac:dyDescent="0.25">
      <c r="C3142" s="12" t="str">
        <f t="shared" ref="C3142:C3205" si="100">IF(C3141="-","-",IF(D3141+1&lt;=maxgameno+2,C3141,IF(C3141+1&lt;=maxroundno,C3141+1,"-")))</f>
        <v>-</v>
      </c>
      <c r="D3142" s="9" t="str">
        <f t="shared" ref="D3142:D3205" si="101">IF(C3142="-","-",IF(D3141+1&lt;=maxgameno+2,D3141+1,1))</f>
        <v>-</v>
      </c>
      <c r="E3142" s="9" t="str">
        <f>IF(C3142="-","-",IF(D3142=maxgameno+2,"blank row 2",IF(D3142=maxgameno+1,"blank row 1",INDEX(FixtureCode!$B$4:$AH$128,MATCH($C3142,FixtureCode!$B$4:$B$128,0),MATCH("G"&amp;D3142&amp;"-T1",FixtureCode!$B$4:$AH$4,0)))))</f>
        <v>-</v>
      </c>
      <c r="F3142" s="13" t="str">
        <f>IF(C3142="-","-",IF(D3142=maxgameno+2,"blank row 2",IF(D3142=maxgameno+1,"blank row 1",INDEX(FixtureCode!$B$4:$AH$128,MATCH($C3142,FixtureCode!$B$4:$B$128,0),MATCH("G"&amp;D3142&amp;"-T2",FixtureCode!$B$4:$AH$4,0)))))</f>
        <v>-</v>
      </c>
      <c r="G3142" s="12" t="str">
        <f>IF(C3142="-","-",IF(AND(ISNUMBER(Fixture!G3146),ISNUMBER(Fixture!I3146),Fixture!F3146&lt;&gt;"BYE",Fixture!J3146&lt;&gt;"BYE"),"Yes","-"))</f>
        <v>-</v>
      </c>
      <c r="H3142" s="9" t="str">
        <f>IF(G3142="-","-",IF(Fixture!G3146&gt;Fixture!I3146,Settings!$G$7,IF(Fixture!G3146=Fixture!I3146,Settings!$G$8,IF(Fixture!G3146&lt;Fixture!I3146,Settings!$G$9,"-"))))</f>
        <v>-</v>
      </c>
      <c r="I3142" s="13" t="str">
        <f>IF(G3142="-","-",IF(Fixture!I3146&gt;Fixture!G3146,Settings!$G$7,IF(Fixture!I3146=Fixture!G3146,Settings!$G$8,IF(Fixture!I3146&lt;Fixture!G3146,Settings!$G$9,"-"))))</f>
        <v>-</v>
      </c>
    </row>
    <row r="3143" spans="3:9" x14ac:dyDescent="0.25">
      <c r="C3143" s="12" t="str">
        <f t="shared" si="100"/>
        <v>-</v>
      </c>
      <c r="D3143" s="9" t="str">
        <f t="shared" si="101"/>
        <v>-</v>
      </c>
      <c r="E3143" s="9" t="str">
        <f>IF(C3143="-","-",IF(D3143=maxgameno+2,"blank row 2",IF(D3143=maxgameno+1,"blank row 1",INDEX(FixtureCode!$B$4:$AH$128,MATCH($C3143,FixtureCode!$B$4:$B$128,0),MATCH("G"&amp;D3143&amp;"-T1",FixtureCode!$B$4:$AH$4,0)))))</f>
        <v>-</v>
      </c>
      <c r="F3143" s="13" t="str">
        <f>IF(C3143="-","-",IF(D3143=maxgameno+2,"blank row 2",IF(D3143=maxgameno+1,"blank row 1",INDEX(FixtureCode!$B$4:$AH$128,MATCH($C3143,FixtureCode!$B$4:$B$128,0),MATCH("G"&amp;D3143&amp;"-T2",FixtureCode!$B$4:$AH$4,0)))))</f>
        <v>-</v>
      </c>
      <c r="G3143" s="12" t="str">
        <f>IF(C3143="-","-",IF(AND(ISNUMBER(Fixture!G3147),ISNUMBER(Fixture!I3147),Fixture!F3147&lt;&gt;"BYE",Fixture!J3147&lt;&gt;"BYE"),"Yes","-"))</f>
        <v>-</v>
      </c>
      <c r="H3143" s="9" t="str">
        <f>IF(G3143="-","-",IF(Fixture!G3147&gt;Fixture!I3147,Settings!$G$7,IF(Fixture!G3147=Fixture!I3147,Settings!$G$8,IF(Fixture!G3147&lt;Fixture!I3147,Settings!$G$9,"-"))))</f>
        <v>-</v>
      </c>
      <c r="I3143" s="13" t="str">
        <f>IF(G3143="-","-",IF(Fixture!I3147&gt;Fixture!G3147,Settings!$G$7,IF(Fixture!I3147=Fixture!G3147,Settings!$G$8,IF(Fixture!I3147&lt;Fixture!G3147,Settings!$G$9,"-"))))</f>
        <v>-</v>
      </c>
    </row>
    <row r="3144" spans="3:9" x14ac:dyDescent="0.25">
      <c r="C3144" s="12" t="str">
        <f t="shared" si="100"/>
        <v>-</v>
      </c>
      <c r="D3144" s="9" t="str">
        <f t="shared" si="101"/>
        <v>-</v>
      </c>
      <c r="E3144" s="9" t="str">
        <f>IF(C3144="-","-",IF(D3144=maxgameno+2,"blank row 2",IF(D3144=maxgameno+1,"blank row 1",INDEX(FixtureCode!$B$4:$AH$128,MATCH($C3144,FixtureCode!$B$4:$B$128,0),MATCH("G"&amp;D3144&amp;"-T1",FixtureCode!$B$4:$AH$4,0)))))</f>
        <v>-</v>
      </c>
      <c r="F3144" s="13" t="str">
        <f>IF(C3144="-","-",IF(D3144=maxgameno+2,"blank row 2",IF(D3144=maxgameno+1,"blank row 1",INDEX(FixtureCode!$B$4:$AH$128,MATCH($C3144,FixtureCode!$B$4:$B$128,0),MATCH("G"&amp;D3144&amp;"-T2",FixtureCode!$B$4:$AH$4,0)))))</f>
        <v>-</v>
      </c>
      <c r="G3144" s="12" t="str">
        <f>IF(C3144="-","-",IF(AND(ISNUMBER(Fixture!G3148),ISNUMBER(Fixture!I3148),Fixture!F3148&lt;&gt;"BYE",Fixture!J3148&lt;&gt;"BYE"),"Yes","-"))</f>
        <v>-</v>
      </c>
      <c r="H3144" s="9" t="str">
        <f>IF(G3144="-","-",IF(Fixture!G3148&gt;Fixture!I3148,Settings!$G$7,IF(Fixture!G3148=Fixture!I3148,Settings!$G$8,IF(Fixture!G3148&lt;Fixture!I3148,Settings!$G$9,"-"))))</f>
        <v>-</v>
      </c>
      <c r="I3144" s="13" t="str">
        <f>IF(G3144="-","-",IF(Fixture!I3148&gt;Fixture!G3148,Settings!$G$7,IF(Fixture!I3148=Fixture!G3148,Settings!$G$8,IF(Fixture!I3148&lt;Fixture!G3148,Settings!$G$9,"-"))))</f>
        <v>-</v>
      </c>
    </row>
    <row r="3145" spans="3:9" x14ac:dyDescent="0.25">
      <c r="C3145" s="12" t="str">
        <f t="shared" si="100"/>
        <v>-</v>
      </c>
      <c r="D3145" s="9" t="str">
        <f t="shared" si="101"/>
        <v>-</v>
      </c>
      <c r="E3145" s="9" t="str">
        <f>IF(C3145="-","-",IF(D3145=maxgameno+2,"blank row 2",IF(D3145=maxgameno+1,"blank row 1",INDEX(FixtureCode!$B$4:$AH$128,MATCH($C3145,FixtureCode!$B$4:$B$128,0),MATCH("G"&amp;D3145&amp;"-T1",FixtureCode!$B$4:$AH$4,0)))))</f>
        <v>-</v>
      </c>
      <c r="F3145" s="13" t="str">
        <f>IF(C3145="-","-",IF(D3145=maxgameno+2,"blank row 2",IF(D3145=maxgameno+1,"blank row 1",INDEX(FixtureCode!$B$4:$AH$128,MATCH($C3145,FixtureCode!$B$4:$B$128,0),MATCH("G"&amp;D3145&amp;"-T2",FixtureCode!$B$4:$AH$4,0)))))</f>
        <v>-</v>
      </c>
      <c r="G3145" s="12" t="str">
        <f>IF(C3145="-","-",IF(AND(ISNUMBER(Fixture!G3149),ISNUMBER(Fixture!I3149),Fixture!F3149&lt;&gt;"BYE",Fixture!J3149&lt;&gt;"BYE"),"Yes","-"))</f>
        <v>-</v>
      </c>
      <c r="H3145" s="9" t="str">
        <f>IF(G3145="-","-",IF(Fixture!G3149&gt;Fixture!I3149,Settings!$G$7,IF(Fixture!G3149=Fixture!I3149,Settings!$G$8,IF(Fixture!G3149&lt;Fixture!I3149,Settings!$G$9,"-"))))</f>
        <v>-</v>
      </c>
      <c r="I3145" s="13" t="str">
        <f>IF(G3145="-","-",IF(Fixture!I3149&gt;Fixture!G3149,Settings!$G$7,IF(Fixture!I3149=Fixture!G3149,Settings!$G$8,IF(Fixture!I3149&lt;Fixture!G3149,Settings!$G$9,"-"))))</f>
        <v>-</v>
      </c>
    </row>
    <row r="3146" spans="3:9" x14ac:dyDescent="0.25">
      <c r="C3146" s="12" t="str">
        <f t="shared" si="100"/>
        <v>-</v>
      </c>
      <c r="D3146" s="9" t="str">
        <f t="shared" si="101"/>
        <v>-</v>
      </c>
      <c r="E3146" s="9" t="str">
        <f>IF(C3146="-","-",IF(D3146=maxgameno+2,"blank row 2",IF(D3146=maxgameno+1,"blank row 1",INDEX(FixtureCode!$B$4:$AH$128,MATCH($C3146,FixtureCode!$B$4:$B$128,0),MATCH("G"&amp;D3146&amp;"-T1",FixtureCode!$B$4:$AH$4,0)))))</f>
        <v>-</v>
      </c>
      <c r="F3146" s="13" t="str">
        <f>IF(C3146="-","-",IF(D3146=maxgameno+2,"blank row 2",IF(D3146=maxgameno+1,"blank row 1",INDEX(FixtureCode!$B$4:$AH$128,MATCH($C3146,FixtureCode!$B$4:$B$128,0),MATCH("G"&amp;D3146&amp;"-T2",FixtureCode!$B$4:$AH$4,0)))))</f>
        <v>-</v>
      </c>
      <c r="G3146" s="12" t="str">
        <f>IF(C3146="-","-",IF(AND(ISNUMBER(Fixture!G3150),ISNUMBER(Fixture!I3150),Fixture!F3150&lt;&gt;"BYE",Fixture!J3150&lt;&gt;"BYE"),"Yes","-"))</f>
        <v>-</v>
      </c>
      <c r="H3146" s="9" t="str">
        <f>IF(G3146="-","-",IF(Fixture!G3150&gt;Fixture!I3150,Settings!$G$7,IF(Fixture!G3150=Fixture!I3150,Settings!$G$8,IF(Fixture!G3150&lt;Fixture!I3150,Settings!$G$9,"-"))))</f>
        <v>-</v>
      </c>
      <c r="I3146" s="13" t="str">
        <f>IF(G3146="-","-",IF(Fixture!I3150&gt;Fixture!G3150,Settings!$G$7,IF(Fixture!I3150=Fixture!G3150,Settings!$G$8,IF(Fixture!I3150&lt;Fixture!G3150,Settings!$G$9,"-"))))</f>
        <v>-</v>
      </c>
    </row>
    <row r="3147" spans="3:9" x14ac:dyDescent="0.25">
      <c r="C3147" s="12" t="str">
        <f t="shared" si="100"/>
        <v>-</v>
      </c>
      <c r="D3147" s="9" t="str">
        <f t="shared" si="101"/>
        <v>-</v>
      </c>
      <c r="E3147" s="9" t="str">
        <f>IF(C3147="-","-",IF(D3147=maxgameno+2,"blank row 2",IF(D3147=maxgameno+1,"blank row 1",INDEX(FixtureCode!$B$4:$AH$128,MATCH($C3147,FixtureCode!$B$4:$B$128,0),MATCH("G"&amp;D3147&amp;"-T1",FixtureCode!$B$4:$AH$4,0)))))</f>
        <v>-</v>
      </c>
      <c r="F3147" s="13" t="str">
        <f>IF(C3147="-","-",IF(D3147=maxgameno+2,"blank row 2",IF(D3147=maxgameno+1,"blank row 1",INDEX(FixtureCode!$B$4:$AH$128,MATCH($C3147,FixtureCode!$B$4:$B$128,0),MATCH("G"&amp;D3147&amp;"-T2",FixtureCode!$B$4:$AH$4,0)))))</f>
        <v>-</v>
      </c>
      <c r="G3147" s="12" t="str">
        <f>IF(C3147="-","-",IF(AND(ISNUMBER(Fixture!G3151),ISNUMBER(Fixture!I3151),Fixture!F3151&lt;&gt;"BYE",Fixture!J3151&lt;&gt;"BYE"),"Yes","-"))</f>
        <v>-</v>
      </c>
      <c r="H3147" s="9" t="str">
        <f>IF(G3147="-","-",IF(Fixture!G3151&gt;Fixture!I3151,Settings!$G$7,IF(Fixture!G3151=Fixture!I3151,Settings!$G$8,IF(Fixture!G3151&lt;Fixture!I3151,Settings!$G$9,"-"))))</f>
        <v>-</v>
      </c>
      <c r="I3147" s="13" t="str">
        <f>IF(G3147="-","-",IF(Fixture!I3151&gt;Fixture!G3151,Settings!$G$7,IF(Fixture!I3151=Fixture!G3151,Settings!$G$8,IF(Fixture!I3151&lt;Fixture!G3151,Settings!$G$9,"-"))))</f>
        <v>-</v>
      </c>
    </row>
    <row r="3148" spans="3:9" x14ac:dyDescent="0.25">
      <c r="C3148" s="12" t="str">
        <f t="shared" si="100"/>
        <v>-</v>
      </c>
      <c r="D3148" s="9" t="str">
        <f t="shared" si="101"/>
        <v>-</v>
      </c>
      <c r="E3148" s="9" t="str">
        <f>IF(C3148="-","-",IF(D3148=maxgameno+2,"blank row 2",IF(D3148=maxgameno+1,"blank row 1",INDEX(FixtureCode!$B$4:$AH$128,MATCH($C3148,FixtureCode!$B$4:$B$128,0),MATCH("G"&amp;D3148&amp;"-T1",FixtureCode!$B$4:$AH$4,0)))))</f>
        <v>-</v>
      </c>
      <c r="F3148" s="13" t="str">
        <f>IF(C3148="-","-",IF(D3148=maxgameno+2,"blank row 2",IF(D3148=maxgameno+1,"blank row 1",INDEX(FixtureCode!$B$4:$AH$128,MATCH($C3148,FixtureCode!$B$4:$B$128,0),MATCH("G"&amp;D3148&amp;"-T2",FixtureCode!$B$4:$AH$4,0)))))</f>
        <v>-</v>
      </c>
      <c r="G3148" s="12" t="str">
        <f>IF(C3148="-","-",IF(AND(ISNUMBER(Fixture!G3152),ISNUMBER(Fixture!I3152),Fixture!F3152&lt;&gt;"BYE",Fixture!J3152&lt;&gt;"BYE"),"Yes","-"))</f>
        <v>-</v>
      </c>
      <c r="H3148" s="9" t="str">
        <f>IF(G3148="-","-",IF(Fixture!G3152&gt;Fixture!I3152,Settings!$G$7,IF(Fixture!G3152=Fixture!I3152,Settings!$G$8,IF(Fixture!G3152&lt;Fixture!I3152,Settings!$G$9,"-"))))</f>
        <v>-</v>
      </c>
      <c r="I3148" s="13" t="str">
        <f>IF(G3148="-","-",IF(Fixture!I3152&gt;Fixture!G3152,Settings!$G$7,IF(Fixture!I3152=Fixture!G3152,Settings!$G$8,IF(Fixture!I3152&lt;Fixture!G3152,Settings!$G$9,"-"))))</f>
        <v>-</v>
      </c>
    </row>
    <row r="3149" spans="3:9" x14ac:dyDescent="0.25">
      <c r="C3149" s="12" t="str">
        <f t="shared" si="100"/>
        <v>-</v>
      </c>
      <c r="D3149" s="9" t="str">
        <f t="shared" si="101"/>
        <v>-</v>
      </c>
      <c r="E3149" s="9" t="str">
        <f>IF(C3149="-","-",IF(D3149=maxgameno+2,"blank row 2",IF(D3149=maxgameno+1,"blank row 1",INDEX(FixtureCode!$B$4:$AH$128,MATCH($C3149,FixtureCode!$B$4:$B$128,0),MATCH("G"&amp;D3149&amp;"-T1",FixtureCode!$B$4:$AH$4,0)))))</f>
        <v>-</v>
      </c>
      <c r="F3149" s="13" t="str">
        <f>IF(C3149="-","-",IF(D3149=maxgameno+2,"blank row 2",IF(D3149=maxgameno+1,"blank row 1",INDEX(FixtureCode!$B$4:$AH$128,MATCH($C3149,FixtureCode!$B$4:$B$128,0),MATCH("G"&amp;D3149&amp;"-T2",FixtureCode!$B$4:$AH$4,0)))))</f>
        <v>-</v>
      </c>
      <c r="G3149" s="12" t="str">
        <f>IF(C3149="-","-",IF(AND(ISNUMBER(Fixture!G3153),ISNUMBER(Fixture!I3153),Fixture!F3153&lt;&gt;"BYE",Fixture!J3153&lt;&gt;"BYE"),"Yes","-"))</f>
        <v>-</v>
      </c>
      <c r="H3149" s="9" t="str">
        <f>IF(G3149="-","-",IF(Fixture!G3153&gt;Fixture!I3153,Settings!$G$7,IF(Fixture!G3153=Fixture!I3153,Settings!$G$8,IF(Fixture!G3153&lt;Fixture!I3153,Settings!$G$9,"-"))))</f>
        <v>-</v>
      </c>
      <c r="I3149" s="13" t="str">
        <f>IF(G3149="-","-",IF(Fixture!I3153&gt;Fixture!G3153,Settings!$G$7,IF(Fixture!I3153=Fixture!G3153,Settings!$G$8,IF(Fixture!I3153&lt;Fixture!G3153,Settings!$G$9,"-"))))</f>
        <v>-</v>
      </c>
    </row>
    <row r="3150" spans="3:9" x14ac:dyDescent="0.25">
      <c r="C3150" s="12" t="str">
        <f t="shared" si="100"/>
        <v>-</v>
      </c>
      <c r="D3150" s="9" t="str">
        <f t="shared" si="101"/>
        <v>-</v>
      </c>
      <c r="E3150" s="9" t="str">
        <f>IF(C3150="-","-",IF(D3150=maxgameno+2,"blank row 2",IF(D3150=maxgameno+1,"blank row 1",INDEX(FixtureCode!$B$4:$AH$128,MATCH($C3150,FixtureCode!$B$4:$B$128,0),MATCH("G"&amp;D3150&amp;"-T1",FixtureCode!$B$4:$AH$4,0)))))</f>
        <v>-</v>
      </c>
      <c r="F3150" s="13" t="str">
        <f>IF(C3150="-","-",IF(D3150=maxgameno+2,"blank row 2",IF(D3150=maxgameno+1,"blank row 1",INDEX(FixtureCode!$B$4:$AH$128,MATCH($C3150,FixtureCode!$B$4:$B$128,0),MATCH("G"&amp;D3150&amp;"-T2",FixtureCode!$B$4:$AH$4,0)))))</f>
        <v>-</v>
      </c>
      <c r="G3150" s="12" t="str">
        <f>IF(C3150="-","-",IF(AND(ISNUMBER(Fixture!G3154),ISNUMBER(Fixture!I3154),Fixture!F3154&lt;&gt;"BYE",Fixture!J3154&lt;&gt;"BYE"),"Yes","-"))</f>
        <v>-</v>
      </c>
      <c r="H3150" s="9" t="str">
        <f>IF(G3150="-","-",IF(Fixture!G3154&gt;Fixture!I3154,Settings!$G$7,IF(Fixture!G3154=Fixture!I3154,Settings!$G$8,IF(Fixture!G3154&lt;Fixture!I3154,Settings!$G$9,"-"))))</f>
        <v>-</v>
      </c>
      <c r="I3150" s="13" t="str">
        <f>IF(G3150="-","-",IF(Fixture!I3154&gt;Fixture!G3154,Settings!$G$7,IF(Fixture!I3154=Fixture!G3154,Settings!$G$8,IF(Fixture!I3154&lt;Fixture!G3154,Settings!$G$9,"-"))))</f>
        <v>-</v>
      </c>
    </row>
    <row r="3151" spans="3:9" x14ac:dyDescent="0.25">
      <c r="C3151" s="12" t="str">
        <f t="shared" si="100"/>
        <v>-</v>
      </c>
      <c r="D3151" s="9" t="str">
        <f t="shared" si="101"/>
        <v>-</v>
      </c>
      <c r="E3151" s="9" t="str">
        <f>IF(C3151="-","-",IF(D3151=maxgameno+2,"blank row 2",IF(D3151=maxgameno+1,"blank row 1",INDEX(FixtureCode!$B$4:$AH$128,MATCH($C3151,FixtureCode!$B$4:$B$128,0),MATCH("G"&amp;D3151&amp;"-T1",FixtureCode!$B$4:$AH$4,0)))))</f>
        <v>-</v>
      </c>
      <c r="F3151" s="13" t="str">
        <f>IF(C3151="-","-",IF(D3151=maxgameno+2,"blank row 2",IF(D3151=maxgameno+1,"blank row 1",INDEX(FixtureCode!$B$4:$AH$128,MATCH($C3151,FixtureCode!$B$4:$B$128,0),MATCH("G"&amp;D3151&amp;"-T2",FixtureCode!$B$4:$AH$4,0)))))</f>
        <v>-</v>
      </c>
      <c r="G3151" s="12" t="str">
        <f>IF(C3151="-","-",IF(AND(ISNUMBER(Fixture!G3155),ISNUMBER(Fixture!I3155),Fixture!F3155&lt;&gt;"BYE",Fixture!J3155&lt;&gt;"BYE"),"Yes","-"))</f>
        <v>-</v>
      </c>
      <c r="H3151" s="9" t="str">
        <f>IF(G3151="-","-",IF(Fixture!G3155&gt;Fixture!I3155,Settings!$G$7,IF(Fixture!G3155=Fixture!I3155,Settings!$G$8,IF(Fixture!G3155&lt;Fixture!I3155,Settings!$G$9,"-"))))</f>
        <v>-</v>
      </c>
      <c r="I3151" s="13" t="str">
        <f>IF(G3151="-","-",IF(Fixture!I3155&gt;Fixture!G3155,Settings!$G$7,IF(Fixture!I3155=Fixture!G3155,Settings!$G$8,IF(Fixture!I3155&lt;Fixture!G3155,Settings!$G$9,"-"))))</f>
        <v>-</v>
      </c>
    </row>
    <row r="3152" spans="3:9" x14ac:dyDescent="0.25">
      <c r="C3152" s="12" t="str">
        <f t="shared" si="100"/>
        <v>-</v>
      </c>
      <c r="D3152" s="9" t="str">
        <f t="shared" si="101"/>
        <v>-</v>
      </c>
      <c r="E3152" s="9" t="str">
        <f>IF(C3152="-","-",IF(D3152=maxgameno+2,"blank row 2",IF(D3152=maxgameno+1,"blank row 1",INDEX(FixtureCode!$B$4:$AH$128,MATCH($C3152,FixtureCode!$B$4:$B$128,0),MATCH("G"&amp;D3152&amp;"-T1",FixtureCode!$B$4:$AH$4,0)))))</f>
        <v>-</v>
      </c>
      <c r="F3152" s="13" t="str">
        <f>IF(C3152="-","-",IF(D3152=maxgameno+2,"blank row 2",IF(D3152=maxgameno+1,"blank row 1",INDEX(FixtureCode!$B$4:$AH$128,MATCH($C3152,FixtureCode!$B$4:$B$128,0),MATCH("G"&amp;D3152&amp;"-T2",FixtureCode!$B$4:$AH$4,0)))))</f>
        <v>-</v>
      </c>
      <c r="G3152" s="12" t="str">
        <f>IF(C3152="-","-",IF(AND(ISNUMBER(Fixture!G3156),ISNUMBER(Fixture!I3156),Fixture!F3156&lt;&gt;"BYE",Fixture!J3156&lt;&gt;"BYE"),"Yes","-"))</f>
        <v>-</v>
      </c>
      <c r="H3152" s="9" t="str">
        <f>IF(G3152="-","-",IF(Fixture!G3156&gt;Fixture!I3156,Settings!$G$7,IF(Fixture!G3156=Fixture!I3156,Settings!$G$8,IF(Fixture!G3156&lt;Fixture!I3156,Settings!$G$9,"-"))))</f>
        <v>-</v>
      </c>
      <c r="I3152" s="13" t="str">
        <f>IF(G3152="-","-",IF(Fixture!I3156&gt;Fixture!G3156,Settings!$G$7,IF(Fixture!I3156=Fixture!G3156,Settings!$G$8,IF(Fixture!I3156&lt;Fixture!G3156,Settings!$G$9,"-"))))</f>
        <v>-</v>
      </c>
    </row>
    <row r="3153" spans="3:9" x14ac:dyDescent="0.25">
      <c r="C3153" s="12" t="str">
        <f t="shared" si="100"/>
        <v>-</v>
      </c>
      <c r="D3153" s="9" t="str">
        <f t="shared" si="101"/>
        <v>-</v>
      </c>
      <c r="E3153" s="9" t="str">
        <f>IF(C3153="-","-",IF(D3153=maxgameno+2,"blank row 2",IF(D3153=maxgameno+1,"blank row 1",INDEX(FixtureCode!$B$4:$AH$128,MATCH($C3153,FixtureCode!$B$4:$B$128,0),MATCH("G"&amp;D3153&amp;"-T1",FixtureCode!$B$4:$AH$4,0)))))</f>
        <v>-</v>
      </c>
      <c r="F3153" s="13" t="str">
        <f>IF(C3153="-","-",IF(D3153=maxgameno+2,"blank row 2",IF(D3153=maxgameno+1,"blank row 1",INDEX(FixtureCode!$B$4:$AH$128,MATCH($C3153,FixtureCode!$B$4:$B$128,0),MATCH("G"&amp;D3153&amp;"-T2",FixtureCode!$B$4:$AH$4,0)))))</f>
        <v>-</v>
      </c>
      <c r="G3153" s="12" t="str">
        <f>IF(C3153="-","-",IF(AND(ISNUMBER(Fixture!G3157),ISNUMBER(Fixture!I3157),Fixture!F3157&lt;&gt;"BYE",Fixture!J3157&lt;&gt;"BYE"),"Yes","-"))</f>
        <v>-</v>
      </c>
      <c r="H3153" s="9" t="str">
        <f>IF(G3153="-","-",IF(Fixture!G3157&gt;Fixture!I3157,Settings!$G$7,IF(Fixture!G3157=Fixture!I3157,Settings!$G$8,IF(Fixture!G3157&lt;Fixture!I3157,Settings!$G$9,"-"))))</f>
        <v>-</v>
      </c>
      <c r="I3153" s="13" t="str">
        <f>IF(G3153="-","-",IF(Fixture!I3157&gt;Fixture!G3157,Settings!$G$7,IF(Fixture!I3157=Fixture!G3157,Settings!$G$8,IF(Fixture!I3157&lt;Fixture!G3157,Settings!$G$9,"-"))))</f>
        <v>-</v>
      </c>
    </row>
    <row r="3154" spans="3:9" x14ac:dyDescent="0.25">
      <c r="C3154" s="12" t="str">
        <f t="shared" si="100"/>
        <v>-</v>
      </c>
      <c r="D3154" s="9" t="str">
        <f t="shared" si="101"/>
        <v>-</v>
      </c>
      <c r="E3154" s="9" t="str">
        <f>IF(C3154="-","-",IF(D3154=maxgameno+2,"blank row 2",IF(D3154=maxgameno+1,"blank row 1",INDEX(FixtureCode!$B$4:$AH$128,MATCH($C3154,FixtureCode!$B$4:$B$128,0),MATCH("G"&amp;D3154&amp;"-T1",FixtureCode!$B$4:$AH$4,0)))))</f>
        <v>-</v>
      </c>
      <c r="F3154" s="13" t="str">
        <f>IF(C3154="-","-",IF(D3154=maxgameno+2,"blank row 2",IF(D3154=maxgameno+1,"blank row 1",INDEX(FixtureCode!$B$4:$AH$128,MATCH($C3154,FixtureCode!$B$4:$B$128,0),MATCH("G"&amp;D3154&amp;"-T2",FixtureCode!$B$4:$AH$4,0)))))</f>
        <v>-</v>
      </c>
      <c r="G3154" s="12" t="str">
        <f>IF(C3154="-","-",IF(AND(ISNUMBER(Fixture!G3158),ISNUMBER(Fixture!I3158),Fixture!F3158&lt;&gt;"BYE",Fixture!J3158&lt;&gt;"BYE"),"Yes","-"))</f>
        <v>-</v>
      </c>
      <c r="H3154" s="9" t="str">
        <f>IF(G3154="-","-",IF(Fixture!G3158&gt;Fixture!I3158,Settings!$G$7,IF(Fixture!G3158=Fixture!I3158,Settings!$G$8,IF(Fixture!G3158&lt;Fixture!I3158,Settings!$G$9,"-"))))</f>
        <v>-</v>
      </c>
      <c r="I3154" s="13" t="str">
        <f>IF(G3154="-","-",IF(Fixture!I3158&gt;Fixture!G3158,Settings!$G$7,IF(Fixture!I3158=Fixture!G3158,Settings!$G$8,IF(Fixture!I3158&lt;Fixture!G3158,Settings!$G$9,"-"))))</f>
        <v>-</v>
      </c>
    </row>
    <row r="3155" spans="3:9" x14ac:dyDescent="0.25">
      <c r="C3155" s="12" t="str">
        <f t="shared" si="100"/>
        <v>-</v>
      </c>
      <c r="D3155" s="9" t="str">
        <f t="shared" si="101"/>
        <v>-</v>
      </c>
      <c r="E3155" s="9" t="str">
        <f>IF(C3155="-","-",IF(D3155=maxgameno+2,"blank row 2",IF(D3155=maxgameno+1,"blank row 1",INDEX(FixtureCode!$B$4:$AH$128,MATCH($C3155,FixtureCode!$B$4:$B$128,0),MATCH("G"&amp;D3155&amp;"-T1",FixtureCode!$B$4:$AH$4,0)))))</f>
        <v>-</v>
      </c>
      <c r="F3155" s="13" t="str">
        <f>IF(C3155="-","-",IF(D3155=maxgameno+2,"blank row 2",IF(D3155=maxgameno+1,"blank row 1",INDEX(FixtureCode!$B$4:$AH$128,MATCH($C3155,FixtureCode!$B$4:$B$128,0),MATCH("G"&amp;D3155&amp;"-T2",FixtureCode!$B$4:$AH$4,0)))))</f>
        <v>-</v>
      </c>
      <c r="G3155" s="12" t="str">
        <f>IF(C3155="-","-",IF(AND(ISNUMBER(Fixture!G3159),ISNUMBER(Fixture!I3159),Fixture!F3159&lt;&gt;"BYE",Fixture!J3159&lt;&gt;"BYE"),"Yes","-"))</f>
        <v>-</v>
      </c>
      <c r="H3155" s="9" t="str">
        <f>IF(G3155="-","-",IF(Fixture!G3159&gt;Fixture!I3159,Settings!$G$7,IF(Fixture!G3159=Fixture!I3159,Settings!$G$8,IF(Fixture!G3159&lt;Fixture!I3159,Settings!$G$9,"-"))))</f>
        <v>-</v>
      </c>
      <c r="I3155" s="13" t="str">
        <f>IF(G3155="-","-",IF(Fixture!I3159&gt;Fixture!G3159,Settings!$G$7,IF(Fixture!I3159=Fixture!G3159,Settings!$G$8,IF(Fixture!I3159&lt;Fixture!G3159,Settings!$G$9,"-"))))</f>
        <v>-</v>
      </c>
    </row>
    <row r="3156" spans="3:9" x14ac:dyDescent="0.25">
      <c r="C3156" s="12" t="str">
        <f t="shared" si="100"/>
        <v>-</v>
      </c>
      <c r="D3156" s="9" t="str">
        <f t="shared" si="101"/>
        <v>-</v>
      </c>
      <c r="E3156" s="9" t="str">
        <f>IF(C3156="-","-",IF(D3156=maxgameno+2,"blank row 2",IF(D3156=maxgameno+1,"blank row 1",INDEX(FixtureCode!$B$4:$AH$128,MATCH($C3156,FixtureCode!$B$4:$B$128,0),MATCH("G"&amp;D3156&amp;"-T1",FixtureCode!$B$4:$AH$4,0)))))</f>
        <v>-</v>
      </c>
      <c r="F3156" s="13" t="str">
        <f>IF(C3156="-","-",IF(D3156=maxgameno+2,"blank row 2",IF(D3156=maxgameno+1,"blank row 1",INDEX(FixtureCode!$B$4:$AH$128,MATCH($C3156,FixtureCode!$B$4:$B$128,0),MATCH("G"&amp;D3156&amp;"-T2",FixtureCode!$B$4:$AH$4,0)))))</f>
        <v>-</v>
      </c>
      <c r="G3156" s="12" t="str">
        <f>IF(C3156="-","-",IF(AND(ISNUMBER(Fixture!G3160),ISNUMBER(Fixture!I3160),Fixture!F3160&lt;&gt;"BYE",Fixture!J3160&lt;&gt;"BYE"),"Yes","-"))</f>
        <v>-</v>
      </c>
      <c r="H3156" s="9" t="str">
        <f>IF(G3156="-","-",IF(Fixture!G3160&gt;Fixture!I3160,Settings!$G$7,IF(Fixture!G3160=Fixture!I3160,Settings!$G$8,IF(Fixture!G3160&lt;Fixture!I3160,Settings!$G$9,"-"))))</f>
        <v>-</v>
      </c>
      <c r="I3156" s="13" t="str">
        <f>IF(G3156="-","-",IF(Fixture!I3160&gt;Fixture!G3160,Settings!$G$7,IF(Fixture!I3160=Fixture!G3160,Settings!$G$8,IF(Fixture!I3160&lt;Fixture!G3160,Settings!$G$9,"-"))))</f>
        <v>-</v>
      </c>
    </row>
    <row r="3157" spans="3:9" x14ac:dyDescent="0.25">
      <c r="C3157" s="12" t="str">
        <f t="shared" si="100"/>
        <v>-</v>
      </c>
      <c r="D3157" s="9" t="str">
        <f t="shared" si="101"/>
        <v>-</v>
      </c>
      <c r="E3157" s="9" t="str">
        <f>IF(C3157="-","-",IF(D3157=maxgameno+2,"blank row 2",IF(D3157=maxgameno+1,"blank row 1",INDEX(FixtureCode!$B$4:$AH$128,MATCH($C3157,FixtureCode!$B$4:$B$128,0),MATCH("G"&amp;D3157&amp;"-T1",FixtureCode!$B$4:$AH$4,0)))))</f>
        <v>-</v>
      </c>
      <c r="F3157" s="13" t="str">
        <f>IF(C3157="-","-",IF(D3157=maxgameno+2,"blank row 2",IF(D3157=maxgameno+1,"blank row 1",INDEX(FixtureCode!$B$4:$AH$128,MATCH($C3157,FixtureCode!$B$4:$B$128,0),MATCH("G"&amp;D3157&amp;"-T2",FixtureCode!$B$4:$AH$4,0)))))</f>
        <v>-</v>
      </c>
      <c r="G3157" s="12" t="str">
        <f>IF(C3157="-","-",IF(AND(ISNUMBER(Fixture!G3161),ISNUMBER(Fixture!I3161),Fixture!F3161&lt;&gt;"BYE",Fixture!J3161&lt;&gt;"BYE"),"Yes","-"))</f>
        <v>-</v>
      </c>
      <c r="H3157" s="9" t="str">
        <f>IF(G3157="-","-",IF(Fixture!G3161&gt;Fixture!I3161,Settings!$G$7,IF(Fixture!G3161=Fixture!I3161,Settings!$G$8,IF(Fixture!G3161&lt;Fixture!I3161,Settings!$G$9,"-"))))</f>
        <v>-</v>
      </c>
      <c r="I3157" s="13" t="str">
        <f>IF(G3157="-","-",IF(Fixture!I3161&gt;Fixture!G3161,Settings!$G$7,IF(Fixture!I3161=Fixture!G3161,Settings!$G$8,IF(Fixture!I3161&lt;Fixture!G3161,Settings!$G$9,"-"))))</f>
        <v>-</v>
      </c>
    </row>
    <row r="3158" spans="3:9" x14ac:dyDescent="0.25">
      <c r="C3158" s="12" t="str">
        <f t="shared" si="100"/>
        <v>-</v>
      </c>
      <c r="D3158" s="9" t="str">
        <f t="shared" si="101"/>
        <v>-</v>
      </c>
      <c r="E3158" s="9" t="str">
        <f>IF(C3158="-","-",IF(D3158=maxgameno+2,"blank row 2",IF(D3158=maxgameno+1,"blank row 1",INDEX(FixtureCode!$B$4:$AH$128,MATCH($C3158,FixtureCode!$B$4:$B$128,0),MATCH("G"&amp;D3158&amp;"-T1",FixtureCode!$B$4:$AH$4,0)))))</f>
        <v>-</v>
      </c>
      <c r="F3158" s="13" t="str">
        <f>IF(C3158="-","-",IF(D3158=maxgameno+2,"blank row 2",IF(D3158=maxgameno+1,"blank row 1",INDEX(FixtureCode!$B$4:$AH$128,MATCH($C3158,FixtureCode!$B$4:$B$128,0),MATCH("G"&amp;D3158&amp;"-T2",FixtureCode!$B$4:$AH$4,0)))))</f>
        <v>-</v>
      </c>
      <c r="G3158" s="12" t="str">
        <f>IF(C3158="-","-",IF(AND(ISNUMBER(Fixture!G3162),ISNUMBER(Fixture!I3162),Fixture!F3162&lt;&gt;"BYE",Fixture!J3162&lt;&gt;"BYE"),"Yes","-"))</f>
        <v>-</v>
      </c>
      <c r="H3158" s="9" t="str">
        <f>IF(G3158="-","-",IF(Fixture!G3162&gt;Fixture!I3162,Settings!$G$7,IF(Fixture!G3162=Fixture!I3162,Settings!$G$8,IF(Fixture!G3162&lt;Fixture!I3162,Settings!$G$9,"-"))))</f>
        <v>-</v>
      </c>
      <c r="I3158" s="13" t="str">
        <f>IF(G3158="-","-",IF(Fixture!I3162&gt;Fixture!G3162,Settings!$G$7,IF(Fixture!I3162=Fixture!G3162,Settings!$G$8,IF(Fixture!I3162&lt;Fixture!G3162,Settings!$G$9,"-"))))</f>
        <v>-</v>
      </c>
    </row>
    <row r="3159" spans="3:9" x14ac:dyDescent="0.25">
      <c r="C3159" s="12" t="str">
        <f t="shared" si="100"/>
        <v>-</v>
      </c>
      <c r="D3159" s="9" t="str">
        <f t="shared" si="101"/>
        <v>-</v>
      </c>
      <c r="E3159" s="9" t="str">
        <f>IF(C3159="-","-",IF(D3159=maxgameno+2,"blank row 2",IF(D3159=maxgameno+1,"blank row 1",INDEX(FixtureCode!$B$4:$AH$128,MATCH($C3159,FixtureCode!$B$4:$B$128,0),MATCH("G"&amp;D3159&amp;"-T1",FixtureCode!$B$4:$AH$4,0)))))</f>
        <v>-</v>
      </c>
      <c r="F3159" s="13" t="str">
        <f>IF(C3159="-","-",IF(D3159=maxgameno+2,"blank row 2",IF(D3159=maxgameno+1,"blank row 1",INDEX(FixtureCode!$B$4:$AH$128,MATCH($C3159,FixtureCode!$B$4:$B$128,0),MATCH("G"&amp;D3159&amp;"-T2",FixtureCode!$B$4:$AH$4,0)))))</f>
        <v>-</v>
      </c>
      <c r="G3159" s="12" t="str">
        <f>IF(C3159="-","-",IF(AND(ISNUMBER(Fixture!G3163),ISNUMBER(Fixture!I3163),Fixture!F3163&lt;&gt;"BYE",Fixture!J3163&lt;&gt;"BYE"),"Yes","-"))</f>
        <v>-</v>
      </c>
      <c r="H3159" s="9" t="str">
        <f>IF(G3159="-","-",IF(Fixture!G3163&gt;Fixture!I3163,Settings!$G$7,IF(Fixture!G3163=Fixture!I3163,Settings!$G$8,IF(Fixture!G3163&lt;Fixture!I3163,Settings!$G$9,"-"))))</f>
        <v>-</v>
      </c>
      <c r="I3159" s="13" t="str">
        <f>IF(G3159="-","-",IF(Fixture!I3163&gt;Fixture!G3163,Settings!$G$7,IF(Fixture!I3163=Fixture!G3163,Settings!$G$8,IF(Fixture!I3163&lt;Fixture!G3163,Settings!$G$9,"-"))))</f>
        <v>-</v>
      </c>
    </row>
    <row r="3160" spans="3:9" x14ac:dyDescent="0.25">
      <c r="C3160" s="12" t="str">
        <f t="shared" si="100"/>
        <v>-</v>
      </c>
      <c r="D3160" s="9" t="str">
        <f t="shared" si="101"/>
        <v>-</v>
      </c>
      <c r="E3160" s="9" t="str">
        <f>IF(C3160="-","-",IF(D3160=maxgameno+2,"blank row 2",IF(D3160=maxgameno+1,"blank row 1",INDEX(FixtureCode!$B$4:$AH$128,MATCH($C3160,FixtureCode!$B$4:$B$128,0),MATCH("G"&amp;D3160&amp;"-T1",FixtureCode!$B$4:$AH$4,0)))))</f>
        <v>-</v>
      </c>
      <c r="F3160" s="13" t="str">
        <f>IF(C3160="-","-",IF(D3160=maxgameno+2,"blank row 2",IF(D3160=maxgameno+1,"blank row 1",INDEX(FixtureCode!$B$4:$AH$128,MATCH($C3160,FixtureCode!$B$4:$B$128,0),MATCH("G"&amp;D3160&amp;"-T2",FixtureCode!$B$4:$AH$4,0)))))</f>
        <v>-</v>
      </c>
      <c r="G3160" s="12" t="str">
        <f>IF(C3160="-","-",IF(AND(ISNUMBER(Fixture!G3164),ISNUMBER(Fixture!I3164),Fixture!F3164&lt;&gt;"BYE",Fixture!J3164&lt;&gt;"BYE"),"Yes","-"))</f>
        <v>-</v>
      </c>
      <c r="H3160" s="9" t="str">
        <f>IF(G3160="-","-",IF(Fixture!G3164&gt;Fixture!I3164,Settings!$G$7,IF(Fixture!G3164=Fixture!I3164,Settings!$G$8,IF(Fixture!G3164&lt;Fixture!I3164,Settings!$G$9,"-"))))</f>
        <v>-</v>
      </c>
      <c r="I3160" s="13" t="str">
        <f>IF(G3160="-","-",IF(Fixture!I3164&gt;Fixture!G3164,Settings!$G$7,IF(Fixture!I3164=Fixture!G3164,Settings!$G$8,IF(Fixture!I3164&lt;Fixture!G3164,Settings!$G$9,"-"))))</f>
        <v>-</v>
      </c>
    </row>
    <row r="3161" spans="3:9" x14ac:dyDescent="0.25">
      <c r="C3161" s="12" t="str">
        <f t="shared" si="100"/>
        <v>-</v>
      </c>
      <c r="D3161" s="9" t="str">
        <f t="shared" si="101"/>
        <v>-</v>
      </c>
      <c r="E3161" s="9" t="str">
        <f>IF(C3161="-","-",IF(D3161=maxgameno+2,"blank row 2",IF(D3161=maxgameno+1,"blank row 1",INDEX(FixtureCode!$B$4:$AH$128,MATCH($C3161,FixtureCode!$B$4:$B$128,0),MATCH("G"&amp;D3161&amp;"-T1",FixtureCode!$B$4:$AH$4,0)))))</f>
        <v>-</v>
      </c>
      <c r="F3161" s="13" t="str">
        <f>IF(C3161="-","-",IF(D3161=maxgameno+2,"blank row 2",IF(D3161=maxgameno+1,"blank row 1",INDEX(FixtureCode!$B$4:$AH$128,MATCH($C3161,FixtureCode!$B$4:$B$128,0),MATCH("G"&amp;D3161&amp;"-T2",FixtureCode!$B$4:$AH$4,0)))))</f>
        <v>-</v>
      </c>
      <c r="G3161" s="12" t="str">
        <f>IF(C3161="-","-",IF(AND(ISNUMBER(Fixture!G3165),ISNUMBER(Fixture!I3165),Fixture!F3165&lt;&gt;"BYE",Fixture!J3165&lt;&gt;"BYE"),"Yes","-"))</f>
        <v>-</v>
      </c>
      <c r="H3161" s="9" t="str">
        <f>IF(G3161="-","-",IF(Fixture!G3165&gt;Fixture!I3165,Settings!$G$7,IF(Fixture!G3165=Fixture!I3165,Settings!$G$8,IF(Fixture!G3165&lt;Fixture!I3165,Settings!$G$9,"-"))))</f>
        <v>-</v>
      </c>
      <c r="I3161" s="13" t="str">
        <f>IF(G3161="-","-",IF(Fixture!I3165&gt;Fixture!G3165,Settings!$G$7,IF(Fixture!I3165=Fixture!G3165,Settings!$G$8,IF(Fixture!I3165&lt;Fixture!G3165,Settings!$G$9,"-"))))</f>
        <v>-</v>
      </c>
    </row>
    <row r="3162" spans="3:9" x14ac:dyDescent="0.25">
      <c r="C3162" s="12" t="str">
        <f t="shared" si="100"/>
        <v>-</v>
      </c>
      <c r="D3162" s="9" t="str">
        <f t="shared" si="101"/>
        <v>-</v>
      </c>
      <c r="E3162" s="9" t="str">
        <f>IF(C3162="-","-",IF(D3162=maxgameno+2,"blank row 2",IF(D3162=maxgameno+1,"blank row 1",INDEX(FixtureCode!$B$4:$AH$128,MATCH($C3162,FixtureCode!$B$4:$B$128,0),MATCH("G"&amp;D3162&amp;"-T1",FixtureCode!$B$4:$AH$4,0)))))</f>
        <v>-</v>
      </c>
      <c r="F3162" s="13" t="str">
        <f>IF(C3162="-","-",IF(D3162=maxgameno+2,"blank row 2",IF(D3162=maxgameno+1,"blank row 1",INDEX(FixtureCode!$B$4:$AH$128,MATCH($C3162,FixtureCode!$B$4:$B$128,0),MATCH("G"&amp;D3162&amp;"-T2",FixtureCode!$B$4:$AH$4,0)))))</f>
        <v>-</v>
      </c>
      <c r="G3162" s="12" t="str">
        <f>IF(C3162="-","-",IF(AND(ISNUMBER(Fixture!G3166),ISNUMBER(Fixture!I3166),Fixture!F3166&lt;&gt;"BYE",Fixture!J3166&lt;&gt;"BYE"),"Yes","-"))</f>
        <v>-</v>
      </c>
      <c r="H3162" s="9" t="str">
        <f>IF(G3162="-","-",IF(Fixture!G3166&gt;Fixture!I3166,Settings!$G$7,IF(Fixture!G3166=Fixture!I3166,Settings!$G$8,IF(Fixture!G3166&lt;Fixture!I3166,Settings!$G$9,"-"))))</f>
        <v>-</v>
      </c>
      <c r="I3162" s="13" t="str">
        <f>IF(G3162="-","-",IF(Fixture!I3166&gt;Fixture!G3166,Settings!$G$7,IF(Fixture!I3166=Fixture!G3166,Settings!$G$8,IF(Fixture!I3166&lt;Fixture!G3166,Settings!$G$9,"-"))))</f>
        <v>-</v>
      </c>
    </row>
    <row r="3163" spans="3:9" x14ac:dyDescent="0.25">
      <c r="C3163" s="12" t="str">
        <f t="shared" si="100"/>
        <v>-</v>
      </c>
      <c r="D3163" s="9" t="str">
        <f t="shared" si="101"/>
        <v>-</v>
      </c>
      <c r="E3163" s="9" t="str">
        <f>IF(C3163="-","-",IF(D3163=maxgameno+2,"blank row 2",IF(D3163=maxgameno+1,"blank row 1",INDEX(FixtureCode!$B$4:$AH$128,MATCH($C3163,FixtureCode!$B$4:$B$128,0),MATCH("G"&amp;D3163&amp;"-T1",FixtureCode!$B$4:$AH$4,0)))))</f>
        <v>-</v>
      </c>
      <c r="F3163" s="13" t="str">
        <f>IF(C3163="-","-",IF(D3163=maxgameno+2,"blank row 2",IF(D3163=maxgameno+1,"blank row 1",INDEX(FixtureCode!$B$4:$AH$128,MATCH($C3163,FixtureCode!$B$4:$B$128,0),MATCH("G"&amp;D3163&amp;"-T2",FixtureCode!$B$4:$AH$4,0)))))</f>
        <v>-</v>
      </c>
      <c r="G3163" s="12" t="str">
        <f>IF(C3163="-","-",IF(AND(ISNUMBER(Fixture!G3167),ISNUMBER(Fixture!I3167),Fixture!F3167&lt;&gt;"BYE",Fixture!J3167&lt;&gt;"BYE"),"Yes","-"))</f>
        <v>-</v>
      </c>
      <c r="H3163" s="9" t="str">
        <f>IF(G3163="-","-",IF(Fixture!G3167&gt;Fixture!I3167,Settings!$G$7,IF(Fixture!G3167=Fixture!I3167,Settings!$G$8,IF(Fixture!G3167&lt;Fixture!I3167,Settings!$G$9,"-"))))</f>
        <v>-</v>
      </c>
      <c r="I3163" s="13" t="str">
        <f>IF(G3163="-","-",IF(Fixture!I3167&gt;Fixture!G3167,Settings!$G$7,IF(Fixture!I3167=Fixture!G3167,Settings!$G$8,IF(Fixture!I3167&lt;Fixture!G3167,Settings!$G$9,"-"))))</f>
        <v>-</v>
      </c>
    </row>
    <row r="3164" spans="3:9" x14ac:dyDescent="0.25">
      <c r="C3164" s="12" t="str">
        <f t="shared" si="100"/>
        <v>-</v>
      </c>
      <c r="D3164" s="9" t="str">
        <f t="shared" si="101"/>
        <v>-</v>
      </c>
      <c r="E3164" s="9" t="str">
        <f>IF(C3164="-","-",IF(D3164=maxgameno+2,"blank row 2",IF(D3164=maxgameno+1,"blank row 1",INDEX(FixtureCode!$B$4:$AH$128,MATCH($C3164,FixtureCode!$B$4:$B$128,0),MATCH("G"&amp;D3164&amp;"-T1",FixtureCode!$B$4:$AH$4,0)))))</f>
        <v>-</v>
      </c>
      <c r="F3164" s="13" t="str">
        <f>IF(C3164="-","-",IF(D3164=maxgameno+2,"blank row 2",IF(D3164=maxgameno+1,"blank row 1",INDEX(FixtureCode!$B$4:$AH$128,MATCH($C3164,FixtureCode!$B$4:$B$128,0),MATCH("G"&amp;D3164&amp;"-T2",FixtureCode!$B$4:$AH$4,0)))))</f>
        <v>-</v>
      </c>
      <c r="G3164" s="12" t="str">
        <f>IF(C3164="-","-",IF(AND(ISNUMBER(Fixture!G3168),ISNUMBER(Fixture!I3168),Fixture!F3168&lt;&gt;"BYE",Fixture!J3168&lt;&gt;"BYE"),"Yes","-"))</f>
        <v>-</v>
      </c>
      <c r="H3164" s="9" t="str">
        <f>IF(G3164="-","-",IF(Fixture!G3168&gt;Fixture!I3168,Settings!$G$7,IF(Fixture!G3168=Fixture!I3168,Settings!$G$8,IF(Fixture!G3168&lt;Fixture!I3168,Settings!$G$9,"-"))))</f>
        <v>-</v>
      </c>
      <c r="I3164" s="13" t="str">
        <f>IF(G3164="-","-",IF(Fixture!I3168&gt;Fixture!G3168,Settings!$G$7,IF(Fixture!I3168=Fixture!G3168,Settings!$G$8,IF(Fixture!I3168&lt;Fixture!G3168,Settings!$G$9,"-"))))</f>
        <v>-</v>
      </c>
    </row>
    <row r="3165" spans="3:9" x14ac:dyDescent="0.25">
      <c r="C3165" s="12" t="str">
        <f t="shared" si="100"/>
        <v>-</v>
      </c>
      <c r="D3165" s="9" t="str">
        <f t="shared" si="101"/>
        <v>-</v>
      </c>
      <c r="E3165" s="9" t="str">
        <f>IF(C3165="-","-",IF(D3165=maxgameno+2,"blank row 2",IF(D3165=maxgameno+1,"blank row 1",INDEX(FixtureCode!$B$4:$AH$128,MATCH($C3165,FixtureCode!$B$4:$B$128,0),MATCH("G"&amp;D3165&amp;"-T1",FixtureCode!$B$4:$AH$4,0)))))</f>
        <v>-</v>
      </c>
      <c r="F3165" s="13" t="str">
        <f>IF(C3165="-","-",IF(D3165=maxgameno+2,"blank row 2",IF(D3165=maxgameno+1,"blank row 1",INDEX(FixtureCode!$B$4:$AH$128,MATCH($C3165,FixtureCode!$B$4:$B$128,0),MATCH("G"&amp;D3165&amp;"-T2",FixtureCode!$B$4:$AH$4,0)))))</f>
        <v>-</v>
      </c>
      <c r="G3165" s="12" t="str">
        <f>IF(C3165="-","-",IF(AND(ISNUMBER(Fixture!G3169),ISNUMBER(Fixture!I3169),Fixture!F3169&lt;&gt;"BYE",Fixture!J3169&lt;&gt;"BYE"),"Yes","-"))</f>
        <v>-</v>
      </c>
      <c r="H3165" s="9" t="str">
        <f>IF(G3165="-","-",IF(Fixture!G3169&gt;Fixture!I3169,Settings!$G$7,IF(Fixture!G3169=Fixture!I3169,Settings!$G$8,IF(Fixture!G3169&lt;Fixture!I3169,Settings!$G$9,"-"))))</f>
        <v>-</v>
      </c>
      <c r="I3165" s="13" t="str">
        <f>IF(G3165="-","-",IF(Fixture!I3169&gt;Fixture!G3169,Settings!$G$7,IF(Fixture!I3169=Fixture!G3169,Settings!$G$8,IF(Fixture!I3169&lt;Fixture!G3169,Settings!$G$9,"-"))))</f>
        <v>-</v>
      </c>
    </row>
    <row r="3166" spans="3:9" x14ac:dyDescent="0.25">
      <c r="C3166" s="12" t="str">
        <f t="shared" si="100"/>
        <v>-</v>
      </c>
      <c r="D3166" s="9" t="str">
        <f t="shared" si="101"/>
        <v>-</v>
      </c>
      <c r="E3166" s="9" t="str">
        <f>IF(C3166="-","-",IF(D3166=maxgameno+2,"blank row 2",IF(D3166=maxgameno+1,"blank row 1",INDEX(FixtureCode!$B$4:$AH$128,MATCH($C3166,FixtureCode!$B$4:$B$128,0),MATCH("G"&amp;D3166&amp;"-T1",FixtureCode!$B$4:$AH$4,0)))))</f>
        <v>-</v>
      </c>
      <c r="F3166" s="13" t="str">
        <f>IF(C3166="-","-",IF(D3166=maxgameno+2,"blank row 2",IF(D3166=maxgameno+1,"blank row 1",INDEX(FixtureCode!$B$4:$AH$128,MATCH($C3166,FixtureCode!$B$4:$B$128,0),MATCH("G"&amp;D3166&amp;"-T2",FixtureCode!$B$4:$AH$4,0)))))</f>
        <v>-</v>
      </c>
      <c r="G3166" s="12" t="str">
        <f>IF(C3166="-","-",IF(AND(ISNUMBER(Fixture!G3170),ISNUMBER(Fixture!I3170),Fixture!F3170&lt;&gt;"BYE",Fixture!J3170&lt;&gt;"BYE"),"Yes","-"))</f>
        <v>-</v>
      </c>
      <c r="H3166" s="9" t="str">
        <f>IF(G3166="-","-",IF(Fixture!G3170&gt;Fixture!I3170,Settings!$G$7,IF(Fixture!G3170=Fixture!I3170,Settings!$G$8,IF(Fixture!G3170&lt;Fixture!I3170,Settings!$G$9,"-"))))</f>
        <v>-</v>
      </c>
      <c r="I3166" s="13" t="str">
        <f>IF(G3166="-","-",IF(Fixture!I3170&gt;Fixture!G3170,Settings!$G$7,IF(Fixture!I3170=Fixture!G3170,Settings!$G$8,IF(Fixture!I3170&lt;Fixture!G3170,Settings!$G$9,"-"))))</f>
        <v>-</v>
      </c>
    </row>
    <row r="3167" spans="3:9" x14ac:dyDescent="0.25">
      <c r="C3167" s="12" t="str">
        <f t="shared" si="100"/>
        <v>-</v>
      </c>
      <c r="D3167" s="9" t="str">
        <f t="shared" si="101"/>
        <v>-</v>
      </c>
      <c r="E3167" s="9" t="str">
        <f>IF(C3167="-","-",IF(D3167=maxgameno+2,"blank row 2",IF(D3167=maxgameno+1,"blank row 1",INDEX(FixtureCode!$B$4:$AH$128,MATCH($C3167,FixtureCode!$B$4:$B$128,0),MATCH("G"&amp;D3167&amp;"-T1",FixtureCode!$B$4:$AH$4,0)))))</f>
        <v>-</v>
      </c>
      <c r="F3167" s="13" t="str">
        <f>IF(C3167="-","-",IF(D3167=maxgameno+2,"blank row 2",IF(D3167=maxgameno+1,"blank row 1",INDEX(FixtureCode!$B$4:$AH$128,MATCH($C3167,FixtureCode!$B$4:$B$128,0),MATCH("G"&amp;D3167&amp;"-T2",FixtureCode!$B$4:$AH$4,0)))))</f>
        <v>-</v>
      </c>
      <c r="G3167" s="12" t="str">
        <f>IF(C3167="-","-",IF(AND(ISNUMBER(Fixture!G3171),ISNUMBER(Fixture!I3171),Fixture!F3171&lt;&gt;"BYE",Fixture!J3171&lt;&gt;"BYE"),"Yes","-"))</f>
        <v>-</v>
      </c>
      <c r="H3167" s="9" t="str">
        <f>IF(G3167="-","-",IF(Fixture!G3171&gt;Fixture!I3171,Settings!$G$7,IF(Fixture!G3171=Fixture!I3171,Settings!$G$8,IF(Fixture!G3171&lt;Fixture!I3171,Settings!$G$9,"-"))))</f>
        <v>-</v>
      </c>
      <c r="I3167" s="13" t="str">
        <f>IF(G3167="-","-",IF(Fixture!I3171&gt;Fixture!G3171,Settings!$G$7,IF(Fixture!I3171=Fixture!G3171,Settings!$G$8,IF(Fixture!I3171&lt;Fixture!G3171,Settings!$G$9,"-"))))</f>
        <v>-</v>
      </c>
    </row>
    <row r="3168" spans="3:9" x14ac:dyDescent="0.25">
      <c r="C3168" s="12" t="str">
        <f t="shared" si="100"/>
        <v>-</v>
      </c>
      <c r="D3168" s="9" t="str">
        <f t="shared" si="101"/>
        <v>-</v>
      </c>
      <c r="E3168" s="9" t="str">
        <f>IF(C3168="-","-",IF(D3168=maxgameno+2,"blank row 2",IF(D3168=maxgameno+1,"blank row 1",INDEX(FixtureCode!$B$4:$AH$128,MATCH($C3168,FixtureCode!$B$4:$B$128,0),MATCH("G"&amp;D3168&amp;"-T1",FixtureCode!$B$4:$AH$4,0)))))</f>
        <v>-</v>
      </c>
      <c r="F3168" s="13" t="str">
        <f>IF(C3168="-","-",IF(D3168=maxgameno+2,"blank row 2",IF(D3168=maxgameno+1,"blank row 1",INDEX(FixtureCode!$B$4:$AH$128,MATCH($C3168,FixtureCode!$B$4:$B$128,0),MATCH("G"&amp;D3168&amp;"-T2",FixtureCode!$B$4:$AH$4,0)))))</f>
        <v>-</v>
      </c>
      <c r="G3168" s="12" t="str">
        <f>IF(C3168="-","-",IF(AND(ISNUMBER(Fixture!G3172),ISNUMBER(Fixture!I3172),Fixture!F3172&lt;&gt;"BYE",Fixture!J3172&lt;&gt;"BYE"),"Yes","-"))</f>
        <v>-</v>
      </c>
      <c r="H3168" s="9" t="str">
        <f>IF(G3168="-","-",IF(Fixture!G3172&gt;Fixture!I3172,Settings!$G$7,IF(Fixture!G3172=Fixture!I3172,Settings!$G$8,IF(Fixture!G3172&lt;Fixture!I3172,Settings!$G$9,"-"))))</f>
        <v>-</v>
      </c>
      <c r="I3168" s="13" t="str">
        <f>IF(G3168="-","-",IF(Fixture!I3172&gt;Fixture!G3172,Settings!$G$7,IF(Fixture!I3172=Fixture!G3172,Settings!$G$8,IF(Fixture!I3172&lt;Fixture!G3172,Settings!$G$9,"-"))))</f>
        <v>-</v>
      </c>
    </row>
    <row r="3169" spans="3:9" x14ac:dyDescent="0.25">
      <c r="C3169" s="12" t="str">
        <f t="shared" si="100"/>
        <v>-</v>
      </c>
      <c r="D3169" s="9" t="str">
        <f t="shared" si="101"/>
        <v>-</v>
      </c>
      <c r="E3169" s="9" t="str">
        <f>IF(C3169="-","-",IF(D3169=maxgameno+2,"blank row 2",IF(D3169=maxgameno+1,"blank row 1",INDEX(FixtureCode!$B$4:$AH$128,MATCH($C3169,FixtureCode!$B$4:$B$128,0),MATCH("G"&amp;D3169&amp;"-T1",FixtureCode!$B$4:$AH$4,0)))))</f>
        <v>-</v>
      </c>
      <c r="F3169" s="13" t="str">
        <f>IF(C3169="-","-",IF(D3169=maxgameno+2,"blank row 2",IF(D3169=maxgameno+1,"blank row 1",INDEX(FixtureCode!$B$4:$AH$128,MATCH($C3169,FixtureCode!$B$4:$B$128,0),MATCH("G"&amp;D3169&amp;"-T2",FixtureCode!$B$4:$AH$4,0)))))</f>
        <v>-</v>
      </c>
      <c r="G3169" s="12" t="str">
        <f>IF(C3169="-","-",IF(AND(ISNUMBER(Fixture!G3173),ISNUMBER(Fixture!I3173),Fixture!F3173&lt;&gt;"BYE",Fixture!J3173&lt;&gt;"BYE"),"Yes","-"))</f>
        <v>-</v>
      </c>
      <c r="H3169" s="9" t="str">
        <f>IF(G3169="-","-",IF(Fixture!G3173&gt;Fixture!I3173,Settings!$G$7,IF(Fixture!G3173=Fixture!I3173,Settings!$G$8,IF(Fixture!G3173&lt;Fixture!I3173,Settings!$G$9,"-"))))</f>
        <v>-</v>
      </c>
      <c r="I3169" s="13" t="str">
        <f>IF(G3169="-","-",IF(Fixture!I3173&gt;Fixture!G3173,Settings!$G$7,IF(Fixture!I3173=Fixture!G3173,Settings!$G$8,IF(Fixture!I3173&lt;Fixture!G3173,Settings!$G$9,"-"))))</f>
        <v>-</v>
      </c>
    </row>
    <row r="3170" spans="3:9" x14ac:dyDescent="0.25">
      <c r="C3170" s="12" t="str">
        <f t="shared" si="100"/>
        <v>-</v>
      </c>
      <c r="D3170" s="9" t="str">
        <f t="shared" si="101"/>
        <v>-</v>
      </c>
      <c r="E3170" s="9" t="str">
        <f>IF(C3170="-","-",IF(D3170=maxgameno+2,"blank row 2",IF(D3170=maxgameno+1,"blank row 1",INDEX(FixtureCode!$B$4:$AH$128,MATCH($C3170,FixtureCode!$B$4:$B$128,0),MATCH("G"&amp;D3170&amp;"-T1",FixtureCode!$B$4:$AH$4,0)))))</f>
        <v>-</v>
      </c>
      <c r="F3170" s="13" t="str">
        <f>IF(C3170="-","-",IF(D3170=maxgameno+2,"blank row 2",IF(D3170=maxgameno+1,"blank row 1",INDEX(FixtureCode!$B$4:$AH$128,MATCH($C3170,FixtureCode!$B$4:$B$128,0),MATCH("G"&amp;D3170&amp;"-T2",FixtureCode!$B$4:$AH$4,0)))))</f>
        <v>-</v>
      </c>
      <c r="G3170" s="12" t="str">
        <f>IF(C3170="-","-",IF(AND(ISNUMBER(Fixture!G3174),ISNUMBER(Fixture!I3174),Fixture!F3174&lt;&gt;"BYE",Fixture!J3174&lt;&gt;"BYE"),"Yes","-"))</f>
        <v>-</v>
      </c>
      <c r="H3170" s="9" t="str">
        <f>IF(G3170="-","-",IF(Fixture!G3174&gt;Fixture!I3174,Settings!$G$7,IF(Fixture!G3174=Fixture!I3174,Settings!$G$8,IF(Fixture!G3174&lt;Fixture!I3174,Settings!$G$9,"-"))))</f>
        <v>-</v>
      </c>
      <c r="I3170" s="13" t="str">
        <f>IF(G3170="-","-",IF(Fixture!I3174&gt;Fixture!G3174,Settings!$G$7,IF(Fixture!I3174=Fixture!G3174,Settings!$G$8,IF(Fixture!I3174&lt;Fixture!G3174,Settings!$G$9,"-"))))</f>
        <v>-</v>
      </c>
    </row>
    <row r="3171" spans="3:9" x14ac:dyDescent="0.25">
      <c r="C3171" s="12" t="str">
        <f t="shared" si="100"/>
        <v>-</v>
      </c>
      <c r="D3171" s="9" t="str">
        <f t="shared" si="101"/>
        <v>-</v>
      </c>
      <c r="E3171" s="9" t="str">
        <f>IF(C3171="-","-",IF(D3171=maxgameno+2,"blank row 2",IF(D3171=maxgameno+1,"blank row 1",INDEX(FixtureCode!$B$4:$AH$128,MATCH($C3171,FixtureCode!$B$4:$B$128,0),MATCH("G"&amp;D3171&amp;"-T1",FixtureCode!$B$4:$AH$4,0)))))</f>
        <v>-</v>
      </c>
      <c r="F3171" s="13" t="str">
        <f>IF(C3171="-","-",IF(D3171=maxgameno+2,"blank row 2",IF(D3171=maxgameno+1,"blank row 1",INDEX(FixtureCode!$B$4:$AH$128,MATCH($C3171,FixtureCode!$B$4:$B$128,0),MATCH("G"&amp;D3171&amp;"-T2",FixtureCode!$B$4:$AH$4,0)))))</f>
        <v>-</v>
      </c>
      <c r="G3171" s="12" t="str">
        <f>IF(C3171="-","-",IF(AND(ISNUMBER(Fixture!G3175),ISNUMBER(Fixture!I3175),Fixture!F3175&lt;&gt;"BYE",Fixture!J3175&lt;&gt;"BYE"),"Yes","-"))</f>
        <v>-</v>
      </c>
      <c r="H3171" s="9" t="str">
        <f>IF(G3171="-","-",IF(Fixture!G3175&gt;Fixture!I3175,Settings!$G$7,IF(Fixture!G3175=Fixture!I3175,Settings!$G$8,IF(Fixture!G3175&lt;Fixture!I3175,Settings!$G$9,"-"))))</f>
        <v>-</v>
      </c>
      <c r="I3171" s="13" t="str">
        <f>IF(G3171="-","-",IF(Fixture!I3175&gt;Fixture!G3175,Settings!$G$7,IF(Fixture!I3175=Fixture!G3175,Settings!$G$8,IF(Fixture!I3175&lt;Fixture!G3175,Settings!$G$9,"-"))))</f>
        <v>-</v>
      </c>
    </row>
    <row r="3172" spans="3:9" x14ac:dyDescent="0.25">
      <c r="C3172" s="12" t="str">
        <f t="shared" si="100"/>
        <v>-</v>
      </c>
      <c r="D3172" s="9" t="str">
        <f t="shared" si="101"/>
        <v>-</v>
      </c>
      <c r="E3172" s="9" t="str">
        <f>IF(C3172="-","-",IF(D3172=maxgameno+2,"blank row 2",IF(D3172=maxgameno+1,"blank row 1",INDEX(FixtureCode!$B$4:$AH$128,MATCH($C3172,FixtureCode!$B$4:$B$128,0),MATCH("G"&amp;D3172&amp;"-T1",FixtureCode!$B$4:$AH$4,0)))))</f>
        <v>-</v>
      </c>
      <c r="F3172" s="13" t="str">
        <f>IF(C3172="-","-",IF(D3172=maxgameno+2,"blank row 2",IF(D3172=maxgameno+1,"blank row 1",INDEX(FixtureCode!$B$4:$AH$128,MATCH($C3172,FixtureCode!$B$4:$B$128,0),MATCH("G"&amp;D3172&amp;"-T2",FixtureCode!$B$4:$AH$4,0)))))</f>
        <v>-</v>
      </c>
      <c r="G3172" s="12" t="str">
        <f>IF(C3172="-","-",IF(AND(ISNUMBER(Fixture!G3176),ISNUMBER(Fixture!I3176),Fixture!F3176&lt;&gt;"BYE",Fixture!J3176&lt;&gt;"BYE"),"Yes","-"))</f>
        <v>-</v>
      </c>
      <c r="H3172" s="9" t="str">
        <f>IF(G3172="-","-",IF(Fixture!G3176&gt;Fixture!I3176,Settings!$G$7,IF(Fixture!G3176=Fixture!I3176,Settings!$G$8,IF(Fixture!G3176&lt;Fixture!I3176,Settings!$G$9,"-"))))</f>
        <v>-</v>
      </c>
      <c r="I3172" s="13" t="str">
        <f>IF(G3172="-","-",IF(Fixture!I3176&gt;Fixture!G3176,Settings!$G$7,IF(Fixture!I3176=Fixture!G3176,Settings!$G$8,IF(Fixture!I3176&lt;Fixture!G3176,Settings!$G$9,"-"))))</f>
        <v>-</v>
      </c>
    </row>
    <row r="3173" spans="3:9" x14ac:dyDescent="0.25">
      <c r="C3173" s="12" t="str">
        <f t="shared" si="100"/>
        <v>-</v>
      </c>
      <c r="D3173" s="9" t="str">
        <f t="shared" si="101"/>
        <v>-</v>
      </c>
      <c r="E3173" s="9" t="str">
        <f>IF(C3173="-","-",IF(D3173=maxgameno+2,"blank row 2",IF(D3173=maxgameno+1,"blank row 1",INDEX(FixtureCode!$B$4:$AH$128,MATCH($C3173,FixtureCode!$B$4:$B$128,0),MATCH("G"&amp;D3173&amp;"-T1",FixtureCode!$B$4:$AH$4,0)))))</f>
        <v>-</v>
      </c>
      <c r="F3173" s="13" t="str">
        <f>IF(C3173="-","-",IF(D3173=maxgameno+2,"blank row 2",IF(D3173=maxgameno+1,"blank row 1",INDEX(FixtureCode!$B$4:$AH$128,MATCH($C3173,FixtureCode!$B$4:$B$128,0),MATCH("G"&amp;D3173&amp;"-T2",FixtureCode!$B$4:$AH$4,0)))))</f>
        <v>-</v>
      </c>
      <c r="G3173" s="12" t="str">
        <f>IF(C3173="-","-",IF(AND(ISNUMBER(Fixture!G3177),ISNUMBER(Fixture!I3177),Fixture!F3177&lt;&gt;"BYE",Fixture!J3177&lt;&gt;"BYE"),"Yes","-"))</f>
        <v>-</v>
      </c>
      <c r="H3173" s="9" t="str">
        <f>IF(G3173="-","-",IF(Fixture!G3177&gt;Fixture!I3177,Settings!$G$7,IF(Fixture!G3177=Fixture!I3177,Settings!$G$8,IF(Fixture!G3177&lt;Fixture!I3177,Settings!$G$9,"-"))))</f>
        <v>-</v>
      </c>
      <c r="I3173" s="13" t="str">
        <f>IF(G3173="-","-",IF(Fixture!I3177&gt;Fixture!G3177,Settings!$G$7,IF(Fixture!I3177=Fixture!G3177,Settings!$G$8,IF(Fixture!I3177&lt;Fixture!G3177,Settings!$G$9,"-"))))</f>
        <v>-</v>
      </c>
    </row>
    <row r="3174" spans="3:9" x14ac:dyDescent="0.25">
      <c r="C3174" s="12" t="str">
        <f t="shared" si="100"/>
        <v>-</v>
      </c>
      <c r="D3174" s="9" t="str">
        <f t="shared" si="101"/>
        <v>-</v>
      </c>
      <c r="E3174" s="9" t="str">
        <f>IF(C3174="-","-",IF(D3174=maxgameno+2,"blank row 2",IF(D3174=maxgameno+1,"blank row 1",INDEX(FixtureCode!$B$4:$AH$128,MATCH($C3174,FixtureCode!$B$4:$B$128,0),MATCH("G"&amp;D3174&amp;"-T1",FixtureCode!$B$4:$AH$4,0)))))</f>
        <v>-</v>
      </c>
      <c r="F3174" s="13" t="str">
        <f>IF(C3174="-","-",IF(D3174=maxgameno+2,"blank row 2",IF(D3174=maxgameno+1,"blank row 1",INDEX(FixtureCode!$B$4:$AH$128,MATCH($C3174,FixtureCode!$B$4:$B$128,0),MATCH("G"&amp;D3174&amp;"-T2",FixtureCode!$B$4:$AH$4,0)))))</f>
        <v>-</v>
      </c>
      <c r="G3174" s="12" t="str">
        <f>IF(C3174="-","-",IF(AND(ISNUMBER(Fixture!G3178),ISNUMBER(Fixture!I3178),Fixture!F3178&lt;&gt;"BYE",Fixture!J3178&lt;&gt;"BYE"),"Yes","-"))</f>
        <v>-</v>
      </c>
      <c r="H3174" s="9" t="str">
        <f>IF(G3174="-","-",IF(Fixture!G3178&gt;Fixture!I3178,Settings!$G$7,IF(Fixture!G3178=Fixture!I3178,Settings!$G$8,IF(Fixture!G3178&lt;Fixture!I3178,Settings!$G$9,"-"))))</f>
        <v>-</v>
      </c>
      <c r="I3174" s="13" t="str">
        <f>IF(G3174="-","-",IF(Fixture!I3178&gt;Fixture!G3178,Settings!$G$7,IF(Fixture!I3178=Fixture!G3178,Settings!$G$8,IF(Fixture!I3178&lt;Fixture!G3178,Settings!$G$9,"-"))))</f>
        <v>-</v>
      </c>
    </row>
    <row r="3175" spans="3:9" x14ac:dyDescent="0.25">
      <c r="C3175" s="12" t="str">
        <f t="shared" si="100"/>
        <v>-</v>
      </c>
      <c r="D3175" s="9" t="str">
        <f t="shared" si="101"/>
        <v>-</v>
      </c>
      <c r="E3175" s="9" t="str">
        <f>IF(C3175="-","-",IF(D3175=maxgameno+2,"blank row 2",IF(D3175=maxgameno+1,"blank row 1",INDEX(FixtureCode!$B$4:$AH$128,MATCH($C3175,FixtureCode!$B$4:$B$128,0),MATCH("G"&amp;D3175&amp;"-T1",FixtureCode!$B$4:$AH$4,0)))))</f>
        <v>-</v>
      </c>
      <c r="F3175" s="13" t="str">
        <f>IF(C3175="-","-",IF(D3175=maxgameno+2,"blank row 2",IF(D3175=maxgameno+1,"blank row 1",INDEX(FixtureCode!$B$4:$AH$128,MATCH($C3175,FixtureCode!$B$4:$B$128,0),MATCH("G"&amp;D3175&amp;"-T2",FixtureCode!$B$4:$AH$4,0)))))</f>
        <v>-</v>
      </c>
      <c r="G3175" s="12" t="str">
        <f>IF(C3175="-","-",IF(AND(ISNUMBER(Fixture!G3179),ISNUMBER(Fixture!I3179),Fixture!F3179&lt;&gt;"BYE",Fixture!J3179&lt;&gt;"BYE"),"Yes","-"))</f>
        <v>-</v>
      </c>
      <c r="H3175" s="9" t="str">
        <f>IF(G3175="-","-",IF(Fixture!G3179&gt;Fixture!I3179,Settings!$G$7,IF(Fixture!G3179=Fixture!I3179,Settings!$G$8,IF(Fixture!G3179&lt;Fixture!I3179,Settings!$G$9,"-"))))</f>
        <v>-</v>
      </c>
      <c r="I3175" s="13" t="str">
        <f>IF(G3175="-","-",IF(Fixture!I3179&gt;Fixture!G3179,Settings!$G$7,IF(Fixture!I3179=Fixture!G3179,Settings!$G$8,IF(Fixture!I3179&lt;Fixture!G3179,Settings!$G$9,"-"))))</f>
        <v>-</v>
      </c>
    </row>
    <row r="3176" spans="3:9" x14ac:dyDescent="0.25">
      <c r="C3176" s="12" t="str">
        <f t="shared" si="100"/>
        <v>-</v>
      </c>
      <c r="D3176" s="9" t="str">
        <f t="shared" si="101"/>
        <v>-</v>
      </c>
      <c r="E3176" s="9" t="str">
        <f>IF(C3176="-","-",IF(D3176=maxgameno+2,"blank row 2",IF(D3176=maxgameno+1,"blank row 1",INDEX(FixtureCode!$B$4:$AH$128,MATCH($C3176,FixtureCode!$B$4:$B$128,0),MATCH("G"&amp;D3176&amp;"-T1",FixtureCode!$B$4:$AH$4,0)))))</f>
        <v>-</v>
      </c>
      <c r="F3176" s="13" t="str">
        <f>IF(C3176="-","-",IF(D3176=maxgameno+2,"blank row 2",IF(D3176=maxgameno+1,"blank row 1",INDEX(FixtureCode!$B$4:$AH$128,MATCH($C3176,FixtureCode!$B$4:$B$128,0),MATCH("G"&amp;D3176&amp;"-T2",FixtureCode!$B$4:$AH$4,0)))))</f>
        <v>-</v>
      </c>
      <c r="G3176" s="12" t="str">
        <f>IF(C3176="-","-",IF(AND(ISNUMBER(Fixture!G3180),ISNUMBER(Fixture!I3180),Fixture!F3180&lt;&gt;"BYE",Fixture!J3180&lt;&gt;"BYE"),"Yes","-"))</f>
        <v>-</v>
      </c>
      <c r="H3176" s="9" t="str">
        <f>IF(G3176="-","-",IF(Fixture!G3180&gt;Fixture!I3180,Settings!$G$7,IF(Fixture!G3180=Fixture!I3180,Settings!$G$8,IF(Fixture!G3180&lt;Fixture!I3180,Settings!$G$9,"-"))))</f>
        <v>-</v>
      </c>
      <c r="I3176" s="13" t="str">
        <f>IF(G3176="-","-",IF(Fixture!I3180&gt;Fixture!G3180,Settings!$G$7,IF(Fixture!I3180=Fixture!G3180,Settings!$G$8,IF(Fixture!I3180&lt;Fixture!G3180,Settings!$G$9,"-"))))</f>
        <v>-</v>
      </c>
    </row>
    <row r="3177" spans="3:9" x14ac:dyDescent="0.25">
      <c r="C3177" s="12" t="str">
        <f t="shared" si="100"/>
        <v>-</v>
      </c>
      <c r="D3177" s="9" t="str">
        <f t="shared" si="101"/>
        <v>-</v>
      </c>
      <c r="E3177" s="9" t="str">
        <f>IF(C3177="-","-",IF(D3177=maxgameno+2,"blank row 2",IF(D3177=maxgameno+1,"blank row 1",INDEX(FixtureCode!$B$4:$AH$128,MATCH($C3177,FixtureCode!$B$4:$B$128,0),MATCH("G"&amp;D3177&amp;"-T1",FixtureCode!$B$4:$AH$4,0)))))</f>
        <v>-</v>
      </c>
      <c r="F3177" s="13" t="str">
        <f>IF(C3177="-","-",IF(D3177=maxgameno+2,"blank row 2",IF(D3177=maxgameno+1,"blank row 1",INDEX(FixtureCode!$B$4:$AH$128,MATCH($C3177,FixtureCode!$B$4:$B$128,0),MATCH("G"&amp;D3177&amp;"-T2",FixtureCode!$B$4:$AH$4,0)))))</f>
        <v>-</v>
      </c>
      <c r="G3177" s="12" t="str">
        <f>IF(C3177="-","-",IF(AND(ISNUMBER(Fixture!G3181),ISNUMBER(Fixture!I3181),Fixture!F3181&lt;&gt;"BYE",Fixture!J3181&lt;&gt;"BYE"),"Yes","-"))</f>
        <v>-</v>
      </c>
      <c r="H3177" s="9" t="str">
        <f>IF(G3177="-","-",IF(Fixture!G3181&gt;Fixture!I3181,Settings!$G$7,IF(Fixture!G3181=Fixture!I3181,Settings!$G$8,IF(Fixture!G3181&lt;Fixture!I3181,Settings!$G$9,"-"))))</f>
        <v>-</v>
      </c>
      <c r="I3177" s="13" t="str">
        <f>IF(G3177="-","-",IF(Fixture!I3181&gt;Fixture!G3181,Settings!$G$7,IF(Fixture!I3181=Fixture!G3181,Settings!$G$8,IF(Fixture!I3181&lt;Fixture!G3181,Settings!$G$9,"-"))))</f>
        <v>-</v>
      </c>
    </row>
    <row r="3178" spans="3:9" x14ac:dyDescent="0.25">
      <c r="C3178" s="12" t="str">
        <f t="shared" si="100"/>
        <v>-</v>
      </c>
      <c r="D3178" s="9" t="str">
        <f t="shared" si="101"/>
        <v>-</v>
      </c>
      <c r="E3178" s="9" t="str">
        <f>IF(C3178="-","-",IF(D3178=maxgameno+2,"blank row 2",IF(D3178=maxgameno+1,"blank row 1",INDEX(FixtureCode!$B$4:$AH$128,MATCH($C3178,FixtureCode!$B$4:$B$128,0),MATCH("G"&amp;D3178&amp;"-T1",FixtureCode!$B$4:$AH$4,0)))))</f>
        <v>-</v>
      </c>
      <c r="F3178" s="13" t="str">
        <f>IF(C3178="-","-",IF(D3178=maxgameno+2,"blank row 2",IF(D3178=maxgameno+1,"blank row 1",INDEX(FixtureCode!$B$4:$AH$128,MATCH($C3178,FixtureCode!$B$4:$B$128,0),MATCH("G"&amp;D3178&amp;"-T2",FixtureCode!$B$4:$AH$4,0)))))</f>
        <v>-</v>
      </c>
      <c r="G3178" s="12" t="str">
        <f>IF(C3178="-","-",IF(AND(ISNUMBER(Fixture!G3182),ISNUMBER(Fixture!I3182),Fixture!F3182&lt;&gt;"BYE",Fixture!J3182&lt;&gt;"BYE"),"Yes","-"))</f>
        <v>-</v>
      </c>
      <c r="H3178" s="9" t="str">
        <f>IF(G3178="-","-",IF(Fixture!G3182&gt;Fixture!I3182,Settings!$G$7,IF(Fixture!G3182=Fixture!I3182,Settings!$G$8,IF(Fixture!G3182&lt;Fixture!I3182,Settings!$G$9,"-"))))</f>
        <v>-</v>
      </c>
      <c r="I3178" s="13" t="str">
        <f>IF(G3178="-","-",IF(Fixture!I3182&gt;Fixture!G3182,Settings!$G$7,IF(Fixture!I3182=Fixture!G3182,Settings!$G$8,IF(Fixture!I3182&lt;Fixture!G3182,Settings!$G$9,"-"))))</f>
        <v>-</v>
      </c>
    </row>
    <row r="3179" spans="3:9" x14ac:dyDescent="0.25">
      <c r="C3179" s="12" t="str">
        <f t="shared" si="100"/>
        <v>-</v>
      </c>
      <c r="D3179" s="9" t="str">
        <f t="shared" si="101"/>
        <v>-</v>
      </c>
      <c r="E3179" s="9" t="str">
        <f>IF(C3179="-","-",IF(D3179=maxgameno+2,"blank row 2",IF(D3179=maxgameno+1,"blank row 1",INDEX(FixtureCode!$B$4:$AH$128,MATCH($C3179,FixtureCode!$B$4:$B$128,0),MATCH("G"&amp;D3179&amp;"-T1",FixtureCode!$B$4:$AH$4,0)))))</f>
        <v>-</v>
      </c>
      <c r="F3179" s="13" t="str">
        <f>IF(C3179="-","-",IF(D3179=maxgameno+2,"blank row 2",IF(D3179=maxgameno+1,"blank row 1",INDEX(FixtureCode!$B$4:$AH$128,MATCH($C3179,FixtureCode!$B$4:$B$128,0),MATCH("G"&amp;D3179&amp;"-T2",FixtureCode!$B$4:$AH$4,0)))))</f>
        <v>-</v>
      </c>
      <c r="G3179" s="12" t="str">
        <f>IF(C3179="-","-",IF(AND(ISNUMBER(Fixture!G3183),ISNUMBER(Fixture!I3183),Fixture!F3183&lt;&gt;"BYE",Fixture!J3183&lt;&gt;"BYE"),"Yes","-"))</f>
        <v>-</v>
      </c>
      <c r="H3179" s="9" t="str">
        <f>IF(G3179="-","-",IF(Fixture!G3183&gt;Fixture!I3183,Settings!$G$7,IF(Fixture!G3183=Fixture!I3183,Settings!$G$8,IF(Fixture!G3183&lt;Fixture!I3183,Settings!$G$9,"-"))))</f>
        <v>-</v>
      </c>
      <c r="I3179" s="13" t="str">
        <f>IF(G3179="-","-",IF(Fixture!I3183&gt;Fixture!G3183,Settings!$G$7,IF(Fixture!I3183=Fixture!G3183,Settings!$G$8,IF(Fixture!I3183&lt;Fixture!G3183,Settings!$G$9,"-"))))</f>
        <v>-</v>
      </c>
    </row>
    <row r="3180" spans="3:9" x14ac:dyDescent="0.25">
      <c r="C3180" s="12" t="str">
        <f t="shared" si="100"/>
        <v>-</v>
      </c>
      <c r="D3180" s="9" t="str">
        <f t="shared" si="101"/>
        <v>-</v>
      </c>
      <c r="E3180" s="9" t="str">
        <f>IF(C3180="-","-",IF(D3180=maxgameno+2,"blank row 2",IF(D3180=maxgameno+1,"blank row 1",INDEX(FixtureCode!$B$4:$AH$128,MATCH($C3180,FixtureCode!$B$4:$B$128,0),MATCH("G"&amp;D3180&amp;"-T1",FixtureCode!$B$4:$AH$4,0)))))</f>
        <v>-</v>
      </c>
      <c r="F3180" s="13" t="str">
        <f>IF(C3180="-","-",IF(D3180=maxgameno+2,"blank row 2",IF(D3180=maxgameno+1,"blank row 1",INDEX(FixtureCode!$B$4:$AH$128,MATCH($C3180,FixtureCode!$B$4:$B$128,0),MATCH("G"&amp;D3180&amp;"-T2",FixtureCode!$B$4:$AH$4,0)))))</f>
        <v>-</v>
      </c>
      <c r="G3180" s="12" t="str">
        <f>IF(C3180="-","-",IF(AND(ISNUMBER(Fixture!G3184),ISNUMBER(Fixture!I3184),Fixture!F3184&lt;&gt;"BYE",Fixture!J3184&lt;&gt;"BYE"),"Yes","-"))</f>
        <v>-</v>
      </c>
      <c r="H3180" s="9" t="str">
        <f>IF(G3180="-","-",IF(Fixture!G3184&gt;Fixture!I3184,Settings!$G$7,IF(Fixture!G3184=Fixture!I3184,Settings!$G$8,IF(Fixture!G3184&lt;Fixture!I3184,Settings!$G$9,"-"))))</f>
        <v>-</v>
      </c>
      <c r="I3180" s="13" t="str">
        <f>IF(G3180="-","-",IF(Fixture!I3184&gt;Fixture!G3184,Settings!$G$7,IF(Fixture!I3184=Fixture!G3184,Settings!$G$8,IF(Fixture!I3184&lt;Fixture!G3184,Settings!$G$9,"-"))))</f>
        <v>-</v>
      </c>
    </row>
    <row r="3181" spans="3:9" x14ac:dyDescent="0.25">
      <c r="C3181" s="12" t="str">
        <f t="shared" si="100"/>
        <v>-</v>
      </c>
      <c r="D3181" s="9" t="str">
        <f t="shared" si="101"/>
        <v>-</v>
      </c>
      <c r="E3181" s="9" t="str">
        <f>IF(C3181="-","-",IF(D3181=maxgameno+2,"blank row 2",IF(D3181=maxgameno+1,"blank row 1",INDEX(FixtureCode!$B$4:$AH$128,MATCH($C3181,FixtureCode!$B$4:$B$128,0),MATCH("G"&amp;D3181&amp;"-T1",FixtureCode!$B$4:$AH$4,0)))))</f>
        <v>-</v>
      </c>
      <c r="F3181" s="13" t="str">
        <f>IF(C3181="-","-",IF(D3181=maxgameno+2,"blank row 2",IF(D3181=maxgameno+1,"blank row 1",INDEX(FixtureCode!$B$4:$AH$128,MATCH($C3181,FixtureCode!$B$4:$B$128,0),MATCH("G"&amp;D3181&amp;"-T2",FixtureCode!$B$4:$AH$4,0)))))</f>
        <v>-</v>
      </c>
      <c r="G3181" s="12" t="str">
        <f>IF(C3181="-","-",IF(AND(ISNUMBER(Fixture!G3185),ISNUMBER(Fixture!I3185),Fixture!F3185&lt;&gt;"BYE",Fixture!J3185&lt;&gt;"BYE"),"Yes","-"))</f>
        <v>-</v>
      </c>
      <c r="H3181" s="9" t="str">
        <f>IF(G3181="-","-",IF(Fixture!G3185&gt;Fixture!I3185,Settings!$G$7,IF(Fixture!G3185=Fixture!I3185,Settings!$G$8,IF(Fixture!G3185&lt;Fixture!I3185,Settings!$G$9,"-"))))</f>
        <v>-</v>
      </c>
      <c r="I3181" s="13" t="str">
        <f>IF(G3181="-","-",IF(Fixture!I3185&gt;Fixture!G3185,Settings!$G$7,IF(Fixture!I3185=Fixture!G3185,Settings!$G$8,IF(Fixture!I3185&lt;Fixture!G3185,Settings!$G$9,"-"))))</f>
        <v>-</v>
      </c>
    </row>
    <row r="3182" spans="3:9" x14ac:dyDescent="0.25">
      <c r="C3182" s="12" t="str">
        <f t="shared" si="100"/>
        <v>-</v>
      </c>
      <c r="D3182" s="9" t="str">
        <f t="shared" si="101"/>
        <v>-</v>
      </c>
      <c r="E3182" s="9" t="str">
        <f>IF(C3182="-","-",IF(D3182=maxgameno+2,"blank row 2",IF(D3182=maxgameno+1,"blank row 1",INDEX(FixtureCode!$B$4:$AH$128,MATCH($C3182,FixtureCode!$B$4:$B$128,0),MATCH("G"&amp;D3182&amp;"-T1",FixtureCode!$B$4:$AH$4,0)))))</f>
        <v>-</v>
      </c>
      <c r="F3182" s="13" t="str">
        <f>IF(C3182="-","-",IF(D3182=maxgameno+2,"blank row 2",IF(D3182=maxgameno+1,"blank row 1",INDEX(FixtureCode!$B$4:$AH$128,MATCH($C3182,FixtureCode!$B$4:$B$128,0),MATCH("G"&amp;D3182&amp;"-T2",FixtureCode!$B$4:$AH$4,0)))))</f>
        <v>-</v>
      </c>
      <c r="G3182" s="12" t="str">
        <f>IF(C3182="-","-",IF(AND(ISNUMBER(Fixture!G3186),ISNUMBER(Fixture!I3186),Fixture!F3186&lt;&gt;"BYE",Fixture!J3186&lt;&gt;"BYE"),"Yes","-"))</f>
        <v>-</v>
      </c>
      <c r="H3182" s="9" t="str">
        <f>IF(G3182="-","-",IF(Fixture!G3186&gt;Fixture!I3186,Settings!$G$7,IF(Fixture!G3186=Fixture!I3186,Settings!$G$8,IF(Fixture!G3186&lt;Fixture!I3186,Settings!$G$9,"-"))))</f>
        <v>-</v>
      </c>
      <c r="I3182" s="13" t="str">
        <f>IF(G3182="-","-",IF(Fixture!I3186&gt;Fixture!G3186,Settings!$G$7,IF(Fixture!I3186=Fixture!G3186,Settings!$G$8,IF(Fixture!I3186&lt;Fixture!G3186,Settings!$G$9,"-"))))</f>
        <v>-</v>
      </c>
    </row>
    <row r="3183" spans="3:9" x14ac:dyDescent="0.25">
      <c r="C3183" s="12" t="str">
        <f t="shared" si="100"/>
        <v>-</v>
      </c>
      <c r="D3183" s="9" t="str">
        <f t="shared" si="101"/>
        <v>-</v>
      </c>
      <c r="E3183" s="9" t="str">
        <f>IF(C3183="-","-",IF(D3183=maxgameno+2,"blank row 2",IF(D3183=maxgameno+1,"blank row 1",INDEX(FixtureCode!$B$4:$AH$128,MATCH($C3183,FixtureCode!$B$4:$B$128,0),MATCH("G"&amp;D3183&amp;"-T1",FixtureCode!$B$4:$AH$4,0)))))</f>
        <v>-</v>
      </c>
      <c r="F3183" s="13" t="str">
        <f>IF(C3183="-","-",IF(D3183=maxgameno+2,"blank row 2",IF(D3183=maxgameno+1,"blank row 1",INDEX(FixtureCode!$B$4:$AH$128,MATCH($C3183,FixtureCode!$B$4:$B$128,0),MATCH("G"&amp;D3183&amp;"-T2",FixtureCode!$B$4:$AH$4,0)))))</f>
        <v>-</v>
      </c>
      <c r="G3183" s="12" t="str">
        <f>IF(C3183="-","-",IF(AND(ISNUMBER(Fixture!G3187),ISNUMBER(Fixture!I3187),Fixture!F3187&lt;&gt;"BYE",Fixture!J3187&lt;&gt;"BYE"),"Yes","-"))</f>
        <v>-</v>
      </c>
      <c r="H3183" s="9" t="str">
        <f>IF(G3183="-","-",IF(Fixture!G3187&gt;Fixture!I3187,Settings!$G$7,IF(Fixture!G3187=Fixture!I3187,Settings!$G$8,IF(Fixture!G3187&lt;Fixture!I3187,Settings!$G$9,"-"))))</f>
        <v>-</v>
      </c>
      <c r="I3183" s="13" t="str">
        <f>IF(G3183="-","-",IF(Fixture!I3187&gt;Fixture!G3187,Settings!$G$7,IF(Fixture!I3187=Fixture!G3187,Settings!$G$8,IF(Fixture!I3187&lt;Fixture!G3187,Settings!$G$9,"-"))))</f>
        <v>-</v>
      </c>
    </row>
    <row r="3184" spans="3:9" x14ac:dyDescent="0.25">
      <c r="C3184" s="12" t="str">
        <f t="shared" si="100"/>
        <v>-</v>
      </c>
      <c r="D3184" s="9" t="str">
        <f t="shared" si="101"/>
        <v>-</v>
      </c>
      <c r="E3184" s="9" t="str">
        <f>IF(C3184="-","-",IF(D3184=maxgameno+2,"blank row 2",IF(D3184=maxgameno+1,"blank row 1",INDEX(FixtureCode!$B$4:$AH$128,MATCH($C3184,FixtureCode!$B$4:$B$128,0),MATCH("G"&amp;D3184&amp;"-T1",FixtureCode!$B$4:$AH$4,0)))))</f>
        <v>-</v>
      </c>
      <c r="F3184" s="13" t="str">
        <f>IF(C3184="-","-",IF(D3184=maxgameno+2,"blank row 2",IF(D3184=maxgameno+1,"blank row 1",INDEX(FixtureCode!$B$4:$AH$128,MATCH($C3184,FixtureCode!$B$4:$B$128,0),MATCH("G"&amp;D3184&amp;"-T2",FixtureCode!$B$4:$AH$4,0)))))</f>
        <v>-</v>
      </c>
      <c r="G3184" s="12" t="str">
        <f>IF(C3184="-","-",IF(AND(ISNUMBER(Fixture!G3188),ISNUMBER(Fixture!I3188),Fixture!F3188&lt;&gt;"BYE",Fixture!J3188&lt;&gt;"BYE"),"Yes","-"))</f>
        <v>-</v>
      </c>
      <c r="H3184" s="9" t="str">
        <f>IF(G3184="-","-",IF(Fixture!G3188&gt;Fixture!I3188,Settings!$G$7,IF(Fixture!G3188=Fixture!I3188,Settings!$G$8,IF(Fixture!G3188&lt;Fixture!I3188,Settings!$G$9,"-"))))</f>
        <v>-</v>
      </c>
      <c r="I3184" s="13" t="str">
        <f>IF(G3184="-","-",IF(Fixture!I3188&gt;Fixture!G3188,Settings!$G$7,IF(Fixture!I3188=Fixture!G3188,Settings!$G$8,IF(Fixture!I3188&lt;Fixture!G3188,Settings!$G$9,"-"))))</f>
        <v>-</v>
      </c>
    </row>
    <row r="3185" spans="3:9" x14ac:dyDescent="0.25">
      <c r="C3185" s="12" t="str">
        <f t="shared" si="100"/>
        <v>-</v>
      </c>
      <c r="D3185" s="9" t="str">
        <f t="shared" si="101"/>
        <v>-</v>
      </c>
      <c r="E3185" s="9" t="str">
        <f>IF(C3185="-","-",IF(D3185=maxgameno+2,"blank row 2",IF(D3185=maxgameno+1,"blank row 1",INDEX(FixtureCode!$B$4:$AH$128,MATCH($C3185,FixtureCode!$B$4:$B$128,0),MATCH("G"&amp;D3185&amp;"-T1",FixtureCode!$B$4:$AH$4,0)))))</f>
        <v>-</v>
      </c>
      <c r="F3185" s="13" t="str">
        <f>IF(C3185="-","-",IF(D3185=maxgameno+2,"blank row 2",IF(D3185=maxgameno+1,"blank row 1",INDEX(FixtureCode!$B$4:$AH$128,MATCH($C3185,FixtureCode!$B$4:$B$128,0),MATCH("G"&amp;D3185&amp;"-T2",FixtureCode!$B$4:$AH$4,0)))))</f>
        <v>-</v>
      </c>
      <c r="G3185" s="12" t="str">
        <f>IF(C3185="-","-",IF(AND(ISNUMBER(Fixture!G3189),ISNUMBER(Fixture!I3189),Fixture!F3189&lt;&gt;"BYE",Fixture!J3189&lt;&gt;"BYE"),"Yes","-"))</f>
        <v>-</v>
      </c>
      <c r="H3185" s="9" t="str">
        <f>IF(G3185="-","-",IF(Fixture!G3189&gt;Fixture!I3189,Settings!$G$7,IF(Fixture!G3189=Fixture!I3189,Settings!$G$8,IF(Fixture!G3189&lt;Fixture!I3189,Settings!$G$9,"-"))))</f>
        <v>-</v>
      </c>
      <c r="I3185" s="13" t="str">
        <f>IF(G3185="-","-",IF(Fixture!I3189&gt;Fixture!G3189,Settings!$G$7,IF(Fixture!I3189=Fixture!G3189,Settings!$G$8,IF(Fixture!I3189&lt;Fixture!G3189,Settings!$G$9,"-"))))</f>
        <v>-</v>
      </c>
    </row>
    <row r="3186" spans="3:9" x14ac:dyDescent="0.25">
      <c r="C3186" s="12" t="str">
        <f t="shared" si="100"/>
        <v>-</v>
      </c>
      <c r="D3186" s="9" t="str">
        <f t="shared" si="101"/>
        <v>-</v>
      </c>
      <c r="E3186" s="9" t="str">
        <f>IF(C3186="-","-",IF(D3186=maxgameno+2,"blank row 2",IF(D3186=maxgameno+1,"blank row 1",INDEX(FixtureCode!$B$4:$AH$128,MATCH($C3186,FixtureCode!$B$4:$B$128,0),MATCH("G"&amp;D3186&amp;"-T1",FixtureCode!$B$4:$AH$4,0)))))</f>
        <v>-</v>
      </c>
      <c r="F3186" s="13" t="str">
        <f>IF(C3186="-","-",IF(D3186=maxgameno+2,"blank row 2",IF(D3186=maxgameno+1,"blank row 1",INDEX(FixtureCode!$B$4:$AH$128,MATCH($C3186,FixtureCode!$B$4:$B$128,0),MATCH("G"&amp;D3186&amp;"-T2",FixtureCode!$B$4:$AH$4,0)))))</f>
        <v>-</v>
      </c>
      <c r="G3186" s="12" t="str">
        <f>IF(C3186="-","-",IF(AND(ISNUMBER(Fixture!G3190),ISNUMBER(Fixture!I3190),Fixture!F3190&lt;&gt;"BYE",Fixture!J3190&lt;&gt;"BYE"),"Yes","-"))</f>
        <v>-</v>
      </c>
      <c r="H3186" s="9" t="str">
        <f>IF(G3186="-","-",IF(Fixture!G3190&gt;Fixture!I3190,Settings!$G$7,IF(Fixture!G3190=Fixture!I3190,Settings!$G$8,IF(Fixture!G3190&lt;Fixture!I3190,Settings!$G$9,"-"))))</f>
        <v>-</v>
      </c>
      <c r="I3186" s="13" t="str">
        <f>IF(G3186="-","-",IF(Fixture!I3190&gt;Fixture!G3190,Settings!$G$7,IF(Fixture!I3190=Fixture!G3190,Settings!$G$8,IF(Fixture!I3190&lt;Fixture!G3190,Settings!$G$9,"-"))))</f>
        <v>-</v>
      </c>
    </row>
    <row r="3187" spans="3:9" x14ac:dyDescent="0.25">
      <c r="C3187" s="12" t="str">
        <f t="shared" si="100"/>
        <v>-</v>
      </c>
      <c r="D3187" s="9" t="str">
        <f t="shared" si="101"/>
        <v>-</v>
      </c>
      <c r="E3187" s="9" t="str">
        <f>IF(C3187="-","-",IF(D3187=maxgameno+2,"blank row 2",IF(D3187=maxgameno+1,"blank row 1",INDEX(FixtureCode!$B$4:$AH$128,MATCH($C3187,FixtureCode!$B$4:$B$128,0),MATCH("G"&amp;D3187&amp;"-T1",FixtureCode!$B$4:$AH$4,0)))))</f>
        <v>-</v>
      </c>
      <c r="F3187" s="13" t="str">
        <f>IF(C3187="-","-",IF(D3187=maxgameno+2,"blank row 2",IF(D3187=maxgameno+1,"blank row 1",INDEX(FixtureCode!$B$4:$AH$128,MATCH($C3187,FixtureCode!$B$4:$B$128,0),MATCH("G"&amp;D3187&amp;"-T2",FixtureCode!$B$4:$AH$4,0)))))</f>
        <v>-</v>
      </c>
      <c r="G3187" s="12" t="str">
        <f>IF(C3187="-","-",IF(AND(ISNUMBER(Fixture!G3191),ISNUMBER(Fixture!I3191),Fixture!F3191&lt;&gt;"BYE",Fixture!J3191&lt;&gt;"BYE"),"Yes","-"))</f>
        <v>-</v>
      </c>
      <c r="H3187" s="9" t="str">
        <f>IF(G3187="-","-",IF(Fixture!G3191&gt;Fixture!I3191,Settings!$G$7,IF(Fixture!G3191=Fixture!I3191,Settings!$G$8,IF(Fixture!G3191&lt;Fixture!I3191,Settings!$G$9,"-"))))</f>
        <v>-</v>
      </c>
      <c r="I3187" s="13" t="str">
        <f>IF(G3187="-","-",IF(Fixture!I3191&gt;Fixture!G3191,Settings!$G$7,IF(Fixture!I3191=Fixture!G3191,Settings!$G$8,IF(Fixture!I3191&lt;Fixture!G3191,Settings!$G$9,"-"))))</f>
        <v>-</v>
      </c>
    </row>
    <row r="3188" spans="3:9" x14ac:dyDescent="0.25">
      <c r="C3188" s="12" t="str">
        <f t="shared" si="100"/>
        <v>-</v>
      </c>
      <c r="D3188" s="9" t="str">
        <f t="shared" si="101"/>
        <v>-</v>
      </c>
      <c r="E3188" s="9" t="str">
        <f>IF(C3188="-","-",IF(D3188=maxgameno+2,"blank row 2",IF(D3188=maxgameno+1,"blank row 1",INDEX(FixtureCode!$B$4:$AH$128,MATCH($C3188,FixtureCode!$B$4:$B$128,0),MATCH("G"&amp;D3188&amp;"-T1",FixtureCode!$B$4:$AH$4,0)))))</f>
        <v>-</v>
      </c>
      <c r="F3188" s="13" t="str">
        <f>IF(C3188="-","-",IF(D3188=maxgameno+2,"blank row 2",IF(D3188=maxgameno+1,"blank row 1",INDEX(FixtureCode!$B$4:$AH$128,MATCH($C3188,FixtureCode!$B$4:$B$128,0),MATCH("G"&amp;D3188&amp;"-T2",FixtureCode!$B$4:$AH$4,0)))))</f>
        <v>-</v>
      </c>
      <c r="G3188" s="12" t="str">
        <f>IF(C3188="-","-",IF(AND(ISNUMBER(Fixture!G3192),ISNUMBER(Fixture!I3192),Fixture!F3192&lt;&gt;"BYE",Fixture!J3192&lt;&gt;"BYE"),"Yes","-"))</f>
        <v>-</v>
      </c>
      <c r="H3188" s="9" t="str">
        <f>IF(G3188="-","-",IF(Fixture!G3192&gt;Fixture!I3192,Settings!$G$7,IF(Fixture!G3192=Fixture!I3192,Settings!$G$8,IF(Fixture!G3192&lt;Fixture!I3192,Settings!$G$9,"-"))))</f>
        <v>-</v>
      </c>
      <c r="I3188" s="13" t="str">
        <f>IF(G3188="-","-",IF(Fixture!I3192&gt;Fixture!G3192,Settings!$G$7,IF(Fixture!I3192=Fixture!G3192,Settings!$G$8,IF(Fixture!I3192&lt;Fixture!G3192,Settings!$G$9,"-"))))</f>
        <v>-</v>
      </c>
    </row>
    <row r="3189" spans="3:9" x14ac:dyDescent="0.25">
      <c r="C3189" s="12" t="str">
        <f t="shared" si="100"/>
        <v>-</v>
      </c>
      <c r="D3189" s="9" t="str">
        <f t="shared" si="101"/>
        <v>-</v>
      </c>
      <c r="E3189" s="9" t="str">
        <f>IF(C3189="-","-",IF(D3189=maxgameno+2,"blank row 2",IF(D3189=maxgameno+1,"blank row 1",INDEX(FixtureCode!$B$4:$AH$128,MATCH($C3189,FixtureCode!$B$4:$B$128,0),MATCH("G"&amp;D3189&amp;"-T1",FixtureCode!$B$4:$AH$4,0)))))</f>
        <v>-</v>
      </c>
      <c r="F3189" s="13" t="str">
        <f>IF(C3189="-","-",IF(D3189=maxgameno+2,"blank row 2",IF(D3189=maxgameno+1,"blank row 1",INDEX(FixtureCode!$B$4:$AH$128,MATCH($C3189,FixtureCode!$B$4:$B$128,0),MATCH("G"&amp;D3189&amp;"-T2",FixtureCode!$B$4:$AH$4,0)))))</f>
        <v>-</v>
      </c>
      <c r="G3189" s="12" t="str">
        <f>IF(C3189="-","-",IF(AND(ISNUMBER(Fixture!G3193),ISNUMBER(Fixture!I3193),Fixture!F3193&lt;&gt;"BYE",Fixture!J3193&lt;&gt;"BYE"),"Yes","-"))</f>
        <v>-</v>
      </c>
      <c r="H3189" s="9" t="str">
        <f>IF(G3189="-","-",IF(Fixture!G3193&gt;Fixture!I3193,Settings!$G$7,IF(Fixture!G3193=Fixture!I3193,Settings!$G$8,IF(Fixture!G3193&lt;Fixture!I3193,Settings!$G$9,"-"))))</f>
        <v>-</v>
      </c>
      <c r="I3189" s="13" t="str">
        <f>IF(G3189="-","-",IF(Fixture!I3193&gt;Fixture!G3193,Settings!$G$7,IF(Fixture!I3193=Fixture!G3193,Settings!$G$8,IF(Fixture!I3193&lt;Fixture!G3193,Settings!$G$9,"-"))))</f>
        <v>-</v>
      </c>
    </row>
    <row r="3190" spans="3:9" x14ac:dyDescent="0.25">
      <c r="C3190" s="12" t="str">
        <f t="shared" si="100"/>
        <v>-</v>
      </c>
      <c r="D3190" s="9" t="str">
        <f t="shared" si="101"/>
        <v>-</v>
      </c>
      <c r="E3190" s="9" t="str">
        <f>IF(C3190="-","-",IF(D3190=maxgameno+2,"blank row 2",IF(D3190=maxgameno+1,"blank row 1",INDEX(FixtureCode!$B$4:$AH$128,MATCH($C3190,FixtureCode!$B$4:$B$128,0),MATCH("G"&amp;D3190&amp;"-T1",FixtureCode!$B$4:$AH$4,0)))))</f>
        <v>-</v>
      </c>
      <c r="F3190" s="13" t="str">
        <f>IF(C3190="-","-",IF(D3190=maxgameno+2,"blank row 2",IF(D3190=maxgameno+1,"blank row 1",INDEX(FixtureCode!$B$4:$AH$128,MATCH($C3190,FixtureCode!$B$4:$B$128,0),MATCH("G"&amp;D3190&amp;"-T2",FixtureCode!$B$4:$AH$4,0)))))</f>
        <v>-</v>
      </c>
      <c r="G3190" s="12" t="str">
        <f>IF(C3190="-","-",IF(AND(ISNUMBER(Fixture!G3194),ISNUMBER(Fixture!I3194),Fixture!F3194&lt;&gt;"BYE",Fixture!J3194&lt;&gt;"BYE"),"Yes","-"))</f>
        <v>-</v>
      </c>
      <c r="H3190" s="9" t="str">
        <f>IF(G3190="-","-",IF(Fixture!G3194&gt;Fixture!I3194,Settings!$G$7,IF(Fixture!G3194=Fixture!I3194,Settings!$G$8,IF(Fixture!G3194&lt;Fixture!I3194,Settings!$G$9,"-"))))</f>
        <v>-</v>
      </c>
      <c r="I3190" s="13" t="str">
        <f>IF(G3190="-","-",IF(Fixture!I3194&gt;Fixture!G3194,Settings!$G$7,IF(Fixture!I3194=Fixture!G3194,Settings!$G$8,IF(Fixture!I3194&lt;Fixture!G3194,Settings!$G$9,"-"))))</f>
        <v>-</v>
      </c>
    </row>
    <row r="3191" spans="3:9" x14ac:dyDescent="0.25">
      <c r="C3191" s="12" t="str">
        <f t="shared" si="100"/>
        <v>-</v>
      </c>
      <c r="D3191" s="9" t="str">
        <f t="shared" si="101"/>
        <v>-</v>
      </c>
      <c r="E3191" s="9" t="str">
        <f>IF(C3191="-","-",IF(D3191=maxgameno+2,"blank row 2",IF(D3191=maxgameno+1,"blank row 1",INDEX(FixtureCode!$B$4:$AH$128,MATCH($C3191,FixtureCode!$B$4:$B$128,0),MATCH("G"&amp;D3191&amp;"-T1",FixtureCode!$B$4:$AH$4,0)))))</f>
        <v>-</v>
      </c>
      <c r="F3191" s="13" t="str">
        <f>IF(C3191="-","-",IF(D3191=maxgameno+2,"blank row 2",IF(D3191=maxgameno+1,"blank row 1",INDEX(FixtureCode!$B$4:$AH$128,MATCH($C3191,FixtureCode!$B$4:$B$128,0),MATCH("G"&amp;D3191&amp;"-T2",FixtureCode!$B$4:$AH$4,0)))))</f>
        <v>-</v>
      </c>
      <c r="G3191" s="12" t="str">
        <f>IF(C3191="-","-",IF(AND(ISNUMBER(Fixture!G3195),ISNUMBER(Fixture!I3195),Fixture!F3195&lt;&gt;"BYE",Fixture!J3195&lt;&gt;"BYE"),"Yes","-"))</f>
        <v>-</v>
      </c>
      <c r="H3191" s="9" t="str">
        <f>IF(G3191="-","-",IF(Fixture!G3195&gt;Fixture!I3195,Settings!$G$7,IF(Fixture!G3195=Fixture!I3195,Settings!$G$8,IF(Fixture!G3195&lt;Fixture!I3195,Settings!$G$9,"-"))))</f>
        <v>-</v>
      </c>
      <c r="I3191" s="13" t="str">
        <f>IF(G3191="-","-",IF(Fixture!I3195&gt;Fixture!G3195,Settings!$G$7,IF(Fixture!I3195=Fixture!G3195,Settings!$G$8,IF(Fixture!I3195&lt;Fixture!G3195,Settings!$G$9,"-"))))</f>
        <v>-</v>
      </c>
    </row>
    <row r="3192" spans="3:9" x14ac:dyDescent="0.25">
      <c r="C3192" s="12" t="str">
        <f t="shared" si="100"/>
        <v>-</v>
      </c>
      <c r="D3192" s="9" t="str">
        <f t="shared" si="101"/>
        <v>-</v>
      </c>
      <c r="E3192" s="9" t="str">
        <f>IF(C3192="-","-",IF(D3192=maxgameno+2,"blank row 2",IF(D3192=maxgameno+1,"blank row 1",INDEX(FixtureCode!$B$4:$AH$128,MATCH($C3192,FixtureCode!$B$4:$B$128,0),MATCH("G"&amp;D3192&amp;"-T1",FixtureCode!$B$4:$AH$4,0)))))</f>
        <v>-</v>
      </c>
      <c r="F3192" s="13" t="str">
        <f>IF(C3192="-","-",IF(D3192=maxgameno+2,"blank row 2",IF(D3192=maxgameno+1,"blank row 1",INDEX(FixtureCode!$B$4:$AH$128,MATCH($C3192,FixtureCode!$B$4:$B$128,0),MATCH("G"&amp;D3192&amp;"-T2",FixtureCode!$B$4:$AH$4,0)))))</f>
        <v>-</v>
      </c>
      <c r="G3192" s="12" t="str">
        <f>IF(C3192="-","-",IF(AND(ISNUMBER(Fixture!G3196),ISNUMBER(Fixture!I3196),Fixture!F3196&lt;&gt;"BYE",Fixture!J3196&lt;&gt;"BYE"),"Yes","-"))</f>
        <v>-</v>
      </c>
      <c r="H3192" s="9" t="str">
        <f>IF(G3192="-","-",IF(Fixture!G3196&gt;Fixture!I3196,Settings!$G$7,IF(Fixture!G3196=Fixture!I3196,Settings!$G$8,IF(Fixture!G3196&lt;Fixture!I3196,Settings!$G$9,"-"))))</f>
        <v>-</v>
      </c>
      <c r="I3192" s="13" t="str">
        <f>IF(G3192="-","-",IF(Fixture!I3196&gt;Fixture!G3196,Settings!$G$7,IF(Fixture!I3196=Fixture!G3196,Settings!$G$8,IF(Fixture!I3196&lt;Fixture!G3196,Settings!$G$9,"-"))))</f>
        <v>-</v>
      </c>
    </row>
    <row r="3193" spans="3:9" x14ac:dyDescent="0.25">
      <c r="C3193" s="12" t="str">
        <f t="shared" si="100"/>
        <v>-</v>
      </c>
      <c r="D3193" s="9" t="str">
        <f t="shared" si="101"/>
        <v>-</v>
      </c>
      <c r="E3193" s="9" t="str">
        <f>IF(C3193="-","-",IF(D3193=maxgameno+2,"blank row 2",IF(D3193=maxgameno+1,"blank row 1",INDEX(FixtureCode!$B$4:$AH$128,MATCH($C3193,FixtureCode!$B$4:$B$128,0),MATCH("G"&amp;D3193&amp;"-T1",FixtureCode!$B$4:$AH$4,0)))))</f>
        <v>-</v>
      </c>
      <c r="F3193" s="13" t="str">
        <f>IF(C3193="-","-",IF(D3193=maxgameno+2,"blank row 2",IF(D3193=maxgameno+1,"blank row 1",INDEX(FixtureCode!$B$4:$AH$128,MATCH($C3193,FixtureCode!$B$4:$B$128,0),MATCH("G"&amp;D3193&amp;"-T2",FixtureCode!$B$4:$AH$4,0)))))</f>
        <v>-</v>
      </c>
      <c r="G3193" s="12" t="str">
        <f>IF(C3193="-","-",IF(AND(ISNUMBER(Fixture!G3197),ISNUMBER(Fixture!I3197),Fixture!F3197&lt;&gt;"BYE",Fixture!J3197&lt;&gt;"BYE"),"Yes","-"))</f>
        <v>-</v>
      </c>
      <c r="H3193" s="9" t="str">
        <f>IF(G3193="-","-",IF(Fixture!G3197&gt;Fixture!I3197,Settings!$G$7,IF(Fixture!G3197=Fixture!I3197,Settings!$G$8,IF(Fixture!G3197&lt;Fixture!I3197,Settings!$G$9,"-"))))</f>
        <v>-</v>
      </c>
      <c r="I3193" s="13" t="str">
        <f>IF(G3193="-","-",IF(Fixture!I3197&gt;Fixture!G3197,Settings!$G$7,IF(Fixture!I3197=Fixture!G3197,Settings!$G$8,IF(Fixture!I3197&lt;Fixture!G3197,Settings!$G$9,"-"))))</f>
        <v>-</v>
      </c>
    </row>
    <row r="3194" spans="3:9" x14ac:dyDescent="0.25">
      <c r="C3194" s="12" t="str">
        <f t="shared" si="100"/>
        <v>-</v>
      </c>
      <c r="D3194" s="9" t="str">
        <f t="shared" si="101"/>
        <v>-</v>
      </c>
      <c r="E3194" s="9" t="str">
        <f>IF(C3194="-","-",IF(D3194=maxgameno+2,"blank row 2",IF(D3194=maxgameno+1,"blank row 1",INDEX(FixtureCode!$B$4:$AH$128,MATCH($C3194,FixtureCode!$B$4:$B$128,0),MATCH("G"&amp;D3194&amp;"-T1",FixtureCode!$B$4:$AH$4,0)))))</f>
        <v>-</v>
      </c>
      <c r="F3194" s="13" t="str">
        <f>IF(C3194="-","-",IF(D3194=maxgameno+2,"blank row 2",IF(D3194=maxgameno+1,"blank row 1",INDEX(FixtureCode!$B$4:$AH$128,MATCH($C3194,FixtureCode!$B$4:$B$128,0),MATCH("G"&amp;D3194&amp;"-T2",FixtureCode!$B$4:$AH$4,0)))))</f>
        <v>-</v>
      </c>
      <c r="G3194" s="12" t="str">
        <f>IF(C3194="-","-",IF(AND(ISNUMBER(Fixture!G3198),ISNUMBER(Fixture!I3198),Fixture!F3198&lt;&gt;"BYE",Fixture!J3198&lt;&gt;"BYE"),"Yes","-"))</f>
        <v>-</v>
      </c>
      <c r="H3194" s="9" t="str">
        <f>IF(G3194="-","-",IF(Fixture!G3198&gt;Fixture!I3198,Settings!$G$7,IF(Fixture!G3198=Fixture!I3198,Settings!$G$8,IF(Fixture!G3198&lt;Fixture!I3198,Settings!$G$9,"-"))))</f>
        <v>-</v>
      </c>
      <c r="I3194" s="13" t="str">
        <f>IF(G3194="-","-",IF(Fixture!I3198&gt;Fixture!G3198,Settings!$G$7,IF(Fixture!I3198=Fixture!G3198,Settings!$G$8,IF(Fixture!I3198&lt;Fixture!G3198,Settings!$G$9,"-"))))</f>
        <v>-</v>
      </c>
    </row>
    <row r="3195" spans="3:9" x14ac:dyDescent="0.25">
      <c r="C3195" s="12" t="str">
        <f t="shared" si="100"/>
        <v>-</v>
      </c>
      <c r="D3195" s="9" t="str">
        <f t="shared" si="101"/>
        <v>-</v>
      </c>
      <c r="E3195" s="9" t="str">
        <f>IF(C3195="-","-",IF(D3195=maxgameno+2,"blank row 2",IF(D3195=maxgameno+1,"blank row 1",INDEX(FixtureCode!$B$4:$AH$128,MATCH($C3195,FixtureCode!$B$4:$B$128,0),MATCH("G"&amp;D3195&amp;"-T1",FixtureCode!$B$4:$AH$4,0)))))</f>
        <v>-</v>
      </c>
      <c r="F3195" s="13" t="str">
        <f>IF(C3195="-","-",IF(D3195=maxgameno+2,"blank row 2",IF(D3195=maxgameno+1,"blank row 1",INDEX(FixtureCode!$B$4:$AH$128,MATCH($C3195,FixtureCode!$B$4:$B$128,0),MATCH("G"&amp;D3195&amp;"-T2",FixtureCode!$B$4:$AH$4,0)))))</f>
        <v>-</v>
      </c>
      <c r="G3195" s="12" t="str">
        <f>IF(C3195="-","-",IF(AND(ISNUMBER(Fixture!G3199),ISNUMBER(Fixture!I3199),Fixture!F3199&lt;&gt;"BYE",Fixture!J3199&lt;&gt;"BYE"),"Yes","-"))</f>
        <v>-</v>
      </c>
      <c r="H3195" s="9" t="str">
        <f>IF(G3195="-","-",IF(Fixture!G3199&gt;Fixture!I3199,Settings!$G$7,IF(Fixture!G3199=Fixture!I3199,Settings!$G$8,IF(Fixture!G3199&lt;Fixture!I3199,Settings!$G$9,"-"))))</f>
        <v>-</v>
      </c>
      <c r="I3195" s="13" t="str">
        <f>IF(G3195="-","-",IF(Fixture!I3199&gt;Fixture!G3199,Settings!$G$7,IF(Fixture!I3199=Fixture!G3199,Settings!$G$8,IF(Fixture!I3199&lt;Fixture!G3199,Settings!$G$9,"-"))))</f>
        <v>-</v>
      </c>
    </row>
    <row r="3196" spans="3:9" x14ac:dyDescent="0.25">
      <c r="C3196" s="12" t="str">
        <f t="shared" si="100"/>
        <v>-</v>
      </c>
      <c r="D3196" s="9" t="str">
        <f t="shared" si="101"/>
        <v>-</v>
      </c>
      <c r="E3196" s="9" t="str">
        <f>IF(C3196="-","-",IF(D3196=maxgameno+2,"blank row 2",IF(D3196=maxgameno+1,"blank row 1",INDEX(FixtureCode!$B$4:$AH$128,MATCH($C3196,FixtureCode!$B$4:$B$128,0),MATCH("G"&amp;D3196&amp;"-T1",FixtureCode!$B$4:$AH$4,0)))))</f>
        <v>-</v>
      </c>
      <c r="F3196" s="13" t="str">
        <f>IF(C3196="-","-",IF(D3196=maxgameno+2,"blank row 2",IF(D3196=maxgameno+1,"blank row 1",INDEX(FixtureCode!$B$4:$AH$128,MATCH($C3196,FixtureCode!$B$4:$B$128,0),MATCH("G"&amp;D3196&amp;"-T2",FixtureCode!$B$4:$AH$4,0)))))</f>
        <v>-</v>
      </c>
      <c r="G3196" s="12" t="str">
        <f>IF(C3196="-","-",IF(AND(ISNUMBER(Fixture!G3200),ISNUMBER(Fixture!I3200),Fixture!F3200&lt;&gt;"BYE",Fixture!J3200&lt;&gt;"BYE"),"Yes","-"))</f>
        <v>-</v>
      </c>
      <c r="H3196" s="9" t="str">
        <f>IF(G3196="-","-",IF(Fixture!G3200&gt;Fixture!I3200,Settings!$G$7,IF(Fixture!G3200=Fixture!I3200,Settings!$G$8,IF(Fixture!G3200&lt;Fixture!I3200,Settings!$G$9,"-"))))</f>
        <v>-</v>
      </c>
      <c r="I3196" s="13" t="str">
        <f>IF(G3196="-","-",IF(Fixture!I3200&gt;Fixture!G3200,Settings!$G$7,IF(Fixture!I3200=Fixture!G3200,Settings!$G$8,IF(Fixture!I3200&lt;Fixture!G3200,Settings!$G$9,"-"))))</f>
        <v>-</v>
      </c>
    </row>
    <row r="3197" spans="3:9" x14ac:dyDescent="0.25">
      <c r="C3197" s="12" t="str">
        <f t="shared" si="100"/>
        <v>-</v>
      </c>
      <c r="D3197" s="9" t="str">
        <f t="shared" si="101"/>
        <v>-</v>
      </c>
      <c r="E3197" s="9" t="str">
        <f>IF(C3197="-","-",IF(D3197=maxgameno+2,"blank row 2",IF(D3197=maxgameno+1,"blank row 1",INDEX(FixtureCode!$B$4:$AH$128,MATCH($C3197,FixtureCode!$B$4:$B$128,0),MATCH("G"&amp;D3197&amp;"-T1",FixtureCode!$B$4:$AH$4,0)))))</f>
        <v>-</v>
      </c>
      <c r="F3197" s="13" t="str">
        <f>IF(C3197="-","-",IF(D3197=maxgameno+2,"blank row 2",IF(D3197=maxgameno+1,"blank row 1",INDEX(FixtureCode!$B$4:$AH$128,MATCH($C3197,FixtureCode!$B$4:$B$128,0),MATCH("G"&amp;D3197&amp;"-T2",FixtureCode!$B$4:$AH$4,0)))))</f>
        <v>-</v>
      </c>
      <c r="G3197" s="12" t="str">
        <f>IF(C3197="-","-",IF(AND(ISNUMBER(Fixture!G3201),ISNUMBER(Fixture!I3201),Fixture!F3201&lt;&gt;"BYE",Fixture!J3201&lt;&gt;"BYE"),"Yes","-"))</f>
        <v>-</v>
      </c>
      <c r="H3197" s="9" t="str">
        <f>IF(G3197="-","-",IF(Fixture!G3201&gt;Fixture!I3201,Settings!$G$7,IF(Fixture!G3201=Fixture!I3201,Settings!$G$8,IF(Fixture!G3201&lt;Fixture!I3201,Settings!$G$9,"-"))))</f>
        <v>-</v>
      </c>
      <c r="I3197" s="13" t="str">
        <f>IF(G3197="-","-",IF(Fixture!I3201&gt;Fixture!G3201,Settings!$G$7,IF(Fixture!I3201=Fixture!G3201,Settings!$G$8,IF(Fixture!I3201&lt;Fixture!G3201,Settings!$G$9,"-"))))</f>
        <v>-</v>
      </c>
    </row>
    <row r="3198" spans="3:9" x14ac:dyDescent="0.25">
      <c r="C3198" s="12" t="str">
        <f t="shared" si="100"/>
        <v>-</v>
      </c>
      <c r="D3198" s="9" t="str">
        <f t="shared" si="101"/>
        <v>-</v>
      </c>
      <c r="E3198" s="9" t="str">
        <f>IF(C3198="-","-",IF(D3198=maxgameno+2,"blank row 2",IF(D3198=maxgameno+1,"blank row 1",INDEX(FixtureCode!$B$4:$AH$128,MATCH($C3198,FixtureCode!$B$4:$B$128,0),MATCH("G"&amp;D3198&amp;"-T1",FixtureCode!$B$4:$AH$4,0)))))</f>
        <v>-</v>
      </c>
      <c r="F3198" s="13" t="str">
        <f>IF(C3198="-","-",IF(D3198=maxgameno+2,"blank row 2",IF(D3198=maxgameno+1,"blank row 1",INDEX(FixtureCode!$B$4:$AH$128,MATCH($C3198,FixtureCode!$B$4:$B$128,0),MATCH("G"&amp;D3198&amp;"-T2",FixtureCode!$B$4:$AH$4,0)))))</f>
        <v>-</v>
      </c>
      <c r="G3198" s="12" t="str">
        <f>IF(C3198="-","-",IF(AND(ISNUMBER(Fixture!G3202),ISNUMBER(Fixture!I3202),Fixture!F3202&lt;&gt;"BYE",Fixture!J3202&lt;&gt;"BYE"),"Yes","-"))</f>
        <v>-</v>
      </c>
      <c r="H3198" s="9" t="str">
        <f>IF(G3198="-","-",IF(Fixture!G3202&gt;Fixture!I3202,Settings!$G$7,IF(Fixture!G3202=Fixture!I3202,Settings!$G$8,IF(Fixture!G3202&lt;Fixture!I3202,Settings!$G$9,"-"))))</f>
        <v>-</v>
      </c>
      <c r="I3198" s="13" t="str">
        <f>IF(G3198="-","-",IF(Fixture!I3202&gt;Fixture!G3202,Settings!$G$7,IF(Fixture!I3202=Fixture!G3202,Settings!$G$8,IF(Fixture!I3202&lt;Fixture!G3202,Settings!$G$9,"-"))))</f>
        <v>-</v>
      </c>
    </row>
    <row r="3199" spans="3:9" x14ac:dyDescent="0.25">
      <c r="C3199" s="12" t="str">
        <f t="shared" si="100"/>
        <v>-</v>
      </c>
      <c r="D3199" s="9" t="str">
        <f t="shared" si="101"/>
        <v>-</v>
      </c>
      <c r="E3199" s="9" t="str">
        <f>IF(C3199="-","-",IF(D3199=maxgameno+2,"blank row 2",IF(D3199=maxgameno+1,"blank row 1",INDEX(FixtureCode!$B$4:$AH$128,MATCH($C3199,FixtureCode!$B$4:$B$128,0),MATCH("G"&amp;D3199&amp;"-T1",FixtureCode!$B$4:$AH$4,0)))))</f>
        <v>-</v>
      </c>
      <c r="F3199" s="13" t="str">
        <f>IF(C3199="-","-",IF(D3199=maxgameno+2,"blank row 2",IF(D3199=maxgameno+1,"blank row 1",INDEX(FixtureCode!$B$4:$AH$128,MATCH($C3199,FixtureCode!$B$4:$B$128,0),MATCH("G"&amp;D3199&amp;"-T2",FixtureCode!$B$4:$AH$4,0)))))</f>
        <v>-</v>
      </c>
      <c r="G3199" s="12" t="str">
        <f>IF(C3199="-","-",IF(AND(ISNUMBER(Fixture!G3203),ISNUMBER(Fixture!I3203),Fixture!F3203&lt;&gt;"BYE",Fixture!J3203&lt;&gt;"BYE"),"Yes","-"))</f>
        <v>-</v>
      </c>
      <c r="H3199" s="9" t="str">
        <f>IF(G3199="-","-",IF(Fixture!G3203&gt;Fixture!I3203,Settings!$G$7,IF(Fixture!G3203=Fixture!I3203,Settings!$G$8,IF(Fixture!G3203&lt;Fixture!I3203,Settings!$G$9,"-"))))</f>
        <v>-</v>
      </c>
      <c r="I3199" s="13" t="str">
        <f>IF(G3199="-","-",IF(Fixture!I3203&gt;Fixture!G3203,Settings!$G$7,IF(Fixture!I3203=Fixture!G3203,Settings!$G$8,IF(Fixture!I3203&lt;Fixture!G3203,Settings!$G$9,"-"))))</f>
        <v>-</v>
      </c>
    </row>
    <row r="3200" spans="3:9" x14ac:dyDescent="0.25">
      <c r="C3200" s="12" t="str">
        <f t="shared" si="100"/>
        <v>-</v>
      </c>
      <c r="D3200" s="9" t="str">
        <f t="shared" si="101"/>
        <v>-</v>
      </c>
      <c r="E3200" s="9" t="str">
        <f>IF(C3200="-","-",IF(D3200=maxgameno+2,"blank row 2",IF(D3200=maxgameno+1,"blank row 1",INDEX(FixtureCode!$B$4:$AH$128,MATCH($C3200,FixtureCode!$B$4:$B$128,0),MATCH("G"&amp;D3200&amp;"-T1",FixtureCode!$B$4:$AH$4,0)))))</f>
        <v>-</v>
      </c>
      <c r="F3200" s="13" t="str">
        <f>IF(C3200="-","-",IF(D3200=maxgameno+2,"blank row 2",IF(D3200=maxgameno+1,"blank row 1",INDEX(FixtureCode!$B$4:$AH$128,MATCH($C3200,FixtureCode!$B$4:$B$128,0),MATCH("G"&amp;D3200&amp;"-T2",FixtureCode!$B$4:$AH$4,0)))))</f>
        <v>-</v>
      </c>
      <c r="G3200" s="12" t="str">
        <f>IF(C3200="-","-",IF(AND(ISNUMBER(Fixture!G3204),ISNUMBER(Fixture!I3204),Fixture!F3204&lt;&gt;"BYE",Fixture!J3204&lt;&gt;"BYE"),"Yes","-"))</f>
        <v>-</v>
      </c>
      <c r="H3200" s="9" t="str">
        <f>IF(G3200="-","-",IF(Fixture!G3204&gt;Fixture!I3204,Settings!$G$7,IF(Fixture!G3204=Fixture!I3204,Settings!$G$8,IF(Fixture!G3204&lt;Fixture!I3204,Settings!$G$9,"-"))))</f>
        <v>-</v>
      </c>
      <c r="I3200" s="13" t="str">
        <f>IF(G3200="-","-",IF(Fixture!I3204&gt;Fixture!G3204,Settings!$G$7,IF(Fixture!I3204=Fixture!G3204,Settings!$G$8,IF(Fixture!I3204&lt;Fixture!G3204,Settings!$G$9,"-"))))</f>
        <v>-</v>
      </c>
    </row>
    <row r="3201" spans="3:9" x14ac:dyDescent="0.25">
      <c r="C3201" s="12" t="str">
        <f t="shared" si="100"/>
        <v>-</v>
      </c>
      <c r="D3201" s="9" t="str">
        <f t="shared" si="101"/>
        <v>-</v>
      </c>
      <c r="E3201" s="9" t="str">
        <f>IF(C3201="-","-",IF(D3201=maxgameno+2,"blank row 2",IF(D3201=maxgameno+1,"blank row 1",INDEX(FixtureCode!$B$4:$AH$128,MATCH($C3201,FixtureCode!$B$4:$B$128,0),MATCH("G"&amp;D3201&amp;"-T1",FixtureCode!$B$4:$AH$4,0)))))</f>
        <v>-</v>
      </c>
      <c r="F3201" s="13" t="str">
        <f>IF(C3201="-","-",IF(D3201=maxgameno+2,"blank row 2",IF(D3201=maxgameno+1,"blank row 1",INDEX(FixtureCode!$B$4:$AH$128,MATCH($C3201,FixtureCode!$B$4:$B$128,0),MATCH("G"&amp;D3201&amp;"-T2",FixtureCode!$B$4:$AH$4,0)))))</f>
        <v>-</v>
      </c>
      <c r="G3201" s="12" t="str">
        <f>IF(C3201="-","-",IF(AND(ISNUMBER(Fixture!G3205),ISNUMBER(Fixture!I3205),Fixture!F3205&lt;&gt;"BYE",Fixture!J3205&lt;&gt;"BYE"),"Yes","-"))</f>
        <v>-</v>
      </c>
      <c r="H3201" s="9" t="str">
        <f>IF(G3201="-","-",IF(Fixture!G3205&gt;Fixture!I3205,Settings!$G$7,IF(Fixture!G3205=Fixture!I3205,Settings!$G$8,IF(Fixture!G3205&lt;Fixture!I3205,Settings!$G$9,"-"))))</f>
        <v>-</v>
      </c>
      <c r="I3201" s="13" t="str">
        <f>IF(G3201="-","-",IF(Fixture!I3205&gt;Fixture!G3205,Settings!$G$7,IF(Fixture!I3205=Fixture!G3205,Settings!$G$8,IF(Fixture!I3205&lt;Fixture!G3205,Settings!$G$9,"-"))))</f>
        <v>-</v>
      </c>
    </row>
    <row r="3202" spans="3:9" x14ac:dyDescent="0.25">
      <c r="C3202" s="12" t="str">
        <f t="shared" si="100"/>
        <v>-</v>
      </c>
      <c r="D3202" s="9" t="str">
        <f t="shared" si="101"/>
        <v>-</v>
      </c>
      <c r="E3202" s="9" t="str">
        <f>IF(C3202="-","-",IF(D3202=maxgameno+2,"blank row 2",IF(D3202=maxgameno+1,"blank row 1",INDEX(FixtureCode!$B$4:$AH$128,MATCH($C3202,FixtureCode!$B$4:$B$128,0),MATCH("G"&amp;D3202&amp;"-T1",FixtureCode!$B$4:$AH$4,0)))))</f>
        <v>-</v>
      </c>
      <c r="F3202" s="13" t="str">
        <f>IF(C3202="-","-",IF(D3202=maxgameno+2,"blank row 2",IF(D3202=maxgameno+1,"blank row 1",INDEX(FixtureCode!$B$4:$AH$128,MATCH($C3202,FixtureCode!$B$4:$B$128,0),MATCH("G"&amp;D3202&amp;"-T2",FixtureCode!$B$4:$AH$4,0)))))</f>
        <v>-</v>
      </c>
      <c r="G3202" s="12" t="str">
        <f>IF(C3202="-","-",IF(AND(ISNUMBER(Fixture!G3206),ISNUMBER(Fixture!I3206),Fixture!F3206&lt;&gt;"BYE",Fixture!J3206&lt;&gt;"BYE"),"Yes","-"))</f>
        <v>-</v>
      </c>
      <c r="H3202" s="9" t="str">
        <f>IF(G3202="-","-",IF(Fixture!G3206&gt;Fixture!I3206,Settings!$G$7,IF(Fixture!G3206=Fixture!I3206,Settings!$G$8,IF(Fixture!G3206&lt;Fixture!I3206,Settings!$G$9,"-"))))</f>
        <v>-</v>
      </c>
      <c r="I3202" s="13" t="str">
        <f>IF(G3202="-","-",IF(Fixture!I3206&gt;Fixture!G3206,Settings!$G$7,IF(Fixture!I3206=Fixture!G3206,Settings!$G$8,IF(Fixture!I3206&lt;Fixture!G3206,Settings!$G$9,"-"))))</f>
        <v>-</v>
      </c>
    </row>
    <row r="3203" spans="3:9" x14ac:dyDescent="0.25">
      <c r="C3203" s="12" t="str">
        <f t="shared" si="100"/>
        <v>-</v>
      </c>
      <c r="D3203" s="9" t="str">
        <f t="shared" si="101"/>
        <v>-</v>
      </c>
      <c r="E3203" s="9" t="str">
        <f>IF(C3203="-","-",IF(D3203=maxgameno+2,"blank row 2",IF(D3203=maxgameno+1,"blank row 1",INDEX(FixtureCode!$B$4:$AH$128,MATCH($C3203,FixtureCode!$B$4:$B$128,0),MATCH("G"&amp;D3203&amp;"-T1",FixtureCode!$B$4:$AH$4,0)))))</f>
        <v>-</v>
      </c>
      <c r="F3203" s="13" t="str">
        <f>IF(C3203="-","-",IF(D3203=maxgameno+2,"blank row 2",IF(D3203=maxgameno+1,"blank row 1",INDEX(FixtureCode!$B$4:$AH$128,MATCH($C3203,FixtureCode!$B$4:$B$128,0),MATCH("G"&amp;D3203&amp;"-T2",FixtureCode!$B$4:$AH$4,0)))))</f>
        <v>-</v>
      </c>
      <c r="G3203" s="12" t="str">
        <f>IF(C3203="-","-",IF(AND(ISNUMBER(Fixture!G3207),ISNUMBER(Fixture!I3207),Fixture!F3207&lt;&gt;"BYE",Fixture!J3207&lt;&gt;"BYE"),"Yes","-"))</f>
        <v>-</v>
      </c>
      <c r="H3203" s="9" t="str">
        <f>IF(G3203="-","-",IF(Fixture!G3207&gt;Fixture!I3207,Settings!$G$7,IF(Fixture!G3207=Fixture!I3207,Settings!$G$8,IF(Fixture!G3207&lt;Fixture!I3207,Settings!$G$9,"-"))))</f>
        <v>-</v>
      </c>
      <c r="I3203" s="13" t="str">
        <f>IF(G3203="-","-",IF(Fixture!I3207&gt;Fixture!G3207,Settings!$G$7,IF(Fixture!I3207=Fixture!G3207,Settings!$G$8,IF(Fixture!I3207&lt;Fixture!G3207,Settings!$G$9,"-"))))</f>
        <v>-</v>
      </c>
    </row>
    <row r="3204" spans="3:9" x14ac:dyDescent="0.25">
      <c r="C3204" s="12" t="str">
        <f t="shared" si="100"/>
        <v>-</v>
      </c>
      <c r="D3204" s="9" t="str">
        <f t="shared" si="101"/>
        <v>-</v>
      </c>
      <c r="E3204" s="9" t="str">
        <f>IF(C3204="-","-",IF(D3204=maxgameno+2,"blank row 2",IF(D3204=maxgameno+1,"blank row 1",INDEX(FixtureCode!$B$4:$AH$128,MATCH($C3204,FixtureCode!$B$4:$B$128,0),MATCH("G"&amp;D3204&amp;"-T1",FixtureCode!$B$4:$AH$4,0)))))</f>
        <v>-</v>
      </c>
      <c r="F3204" s="13" t="str">
        <f>IF(C3204="-","-",IF(D3204=maxgameno+2,"blank row 2",IF(D3204=maxgameno+1,"blank row 1",INDEX(FixtureCode!$B$4:$AH$128,MATCH($C3204,FixtureCode!$B$4:$B$128,0),MATCH("G"&amp;D3204&amp;"-T2",FixtureCode!$B$4:$AH$4,0)))))</f>
        <v>-</v>
      </c>
      <c r="G3204" s="12" t="str">
        <f>IF(C3204="-","-",IF(AND(ISNUMBER(Fixture!G3208),ISNUMBER(Fixture!I3208),Fixture!F3208&lt;&gt;"BYE",Fixture!J3208&lt;&gt;"BYE"),"Yes","-"))</f>
        <v>-</v>
      </c>
      <c r="H3204" s="9" t="str">
        <f>IF(G3204="-","-",IF(Fixture!G3208&gt;Fixture!I3208,Settings!$G$7,IF(Fixture!G3208=Fixture!I3208,Settings!$G$8,IF(Fixture!G3208&lt;Fixture!I3208,Settings!$G$9,"-"))))</f>
        <v>-</v>
      </c>
      <c r="I3204" s="13" t="str">
        <f>IF(G3204="-","-",IF(Fixture!I3208&gt;Fixture!G3208,Settings!$G$7,IF(Fixture!I3208=Fixture!G3208,Settings!$G$8,IF(Fixture!I3208&lt;Fixture!G3208,Settings!$G$9,"-"))))</f>
        <v>-</v>
      </c>
    </row>
    <row r="3205" spans="3:9" x14ac:dyDescent="0.25">
      <c r="C3205" s="12" t="str">
        <f t="shared" si="100"/>
        <v>-</v>
      </c>
      <c r="D3205" s="9" t="str">
        <f t="shared" si="101"/>
        <v>-</v>
      </c>
      <c r="E3205" s="9" t="str">
        <f>IF(C3205="-","-",IF(D3205=maxgameno+2,"blank row 2",IF(D3205=maxgameno+1,"blank row 1",INDEX(FixtureCode!$B$4:$AH$128,MATCH($C3205,FixtureCode!$B$4:$B$128,0),MATCH("G"&amp;D3205&amp;"-T1",FixtureCode!$B$4:$AH$4,0)))))</f>
        <v>-</v>
      </c>
      <c r="F3205" s="13" t="str">
        <f>IF(C3205="-","-",IF(D3205=maxgameno+2,"blank row 2",IF(D3205=maxgameno+1,"blank row 1",INDEX(FixtureCode!$B$4:$AH$128,MATCH($C3205,FixtureCode!$B$4:$B$128,0),MATCH("G"&amp;D3205&amp;"-T2",FixtureCode!$B$4:$AH$4,0)))))</f>
        <v>-</v>
      </c>
      <c r="G3205" s="12" t="str">
        <f>IF(C3205="-","-",IF(AND(ISNUMBER(Fixture!G3209),ISNUMBER(Fixture!I3209),Fixture!F3209&lt;&gt;"BYE",Fixture!J3209&lt;&gt;"BYE"),"Yes","-"))</f>
        <v>-</v>
      </c>
      <c r="H3205" s="9" t="str">
        <f>IF(G3205="-","-",IF(Fixture!G3209&gt;Fixture!I3209,Settings!$G$7,IF(Fixture!G3209=Fixture!I3209,Settings!$G$8,IF(Fixture!G3209&lt;Fixture!I3209,Settings!$G$9,"-"))))</f>
        <v>-</v>
      </c>
      <c r="I3205" s="13" t="str">
        <f>IF(G3205="-","-",IF(Fixture!I3209&gt;Fixture!G3209,Settings!$G$7,IF(Fixture!I3209=Fixture!G3209,Settings!$G$8,IF(Fixture!I3209&lt;Fixture!G3209,Settings!$G$9,"-"))))</f>
        <v>-</v>
      </c>
    </row>
    <row r="3206" spans="3:9" x14ac:dyDescent="0.25">
      <c r="C3206" s="12" t="str">
        <f t="shared" ref="C3206:C3269" si="102">IF(C3205="-","-",IF(D3205+1&lt;=maxgameno+2,C3205,IF(C3205+1&lt;=maxroundno,C3205+1,"-")))</f>
        <v>-</v>
      </c>
      <c r="D3206" s="9" t="str">
        <f t="shared" ref="D3206:D3269" si="103">IF(C3206="-","-",IF(D3205+1&lt;=maxgameno+2,D3205+1,1))</f>
        <v>-</v>
      </c>
      <c r="E3206" s="9" t="str">
        <f>IF(C3206="-","-",IF(D3206=maxgameno+2,"blank row 2",IF(D3206=maxgameno+1,"blank row 1",INDEX(FixtureCode!$B$4:$AH$128,MATCH($C3206,FixtureCode!$B$4:$B$128,0),MATCH("G"&amp;D3206&amp;"-T1",FixtureCode!$B$4:$AH$4,0)))))</f>
        <v>-</v>
      </c>
      <c r="F3206" s="13" t="str">
        <f>IF(C3206="-","-",IF(D3206=maxgameno+2,"blank row 2",IF(D3206=maxgameno+1,"blank row 1",INDEX(FixtureCode!$B$4:$AH$128,MATCH($C3206,FixtureCode!$B$4:$B$128,0),MATCH("G"&amp;D3206&amp;"-T2",FixtureCode!$B$4:$AH$4,0)))))</f>
        <v>-</v>
      </c>
      <c r="G3206" s="12" t="str">
        <f>IF(C3206="-","-",IF(AND(ISNUMBER(Fixture!G3210),ISNUMBER(Fixture!I3210),Fixture!F3210&lt;&gt;"BYE",Fixture!J3210&lt;&gt;"BYE"),"Yes","-"))</f>
        <v>-</v>
      </c>
      <c r="H3206" s="9" t="str">
        <f>IF(G3206="-","-",IF(Fixture!G3210&gt;Fixture!I3210,Settings!$G$7,IF(Fixture!G3210=Fixture!I3210,Settings!$G$8,IF(Fixture!G3210&lt;Fixture!I3210,Settings!$G$9,"-"))))</f>
        <v>-</v>
      </c>
      <c r="I3206" s="13" t="str">
        <f>IF(G3206="-","-",IF(Fixture!I3210&gt;Fixture!G3210,Settings!$G$7,IF(Fixture!I3210=Fixture!G3210,Settings!$G$8,IF(Fixture!I3210&lt;Fixture!G3210,Settings!$G$9,"-"))))</f>
        <v>-</v>
      </c>
    </row>
    <row r="3207" spans="3:9" x14ac:dyDescent="0.25">
      <c r="C3207" s="12" t="str">
        <f t="shared" si="102"/>
        <v>-</v>
      </c>
      <c r="D3207" s="9" t="str">
        <f t="shared" si="103"/>
        <v>-</v>
      </c>
      <c r="E3207" s="9" t="str">
        <f>IF(C3207="-","-",IF(D3207=maxgameno+2,"blank row 2",IF(D3207=maxgameno+1,"blank row 1",INDEX(FixtureCode!$B$4:$AH$128,MATCH($C3207,FixtureCode!$B$4:$B$128,0),MATCH("G"&amp;D3207&amp;"-T1",FixtureCode!$B$4:$AH$4,0)))))</f>
        <v>-</v>
      </c>
      <c r="F3207" s="13" t="str">
        <f>IF(C3207="-","-",IF(D3207=maxgameno+2,"blank row 2",IF(D3207=maxgameno+1,"blank row 1",INDEX(FixtureCode!$B$4:$AH$128,MATCH($C3207,FixtureCode!$B$4:$B$128,0),MATCH("G"&amp;D3207&amp;"-T2",FixtureCode!$B$4:$AH$4,0)))))</f>
        <v>-</v>
      </c>
      <c r="G3207" s="12" t="str">
        <f>IF(C3207="-","-",IF(AND(ISNUMBER(Fixture!G3211),ISNUMBER(Fixture!I3211),Fixture!F3211&lt;&gt;"BYE",Fixture!J3211&lt;&gt;"BYE"),"Yes","-"))</f>
        <v>-</v>
      </c>
      <c r="H3207" s="9" t="str">
        <f>IF(G3207="-","-",IF(Fixture!G3211&gt;Fixture!I3211,Settings!$G$7,IF(Fixture!G3211=Fixture!I3211,Settings!$G$8,IF(Fixture!G3211&lt;Fixture!I3211,Settings!$G$9,"-"))))</f>
        <v>-</v>
      </c>
      <c r="I3207" s="13" t="str">
        <f>IF(G3207="-","-",IF(Fixture!I3211&gt;Fixture!G3211,Settings!$G$7,IF(Fixture!I3211=Fixture!G3211,Settings!$G$8,IF(Fixture!I3211&lt;Fixture!G3211,Settings!$G$9,"-"))))</f>
        <v>-</v>
      </c>
    </row>
    <row r="3208" spans="3:9" x14ac:dyDescent="0.25">
      <c r="C3208" s="12" t="str">
        <f t="shared" si="102"/>
        <v>-</v>
      </c>
      <c r="D3208" s="9" t="str">
        <f t="shared" si="103"/>
        <v>-</v>
      </c>
      <c r="E3208" s="9" t="str">
        <f>IF(C3208="-","-",IF(D3208=maxgameno+2,"blank row 2",IF(D3208=maxgameno+1,"blank row 1",INDEX(FixtureCode!$B$4:$AH$128,MATCH($C3208,FixtureCode!$B$4:$B$128,0),MATCH("G"&amp;D3208&amp;"-T1",FixtureCode!$B$4:$AH$4,0)))))</f>
        <v>-</v>
      </c>
      <c r="F3208" s="13" t="str">
        <f>IF(C3208="-","-",IF(D3208=maxgameno+2,"blank row 2",IF(D3208=maxgameno+1,"blank row 1",INDEX(FixtureCode!$B$4:$AH$128,MATCH($C3208,FixtureCode!$B$4:$B$128,0),MATCH("G"&amp;D3208&amp;"-T2",FixtureCode!$B$4:$AH$4,0)))))</f>
        <v>-</v>
      </c>
      <c r="G3208" s="12" t="str">
        <f>IF(C3208="-","-",IF(AND(ISNUMBER(Fixture!G3212),ISNUMBER(Fixture!I3212),Fixture!F3212&lt;&gt;"BYE",Fixture!J3212&lt;&gt;"BYE"),"Yes","-"))</f>
        <v>-</v>
      </c>
      <c r="H3208" s="9" t="str">
        <f>IF(G3208="-","-",IF(Fixture!G3212&gt;Fixture!I3212,Settings!$G$7,IF(Fixture!G3212=Fixture!I3212,Settings!$G$8,IF(Fixture!G3212&lt;Fixture!I3212,Settings!$G$9,"-"))))</f>
        <v>-</v>
      </c>
      <c r="I3208" s="13" t="str">
        <f>IF(G3208="-","-",IF(Fixture!I3212&gt;Fixture!G3212,Settings!$G$7,IF(Fixture!I3212=Fixture!G3212,Settings!$G$8,IF(Fixture!I3212&lt;Fixture!G3212,Settings!$G$9,"-"))))</f>
        <v>-</v>
      </c>
    </row>
    <row r="3209" spans="3:9" x14ac:dyDescent="0.25">
      <c r="C3209" s="12" t="str">
        <f t="shared" si="102"/>
        <v>-</v>
      </c>
      <c r="D3209" s="9" t="str">
        <f t="shared" si="103"/>
        <v>-</v>
      </c>
      <c r="E3209" s="9" t="str">
        <f>IF(C3209="-","-",IF(D3209=maxgameno+2,"blank row 2",IF(D3209=maxgameno+1,"blank row 1",INDEX(FixtureCode!$B$4:$AH$128,MATCH($C3209,FixtureCode!$B$4:$B$128,0),MATCH("G"&amp;D3209&amp;"-T1",FixtureCode!$B$4:$AH$4,0)))))</f>
        <v>-</v>
      </c>
      <c r="F3209" s="13" t="str">
        <f>IF(C3209="-","-",IF(D3209=maxgameno+2,"blank row 2",IF(D3209=maxgameno+1,"blank row 1",INDEX(FixtureCode!$B$4:$AH$128,MATCH($C3209,FixtureCode!$B$4:$B$128,0),MATCH("G"&amp;D3209&amp;"-T2",FixtureCode!$B$4:$AH$4,0)))))</f>
        <v>-</v>
      </c>
      <c r="G3209" s="12" t="str">
        <f>IF(C3209="-","-",IF(AND(ISNUMBER(Fixture!G3213),ISNUMBER(Fixture!I3213),Fixture!F3213&lt;&gt;"BYE",Fixture!J3213&lt;&gt;"BYE"),"Yes","-"))</f>
        <v>-</v>
      </c>
      <c r="H3209" s="9" t="str">
        <f>IF(G3209="-","-",IF(Fixture!G3213&gt;Fixture!I3213,Settings!$G$7,IF(Fixture!G3213=Fixture!I3213,Settings!$G$8,IF(Fixture!G3213&lt;Fixture!I3213,Settings!$G$9,"-"))))</f>
        <v>-</v>
      </c>
      <c r="I3209" s="13" t="str">
        <f>IF(G3209="-","-",IF(Fixture!I3213&gt;Fixture!G3213,Settings!$G$7,IF(Fixture!I3213=Fixture!G3213,Settings!$G$8,IF(Fixture!I3213&lt;Fixture!G3213,Settings!$G$9,"-"))))</f>
        <v>-</v>
      </c>
    </row>
    <row r="3210" spans="3:9" x14ac:dyDescent="0.25">
      <c r="C3210" s="12" t="str">
        <f t="shared" si="102"/>
        <v>-</v>
      </c>
      <c r="D3210" s="9" t="str">
        <f t="shared" si="103"/>
        <v>-</v>
      </c>
      <c r="E3210" s="9" t="str">
        <f>IF(C3210="-","-",IF(D3210=maxgameno+2,"blank row 2",IF(D3210=maxgameno+1,"blank row 1",INDEX(FixtureCode!$B$4:$AH$128,MATCH($C3210,FixtureCode!$B$4:$B$128,0),MATCH("G"&amp;D3210&amp;"-T1",FixtureCode!$B$4:$AH$4,0)))))</f>
        <v>-</v>
      </c>
      <c r="F3210" s="13" t="str">
        <f>IF(C3210="-","-",IF(D3210=maxgameno+2,"blank row 2",IF(D3210=maxgameno+1,"blank row 1",INDEX(FixtureCode!$B$4:$AH$128,MATCH($C3210,FixtureCode!$B$4:$B$128,0),MATCH("G"&amp;D3210&amp;"-T2",FixtureCode!$B$4:$AH$4,0)))))</f>
        <v>-</v>
      </c>
      <c r="G3210" s="12" t="str">
        <f>IF(C3210="-","-",IF(AND(ISNUMBER(Fixture!G3214),ISNUMBER(Fixture!I3214),Fixture!F3214&lt;&gt;"BYE",Fixture!J3214&lt;&gt;"BYE"),"Yes","-"))</f>
        <v>-</v>
      </c>
      <c r="H3210" s="9" t="str">
        <f>IF(G3210="-","-",IF(Fixture!G3214&gt;Fixture!I3214,Settings!$G$7,IF(Fixture!G3214=Fixture!I3214,Settings!$G$8,IF(Fixture!G3214&lt;Fixture!I3214,Settings!$G$9,"-"))))</f>
        <v>-</v>
      </c>
      <c r="I3210" s="13" t="str">
        <f>IF(G3210="-","-",IF(Fixture!I3214&gt;Fixture!G3214,Settings!$G$7,IF(Fixture!I3214=Fixture!G3214,Settings!$G$8,IF(Fixture!I3214&lt;Fixture!G3214,Settings!$G$9,"-"))))</f>
        <v>-</v>
      </c>
    </row>
    <row r="3211" spans="3:9" x14ac:dyDescent="0.25">
      <c r="C3211" s="12" t="str">
        <f t="shared" si="102"/>
        <v>-</v>
      </c>
      <c r="D3211" s="9" t="str">
        <f t="shared" si="103"/>
        <v>-</v>
      </c>
      <c r="E3211" s="9" t="str">
        <f>IF(C3211="-","-",IF(D3211=maxgameno+2,"blank row 2",IF(D3211=maxgameno+1,"blank row 1",INDEX(FixtureCode!$B$4:$AH$128,MATCH($C3211,FixtureCode!$B$4:$B$128,0),MATCH("G"&amp;D3211&amp;"-T1",FixtureCode!$B$4:$AH$4,0)))))</f>
        <v>-</v>
      </c>
      <c r="F3211" s="13" t="str">
        <f>IF(C3211="-","-",IF(D3211=maxgameno+2,"blank row 2",IF(D3211=maxgameno+1,"blank row 1",INDEX(FixtureCode!$B$4:$AH$128,MATCH($C3211,FixtureCode!$B$4:$B$128,0),MATCH("G"&amp;D3211&amp;"-T2",FixtureCode!$B$4:$AH$4,0)))))</f>
        <v>-</v>
      </c>
      <c r="G3211" s="12" t="str">
        <f>IF(C3211="-","-",IF(AND(ISNUMBER(Fixture!G3215),ISNUMBER(Fixture!I3215),Fixture!F3215&lt;&gt;"BYE",Fixture!J3215&lt;&gt;"BYE"),"Yes","-"))</f>
        <v>-</v>
      </c>
      <c r="H3211" s="9" t="str">
        <f>IF(G3211="-","-",IF(Fixture!G3215&gt;Fixture!I3215,Settings!$G$7,IF(Fixture!G3215=Fixture!I3215,Settings!$G$8,IF(Fixture!G3215&lt;Fixture!I3215,Settings!$G$9,"-"))))</f>
        <v>-</v>
      </c>
      <c r="I3211" s="13" t="str">
        <f>IF(G3211="-","-",IF(Fixture!I3215&gt;Fixture!G3215,Settings!$G$7,IF(Fixture!I3215=Fixture!G3215,Settings!$G$8,IF(Fixture!I3215&lt;Fixture!G3215,Settings!$G$9,"-"))))</f>
        <v>-</v>
      </c>
    </row>
    <row r="3212" spans="3:9" x14ac:dyDescent="0.25">
      <c r="C3212" s="12" t="str">
        <f t="shared" si="102"/>
        <v>-</v>
      </c>
      <c r="D3212" s="9" t="str">
        <f t="shared" si="103"/>
        <v>-</v>
      </c>
      <c r="E3212" s="9" t="str">
        <f>IF(C3212="-","-",IF(D3212=maxgameno+2,"blank row 2",IF(D3212=maxgameno+1,"blank row 1",INDEX(FixtureCode!$B$4:$AH$128,MATCH($C3212,FixtureCode!$B$4:$B$128,0),MATCH("G"&amp;D3212&amp;"-T1",FixtureCode!$B$4:$AH$4,0)))))</f>
        <v>-</v>
      </c>
      <c r="F3212" s="13" t="str">
        <f>IF(C3212="-","-",IF(D3212=maxgameno+2,"blank row 2",IF(D3212=maxgameno+1,"blank row 1",INDEX(FixtureCode!$B$4:$AH$128,MATCH($C3212,FixtureCode!$B$4:$B$128,0),MATCH("G"&amp;D3212&amp;"-T2",FixtureCode!$B$4:$AH$4,0)))))</f>
        <v>-</v>
      </c>
      <c r="G3212" s="12" t="str">
        <f>IF(C3212="-","-",IF(AND(ISNUMBER(Fixture!G3216),ISNUMBER(Fixture!I3216),Fixture!F3216&lt;&gt;"BYE",Fixture!J3216&lt;&gt;"BYE"),"Yes","-"))</f>
        <v>-</v>
      </c>
      <c r="H3212" s="9" t="str">
        <f>IF(G3212="-","-",IF(Fixture!G3216&gt;Fixture!I3216,Settings!$G$7,IF(Fixture!G3216=Fixture!I3216,Settings!$G$8,IF(Fixture!G3216&lt;Fixture!I3216,Settings!$G$9,"-"))))</f>
        <v>-</v>
      </c>
      <c r="I3212" s="13" t="str">
        <f>IF(G3212="-","-",IF(Fixture!I3216&gt;Fixture!G3216,Settings!$G$7,IF(Fixture!I3216=Fixture!G3216,Settings!$G$8,IF(Fixture!I3216&lt;Fixture!G3216,Settings!$G$9,"-"))))</f>
        <v>-</v>
      </c>
    </row>
    <row r="3213" spans="3:9" x14ac:dyDescent="0.25">
      <c r="C3213" s="12" t="str">
        <f t="shared" si="102"/>
        <v>-</v>
      </c>
      <c r="D3213" s="9" t="str">
        <f t="shared" si="103"/>
        <v>-</v>
      </c>
      <c r="E3213" s="9" t="str">
        <f>IF(C3213="-","-",IF(D3213=maxgameno+2,"blank row 2",IF(D3213=maxgameno+1,"blank row 1",INDEX(FixtureCode!$B$4:$AH$128,MATCH($C3213,FixtureCode!$B$4:$B$128,0),MATCH("G"&amp;D3213&amp;"-T1",FixtureCode!$B$4:$AH$4,0)))))</f>
        <v>-</v>
      </c>
      <c r="F3213" s="13" t="str">
        <f>IF(C3213="-","-",IF(D3213=maxgameno+2,"blank row 2",IF(D3213=maxgameno+1,"blank row 1",INDEX(FixtureCode!$B$4:$AH$128,MATCH($C3213,FixtureCode!$B$4:$B$128,0),MATCH("G"&amp;D3213&amp;"-T2",FixtureCode!$B$4:$AH$4,0)))))</f>
        <v>-</v>
      </c>
      <c r="G3213" s="12" t="str">
        <f>IF(C3213="-","-",IF(AND(ISNUMBER(Fixture!G3217),ISNUMBER(Fixture!I3217),Fixture!F3217&lt;&gt;"BYE",Fixture!J3217&lt;&gt;"BYE"),"Yes","-"))</f>
        <v>-</v>
      </c>
      <c r="H3213" s="9" t="str">
        <f>IF(G3213="-","-",IF(Fixture!G3217&gt;Fixture!I3217,Settings!$G$7,IF(Fixture!G3217=Fixture!I3217,Settings!$G$8,IF(Fixture!G3217&lt;Fixture!I3217,Settings!$G$9,"-"))))</f>
        <v>-</v>
      </c>
      <c r="I3213" s="13" t="str">
        <f>IF(G3213="-","-",IF(Fixture!I3217&gt;Fixture!G3217,Settings!$G$7,IF(Fixture!I3217=Fixture!G3217,Settings!$G$8,IF(Fixture!I3217&lt;Fixture!G3217,Settings!$G$9,"-"))))</f>
        <v>-</v>
      </c>
    </row>
    <row r="3214" spans="3:9" x14ac:dyDescent="0.25">
      <c r="C3214" s="12" t="str">
        <f t="shared" si="102"/>
        <v>-</v>
      </c>
      <c r="D3214" s="9" t="str">
        <f t="shared" si="103"/>
        <v>-</v>
      </c>
      <c r="E3214" s="9" t="str">
        <f>IF(C3214="-","-",IF(D3214=maxgameno+2,"blank row 2",IF(D3214=maxgameno+1,"blank row 1",INDEX(FixtureCode!$B$4:$AH$128,MATCH($C3214,FixtureCode!$B$4:$B$128,0),MATCH("G"&amp;D3214&amp;"-T1",FixtureCode!$B$4:$AH$4,0)))))</f>
        <v>-</v>
      </c>
      <c r="F3214" s="13" t="str">
        <f>IF(C3214="-","-",IF(D3214=maxgameno+2,"blank row 2",IF(D3214=maxgameno+1,"blank row 1",INDEX(FixtureCode!$B$4:$AH$128,MATCH($C3214,FixtureCode!$B$4:$B$128,0),MATCH("G"&amp;D3214&amp;"-T2",FixtureCode!$B$4:$AH$4,0)))))</f>
        <v>-</v>
      </c>
      <c r="G3214" s="12" t="str">
        <f>IF(C3214="-","-",IF(AND(ISNUMBER(Fixture!G3218),ISNUMBER(Fixture!I3218),Fixture!F3218&lt;&gt;"BYE",Fixture!J3218&lt;&gt;"BYE"),"Yes","-"))</f>
        <v>-</v>
      </c>
      <c r="H3214" s="9" t="str">
        <f>IF(G3214="-","-",IF(Fixture!G3218&gt;Fixture!I3218,Settings!$G$7,IF(Fixture!G3218=Fixture!I3218,Settings!$G$8,IF(Fixture!G3218&lt;Fixture!I3218,Settings!$G$9,"-"))))</f>
        <v>-</v>
      </c>
      <c r="I3214" s="13" t="str">
        <f>IF(G3214="-","-",IF(Fixture!I3218&gt;Fixture!G3218,Settings!$G$7,IF(Fixture!I3218=Fixture!G3218,Settings!$G$8,IF(Fixture!I3218&lt;Fixture!G3218,Settings!$G$9,"-"))))</f>
        <v>-</v>
      </c>
    </row>
    <row r="3215" spans="3:9" x14ac:dyDescent="0.25">
      <c r="C3215" s="12" t="str">
        <f t="shared" si="102"/>
        <v>-</v>
      </c>
      <c r="D3215" s="9" t="str">
        <f t="shared" si="103"/>
        <v>-</v>
      </c>
      <c r="E3215" s="9" t="str">
        <f>IF(C3215="-","-",IF(D3215=maxgameno+2,"blank row 2",IF(D3215=maxgameno+1,"blank row 1",INDEX(FixtureCode!$B$4:$AH$128,MATCH($C3215,FixtureCode!$B$4:$B$128,0),MATCH("G"&amp;D3215&amp;"-T1",FixtureCode!$B$4:$AH$4,0)))))</f>
        <v>-</v>
      </c>
      <c r="F3215" s="13" t="str">
        <f>IF(C3215="-","-",IF(D3215=maxgameno+2,"blank row 2",IF(D3215=maxgameno+1,"blank row 1",INDEX(FixtureCode!$B$4:$AH$128,MATCH($C3215,FixtureCode!$B$4:$B$128,0),MATCH("G"&amp;D3215&amp;"-T2",FixtureCode!$B$4:$AH$4,0)))))</f>
        <v>-</v>
      </c>
      <c r="G3215" s="12" t="str">
        <f>IF(C3215="-","-",IF(AND(ISNUMBER(Fixture!G3219),ISNUMBER(Fixture!I3219),Fixture!F3219&lt;&gt;"BYE",Fixture!J3219&lt;&gt;"BYE"),"Yes","-"))</f>
        <v>-</v>
      </c>
      <c r="H3215" s="9" t="str">
        <f>IF(G3215="-","-",IF(Fixture!G3219&gt;Fixture!I3219,Settings!$G$7,IF(Fixture!G3219=Fixture!I3219,Settings!$G$8,IF(Fixture!G3219&lt;Fixture!I3219,Settings!$G$9,"-"))))</f>
        <v>-</v>
      </c>
      <c r="I3215" s="13" t="str">
        <f>IF(G3215="-","-",IF(Fixture!I3219&gt;Fixture!G3219,Settings!$G$7,IF(Fixture!I3219=Fixture!G3219,Settings!$G$8,IF(Fixture!I3219&lt;Fixture!G3219,Settings!$G$9,"-"))))</f>
        <v>-</v>
      </c>
    </row>
    <row r="3216" spans="3:9" x14ac:dyDescent="0.25">
      <c r="C3216" s="12" t="str">
        <f t="shared" si="102"/>
        <v>-</v>
      </c>
      <c r="D3216" s="9" t="str">
        <f t="shared" si="103"/>
        <v>-</v>
      </c>
      <c r="E3216" s="9" t="str">
        <f>IF(C3216="-","-",IF(D3216=maxgameno+2,"blank row 2",IF(D3216=maxgameno+1,"blank row 1",INDEX(FixtureCode!$B$4:$AH$128,MATCH($C3216,FixtureCode!$B$4:$B$128,0),MATCH("G"&amp;D3216&amp;"-T1",FixtureCode!$B$4:$AH$4,0)))))</f>
        <v>-</v>
      </c>
      <c r="F3216" s="13" t="str">
        <f>IF(C3216="-","-",IF(D3216=maxgameno+2,"blank row 2",IF(D3216=maxgameno+1,"blank row 1",INDEX(FixtureCode!$B$4:$AH$128,MATCH($C3216,FixtureCode!$B$4:$B$128,0),MATCH("G"&amp;D3216&amp;"-T2",FixtureCode!$B$4:$AH$4,0)))))</f>
        <v>-</v>
      </c>
      <c r="G3216" s="12" t="str">
        <f>IF(C3216="-","-",IF(AND(ISNUMBER(Fixture!G3220),ISNUMBER(Fixture!I3220),Fixture!F3220&lt;&gt;"BYE",Fixture!J3220&lt;&gt;"BYE"),"Yes","-"))</f>
        <v>-</v>
      </c>
      <c r="H3216" s="9" t="str">
        <f>IF(G3216="-","-",IF(Fixture!G3220&gt;Fixture!I3220,Settings!$G$7,IF(Fixture!G3220=Fixture!I3220,Settings!$G$8,IF(Fixture!G3220&lt;Fixture!I3220,Settings!$G$9,"-"))))</f>
        <v>-</v>
      </c>
      <c r="I3216" s="13" t="str">
        <f>IF(G3216="-","-",IF(Fixture!I3220&gt;Fixture!G3220,Settings!$G$7,IF(Fixture!I3220=Fixture!G3220,Settings!$G$8,IF(Fixture!I3220&lt;Fixture!G3220,Settings!$G$9,"-"))))</f>
        <v>-</v>
      </c>
    </row>
    <row r="3217" spans="3:9" x14ac:dyDescent="0.25">
      <c r="C3217" s="12" t="str">
        <f t="shared" si="102"/>
        <v>-</v>
      </c>
      <c r="D3217" s="9" t="str">
        <f t="shared" si="103"/>
        <v>-</v>
      </c>
      <c r="E3217" s="9" t="str">
        <f>IF(C3217="-","-",IF(D3217=maxgameno+2,"blank row 2",IF(D3217=maxgameno+1,"blank row 1",INDEX(FixtureCode!$B$4:$AH$128,MATCH($C3217,FixtureCode!$B$4:$B$128,0),MATCH("G"&amp;D3217&amp;"-T1",FixtureCode!$B$4:$AH$4,0)))))</f>
        <v>-</v>
      </c>
      <c r="F3217" s="13" t="str">
        <f>IF(C3217="-","-",IF(D3217=maxgameno+2,"blank row 2",IF(D3217=maxgameno+1,"blank row 1",INDEX(FixtureCode!$B$4:$AH$128,MATCH($C3217,FixtureCode!$B$4:$B$128,0),MATCH("G"&amp;D3217&amp;"-T2",FixtureCode!$B$4:$AH$4,0)))))</f>
        <v>-</v>
      </c>
      <c r="G3217" s="12" t="str">
        <f>IF(C3217="-","-",IF(AND(ISNUMBER(Fixture!G3221),ISNUMBER(Fixture!I3221),Fixture!F3221&lt;&gt;"BYE",Fixture!J3221&lt;&gt;"BYE"),"Yes","-"))</f>
        <v>-</v>
      </c>
      <c r="H3217" s="9" t="str">
        <f>IF(G3217="-","-",IF(Fixture!G3221&gt;Fixture!I3221,Settings!$G$7,IF(Fixture!G3221=Fixture!I3221,Settings!$G$8,IF(Fixture!G3221&lt;Fixture!I3221,Settings!$G$9,"-"))))</f>
        <v>-</v>
      </c>
      <c r="I3217" s="13" t="str">
        <f>IF(G3217="-","-",IF(Fixture!I3221&gt;Fixture!G3221,Settings!$G$7,IF(Fixture!I3221=Fixture!G3221,Settings!$G$8,IF(Fixture!I3221&lt;Fixture!G3221,Settings!$G$9,"-"))))</f>
        <v>-</v>
      </c>
    </row>
    <row r="3218" spans="3:9" x14ac:dyDescent="0.25">
      <c r="C3218" s="12" t="str">
        <f t="shared" si="102"/>
        <v>-</v>
      </c>
      <c r="D3218" s="9" t="str">
        <f t="shared" si="103"/>
        <v>-</v>
      </c>
      <c r="E3218" s="9" t="str">
        <f>IF(C3218="-","-",IF(D3218=maxgameno+2,"blank row 2",IF(D3218=maxgameno+1,"blank row 1",INDEX(FixtureCode!$B$4:$AH$128,MATCH($C3218,FixtureCode!$B$4:$B$128,0),MATCH("G"&amp;D3218&amp;"-T1",FixtureCode!$B$4:$AH$4,0)))))</f>
        <v>-</v>
      </c>
      <c r="F3218" s="13" t="str">
        <f>IF(C3218="-","-",IF(D3218=maxgameno+2,"blank row 2",IF(D3218=maxgameno+1,"blank row 1",INDEX(FixtureCode!$B$4:$AH$128,MATCH($C3218,FixtureCode!$B$4:$B$128,0),MATCH("G"&amp;D3218&amp;"-T2",FixtureCode!$B$4:$AH$4,0)))))</f>
        <v>-</v>
      </c>
      <c r="G3218" s="12" t="str">
        <f>IF(C3218="-","-",IF(AND(ISNUMBER(Fixture!G3222),ISNUMBER(Fixture!I3222),Fixture!F3222&lt;&gt;"BYE",Fixture!J3222&lt;&gt;"BYE"),"Yes","-"))</f>
        <v>-</v>
      </c>
      <c r="H3218" s="9" t="str">
        <f>IF(G3218="-","-",IF(Fixture!G3222&gt;Fixture!I3222,Settings!$G$7,IF(Fixture!G3222=Fixture!I3222,Settings!$G$8,IF(Fixture!G3222&lt;Fixture!I3222,Settings!$G$9,"-"))))</f>
        <v>-</v>
      </c>
      <c r="I3218" s="13" t="str">
        <f>IF(G3218="-","-",IF(Fixture!I3222&gt;Fixture!G3222,Settings!$G$7,IF(Fixture!I3222=Fixture!G3222,Settings!$G$8,IF(Fixture!I3222&lt;Fixture!G3222,Settings!$G$9,"-"))))</f>
        <v>-</v>
      </c>
    </row>
    <row r="3219" spans="3:9" x14ac:dyDescent="0.25">
      <c r="C3219" s="12" t="str">
        <f t="shared" si="102"/>
        <v>-</v>
      </c>
      <c r="D3219" s="9" t="str">
        <f t="shared" si="103"/>
        <v>-</v>
      </c>
      <c r="E3219" s="9" t="str">
        <f>IF(C3219="-","-",IF(D3219=maxgameno+2,"blank row 2",IF(D3219=maxgameno+1,"blank row 1",INDEX(FixtureCode!$B$4:$AH$128,MATCH($C3219,FixtureCode!$B$4:$B$128,0),MATCH("G"&amp;D3219&amp;"-T1",FixtureCode!$B$4:$AH$4,0)))))</f>
        <v>-</v>
      </c>
      <c r="F3219" s="13" t="str">
        <f>IF(C3219="-","-",IF(D3219=maxgameno+2,"blank row 2",IF(D3219=maxgameno+1,"blank row 1",INDEX(FixtureCode!$B$4:$AH$128,MATCH($C3219,FixtureCode!$B$4:$B$128,0),MATCH("G"&amp;D3219&amp;"-T2",FixtureCode!$B$4:$AH$4,0)))))</f>
        <v>-</v>
      </c>
      <c r="G3219" s="12" t="str">
        <f>IF(C3219="-","-",IF(AND(ISNUMBER(Fixture!G3223),ISNUMBER(Fixture!I3223),Fixture!F3223&lt;&gt;"BYE",Fixture!J3223&lt;&gt;"BYE"),"Yes","-"))</f>
        <v>-</v>
      </c>
      <c r="H3219" s="9" t="str">
        <f>IF(G3219="-","-",IF(Fixture!G3223&gt;Fixture!I3223,Settings!$G$7,IF(Fixture!G3223=Fixture!I3223,Settings!$G$8,IF(Fixture!G3223&lt;Fixture!I3223,Settings!$G$9,"-"))))</f>
        <v>-</v>
      </c>
      <c r="I3219" s="13" t="str">
        <f>IF(G3219="-","-",IF(Fixture!I3223&gt;Fixture!G3223,Settings!$G$7,IF(Fixture!I3223=Fixture!G3223,Settings!$G$8,IF(Fixture!I3223&lt;Fixture!G3223,Settings!$G$9,"-"))))</f>
        <v>-</v>
      </c>
    </row>
    <row r="3220" spans="3:9" x14ac:dyDescent="0.25">
      <c r="C3220" s="12" t="str">
        <f t="shared" si="102"/>
        <v>-</v>
      </c>
      <c r="D3220" s="9" t="str">
        <f t="shared" si="103"/>
        <v>-</v>
      </c>
      <c r="E3220" s="9" t="str">
        <f>IF(C3220="-","-",IF(D3220=maxgameno+2,"blank row 2",IF(D3220=maxgameno+1,"blank row 1",INDEX(FixtureCode!$B$4:$AH$128,MATCH($C3220,FixtureCode!$B$4:$B$128,0),MATCH("G"&amp;D3220&amp;"-T1",FixtureCode!$B$4:$AH$4,0)))))</f>
        <v>-</v>
      </c>
      <c r="F3220" s="13" t="str">
        <f>IF(C3220="-","-",IF(D3220=maxgameno+2,"blank row 2",IF(D3220=maxgameno+1,"blank row 1",INDEX(FixtureCode!$B$4:$AH$128,MATCH($C3220,FixtureCode!$B$4:$B$128,0),MATCH("G"&amp;D3220&amp;"-T2",FixtureCode!$B$4:$AH$4,0)))))</f>
        <v>-</v>
      </c>
      <c r="G3220" s="12" t="str">
        <f>IF(C3220="-","-",IF(AND(ISNUMBER(Fixture!G3224),ISNUMBER(Fixture!I3224),Fixture!F3224&lt;&gt;"BYE",Fixture!J3224&lt;&gt;"BYE"),"Yes","-"))</f>
        <v>-</v>
      </c>
      <c r="H3220" s="9" t="str">
        <f>IF(G3220="-","-",IF(Fixture!G3224&gt;Fixture!I3224,Settings!$G$7,IF(Fixture!G3224=Fixture!I3224,Settings!$G$8,IF(Fixture!G3224&lt;Fixture!I3224,Settings!$G$9,"-"))))</f>
        <v>-</v>
      </c>
      <c r="I3220" s="13" t="str">
        <f>IF(G3220="-","-",IF(Fixture!I3224&gt;Fixture!G3224,Settings!$G$7,IF(Fixture!I3224=Fixture!G3224,Settings!$G$8,IF(Fixture!I3224&lt;Fixture!G3224,Settings!$G$9,"-"))))</f>
        <v>-</v>
      </c>
    </row>
    <row r="3221" spans="3:9" x14ac:dyDescent="0.25">
      <c r="C3221" s="12" t="str">
        <f t="shared" si="102"/>
        <v>-</v>
      </c>
      <c r="D3221" s="9" t="str">
        <f t="shared" si="103"/>
        <v>-</v>
      </c>
      <c r="E3221" s="9" t="str">
        <f>IF(C3221="-","-",IF(D3221=maxgameno+2,"blank row 2",IF(D3221=maxgameno+1,"blank row 1",INDEX(FixtureCode!$B$4:$AH$128,MATCH($C3221,FixtureCode!$B$4:$B$128,0),MATCH("G"&amp;D3221&amp;"-T1",FixtureCode!$B$4:$AH$4,0)))))</f>
        <v>-</v>
      </c>
      <c r="F3221" s="13" t="str">
        <f>IF(C3221="-","-",IF(D3221=maxgameno+2,"blank row 2",IF(D3221=maxgameno+1,"blank row 1",INDEX(FixtureCode!$B$4:$AH$128,MATCH($C3221,FixtureCode!$B$4:$B$128,0),MATCH("G"&amp;D3221&amp;"-T2",FixtureCode!$B$4:$AH$4,0)))))</f>
        <v>-</v>
      </c>
      <c r="G3221" s="12" t="str">
        <f>IF(C3221="-","-",IF(AND(ISNUMBER(Fixture!G3225),ISNUMBER(Fixture!I3225),Fixture!F3225&lt;&gt;"BYE",Fixture!J3225&lt;&gt;"BYE"),"Yes","-"))</f>
        <v>-</v>
      </c>
      <c r="H3221" s="9" t="str">
        <f>IF(G3221="-","-",IF(Fixture!G3225&gt;Fixture!I3225,Settings!$G$7,IF(Fixture!G3225=Fixture!I3225,Settings!$G$8,IF(Fixture!G3225&lt;Fixture!I3225,Settings!$G$9,"-"))))</f>
        <v>-</v>
      </c>
      <c r="I3221" s="13" t="str">
        <f>IF(G3221="-","-",IF(Fixture!I3225&gt;Fixture!G3225,Settings!$G$7,IF(Fixture!I3225=Fixture!G3225,Settings!$G$8,IF(Fixture!I3225&lt;Fixture!G3225,Settings!$G$9,"-"))))</f>
        <v>-</v>
      </c>
    </row>
    <row r="3222" spans="3:9" x14ac:dyDescent="0.25">
      <c r="C3222" s="12" t="str">
        <f t="shared" si="102"/>
        <v>-</v>
      </c>
      <c r="D3222" s="9" t="str">
        <f t="shared" si="103"/>
        <v>-</v>
      </c>
      <c r="E3222" s="9" t="str">
        <f>IF(C3222="-","-",IF(D3222=maxgameno+2,"blank row 2",IF(D3222=maxgameno+1,"blank row 1",INDEX(FixtureCode!$B$4:$AH$128,MATCH($C3222,FixtureCode!$B$4:$B$128,0),MATCH("G"&amp;D3222&amp;"-T1",FixtureCode!$B$4:$AH$4,0)))))</f>
        <v>-</v>
      </c>
      <c r="F3222" s="13" t="str">
        <f>IF(C3222="-","-",IF(D3222=maxgameno+2,"blank row 2",IF(D3222=maxgameno+1,"blank row 1",INDEX(FixtureCode!$B$4:$AH$128,MATCH($C3222,FixtureCode!$B$4:$B$128,0),MATCH("G"&amp;D3222&amp;"-T2",FixtureCode!$B$4:$AH$4,0)))))</f>
        <v>-</v>
      </c>
      <c r="G3222" s="12" t="str">
        <f>IF(C3222="-","-",IF(AND(ISNUMBER(Fixture!G3226),ISNUMBER(Fixture!I3226),Fixture!F3226&lt;&gt;"BYE",Fixture!J3226&lt;&gt;"BYE"),"Yes","-"))</f>
        <v>-</v>
      </c>
      <c r="H3222" s="9" t="str">
        <f>IF(G3222="-","-",IF(Fixture!G3226&gt;Fixture!I3226,Settings!$G$7,IF(Fixture!G3226=Fixture!I3226,Settings!$G$8,IF(Fixture!G3226&lt;Fixture!I3226,Settings!$G$9,"-"))))</f>
        <v>-</v>
      </c>
      <c r="I3222" s="13" t="str">
        <f>IF(G3222="-","-",IF(Fixture!I3226&gt;Fixture!G3226,Settings!$G$7,IF(Fixture!I3226=Fixture!G3226,Settings!$G$8,IF(Fixture!I3226&lt;Fixture!G3226,Settings!$G$9,"-"))))</f>
        <v>-</v>
      </c>
    </row>
    <row r="3223" spans="3:9" x14ac:dyDescent="0.25">
      <c r="C3223" s="12" t="str">
        <f t="shared" si="102"/>
        <v>-</v>
      </c>
      <c r="D3223" s="9" t="str">
        <f t="shared" si="103"/>
        <v>-</v>
      </c>
      <c r="E3223" s="9" t="str">
        <f>IF(C3223="-","-",IF(D3223=maxgameno+2,"blank row 2",IF(D3223=maxgameno+1,"blank row 1",INDEX(FixtureCode!$B$4:$AH$128,MATCH($C3223,FixtureCode!$B$4:$B$128,0),MATCH("G"&amp;D3223&amp;"-T1",FixtureCode!$B$4:$AH$4,0)))))</f>
        <v>-</v>
      </c>
      <c r="F3223" s="13" t="str">
        <f>IF(C3223="-","-",IF(D3223=maxgameno+2,"blank row 2",IF(D3223=maxgameno+1,"blank row 1",INDEX(FixtureCode!$B$4:$AH$128,MATCH($C3223,FixtureCode!$B$4:$B$128,0),MATCH("G"&amp;D3223&amp;"-T2",FixtureCode!$B$4:$AH$4,0)))))</f>
        <v>-</v>
      </c>
      <c r="G3223" s="12" t="str">
        <f>IF(C3223="-","-",IF(AND(ISNUMBER(Fixture!G3227),ISNUMBER(Fixture!I3227),Fixture!F3227&lt;&gt;"BYE",Fixture!J3227&lt;&gt;"BYE"),"Yes","-"))</f>
        <v>-</v>
      </c>
      <c r="H3223" s="9" t="str">
        <f>IF(G3223="-","-",IF(Fixture!G3227&gt;Fixture!I3227,Settings!$G$7,IF(Fixture!G3227=Fixture!I3227,Settings!$G$8,IF(Fixture!G3227&lt;Fixture!I3227,Settings!$G$9,"-"))))</f>
        <v>-</v>
      </c>
      <c r="I3223" s="13" t="str">
        <f>IF(G3223="-","-",IF(Fixture!I3227&gt;Fixture!G3227,Settings!$G$7,IF(Fixture!I3227=Fixture!G3227,Settings!$G$8,IF(Fixture!I3227&lt;Fixture!G3227,Settings!$G$9,"-"))))</f>
        <v>-</v>
      </c>
    </row>
    <row r="3224" spans="3:9" x14ac:dyDescent="0.25">
      <c r="C3224" s="12" t="str">
        <f t="shared" si="102"/>
        <v>-</v>
      </c>
      <c r="D3224" s="9" t="str">
        <f t="shared" si="103"/>
        <v>-</v>
      </c>
      <c r="E3224" s="9" t="str">
        <f>IF(C3224="-","-",IF(D3224=maxgameno+2,"blank row 2",IF(D3224=maxgameno+1,"blank row 1",INDEX(FixtureCode!$B$4:$AH$128,MATCH($C3224,FixtureCode!$B$4:$B$128,0),MATCH("G"&amp;D3224&amp;"-T1",FixtureCode!$B$4:$AH$4,0)))))</f>
        <v>-</v>
      </c>
      <c r="F3224" s="13" t="str">
        <f>IF(C3224="-","-",IF(D3224=maxgameno+2,"blank row 2",IF(D3224=maxgameno+1,"blank row 1",INDEX(FixtureCode!$B$4:$AH$128,MATCH($C3224,FixtureCode!$B$4:$B$128,0),MATCH("G"&amp;D3224&amp;"-T2",FixtureCode!$B$4:$AH$4,0)))))</f>
        <v>-</v>
      </c>
      <c r="G3224" s="12" t="str">
        <f>IF(C3224="-","-",IF(AND(ISNUMBER(Fixture!G3228),ISNUMBER(Fixture!I3228),Fixture!F3228&lt;&gt;"BYE",Fixture!J3228&lt;&gt;"BYE"),"Yes","-"))</f>
        <v>-</v>
      </c>
      <c r="H3224" s="9" t="str">
        <f>IF(G3224="-","-",IF(Fixture!G3228&gt;Fixture!I3228,Settings!$G$7,IF(Fixture!G3228=Fixture!I3228,Settings!$G$8,IF(Fixture!G3228&lt;Fixture!I3228,Settings!$G$9,"-"))))</f>
        <v>-</v>
      </c>
      <c r="I3224" s="13" t="str">
        <f>IF(G3224="-","-",IF(Fixture!I3228&gt;Fixture!G3228,Settings!$G$7,IF(Fixture!I3228=Fixture!G3228,Settings!$G$8,IF(Fixture!I3228&lt;Fixture!G3228,Settings!$G$9,"-"))))</f>
        <v>-</v>
      </c>
    </row>
    <row r="3225" spans="3:9" x14ac:dyDescent="0.25">
      <c r="C3225" s="12" t="str">
        <f t="shared" si="102"/>
        <v>-</v>
      </c>
      <c r="D3225" s="9" t="str">
        <f t="shared" si="103"/>
        <v>-</v>
      </c>
      <c r="E3225" s="9" t="str">
        <f>IF(C3225="-","-",IF(D3225=maxgameno+2,"blank row 2",IF(D3225=maxgameno+1,"blank row 1",INDEX(FixtureCode!$B$4:$AH$128,MATCH($C3225,FixtureCode!$B$4:$B$128,0),MATCH("G"&amp;D3225&amp;"-T1",FixtureCode!$B$4:$AH$4,0)))))</f>
        <v>-</v>
      </c>
      <c r="F3225" s="13" t="str">
        <f>IF(C3225="-","-",IF(D3225=maxgameno+2,"blank row 2",IF(D3225=maxgameno+1,"blank row 1",INDEX(FixtureCode!$B$4:$AH$128,MATCH($C3225,FixtureCode!$B$4:$B$128,0),MATCH("G"&amp;D3225&amp;"-T2",FixtureCode!$B$4:$AH$4,0)))))</f>
        <v>-</v>
      </c>
      <c r="G3225" s="12" t="str">
        <f>IF(C3225="-","-",IF(AND(ISNUMBER(Fixture!G3229),ISNUMBER(Fixture!I3229),Fixture!F3229&lt;&gt;"BYE",Fixture!J3229&lt;&gt;"BYE"),"Yes","-"))</f>
        <v>-</v>
      </c>
      <c r="H3225" s="9" t="str">
        <f>IF(G3225="-","-",IF(Fixture!G3229&gt;Fixture!I3229,Settings!$G$7,IF(Fixture!G3229=Fixture!I3229,Settings!$G$8,IF(Fixture!G3229&lt;Fixture!I3229,Settings!$G$9,"-"))))</f>
        <v>-</v>
      </c>
      <c r="I3225" s="13" t="str">
        <f>IF(G3225="-","-",IF(Fixture!I3229&gt;Fixture!G3229,Settings!$G$7,IF(Fixture!I3229=Fixture!G3229,Settings!$G$8,IF(Fixture!I3229&lt;Fixture!G3229,Settings!$G$9,"-"))))</f>
        <v>-</v>
      </c>
    </row>
    <row r="3226" spans="3:9" x14ac:dyDescent="0.25">
      <c r="C3226" s="12" t="str">
        <f t="shared" si="102"/>
        <v>-</v>
      </c>
      <c r="D3226" s="9" t="str">
        <f t="shared" si="103"/>
        <v>-</v>
      </c>
      <c r="E3226" s="9" t="str">
        <f>IF(C3226="-","-",IF(D3226=maxgameno+2,"blank row 2",IF(D3226=maxgameno+1,"blank row 1",INDEX(FixtureCode!$B$4:$AH$128,MATCH($C3226,FixtureCode!$B$4:$B$128,0),MATCH("G"&amp;D3226&amp;"-T1",FixtureCode!$B$4:$AH$4,0)))))</f>
        <v>-</v>
      </c>
      <c r="F3226" s="13" t="str">
        <f>IF(C3226="-","-",IF(D3226=maxgameno+2,"blank row 2",IF(D3226=maxgameno+1,"blank row 1",INDEX(FixtureCode!$B$4:$AH$128,MATCH($C3226,FixtureCode!$B$4:$B$128,0),MATCH("G"&amp;D3226&amp;"-T2",FixtureCode!$B$4:$AH$4,0)))))</f>
        <v>-</v>
      </c>
      <c r="G3226" s="12" t="str">
        <f>IF(C3226="-","-",IF(AND(ISNUMBER(Fixture!G3230),ISNUMBER(Fixture!I3230),Fixture!F3230&lt;&gt;"BYE",Fixture!J3230&lt;&gt;"BYE"),"Yes","-"))</f>
        <v>-</v>
      </c>
      <c r="H3226" s="9" t="str">
        <f>IF(G3226="-","-",IF(Fixture!G3230&gt;Fixture!I3230,Settings!$G$7,IF(Fixture!G3230=Fixture!I3230,Settings!$G$8,IF(Fixture!G3230&lt;Fixture!I3230,Settings!$G$9,"-"))))</f>
        <v>-</v>
      </c>
      <c r="I3226" s="13" t="str">
        <f>IF(G3226="-","-",IF(Fixture!I3230&gt;Fixture!G3230,Settings!$G$7,IF(Fixture!I3230=Fixture!G3230,Settings!$G$8,IF(Fixture!I3230&lt;Fixture!G3230,Settings!$G$9,"-"))))</f>
        <v>-</v>
      </c>
    </row>
    <row r="3227" spans="3:9" x14ac:dyDescent="0.25">
      <c r="C3227" s="12" t="str">
        <f t="shared" si="102"/>
        <v>-</v>
      </c>
      <c r="D3227" s="9" t="str">
        <f t="shared" si="103"/>
        <v>-</v>
      </c>
      <c r="E3227" s="9" t="str">
        <f>IF(C3227="-","-",IF(D3227=maxgameno+2,"blank row 2",IF(D3227=maxgameno+1,"blank row 1",INDEX(FixtureCode!$B$4:$AH$128,MATCH($C3227,FixtureCode!$B$4:$B$128,0),MATCH("G"&amp;D3227&amp;"-T1",FixtureCode!$B$4:$AH$4,0)))))</f>
        <v>-</v>
      </c>
      <c r="F3227" s="13" t="str">
        <f>IF(C3227="-","-",IF(D3227=maxgameno+2,"blank row 2",IF(D3227=maxgameno+1,"blank row 1",INDEX(FixtureCode!$B$4:$AH$128,MATCH($C3227,FixtureCode!$B$4:$B$128,0),MATCH("G"&amp;D3227&amp;"-T2",FixtureCode!$B$4:$AH$4,0)))))</f>
        <v>-</v>
      </c>
      <c r="G3227" s="12" t="str">
        <f>IF(C3227="-","-",IF(AND(ISNUMBER(Fixture!G3231),ISNUMBER(Fixture!I3231),Fixture!F3231&lt;&gt;"BYE",Fixture!J3231&lt;&gt;"BYE"),"Yes","-"))</f>
        <v>-</v>
      </c>
      <c r="H3227" s="9" t="str">
        <f>IF(G3227="-","-",IF(Fixture!G3231&gt;Fixture!I3231,Settings!$G$7,IF(Fixture!G3231=Fixture!I3231,Settings!$G$8,IF(Fixture!G3231&lt;Fixture!I3231,Settings!$G$9,"-"))))</f>
        <v>-</v>
      </c>
      <c r="I3227" s="13" t="str">
        <f>IF(G3227="-","-",IF(Fixture!I3231&gt;Fixture!G3231,Settings!$G$7,IF(Fixture!I3231=Fixture!G3231,Settings!$G$8,IF(Fixture!I3231&lt;Fixture!G3231,Settings!$G$9,"-"))))</f>
        <v>-</v>
      </c>
    </row>
    <row r="3228" spans="3:9" x14ac:dyDescent="0.25">
      <c r="C3228" s="12" t="str">
        <f t="shared" si="102"/>
        <v>-</v>
      </c>
      <c r="D3228" s="9" t="str">
        <f t="shared" si="103"/>
        <v>-</v>
      </c>
      <c r="E3228" s="9" t="str">
        <f>IF(C3228="-","-",IF(D3228=maxgameno+2,"blank row 2",IF(D3228=maxgameno+1,"blank row 1",INDEX(FixtureCode!$B$4:$AH$128,MATCH($C3228,FixtureCode!$B$4:$B$128,0),MATCH("G"&amp;D3228&amp;"-T1",FixtureCode!$B$4:$AH$4,0)))))</f>
        <v>-</v>
      </c>
      <c r="F3228" s="13" t="str">
        <f>IF(C3228="-","-",IF(D3228=maxgameno+2,"blank row 2",IF(D3228=maxgameno+1,"blank row 1",INDEX(FixtureCode!$B$4:$AH$128,MATCH($C3228,FixtureCode!$B$4:$B$128,0),MATCH("G"&amp;D3228&amp;"-T2",FixtureCode!$B$4:$AH$4,0)))))</f>
        <v>-</v>
      </c>
      <c r="G3228" s="12" t="str">
        <f>IF(C3228="-","-",IF(AND(ISNUMBER(Fixture!G3232),ISNUMBER(Fixture!I3232),Fixture!F3232&lt;&gt;"BYE",Fixture!J3232&lt;&gt;"BYE"),"Yes","-"))</f>
        <v>-</v>
      </c>
      <c r="H3228" s="9" t="str">
        <f>IF(G3228="-","-",IF(Fixture!G3232&gt;Fixture!I3232,Settings!$G$7,IF(Fixture!G3232=Fixture!I3232,Settings!$G$8,IF(Fixture!G3232&lt;Fixture!I3232,Settings!$G$9,"-"))))</f>
        <v>-</v>
      </c>
      <c r="I3228" s="13" t="str">
        <f>IF(G3228="-","-",IF(Fixture!I3232&gt;Fixture!G3232,Settings!$G$7,IF(Fixture!I3232=Fixture!G3232,Settings!$G$8,IF(Fixture!I3232&lt;Fixture!G3232,Settings!$G$9,"-"))))</f>
        <v>-</v>
      </c>
    </row>
    <row r="3229" spans="3:9" x14ac:dyDescent="0.25">
      <c r="C3229" s="12" t="str">
        <f t="shared" si="102"/>
        <v>-</v>
      </c>
      <c r="D3229" s="9" t="str">
        <f t="shared" si="103"/>
        <v>-</v>
      </c>
      <c r="E3229" s="9" t="str">
        <f>IF(C3229="-","-",IF(D3229=maxgameno+2,"blank row 2",IF(D3229=maxgameno+1,"blank row 1",INDEX(FixtureCode!$B$4:$AH$128,MATCH($C3229,FixtureCode!$B$4:$B$128,0),MATCH("G"&amp;D3229&amp;"-T1",FixtureCode!$B$4:$AH$4,0)))))</f>
        <v>-</v>
      </c>
      <c r="F3229" s="13" t="str">
        <f>IF(C3229="-","-",IF(D3229=maxgameno+2,"blank row 2",IF(D3229=maxgameno+1,"blank row 1",INDEX(FixtureCode!$B$4:$AH$128,MATCH($C3229,FixtureCode!$B$4:$B$128,0),MATCH("G"&amp;D3229&amp;"-T2",FixtureCode!$B$4:$AH$4,0)))))</f>
        <v>-</v>
      </c>
      <c r="G3229" s="12" t="str">
        <f>IF(C3229="-","-",IF(AND(ISNUMBER(Fixture!G3233),ISNUMBER(Fixture!I3233),Fixture!F3233&lt;&gt;"BYE",Fixture!J3233&lt;&gt;"BYE"),"Yes","-"))</f>
        <v>-</v>
      </c>
      <c r="H3229" s="9" t="str">
        <f>IF(G3229="-","-",IF(Fixture!G3233&gt;Fixture!I3233,Settings!$G$7,IF(Fixture!G3233=Fixture!I3233,Settings!$G$8,IF(Fixture!G3233&lt;Fixture!I3233,Settings!$G$9,"-"))))</f>
        <v>-</v>
      </c>
      <c r="I3229" s="13" t="str">
        <f>IF(G3229="-","-",IF(Fixture!I3233&gt;Fixture!G3233,Settings!$G$7,IF(Fixture!I3233=Fixture!G3233,Settings!$G$8,IF(Fixture!I3233&lt;Fixture!G3233,Settings!$G$9,"-"))))</f>
        <v>-</v>
      </c>
    </row>
    <row r="3230" spans="3:9" x14ac:dyDescent="0.25">
      <c r="C3230" s="12" t="str">
        <f t="shared" si="102"/>
        <v>-</v>
      </c>
      <c r="D3230" s="9" t="str">
        <f t="shared" si="103"/>
        <v>-</v>
      </c>
      <c r="E3230" s="9" t="str">
        <f>IF(C3230="-","-",IF(D3230=maxgameno+2,"blank row 2",IF(D3230=maxgameno+1,"blank row 1",INDEX(FixtureCode!$B$4:$AH$128,MATCH($C3230,FixtureCode!$B$4:$B$128,0),MATCH("G"&amp;D3230&amp;"-T1",FixtureCode!$B$4:$AH$4,0)))))</f>
        <v>-</v>
      </c>
      <c r="F3230" s="13" t="str">
        <f>IF(C3230="-","-",IF(D3230=maxgameno+2,"blank row 2",IF(D3230=maxgameno+1,"blank row 1",INDEX(FixtureCode!$B$4:$AH$128,MATCH($C3230,FixtureCode!$B$4:$B$128,0),MATCH("G"&amp;D3230&amp;"-T2",FixtureCode!$B$4:$AH$4,0)))))</f>
        <v>-</v>
      </c>
      <c r="G3230" s="12" t="str">
        <f>IF(C3230="-","-",IF(AND(ISNUMBER(Fixture!G3234),ISNUMBER(Fixture!I3234),Fixture!F3234&lt;&gt;"BYE",Fixture!J3234&lt;&gt;"BYE"),"Yes","-"))</f>
        <v>-</v>
      </c>
      <c r="H3230" s="9" t="str">
        <f>IF(G3230="-","-",IF(Fixture!G3234&gt;Fixture!I3234,Settings!$G$7,IF(Fixture!G3234=Fixture!I3234,Settings!$G$8,IF(Fixture!G3234&lt;Fixture!I3234,Settings!$G$9,"-"))))</f>
        <v>-</v>
      </c>
      <c r="I3230" s="13" t="str">
        <f>IF(G3230="-","-",IF(Fixture!I3234&gt;Fixture!G3234,Settings!$G$7,IF(Fixture!I3234=Fixture!G3234,Settings!$G$8,IF(Fixture!I3234&lt;Fixture!G3234,Settings!$G$9,"-"))))</f>
        <v>-</v>
      </c>
    </row>
    <row r="3231" spans="3:9" x14ac:dyDescent="0.25">
      <c r="C3231" s="12" t="str">
        <f t="shared" si="102"/>
        <v>-</v>
      </c>
      <c r="D3231" s="9" t="str">
        <f t="shared" si="103"/>
        <v>-</v>
      </c>
      <c r="E3231" s="9" t="str">
        <f>IF(C3231="-","-",IF(D3231=maxgameno+2,"blank row 2",IF(D3231=maxgameno+1,"blank row 1",INDEX(FixtureCode!$B$4:$AH$128,MATCH($C3231,FixtureCode!$B$4:$B$128,0),MATCH("G"&amp;D3231&amp;"-T1",FixtureCode!$B$4:$AH$4,0)))))</f>
        <v>-</v>
      </c>
      <c r="F3231" s="13" t="str">
        <f>IF(C3231="-","-",IF(D3231=maxgameno+2,"blank row 2",IF(D3231=maxgameno+1,"blank row 1",INDEX(FixtureCode!$B$4:$AH$128,MATCH($C3231,FixtureCode!$B$4:$B$128,0),MATCH("G"&amp;D3231&amp;"-T2",FixtureCode!$B$4:$AH$4,0)))))</f>
        <v>-</v>
      </c>
      <c r="G3231" s="12" t="str">
        <f>IF(C3231="-","-",IF(AND(ISNUMBER(Fixture!G3235),ISNUMBER(Fixture!I3235),Fixture!F3235&lt;&gt;"BYE",Fixture!J3235&lt;&gt;"BYE"),"Yes","-"))</f>
        <v>-</v>
      </c>
      <c r="H3231" s="9" t="str">
        <f>IF(G3231="-","-",IF(Fixture!G3235&gt;Fixture!I3235,Settings!$G$7,IF(Fixture!G3235=Fixture!I3235,Settings!$G$8,IF(Fixture!G3235&lt;Fixture!I3235,Settings!$G$9,"-"))))</f>
        <v>-</v>
      </c>
      <c r="I3231" s="13" t="str">
        <f>IF(G3231="-","-",IF(Fixture!I3235&gt;Fixture!G3235,Settings!$G$7,IF(Fixture!I3235=Fixture!G3235,Settings!$G$8,IF(Fixture!I3235&lt;Fixture!G3235,Settings!$G$9,"-"))))</f>
        <v>-</v>
      </c>
    </row>
    <row r="3232" spans="3:9" x14ac:dyDescent="0.25">
      <c r="C3232" s="12" t="str">
        <f t="shared" si="102"/>
        <v>-</v>
      </c>
      <c r="D3232" s="9" t="str">
        <f t="shared" si="103"/>
        <v>-</v>
      </c>
      <c r="E3232" s="9" t="str">
        <f>IF(C3232="-","-",IF(D3232=maxgameno+2,"blank row 2",IF(D3232=maxgameno+1,"blank row 1",INDEX(FixtureCode!$B$4:$AH$128,MATCH($C3232,FixtureCode!$B$4:$B$128,0),MATCH("G"&amp;D3232&amp;"-T1",FixtureCode!$B$4:$AH$4,0)))))</f>
        <v>-</v>
      </c>
      <c r="F3232" s="13" t="str">
        <f>IF(C3232="-","-",IF(D3232=maxgameno+2,"blank row 2",IF(D3232=maxgameno+1,"blank row 1",INDEX(FixtureCode!$B$4:$AH$128,MATCH($C3232,FixtureCode!$B$4:$B$128,0),MATCH("G"&amp;D3232&amp;"-T2",FixtureCode!$B$4:$AH$4,0)))))</f>
        <v>-</v>
      </c>
      <c r="G3232" s="12" t="str">
        <f>IF(C3232="-","-",IF(AND(ISNUMBER(Fixture!G3236),ISNUMBER(Fixture!I3236),Fixture!F3236&lt;&gt;"BYE",Fixture!J3236&lt;&gt;"BYE"),"Yes","-"))</f>
        <v>-</v>
      </c>
      <c r="H3232" s="9" t="str">
        <f>IF(G3232="-","-",IF(Fixture!G3236&gt;Fixture!I3236,Settings!$G$7,IF(Fixture!G3236=Fixture!I3236,Settings!$G$8,IF(Fixture!G3236&lt;Fixture!I3236,Settings!$G$9,"-"))))</f>
        <v>-</v>
      </c>
      <c r="I3232" s="13" t="str">
        <f>IF(G3232="-","-",IF(Fixture!I3236&gt;Fixture!G3236,Settings!$G$7,IF(Fixture!I3236=Fixture!G3236,Settings!$G$8,IF(Fixture!I3236&lt;Fixture!G3236,Settings!$G$9,"-"))))</f>
        <v>-</v>
      </c>
    </row>
    <row r="3233" spans="3:9" x14ac:dyDescent="0.25">
      <c r="C3233" s="12" t="str">
        <f t="shared" si="102"/>
        <v>-</v>
      </c>
      <c r="D3233" s="9" t="str">
        <f t="shared" si="103"/>
        <v>-</v>
      </c>
      <c r="E3233" s="9" t="str">
        <f>IF(C3233="-","-",IF(D3233=maxgameno+2,"blank row 2",IF(D3233=maxgameno+1,"blank row 1",INDEX(FixtureCode!$B$4:$AH$128,MATCH($C3233,FixtureCode!$B$4:$B$128,0),MATCH("G"&amp;D3233&amp;"-T1",FixtureCode!$B$4:$AH$4,0)))))</f>
        <v>-</v>
      </c>
      <c r="F3233" s="13" t="str">
        <f>IF(C3233="-","-",IF(D3233=maxgameno+2,"blank row 2",IF(D3233=maxgameno+1,"blank row 1",INDEX(FixtureCode!$B$4:$AH$128,MATCH($C3233,FixtureCode!$B$4:$B$128,0),MATCH("G"&amp;D3233&amp;"-T2",FixtureCode!$B$4:$AH$4,0)))))</f>
        <v>-</v>
      </c>
      <c r="G3233" s="12" t="str">
        <f>IF(C3233="-","-",IF(AND(ISNUMBER(Fixture!G3237),ISNUMBER(Fixture!I3237),Fixture!F3237&lt;&gt;"BYE",Fixture!J3237&lt;&gt;"BYE"),"Yes","-"))</f>
        <v>-</v>
      </c>
      <c r="H3233" s="9" t="str">
        <f>IF(G3233="-","-",IF(Fixture!G3237&gt;Fixture!I3237,Settings!$G$7,IF(Fixture!G3237=Fixture!I3237,Settings!$G$8,IF(Fixture!G3237&lt;Fixture!I3237,Settings!$G$9,"-"))))</f>
        <v>-</v>
      </c>
      <c r="I3233" s="13" t="str">
        <f>IF(G3233="-","-",IF(Fixture!I3237&gt;Fixture!G3237,Settings!$G$7,IF(Fixture!I3237=Fixture!G3237,Settings!$G$8,IF(Fixture!I3237&lt;Fixture!G3237,Settings!$G$9,"-"))))</f>
        <v>-</v>
      </c>
    </row>
    <row r="3234" spans="3:9" x14ac:dyDescent="0.25">
      <c r="C3234" s="12" t="str">
        <f t="shared" si="102"/>
        <v>-</v>
      </c>
      <c r="D3234" s="9" t="str">
        <f t="shared" si="103"/>
        <v>-</v>
      </c>
      <c r="E3234" s="9" t="str">
        <f>IF(C3234="-","-",IF(D3234=maxgameno+2,"blank row 2",IF(D3234=maxgameno+1,"blank row 1",INDEX(FixtureCode!$B$4:$AH$128,MATCH($C3234,FixtureCode!$B$4:$B$128,0),MATCH("G"&amp;D3234&amp;"-T1",FixtureCode!$B$4:$AH$4,0)))))</f>
        <v>-</v>
      </c>
      <c r="F3234" s="13" t="str">
        <f>IF(C3234="-","-",IF(D3234=maxgameno+2,"blank row 2",IF(D3234=maxgameno+1,"blank row 1",INDEX(FixtureCode!$B$4:$AH$128,MATCH($C3234,FixtureCode!$B$4:$B$128,0),MATCH("G"&amp;D3234&amp;"-T2",FixtureCode!$B$4:$AH$4,0)))))</f>
        <v>-</v>
      </c>
      <c r="G3234" s="12" t="str">
        <f>IF(C3234="-","-",IF(AND(ISNUMBER(Fixture!G3238),ISNUMBER(Fixture!I3238),Fixture!F3238&lt;&gt;"BYE",Fixture!J3238&lt;&gt;"BYE"),"Yes","-"))</f>
        <v>-</v>
      </c>
      <c r="H3234" s="9" t="str">
        <f>IF(G3234="-","-",IF(Fixture!G3238&gt;Fixture!I3238,Settings!$G$7,IF(Fixture!G3238=Fixture!I3238,Settings!$G$8,IF(Fixture!G3238&lt;Fixture!I3238,Settings!$G$9,"-"))))</f>
        <v>-</v>
      </c>
      <c r="I3234" s="13" t="str">
        <f>IF(G3234="-","-",IF(Fixture!I3238&gt;Fixture!G3238,Settings!$G$7,IF(Fixture!I3238=Fixture!G3238,Settings!$G$8,IF(Fixture!I3238&lt;Fixture!G3238,Settings!$G$9,"-"))))</f>
        <v>-</v>
      </c>
    </row>
    <row r="3235" spans="3:9" x14ac:dyDescent="0.25">
      <c r="C3235" s="12" t="str">
        <f t="shared" si="102"/>
        <v>-</v>
      </c>
      <c r="D3235" s="9" t="str">
        <f t="shared" si="103"/>
        <v>-</v>
      </c>
      <c r="E3235" s="9" t="str">
        <f>IF(C3235="-","-",IF(D3235=maxgameno+2,"blank row 2",IF(D3235=maxgameno+1,"blank row 1",INDEX(FixtureCode!$B$4:$AH$128,MATCH($C3235,FixtureCode!$B$4:$B$128,0),MATCH("G"&amp;D3235&amp;"-T1",FixtureCode!$B$4:$AH$4,0)))))</f>
        <v>-</v>
      </c>
      <c r="F3235" s="13" t="str">
        <f>IF(C3235="-","-",IF(D3235=maxgameno+2,"blank row 2",IF(D3235=maxgameno+1,"blank row 1",INDEX(FixtureCode!$B$4:$AH$128,MATCH($C3235,FixtureCode!$B$4:$B$128,0),MATCH("G"&amp;D3235&amp;"-T2",FixtureCode!$B$4:$AH$4,0)))))</f>
        <v>-</v>
      </c>
      <c r="G3235" s="12" t="str">
        <f>IF(C3235="-","-",IF(AND(ISNUMBER(Fixture!G3239),ISNUMBER(Fixture!I3239),Fixture!F3239&lt;&gt;"BYE",Fixture!J3239&lt;&gt;"BYE"),"Yes","-"))</f>
        <v>-</v>
      </c>
      <c r="H3235" s="9" t="str">
        <f>IF(G3235="-","-",IF(Fixture!G3239&gt;Fixture!I3239,Settings!$G$7,IF(Fixture!G3239=Fixture!I3239,Settings!$G$8,IF(Fixture!G3239&lt;Fixture!I3239,Settings!$G$9,"-"))))</f>
        <v>-</v>
      </c>
      <c r="I3235" s="13" t="str">
        <f>IF(G3235="-","-",IF(Fixture!I3239&gt;Fixture!G3239,Settings!$G$7,IF(Fixture!I3239=Fixture!G3239,Settings!$G$8,IF(Fixture!I3239&lt;Fixture!G3239,Settings!$G$9,"-"))))</f>
        <v>-</v>
      </c>
    </row>
    <row r="3236" spans="3:9" x14ac:dyDescent="0.25">
      <c r="C3236" s="12" t="str">
        <f t="shared" si="102"/>
        <v>-</v>
      </c>
      <c r="D3236" s="9" t="str">
        <f t="shared" si="103"/>
        <v>-</v>
      </c>
      <c r="E3236" s="9" t="str">
        <f>IF(C3236="-","-",IF(D3236=maxgameno+2,"blank row 2",IF(D3236=maxgameno+1,"blank row 1",INDEX(FixtureCode!$B$4:$AH$128,MATCH($C3236,FixtureCode!$B$4:$B$128,0),MATCH("G"&amp;D3236&amp;"-T1",FixtureCode!$B$4:$AH$4,0)))))</f>
        <v>-</v>
      </c>
      <c r="F3236" s="13" t="str">
        <f>IF(C3236="-","-",IF(D3236=maxgameno+2,"blank row 2",IF(D3236=maxgameno+1,"blank row 1",INDEX(FixtureCode!$B$4:$AH$128,MATCH($C3236,FixtureCode!$B$4:$B$128,0),MATCH("G"&amp;D3236&amp;"-T2",FixtureCode!$B$4:$AH$4,0)))))</f>
        <v>-</v>
      </c>
      <c r="G3236" s="12" t="str">
        <f>IF(C3236="-","-",IF(AND(ISNUMBER(Fixture!G3240),ISNUMBER(Fixture!I3240),Fixture!F3240&lt;&gt;"BYE",Fixture!J3240&lt;&gt;"BYE"),"Yes","-"))</f>
        <v>-</v>
      </c>
      <c r="H3236" s="9" t="str">
        <f>IF(G3236="-","-",IF(Fixture!G3240&gt;Fixture!I3240,Settings!$G$7,IF(Fixture!G3240=Fixture!I3240,Settings!$G$8,IF(Fixture!G3240&lt;Fixture!I3240,Settings!$G$9,"-"))))</f>
        <v>-</v>
      </c>
      <c r="I3236" s="13" t="str">
        <f>IF(G3236="-","-",IF(Fixture!I3240&gt;Fixture!G3240,Settings!$G$7,IF(Fixture!I3240=Fixture!G3240,Settings!$G$8,IF(Fixture!I3240&lt;Fixture!G3240,Settings!$G$9,"-"))))</f>
        <v>-</v>
      </c>
    </row>
    <row r="3237" spans="3:9" x14ac:dyDescent="0.25">
      <c r="C3237" s="12" t="str">
        <f t="shared" si="102"/>
        <v>-</v>
      </c>
      <c r="D3237" s="9" t="str">
        <f t="shared" si="103"/>
        <v>-</v>
      </c>
      <c r="E3237" s="9" t="str">
        <f>IF(C3237="-","-",IF(D3237=maxgameno+2,"blank row 2",IF(D3237=maxgameno+1,"blank row 1",INDEX(FixtureCode!$B$4:$AH$128,MATCH($C3237,FixtureCode!$B$4:$B$128,0),MATCH("G"&amp;D3237&amp;"-T1",FixtureCode!$B$4:$AH$4,0)))))</f>
        <v>-</v>
      </c>
      <c r="F3237" s="13" t="str">
        <f>IF(C3237="-","-",IF(D3237=maxgameno+2,"blank row 2",IF(D3237=maxgameno+1,"blank row 1",INDEX(FixtureCode!$B$4:$AH$128,MATCH($C3237,FixtureCode!$B$4:$B$128,0),MATCH("G"&amp;D3237&amp;"-T2",FixtureCode!$B$4:$AH$4,0)))))</f>
        <v>-</v>
      </c>
      <c r="G3237" s="12" t="str">
        <f>IF(C3237="-","-",IF(AND(ISNUMBER(Fixture!G3241),ISNUMBER(Fixture!I3241),Fixture!F3241&lt;&gt;"BYE",Fixture!J3241&lt;&gt;"BYE"),"Yes","-"))</f>
        <v>-</v>
      </c>
      <c r="H3237" s="9" t="str">
        <f>IF(G3237="-","-",IF(Fixture!G3241&gt;Fixture!I3241,Settings!$G$7,IF(Fixture!G3241=Fixture!I3241,Settings!$G$8,IF(Fixture!G3241&lt;Fixture!I3241,Settings!$G$9,"-"))))</f>
        <v>-</v>
      </c>
      <c r="I3237" s="13" t="str">
        <f>IF(G3237="-","-",IF(Fixture!I3241&gt;Fixture!G3241,Settings!$G$7,IF(Fixture!I3241=Fixture!G3241,Settings!$G$8,IF(Fixture!I3241&lt;Fixture!G3241,Settings!$G$9,"-"))))</f>
        <v>-</v>
      </c>
    </row>
    <row r="3238" spans="3:9" x14ac:dyDescent="0.25">
      <c r="C3238" s="12" t="str">
        <f t="shared" si="102"/>
        <v>-</v>
      </c>
      <c r="D3238" s="9" t="str">
        <f t="shared" si="103"/>
        <v>-</v>
      </c>
      <c r="E3238" s="9" t="str">
        <f>IF(C3238="-","-",IF(D3238=maxgameno+2,"blank row 2",IF(D3238=maxgameno+1,"blank row 1",INDEX(FixtureCode!$B$4:$AH$128,MATCH($C3238,FixtureCode!$B$4:$B$128,0),MATCH("G"&amp;D3238&amp;"-T1",FixtureCode!$B$4:$AH$4,0)))))</f>
        <v>-</v>
      </c>
      <c r="F3238" s="13" t="str">
        <f>IF(C3238="-","-",IF(D3238=maxgameno+2,"blank row 2",IF(D3238=maxgameno+1,"blank row 1",INDEX(FixtureCode!$B$4:$AH$128,MATCH($C3238,FixtureCode!$B$4:$B$128,0),MATCH("G"&amp;D3238&amp;"-T2",FixtureCode!$B$4:$AH$4,0)))))</f>
        <v>-</v>
      </c>
      <c r="G3238" s="12" t="str">
        <f>IF(C3238="-","-",IF(AND(ISNUMBER(Fixture!G3242),ISNUMBER(Fixture!I3242),Fixture!F3242&lt;&gt;"BYE",Fixture!J3242&lt;&gt;"BYE"),"Yes","-"))</f>
        <v>-</v>
      </c>
      <c r="H3238" s="9" t="str">
        <f>IF(G3238="-","-",IF(Fixture!G3242&gt;Fixture!I3242,Settings!$G$7,IF(Fixture!G3242=Fixture!I3242,Settings!$G$8,IF(Fixture!G3242&lt;Fixture!I3242,Settings!$G$9,"-"))))</f>
        <v>-</v>
      </c>
      <c r="I3238" s="13" t="str">
        <f>IF(G3238="-","-",IF(Fixture!I3242&gt;Fixture!G3242,Settings!$G$7,IF(Fixture!I3242=Fixture!G3242,Settings!$G$8,IF(Fixture!I3242&lt;Fixture!G3242,Settings!$G$9,"-"))))</f>
        <v>-</v>
      </c>
    </row>
    <row r="3239" spans="3:9" x14ac:dyDescent="0.25">
      <c r="C3239" s="12" t="str">
        <f t="shared" si="102"/>
        <v>-</v>
      </c>
      <c r="D3239" s="9" t="str">
        <f t="shared" si="103"/>
        <v>-</v>
      </c>
      <c r="E3239" s="9" t="str">
        <f>IF(C3239="-","-",IF(D3239=maxgameno+2,"blank row 2",IF(D3239=maxgameno+1,"blank row 1",INDEX(FixtureCode!$B$4:$AH$128,MATCH($C3239,FixtureCode!$B$4:$B$128,0),MATCH("G"&amp;D3239&amp;"-T1",FixtureCode!$B$4:$AH$4,0)))))</f>
        <v>-</v>
      </c>
      <c r="F3239" s="13" t="str">
        <f>IF(C3239="-","-",IF(D3239=maxgameno+2,"blank row 2",IF(D3239=maxgameno+1,"blank row 1",INDEX(FixtureCode!$B$4:$AH$128,MATCH($C3239,FixtureCode!$B$4:$B$128,0),MATCH("G"&amp;D3239&amp;"-T2",FixtureCode!$B$4:$AH$4,0)))))</f>
        <v>-</v>
      </c>
      <c r="G3239" s="12" t="str">
        <f>IF(C3239="-","-",IF(AND(ISNUMBER(Fixture!G3243),ISNUMBER(Fixture!I3243),Fixture!F3243&lt;&gt;"BYE",Fixture!J3243&lt;&gt;"BYE"),"Yes","-"))</f>
        <v>-</v>
      </c>
      <c r="H3239" s="9" t="str">
        <f>IF(G3239="-","-",IF(Fixture!G3243&gt;Fixture!I3243,Settings!$G$7,IF(Fixture!G3243=Fixture!I3243,Settings!$G$8,IF(Fixture!G3243&lt;Fixture!I3243,Settings!$G$9,"-"))))</f>
        <v>-</v>
      </c>
      <c r="I3239" s="13" t="str">
        <f>IF(G3239="-","-",IF(Fixture!I3243&gt;Fixture!G3243,Settings!$G$7,IF(Fixture!I3243=Fixture!G3243,Settings!$G$8,IF(Fixture!I3243&lt;Fixture!G3243,Settings!$G$9,"-"))))</f>
        <v>-</v>
      </c>
    </row>
    <row r="3240" spans="3:9" x14ac:dyDescent="0.25">
      <c r="C3240" s="12" t="str">
        <f t="shared" si="102"/>
        <v>-</v>
      </c>
      <c r="D3240" s="9" t="str">
        <f t="shared" si="103"/>
        <v>-</v>
      </c>
      <c r="E3240" s="9" t="str">
        <f>IF(C3240="-","-",IF(D3240=maxgameno+2,"blank row 2",IF(D3240=maxgameno+1,"blank row 1",INDEX(FixtureCode!$B$4:$AH$128,MATCH($C3240,FixtureCode!$B$4:$B$128,0),MATCH("G"&amp;D3240&amp;"-T1",FixtureCode!$B$4:$AH$4,0)))))</f>
        <v>-</v>
      </c>
      <c r="F3240" s="13" t="str">
        <f>IF(C3240="-","-",IF(D3240=maxgameno+2,"blank row 2",IF(D3240=maxgameno+1,"blank row 1",INDEX(FixtureCode!$B$4:$AH$128,MATCH($C3240,FixtureCode!$B$4:$B$128,0),MATCH("G"&amp;D3240&amp;"-T2",FixtureCode!$B$4:$AH$4,0)))))</f>
        <v>-</v>
      </c>
      <c r="G3240" s="12" t="str">
        <f>IF(C3240="-","-",IF(AND(ISNUMBER(Fixture!G3244),ISNUMBER(Fixture!I3244),Fixture!F3244&lt;&gt;"BYE",Fixture!J3244&lt;&gt;"BYE"),"Yes","-"))</f>
        <v>-</v>
      </c>
      <c r="H3240" s="9" t="str">
        <f>IF(G3240="-","-",IF(Fixture!G3244&gt;Fixture!I3244,Settings!$G$7,IF(Fixture!G3244=Fixture!I3244,Settings!$G$8,IF(Fixture!G3244&lt;Fixture!I3244,Settings!$G$9,"-"))))</f>
        <v>-</v>
      </c>
      <c r="I3240" s="13" t="str">
        <f>IF(G3240="-","-",IF(Fixture!I3244&gt;Fixture!G3244,Settings!$G$7,IF(Fixture!I3244=Fixture!G3244,Settings!$G$8,IF(Fixture!I3244&lt;Fixture!G3244,Settings!$G$9,"-"))))</f>
        <v>-</v>
      </c>
    </row>
    <row r="3241" spans="3:9" x14ac:dyDescent="0.25">
      <c r="C3241" s="12" t="str">
        <f t="shared" si="102"/>
        <v>-</v>
      </c>
      <c r="D3241" s="9" t="str">
        <f t="shared" si="103"/>
        <v>-</v>
      </c>
      <c r="E3241" s="9" t="str">
        <f>IF(C3241="-","-",IF(D3241=maxgameno+2,"blank row 2",IF(D3241=maxgameno+1,"blank row 1",INDEX(FixtureCode!$B$4:$AH$128,MATCH($C3241,FixtureCode!$B$4:$B$128,0),MATCH("G"&amp;D3241&amp;"-T1",FixtureCode!$B$4:$AH$4,0)))))</f>
        <v>-</v>
      </c>
      <c r="F3241" s="13" t="str">
        <f>IF(C3241="-","-",IF(D3241=maxgameno+2,"blank row 2",IF(D3241=maxgameno+1,"blank row 1",INDEX(FixtureCode!$B$4:$AH$128,MATCH($C3241,FixtureCode!$B$4:$B$128,0),MATCH("G"&amp;D3241&amp;"-T2",FixtureCode!$B$4:$AH$4,0)))))</f>
        <v>-</v>
      </c>
      <c r="G3241" s="12" t="str">
        <f>IF(C3241="-","-",IF(AND(ISNUMBER(Fixture!G3245),ISNUMBER(Fixture!I3245),Fixture!F3245&lt;&gt;"BYE",Fixture!J3245&lt;&gt;"BYE"),"Yes","-"))</f>
        <v>-</v>
      </c>
      <c r="H3241" s="9" t="str">
        <f>IF(G3241="-","-",IF(Fixture!G3245&gt;Fixture!I3245,Settings!$G$7,IF(Fixture!G3245=Fixture!I3245,Settings!$G$8,IF(Fixture!G3245&lt;Fixture!I3245,Settings!$G$9,"-"))))</f>
        <v>-</v>
      </c>
      <c r="I3241" s="13" t="str">
        <f>IF(G3241="-","-",IF(Fixture!I3245&gt;Fixture!G3245,Settings!$G$7,IF(Fixture!I3245=Fixture!G3245,Settings!$G$8,IF(Fixture!I3245&lt;Fixture!G3245,Settings!$G$9,"-"))))</f>
        <v>-</v>
      </c>
    </row>
    <row r="3242" spans="3:9" x14ac:dyDescent="0.25">
      <c r="C3242" s="12" t="str">
        <f t="shared" si="102"/>
        <v>-</v>
      </c>
      <c r="D3242" s="9" t="str">
        <f t="shared" si="103"/>
        <v>-</v>
      </c>
      <c r="E3242" s="9" t="str">
        <f>IF(C3242="-","-",IF(D3242=maxgameno+2,"blank row 2",IF(D3242=maxgameno+1,"blank row 1",INDEX(FixtureCode!$B$4:$AH$128,MATCH($C3242,FixtureCode!$B$4:$B$128,0),MATCH("G"&amp;D3242&amp;"-T1",FixtureCode!$B$4:$AH$4,0)))))</f>
        <v>-</v>
      </c>
      <c r="F3242" s="13" t="str">
        <f>IF(C3242="-","-",IF(D3242=maxgameno+2,"blank row 2",IF(D3242=maxgameno+1,"blank row 1",INDEX(FixtureCode!$B$4:$AH$128,MATCH($C3242,FixtureCode!$B$4:$B$128,0),MATCH("G"&amp;D3242&amp;"-T2",FixtureCode!$B$4:$AH$4,0)))))</f>
        <v>-</v>
      </c>
      <c r="G3242" s="12" t="str">
        <f>IF(C3242="-","-",IF(AND(ISNUMBER(Fixture!G3246),ISNUMBER(Fixture!I3246),Fixture!F3246&lt;&gt;"BYE",Fixture!J3246&lt;&gt;"BYE"),"Yes","-"))</f>
        <v>-</v>
      </c>
      <c r="H3242" s="9" t="str">
        <f>IF(G3242="-","-",IF(Fixture!G3246&gt;Fixture!I3246,Settings!$G$7,IF(Fixture!G3246=Fixture!I3246,Settings!$G$8,IF(Fixture!G3246&lt;Fixture!I3246,Settings!$G$9,"-"))))</f>
        <v>-</v>
      </c>
      <c r="I3242" s="13" t="str">
        <f>IF(G3242="-","-",IF(Fixture!I3246&gt;Fixture!G3246,Settings!$G$7,IF(Fixture!I3246=Fixture!G3246,Settings!$G$8,IF(Fixture!I3246&lt;Fixture!G3246,Settings!$G$9,"-"))))</f>
        <v>-</v>
      </c>
    </row>
    <row r="3243" spans="3:9" x14ac:dyDescent="0.25">
      <c r="C3243" s="12" t="str">
        <f t="shared" si="102"/>
        <v>-</v>
      </c>
      <c r="D3243" s="9" t="str">
        <f t="shared" si="103"/>
        <v>-</v>
      </c>
      <c r="E3243" s="9" t="str">
        <f>IF(C3243="-","-",IF(D3243=maxgameno+2,"blank row 2",IF(D3243=maxgameno+1,"blank row 1",INDEX(FixtureCode!$B$4:$AH$128,MATCH($C3243,FixtureCode!$B$4:$B$128,0),MATCH("G"&amp;D3243&amp;"-T1",FixtureCode!$B$4:$AH$4,0)))))</f>
        <v>-</v>
      </c>
      <c r="F3243" s="13" t="str">
        <f>IF(C3243="-","-",IF(D3243=maxgameno+2,"blank row 2",IF(D3243=maxgameno+1,"blank row 1",INDEX(FixtureCode!$B$4:$AH$128,MATCH($C3243,FixtureCode!$B$4:$B$128,0),MATCH("G"&amp;D3243&amp;"-T2",FixtureCode!$B$4:$AH$4,0)))))</f>
        <v>-</v>
      </c>
      <c r="G3243" s="12" t="str">
        <f>IF(C3243="-","-",IF(AND(ISNUMBER(Fixture!G3247),ISNUMBER(Fixture!I3247),Fixture!F3247&lt;&gt;"BYE",Fixture!J3247&lt;&gt;"BYE"),"Yes","-"))</f>
        <v>-</v>
      </c>
      <c r="H3243" s="9" t="str">
        <f>IF(G3243="-","-",IF(Fixture!G3247&gt;Fixture!I3247,Settings!$G$7,IF(Fixture!G3247=Fixture!I3247,Settings!$G$8,IF(Fixture!G3247&lt;Fixture!I3247,Settings!$G$9,"-"))))</f>
        <v>-</v>
      </c>
      <c r="I3243" s="13" t="str">
        <f>IF(G3243="-","-",IF(Fixture!I3247&gt;Fixture!G3247,Settings!$G$7,IF(Fixture!I3247=Fixture!G3247,Settings!$G$8,IF(Fixture!I3247&lt;Fixture!G3247,Settings!$G$9,"-"))))</f>
        <v>-</v>
      </c>
    </row>
    <row r="3244" spans="3:9" x14ac:dyDescent="0.25">
      <c r="C3244" s="12" t="str">
        <f t="shared" si="102"/>
        <v>-</v>
      </c>
      <c r="D3244" s="9" t="str">
        <f t="shared" si="103"/>
        <v>-</v>
      </c>
      <c r="E3244" s="9" t="str">
        <f>IF(C3244="-","-",IF(D3244=maxgameno+2,"blank row 2",IF(D3244=maxgameno+1,"blank row 1",INDEX(FixtureCode!$B$4:$AH$128,MATCH($C3244,FixtureCode!$B$4:$B$128,0),MATCH("G"&amp;D3244&amp;"-T1",FixtureCode!$B$4:$AH$4,0)))))</f>
        <v>-</v>
      </c>
      <c r="F3244" s="13" t="str">
        <f>IF(C3244="-","-",IF(D3244=maxgameno+2,"blank row 2",IF(D3244=maxgameno+1,"blank row 1",INDEX(FixtureCode!$B$4:$AH$128,MATCH($C3244,FixtureCode!$B$4:$B$128,0),MATCH("G"&amp;D3244&amp;"-T2",FixtureCode!$B$4:$AH$4,0)))))</f>
        <v>-</v>
      </c>
      <c r="G3244" s="12" t="str">
        <f>IF(C3244="-","-",IF(AND(ISNUMBER(Fixture!G3248),ISNUMBER(Fixture!I3248),Fixture!F3248&lt;&gt;"BYE",Fixture!J3248&lt;&gt;"BYE"),"Yes","-"))</f>
        <v>-</v>
      </c>
      <c r="H3244" s="9" t="str">
        <f>IF(G3244="-","-",IF(Fixture!G3248&gt;Fixture!I3248,Settings!$G$7,IF(Fixture!G3248=Fixture!I3248,Settings!$G$8,IF(Fixture!G3248&lt;Fixture!I3248,Settings!$G$9,"-"))))</f>
        <v>-</v>
      </c>
      <c r="I3244" s="13" t="str">
        <f>IF(G3244="-","-",IF(Fixture!I3248&gt;Fixture!G3248,Settings!$G$7,IF(Fixture!I3248=Fixture!G3248,Settings!$G$8,IF(Fixture!I3248&lt;Fixture!G3248,Settings!$G$9,"-"))))</f>
        <v>-</v>
      </c>
    </row>
    <row r="3245" spans="3:9" x14ac:dyDescent="0.25">
      <c r="C3245" s="12" t="str">
        <f t="shared" si="102"/>
        <v>-</v>
      </c>
      <c r="D3245" s="9" t="str">
        <f t="shared" si="103"/>
        <v>-</v>
      </c>
      <c r="E3245" s="9" t="str">
        <f>IF(C3245="-","-",IF(D3245=maxgameno+2,"blank row 2",IF(D3245=maxgameno+1,"blank row 1",INDEX(FixtureCode!$B$4:$AH$128,MATCH($C3245,FixtureCode!$B$4:$B$128,0),MATCH("G"&amp;D3245&amp;"-T1",FixtureCode!$B$4:$AH$4,0)))))</f>
        <v>-</v>
      </c>
      <c r="F3245" s="13" t="str">
        <f>IF(C3245="-","-",IF(D3245=maxgameno+2,"blank row 2",IF(D3245=maxgameno+1,"blank row 1",INDEX(FixtureCode!$B$4:$AH$128,MATCH($C3245,FixtureCode!$B$4:$B$128,0),MATCH("G"&amp;D3245&amp;"-T2",FixtureCode!$B$4:$AH$4,0)))))</f>
        <v>-</v>
      </c>
      <c r="G3245" s="12" t="str">
        <f>IF(C3245="-","-",IF(AND(ISNUMBER(Fixture!G3249),ISNUMBER(Fixture!I3249),Fixture!F3249&lt;&gt;"BYE",Fixture!J3249&lt;&gt;"BYE"),"Yes","-"))</f>
        <v>-</v>
      </c>
      <c r="H3245" s="9" t="str">
        <f>IF(G3245="-","-",IF(Fixture!G3249&gt;Fixture!I3249,Settings!$G$7,IF(Fixture!G3249=Fixture!I3249,Settings!$G$8,IF(Fixture!G3249&lt;Fixture!I3249,Settings!$G$9,"-"))))</f>
        <v>-</v>
      </c>
      <c r="I3245" s="13" t="str">
        <f>IF(G3245="-","-",IF(Fixture!I3249&gt;Fixture!G3249,Settings!$G$7,IF(Fixture!I3249=Fixture!G3249,Settings!$G$8,IF(Fixture!I3249&lt;Fixture!G3249,Settings!$G$9,"-"))))</f>
        <v>-</v>
      </c>
    </row>
    <row r="3246" spans="3:9" x14ac:dyDescent="0.25">
      <c r="C3246" s="12" t="str">
        <f t="shared" si="102"/>
        <v>-</v>
      </c>
      <c r="D3246" s="9" t="str">
        <f t="shared" si="103"/>
        <v>-</v>
      </c>
      <c r="E3246" s="9" t="str">
        <f>IF(C3246="-","-",IF(D3246=maxgameno+2,"blank row 2",IF(D3246=maxgameno+1,"blank row 1",INDEX(FixtureCode!$B$4:$AH$128,MATCH($C3246,FixtureCode!$B$4:$B$128,0),MATCH("G"&amp;D3246&amp;"-T1",FixtureCode!$B$4:$AH$4,0)))))</f>
        <v>-</v>
      </c>
      <c r="F3246" s="13" t="str">
        <f>IF(C3246="-","-",IF(D3246=maxgameno+2,"blank row 2",IF(D3246=maxgameno+1,"blank row 1",INDEX(FixtureCode!$B$4:$AH$128,MATCH($C3246,FixtureCode!$B$4:$B$128,0),MATCH("G"&amp;D3246&amp;"-T2",FixtureCode!$B$4:$AH$4,0)))))</f>
        <v>-</v>
      </c>
      <c r="G3246" s="12" t="str">
        <f>IF(C3246="-","-",IF(AND(ISNUMBER(Fixture!G3250),ISNUMBER(Fixture!I3250),Fixture!F3250&lt;&gt;"BYE",Fixture!J3250&lt;&gt;"BYE"),"Yes","-"))</f>
        <v>-</v>
      </c>
      <c r="H3246" s="9" t="str">
        <f>IF(G3246="-","-",IF(Fixture!G3250&gt;Fixture!I3250,Settings!$G$7,IF(Fixture!G3250=Fixture!I3250,Settings!$G$8,IF(Fixture!G3250&lt;Fixture!I3250,Settings!$G$9,"-"))))</f>
        <v>-</v>
      </c>
      <c r="I3246" s="13" t="str">
        <f>IF(G3246="-","-",IF(Fixture!I3250&gt;Fixture!G3250,Settings!$G$7,IF(Fixture!I3250=Fixture!G3250,Settings!$G$8,IF(Fixture!I3250&lt;Fixture!G3250,Settings!$G$9,"-"))))</f>
        <v>-</v>
      </c>
    </row>
    <row r="3247" spans="3:9" x14ac:dyDescent="0.25">
      <c r="C3247" s="12" t="str">
        <f t="shared" si="102"/>
        <v>-</v>
      </c>
      <c r="D3247" s="9" t="str">
        <f t="shared" si="103"/>
        <v>-</v>
      </c>
      <c r="E3247" s="9" t="str">
        <f>IF(C3247="-","-",IF(D3247=maxgameno+2,"blank row 2",IF(D3247=maxgameno+1,"blank row 1",INDEX(FixtureCode!$B$4:$AH$128,MATCH($C3247,FixtureCode!$B$4:$B$128,0),MATCH("G"&amp;D3247&amp;"-T1",FixtureCode!$B$4:$AH$4,0)))))</f>
        <v>-</v>
      </c>
      <c r="F3247" s="13" t="str">
        <f>IF(C3247="-","-",IF(D3247=maxgameno+2,"blank row 2",IF(D3247=maxgameno+1,"blank row 1",INDEX(FixtureCode!$B$4:$AH$128,MATCH($C3247,FixtureCode!$B$4:$B$128,0),MATCH("G"&amp;D3247&amp;"-T2",FixtureCode!$B$4:$AH$4,0)))))</f>
        <v>-</v>
      </c>
      <c r="G3247" s="12" t="str">
        <f>IF(C3247="-","-",IF(AND(ISNUMBER(Fixture!G3251),ISNUMBER(Fixture!I3251),Fixture!F3251&lt;&gt;"BYE",Fixture!J3251&lt;&gt;"BYE"),"Yes","-"))</f>
        <v>-</v>
      </c>
      <c r="H3247" s="9" t="str">
        <f>IF(G3247="-","-",IF(Fixture!G3251&gt;Fixture!I3251,Settings!$G$7,IF(Fixture!G3251=Fixture!I3251,Settings!$G$8,IF(Fixture!G3251&lt;Fixture!I3251,Settings!$G$9,"-"))))</f>
        <v>-</v>
      </c>
      <c r="I3247" s="13" t="str">
        <f>IF(G3247="-","-",IF(Fixture!I3251&gt;Fixture!G3251,Settings!$G$7,IF(Fixture!I3251=Fixture!G3251,Settings!$G$8,IF(Fixture!I3251&lt;Fixture!G3251,Settings!$G$9,"-"))))</f>
        <v>-</v>
      </c>
    </row>
    <row r="3248" spans="3:9" x14ac:dyDescent="0.25">
      <c r="C3248" s="12" t="str">
        <f t="shared" si="102"/>
        <v>-</v>
      </c>
      <c r="D3248" s="9" t="str">
        <f t="shared" si="103"/>
        <v>-</v>
      </c>
      <c r="E3248" s="9" t="str">
        <f>IF(C3248="-","-",IF(D3248=maxgameno+2,"blank row 2",IF(D3248=maxgameno+1,"blank row 1",INDEX(FixtureCode!$B$4:$AH$128,MATCH($C3248,FixtureCode!$B$4:$B$128,0),MATCH("G"&amp;D3248&amp;"-T1",FixtureCode!$B$4:$AH$4,0)))))</f>
        <v>-</v>
      </c>
      <c r="F3248" s="13" t="str">
        <f>IF(C3248="-","-",IF(D3248=maxgameno+2,"blank row 2",IF(D3248=maxgameno+1,"blank row 1",INDEX(FixtureCode!$B$4:$AH$128,MATCH($C3248,FixtureCode!$B$4:$B$128,0),MATCH("G"&amp;D3248&amp;"-T2",FixtureCode!$B$4:$AH$4,0)))))</f>
        <v>-</v>
      </c>
      <c r="G3248" s="12" t="str">
        <f>IF(C3248="-","-",IF(AND(ISNUMBER(Fixture!G3252),ISNUMBER(Fixture!I3252),Fixture!F3252&lt;&gt;"BYE",Fixture!J3252&lt;&gt;"BYE"),"Yes","-"))</f>
        <v>-</v>
      </c>
      <c r="H3248" s="9" t="str">
        <f>IF(G3248="-","-",IF(Fixture!G3252&gt;Fixture!I3252,Settings!$G$7,IF(Fixture!G3252=Fixture!I3252,Settings!$G$8,IF(Fixture!G3252&lt;Fixture!I3252,Settings!$G$9,"-"))))</f>
        <v>-</v>
      </c>
      <c r="I3248" s="13" t="str">
        <f>IF(G3248="-","-",IF(Fixture!I3252&gt;Fixture!G3252,Settings!$G$7,IF(Fixture!I3252=Fixture!G3252,Settings!$G$8,IF(Fixture!I3252&lt;Fixture!G3252,Settings!$G$9,"-"))))</f>
        <v>-</v>
      </c>
    </row>
    <row r="3249" spans="3:9" x14ac:dyDescent="0.25">
      <c r="C3249" s="12" t="str">
        <f t="shared" si="102"/>
        <v>-</v>
      </c>
      <c r="D3249" s="9" t="str">
        <f t="shared" si="103"/>
        <v>-</v>
      </c>
      <c r="E3249" s="9" t="str">
        <f>IF(C3249="-","-",IF(D3249=maxgameno+2,"blank row 2",IF(D3249=maxgameno+1,"blank row 1",INDEX(FixtureCode!$B$4:$AH$128,MATCH($C3249,FixtureCode!$B$4:$B$128,0),MATCH("G"&amp;D3249&amp;"-T1",FixtureCode!$B$4:$AH$4,0)))))</f>
        <v>-</v>
      </c>
      <c r="F3249" s="13" t="str">
        <f>IF(C3249="-","-",IF(D3249=maxgameno+2,"blank row 2",IF(D3249=maxgameno+1,"blank row 1",INDEX(FixtureCode!$B$4:$AH$128,MATCH($C3249,FixtureCode!$B$4:$B$128,0),MATCH("G"&amp;D3249&amp;"-T2",FixtureCode!$B$4:$AH$4,0)))))</f>
        <v>-</v>
      </c>
      <c r="G3249" s="12" t="str">
        <f>IF(C3249="-","-",IF(AND(ISNUMBER(Fixture!G3253),ISNUMBER(Fixture!I3253),Fixture!F3253&lt;&gt;"BYE",Fixture!J3253&lt;&gt;"BYE"),"Yes","-"))</f>
        <v>-</v>
      </c>
      <c r="H3249" s="9" t="str">
        <f>IF(G3249="-","-",IF(Fixture!G3253&gt;Fixture!I3253,Settings!$G$7,IF(Fixture!G3253=Fixture!I3253,Settings!$G$8,IF(Fixture!G3253&lt;Fixture!I3253,Settings!$G$9,"-"))))</f>
        <v>-</v>
      </c>
      <c r="I3249" s="13" t="str">
        <f>IF(G3249="-","-",IF(Fixture!I3253&gt;Fixture!G3253,Settings!$G$7,IF(Fixture!I3253=Fixture!G3253,Settings!$G$8,IF(Fixture!I3253&lt;Fixture!G3253,Settings!$G$9,"-"))))</f>
        <v>-</v>
      </c>
    </row>
    <row r="3250" spans="3:9" x14ac:dyDescent="0.25">
      <c r="C3250" s="12" t="str">
        <f t="shared" si="102"/>
        <v>-</v>
      </c>
      <c r="D3250" s="9" t="str">
        <f t="shared" si="103"/>
        <v>-</v>
      </c>
      <c r="E3250" s="9" t="str">
        <f>IF(C3250="-","-",IF(D3250=maxgameno+2,"blank row 2",IF(D3250=maxgameno+1,"blank row 1",INDEX(FixtureCode!$B$4:$AH$128,MATCH($C3250,FixtureCode!$B$4:$B$128,0),MATCH("G"&amp;D3250&amp;"-T1",FixtureCode!$B$4:$AH$4,0)))))</f>
        <v>-</v>
      </c>
      <c r="F3250" s="13" t="str">
        <f>IF(C3250="-","-",IF(D3250=maxgameno+2,"blank row 2",IF(D3250=maxgameno+1,"blank row 1",INDEX(FixtureCode!$B$4:$AH$128,MATCH($C3250,FixtureCode!$B$4:$B$128,0),MATCH("G"&amp;D3250&amp;"-T2",FixtureCode!$B$4:$AH$4,0)))))</f>
        <v>-</v>
      </c>
      <c r="G3250" s="12" t="str">
        <f>IF(C3250="-","-",IF(AND(ISNUMBER(Fixture!G3254),ISNUMBER(Fixture!I3254),Fixture!F3254&lt;&gt;"BYE",Fixture!J3254&lt;&gt;"BYE"),"Yes","-"))</f>
        <v>-</v>
      </c>
      <c r="H3250" s="9" t="str">
        <f>IF(G3250="-","-",IF(Fixture!G3254&gt;Fixture!I3254,Settings!$G$7,IF(Fixture!G3254=Fixture!I3254,Settings!$G$8,IF(Fixture!G3254&lt;Fixture!I3254,Settings!$G$9,"-"))))</f>
        <v>-</v>
      </c>
      <c r="I3250" s="13" t="str">
        <f>IF(G3250="-","-",IF(Fixture!I3254&gt;Fixture!G3254,Settings!$G$7,IF(Fixture!I3254=Fixture!G3254,Settings!$G$8,IF(Fixture!I3254&lt;Fixture!G3254,Settings!$G$9,"-"))))</f>
        <v>-</v>
      </c>
    </row>
    <row r="3251" spans="3:9" x14ac:dyDescent="0.25">
      <c r="C3251" s="12" t="str">
        <f t="shared" si="102"/>
        <v>-</v>
      </c>
      <c r="D3251" s="9" t="str">
        <f t="shared" si="103"/>
        <v>-</v>
      </c>
      <c r="E3251" s="9" t="str">
        <f>IF(C3251="-","-",IF(D3251=maxgameno+2,"blank row 2",IF(D3251=maxgameno+1,"blank row 1",INDEX(FixtureCode!$B$4:$AH$128,MATCH($C3251,FixtureCode!$B$4:$B$128,0),MATCH("G"&amp;D3251&amp;"-T1",FixtureCode!$B$4:$AH$4,0)))))</f>
        <v>-</v>
      </c>
      <c r="F3251" s="13" t="str">
        <f>IF(C3251="-","-",IF(D3251=maxgameno+2,"blank row 2",IF(D3251=maxgameno+1,"blank row 1",INDEX(FixtureCode!$B$4:$AH$128,MATCH($C3251,FixtureCode!$B$4:$B$128,0),MATCH("G"&amp;D3251&amp;"-T2",FixtureCode!$B$4:$AH$4,0)))))</f>
        <v>-</v>
      </c>
      <c r="G3251" s="12" t="str">
        <f>IF(C3251="-","-",IF(AND(ISNUMBER(Fixture!G3255),ISNUMBER(Fixture!I3255),Fixture!F3255&lt;&gt;"BYE",Fixture!J3255&lt;&gt;"BYE"),"Yes","-"))</f>
        <v>-</v>
      </c>
      <c r="H3251" s="9" t="str">
        <f>IF(G3251="-","-",IF(Fixture!G3255&gt;Fixture!I3255,Settings!$G$7,IF(Fixture!G3255=Fixture!I3255,Settings!$G$8,IF(Fixture!G3255&lt;Fixture!I3255,Settings!$G$9,"-"))))</f>
        <v>-</v>
      </c>
      <c r="I3251" s="13" t="str">
        <f>IF(G3251="-","-",IF(Fixture!I3255&gt;Fixture!G3255,Settings!$G$7,IF(Fixture!I3255=Fixture!G3255,Settings!$G$8,IF(Fixture!I3255&lt;Fixture!G3255,Settings!$G$9,"-"))))</f>
        <v>-</v>
      </c>
    </row>
    <row r="3252" spans="3:9" x14ac:dyDescent="0.25">
      <c r="C3252" s="12" t="str">
        <f t="shared" si="102"/>
        <v>-</v>
      </c>
      <c r="D3252" s="9" t="str">
        <f t="shared" si="103"/>
        <v>-</v>
      </c>
      <c r="E3252" s="9" t="str">
        <f>IF(C3252="-","-",IF(D3252=maxgameno+2,"blank row 2",IF(D3252=maxgameno+1,"blank row 1",INDEX(FixtureCode!$B$4:$AH$128,MATCH($C3252,FixtureCode!$B$4:$B$128,0),MATCH("G"&amp;D3252&amp;"-T1",FixtureCode!$B$4:$AH$4,0)))))</f>
        <v>-</v>
      </c>
      <c r="F3252" s="13" t="str">
        <f>IF(C3252="-","-",IF(D3252=maxgameno+2,"blank row 2",IF(D3252=maxgameno+1,"blank row 1",INDEX(FixtureCode!$B$4:$AH$128,MATCH($C3252,FixtureCode!$B$4:$B$128,0),MATCH("G"&amp;D3252&amp;"-T2",FixtureCode!$B$4:$AH$4,0)))))</f>
        <v>-</v>
      </c>
      <c r="G3252" s="12" t="str">
        <f>IF(C3252="-","-",IF(AND(ISNUMBER(Fixture!G3256),ISNUMBER(Fixture!I3256),Fixture!F3256&lt;&gt;"BYE",Fixture!J3256&lt;&gt;"BYE"),"Yes","-"))</f>
        <v>-</v>
      </c>
      <c r="H3252" s="9" t="str">
        <f>IF(G3252="-","-",IF(Fixture!G3256&gt;Fixture!I3256,Settings!$G$7,IF(Fixture!G3256=Fixture!I3256,Settings!$G$8,IF(Fixture!G3256&lt;Fixture!I3256,Settings!$G$9,"-"))))</f>
        <v>-</v>
      </c>
      <c r="I3252" s="13" t="str">
        <f>IF(G3252="-","-",IF(Fixture!I3256&gt;Fixture!G3256,Settings!$G$7,IF(Fixture!I3256=Fixture!G3256,Settings!$G$8,IF(Fixture!I3256&lt;Fixture!G3256,Settings!$G$9,"-"))))</f>
        <v>-</v>
      </c>
    </row>
    <row r="3253" spans="3:9" x14ac:dyDescent="0.25">
      <c r="C3253" s="12" t="str">
        <f t="shared" si="102"/>
        <v>-</v>
      </c>
      <c r="D3253" s="9" t="str">
        <f t="shared" si="103"/>
        <v>-</v>
      </c>
      <c r="E3253" s="9" t="str">
        <f>IF(C3253="-","-",IF(D3253=maxgameno+2,"blank row 2",IF(D3253=maxgameno+1,"blank row 1",INDEX(FixtureCode!$B$4:$AH$128,MATCH($C3253,FixtureCode!$B$4:$B$128,0),MATCH("G"&amp;D3253&amp;"-T1",FixtureCode!$B$4:$AH$4,0)))))</f>
        <v>-</v>
      </c>
      <c r="F3253" s="13" t="str">
        <f>IF(C3253="-","-",IF(D3253=maxgameno+2,"blank row 2",IF(D3253=maxgameno+1,"blank row 1",INDEX(FixtureCode!$B$4:$AH$128,MATCH($C3253,FixtureCode!$B$4:$B$128,0),MATCH("G"&amp;D3253&amp;"-T2",FixtureCode!$B$4:$AH$4,0)))))</f>
        <v>-</v>
      </c>
      <c r="G3253" s="12" t="str">
        <f>IF(C3253="-","-",IF(AND(ISNUMBER(Fixture!G3257),ISNUMBER(Fixture!I3257),Fixture!F3257&lt;&gt;"BYE",Fixture!J3257&lt;&gt;"BYE"),"Yes","-"))</f>
        <v>-</v>
      </c>
      <c r="H3253" s="9" t="str">
        <f>IF(G3253="-","-",IF(Fixture!G3257&gt;Fixture!I3257,Settings!$G$7,IF(Fixture!G3257=Fixture!I3257,Settings!$G$8,IF(Fixture!G3257&lt;Fixture!I3257,Settings!$G$9,"-"))))</f>
        <v>-</v>
      </c>
      <c r="I3253" s="13" t="str">
        <f>IF(G3253="-","-",IF(Fixture!I3257&gt;Fixture!G3257,Settings!$G$7,IF(Fixture!I3257=Fixture!G3257,Settings!$G$8,IF(Fixture!I3257&lt;Fixture!G3257,Settings!$G$9,"-"))))</f>
        <v>-</v>
      </c>
    </row>
    <row r="3254" spans="3:9" x14ac:dyDescent="0.25">
      <c r="C3254" s="12" t="str">
        <f t="shared" si="102"/>
        <v>-</v>
      </c>
      <c r="D3254" s="9" t="str">
        <f t="shared" si="103"/>
        <v>-</v>
      </c>
      <c r="E3254" s="9" t="str">
        <f>IF(C3254="-","-",IF(D3254=maxgameno+2,"blank row 2",IF(D3254=maxgameno+1,"blank row 1",INDEX(FixtureCode!$B$4:$AH$128,MATCH($C3254,FixtureCode!$B$4:$B$128,0),MATCH("G"&amp;D3254&amp;"-T1",FixtureCode!$B$4:$AH$4,0)))))</f>
        <v>-</v>
      </c>
      <c r="F3254" s="13" t="str">
        <f>IF(C3254="-","-",IF(D3254=maxgameno+2,"blank row 2",IF(D3254=maxgameno+1,"blank row 1",INDEX(FixtureCode!$B$4:$AH$128,MATCH($C3254,FixtureCode!$B$4:$B$128,0),MATCH("G"&amp;D3254&amp;"-T2",FixtureCode!$B$4:$AH$4,0)))))</f>
        <v>-</v>
      </c>
      <c r="G3254" s="12" t="str">
        <f>IF(C3254="-","-",IF(AND(ISNUMBER(Fixture!G3258),ISNUMBER(Fixture!I3258),Fixture!F3258&lt;&gt;"BYE",Fixture!J3258&lt;&gt;"BYE"),"Yes","-"))</f>
        <v>-</v>
      </c>
      <c r="H3254" s="9" t="str">
        <f>IF(G3254="-","-",IF(Fixture!G3258&gt;Fixture!I3258,Settings!$G$7,IF(Fixture!G3258=Fixture!I3258,Settings!$G$8,IF(Fixture!G3258&lt;Fixture!I3258,Settings!$G$9,"-"))))</f>
        <v>-</v>
      </c>
      <c r="I3254" s="13" t="str">
        <f>IF(G3254="-","-",IF(Fixture!I3258&gt;Fixture!G3258,Settings!$G$7,IF(Fixture!I3258=Fixture!G3258,Settings!$G$8,IF(Fixture!I3258&lt;Fixture!G3258,Settings!$G$9,"-"))))</f>
        <v>-</v>
      </c>
    </row>
    <row r="3255" spans="3:9" x14ac:dyDescent="0.25">
      <c r="C3255" s="12" t="str">
        <f t="shared" si="102"/>
        <v>-</v>
      </c>
      <c r="D3255" s="9" t="str">
        <f t="shared" si="103"/>
        <v>-</v>
      </c>
      <c r="E3255" s="9" t="str">
        <f>IF(C3255="-","-",IF(D3255=maxgameno+2,"blank row 2",IF(D3255=maxgameno+1,"blank row 1",INDEX(FixtureCode!$B$4:$AH$128,MATCH($C3255,FixtureCode!$B$4:$B$128,0),MATCH("G"&amp;D3255&amp;"-T1",FixtureCode!$B$4:$AH$4,0)))))</f>
        <v>-</v>
      </c>
      <c r="F3255" s="13" t="str">
        <f>IF(C3255="-","-",IF(D3255=maxgameno+2,"blank row 2",IF(D3255=maxgameno+1,"blank row 1",INDEX(FixtureCode!$B$4:$AH$128,MATCH($C3255,FixtureCode!$B$4:$B$128,0),MATCH("G"&amp;D3255&amp;"-T2",FixtureCode!$B$4:$AH$4,0)))))</f>
        <v>-</v>
      </c>
      <c r="G3255" s="12" t="str">
        <f>IF(C3255="-","-",IF(AND(ISNUMBER(Fixture!G3259),ISNUMBER(Fixture!I3259),Fixture!F3259&lt;&gt;"BYE",Fixture!J3259&lt;&gt;"BYE"),"Yes","-"))</f>
        <v>-</v>
      </c>
      <c r="H3255" s="9" t="str">
        <f>IF(G3255="-","-",IF(Fixture!G3259&gt;Fixture!I3259,Settings!$G$7,IF(Fixture!G3259=Fixture!I3259,Settings!$G$8,IF(Fixture!G3259&lt;Fixture!I3259,Settings!$G$9,"-"))))</f>
        <v>-</v>
      </c>
      <c r="I3255" s="13" t="str">
        <f>IF(G3255="-","-",IF(Fixture!I3259&gt;Fixture!G3259,Settings!$G$7,IF(Fixture!I3259=Fixture!G3259,Settings!$G$8,IF(Fixture!I3259&lt;Fixture!G3259,Settings!$G$9,"-"))))</f>
        <v>-</v>
      </c>
    </row>
    <row r="3256" spans="3:9" x14ac:dyDescent="0.25">
      <c r="C3256" s="12" t="str">
        <f t="shared" si="102"/>
        <v>-</v>
      </c>
      <c r="D3256" s="9" t="str">
        <f t="shared" si="103"/>
        <v>-</v>
      </c>
      <c r="E3256" s="9" t="str">
        <f>IF(C3256="-","-",IF(D3256=maxgameno+2,"blank row 2",IF(D3256=maxgameno+1,"blank row 1",INDEX(FixtureCode!$B$4:$AH$128,MATCH($C3256,FixtureCode!$B$4:$B$128,0),MATCH("G"&amp;D3256&amp;"-T1",FixtureCode!$B$4:$AH$4,0)))))</f>
        <v>-</v>
      </c>
      <c r="F3256" s="13" t="str">
        <f>IF(C3256="-","-",IF(D3256=maxgameno+2,"blank row 2",IF(D3256=maxgameno+1,"blank row 1",INDEX(FixtureCode!$B$4:$AH$128,MATCH($C3256,FixtureCode!$B$4:$B$128,0),MATCH("G"&amp;D3256&amp;"-T2",FixtureCode!$B$4:$AH$4,0)))))</f>
        <v>-</v>
      </c>
      <c r="G3256" s="12" t="str">
        <f>IF(C3256="-","-",IF(AND(ISNUMBER(Fixture!G3260),ISNUMBER(Fixture!I3260),Fixture!F3260&lt;&gt;"BYE",Fixture!J3260&lt;&gt;"BYE"),"Yes","-"))</f>
        <v>-</v>
      </c>
      <c r="H3256" s="9" t="str">
        <f>IF(G3256="-","-",IF(Fixture!G3260&gt;Fixture!I3260,Settings!$G$7,IF(Fixture!G3260=Fixture!I3260,Settings!$G$8,IF(Fixture!G3260&lt;Fixture!I3260,Settings!$G$9,"-"))))</f>
        <v>-</v>
      </c>
      <c r="I3256" s="13" t="str">
        <f>IF(G3256="-","-",IF(Fixture!I3260&gt;Fixture!G3260,Settings!$G$7,IF(Fixture!I3260=Fixture!G3260,Settings!$G$8,IF(Fixture!I3260&lt;Fixture!G3260,Settings!$G$9,"-"))))</f>
        <v>-</v>
      </c>
    </row>
    <row r="3257" spans="3:9" x14ac:dyDescent="0.25">
      <c r="C3257" s="12" t="str">
        <f t="shared" si="102"/>
        <v>-</v>
      </c>
      <c r="D3257" s="9" t="str">
        <f t="shared" si="103"/>
        <v>-</v>
      </c>
      <c r="E3257" s="9" t="str">
        <f>IF(C3257="-","-",IF(D3257=maxgameno+2,"blank row 2",IF(D3257=maxgameno+1,"blank row 1",INDEX(FixtureCode!$B$4:$AH$128,MATCH($C3257,FixtureCode!$B$4:$B$128,0),MATCH("G"&amp;D3257&amp;"-T1",FixtureCode!$B$4:$AH$4,0)))))</f>
        <v>-</v>
      </c>
      <c r="F3257" s="13" t="str">
        <f>IF(C3257="-","-",IF(D3257=maxgameno+2,"blank row 2",IF(D3257=maxgameno+1,"blank row 1",INDEX(FixtureCode!$B$4:$AH$128,MATCH($C3257,FixtureCode!$B$4:$B$128,0),MATCH("G"&amp;D3257&amp;"-T2",FixtureCode!$B$4:$AH$4,0)))))</f>
        <v>-</v>
      </c>
      <c r="G3257" s="12" t="str">
        <f>IF(C3257="-","-",IF(AND(ISNUMBER(Fixture!G3261),ISNUMBER(Fixture!I3261),Fixture!F3261&lt;&gt;"BYE",Fixture!J3261&lt;&gt;"BYE"),"Yes","-"))</f>
        <v>-</v>
      </c>
      <c r="H3257" s="9" t="str">
        <f>IF(G3257="-","-",IF(Fixture!G3261&gt;Fixture!I3261,Settings!$G$7,IF(Fixture!G3261=Fixture!I3261,Settings!$G$8,IF(Fixture!G3261&lt;Fixture!I3261,Settings!$G$9,"-"))))</f>
        <v>-</v>
      </c>
      <c r="I3257" s="13" t="str">
        <f>IF(G3257="-","-",IF(Fixture!I3261&gt;Fixture!G3261,Settings!$G$7,IF(Fixture!I3261=Fixture!G3261,Settings!$G$8,IF(Fixture!I3261&lt;Fixture!G3261,Settings!$G$9,"-"))))</f>
        <v>-</v>
      </c>
    </row>
    <row r="3258" spans="3:9" x14ac:dyDescent="0.25">
      <c r="C3258" s="12" t="str">
        <f t="shared" si="102"/>
        <v>-</v>
      </c>
      <c r="D3258" s="9" t="str">
        <f t="shared" si="103"/>
        <v>-</v>
      </c>
      <c r="E3258" s="9" t="str">
        <f>IF(C3258="-","-",IF(D3258=maxgameno+2,"blank row 2",IF(D3258=maxgameno+1,"blank row 1",INDEX(FixtureCode!$B$4:$AH$128,MATCH($C3258,FixtureCode!$B$4:$B$128,0),MATCH("G"&amp;D3258&amp;"-T1",FixtureCode!$B$4:$AH$4,0)))))</f>
        <v>-</v>
      </c>
      <c r="F3258" s="13" t="str">
        <f>IF(C3258="-","-",IF(D3258=maxgameno+2,"blank row 2",IF(D3258=maxgameno+1,"blank row 1",INDEX(FixtureCode!$B$4:$AH$128,MATCH($C3258,FixtureCode!$B$4:$B$128,0),MATCH("G"&amp;D3258&amp;"-T2",FixtureCode!$B$4:$AH$4,0)))))</f>
        <v>-</v>
      </c>
      <c r="G3258" s="12" t="str">
        <f>IF(C3258="-","-",IF(AND(ISNUMBER(Fixture!G3262),ISNUMBER(Fixture!I3262),Fixture!F3262&lt;&gt;"BYE",Fixture!J3262&lt;&gt;"BYE"),"Yes","-"))</f>
        <v>-</v>
      </c>
      <c r="H3258" s="9" t="str">
        <f>IF(G3258="-","-",IF(Fixture!G3262&gt;Fixture!I3262,Settings!$G$7,IF(Fixture!G3262=Fixture!I3262,Settings!$G$8,IF(Fixture!G3262&lt;Fixture!I3262,Settings!$G$9,"-"))))</f>
        <v>-</v>
      </c>
      <c r="I3258" s="13" t="str">
        <f>IF(G3258="-","-",IF(Fixture!I3262&gt;Fixture!G3262,Settings!$G$7,IF(Fixture!I3262=Fixture!G3262,Settings!$G$8,IF(Fixture!I3262&lt;Fixture!G3262,Settings!$G$9,"-"))))</f>
        <v>-</v>
      </c>
    </row>
    <row r="3259" spans="3:9" x14ac:dyDescent="0.25">
      <c r="C3259" s="12" t="str">
        <f t="shared" si="102"/>
        <v>-</v>
      </c>
      <c r="D3259" s="9" t="str">
        <f t="shared" si="103"/>
        <v>-</v>
      </c>
      <c r="E3259" s="9" t="str">
        <f>IF(C3259="-","-",IF(D3259=maxgameno+2,"blank row 2",IF(D3259=maxgameno+1,"blank row 1",INDEX(FixtureCode!$B$4:$AH$128,MATCH($C3259,FixtureCode!$B$4:$B$128,0),MATCH("G"&amp;D3259&amp;"-T1",FixtureCode!$B$4:$AH$4,0)))))</f>
        <v>-</v>
      </c>
      <c r="F3259" s="13" t="str">
        <f>IF(C3259="-","-",IF(D3259=maxgameno+2,"blank row 2",IF(D3259=maxgameno+1,"blank row 1",INDEX(FixtureCode!$B$4:$AH$128,MATCH($C3259,FixtureCode!$B$4:$B$128,0),MATCH("G"&amp;D3259&amp;"-T2",FixtureCode!$B$4:$AH$4,0)))))</f>
        <v>-</v>
      </c>
      <c r="G3259" s="12" t="str">
        <f>IF(C3259="-","-",IF(AND(ISNUMBER(Fixture!G3263),ISNUMBER(Fixture!I3263),Fixture!F3263&lt;&gt;"BYE",Fixture!J3263&lt;&gt;"BYE"),"Yes","-"))</f>
        <v>-</v>
      </c>
      <c r="H3259" s="9" t="str">
        <f>IF(G3259="-","-",IF(Fixture!G3263&gt;Fixture!I3263,Settings!$G$7,IF(Fixture!G3263=Fixture!I3263,Settings!$G$8,IF(Fixture!G3263&lt;Fixture!I3263,Settings!$G$9,"-"))))</f>
        <v>-</v>
      </c>
      <c r="I3259" s="13" t="str">
        <f>IF(G3259="-","-",IF(Fixture!I3263&gt;Fixture!G3263,Settings!$G$7,IF(Fixture!I3263=Fixture!G3263,Settings!$G$8,IF(Fixture!I3263&lt;Fixture!G3263,Settings!$G$9,"-"))))</f>
        <v>-</v>
      </c>
    </row>
    <row r="3260" spans="3:9" x14ac:dyDescent="0.25">
      <c r="C3260" s="12" t="str">
        <f t="shared" si="102"/>
        <v>-</v>
      </c>
      <c r="D3260" s="9" t="str">
        <f t="shared" si="103"/>
        <v>-</v>
      </c>
      <c r="E3260" s="9" t="str">
        <f>IF(C3260="-","-",IF(D3260=maxgameno+2,"blank row 2",IF(D3260=maxgameno+1,"blank row 1",INDEX(FixtureCode!$B$4:$AH$128,MATCH($C3260,FixtureCode!$B$4:$B$128,0),MATCH("G"&amp;D3260&amp;"-T1",FixtureCode!$B$4:$AH$4,0)))))</f>
        <v>-</v>
      </c>
      <c r="F3260" s="13" t="str">
        <f>IF(C3260="-","-",IF(D3260=maxgameno+2,"blank row 2",IF(D3260=maxgameno+1,"blank row 1",INDEX(FixtureCode!$B$4:$AH$128,MATCH($C3260,FixtureCode!$B$4:$B$128,0),MATCH("G"&amp;D3260&amp;"-T2",FixtureCode!$B$4:$AH$4,0)))))</f>
        <v>-</v>
      </c>
      <c r="G3260" s="12" t="str">
        <f>IF(C3260="-","-",IF(AND(ISNUMBER(Fixture!G3264),ISNUMBER(Fixture!I3264),Fixture!F3264&lt;&gt;"BYE",Fixture!J3264&lt;&gt;"BYE"),"Yes","-"))</f>
        <v>-</v>
      </c>
      <c r="H3260" s="9" t="str">
        <f>IF(G3260="-","-",IF(Fixture!G3264&gt;Fixture!I3264,Settings!$G$7,IF(Fixture!G3264=Fixture!I3264,Settings!$G$8,IF(Fixture!G3264&lt;Fixture!I3264,Settings!$G$9,"-"))))</f>
        <v>-</v>
      </c>
      <c r="I3260" s="13" t="str">
        <f>IF(G3260="-","-",IF(Fixture!I3264&gt;Fixture!G3264,Settings!$G$7,IF(Fixture!I3264=Fixture!G3264,Settings!$G$8,IF(Fixture!I3264&lt;Fixture!G3264,Settings!$G$9,"-"))))</f>
        <v>-</v>
      </c>
    </row>
    <row r="3261" spans="3:9" x14ac:dyDescent="0.25">
      <c r="C3261" s="12" t="str">
        <f t="shared" si="102"/>
        <v>-</v>
      </c>
      <c r="D3261" s="9" t="str">
        <f t="shared" si="103"/>
        <v>-</v>
      </c>
      <c r="E3261" s="9" t="str">
        <f>IF(C3261="-","-",IF(D3261=maxgameno+2,"blank row 2",IF(D3261=maxgameno+1,"blank row 1",INDEX(FixtureCode!$B$4:$AH$128,MATCH($C3261,FixtureCode!$B$4:$B$128,0),MATCH("G"&amp;D3261&amp;"-T1",FixtureCode!$B$4:$AH$4,0)))))</f>
        <v>-</v>
      </c>
      <c r="F3261" s="13" t="str">
        <f>IF(C3261="-","-",IF(D3261=maxgameno+2,"blank row 2",IF(D3261=maxgameno+1,"blank row 1",INDEX(FixtureCode!$B$4:$AH$128,MATCH($C3261,FixtureCode!$B$4:$B$128,0),MATCH("G"&amp;D3261&amp;"-T2",FixtureCode!$B$4:$AH$4,0)))))</f>
        <v>-</v>
      </c>
      <c r="G3261" s="12" t="str">
        <f>IF(C3261="-","-",IF(AND(ISNUMBER(Fixture!G3265),ISNUMBER(Fixture!I3265),Fixture!F3265&lt;&gt;"BYE",Fixture!J3265&lt;&gt;"BYE"),"Yes","-"))</f>
        <v>-</v>
      </c>
      <c r="H3261" s="9" t="str">
        <f>IF(G3261="-","-",IF(Fixture!G3265&gt;Fixture!I3265,Settings!$G$7,IF(Fixture!G3265=Fixture!I3265,Settings!$G$8,IF(Fixture!G3265&lt;Fixture!I3265,Settings!$G$9,"-"))))</f>
        <v>-</v>
      </c>
      <c r="I3261" s="13" t="str">
        <f>IF(G3261="-","-",IF(Fixture!I3265&gt;Fixture!G3265,Settings!$G$7,IF(Fixture!I3265=Fixture!G3265,Settings!$G$8,IF(Fixture!I3265&lt;Fixture!G3265,Settings!$G$9,"-"))))</f>
        <v>-</v>
      </c>
    </row>
    <row r="3262" spans="3:9" x14ac:dyDescent="0.25">
      <c r="C3262" s="12" t="str">
        <f t="shared" si="102"/>
        <v>-</v>
      </c>
      <c r="D3262" s="9" t="str">
        <f t="shared" si="103"/>
        <v>-</v>
      </c>
      <c r="E3262" s="9" t="str">
        <f>IF(C3262="-","-",IF(D3262=maxgameno+2,"blank row 2",IF(D3262=maxgameno+1,"blank row 1",INDEX(FixtureCode!$B$4:$AH$128,MATCH($C3262,FixtureCode!$B$4:$B$128,0),MATCH("G"&amp;D3262&amp;"-T1",FixtureCode!$B$4:$AH$4,0)))))</f>
        <v>-</v>
      </c>
      <c r="F3262" s="13" t="str">
        <f>IF(C3262="-","-",IF(D3262=maxgameno+2,"blank row 2",IF(D3262=maxgameno+1,"blank row 1",INDEX(FixtureCode!$B$4:$AH$128,MATCH($C3262,FixtureCode!$B$4:$B$128,0),MATCH("G"&amp;D3262&amp;"-T2",FixtureCode!$B$4:$AH$4,0)))))</f>
        <v>-</v>
      </c>
      <c r="G3262" s="12" t="str">
        <f>IF(C3262="-","-",IF(AND(ISNUMBER(Fixture!G3266),ISNUMBER(Fixture!I3266),Fixture!F3266&lt;&gt;"BYE",Fixture!J3266&lt;&gt;"BYE"),"Yes","-"))</f>
        <v>-</v>
      </c>
      <c r="H3262" s="9" t="str">
        <f>IF(G3262="-","-",IF(Fixture!G3266&gt;Fixture!I3266,Settings!$G$7,IF(Fixture!G3266=Fixture!I3266,Settings!$G$8,IF(Fixture!G3266&lt;Fixture!I3266,Settings!$G$9,"-"))))</f>
        <v>-</v>
      </c>
      <c r="I3262" s="13" t="str">
        <f>IF(G3262="-","-",IF(Fixture!I3266&gt;Fixture!G3266,Settings!$G$7,IF(Fixture!I3266=Fixture!G3266,Settings!$G$8,IF(Fixture!I3266&lt;Fixture!G3266,Settings!$G$9,"-"))))</f>
        <v>-</v>
      </c>
    </row>
    <row r="3263" spans="3:9" x14ac:dyDescent="0.25">
      <c r="C3263" s="12" t="str">
        <f t="shared" si="102"/>
        <v>-</v>
      </c>
      <c r="D3263" s="9" t="str">
        <f t="shared" si="103"/>
        <v>-</v>
      </c>
      <c r="E3263" s="9" t="str">
        <f>IF(C3263="-","-",IF(D3263=maxgameno+2,"blank row 2",IF(D3263=maxgameno+1,"blank row 1",INDEX(FixtureCode!$B$4:$AH$128,MATCH($C3263,FixtureCode!$B$4:$B$128,0),MATCH("G"&amp;D3263&amp;"-T1",FixtureCode!$B$4:$AH$4,0)))))</f>
        <v>-</v>
      </c>
      <c r="F3263" s="13" t="str">
        <f>IF(C3263="-","-",IF(D3263=maxgameno+2,"blank row 2",IF(D3263=maxgameno+1,"blank row 1",INDEX(FixtureCode!$B$4:$AH$128,MATCH($C3263,FixtureCode!$B$4:$B$128,0),MATCH("G"&amp;D3263&amp;"-T2",FixtureCode!$B$4:$AH$4,0)))))</f>
        <v>-</v>
      </c>
      <c r="G3263" s="12" t="str">
        <f>IF(C3263="-","-",IF(AND(ISNUMBER(Fixture!G3267),ISNUMBER(Fixture!I3267),Fixture!F3267&lt;&gt;"BYE",Fixture!J3267&lt;&gt;"BYE"),"Yes","-"))</f>
        <v>-</v>
      </c>
      <c r="H3263" s="9" t="str">
        <f>IF(G3263="-","-",IF(Fixture!G3267&gt;Fixture!I3267,Settings!$G$7,IF(Fixture!G3267=Fixture!I3267,Settings!$G$8,IF(Fixture!G3267&lt;Fixture!I3267,Settings!$G$9,"-"))))</f>
        <v>-</v>
      </c>
      <c r="I3263" s="13" t="str">
        <f>IF(G3263="-","-",IF(Fixture!I3267&gt;Fixture!G3267,Settings!$G$7,IF(Fixture!I3267=Fixture!G3267,Settings!$G$8,IF(Fixture!I3267&lt;Fixture!G3267,Settings!$G$9,"-"))))</f>
        <v>-</v>
      </c>
    </row>
    <row r="3264" spans="3:9" x14ac:dyDescent="0.25">
      <c r="C3264" s="12" t="str">
        <f t="shared" si="102"/>
        <v>-</v>
      </c>
      <c r="D3264" s="9" t="str">
        <f t="shared" si="103"/>
        <v>-</v>
      </c>
      <c r="E3264" s="9" t="str">
        <f>IF(C3264="-","-",IF(D3264=maxgameno+2,"blank row 2",IF(D3264=maxgameno+1,"blank row 1",INDEX(FixtureCode!$B$4:$AH$128,MATCH($C3264,FixtureCode!$B$4:$B$128,0),MATCH("G"&amp;D3264&amp;"-T1",FixtureCode!$B$4:$AH$4,0)))))</f>
        <v>-</v>
      </c>
      <c r="F3264" s="13" t="str">
        <f>IF(C3264="-","-",IF(D3264=maxgameno+2,"blank row 2",IF(D3264=maxgameno+1,"blank row 1",INDEX(FixtureCode!$B$4:$AH$128,MATCH($C3264,FixtureCode!$B$4:$B$128,0),MATCH("G"&amp;D3264&amp;"-T2",FixtureCode!$B$4:$AH$4,0)))))</f>
        <v>-</v>
      </c>
      <c r="G3264" s="12" t="str">
        <f>IF(C3264="-","-",IF(AND(ISNUMBER(Fixture!G3268),ISNUMBER(Fixture!I3268),Fixture!F3268&lt;&gt;"BYE",Fixture!J3268&lt;&gt;"BYE"),"Yes","-"))</f>
        <v>-</v>
      </c>
      <c r="H3264" s="9" t="str">
        <f>IF(G3264="-","-",IF(Fixture!G3268&gt;Fixture!I3268,Settings!$G$7,IF(Fixture!G3268=Fixture!I3268,Settings!$G$8,IF(Fixture!G3268&lt;Fixture!I3268,Settings!$G$9,"-"))))</f>
        <v>-</v>
      </c>
      <c r="I3264" s="13" t="str">
        <f>IF(G3264="-","-",IF(Fixture!I3268&gt;Fixture!G3268,Settings!$G$7,IF(Fixture!I3268=Fixture!G3268,Settings!$G$8,IF(Fixture!I3268&lt;Fixture!G3268,Settings!$G$9,"-"))))</f>
        <v>-</v>
      </c>
    </row>
    <row r="3265" spans="3:9" x14ac:dyDescent="0.25">
      <c r="C3265" s="12" t="str">
        <f t="shared" si="102"/>
        <v>-</v>
      </c>
      <c r="D3265" s="9" t="str">
        <f t="shared" si="103"/>
        <v>-</v>
      </c>
      <c r="E3265" s="9" t="str">
        <f>IF(C3265="-","-",IF(D3265=maxgameno+2,"blank row 2",IF(D3265=maxgameno+1,"blank row 1",INDEX(FixtureCode!$B$4:$AH$128,MATCH($C3265,FixtureCode!$B$4:$B$128,0),MATCH("G"&amp;D3265&amp;"-T1",FixtureCode!$B$4:$AH$4,0)))))</f>
        <v>-</v>
      </c>
      <c r="F3265" s="13" t="str">
        <f>IF(C3265="-","-",IF(D3265=maxgameno+2,"blank row 2",IF(D3265=maxgameno+1,"blank row 1",INDEX(FixtureCode!$B$4:$AH$128,MATCH($C3265,FixtureCode!$B$4:$B$128,0),MATCH("G"&amp;D3265&amp;"-T2",FixtureCode!$B$4:$AH$4,0)))))</f>
        <v>-</v>
      </c>
      <c r="G3265" s="12" t="str">
        <f>IF(C3265="-","-",IF(AND(ISNUMBER(Fixture!G3269),ISNUMBER(Fixture!I3269),Fixture!F3269&lt;&gt;"BYE",Fixture!J3269&lt;&gt;"BYE"),"Yes","-"))</f>
        <v>-</v>
      </c>
      <c r="H3265" s="9" t="str">
        <f>IF(G3265="-","-",IF(Fixture!G3269&gt;Fixture!I3269,Settings!$G$7,IF(Fixture!G3269=Fixture!I3269,Settings!$G$8,IF(Fixture!G3269&lt;Fixture!I3269,Settings!$G$9,"-"))))</f>
        <v>-</v>
      </c>
      <c r="I3265" s="13" t="str">
        <f>IF(G3265="-","-",IF(Fixture!I3269&gt;Fixture!G3269,Settings!$G$7,IF(Fixture!I3269=Fixture!G3269,Settings!$G$8,IF(Fixture!I3269&lt;Fixture!G3269,Settings!$G$9,"-"))))</f>
        <v>-</v>
      </c>
    </row>
    <row r="3266" spans="3:9" x14ac:dyDescent="0.25">
      <c r="C3266" s="12" t="str">
        <f t="shared" si="102"/>
        <v>-</v>
      </c>
      <c r="D3266" s="9" t="str">
        <f t="shared" si="103"/>
        <v>-</v>
      </c>
      <c r="E3266" s="9" t="str">
        <f>IF(C3266="-","-",IF(D3266=maxgameno+2,"blank row 2",IF(D3266=maxgameno+1,"blank row 1",INDEX(FixtureCode!$B$4:$AH$128,MATCH($C3266,FixtureCode!$B$4:$B$128,0),MATCH("G"&amp;D3266&amp;"-T1",FixtureCode!$B$4:$AH$4,0)))))</f>
        <v>-</v>
      </c>
      <c r="F3266" s="13" t="str">
        <f>IF(C3266="-","-",IF(D3266=maxgameno+2,"blank row 2",IF(D3266=maxgameno+1,"blank row 1",INDEX(FixtureCode!$B$4:$AH$128,MATCH($C3266,FixtureCode!$B$4:$B$128,0),MATCH("G"&amp;D3266&amp;"-T2",FixtureCode!$B$4:$AH$4,0)))))</f>
        <v>-</v>
      </c>
      <c r="G3266" s="12" t="str">
        <f>IF(C3266="-","-",IF(AND(ISNUMBER(Fixture!G3270),ISNUMBER(Fixture!I3270),Fixture!F3270&lt;&gt;"BYE",Fixture!J3270&lt;&gt;"BYE"),"Yes","-"))</f>
        <v>-</v>
      </c>
      <c r="H3266" s="9" t="str">
        <f>IF(G3266="-","-",IF(Fixture!G3270&gt;Fixture!I3270,Settings!$G$7,IF(Fixture!G3270=Fixture!I3270,Settings!$G$8,IF(Fixture!G3270&lt;Fixture!I3270,Settings!$G$9,"-"))))</f>
        <v>-</v>
      </c>
      <c r="I3266" s="13" t="str">
        <f>IF(G3266="-","-",IF(Fixture!I3270&gt;Fixture!G3270,Settings!$G$7,IF(Fixture!I3270=Fixture!G3270,Settings!$G$8,IF(Fixture!I3270&lt;Fixture!G3270,Settings!$G$9,"-"))))</f>
        <v>-</v>
      </c>
    </row>
    <row r="3267" spans="3:9" x14ac:dyDescent="0.25">
      <c r="C3267" s="12" t="str">
        <f t="shared" si="102"/>
        <v>-</v>
      </c>
      <c r="D3267" s="9" t="str">
        <f t="shared" si="103"/>
        <v>-</v>
      </c>
      <c r="E3267" s="9" t="str">
        <f>IF(C3267="-","-",IF(D3267=maxgameno+2,"blank row 2",IF(D3267=maxgameno+1,"blank row 1",INDEX(FixtureCode!$B$4:$AH$128,MATCH($C3267,FixtureCode!$B$4:$B$128,0),MATCH("G"&amp;D3267&amp;"-T1",FixtureCode!$B$4:$AH$4,0)))))</f>
        <v>-</v>
      </c>
      <c r="F3267" s="13" t="str">
        <f>IF(C3267="-","-",IF(D3267=maxgameno+2,"blank row 2",IF(D3267=maxgameno+1,"blank row 1",INDEX(FixtureCode!$B$4:$AH$128,MATCH($C3267,FixtureCode!$B$4:$B$128,0),MATCH("G"&amp;D3267&amp;"-T2",FixtureCode!$B$4:$AH$4,0)))))</f>
        <v>-</v>
      </c>
      <c r="G3267" s="12" t="str">
        <f>IF(C3267="-","-",IF(AND(ISNUMBER(Fixture!G3271),ISNUMBER(Fixture!I3271),Fixture!F3271&lt;&gt;"BYE",Fixture!J3271&lt;&gt;"BYE"),"Yes","-"))</f>
        <v>-</v>
      </c>
      <c r="H3267" s="9" t="str">
        <f>IF(G3267="-","-",IF(Fixture!G3271&gt;Fixture!I3271,Settings!$G$7,IF(Fixture!G3271=Fixture!I3271,Settings!$G$8,IF(Fixture!G3271&lt;Fixture!I3271,Settings!$G$9,"-"))))</f>
        <v>-</v>
      </c>
      <c r="I3267" s="13" t="str">
        <f>IF(G3267="-","-",IF(Fixture!I3271&gt;Fixture!G3271,Settings!$G$7,IF(Fixture!I3271=Fixture!G3271,Settings!$G$8,IF(Fixture!I3271&lt;Fixture!G3271,Settings!$G$9,"-"))))</f>
        <v>-</v>
      </c>
    </row>
    <row r="3268" spans="3:9" x14ac:dyDescent="0.25">
      <c r="C3268" s="12" t="str">
        <f t="shared" si="102"/>
        <v>-</v>
      </c>
      <c r="D3268" s="9" t="str">
        <f t="shared" si="103"/>
        <v>-</v>
      </c>
      <c r="E3268" s="9" t="str">
        <f>IF(C3268="-","-",IF(D3268=maxgameno+2,"blank row 2",IF(D3268=maxgameno+1,"blank row 1",INDEX(FixtureCode!$B$4:$AH$128,MATCH($C3268,FixtureCode!$B$4:$B$128,0),MATCH("G"&amp;D3268&amp;"-T1",FixtureCode!$B$4:$AH$4,0)))))</f>
        <v>-</v>
      </c>
      <c r="F3268" s="13" t="str">
        <f>IF(C3268="-","-",IF(D3268=maxgameno+2,"blank row 2",IF(D3268=maxgameno+1,"blank row 1",INDEX(FixtureCode!$B$4:$AH$128,MATCH($C3268,FixtureCode!$B$4:$B$128,0),MATCH("G"&amp;D3268&amp;"-T2",FixtureCode!$B$4:$AH$4,0)))))</f>
        <v>-</v>
      </c>
      <c r="G3268" s="12" t="str">
        <f>IF(C3268="-","-",IF(AND(ISNUMBER(Fixture!G3272),ISNUMBER(Fixture!I3272),Fixture!F3272&lt;&gt;"BYE",Fixture!J3272&lt;&gt;"BYE"),"Yes","-"))</f>
        <v>-</v>
      </c>
      <c r="H3268" s="9" t="str">
        <f>IF(G3268="-","-",IF(Fixture!G3272&gt;Fixture!I3272,Settings!$G$7,IF(Fixture!G3272=Fixture!I3272,Settings!$G$8,IF(Fixture!G3272&lt;Fixture!I3272,Settings!$G$9,"-"))))</f>
        <v>-</v>
      </c>
      <c r="I3268" s="13" t="str">
        <f>IF(G3268="-","-",IF(Fixture!I3272&gt;Fixture!G3272,Settings!$G$7,IF(Fixture!I3272=Fixture!G3272,Settings!$G$8,IF(Fixture!I3272&lt;Fixture!G3272,Settings!$G$9,"-"))))</f>
        <v>-</v>
      </c>
    </row>
    <row r="3269" spans="3:9" x14ac:dyDescent="0.25">
      <c r="C3269" s="12" t="str">
        <f t="shared" si="102"/>
        <v>-</v>
      </c>
      <c r="D3269" s="9" t="str">
        <f t="shared" si="103"/>
        <v>-</v>
      </c>
      <c r="E3269" s="9" t="str">
        <f>IF(C3269="-","-",IF(D3269=maxgameno+2,"blank row 2",IF(D3269=maxgameno+1,"blank row 1",INDEX(FixtureCode!$B$4:$AH$128,MATCH($C3269,FixtureCode!$B$4:$B$128,0),MATCH("G"&amp;D3269&amp;"-T1",FixtureCode!$B$4:$AH$4,0)))))</f>
        <v>-</v>
      </c>
      <c r="F3269" s="13" t="str">
        <f>IF(C3269="-","-",IF(D3269=maxgameno+2,"blank row 2",IF(D3269=maxgameno+1,"blank row 1",INDEX(FixtureCode!$B$4:$AH$128,MATCH($C3269,FixtureCode!$B$4:$B$128,0),MATCH("G"&amp;D3269&amp;"-T2",FixtureCode!$B$4:$AH$4,0)))))</f>
        <v>-</v>
      </c>
      <c r="G3269" s="12" t="str">
        <f>IF(C3269="-","-",IF(AND(ISNUMBER(Fixture!G3273),ISNUMBER(Fixture!I3273),Fixture!F3273&lt;&gt;"BYE",Fixture!J3273&lt;&gt;"BYE"),"Yes","-"))</f>
        <v>-</v>
      </c>
      <c r="H3269" s="9" t="str">
        <f>IF(G3269="-","-",IF(Fixture!G3273&gt;Fixture!I3273,Settings!$G$7,IF(Fixture!G3273=Fixture!I3273,Settings!$G$8,IF(Fixture!G3273&lt;Fixture!I3273,Settings!$G$9,"-"))))</f>
        <v>-</v>
      </c>
      <c r="I3269" s="13" t="str">
        <f>IF(G3269="-","-",IF(Fixture!I3273&gt;Fixture!G3273,Settings!$G$7,IF(Fixture!I3273=Fixture!G3273,Settings!$G$8,IF(Fixture!I3273&lt;Fixture!G3273,Settings!$G$9,"-"))))</f>
        <v>-</v>
      </c>
    </row>
    <row r="3270" spans="3:9" x14ac:dyDescent="0.25">
      <c r="C3270" s="12" t="str">
        <f t="shared" ref="C3270:C3333" si="104">IF(C3269="-","-",IF(D3269+1&lt;=maxgameno+2,C3269,IF(C3269+1&lt;=maxroundno,C3269+1,"-")))</f>
        <v>-</v>
      </c>
      <c r="D3270" s="9" t="str">
        <f t="shared" ref="D3270:D3333" si="105">IF(C3270="-","-",IF(D3269+1&lt;=maxgameno+2,D3269+1,1))</f>
        <v>-</v>
      </c>
      <c r="E3270" s="9" t="str">
        <f>IF(C3270="-","-",IF(D3270=maxgameno+2,"blank row 2",IF(D3270=maxgameno+1,"blank row 1",INDEX(FixtureCode!$B$4:$AH$128,MATCH($C3270,FixtureCode!$B$4:$B$128,0),MATCH("G"&amp;D3270&amp;"-T1",FixtureCode!$B$4:$AH$4,0)))))</f>
        <v>-</v>
      </c>
      <c r="F3270" s="13" t="str">
        <f>IF(C3270="-","-",IF(D3270=maxgameno+2,"blank row 2",IF(D3270=maxgameno+1,"blank row 1",INDEX(FixtureCode!$B$4:$AH$128,MATCH($C3270,FixtureCode!$B$4:$B$128,0),MATCH("G"&amp;D3270&amp;"-T2",FixtureCode!$B$4:$AH$4,0)))))</f>
        <v>-</v>
      </c>
      <c r="G3270" s="12" t="str">
        <f>IF(C3270="-","-",IF(AND(ISNUMBER(Fixture!G3274),ISNUMBER(Fixture!I3274),Fixture!F3274&lt;&gt;"BYE",Fixture!J3274&lt;&gt;"BYE"),"Yes","-"))</f>
        <v>-</v>
      </c>
      <c r="H3270" s="9" t="str">
        <f>IF(G3270="-","-",IF(Fixture!G3274&gt;Fixture!I3274,Settings!$G$7,IF(Fixture!G3274=Fixture!I3274,Settings!$G$8,IF(Fixture!G3274&lt;Fixture!I3274,Settings!$G$9,"-"))))</f>
        <v>-</v>
      </c>
      <c r="I3270" s="13" t="str">
        <f>IF(G3270="-","-",IF(Fixture!I3274&gt;Fixture!G3274,Settings!$G$7,IF(Fixture!I3274=Fixture!G3274,Settings!$G$8,IF(Fixture!I3274&lt;Fixture!G3274,Settings!$G$9,"-"))))</f>
        <v>-</v>
      </c>
    </row>
    <row r="3271" spans="3:9" x14ac:dyDescent="0.25">
      <c r="C3271" s="12" t="str">
        <f t="shared" si="104"/>
        <v>-</v>
      </c>
      <c r="D3271" s="9" t="str">
        <f t="shared" si="105"/>
        <v>-</v>
      </c>
      <c r="E3271" s="9" t="str">
        <f>IF(C3271="-","-",IF(D3271=maxgameno+2,"blank row 2",IF(D3271=maxgameno+1,"blank row 1",INDEX(FixtureCode!$B$4:$AH$128,MATCH($C3271,FixtureCode!$B$4:$B$128,0),MATCH("G"&amp;D3271&amp;"-T1",FixtureCode!$B$4:$AH$4,0)))))</f>
        <v>-</v>
      </c>
      <c r="F3271" s="13" t="str">
        <f>IF(C3271="-","-",IF(D3271=maxgameno+2,"blank row 2",IF(D3271=maxgameno+1,"blank row 1",INDEX(FixtureCode!$B$4:$AH$128,MATCH($C3271,FixtureCode!$B$4:$B$128,0),MATCH("G"&amp;D3271&amp;"-T2",FixtureCode!$B$4:$AH$4,0)))))</f>
        <v>-</v>
      </c>
      <c r="G3271" s="12" t="str">
        <f>IF(C3271="-","-",IF(AND(ISNUMBER(Fixture!G3275),ISNUMBER(Fixture!I3275),Fixture!F3275&lt;&gt;"BYE",Fixture!J3275&lt;&gt;"BYE"),"Yes","-"))</f>
        <v>-</v>
      </c>
      <c r="H3271" s="9" t="str">
        <f>IF(G3271="-","-",IF(Fixture!G3275&gt;Fixture!I3275,Settings!$G$7,IF(Fixture!G3275=Fixture!I3275,Settings!$G$8,IF(Fixture!G3275&lt;Fixture!I3275,Settings!$G$9,"-"))))</f>
        <v>-</v>
      </c>
      <c r="I3271" s="13" t="str">
        <f>IF(G3271="-","-",IF(Fixture!I3275&gt;Fixture!G3275,Settings!$G$7,IF(Fixture!I3275=Fixture!G3275,Settings!$G$8,IF(Fixture!I3275&lt;Fixture!G3275,Settings!$G$9,"-"))))</f>
        <v>-</v>
      </c>
    </row>
    <row r="3272" spans="3:9" x14ac:dyDescent="0.25">
      <c r="C3272" s="12" t="str">
        <f t="shared" si="104"/>
        <v>-</v>
      </c>
      <c r="D3272" s="9" t="str">
        <f t="shared" si="105"/>
        <v>-</v>
      </c>
      <c r="E3272" s="9" t="str">
        <f>IF(C3272="-","-",IF(D3272=maxgameno+2,"blank row 2",IF(D3272=maxgameno+1,"blank row 1",INDEX(FixtureCode!$B$4:$AH$128,MATCH($C3272,FixtureCode!$B$4:$B$128,0),MATCH("G"&amp;D3272&amp;"-T1",FixtureCode!$B$4:$AH$4,0)))))</f>
        <v>-</v>
      </c>
      <c r="F3272" s="13" t="str">
        <f>IF(C3272="-","-",IF(D3272=maxgameno+2,"blank row 2",IF(D3272=maxgameno+1,"blank row 1",INDEX(FixtureCode!$B$4:$AH$128,MATCH($C3272,FixtureCode!$B$4:$B$128,0),MATCH("G"&amp;D3272&amp;"-T2",FixtureCode!$B$4:$AH$4,0)))))</f>
        <v>-</v>
      </c>
      <c r="G3272" s="12" t="str">
        <f>IF(C3272="-","-",IF(AND(ISNUMBER(Fixture!G3276),ISNUMBER(Fixture!I3276),Fixture!F3276&lt;&gt;"BYE",Fixture!J3276&lt;&gt;"BYE"),"Yes","-"))</f>
        <v>-</v>
      </c>
      <c r="H3272" s="9" t="str">
        <f>IF(G3272="-","-",IF(Fixture!G3276&gt;Fixture!I3276,Settings!$G$7,IF(Fixture!G3276=Fixture!I3276,Settings!$G$8,IF(Fixture!G3276&lt;Fixture!I3276,Settings!$G$9,"-"))))</f>
        <v>-</v>
      </c>
      <c r="I3272" s="13" t="str">
        <f>IF(G3272="-","-",IF(Fixture!I3276&gt;Fixture!G3276,Settings!$G$7,IF(Fixture!I3276=Fixture!G3276,Settings!$G$8,IF(Fixture!I3276&lt;Fixture!G3276,Settings!$G$9,"-"))))</f>
        <v>-</v>
      </c>
    </row>
    <row r="3273" spans="3:9" x14ac:dyDescent="0.25">
      <c r="C3273" s="12" t="str">
        <f t="shared" si="104"/>
        <v>-</v>
      </c>
      <c r="D3273" s="9" t="str">
        <f t="shared" si="105"/>
        <v>-</v>
      </c>
      <c r="E3273" s="9" t="str">
        <f>IF(C3273="-","-",IF(D3273=maxgameno+2,"blank row 2",IF(D3273=maxgameno+1,"blank row 1",INDEX(FixtureCode!$B$4:$AH$128,MATCH($C3273,FixtureCode!$B$4:$B$128,0),MATCH("G"&amp;D3273&amp;"-T1",FixtureCode!$B$4:$AH$4,0)))))</f>
        <v>-</v>
      </c>
      <c r="F3273" s="13" t="str">
        <f>IF(C3273="-","-",IF(D3273=maxgameno+2,"blank row 2",IF(D3273=maxgameno+1,"blank row 1",INDEX(FixtureCode!$B$4:$AH$128,MATCH($C3273,FixtureCode!$B$4:$B$128,0),MATCH("G"&amp;D3273&amp;"-T2",FixtureCode!$B$4:$AH$4,0)))))</f>
        <v>-</v>
      </c>
      <c r="G3273" s="12" t="str">
        <f>IF(C3273="-","-",IF(AND(ISNUMBER(Fixture!G3277),ISNUMBER(Fixture!I3277),Fixture!F3277&lt;&gt;"BYE",Fixture!J3277&lt;&gt;"BYE"),"Yes","-"))</f>
        <v>-</v>
      </c>
      <c r="H3273" s="9" t="str">
        <f>IF(G3273="-","-",IF(Fixture!G3277&gt;Fixture!I3277,Settings!$G$7,IF(Fixture!G3277=Fixture!I3277,Settings!$G$8,IF(Fixture!G3277&lt;Fixture!I3277,Settings!$G$9,"-"))))</f>
        <v>-</v>
      </c>
      <c r="I3273" s="13" t="str">
        <f>IF(G3273="-","-",IF(Fixture!I3277&gt;Fixture!G3277,Settings!$G$7,IF(Fixture!I3277=Fixture!G3277,Settings!$G$8,IF(Fixture!I3277&lt;Fixture!G3277,Settings!$G$9,"-"))))</f>
        <v>-</v>
      </c>
    </row>
    <row r="3274" spans="3:9" x14ac:dyDescent="0.25">
      <c r="C3274" s="12" t="str">
        <f t="shared" si="104"/>
        <v>-</v>
      </c>
      <c r="D3274" s="9" t="str">
        <f t="shared" si="105"/>
        <v>-</v>
      </c>
      <c r="E3274" s="9" t="str">
        <f>IF(C3274="-","-",IF(D3274=maxgameno+2,"blank row 2",IF(D3274=maxgameno+1,"blank row 1",INDEX(FixtureCode!$B$4:$AH$128,MATCH($C3274,FixtureCode!$B$4:$B$128,0),MATCH("G"&amp;D3274&amp;"-T1",FixtureCode!$B$4:$AH$4,0)))))</f>
        <v>-</v>
      </c>
      <c r="F3274" s="13" t="str">
        <f>IF(C3274="-","-",IF(D3274=maxgameno+2,"blank row 2",IF(D3274=maxgameno+1,"blank row 1",INDEX(FixtureCode!$B$4:$AH$128,MATCH($C3274,FixtureCode!$B$4:$B$128,0),MATCH("G"&amp;D3274&amp;"-T2",FixtureCode!$B$4:$AH$4,0)))))</f>
        <v>-</v>
      </c>
      <c r="G3274" s="12" t="str">
        <f>IF(C3274="-","-",IF(AND(ISNUMBER(Fixture!G3278),ISNUMBER(Fixture!I3278),Fixture!F3278&lt;&gt;"BYE",Fixture!J3278&lt;&gt;"BYE"),"Yes","-"))</f>
        <v>-</v>
      </c>
      <c r="H3274" s="9" t="str">
        <f>IF(G3274="-","-",IF(Fixture!G3278&gt;Fixture!I3278,Settings!$G$7,IF(Fixture!G3278=Fixture!I3278,Settings!$G$8,IF(Fixture!G3278&lt;Fixture!I3278,Settings!$G$9,"-"))))</f>
        <v>-</v>
      </c>
      <c r="I3274" s="13" t="str">
        <f>IF(G3274="-","-",IF(Fixture!I3278&gt;Fixture!G3278,Settings!$G$7,IF(Fixture!I3278=Fixture!G3278,Settings!$G$8,IF(Fixture!I3278&lt;Fixture!G3278,Settings!$G$9,"-"))))</f>
        <v>-</v>
      </c>
    </row>
    <row r="3275" spans="3:9" x14ac:dyDescent="0.25">
      <c r="C3275" s="12" t="str">
        <f t="shared" si="104"/>
        <v>-</v>
      </c>
      <c r="D3275" s="9" t="str">
        <f t="shared" si="105"/>
        <v>-</v>
      </c>
      <c r="E3275" s="9" t="str">
        <f>IF(C3275="-","-",IF(D3275=maxgameno+2,"blank row 2",IF(D3275=maxgameno+1,"blank row 1",INDEX(FixtureCode!$B$4:$AH$128,MATCH($C3275,FixtureCode!$B$4:$B$128,0),MATCH("G"&amp;D3275&amp;"-T1",FixtureCode!$B$4:$AH$4,0)))))</f>
        <v>-</v>
      </c>
      <c r="F3275" s="13" t="str">
        <f>IF(C3275="-","-",IF(D3275=maxgameno+2,"blank row 2",IF(D3275=maxgameno+1,"blank row 1",INDEX(FixtureCode!$B$4:$AH$128,MATCH($C3275,FixtureCode!$B$4:$B$128,0),MATCH("G"&amp;D3275&amp;"-T2",FixtureCode!$B$4:$AH$4,0)))))</f>
        <v>-</v>
      </c>
      <c r="G3275" s="12" t="str">
        <f>IF(C3275="-","-",IF(AND(ISNUMBER(Fixture!G3279),ISNUMBER(Fixture!I3279),Fixture!F3279&lt;&gt;"BYE",Fixture!J3279&lt;&gt;"BYE"),"Yes","-"))</f>
        <v>-</v>
      </c>
      <c r="H3275" s="9" t="str">
        <f>IF(G3275="-","-",IF(Fixture!G3279&gt;Fixture!I3279,Settings!$G$7,IF(Fixture!G3279=Fixture!I3279,Settings!$G$8,IF(Fixture!G3279&lt;Fixture!I3279,Settings!$G$9,"-"))))</f>
        <v>-</v>
      </c>
      <c r="I3275" s="13" t="str">
        <f>IF(G3275="-","-",IF(Fixture!I3279&gt;Fixture!G3279,Settings!$G$7,IF(Fixture!I3279=Fixture!G3279,Settings!$G$8,IF(Fixture!I3279&lt;Fixture!G3279,Settings!$G$9,"-"))))</f>
        <v>-</v>
      </c>
    </row>
    <row r="3276" spans="3:9" x14ac:dyDescent="0.25">
      <c r="C3276" s="12" t="str">
        <f t="shared" si="104"/>
        <v>-</v>
      </c>
      <c r="D3276" s="9" t="str">
        <f t="shared" si="105"/>
        <v>-</v>
      </c>
      <c r="E3276" s="9" t="str">
        <f>IF(C3276="-","-",IF(D3276=maxgameno+2,"blank row 2",IF(D3276=maxgameno+1,"blank row 1",INDEX(FixtureCode!$B$4:$AH$128,MATCH($C3276,FixtureCode!$B$4:$B$128,0),MATCH("G"&amp;D3276&amp;"-T1",FixtureCode!$B$4:$AH$4,0)))))</f>
        <v>-</v>
      </c>
      <c r="F3276" s="13" t="str">
        <f>IF(C3276="-","-",IF(D3276=maxgameno+2,"blank row 2",IF(D3276=maxgameno+1,"blank row 1",INDEX(FixtureCode!$B$4:$AH$128,MATCH($C3276,FixtureCode!$B$4:$B$128,0),MATCH("G"&amp;D3276&amp;"-T2",FixtureCode!$B$4:$AH$4,0)))))</f>
        <v>-</v>
      </c>
      <c r="G3276" s="12" t="str">
        <f>IF(C3276="-","-",IF(AND(ISNUMBER(Fixture!G3280),ISNUMBER(Fixture!I3280),Fixture!F3280&lt;&gt;"BYE",Fixture!J3280&lt;&gt;"BYE"),"Yes","-"))</f>
        <v>-</v>
      </c>
      <c r="H3276" s="9" t="str">
        <f>IF(G3276="-","-",IF(Fixture!G3280&gt;Fixture!I3280,Settings!$G$7,IF(Fixture!G3280=Fixture!I3280,Settings!$G$8,IF(Fixture!G3280&lt;Fixture!I3280,Settings!$G$9,"-"))))</f>
        <v>-</v>
      </c>
      <c r="I3276" s="13" t="str">
        <f>IF(G3276="-","-",IF(Fixture!I3280&gt;Fixture!G3280,Settings!$G$7,IF(Fixture!I3280=Fixture!G3280,Settings!$G$8,IF(Fixture!I3280&lt;Fixture!G3280,Settings!$G$9,"-"))))</f>
        <v>-</v>
      </c>
    </row>
    <row r="3277" spans="3:9" x14ac:dyDescent="0.25">
      <c r="C3277" s="12" t="str">
        <f t="shared" si="104"/>
        <v>-</v>
      </c>
      <c r="D3277" s="9" t="str">
        <f t="shared" si="105"/>
        <v>-</v>
      </c>
      <c r="E3277" s="9" t="str">
        <f>IF(C3277="-","-",IF(D3277=maxgameno+2,"blank row 2",IF(D3277=maxgameno+1,"blank row 1",INDEX(FixtureCode!$B$4:$AH$128,MATCH($C3277,FixtureCode!$B$4:$B$128,0),MATCH("G"&amp;D3277&amp;"-T1",FixtureCode!$B$4:$AH$4,0)))))</f>
        <v>-</v>
      </c>
      <c r="F3277" s="13" t="str">
        <f>IF(C3277="-","-",IF(D3277=maxgameno+2,"blank row 2",IF(D3277=maxgameno+1,"blank row 1",INDEX(FixtureCode!$B$4:$AH$128,MATCH($C3277,FixtureCode!$B$4:$B$128,0),MATCH("G"&amp;D3277&amp;"-T2",FixtureCode!$B$4:$AH$4,0)))))</f>
        <v>-</v>
      </c>
      <c r="G3277" s="12" t="str">
        <f>IF(C3277="-","-",IF(AND(ISNUMBER(Fixture!G3281),ISNUMBER(Fixture!I3281),Fixture!F3281&lt;&gt;"BYE",Fixture!J3281&lt;&gt;"BYE"),"Yes","-"))</f>
        <v>-</v>
      </c>
      <c r="H3277" s="9" t="str">
        <f>IF(G3277="-","-",IF(Fixture!G3281&gt;Fixture!I3281,Settings!$G$7,IF(Fixture!G3281=Fixture!I3281,Settings!$G$8,IF(Fixture!G3281&lt;Fixture!I3281,Settings!$G$9,"-"))))</f>
        <v>-</v>
      </c>
      <c r="I3277" s="13" t="str">
        <f>IF(G3277="-","-",IF(Fixture!I3281&gt;Fixture!G3281,Settings!$G$7,IF(Fixture!I3281=Fixture!G3281,Settings!$G$8,IF(Fixture!I3281&lt;Fixture!G3281,Settings!$G$9,"-"))))</f>
        <v>-</v>
      </c>
    </row>
    <row r="3278" spans="3:9" x14ac:dyDescent="0.25">
      <c r="C3278" s="12" t="str">
        <f t="shared" si="104"/>
        <v>-</v>
      </c>
      <c r="D3278" s="9" t="str">
        <f t="shared" si="105"/>
        <v>-</v>
      </c>
      <c r="E3278" s="9" t="str">
        <f>IF(C3278="-","-",IF(D3278=maxgameno+2,"blank row 2",IF(D3278=maxgameno+1,"blank row 1",INDEX(FixtureCode!$B$4:$AH$128,MATCH($C3278,FixtureCode!$B$4:$B$128,0),MATCH("G"&amp;D3278&amp;"-T1",FixtureCode!$B$4:$AH$4,0)))))</f>
        <v>-</v>
      </c>
      <c r="F3278" s="13" t="str">
        <f>IF(C3278="-","-",IF(D3278=maxgameno+2,"blank row 2",IF(D3278=maxgameno+1,"blank row 1",INDEX(FixtureCode!$B$4:$AH$128,MATCH($C3278,FixtureCode!$B$4:$B$128,0),MATCH("G"&amp;D3278&amp;"-T2",FixtureCode!$B$4:$AH$4,0)))))</f>
        <v>-</v>
      </c>
      <c r="G3278" s="12" t="str">
        <f>IF(C3278="-","-",IF(AND(ISNUMBER(Fixture!G3282),ISNUMBER(Fixture!I3282),Fixture!F3282&lt;&gt;"BYE",Fixture!J3282&lt;&gt;"BYE"),"Yes","-"))</f>
        <v>-</v>
      </c>
      <c r="H3278" s="9" t="str">
        <f>IF(G3278="-","-",IF(Fixture!G3282&gt;Fixture!I3282,Settings!$G$7,IF(Fixture!G3282=Fixture!I3282,Settings!$G$8,IF(Fixture!G3282&lt;Fixture!I3282,Settings!$G$9,"-"))))</f>
        <v>-</v>
      </c>
      <c r="I3278" s="13" t="str">
        <f>IF(G3278="-","-",IF(Fixture!I3282&gt;Fixture!G3282,Settings!$G$7,IF(Fixture!I3282=Fixture!G3282,Settings!$G$8,IF(Fixture!I3282&lt;Fixture!G3282,Settings!$G$9,"-"))))</f>
        <v>-</v>
      </c>
    </row>
    <row r="3279" spans="3:9" x14ac:dyDescent="0.25">
      <c r="C3279" s="12" t="str">
        <f t="shared" si="104"/>
        <v>-</v>
      </c>
      <c r="D3279" s="9" t="str">
        <f t="shared" si="105"/>
        <v>-</v>
      </c>
      <c r="E3279" s="9" t="str">
        <f>IF(C3279="-","-",IF(D3279=maxgameno+2,"blank row 2",IF(D3279=maxgameno+1,"blank row 1",INDEX(FixtureCode!$B$4:$AH$128,MATCH($C3279,FixtureCode!$B$4:$B$128,0),MATCH("G"&amp;D3279&amp;"-T1",FixtureCode!$B$4:$AH$4,0)))))</f>
        <v>-</v>
      </c>
      <c r="F3279" s="13" t="str">
        <f>IF(C3279="-","-",IF(D3279=maxgameno+2,"blank row 2",IF(D3279=maxgameno+1,"blank row 1",INDEX(FixtureCode!$B$4:$AH$128,MATCH($C3279,FixtureCode!$B$4:$B$128,0),MATCH("G"&amp;D3279&amp;"-T2",FixtureCode!$B$4:$AH$4,0)))))</f>
        <v>-</v>
      </c>
      <c r="G3279" s="12" t="str">
        <f>IF(C3279="-","-",IF(AND(ISNUMBER(Fixture!G3283),ISNUMBER(Fixture!I3283),Fixture!F3283&lt;&gt;"BYE",Fixture!J3283&lt;&gt;"BYE"),"Yes","-"))</f>
        <v>-</v>
      </c>
      <c r="H3279" s="9" t="str">
        <f>IF(G3279="-","-",IF(Fixture!G3283&gt;Fixture!I3283,Settings!$G$7,IF(Fixture!G3283=Fixture!I3283,Settings!$G$8,IF(Fixture!G3283&lt;Fixture!I3283,Settings!$G$9,"-"))))</f>
        <v>-</v>
      </c>
      <c r="I3279" s="13" t="str">
        <f>IF(G3279="-","-",IF(Fixture!I3283&gt;Fixture!G3283,Settings!$G$7,IF(Fixture!I3283=Fixture!G3283,Settings!$G$8,IF(Fixture!I3283&lt;Fixture!G3283,Settings!$G$9,"-"))))</f>
        <v>-</v>
      </c>
    </row>
    <row r="3280" spans="3:9" x14ac:dyDescent="0.25">
      <c r="C3280" s="12" t="str">
        <f t="shared" si="104"/>
        <v>-</v>
      </c>
      <c r="D3280" s="9" t="str">
        <f t="shared" si="105"/>
        <v>-</v>
      </c>
      <c r="E3280" s="9" t="str">
        <f>IF(C3280="-","-",IF(D3280=maxgameno+2,"blank row 2",IF(D3280=maxgameno+1,"blank row 1",INDEX(FixtureCode!$B$4:$AH$128,MATCH($C3280,FixtureCode!$B$4:$B$128,0),MATCH("G"&amp;D3280&amp;"-T1",FixtureCode!$B$4:$AH$4,0)))))</f>
        <v>-</v>
      </c>
      <c r="F3280" s="13" t="str">
        <f>IF(C3280="-","-",IF(D3280=maxgameno+2,"blank row 2",IF(D3280=maxgameno+1,"blank row 1",INDEX(FixtureCode!$B$4:$AH$128,MATCH($C3280,FixtureCode!$B$4:$B$128,0),MATCH("G"&amp;D3280&amp;"-T2",FixtureCode!$B$4:$AH$4,0)))))</f>
        <v>-</v>
      </c>
      <c r="G3280" s="12" t="str">
        <f>IF(C3280="-","-",IF(AND(ISNUMBER(Fixture!G3284),ISNUMBER(Fixture!I3284),Fixture!F3284&lt;&gt;"BYE",Fixture!J3284&lt;&gt;"BYE"),"Yes","-"))</f>
        <v>-</v>
      </c>
      <c r="H3280" s="9" t="str">
        <f>IF(G3280="-","-",IF(Fixture!G3284&gt;Fixture!I3284,Settings!$G$7,IF(Fixture!G3284=Fixture!I3284,Settings!$G$8,IF(Fixture!G3284&lt;Fixture!I3284,Settings!$G$9,"-"))))</f>
        <v>-</v>
      </c>
      <c r="I3280" s="13" t="str">
        <f>IF(G3280="-","-",IF(Fixture!I3284&gt;Fixture!G3284,Settings!$G$7,IF(Fixture!I3284=Fixture!G3284,Settings!$G$8,IF(Fixture!I3284&lt;Fixture!G3284,Settings!$G$9,"-"))))</f>
        <v>-</v>
      </c>
    </row>
    <row r="3281" spans="3:9" x14ac:dyDescent="0.25">
      <c r="C3281" s="12" t="str">
        <f t="shared" si="104"/>
        <v>-</v>
      </c>
      <c r="D3281" s="9" t="str">
        <f t="shared" si="105"/>
        <v>-</v>
      </c>
      <c r="E3281" s="9" t="str">
        <f>IF(C3281="-","-",IF(D3281=maxgameno+2,"blank row 2",IF(D3281=maxgameno+1,"blank row 1",INDEX(FixtureCode!$B$4:$AH$128,MATCH($C3281,FixtureCode!$B$4:$B$128,0),MATCH("G"&amp;D3281&amp;"-T1",FixtureCode!$B$4:$AH$4,0)))))</f>
        <v>-</v>
      </c>
      <c r="F3281" s="13" t="str">
        <f>IF(C3281="-","-",IF(D3281=maxgameno+2,"blank row 2",IF(D3281=maxgameno+1,"blank row 1",INDEX(FixtureCode!$B$4:$AH$128,MATCH($C3281,FixtureCode!$B$4:$B$128,0),MATCH("G"&amp;D3281&amp;"-T2",FixtureCode!$B$4:$AH$4,0)))))</f>
        <v>-</v>
      </c>
      <c r="G3281" s="12" t="str">
        <f>IF(C3281="-","-",IF(AND(ISNUMBER(Fixture!G3285),ISNUMBER(Fixture!I3285),Fixture!F3285&lt;&gt;"BYE",Fixture!J3285&lt;&gt;"BYE"),"Yes","-"))</f>
        <v>-</v>
      </c>
      <c r="H3281" s="9" t="str">
        <f>IF(G3281="-","-",IF(Fixture!G3285&gt;Fixture!I3285,Settings!$G$7,IF(Fixture!G3285=Fixture!I3285,Settings!$G$8,IF(Fixture!G3285&lt;Fixture!I3285,Settings!$G$9,"-"))))</f>
        <v>-</v>
      </c>
      <c r="I3281" s="13" t="str">
        <f>IF(G3281="-","-",IF(Fixture!I3285&gt;Fixture!G3285,Settings!$G$7,IF(Fixture!I3285=Fixture!G3285,Settings!$G$8,IF(Fixture!I3285&lt;Fixture!G3285,Settings!$G$9,"-"))))</f>
        <v>-</v>
      </c>
    </row>
    <row r="3282" spans="3:9" x14ac:dyDescent="0.25">
      <c r="C3282" s="12" t="str">
        <f t="shared" si="104"/>
        <v>-</v>
      </c>
      <c r="D3282" s="9" t="str">
        <f t="shared" si="105"/>
        <v>-</v>
      </c>
      <c r="E3282" s="9" t="str">
        <f>IF(C3282="-","-",IF(D3282=maxgameno+2,"blank row 2",IF(D3282=maxgameno+1,"blank row 1",INDEX(FixtureCode!$B$4:$AH$128,MATCH($C3282,FixtureCode!$B$4:$B$128,0),MATCH("G"&amp;D3282&amp;"-T1",FixtureCode!$B$4:$AH$4,0)))))</f>
        <v>-</v>
      </c>
      <c r="F3282" s="13" t="str">
        <f>IF(C3282="-","-",IF(D3282=maxgameno+2,"blank row 2",IF(D3282=maxgameno+1,"blank row 1",INDEX(FixtureCode!$B$4:$AH$128,MATCH($C3282,FixtureCode!$B$4:$B$128,0),MATCH("G"&amp;D3282&amp;"-T2",FixtureCode!$B$4:$AH$4,0)))))</f>
        <v>-</v>
      </c>
      <c r="G3282" s="12" t="str">
        <f>IF(C3282="-","-",IF(AND(ISNUMBER(Fixture!G3286),ISNUMBER(Fixture!I3286),Fixture!F3286&lt;&gt;"BYE",Fixture!J3286&lt;&gt;"BYE"),"Yes","-"))</f>
        <v>-</v>
      </c>
      <c r="H3282" s="9" t="str">
        <f>IF(G3282="-","-",IF(Fixture!G3286&gt;Fixture!I3286,Settings!$G$7,IF(Fixture!G3286=Fixture!I3286,Settings!$G$8,IF(Fixture!G3286&lt;Fixture!I3286,Settings!$G$9,"-"))))</f>
        <v>-</v>
      </c>
      <c r="I3282" s="13" t="str">
        <f>IF(G3282="-","-",IF(Fixture!I3286&gt;Fixture!G3286,Settings!$G$7,IF(Fixture!I3286=Fixture!G3286,Settings!$G$8,IF(Fixture!I3286&lt;Fixture!G3286,Settings!$G$9,"-"))))</f>
        <v>-</v>
      </c>
    </row>
    <row r="3283" spans="3:9" x14ac:dyDescent="0.25">
      <c r="C3283" s="12" t="str">
        <f t="shared" si="104"/>
        <v>-</v>
      </c>
      <c r="D3283" s="9" t="str">
        <f t="shared" si="105"/>
        <v>-</v>
      </c>
      <c r="E3283" s="9" t="str">
        <f>IF(C3283="-","-",IF(D3283=maxgameno+2,"blank row 2",IF(D3283=maxgameno+1,"blank row 1",INDEX(FixtureCode!$B$4:$AH$128,MATCH($C3283,FixtureCode!$B$4:$B$128,0),MATCH("G"&amp;D3283&amp;"-T1",FixtureCode!$B$4:$AH$4,0)))))</f>
        <v>-</v>
      </c>
      <c r="F3283" s="13" t="str">
        <f>IF(C3283="-","-",IF(D3283=maxgameno+2,"blank row 2",IF(D3283=maxgameno+1,"blank row 1",INDEX(FixtureCode!$B$4:$AH$128,MATCH($C3283,FixtureCode!$B$4:$B$128,0),MATCH("G"&amp;D3283&amp;"-T2",FixtureCode!$B$4:$AH$4,0)))))</f>
        <v>-</v>
      </c>
      <c r="G3283" s="12" t="str">
        <f>IF(C3283="-","-",IF(AND(ISNUMBER(Fixture!G3287),ISNUMBER(Fixture!I3287),Fixture!F3287&lt;&gt;"BYE",Fixture!J3287&lt;&gt;"BYE"),"Yes","-"))</f>
        <v>-</v>
      </c>
      <c r="H3283" s="9" t="str">
        <f>IF(G3283="-","-",IF(Fixture!G3287&gt;Fixture!I3287,Settings!$G$7,IF(Fixture!G3287=Fixture!I3287,Settings!$G$8,IF(Fixture!G3287&lt;Fixture!I3287,Settings!$G$9,"-"))))</f>
        <v>-</v>
      </c>
      <c r="I3283" s="13" t="str">
        <f>IF(G3283="-","-",IF(Fixture!I3287&gt;Fixture!G3287,Settings!$G$7,IF(Fixture!I3287=Fixture!G3287,Settings!$G$8,IF(Fixture!I3287&lt;Fixture!G3287,Settings!$G$9,"-"))))</f>
        <v>-</v>
      </c>
    </row>
    <row r="3284" spans="3:9" x14ac:dyDescent="0.25">
      <c r="C3284" s="12" t="str">
        <f t="shared" si="104"/>
        <v>-</v>
      </c>
      <c r="D3284" s="9" t="str">
        <f t="shared" si="105"/>
        <v>-</v>
      </c>
      <c r="E3284" s="9" t="str">
        <f>IF(C3284="-","-",IF(D3284=maxgameno+2,"blank row 2",IF(D3284=maxgameno+1,"blank row 1",INDEX(FixtureCode!$B$4:$AH$128,MATCH($C3284,FixtureCode!$B$4:$B$128,0),MATCH("G"&amp;D3284&amp;"-T1",FixtureCode!$B$4:$AH$4,0)))))</f>
        <v>-</v>
      </c>
      <c r="F3284" s="13" t="str">
        <f>IF(C3284="-","-",IF(D3284=maxgameno+2,"blank row 2",IF(D3284=maxgameno+1,"blank row 1",INDEX(FixtureCode!$B$4:$AH$128,MATCH($C3284,FixtureCode!$B$4:$B$128,0),MATCH("G"&amp;D3284&amp;"-T2",FixtureCode!$B$4:$AH$4,0)))))</f>
        <v>-</v>
      </c>
      <c r="G3284" s="12" t="str">
        <f>IF(C3284="-","-",IF(AND(ISNUMBER(Fixture!G3288),ISNUMBER(Fixture!I3288),Fixture!F3288&lt;&gt;"BYE",Fixture!J3288&lt;&gt;"BYE"),"Yes","-"))</f>
        <v>-</v>
      </c>
      <c r="H3284" s="9" t="str">
        <f>IF(G3284="-","-",IF(Fixture!G3288&gt;Fixture!I3288,Settings!$G$7,IF(Fixture!G3288=Fixture!I3288,Settings!$G$8,IF(Fixture!G3288&lt;Fixture!I3288,Settings!$G$9,"-"))))</f>
        <v>-</v>
      </c>
      <c r="I3284" s="13" t="str">
        <f>IF(G3284="-","-",IF(Fixture!I3288&gt;Fixture!G3288,Settings!$G$7,IF(Fixture!I3288=Fixture!G3288,Settings!$G$8,IF(Fixture!I3288&lt;Fixture!G3288,Settings!$G$9,"-"))))</f>
        <v>-</v>
      </c>
    </row>
    <row r="3285" spans="3:9" x14ac:dyDescent="0.25">
      <c r="C3285" s="12" t="str">
        <f t="shared" si="104"/>
        <v>-</v>
      </c>
      <c r="D3285" s="9" t="str">
        <f t="shared" si="105"/>
        <v>-</v>
      </c>
      <c r="E3285" s="9" t="str">
        <f>IF(C3285="-","-",IF(D3285=maxgameno+2,"blank row 2",IF(D3285=maxgameno+1,"blank row 1",INDEX(FixtureCode!$B$4:$AH$128,MATCH($C3285,FixtureCode!$B$4:$B$128,0),MATCH("G"&amp;D3285&amp;"-T1",FixtureCode!$B$4:$AH$4,0)))))</f>
        <v>-</v>
      </c>
      <c r="F3285" s="13" t="str">
        <f>IF(C3285="-","-",IF(D3285=maxgameno+2,"blank row 2",IF(D3285=maxgameno+1,"blank row 1",INDEX(FixtureCode!$B$4:$AH$128,MATCH($C3285,FixtureCode!$B$4:$B$128,0),MATCH("G"&amp;D3285&amp;"-T2",FixtureCode!$B$4:$AH$4,0)))))</f>
        <v>-</v>
      </c>
      <c r="G3285" s="12" t="str">
        <f>IF(C3285="-","-",IF(AND(ISNUMBER(Fixture!G3289),ISNUMBER(Fixture!I3289),Fixture!F3289&lt;&gt;"BYE",Fixture!J3289&lt;&gt;"BYE"),"Yes","-"))</f>
        <v>-</v>
      </c>
      <c r="H3285" s="9" t="str">
        <f>IF(G3285="-","-",IF(Fixture!G3289&gt;Fixture!I3289,Settings!$G$7,IF(Fixture!G3289=Fixture!I3289,Settings!$G$8,IF(Fixture!G3289&lt;Fixture!I3289,Settings!$G$9,"-"))))</f>
        <v>-</v>
      </c>
      <c r="I3285" s="13" t="str">
        <f>IF(G3285="-","-",IF(Fixture!I3289&gt;Fixture!G3289,Settings!$G$7,IF(Fixture!I3289=Fixture!G3289,Settings!$G$8,IF(Fixture!I3289&lt;Fixture!G3289,Settings!$G$9,"-"))))</f>
        <v>-</v>
      </c>
    </row>
    <row r="3286" spans="3:9" x14ac:dyDescent="0.25">
      <c r="C3286" s="12" t="str">
        <f t="shared" si="104"/>
        <v>-</v>
      </c>
      <c r="D3286" s="9" t="str">
        <f t="shared" si="105"/>
        <v>-</v>
      </c>
      <c r="E3286" s="9" t="str">
        <f>IF(C3286="-","-",IF(D3286=maxgameno+2,"blank row 2",IF(D3286=maxgameno+1,"blank row 1",INDEX(FixtureCode!$B$4:$AH$128,MATCH($C3286,FixtureCode!$B$4:$B$128,0),MATCH("G"&amp;D3286&amp;"-T1",FixtureCode!$B$4:$AH$4,0)))))</f>
        <v>-</v>
      </c>
      <c r="F3286" s="13" t="str">
        <f>IF(C3286="-","-",IF(D3286=maxgameno+2,"blank row 2",IF(D3286=maxgameno+1,"blank row 1",INDEX(FixtureCode!$B$4:$AH$128,MATCH($C3286,FixtureCode!$B$4:$B$128,0),MATCH("G"&amp;D3286&amp;"-T2",FixtureCode!$B$4:$AH$4,0)))))</f>
        <v>-</v>
      </c>
      <c r="G3286" s="12" t="str">
        <f>IF(C3286="-","-",IF(AND(ISNUMBER(Fixture!G3290),ISNUMBER(Fixture!I3290),Fixture!F3290&lt;&gt;"BYE",Fixture!J3290&lt;&gt;"BYE"),"Yes","-"))</f>
        <v>-</v>
      </c>
      <c r="H3286" s="9" t="str">
        <f>IF(G3286="-","-",IF(Fixture!G3290&gt;Fixture!I3290,Settings!$G$7,IF(Fixture!G3290=Fixture!I3290,Settings!$G$8,IF(Fixture!G3290&lt;Fixture!I3290,Settings!$G$9,"-"))))</f>
        <v>-</v>
      </c>
      <c r="I3286" s="13" t="str">
        <f>IF(G3286="-","-",IF(Fixture!I3290&gt;Fixture!G3290,Settings!$G$7,IF(Fixture!I3290=Fixture!G3290,Settings!$G$8,IF(Fixture!I3290&lt;Fixture!G3290,Settings!$G$9,"-"))))</f>
        <v>-</v>
      </c>
    </row>
    <row r="3287" spans="3:9" x14ac:dyDescent="0.25">
      <c r="C3287" s="12" t="str">
        <f t="shared" si="104"/>
        <v>-</v>
      </c>
      <c r="D3287" s="9" t="str">
        <f t="shared" si="105"/>
        <v>-</v>
      </c>
      <c r="E3287" s="9" t="str">
        <f>IF(C3287="-","-",IF(D3287=maxgameno+2,"blank row 2",IF(D3287=maxgameno+1,"blank row 1",INDEX(FixtureCode!$B$4:$AH$128,MATCH($C3287,FixtureCode!$B$4:$B$128,0),MATCH("G"&amp;D3287&amp;"-T1",FixtureCode!$B$4:$AH$4,0)))))</f>
        <v>-</v>
      </c>
      <c r="F3287" s="13" t="str">
        <f>IF(C3287="-","-",IF(D3287=maxgameno+2,"blank row 2",IF(D3287=maxgameno+1,"blank row 1",INDEX(FixtureCode!$B$4:$AH$128,MATCH($C3287,FixtureCode!$B$4:$B$128,0),MATCH("G"&amp;D3287&amp;"-T2",FixtureCode!$B$4:$AH$4,0)))))</f>
        <v>-</v>
      </c>
      <c r="G3287" s="12" t="str">
        <f>IF(C3287="-","-",IF(AND(ISNUMBER(Fixture!G3291),ISNUMBER(Fixture!I3291),Fixture!F3291&lt;&gt;"BYE",Fixture!J3291&lt;&gt;"BYE"),"Yes","-"))</f>
        <v>-</v>
      </c>
      <c r="H3287" s="9" t="str">
        <f>IF(G3287="-","-",IF(Fixture!G3291&gt;Fixture!I3291,Settings!$G$7,IF(Fixture!G3291=Fixture!I3291,Settings!$G$8,IF(Fixture!G3291&lt;Fixture!I3291,Settings!$G$9,"-"))))</f>
        <v>-</v>
      </c>
      <c r="I3287" s="13" t="str">
        <f>IF(G3287="-","-",IF(Fixture!I3291&gt;Fixture!G3291,Settings!$G$7,IF(Fixture!I3291=Fixture!G3291,Settings!$G$8,IF(Fixture!I3291&lt;Fixture!G3291,Settings!$G$9,"-"))))</f>
        <v>-</v>
      </c>
    </row>
    <row r="3288" spans="3:9" x14ac:dyDescent="0.25">
      <c r="C3288" s="12" t="str">
        <f t="shared" si="104"/>
        <v>-</v>
      </c>
      <c r="D3288" s="9" t="str">
        <f t="shared" si="105"/>
        <v>-</v>
      </c>
      <c r="E3288" s="9" t="str">
        <f>IF(C3288="-","-",IF(D3288=maxgameno+2,"blank row 2",IF(D3288=maxgameno+1,"blank row 1",INDEX(FixtureCode!$B$4:$AH$128,MATCH($C3288,FixtureCode!$B$4:$B$128,0),MATCH("G"&amp;D3288&amp;"-T1",FixtureCode!$B$4:$AH$4,0)))))</f>
        <v>-</v>
      </c>
      <c r="F3288" s="13" t="str">
        <f>IF(C3288="-","-",IF(D3288=maxgameno+2,"blank row 2",IF(D3288=maxgameno+1,"blank row 1",INDEX(FixtureCode!$B$4:$AH$128,MATCH($C3288,FixtureCode!$B$4:$B$128,0),MATCH("G"&amp;D3288&amp;"-T2",FixtureCode!$B$4:$AH$4,0)))))</f>
        <v>-</v>
      </c>
      <c r="G3288" s="12" t="str">
        <f>IF(C3288="-","-",IF(AND(ISNUMBER(Fixture!G3292),ISNUMBER(Fixture!I3292),Fixture!F3292&lt;&gt;"BYE",Fixture!J3292&lt;&gt;"BYE"),"Yes","-"))</f>
        <v>-</v>
      </c>
      <c r="H3288" s="9" t="str">
        <f>IF(G3288="-","-",IF(Fixture!G3292&gt;Fixture!I3292,Settings!$G$7,IF(Fixture!G3292=Fixture!I3292,Settings!$G$8,IF(Fixture!G3292&lt;Fixture!I3292,Settings!$G$9,"-"))))</f>
        <v>-</v>
      </c>
      <c r="I3288" s="13" t="str">
        <f>IF(G3288="-","-",IF(Fixture!I3292&gt;Fixture!G3292,Settings!$G$7,IF(Fixture!I3292=Fixture!G3292,Settings!$G$8,IF(Fixture!I3292&lt;Fixture!G3292,Settings!$G$9,"-"))))</f>
        <v>-</v>
      </c>
    </row>
    <row r="3289" spans="3:9" x14ac:dyDescent="0.25">
      <c r="C3289" s="12" t="str">
        <f t="shared" si="104"/>
        <v>-</v>
      </c>
      <c r="D3289" s="9" t="str">
        <f t="shared" si="105"/>
        <v>-</v>
      </c>
      <c r="E3289" s="9" t="str">
        <f>IF(C3289="-","-",IF(D3289=maxgameno+2,"blank row 2",IF(D3289=maxgameno+1,"blank row 1",INDEX(FixtureCode!$B$4:$AH$128,MATCH($C3289,FixtureCode!$B$4:$B$128,0),MATCH("G"&amp;D3289&amp;"-T1",FixtureCode!$B$4:$AH$4,0)))))</f>
        <v>-</v>
      </c>
      <c r="F3289" s="13" t="str">
        <f>IF(C3289="-","-",IF(D3289=maxgameno+2,"blank row 2",IF(D3289=maxgameno+1,"blank row 1",INDEX(FixtureCode!$B$4:$AH$128,MATCH($C3289,FixtureCode!$B$4:$B$128,0),MATCH("G"&amp;D3289&amp;"-T2",FixtureCode!$B$4:$AH$4,0)))))</f>
        <v>-</v>
      </c>
      <c r="G3289" s="12" t="str">
        <f>IF(C3289="-","-",IF(AND(ISNUMBER(Fixture!G3293),ISNUMBER(Fixture!I3293),Fixture!F3293&lt;&gt;"BYE",Fixture!J3293&lt;&gt;"BYE"),"Yes","-"))</f>
        <v>-</v>
      </c>
      <c r="H3289" s="9" t="str">
        <f>IF(G3289="-","-",IF(Fixture!G3293&gt;Fixture!I3293,Settings!$G$7,IF(Fixture!G3293=Fixture!I3293,Settings!$G$8,IF(Fixture!G3293&lt;Fixture!I3293,Settings!$G$9,"-"))))</f>
        <v>-</v>
      </c>
      <c r="I3289" s="13" t="str">
        <f>IF(G3289="-","-",IF(Fixture!I3293&gt;Fixture!G3293,Settings!$G$7,IF(Fixture!I3293=Fixture!G3293,Settings!$G$8,IF(Fixture!I3293&lt;Fixture!G3293,Settings!$G$9,"-"))))</f>
        <v>-</v>
      </c>
    </row>
    <row r="3290" spans="3:9" x14ac:dyDescent="0.25">
      <c r="C3290" s="12" t="str">
        <f t="shared" si="104"/>
        <v>-</v>
      </c>
      <c r="D3290" s="9" t="str">
        <f t="shared" si="105"/>
        <v>-</v>
      </c>
      <c r="E3290" s="9" t="str">
        <f>IF(C3290="-","-",IF(D3290=maxgameno+2,"blank row 2",IF(D3290=maxgameno+1,"blank row 1",INDEX(FixtureCode!$B$4:$AH$128,MATCH($C3290,FixtureCode!$B$4:$B$128,0),MATCH("G"&amp;D3290&amp;"-T1",FixtureCode!$B$4:$AH$4,0)))))</f>
        <v>-</v>
      </c>
      <c r="F3290" s="13" t="str">
        <f>IF(C3290="-","-",IF(D3290=maxgameno+2,"blank row 2",IF(D3290=maxgameno+1,"blank row 1",INDEX(FixtureCode!$B$4:$AH$128,MATCH($C3290,FixtureCode!$B$4:$B$128,0),MATCH("G"&amp;D3290&amp;"-T2",FixtureCode!$B$4:$AH$4,0)))))</f>
        <v>-</v>
      </c>
      <c r="G3290" s="12" t="str">
        <f>IF(C3290="-","-",IF(AND(ISNUMBER(Fixture!G3294),ISNUMBER(Fixture!I3294),Fixture!F3294&lt;&gt;"BYE",Fixture!J3294&lt;&gt;"BYE"),"Yes","-"))</f>
        <v>-</v>
      </c>
      <c r="H3290" s="9" t="str">
        <f>IF(G3290="-","-",IF(Fixture!G3294&gt;Fixture!I3294,Settings!$G$7,IF(Fixture!G3294=Fixture!I3294,Settings!$G$8,IF(Fixture!G3294&lt;Fixture!I3294,Settings!$G$9,"-"))))</f>
        <v>-</v>
      </c>
      <c r="I3290" s="13" t="str">
        <f>IF(G3290="-","-",IF(Fixture!I3294&gt;Fixture!G3294,Settings!$G$7,IF(Fixture!I3294=Fixture!G3294,Settings!$G$8,IF(Fixture!I3294&lt;Fixture!G3294,Settings!$G$9,"-"))))</f>
        <v>-</v>
      </c>
    </row>
    <row r="3291" spans="3:9" x14ac:dyDescent="0.25">
      <c r="C3291" s="12" t="str">
        <f t="shared" si="104"/>
        <v>-</v>
      </c>
      <c r="D3291" s="9" t="str">
        <f t="shared" si="105"/>
        <v>-</v>
      </c>
      <c r="E3291" s="9" t="str">
        <f>IF(C3291="-","-",IF(D3291=maxgameno+2,"blank row 2",IF(D3291=maxgameno+1,"blank row 1",INDEX(FixtureCode!$B$4:$AH$128,MATCH($C3291,FixtureCode!$B$4:$B$128,0),MATCH("G"&amp;D3291&amp;"-T1",FixtureCode!$B$4:$AH$4,0)))))</f>
        <v>-</v>
      </c>
      <c r="F3291" s="13" t="str">
        <f>IF(C3291="-","-",IF(D3291=maxgameno+2,"blank row 2",IF(D3291=maxgameno+1,"blank row 1",INDEX(FixtureCode!$B$4:$AH$128,MATCH($C3291,FixtureCode!$B$4:$B$128,0),MATCH("G"&amp;D3291&amp;"-T2",FixtureCode!$B$4:$AH$4,0)))))</f>
        <v>-</v>
      </c>
      <c r="G3291" s="12" t="str">
        <f>IF(C3291="-","-",IF(AND(ISNUMBER(Fixture!G3295),ISNUMBER(Fixture!I3295),Fixture!F3295&lt;&gt;"BYE",Fixture!J3295&lt;&gt;"BYE"),"Yes","-"))</f>
        <v>-</v>
      </c>
      <c r="H3291" s="9" t="str">
        <f>IF(G3291="-","-",IF(Fixture!G3295&gt;Fixture!I3295,Settings!$G$7,IF(Fixture!G3295=Fixture!I3295,Settings!$G$8,IF(Fixture!G3295&lt;Fixture!I3295,Settings!$G$9,"-"))))</f>
        <v>-</v>
      </c>
      <c r="I3291" s="13" t="str">
        <f>IF(G3291="-","-",IF(Fixture!I3295&gt;Fixture!G3295,Settings!$G$7,IF(Fixture!I3295=Fixture!G3295,Settings!$G$8,IF(Fixture!I3295&lt;Fixture!G3295,Settings!$G$9,"-"))))</f>
        <v>-</v>
      </c>
    </row>
    <row r="3292" spans="3:9" x14ac:dyDescent="0.25">
      <c r="C3292" s="12" t="str">
        <f t="shared" si="104"/>
        <v>-</v>
      </c>
      <c r="D3292" s="9" t="str">
        <f t="shared" si="105"/>
        <v>-</v>
      </c>
      <c r="E3292" s="9" t="str">
        <f>IF(C3292="-","-",IF(D3292=maxgameno+2,"blank row 2",IF(D3292=maxgameno+1,"blank row 1",INDEX(FixtureCode!$B$4:$AH$128,MATCH($C3292,FixtureCode!$B$4:$B$128,0),MATCH("G"&amp;D3292&amp;"-T1",FixtureCode!$B$4:$AH$4,0)))))</f>
        <v>-</v>
      </c>
      <c r="F3292" s="13" t="str">
        <f>IF(C3292="-","-",IF(D3292=maxgameno+2,"blank row 2",IF(D3292=maxgameno+1,"blank row 1",INDEX(FixtureCode!$B$4:$AH$128,MATCH($C3292,FixtureCode!$B$4:$B$128,0),MATCH("G"&amp;D3292&amp;"-T2",FixtureCode!$B$4:$AH$4,0)))))</f>
        <v>-</v>
      </c>
      <c r="G3292" s="12" t="str">
        <f>IF(C3292="-","-",IF(AND(ISNUMBER(Fixture!G3296),ISNUMBER(Fixture!I3296),Fixture!F3296&lt;&gt;"BYE",Fixture!J3296&lt;&gt;"BYE"),"Yes","-"))</f>
        <v>-</v>
      </c>
      <c r="H3292" s="9" t="str">
        <f>IF(G3292="-","-",IF(Fixture!G3296&gt;Fixture!I3296,Settings!$G$7,IF(Fixture!G3296=Fixture!I3296,Settings!$G$8,IF(Fixture!G3296&lt;Fixture!I3296,Settings!$G$9,"-"))))</f>
        <v>-</v>
      </c>
      <c r="I3292" s="13" t="str">
        <f>IF(G3292="-","-",IF(Fixture!I3296&gt;Fixture!G3296,Settings!$G$7,IF(Fixture!I3296=Fixture!G3296,Settings!$G$8,IF(Fixture!I3296&lt;Fixture!G3296,Settings!$G$9,"-"))))</f>
        <v>-</v>
      </c>
    </row>
    <row r="3293" spans="3:9" x14ac:dyDescent="0.25">
      <c r="C3293" s="12" t="str">
        <f t="shared" si="104"/>
        <v>-</v>
      </c>
      <c r="D3293" s="9" t="str">
        <f t="shared" si="105"/>
        <v>-</v>
      </c>
      <c r="E3293" s="9" t="str">
        <f>IF(C3293="-","-",IF(D3293=maxgameno+2,"blank row 2",IF(D3293=maxgameno+1,"blank row 1",INDEX(FixtureCode!$B$4:$AH$128,MATCH($C3293,FixtureCode!$B$4:$B$128,0),MATCH("G"&amp;D3293&amp;"-T1",FixtureCode!$B$4:$AH$4,0)))))</f>
        <v>-</v>
      </c>
      <c r="F3293" s="13" t="str">
        <f>IF(C3293="-","-",IF(D3293=maxgameno+2,"blank row 2",IF(D3293=maxgameno+1,"blank row 1",INDEX(FixtureCode!$B$4:$AH$128,MATCH($C3293,FixtureCode!$B$4:$B$128,0),MATCH("G"&amp;D3293&amp;"-T2",FixtureCode!$B$4:$AH$4,0)))))</f>
        <v>-</v>
      </c>
      <c r="G3293" s="12" t="str">
        <f>IF(C3293="-","-",IF(AND(ISNUMBER(Fixture!G3297),ISNUMBER(Fixture!I3297),Fixture!F3297&lt;&gt;"BYE",Fixture!J3297&lt;&gt;"BYE"),"Yes","-"))</f>
        <v>-</v>
      </c>
      <c r="H3293" s="9" t="str">
        <f>IF(G3293="-","-",IF(Fixture!G3297&gt;Fixture!I3297,Settings!$G$7,IF(Fixture!G3297=Fixture!I3297,Settings!$G$8,IF(Fixture!G3297&lt;Fixture!I3297,Settings!$G$9,"-"))))</f>
        <v>-</v>
      </c>
      <c r="I3293" s="13" t="str">
        <f>IF(G3293="-","-",IF(Fixture!I3297&gt;Fixture!G3297,Settings!$G$7,IF(Fixture!I3297=Fixture!G3297,Settings!$G$8,IF(Fixture!I3297&lt;Fixture!G3297,Settings!$G$9,"-"))))</f>
        <v>-</v>
      </c>
    </row>
    <row r="3294" spans="3:9" x14ac:dyDescent="0.25">
      <c r="C3294" s="12" t="str">
        <f t="shared" si="104"/>
        <v>-</v>
      </c>
      <c r="D3294" s="9" t="str">
        <f t="shared" si="105"/>
        <v>-</v>
      </c>
      <c r="E3294" s="9" t="str">
        <f>IF(C3294="-","-",IF(D3294=maxgameno+2,"blank row 2",IF(D3294=maxgameno+1,"blank row 1",INDEX(FixtureCode!$B$4:$AH$128,MATCH($C3294,FixtureCode!$B$4:$B$128,0),MATCH("G"&amp;D3294&amp;"-T1",FixtureCode!$B$4:$AH$4,0)))))</f>
        <v>-</v>
      </c>
      <c r="F3294" s="13" t="str">
        <f>IF(C3294="-","-",IF(D3294=maxgameno+2,"blank row 2",IF(D3294=maxgameno+1,"blank row 1",INDEX(FixtureCode!$B$4:$AH$128,MATCH($C3294,FixtureCode!$B$4:$B$128,0),MATCH("G"&amp;D3294&amp;"-T2",FixtureCode!$B$4:$AH$4,0)))))</f>
        <v>-</v>
      </c>
      <c r="G3294" s="12" t="str">
        <f>IF(C3294="-","-",IF(AND(ISNUMBER(Fixture!G3298),ISNUMBER(Fixture!I3298),Fixture!F3298&lt;&gt;"BYE",Fixture!J3298&lt;&gt;"BYE"),"Yes","-"))</f>
        <v>-</v>
      </c>
      <c r="H3294" s="9" t="str">
        <f>IF(G3294="-","-",IF(Fixture!G3298&gt;Fixture!I3298,Settings!$G$7,IF(Fixture!G3298=Fixture!I3298,Settings!$G$8,IF(Fixture!G3298&lt;Fixture!I3298,Settings!$G$9,"-"))))</f>
        <v>-</v>
      </c>
      <c r="I3294" s="13" t="str">
        <f>IF(G3294="-","-",IF(Fixture!I3298&gt;Fixture!G3298,Settings!$G$7,IF(Fixture!I3298=Fixture!G3298,Settings!$G$8,IF(Fixture!I3298&lt;Fixture!G3298,Settings!$G$9,"-"))))</f>
        <v>-</v>
      </c>
    </row>
    <row r="3295" spans="3:9" x14ac:dyDescent="0.25">
      <c r="C3295" s="12" t="str">
        <f t="shared" si="104"/>
        <v>-</v>
      </c>
      <c r="D3295" s="9" t="str">
        <f t="shared" si="105"/>
        <v>-</v>
      </c>
      <c r="E3295" s="9" t="str">
        <f>IF(C3295="-","-",IF(D3295=maxgameno+2,"blank row 2",IF(D3295=maxgameno+1,"blank row 1",INDEX(FixtureCode!$B$4:$AH$128,MATCH($C3295,FixtureCode!$B$4:$B$128,0),MATCH("G"&amp;D3295&amp;"-T1",FixtureCode!$B$4:$AH$4,0)))))</f>
        <v>-</v>
      </c>
      <c r="F3295" s="13" t="str">
        <f>IF(C3295="-","-",IF(D3295=maxgameno+2,"blank row 2",IF(D3295=maxgameno+1,"blank row 1",INDEX(FixtureCode!$B$4:$AH$128,MATCH($C3295,FixtureCode!$B$4:$B$128,0),MATCH("G"&amp;D3295&amp;"-T2",FixtureCode!$B$4:$AH$4,0)))))</f>
        <v>-</v>
      </c>
      <c r="G3295" s="12" t="str">
        <f>IF(C3295="-","-",IF(AND(ISNUMBER(Fixture!G3299),ISNUMBER(Fixture!I3299),Fixture!F3299&lt;&gt;"BYE",Fixture!J3299&lt;&gt;"BYE"),"Yes","-"))</f>
        <v>-</v>
      </c>
      <c r="H3295" s="9" t="str">
        <f>IF(G3295="-","-",IF(Fixture!G3299&gt;Fixture!I3299,Settings!$G$7,IF(Fixture!G3299=Fixture!I3299,Settings!$G$8,IF(Fixture!G3299&lt;Fixture!I3299,Settings!$G$9,"-"))))</f>
        <v>-</v>
      </c>
      <c r="I3295" s="13" t="str">
        <f>IF(G3295="-","-",IF(Fixture!I3299&gt;Fixture!G3299,Settings!$G$7,IF(Fixture!I3299=Fixture!G3299,Settings!$G$8,IF(Fixture!I3299&lt;Fixture!G3299,Settings!$G$9,"-"))))</f>
        <v>-</v>
      </c>
    </row>
    <row r="3296" spans="3:9" x14ac:dyDescent="0.25">
      <c r="C3296" s="12" t="str">
        <f t="shared" si="104"/>
        <v>-</v>
      </c>
      <c r="D3296" s="9" t="str">
        <f t="shared" si="105"/>
        <v>-</v>
      </c>
      <c r="E3296" s="9" t="str">
        <f>IF(C3296="-","-",IF(D3296=maxgameno+2,"blank row 2",IF(D3296=maxgameno+1,"blank row 1",INDEX(FixtureCode!$B$4:$AH$128,MATCH($C3296,FixtureCode!$B$4:$B$128,0),MATCH("G"&amp;D3296&amp;"-T1",FixtureCode!$B$4:$AH$4,0)))))</f>
        <v>-</v>
      </c>
      <c r="F3296" s="13" t="str">
        <f>IF(C3296="-","-",IF(D3296=maxgameno+2,"blank row 2",IF(D3296=maxgameno+1,"blank row 1",INDEX(FixtureCode!$B$4:$AH$128,MATCH($C3296,FixtureCode!$B$4:$B$128,0),MATCH("G"&amp;D3296&amp;"-T2",FixtureCode!$B$4:$AH$4,0)))))</f>
        <v>-</v>
      </c>
      <c r="G3296" s="12" t="str">
        <f>IF(C3296="-","-",IF(AND(ISNUMBER(Fixture!G3300),ISNUMBER(Fixture!I3300),Fixture!F3300&lt;&gt;"BYE",Fixture!J3300&lt;&gt;"BYE"),"Yes","-"))</f>
        <v>-</v>
      </c>
      <c r="H3296" s="9" t="str">
        <f>IF(G3296="-","-",IF(Fixture!G3300&gt;Fixture!I3300,Settings!$G$7,IF(Fixture!G3300=Fixture!I3300,Settings!$G$8,IF(Fixture!G3300&lt;Fixture!I3300,Settings!$G$9,"-"))))</f>
        <v>-</v>
      </c>
      <c r="I3296" s="13" t="str">
        <f>IF(G3296="-","-",IF(Fixture!I3300&gt;Fixture!G3300,Settings!$G$7,IF(Fixture!I3300=Fixture!G3300,Settings!$G$8,IF(Fixture!I3300&lt;Fixture!G3300,Settings!$G$9,"-"))))</f>
        <v>-</v>
      </c>
    </row>
    <row r="3297" spans="3:9" x14ac:dyDescent="0.25">
      <c r="C3297" s="12" t="str">
        <f t="shared" si="104"/>
        <v>-</v>
      </c>
      <c r="D3297" s="9" t="str">
        <f t="shared" si="105"/>
        <v>-</v>
      </c>
      <c r="E3297" s="9" t="str">
        <f>IF(C3297="-","-",IF(D3297=maxgameno+2,"blank row 2",IF(D3297=maxgameno+1,"blank row 1",INDEX(FixtureCode!$B$4:$AH$128,MATCH($C3297,FixtureCode!$B$4:$B$128,0),MATCH("G"&amp;D3297&amp;"-T1",FixtureCode!$B$4:$AH$4,0)))))</f>
        <v>-</v>
      </c>
      <c r="F3297" s="13" t="str">
        <f>IF(C3297="-","-",IF(D3297=maxgameno+2,"blank row 2",IF(D3297=maxgameno+1,"blank row 1",INDEX(FixtureCode!$B$4:$AH$128,MATCH($C3297,FixtureCode!$B$4:$B$128,0),MATCH("G"&amp;D3297&amp;"-T2",FixtureCode!$B$4:$AH$4,0)))))</f>
        <v>-</v>
      </c>
      <c r="G3297" s="12" t="str">
        <f>IF(C3297="-","-",IF(AND(ISNUMBER(Fixture!G3301),ISNUMBER(Fixture!I3301),Fixture!F3301&lt;&gt;"BYE",Fixture!J3301&lt;&gt;"BYE"),"Yes","-"))</f>
        <v>-</v>
      </c>
      <c r="H3297" s="9" t="str">
        <f>IF(G3297="-","-",IF(Fixture!G3301&gt;Fixture!I3301,Settings!$G$7,IF(Fixture!G3301=Fixture!I3301,Settings!$G$8,IF(Fixture!G3301&lt;Fixture!I3301,Settings!$G$9,"-"))))</f>
        <v>-</v>
      </c>
      <c r="I3297" s="13" t="str">
        <f>IF(G3297="-","-",IF(Fixture!I3301&gt;Fixture!G3301,Settings!$G$7,IF(Fixture!I3301=Fixture!G3301,Settings!$G$8,IF(Fixture!I3301&lt;Fixture!G3301,Settings!$G$9,"-"))))</f>
        <v>-</v>
      </c>
    </row>
    <row r="3298" spans="3:9" x14ac:dyDescent="0.25">
      <c r="C3298" s="12" t="str">
        <f t="shared" si="104"/>
        <v>-</v>
      </c>
      <c r="D3298" s="9" t="str">
        <f t="shared" si="105"/>
        <v>-</v>
      </c>
      <c r="E3298" s="9" t="str">
        <f>IF(C3298="-","-",IF(D3298=maxgameno+2,"blank row 2",IF(D3298=maxgameno+1,"blank row 1",INDEX(FixtureCode!$B$4:$AH$128,MATCH($C3298,FixtureCode!$B$4:$B$128,0),MATCH("G"&amp;D3298&amp;"-T1",FixtureCode!$B$4:$AH$4,0)))))</f>
        <v>-</v>
      </c>
      <c r="F3298" s="13" t="str">
        <f>IF(C3298="-","-",IF(D3298=maxgameno+2,"blank row 2",IF(D3298=maxgameno+1,"blank row 1",INDEX(FixtureCode!$B$4:$AH$128,MATCH($C3298,FixtureCode!$B$4:$B$128,0),MATCH("G"&amp;D3298&amp;"-T2",FixtureCode!$B$4:$AH$4,0)))))</f>
        <v>-</v>
      </c>
      <c r="G3298" s="12" t="str">
        <f>IF(C3298="-","-",IF(AND(ISNUMBER(Fixture!G3302),ISNUMBER(Fixture!I3302),Fixture!F3302&lt;&gt;"BYE",Fixture!J3302&lt;&gt;"BYE"),"Yes","-"))</f>
        <v>-</v>
      </c>
      <c r="H3298" s="9" t="str">
        <f>IF(G3298="-","-",IF(Fixture!G3302&gt;Fixture!I3302,Settings!$G$7,IF(Fixture!G3302=Fixture!I3302,Settings!$G$8,IF(Fixture!G3302&lt;Fixture!I3302,Settings!$G$9,"-"))))</f>
        <v>-</v>
      </c>
      <c r="I3298" s="13" t="str">
        <f>IF(G3298="-","-",IF(Fixture!I3302&gt;Fixture!G3302,Settings!$G$7,IF(Fixture!I3302=Fixture!G3302,Settings!$G$8,IF(Fixture!I3302&lt;Fixture!G3302,Settings!$G$9,"-"))))</f>
        <v>-</v>
      </c>
    </row>
    <row r="3299" spans="3:9" x14ac:dyDescent="0.25">
      <c r="C3299" s="12" t="str">
        <f t="shared" si="104"/>
        <v>-</v>
      </c>
      <c r="D3299" s="9" t="str">
        <f t="shared" si="105"/>
        <v>-</v>
      </c>
      <c r="E3299" s="9" t="str">
        <f>IF(C3299="-","-",IF(D3299=maxgameno+2,"blank row 2",IF(D3299=maxgameno+1,"blank row 1",INDEX(FixtureCode!$B$4:$AH$128,MATCH($C3299,FixtureCode!$B$4:$B$128,0),MATCH("G"&amp;D3299&amp;"-T1",FixtureCode!$B$4:$AH$4,0)))))</f>
        <v>-</v>
      </c>
      <c r="F3299" s="13" t="str">
        <f>IF(C3299="-","-",IF(D3299=maxgameno+2,"blank row 2",IF(D3299=maxgameno+1,"blank row 1",INDEX(FixtureCode!$B$4:$AH$128,MATCH($C3299,FixtureCode!$B$4:$B$128,0),MATCH("G"&amp;D3299&amp;"-T2",FixtureCode!$B$4:$AH$4,0)))))</f>
        <v>-</v>
      </c>
      <c r="G3299" s="12" t="str">
        <f>IF(C3299="-","-",IF(AND(ISNUMBER(Fixture!G3303),ISNUMBER(Fixture!I3303),Fixture!F3303&lt;&gt;"BYE",Fixture!J3303&lt;&gt;"BYE"),"Yes","-"))</f>
        <v>-</v>
      </c>
      <c r="H3299" s="9" t="str">
        <f>IF(G3299="-","-",IF(Fixture!G3303&gt;Fixture!I3303,Settings!$G$7,IF(Fixture!G3303=Fixture!I3303,Settings!$G$8,IF(Fixture!G3303&lt;Fixture!I3303,Settings!$G$9,"-"))))</f>
        <v>-</v>
      </c>
      <c r="I3299" s="13" t="str">
        <f>IF(G3299="-","-",IF(Fixture!I3303&gt;Fixture!G3303,Settings!$G$7,IF(Fixture!I3303=Fixture!G3303,Settings!$G$8,IF(Fixture!I3303&lt;Fixture!G3303,Settings!$G$9,"-"))))</f>
        <v>-</v>
      </c>
    </row>
    <row r="3300" spans="3:9" x14ac:dyDescent="0.25">
      <c r="C3300" s="12" t="str">
        <f t="shared" si="104"/>
        <v>-</v>
      </c>
      <c r="D3300" s="9" t="str">
        <f t="shared" si="105"/>
        <v>-</v>
      </c>
      <c r="E3300" s="9" t="str">
        <f>IF(C3300="-","-",IF(D3300=maxgameno+2,"blank row 2",IF(D3300=maxgameno+1,"blank row 1",INDEX(FixtureCode!$B$4:$AH$128,MATCH($C3300,FixtureCode!$B$4:$B$128,0),MATCH("G"&amp;D3300&amp;"-T1",FixtureCode!$B$4:$AH$4,0)))))</f>
        <v>-</v>
      </c>
      <c r="F3300" s="13" t="str">
        <f>IF(C3300="-","-",IF(D3300=maxgameno+2,"blank row 2",IF(D3300=maxgameno+1,"blank row 1",INDEX(FixtureCode!$B$4:$AH$128,MATCH($C3300,FixtureCode!$B$4:$B$128,0),MATCH("G"&amp;D3300&amp;"-T2",FixtureCode!$B$4:$AH$4,0)))))</f>
        <v>-</v>
      </c>
      <c r="G3300" s="12" t="str">
        <f>IF(C3300="-","-",IF(AND(ISNUMBER(Fixture!G3304),ISNUMBER(Fixture!I3304),Fixture!F3304&lt;&gt;"BYE",Fixture!J3304&lt;&gt;"BYE"),"Yes","-"))</f>
        <v>-</v>
      </c>
      <c r="H3300" s="9" t="str">
        <f>IF(G3300="-","-",IF(Fixture!G3304&gt;Fixture!I3304,Settings!$G$7,IF(Fixture!G3304=Fixture!I3304,Settings!$G$8,IF(Fixture!G3304&lt;Fixture!I3304,Settings!$G$9,"-"))))</f>
        <v>-</v>
      </c>
      <c r="I3300" s="13" t="str">
        <f>IF(G3300="-","-",IF(Fixture!I3304&gt;Fixture!G3304,Settings!$G$7,IF(Fixture!I3304=Fixture!G3304,Settings!$G$8,IF(Fixture!I3304&lt;Fixture!G3304,Settings!$G$9,"-"))))</f>
        <v>-</v>
      </c>
    </row>
    <row r="3301" spans="3:9" x14ac:dyDescent="0.25">
      <c r="C3301" s="12" t="str">
        <f t="shared" si="104"/>
        <v>-</v>
      </c>
      <c r="D3301" s="9" t="str">
        <f t="shared" si="105"/>
        <v>-</v>
      </c>
      <c r="E3301" s="9" t="str">
        <f>IF(C3301="-","-",IF(D3301=maxgameno+2,"blank row 2",IF(D3301=maxgameno+1,"blank row 1",INDEX(FixtureCode!$B$4:$AH$128,MATCH($C3301,FixtureCode!$B$4:$B$128,0),MATCH("G"&amp;D3301&amp;"-T1",FixtureCode!$B$4:$AH$4,0)))))</f>
        <v>-</v>
      </c>
      <c r="F3301" s="13" t="str">
        <f>IF(C3301="-","-",IF(D3301=maxgameno+2,"blank row 2",IF(D3301=maxgameno+1,"blank row 1",INDEX(FixtureCode!$B$4:$AH$128,MATCH($C3301,FixtureCode!$B$4:$B$128,0),MATCH("G"&amp;D3301&amp;"-T2",FixtureCode!$B$4:$AH$4,0)))))</f>
        <v>-</v>
      </c>
      <c r="G3301" s="12" t="str">
        <f>IF(C3301="-","-",IF(AND(ISNUMBER(Fixture!G3305),ISNUMBER(Fixture!I3305),Fixture!F3305&lt;&gt;"BYE",Fixture!J3305&lt;&gt;"BYE"),"Yes","-"))</f>
        <v>-</v>
      </c>
      <c r="H3301" s="9" t="str">
        <f>IF(G3301="-","-",IF(Fixture!G3305&gt;Fixture!I3305,Settings!$G$7,IF(Fixture!G3305=Fixture!I3305,Settings!$G$8,IF(Fixture!G3305&lt;Fixture!I3305,Settings!$G$9,"-"))))</f>
        <v>-</v>
      </c>
      <c r="I3301" s="13" t="str">
        <f>IF(G3301="-","-",IF(Fixture!I3305&gt;Fixture!G3305,Settings!$G$7,IF(Fixture!I3305=Fixture!G3305,Settings!$G$8,IF(Fixture!I3305&lt;Fixture!G3305,Settings!$G$9,"-"))))</f>
        <v>-</v>
      </c>
    </row>
    <row r="3302" spans="3:9" x14ac:dyDescent="0.25">
      <c r="C3302" s="12" t="str">
        <f t="shared" si="104"/>
        <v>-</v>
      </c>
      <c r="D3302" s="9" t="str">
        <f t="shared" si="105"/>
        <v>-</v>
      </c>
      <c r="E3302" s="9" t="str">
        <f>IF(C3302="-","-",IF(D3302=maxgameno+2,"blank row 2",IF(D3302=maxgameno+1,"blank row 1",INDEX(FixtureCode!$B$4:$AH$128,MATCH($C3302,FixtureCode!$B$4:$B$128,0),MATCH("G"&amp;D3302&amp;"-T1",FixtureCode!$B$4:$AH$4,0)))))</f>
        <v>-</v>
      </c>
      <c r="F3302" s="13" t="str">
        <f>IF(C3302="-","-",IF(D3302=maxgameno+2,"blank row 2",IF(D3302=maxgameno+1,"blank row 1",INDEX(FixtureCode!$B$4:$AH$128,MATCH($C3302,FixtureCode!$B$4:$B$128,0),MATCH("G"&amp;D3302&amp;"-T2",FixtureCode!$B$4:$AH$4,0)))))</f>
        <v>-</v>
      </c>
      <c r="G3302" s="12" t="str">
        <f>IF(C3302="-","-",IF(AND(ISNUMBER(Fixture!G3306),ISNUMBER(Fixture!I3306),Fixture!F3306&lt;&gt;"BYE",Fixture!J3306&lt;&gt;"BYE"),"Yes","-"))</f>
        <v>-</v>
      </c>
      <c r="H3302" s="9" t="str">
        <f>IF(G3302="-","-",IF(Fixture!G3306&gt;Fixture!I3306,Settings!$G$7,IF(Fixture!G3306=Fixture!I3306,Settings!$G$8,IF(Fixture!G3306&lt;Fixture!I3306,Settings!$G$9,"-"))))</f>
        <v>-</v>
      </c>
      <c r="I3302" s="13" t="str">
        <f>IF(G3302="-","-",IF(Fixture!I3306&gt;Fixture!G3306,Settings!$G$7,IF(Fixture!I3306=Fixture!G3306,Settings!$G$8,IF(Fixture!I3306&lt;Fixture!G3306,Settings!$G$9,"-"))))</f>
        <v>-</v>
      </c>
    </row>
    <row r="3303" spans="3:9" x14ac:dyDescent="0.25">
      <c r="C3303" s="12" t="str">
        <f t="shared" si="104"/>
        <v>-</v>
      </c>
      <c r="D3303" s="9" t="str">
        <f t="shared" si="105"/>
        <v>-</v>
      </c>
      <c r="E3303" s="9" t="str">
        <f>IF(C3303="-","-",IF(D3303=maxgameno+2,"blank row 2",IF(D3303=maxgameno+1,"blank row 1",INDEX(FixtureCode!$B$4:$AH$128,MATCH($C3303,FixtureCode!$B$4:$B$128,0),MATCH("G"&amp;D3303&amp;"-T1",FixtureCode!$B$4:$AH$4,0)))))</f>
        <v>-</v>
      </c>
      <c r="F3303" s="13" t="str">
        <f>IF(C3303="-","-",IF(D3303=maxgameno+2,"blank row 2",IF(D3303=maxgameno+1,"blank row 1",INDEX(FixtureCode!$B$4:$AH$128,MATCH($C3303,FixtureCode!$B$4:$B$128,0),MATCH("G"&amp;D3303&amp;"-T2",FixtureCode!$B$4:$AH$4,0)))))</f>
        <v>-</v>
      </c>
      <c r="G3303" s="12" t="str">
        <f>IF(C3303="-","-",IF(AND(ISNUMBER(Fixture!G3307),ISNUMBER(Fixture!I3307),Fixture!F3307&lt;&gt;"BYE",Fixture!J3307&lt;&gt;"BYE"),"Yes","-"))</f>
        <v>-</v>
      </c>
      <c r="H3303" s="9" t="str">
        <f>IF(G3303="-","-",IF(Fixture!G3307&gt;Fixture!I3307,Settings!$G$7,IF(Fixture!G3307=Fixture!I3307,Settings!$G$8,IF(Fixture!G3307&lt;Fixture!I3307,Settings!$G$9,"-"))))</f>
        <v>-</v>
      </c>
      <c r="I3303" s="13" t="str">
        <f>IF(G3303="-","-",IF(Fixture!I3307&gt;Fixture!G3307,Settings!$G$7,IF(Fixture!I3307=Fixture!G3307,Settings!$G$8,IF(Fixture!I3307&lt;Fixture!G3307,Settings!$G$9,"-"))))</f>
        <v>-</v>
      </c>
    </row>
    <row r="3304" spans="3:9" x14ac:dyDescent="0.25">
      <c r="C3304" s="12" t="str">
        <f t="shared" si="104"/>
        <v>-</v>
      </c>
      <c r="D3304" s="9" t="str">
        <f t="shared" si="105"/>
        <v>-</v>
      </c>
      <c r="E3304" s="9" t="str">
        <f>IF(C3304="-","-",IF(D3304=maxgameno+2,"blank row 2",IF(D3304=maxgameno+1,"blank row 1",INDEX(FixtureCode!$B$4:$AH$128,MATCH($C3304,FixtureCode!$B$4:$B$128,0),MATCH("G"&amp;D3304&amp;"-T1",FixtureCode!$B$4:$AH$4,0)))))</f>
        <v>-</v>
      </c>
      <c r="F3304" s="13" t="str">
        <f>IF(C3304="-","-",IF(D3304=maxgameno+2,"blank row 2",IF(D3304=maxgameno+1,"blank row 1",INDEX(FixtureCode!$B$4:$AH$128,MATCH($C3304,FixtureCode!$B$4:$B$128,0),MATCH("G"&amp;D3304&amp;"-T2",FixtureCode!$B$4:$AH$4,0)))))</f>
        <v>-</v>
      </c>
      <c r="G3304" s="12" t="str">
        <f>IF(C3304="-","-",IF(AND(ISNUMBER(Fixture!G3308),ISNUMBER(Fixture!I3308),Fixture!F3308&lt;&gt;"BYE",Fixture!J3308&lt;&gt;"BYE"),"Yes","-"))</f>
        <v>-</v>
      </c>
      <c r="H3304" s="9" t="str">
        <f>IF(G3304="-","-",IF(Fixture!G3308&gt;Fixture!I3308,Settings!$G$7,IF(Fixture!G3308=Fixture!I3308,Settings!$G$8,IF(Fixture!G3308&lt;Fixture!I3308,Settings!$G$9,"-"))))</f>
        <v>-</v>
      </c>
      <c r="I3304" s="13" t="str">
        <f>IF(G3304="-","-",IF(Fixture!I3308&gt;Fixture!G3308,Settings!$G$7,IF(Fixture!I3308=Fixture!G3308,Settings!$G$8,IF(Fixture!I3308&lt;Fixture!G3308,Settings!$G$9,"-"))))</f>
        <v>-</v>
      </c>
    </row>
    <row r="3305" spans="3:9" x14ac:dyDescent="0.25">
      <c r="C3305" s="12" t="str">
        <f t="shared" si="104"/>
        <v>-</v>
      </c>
      <c r="D3305" s="9" t="str">
        <f t="shared" si="105"/>
        <v>-</v>
      </c>
      <c r="E3305" s="9" t="str">
        <f>IF(C3305="-","-",IF(D3305=maxgameno+2,"blank row 2",IF(D3305=maxgameno+1,"blank row 1",INDEX(FixtureCode!$B$4:$AH$128,MATCH($C3305,FixtureCode!$B$4:$B$128,0),MATCH("G"&amp;D3305&amp;"-T1",FixtureCode!$B$4:$AH$4,0)))))</f>
        <v>-</v>
      </c>
      <c r="F3305" s="13" t="str">
        <f>IF(C3305="-","-",IF(D3305=maxgameno+2,"blank row 2",IF(D3305=maxgameno+1,"blank row 1",INDEX(FixtureCode!$B$4:$AH$128,MATCH($C3305,FixtureCode!$B$4:$B$128,0),MATCH("G"&amp;D3305&amp;"-T2",FixtureCode!$B$4:$AH$4,0)))))</f>
        <v>-</v>
      </c>
      <c r="G3305" s="12" t="str">
        <f>IF(C3305="-","-",IF(AND(ISNUMBER(Fixture!G3309),ISNUMBER(Fixture!I3309),Fixture!F3309&lt;&gt;"BYE",Fixture!J3309&lt;&gt;"BYE"),"Yes","-"))</f>
        <v>-</v>
      </c>
      <c r="H3305" s="9" t="str">
        <f>IF(G3305="-","-",IF(Fixture!G3309&gt;Fixture!I3309,Settings!$G$7,IF(Fixture!G3309=Fixture!I3309,Settings!$G$8,IF(Fixture!G3309&lt;Fixture!I3309,Settings!$G$9,"-"))))</f>
        <v>-</v>
      </c>
      <c r="I3305" s="13" t="str">
        <f>IF(G3305="-","-",IF(Fixture!I3309&gt;Fixture!G3309,Settings!$G$7,IF(Fixture!I3309=Fixture!G3309,Settings!$G$8,IF(Fixture!I3309&lt;Fixture!G3309,Settings!$G$9,"-"))))</f>
        <v>-</v>
      </c>
    </row>
    <row r="3306" spans="3:9" x14ac:dyDescent="0.25">
      <c r="C3306" s="12" t="str">
        <f t="shared" si="104"/>
        <v>-</v>
      </c>
      <c r="D3306" s="9" t="str">
        <f t="shared" si="105"/>
        <v>-</v>
      </c>
      <c r="E3306" s="9" t="str">
        <f>IF(C3306="-","-",IF(D3306=maxgameno+2,"blank row 2",IF(D3306=maxgameno+1,"blank row 1",INDEX(FixtureCode!$B$4:$AH$128,MATCH($C3306,FixtureCode!$B$4:$B$128,0),MATCH("G"&amp;D3306&amp;"-T1",FixtureCode!$B$4:$AH$4,0)))))</f>
        <v>-</v>
      </c>
      <c r="F3306" s="13" t="str">
        <f>IF(C3306="-","-",IF(D3306=maxgameno+2,"blank row 2",IF(D3306=maxgameno+1,"blank row 1",INDEX(FixtureCode!$B$4:$AH$128,MATCH($C3306,FixtureCode!$B$4:$B$128,0),MATCH("G"&amp;D3306&amp;"-T2",FixtureCode!$B$4:$AH$4,0)))))</f>
        <v>-</v>
      </c>
      <c r="G3306" s="12" t="str">
        <f>IF(C3306="-","-",IF(AND(ISNUMBER(Fixture!G3310),ISNUMBER(Fixture!I3310),Fixture!F3310&lt;&gt;"BYE",Fixture!J3310&lt;&gt;"BYE"),"Yes","-"))</f>
        <v>-</v>
      </c>
      <c r="H3306" s="9" t="str">
        <f>IF(G3306="-","-",IF(Fixture!G3310&gt;Fixture!I3310,Settings!$G$7,IF(Fixture!G3310=Fixture!I3310,Settings!$G$8,IF(Fixture!G3310&lt;Fixture!I3310,Settings!$G$9,"-"))))</f>
        <v>-</v>
      </c>
      <c r="I3306" s="13" t="str">
        <f>IF(G3306="-","-",IF(Fixture!I3310&gt;Fixture!G3310,Settings!$G$7,IF(Fixture!I3310=Fixture!G3310,Settings!$G$8,IF(Fixture!I3310&lt;Fixture!G3310,Settings!$G$9,"-"))))</f>
        <v>-</v>
      </c>
    </row>
    <row r="3307" spans="3:9" x14ac:dyDescent="0.25">
      <c r="C3307" s="12" t="str">
        <f t="shared" si="104"/>
        <v>-</v>
      </c>
      <c r="D3307" s="9" t="str">
        <f t="shared" si="105"/>
        <v>-</v>
      </c>
      <c r="E3307" s="9" t="str">
        <f>IF(C3307="-","-",IF(D3307=maxgameno+2,"blank row 2",IF(D3307=maxgameno+1,"blank row 1",INDEX(FixtureCode!$B$4:$AH$128,MATCH($C3307,FixtureCode!$B$4:$B$128,0),MATCH("G"&amp;D3307&amp;"-T1",FixtureCode!$B$4:$AH$4,0)))))</f>
        <v>-</v>
      </c>
      <c r="F3307" s="13" t="str">
        <f>IF(C3307="-","-",IF(D3307=maxgameno+2,"blank row 2",IF(D3307=maxgameno+1,"blank row 1",INDEX(FixtureCode!$B$4:$AH$128,MATCH($C3307,FixtureCode!$B$4:$B$128,0),MATCH("G"&amp;D3307&amp;"-T2",FixtureCode!$B$4:$AH$4,0)))))</f>
        <v>-</v>
      </c>
      <c r="G3307" s="12" t="str">
        <f>IF(C3307="-","-",IF(AND(ISNUMBER(Fixture!G3311),ISNUMBER(Fixture!I3311),Fixture!F3311&lt;&gt;"BYE",Fixture!J3311&lt;&gt;"BYE"),"Yes","-"))</f>
        <v>-</v>
      </c>
      <c r="H3307" s="9" t="str">
        <f>IF(G3307="-","-",IF(Fixture!G3311&gt;Fixture!I3311,Settings!$G$7,IF(Fixture!G3311=Fixture!I3311,Settings!$G$8,IF(Fixture!G3311&lt;Fixture!I3311,Settings!$G$9,"-"))))</f>
        <v>-</v>
      </c>
      <c r="I3307" s="13" t="str">
        <f>IF(G3307="-","-",IF(Fixture!I3311&gt;Fixture!G3311,Settings!$G$7,IF(Fixture!I3311=Fixture!G3311,Settings!$G$8,IF(Fixture!I3311&lt;Fixture!G3311,Settings!$G$9,"-"))))</f>
        <v>-</v>
      </c>
    </row>
    <row r="3308" spans="3:9" x14ac:dyDescent="0.25">
      <c r="C3308" s="12" t="str">
        <f t="shared" si="104"/>
        <v>-</v>
      </c>
      <c r="D3308" s="9" t="str">
        <f t="shared" si="105"/>
        <v>-</v>
      </c>
      <c r="E3308" s="9" t="str">
        <f>IF(C3308="-","-",IF(D3308=maxgameno+2,"blank row 2",IF(D3308=maxgameno+1,"blank row 1",INDEX(FixtureCode!$B$4:$AH$128,MATCH($C3308,FixtureCode!$B$4:$B$128,0),MATCH("G"&amp;D3308&amp;"-T1",FixtureCode!$B$4:$AH$4,0)))))</f>
        <v>-</v>
      </c>
      <c r="F3308" s="13" t="str">
        <f>IF(C3308="-","-",IF(D3308=maxgameno+2,"blank row 2",IF(D3308=maxgameno+1,"blank row 1",INDEX(FixtureCode!$B$4:$AH$128,MATCH($C3308,FixtureCode!$B$4:$B$128,0),MATCH("G"&amp;D3308&amp;"-T2",FixtureCode!$B$4:$AH$4,0)))))</f>
        <v>-</v>
      </c>
      <c r="G3308" s="12" t="str">
        <f>IF(C3308="-","-",IF(AND(ISNUMBER(Fixture!G3312),ISNUMBER(Fixture!I3312),Fixture!F3312&lt;&gt;"BYE",Fixture!J3312&lt;&gt;"BYE"),"Yes","-"))</f>
        <v>-</v>
      </c>
      <c r="H3308" s="9" t="str">
        <f>IF(G3308="-","-",IF(Fixture!G3312&gt;Fixture!I3312,Settings!$G$7,IF(Fixture!G3312=Fixture!I3312,Settings!$G$8,IF(Fixture!G3312&lt;Fixture!I3312,Settings!$G$9,"-"))))</f>
        <v>-</v>
      </c>
      <c r="I3308" s="13" t="str">
        <f>IF(G3308="-","-",IF(Fixture!I3312&gt;Fixture!G3312,Settings!$G$7,IF(Fixture!I3312=Fixture!G3312,Settings!$G$8,IF(Fixture!I3312&lt;Fixture!G3312,Settings!$G$9,"-"))))</f>
        <v>-</v>
      </c>
    </row>
    <row r="3309" spans="3:9" x14ac:dyDescent="0.25">
      <c r="C3309" s="12" t="str">
        <f t="shared" si="104"/>
        <v>-</v>
      </c>
      <c r="D3309" s="9" t="str">
        <f t="shared" si="105"/>
        <v>-</v>
      </c>
      <c r="E3309" s="9" t="str">
        <f>IF(C3309="-","-",IF(D3309=maxgameno+2,"blank row 2",IF(D3309=maxgameno+1,"blank row 1",INDEX(FixtureCode!$B$4:$AH$128,MATCH($C3309,FixtureCode!$B$4:$B$128,0),MATCH("G"&amp;D3309&amp;"-T1",FixtureCode!$B$4:$AH$4,0)))))</f>
        <v>-</v>
      </c>
      <c r="F3309" s="13" t="str">
        <f>IF(C3309="-","-",IF(D3309=maxgameno+2,"blank row 2",IF(D3309=maxgameno+1,"blank row 1",INDEX(FixtureCode!$B$4:$AH$128,MATCH($C3309,FixtureCode!$B$4:$B$128,0),MATCH("G"&amp;D3309&amp;"-T2",FixtureCode!$B$4:$AH$4,0)))))</f>
        <v>-</v>
      </c>
      <c r="G3309" s="12" t="str">
        <f>IF(C3309="-","-",IF(AND(ISNUMBER(Fixture!G3313),ISNUMBER(Fixture!I3313),Fixture!F3313&lt;&gt;"BYE",Fixture!J3313&lt;&gt;"BYE"),"Yes","-"))</f>
        <v>-</v>
      </c>
      <c r="H3309" s="9" t="str">
        <f>IF(G3309="-","-",IF(Fixture!G3313&gt;Fixture!I3313,Settings!$G$7,IF(Fixture!G3313=Fixture!I3313,Settings!$G$8,IF(Fixture!G3313&lt;Fixture!I3313,Settings!$G$9,"-"))))</f>
        <v>-</v>
      </c>
      <c r="I3309" s="13" t="str">
        <f>IF(G3309="-","-",IF(Fixture!I3313&gt;Fixture!G3313,Settings!$G$7,IF(Fixture!I3313=Fixture!G3313,Settings!$G$8,IF(Fixture!I3313&lt;Fixture!G3313,Settings!$G$9,"-"))))</f>
        <v>-</v>
      </c>
    </row>
    <row r="3310" spans="3:9" x14ac:dyDescent="0.25">
      <c r="C3310" s="12" t="str">
        <f t="shared" si="104"/>
        <v>-</v>
      </c>
      <c r="D3310" s="9" t="str">
        <f t="shared" si="105"/>
        <v>-</v>
      </c>
      <c r="E3310" s="9" t="str">
        <f>IF(C3310="-","-",IF(D3310=maxgameno+2,"blank row 2",IF(D3310=maxgameno+1,"blank row 1",INDEX(FixtureCode!$B$4:$AH$128,MATCH($C3310,FixtureCode!$B$4:$B$128,0),MATCH("G"&amp;D3310&amp;"-T1",FixtureCode!$B$4:$AH$4,0)))))</f>
        <v>-</v>
      </c>
      <c r="F3310" s="13" t="str">
        <f>IF(C3310="-","-",IF(D3310=maxgameno+2,"blank row 2",IF(D3310=maxgameno+1,"blank row 1",INDEX(FixtureCode!$B$4:$AH$128,MATCH($C3310,FixtureCode!$B$4:$B$128,0),MATCH("G"&amp;D3310&amp;"-T2",FixtureCode!$B$4:$AH$4,0)))))</f>
        <v>-</v>
      </c>
      <c r="G3310" s="12" t="str">
        <f>IF(C3310="-","-",IF(AND(ISNUMBER(Fixture!G3314),ISNUMBER(Fixture!I3314),Fixture!F3314&lt;&gt;"BYE",Fixture!J3314&lt;&gt;"BYE"),"Yes","-"))</f>
        <v>-</v>
      </c>
      <c r="H3310" s="9" t="str">
        <f>IF(G3310="-","-",IF(Fixture!G3314&gt;Fixture!I3314,Settings!$G$7,IF(Fixture!G3314=Fixture!I3314,Settings!$G$8,IF(Fixture!G3314&lt;Fixture!I3314,Settings!$G$9,"-"))))</f>
        <v>-</v>
      </c>
      <c r="I3310" s="13" t="str">
        <f>IF(G3310="-","-",IF(Fixture!I3314&gt;Fixture!G3314,Settings!$G$7,IF(Fixture!I3314=Fixture!G3314,Settings!$G$8,IF(Fixture!I3314&lt;Fixture!G3314,Settings!$G$9,"-"))))</f>
        <v>-</v>
      </c>
    </row>
    <row r="3311" spans="3:9" x14ac:dyDescent="0.25">
      <c r="C3311" s="12" t="str">
        <f t="shared" si="104"/>
        <v>-</v>
      </c>
      <c r="D3311" s="9" t="str">
        <f t="shared" si="105"/>
        <v>-</v>
      </c>
      <c r="E3311" s="9" t="str">
        <f>IF(C3311="-","-",IF(D3311=maxgameno+2,"blank row 2",IF(D3311=maxgameno+1,"blank row 1",INDEX(FixtureCode!$B$4:$AH$128,MATCH($C3311,FixtureCode!$B$4:$B$128,0),MATCH("G"&amp;D3311&amp;"-T1",FixtureCode!$B$4:$AH$4,0)))))</f>
        <v>-</v>
      </c>
      <c r="F3311" s="13" t="str">
        <f>IF(C3311="-","-",IF(D3311=maxgameno+2,"blank row 2",IF(D3311=maxgameno+1,"blank row 1",INDEX(FixtureCode!$B$4:$AH$128,MATCH($C3311,FixtureCode!$B$4:$B$128,0),MATCH("G"&amp;D3311&amp;"-T2",FixtureCode!$B$4:$AH$4,0)))))</f>
        <v>-</v>
      </c>
      <c r="G3311" s="12" t="str">
        <f>IF(C3311="-","-",IF(AND(ISNUMBER(Fixture!G3315),ISNUMBER(Fixture!I3315),Fixture!F3315&lt;&gt;"BYE",Fixture!J3315&lt;&gt;"BYE"),"Yes","-"))</f>
        <v>-</v>
      </c>
      <c r="H3311" s="9" t="str">
        <f>IF(G3311="-","-",IF(Fixture!G3315&gt;Fixture!I3315,Settings!$G$7,IF(Fixture!G3315=Fixture!I3315,Settings!$G$8,IF(Fixture!G3315&lt;Fixture!I3315,Settings!$G$9,"-"))))</f>
        <v>-</v>
      </c>
      <c r="I3311" s="13" t="str">
        <f>IF(G3311="-","-",IF(Fixture!I3315&gt;Fixture!G3315,Settings!$G$7,IF(Fixture!I3315=Fixture!G3315,Settings!$G$8,IF(Fixture!I3315&lt;Fixture!G3315,Settings!$G$9,"-"))))</f>
        <v>-</v>
      </c>
    </row>
    <row r="3312" spans="3:9" x14ac:dyDescent="0.25">
      <c r="C3312" s="12" t="str">
        <f t="shared" si="104"/>
        <v>-</v>
      </c>
      <c r="D3312" s="9" t="str">
        <f t="shared" si="105"/>
        <v>-</v>
      </c>
      <c r="E3312" s="9" t="str">
        <f>IF(C3312="-","-",IF(D3312=maxgameno+2,"blank row 2",IF(D3312=maxgameno+1,"blank row 1",INDEX(FixtureCode!$B$4:$AH$128,MATCH($C3312,FixtureCode!$B$4:$B$128,0),MATCH("G"&amp;D3312&amp;"-T1",FixtureCode!$B$4:$AH$4,0)))))</f>
        <v>-</v>
      </c>
      <c r="F3312" s="13" t="str">
        <f>IF(C3312="-","-",IF(D3312=maxgameno+2,"blank row 2",IF(D3312=maxgameno+1,"blank row 1",INDEX(FixtureCode!$B$4:$AH$128,MATCH($C3312,FixtureCode!$B$4:$B$128,0),MATCH("G"&amp;D3312&amp;"-T2",FixtureCode!$B$4:$AH$4,0)))))</f>
        <v>-</v>
      </c>
      <c r="G3312" s="12" t="str">
        <f>IF(C3312="-","-",IF(AND(ISNUMBER(Fixture!G3316),ISNUMBER(Fixture!I3316),Fixture!F3316&lt;&gt;"BYE",Fixture!J3316&lt;&gt;"BYE"),"Yes","-"))</f>
        <v>-</v>
      </c>
      <c r="H3312" s="9" t="str">
        <f>IF(G3312="-","-",IF(Fixture!G3316&gt;Fixture!I3316,Settings!$G$7,IF(Fixture!G3316=Fixture!I3316,Settings!$G$8,IF(Fixture!G3316&lt;Fixture!I3316,Settings!$G$9,"-"))))</f>
        <v>-</v>
      </c>
      <c r="I3312" s="13" t="str">
        <f>IF(G3312="-","-",IF(Fixture!I3316&gt;Fixture!G3316,Settings!$G$7,IF(Fixture!I3316=Fixture!G3316,Settings!$G$8,IF(Fixture!I3316&lt;Fixture!G3316,Settings!$G$9,"-"))))</f>
        <v>-</v>
      </c>
    </row>
    <row r="3313" spans="3:9" x14ac:dyDescent="0.25">
      <c r="C3313" s="12" t="str">
        <f t="shared" si="104"/>
        <v>-</v>
      </c>
      <c r="D3313" s="9" t="str">
        <f t="shared" si="105"/>
        <v>-</v>
      </c>
      <c r="E3313" s="9" t="str">
        <f>IF(C3313="-","-",IF(D3313=maxgameno+2,"blank row 2",IF(D3313=maxgameno+1,"blank row 1",INDEX(FixtureCode!$B$4:$AH$128,MATCH($C3313,FixtureCode!$B$4:$B$128,0),MATCH("G"&amp;D3313&amp;"-T1",FixtureCode!$B$4:$AH$4,0)))))</f>
        <v>-</v>
      </c>
      <c r="F3313" s="13" t="str">
        <f>IF(C3313="-","-",IF(D3313=maxgameno+2,"blank row 2",IF(D3313=maxgameno+1,"blank row 1",INDEX(FixtureCode!$B$4:$AH$128,MATCH($C3313,FixtureCode!$B$4:$B$128,0),MATCH("G"&amp;D3313&amp;"-T2",FixtureCode!$B$4:$AH$4,0)))))</f>
        <v>-</v>
      </c>
      <c r="G3313" s="12" t="str">
        <f>IF(C3313="-","-",IF(AND(ISNUMBER(Fixture!G3317),ISNUMBER(Fixture!I3317),Fixture!F3317&lt;&gt;"BYE",Fixture!J3317&lt;&gt;"BYE"),"Yes","-"))</f>
        <v>-</v>
      </c>
      <c r="H3313" s="9" t="str">
        <f>IF(G3313="-","-",IF(Fixture!G3317&gt;Fixture!I3317,Settings!$G$7,IF(Fixture!G3317=Fixture!I3317,Settings!$G$8,IF(Fixture!G3317&lt;Fixture!I3317,Settings!$G$9,"-"))))</f>
        <v>-</v>
      </c>
      <c r="I3313" s="13" t="str">
        <f>IF(G3313="-","-",IF(Fixture!I3317&gt;Fixture!G3317,Settings!$G$7,IF(Fixture!I3317=Fixture!G3317,Settings!$G$8,IF(Fixture!I3317&lt;Fixture!G3317,Settings!$G$9,"-"))))</f>
        <v>-</v>
      </c>
    </row>
    <row r="3314" spans="3:9" x14ac:dyDescent="0.25">
      <c r="C3314" s="12" t="str">
        <f t="shared" si="104"/>
        <v>-</v>
      </c>
      <c r="D3314" s="9" t="str">
        <f t="shared" si="105"/>
        <v>-</v>
      </c>
      <c r="E3314" s="9" t="str">
        <f>IF(C3314="-","-",IF(D3314=maxgameno+2,"blank row 2",IF(D3314=maxgameno+1,"blank row 1",INDEX(FixtureCode!$B$4:$AH$128,MATCH($C3314,FixtureCode!$B$4:$B$128,0),MATCH("G"&amp;D3314&amp;"-T1",FixtureCode!$B$4:$AH$4,0)))))</f>
        <v>-</v>
      </c>
      <c r="F3314" s="13" t="str">
        <f>IF(C3314="-","-",IF(D3314=maxgameno+2,"blank row 2",IF(D3314=maxgameno+1,"blank row 1",INDEX(FixtureCode!$B$4:$AH$128,MATCH($C3314,FixtureCode!$B$4:$B$128,0),MATCH("G"&amp;D3314&amp;"-T2",FixtureCode!$B$4:$AH$4,0)))))</f>
        <v>-</v>
      </c>
      <c r="G3314" s="12" t="str">
        <f>IF(C3314="-","-",IF(AND(ISNUMBER(Fixture!G3318),ISNUMBER(Fixture!I3318),Fixture!F3318&lt;&gt;"BYE",Fixture!J3318&lt;&gt;"BYE"),"Yes","-"))</f>
        <v>-</v>
      </c>
      <c r="H3314" s="9" t="str">
        <f>IF(G3314="-","-",IF(Fixture!G3318&gt;Fixture!I3318,Settings!$G$7,IF(Fixture!G3318=Fixture!I3318,Settings!$G$8,IF(Fixture!G3318&lt;Fixture!I3318,Settings!$G$9,"-"))))</f>
        <v>-</v>
      </c>
      <c r="I3314" s="13" t="str">
        <f>IF(G3314="-","-",IF(Fixture!I3318&gt;Fixture!G3318,Settings!$G$7,IF(Fixture!I3318=Fixture!G3318,Settings!$G$8,IF(Fixture!I3318&lt;Fixture!G3318,Settings!$G$9,"-"))))</f>
        <v>-</v>
      </c>
    </row>
    <row r="3315" spans="3:9" x14ac:dyDescent="0.25">
      <c r="C3315" s="12" t="str">
        <f t="shared" si="104"/>
        <v>-</v>
      </c>
      <c r="D3315" s="9" t="str">
        <f t="shared" si="105"/>
        <v>-</v>
      </c>
      <c r="E3315" s="9" t="str">
        <f>IF(C3315="-","-",IF(D3315=maxgameno+2,"blank row 2",IF(D3315=maxgameno+1,"blank row 1",INDEX(FixtureCode!$B$4:$AH$128,MATCH($C3315,FixtureCode!$B$4:$B$128,0),MATCH("G"&amp;D3315&amp;"-T1",FixtureCode!$B$4:$AH$4,0)))))</f>
        <v>-</v>
      </c>
      <c r="F3315" s="13" t="str">
        <f>IF(C3315="-","-",IF(D3315=maxgameno+2,"blank row 2",IF(D3315=maxgameno+1,"blank row 1",INDEX(FixtureCode!$B$4:$AH$128,MATCH($C3315,FixtureCode!$B$4:$B$128,0),MATCH("G"&amp;D3315&amp;"-T2",FixtureCode!$B$4:$AH$4,0)))))</f>
        <v>-</v>
      </c>
      <c r="G3315" s="12" t="str">
        <f>IF(C3315="-","-",IF(AND(ISNUMBER(Fixture!G3319),ISNUMBER(Fixture!I3319),Fixture!F3319&lt;&gt;"BYE",Fixture!J3319&lt;&gt;"BYE"),"Yes","-"))</f>
        <v>-</v>
      </c>
      <c r="H3315" s="9" t="str">
        <f>IF(G3315="-","-",IF(Fixture!G3319&gt;Fixture!I3319,Settings!$G$7,IF(Fixture!G3319=Fixture!I3319,Settings!$G$8,IF(Fixture!G3319&lt;Fixture!I3319,Settings!$G$9,"-"))))</f>
        <v>-</v>
      </c>
      <c r="I3315" s="13" t="str">
        <f>IF(G3315="-","-",IF(Fixture!I3319&gt;Fixture!G3319,Settings!$G$7,IF(Fixture!I3319=Fixture!G3319,Settings!$G$8,IF(Fixture!I3319&lt;Fixture!G3319,Settings!$G$9,"-"))))</f>
        <v>-</v>
      </c>
    </row>
    <row r="3316" spans="3:9" x14ac:dyDescent="0.25">
      <c r="C3316" s="12" t="str">
        <f t="shared" si="104"/>
        <v>-</v>
      </c>
      <c r="D3316" s="9" t="str">
        <f t="shared" si="105"/>
        <v>-</v>
      </c>
      <c r="E3316" s="9" t="str">
        <f>IF(C3316="-","-",IF(D3316=maxgameno+2,"blank row 2",IF(D3316=maxgameno+1,"blank row 1",INDEX(FixtureCode!$B$4:$AH$128,MATCH($C3316,FixtureCode!$B$4:$B$128,0),MATCH("G"&amp;D3316&amp;"-T1",FixtureCode!$B$4:$AH$4,0)))))</f>
        <v>-</v>
      </c>
      <c r="F3316" s="13" t="str">
        <f>IF(C3316="-","-",IF(D3316=maxgameno+2,"blank row 2",IF(D3316=maxgameno+1,"blank row 1",INDEX(FixtureCode!$B$4:$AH$128,MATCH($C3316,FixtureCode!$B$4:$B$128,0),MATCH("G"&amp;D3316&amp;"-T2",FixtureCode!$B$4:$AH$4,0)))))</f>
        <v>-</v>
      </c>
      <c r="G3316" s="12" t="str">
        <f>IF(C3316="-","-",IF(AND(ISNUMBER(Fixture!G3320),ISNUMBER(Fixture!I3320),Fixture!F3320&lt;&gt;"BYE",Fixture!J3320&lt;&gt;"BYE"),"Yes","-"))</f>
        <v>-</v>
      </c>
      <c r="H3316" s="9" t="str">
        <f>IF(G3316="-","-",IF(Fixture!G3320&gt;Fixture!I3320,Settings!$G$7,IF(Fixture!G3320=Fixture!I3320,Settings!$G$8,IF(Fixture!G3320&lt;Fixture!I3320,Settings!$G$9,"-"))))</f>
        <v>-</v>
      </c>
      <c r="I3316" s="13" t="str">
        <f>IF(G3316="-","-",IF(Fixture!I3320&gt;Fixture!G3320,Settings!$G$7,IF(Fixture!I3320=Fixture!G3320,Settings!$G$8,IF(Fixture!I3320&lt;Fixture!G3320,Settings!$G$9,"-"))))</f>
        <v>-</v>
      </c>
    </row>
    <row r="3317" spans="3:9" x14ac:dyDescent="0.25">
      <c r="C3317" s="12" t="str">
        <f t="shared" si="104"/>
        <v>-</v>
      </c>
      <c r="D3317" s="9" t="str">
        <f t="shared" si="105"/>
        <v>-</v>
      </c>
      <c r="E3317" s="9" t="str">
        <f>IF(C3317="-","-",IF(D3317=maxgameno+2,"blank row 2",IF(D3317=maxgameno+1,"blank row 1",INDEX(FixtureCode!$B$4:$AH$128,MATCH($C3317,FixtureCode!$B$4:$B$128,0),MATCH("G"&amp;D3317&amp;"-T1",FixtureCode!$B$4:$AH$4,0)))))</f>
        <v>-</v>
      </c>
      <c r="F3317" s="13" t="str">
        <f>IF(C3317="-","-",IF(D3317=maxgameno+2,"blank row 2",IF(D3317=maxgameno+1,"blank row 1",INDEX(FixtureCode!$B$4:$AH$128,MATCH($C3317,FixtureCode!$B$4:$B$128,0),MATCH("G"&amp;D3317&amp;"-T2",FixtureCode!$B$4:$AH$4,0)))))</f>
        <v>-</v>
      </c>
      <c r="G3317" s="12" t="str">
        <f>IF(C3317="-","-",IF(AND(ISNUMBER(Fixture!G3321),ISNUMBER(Fixture!I3321),Fixture!F3321&lt;&gt;"BYE",Fixture!J3321&lt;&gt;"BYE"),"Yes","-"))</f>
        <v>-</v>
      </c>
      <c r="H3317" s="9" t="str">
        <f>IF(G3317="-","-",IF(Fixture!G3321&gt;Fixture!I3321,Settings!$G$7,IF(Fixture!G3321=Fixture!I3321,Settings!$G$8,IF(Fixture!G3321&lt;Fixture!I3321,Settings!$G$9,"-"))))</f>
        <v>-</v>
      </c>
      <c r="I3317" s="13" t="str">
        <f>IF(G3317="-","-",IF(Fixture!I3321&gt;Fixture!G3321,Settings!$G$7,IF(Fixture!I3321=Fixture!G3321,Settings!$G$8,IF(Fixture!I3321&lt;Fixture!G3321,Settings!$G$9,"-"))))</f>
        <v>-</v>
      </c>
    </row>
    <row r="3318" spans="3:9" x14ac:dyDescent="0.25">
      <c r="C3318" s="12" t="str">
        <f t="shared" si="104"/>
        <v>-</v>
      </c>
      <c r="D3318" s="9" t="str">
        <f t="shared" si="105"/>
        <v>-</v>
      </c>
      <c r="E3318" s="9" t="str">
        <f>IF(C3318="-","-",IF(D3318=maxgameno+2,"blank row 2",IF(D3318=maxgameno+1,"blank row 1",INDEX(FixtureCode!$B$4:$AH$128,MATCH($C3318,FixtureCode!$B$4:$B$128,0),MATCH("G"&amp;D3318&amp;"-T1",FixtureCode!$B$4:$AH$4,0)))))</f>
        <v>-</v>
      </c>
      <c r="F3318" s="13" t="str">
        <f>IF(C3318="-","-",IF(D3318=maxgameno+2,"blank row 2",IF(D3318=maxgameno+1,"blank row 1",INDEX(FixtureCode!$B$4:$AH$128,MATCH($C3318,FixtureCode!$B$4:$B$128,0),MATCH("G"&amp;D3318&amp;"-T2",FixtureCode!$B$4:$AH$4,0)))))</f>
        <v>-</v>
      </c>
      <c r="G3318" s="12" t="str">
        <f>IF(C3318="-","-",IF(AND(ISNUMBER(Fixture!G3322),ISNUMBER(Fixture!I3322),Fixture!F3322&lt;&gt;"BYE",Fixture!J3322&lt;&gt;"BYE"),"Yes","-"))</f>
        <v>-</v>
      </c>
      <c r="H3318" s="9" t="str">
        <f>IF(G3318="-","-",IF(Fixture!G3322&gt;Fixture!I3322,Settings!$G$7,IF(Fixture!G3322=Fixture!I3322,Settings!$G$8,IF(Fixture!G3322&lt;Fixture!I3322,Settings!$G$9,"-"))))</f>
        <v>-</v>
      </c>
      <c r="I3318" s="13" t="str">
        <f>IF(G3318="-","-",IF(Fixture!I3322&gt;Fixture!G3322,Settings!$G$7,IF(Fixture!I3322=Fixture!G3322,Settings!$G$8,IF(Fixture!I3322&lt;Fixture!G3322,Settings!$G$9,"-"))))</f>
        <v>-</v>
      </c>
    </row>
    <row r="3319" spans="3:9" x14ac:dyDescent="0.25">
      <c r="C3319" s="12" t="str">
        <f t="shared" si="104"/>
        <v>-</v>
      </c>
      <c r="D3319" s="9" t="str">
        <f t="shared" si="105"/>
        <v>-</v>
      </c>
      <c r="E3319" s="9" t="str">
        <f>IF(C3319="-","-",IF(D3319=maxgameno+2,"blank row 2",IF(D3319=maxgameno+1,"blank row 1",INDEX(FixtureCode!$B$4:$AH$128,MATCH($C3319,FixtureCode!$B$4:$B$128,0),MATCH("G"&amp;D3319&amp;"-T1",FixtureCode!$B$4:$AH$4,0)))))</f>
        <v>-</v>
      </c>
      <c r="F3319" s="13" t="str">
        <f>IF(C3319="-","-",IF(D3319=maxgameno+2,"blank row 2",IF(D3319=maxgameno+1,"blank row 1",INDEX(FixtureCode!$B$4:$AH$128,MATCH($C3319,FixtureCode!$B$4:$B$128,0),MATCH("G"&amp;D3319&amp;"-T2",FixtureCode!$B$4:$AH$4,0)))))</f>
        <v>-</v>
      </c>
      <c r="G3319" s="12" t="str">
        <f>IF(C3319="-","-",IF(AND(ISNUMBER(Fixture!G3323),ISNUMBER(Fixture!I3323),Fixture!F3323&lt;&gt;"BYE",Fixture!J3323&lt;&gt;"BYE"),"Yes","-"))</f>
        <v>-</v>
      </c>
      <c r="H3319" s="9" t="str">
        <f>IF(G3319="-","-",IF(Fixture!G3323&gt;Fixture!I3323,Settings!$G$7,IF(Fixture!G3323=Fixture!I3323,Settings!$G$8,IF(Fixture!G3323&lt;Fixture!I3323,Settings!$G$9,"-"))))</f>
        <v>-</v>
      </c>
      <c r="I3319" s="13" t="str">
        <f>IF(G3319="-","-",IF(Fixture!I3323&gt;Fixture!G3323,Settings!$G$7,IF(Fixture!I3323=Fixture!G3323,Settings!$G$8,IF(Fixture!I3323&lt;Fixture!G3323,Settings!$G$9,"-"))))</f>
        <v>-</v>
      </c>
    </row>
    <row r="3320" spans="3:9" x14ac:dyDescent="0.25">
      <c r="C3320" s="12" t="str">
        <f t="shared" si="104"/>
        <v>-</v>
      </c>
      <c r="D3320" s="9" t="str">
        <f t="shared" si="105"/>
        <v>-</v>
      </c>
      <c r="E3320" s="9" t="str">
        <f>IF(C3320="-","-",IF(D3320=maxgameno+2,"blank row 2",IF(D3320=maxgameno+1,"blank row 1",INDEX(FixtureCode!$B$4:$AH$128,MATCH($C3320,FixtureCode!$B$4:$B$128,0),MATCH("G"&amp;D3320&amp;"-T1",FixtureCode!$B$4:$AH$4,0)))))</f>
        <v>-</v>
      </c>
      <c r="F3320" s="13" t="str">
        <f>IF(C3320="-","-",IF(D3320=maxgameno+2,"blank row 2",IF(D3320=maxgameno+1,"blank row 1",INDEX(FixtureCode!$B$4:$AH$128,MATCH($C3320,FixtureCode!$B$4:$B$128,0),MATCH("G"&amp;D3320&amp;"-T2",FixtureCode!$B$4:$AH$4,0)))))</f>
        <v>-</v>
      </c>
      <c r="G3320" s="12" t="str">
        <f>IF(C3320="-","-",IF(AND(ISNUMBER(Fixture!G3324),ISNUMBER(Fixture!I3324),Fixture!F3324&lt;&gt;"BYE",Fixture!J3324&lt;&gt;"BYE"),"Yes","-"))</f>
        <v>-</v>
      </c>
      <c r="H3320" s="9" t="str">
        <f>IF(G3320="-","-",IF(Fixture!G3324&gt;Fixture!I3324,Settings!$G$7,IF(Fixture!G3324=Fixture!I3324,Settings!$G$8,IF(Fixture!G3324&lt;Fixture!I3324,Settings!$G$9,"-"))))</f>
        <v>-</v>
      </c>
      <c r="I3320" s="13" t="str">
        <f>IF(G3320="-","-",IF(Fixture!I3324&gt;Fixture!G3324,Settings!$G$7,IF(Fixture!I3324=Fixture!G3324,Settings!$G$8,IF(Fixture!I3324&lt;Fixture!G3324,Settings!$G$9,"-"))))</f>
        <v>-</v>
      </c>
    </row>
    <row r="3321" spans="3:9" x14ac:dyDescent="0.25">
      <c r="C3321" s="12" t="str">
        <f t="shared" si="104"/>
        <v>-</v>
      </c>
      <c r="D3321" s="9" t="str">
        <f t="shared" si="105"/>
        <v>-</v>
      </c>
      <c r="E3321" s="9" t="str">
        <f>IF(C3321="-","-",IF(D3321=maxgameno+2,"blank row 2",IF(D3321=maxgameno+1,"blank row 1",INDEX(FixtureCode!$B$4:$AH$128,MATCH($C3321,FixtureCode!$B$4:$B$128,0),MATCH("G"&amp;D3321&amp;"-T1",FixtureCode!$B$4:$AH$4,0)))))</f>
        <v>-</v>
      </c>
      <c r="F3321" s="13" t="str">
        <f>IF(C3321="-","-",IF(D3321=maxgameno+2,"blank row 2",IF(D3321=maxgameno+1,"blank row 1",INDEX(FixtureCode!$B$4:$AH$128,MATCH($C3321,FixtureCode!$B$4:$B$128,0),MATCH("G"&amp;D3321&amp;"-T2",FixtureCode!$B$4:$AH$4,0)))))</f>
        <v>-</v>
      </c>
      <c r="G3321" s="12" t="str">
        <f>IF(C3321="-","-",IF(AND(ISNUMBER(Fixture!G3325),ISNUMBER(Fixture!I3325),Fixture!F3325&lt;&gt;"BYE",Fixture!J3325&lt;&gt;"BYE"),"Yes","-"))</f>
        <v>-</v>
      </c>
      <c r="H3321" s="9" t="str">
        <f>IF(G3321="-","-",IF(Fixture!G3325&gt;Fixture!I3325,Settings!$G$7,IF(Fixture!G3325=Fixture!I3325,Settings!$G$8,IF(Fixture!G3325&lt;Fixture!I3325,Settings!$G$9,"-"))))</f>
        <v>-</v>
      </c>
      <c r="I3321" s="13" t="str">
        <f>IF(G3321="-","-",IF(Fixture!I3325&gt;Fixture!G3325,Settings!$G$7,IF(Fixture!I3325=Fixture!G3325,Settings!$G$8,IF(Fixture!I3325&lt;Fixture!G3325,Settings!$G$9,"-"))))</f>
        <v>-</v>
      </c>
    </row>
    <row r="3322" spans="3:9" x14ac:dyDescent="0.25">
      <c r="C3322" s="12" t="str">
        <f t="shared" si="104"/>
        <v>-</v>
      </c>
      <c r="D3322" s="9" t="str">
        <f t="shared" si="105"/>
        <v>-</v>
      </c>
      <c r="E3322" s="9" t="str">
        <f>IF(C3322="-","-",IF(D3322=maxgameno+2,"blank row 2",IF(D3322=maxgameno+1,"blank row 1",INDEX(FixtureCode!$B$4:$AH$128,MATCH($C3322,FixtureCode!$B$4:$B$128,0),MATCH("G"&amp;D3322&amp;"-T1",FixtureCode!$B$4:$AH$4,0)))))</f>
        <v>-</v>
      </c>
      <c r="F3322" s="13" t="str">
        <f>IF(C3322="-","-",IF(D3322=maxgameno+2,"blank row 2",IF(D3322=maxgameno+1,"blank row 1",INDEX(FixtureCode!$B$4:$AH$128,MATCH($C3322,FixtureCode!$B$4:$B$128,0),MATCH("G"&amp;D3322&amp;"-T2",FixtureCode!$B$4:$AH$4,0)))))</f>
        <v>-</v>
      </c>
      <c r="G3322" s="12" t="str">
        <f>IF(C3322="-","-",IF(AND(ISNUMBER(Fixture!G3326),ISNUMBER(Fixture!I3326),Fixture!F3326&lt;&gt;"BYE",Fixture!J3326&lt;&gt;"BYE"),"Yes","-"))</f>
        <v>-</v>
      </c>
      <c r="H3322" s="9" t="str">
        <f>IF(G3322="-","-",IF(Fixture!G3326&gt;Fixture!I3326,Settings!$G$7,IF(Fixture!G3326=Fixture!I3326,Settings!$G$8,IF(Fixture!G3326&lt;Fixture!I3326,Settings!$G$9,"-"))))</f>
        <v>-</v>
      </c>
      <c r="I3322" s="13" t="str">
        <f>IF(G3322="-","-",IF(Fixture!I3326&gt;Fixture!G3326,Settings!$G$7,IF(Fixture!I3326=Fixture!G3326,Settings!$G$8,IF(Fixture!I3326&lt;Fixture!G3326,Settings!$G$9,"-"))))</f>
        <v>-</v>
      </c>
    </row>
    <row r="3323" spans="3:9" x14ac:dyDescent="0.25">
      <c r="C3323" s="12" t="str">
        <f t="shared" si="104"/>
        <v>-</v>
      </c>
      <c r="D3323" s="9" t="str">
        <f t="shared" si="105"/>
        <v>-</v>
      </c>
      <c r="E3323" s="9" t="str">
        <f>IF(C3323="-","-",IF(D3323=maxgameno+2,"blank row 2",IF(D3323=maxgameno+1,"blank row 1",INDEX(FixtureCode!$B$4:$AH$128,MATCH($C3323,FixtureCode!$B$4:$B$128,0),MATCH("G"&amp;D3323&amp;"-T1",FixtureCode!$B$4:$AH$4,0)))))</f>
        <v>-</v>
      </c>
      <c r="F3323" s="13" t="str">
        <f>IF(C3323="-","-",IF(D3323=maxgameno+2,"blank row 2",IF(D3323=maxgameno+1,"blank row 1",INDEX(FixtureCode!$B$4:$AH$128,MATCH($C3323,FixtureCode!$B$4:$B$128,0),MATCH("G"&amp;D3323&amp;"-T2",FixtureCode!$B$4:$AH$4,0)))))</f>
        <v>-</v>
      </c>
      <c r="G3323" s="12" t="str">
        <f>IF(C3323="-","-",IF(AND(ISNUMBER(Fixture!G3327),ISNUMBER(Fixture!I3327),Fixture!F3327&lt;&gt;"BYE",Fixture!J3327&lt;&gt;"BYE"),"Yes","-"))</f>
        <v>-</v>
      </c>
      <c r="H3323" s="9" t="str">
        <f>IF(G3323="-","-",IF(Fixture!G3327&gt;Fixture!I3327,Settings!$G$7,IF(Fixture!G3327=Fixture!I3327,Settings!$G$8,IF(Fixture!G3327&lt;Fixture!I3327,Settings!$G$9,"-"))))</f>
        <v>-</v>
      </c>
      <c r="I3323" s="13" t="str">
        <f>IF(G3323="-","-",IF(Fixture!I3327&gt;Fixture!G3327,Settings!$G$7,IF(Fixture!I3327=Fixture!G3327,Settings!$G$8,IF(Fixture!I3327&lt;Fixture!G3327,Settings!$G$9,"-"))))</f>
        <v>-</v>
      </c>
    </row>
    <row r="3324" spans="3:9" x14ac:dyDescent="0.25">
      <c r="C3324" s="12" t="str">
        <f t="shared" si="104"/>
        <v>-</v>
      </c>
      <c r="D3324" s="9" t="str">
        <f t="shared" si="105"/>
        <v>-</v>
      </c>
      <c r="E3324" s="9" t="str">
        <f>IF(C3324="-","-",IF(D3324=maxgameno+2,"blank row 2",IF(D3324=maxgameno+1,"blank row 1",INDEX(FixtureCode!$B$4:$AH$128,MATCH($C3324,FixtureCode!$B$4:$B$128,0),MATCH("G"&amp;D3324&amp;"-T1",FixtureCode!$B$4:$AH$4,0)))))</f>
        <v>-</v>
      </c>
      <c r="F3324" s="13" t="str">
        <f>IF(C3324="-","-",IF(D3324=maxgameno+2,"blank row 2",IF(D3324=maxgameno+1,"blank row 1",INDEX(FixtureCode!$B$4:$AH$128,MATCH($C3324,FixtureCode!$B$4:$B$128,0),MATCH("G"&amp;D3324&amp;"-T2",FixtureCode!$B$4:$AH$4,0)))))</f>
        <v>-</v>
      </c>
      <c r="G3324" s="12" t="str">
        <f>IF(C3324="-","-",IF(AND(ISNUMBER(Fixture!G3328),ISNUMBER(Fixture!I3328),Fixture!F3328&lt;&gt;"BYE",Fixture!J3328&lt;&gt;"BYE"),"Yes","-"))</f>
        <v>-</v>
      </c>
      <c r="H3324" s="9" t="str">
        <f>IF(G3324="-","-",IF(Fixture!G3328&gt;Fixture!I3328,Settings!$G$7,IF(Fixture!G3328=Fixture!I3328,Settings!$G$8,IF(Fixture!G3328&lt;Fixture!I3328,Settings!$G$9,"-"))))</f>
        <v>-</v>
      </c>
      <c r="I3324" s="13" t="str">
        <f>IF(G3324="-","-",IF(Fixture!I3328&gt;Fixture!G3328,Settings!$G$7,IF(Fixture!I3328=Fixture!G3328,Settings!$G$8,IF(Fixture!I3328&lt;Fixture!G3328,Settings!$G$9,"-"))))</f>
        <v>-</v>
      </c>
    </row>
    <row r="3325" spans="3:9" x14ac:dyDescent="0.25">
      <c r="C3325" s="12" t="str">
        <f t="shared" si="104"/>
        <v>-</v>
      </c>
      <c r="D3325" s="9" t="str">
        <f t="shared" si="105"/>
        <v>-</v>
      </c>
      <c r="E3325" s="9" t="str">
        <f>IF(C3325="-","-",IF(D3325=maxgameno+2,"blank row 2",IF(D3325=maxgameno+1,"blank row 1",INDEX(FixtureCode!$B$4:$AH$128,MATCH($C3325,FixtureCode!$B$4:$B$128,0),MATCH("G"&amp;D3325&amp;"-T1",FixtureCode!$B$4:$AH$4,0)))))</f>
        <v>-</v>
      </c>
      <c r="F3325" s="13" t="str">
        <f>IF(C3325="-","-",IF(D3325=maxgameno+2,"blank row 2",IF(D3325=maxgameno+1,"blank row 1",INDEX(FixtureCode!$B$4:$AH$128,MATCH($C3325,FixtureCode!$B$4:$B$128,0),MATCH("G"&amp;D3325&amp;"-T2",FixtureCode!$B$4:$AH$4,0)))))</f>
        <v>-</v>
      </c>
      <c r="G3325" s="12" t="str">
        <f>IF(C3325="-","-",IF(AND(ISNUMBER(Fixture!G3329),ISNUMBER(Fixture!I3329),Fixture!F3329&lt;&gt;"BYE",Fixture!J3329&lt;&gt;"BYE"),"Yes","-"))</f>
        <v>-</v>
      </c>
      <c r="H3325" s="9" t="str">
        <f>IF(G3325="-","-",IF(Fixture!G3329&gt;Fixture!I3329,Settings!$G$7,IF(Fixture!G3329=Fixture!I3329,Settings!$G$8,IF(Fixture!G3329&lt;Fixture!I3329,Settings!$G$9,"-"))))</f>
        <v>-</v>
      </c>
      <c r="I3325" s="13" t="str">
        <f>IF(G3325="-","-",IF(Fixture!I3329&gt;Fixture!G3329,Settings!$G$7,IF(Fixture!I3329=Fixture!G3329,Settings!$G$8,IF(Fixture!I3329&lt;Fixture!G3329,Settings!$G$9,"-"))))</f>
        <v>-</v>
      </c>
    </row>
    <row r="3326" spans="3:9" x14ac:dyDescent="0.25">
      <c r="C3326" s="12" t="str">
        <f t="shared" si="104"/>
        <v>-</v>
      </c>
      <c r="D3326" s="9" t="str">
        <f t="shared" si="105"/>
        <v>-</v>
      </c>
      <c r="E3326" s="9" t="str">
        <f>IF(C3326="-","-",IF(D3326=maxgameno+2,"blank row 2",IF(D3326=maxgameno+1,"blank row 1",INDEX(FixtureCode!$B$4:$AH$128,MATCH($C3326,FixtureCode!$B$4:$B$128,0),MATCH("G"&amp;D3326&amp;"-T1",FixtureCode!$B$4:$AH$4,0)))))</f>
        <v>-</v>
      </c>
      <c r="F3326" s="13" t="str">
        <f>IF(C3326="-","-",IF(D3326=maxgameno+2,"blank row 2",IF(D3326=maxgameno+1,"blank row 1",INDEX(FixtureCode!$B$4:$AH$128,MATCH($C3326,FixtureCode!$B$4:$B$128,0),MATCH("G"&amp;D3326&amp;"-T2",FixtureCode!$B$4:$AH$4,0)))))</f>
        <v>-</v>
      </c>
      <c r="G3326" s="12" t="str">
        <f>IF(C3326="-","-",IF(AND(ISNUMBER(Fixture!G3330),ISNUMBER(Fixture!I3330),Fixture!F3330&lt;&gt;"BYE",Fixture!J3330&lt;&gt;"BYE"),"Yes","-"))</f>
        <v>-</v>
      </c>
      <c r="H3326" s="9" t="str">
        <f>IF(G3326="-","-",IF(Fixture!G3330&gt;Fixture!I3330,Settings!$G$7,IF(Fixture!G3330=Fixture!I3330,Settings!$G$8,IF(Fixture!G3330&lt;Fixture!I3330,Settings!$G$9,"-"))))</f>
        <v>-</v>
      </c>
      <c r="I3326" s="13" t="str">
        <f>IF(G3326="-","-",IF(Fixture!I3330&gt;Fixture!G3330,Settings!$G$7,IF(Fixture!I3330=Fixture!G3330,Settings!$G$8,IF(Fixture!I3330&lt;Fixture!G3330,Settings!$G$9,"-"))))</f>
        <v>-</v>
      </c>
    </row>
    <row r="3327" spans="3:9" x14ac:dyDescent="0.25">
      <c r="C3327" s="12" t="str">
        <f t="shared" si="104"/>
        <v>-</v>
      </c>
      <c r="D3327" s="9" t="str">
        <f t="shared" si="105"/>
        <v>-</v>
      </c>
      <c r="E3327" s="9" t="str">
        <f>IF(C3327="-","-",IF(D3327=maxgameno+2,"blank row 2",IF(D3327=maxgameno+1,"blank row 1",INDEX(FixtureCode!$B$4:$AH$128,MATCH($C3327,FixtureCode!$B$4:$B$128,0),MATCH("G"&amp;D3327&amp;"-T1",FixtureCode!$B$4:$AH$4,0)))))</f>
        <v>-</v>
      </c>
      <c r="F3327" s="13" t="str">
        <f>IF(C3327="-","-",IF(D3327=maxgameno+2,"blank row 2",IF(D3327=maxgameno+1,"blank row 1",INDEX(FixtureCode!$B$4:$AH$128,MATCH($C3327,FixtureCode!$B$4:$B$128,0),MATCH("G"&amp;D3327&amp;"-T2",FixtureCode!$B$4:$AH$4,0)))))</f>
        <v>-</v>
      </c>
      <c r="G3327" s="12" t="str">
        <f>IF(C3327="-","-",IF(AND(ISNUMBER(Fixture!G3331),ISNUMBER(Fixture!I3331),Fixture!F3331&lt;&gt;"BYE",Fixture!J3331&lt;&gt;"BYE"),"Yes","-"))</f>
        <v>-</v>
      </c>
      <c r="H3327" s="9" t="str">
        <f>IF(G3327="-","-",IF(Fixture!G3331&gt;Fixture!I3331,Settings!$G$7,IF(Fixture!G3331=Fixture!I3331,Settings!$G$8,IF(Fixture!G3331&lt;Fixture!I3331,Settings!$G$9,"-"))))</f>
        <v>-</v>
      </c>
      <c r="I3327" s="13" t="str">
        <f>IF(G3327="-","-",IF(Fixture!I3331&gt;Fixture!G3331,Settings!$G$7,IF(Fixture!I3331=Fixture!G3331,Settings!$G$8,IF(Fixture!I3331&lt;Fixture!G3331,Settings!$G$9,"-"))))</f>
        <v>-</v>
      </c>
    </row>
    <row r="3328" spans="3:9" x14ac:dyDescent="0.25">
      <c r="C3328" s="12" t="str">
        <f t="shared" si="104"/>
        <v>-</v>
      </c>
      <c r="D3328" s="9" t="str">
        <f t="shared" si="105"/>
        <v>-</v>
      </c>
      <c r="E3328" s="9" t="str">
        <f>IF(C3328="-","-",IF(D3328=maxgameno+2,"blank row 2",IF(D3328=maxgameno+1,"blank row 1",INDEX(FixtureCode!$B$4:$AH$128,MATCH($C3328,FixtureCode!$B$4:$B$128,0),MATCH("G"&amp;D3328&amp;"-T1",FixtureCode!$B$4:$AH$4,0)))))</f>
        <v>-</v>
      </c>
      <c r="F3328" s="13" t="str">
        <f>IF(C3328="-","-",IF(D3328=maxgameno+2,"blank row 2",IF(D3328=maxgameno+1,"blank row 1",INDEX(FixtureCode!$B$4:$AH$128,MATCH($C3328,FixtureCode!$B$4:$B$128,0),MATCH("G"&amp;D3328&amp;"-T2",FixtureCode!$B$4:$AH$4,0)))))</f>
        <v>-</v>
      </c>
      <c r="G3328" s="12" t="str">
        <f>IF(C3328="-","-",IF(AND(ISNUMBER(Fixture!G3332),ISNUMBER(Fixture!I3332),Fixture!F3332&lt;&gt;"BYE",Fixture!J3332&lt;&gt;"BYE"),"Yes","-"))</f>
        <v>-</v>
      </c>
      <c r="H3328" s="9" t="str">
        <f>IF(G3328="-","-",IF(Fixture!G3332&gt;Fixture!I3332,Settings!$G$7,IF(Fixture!G3332=Fixture!I3332,Settings!$G$8,IF(Fixture!G3332&lt;Fixture!I3332,Settings!$G$9,"-"))))</f>
        <v>-</v>
      </c>
      <c r="I3328" s="13" t="str">
        <f>IF(G3328="-","-",IF(Fixture!I3332&gt;Fixture!G3332,Settings!$G$7,IF(Fixture!I3332=Fixture!G3332,Settings!$G$8,IF(Fixture!I3332&lt;Fixture!G3332,Settings!$G$9,"-"))))</f>
        <v>-</v>
      </c>
    </row>
    <row r="3329" spans="3:9" x14ac:dyDescent="0.25">
      <c r="C3329" s="12" t="str">
        <f t="shared" si="104"/>
        <v>-</v>
      </c>
      <c r="D3329" s="9" t="str">
        <f t="shared" si="105"/>
        <v>-</v>
      </c>
      <c r="E3329" s="9" t="str">
        <f>IF(C3329="-","-",IF(D3329=maxgameno+2,"blank row 2",IF(D3329=maxgameno+1,"blank row 1",INDEX(FixtureCode!$B$4:$AH$128,MATCH($C3329,FixtureCode!$B$4:$B$128,0),MATCH("G"&amp;D3329&amp;"-T1",FixtureCode!$B$4:$AH$4,0)))))</f>
        <v>-</v>
      </c>
      <c r="F3329" s="13" t="str">
        <f>IF(C3329="-","-",IF(D3329=maxgameno+2,"blank row 2",IF(D3329=maxgameno+1,"blank row 1",INDEX(FixtureCode!$B$4:$AH$128,MATCH($C3329,FixtureCode!$B$4:$B$128,0),MATCH("G"&amp;D3329&amp;"-T2",FixtureCode!$B$4:$AH$4,0)))))</f>
        <v>-</v>
      </c>
      <c r="G3329" s="12" t="str">
        <f>IF(C3329="-","-",IF(AND(ISNUMBER(Fixture!G3333),ISNUMBER(Fixture!I3333),Fixture!F3333&lt;&gt;"BYE",Fixture!J3333&lt;&gt;"BYE"),"Yes","-"))</f>
        <v>-</v>
      </c>
      <c r="H3329" s="9" t="str">
        <f>IF(G3329="-","-",IF(Fixture!G3333&gt;Fixture!I3333,Settings!$G$7,IF(Fixture!G3333=Fixture!I3333,Settings!$G$8,IF(Fixture!G3333&lt;Fixture!I3333,Settings!$G$9,"-"))))</f>
        <v>-</v>
      </c>
      <c r="I3329" s="13" t="str">
        <f>IF(G3329="-","-",IF(Fixture!I3333&gt;Fixture!G3333,Settings!$G$7,IF(Fixture!I3333=Fixture!G3333,Settings!$G$8,IF(Fixture!I3333&lt;Fixture!G3333,Settings!$G$9,"-"))))</f>
        <v>-</v>
      </c>
    </row>
    <row r="3330" spans="3:9" x14ac:dyDescent="0.25">
      <c r="C3330" s="12" t="str">
        <f t="shared" si="104"/>
        <v>-</v>
      </c>
      <c r="D3330" s="9" t="str">
        <f t="shared" si="105"/>
        <v>-</v>
      </c>
      <c r="E3330" s="9" t="str">
        <f>IF(C3330="-","-",IF(D3330=maxgameno+2,"blank row 2",IF(D3330=maxgameno+1,"blank row 1",INDEX(FixtureCode!$B$4:$AH$128,MATCH($C3330,FixtureCode!$B$4:$B$128,0),MATCH("G"&amp;D3330&amp;"-T1",FixtureCode!$B$4:$AH$4,0)))))</f>
        <v>-</v>
      </c>
      <c r="F3330" s="13" t="str">
        <f>IF(C3330="-","-",IF(D3330=maxgameno+2,"blank row 2",IF(D3330=maxgameno+1,"blank row 1",INDEX(FixtureCode!$B$4:$AH$128,MATCH($C3330,FixtureCode!$B$4:$B$128,0),MATCH("G"&amp;D3330&amp;"-T2",FixtureCode!$B$4:$AH$4,0)))))</f>
        <v>-</v>
      </c>
      <c r="G3330" s="12" t="str">
        <f>IF(C3330="-","-",IF(AND(ISNUMBER(Fixture!G3334),ISNUMBER(Fixture!I3334),Fixture!F3334&lt;&gt;"BYE",Fixture!J3334&lt;&gt;"BYE"),"Yes","-"))</f>
        <v>-</v>
      </c>
      <c r="H3330" s="9" t="str">
        <f>IF(G3330="-","-",IF(Fixture!G3334&gt;Fixture!I3334,Settings!$G$7,IF(Fixture!G3334=Fixture!I3334,Settings!$G$8,IF(Fixture!G3334&lt;Fixture!I3334,Settings!$G$9,"-"))))</f>
        <v>-</v>
      </c>
      <c r="I3330" s="13" t="str">
        <f>IF(G3330="-","-",IF(Fixture!I3334&gt;Fixture!G3334,Settings!$G$7,IF(Fixture!I3334=Fixture!G3334,Settings!$G$8,IF(Fixture!I3334&lt;Fixture!G3334,Settings!$G$9,"-"))))</f>
        <v>-</v>
      </c>
    </row>
    <row r="3331" spans="3:9" x14ac:dyDescent="0.25">
      <c r="C3331" s="12" t="str">
        <f t="shared" si="104"/>
        <v>-</v>
      </c>
      <c r="D3331" s="9" t="str">
        <f t="shared" si="105"/>
        <v>-</v>
      </c>
      <c r="E3331" s="9" t="str">
        <f>IF(C3331="-","-",IF(D3331=maxgameno+2,"blank row 2",IF(D3331=maxgameno+1,"blank row 1",INDEX(FixtureCode!$B$4:$AH$128,MATCH($C3331,FixtureCode!$B$4:$B$128,0),MATCH("G"&amp;D3331&amp;"-T1",FixtureCode!$B$4:$AH$4,0)))))</f>
        <v>-</v>
      </c>
      <c r="F3331" s="13" t="str">
        <f>IF(C3331="-","-",IF(D3331=maxgameno+2,"blank row 2",IF(D3331=maxgameno+1,"blank row 1",INDEX(FixtureCode!$B$4:$AH$128,MATCH($C3331,FixtureCode!$B$4:$B$128,0),MATCH("G"&amp;D3331&amp;"-T2",FixtureCode!$B$4:$AH$4,0)))))</f>
        <v>-</v>
      </c>
      <c r="G3331" s="12" t="str">
        <f>IF(C3331="-","-",IF(AND(ISNUMBER(Fixture!G3335),ISNUMBER(Fixture!I3335),Fixture!F3335&lt;&gt;"BYE",Fixture!J3335&lt;&gt;"BYE"),"Yes","-"))</f>
        <v>-</v>
      </c>
      <c r="H3331" s="9" t="str">
        <f>IF(G3331="-","-",IF(Fixture!G3335&gt;Fixture!I3335,Settings!$G$7,IF(Fixture!G3335=Fixture!I3335,Settings!$G$8,IF(Fixture!G3335&lt;Fixture!I3335,Settings!$G$9,"-"))))</f>
        <v>-</v>
      </c>
      <c r="I3331" s="13" t="str">
        <f>IF(G3331="-","-",IF(Fixture!I3335&gt;Fixture!G3335,Settings!$G$7,IF(Fixture!I3335=Fixture!G3335,Settings!$G$8,IF(Fixture!I3335&lt;Fixture!G3335,Settings!$G$9,"-"))))</f>
        <v>-</v>
      </c>
    </row>
    <row r="3332" spans="3:9" x14ac:dyDescent="0.25">
      <c r="C3332" s="12" t="str">
        <f t="shared" si="104"/>
        <v>-</v>
      </c>
      <c r="D3332" s="9" t="str">
        <f t="shared" si="105"/>
        <v>-</v>
      </c>
      <c r="E3332" s="9" t="str">
        <f>IF(C3332="-","-",IF(D3332=maxgameno+2,"blank row 2",IF(D3332=maxgameno+1,"blank row 1",INDEX(FixtureCode!$B$4:$AH$128,MATCH($C3332,FixtureCode!$B$4:$B$128,0),MATCH("G"&amp;D3332&amp;"-T1",FixtureCode!$B$4:$AH$4,0)))))</f>
        <v>-</v>
      </c>
      <c r="F3332" s="13" t="str">
        <f>IF(C3332="-","-",IF(D3332=maxgameno+2,"blank row 2",IF(D3332=maxgameno+1,"blank row 1",INDEX(FixtureCode!$B$4:$AH$128,MATCH($C3332,FixtureCode!$B$4:$B$128,0),MATCH("G"&amp;D3332&amp;"-T2",FixtureCode!$B$4:$AH$4,0)))))</f>
        <v>-</v>
      </c>
      <c r="G3332" s="12" t="str">
        <f>IF(C3332="-","-",IF(AND(ISNUMBER(Fixture!G3336),ISNUMBER(Fixture!I3336),Fixture!F3336&lt;&gt;"BYE",Fixture!J3336&lt;&gt;"BYE"),"Yes","-"))</f>
        <v>-</v>
      </c>
      <c r="H3332" s="9" t="str">
        <f>IF(G3332="-","-",IF(Fixture!G3336&gt;Fixture!I3336,Settings!$G$7,IF(Fixture!G3336=Fixture!I3336,Settings!$G$8,IF(Fixture!G3336&lt;Fixture!I3336,Settings!$G$9,"-"))))</f>
        <v>-</v>
      </c>
      <c r="I3332" s="13" t="str">
        <f>IF(G3332="-","-",IF(Fixture!I3336&gt;Fixture!G3336,Settings!$G$7,IF(Fixture!I3336=Fixture!G3336,Settings!$G$8,IF(Fixture!I3336&lt;Fixture!G3336,Settings!$G$9,"-"))))</f>
        <v>-</v>
      </c>
    </row>
    <row r="3333" spans="3:9" x14ac:dyDescent="0.25">
      <c r="C3333" s="12" t="str">
        <f t="shared" si="104"/>
        <v>-</v>
      </c>
      <c r="D3333" s="9" t="str">
        <f t="shared" si="105"/>
        <v>-</v>
      </c>
      <c r="E3333" s="9" t="str">
        <f>IF(C3333="-","-",IF(D3333=maxgameno+2,"blank row 2",IF(D3333=maxgameno+1,"blank row 1",INDEX(FixtureCode!$B$4:$AH$128,MATCH($C3333,FixtureCode!$B$4:$B$128,0),MATCH("G"&amp;D3333&amp;"-T1",FixtureCode!$B$4:$AH$4,0)))))</f>
        <v>-</v>
      </c>
      <c r="F3333" s="13" t="str">
        <f>IF(C3333="-","-",IF(D3333=maxgameno+2,"blank row 2",IF(D3333=maxgameno+1,"blank row 1",INDEX(FixtureCode!$B$4:$AH$128,MATCH($C3333,FixtureCode!$B$4:$B$128,0),MATCH("G"&amp;D3333&amp;"-T2",FixtureCode!$B$4:$AH$4,0)))))</f>
        <v>-</v>
      </c>
      <c r="G3333" s="12" t="str">
        <f>IF(C3333="-","-",IF(AND(ISNUMBER(Fixture!G3337),ISNUMBER(Fixture!I3337),Fixture!F3337&lt;&gt;"BYE",Fixture!J3337&lt;&gt;"BYE"),"Yes","-"))</f>
        <v>-</v>
      </c>
      <c r="H3333" s="9" t="str">
        <f>IF(G3333="-","-",IF(Fixture!G3337&gt;Fixture!I3337,Settings!$G$7,IF(Fixture!G3337=Fixture!I3337,Settings!$G$8,IF(Fixture!G3337&lt;Fixture!I3337,Settings!$G$9,"-"))))</f>
        <v>-</v>
      </c>
      <c r="I3333" s="13" t="str">
        <f>IF(G3333="-","-",IF(Fixture!I3337&gt;Fixture!G3337,Settings!$G$7,IF(Fixture!I3337=Fixture!G3337,Settings!$G$8,IF(Fixture!I3337&lt;Fixture!G3337,Settings!$G$9,"-"))))</f>
        <v>-</v>
      </c>
    </row>
    <row r="3334" spans="3:9" x14ac:dyDescent="0.25">
      <c r="C3334" s="12" t="str">
        <f t="shared" ref="C3334:C3397" si="106">IF(C3333="-","-",IF(D3333+1&lt;=maxgameno+2,C3333,IF(C3333+1&lt;=maxroundno,C3333+1,"-")))</f>
        <v>-</v>
      </c>
      <c r="D3334" s="9" t="str">
        <f t="shared" ref="D3334:D3397" si="107">IF(C3334="-","-",IF(D3333+1&lt;=maxgameno+2,D3333+1,1))</f>
        <v>-</v>
      </c>
      <c r="E3334" s="9" t="str">
        <f>IF(C3334="-","-",IF(D3334=maxgameno+2,"blank row 2",IF(D3334=maxgameno+1,"blank row 1",INDEX(FixtureCode!$B$4:$AH$128,MATCH($C3334,FixtureCode!$B$4:$B$128,0),MATCH("G"&amp;D3334&amp;"-T1",FixtureCode!$B$4:$AH$4,0)))))</f>
        <v>-</v>
      </c>
      <c r="F3334" s="13" t="str">
        <f>IF(C3334="-","-",IF(D3334=maxgameno+2,"blank row 2",IF(D3334=maxgameno+1,"blank row 1",INDEX(FixtureCode!$B$4:$AH$128,MATCH($C3334,FixtureCode!$B$4:$B$128,0),MATCH("G"&amp;D3334&amp;"-T2",FixtureCode!$B$4:$AH$4,0)))))</f>
        <v>-</v>
      </c>
      <c r="G3334" s="12" t="str">
        <f>IF(C3334="-","-",IF(AND(ISNUMBER(Fixture!G3338),ISNUMBER(Fixture!I3338),Fixture!F3338&lt;&gt;"BYE",Fixture!J3338&lt;&gt;"BYE"),"Yes","-"))</f>
        <v>-</v>
      </c>
      <c r="H3334" s="9" t="str">
        <f>IF(G3334="-","-",IF(Fixture!G3338&gt;Fixture!I3338,Settings!$G$7,IF(Fixture!G3338=Fixture!I3338,Settings!$G$8,IF(Fixture!G3338&lt;Fixture!I3338,Settings!$G$9,"-"))))</f>
        <v>-</v>
      </c>
      <c r="I3334" s="13" t="str">
        <f>IF(G3334="-","-",IF(Fixture!I3338&gt;Fixture!G3338,Settings!$G$7,IF(Fixture!I3338=Fixture!G3338,Settings!$G$8,IF(Fixture!I3338&lt;Fixture!G3338,Settings!$G$9,"-"))))</f>
        <v>-</v>
      </c>
    </row>
    <row r="3335" spans="3:9" x14ac:dyDescent="0.25">
      <c r="C3335" s="12" t="str">
        <f t="shared" si="106"/>
        <v>-</v>
      </c>
      <c r="D3335" s="9" t="str">
        <f t="shared" si="107"/>
        <v>-</v>
      </c>
      <c r="E3335" s="9" t="str">
        <f>IF(C3335="-","-",IF(D3335=maxgameno+2,"blank row 2",IF(D3335=maxgameno+1,"blank row 1",INDEX(FixtureCode!$B$4:$AH$128,MATCH($C3335,FixtureCode!$B$4:$B$128,0),MATCH("G"&amp;D3335&amp;"-T1",FixtureCode!$B$4:$AH$4,0)))))</f>
        <v>-</v>
      </c>
      <c r="F3335" s="13" t="str">
        <f>IF(C3335="-","-",IF(D3335=maxgameno+2,"blank row 2",IF(D3335=maxgameno+1,"blank row 1",INDEX(FixtureCode!$B$4:$AH$128,MATCH($C3335,FixtureCode!$B$4:$B$128,0),MATCH("G"&amp;D3335&amp;"-T2",FixtureCode!$B$4:$AH$4,0)))))</f>
        <v>-</v>
      </c>
      <c r="G3335" s="12" t="str">
        <f>IF(C3335="-","-",IF(AND(ISNUMBER(Fixture!G3339),ISNUMBER(Fixture!I3339),Fixture!F3339&lt;&gt;"BYE",Fixture!J3339&lt;&gt;"BYE"),"Yes","-"))</f>
        <v>-</v>
      </c>
      <c r="H3335" s="9" t="str">
        <f>IF(G3335="-","-",IF(Fixture!G3339&gt;Fixture!I3339,Settings!$G$7,IF(Fixture!G3339=Fixture!I3339,Settings!$G$8,IF(Fixture!G3339&lt;Fixture!I3339,Settings!$G$9,"-"))))</f>
        <v>-</v>
      </c>
      <c r="I3335" s="13" t="str">
        <f>IF(G3335="-","-",IF(Fixture!I3339&gt;Fixture!G3339,Settings!$G$7,IF(Fixture!I3339=Fixture!G3339,Settings!$G$8,IF(Fixture!I3339&lt;Fixture!G3339,Settings!$G$9,"-"))))</f>
        <v>-</v>
      </c>
    </row>
    <row r="3336" spans="3:9" x14ac:dyDescent="0.25">
      <c r="C3336" s="12" t="str">
        <f t="shared" si="106"/>
        <v>-</v>
      </c>
      <c r="D3336" s="9" t="str">
        <f t="shared" si="107"/>
        <v>-</v>
      </c>
      <c r="E3336" s="9" t="str">
        <f>IF(C3336="-","-",IF(D3336=maxgameno+2,"blank row 2",IF(D3336=maxgameno+1,"blank row 1",INDEX(FixtureCode!$B$4:$AH$128,MATCH($C3336,FixtureCode!$B$4:$B$128,0),MATCH("G"&amp;D3336&amp;"-T1",FixtureCode!$B$4:$AH$4,0)))))</f>
        <v>-</v>
      </c>
      <c r="F3336" s="13" t="str">
        <f>IF(C3336="-","-",IF(D3336=maxgameno+2,"blank row 2",IF(D3336=maxgameno+1,"blank row 1",INDEX(FixtureCode!$B$4:$AH$128,MATCH($C3336,FixtureCode!$B$4:$B$128,0),MATCH("G"&amp;D3336&amp;"-T2",FixtureCode!$B$4:$AH$4,0)))))</f>
        <v>-</v>
      </c>
      <c r="G3336" s="12" t="str">
        <f>IF(C3336="-","-",IF(AND(ISNUMBER(Fixture!G3340),ISNUMBER(Fixture!I3340),Fixture!F3340&lt;&gt;"BYE",Fixture!J3340&lt;&gt;"BYE"),"Yes","-"))</f>
        <v>-</v>
      </c>
      <c r="H3336" s="9" t="str">
        <f>IF(G3336="-","-",IF(Fixture!G3340&gt;Fixture!I3340,Settings!$G$7,IF(Fixture!G3340=Fixture!I3340,Settings!$G$8,IF(Fixture!G3340&lt;Fixture!I3340,Settings!$G$9,"-"))))</f>
        <v>-</v>
      </c>
      <c r="I3336" s="13" t="str">
        <f>IF(G3336="-","-",IF(Fixture!I3340&gt;Fixture!G3340,Settings!$G$7,IF(Fixture!I3340=Fixture!G3340,Settings!$G$8,IF(Fixture!I3340&lt;Fixture!G3340,Settings!$G$9,"-"))))</f>
        <v>-</v>
      </c>
    </row>
    <row r="3337" spans="3:9" x14ac:dyDescent="0.25">
      <c r="C3337" s="12" t="str">
        <f t="shared" si="106"/>
        <v>-</v>
      </c>
      <c r="D3337" s="9" t="str">
        <f t="shared" si="107"/>
        <v>-</v>
      </c>
      <c r="E3337" s="9" t="str">
        <f>IF(C3337="-","-",IF(D3337=maxgameno+2,"blank row 2",IF(D3337=maxgameno+1,"blank row 1",INDEX(FixtureCode!$B$4:$AH$128,MATCH($C3337,FixtureCode!$B$4:$B$128,0),MATCH("G"&amp;D3337&amp;"-T1",FixtureCode!$B$4:$AH$4,0)))))</f>
        <v>-</v>
      </c>
      <c r="F3337" s="13" t="str">
        <f>IF(C3337="-","-",IF(D3337=maxgameno+2,"blank row 2",IF(D3337=maxgameno+1,"blank row 1",INDEX(FixtureCode!$B$4:$AH$128,MATCH($C3337,FixtureCode!$B$4:$B$128,0),MATCH("G"&amp;D3337&amp;"-T2",FixtureCode!$B$4:$AH$4,0)))))</f>
        <v>-</v>
      </c>
      <c r="G3337" s="12" t="str">
        <f>IF(C3337="-","-",IF(AND(ISNUMBER(Fixture!G3341),ISNUMBER(Fixture!I3341),Fixture!F3341&lt;&gt;"BYE",Fixture!J3341&lt;&gt;"BYE"),"Yes","-"))</f>
        <v>-</v>
      </c>
      <c r="H3337" s="9" t="str">
        <f>IF(G3337="-","-",IF(Fixture!G3341&gt;Fixture!I3341,Settings!$G$7,IF(Fixture!G3341=Fixture!I3341,Settings!$G$8,IF(Fixture!G3341&lt;Fixture!I3341,Settings!$G$9,"-"))))</f>
        <v>-</v>
      </c>
      <c r="I3337" s="13" t="str">
        <f>IF(G3337="-","-",IF(Fixture!I3341&gt;Fixture!G3341,Settings!$G$7,IF(Fixture!I3341=Fixture!G3341,Settings!$G$8,IF(Fixture!I3341&lt;Fixture!G3341,Settings!$G$9,"-"))))</f>
        <v>-</v>
      </c>
    </row>
    <row r="3338" spans="3:9" x14ac:dyDescent="0.25">
      <c r="C3338" s="12" t="str">
        <f t="shared" si="106"/>
        <v>-</v>
      </c>
      <c r="D3338" s="9" t="str">
        <f t="shared" si="107"/>
        <v>-</v>
      </c>
      <c r="E3338" s="9" t="str">
        <f>IF(C3338="-","-",IF(D3338=maxgameno+2,"blank row 2",IF(D3338=maxgameno+1,"blank row 1",INDEX(FixtureCode!$B$4:$AH$128,MATCH($C3338,FixtureCode!$B$4:$B$128,0),MATCH("G"&amp;D3338&amp;"-T1",FixtureCode!$B$4:$AH$4,0)))))</f>
        <v>-</v>
      </c>
      <c r="F3338" s="13" t="str">
        <f>IF(C3338="-","-",IF(D3338=maxgameno+2,"blank row 2",IF(D3338=maxgameno+1,"blank row 1",INDEX(FixtureCode!$B$4:$AH$128,MATCH($C3338,FixtureCode!$B$4:$B$128,0),MATCH("G"&amp;D3338&amp;"-T2",FixtureCode!$B$4:$AH$4,0)))))</f>
        <v>-</v>
      </c>
      <c r="G3338" s="12" t="str">
        <f>IF(C3338="-","-",IF(AND(ISNUMBER(Fixture!G3342),ISNUMBER(Fixture!I3342),Fixture!F3342&lt;&gt;"BYE",Fixture!J3342&lt;&gt;"BYE"),"Yes","-"))</f>
        <v>-</v>
      </c>
      <c r="H3338" s="9" t="str">
        <f>IF(G3338="-","-",IF(Fixture!G3342&gt;Fixture!I3342,Settings!$G$7,IF(Fixture!G3342=Fixture!I3342,Settings!$G$8,IF(Fixture!G3342&lt;Fixture!I3342,Settings!$G$9,"-"))))</f>
        <v>-</v>
      </c>
      <c r="I3338" s="13" t="str">
        <f>IF(G3338="-","-",IF(Fixture!I3342&gt;Fixture!G3342,Settings!$G$7,IF(Fixture!I3342=Fixture!G3342,Settings!$G$8,IF(Fixture!I3342&lt;Fixture!G3342,Settings!$G$9,"-"))))</f>
        <v>-</v>
      </c>
    </row>
    <row r="3339" spans="3:9" x14ac:dyDescent="0.25">
      <c r="C3339" s="12" t="str">
        <f t="shared" si="106"/>
        <v>-</v>
      </c>
      <c r="D3339" s="9" t="str">
        <f t="shared" si="107"/>
        <v>-</v>
      </c>
      <c r="E3339" s="9" t="str">
        <f>IF(C3339="-","-",IF(D3339=maxgameno+2,"blank row 2",IF(D3339=maxgameno+1,"blank row 1",INDEX(FixtureCode!$B$4:$AH$128,MATCH($C3339,FixtureCode!$B$4:$B$128,0),MATCH("G"&amp;D3339&amp;"-T1",FixtureCode!$B$4:$AH$4,0)))))</f>
        <v>-</v>
      </c>
      <c r="F3339" s="13" t="str">
        <f>IF(C3339="-","-",IF(D3339=maxgameno+2,"blank row 2",IF(D3339=maxgameno+1,"blank row 1",INDEX(FixtureCode!$B$4:$AH$128,MATCH($C3339,FixtureCode!$B$4:$B$128,0),MATCH("G"&amp;D3339&amp;"-T2",FixtureCode!$B$4:$AH$4,0)))))</f>
        <v>-</v>
      </c>
      <c r="G3339" s="12" t="str">
        <f>IF(C3339="-","-",IF(AND(ISNUMBER(Fixture!G3343),ISNUMBER(Fixture!I3343),Fixture!F3343&lt;&gt;"BYE",Fixture!J3343&lt;&gt;"BYE"),"Yes","-"))</f>
        <v>-</v>
      </c>
      <c r="H3339" s="9" t="str">
        <f>IF(G3339="-","-",IF(Fixture!G3343&gt;Fixture!I3343,Settings!$G$7,IF(Fixture!G3343=Fixture!I3343,Settings!$G$8,IF(Fixture!G3343&lt;Fixture!I3343,Settings!$G$9,"-"))))</f>
        <v>-</v>
      </c>
      <c r="I3339" s="13" t="str">
        <f>IF(G3339="-","-",IF(Fixture!I3343&gt;Fixture!G3343,Settings!$G$7,IF(Fixture!I3343=Fixture!G3343,Settings!$G$8,IF(Fixture!I3343&lt;Fixture!G3343,Settings!$G$9,"-"))))</f>
        <v>-</v>
      </c>
    </row>
    <row r="3340" spans="3:9" x14ac:dyDescent="0.25">
      <c r="C3340" s="12" t="str">
        <f t="shared" si="106"/>
        <v>-</v>
      </c>
      <c r="D3340" s="9" t="str">
        <f t="shared" si="107"/>
        <v>-</v>
      </c>
      <c r="E3340" s="9" t="str">
        <f>IF(C3340="-","-",IF(D3340=maxgameno+2,"blank row 2",IF(D3340=maxgameno+1,"blank row 1",INDEX(FixtureCode!$B$4:$AH$128,MATCH($C3340,FixtureCode!$B$4:$B$128,0),MATCH("G"&amp;D3340&amp;"-T1",FixtureCode!$B$4:$AH$4,0)))))</f>
        <v>-</v>
      </c>
      <c r="F3340" s="13" t="str">
        <f>IF(C3340="-","-",IF(D3340=maxgameno+2,"blank row 2",IF(D3340=maxgameno+1,"blank row 1",INDEX(FixtureCode!$B$4:$AH$128,MATCH($C3340,FixtureCode!$B$4:$B$128,0),MATCH("G"&amp;D3340&amp;"-T2",FixtureCode!$B$4:$AH$4,0)))))</f>
        <v>-</v>
      </c>
      <c r="G3340" s="12" t="str">
        <f>IF(C3340="-","-",IF(AND(ISNUMBER(Fixture!G3344),ISNUMBER(Fixture!I3344),Fixture!F3344&lt;&gt;"BYE",Fixture!J3344&lt;&gt;"BYE"),"Yes","-"))</f>
        <v>-</v>
      </c>
      <c r="H3340" s="9" t="str">
        <f>IF(G3340="-","-",IF(Fixture!G3344&gt;Fixture!I3344,Settings!$G$7,IF(Fixture!G3344=Fixture!I3344,Settings!$G$8,IF(Fixture!G3344&lt;Fixture!I3344,Settings!$G$9,"-"))))</f>
        <v>-</v>
      </c>
      <c r="I3340" s="13" t="str">
        <f>IF(G3340="-","-",IF(Fixture!I3344&gt;Fixture!G3344,Settings!$G$7,IF(Fixture!I3344=Fixture!G3344,Settings!$G$8,IF(Fixture!I3344&lt;Fixture!G3344,Settings!$G$9,"-"))))</f>
        <v>-</v>
      </c>
    </row>
    <row r="3341" spans="3:9" x14ac:dyDescent="0.25">
      <c r="C3341" s="12" t="str">
        <f t="shared" si="106"/>
        <v>-</v>
      </c>
      <c r="D3341" s="9" t="str">
        <f t="shared" si="107"/>
        <v>-</v>
      </c>
      <c r="E3341" s="9" t="str">
        <f>IF(C3341="-","-",IF(D3341=maxgameno+2,"blank row 2",IF(D3341=maxgameno+1,"blank row 1",INDEX(FixtureCode!$B$4:$AH$128,MATCH($C3341,FixtureCode!$B$4:$B$128,0),MATCH("G"&amp;D3341&amp;"-T1",FixtureCode!$B$4:$AH$4,0)))))</f>
        <v>-</v>
      </c>
      <c r="F3341" s="13" t="str">
        <f>IF(C3341="-","-",IF(D3341=maxgameno+2,"blank row 2",IF(D3341=maxgameno+1,"blank row 1",INDEX(FixtureCode!$B$4:$AH$128,MATCH($C3341,FixtureCode!$B$4:$B$128,0),MATCH("G"&amp;D3341&amp;"-T2",FixtureCode!$B$4:$AH$4,0)))))</f>
        <v>-</v>
      </c>
      <c r="G3341" s="12" t="str">
        <f>IF(C3341="-","-",IF(AND(ISNUMBER(Fixture!G3345),ISNUMBER(Fixture!I3345),Fixture!F3345&lt;&gt;"BYE",Fixture!J3345&lt;&gt;"BYE"),"Yes","-"))</f>
        <v>-</v>
      </c>
      <c r="H3341" s="9" t="str">
        <f>IF(G3341="-","-",IF(Fixture!G3345&gt;Fixture!I3345,Settings!$G$7,IF(Fixture!G3345=Fixture!I3345,Settings!$G$8,IF(Fixture!G3345&lt;Fixture!I3345,Settings!$G$9,"-"))))</f>
        <v>-</v>
      </c>
      <c r="I3341" s="13" t="str">
        <f>IF(G3341="-","-",IF(Fixture!I3345&gt;Fixture!G3345,Settings!$G$7,IF(Fixture!I3345=Fixture!G3345,Settings!$G$8,IF(Fixture!I3345&lt;Fixture!G3345,Settings!$G$9,"-"))))</f>
        <v>-</v>
      </c>
    </row>
    <row r="3342" spans="3:9" x14ac:dyDescent="0.25">
      <c r="C3342" s="12" t="str">
        <f t="shared" si="106"/>
        <v>-</v>
      </c>
      <c r="D3342" s="9" t="str">
        <f t="shared" si="107"/>
        <v>-</v>
      </c>
      <c r="E3342" s="9" t="str">
        <f>IF(C3342="-","-",IF(D3342=maxgameno+2,"blank row 2",IF(D3342=maxgameno+1,"blank row 1",INDEX(FixtureCode!$B$4:$AH$128,MATCH($C3342,FixtureCode!$B$4:$B$128,0),MATCH("G"&amp;D3342&amp;"-T1",FixtureCode!$B$4:$AH$4,0)))))</f>
        <v>-</v>
      </c>
      <c r="F3342" s="13" t="str">
        <f>IF(C3342="-","-",IF(D3342=maxgameno+2,"blank row 2",IF(D3342=maxgameno+1,"blank row 1",INDEX(FixtureCode!$B$4:$AH$128,MATCH($C3342,FixtureCode!$B$4:$B$128,0),MATCH("G"&amp;D3342&amp;"-T2",FixtureCode!$B$4:$AH$4,0)))))</f>
        <v>-</v>
      </c>
      <c r="G3342" s="12" t="str">
        <f>IF(C3342="-","-",IF(AND(ISNUMBER(Fixture!G3346),ISNUMBER(Fixture!I3346),Fixture!F3346&lt;&gt;"BYE",Fixture!J3346&lt;&gt;"BYE"),"Yes","-"))</f>
        <v>-</v>
      </c>
      <c r="H3342" s="9" t="str">
        <f>IF(G3342="-","-",IF(Fixture!G3346&gt;Fixture!I3346,Settings!$G$7,IF(Fixture!G3346=Fixture!I3346,Settings!$G$8,IF(Fixture!G3346&lt;Fixture!I3346,Settings!$G$9,"-"))))</f>
        <v>-</v>
      </c>
      <c r="I3342" s="13" t="str">
        <f>IF(G3342="-","-",IF(Fixture!I3346&gt;Fixture!G3346,Settings!$G$7,IF(Fixture!I3346=Fixture!G3346,Settings!$G$8,IF(Fixture!I3346&lt;Fixture!G3346,Settings!$G$9,"-"))))</f>
        <v>-</v>
      </c>
    </row>
    <row r="3343" spans="3:9" x14ac:dyDescent="0.25">
      <c r="C3343" s="12" t="str">
        <f t="shared" si="106"/>
        <v>-</v>
      </c>
      <c r="D3343" s="9" t="str">
        <f t="shared" si="107"/>
        <v>-</v>
      </c>
      <c r="E3343" s="9" t="str">
        <f>IF(C3343="-","-",IF(D3343=maxgameno+2,"blank row 2",IF(D3343=maxgameno+1,"blank row 1",INDEX(FixtureCode!$B$4:$AH$128,MATCH($C3343,FixtureCode!$B$4:$B$128,0),MATCH("G"&amp;D3343&amp;"-T1",FixtureCode!$B$4:$AH$4,0)))))</f>
        <v>-</v>
      </c>
      <c r="F3343" s="13" t="str">
        <f>IF(C3343="-","-",IF(D3343=maxgameno+2,"blank row 2",IF(D3343=maxgameno+1,"blank row 1",INDEX(FixtureCode!$B$4:$AH$128,MATCH($C3343,FixtureCode!$B$4:$B$128,0),MATCH("G"&amp;D3343&amp;"-T2",FixtureCode!$B$4:$AH$4,0)))))</f>
        <v>-</v>
      </c>
      <c r="G3343" s="12" t="str">
        <f>IF(C3343="-","-",IF(AND(ISNUMBER(Fixture!G3347),ISNUMBER(Fixture!I3347),Fixture!F3347&lt;&gt;"BYE",Fixture!J3347&lt;&gt;"BYE"),"Yes","-"))</f>
        <v>-</v>
      </c>
      <c r="H3343" s="9" t="str">
        <f>IF(G3343="-","-",IF(Fixture!G3347&gt;Fixture!I3347,Settings!$G$7,IF(Fixture!G3347=Fixture!I3347,Settings!$G$8,IF(Fixture!G3347&lt;Fixture!I3347,Settings!$G$9,"-"))))</f>
        <v>-</v>
      </c>
      <c r="I3343" s="13" t="str">
        <f>IF(G3343="-","-",IF(Fixture!I3347&gt;Fixture!G3347,Settings!$G$7,IF(Fixture!I3347=Fixture!G3347,Settings!$G$8,IF(Fixture!I3347&lt;Fixture!G3347,Settings!$G$9,"-"))))</f>
        <v>-</v>
      </c>
    </row>
    <row r="3344" spans="3:9" x14ac:dyDescent="0.25">
      <c r="C3344" s="12" t="str">
        <f t="shared" si="106"/>
        <v>-</v>
      </c>
      <c r="D3344" s="9" t="str">
        <f t="shared" si="107"/>
        <v>-</v>
      </c>
      <c r="E3344" s="9" t="str">
        <f>IF(C3344="-","-",IF(D3344=maxgameno+2,"blank row 2",IF(D3344=maxgameno+1,"blank row 1",INDEX(FixtureCode!$B$4:$AH$128,MATCH($C3344,FixtureCode!$B$4:$B$128,0),MATCH("G"&amp;D3344&amp;"-T1",FixtureCode!$B$4:$AH$4,0)))))</f>
        <v>-</v>
      </c>
      <c r="F3344" s="13" t="str">
        <f>IF(C3344="-","-",IF(D3344=maxgameno+2,"blank row 2",IF(D3344=maxgameno+1,"blank row 1",INDEX(FixtureCode!$B$4:$AH$128,MATCH($C3344,FixtureCode!$B$4:$B$128,0),MATCH("G"&amp;D3344&amp;"-T2",FixtureCode!$B$4:$AH$4,0)))))</f>
        <v>-</v>
      </c>
      <c r="G3344" s="12" t="str">
        <f>IF(C3344="-","-",IF(AND(ISNUMBER(Fixture!G3348),ISNUMBER(Fixture!I3348),Fixture!F3348&lt;&gt;"BYE",Fixture!J3348&lt;&gt;"BYE"),"Yes","-"))</f>
        <v>-</v>
      </c>
      <c r="H3344" s="9" t="str">
        <f>IF(G3344="-","-",IF(Fixture!G3348&gt;Fixture!I3348,Settings!$G$7,IF(Fixture!G3348=Fixture!I3348,Settings!$G$8,IF(Fixture!G3348&lt;Fixture!I3348,Settings!$G$9,"-"))))</f>
        <v>-</v>
      </c>
      <c r="I3344" s="13" t="str">
        <f>IF(G3344="-","-",IF(Fixture!I3348&gt;Fixture!G3348,Settings!$G$7,IF(Fixture!I3348=Fixture!G3348,Settings!$G$8,IF(Fixture!I3348&lt;Fixture!G3348,Settings!$G$9,"-"))))</f>
        <v>-</v>
      </c>
    </row>
    <row r="3345" spans="3:9" x14ac:dyDescent="0.25">
      <c r="C3345" s="12" t="str">
        <f t="shared" si="106"/>
        <v>-</v>
      </c>
      <c r="D3345" s="9" t="str">
        <f t="shared" si="107"/>
        <v>-</v>
      </c>
      <c r="E3345" s="9" t="str">
        <f>IF(C3345="-","-",IF(D3345=maxgameno+2,"blank row 2",IF(D3345=maxgameno+1,"blank row 1",INDEX(FixtureCode!$B$4:$AH$128,MATCH($C3345,FixtureCode!$B$4:$B$128,0),MATCH("G"&amp;D3345&amp;"-T1",FixtureCode!$B$4:$AH$4,0)))))</f>
        <v>-</v>
      </c>
      <c r="F3345" s="13" t="str">
        <f>IF(C3345="-","-",IF(D3345=maxgameno+2,"blank row 2",IF(D3345=maxgameno+1,"blank row 1",INDEX(FixtureCode!$B$4:$AH$128,MATCH($C3345,FixtureCode!$B$4:$B$128,0),MATCH("G"&amp;D3345&amp;"-T2",FixtureCode!$B$4:$AH$4,0)))))</f>
        <v>-</v>
      </c>
      <c r="G3345" s="12" t="str">
        <f>IF(C3345="-","-",IF(AND(ISNUMBER(Fixture!G3349),ISNUMBER(Fixture!I3349),Fixture!F3349&lt;&gt;"BYE",Fixture!J3349&lt;&gt;"BYE"),"Yes","-"))</f>
        <v>-</v>
      </c>
      <c r="H3345" s="9" t="str">
        <f>IF(G3345="-","-",IF(Fixture!G3349&gt;Fixture!I3349,Settings!$G$7,IF(Fixture!G3349=Fixture!I3349,Settings!$G$8,IF(Fixture!G3349&lt;Fixture!I3349,Settings!$G$9,"-"))))</f>
        <v>-</v>
      </c>
      <c r="I3345" s="13" t="str">
        <f>IF(G3345="-","-",IF(Fixture!I3349&gt;Fixture!G3349,Settings!$G$7,IF(Fixture!I3349=Fixture!G3349,Settings!$G$8,IF(Fixture!I3349&lt;Fixture!G3349,Settings!$G$9,"-"))))</f>
        <v>-</v>
      </c>
    </row>
    <row r="3346" spans="3:9" x14ac:dyDescent="0.25">
      <c r="C3346" s="12" t="str">
        <f t="shared" si="106"/>
        <v>-</v>
      </c>
      <c r="D3346" s="9" t="str">
        <f t="shared" si="107"/>
        <v>-</v>
      </c>
      <c r="E3346" s="9" t="str">
        <f>IF(C3346="-","-",IF(D3346=maxgameno+2,"blank row 2",IF(D3346=maxgameno+1,"blank row 1",INDEX(FixtureCode!$B$4:$AH$128,MATCH($C3346,FixtureCode!$B$4:$B$128,0),MATCH("G"&amp;D3346&amp;"-T1",FixtureCode!$B$4:$AH$4,0)))))</f>
        <v>-</v>
      </c>
      <c r="F3346" s="13" t="str">
        <f>IF(C3346="-","-",IF(D3346=maxgameno+2,"blank row 2",IF(D3346=maxgameno+1,"blank row 1",INDEX(FixtureCode!$B$4:$AH$128,MATCH($C3346,FixtureCode!$B$4:$B$128,0),MATCH("G"&amp;D3346&amp;"-T2",FixtureCode!$B$4:$AH$4,0)))))</f>
        <v>-</v>
      </c>
      <c r="G3346" s="12" t="str">
        <f>IF(C3346="-","-",IF(AND(ISNUMBER(Fixture!G3350),ISNUMBER(Fixture!I3350),Fixture!F3350&lt;&gt;"BYE",Fixture!J3350&lt;&gt;"BYE"),"Yes","-"))</f>
        <v>-</v>
      </c>
      <c r="H3346" s="9" t="str">
        <f>IF(G3346="-","-",IF(Fixture!G3350&gt;Fixture!I3350,Settings!$G$7,IF(Fixture!G3350=Fixture!I3350,Settings!$G$8,IF(Fixture!G3350&lt;Fixture!I3350,Settings!$G$9,"-"))))</f>
        <v>-</v>
      </c>
      <c r="I3346" s="13" t="str">
        <f>IF(G3346="-","-",IF(Fixture!I3350&gt;Fixture!G3350,Settings!$G$7,IF(Fixture!I3350=Fixture!G3350,Settings!$G$8,IF(Fixture!I3350&lt;Fixture!G3350,Settings!$G$9,"-"))))</f>
        <v>-</v>
      </c>
    </row>
    <row r="3347" spans="3:9" x14ac:dyDescent="0.25">
      <c r="C3347" s="12" t="str">
        <f t="shared" si="106"/>
        <v>-</v>
      </c>
      <c r="D3347" s="9" t="str">
        <f t="shared" si="107"/>
        <v>-</v>
      </c>
      <c r="E3347" s="9" t="str">
        <f>IF(C3347="-","-",IF(D3347=maxgameno+2,"blank row 2",IF(D3347=maxgameno+1,"blank row 1",INDEX(FixtureCode!$B$4:$AH$128,MATCH($C3347,FixtureCode!$B$4:$B$128,0),MATCH("G"&amp;D3347&amp;"-T1",FixtureCode!$B$4:$AH$4,0)))))</f>
        <v>-</v>
      </c>
      <c r="F3347" s="13" t="str">
        <f>IF(C3347="-","-",IF(D3347=maxgameno+2,"blank row 2",IF(D3347=maxgameno+1,"blank row 1",INDEX(FixtureCode!$B$4:$AH$128,MATCH($C3347,FixtureCode!$B$4:$B$128,0),MATCH("G"&amp;D3347&amp;"-T2",FixtureCode!$B$4:$AH$4,0)))))</f>
        <v>-</v>
      </c>
      <c r="G3347" s="12" t="str">
        <f>IF(C3347="-","-",IF(AND(ISNUMBER(Fixture!G3351),ISNUMBER(Fixture!I3351),Fixture!F3351&lt;&gt;"BYE",Fixture!J3351&lt;&gt;"BYE"),"Yes","-"))</f>
        <v>-</v>
      </c>
      <c r="H3347" s="9" t="str">
        <f>IF(G3347="-","-",IF(Fixture!G3351&gt;Fixture!I3351,Settings!$G$7,IF(Fixture!G3351=Fixture!I3351,Settings!$G$8,IF(Fixture!G3351&lt;Fixture!I3351,Settings!$G$9,"-"))))</f>
        <v>-</v>
      </c>
      <c r="I3347" s="13" t="str">
        <f>IF(G3347="-","-",IF(Fixture!I3351&gt;Fixture!G3351,Settings!$G$7,IF(Fixture!I3351=Fixture!G3351,Settings!$G$8,IF(Fixture!I3351&lt;Fixture!G3351,Settings!$G$9,"-"))))</f>
        <v>-</v>
      </c>
    </row>
    <row r="3348" spans="3:9" x14ac:dyDescent="0.25">
      <c r="C3348" s="12" t="str">
        <f t="shared" si="106"/>
        <v>-</v>
      </c>
      <c r="D3348" s="9" t="str">
        <f t="shared" si="107"/>
        <v>-</v>
      </c>
      <c r="E3348" s="9" t="str">
        <f>IF(C3348="-","-",IF(D3348=maxgameno+2,"blank row 2",IF(D3348=maxgameno+1,"blank row 1",INDEX(FixtureCode!$B$4:$AH$128,MATCH($C3348,FixtureCode!$B$4:$B$128,0),MATCH("G"&amp;D3348&amp;"-T1",FixtureCode!$B$4:$AH$4,0)))))</f>
        <v>-</v>
      </c>
      <c r="F3348" s="13" t="str">
        <f>IF(C3348="-","-",IF(D3348=maxgameno+2,"blank row 2",IF(D3348=maxgameno+1,"blank row 1",INDEX(FixtureCode!$B$4:$AH$128,MATCH($C3348,FixtureCode!$B$4:$B$128,0),MATCH("G"&amp;D3348&amp;"-T2",FixtureCode!$B$4:$AH$4,0)))))</f>
        <v>-</v>
      </c>
      <c r="G3348" s="12" t="str">
        <f>IF(C3348="-","-",IF(AND(ISNUMBER(Fixture!G3352),ISNUMBER(Fixture!I3352),Fixture!F3352&lt;&gt;"BYE",Fixture!J3352&lt;&gt;"BYE"),"Yes","-"))</f>
        <v>-</v>
      </c>
      <c r="H3348" s="9" t="str">
        <f>IF(G3348="-","-",IF(Fixture!G3352&gt;Fixture!I3352,Settings!$G$7,IF(Fixture!G3352=Fixture!I3352,Settings!$G$8,IF(Fixture!G3352&lt;Fixture!I3352,Settings!$G$9,"-"))))</f>
        <v>-</v>
      </c>
      <c r="I3348" s="13" t="str">
        <f>IF(G3348="-","-",IF(Fixture!I3352&gt;Fixture!G3352,Settings!$G$7,IF(Fixture!I3352=Fixture!G3352,Settings!$G$8,IF(Fixture!I3352&lt;Fixture!G3352,Settings!$G$9,"-"))))</f>
        <v>-</v>
      </c>
    </row>
    <row r="3349" spans="3:9" x14ac:dyDescent="0.25">
      <c r="C3349" s="12" t="str">
        <f t="shared" si="106"/>
        <v>-</v>
      </c>
      <c r="D3349" s="9" t="str">
        <f t="shared" si="107"/>
        <v>-</v>
      </c>
      <c r="E3349" s="9" t="str">
        <f>IF(C3349="-","-",IF(D3349=maxgameno+2,"blank row 2",IF(D3349=maxgameno+1,"blank row 1",INDEX(FixtureCode!$B$4:$AH$128,MATCH($C3349,FixtureCode!$B$4:$B$128,0),MATCH("G"&amp;D3349&amp;"-T1",FixtureCode!$B$4:$AH$4,0)))))</f>
        <v>-</v>
      </c>
      <c r="F3349" s="13" t="str">
        <f>IF(C3349="-","-",IF(D3349=maxgameno+2,"blank row 2",IF(D3349=maxgameno+1,"blank row 1",INDEX(FixtureCode!$B$4:$AH$128,MATCH($C3349,FixtureCode!$B$4:$B$128,0),MATCH("G"&amp;D3349&amp;"-T2",FixtureCode!$B$4:$AH$4,0)))))</f>
        <v>-</v>
      </c>
      <c r="G3349" s="12" t="str">
        <f>IF(C3349="-","-",IF(AND(ISNUMBER(Fixture!G3353),ISNUMBER(Fixture!I3353),Fixture!F3353&lt;&gt;"BYE",Fixture!J3353&lt;&gt;"BYE"),"Yes","-"))</f>
        <v>-</v>
      </c>
      <c r="H3349" s="9" t="str">
        <f>IF(G3349="-","-",IF(Fixture!G3353&gt;Fixture!I3353,Settings!$G$7,IF(Fixture!G3353=Fixture!I3353,Settings!$G$8,IF(Fixture!G3353&lt;Fixture!I3353,Settings!$G$9,"-"))))</f>
        <v>-</v>
      </c>
      <c r="I3349" s="13" t="str">
        <f>IF(G3349="-","-",IF(Fixture!I3353&gt;Fixture!G3353,Settings!$G$7,IF(Fixture!I3353=Fixture!G3353,Settings!$G$8,IF(Fixture!I3353&lt;Fixture!G3353,Settings!$G$9,"-"))))</f>
        <v>-</v>
      </c>
    </row>
    <row r="3350" spans="3:9" x14ac:dyDescent="0.25">
      <c r="C3350" s="12" t="str">
        <f t="shared" si="106"/>
        <v>-</v>
      </c>
      <c r="D3350" s="9" t="str">
        <f t="shared" si="107"/>
        <v>-</v>
      </c>
      <c r="E3350" s="9" t="str">
        <f>IF(C3350="-","-",IF(D3350=maxgameno+2,"blank row 2",IF(D3350=maxgameno+1,"blank row 1",INDEX(FixtureCode!$B$4:$AH$128,MATCH($C3350,FixtureCode!$B$4:$B$128,0),MATCH("G"&amp;D3350&amp;"-T1",FixtureCode!$B$4:$AH$4,0)))))</f>
        <v>-</v>
      </c>
      <c r="F3350" s="13" t="str">
        <f>IF(C3350="-","-",IF(D3350=maxgameno+2,"blank row 2",IF(D3350=maxgameno+1,"blank row 1",INDEX(FixtureCode!$B$4:$AH$128,MATCH($C3350,FixtureCode!$B$4:$B$128,0),MATCH("G"&amp;D3350&amp;"-T2",FixtureCode!$B$4:$AH$4,0)))))</f>
        <v>-</v>
      </c>
      <c r="G3350" s="12" t="str">
        <f>IF(C3350="-","-",IF(AND(ISNUMBER(Fixture!G3354),ISNUMBER(Fixture!I3354),Fixture!F3354&lt;&gt;"BYE",Fixture!J3354&lt;&gt;"BYE"),"Yes","-"))</f>
        <v>-</v>
      </c>
      <c r="H3350" s="9" t="str">
        <f>IF(G3350="-","-",IF(Fixture!G3354&gt;Fixture!I3354,Settings!$G$7,IF(Fixture!G3354=Fixture!I3354,Settings!$G$8,IF(Fixture!G3354&lt;Fixture!I3354,Settings!$G$9,"-"))))</f>
        <v>-</v>
      </c>
      <c r="I3350" s="13" t="str">
        <f>IF(G3350="-","-",IF(Fixture!I3354&gt;Fixture!G3354,Settings!$G$7,IF(Fixture!I3354=Fixture!G3354,Settings!$G$8,IF(Fixture!I3354&lt;Fixture!G3354,Settings!$G$9,"-"))))</f>
        <v>-</v>
      </c>
    </row>
    <row r="3351" spans="3:9" x14ac:dyDescent="0.25">
      <c r="C3351" s="12" t="str">
        <f t="shared" si="106"/>
        <v>-</v>
      </c>
      <c r="D3351" s="9" t="str">
        <f t="shared" si="107"/>
        <v>-</v>
      </c>
      <c r="E3351" s="9" t="str">
        <f>IF(C3351="-","-",IF(D3351=maxgameno+2,"blank row 2",IF(D3351=maxgameno+1,"blank row 1",INDEX(FixtureCode!$B$4:$AH$128,MATCH($C3351,FixtureCode!$B$4:$B$128,0),MATCH("G"&amp;D3351&amp;"-T1",FixtureCode!$B$4:$AH$4,0)))))</f>
        <v>-</v>
      </c>
      <c r="F3351" s="13" t="str">
        <f>IF(C3351="-","-",IF(D3351=maxgameno+2,"blank row 2",IF(D3351=maxgameno+1,"blank row 1",INDEX(FixtureCode!$B$4:$AH$128,MATCH($C3351,FixtureCode!$B$4:$B$128,0),MATCH("G"&amp;D3351&amp;"-T2",FixtureCode!$B$4:$AH$4,0)))))</f>
        <v>-</v>
      </c>
      <c r="G3351" s="12" t="str">
        <f>IF(C3351="-","-",IF(AND(ISNUMBER(Fixture!G3355),ISNUMBER(Fixture!I3355),Fixture!F3355&lt;&gt;"BYE",Fixture!J3355&lt;&gt;"BYE"),"Yes","-"))</f>
        <v>-</v>
      </c>
      <c r="H3351" s="9" t="str">
        <f>IF(G3351="-","-",IF(Fixture!G3355&gt;Fixture!I3355,Settings!$G$7,IF(Fixture!G3355=Fixture!I3355,Settings!$G$8,IF(Fixture!G3355&lt;Fixture!I3355,Settings!$G$9,"-"))))</f>
        <v>-</v>
      </c>
      <c r="I3351" s="13" t="str">
        <f>IF(G3351="-","-",IF(Fixture!I3355&gt;Fixture!G3355,Settings!$G$7,IF(Fixture!I3355=Fixture!G3355,Settings!$G$8,IF(Fixture!I3355&lt;Fixture!G3355,Settings!$G$9,"-"))))</f>
        <v>-</v>
      </c>
    </row>
    <row r="3352" spans="3:9" x14ac:dyDescent="0.25">
      <c r="C3352" s="12" t="str">
        <f t="shared" si="106"/>
        <v>-</v>
      </c>
      <c r="D3352" s="9" t="str">
        <f t="shared" si="107"/>
        <v>-</v>
      </c>
      <c r="E3352" s="9" t="str">
        <f>IF(C3352="-","-",IF(D3352=maxgameno+2,"blank row 2",IF(D3352=maxgameno+1,"blank row 1",INDEX(FixtureCode!$B$4:$AH$128,MATCH($C3352,FixtureCode!$B$4:$B$128,0),MATCH("G"&amp;D3352&amp;"-T1",FixtureCode!$B$4:$AH$4,0)))))</f>
        <v>-</v>
      </c>
      <c r="F3352" s="13" t="str">
        <f>IF(C3352="-","-",IF(D3352=maxgameno+2,"blank row 2",IF(D3352=maxgameno+1,"blank row 1",INDEX(FixtureCode!$B$4:$AH$128,MATCH($C3352,FixtureCode!$B$4:$B$128,0),MATCH("G"&amp;D3352&amp;"-T2",FixtureCode!$B$4:$AH$4,0)))))</f>
        <v>-</v>
      </c>
      <c r="G3352" s="12" t="str">
        <f>IF(C3352="-","-",IF(AND(ISNUMBER(Fixture!G3356),ISNUMBER(Fixture!I3356),Fixture!F3356&lt;&gt;"BYE",Fixture!J3356&lt;&gt;"BYE"),"Yes","-"))</f>
        <v>-</v>
      </c>
      <c r="H3352" s="9" t="str">
        <f>IF(G3352="-","-",IF(Fixture!G3356&gt;Fixture!I3356,Settings!$G$7,IF(Fixture!G3356=Fixture!I3356,Settings!$G$8,IF(Fixture!G3356&lt;Fixture!I3356,Settings!$G$9,"-"))))</f>
        <v>-</v>
      </c>
      <c r="I3352" s="13" t="str">
        <f>IF(G3352="-","-",IF(Fixture!I3356&gt;Fixture!G3356,Settings!$G$7,IF(Fixture!I3356=Fixture!G3356,Settings!$G$8,IF(Fixture!I3356&lt;Fixture!G3356,Settings!$G$9,"-"))))</f>
        <v>-</v>
      </c>
    </row>
    <row r="3353" spans="3:9" x14ac:dyDescent="0.25">
      <c r="C3353" s="12" t="str">
        <f t="shared" si="106"/>
        <v>-</v>
      </c>
      <c r="D3353" s="9" t="str">
        <f t="shared" si="107"/>
        <v>-</v>
      </c>
      <c r="E3353" s="9" t="str">
        <f>IF(C3353="-","-",IF(D3353=maxgameno+2,"blank row 2",IF(D3353=maxgameno+1,"blank row 1",INDEX(FixtureCode!$B$4:$AH$128,MATCH($C3353,FixtureCode!$B$4:$B$128,0),MATCH("G"&amp;D3353&amp;"-T1",FixtureCode!$B$4:$AH$4,0)))))</f>
        <v>-</v>
      </c>
      <c r="F3353" s="13" t="str">
        <f>IF(C3353="-","-",IF(D3353=maxgameno+2,"blank row 2",IF(D3353=maxgameno+1,"blank row 1",INDEX(FixtureCode!$B$4:$AH$128,MATCH($C3353,FixtureCode!$B$4:$B$128,0),MATCH("G"&amp;D3353&amp;"-T2",FixtureCode!$B$4:$AH$4,0)))))</f>
        <v>-</v>
      </c>
      <c r="G3353" s="12" t="str">
        <f>IF(C3353="-","-",IF(AND(ISNUMBER(Fixture!G3357),ISNUMBER(Fixture!I3357),Fixture!F3357&lt;&gt;"BYE",Fixture!J3357&lt;&gt;"BYE"),"Yes","-"))</f>
        <v>-</v>
      </c>
      <c r="H3353" s="9" t="str">
        <f>IF(G3353="-","-",IF(Fixture!G3357&gt;Fixture!I3357,Settings!$G$7,IF(Fixture!G3357=Fixture!I3357,Settings!$G$8,IF(Fixture!G3357&lt;Fixture!I3357,Settings!$G$9,"-"))))</f>
        <v>-</v>
      </c>
      <c r="I3353" s="13" t="str">
        <f>IF(G3353="-","-",IF(Fixture!I3357&gt;Fixture!G3357,Settings!$G$7,IF(Fixture!I3357=Fixture!G3357,Settings!$G$8,IF(Fixture!I3357&lt;Fixture!G3357,Settings!$G$9,"-"))))</f>
        <v>-</v>
      </c>
    </row>
    <row r="3354" spans="3:9" x14ac:dyDescent="0.25">
      <c r="C3354" s="12" t="str">
        <f t="shared" si="106"/>
        <v>-</v>
      </c>
      <c r="D3354" s="9" t="str">
        <f t="shared" si="107"/>
        <v>-</v>
      </c>
      <c r="E3354" s="9" t="str">
        <f>IF(C3354="-","-",IF(D3354=maxgameno+2,"blank row 2",IF(D3354=maxgameno+1,"blank row 1",INDEX(FixtureCode!$B$4:$AH$128,MATCH($C3354,FixtureCode!$B$4:$B$128,0),MATCH("G"&amp;D3354&amp;"-T1",FixtureCode!$B$4:$AH$4,0)))))</f>
        <v>-</v>
      </c>
      <c r="F3354" s="13" t="str">
        <f>IF(C3354="-","-",IF(D3354=maxgameno+2,"blank row 2",IF(D3354=maxgameno+1,"blank row 1",INDEX(FixtureCode!$B$4:$AH$128,MATCH($C3354,FixtureCode!$B$4:$B$128,0),MATCH("G"&amp;D3354&amp;"-T2",FixtureCode!$B$4:$AH$4,0)))))</f>
        <v>-</v>
      </c>
      <c r="G3354" s="12" t="str">
        <f>IF(C3354="-","-",IF(AND(ISNUMBER(Fixture!G3358),ISNUMBER(Fixture!I3358),Fixture!F3358&lt;&gt;"BYE",Fixture!J3358&lt;&gt;"BYE"),"Yes","-"))</f>
        <v>-</v>
      </c>
      <c r="H3354" s="9" t="str">
        <f>IF(G3354="-","-",IF(Fixture!G3358&gt;Fixture!I3358,Settings!$G$7,IF(Fixture!G3358=Fixture!I3358,Settings!$G$8,IF(Fixture!G3358&lt;Fixture!I3358,Settings!$G$9,"-"))))</f>
        <v>-</v>
      </c>
      <c r="I3354" s="13" t="str">
        <f>IF(G3354="-","-",IF(Fixture!I3358&gt;Fixture!G3358,Settings!$G$7,IF(Fixture!I3358=Fixture!G3358,Settings!$G$8,IF(Fixture!I3358&lt;Fixture!G3358,Settings!$G$9,"-"))))</f>
        <v>-</v>
      </c>
    </row>
    <row r="3355" spans="3:9" x14ac:dyDescent="0.25">
      <c r="C3355" s="12" t="str">
        <f t="shared" si="106"/>
        <v>-</v>
      </c>
      <c r="D3355" s="9" t="str">
        <f t="shared" si="107"/>
        <v>-</v>
      </c>
      <c r="E3355" s="9" t="str">
        <f>IF(C3355="-","-",IF(D3355=maxgameno+2,"blank row 2",IF(D3355=maxgameno+1,"blank row 1",INDEX(FixtureCode!$B$4:$AH$128,MATCH($C3355,FixtureCode!$B$4:$B$128,0),MATCH("G"&amp;D3355&amp;"-T1",FixtureCode!$B$4:$AH$4,0)))))</f>
        <v>-</v>
      </c>
      <c r="F3355" s="13" t="str">
        <f>IF(C3355="-","-",IF(D3355=maxgameno+2,"blank row 2",IF(D3355=maxgameno+1,"blank row 1",INDEX(FixtureCode!$B$4:$AH$128,MATCH($C3355,FixtureCode!$B$4:$B$128,0),MATCH("G"&amp;D3355&amp;"-T2",FixtureCode!$B$4:$AH$4,0)))))</f>
        <v>-</v>
      </c>
      <c r="G3355" s="12" t="str">
        <f>IF(C3355="-","-",IF(AND(ISNUMBER(Fixture!G3359),ISNUMBER(Fixture!I3359),Fixture!F3359&lt;&gt;"BYE",Fixture!J3359&lt;&gt;"BYE"),"Yes","-"))</f>
        <v>-</v>
      </c>
      <c r="H3355" s="9" t="str">
        <f>IF(G3355="-","-",IF(Fixture!G3359&gt;Fixture!I3359,Settings!$G$7,IF(Fixture!G3359=Fixture!I3359,Settings!$G$8,IF(Fixture!G3359&lt;Fixture!I3359,Settings!$G$9,"-"))))</f>
        <v>-</v>
      </c>
      <c r="I3355" s="13" t="str">
        <f>IF(G3355="-","-",IF(Fixture!I3359&gt;Fixture!G3359,Settings!$G$7,IF(Fixture!I3359=Fixture!G3359,Settings!$G$8,IF(Fixture!I3359&lt;Fixture!G3359,Settings!$G$9,"-"))))</f>
        <v>-</v>
      </c>
    </row>
    <row r="3356" spans="3:9" x14ac:dyDescent="0.25">
      <c r="C3356" s="12" t="str">
        <f t="shared" si="106"/>
        <v>-</v>
      </c>
      <c r="D3356" s="9" t="str">
        <f t="shared" si="107"/>
        <v>-</v>
      </c>
      <c r="E3356" s="9" t="str">
        <f>IF(C3356="-","-",IF(D3356=maxgameno+2,"blank row 2",IF(D3356=maxgameno+1,"blank row 1",INDEX(FixtureCode!$B$4:$AH$128,MATCH($C3356,FixtureCode!$B$4:$B$128,0),MATCH("G"&amp;D3356&amp;"-T1",FixtureCode!$B$4:$AH$4,0)))))</f>
        <v>-</v>
      </c>
      <c r="F3356" s="13" t="str">
        <f>IF(C3356="-","-",IF(D3356=maxgameno+2,"blank row 2",IF(D3356=maxgameno+1,"blank row 1",INDEX(FixtureCode!$B$4:$AH$128,MATCH($C3356,FixtureCode!$B$4:$B$128,0),MATCH("G"&amp;D3356&amp;"-T2",FixtureCode!$B$4:$AH$4,0)))))</f>
        <v>-</v>
      </c>
      <c r="G3356" s="12" t="str">
        <f>IF(C3356="-","-",IF(AND(ISNUMBER(Fixture!G3360),ISNUMBER(Fixture!I3360),Fixture!F3360&lt;&gt;"BYE",Fixture!J3360&lt;&gt;"BYE"),"Yes","-"))</f>
        <v>-</v>
      </c>
      <c r="H3356" s="9" t="str">
        <f>IF(G3356="-","-",IF(Fixture!G3360&gt;Fixture!I3360,Settings!$G$7,IF(Fixture!G3360=Fixture!I3360,Settings!$G$8,IF(Fixture!G3360&lt;Fixture!I3360,Settings!$G$9,"-"))))</f>
        <v>-</v>
      </c>
      <c r="I3356" s="13" t="str">
        <f>IF(G3356="-","-",IF(Fixture!I3360&gt;Fixture!G3360,Settings!$G$7,IF(Fixture!I3360=Fixture!G3360,Settings!$G$8,IF(Fixture!I3360&lt;Fixture!G3360,Settings!$G$9,"-"))))</f>
        <v>-</v>
      </c>
    </row>
    <row r="3357" spans="3:9" x14ac:dyDescent="0.25">
      <c r="C3357" s="12" t="str">
        <f t="shared" si="106"/>
        <v>-</v>
      </c>
      <c r="D3357" s="9" t="str">
        <f t="shared" si="107"/>
        <v>-</v>
      </c>
      <c r="E3357" s="9" t="str">
        <f>IF(C3357="-","-",IF(D3357=maxgameno+2,"blank row 2",IF(D3357=maxgameno+1,"blank row 1",INDEX(FixtureCode!$B$4:$AH$128,MATCH($C3357,FixtureCode!$B$4:$B$128,0),MATCH("G"&amp;D3357&amp;"-T1",FixtureCode!$B$4:$AH$4,0)))))</f>
        <v>-</v>
      </c>
      <c r="F3357" s="13" t="str">
        <f>IF(C3357="-","-",IF(D3357=maxgameno+2,"blank row 2",IF(D3357=maxgameno+1,"blank row 1",INDEX(FixtureCode!$B$4:$AH$128,MATCH($C3357,FixtureCode!$B$4:$B$128,0),MATCH("G"&amp;D3357&amp;"-T2",FixtureCode!$B$4:$AH$4,0)))))</f>
        <v>-</v>
      </c>
      <c r="G3357" s="12" t="str">
        <f>IF(C3357="-","-",IF(AND(ISNUMBER(Fixture!G3361),ISNUMBER(Fixture!I3361),Fixture!F3361&lt;&gt;"BYE",Fixture!J3361&lt;&gt;"BYE"),"Yes","-"))</f>
        <v>-</v>
      </c>
      <c r="H3357" s="9" t="str">
        <f>IF(G3357="-","-",IF(Fixture!G3361&gt;Fixture!I3361,Settings!$G$7,IF(Fixture!G3361=Fixture!I3361,Settings!$G$8,IF(Fixture!G3361&lt;Fixture!I3361,Settings!$G$9,"-"))))</f>
        <v>-</v>
      </c>
      <c r="I3357" s="13" t="str">
        <f>IF(G3357="-","-",IF(Fixture!I3361&gt;Fixture!G3361,Settings!$G$7,IF(Fixture!I3361=Fixture!G3361,Settings!$G$8,IF(Fixture!I3361&lt;Fixture!G3361,Settings!$G$9,"-"))))</f>
        <v>-</v>
      </c>
    </row>
    <row r="3358" spans="3:9" x14ac:dyDescent="0.25">
      <c r="C3358" s="12" t="str">
        <f t="shared" si="106"/>
        <v>-</v>
      </c>
      <c r="D3358" s="9" t="str">
        <f t="shared" si="107"/>
        <v>-</v>
      </c>
      <c r="E3358" s="9" t="str">
        <f>IF(C3358="-","-",IF(D3358=maxgameno+2,"blank row 2",IF(D3358=maxgameno+1,"blank row 1",INDEX(FixtureCode!$B$4:$AH$128,MATCH($C3358,FixtureCode!$B$4:$B$128,0),MATCH("G"&amp;D3358&amp;"-T1",FixtureCode!$B$4:$AH$4,0)))))</f>
        <v>-</v>
      </c>
      <c r="F3358" s="13" t="str">
        <f>IF(C3358="-","-",IF(D3358=maxgameno+2,"blank row 2",IF(D3358=maxgameno+1,"blank row 1",INDEX(FixtureCode!$B$4:$AH$128,MATCH($C3358,FixtureCode!$B$4:$B$128,0),MATCH("G"&amp;D3358&amp;"-T2",FixtureCode!$B$4:$AH$4,0)))))</f>
        <v>-</v>
      </c>
      <c r="G3358" s="12" t="str">
        <f>IF(C3358="-","-",IF(AND(ISNUMBER(Fixture!G3362),ISNUMBER(Fixture!I3362),Fixture!F3362&lt;&gt;"BYE",Fixture!J3362&lt;&gt;"BYE"),"Yes","-"))</f>
        <v>-</v>
      </c>
      <c r="H3358" s="9" t="str">
        <f>IF(G3358="-","-",IF(Fixture!G3362&gt;Fixture!I3362,Settings!$G$7,IF(Fixture!G3362=Fixture!I3362,Settings!$G$8,IF(Fixture!G3362&lt;Fixture!I3362,Settings!$G$9,"-"))))</f>
        <v>-</v>
      </c>
      <c r="I3358" s="13" t="str">
        <f>IF(G3358="-","-",IF(Fixture!I3362&gt;Fixture!G3362,Settings!$G$7,IF(Fixture!I3362=Fixture!G3362,Settings!$G$8,IF(Fixture!I3362&lt;Fixture!G3362,Settings!$G$9,"-"))))</f>
        <v>-</v>
      </c>
    </row>
    <row r="3359" spans="3:9" x14ac:dyDescent="0.25">
      <c r="C3359" s="12" t="str">
        <f t="shared" si="106"/>
        <v>-</v>
      </c>
      <c r="D3359" s="9" t="str">
        <f t="shared" si="107"/>
        <v>-</v>
      </c>
      <c r="E3359" s="9" t="str">
        <f>IF(C3359="-","-",IF(D3359=maxgameno+2,"blank row 2",IF(D3359=maxgameno+1,"blank row 1",INDEX(FixtureCode!$B$4:$AH$128,MATCH($C3359,FixtureCode!$B$4:$B$128,0),MATCH("G"&amp;D3359&amp;"-T1",FixtureCode!$B$4:$AH$4,0)))))</f>
        <v>-</v>
      </c>
      <c r="F3359" s="13" t="str">
        <f>IF(C3359="-","-",IF(D3359=maxgameno+2,"blank row 2",IF(D3359=maxgameno+1,"blank row 1",INDEX(FixtureCode!$B$4:$AH$128,MATCH($C3359,FixtureCode!$B$4:$B$128,0),MATCH("G"&amp;D3359&amp;"-T2",FixtureCode!$B$4:$AH$4,0)))))</f>
        <v>-</v>
      </c>
      <c r="G3359" s="12" t="str">
        <f>IF(C3359="-","-",IF(AND(ISNUMBER(Fixture!G3363),ISNUMBER(Fixture!I3363),Fixture!F3363&lt;&gt;"BYE",Fixture!J3363&lt;&gt;"BYE"),"Yes","-"))</f>
        <v>-</v>
      </c>
      <c r="H3359" s="9" t="str">
        <f>IF(G3359="-","-",IF(Fixture!G3363&gt;Fixture!I3363,Settings!$G$7,IF(Fixture!G3363=Fixture!I3363,Settings!$G$8,IF(Fixture!G3363&lt;Fixture!I3363,Settings!$G$9,"-"))))</f>
        <v>-</v>
      </c>
      <c r="I3359" s="13" t="str">
        <f>IF(G3359="-","-",IF(Fixture!I3363&gt;Fixture!G3363,Settings!$G$7,IF(Fixture!I3363=Fixture!G3363,Settings!$G$8,IF(Fixture!I3363&lt;Fixture!G3363,Settings!$G$9,"-"))))</f>
        <v>-</v>
      </c>
    </row>
    <row r="3360" spans="3:9" x14ac:dyDescent="0.25">
      <c r="C3360" s="12" t="str">
        <f t="shared" si="106"/>
        <v>-</v>
      </c>
      <c r="D3360" s="9" t="str">
        <f t="shared" si="107"/>
        <v>-</v>
      </c>
      <c r="E3360" s="9" t="str">
        <f>IF(C3360="-","-",IF(D3360=maxgameno+2,"blank row 2",IF(D3360=maxgameno+1,"blank row 1",INDEX(FixtureCode!$B$4:$AH$128,MATCH($C3360,FixtureCode!$B$4:$B$128,0),MATCH("G"&amp;D3360&amp;"-T1",FixtureCode!$B$4:$AH$4,0)))))</f>
        <v>-</v>
      </c>
      <c r="F3360" s="13" t="str">
        <f>IF(C3360="-","-",IF(D3360=maxgameno+2,"blank row 2",IF(D3360=maxgameno+1,"blank row 1",INDEX(FixtureCode!$B$4:$AH$128,MATCH($C3360,FixtureCode!$B$4:$B$128,0),MATCH("G"&amp;D3360&amp;"-T2",FixtureCode!$B$4:$AH$4,0)))))</f>
        <v>-</v>
      </c>
      <c r="G3360" s="12" t="str">
        <f>IF(C3360="-","-",IF(AND(ISNUMBER(Fixture!G3364),ISNUMBER(Fixture!I3364),Fixture!F3364&lt;&gt;"BYE",Fixture!J3364&lt;&gt;"BYE"),"Yes","-"))</f>
        <v>-</v>
      </c>
      <c r="H3360" s="9" t="str">
        <f>IF(G3360="-","-",IF(Fixture!G3364&gt;Fixture!I3364,Settings!$G$7,IF(Fixture!G3364=Fixture!I3364,Settings!$G$8,IF(Fixture!G3364&lt;Fixture!I3364,Settings!$G$9,"-"))))</f>
        <v>-</v>
      </c>
      <c r="I3360" s="13" t="str">
        <f>IF(G3360="-","-",IF(Fixture!I3364&gt;Fixture!G3364,Settings!$G$7,IF(Fixture!I3364=Fixture!G3364,Settings!$G$8,IF(Fixture!I3364&lt;Fixture!G3364,Settings!$G$9,"-"))))</f>
        <v>-</v>
      </c>
    </row>
    <row r="3361" spans="3:9" x14ac:dyDescent="0.25">
      <c r="C3361" s="12" t="str">
        <f t="shared" si="106"/>
        <v>-</v>
      </c>
      <c r="D3361" s="9" t="str">
        <f t="shared" si="107"/>
        <v>-</v>
      </c>
      <c r="E3361" s="9" t="str">
        <f>IF(C3361="-","-",IF(D3361=maxgameno+2,"blank row 2",IF(D3361=maxgameno+1,"blank row 1",INDEX(FixtureCode!$B$4:$AH$128,MATCH($C3361,FixtureCode!$B$4:$B$128,0),MATCH("G"&amp;D3361&amp;"-T1",FixtureCode!$B$4:$AH$4,0)))))</f>
        <v>-</v>
      </c>
      <c r="F3361" s="13" t="str">
        <f>IF(C3361="-","-",IF(D3361=maxgameno+2,"blank row 2",IF(D3361=maxgameno+1,"blank row 1",INDEX(FixtureCode!$B$4:$AH$128,MATCH($C3361,FixtureCode!$B$4:$B$128,0),MATCH("G"&amp;D3361&amp;"-T2",FixtureCode!$B$4:$AH$4,0)))))</f>
        <v>-</v>
      </c>
      <c r="G3361" s="12" t="str">
        <f>IF(C3361="-","-",IF(AND(ISNUMBER(Fixture!G3365),ISNUMBER(Fixture!I3365),Fixture!F3365&lt;&gt;"BYE",Fixture!J3365&lt;&gt;"BYE"),"Yes","-"))</f>
        <v>-</v>
      </c>
      <c r="H3361" s="9" t="str">
        <f>IF(G3361="-","-",IF(Fixture!G3365&gt;Fixture!I3365,Settings!$G$7,IF(Fixture!G3365=Fixture!I3365,Settings!$G$8,IF(Fixture!G3365&lt;Fixture!I3365,Settings!$G$9,"-"))))</f>
        <v>-</v>
      </c>
      <c r="I3361" s="13" t="str">
        <f>IF(G3361="-","-",IF(Fixture!I3365&gt;Fixture!G3365,Settings!$G$7,IF(Fixture!I3365=Fixture!G3365,Settings!$G$8,IF(Fixture!I3365&lt;Fixture!G3365,Settings!$G$9,"-"))))</f>
        <v>-</v>
      </c>
    </row>
    <row r="3362" spans="3:9" x14ac:dyDescent="0.25">
      <c r="C3362" s="12" t="str">
        <f t="shared" si="106"/>
        <v>-</v>
      </c>
      <c r="D3362" s="9" t="str">
        <f t="shared" si="107"/>
        <v>-</v>
      </c>
      <c r="E3362" s="9" t="str">
        <f>IF(C3362="-","-",IF(D3362=maxgameno+2,"blank row 2",IF(D3362=maxgameno+1,"blank row 1",INDEX(FixtureCode!$B$4:$AH$128,MATCH($C3362,FixtureCode!$B$4:$B$128,0),MATCH("G"&amp;D3362&amp;"-T1",FixtureCode!$B$4:$AH$4,0)))))</f>
        <v>-</v>
      </c>
      <c r="F3362" s="13" t="str">
        <f>IF(C3362="-","-",IF(D3362=maxgameno+2,"blank row 2",IF(D3362=maxgameno+1,"blank row 1",INDEX(FixtureCode!$B$4:$AH$128,MATCH($C3362,FixtureCode!$B$4:$B$128,0),MATCH("G"&amp;D3362&amp;"-T2",FixtureCode!$B$4:$AH$4,0)))))</f>
        <v>-</v>
      </c>
      <c r="G3362" s="12" t="str">
        <f>IF(C3362="-","-",IF(AND(ISNUMBER(Fixture!G3366),ISNUMBER(Fixture!I3366),Fixture!F3366&lt;&gt;"BYE",Fixture!J3366&lt;&gt;"BYE"),"Yes","-"))</f>
        <v>-</v>
      </c>
      <c r="H3362" s="9" t="str">
        <f>IF(G3362="-","-",IF(Fixture!G3366&gt;Fixture!I3366,Settings!$G$7,IF(Fixture!G3366=Fixture!I3366,Settings!$G$8,IF(Fixture!G3366&lt;Fixture!I3366,Settings!$G$9,"-"))))</f>
        <v>-</v>
      </c>
      <c r="I3362" s="13" t="str">
        <f>IF(G3362="-","-",IF(Fixture!I3366&gt;Fixture!G3366,Settings!$G$7,IF(Fixture!I3366=Fixture!G3366,Settings!$G$8,IF(Fixture!I3366&lt;Fixture!G3366,Settings!$G$9,"-"))))</f>
        <v>-</v>
      </c>
    </row>
    <row r="3363" spans="3:9" x14ac:dyDescent="0.25">
      <c r="C3363" s="12" t="str">
        <f t="shared" si="106"/>
        <v>-</v>
      </c>
      <c r="D3363" s="9" t="str">
        <f t="shared" si="107"/>
        <v>-</v>
      </c>
      <c r="E3363" s="9" t="str">
        <f>IF(C3363="-","-",IF(D3363=maxgameno+2,"blank row 2",IF(D3363=maxgameno+1,"blank row 1",INDEX(FixtureCode!$B$4:$AH$128,MATCH($C3363,FixtureCode!$B$4:$B$128,0),MATCH("G"&amp;D3363&amp;"-T1",FixtureCode!$B$4:$AH$4,0)))))</f>
        <v>-</v>
      </c>
      <c r="F3363" s="13" t="str">
        <f>IF(C3363="-","-",IF(D3363=maxgameno+2,"blank row 2",IF(D3363=maxgameno+1,"blank row 1",INDEX(FixtureCode!$B$4:$AH$128,MATCH($C3363,FixtureCode!$B$4:$B$128,0),MATCH("G"&amp;D3363&amp;"-T2",FixtureCode!$B$4:$AH$4,0)))))</f>
        <v>-</v>
      </c>
      <c r="G3363" s="12" t="str">
        <f>IF(C3363="-","-",IF(AND(ISNUMBER(Fixture!G3367),ISNUMBER(Fixture!I3367),Fixture!F3367&lt;&gt;"BYE",Fixture!J3367&lt;&gt;"BYE"),"Yes","-"))</f>
        <v>-</v>
      </c>
      <c r="H3363" s="9" t="str">
        <f>IF(G3363="-","-",IF(Fixture!G3367&gt;Fixture!I3367,Settings!$G$7,IF(Fixture!G3367=Fixture!I3367,Settings!$G$8,IF(Fixture!G3367&lt;Fixture!I3367,Settings!$G$9,"-"))))</f>
        <v>-</v>
      </c>
      <c r="I3363" s="13" t="str">
        <f>IF(G3363="-","-",IF(Fixture!I3367&gt;Fixture!G3367,Settings!$G$7,IF(Fixture!I3367=Fixture!G3367,Settings!$G$8,IF(Fixture!I3367&lt;Fixture!G3367,Settings!$G$9,"-"))))</f>
        <v>-</v>
      </c>
    </row>
    <row r="3364" spans="3:9" x14ac:dyDescent="0.25">
      <c r="C3364" s="12" t="str">
        <f t="shared" si="106"/>
        <v>-</v>
      </c>
      <c r="D3364" s="9" t="str">
        <f t="shared" si="107"/>
        <v>-</v>
      </c>
      <c r="E3364" s="9" t="str">
        <f>IF(C3364="-","-",IF(D3364=maxgameno+2,"blank row 2",IF(D3364=maxgameno+1,"blank row 1",INDEX(FixtureCode!$B$4:$AH$128,MATCH($C3364,FixtureCode!$B$4:$B$128,0),MATCH("G"&amp;D3364&amp;"-T1",FixtureCode!$B$4:$AH$4,0)))))</f>
        <v>-</v>
      </c>
      <c r="F3364" s="13" t="str">
        <f>IF(C3364="-","-",IF(D3364=maxgameno+2,"blank row 2",IF(D3364=maxgameno+1,"blank row 1",INDEX(FixtureCode!$B$4:$AH$128,MATCH($C3364,FixtureCode!$B$4:$B$128,0),MATCH("G"&amp;D3364&amp;"-T2",FixtureCode!$B$4:$AH$4,0)))))</f>
        <v>-</v>
      </c>
      <c r="G3364" s="12" t="str">
        <f>IF(C3364="-","-",IF(AND(ISNUMBER(Fixture!G3368),ISNUMBER(Fixture!I3368),Fixture!F3368&lt;&gt;"BYE",Fixture!J3368&lt;&gt;"BYE"),"Yes","-"))</f>
        <v>-</v>
      </c>
      <c r="H3364" s="9" t="str">
        <f>IF(G3364="-","-",IF(Fixture!G3368&gt;Fixture!I3368,Settings!$G$7,IF(Fixture!G3368=Fixture!I3368,Settings!$G$8,IF(Fixture!G3368&lt;Fixture!I3368,Settings!$G$9,"-"))))</f>
        <v>-</v>
      </c>
      <c r="I3364" s="13" t="str">
        <f>IF(G3364="-","-",IF(Fixture!I3368&gt;Fixture!G3368,Settings!$G$7,IF(Fixture!I3368=Fixture!G3368,Settings!$G$8,IF(Fixture!I3368&lt;Fixture!G3368,Settings!$G$9,"-"))))</f>
        <v>-</v>
      </c>
    </row>
    <row r="3365" spans="3:9" x14ac:dyDescent="0.25">
      <c r="C3365" s="12" t="str">
        <f t="shared" si="106"/>
        <v>-</v>
      </c>
      <c r="D3365" s="9" t="str">
        <f t="shared" si="107"/>
        <v>-</v>
      </c>
      <c r="E3365" s="9" t="str">
        <f>IF(C3365="-","-",IF(D3365=maxgameno+2,"blank row 2",IF(D3365=maxgameno+1,"blank row 1",INDEX(FixtureCode!$B$4:$AH$128,MATCH($C3365,FixtureCode!$B$4:$B$128,0),MATCH("G"&amp;D3365&amp;"-T1",FixtureCode!$B$4:$AH$4,0)))))</f>
        <v>-</v>
      </c>
      <c r="F3365" s="13" t="str">
        <f>IF(C3365="-","-",IF(D3365=maxgameno+2,"blank row 2",IF(D3365=maxgameno+1,"blank row 1",INDEX(FixtureCode!$B$4:$AH$128,MATCH($C3365,FixtureCode!$B$4:$B$128,0),MATCH("G"&amp;D3365&amp;"-T2",FixtureCode!$B$4:$AH$4,0)))))</f>
        <v>-</v>
      </c>
      <c r="G3365" s="12" t="str">
        <f>IF(C3365="-","-",IF(AND(ISNUMBER(Fixture!G3369),ISNUMBER(Fixture!I3369),Fixture!F3369&lt;&gt;"BYE",Fixture!J3369&lt;&gt;"BYE"),"Yes","-"))</f>
        <v>-</v>
      </c>
      <c r="H3365" s="9" t="str">
        <f>IF(G3365="-","-",IF(Fixture!G3369&gt;Fixture!I3369,Settings!$G$7,IF(Fixture!G3369=Fixture!I3369,Settings!$G$8,IF(Fixture!G3369&lt;Fixture!I3369,Settings!$G$9,"-"))))</f>
        <v>-</v>
      </c>
      <c r="I3365" s="13" t="str">
        <f>IF(G3365="-","-",IF(Fixture!I3369&gt;Fixture!G3369,Settings!$G$7,IF(Fixture!I3369=Fixture!G3369,Settings!$G$8,IF(Fixture!I3369&lt;Fixture!G3369,Settings!$G$9,"-"))))</f>
        <v>-</v>
      </c>
    </row>
    <row r="3366" spans="3:9" x14ac:dyDescent="0.25">
      <c r="C3366" s="12" t="str">
        <f t="shared" si="106"/>
        <v>-</v>
      </c>
      <c r="D3366" s="9" t="str">
        <f t="shared" si="107"/>
        <v>-</v>
      </c>
      <c r="E3366" s="9" t="str">
        <f>IF(C3366="-","-",IF(D3366=maxgameno+2,"blank row 2",IF(D3366=maxgameno+1,"blank row 1",INDEX(FixtureCode!$B$4:$AH$128,MATCH($C3366,FixtureCode!$B$4:$B$128,0),MATCH("G"&amp;D3366&amp;"-T1",FixtureCode!$B$4:$AH$4,0)))))</f>
        <v>-</v>
      </c>
      <c r="F3366" s="13" t="str">
        <f>IF(C3366="-","-",IF(D3366=maxgameno+2,"blank row 2",IF(D3366=maxgameno+1,"blank row 1",INDEX(FixtureCode!$B$4:$AH$128,MATCH($C3366,FixtureCode!$B$4:$B$128,0),MATCH("G"&amp;D3366&amp;"-T2",FixtureCode!$B$4:$AH$4,0)))))</f>
        <v>-</v>
      </c>
      <c r="G3366" s="12" t="str">
        <f>IF(C3366="-","-",IF(AND(ISNUMBER(Fixture!G3370),ISNUMBER(Fixture!I3370),Fixture!F3370&lt;&gt;"BYE",Fixture!J3370&lt;&gt;"BYE"),"Yes","-"))</f>
        <v>-</v>
      </c>
      <c r="H3366" s="9" t="str">
        <f>IF(G3366="-","-",IF(Fixture!G3370&gt;Fixture!I3370,Settings!$G$7,IF(Fixture!G3370=Fixture!I3370,Settings!$G$8,IF(Fixture!G3370&lt;Fixture!I3370,Settings!$G$9,"-"))))</f>
        <v>-</v>
      </c>
      <c r="I3366" s="13" t="str">
        <f>IF(G3366="-","-",IF(Fixture!I3370&gt;Fixture!G3370,Settings!$G$7,IF(Fixture!I3370=Fixture!G3370,Settings!$G$8,IF(Fixture!I3370&lt;Fixture!G3370,Settings!$G$9,"-"))))</f>
        <v>-</v>
      </c>
    </row>
    <row r="3367" spans="3:9" x14ac:dyDescent="0.25">
      <c r="C3367" s="12" t="str">
        <f t="shared" si="106"/>
        <v>-</v>
      </c>
      <c r="D3367" s="9" t="str">
        <f t="shared" si="107"/>
        <v>-</v>
      </c>
      <c r="E3367" s="9" t="str">
        <f>IF(C3367="-","-",IF(D3367=maxgameno+2,"blank row 2",IF(D3367=maxgameno+1,"blank row 1",INDEX(FixtureCode!$B$4:$AH$128,MATCH($C3367,FixtureCode!$B$4:$B$128,0),MATCH("G"&amp;D3367&amp;"-T1",FixtureCode!$B$4:$AH$4,0)))))</f>
        <v>-</v>
      </c>
      <c r="F3367" s="13" t="str">
        <f>IF(C3367="-","-",IF(D3367=maxgameno+2,"blank row 2",IF(D3367=maxgameno+1,"blank row 1",INDEX(FixtureCode!$B$4:$AH$128,MATCH($C3367,FixtureCode!$B$4:$B$128,0),MATCH("G"&amp;D3367&amp;"-T2",FixtureCode!$B$4:$AH$4,0)))))</f>
        <v>-</v>
      </c>
      <c r="G3367" s="12" t="str">
        <f>IF(C3367="-","-",IF(AND(ISNUMBER(Fixture!G3371),ISNUMBER(Fixture!I3371),Fixture!F3371&lt;&gt;"BYE",Fixture!J3371&lt;&gt;"BYE"),"Yes","-"))</f>
        <v>-</v>
      </c>
      <c r="H3367" s="9" t="str">
        <f>IF(G3367="-","-",IF(Fixture!G3371&gt;Fixture!I3371,Settings!$G$7,IF(Fixture!G3371=Fixture!I3371,Settings!$G$8,IF(Fixture!G3371&lt;Fixture!I3371,Settings!$G$9,"-"))))</f>
        <v>-</v>
      </c>
      <c r="I3367" s="13" t="str">
        <f>IF(G3367="-","-",IF(Fixture!I3371&gt;Fixture!G3371,Settings!$G$7,IF(Fixture!I3371=Fixture!G3371,Settings!$G$8,IF(Fixture!I3371&lt;Fixture!G3371,Settings!$G$9,"-"))))</f>
        <v>-</v>
      </c>
    </row>
    <row r="3368" spans="3:9" x14ac:dyDescent="0.25">
      <c r="C3368" s="12" t="str">
        <f t="shared" si="106"/>
        <v>-</v>
      </c>
      <c r="D3368" s="9" t="str">
        <f t="shared" si="107"/>
        <v>-</v>
      </c>
      <c r="E3368" s="9" t="str">
        <f>IF(C3368="-","-",IF(D3368=maxgameno+2,"blank row 2",IF(D3368=maxgameno+1,"blank row 1",INDEX(FixtureCode!$B$4:$AH$128,MATCH($C3368,FixtureCode!$B$4:$B$128,0),MATCH("G"&amp;D3368&amp;"-T1",FixtureCode!$B$4:$AH$4,0)))))</f>
        <v>-</v>
      </c>
      <c r="F3368" s="13" t="str">
        <f>IF(C3368="-","-",IF(D3368=maxgameno+2,"blank row 2",IF(D3368=maxgameno+1,"blank row 1",INDEX(FixtureCode!$B$4:$AH$128,MATCH($C3368,FixtureCode!$B$4:$B$128,0),MATCH("G"&amp;D3368&amp;"-T2",FixtureCode!$B$4:$AH$4,0)))))</f>
        <v>-</v>
      </c>
      <c r="G3368" s="12" t="str">
        <f>IF(C3368="-","-",IF(AND(ISNUMBER(Fixture!G3372),ISNUMBER(Fixture!I3372),Fixture!F3372&lt;&gt;"BYE",Fixture!J3372&lt;&gt;"BYE"),"Yes","-"))</f>
        <v>-</v>
      </c>
      <c r="H3368" s="9" t="str">
        <f>IF(G3368="-","-",IF(Fixture!G3372&gt;Fixture!I3372,Settings!$G$7,IF(Fixture!G3372=Fixture!I3372,Settings!$G$8,IF(Fixture!G3372&lt;Fixture!I3372,Settings!$G$9,"-"))))</f>
        <v>-</v>
      </c>
      <c r="I3368" s="13" t="str">
        <f>IF(G3368="-","-",IF(Fixture!I3372&gt;Fixture!G3372,Settings!$G$7,IF(Fixture!I3372=Fixture!G3372,Settings!$G$8,IF(Fixture!I3372&lt;Fixture!G3372,Settings!$G$9,"-"))))</f>
        <v>-</v>
      </c>
    </row>
    <row r="3369" spans="3:9" x14ac:dyDescent="0.25">
      <c r="C3369" s="12" t="str">
        <f t="shared" si="106"/>
        <v>-</v>
      </c>
      <c r="D3369" s="9" t="str">
        <f t="shared" si="107"/>
        <v>-</v>
      </c>
      <c r="E3369" s="9" t="str">
        <f>IF(C3369="-","-",IF(D3369=maxgameno+2,"blank row 2",IF(D3369=maxgameno+1,"blank row 1",INDEX(FixtureCode!$B$4:$AH$128,MATCH($C3369,FixtureCode!$B$4:$B$128,0),MATCH("G"&amp;D3369&amp;"-T1",FixtureCode!$B$4:$AH$4,0)))))</f>
        <v>-</v>
      </c>
      <c r="F3369" s="13" t="str">
        <f>IF(C3369="-","-",IF(D3369=maxgameno+2,"blank row 2",IF(D3369=maxgameno+1,"blank row 1",INDEX(FixtureCode!$B$4:$AH$128,MATCH($C3369,FixtureCode!$B$4:$B$128,0),MATCH("G"&amp;D3369&amp;"-T2",FixtureCode!$B$4:$AH$4,0)))))</f>
        <v>-</v>
      </c>
      <c r="G3369" s="12" t="str">
        <f>IF(C3369="-","-",IF(AND(ISNUMBER(Fixture!G3373),ISNUMBER(Fixture!I3373),Fixture!F3373&lt;&gt;"BYE",Fixture!J3373&lt;&gt;"BYE"),"Yes","-"))</f>
        <v>-</v>
      </c>
      <c r="H3369" s="9" t="str">
        <f>IF(G3369="-","-",IF(Fixture!G3373&gt;Fixture!I3373,Settings!$G$7,IF(Fixture!G3373=Fixture!I3373,Settings!$G$8,IF(Fixture!G3373&lt;Fixture!I3373,Settings!$G$9,"-"))))</f>
        <v>-</v>
      </c>
      <c r="I3369" s="13" t="str">
        <f>IF(G3369="-","-",IF(Fixture!I3373&gt;Fixture!G3373,Settings!$G$7,IF(Fixture!I3373=Fixture!G3373,Settings!$G$8,IF(Fixture!I3373&lt;Fixture!G3373,Settings!$G$9,"-"))))</f>
        <v>-</v>
      </c>
    </row>
    <row r="3370" spans="3:9" x14ac:dyDescent="0.25">
      <c r="C3370" s="12" t="str">
        <f t="shared" si="106"/>
        <v>-</v>
      </c>
      <c r="D3370" s="9" t="str">
        <f t="shared" si="107"/>
        <v>-</v>
      </c>
      <c r="E3370" s="9" t="str">
        <f>IF(C3370="-","-",IF(D3370=maxgameno+2,"blank row 2",IF(D3370=maxgameno+1,"blank row 1",INDEX(FixtureCode!$B$4:$AH$128,MATCH($C3370,FixtureCode!$B$4:$B$128,0),MATCH("G"&amp;D3370&amp;"-T1",FixtureCode!$B$4:$AH$4,0)))))</f>
        <v>-</v>
      </c>
      <c r="F3370" s="13" t="str">
        <f>IF(C3370="-","-",IF(D3370=maxgameno+2,"blank row 2",IF(D3370=maxgameno+1,"blank row 1",INDEX(FixtureCode!$B$4:$AH$128,MATCH($C3370,FixtureCode!$B$4:$B$128,0),MATCH("G"&amp;D3370&amp;"-T2",FixtureCode!$B$4:$AH$4,0)))))</f>
        <v>-</v>
      </c>
      <c r="G3370" s="12" t="str">
        <f>IF(C3370="-","-",IF(AND(ISNUMBER(Fixture!G3374),ISNUMBER(Fixture!I3374),Fixture!F3374&lt;&gt;"BYE",Fixture!J3374&lt;&gt;"BYE"),"Yes","-"))</f>
        <v>-</v>
      </c>
      <c r="H3370" s="9" t="str">
        <f>IF(G3370="-","-",IF(Fixture!G3374&gt;Fixture!I3374,Settings!$G$7,IF(Fixture!G3374=Fixture!I3374,Settings!$G$8,IF(Fixture!G3374&lt;Fixture!I3374,Settings!$G$9,"-"))))</f>
        <v>-</v>
      </c>
      <c r="I3370" s="13" t="str">
        <f>IF(G3370="-","-",IF(Fixture!I3374&gt;Fixture!G3374,Settings!$G$7,IF(Fixture!I3374=Fixture!G3374,Settings!$G$8,IF(Fixture!I3374&lt;Fixture!G3374,Settings!$G$9,"-"))))</f>
        <v>-</v>
      </c>
    </row>
    <row r="3371" spans="3:9" x14ac:dyDescent="0.25">
      <c r="C3371" s="12" t="str">
        <f t="shared" si="106"/>
        <v>-</v>
      </c>
      <c r="D3371" s="9" t="str">
        <f t="shared" si="107"/>
        <v>-</v>
      </c>
      <c r="E3371" s="9" t="str">
        <f>IF(C3371="-","-",IF(D3371=maxgameno+2,"blank row 2",IF(D3371=maxgameno+1,"blank row 1",INDEX(FixtureCode!$B$4:$AH$128,MATCH($C3371,FixtureCode!$B$4:$B$128,0),MATCH("G"&amp;D3371&amp;"-T1",FixtureCode!$B$4:$AH$4,0)))))</f>
        <v>-</v>
      </c>
      <c r="F3371" s="13" t="str">
        <f>IF(C3371="-","-",IF(D3371=maxgameno+2,"blank row 2",IF(D3371=maxgameno+1,"blank row 1",INDEX(FixtureCode!$B$4:$AH$128,MATCH($C3371,FixtureCode!$B$4:$B$128,0),MATCH("G"&amp;D3371&amp;"-T2",FixtureCode!$B$4:$AH$4,0)))))</f>
        <v>-</v>
      </c>
      <c r="G3371" s="12" t="str">
        <f>IF(C3371="-","-",IF(AND(ISNUMBER(Fixture!G3375),ISNUMBER(Fixture!I3375),Fixture!F3375&lt;&gt;"BYE",Fixture!J3375&lt;&gt;"BYE"),"Yes","-"))</f>
        <v>-</v>
      </c>
      <c r="H3371" s="9" t="str">
        <f>IF(G3371="-","-",IF(Fixture!G3375&gt;Fixture!I3375,Settings!$G$7,IF(Fixture!G3375=Fixture!I3375,Settings!$G$8,IF(Fixture!G3375&lt;Fixture!I3375,Settings!$G$9,"-"))))</f>
        <v>-</v>
      </c>
      <c r="I3371" s="13" t="str">
        <f>IF(G3371="-","-",IF(Fixture!I3375&gt;Fixture!G3375,Settings!$G$7,IF(Fixture!I3375=Fixture!G3375,Settings!$G$8,IF(Fixture!I3375&lt;Fixture!G3375,Settings!$G$9,"-"))))</f>
        <v>-</v>
      </c>
    </row>
    <row r="3372" spans="3:9" x14ac:dyDescent="0.25">
      <c r="C3372" s="12" t="str">
        <f t="shared" si="106"/>
        <v>-</v>
      </c>
      <c r="D3372" s="9" t="str">
        <f t="shared" si="107"/>
        <v>-</v>
      </c>
      <c r="E3372" s="9" t="str">
        <f>IF(C3372="-","-",IF(D3372=maxgameno+2,"blank row 2",IF(D3372=maxgameno+1,"blank row 1",INDEX(FixtureCode!$B$4:$AH$128,MATCH($C3372,FixtureCode!$B$4:$B$128,0),MATCH("G"&amp;D3372&amp;"-T1",FixtureCode!$B$4:$AH$4,0)))))</f>
        <v>-</v>
      </c>
      <c r="F3372" s="13" t="str">
        <f>IF(C3372="-","-",IF(D3372=maxgameno+2,"blank row 2",IF(D3372=maxgameno+1,"blank row 1",INDEX(FixtureCode!$B$4:$AH$128,MATCH($C3372,FixtureCode!$B$4:$B$128,0),MATCH("G"&amp;D3372&amp;"-T2",FixtureCode!$B$4:$AH$4,0)))))</f>
        <v>-</v>
      </c>
      <c r="G3372" s="12" t="str">
        <f>IF(C3372="-","-",IF(AND(ISNUMBER(Fixture!G3376),ISNUMBER(Fixture!I3376),Fixture!F3376&lt;&gt;"BYE",Fixture!J3376&lt;&gt;"BYE"),"Yes","-"))</f>
        <v>-</v>
      </c>
      <c r="H3372" s="9" t="str">
        <f>IF(G3372="-","-",IF(Fixture!G3376&gt;Fixture!I3376,Settings!$G$7,IF(Fixture!G3376=Fixture!I3376,Settings!$G$8,IF(Fixture!G3376&lt;Fixture!I3376,Settings!$G$9,"-"))))</f>
        <v>-</v>
      </c>
      <c r="I3372" s="13" t="str">
        <f>IF(G3372="-","-",IF(Fixture!I3376&gt;Fixture!G3376,Settings!$G$7,IF(Fixture!I3376=Fixture!G3376,Settings!$G$8,IF(Fixture!I3376&lt;Fixture!G3376,Settings!$G$9,"-"))))</f>
        <v>-</v>
      </c>
    </row>
    <row r="3373" spans="3:9" x14ac:dyDescent="0.25">
      <c r="C3373" s="12" t="str">
        <f t="shared" si="106"/>
        <v>-</v>
      </c>
      <c r="D3373" s="9" t="str">
        <f t="shared" si="107"/>
        <v>-</v>
      </c>
      <c r="E3373" s="9" t="str">
        <f>IF(C3373="-","-",IF(D3373=maxgameno+2,"blank row 2",IF(D3373=maxgameno+1,"blank row 1",INDEX(FixtureCode!$B$4:$AH$128,MATCH($C3373,FixtureCode!$B$4:$B$128,0),MATCH("G"&amp;D3373&amp;"-T1",FixtureCode!$B$4:$AH$4,0)))))</f>
        <v>-</v>
      </c>
      <c r="F3373" s="13" t="str">
        <f>IF(C3373="-","-",IF(D3373=maxgameno+2,"blank row 2",IF(D3373=maxgameno+1,"blank row 1",INDEX(FixtureCode!$B$4:$AH$128,MATCH($C3373,FixtureCode!$B$4:$B$128,0),MATCH("G"&amp;D3373&amp;"-T2",FixtureCode!$B$4:$AH$4,0)))))</f>
        <v>-</v>
      </c>
      <c r="G3373" s="12" t="str">
        <f>IF(C3373="-","-",IF(AND(ISNUMBER(Fixture!G3377),ISNUMBER(Fixture!I3377),Fixture!F3377&lt;&gt;"BYE",Fixture!J3377&lt;&gt;"BYE"),"Yes","-"))</f>
        <v>-</v>
      </c>
      <c r="H3373" s="9" t="str">
        <f>IF(G3373="-","-",IF(Fixture!G3377&gt;Fixture!I3377,Settings!$G$7,IF(Fixture!G3377=Fixture!I3377,Settings!$G$8,IF(Fixture!G3377&lt;Fixture!I3377,Settings!$G$9,"-"))))</f>
        <v>-</v>
      </c>
      <c r="I3373" s="13" t="str">
        <f>IF(G3373="-","-",IF(Fixture!I3377&gt;Fixture!G3377,Settings!$G$7,IF(Fixture!I3377=Fixture!G3377,Settings!$G$8,IF(Fixture!I3377&lt;Fixture!G3377,Settings!$G$9,"-"))))</f>
        <v>-</v>
      </c>
    </row>
    <row r="3374" spans="3:9" x14ac:dyDescent="0.25">
      <c r="C3374" s="12" t="str">
        <f t="shared" si="106"/>
        <v>-</v>
      </c>
      <c r="D3374" s="9" t="str">
        <f t="shared" si="107"/>
        <v>-</v>
      </c>
      <c r="E3374" s="9" t="str">
        <f>IF(C3374="-","-",IF(D3374=maxgameno+2,"blank row 2",IF(D3374=maxgameno+1,"blank row 1",INDEX(FixtureCode!$B$4:$AH$128,MATCH($C3374,FixtureCode!$B$4:$B$128,0),MATCH("G"&amp;D3374&amp;"-T1",FixtureCode!$B$4:$AH$4,0)))))</f>
        <v>-</v>
      </c>
      <c r="F3374" s="13" t="str">
        <f>IF(C3374="-","-",IF(D3374=maxgameno+2,"blank row 2",IF(D3374=maxgameno+1,"blank row 1",INDEX(FixtureCode!$B$4:$AH$128,MATCH($C3374,FixtureCode!$B$4:$B$128,0),MATCH("G"&amp;D3374&amp;"-T2",FixtureCode!$B$4:$AH$4,0)))))</f>
        <v>-</v>
      </c>
      <c r="G3374" s="12" t="str">
        <f>IF(C3374="-","-",IF(AND(ISNUMBER(Fixture!G3378),ISNUMBER(Fixture!I3378),Fixture!F3378&lt;&gt;"BYE",Fixture!J3378&lt;&gt;"BYE"),"Yes","-"))</f>
        <v>-</v>
      </c>
      <c r="H3374" s="9" t="str">
        <f>IF(G3374="-","-",IF(Fixture!G3378&gt;Fixture!I3378,Settings!$G$7,IF(Fixture!G3378=Fixture!I3378,Settings!$G$8,IF(Fixture!G3378&lt;Fixture!I3378,Settings!$G$9,"-"))))</f>
        <v>-</v>
      </c>
      <c r="I3374" s="13" t="str">
        <f>IF(G3374="-","-",IF(Fixture!I3378&gt;Fixture!G3378,Settings!$G$7,IF(Fixture!I3378=Fixture!G3378,Settings!$G$8,IF(Fixture!I3378&lt;Fixture!G3378,Settings!$G$9,"-"))))</f>
        <v>-</v>
      </c>
    </row>
    <row r="3375" spans="3:9" x14ac:dyDescent="0.25">
      <c r="C3375" s="12" t="str">
        <f t="shared" si="106"/>
        <v>-</v>
      </c>
      <c r="D3375" s="9" t="str">
        <f t="shared" si="107"/>
        <v>-</v>
      </c>
      <c r="E3375" s="9" t="str">
        <f>IF(C3375="-","-",IF(D3375=maxgameno+2,"blank row 2",IF(D3375=maxgameno+1,"blank row 1",INDEX(FixtureCode!$B$4:$AH$128,MATCH($C3375,FixtureCode!$B$4:$B$128,0),MATCH("G"&amp;D3375&amp;"-T1",FixtureCode!$B$4:$AH$4,0)))))</f>
        <v>-</v>
      </c>
      <c r="F3375" s="13" t="str">
        <f>IF(C3375="-","-",IF(D3375=maxgameno+2,"blank row 2",IF(D3375=maxgameno+1,"blank row 1",INDEX(FixtureCode!$B$4:$AH$128,MATCH($C3375,FixtureCode!$B$4:$B$128,0),MATCH("G"&amp;D3375&amp;"-T2",FixtureCode!$B$4:$AH$4,0)))))</f>
        <v>-</v>
      </c>
      <c r="G3375" s="12" t="str">
        <f>IF(C3375="-","-",IF(AND(ISNUMBER(Fixture!G3379),ISNUMBER(Fixture!I3379),Fixture!F3379&lt;&gt;"BYE",Fixture!J3379&lt;&gt;"BYE"),"Yes","-"))</f>
        <v>-</v>
      </c>
      <c r="H3375" s="9" t="str">
        <f>IF(G3375="-","-",IF(Fixture!G3379&gt;Fixture!I3379,Settings!$G$7,IF(Fixture!G3379=Fixture!I3379,Settings!$G$8,IF(Fixture!G3379&lt;Fixture!I3379,Settings!$G$9,"-"))))</f>
        <v>-</v>
      </c>
      <c r="I3375" s="13" t="str">
        <f>IF(G3375="-","-",IF(Fixture!I3379&gt;Fixture!G3379,Settings!$G$7,IF(Fixture!I3379=Fixture!G3379,Settings!$G$8,IF(Fixture!I3379&lt;Fixture!G3379,Settings!$G$9,"-"))))</f>
        <v>-</v>
      </c>
    </row>
    <row r="3376" spans="3:9" x14ac:dyDescent="0.25">
      <c r="C3376" s="12" t="str">
        <f t="shared" si="106"/>
        <v>-</v>
      </c>
      <c r="D3376" s="9" t="str">
        <f t="shared" si="107"/>
        <v>-</v>
      </c>
      <c r="E3376" s="9" t="str">
        <f>IF(C3376="-","-",IF(D3376=maxgameno+2,"blank row 2",IF(D3376=maxgameno+1,"blank row 1",INDEX(FixtureCode!$B$4:$AH$128,MATCH($C3376,FixtureCode!$B$4:$B$128,0),MATCH("G"&amp;D3376&amp;"-T1",FixtureCode!$B$4:$AH$4,0)))))</f>
        <v>-</v>
      </c>
      <c r="F3376" s="13" t="str">
        <f>IF(C3376="-","-",IF(D3376=maxgameno+2,"blank row 2",IF(D3376=maxgameno+1,"blank row 1",INDEX(FixtureCode!$B$4:$AH$128,MATCH($C3376,FixtureCode!$B$4:$B$128,0),MATCH("G"&amp;D3376&amp;"-T2",FixtureCode!$B$4:$AH$4,0)))))</f>
        <v>-</v>
      </c>
      <c r="G3376" s="12" t="str">
        <f>IF(C3376="-","-",IF(AND(ISNUMBER(Fixture!G3380),ISNUMBER(Fixture!I3380),Fixture!F3380&lt;&gt;"BYE",Fixture!J3380&lt;&gt;"BYE"),"Yes","-"))</f>
        <v>-</v>
      </c>
      <c r="H3376" s="9" t="str">
        <f>IF(G3376="-","-",IF(Fixture!G3380&gt;Fixture!I3380,Settings!$G$7,IF(Fixture!G3380=Fixture!I3380,Settings!$G$8,IF(Fixture!G3380&lt;Fixture!I3380,Settings!$G$9,"-"))))</f>
        <v>-</v>
      </c>
      <c r="I3376" s="13" t="str">
        <f>IF(G3376="-","-",IF(Fixture!I3380&gt;Fixture!G3380,Settings!$G$7,IF(Fixture!I3380=Fixture!G3380,Settings!$G$8,IF(Fixture!I3380&lt;Fixture!G3380,Settings!$G$9,"-"))))</f>
        <v>-</v>
      </c>
    </row>
    <row r="3377" spans="3:9" x14ac:dyDescent="0.25">
      <c r="C3377" s="12" t="str">
        <f t="shared" si="106"/>
        <v>-</v>
      </c>
      <c r="D3377" s="9" t="str">
        <f t="shared" si="107"/>
        <v>-</v>
      </c>
      <c r="E3377" s="9" t="str">
        <f>IF(C3377="-","-",IF(D3377=maxgameno+2,"blank row 2",IF(D3377=maxgameno+1,"blank row 1",INDEX(FixtureCode!$B$4:$AH$128,MATCH($C3377,FixtureCode!$B$4:$B$128,0),MATCH("G"&amp;D3377&amp;"-T1",FixtureCode!$B$4:$AH$4,0)))))</f>
        <v>-</v>
      </c>
      <c r="F3377" s="13" t="str">
        <f>IF(C3377="-","-",IF(D3377=maxgameno+2,"blank row 2",IF(D3377=maxgameno+1,"blank row 1",INDEX(FixtureCode!$B$4:$AH$128,MATCH($C3377,FixtureCode!$B$4:$B$128,0),MATCH("G"&amp;D3377&amp;"-T2",FixtureCode!$B$4:$AH$4,0)))))</f>
        <v>-</v>
      </c>
      <c r="G3377" s="12" t="str">
        <f>IF(C3377="-","-",IF(AND(ISNUMBER(Fixture!G3381),ISNUMBER(Fixture!I3381),Fixture!F3381&lt;&gt;"BYE",Fixture!J3381&lt;&gt;"BYE"),"Yes","-"))</f>
        <v>-</v>
      </c>
      <c r="H3377" s="9" t="str">
        <f>IF(G3377="-","-",IF(Fixture!G3381&gt;Fixture!I3381,Settings!$G$7,IF(Fixture!G3381=Fixture!I3381,Settings!$G$8,IF(Fixture!G3381&lt;Fixture!I3381,Settings!$G$9,"-"))))</f>
        <v>-</v>
      </c>
      <c r="I3377" s="13" t="str">
        <f>IF(G3377="-","-",IF(Fixture!I3381&gt;Fixture!G3381,Settings!$G$7,IF(Fixture!I3381=Fixture!G3381,Settings!$G$8,IF(Fixture!I3381&lt;Fixture!G3381,Settings!$G$9,"-"))))</f>
        <v>-</v>
      </c>
    </row>
    <row r="3378" spans="3:9" x14ac:dyDescent="0.25">
      <c r="C3378" s="12" t="str">
        <f t="shared" si="106"/>
        <v>-</v>
      </c>
      <c r="D3378" s="9" t="str">
        <f t="shared" si="107"/>
        <v>-</v>
      </c>
      <c r="E3378" s="9" t="str">
        <f>IF(C3378="-","-",IF(D3378=maxgameno+2,"blank row 2",IF(D3378=maxgameno+1,"blank row 1",INDEX(FixtureCode!$B$4:$AH$128,MATCH($C3378,FixtureCode!$B$4:$B$128,0),MATCH("G"&amp;D3378&amp;"-T1",FixtureCode!$B$4:$AH$4,0)))))</f>
        <v>-</v>
      </c>
      <c r="F3378" s="13" t="str">
        <f>IF(C3378="-","-",IF(D3378=maxgameno+2,"blank row 2",IF(D3378=maxgameno+1,"blank row 1",INDEX(FixtureCode!$B$4:$AH$128,MATCH($C3378,FixtureCode!$B$4:$B$128,0),MATCH("G"&amp;D3378&amp;"-T2",FixtureCode!$B$4:$AH$4,0)))))</f>
        <v>-</v>
      </c>
      <c r="G3378" s="12" t="str">
        <f>IF(C3378="-","-",IF(AND(ISNUMBER(Fixture!G3382),ISNUMBER(Fixture!I3382),Fixture!F3382&lt;&gt;"BYE",Fixture!J3382&lt;&gt;"BYE"),"Yes","-"))</f>
        <v>-</v>
      </c>
      <c r="H3378" s="9" t="str">
        <f>IF(G3378="-","-",IF(Fixture!G3382&gt;Fixture!I3382,Settings!$G$7,IF(Fixture!G3382=Fixture!I3382,Settings!$G$8,IF(Fixture!G3382&lt;Fixture!I3382,Settings!$G$9,"-"))))</f>
        <v>-</v>
      </c>
      <c r="I3378" s="13" t="str">
        <f>IF(G3378="-","-",IF(Fixture!I3382&gt;Fixture!G3382,Settings!$G$7,IF(Fixture!I3382=Fixture!G3382,Settings!$G$8,IF(Fixture!I3382&lt;Fixture!G3382,Settings!$G$9,"-"))))</f>
        <v>-</v>
      </c>
    </row>
    <row r="3379" spans="3:9" x14ac:dyDescent="0.25">
      <c r="C3379" s="12" t="str">
        <f t="shared" si="106"/>
        <v>-</v>
      </c>
      <c r="D3379" s="9" t="str">
        <f t="shared" si="107"/>
        <v>-</v>
      </c>
      <c r="E3379" s="9" t="str">
        <f>IF(C3379="-","-",IF(D3379=maxgameno+2,"blank row 2",IF(D3379=maxgameno+1,"blank row 1",INDEX(FixtureCode!$B$4:$AH$128,MATCH($C3379,FixtureCode!$B$4:$B$128,0),MATCH("G"&amp;D3379&amp;"-T1",FixtureCode!$B$4:$AH$4,0)))))</f>
        <v>-</v>
      </c>
      <c r="F3379" s="13" t="str">
        <f>IF(C3379="-","-",IF(D3379=maxgameno+2,"blank row 2",IF(D3379=maxgameno+1,"blank row 1",INDEX(FixtureCode!$B$4:$AH$128,MATCH($C3379,FixtureCode!$B$4:$B$128,0),MATCH("G"&amp;D3379&amp;"-T2",FixtureCode!$B$4:$AH$4,0)))))</f>
        <v>-</v>
      </c>
      <c r="G3379" s="12" t="str">
        <f>IF(C3379="-","-",IF(AND(ISNUMBER(Fixture!G3383),ISNUMBER(Fixture!I3383),Fixture!F3383&lt;&gt;"BYE",Fixture!J3383&lt;&gt;"BYE"),"Yes","-"))</f>
        <v>-</v>
      </c>
      <c r="H3379" s="9" t="str">
        <f>IF(G3379="-","-",IF(Fixture!G3383&gt;Fixture!I3383,Settings!$G$7,IF(Fixture!G3383=Fixture!I3383,Settings!$G$8,IF(Fixture!G3383&lt;Fixture!I3383,Settings!$G$9,"-"))))</f>
        <v>-</v>
      </c>
      <c r="I3379" s="13" t="str">
        <f>IF(G3379="-","-",IF(Fixture!I3383&gt;Fixture!G3383,Settings!$G$7,IF(Fixture!I3383=Fixture!G3383,Settings!$G$8,IF(Fixture!I3383&lt;Fixture!G3383,Settings!$G$9,"-"))))</f>
        <v>-</v>
      </c>
    </row>
    <row r="3380" spans="3:9" x14ac:dyDescent="0.25">
      <c r="C3380" s="12" t="str">
        <f t="shared" si="106"/>
        <v>-</v>
      </c>
      <c r="D3380" s="9" t="str">
        <f t="shared" si="107"/>
        <v>-</v>
      </c>
      <c r="E3380" s="9" t="str">
        <f>IF(C3380="-","-",IF(D3380=maxgameno+2,"blank row 2",IF(D3380=maxgameno+1,"blank row 1",INDEX(FixtureCode!$B$4:$AH$128,MATCH($C3380,FixtureCode!$B$4:$B$128,0),MATCH("G"&amp;D3380&amp;"-T1",FixtureCode!$B$4:$AH$4,0)))))</f>
        <v>-</v>
      </c>
      <c r="F3380" s="13" t="str">
        <f>IF(C3380="-","-",IF(D3380=maxgameno+2,"blank row 2",IF(D3380=maxgameno+1,"blank row 1",INDEX(FixtureCode!$B$4:$AH$128,MATCH($C3380,FixtureCode!$B$4:$B$128,0),MATCH("G"&amp;D3380&amp;"-T2",FixtureCode!$B$4:$AH$4,0)))))</f>
        <v>-</v>
      </c>
      <c r="G3380" s="12" t="str">
        <f>IF(C3380="-","-",IF(AND(ISNUMBER(Fixture!G3384),ISNUMBER(Fixture!I3384),Fixture!F3384&lt;&gt;"BYE",Fixture!J3384&lt;&gt;"BYE"),"Yes","-"))</f>
        <v>-</v>
      </c>
      <c r="H3380" s="9" t="str">
        <f>IF(G3380="-","-",IF(Fixture!G3384&gt;Fixture!I3384,Settings!$G$7,IF(Fixture!G3384=Fixture!I3384,Settings!$G$8,IF(Fixture!G3384&lt;Fixture!I3384,Settings!$G$9,"-"))))</f>
        <v>-</v>
      </c>
      <c r="I3380" s="13" t="str">
        <f>IF(G3380="-","-",IF(Fixture!I3384&gt;Fixture!G3384,Settings!$G$7,IF(Fixture!I3384=Fixture!G3384,Settings!$G$8,IF(Fixture!I3384&lt;Fixture!G3384,Settings!$G$9,"-"))))</f>
        <v>-</v>
      </c>
    </row>
    <row r="3381" spans="3:9" x14ac:dyDescent="0.25">
      <c r="C3381" s="12" t="str">
        <f t="shared" si="106"/>
        <v>-</v>
      </c>
      <c r="D3381" s="9" t="str">
        <f t="shared" si="107"/>
        <v>-</v>
      </c>
      <c r="E3381" s="9" t="str">
        <f>IF(C3381="-","-",IF(D3381=maxgameno+2,"blank row 2",IF(D3381=maxgameno+1,"blank row 1",INDEX(FixtureCode!$B$4:$AH$128,MATCH($C3381,FixtureCode!$B$4:$B$128,0),MATCH("G"&amp;D3381&amp;"-T1",FixtureCode!$B$4:$AH$4,0)))))</f>
        <v>-</v>
      </c>
      <c r="F3381" s="13" t="str">
        <f>IF(C3381="-","-",IF(D3381=maxgameno+2,"blank row 2",IF(D3381=maxgameno+1,"blank row 1",INDEX(FixtureCode!$B$4:$AH$128,MATCH($C3381,FixtureCode!$B$4:$B$128,0),MATCH("G"&amp;D3381&amp;"-T2",FixtureCode!$B$4:$AH$4,0)))))</f>
        <v>-</v>
      </c>
      <c r="G3381" s="12" t="str">
        <f>IF(C3381="-","-",IF(AND(ISNUMBER(Fixture!G3385),ISNUMBER(Fixture!I3385),Fixture!F3385&lt;&gt;"BYE",Fixture!J3385&lt;&gt;"BYE"),"Yes","-"))</f>
        <v>-</v>
      </c>
      <c r="H3381" s="9" t="str">
        <f>IF(G3381="-","-",IF(Fixture!G3385&gt;Fixture!I3385,Settings!$G$7,IF(Fixture!G3385=Fixture!I3385,Settings!$G$8,IF(Fixture!G3385&lt;Fixture!I3385,Settings!$G$9,"-"))))</f>
        <v>-</v>
      </c>
      <c r="I3381" s="13" t="str">
        <f>IF(G3381="-","-",IF(Fixture!I3385&gt;Fixture!G3385,Settings!$G$7,IF(Fixture!I3385=Fixture!G3385,Settings!$G$8,IF(Fixture!I3385&lt;Fixture!G3385,Settings!$G$9,"-"))))</f>
        <v>-</v>
      </c>
    </row>
    <row r="3382" spans="3:9" x14ac:dyDescent="0.25">
      <c r="C3382" s="12" t="str">
        <f t="shared" si="106"/>
        <v>-</v>
      </c>
      <c r="D3382" s="9" t="str">
        <f t="shared" si="107"/>
        <v>-</v>
      </c>
      <c r="E3382" s="9" t="str">
        <f>IF(C3382="-","-",IF(D3382=maxgameno+2,"blank row 2",IF(D3382=maxgameno+1,"blank row 1",INDEX(FixtureCode!$B$4:$AH$128,MATCH($C3382,FixtureCode!$B$4:$B$128,0),MATCH("G"&amp;D3382&amp;"-T1",FixtureCode!$B$4:$AH$4,0)))))</f>
        <v>-</v>
      </c>
      <c r="F3382" s="13" t="str">
        <f>IF(C3382="-","-",IF(D3382=maxgameno+2,"blank row 2",IF(D3382=maxgameno+1,"blank row 1",INDEX(FixtureCode!$B$4:$AH$128,MATCH($C3382,FixtureCode!$B$4:$B$128,0),MATCH("G"&amp;D3382&amp;"-T2",FixtureCode!$B$4:$AH$4,0)))))</f>
        <v>-</v>
      </c>
      <c r="G3382" s="12" t="str">
        <f>IF(C3382="-","-",IF(AND(ISNUMBER(Fixture!G3386),ISNUMBER(Fixture!I3386),Fixture!F3386&lt;&gt;"BYE",Fixture!J3386&lt;&gt;"BYE"),"Yes","-"))</f>
        <v>-</v>
      </c>
      <c r="H3382" s="9" t="str">
        <f>IF(G3382="-","-",IF(Fixture!G3386&gt;Fixture!I3386,Settings!$G$7,IF(Fixture!G3386=Fixture!I3386,Settings!$G$8,IF(Fixture!G3386&lt;Fixture!I3386,Settings!$G$9,"-"))))</f>
        <v>-</v>
      </c>
      <c r="I3382" s="13" t="str">
        <f>IF(G3382="-","-",IF(Fixture!I3386&gt;Fixture!G3386,Settings!$G$7,IF(Fixture!I3386=Fixture!G3386,Settings!$G$8,IF(Fixture!I3386&lt;Fixture!G3386,Settings!$G$9,"-"))))</f>
        <v>-</v>
      </c>
    </row>
    <row r="3383" spans="3:9" x14ac:dyDescent="0.25">
      <c r="C3383" s="12" t="str">
        <f t="shared" si="106"/>
        <v>-</v>
      </c>
      <c r="D3383" s="9" t="str">
        <f t="shared" si="107"/>
        <v>-</v>
      </c>
      <c r="E3383" s="9" t="str">
        <f>IF(C3383="-","-",IF(D3383=maxgameno+2,"blank row 2",IF(D3383=maxgameno+1,"blank row 1",INDEX(FixtureCode!$B$4:$AH$128,MATCH($C3383,FixtureCode!$B$4:$B$128,0),MATCH("G"&amp;D3383&amp;"-T1",FixtureCode!$B$4:$AH$4,0)))))</f>
        <v>-</v>
      </c>
      <c r="F3383" s="13" t="str">
        <f>IF(C3383="-","-",IF(D3383=maxgameno+2,"blank row 2",IF(D3383=maxgameno+1,"blank row 1",INDEX(FixtureCode!$B$4:$AH$128,MATCH($C3383,FixtureCode!$B$4:$B$128,0),MATCH("G"&amp;D3383&amp;"-T2",FixtureCode!$B$4:$AH$4,0)))))</f>
        <v>-</v>
      </c>
      <c r="G3383" s="12" t="str">
        <f>IF(C3383="-","-",IF(AND(ISNUMBER(Fixture!G3387),ISNUMBER(Fixture!I3387),Fixture!F3387&lt;&gt;"BYE",Fixture!J3387&lt;&gt;"BYE"),"Yes","-"))</f>
        <v>-</v>
      </c>
      <c r="H3383" s="9" t="str">
        <f>IF(G3383="-","-",IF(Fixture!G3387&gt;Fixture!I3387,Settings!$G$7,IF(Fixture!G3387=Fixture!I3387,Settings!$G$8,IF(Fixture!G3387&lt;Fixture!I3387,Settings!$G$9,"-"))))</f>
        <v>-</v>
      </c>
      <c r="I3383" s="13" t="str">
        <f>IF(G3383="-","-",IF(Fixture!I3387&gt;Fixture!G3387,Settings!$G$7,IF(Fixture!I3387=Fixture!G3387,Settings!$G$8,IF(Fixture!I3387&lt;Fixture!G3387,Settings!$G$9,"-"))))</f>
        <v>-</v>
      </c>
    </row>
    <row r="3384" spans="3:9" x14ac:dyDescent="0.25">
      <c r="C3384" s="12" t="str">
        <f t="shared" si="106"/>
        <v>-</v>
      </c>
      <c r="D3384" s="9" t="str">
        <f t="shared" si="107"/>
        <v>-</v>
      </c>
      <c r="E3384" s="9" t="str">
        <f>IF(C3384="-","-",IF(D3384=maxgameno+2,"blank row 2",IF(D3384=maxgameno+1,"blank row 1",INDEX(FixtureCode!$B$4:$AH$128,MATCH($C3384,FixtureCode!$B$4:$B$128,0),MATCH("G"&amp;D3384&amp;"-T1",FixtureCode!$B$4:$AH$4,0)))))</f>
        <v>-</v>
      </c>
      <c r="F3384" s="13" t="str">
        <f>IF(C3384="-","-",IF(D3384=maxgameno+2,"blank row 2",IF(D3384=maxgameno+1,"blank row 1",INDEX(FixtureCode!$B$4:$AH$128,MATCH($C3384,FixtureCode!$B$4:$B$128,0),MATCH("G"&amp;D3384&amp;"-T2",FixtureCode!$B$4:$AH$4,0)))))</f>
        <v>-</v>
      </c>
      <c r="G3384" s="12" t="str">
        <f>IF(C3384="-","-",IF(AND(ISNUMBER(Fixture!G3388),ISNUMBER(Fixture!I3388),Fixture!F3388&lt;&gt;"BYE",Fixture!J3388&lt;&gt;"BYE"),"Yes","-"))</f>
        <v>-</v>
      </c>
      <c r="H3384" s="9" t="str">
        <f>IF(G3384="-","-",IF(Fixture!G3388&gt;Fixture!I3388,Settings!$G$7,IF(Fixture!G3388=Fixture!I3388,Settings!$G$8,IF(Fixture!G3388&lt;Fixture!I3388,Settings!$G$9,"-"))))</f>
        <v>-</v>
      </c>
      <c r="I3384" s="13" t="str">
        <f>IF(G3384="-","-",IF(Fixture!I3388&gt;Fixture!G3388,Settings!$G$7,IF(Fixture!I3388=Fixture!G3388,Settings!$G$8,IF(Fixture!I3388&lt;Fixture!G3388,Settings!$G$9,"-"))))</f>
        <v>-</v>
      </c>
    </row>
    <row r="3385" spans="3:9" x14ac:dyDescent="0.25">
      <c r="C3385" s="12" t="str">
        <f t="shared" si="106"/>
        <v>-</v>
      </c>
      <c r="D3385" s="9" t="str">
        <f t="shared" si="107"/>
        <v>-</v>
      </c>
      <c r="E3385" s="9" t="str">
        <f>IF(C3385="-","-",IF(D3385=maxgameno+2,"blank row 2",IF(D3385=maxgameno+1,"blank row 1",INDEX(FixtureCode!$B$4:$AH$128,MATCH($C3385,FixtureCode!$B$4:$B$128,0),MATCH("G"&amp;D3385&amp;"-T1",FixtureCode!$B$4:$AH$4,0)))))</f>
        <v>-</v>
      </c>
      <c r="F3385" s="13" t="str">
        <f>IF(C3385="-","-",IF(D3385=maxgameno+2,"blank row 2",IF(D3385=maxgameno+1,"blank row 1",INDEX(FixtureCode!$B$4:$AH$128,MATCH($C3385,FixtureCode!$B$4:$B$128,0),MATCH("G"&amp;D3385&amp;"-T2",FixtureCode!$B$4:$AH$4,0)))))</f>
        <v>-</v>
      </c>
      <c r="G3385" s="12" t="str">
        <f>IF(C3385="-","-",IF(AND(ISNUMBER(Fixture!G3389),ISNUMBER(Fixture!I3389),Fixture!F3389&lt;&gt;"BYE",Fixture!J3389&lt;&gt;"BYE"),"Yes","-"))</f>
        <v>-</v>
      </c>
      <c r="H3385" s="9" t="str">
        <f>IF(G3385="-","-",IF(Fixture!G3389&gt;Fixture!I3389,Settings!$G$7,IF(Fixture!G3389=Fixture!I3389,Settings!$G$8,IF(Fixture!G3389&lt;Fixture!I3389,Settings!$G$9,"-"))))</f>
        <v>-</v>
      </c>
      <c r="I3385" s="13" t="str">
        <f>IF(G3385="-","-",IF(Fixture!I3389&gt;Fixture!G3389,Settings!$G$7,IF(Fixture!I3389=Fixture!G3389,Settings!$G$8,IF(Fixture!I3389&lt;Fixture!G3389,Settings!$G$9,"-"))))</f>
        <v>-</v>
      </c>
    </row>
    <row r="3386" spans="3:9" x14ac:dyDescent="0.25">
      <c r="C3386" s="12" t="str">
        <f t="shared" si="106"/>
        <v>-</v>
      </c>
      <c r="D3386" s="9" t="str">
        <f t="shared" si="107"/>
        <v>-</v>
      </c>
      <c r="E3386" s="9" t="str">
        <f>IF(C3386="-","-",IF(D3386=maxgameno+2,"blank row 2",IF(D3386=maxgameno+1,"blank row 1",INDEX(FixtureCode!$B$4:$AH$128,MATCH($C3386,FixtureCode!$B$4:$B$128,0),MATCH("G"&amp;D3386&amp;"-T1",FixtureCode!$B$4:$AH$4,0)))))</f>
        <v>-</v>
      </c>
      <c r="F3386" s="13" t="str">
        <f>IF(C3386="-","-",IF(D3386=maxgameno+2,"blank row 2",IF(D3386=maxgameno+1,"blank row 1",INDEX(FixtureCode!$B$4:$AH$128,MATCH($C3386,FixtureCode!$B$4:$B$128,0),MATCH("G"&amp;D3386&amp;"-T2",FixtureCode!$B$4:$AH$4,0)))))</f>
        <v>-</v>
      </c>
      <c r="G3386" s="12" t="str">
        <f>IF(C3386="-","-",IF(AND(ISNUMBER(Fixture!G3390),ISNUMBER(Fixture!I3390),Fixture!F3390&lt;&gt;"BYE",Fixture!J3390&lt;&gt;"BYE"),"Yes","-"))</f>
        <v>-</v>
      </c>
      <c r="H3386" s="9" t="str">
        <f>IF(G3386="-","-",IF(Fixture!G3390&gt;Fixture!I3390,Settings!$G$7,IF(Fixture!G3390=Fixture!I3390,Settings!$G$8,IF(Fixture!G3390&lt;Fixture!I3390,Settings!$G$9,"-"))))</f>
        <v>-</v>
      </c>
      <c r="I3386" s="13" t="str">
        <f>IF(G3386="-","-",IF(Fixture!I3390&gt;Fixture!G3390,Settings!$G$7,IF(Fixture!I3390=Fixture!G3390,Settings!$G$8,IF(Fixture!I3390&lt;Fixture!G3390,Settings!$G$9,"-"))))</f>
        <v>-</v>
      </c>
    </row>
    <row r="3387" spans="3:9" x14ac:dyDescent="0.25">
      <c r="C3387" s="12" t="str">
        <f t="shared" si="106"/>
        <v>-</v>
      </c>
      <c r="D3387" s="9" t="str">
        <f t="shared" si="107"/>
        <v>-</v>
      </c>
      <c r="E3387" s="9" t="str">
        <f>IF(C3387="-","-",IF(D3387=maxgameno+2,"blank row 2",IF(D3387=maxgameno+1,"blank row 1",INDEX(FixtureCode!$B$4:$AH$128,MATCH($C3387,FixtureCode!$B$4:$B$128,0),MATCH("G"&amp;D3387&amp;"-T1",FixtureCode!$B$4:$AH$4,0)))))</f>
        <v>-</v>
      </c>
      <c r="F3387" s="13" t="str">
        <f>IF(C3387="-","-",IF(D3387=maxgameno+2,"blank row 2",IF(D3387=maxgameno+1,"blank row 1",INDEX(FixtureCode!$B$4:$AH$128,MATCH($C3387,FixtureCode!$B$4:$B$128,0),MATCH("G"&amp;D3387&amp;"-T2",FixtureCode!$B$4:$AH$4,0)))))</f>
        <v>-</v>
      </c>
      <c r="G3387" s="12" t="str">
        <f>IF(C3387="-","-",IF(AND(ISNUMBER(Fixture!G3391),ISNUMBER(Fixture!I3391),Fixture!F3391&lt;&gt;"BYE",Fixture!J3391&lt;&gt;"BYE"),"Yes","-"))</f>
        <v>-</v>
      </c>
      <c r="H3387" s="9" t="str">
        <f>IF(G3387="-","-",IF(Fixture!G3391&gt;Fixture!I3391,Settings!$G$7,IF(Fixture!G3391=Fixture!I3391,Settings!$G$8,IF(Fixture!G3391&lt;Fixture!I3391,Settings!$G$9,"-"))))</f>
        <v>-</v>
      </c>
      <c r="I3387" s="13" t="str">
        <f>IF(G3387="-","-",IF(Fixture!I3391&gt;Fixture!G3391,Settings!$G$7,IF(Fixture!I3391=Fixture!G3391,Settings!$G$8,IF(Fixture!I3391&lt;Fixture!G3391,Settings!$G$9,"-"))))</f>
        <v>-</v>
      </c>
    </row>
    <row r="3388" spans="3:9" x14ac:dyDescent="0.25">
      <c r="C3388" s="12" t="str">
        <f t="shared" si="106"/>
        <v>-</v>
      </c>
      <c r="D3388" s="9" t="str">
        <f t="shared" si="107"/>
        <v>-</v>
      </c>
      <c r="E3388" s="9" t="str">
        <f>IF(C3388="-","-",IF(D3388=maxgameno+2,"blank row 2",IF(D3388=maxgameno+1,"blank row 1",INDEX(FixtureCode!$B$4:$AH$128,MATCH($C3388,FixtureCode!$B$4:$B$128,0),MATCH("G"&amp;D3388&amp;"-T1",FixtureCode!$B$4:$AH$4,0)))))</f>
        <v>-</v>
      </c>
      <c r="F3388" s="13" t="str">
        <f>IF(C3388="-","-",IF(D3388=maxgameno+2,"blank row 2",IF(D3388=maxgameno+1,"blank row 1",INDEX(FixtureCode!$B$4:$AH$128,MATCH($C3388,FixtureCode!$B$4:$B$128,0),MATCH("G"&amp;D3388&amp;"-T2",FixtureCode!$B$4:$AH$4,0)))))</f>
        <v>-</v>
      </c>
      <c r="G3388" s="12" t="str">
        <f>IF(C3388="-","-",IF(AND(ISNUMBER(Fixture!G3392),ISNUMBER(Fixture!I3392),Fixture!F3392&lt;&gt;"BYE",Fixture!J3392&lt;&gt;"BYE"),"Yes","-"))</f>
        <v>-</v>
      </c>
      <c r="H3388" s="9" t="str">
        <f>IF(G3388="-","-",IF(Fixture!G3392&gt;Fixture!I3392,Settings!$G$7,IF(Fixture!G3392=Fixture!I3392,Settings!$G$8,IF(Fixture!G3392&lt;Fixture!I3392,Settings!$G$9,"-"))))</f>
        <v>-</v>
      </c>
      <c r="I3388" s="13" t="str">
        <f>IF(G3388="-","-",IF(Fixture!I3392&gt;Fixture!G3392,Settings!$G$7,IF(Fixture!I3392=Fixture!G3392,Settings!$G$8,IF(Fixture!I3392&lt;Fixture!G3392,Settings!$G$9,"-"))))</f>
        <v>-</v>
      </c>
    </row>
    <row r="3389" spans="3:9" x14ac:dyDescent="0.25">
      <c r="C3389" s="12" t="str">
        <f t="shared" si="106"/>
        <v>-</v>
      </c>
      <c r="D3389" s="9" t="str">
        <f t="shared" si="107"/>
        <v>-</v>
      </c>
      <c r="E3389" s="9" t="str">
        <f>IF(C3389="-","-",IF(D3389=maxgameno+2,"blank row 2",IF(D3389=maxgameno+1,"blank row 1",INDEX(FixtureCode!$B$4:$AH$128,MATCH($C3389,FixtureCode!$B$4:$B$128,0),MATCH("G"&amp;D3389&amp;"-T1",FixtureCode!$B$4:$AH$4,0)))))</f>
        <v>-</v>
      </c>
      <c r="F3389" s="13" t="str">
        <f>IF(C3389="-","-",IF(D3389=maxgameno+2,"blank row 2",IF(D3389=maxgameno+1,"blank row 1",INDEX(FixtureCode!$B$4:$AH$128,MATCH($C3389,FixtureCode!$B$4:$B$128,0),MATCH("G"&amp;D3389&amp;"-T2",FixtureCode!$B$4:$AH$4,0)))))</f>
        <v>-</v>
      </c>
      <c r="G3389" s="12" t="str">
        <f>IF(C3389="-","-",IF(AND(ISNUMBER(Fixture!G3393),ISNUMBER(Fixture!I3393),Fixture!F3393&lt;&gt;"BYE",Fixture!J3393&lt;&gt;"BYE"),"Yes","-"))</f>
        <v>-</v>
      </c>
      <c r="H3389" s="9" t="str">
        <f>IF(G3389="-","-",IF(Fixture!G3393&gt;Fixture!I3393,Settings!$G$7,IF(Fixture!G3393=Fixture!I3393,Settings!$G$8,IF(Fixture!G3393&lt;Fixture!I3393,Settings!$G$9,"-"))))</f>
        <v>-</v>
      </c>
      <c r="I3389" s="13" t="str">
        <f>IF(G3389="-","-",IF(Fixture!I3393&gt;Fixture!G3393,Settings!$G$7,IF(Fixture!I3393=Fixture!G3393,Settings!$G$8,IF(Fixture!I3393&lt;Fixture!G3393,Settings!$G$9,"-"))))</f>
        <v>-</v>
      </c>
    </row>
    <row r="3390" spans="3:9" x14ac:dyDescent="0.25">
      <c r="C3390" s="12" t="str">
        <f t="shared" si="106"/>
        <v>-</v>
      </c>
      <c r="D3390" s="9" t="str">
        <f t="shared" si="107"/>
        <v>-</v>
      </c>
      <c r="E3390" s="9" t="str">
        <f>IF(C3390="-","-",IF(D3390=maxgameno+2,"blank row 2",IF(D3390=maxgameno+1,"blank row 1",INDEX(FixtureCode!$B$4:$AH$128,MATCH($C3390,FixtureCode!$B$4:$B$128,0),MATCH("G"&amp;D3390&amp;"-T1",FixtureCode!$B$4:$AH$4,0)))))</f>
        <v>-</v>
      </c>
      <c r="F3390" s="13" t="str">
        <f>IF(C3390="-","-",IF(D3390=maxgameno+2,"blank row 2",IF(D3390=maxgameno+1,"blank row 1",INDEX(FixtureCode!$B$4:$AH$128,MATCH($C3390,FixtureCode!$B$4:$B$128,0),MATCH("G"&amp;D3390&amp;"-T2",FixtureCode!$B$4:$AH$4,0)))))</f>
        <v>-</v>
      </c>
      <c r="G3390" s="12" t="str">
        <f>IF(C3390="-","-",IF(AND(ISNUMBER(Fixture!G3394),ISNUMBER(Fixture!I3394),Fixture!F3394&lt;&gt;"BYE",Fixture!J3394&lt;&gt;"BYE"),"Yes","-"))</f>
        <v>-</v>
      </c>
      <c r="H3390" s="9" t="str">
        <f>IF(G3390="-","-",IF(Fixture!G3394&gt;Fixture!I3394,Settings!$G$7,IF(Fixture!G3394=Fixture!I3394,Settings!$G$8,IF(Fixture!G3394&lt;Fixture!I3394,Settings!$G$9,"-"))))</f>
        <v>-</v>
      </c>
      <c r="I3390" s="13" t="str">
        <f>IF(G3390="-","-",IF(Fixture!I3394&gt;Fixture!G3394,Settings!$G$7,IF(Fixture!I3394=Fixture!G3394,Settings!$G$8,IF(Fixture!I3394&lt;Fixture!G3394,Settings!$G$9,"-"))))</f>
        <v>-</v>
      </c>
    </row>
    <row r="3391" spans="3:9" x14ac:dyDescent="0.25">
      <c r="C3391" s="12" t="str">
        <f t="shared" si="106"/>
        <v>-</v>
      </c>
      <c r="D3391" s="9" t="str">
        <f t="shared" si="107"/>
        <v>-</v>
      </c>
      <c r="E3391" s="9" t="str">
        <f>IF(C3391="-","-",IF(D3391=maxgameno+2,"blank row 2",IF(D3391=maxgameno+1,"blank row 1",INDEX(FixtureCode!$B$4:$AH$128,MATCH($C3391,FixtureCode!$B$4:$B$128,0),MATCH("G"&amp;D3391&amp;"-T1",FixtureCode!$B$4:$AH$4,0)))))</f>
        <v>-</v>
      </c>
      <c r="F3391" s="13" t="str">
        <f>IF(C3391="-","-",IF(D3391=maxgameno+2,"blank row 2",IF(D3391=maxgameno+1,"blank row 1",INDEX(FixtureCode!$B$4:$AH$128,MATCH($C3391,FixtureCode!$B$4:$B$128,0),MATCH("G"&amp;D3391&amp;"-T2",FixtureCode!$B$4:$AH$4,0)))))</f>
        <v>-</v>
      </c>
      <c r="G3391" s="12" t="str">
        <f>IF(C3391="-","-",IF(AND(ISNUMBER(Fixture!G3395),ISNUMBER(Fixture!I3395),Fixture!F3395&lt;&gt;"BYE",Fixture!J3395&lt;&gt;"BYE"),"Yes","-"))</f>
        <v>-</v>
      </c>
      <c r="H3391" s="9" t="str">
        <f>IF(G3391="-","-",IF(Fixture!G3395&gt;Fixture!I3395,Settings!$G$7,IF(Fixture!G3395=Fixture!I3395,Settings!$G$8,IF(Fixture!G3395&lt;Fixture!I3395,Settings!$G$9,"-"))))</f>
        <v>-</v>
      </c>
      <c r="I3391" s="13" t="str">
        <f>IF(G3391="-","-",IF(Fixture!I3395&gt;Fixture!G3395,Settings!$G$7,IF(Fixture!I3395=Fixture!G3395,Settings!$G$8,IF(Fixture!I3395&lt;Fixture!G3395,Settings!$G$9,"-"))))</f>
        <v>-</v>
      </c>
    </row>
    <row r="3392" spans="3:9" x14ac:dyDescent="0.25">
      <c r="C3392" s="12" t="str">
        <f t="shared" si="106"/>
        <v>-</v>
      </c>
      <c r="D3392" s="9" t="str">
        <f t="shared" si="107"/>
        <v>-</v>
      </c>
      <c r="E3392" s="9" t="str">
        <f>IF(C3392="-","-",IF(D3392=maxgameno+2,"blank row 2",IF(D3392=maxgameno+1,"blank row 1",INDEX(FixtureCode!$B$4:$AH$128,MATCH($C3392,FixtureCode!$B$4:$B$128,0),MATCH("G"&amp;D3392&amp;"-T1",FixtureCode!$B$4:$AH$4,0)))))</f>
        <v>-</v>
      </c>
      <c r="F3392" s="13" t="str">
        <f>IF(C3392="-","-",IF(D3392=maxgameno+2,"blank row 2",IF(D3392=maxgameno+1,"blank row 1",INDEX(FixtureCode!$B$4:$AH$128,MATCH($C3392,FixtureCode!$B$4:$B$128,0),MATCH("G"&amp;D3392&amp;"-T2",FixtureCode!$B$4:$AH$4,0)))))</f>
        <v>-</v>
      </c>
      <c r="G3392" s="12" t="str">
        <f>IF(C3392="-","-",IF(AND(ISNUMBER(Fixture!G3396),ISNUMBER(Fixture!I3396),Fixture!F3396&lt;&gt;"BYE",Fixture!J3396&lt;&gt;"BYE"),"Yes","-"))</f>
        <v>-</v>
      </c>
      <c r="H3392" s="9" t="str">
        <f>IF(G3392="-","-",IF(Fixture!G3396&gt;Fixture!I3396,Settings!$G$7,IF(Fixture!G3396=Fixture!I3396,Settings!$G$8,IF(Fixture!G3396&lt;Fixture!I3396,Settings!$G$9,"-"))))</f>
        <v>-</v>
      </c>
      <c r="I3392" s="13" t="str">
        <f>IF(G3392="-","-",IF(Fixture!I3396&gt;Fixture!G3396,Settings!$G$7,IF(Fixture!I3396=Fixture!G3396,Settings!$G$8,IF(Fixture!I3396&lt;Fixture!G3396,Settings!$G$9,"-"))))</f>
        <v>-</v>
      </c>
    </row>
    <row r="3393" spans="3:9" x14ac:dyDescent="0.25">
      <c r="C3393" s="12" t="str">
        <f t="shared" si="106"/>
        <v>-</v>
      </c>
      <c r="D3393" s="9" t="str">
        <f t="shared" si="107"/>
        <v>-</v>
      </c>
      <c r="E3393" s="9" t="str">
        <f>IF(C3393="-","-",IF(D3393=maxgameno+2,"blank row 2",IF(D3393=maxgameno+1,"blank row 1",INDEX(FixtureCode!$B$4:$AH$128,MATCH($C3393,FixtureCode!$B$4:$B$128,0),MATCH("G"&amp;D3393&amp;"-T1",FixtureCode!$B$4:$AH$4,0)))))</f>
        <v>-</v>
      </c>
      <c r="F3393" s="13" t="str">
        <f>IF(C3393="-","-",IF(D3393=maxgameno+2,"blank row 2",IF(D3393=maxgameno+1,"blank row 1",INDEX(FixtureCode!$B$4:$AH$128,MATCH($C3393,FixtureCode!$B$4:$B$128,0),MATCH("G"&amp;D3393&amp;"-T2",FixtureCode!$B$4:$AH$4,0)))))</f>
        <v>-</v>
      </c>
      <c r="G3393" s="12" t="str">
        <f>IF(C3393="-","-",IF(AND(ISNUMBER(Fixture!G3397),ISNUMBER(Fixture!I3397),Fixture!F3397&lt;&gt;"BYE",Fixture!J3397&lt;&gt;"BYE"),"Yes","-"))</f>
        <v>-</v>
      </c>
      <c r="H3393" s="9" t="str">
        <f>IF(G3393="-","-",IF(Fixture!G3397&gt;Fixture!I3397,Settings!$G$7,IF(Fixture!G3397=Fixture!I3397,Settings!$G$8,IF(Fixture!G3397&lt;Fixture!I3397,Settings!$G$9,"-"))))</f>
        <v>-</v>
      </c>
      <c r="I3393" s="13" t="str">
        <f>IF(G3393="-","-",IF(Fixture!I3397&gt;Fixture!G3397,Settings!$G$7,IF(Fixture!I3397=Fixture!G3397,Settings!$G$8,IF(Fixture!I3397&lt;Fixture!G3397,Settings!$G$9,"-"))))</f>
        <v>-</v>
      </c>
    </row>
    <row r="3394" spans="3:9" x14ac:dyDescent="0.25">
      <c r="C3394" s="12" t="str">
        <f t="shared" si="106"/>
        <v>-</v>
      </c>
      <c r="D3394" s="9" t="str">
        <f t="shared" si="107"/>
        <v>-</v>
      </c>
      <c r="E3394" s="9" t="str">
        <f>IF(C3394="-","-",IF(D3394=maxgameno+2,"blank row 2",IF(D3394=maxgameno+1,"blank row 1",INDEX(FixtureCode!$B$4:$AH$128,MATCH($C3394,FixtureCode!$B$4:$B$128,0),MATCH("G"&amp;D3394&amp;"-T1",FixtureCode!$B$4:$AH$4,0)))))</f>
        <v>-</v>
      </c>
      <c r="F3394" s="13" t="str">
        <f>IF(C3394="-","-",IF(D3394=maxgameno+2,"blank row 2",IF(D3394=maxgameno+1,"blank row 1",INDEX(FixtureCode!$B$4:$AH$128,MATCH($C3394,FixtureCode!$B$4:$B$128,0),MATCH("G"&amp;D3394&amp;"-T2",FixtureCode!$B$4:$AH$4,0)))))</f>
        <v>-</v>
      </c>
      <c r="G3394" s="12" t="str">
        <f>IF(C3394="-","-",IF(AND(ISNUMBER(Fixture!G3398),ISNUMBER(Fixture!I3398),Fixture!F3398&lt;&gt;"BYE",Fixture!J3398&lt;&gt;"BYE"),"Yes","-"))</f>
        <v>-</v>
      </c>
      <c r="H3394" s="9" t="str">
        <f>IF(G3394="-","-",IF(Fixture!G3398&gt;Fixture!I3398,Settings!$G$7,IF(Fixture!G3398=Fixture!I3398,Settings!$G$8,IF(Fixture!G3398&lt;Fixture!I3398,Settings!$G$9,"-"))))</f>
        <v>-</v>
      </c>
      <c r="I3394" s="13" t="str">
        <f>IF(G3394="-","-",IF(Fixture!I3398&gt;Fixture!G3398,Settings!$G$7,IF(Fixture!I3398=Fixture!G3398,Settings!$G$8,IF(Fixture!I3398&lt;Fixture!G3398,Settings!$G$9,"-"))))</f>
        <v>-</v>
      </c>
    </row>
    <row r="3395" spans="3:9" x14ac:dyDescent="0.25">
      <c r="C3395" s="12" t="str">
        <f t="shared" si="106"/>
        <v>-</v>
      </c>
      <c r="D3395" s="9" t="str">
        <f t="shared" si="107"/>
        <v>-</v>
      </c>
      <c r="E3395" s="9" t="str">
        <f>IF(C3395="-","-",IF(D3395=maxgameno+2,"blank row 2",IF(D3395=maxgameno+1,"blank row 1",INDEX(FixtureCode!$B$4:$AH$128,MATCH($C3395,FixtureCode!$B$4:$B$128,0),MATCH("G"&amp;D3395&amp;"-T1",FixtureCode!$B$4:$AH$4,0)))))</f>
        <v>-</v>
      </c>
      <c r="F3395" s="13" t="str">
        <f>IF(C3395="-","-",IF(D3395=maxgameno+2,"blank row 2",IF(D3395=maxgameno+1,"blank row 1",INDEX(FixtureCode!$B$4:$AH$128,MATCH($C3395,FixtureCode!$B$4:$B$128,0),MATCH("G"&amp;D3395&amp;"-T2",FixtureCode!$B$4:$AH$4,0)))))</f>
        <v>-</v>
      </c>
      <c r="G3395" s="12" t="str">
        <f>IF(C3395="-","-",IF(AND(ISNUMBER(Fixture!G3399),ISNUMBER(Fixture!I3399),Fixture!F3399&lt;&gt;"BYE",Fixture!J3399&lt;&gt;"BYE"),"Yes","-"))</f>
        <v>-</v>
      </c>
      <c r="H3395" s="9" t="str">
        <f>IF(G3395="-","-",IF(Fixture!G3399&gt;Fixture!I3399,Settings!$G$7,IF(Fixture!G3399=Fixture!I3399,Settings!$G$8,IF(Fixture!G3399&lt;Fixture!I3399,Settings!$G$9,"-"))))</f>
        <v>-</v>
      </c>
      <c r="I3395" s="13" t="str">
        <f>IF(G3395="-","-",IF(Fixture!I3399&gt;Fixture!G3399,Settings!$G$7,IF(Fixture!I3399=Fixture!G3399,Settings!$G$8,IF(Fixture!I3399&lt;Fixture!G3399,Settings!$G$9,"-"))))</f>
        <v>-</v>
      </c>
    </row>
    <row r="3396" spans="3:9" x14ac:dyDescent="0.25">
      <c r="C3396" s="12" t="str">
        <f t="shared" si="106"/>
        <v>-</v>
      </c>
      <c r="D3396" s="9" t="str">
        <f t="shared" si="107"/>
        <v>-</v>
      </c>
      <c r="E3396" s="9" t="str">
        <f>IF(C3396="-","-",IF(D3396=maxgameno+2,"blank row 2",IF(D3396=maxgameno+1,"blank row 1",INDEX(FixtureCode!$B$4:$AH$128,MATCH($C3396,FixtureCode!$B$4:$B$128,0),MATCH("G"&amp;D3396&amp;"-T1",FixtureCode!$B$4:$AH$4,0)))))</f>
        <v>-</v>
      </c>
      <c r="F3396" s="13" t="str">
        <f>IF(C3396="-","-",IF(D3396=maxgameno+2,"blank row 2",IF(D3396=maxgameno+1,"blank row 1",INDEX(FixtureCode!$B$4:$AH$128,MATCH($C3396,FixtureCode!$B$4:$B$128,0),MATCH("G"&amp;D3396&amp;"-T2",FixtureCode!$B$4:$AH$4,0)))))</f>
        <v>-</v>
      </c>
      <c r="G3396" s="12" t="str">
        <f>IF(C3396="-","-",IF(AND(ISNUMBER(Fixture!G3400),ISNUMBER(Fixture!I3400),Fixture!F3400&lt;&gt;"BYE",Fixture!J3400&lt;&gt;"BYE"),"Yes","-"))</f>
        <v>-</v>
      </c>
      <c r="H3396" s="9" t="str">
        <f>IF(G3396="-","-",IF(Fixture!G3400&gt;Fixture!I3400,Settings!$G$7,IF(Fixture!G3400=Fixture!I3400,Settings!$G$8,IF(Fixture!G3400&lt;Fixture!I3400,Settings!$G$9,"-"))))</f>
        <v>-</v>
      </c>
      <c r="I3396" s="13" t="str">
        <f>IF(G3396="-","-",IF(Fixture!I3400&gt;Fixture!G3400,Settings!$G$7,IF(Fixture!I3400=Fixture!G3400,Settings!$G$8,IF(Fixture!I3400&lt;Fixture!G3400,Settings!$G$9,"-"))))</f>
        <v>-</v>
      </c>
    </row>
    <row r="3397" spans="3:9" x14ac:dyDescent="0.25">
      <c r="C3397" s="12" t="str">
        <f t="shared" si="106"/>
        <v>-</v>
      </c>
      <c r="D3397" s="9" t="str">
        <f t="shared" si="107"/>
        <v>-</v>
      </c>
      <c r="E3397" s="9" t="str">
        <f>IF(C3397="-","-",IF(D3397=maxgameno+2,"blank row 2",IF(D3397=maxgameno+1,"blank row 1",INDEX(FixtureCode!$B$4:$AH$128,MATCH($C3397,FixtureCode!$B$4:$B$128,0),MATCH("G"&amp;D3397&amp;"-T1",FixtureCode!$B$4:$AH$4,0)))))</f>
        <v>-</v>
      </c>
      <c r="F3397" s="13" t="str">
        <f>IF(C3397="-","-",IF(D3397=maxgameno+2,"blank row 2",IF(D3397=maxgameno+1,"blank row 1",INDEX(FixtureCode!$B$4:$AH$128,MATCH($C3397,FixtureCode!$B$4:$B$128,0),MATCH("G"&amp;D3397&amp;"-T2",FixtureCode!$B$4:$AH$4,0)))))</f>
        <v>-</v>
      </c>
      <c r="G3397" s="12" t="str">
        <f>IF(C3397="-","-",IF(AND(ISNUMBER(Fixture!G3401),ISNUMBER(Fixture!I3401),Fixture!F3401&lt;&gt;"BYE",Fixture!J3401&lt;&gt;"BYE"),"Yes","-"))</f>
        <v>-</v>
      </c>
      <c r="H3397" s="9" t="str">
        <f>IF(G3397="-","-",IF(Fixture!G3401&gt;Fixture!I3401,Settings!$G$7,IF(Fixture!G3401=Fixture!I3401,Settings!$G$8,IF(Fixture!G3401&lt;Fixture!I3401,Settings!$G$9,"-"))))</f>
        <v>-</v>
      </c>
      <c r="I3397" s="13" t="str">
        <f>IF(G3397="-","-",IF(Fixture!I3401&gt;Fixture!G3401,Settings!$G$7,IF(Fixture!I3401=Fixture!G3401,Settings!$G$8,IF(Fixture!I3401&lt;Fixture!G3401,Settings!$G$9,"-"))))</f>
        <v>-</v>
      </c>
    </row>
    <row r="3398" spans="3:9" x14ac:dyDescent="0.25">
      <c r="C3398" s="12" t="str">
        <f t="shared" ref="C3398:C3461" si="108">IF(C3397="-","-",IF(D3397+1&lt;=maxgameno+2,C3397,IF(C3397+1&lt;=maxroundno,C3397+1,"-")))</f>
        <v>-</v>
      </c>
      <c r="D3398" s="9" t="str">
        <f t="shared" ref="D3398:D3461" si="109">IF(C3398="-","-",IF(D3397+1&lt;=maxgameno+2,D3397+1,1))</f>
        <v>-</v>
      </c>
      <c r="E3398" s="9" t="str">
        <f>IF(C3398="-","-",IF(D3398=maxgameno+2,"blank row 2",IF(D3398=maxgameno+1,"blank row 1",INDEX(FixtureCode!$B$4:$AH$128,MATCH($C3398,FixtureCode!$B$4:$B$128,0),MATCH("G"&amp;D3398&amp;"-T1",FixtureCode!$B$4:$AH$4,0)))))</f>
        <v>-</v>
      </c>
      <c r="F3398" s="13" t="str">
        <f>IF(C3398="-","-",IF(D3398=maxgameno+2,"blank row 2",IF(D3398=maxgameno+1,"blank row 1",INDEX(FixtureCode!$B$4:$AH$128,MATCH($C3398,FixtureCode!$B$4:$B$128,0),MATCH("G"&amp;D3398&amp;"-T2",FixtureCode!$B$4:$AH$4,0)))))</f>
        <v>-</v>
      </c>
      <c r="G3398" s="12" t="str">
        <f>IF(C3398="-","-",IF(AND(ISNUMBER(Fixture!G3402),ISNUMBER(Fixture!I3402),Fixture!F3402&lt;&gt;"BYE",Fixture!J3402&lt;&gt;"BYE"),"Yes","-"))</f>
        <v>-</v>
      </c>
      <c r="H3398" s="9" t="str">
        <f>IF(G3398="-","-",IF(Fixture!G3402&gt;Fixture!I3402,Settings!$G$7,IF(Fixture!G3402=Fixture!I3402,Settings!$G$8,IF(Fixture!G3402&lt;Fixture!I3402,Settings!$G$9,"-"))))</f>
        <v>-</v>
      </c>
      <c r="I3398" s="13" t="str">
        <f>IF(G3398="-","-",IF(Fixture!I3402&gt;Fixture!G3402,Settings!$G$7,IF(Fixture!I3402=Fixture!G3402,Settings!$G$8,IF(Fixture!I3402&lt;Fixture!G3402,Settings!$G$9,"-"))))</f>
        <v>-</v>
      </c>
    </row>
    <row r="3399" spans="3:9" x14ac:dyDescent="0.25">
      <c r="C3399" s="12" t="str">
        <f t="shared" si="108"/>
        <v>-</v>
      </c>
      <c r="D3399" s="9" t="str">
        <f t="shared" si="109"/>
        <v>-</v>
      </c>
      <c r="E3399" s="9" t="str">
        <f>IF(C3399="-","-",IF(D3399=maxgameno+2,"blank row 2",IF(D3399=maxgameno+1,"blank row 1",INDEX(FixtureCode!$B$4:$AH$128,MATCH($C3399,FixtureCode!$B$4:$B$128,0),MATCH("G"&amp;D3399&amp;"-T1",FixtureCode!$B$4:$AH$4,0)))))</f>
        <v>-</v>
      </c>
      <c r="F3399" s="13" t="str">
        <f>IF(C3399="-","-",IF(D3399=maxgameno+2,"blank row 2",IF(D3399=maxgameno+1,"blank row 1",INDEX(FixtureCode!$B$4:$AH$128,MATCH($C3399,FixtureCode!$B$4:$B$128,0),MATCH("G"&amp;D3399&amp;"-T2",FixtureCode!$B$4:$AH$4,0)))))</f>
        <v>-</v>
      </c>
      <c r="G3399" s="12" t="str">
        <f>IF(C3399="-","-",IF(AND(ISNUMBER(Fixture!G3403),ISNUMBER(Fixture!I3403),Fixture!F3403&lt;&gt;"BYE",Fixture!J3403&lt;&gt;"BYE"),"Yes","-"))</f>
        <v>-</v>
      </c>
      <c r="H3399" s="9" t="str">
        <f>IF(G3399="-","-",IF(Fixture!G3403&gt;Fixture!I3403,Settings!$G$7,IF(Fixture!G3403=Fixture!I3403,Settings!$G$8,IF(Fixture!G3403&lt;Fixture!I3403,Settings!$G$9,"-"))))</f>
        <v>-</v>
      </c>
      <c r="I3399" s="13" t="str">
        <f>IF(G3399="-","-",IF(Fixture!I3403&gt;Fixture!G3403,Settings!$G$7,IF(Fixture!I3403=Fixture!G3403,Settings!$G$8,IF(Fixture!I3403&lt;Fixture!G3403,Settings!$G$9,"-"))))</f>
        <v>-</v>
      </c>
    </row>
    <row r="3400" spans="3:9" x14ac:dyDescent="0.25">
      <c r="C3400" s="12" t="str">
        <f t="shared" si="108"/>
        <v>-</v>
      </c>
      <c r="D3400" s="9" t="str">
        <f t="shared" si="109"/>
        <v>-</v>
      </c>
      <c r="E3400" s="9" t="str">
        <f>IF(C3400="-","-",IF(D3400=maxgameno+2,"blank row 2",IF(D3400=maxgameno+1,"blank row 1",INDEX(FixtureCode!$B$4:$AH$128,MATCH($C3400,FixtureCode!$B$4:$B$128,0),MATCH("G"&amp;D3400&amp;"-T1",FixtureCode!$B$4:$AH$4,0)))))</f>
        <v>-</v>
      </c>
      <c r="F3400" s="13" t="str">
        <f>IF(C3400="-","-",IF(D3400=maxgameno+2,"blank row 2",IF(D3400=maxgameno+1,"blank row 1",INDEX(FixtureCode!$B$4:$AH$128,MATCH($C3400,FixtureCode!$B$4:$B$128,0),MATCH("G"&amp;D3400&amp;"-T2",FixtureCode!$B$4:$AH$4,0)))))</f>
        <v>-</v>
      </c>
      <c r="G3400" s="12" t="str">
        <f>IF(C3400="-","-",IF(AND(ISNUMBER(Fixture!G3404),ISNUMBER(Fixture!I3404),Fixture!F3404&lt;&gt;"BYE",Fixture!J3404&lt;&gt;"BYE"),"Yes","-"))</f>
        <v>-</v>
      </c>
      <c r="H3400" s="9" t="str">
        <f>IF(G3400="-","-",IF(Fixture!G3404&gt;Fixture!I3404,Settings!$G$7,IF(Fixture!G3404=Fixture!I3404,Settings!$G$8,IF(Fixture!G3404&lt;Fixture!I3404,Settings!$G$9,"-"))))</f>
        <v>-</v>
      </c>
      <c r="I3400" s="13" t="str">
        <f>IF(G3400="-","-",IF(Fixture!I3404&gt;Fixture!G3404,Settings!$G$7,IF(Fixture!I3404=Fixture!G3404,Settings!$G$8,IF(Fixture!I3404&lt;Fixture!G3404,Settings!$G$9,"-"))))</f>
        <v>-</v>
      </c>
    </row>
    <row r="3401" spans="3:9" x14ac:dyDescent="0.25">
      <c r="C3401" s="12" t="str">
        <f t="shared" si="108"/>
        <v>-</v>
      </c>
      <c r="D3401" s="9" t="str">
        <f t="shared" si="109"/>
        <v>-</v>
      </c>
      <c r="E3401" s="9" t="str">
        <f>IF(C3401="-","-",IF(D3401=maxgameno+2,"blank row 2",IF(D3401=maxgameno+1,"blank row 1",INDEX(FixtureCode!$B$4:$AH$128,MATCH($C3401,FixtureCode!$B$4:$B$128,0),MATCH("G"&amp;D3401&amp;"-T1",FixtureCode!$B$4:$AH$4,0)))))</f>
        <v>-</v>
      </c>
      <c r="F3401" s="13" t="str">
        <f>IF(C3401="-","-",IF(D3401=maxgameno+2,"blank row 2",IF(D3401=maxgameno+1,"blank row 1",INDEX(FixtureCode!$B$4:$AH$128,MATCH($C3401,FixtureCode!$B$4:$B$128,0),MATCH("G"&amp;D3401&amp;"-T2",FixtureCode!$B$4:$AH$4,0)))))</f>
        <v>-</v>
      </c>
      <c r="G3401" s="12" t="str">
        <f>IF(C3401="-","-",IF(AND(ISNUMBER(Fixture!G3405),ISNUMBER(Fixture!I3405),Fixture!F3405&lt;&gt;"BYE",Fixture!J3405&lt;&gt;"BYE"),"Yes","-"))</f>
        <v>-</v>
      </c>
      <c r="H3401" s="9" t="str">
        <f>IF(G3401="-","-",IF(Fixture!G3405&gt;Fixture!I3405,Settings!$G$7,IF(Fixture!G3405=Fixture!I3405,Settings!$G$8,IF(Fixture!G3405&lt;Fixture!I3405,Settings!$G$9,"-"))))</f>
        <v>-</v>
      </c>
      <c r="I3401" s="13" t="str">
        <f>IF(G3401="-","-",IF(Fixture!I3405&gt;Fixture!G3405,Settings!$G$7,IF(Fixture!I3405=Fixture!G3405,Settings!$G$8,IF(Fixture!I3405&lt;Fixture!G3405,Settings!$G$9,"-"))))</f>
        <v>-</v>
      </c>
    </row>
    <row r="3402" spans="3:9" x14ac:dyDescent="0.25">
      <c r="C3402" s="12" t="str">
        <f t="shared" si="108"/>
        <v>-</v>
      </c>
      <c r="D3402" s="9" t="str">
        <f t="shared" si="109"/>
        <v>-</v>
      </c>
      <c r="E3402" s="9" t="str">
        <f>IF(C3402="-","-",IF(D3402=maxgameno+2,"blank row 2",IF(D3402=maxgameno+1,"blank row 1",INDEX(FixtureCode!$B$4:$AH$128,MATCH($C3402,FixtureCode!$B$4:$B$128,0),MATCH("G"&amp;D3402&amp;"-T1",FixtureCode!$B$4:$AH$4,0)))))</f>
        <v>-</v>
      </c>
      <c r="F3402" s="13" t="str">
        <f>IF(C3402="-","-",IF(D3402=maxgameno+2,"blank row 2",IF(D3402=maxgameno+1,"blank row 1",INDEX(FixtureCode!$B$4:$AH$128,MATCH($C3402,FixtureCode!$B$4:$B$128,0),MATCH("G"&amp;D3402&amp;"-T2",FixtureCode!$B$4:$AH$4,0)))))</f>
        <v>-</v>
      </c>
      <c r="G3402" s="12" t="str">
        <f>IF(C3402="-","-",IF(AND(ISNUMBER(Fixture!G3406),ISNUMBER(Fixture!I3406),Fixture!F3406&lt;&gt;"BYE",Fixture!J3406&lt;&gt;"BYE"),"Yes","-"))</f>
        <v>-</v>
      </c>
      <c r="H3402" s="9" t="str">
        <f>IF(G3402="-","-",IF(Fixture!G3406&gt;Fixture!I3406,Settings!$G$7,IF(Fixture!G3406=Fixture!I3406,Settings!$G$8,IF(Fixture!G3406&lt;Fixture!I3406,Settings!$G$9,"-"))))</f>
        <v>-</v>
      </c>
      <c r="I3402" s="13" t="str">
        <f>IF(G3402="-","-",IF(Fixture!I3406&gt;Fixture!G3406,Settings!$G$7,IF(Fixture!I3406=Fixture!G3406,Settings!$G$8,IF(Fixture!I3406&lt;Fixture!G3406,Settings!$G$9,"-"))))</f>
        <v>-</v>
      </c>
    </row>
    <row r="3403" spans="3:9" x14ac:dyDescent="0.25">
      <c r="C3403" s="12" t="str">
        <f t="shared" si="108"/>
        <v>-</v>
      </c>
      <c r="D3403" s="9" t="str">
        <f t="shared" si="109"/>
        <v>-</v>
      </c>
      <c r="E3403" s="9" t="str">
        <f>IF(C3403="-","-",IF(D3403=maxgameno+2,"blank row 2",IF(D3403=maxgameno+1,"blank row 1",INDEX(FixtureCode!$B$4:$AH$128,MATCH($C3403,FixtureCode!$B$4:$B$128,0),MATCH("G"&amp;D3403&amp;"-T1",FixtureCode!$B$4:$AH$4,0)))))</f>
        <v>-</v>
      </c>
      <c r="F3403" s="13" t="str">
        <f>IF(C3403="-","-",IF(D3403=maxgameno+2,"blank row 2",IF(D3403=maxgameno+1,"blank row 1",INDEX(FixtureCode!$B$4:$AH$128,MATCH($C3403,FixtureCode!$B$4:$B$128,0),MATCH("G"&amp;D3403&amp;"-T2",FixtureCode!$B$4:$AH$4,0)))))</f>
        <v>-</v>
      </c>
      <c r="G3403" s="12" t="str">
        <f>IF(C3403="-","-",IF(AND(ISNUMBER(Fixture!G3407),ISNUMBER(Fixture!I3407),Fixture!F3407&lt;&gt;"BYE",Fixture!J3407&lt;&gt;"BYE"),"Yes","-"))</f>
        <v>-</v>
      </c>
      <c r="H3403" s="9" t="str">
        <f>IF(G3403="-","-",IF(Fixture!G3407&gt;Fixture!I3407,Settings!$G$7,IF(Fixture!G3407=Fixture!I3407,Settings!$G$8,IF(Fixture!G3407&lt;Fixture!I3407,Settings!$G$9,"-"))))</f>
        <v>-</v>
      </c>
      <c r="I3403" s="13" t="str">
        <f>IF(G3403="-","-",IF(Fixture!I3407&gt;Fixture!G3407,Settings!$G$7,IF(Fixture!I3407=Fixture!G3407,Settings!$G$8,IF(Fixture!I3407&lt;Fixture!G3407,Settings!$G$9,"-"))))</f>
        <v>-</v>
      </c>
    </row>
    <row r="3404" spans="3:9" x14ac:dyDescent="0.25">
      <c r="C3404" s="12" t="str">
        <f t="shared" si="108"/>
        <v>-</v>
      </c>
      <c r="D3404" s="9" t="str">
        <f t="shared" si="109"/>
        <v>-</v>
      </c>
      <c r="E3404" s="9" t="str">
        <f>IF(C3404="-","-",IF(D3404=maxgameno+2,"blank row 2",IF(D3404=maxgameno+1,"blank row 1",INDEX(FixtureCode!$B$4:$AH$128,MATCH($C3404,FixtureCode!$B$4:$B$128,0),MATCH("G"&amp;D3404&amp;"-T1",FixtureCode!$B$4:$AH$4,0)))))</f>
        <v>-</v>
      </c>
      <c r="F3404" s="13" t="str">
        <f>IF(C3404="-","-",IF(D3404=maxgameno+2,"blank row 2",IF(D3404=maxgameno+1,"blank row 1",INDEX(FixtureCode!$B$4:$AH$128,MATCH($C3404,FixtureCode!$B$4:$B$128,0),MATCH("G"&amp;D3404&amp;"-T2",FixtureCode!$B$4:$AH$4,0)))))</f>
        <v>-</v>
      </c>
      <c r="G3404" s="12" t="str">
        <f>IF(C3404="-","-",IF(AND(ISNUMBER(Fixture!G3408),ISNUMBER(Fixture!I3408),Fixture!F3408&lt;&gt;"BYE",Fixture!J3408&lt;&gt;"BYE"),"Yes","-"))</f>
        <v>-</v>
      </c>
      <c r="H3404" s="9" t="str">
        <f>IF(G3404="-","-",IF(Fixture!G3408&gt;Fixture!I3408,Settings!$G$7,IF(Fixture!G3408=Fixture!I3408,Settings!$G$8,IF(Fixture!G3408&lt;Fixture!I3408,Settings!$G$9,"-"))))</f>
        <v>-</v>
      </c>
      <c r="I3404" s="13" t="str">
        <f>IF(G3404="-","-",IF(Fixture!I3408&gt;Fixture!G3408,Settings!$G$7,IF(Fixture!I3408=Fixture!G3408,Settings!$G$8,IF(Fixture!I3408&lt;Fixture!G3408,Settings!$G$9,"-"))))</f>
        <v>-</v>
      </c>
    </row>
    <row r="3405" spans="3:9" x14ac:dyDescent="0.25">
      <c r="C3405" s="12" t="str">
        <f t="shared" si="108"/>
        <v>-</v>
      </c>
      <c r="D3405" s="9" t="str">
        <f t="shared" si="109"/>
        <v>-</v>
      </c>
      <c r="E3405" s="9" t="str">
        <f>IF(C3405="-","-",IF(D3405=maxgameno+2,"blank row 2",IF(D3405=maxgameno+1,"blank row 1",INDEX(FixtureCode!$B$4:$AH$128,MATCH($C3405,FixtureCode!$B$4:$B$128,0),MATCH("G"&amp;D3405&amp;"-T1",FixtureCode!$B$4:$AH$4,0)))))</f>
        <v>-</v>
      </c>
      <c r="F3405" s="13" t="str">
        <f>IF(C3405="-","-",IF(D3405=maxgameno+2,"blank row 2",IF(D3405=maxgameno+1,"blank row 1",INDEX(FixtureCode!$B$4:$AH$128,MATCH($C3405,FixtureCode!$B$4:$B$128,0),MATCH("G"&amp;D3405&amp;"-T2",FixtureCode!$B$4:$AH$4,0)))))</f>
        <v>-</v>
      </c>
      <c r="G3405" s="12" t="str">
        <f>IF(C3405="-","-",IF(AND(ISNUMBER(Fixture!G3409),ISNUMBER(Fixture!I3409),Fixture!F3409&lt;&gt;"BYE",Fixture!J3409&lt;&gt;"BYE"),"Yes","-"))</f>
        <v>-</v>
      </c>
      <c r="H3405" s="9" t="str">
        <f>IF(G3405="-","-",IF(Fixture!G3409&gt;Fixture!I3409,Settings!$G$7,IF(Fixture!G3409=Fixture!I3409,Settings!$G$8,IF(Fixture!G3409&lt;Fixture!I3409,Settings!$G$9,"-"))))</f>
        <v>-</v>
      </c>
      <c r="I3405" s="13" t="str">
        <f>IF(G3405="-","-",IF(Fixture!I3409&gt;Fixture!G3409,Settings!$G$7,IF(Fixture!I3409=Fixture!G3409,Settings!$G$8,IF(Fixture!I3409&lt;Fixture!G3409,Settings!$G$9,"-"))))</f>
        <v>-</v>
      </c>
    </row>
    <row r="3406" spans="3:9" x14ac:dyDescent="0.25">
      <c r="C3406" s="12" t="str">
        <f t="shared" si="108"/>
        <v>-</v>
      </c>
      <c r="D3406" s="9" t="str">
        <f t="shared" si="109"/>
        <v>-</v>
      </c>
      <c r="E3406" s="9" t="str">
        <f>IF(C3406="-","-",IF(D3406=maxgameno+2,"blank row 2",IF(D3406=maxgameno+1,"blank row 1",INDEX(FixtureCode!$B$4:$AH$128,MATCH($C3406,FixtureCode!$B$4:$B$128,0),MATCH("G"&amp;D3406&amp;"-T1",FixtureCode!$B$4:$AH$4,0)))))</f>
        <v>-</v>
      </c>
      <c r="F3406" s="13" t="str">
        <f>IF(C3406="-","-",IF(D3406=maxgameno+2,"blank row 2",IF(D3406=maxgameno+1,"blank row 1",INDEX(FixtureCode!$B$4:$AH$128,MATCH($C3406,FixtureCode!$B$4:$B$128,0),MATCH("G"&amp;D3406&amp;"-T2",FixtureCode!$B$4:$AH$4,0)))))</f>
        <v>-</v>
      </c>
      <c r="G3406" s="12" t="str">
        <f>IF(C3406="-","-",IF(AND(ISNUMBER(Fixture!G3410),ISNUMBER(Fixture!I3410),Fixture!F3410&lt;&gt;"BYE",Fixture!J3410&lt;&gt;"BYE"),"Yes","-"))</f>
        <v>-</v>
      </c>
      <c r="H3406" s="9" t="str">
        <f>IF(G3406="-","-",IF(Fixture!G3410&gt;Fixture!I3410,Settings!$G$7,IF(Fixture!G3410=Fixture!I3410,Settings!$G$8,IF(Fixture!G3410&lt;Fixture!I3410,Settings!$G$9,"-"))))</f>
        <v>-</v>
      </c>
      <c r="I3406" s="13" t="str">
        <f>IF(G3406="-","-",IF(Fixture!I3410&gt;Fixture!G3410,Settings!$G$7,IF(Fixture!I3410=Fixture!G3410,Settings!$G$8,IF(Fixture!I3410&lt;Fixture!G3410,Settings!$G$9,"-"))))</f>
        <v>-</v>
      </c>
    </row>
    <row r="3407" spans="3:9" x14ac:dyDescent="0.25">
      <c r="C3407" s="12" t="str">
        <f t="shared" si="108"/>
        <v>-</v>
      </c>
      <c r="D3407" s="9" t="str">
        <f t="shared" si="109"/>
        <v>-</v>
      </c>
      <c r="E3407" s="9" t="str">
        <f>IF(C3407="-","-",IF(D3407=maxgameno+2,"blank row 2",IF(D3407=maxgameno+1,"blank row 1",INDEX(FixtureCode!$B$4:$AH$128,MATCH($C3407,FixtureCode!$B$4:$B$128,0),MATCH("G"&amp;D3407&amp;"-T1",FixtureCode!$B$4:$AH$4,0)))))</f>
        <v>-</v>
      </c>
      <c r="F3407" s="13" t="str">
        <f>IF(C3407="-","-",IF(D3407=maxgameno+2,"blank row 2",IF(D3407=maxgameno+1,"blank row 1",INDEX(FixtureCode!$B$4:$AH$128,MATCH($C3407,FixtureCode!$B$4:$B$128,0),MATCH("G"&amp;D3407&amp;"-T2",FixtureCode!$B$4:$AH$4,0)))))</f>
        <v>-</v>
      </c>
      <c r="G3407" s="12" t="str">
        <f>IF(C3407="-","-",IF(AND(ISNUMBER(Fixture!G3411),ISNUMBER(Fixture!I3411),Fixture!F3411&lt;&gt;"BYE",Fixture!J3411&lt;&gt;"BYE"),"Yes","-"))</f>
        <v>-</v>
      </c>
      <c r="H3407" s="9" t="str">
        <f>IF(G3407="-","-",IF(Fixture!G3411&gt;Fixture!I3411,Settings!$G$7,IF(Fixture!G3411=Fixture!I3411,Settings!$G$8,IF(Fixture!G3411&lt;Fixture!I3411,Settings!$G$9,"-"))))</f>
        <v>-</v>
      </c>
      <c r="I3407" s="13" t="str">
        <f>IF(G3407="-","-",IF(Fixture!I3411&gt;Fixture!G3411,Settings!$G$7,IF(Fixture!I3411=Fixture!G3411,Settings!$G$8,IF(Fixture!I3411&lt;Fixture!G3411,Settings!$G$9,"-"))))</f>
        <v>-</v>
      </c>
    </row>
    <row r="3408" spans="3:9" x14ac:dyDescent="0.25">
      <c r="C3408" s="12" t="str">
        <f t="shared" si="108"/>
        <v>-</v>
      </c>
      <c r="D3408" s="9" t="str">
        <f t="shared" si="109"/>
        <v>-</v>
      </c>
      <c r="E3408" s="9" t="str">
        <f>IF(C3408="-","-",IF(D3408=maxgameno+2,"blank row 2",IF(D3408=maxgameno+1,"blank row 1",INDEX(FixtureCode!$B$4:$AH$128,MATCH($C3408,FixtureCode!$B$4:$B$128,0),MATCH("G"&amp;D3408&amp;"-T1",FixtureCode!$B$4:$AH$4,0)))))</f>
        <v>-</v>
      </c>
      <c r="F3408" s="13" t="str">
        <f>IF(C3408="-","-",IF(D3408=maxgameno+2,"blank row 2",IF(D3408=maxgameno+1,"blank row 1",INDEX(FixtureCode!$B$4:$AH$128,MATCH($C3408,FixtureCode!$B$4:$B$128,0),MATCH("G"&amp;D3408&amp;"-T2",FixtureCode!$B$4:$AH$4,0)))))</f>
        <v>-</v>
      </c>
      <c r="G3408" s="12" t="str">
        <f>IF(C3408="-","-",IF(AND(ISNUMBER(Fixture!G3412),ISNUMBER(Fixture!I3412),Fixture!F3412&lt;&gt;"BYE",Fixture!J3412&lt;&gt;"BYE"),"Yes","-"))</f>
        <v>-</v>
      </c>
      <c r="H3408" s="9" t="str">
        <f>IF(G3408="-","-",IF(Fixture!G3412&gt;Fixture!I3412,Settings!$G$7,IF(Fixture!G3412=Fixture!I3412,Settings!$G$8,IF(Fixture!G3412&lt;Fixture!I3412,Settings!$G$9,"-"))))</f>
        <v>-</v>
      </c>
      <c r="I3408" s="13" t="str">
        <f>IF(G3408="-","-",IF(Fixture!I3412&gt;Fixture!G3412,Settings!$G$7,IF(Fixture!I3412=Fixture!G3412,Settings!$G$8,IF(Fixture!I3412&lt;Fixture!G3412,Settings!$G$9,"-"))))</f>
        <v>-</v>
      </c>
    </row>
    <row r="3409" spans="3:9" x14ac:dyDescent="0.25">
      <c r="C3409" s="12" t="str">
        <f t="shared" si="108"/>
        <v>-</v>
      </c>
      <c r="D3409" s="9" t="str">
        <f t="shared" si="109"/>
        <v>-</v>
      </c>
      <c r="E3409" s="9" t="str">
        <f>IF(C3409="-","-",IF(D3409=maxgameno+2,"blank row 2",IF(D3409=maxgameno+1,"blank row 1",INDEX(FixtureCode!$B$4:$AH$128,MATCH($C3409,FixtureCode!$B$4:$B$128,0),MATCH("G"&amp;D3409&amp;"-T1",FixtureCode!$B$4:$AH$4,0)))))</f>
        <v>-</v>
      </c>
      <c r="F3409" s="13" t="str">
        <f>IF(C3409="-","-",IF(D3409=maxgameno+2,"blank row 2",IF(D3409=maxgameno+1,"blank row 1",INDEX(FixtureCode!$B$4:$AH$128,MATCH($C3409,FixtureCode!$B$4:$B$128,0),MATCH("G"&amp;D3409&amp;"-T2",FixtureCode!$B$4:$AH$4,0)))))</f>
        <v>-</v>
      </c>
      <c r="G3409" s="12" t="str">
        <f>IF(C3409="-","-",IF(AND(ISNUMBER(Fixture!G3413),ISNUMBER(Fixture!I3413),Fixture!F3413&lt;&gt;"BYE",Fixture!J3413&lt;&gt;"BYE"),"Yes","-"))</f>
        <v>-</v>
      </c>
      <c r="H3409" s="9" t="str">
        <f>IF(G3409="-","-",IF(Fixture!G3413&gt;Fixture!I3413,Settings!$G$7,IF(Fixture!G3413=Fixture!I3413,Settings!$G$8,IF(Fixture!G3413&lt;Fixture!I3413,Settings!$G$9,"-"))))</f>
        <v>-</v>
      </c>
      <c r="I3409" s="13" t="str">
        <f>IF(G3409="-","-",IF(Fixture!I3413&gt;Fixture!G3413,Settings!$G$7,IF(Fixture!I3413=Fixture!G3413,Settings!$G$8,IF(Fixture!I3413&lt;Fixture!G3413,Settings!$G$9,"-"))))</f>
        <v>-</v>
      </c>
    </row>
    <row r="3410" spans="3:9" x14ac:dyDescent="0.25">
      <c r="C3410" s="12" t="str">
        <f t="shared" si="108"/>
        <v>-</v>
      </c>
      <c r="D3410" s="9" t="str">
        <f t="shared" si="109"/>
        <v>-</v>
      </c>
      <c r="E3410" s="9" t="str">
        <f>IF(C3410="-","-",IF(D3410=maxgameno+2,"blank row 2",IF(D3410=maxgameno+1,"blank row 1",INDEX(FixtureCode!$B$4:$AH$128,MATCH($C3410,FixtureCode!$B$4:$B$128,0),MATCH("G"&amp;D3410&amp;"-T1",FixtureCode!$B$4:$AH$4,0)))))</f>
        <v>-</v>
      </c>
      <c r="F3410" s="13" t="str">
        <f>IF(C3410="-","-",IF(D3410=maxgameno+2,"blank row 2",IF(D3410=maxgameno+1,"blank row 1",INDEX(FixtureCode!$B$4:$AH$128,MATCH($C3410,FixtureCode!$B$4:$B$128,0),MATCH("G"&amp;D3410&amp;"-T2",FixtureCode!$B$4:$AH$4,0)))))</f>
        <v>-</v>
      </c>
      <c r="G3410" s="12" t="str">
        <f>IF(C3410="-","-",IF(AND(ISNUMBER(Fixture!G3414),ISNUMBER(Fixture!I3414),Fixture!F3414&lt;&gt;"BYE",Fixture!J3414&lt;&gt;"BYE"),"Yes","-"))</f>
        <v>-</v>
      </c>
      <c r="H3410" s="9" t="str">
        <f>IF(G3410="-","-",IF(Fixture!G3414&gt;Fixture!I3414,Settings!$G$7,IF(Fixture!G3414=Fixture!I3414,Settings!$G$8,IF(Fixture!G3414&lt;Fixture!I3414,Settings!$G$9,"-"))))</f>
        <v>-</v>
      </c>
      <c r="I3410" s="13" t="str">
        <f>IF(G3410="-","-",IF(Fixture!I3414&gt;Fixture!G3414,Settings!$G$7,IF(Fixture!I3414=Fixture!G3414,Settings!$G$8,IF(Fixture!I3414&lt;Fixture!G3414,Settings!$G$9,"-"))))</f>
        <v>-</v>
      </c>
    </row>
    <row r="3411" spans="3:9" x14ac:dyDescent="0.25">
      <c r="C3411" s="12" t="str">
        <f t="shared" si="108"/>
        <v>-</v>
      </c>
      <c r="D3411" s="9" t="str">
        <f t="shared" si="109"/>
        <v>-</v>
      </c>
      <c r="E3411" s="9" t="str">
        <f>IF(C3411="-","-",IF(D3411=maxgameno+2,"blank row 2",IF(D3411=maxgameno+1,"blank row 1",INDEX(FixtureCode!$B$4:$AH$128,MATCH($C3411,FixtureCode!$B$4:$B$128,0),MATCH("G"&amp;D3411&amp;"-T1",FixtureCode!$B$4:$AH$4,0)))))</f>
        <v>-</v>
      </c>
      <c r="F3411" s="13" t="str">
        <f>IF(C3411="-","-",IF(D3411=maxgameno+2,"blank row 2",IF(D3411=maxgameno+1,"blank row 1",INDEX(FixtureCode!$B$4:$AH$128,MATCH($C3411,FixtureCode!$B$4:$B$128,0),MATCH("G"&amp;D3411&amp;"-T2",FixtureCode!$B$4:$AH$4,0)))))</f>
        <v>-</v>
      </c>
      <c r="G3411" s="12" t="str">
        <f>IF(C3411="-","-",IF(AND(ISNUMBER(Fixture!G3415),ISNUMBER(Fixture!I3415),Fixture!F3415&lt;&gt;"BYE",Fixture!J3415&lt;&gt;"BYE"),"Yes","-"))</f>
        <v>-</v>
      </c>
      <c r="H3411" s="9" t="str">
        <f>IF(G3411="-","-",IF(Fixture!G3415&gt;Fixture!I3415,Settings!$G$7,IF(Fixture!G3415=Fixture!I3415,Settings!$G$8,IF(Fixture!G3415&lt;Fixture!I3415,Settings!$G$9,"-"))))</f>
        <v>-</v>
      </c>
      <c r="I3411" s="13" t="str">
        <f>IF(G3411="-","-",IF(Fixture!I3415&gt;Fixture!G3415,Settings!$G$7,IF(Fixture!I3415=Fixture!G3415,Settings!$G$8,IF(Fixture!I3415&lt;Fixture!G3415,Settings!$G$9,"-"))))</f>
        <v>-</v>
      </c>
    </row>
    <row r="3412" spans="3:9" x14ac:dyDescent="0.25">
      <c r="C3412" s="12" t="str">
        <f t="shared" si="108"/>
        <v>-</v>
      </c>
      <c r="D3412" s="9" t="str">
        <f t="shared" si="109"/>
        <v>-</v>
      </c>
      <c r="E3412" s="9" t="str">
        <f>IF(C3412="-","-",IF(D3412=maxgameno+2,"blank row 2",IF(D3412=maxgameno+1,"blank row 1",INDEX(FixtureCode!$B$4:$AH$128,MATCH($C3412,FixtureCode!$B$4:$B$128,0),MATCH("G"&amp;D3412&amp;"-T1",FixtureCode!$B$4:$AH$4,0)))))</f>
        <v>-</v>
      </c>
      <c r="F3412" s="13" t="str">
        <f>IF(C3412="-","-",IF(D3412=maxgameno+2,"blank row 2",IF(D3412=maxgameno+1,"blank row 1",INDEX(FixtureCode!$B$4:$AH$128,MATCH($C3412,FixtureCode!$B$4:$B$128,0),MATCH("G"&amp;D3412&amp;"-T2",FixtureCode!$B$4:$AH$4,0)))))</f>
        <v>-</v>
      </c>
      <c r="G3412" s="12" t="str">
        <f>IF(C3412="-","-",IF(AND(ISNUMBER(Fixture!G3416),ISNUMBER(Fixture!I3416),Fixture!F3416&lt;&gt;"BYE",Fixture!J3416&lt;&gt;"BYE"),"Yes","-"))</f>
        <v>-</v>
      </c>
      <c r="H3412" s="9" t="str">
        <f>IF(G3412="-","-",IF(Fixture!G3416&gt;Fixture!I3416,Settings!$G$7,IF(Fixture!G3416=Fixture!I3416,Settings!$G$8,IF(Fixture!G3416&lt;Fixture!I3416,Settings!$G$9,"-"))))</f>
        <v>-</v>
      </c>
      <c r="I3412" s="13" t="str">
        <f>IF(G3412="-","-",IF(Fixture!I3416&gt;Fixture!G3416,Settings!$G$7,IF(Fixture!I3416=Fixture!G3416,Settings!$G$8,IF(Fixture!I3416&lt;Fixture!G3416,Settings!$G$9,"-"))))</f>
        <v>-</v>
      </c>
    </row>
    <row r="3413" spans="3:9" x14ac:dyDescent="0.25">
      <c r="C3413" s="12" t="str">
        <f t="shared" si="108"/>
        <v>-</v>
      </c>
      <c r="D3413" s="9" t="str">
        <f t="shared" si="109"/>
        <v>-</v>
      </c>
      <c r="E3413" s="9" t="str">
        <f>IF(C3413="-","-",IF(D3413=maxgameno+2,"blank row 2",IF(D3413=maxgameno+1,"blank row 1",INDEX(FixtureCode!$B$4:$AH$128,MATCH($C3413,FixtureCode!$B$4:$B$128,0),MATCH("G"&amp;D3413&amp;"-T1",FixtureCode!$B$4:$AH$4,0)))))</f>
        <v>-</v>
      </c>
      <c r="F3413" s="13" t="str">
        <f>IF(C3413="-","-",IF(D3413=maxgameno+2,"blank row 2",IF(D3413=maxgameno+1,"blank row 1",INDEX(FixtureCode!$B$4:$AH$128,MATCH($C3413,FixtureCode!$B$4:$B$128,0),MATCH("G"&amp;D3413&amp;"-T2",FixtureCode!$B$4:$AH$4,0)))))</f>
        <v>-</v>
      </c>
      <c r="G3413" s="12" t="str">
        <f>IF(C3413="-","-",IF(AND(ISNUMBER(Fixture!G3417),ISNUMBER(Fixture!I3417),Fixture!F3417&lt;&gt;"BYE",Fixture!J3417&lt;&gt;"BYE"),"Yes","-"))</f>
        <v>-</v>
      </c>
      <c r="H3413" s="9" t="str">
        <f>IF(G3413="-","-",IF(Fixture!G3417&gt;Fixture!I3417,Settings!$G$7,IF(Fixture!G3417=Fixture!I3417,Settings!$G$8,IF(Fixture!G3417&lt;Fixture!I3417,Settings!$G$9,"-"))))</f>
        <v>-</v>
      </c>
      <c r="I3413" s="13" t="str">
        <f>IF(G3413="-","-",IF(Fixture!I3417&gt;Fixture!G3417,Settings!$G$7,IF(Fixture!I3417=Fixture!G3417,Settings!$G$8,IF(Fixture!I3417&lt;Fixture!G3417,Settings!$G$9,"-"))))</f>
        <v>-</v>
      </c>
    </row>
    <row r="3414" spans="3:9" x14ac:dyDescent="0.25">
      <c r="C3414" s="12" t="str">
        <f t="shared" si="108"/>
        <v>-</v>
      </c>
      <c r="D3414" s="9" t="str">
        <f t="shared" si="109"/>
        <v>-</v>
      </c>
      <c r="E3414" s="9" t="str">
        <f>IF(C3414="-","-",IF(D3414=maxgameno+2,"blank row 2",IF(D3414=maxgameno+1,"blank row 1",INDEX(FixtureCode!$B$4:$AH$128,MATCH($C3414,FixtureCode!$B$4:$B$128,0),MATCH("G"&amp;D3414&amp;"-T1",FixtureCode!$B$4:$AH$4,0)))))</f>
        <v>-</v>
      </c>
      <c r="F3414" s="13" t="str">
        <f>IF(C3414="-","-",IF(D3414=maxgameno+2,"blank row 2",IF(D3414=maxgameno+1,"blank row 1",INDEX(FixtureCode!$B$4:$AH$128,MATCH($C3414,FixtureCode!$B$4:$B$128,0),MATCH("G"&amp;D3414&amp;"-T2",FixtureCode!$B$4:$AH$4,0)))))</f>
        <v>-</v>
      </c>
      <c r="G3414" s="12" t="str">
        <f>IF(C3414="-","-",IF(AND(ISNUMBER(Fixture!G3418),ISNUMBER(Fixture!I3418),Fixture!F3418&lt;&gt;"BYE",Fixture!J3418&lt;&gt;"BYE"),"Yes","-"))</f>
        <v>-</v>
      </c>
      <c r="H3414" s="9" t="str">
        <f>IF(G3414="-","-",IF(Fixture!G3418&gt;Fixture!I3418,Settings!$G$7,IF(Fixture!G3418=Fixture!I3418,Settings!$G$8,IF(Fixture!G3418&lt;Fixture!I3418,Settings!$G$9,"-"))))</f>
        <v>-</v>
      </c>
      <c r="I3414" s="13" t="str">
        <f>IF(G3414="-","-",IF(Fixture!I3418&gt;Fixture!G3418,Settings!$G$7,IF(Fixture!I3418=Fixture!G3418,Settings!$G$8,IF(Fixture!I3418&lt;Fixture!G3418,Settings!$G$9,"-"))))</f>
        <v>-</v>
      </c>
    </row>
    <row r="3415" spans="3:9" x14ac:dyDescent="0.25">
      <c r="C3415" s="12" t="str">
        <f t="shared" si="108"/>
        <v>-</v>
      </c>
      <c r="D3415" s="9" t="str">
        <f t="shared" si="109"/>
        <v>-</v>
      </c>
      <c r="E3415" s="9" t="str">
        <f>IF(C3415="-","-",IF(D3415=maxgameno+2,"blank row 2",IF(D3415=maxgameno+1,"blank row 1",INDEX(FixtureCode!$B$4:$AH$128,MATCH($C3415,FixtureCode!$B$4:$B$128,0),MATCH("G"&amp;D3415&amp;"-T1",FixtureCode!$B$4:$AH$4,0)))))</f>
        <v>-</v>
      </c>
      <c r="F3415" s="13" t="str">
        <f>IF(C3415="-","-",IF(D3415=maxgameno+2,"blank row 2",IF(D3415=maxgameno+1,"blank row 1",INDEX(FixtureCode!$B$4:$AH$128,MATCH($C3415,FixtureCode!$B$4:$B$128,0),MATCH("G"&amp;D3415&amp;"-T2",FixtureCode!$B$4:$AH$4,0)))))</f>
        <v>-</v>
      </c>
      <c r="G3415" s="12" t="str">
        <f>IF(C3415="-","-",IF(AND(ISNUMBER(Fixture!G3419),ISNUMBER(Fixture!I3419),Fixture!F3419&lt;&gt;"BYE",Fixture!J3419&lt;&gt;"BYE"),"Yes","-"))</f>
        <v>-</v>
      </c>
      <c r="H3415" s="9" t="str">
        <f>IF(G3415="-","-",IF(Fixture!G3419&gt;Fixture!I3419,Settings!$G$7,IF(Fixture!G3419=Fixture!I3419,Settings!$G$8,IF(Fixture!G3419&lt;Fixture!I3419,Settings!$G$9,"-"))))</f>
        <v>-</v>
      </c>
      <c r="I3415" s="13" t="str">
        <f>IF(G3415="-","-",IF(Fixture!I3419&gt;Fixture!G3419,Settings!$G$7,IF(Fixture!I3419=Fixture!G3419,Settings!$G$8,IF(Fixture!I3419&lt;Fixture!G3419,Settings!$G$9,"-"))))</f>
        <v>-</v>
      </c>
    </row>
    <row r="3416" spans="3:9" x14ac:dyDescent="0.25">
      <c r="C3416" s="12" t="str">
        <f t="shared" si="108"/>
        <v>-</v>
      </c>
      <c r="D3416" s="9" t="str">
        <f t="shared" si="109"/>
        <v>-</v>
      </c>
      <c r="E3416" s="9" t="str">
        <f>IF(C3416="-","-",IF(D3416=maxgameno+2,"blank row 2",IF(D3416=maxgameno+1,"blank row 1",INDEX(FixtureCode!$B$4:$AH$128,MATCH($C3416,FixtureCode!$B$4:$B$128,0),MATCH("G"&amp;D3416&amp;"-T1",FixtureCode!$B$4:$AH$4,0)))))</f>
        <v>-</v>
      </c>
      <c r="F3416" s="13" t="str">
        <f>IF(C3416="-","-",IF(D3416=maxgameno+2,"blank row 2",IF(D3416=maxgameno+1,"blank row 1",INDEX(FixtureCode!$B$4:$AH$128,MATCH($C3416,FixtureCode!$B$4:$B$128,0),MATCH("G"&amp;D3416&amp;"-T2",FixtureCode!$B$4:$AH$4,0)))))</f>
        <v>-</v>
      </c>
      <c r="G3416" s="12" t="str">
        <f>IF(C3416="-","-",IF(AND(ISNUMBER(Fixture!G3420),ISNUMBER(Fixture!I3420),Fixture!F3420&lt;&gt;"BYE",Fixture!J3420&lt;&gt;"BYE"),"Yes","-"))</f>
        <v>-</v>
      </c>
      <c r="H3416" s="9" t="str">
        <f>IF(G3416="-","-",IF(Fixture!G3420&gt;Fixture!I3420,Settings!$G$7,IF(Fixture!G3420=Fixture!I3420,Settings!$G$8,IF(Fixture!G3420&lt;Fixture!I3420,Settings!$G$9,"-"))))</f>
        <v>-</v>
      </c>
      <c r="I3416" s="13" t="str">
        <f>IF(G3416="-","-",IF(Fixture!I3420&gt;Fixture!G3420,Settings!$G$7,IF(Fixture!I3420=Fixture!G3420,Settings!$G$8,IF(Fixture!I3420&lt;Fixture!G3420,Settings!$G$9,"-"))))</f>
        <v>-</v>
      </c>
    </row>
    <row r="3417" spans="3:9" x14ac:dyDescent="0.25">
      <c r="C3417" s="12" t="str">
        <f t="shared" si="108"/>
        <v>-</v>
      </c>
      <c r="D3417" s="9" t="str">
        <f t="shared" si="109"/>
        <v>-</v>
      </c>
      <c r="E3417" s="9" t="str">
        <f>IF(C3417="-","-",IF(D3417=maxgameno+2,"blank row 2",IF(D3417=maxgameno+1,"blank row 1",INDEX(FixtureCode!$B$4:$AH$128,MATCH($C3417,FixtureCode!$B$4:$B$128,0),MATCH("G"&amp;D3417&amp;"-T1",FixtureCode!$B$4:$AH$4,0)))))</f>
        <v>-</v>
      </c>
      <c r="F3417" s="13" t="str">
        <f>IF(C3417="-","-",IF(D3417=maxgameno+2,"blank row 2",IF(D3417=maxgameno+1,"blank row 1",INDEX(FixtureCode!$B$4:$AH$128,MATCH($C3417,FixtureCode!$B$4:$B$128,0),MATCH("G"&amp;D3417&amp;"-T2",FixtureCode!$B$4:$AH$4,0)))))</f>
        <v>-</v>
      </c>
      <c r="G3417" s="12" t="str">
        <f>IF(C3417="-","-",IF(AND(ISNUMBER(Fixture!G3421),ISNUMBER(Fixture!I3421),Fixture!F3421&lt;&gt;"BYE",Fixture!J3421&lt;&gt;"BYE"),"Yes","-"))</f>
        <v>-</v>
      </c>
      <c r="H3417" s="9" t="str">
        <f>IF(G3417="-","-",IF(Fixture!G3421&gt;Fixture!I3421,Settings!$G$7,IF(Fixture!G3421=Fixture!I3421,Settings!$G$8,IF(Fixture!G3421&lt;Fixture!I3421,Settings!$G$9,"-"))))</f>
        <v>-</v>
      </c>
      <c r="I3417" s="13" t="str">
        <f>IF(G3417="-","-",IF(Fixture!I3421&gt;Fixture!G3421,Settings!$G$7,IF(Fixture!I3421=Fixture!G3421,Settings!$G$8,IF(Fixture!I3421&lt;Fixture!G3421,Settings!$G$9,"-"))))</f>
        <v>-</v>
      </c>
    </row>
    <row r="3418" spans="3:9" x14ac:dyDescent="0.25">
      <c r="C3418" s="12" t="str">
        <f t="shared" si="108"/>
        <v>-</v>
      </c>
      <c r="D3418" s="9" t="str">
        <f t="shared" si="109"/>
        <v>-</v>
      </c>
      <c r="E3418" s="9" t="str">
        <f>IF(C3418="-","-",IF(D3418=maxgameno+2,"blank row 2",IF(D3418=maxgameno+1,"blank row 1",INDEX(FixtureCode!$B$4:$AH$128,MATCH($C3418,FixtureCode!$B$4:$B$128,0),MATCH("G"&amp;D3418&amp;"-T1",FixtureCode!$B$4:$AH$4,0)))))</f>
        <v>-</v>
      </c>
      <c r="F3418" s="13" t="str">
        <f>IF(C3418="-","-",IF(D3418=maxgameno+2,"blank row 2",IF(D3418=maxgameno+1,"blank row 1",INDEX(FixtureCode!$B$4:$AH$128,MATCH($C3418,FixtureCode!$B$4:$B$128,0),MATCH("G"&amp;D3418&amp;"-T2",FixtureCode!$B$4:$AH$4,0)))))</f>
        <v>-</v>
      </c>
      <c r="G3418" s="12" t="str">
        <f>IF(C3418="-","-",IF(AND(ISNUMBER(Fixture!G3422),ISNUMBER(Fixture!I3422),Fixture!F3422&lt;&gt;"BYE",Fixture!J3422&lt;&gt;"BYE"),"Yes","-"))</f>
        <v>-</v>
      </c>
      <c r="H3418" s="9" t="str">
        <f>IF(G3418="-","-",IF(Fixture!G3422&gt;Fixture!I3422,Settings!$G$7,IF(Fixture!G3422=Fixture!I3422,Settings!$G$8,IF(Fixture!G3422&lt;Fixture!I3422,Settings!$G$9,"-"))))</f>
        <v>-</v>
      </c>
      <c r="I3418" s="13" t="str">
        <f>IF(G3418="-","-",IF(Fixture!I3422&gt;Fixture!G3422,Settings!$G$7,IF(Fixture!I3422=Fixture!G3422,Settings!$G$8,IF(Fixture!I3422&lt;Fixture!G3422,Settings!$G$9,"-"))))</f>
        <v>-</v>
      </c>
    </row>
    <row r="3419" spans="3:9" x14ac:dyDescent="0.25">
      <c r="C3419" s="12" t="str">
        <f t="shared" si="108"/>
        <v>-</v>
      </c>
      <c r="D3419" s="9" t="str">
        <f t="shared" si="109"/>
        <v>-</v>
      </c>
      <c r="E3419" s="9" t="str">
        <f>IF(C3419="-","-",IF(D3419=maxgameno+2,"blank row 2",IF(D3419=maxgameno+1,"blank row 1",INDEX(FixtureCode!$B$4:$AH$128,MATCH($C3419,FixtureCode!$B$4:$B$128,0),MATCH("G"&amp;D3419&amp;"-T1",FixtureCode!$B$4:$AH$4,0)))))</f>
        <v>-</v>
      </c>
      <c r="F3419" s="13" t="str">
        <f>IF(C3419="-","-",IF(D3419=maxgameno+2,"blank row 2",IF(D3419=maxgameno+1,"blank row 1",INDEX(FixtureCode!$B$4:$AH$128,MATCH($C3419,FixtureCode!$B$4:$B$128,0),MATCH("G"&amp;D3419&amp;"-T2",FixtureCode!$B$4:$AH$4,0)))))</f>
        <v>-</v>
      </c>
      <c r="G3419" s="12" t="str">
        <f>IF(C3419="-","-",IF(AND(ISNUMBER(Fixture!G3423),ISNUMBER(Fixture!I3423),Fixture!F3423&lt;&gt;"BYE",Fixture!J3423&lt;&gt;"BYE"),"Yes","-"))</f>
        <v>-</v>
      </c>
      <c r="H3419" s="9" t="str">
        <f>IF(G3419="-","-",IF(Fixture!G3423&gt;Fixture!I3423,Settings!$G$7,IF(Fixture!G3423=Fixture!I3423,Settings!$G$8,IF(Fixture!G3423&lt;Fixture!I3423,Settings!$G$9,"-"))))</f>
        <v>-</v>
      </c>
      <c r="I3419" s="13" t="str">
        <f>IF(G3419="-","-",IF(Fixture!I3423&gt;Fixture!G3423,Settings!$G$7,IF(Fixture!I3423=Fixture!G3423,Settings!$G$8,IF(Fixture!I3423&lt;Fixture!G3423,Settings!$G$9,"-"))))</f>
        <v>-</v>
      </c>
    </row>
    <row r="3420" spans="3:9" x14ac:dyDescent="0.25">
      <c r="C3420" s="12" t="str">
        <f t="shared" si="108"/>
        <v>-</v>
      </c>
      <c r="D3420" s="9" t="str">
        <f t="shared" si="109"/>
        <v>-</v>
      </c>
      <c r="E3420" s="9" t="str">
        <f>IF(C3420="-","-",IF(D3420=maxgameno+2,"blank row 2",IF(D3420=maxgameno+1,"blank row 1",INDEX(FixtureCode!$B$4:$AH$128,MATCH($C3420,FixtureCode!$B$4:$B$128,0),MATCH("G"&amp;D3420&amp;"-T1",FixtureCode!$B$4:$AH$4,0)))))</f>
        <v>-</v>
      </c>
      <c r="F3420" s="13" t="str">
        <f>IF(C3420="-","-",IF(D3420=maxgameno+2,"blank row 2",IF(D3420=maxgameno+1,"blank row 1",INDEX(FixtureCode!$B$4:$AH$128,MATCH($C3420,FixtureCode!$B$4:$B$128,0),MATCH("G"&amp;D3420&amp;"-T2",FixtureCode!$B$4:$AH$4,0)))))</f>
        <v>-</v>
      </c>
      <c r="G3420" s="12" t="str">
        <f>IF(C3420="-","-",IF(AND(ISNUMBER(Fixture!G3424),ISNUMBER(Fixture!I3424),Fixture!F3424&lt;&gt;"BYE",Fixture!J3424&lt;&gt;"BYE"),"Yes","-"))</f>
        <v>-</v>
      </c>
      <c r="H3420" s="9" t="str">
        <f>IF(G3420="-","-",IF(Fixture!G3424&gt;Fixture!I3424,Settings!$G$7,IF(Fixture!G3424=Fixture!I3424,Settings!$G$8,IF(Fixture!G3424&lt;Fixture!I3424,Settings!$G$9,"-"))))</f>
        <v>-</v>
      </c>
      <c r="I3420" s="13" t="str">
        <f>IF(G3420="-","-",IF(Fixture!I3424&gt;Fixture!G3424,Settings!$G$7,IF(Fixture!I3424=Fixture!G3424,Settings!$G$8,IF(Fixture!I3424&lt;Fixture!G3424,Settings!$G$9,"-"))))</f>
        <v>-</v>
      </c>
    </row>
    <row r="3421" spans="3:9" x14ac:dyDescent="0.25">
      <c r="C3421" s="12" t="str">
        <f t="shared" si="108"/>
        <v>-</v>
      </c>
      <c r="D3421" s="9" t="str">
        <f t="shared" si="109"/>
        <v>-</v>
      </c>
      <c r="E3421" s="9" t="str">
        <f>IF(C3421="-","-",IF(D3421=maxgameno+2,"blank row 2",IF(D3421=maxgameno+1,"blank row 1",INDEX(FixtureCode!$B$4:$AH$128,MATCH($C3421,FixtureCode!$B$4:$B$128,0),MATCH("G"&amp;D3421&amp;"-T1",FixtureCode!$B$4:$AH$4,0)))))</f>
        <v>-</v>
      </c>
      <c r="F3421" s="13" t="str">
        <f>IF(C3421="-","-",IF(D3421=maxgameno+2,"blank row 2",IF(D3421=maxgameno+1,"blank row 1",INDEX(FixtureCode!$B$4:$AH$128,MATCH($C3421,FixtureCode!$B$4:$B$128,0),MATCH("G"&amp;D3421&amp;"-T2",FixtureCode!$B$4:$AH$4,0)))))</f>
        <v>-</v>
      </c>
      <c r="G3421" s="12" t="str">
        <f>IF(C3421="-","-",IF(AND(ISNUMBER(Fixture!G3425),ISNUMBER(Fixture!I3425),Fixture!F3425&lt;&gt;"BYE",Fixture!J3425&lt;&gt;"BYE"),"Yes","-"))</f>
        <v>-</v>
      </c>
      <c r="H3421" s="9" t="str">
        <f>IF(G3421="-","-",IF(Fixture!G3425&gt;Fixture!I3425,Settings!$G$7,IF(Fixture!G3425=Fixture!I3425,Settings!$G$8,IF(Fixture!G3425&lt;Fixture!I3425,Settings!$G$9,"-"))))</f>
        <v>-</v>
      </c>
      <c r="I3421" s="13" t="str">
        <f>IF(G3421="-","-",IF(Fixture!I3425&gt;Fixture!G3425,Settings!$G$7,IF(Fixture!I3425=Fixture!G3425,Settings!$G$8,IF(Fixture!I3425&lt;Fixture!G3425,Settings!$G$9,"-"))))</f>
        <v>-</v>
      </c>
    </row>
    <row r="3422" spans="3:9" x14ac:dyDescent="0.25">
      <c r="C3422" s="12" t="str">
        <f t="shared" si="108"/>
        <v>-</v>
      </c>
      <c r="D3422" s="9" t="str">
        <f t="shared" si="109"/>
        <v>-</v>
      </c>
      <c r="E3422" s="9" t="str">
        <f>IF(C3422="-","-",IF(D3422=maxgameno+2,"blank row 2",IF(D3422=maxgameno+1,"blank row 1",INDEX(FixtureCode!$B$4:$AH$128,MATCH($C3422,FixtureCode!$B$4:$B$128,0),MATCH("G"&amp;D3422&amp;"-T1",FixtureCode!$B$4:$AH$4,0)))))</f>
        <v>-</v>
      </c>
      <c r="F3422" s="13" t="str">
        <f>IF(C3422="-","-",IF(D3422=maxgameno+2,"blank row 2",IF(D3422=maxgameno+1,"blank row 1",INDEX(FixtureCode!$B$4:$AH$128,MATCH($C3422,FixtureCode!$B$4:$B$128,0),MATCH("G"&amp;D3422&amp;"-T2",FixtureCode!$B$4:$AH$4,0)))))</f>
        <v>-</v>
      </c>
      <c r="G3422" s="12" t="str">
        <f>IF(C3422="-","-",IF(AND(ISNUMBER(Fixture!G3426),ISNUMBER(Fixture!I3426),Fixture!F3426&lt;&gt;"BYE",Fixture!J3426&lt;&gt;"BYE"),"Yes","-"))</f>
        <v>-</v>
      </c>
      <c r="H3422" s="9" t="str">
        <f>IF(G3422="-","-",IF(Fixture!G3426&gt;Fixture!I3426,Settings!$G$7,IF(Fixture!G3426=Fixture!I3426,Settings!$G$8,IF(Fixture!G3426&lt;Fixture!I3426,Settings!$G$9,"-"))))</f>
        <v>-</v>
      </c>
      <c r="I3422" s="13" t="str">
        <f>IF(G3422="-","-",IF(Fixture!I3426&gt;Fixture!G3426,Settings!$G$7,IF(Fixture!I3426=Fixture!G3426,Settings!$G$8,IF(Fixture!I3426&lt;Fixture!G3426,Settings!$G$9,"-"))))</f>
        <v>-</v>
      </c>
    </row>
    <row r="3423" spans="3:9" x14ac:dyDescent="0.25">
      <c r="C3423" s="12" t="str">
        <f t="shared" si="108"/>
        <v>-</v>
      </c>
      <c r="D3423" s="9" t="str">
        <f t="shared" si="109"/>
        <v>-</v>
      </c>
      <c r="E3423" s="9" t="str">
        <f>IF(C3423="-","-",IF(D3423=maxgameno+2,"blank row 2",IF(D3423=maxgameno+1,"blank row 1",INDEX(FixtureCode!$B$4:$AH$128,MATCH($C3423,FixtureCode!$B$4:$B$128,0),MATCH("G"&amp;D3423&amp;"-T1",FixtureCode!$B$4:$AH$4,0)))))</f>
        <v>-</v>
      </c>
      <c r="F3423" s="13" t="str">
        <f>IF(C3423="-","-",IF(D3423=maxgameno+2,"blank row 2",IF(D3423=maxgameno+1,"blank row 1",INDEX(FixtureCode!$B$4:$AH$128,MATCH($C3423,FixtureCode!$B$4:$B$128,0),MATCH("G"&amp;D3423&amp;"-T2",FixtureCode!$B$4:$AH$4,0)))))</f>
        <v>-</v>
      </c>
      <c r="G3423" s="12" t="str">
        <f>IF(C3423="-","-",IF(AND(ISNUMBER(Fixture!G3427),ISNUMBER(Fixture!I3427),Fixture!F3427&lt;&gt;"BYE",Fixture!J3427&lt;&gt;"BYE"),"Yes","-"))</f>
        <v>-</v>
      </c>
      <c r="H3423" s="9" t="str">
        <f>IF(G3423="-","-",IF(Fixture!G3427&gt;Fixture!I3427,Settings!$G$7,IF(Fixture!G3427=Fixture!I3427,Settings!$G$8,IF(Fixture!G3427&lt;Fixture!I3427,Settings!$G$9,"-"))))</f>
        <v>-</v>
      </c>
      <c r="I3423" s="13" t="str">
        <f>IF(G3423="-","-",IF(Fixture!I3427&gt;Fixture!G3427,Settings!$G$7,IF(Fixture!I3427=Fixture!G3427,Settings!$G$8,IF(Fixture!I3427&lt;Fixture!G3427,Settings!$G$9,"-"))))</f>
        <v>-</v>
      </c>
    </row>
    <row r="3424" spans="3:9" x14ac:dyDescent="0.25">
      <c r="C3424" s="12" t="str">
        <f t="shared" si="108"/>
        <v>-</v>
      </c>
      <c r="D3424" s="9" t="str">
        <f t="shared" si="109"/>
        <v>-</v>
      </c>
      <c r="E3424" s="9" t="str">
        <f>IF(C3424="-","-",IF(D3424=maxgameno+2,"blank row 2",IF(D3424=maxgameno+1,"blank row 1",INDEX(FixtureCode!$B$4:$AH$128,MATCH($C3424,FixtureCode!$B$4:$B$128,0),MATCH("G"&amp;D3424&amp;"-T1",FixtureCode!$B$4:$AH$4,0)))))</f>
        <v>-</v>
      </c>
      <c r="F3424" s="13" t="str">
        <f>IF(C3424="-","-",IF(D3424=maxgameno+2,"blank row 2",IF(D3424=maxgameno+1,"blank row 1",INDEX(FixtureCode!$B$4:$AH$128,MATCH($C3424,FixtureCode!$B$4:$B$128,0),MATCH("G"&amp;D3424&amp;"-T2",FixtureCode!$B$4:$AH$4,0)))))</f>
        <v>-</v>
      </c>
      <c r="G3424" s="12" t="str">
        <f>IF(C3424="-","-",IF(AND(ISNUMBER(Fixture!G3428),ISNUMBER(Fixture!I3428),Fixture!F3428&lt;&gt;"BYE",Fixture!J3428&lt;&gt;"BYE"),"Yes","-"))</f>
        <v>-</v>
      </c>
      <c r="H3424" s="9" t="str">
        <f>IF(G3424="-","-",IF(Fixture!G3428&gt;Fixture!I3428,Settings!$G$7,IF(Fixture!G3428=Fixture!I3428,Settings!$G$8,IF(Fixture!G3428&lt;Fixture!I3428,Settings!$G$9,"-"))))</f>
        <v>-</v>
      </c>
      <c r="I3424" s="13" t="str">
        <f>IF(G3424="-","-",IF(Fixture!I3428&gt;Fixture!G3428,Settings!$G$7,IF(Fixture!I3428=Fixture!G3428,Settings!$G$8,IF(Fixture!I3428&lt;Fixture!G3428,Settings!$G$9,"-"))))</f>
        <v>-</v>
      </c>
    </row>
    <row r="3425" spans="3:9" x14ac:dyDescent="0.25">
      <c r="C3425" s="12" t="str">
        <f t="shared" si="108"/>
        <v>-</v>
      </c>
      <c r="D3425" s="9" t="str">
        <f t="shared" si="109"/>
        <v>-</v>
      </c>
      <c r="E3425" s="9" t="str">
        <f>IF(C3425="-","-",IF(D3425=maxgameno+2,"blank row 2",IF(D3425=maxgameno+1,"blank row 1",INDEX(FixtureCode!$B$4:$AH$128,MATCH($C3425,FixtureCode!$B$4:$B$128,0),MATCH("G"&amp;D3425&amp;"-T1",FixtureCode!$B$4:$AH$4,0)))))</f>
        <v>-</v>
      </c>
      <c r="F3425" s="13" t="str">
        <f>IF(C3425="-","-",IF(D3425=maxgameno+2,"blank row 2",IF(D3425=maxgameno+1,"blank row 1",INDEX(FixtureCode!$B$4:$AH$128,MATCH($C3425,FixtureCode!$B$4:$B$128,0),MATCH("G"&amp;D3425&amp;"-T2",FixtureCode!$B$4:$AH$4,0)))))</f>
        <v>-</v>
      </c>
      <c r="G3425" s="12" t="str">
        <f>IF(C3425="-","-",IF(AND(ISNUMBER(Fixture!G3429),ISNUMBER(Fixture!I3429),Fixture!F3429&lt;&gt;"BYE",Fixture!J3429&lt;&gt;"BYE"),"Yes","-"))</f>
        <v>-</v>
      </c>
      <c r="H3425" s="9" t="str">
        <f>IF(G3425="-","-",IF(Fixture!G3429&gt;Fixture!I3429,Settings!$G$7,IF(Fixture!G3429=Fixture!I3429,Settings!$G$8,IF(Fixture!G3429&lt;Fixture!I3429,Settings!$G$9,"-"))))</f>
        <v>-</v>
      </c>
      <c r="I3425" s="13" t="str">
        <f>IF(G3425="-","-",IF(Fixture!I3429&gt;Fixture!G3429,Settings!$G$7,IF(Fixture!I3429=Fixture!G3429,Settings!$G$8,IF(Fixture!I3429&lt;Fixture!G3429,Settings!$G$9,"-"))))</f>
        <v>-</v>
      </c>
    </row>
    <row r="3426" spans="3:9" x14ac:dyDescent="0.25">
      <c r="C3426" s="12" t="str">
        <f t="shared" si="108"/>
        <v>-</v>
      </c>
      <c r="D3426" s="9" t="str">
        <f t="shared" si="109"/>
        <v>-</v>
      </c>
      <c r="E3426" s="9" t="str">
        <f>IF(C3426="-","-",IF(D3426=maxgameno+2,"blank row 2",IF(D3426=maxgameno+1,"blank row 1",INDEX(FixtureCode!$B$4:$AH$128,MATCH($C3426,FixtureCode!$B$4:$B$128,0),MATCH("G"&amp;D3426&amp;"-T1",FixtureCode!$B$4:$AH$4,0)))))</f>
        <v>-</v>
      </c>
      <c r="F3426" s="13" t="str">
        <f>IF(C3426="-","-",IF(D3426=maxgameno+2,"blank row 2",IF(D3426=maxgameno+1,"blank row 1",INDEX(FixtureCode!$B$4:$AH$128,MATCH($C3426,FixtureCode!$B$4:$B$128,0),MATCH("G"&amp;D3426&amp;"-T2",FixtureCode!$B$4:$AH$4,0)))))</f>
        <v>-</v>
      </c>
      <c r="G3426" s="12" t="str">
        <f>IF(C3426="-","-",IF(AND(ISNUMBER(Fixture!G3430),ISNUMBER(Fixture!I3430),Fixture!F3430&lt;&gt;"BYE",Fixture!J3430&lt;&gt;"BYE"),"Yes","-"))</f>
        <v>-</v>
      </c>
      <c r="H3426" s="9" t="str">
        <f>IF(G3426="-","-",IF(Fixture!G3430&gt;Fixture!I3430,Settings!$G$7,IF(Fixture!G3430=Fixture!I3430,Settings!$G$8,IF(Fixture!G3430&lt;Fixture!I3430,Settings!$G$9,"-"))))</f>
        <v>-</v>
      </c>
      <c r="I3426" s="13" t="str">
        <f>IF(G3426="-","-",IF(Fixture!I3430&gt;Fixture!G3430,Settings!$G$7,IF(Fixture!I3430=Fixture!G3430,Settings!$G$8,IF(Fixture!I3430&lt;Fixture!G3430,Settings!$G$9,"-"))))</f>
        <v>-</v>
      </c>
    </row>
    <row r="3427" spans="3:9" x14ac:dyDescent="0.25">
      <c r="C3427" s="12" t="str">
        <f t="shared" si="108"/>
        <v>-</v>
      </c>
      <c r="D3427" s="9" t="str">
        <f t="shared" si="109"/>
        <v>-</v>
      </c>
      <c r="E3427" s="9" t="str">
        <f>IF(C3427="-","-",IF(D3427=maxgameno+2,"blank row 2",IF(D3427=maxgameno+1,"blank row 1",INDEX(FixtureCode!$B$4:$AH$128,MATCH($C3427,FixtureCode!$B$4:$B$128,0),MATCH("G"&amp;D3427&amp;"-T1",FixtureCode!$B$4:$AH$4,0)))))</f>
        <v>-</v>
      </c>
      <c r="F3427" s="13" t="str">
        <f>IF(C3427="-","-",IF(D3427=maxgameno+2,"blank row 2",IF(D3427=maxgameno+1,"blank row 1",INDEX(FixtureCode!$B$4:$AH$128,MATCH($C3427,FixtureCode!$B$4:$B$128,0),MATCH("G"&amp;D3427&amp;"-T2",FixtureCode!$B$4:$AH$4,0)))))</f>
        <v>-</v>
      </c>
      <c r="G3427" s="12" t="str">
        <f>IF(C3427="-","-",IF(AND(ISNUMBER(Fixture!G3431),ISNUMBER(Fixture!I3431),Fixture!F3431&lt;&gt;"BYE",Fixture!J3431&lt;&gt;"BYE"),"Yes","-"))</f>
        <v>-</v>
      </c>
      <c r="H3427" s="9" t="str">
        <f>IF(G3427="-","-",IF(Fixture!G3431&gt;Fixture!I3431,Settings!$G$7,IF(Fixture!G3431=Fixture!I3431,Settings!$G$8,IF(Fixture!G3431&lt;Fixture!I3431,Settings!$G$9,"-"))))</f>
        <v>-</v>
      </c>
      <c r="I3427" s="13" t="str">
        <f>IF(G3427="-","-",IF(Fixture!I3431&gt;Fixture!G3431,Settings!$G$7,IF(Fixture!I3431=Fixture!G3431,Settings!$G$8,IF(Fixture!I3431&lt;Fixture!G3431,Settings!$G$9,"-"))))</f>
        <v>-</v>
      </c>
    </row>
    <row r="3428" spans="3:9" x14ac:dyDescent="0.25">
      <c r="C3428" s="12" t="str">
        <f t="shared" si="108"/>
        <v>-</v>
      </c>
      <c r="D3428" s="9" t="str">
        <f t="shared" si="109"/>
        <v>-</v>
      </c>
      <c r="E3428" s="9" t="str">
        <f>IF(C3428="-","-",IF(D3428=maxgameno+2,"blank row 2",IF(D3428=maxgameno+1,"blank row 1",INDEX(FixtureCode!$B$4:$AH$128,MATCH($C3428,FixtureCode!$B$4:$B$128,0),MATCH("G"&amp;D3428&amp;"-T1",FixtureCode!$B$4:$AH$4,0)))))</f>
        <v>-</v>
      </c>
      <c r="F3428" s="13" t="str">
        <f>IF(C3428="-","-",IF(D3428=maxgameno+2,"blank row 2",IF(D3428=maxgameno+1,"blank row 1",INDEX(FixtureCode!$B$4:$AH$128,MATCH($C3428,FixtureCode!$B$4:$B$128,0),MATCH("G"&amp;D3428&amp;"-T2",FixtureCode!$B$4:$AH$4,0)))))</f>
        <v>-</v>
      </c>
      <c r="G3428" s="12" t="str">
        <f>IF(C3428="-","-",IF(AND(ISNUMBER(Fixture!G3432),ISNUMBER(Fixture!I3432),Fixture!F3432&lt;&gt;"BYE",Fixture!J3432&lt;&gt;"BYE"),"Yes","-"))</f>
        <v>-</v>
      </c>
      <c r="H3428" s="9" t="str">
        <f>IF(G3428="-","-",IF(Fixture!G3432&gt;Fixture!I3432,Settings!$G$7,IF(Fixture!G3432=Fixture!I3432,Settings!$G$8,IF(Fixture!G3432&lt;Fixture!I3432,Settings!$G$9,"-"))))</f>
        <v>-</v>
      </c>
      <c r="I3428" s="13" t="str">
        <f>IF(G3428="-","-",IF(Fixture!I3432&gt;Fixture!G3432,Settings!$G$7,IF(Fixture!I3432=Fixture!G3432,Settings!$G$8,IF(Fixture!I3432&lt;Fixture!G3432,Settings!$G$9,"-"))))</f>
        <v>-</v>
      </c>
    </row>
    <row r="3429" spans="3:9" x14ac:dyDescent="0.25">
      <c r="C3429" s="12" t="str">
        <f t="shared" si="108"/>
        <v>-</v>
      </c>
      <c r="D3429" s="9" t="str">
        <f t="shared" si="109"/>
        <v>-</v>
      </c>
      <c r="E3429" s="9" t="str">
        <f>IF(C3429="-","-",IF(D3429=maxgameno+2,"blank row 2",IF(D3429=maxgameno+1,"blank row 1",INDEX(FixtureCode!$B$4:$AH$128,MATCH($C3429,FixtureCode!$B$4:$B$128,0),MATCH("G"&amp;D3429&amp;"-T1",FixtureCode!$B$4:$AH$4,0)))))</f>
        <v>-</v>
      </c>
      <c r="F3429" s="13" t="str">
        <f>IF(C3429="-","-",IF(D3429=maxgameno+2,"blank row 2",IF(D3429=maxgameno+1,"blank row 1",INDEX(FixtureCode!$B$4:$AH$128,MATCH($C3429,FixtureCode!$B$4:$B$128,0),MATCH("G"&amp;D3429&amp;"-T2",FixtureCode!$B$4:$AH$4,0)))))</f>
        <v>-</v>
      </c>
      <c r="G3429" s="12" t="str">
        <f>IF(C3429="-","-",IF(AND(ISNUMBER(Fixture!G3433),ISNUMBER(Fixture!I3433),Fixture!F3433&lt;&gt;"BYE",Fixture!J3433&lt;&gt;"BYE"),"Yes","-"))</f>
        <v>-</v>
      </c>
      <c r="H3429" s="9" t="str">
        <f>IF(G3429="-","-",IF(Fixture!G3433&gt;Fixture!I3433,Settings!$G$7,IF(Fixture!G3433=Fixture!I3433,Settings!$G$8,IF(Fixture!G3433&lt;Fixture!I3433,Settings!$G$9,"-"))))</f>
        <v>-</v>
      </c>
      <c r="I3429" s="13" t="str">
        <f>IF(G3429="-","-",IF(Fixture!I3433&gt;Fixture!G3433,Settings!$G$7,IF(Fixture!I3433=Fixture!G3433,Settings!$G$8,IF(Fixture!I3433&lt;Fixture!G3433,Settings!$G$9,"-"))))</f>
        <v>-</v>
      </c>
    </row>
    <row r="3430" spans="3:9" x14ac:dyDescent="0.25">
      <c r="C3430" s="12" t="str">
        <f t="shared" si="108"/>
        <v>-</v>
      </c>
      <c r="D3430" s="9" t="str">
        <f t="shared" si="109"/>
        <v>-</v>
      </c>
      <c r="E3430" s="9" t="str">
        <f>IF(C3430="-","-",IF(D3430=maxgameno+2,"blank row 2",IF(D3430=maxgameno+1,"blank row 1",INDEX(FixtureCode!$B$4:$AH$128,MATCH($C3430,FixtureCode!$B$4:$B$128,0),MATCH("G"&amp;D3430&amp;"-T1",FixtureCode!$B$4:$AH$4,0)))))</f>
        <v>-</v>
      </c>
      <c r="F3430" s="13" t="str">
        <f>IF(C3430="-","-",IF(D3430=maxgameno+2,"blank row 2",IF(D3430=maxgameno+1,"blank row 1",INDEX(FixtureCode!$B$4:$AH$128,MATCH($C3430,FixtureCode!$B$4:$B$128,0),MATCH("G"&amp;D3430&amp;"-T2",FixtureCode!$B$4:$AH$4,0)))))</f>
        <v>-</v>
      </c>
      <c r="G3430" s="12" t="str">
        <f>IF(C3430="-","-",IF(AND(ISNUMBER(Fixture!G3434),ISNUMBER(Fixture!I3434),Fixture!F3434&lt;&gt;"BYE",Fixture!J3434&lt;&gt;"BYE"),"Yes","-"))</f>
        <v>-</v>
      </c>
      <c r="H3430" s="9" t="str">
        <f>IF(G3430="-","-",IF(Fixture!G3434&gt;Fixture!I3434,Settings!$G$7,IF(Fixture!G3434=Fixture!I3434,Settings!$G$8,IF(Fixture!G3434&lt;Fixture!I3434,Settings!$G$9,"-"))))</f>
        <v>-</v>
      </c>
      <c r="I3430" s="13" t="str">
        <f>IF(G3430="-","-",IF(Fixture!I3434&gt;Fixture!G3434,Settings!$G$7,IF(Fixture!I3434=Fixture!G3434,Settings!$G$8,IF(Fixture!I3434&lt;Fixture!G3434,Settings!$G$9,"-"))))</f>
        <v>-</v>
      </c>
    </row>
    <row r="3431" spans="3:9" x14ac:dyDescent="0.25">
      <c r="C3431" s="12" t="str">
        <f t="shared" si="108"/>
        <v>-</v>
      </c>
      <c r="D3431" s="9" t="str">
        <f t="shared" si="109"/>
        <v>-</v>
      </c>
      <c r="E3431" s="9" t="str">
        <f>IF(C3431="-","-",IF(D3431=maxgameno+2,"blank row 2",IF(D3431=maxgameno+1,"blank row 1",INDEX(FixtureCode!$B$4:$AH$128,MATCH($C3431,FixtureCode!$B$4:$B$128,0),MATCH("G"&amp;D3431&amp;"-T1",FixtureCode!$B$4:$AH$4,0)))))</f>
        <v>-</v>
      </c>
      <c r="F3431" s="13" t="str">
        <f>IF(C3431="-","-",IF(D3431=maxgameno+2,"blank row 2",IF(D3431=maxgameno+1,"blank row 1",INDEX(FixtureCode!$B$4:$AH$128,MATCH($C3431,FixtureCode!$B$4:$B$128,0),MATCH("G"&amp;D3431&amp;"-T2",FixtureCode!$B$4:$AH$4,0)))))</f>
        <v>-</v>
      </c>
      <c r="G3431" s="12" t="str">
        <f>IF(C3431="-","-",IF(AND(ISNUMBER(Fixture!G3435),ISNUMBER(Fixture!I3435),Fixture!F3435&lt;&gt;"BYE",Fixture!J3435&lt;&gt;"BYE"),"Yes","-"))</f>
        <v>-</v>
      </c>
      <c r="H3431" s="9" t="str">
        <f>IF(G3431="-","-",IF(Fixture!G3435&gt;Fixture!I3435,Settings!$G$7,IF(Fixture!G3435=Fixture!I3435,Settings!$G$8,IF(Fixture!G3435&lt;Fixture!I3435,Settings!$G$9,"-"))))</f>
        <v>-</v>
      </c>
      <c r="I3431" s="13" t="str">
        <f>IF(G3431="-","-",IF(Fixture!I3435&gt;Fixture!G3435,Settings!$G$7,IF(Fixture!I3435=Fixture!G3435,Settings!$G$8,IF(Fixture!I3435&lt;Fixture!G3435,Settings!$G$9,"-"))))</f>
        <v>-</v>
      </c>
    </row>
    <row r="3432" spans="3:9" x14ac:dyDescent="0.25">
      <c r="C3432" s="12" t="str">
        <f t="shared" si="108"/>
        <v>-</v>
      </c>
      <c r="D3432" s="9" t="str">
        <f t="shared" si="109"/>
        <v>-</v>
      </c>
      <c r="E3432" s="9" t="str">
        <f>IF(C3432="-","-",IF(D3432=maxgameno+2,"blank row 2",IF(D3432=maxgameno+1,"blank row 1",INDEX(FixtureCode!$B$4:$AH$128,MATCH($C3432,FixtureCode!$B$4:$B$128,0),MATCH("G"&amp;D3432&amp;"-T1",FixtureCode!$B$4:$AH$4,0)))))</f>
        <v>-</v>
      </c>
      <c r="F3432" s="13" t="str">
        <f>IF(C3432="-","-",IF(D3432=maxgameno+2,"blank row 2",IF(D3432=maxgameno+1,"blank row 1",INDEX(FixtureCode!$B$4:$AH$128,MATCH($C3432,FixtureCode!$B$4:$B$128,0),MATCH("G"&amp;D3432&amp;"-T2",FixtureCode!$B$4:$AH$4,0)))))</f>
        <v>-</v>
      </c>
      <c r="G3432" s="12" t="str">
        <f>IF(C3432="-","-",IF(AND(ISNUMBER(Fixture!G3436),ISNUMBER(Fixture!I3436),Fixture!F3436&lt;&gt;"BYE",Fixture!J3436&lt;&gt;"BYE"),"Yes","-"))</f>
        <v>-</v>
      </c>
      <c r="H3432" s="9" t="str">
        <f>IF(G3432="-","-",IF(Fixture!G3436&gt;Fixture!I3436,Settings!$G$7,IF(Fixture!G3436=Fixture!I3436,Settings!$G$8,IF(Fixture!G3436&lt;Fixture!I3436,Settings!$G$9,"-"))))</f>
        <v>-</v>
      </c>
      <c r="I3432" s="13" t="str">
        <f>IF(G3432="-","-",IF(Fixture!I3436&gt;Fixture!G3436,Settings!$G$7,IF(Fixture!I3436=Fixture!G3436,Settings!$G$8,IF(Fixture!I3436&lt;Fixture!G3436,Settings!$G$9,"-"))))</f>
        <v>-</v>
      </c>
    </row>
    <row r="3433" spans="3:9" x14ac:dyDescent="0.25">
      <c r="C3433" s="12" t="str">
        <f t="shared" si="108"/>
        <v>-</v>
      </c>
      <c r="D3433" s="9" t="str">
        <f t="shared" si="109"/>
        <v>-</v>
      </c>
      <c r="E3433" s="9" t="str">
        <f>IF(C3433="-","-",IF(D3433=maxgameno+2,"blank row 2",IF(D3433=maxgameno+1,"blank row 1",INDEX(FixtureCode!$B$4:$AH$128,MATCH($C3433,FixtureCode!$B$4:$B$128,0),MATCH("G"&amp;D3433&amp;"-T1",FixtureCode!$B$4:$AH$4,0)))))</f>
        <v>-</v>
      </c>
      <c r="F3433" s="13" t="str">
        <f>IF(C3433="-","-",IF(D3433=maxgameno+2,"blank row 2",IF(D3433=maxgameno+1,"blank row 1",INDEX(FixtureCode!$B$4:$AH$128,MATCH($C3433,FixtureCode!$B$4:$B$128,0),MATCH("G"&amp;D3433&amp;"-T2",FixtureCode!$B$4:$AH$4,0)))))</f>
        <v>-</v>
      </c>
      <c r="G3433" s="12" t="str">
        <f>IF(C3433="-","-",IF(AND(ISNUMBER(Fixture!G3437),ISNUMBER(Fixture!I3437),Fixture!F3437&lt;&gt;"BYE",Fixture!J3437&lt;&gt;"BYE"),"Yes","-"))</f>
        <v>-</v>
      </c>
      <c r="H3433" s="9" t="str">
        <f>IF(G3433="-","-",IF(Fixture!G3437&gt;Fixture!I3437,Settings!$G$7,IF(Fixture!G3437=Fixture!I3437,Settings!$G$8,IF(Fixture!G3437&lt;Fixture!I3437,Settings!$G$9,"-"))))</f>
        <v>-</v>
      </c>
      <c r="I3433" s="13" t="str">
        <f>IF(G3433="-","-",IF(Fixture!I3437&gt;Fixture!G3437,Settings!$G$7,IF(Fixture!I3437=Fixture!G3437,Settings!$G$8,IF(Fixture!I3437&lt;Fixture!G3437,Settings!$G$9,"-"))))</f>
        <v>-</v>
      </c>
    </row>
    <row r="3434" spans="3:9" x14ac:dyDescent="0.25">
      <c r="C3434" s="12" t="str">
        <f t="shared" si="108"/>
        <v>-</v>
      </c>
      <c r="D3434" s="9" t="str">
        <f t="shared" si="109"/>
        <v>-</v>
      </c>
      <c r="E3434" s="9" t="str">
        <f>IF(C3434="-","-",IF(D3434=maxgameno+2,"blank row 2",IF(D3434=maxgameno+1,"blank row 1",INDEX(FixtureCode!$B$4:$AH$128,MATCH($C3434,FixtureCode!$B$4:$B$128,0),MATCH("G"&amp;D3434&amp;"-T1",FixtureCode!$B$4:$AH$4,0)))))</f>
        <v>-</v>
      </c>
      <c r="F3434" s="13" t="str">
        <f>IF(C3434="-","-",IF(D3434=maxgameno+2,"blank row 2",IF(D3434=maxgameno+1,"blank row 1",INDEX(FixtureCode!$B$4:$AH$128,MATCH($C3434,FixtureCode!$B$4:$B$128,0),MATCH("G"&amp;D3434&amp;"-T2",FixtureCode!$B$4:$AH$4,0)))))</f>
        <v>-</v>
      </c>
      <c r="G3434" s="12" t="str">
        <f>IF(C3434="-","-",IF(AND(ISNUMBER(Fixture!G3438),ISNUMBER(Fixture!I3438),Fixture!F3438&lt;&gt;"BYE",Fixture!J3438&lt;&gt;"BYE"),"Yes","-"))</f>
        <v>-</v>
      </c>
      <c r="H3434" s="9" t="str">
        <f>IF(G3434="-","-",IF(Fixture!G3438&gt;Fixture!I3438,Settings!$G$7,IF(Fixture!G3438=Fixture!I3438,Settings!$G$8,IF(Fixture!G3438&lt;Fixture!I3438,Settings!$G$9,"-"))))</f>
        <v>-</v>
      </c>
      <c r="I3434" s="13" t="str">
        <f>IF(G3434="-","-",IF(Fixture!I3438&gt;Fixture!G3438,Settings!$G$7,IF(Fixture!I3438=Fixture!G3438,Settings!$G$8,IF(Fixture!I3438&lt;Fixture!G3438,Settings!$G$9,"-"))))</f>
        <v>-</v>
      </c>
    </row>
    <row r="3435" spans="3:9" x14ac:dyDescent="0.25">
      <c r="C3435" s="12" t="str">
        <f t="shared" si="108"/>
        <v>-</v>
      </c>
      <c r="D3435" s="9" t="str">
        <f t="shared" si="109"/>
        <v>-</v>
      </c>
      <c r="E3435" s="9" t="str">
        <f>IF(C3435="-","-",IF(D3435=maxgameno+2,"blank row 2",IF(D3435=maxgameno+1,"blank row 1",INDEX(FixtureCode!$B$4:$AH$128,MATCH($C3435,FixtureCode!$B$4:$B$128,0),MATCH("G"&amp;D3435&amp;"-T1",FixtureCode!$B$4:$AH$4,0)))))</f>
        <v>-</v>
      </c>
      <c r="F3435" s="13" t="str">
        <f>IF(C3435="-","-",IF(D3435=maxgameno+2,"blank row 2",IF(D3435=maxgameno+1,"blank row 1",INDEX(FixtureCode!$B$4:$AH$128,MATCH($C3435,FixtureCode!$B$4:$B$128,0),MATCH("G"&amp;D3435&amp;"-T2",FixtureCode!$B$4:$AH$4,0)))))</f>
        <v>-</v>
      </c>
      <c r="G3435" s="12" t="str">
        <f>IF(C3435="-","-",IF(AND(ISNUMBER(Fixture!G3439),ISNUMBER(Fixture!I3439),Fixture!F3439&lt;&gt;"BYE",Fixture!J3439&lt;&gt;"BYE"),"Yes","-"))</f>
        <v>-</v>
      </c>
      <c r="H3435" s="9" t="str">
        <f>IF(G3435="-","-",IF(Fixture!G3439&gt;Fixture!I3439,Settings!$G$7,IF(Fixture!G3439=Fixture!I3439,Settings!$G$8,IF(Fixture!G3439&lt;Fixture!I3439,Settings!$G$9,"-"))))</f>
        <v>-</v>
      </c>
      <c r="I3435" s="13" t="str">
        <f>IF(G3435="-","-",IF(Fixture!I3439&gt;Fixture!G3439,Settings!$G$7,IF(Fixture!I3439=Fixture!G3439,Settings!$G$8,IF(Fixture!I3439&lt;Fixture!G3439,Settings!$G$9,"-"))))</f>
        <v>-</v>
      </c>
    </row>
    <row r="3436" spans="3:9" x14ac:dyDescent="0.25">
      <c r="C3436" s="12" t="str">
        <f t="shared" si="108"/>
        <v>-</v>
      </c>
      <c r="D3436" s="9" t="str">
        <f t="shared" si="109"/>
        <v>-</v>
      </c>
      <c r="E3436" s="9" t="str">
        <f>IF(C3436="-","-",IF(D3436=maxgameno+2,"blank row 2",IF(D3436=maxgameno+1,"blank row 1",INDEX(FixtureCode!$B$4:$AH$128,MATCH($C3436,FixtureCode!$B$4:$B$128,0),MATCH("G"&amp;D3436&amp;"-T1",FixtureCode!$B$4:$AH$4,0)))))</f>
        <v>-</v>
      </c>
      <c r="F3436" s="13" t="str">
        <f>IF(C3436="-","-",IF(D3436=maxgameno+2,"blank row 2",IF(D3436=maxgameno+1,"blank row 1",INDEX(FixtureCode!$B$4:$AH$128,MATCH($C3436,FixtureCode!$B$4:$B$128,0),MATCH("G"&amp;D3436&amp;"-T2",FixtureCode!$B$4:$AH$4,0)))))</f>
        <v>-</v>
      </c>
      <c r="G3436" s="12" t="str">
        <f>IF(C3436="-","-",IF(AND(ISNUMBER(Fixture!G3440),ISNUMBER(Fixture!I3440),Fixture!F3440&lt;&gt;"BYE",Fixture!J3440&lt;&gt;"BYE"),"Yes","-"))</f>
        <v>-</v>
      </c>
      <c r="H3436" s="9" t="str">
        <f>IF(G3436="-","-",IF(Fixture!G3440&gt;Fixture!I3440,Settings!$G$7,IF(Fixture!G3440=Fixture!I3440,Settings!$G$8,IF(Fixture!G3440&lt;Fixture!I3440,Settings!$G$9,"-"))))</f>
        <v>-</v>
      </c>
      <c r="I3436" s="13" t="str">
        <f>IF(G3436="-","-",IF(Fixture!I3440&gt;Fixture!G3440,Settings!$G$7,IF(Fixture!I3440=Fixture!G3440,Settings!$G$8,IF(Fixture!I3440&lt;Fixture!G3440,Settings!$G$9,"-"))))</f>
        <v>-</v>
      </c>
    </row>
    <row r="3437" spans="3:9" x14ac:dyDescent="0.25">
      <c r="C3437" s="12" t="str">
        <f t="shared" si="108"/>
        <v>-</v>
      </c>
      <c r="D3437" s="9" t="str">
        <f t="shared" si="109"/>
        <v>-</v>
      </c>
      <c r="E3437" s="9" t="str">
        <f>IF(C3437="-","-",IF(D3437=maxgameno+2,"blank row 2",IF(D3437=maxgameno+1,"blank row 1",INDEX(FixtureCode!$B$4:$AH$128,MATCH($C3437,FixtureCode!$B$4:$B$128,0),MATCH("G"&amp;D3437&amp;"-T1",FixtureCode!$B$4:$AH$4,0)))))</f>
        <v>-</v>
      </c>
      <c r="F3437" s="13" t="str">
        <f>IF(C3437="-","-",IF(D3437=maxgameno+2,"blank row 2",IF(D3437=maxgameno+1,"blank row 1",INDEX(FixtureCode!$B$4:$AH$128,MATCH($C3437,FixtureCode!$B$4:$B$128,0),MATCH("G"&amp;D3437&amp;"-T2",FixtureCode!$B$4:$AH$4,0)))))</f>
        <v>-</v>
      </c>
      <c r="G3437" s="12" t="str">
        <f>IF(C3437="-","-",IF(AND(ISNUMBER(Fixture!G3441),ISNUMBER(Fixture!I3441),Fixture!F3441&lt;&gt;"BYE",Fixture!J3441&lt;&gt;"BYE"),"Yes","-"))</f>
        <v>-</v>
      </c>
      <c r="H3437" s="9" t="str">
        <f>IF(G3437="-","-",IF(Fixture!G3441&gt;Fixture!I3441,Settings!$G$7,IF(Fixture!G3441=Fixture!I3441,Settings!$G$8,IF(Fixture!G3441&lt;Fixture!I3441,Settings!$G$9,"-"))))</f>
        <v>-</v>
      </c>
      <c r="I3437" s="13" t="str">
        <f>IF(G3437="-","-",IF(Fixture!I3441&gt;Fixture!G3441,Settings!$G$7,IF(Fixture!I3441=Fixture!G3441,Settings!$G$8,IF(Fixture!I3441&lt;Fixture!G3441,Settings!$G$9,"-"))))</f>
        <v>-</v>
      </c>
    </row>
    <row r="3438" spans="3:9" x14ac:dyDescent="0.25">
      <c r="C3438" s="12" t="str">
        <f t="shared" si="108"/>
        <v>-</v>
      </c>
      <c r="D3438" s="9" t="str">
        <f t="shared" si="109"/>
        <v>-</v>
      </c>
      <c r="E3438" s="9" t="str">
        <f>IF(C3438="-","-",IF(D3438=maxgameno+2,"blank row 2",IF(D3438=maxgameno+1,"blank row 1",INDEX(FixtureCode!$B$4:$AH$128,MATCH($C3438,FixtureCode!$B$4:$B$128,0),MATCH("G"&amp;D3438&amp;"-T1",FixtureCode!$B$4:$AH$4,0)))))</f>
        <v>-</v>
      </c>
      <c r="F3438" s="13" t="str">
        <f>IF(C3438="-","-",IF(D3438=maxgameno+2,"blank row 2",IF(D3438=maxgameno+1,"blank row 1",INDEX(FixtureCode!$B$4:$AH$128,MATCH($C3438,FixtureCode!$B$4:$B$128,0),MATCH("G"&amp;D3438&amp;"-T2",FixtureCode!$B$4:$AH$4,0)))))</f>
        <v>-</v>
      </c>
      <c r="G3438" s="12" t="str">
        <f>IF(C3438="-","-",IF(AND(ISNUMBER(Fixture!G3442),ISNUMBER(Fixture!I3442),Fixture!F3442&lt;&gt;"BYE",Fixture!J3442&lt;&gt;"BYE"),"Yes","-"))</f>
        <v>-</v>
      </c>
      <c r="H3438" s="9" t="str">
        <f>IF(G3438="-","-",IF(Fixture!G3442&gt;Fixture!I3442,Settings!$G$7,IF(Fixture!G3442=Fixture!I3442,Settings!$G$8,IF(Fixture!G3442&lt;Fixture!I3442,Settings!$G$9,"-"))))</f>
        <v>-</v>
      </c>
      <c r="I3438" s="13" t="str">
        <f>IF(G3438="-","-",IF(Fixture!I3442&gt;Fixture!G3442,Settings!$G$7,IF(Fixture!I3442=Fixture!G3442,Settings!$G$8,IF(Fixture!I3442&lt;Fixture!G3442,Settings!$G$9,"-"))))</f>
        <v>-</v>
      </c>
    </row>
    <row r="3439" spans="3:9" x14ac:dyDescent="0.25">
      <c r="C3439" s="12" t="str">
        <f t="shared" si="108"/>
        <v>-</v>
      </c>
      <c r="D3439" s="9" t="str">
        <f t="shared" si="109"/>
        <v>-</v>
      </c>
      <c r="E3439" s="9" t="str">
        <f>IF(C3439="-","-",IF(D3439=maxgameno+2,"blank row 2",IF(D3439=maxgameno+1,"blank row 1",INDEX(FixtureCode!$B$4:$AH$128,MATCH($C3439,FixtureCode!$B$4:$B$128,0),MATCH("G"&amp;D3439&amp;"-T1",FixtureCode!$B$4:$AH$4,0)))))</f>
        <v>-</v>
      </c>
      <c r="F3439" s="13" t="str">
        <f>IF(C3439="-","-",IF(D3439=maxgameno+2,"blank row 2",IF(D3439=maxgameno+1,"blank row 1",INDEX(FixtureCode!$B$4:$AH$128,MATCH($C3439,FixtureCode!$B$4:$B$128,0),MATCH("G"&amp;D3439&amp;"-T2",FixtureCode!$B$4:$AH$4,0)))))</f>
        <v>-</v>
      </c>
      <c r="G3439" s="12" t="str">
        <f>IF(C3439="-","-",IF(AND(ISNUMBER(Fixture!G3443),ISNUMBER(Fixture!I3443),Fixture!F3443&lt;&gt;"BYE",Fixture!J3443&lt;&gt;"BYE"),"Yes","-"))</f>
        <v>-</v>
      </c>
      <c r="H3439" s="9" t="str">
        <f>IF(G3439="-","-",IF(Fixture!G3443&gt;Fixture!I3443,Settings!$G$7,IF(Fixture!G3443=Fixture!I3443,Settings!$G$8,IF(Fixture!G3443&lt;Fixture!I3443,Settings!$G$9,"-"))))</f>
        <v>-</v>
      </c>
      <c r="I3439" s="13" t="str">
        <f>IF(G3439="-","-",IF(Fixture!I3443&gt;Fixture!G3443,Settings!$G$7,IF(Fixture!I3443=Fixture!G3443,Settings!$G$8,IF(Fixture!I3443&lt;Fixture!G3443,Settings!$G$9,"-"))))</f>
        <v>-</v>
      </c>
    </row>
    <row r="3440" spans="3:9" x14ac:dyDescent="0.25">
      <c r="C3440" s="12" t="str">
        <f t="shared" si="108"/>
        <v>-</v>
      </c>
      <c r="D3440" s="9" t="str">
        <f t="shared" si="109"/>
        <v>-</v>
      </c>
      <c r="E3440" s="9" t="str">
        <f>IF(C3440="-","-",IF(D3440=maxgameno+2,"blank row 2",IF(D3440=maxgameno+1,"blank row 1",INDEX(FixtureCode!$B$4:$AH$128,MATCH($C3440,FixtureCode!$B$4:$B$128,0),MATCH("G"&amp;D3440&amp;"-T1",FixtureCode!$B$4:$AH$4,0)))))</f>
        <v>-</v>
      </c>
      <c r="F3440" s="13" t="str">
        <f>IF(C3440="-","-",IF(D3440=maxgameno+2,"blank row 2",IF(D3440=maxgameno+1,"blank row 1",INDEX(FixtureCode!$B$4:$AH$128,MATCH($C3440,FixtureCode!$B$4:$B$128,0),MATCH("G"&amp;D3440&amp;"-T2",FixtureCode!$B$4:$AH$4,0)))))</f>
        <v>-</v>
      </c>
      <c r="G3440" s="12" t="str">
        <f>IF(C3440="-","-",IF(AND(ISNUMBER(Fixture!G3444),ISNUMBER(Fixture!I3444),Fixture!F3444&lt;&gt;"BYE",Fixture!J3444&lt;&gt;"BYE"),"Yes","-"))</f>
        <v>-</v>
      </c>
      <c r="H3440" s="9" t="str">
        <f>IF(G3440="-","-",IF(Fixture!G3444&gt;Fixture!I3444,Settings!$G$7,IF(Fixture!G3444=Fixture!I3444,Settings!$G$8,IF(Fixture!G3444&lt;Fixture!I3444,Settings!$G$9,"-"))))</f>
        <v>-</v>
      </c>
      <c r="I3440" s="13" t="str">
        <f>IF(G3440="-","-",IF(Fixture!I3444&gt;Fixture!G3444,Settings!$G$7,IF(Fixture!I3444=Fixture!G3444,Settings!$G$8,IF(Fixture!I3444&lt;Fixture!G3444,Settings!$G$9,"-"))))</f>
        <v>-</v>
      </c>
    </row>
    <row r="3441" spans="3:9" x14ac:dyDescent="0.25">
      <c r="C3441" s="12" t="str">
        <f t="shared" si="108"/>
        <v>-</v>
      </c>
      <c r="D3441" s="9" t="str">
        <f t="shared" si="109"/>
        <v>-</v>
      </c>
      <c r="E3441" s="9" t="str">
        <f>IF(C3441="-","-",IF(D3441=maxgameno+2,"blank row 2",IF(D3441=maxgameno+1,"blank row 1",INDEX(FixtureCode!$B$4:$AH$128,MATCH($C3441,FixtureCode!$B$4:$B$128,0),MATCH("G"&amp;D3441&amp;"-T1",FixtureCode!$B$4:$AH$4,0)))))</f>
        <v>-</v>
      </c>
      <c r="F3441" s="13" t="str">
        <f>IF(C3441="-","-",IF(D3441=maxgameno+2,"blank row 2",IF(D3441=maxgameno+1,"blank row 1",INDEX(FixtureCode!$B$4:$AH$128,MATCH($C3441,FixtureCode!$B$4:$B$128,0),MATCH("G"&amp;D3441&amp;"-T2",FixtureCode!$B$4:$AH$4,0)))))</f>
        <v>-</v>
      </c>
      <c r="G3441" s="12" t="str">
        <f>IF(C3441="-","-",IF(AND(ISNUMBER(Fixture!G3445),ISNUMBER(Fixture!I3445),Fixture!F3445&lt;&gt;"BYE",Fixture!J3445&lt;&gt;"BYE"),"Yes","-"))</f>
        <v>-</v>
      </c>
      <c r="H3441" s="9" t="str">
        <f>IF(G3441="-","-",IF(Fixture!G3445&gt;Fixture!I3445,Settings!$G$7,IF(Fixture!G3445=Fixture!I3445,Settings!$G$8,IF(Fixture!G3445&lt;Fixture!I3445,Settings!$G$9,"-"))))</f>
        <v>-</v>
      </c>
      <c r="I3441" s="13" t="str">
        <f>IF(G3441="-","-",IF(Fixture!I3445&gt;Fixture!G3445,Settings!$G$7,IF(Fixture!I3445=Fixture!G3445,Settings!$G$8,IF(Fixture!I3445&lt;Fixture!G3445,Settings!$G$9,"-"))))</f>
        <v>-</v>
      </c>
    </row>
    <row r="3442" spans="3:9" x14ac:dyDescent="0.25">
      <c r="C3442" s="12" t="str">
        <f t="shared" si="108"/>
        <v>-</v>
      </c>
      <c r="D3442" s="9" t="str">
        <f t="shared" si="109"/>
        <v>-</v>
      </c>
      <c r="E3442" s="9" t="str">
        <f>IF(C3442="-","-",IF(D3442=maxgameno+2,"blank row 2",IF(D3442=maxgameno+1,"blank row 1",INDEX(FixtureCode!$B$4:$AH$128,MATCH($C3442,FixtureCode!$B$4:$B$128,0),MATCH("G"&amp;D3442&amp;"-T1",FixtureCode!$B$4:$AH$4,0)))))</f>
        <v>-</v>
      </c>
      <c r="F3442" s="13" t="str">
        <f>IF(C3442="-","-",IF(D3442=maxgameno+2,"blank row 2",IF(D3442=maxgameno+1,"blank row 1",INDEX(FixtureCode!$B$4:$AH$128,MATCH($C3442,FixtureCode!$B$4:$B$128,0),MATCH("G"&amp;D3442&amp;"-T2",FixtureCode!$B$4:$AH$4,0)))))</f>
        <v>-</v>
      </c>
      <c r="G3442" s="12" t="str">
        <f>IF(C3442="-","-",IF(AND(ISNUMBER(Fixture!G3446),ISNUMBER(Fixture!I3446),Fixture!F3446&lt;&gt;"BYE",Fixture!J3446&lt;&gt;"BYE"),"Yes","-"))</f>
        <v>-</v>
      </c>
      <c r="H3442" s="9" t="str">
        <f>IF(G3442="-","-",IF(Fixture!G3446&gt;Fixture!I3446,Settings!$G$7,IF(Fixture!G3446=Fixture!I3446,Settings!$G$8,IF(Fixture!G3446&lt;Fixture!I3446,Settings!$G$9,"-"))))</f>
        <v>-</v>
      </c>
      <c r="I3442" s="13" t="str">
        <f>IF(G3442="-","-",IF(Fixture!I3446&gt;Fixture!G3446,Settings!$G$7,IF(Fixture!I3446=Fixture!G3446,Settings!$G$8,IF(Fixture!I3446&lt;Fixture!G3446,Settings!$G$9,"-"))))</f>
        <v>-</v>
      </c>
    </row>
    <row r="3443" spans="3:9" x14ac:dyDescent="0.25">
      <c r="C3443" s="12" t="str">
        <f t="shared" si="108"/>
        <v>-</v>
      </c>
      <c r="D3443" s="9" t="str">
        <f t="shared" si="109"/>
        <v>-</v>
      </c>
      <c r="E3443" s="9" t="str">
        <f>IF(C3443="-","-",IF(D3443=maxgameno+2,"blank row 2",IF(D3443=maxgameno+1,"blank row 1",INDEX(FixtureCode!$B$4:$AH$128,MATCH($C3443,FixtureCode!$B$4:$B$128,0),MATCH("G"&amp;D3443&amp;"-T1",FixtureCode!$B$4:$AH$4,0)))))</f>
        <v>-</v>
      </c>
      <c r="F3443" s="13" t="str">
        <f>IF(C3443="-","-",IF(D3443=maxgameno+2,"blank row 2",IF(D3443=maxgameno+1,"blank row 1",INDEX(FixtureCode!$B$4:$AH$128,MATCH($C3443,FixtureCode!$B$4:$B$128,0),MATCH("G"&amp;D3443&amp;"-T2",FixtureCode!$B$4:$AH$4,0)))))</f>
        <v>-</v>
      </c>
      <c r="G3443" s="12" t="str">
        <f>IF(C3443="-","-",IF(AND(ISNUMBER(Fixture!G3447),ISNUMBER(Fixture!I3447),Fixture!F3447&lt;&gt;"BYE",Fixture!J3447&lt;&gt;"BYE"),"Yes","-"))</f>
        <v>-</v>
      </c>
      <c r="H3443" s="9" t="str">
        <f>IF(G3443="-","-",IF(Fixture!G3447&gt;Fixture!I3447,Settings!$G$7,IF(Fixture!G3447=Fixture!I3447,Settings!$G$8,IF(Fixture!G3447&lt;Fixture!I3447,Settings!$G$9,"-"))))</f>
        <v>-</v>
      </c>
      <c r="I3443" s="13" t="str">
        <f>IF(G3443="-","-",IF(Fixture!I3447&gt;Fixture!G3447,Settings!$G$7,IF(Fixture!I3447=Fixture!G3447,Settings!$G$8,IF(Fixture!I3447&lt;Fixture!G3447,Settings!$G$9,"-"))))</f>
        <v>-</v>
      </c>
    </row>
    <row r="3444" spans="3:9" x14ac:dyDescent="0.25">
      <c r="C3444" s="12" t="str">
        <f t="shared" si="108"/>
        <v>-</v>
      </c>
      <c r="D3444" s="9" t="str">
        <f t="shared" si="109"/>
        <v>-</v>
      </c>
      <c r="E3444" s="9" t="str">
        <f>IF(C3444="-","-",IF(D3444=maxgameno+2,"blank row 2",IF(D3444=maxgameno+1,"blank row 1",INDEX(FixtureCode!$B$4:$AH$128,MATCH($C3444,FixtureCode!$B$4:$B$128,0),MATCH("G"&amp;D3444&amp;"-T1",FixtureCode!$B$4:$AH$4,0)))))</f>
        <v>-</v>
      </c>
      <c r="F3444" s="13" t="str">
        <f>IF(C3444="-","-",IF(D3444=maxgameno+2,"blank row 2",IF(D3444=maxgameno+1,"blank row 1",INDEX(FixtureCode!$B$4:$AH$128,MATCH($C3444,FixtureCode!$B$4:$B$128,0),MATCH("G"&amp;D3444&amp;"-T2",FixtureCode!$B$4:$AH$4,0)))))</f>
        <v>-</v>
      </c>
      <c r="G3444" s="12" t="str">
        <f>IF(C3444="-","-",IF(AND(ISNUMBER(Fixture!G3448),ISNUMBER(Fixture!I3448),Fixture!F3448&lt;&gt;"BYE",Fixture!J3448&lt;&gt;"BYE"),"Yes","-"))</f>
        <v>-</v>
      </c>
      <c r="H3444" s="9" t="str">
        <f>IF(G3444="-","-",IF(Fixture!G3448&gt;Fixture!I3448,Settings!$G$7,IF(Fixture!G3448=Fixture!I3448,Settings!$G$8,IF(Fixture!G3448&lt;Fixture!I3448,Settings!$G$9,"-"))))</f>
        <v>-</v>
      </c>
      <c r="I3444" s="13" t="str">
        <f>IF(G3444="-","-",IF(Fixture!I3448&gt;Fixture!G3448,Settings!$G$7,IF(Fixture!I3448=Fixture!G3448,Settings!$G$8,IF(Fixture!I3448&lt;Fixture!G3448,Settings!$G$9,"-"))))</f>
        <v>-</v>
      </c>
    </row>
    <row r="3445" spans="3:9" x14ac:dyDescent="0.25">
      <c r="C3445" s="12" t="str">
        <f t="shared" si="108"/>
        <v>-</v>
      </c>
      <c r="D3445" s="9" t="str">
        <f t="shared" si="109"/>
        <v>-</v>
      </c>
      <c r="E3445" s="9" t="str">
        <f>IF(C3445="-","-",IF(D3445=maxgameno+2,"blank row 2",IF(D3445=maxgameno+1,"blank row 1",INDEX(FixtureCode!$B$4:$AH$128,MATCH($C3445,FixtureCode!$B$4:$B$128,0),MATCH("G"&amp;D3445&amp;"-T1",FixtureCode!$B$4:$AH$4,0)))))</f>
        <v>-</v>
      </c>
      <c r="F3445" s="13" t="str">
        <f>IF(C3445="-","-",IF(D3445=maxgameno+2,"blank row 2",IF(D3445=maxgameno+1,"blank row 1",INDEX(FixtureCode!$B$4:$AH$128,MATCH($C3445,FixtureCode!$B$4:$B$128,0),MATCH("G"&amp;D3445&amp;"-T2",FixtureCode!$B$4:$AH$4,0)))))</f>
        <v>-</v>
      </c>
      <c r="G3445" s="12" t="str">
        <f>IF(C3445="-","-",IF(AND(ISNUMBER(Fixture!G3449),ISNUMBER(Fixture!I3449),Fixture!F3449&lt;&gt;"BYE",Fixture!J3449&lt;&gt;"BYE"),"Yes","-"))</f>
        <v>-</v>
      </c>
      <c r="H3445" s="9" t="str">
        <f>IF(G3445="-","-",IF(Fixture!G3449&gt;Fixture!I3449,Settings!$G$7,IF(Fixture!G3449=Fixture!I3449,Settings!$G$8,IF(Fixture!G3449&lt;Fixture!I3449,Settings!$G$9,"-"))))</f>
        <v>-</v>
      </c>
      <c r="I3445" s="13" t="str">
        <f>IF(G3445="-","-",IF(Fixture!I3449&gt;Fixture!G3449,Settings!$G$7,IF(Fixture!I3449=Fixture!G3449,Settings!$G$8,IF(Fixture!I3449&lt;Fixture!G3449,Settings!$G$9,"-"))))</f>
        <v>-</v>
      </c>
    </row>
    <row r="3446" spans="3:9" x14ac:dyDescent="0.25">
      <c r="C3446" s="12" t="str">
        <f t="shared" si="108"/>
        <v>-</v>
      </c>
      <c r="D3446" s="9" t="str">
        <f t="shared" si="109"/>
        <v>-</v>
      </c>
      <c r="E3446" s="9" t="str">
        <f>IF(C3446="-","-",IF(D3446=maxgameno+2,"blank row 2",IF(D3446=maxgameno+1,"blank row 1",INDEX(FixtureCode!$B$4:$AH$128,MATCH($C3446,FixtureCode!$B$4:$B$128,0),MATCH("G"&amp;D3446&amp;"-T1",FixtureCode!$B$4:$AH$4,0)))))</f>
        <v>-</v>
      </c>
      <c r="F3446" s="13" t="str">
        <f>IF(C3446="-","-",IF(D3446=maxgameno+2,"blank row 2",IF(D3446=maxgameno+1,"blank row 1",INDEX(FixtureCode!$B$4:$AH$128,MATCH($C3446,FixtureCode!$B$4:$B$128,0),MATCH("G"&amp;D3446&amp;"-T2",FixtureCode!$B$4:$AH$4,0)))))</f>
        <v>-</v>
      </c>
      <c r="G3446" s="12" t="str">
        <f>IF(C3446="-","-",IF(AND(ISNUMBER(Fixture!G3450),ISNUMBER(Fixture!I3450),Fixture!F3450&lt;&gt;"BYE",Fixture!J3450&lt;&gt;"BYE"),"Yes","-"))</f>
        <v>-</v>
      </c>
      <c r="H3446" s="9" t="str">
        <f>IF(G3446="-","-",IF(Fixture!G3450&gt;Fixture!I3450,Settings!$G$7,IF(Fixture!G3450=Fixture!I3450,Settings!$G$8,IF(Fixture!G3450&lt;Fixture!I3450,Settings!$G$9,"-"))))</f>
        <v>-</v>
      </c>
      <c r="I3446" s="13" t="str">
        <f>IF(G3446="-","-",IF(Fixture!I3450&gt;Fixture!G3450,Settings!$G$7,IF(Fixture!I3450=Fixture!G3450,Settings!$G$8,IF(Fixture!I3450&lt;Fixture!G3450,Settings!$G$9,"-"))))</f>
        <v>-</v>
      </c>
    </row>
    <row r="3447" spans="3:9" x14ac:dyDescent="0.25">
      <c r="C3447" s="12" t="str">
        <f t="shared" si="108"/>
        <v>-</v>
      </c>
      <c r="D3447" s="9" t="str">
        <f t="shared" si="109"/>
        <v>-</v>
      </c>
      <c r="E3447" s="9" t="str">
        <f>IF(C3447="-","-",IF(D3447=maxgameno+2,"blank row 2",IF(D3447=maxgameno+1,"blank row 1",INDEX(FixtureCode!$B$4:$AH$128,MATCH($C3447,FixtureCode!$B$4:$B$128,0),MATCH("G"&amp;D3447&amp;"-T1",FixtureCode!$B$4:$AH$4,0)))))</f>
        <v>-</v>
      </c>
      <c r="F3447" s="13" t="str">
        <f>IF(C3447="-","-",IF(D3447=maxgameno+2,"blank row 2",IF(D3447=maxgameno+1,"blank row 1",INDEX(FixtureCode!$B$4:$AH$128,MATCH($C3447,FixtureCode!$B$4:$B$128,0),MATCH("G"&amp;D3447&amp;"-T2",FixtureCode!$B$4:$AH$4,0)))))</f>
        <v>-</v>
      </c>
      <c r="G3447" s="12" t="str">
        <f>IF(C3447="-","-",IF(AND(ISNUMBER(Fixture!G3451),ISNUMBER(Fixture!I3451),Fixture!F3451&lt;&gt;"BYE",Fixture!J3451&lt;&gt;"BYE"),"Yes","-"))</f>
        <v>-</v>
      </c>
      <c r="H3447" s="9" t="str">
        <f>IF(G3447="-","-",IF(Fixture!G3451&gt;Fixture!I3451,Settings!$G$7,IF(Fixture!G3451=Fixture!I3451,Settings!$G$8,IF(Fixture!G3451&lt;Fixture!I3451,Settings!$G$9,"-"))))</f>
        <v>-</v>
      </c>
      <c r="I3447" s="13" t="str">
        <f>IF(G3447="-","-",IF(Fixture!I3451&gt;Fixture!G3451,Settings!$G$7,IF(Fixture!I3451=Fixture!G3451,Settings!$G$8,IF(Fixture!I3451&lt;Fixture!G3451,Settings!$G$9,"-"))))</f>
        <v>-</v>
      </c>
    </row>
    <row r="3448" spans="3:9" x14ac:dyDescent="0.25">
      <c r="C3448" s="12" t="str">
        <f t="shared" si="108"/>
        <v>-</v>
      </c>
      <c r="D3448" s="9" t="str">
        <f t="shared" si="109"/>
        <v>-</v>
      </c>
      <c r="E3448" s="9" t="str">
        <f>IF(C3448="-","-",IF(D3448=maxgameno+2,"blank row 2",IF(D3448=maxgameno+1,"blank row 1",INDEX(FixtureCode!$B$4:$AH$128,MATCH($C3448,FixtureCode!$B$4:$B$128,0),MATCH("G"&amp;D3448&amp;"-T1",FixtureCode!$B$4:$AH$4,0)))))</f>
        <v>-</v>
      </c>
      <c r="F3448" s="13" t="str">
        <f>IF(C3448="-","-",IF(D3448=maxgameno+2,"blank row 2",IF(D3448=maxgameno+1,"blank row 1",INDEX(FixtureCode!$B$4:$AH$128,MATCH($C3448,FixtureCode!$B$4:$B$128,0),MATCH("G"&amp;D3448&amp;"-T2",FixtureCode!$B$4:$AH$4,0)))))</f>
        <v>-</v>
      </c>
      <c r="G3448" s="12" t="str">
        <f>IF(C3448="-","-",IF(AND(ISNUMBER(Fixture!G3452),ISNUMBER(Fixture!I3452),Fixture!F3452&lt;&gt;"BYE",Fixture!J3452&lt;&gt;"BYE"),"Yes","-"))</f>
        <v>-</v>
      </c>
      <c r="H3448" s="9" t="str">
        <f>IF(G3448="-","-",IF(Fixture!G3452&gt;Fixture!I3452,Settings!$G$7,IF(Fixture!G3452=Fixture!I3452,Settings!$G$8,IF(Fixture!G3452&lt;Fixture!I3452,Settings!$G$9,"-"))))</f>
        <v>-</v>
      </c>
      <c r="I3448" s="13" t="str">
        <f>IF(G3448="-","-",IF(Fixture!I3452&gt;Fixture!G3452,Settings!$G$7,IF(Fixture!I3452=Fixture!G3452,Settings!$G$8,IF(Fixture!I3452&lt;Fixture!G3452,Settings!$G$9,"-"))))</f>
        <v>-</v>
      </c>
    </row>
    <row r="3449" spans="3:9" x14ac:dyDescent="0.25">
      <c r="C3449" s="12" t="str">
        <f t="shared" si="108"/>
        <v>-</v>
      </c>
      <c r="D3449" s="9" t="str">
        <f t="shared" si="109"/>
        <v>-</v>
      </c>
      <c r="E3449" s="9" t="str">
        <f>IF(C3449="-","-",IF(D3449=maxgameno+2,"blank row 2",IF(D3449=maxgameno+1,"blank row 1",INDEX(FixtureCode!$B$4:$AH$128,MATCH($C3449,FixtureCode!$B$4:$B$128,0),MATCH("G"&amp;D3449&amp;"-T1",FixtureCode!$B$4:$AH$4,0)))))</f>
        <v>-</v>
      </c>
      <c r="F3449" s="13" t="str">
        <f>IF(C3449="-","-",IF(D3449=maxgameno+2,"blank row 2",IF(D3449=maxgameno+1,"blank row 1",INDEX(FixtureCode!$B$4:$AH$128,MATCH($C3449,FixtureCode!$B$4:$B$128,0),MATCH("G"&amp;D3449&amp;"-T2",FixtureCode!$B$4:$AH$4,0)))))</f>
        <v>-</v>
      </c>
      <c r="G3449" s="12" t="str">
        <f>IF(C3449="-","-",IF(AND(ISNUMBER(Fixture!G3453),ISNUMBER(Fixture!I3453),Fixture!F3453&lt;&gt;"BYE",Fixture!J3453&lt;&gt;"BYE"),"Yes","-"))</f>
        <v>-</v>
      </c>
      <c r="H3449" s="9" t="str">
        <f>IF(G3449="-","-",IF(Fixture!G3453&gt;Fixture!I3453,Settings!$G$7,IF(Fixture!G3453=Fixture!I3453,Settings!$G$8,IF(Fixture!G3453&lt;Fixture!I3453,Settings!$G$9,"-"))))</f>
        <v>-</v>
      </c>
      <c r="I3449" s="13" t="str">
        <f>IF(G3449="-","-",IF(Fixture!I3453&gt;Fixture!G3453,Settings!$G$7,IF(Fixture!I3453=Fixture!G3453,Settings!$G$8,IF(Fixture!I3453&lt;Fixture!G3453,Settings!$G$9,"-"))))</f>
        <v>-</v>
      </c>
    </row>
    <row r="3450" spans="3:9" x14ac:dyDescent="0.25">
      <c r="C3450" s="12" t="str">
        <f t="shared" si="108"/>
        <v>-</v>
      </c>
      <c r="D3450" s="9" t="str">
        <f t="shared" si="109"/>
        <v>-</v>
      </c>
      <c r="E3450" s="9" t="str">
        <f>IF(C3450="-","-",IF(D3450=maxgameno+2,"blank row 2",IF(D3450=maxgameno+1,"blank row 1",INDEX(FixtureCode!$B$4:$AH$128,MATCH($C3450,FixtureCode!$B$4:$B$128,0),MATCH("G"&amp;D3450&amp;"-T1",FixtureCode!$B$4:$AH$4,0)))))</f>
        <v>-</v>
      </c>
      <c r="F3450" s="13" t="str">
        <f>IF(C3450="-","-",IF(D3450=maxgameno+2,"blank row 2",IF(D3450=maxgameno+1,"blank row 1",INDEX(FixtureCode!$B$4:$AH$128,MATCH($C3450,FixtureCode!$B$4:$B$128,0),MATCH("G"&amp;D3450&amp;"-T2",FixtureCode!$B$4:$AH$4,0)))))</f>
        <v>-</v>
      </c>
      <c r="G3450" s="12" t="str">
        <f>IF(C3450="-","-",IF(AND(ISNUMBER(Fixture!G3454),ISNUMBER(Fixture!I3454),Fixture!F3454&lt;&gt;"BYE",Fixture!J3454&lt;&gt;"BYE"),"Yes","-"))</f>
        <v>-</v>
      </c>
      <c r="H3450" s="9" t="str">
        <f>IF(G3450="-","-",IF(Fixture!G3454&gt;Fixture!I3454,Settings!$G$7,IF(Fixture!G3454=Fixture!I3454,Settings!$G$8,IF(Fixture!G3454&lt;Fixture!I3454,Settings!$G$9,"-"))))</f>
        <v>-</v>
      </c>
      <c r="I3450" s="13" t="str">
        <f>IF(G3450="-","-",IF(Fixture!I3454&gt;Fixture!G3454,Settings!$G$7,IF(Fixture!I3454=Fixture!G3454,Settings!$G$8,IF(Fixture!I3454&lt;Fixture!G3454,Settings!$G$9,"-"))))</f>
        <v>-</v>
      </c>
    </row>
    <row r="3451" spans="3:9" x14ac:dyDescent="0.25">
      <c r="C3451" s="12" t="str">
        <f t="shared" si="108"/>
        <v>-</v>
      </c>
      <c r="D3451" s="9" t="str">
        <f t="shared" si="109"/>
        <v>-</v>
      </c>
      <c r="E3451" s="9" t="str">
        <f>IF(C3451="-","-",IF(D3451=maxgameno+2,"blank row 2",IF(D3451=maxgameno+1,"blank row 1",INDEX(FixtureCode!$B$4:$AH$128,MATCH($C3451,FixtureCode!$B$4:$B$128,0),MATCH("G"&amp;D3451&amp;"-T1",FixtureCode!$B$4:$AH$4,0)))))</f>
        <v>-</v>
      </c>
      <c r="F3451" s="13" t="str">
        <f>IF(C3451="-","-",IF(D3451=maxgameno+2,"blank row 2",IF(D3451=maxgameno+1,"blank row 1",INDEX(FixtureCode!$B$4:$AH$128,MATCH($C3451,FixtureCode!$B$4:$B$128,0),MATCH("G"&amp;D3451&amp;"-T2",FixtureCode!$B$4:$AH$4,0)))))</f>
        <v>-</v>
      </c>
      <c r="G3451" s="12" t="str">
        <f>IF(C3451="-","-",IF(AND(ISNUMBER(Fixture!G3455),ISNUMBER(Fixture!I3455),Fixture!F3455&lt;&gt;"BYE",Fixture!J3455&lt;&gt;"BYE"),"Yes","-"))</f>
        <v>-</v>
      </c>
      <c r="H3451" s="9" t="str">
        <f>IF(G3451="-","-",IF(Fixture!G3455&gt;Fixture!I3455,Settings!$G$7,IF(Fixture!G3455=Fixture!I3455,Settings!$G$8,IF(Fixture!G3455&lt;Fixture!I3455,Settings!$G$9,"-"))))</f>
        <v>-</v>
      </c>
      <c r="I3451" s="13" t="str">
        <f>IF(G3451="-","-",IF(Fixture!I3455&gt;Fixture!G3455,Settings!$G$7,IF(Fixture!I3455=Fixture!G3455,Settings!$G$8,IF(Fixture!I3455&lt;Fixture!G3455,Settings!$G$9,"-"))))</f>
        <v>-</v>
      </c>
    </row>
    <row r="3452" spans="3:9" x14ac:dyDescent="0.25">
      <c r="C3452" s="12" t="str">
        <f t="shared" si="108"/>
        <v>-</v>
      </c>
      <c r="D3452" s="9" t="str">
        <f t="shared" si="109"/>
        <v>-</v>
      </c>
      <c r="E3452" s="9" t="str">
        <f>IF(C3452="-","-",IF(D3452=maxgameno+2,"blank row 2",IF(D3452=maxgameno+1,"blank row 1",INDEX(FixtureCode!$B$4:$AH$128,MATCH($C3452,FixtureCode!$B$4:$B$128,0),MATCH("G"&amp;D3452&amp;"-T1",FixtureCode!$B$4:$AH$4,0)))))</f>
        <v>-</v>
      </c>
      <c r="F3452" s="13" t="str">
        <f>IF(C3452="-","-",IF(D3452=maxgameno+2,"blank row 2",IF(D3452=maxgameno+1,"blank row 1",INDEX(FixtureCode!$B$4:$AH$128,MATCH($C3452,FixtureCode!$B$4:$B$128,0),MATCH("G"&amp;D3452&amp;"-T2",FixtureCode!$B$4:$AH$4,0)))))</f>
        <v>-</v>
      </c>
      <c r="G3452" s="12" t="str">
        <f>IF(C3452="-","-",IF(AND(ISNUMBER(Fixture!G3456),ISNUMBER(Fixture!I3456),Fixture!F3456&lt;&gt;"BYE",Fixture!J3456&lt;&gt;"BYE"),"Yes","-"))</f>
        <v>-</v>
      </c>
      <c r="H3452" s="9" t="str">
        <f>IF(G3452="-","-",IF(Fixture!G3456&gt;Fixture!I3456,Settings!$G$7,IF(Fixture!G3456=Fixture!I3456,Settings!$G$8,IF(Fixture!G3456&lt;Fixture!I3456,Settings!$G$9,"-"))))</f>
        <v>-</v>
      </c>
      <c r="I3452" s="13" t="str">
        <f>IF(G3452="-","-",IF(Fixture!I3456&gt;Fixture!G3456,Settings!$G$7,IF(Fixture!I3456=Fixture!G3456,Settings!$G$8,IF(Fixture!I3456&lt;Fixture!G3456,Settings!$G$9,"-"))))</f>
        <v>-</v>
      </c>
    </row>
    <row r="3453" spans="3:9" x14ac:dyDescent="0.25">
      <c r="C3453" s="12" t="str">
        <f t="shared" si="108"/>
        <v>-</v>
      </c>
      <c r="D3453" s="9" t="str">
        <f t="shared" si="109"/>
        <v>-</v>
      </c>
      <c r="E3453" s="9" t="str">
        <f>IF(C3453="-","-",IF(D3453=maxgameno+2,"blank row 2",IF(D3453=maxgameno+1,"blank row 1",INDEX(FixtureCode!$B$4:$AH$128,MATCH($C3453,FixtureCode!$B$4:$B$128,0),MATCH("G"&amp;D3453&amp;"-T1",FixtureCode!$B$4:$AH$4,0)))))</f>
        <v>-</v>
      </c>
      <c r="F3453" s="13" t="str">
        <f>IF(C3453="-","-",IF(D3453=maxgameno+2,"blank row 2",IF(D3453=maxgameno+1,"blank row 1",INDEX(FixtureCode!$B$4:$AH$128,MATCH($C3453,FixtureCode!$B$4:$B$128,0),MATCH("G"&amp;D3453&amp;"-T2",FixtureCode!$B$4:$AH$4,0)))))</f>
        <v>-</v>
      </c>
      <c r="G3453" s="12" t="str">
        <f>IF(C3453="-","-",IF(AND(ISNUMBER(Fixture!G3457),ISNUMBER(Fixture!I3457),Fixture!F3457&lt;&gt;"BYE",Fixture!J3457&lt;&gt;"BYE"),"Yes","-"))</f>
        <v>-</v>
      </c>
      <c r="H3453" s="9" t="str">
        <f>IF(G3453="-","-",IF(Fixture!G3457&gt;Fixture!I3457,Settings!$G$7,IF(Fixture!G3457=Fixture!I3457,Settings!$G$8,IF(Fixture!G3457&lt;Fixture!I3457,Settings!$G$9,"-"))))</f>
        <v>-</v>
      </c>
      <c r="I3453" s="13" t="str">
        <f>IF(G3453="-","-",IF(Fixture!I3457&gt;Fixture!G3457,Settings!$G$7,IF(Fixture!I3457=Fixture!G3457,Settings!$G$8,IF(Fixture!I3457&lt;Fixture!G3457,Settings!$G$9,"-"))))</f>
        <v>-</v>
      </c>
    </row>
    <row r="3454" spans="3:9" x14ac:dyDescent="0.25">
      <c r="C3454" s="12" t="str">
        <f t="shared" si="108"/>
        <v>-</v>
      </c>
      <c r="D3454" s="9" t="str">
        <f t="shared" si="109"/>
        <v>-</v>
      </c>
      <c r="E3454" s="9" t="str">
        <f>IF(C3454="-","-",IF(D3454=maxgameno+2,"blank row 2",IF(D3454=maxgameno+1,"blank row 1",INDEX(FixtureCode!$B$4:$AH$128,MATCH($C3454,FixtureCode!$B$4:$B$128,0),MATCH("G"&amp;D3454&amp;"-T1",FixtureCode!$B$4:$AH$4,0)))))</f>
        <v>-</v>
      </c>
      <c r="F3454" s="13" t="str">
        <f>IF(C3454="-","-",IF(D3454=maxgameno+2,"blank row 2",IF(D3454=maxgameno+1,"blank row 1",INDEX(FixtureCode!$B$4:$AH$128,MATCH($C3454,FixtureCode!$B$4:$B$128,0),MATCH("G"&amp;D3454&amp;"-T2",FixtureCode!$B$4:$AH$4,0)))))</f>
        <v>-</v>
      </c>
      <c r="G3454" s="12" t="str">
        <f>IF(C3454="-","-",IF(AND(ISNUMBER(Fixture!G3458),ISNUMBER(Fixture!I3458),Fixture!F3458&lt;&gt;"BYE",Fixture!J3458&lt;&gt;"BYE"),"Yes","-"))</f>
        <v>-</v>
      </c>
      <c r="H3454" s="9" t="str">
        <f>IF(G3454="-","-",IF(Fixture!G3458&gt;Fixture!I3458,Settings!$G$7,IF(Fixture!G3458=Fixture!I3458,Settings!$G$8,IF(Fixture!G3458&lt;Fixture!I3458,Settings!$G$9,"-"))))</f>
        <v>-</v>
      </c>
      <c r="I3454" s="13" t="str">
        <f>IF(G3454="-","-",IF(Fixture!I3458&gt;Fixture!G3458,Settings!$G$7,IF(Fixture!I3458=Fixture!G3458,Settings!$G$8,IF(Fixture!I3458&lt;Fixture!G3458,Settings!$G$9,"-"))))</f>
        <v>-</v>
      </c>
    </row>
    <row r="3455" spans="3:9" x14ac:dyDescent="0.25">
      <c r="C3455" s="12" t="str">
        <f t="shared" si="108"/>
        <v>-</v>
      </c>
      <c r="D3455" s="9" t="str">
        <f t="shared" si="109"/>
        <v>-</v>
      </c>
      <c r="E3455" s="9" t="str">
        <f>IF(C3455="-","-",IF(D3455=maxgameno+2,"blank row 2",IF(D3455=maxgameno+1,"blank row 1",INDEX(FixtureCode!$B$4:$AH$128,MATCH($C3455,FixtureCode!$B$4:$B$128,0),MATCH("G"&amp;D3455&amp;"-T1",FixtureCode!$B$4:$AH$4,0)))))</f>
        <v>-</v>
      </c>
      <c r="F3455" s="13" t="str">
        <f>IF(C3455="-","-",IF(D3455=maxgameno+2,"blank row 2",IF(D3455=maxgameno+1,"blank row 1",INDEX(FixtureCode!$B$4:$AH$128,MATCH($C3455,FixtureCode!$B$4:$B$128,0),MATCH("G"&amp;D3455&amp;"-T2",FixtureCode!$B$4:$AH$4,0)))))</f>
        <v>-</v>
      </c>
      <c r="G3455" s="12" t="str">
        <f>IF(C3455="-","-",IF(AND(ISNUMBER(Fixture!G3459),ISNUMBER(Fixture!I3459),Fixture!F3459&lt;&gt;"BYE",Fixture!J3459&lt;&gt;"BYE"),"Yes","-"))</f>
        <v>-</v>
      </c>
      <c r="H3455" s="9" t="str">
        <f>IF(G3455="-","-",IF(Fixture!G3459&gt;Fixture!I3459,Settings!$G$7,IF(Fixture!G3459=Fixture!I3459,Settings!$G$8,IF(Fixture!G3459&lt;Fixture!I3459,Settings!$G$9,"-"))))</f>
        <v>-</v>
      </c>
      <c r="I3455" s="13" t="str">
        <f>IF(G3455="-","-",IF(Fixture!I3459&gt;Fixture!G3459,Settings!$G$7,IF(Fixture!I3459=Fixture!G3459,Settings!$G$8,IF(Fixture!I3459&lt;Fixture!G3459,Settings!$G$9,"-"))))</f>
        <v>-</v>
      </c>
    </row>
    <row r="3456" spans="3:9" x14ac:dyDescent="0.25">
      <c r="C3456" s="12" t="str">
        <f t="shared" si="108"/>
        <v>-</v>
      </c>
      <c r="D3456" s="9" t="str">
        <f t="shared" si="109"/>
        <v>-</v>
      </c>
      <c r="E3456" s="9" t="str">
        <f>IF(C3456="-","-",IF(D3456=maxgameno+2,"blank row 2",IF(D3456=maxgameno+1,"blank row 1",INDEX(FixtureCode!$B$4:$AH$128,MATCH($C3456,FixtureCode!$B$4:$B$128,0),MATCH("G"&amp;D3456&amp;"-T1",FixtureCode!$B$4:$AH$4,0)))))</f>
        <v>-</v>
      </c>
      <c r="F3456" s="13" t="str">
        <f>IF(C3456="-","-",IF(D3456=maxgameno+2,"blank row 2",IF(D3456=maxgameno+1,"blank row 1",INDEX(FixtureCode!$B$4:$AH$128,MATCH($C3456,FixtureCode!$B$4:$B$128,0),MATCH("G"&amp;D3456&amp;"-T2",FixtureCode!$B$4:$AH$4,0)))))</f>
        <v>-</v>
      </c>
      <c r="G3456" s="12" t="str">
        <f>IF(C3456="-","-",IF(AND(ISNUMBER(Fixture!G3460),ISNUMBER(Fixture!I3460),Fixture!F3460&lt;&gt;"BYE",Fixture!J3460&lt;&gt;"BYE"),"Yes","-"))</f>
        <v>-</v>
      </c>
      <c r="H3456" s="9" t="str">
        <f>IF(G3456="-","-",IF(Fixture!G3460&gt;Fixture!I3460,Settings!$G$7,IF(Fixture!G3460=Fixture!I3460,Settings!$G$8,IF(Fixture!G3460&lt;Fixture!I3460,Settings!$G$9,"-"))))</f>
        <v>-</v>
      </c>
      <c r="I3456" s="13" t="str">
        <f>IF(G3456="-","-",IF(Fixture!I3460&gt;Fixture!G3460,Settings!$G$7,IF(Fixture!I3460=Fixture!G3460,Settings!$G$8,IF(Fixture!I3460&lt;Fixture!G3460,Settings!$G$9,"-"))))</f>
        <v>-</v>
      </c>
    </row>
    <row r="3457" spans="3:9" x14ac:dyDescent="0.25">
      <c r="C3457" s="12" t="str">
        <f t="shared" si="108"/>
        <v>-</v>
      </c>
      <c r="D3457" s="9" t="str">
        <f t="shared" si="109"/>
        <v>-</v>
      </c>
      <c r="E3457" s="9" t="str">
        <f>IF(C3457="-","-",IF(D3457=maxgameno+2,"blank row 2",IF(D3457=maxgameno+1,"blank row 1",INDEX(FixtureCode!$B$4:$AH$128,MATCH($C3457,FixtureCode!$B$4:$B$128,0),MATCH("G"&amp;D3457&amp;"-T1",FixtureCode!$B$4:$AH$4,0)))))</f>
        <v>-</v>
      </c>
      <c r="F3457" s="13" t="str">
        <f>IF(C3457="-","-",IF(D3457=maxgameno+2,"blank row 2",IF(D3457=maxgameno+1,"blank row 1",INDEX(FixtureCode!$B$4:$AH$128,MATCH($C3457,FixtureCode!$B$4:$B$128,0),MATCH("G"&amp;D3457&amp;"-T2",FixtureCode!$B$4:$AH$4,0)))))</f>
        <v>-</v>
      </c>
      <c r="G3457" s="12" t="str">
        <f>IF(C3457="-","-",IF(AND(ISNUMBER(Fixture!G3461),ISNUMBER(Fixture!I3461),Fixture!F3461&lt;&gt;"BYE",Fixture!J3461&lt;&gt;"BYE"),"Yes","-"))</f>
        <v>-</v>
      </c>
      <c r="H3457" s="9" t="str">
        <f>IF(G3457="-","-",IF(Fixture!G3461&gt;Fixture!I3461,Settings!$G$7,IF(Fixture!G3461=Fixture!I3461,Settings!$G$8,IF(Fixture!G3461&lt;Fixture!I3461,Settings!$G$9,"-"))))</f>
        <v>-</v>
      </c>
      <c r="I3457" s="13" t="str">
        <f>IF(G3457="-","-",IF(Fixture!I3461&gt;Fixture!G3461,Settings!$G$7,IF(Fixture!I3461=Fixture!G3461,Settings!$G$8,IF(Fixture!I3461&lt;Fixture!G3461,Settings!$G$9,"-"))))</f>
        <v>-</v>
      </c>
    </row>
    <row r="3458" spans="3:9" x14ac:dyDescent="0.25">
      <c r="C3458" s="12" t="str">
        <f t="shared" si="108"/>
        <v>-</v>
      </c>
      <c r="D3458" s="9" t="str">
        <f t="shared" si="109"/>
        <v>-</v>
      </c>
      <c r="E3458" s="9" t="str">
        <f>IF(C3458="-","-",IF(D3458=maxgameno+2,"blank row 2",IF(D3458=maxgameno+1,"blank row 1",INDEX(FixtureCode!$B$4:$AH$128,MATCH($C3458,FixtureCode!$B$4:$B$128,0),MATCH("G"&amp;D3458&amp;"-T1",FixtureCode!$B$4:$AH$4,0)))))</f>
        <v>-</v>
      </c>
      <c r="F3458" s="13" t="str">
        <f>IF(C3458="-","-",IF(D3458=maxgameno+2,"blank row 2",IF(D3458=maxgameno+1,"blank row 1",INDEX(FixtureCode!$B$4:$AH$128,MATCH($C3458,FixtureCode!$B$4:$B$128,0),MATCH("G"&amp;D3458&amp;"-T2",FixtureCode!$B$4:$AH$4,0)))))</f>
        <v>-</v>
      </c>
      <c r="G3458" s="12" t="str">
        <f>IF(C3458="-","-",IF(AND(ISNUMBER(Fixture!G3462),ISNUMBER(Fixture!I3462),Fixture!F3462&lt;&gt;"BYE",Fixture!J3462&lt;&gt;"BYE"),"Yes","-"))</f>
        <v>-</v>
      </c>
      <c r="H3458" s="9" t="str">
        <f>IF(G3458="-","-",IF(Fixture!G3462&gt;Fixture!I3462,Settings!$G$7,IF(Fixture!G3462=Fixture!I3462,Settings!$G$8,IF(Fixture!G3462&lt;Fixture!I3462,Settings!$G$9,"-"))))</f>
        <v>-</v>
      </c>
      <c r="I3458" s="13" t="str">
        <f>IF(G3458="-","-",IF(Fixture!I3462&gt;Fixture!G3462,Settings!$G$7,IF(Fixture!I3462=Fixture!G3462,Settings!$G$8,IF(Fixture!I3462&lt;Fixture!G3462,Settings!$G$9,"-"))))</f>
        <v>-</v>
      </c>
    </row>
    <row r="3459" spans="3:9" x14ac:dyDescent="0.25">
      <c r="C3459" s="12" t="str">
        <f t="shared" si="108"/>
        <v>-</v>
      </c>
      <c r="D3459" s="9" t="str">
        <f t="shared" si="109"/>
        <v>-</v>
      </c>
      <c r="E3459" s="9" t="str">
        <f>IF(C3459="-","-",IF(D3459=maxgameno+2,"blank row 2",IF(D3459=maxgameno+1,"blank row 1",INDEX(FixtureCode!$B$4:$AH$128,MATCH($C3459,FixtureCode!$B$4:$B$128,0),MATCH("G"&amp;D3459&amp;"-T1",FixtureCode!$B$4:$AH$4,0)))))</f>
        <v>-</v>
      </c>
      <c r="F3459" s="13" t="str">
        <f>IF(C3459="-","-",IF(D3459=maxgameno+2,"blank row 2",IF(D3459=maxgameno+1,"blank row 1",INDEX(FixtureCode!$B$4:$AH$128,MATCH($C3459,FixtureCode!$B$4:$B$128,0),MATCH("G"&amp;D3459&amp;"-T2",FixtureCode!$B$4:$AH$4,0)))))</f>
        <v>-</v>
      </c>
      <c r="G3459" s="12" t="str">
        <f>IF(C3459="-","-",IF(AND(ISNUMBER(Fixture!G3463),ISNUMBER(Fixture!I3463),Fixture!F3463&lt;&gt;"BYE",Fixture!J3463&lt;&gt;"BYE"),"Yes","-"))</f>
        <v>-</v>
      </c>
      <c r="H3459" s="9" t="str">
        <f>IF(G3459="-","-",IF(Fixture!G3463&gt;Fixture!I3463,Settings!$G$7,IF(Fixture!G3463=Fixture!I3463,Settings!$G$8,IF(Fixture!G3463&lt;Fixture!I3463,Settings!$G$9,"-"))))</f>
        <v>-</v>
      </c>
      <c r="I3459" s="13" t="str">
        <f>IF(G3459="-","-",IF(Fixture!I3463&gt;Fixture!G3463,Settings!$G$7,IF(Fixture!I3463=Fixture!G3463,Settings!$G$8,IF(Fixture!I3463&lt;Fixture!G3463,Settings!$G$9,"-"))))</f>
        <v>-</v>
      </c>
    </row>
    <row r="3460" spans="3:9" x14ac:dyDescent="0.25">
      <c r="C3460" s="12" t="str">
        <f t="shared" si="108"/>
        <v>-</v>
      </c>
      <c r="D3460" s="9" t="str">
        <f t="shared" si="109"/>
        <v>-</v>
      </c>
      <c r="E3460" s="9" t="str">
        <f>IF(C3460="-","-",IF(D3460=maxgameno+2,"blank row 2",IF(D3460=maxgameno+1,"blank row 1",INDEX(FixtureCode!$B$4:$AH$128,MATCH($C3460,FixtureCode!$B$4:$B$128,0),MATCH("G"&amp;D3460&amp;"-T1",FixtureCode!$B$4:$AH$4,0)))))</f>
        <v>-</v>
      </c>
      <c r="F3460" s="13" t="str">
        <f>IF(C3460="-","-",IF(D3460=maxgameno+2,"blank row 2",IF(D3460=maxgameno+1,"blank row 1",INDEX(FixtureCode!$B$4:$AH$128,MATCH($C3460,FixtureCode!$B$4:$B$128,0),MATCH("G"&amp;D3460&amp;"-T2",FixtureCode!$B$4:$AH$4,0)))))</f>
        <v>-</v>
      </c>
      <c r="G3460" s="12" t="str">
        <f>IF(C3460="-","-",IF(AND(ISNUMBER(Fixture!G3464),ISNUMBER(Fixture!I3464),Fixture!F3464&lt;&gt;"BYE",Fixture!J3464&lt;&gt;"BYE"),"Yes","-"))</f>
        <v>-</v>
      </c>
      <c r="H3460" s="9" t="str">
        <f>IF(G3460="-","-",IF(Fixture!G3464&gt;Fixture!I3464,Settings!$G$7,IF(Fixture!G3464=Fixture!I3464,Settings!$G$8,IF(Fixture!G3464&lt;Fixture!I3464,Settings!$G$9,"-"))))</f>
        <v>-</v>
      </c>
      <c r="I3460" s="13" t="str">
        <f>IF(G3460="-","-",IF(Fixture!I3464&gt;Fixture!G3464,Settings!$G$7,IF(Fixture!I3464=Fixture!G3464,Settings!$G$8,IF(Fixture!I3464&lt;Fixture!G3464,Settings!$G$9,"-"))))</f>
        <v>-</v>
      </c>
    </row>
    <row r="3461" spans="3:9" x14ac:dyDescent="0.25">
      <c r="C3461" s="12" t="str">
        <f t="shared" si="108"/>
        <v>-</v>
      </c>
      <c r="D3461" s="9" t="str">
        <f t="shared" si="109"/>
        <v>-</v>
      </c>
      <c r="E3461" s="9" t="str">
        <f>IF(C3461="-","-",IF(D3461=maxgameno+2,"blank row 2",IF(D3461=maxgameno+1,"blank row 1",INDEX(FixtureCode!$B$4:$AH$128,MATCH($C3461,FixtureCode!$B$4:$B$128,0),MATCH("G"&amp;D3461&amp;"-T1",FixtureCode!$B$4:$AH$4,0)))))</f>
        <v>-</v>
      </c>
      <c r="F3461" s="13" t="str">
        <f>IF(C3461="-","-",IF(D3461=maxgameno+2,"blank row 2",IF(D3461=maxgameno+1,"blank row 1",INDEX(FixtureCode!$B$4:$AH$128,MATCH($C3461,FixtureCode!$B$4:$B$128,0),MATCH("G"&amp;D3461&amp;"-T2",FixtureCode!$B$4:$AH$4,0)))))</f>
        <v>-</v>
      </c>
      <c r="G3461" s="12" t="str">
        <f>IF(C3461="-","-",IF(AND(ISNUMBER(Fixture!G3465),ISNUMBER(Fixture!I3465),Fixture!F3465&lt;&gt;"BYE",Fixture!J3465&lt;&gt;"BYE"),"Yes","-"))</f>
        <v>-</v>
      </c>
      <c r="H3461" s="9" t="str">
        <f>IF(G3461="-","-",IF(Fixture!G3465&gt;Fixture!I3465,Settings!$G$7,IF(Fixture!G3465=Fixture!I3465,Settings!$G$8,IF(Fixture!G3465&lt;Fixture!I3465,Settings!$G$9,"-"))))</f>
        <v>-</v>
      </c>
      <c r="I3461" s="13" t="str">
        <f>IF(G3461="-","-",IF(Fixture!I3465&gt;Fixture!G3465,Settings!$G$7,IF(Fixture!I3465=Fixture!G3465,Settings!$G$8,IF(Fixture!I3465&lt;Fixture!G3465,Settings!$G$9,"-"))))</f>
        <v>-</v>
      </c>
    </row>
    <row r="3462" spans="3:9" x14ac:dyDescent="0.25">
      <c r="C3462" s="12" t="str">
        <f t="shared" ref="C3462:C3525" si="110">IF(C3461="-","-",IF(D3461+1&lt;=maxgameno+2,C3461,IF(C3461+1&lt;=maxroundno,C3461+1,"-")))</f>
        <v>-</v>
      </c>
      <c r="D3462" s="9" t="str">
        <f t="shared" ref="D3462:D3525" si="111">IF(C3462="-","-",IF(D3461+1&lt;=maxgameno+2,D3461+1,1))</f>
        <v>-</v>
      </c>
      <c r="E3462" s="9" t="str">
        <f>IF(C3462="-","-",IF(D3462=maxgameno+2,"blank row 2",IF(D3462=maxgameno+1,"blank row 1",INDEX(FixtureCode!$B$4:$AH$128,MATCH($C3462,FixtureCode!$B$4:$B$128,0),MATCH("G"&amp;D3462&amp;"-T1",FixtureCode!$B$4:$AH$4,0)))))</f>
        <v>-</v>
      </c>
      <c r="F3462" s="13" t="str">
        <f>IF(C3462="-","-",IF(D3462=maxgameno+2,"blank row 2",IF(D3462=maxgameno+1,"blank row 1",INDEX(FixtureCode!$B$4:$AH$128,MATCH($C3462,FixtureCode!$B$4:$B$128,0),MATCH("G"&amp;D3462&amp;"-T2",FixtureCode!$B$4:$AH$4,0)))))</f>
        <v>-</v>
      </c>
      <c r="G3462" s="12" t="str">
        <f>IF(C3462="-","-",IF(AND(ISNUMBER(Fixture!G3466),ISNUMBER(Fixture!I3466),Fixture!F3466&lt;&gt;"BYE",Fixture!J3466&lt;&gt;"BYE"),"Yes","-"))</f>
        <v>-</v>
      </c>
      <c r="H3462" s="9" t="str">
        <f>IF(G3462="-","-",IF(Fixture!G3466&gt;Fixture!I3466,Settings!$G$7,IF(Fixture!G3466=Fixture!I3466,Settings!$G$8,IF(Fixture!G3466&lt;Fixture!I3466,Settings!$G$9,"-"))))</f>
        <v>-</v>
      </c>
      <c r="I3462" s="13" t="str">
        <f>IF(G3462="-","-",IF(Fixture!I3466&gt;Fixture!G3466,Settings!$G$7,IF(Fixture!I3466=Fixture!G3466,Settings!$G$8,IF(Fixture!I3466&lt;Fixture!G3466,Settings!$G$9,"-"))))</f>
        <v>-</v>
      </c>
    </row>
    <row r="3463" spans="3:9" x14ac:dyDescent="0.25">
      <c r="C3463" s="12" t="str">
        <f t="shared" si="110"/>
        <v>-</v>
      </c>
      <c r="D3463" s="9" t="str">
        <f t="shared" si="111"/>
        <v>-</v>
      </c>
      <c r="E3463" s="9" t="str">
        <f>IF(C3463="-","-",IF(D3463=maxgameno+2,"blank row 2",IF(D3463=maxgameno+1,"blank row 1",INDEX(FixtureCode!$B$4:$AH$128,MATCH($C3463,FixtureCode!$B$4:$B$128,0),MATCH("G"&amp;D3463&amp;"-T1",FixtureCode!$B$4:$AH$4,0)))))</f>
        <v>-</v>
      </c>
      <c r="F3463" s="13" t="str">
        <f>IF(C3463="-","-",IF(D3463=maxgameno+2,"blank row 2",IF(D3463=maxgameno+1,"blank row 1",INDEX(FixtureCode!$B$4:$AH$128,MATCH($C3463,FixtureCode!$B$4:$B$128,0),MATCH("G"&amp;D3463&amp;"-T2",FixtureCode!$B$4:$AH$4,0)))))</f>
        <v>-</v>
      </c>
      <c r="G3463" s="12" t="str">
        <f>IF(C3463="-","-",IF(AND(ISNUMBER(Fixture!G3467),ISNUMBER(Fixture!I3467),Fixture!F3467&lt;&gt;"BYE",Fixture!J3467&lt;&gt;"BYE"),"Yes","-"))</f>
        <v>-</v>
      </c>
      <c r="H3463" s="9" t="str">
        <f>IF(G3463="-","-",IF(Fixture!G3467&gt;Fixture!I3467,Settings!$G$7,IF(Fixture!G3467=Fixture!I3467,Settings!$G$8,IF(Fixture!G3467&lt;Fixture!I3467,Settings!$G$9,"-"))))</f>
        <v>-</v>
      </c>
      <c r="I3463" s="13" t="str">
        <f>IF(G3463="-","-",IF(Fixture!I3467&gt;Fixture!G3467,Settings!$G$7,IF(Fixture!I3467=Fixture!G3467,Settings!$G$8,IF(Fixture!I3467&lt;Fixture!G3467,Settings!$G$9,"-"))))</f>
        <v>-</v>
      </c>
    </row>
    <row r="3464" spans="3:9" x14ac:dyDescent="0.25">
      <c r="C3464" s="12" t="str">
        <f t="shared" si="110"/>
        <v>-</v>
      </c>
      <c r="D3464" s="9" t="str">
        <f t="shared" si="111"/>
        <v>-</v>
      </c>
      <c r="E3464" s="9" t="str">
        <f>IF(C3464="-","-",IF(D3464=maxgameno+2,"blank row 2",IF(D3464=maxgameno+1,"blank row 1",INDEX(FixtureCode!$B$4:$AH$128,MATCH($C3464,FixtureCode!$B$4:$B$128,0),MATCH("G"&amp;D3464&amp;"-T1",FixtureCode!$B$4:$AH$4,0)))))</f>
        <v>-</v>
      </c>
      <c r="F3464" s="13" t="str">
        <f>IF(C3464="-","-",IF(D3464=maxgameno+2,"blank row 2",IF(D3464=maxgameno+1,"blank row 1",INDEX(FixtureCode!$B$4:$AH$128,MATCH($C3464,FixtureCode!$B$4:$B$128,0),MATCH("G"&amp;D3464&amp;"-T2",FixtureCode!$B$4:$AH$4,0)))))</f>
        <v>-</v>
      </c>
      <c r="G3464" s="12" t="str">
        <f>IF(C3464="-","-",IF(AND(ISNUMBER(Fixture!G3468),ISNUMBER(Fixture!I3468),Fixture!F3468&lt;&gt;"BYE",Fixture!J3468&lt;&gt;"BYE"),"Yes","-"))</f>
        <v>-</v>
      </c>
      <c r="H3464" s="9" t="str">
        <f>IF(G3464="-","-",IF(Fixture!G3468&gt;Fixture!I3468,Settings!$G$7,IF(Fixture!G3468=Fixture!I3468,Settings!$G$8,IF(Fixture!G3468&lt;Fixture!I3468,Settings!$G$9,"-"))))</f>
        <v>-</v>
      </c>
      <c r="I3464" s="13" t="str">
        <f>IF(G3464="-","-",IF(Fixture!I3468&gt;Fixture!G3468,Settings!$G$7,IF(Fixture!I3468=Fixture!G3468,Settings!$G$8,IF(Fixture!I3468&lt;Fixture!G3468,Settings!$G$9,"-"))))</f>
        <v>-</v>
      </c>
    </row>
    <row r="3465" spans="3:9" x14ac:dyDescent="0.25">
      <c r="C3465" s="12" t="str">
        <f t="shared" si="110"/>
        <v>-</v>
      </c>
      <c r="D3465" s="9" t="str">
        <f t="shared" si="111"/>
        <v>-</v>
      </c>
      <c r="E3465" s="9" t="str">
        <f>IF(C3465="-","-",IF(D3465=maxgameno+2,"blank row 2",IF(D3465=maxgameno+1,"blank row 1",INDEX(FixtureCode!$B$4:$AH$128,MATCH($C3465,FixtureCode!$B$4:$B$128,0),MATCH("G"&amp;D3465&amp;"-T1",FixtureCode!$B$4:$AH$4,0)))))</f>
        <v>-</v>
      </c>
      <c r="F3465" s="13" t="str">
        <f>IF(C3465="-","-",IF(D3465=maxgameno+2,"blank row 2",IF(D3465=maxgameno+1,"blank row 1",INDEX(FixtureCode!$B$4:$AH$128,MATCH($C3465,FixtureCode!$B$4:$B$128,0),MATCH("G"&amp;D3465&amp;"-T2",FixtureCode!$B$4:$AH$4,0)))))</f>
        <v>-</v>
      </c>
      <c r="G3465" s="12" t="str">
        <f>IF(C3465="-","-",IF(AND(ISNUMBER(Fixture!G3469),ISNUMBER(Fixture!I3469),Fixture!F3469&lt;&gt;"BYE",Fixture!J3469&lt;&gt;"BYE"),"Yes","-"))</f>
        <v>-</v>
      </c>
      <c r="H3465" s="9" t="str">
        <f>IF(G3465="-","-",IF(Fixture!G3469&gt;Fixture!I3469,Settings!$G$7,IF(Fixture!G3469=Fixture!I3469,Settings!$G$8,IF(Fixture!G3469&lt;Fixture!I3469,Settings!$G$9,"-"))))</f>
        <v>-</v>
      </c>
      <c r="I3465" s="13" t="str">
        <f>IF(G3465="-","-",IF(Fixture!I3469&gt;Fixture!G3469,Settings!$G$7,IF(Fixture!I3469=Fixture!G3469,Settings!$G$8,IF(Fixture!I3469&lt;Fixture!G3469,Settings!$G$9,"-"))))</f>
        <v>-</v>
      </c>
    </row>
    <row r="3466" spans="3:9" x14ac:dyDescent="0.25">
      <c r="C3466" s="12" t="str">
        <f t="shared" si="110"/>
        <v>-</v>
      </c>
      <c r="D3466" s="9" t="str">
        <f t="shared" si="111"/>
        <v>-</v>
      </c>
      <c r="E3466" s="9" t="str">
        <f>IF(C3466="-","-",IF(D3466=maxgameno+2,"blank row 2",IF(D3466=maxgameno+1,"blank row 1",INDEX(FixtureCode!$B$4:$AH$128,MATCH($C3466,FixtureCode!$B$4:$B$128,0),MATCH("G"&amp;D3466&amp;"-T1",FixtureCode!$B$4:$AH$4,0)))))</f>
        <v>-</v>
      </c>
      <c r="F3466" s="13" t="str">
        <f>IF(C3466="-","-",IF(D3466=maxgameno+2,"blank row 2",IF(D3466=maxgameno+1,"blank row 1",INDEX(FixtureCode!$B$4:$AH$128,MATCH($C3466,FixtureCode!$B$4:$B$128,0),MATCH("G"&amp;D3466&amp;"-T2",FixtureCode!$B$4:$AH$4,0)))))</f>
        <v>-</v>
      </c>
      <c r="G3466" s="12" t="str">
        <f>IF(C3466="-","-",IF(AND(ISNUMBER(Fixture!G3470),ISNUMBER(Fixture!I3470),Fixture!F3470&lt;&gt;"BYE",Fixture!J3470&lt;&gt;"BYE"),"Yes","-"))</f>
        <v>-</v>
      </c>
      <c r="H3466" s="9" t="str">
        <f>IF(G3466="-","-",IF(Fixture!G3470&gt;Fixture!I3470,Settings!$G$7,IF(Fixture!G3470=Fixture!I3470,Settings!$G$8,IF(Fixture!G3470&lt;Fixture!I3470,Settings!$G$9,"-"))))</f>
        <v>-</v>
      </c>
      <c r="I3466" s="13" t="str">
        <f>IF(G3466="-","-",IF(Fixture!I3470&gt;Fixture!G3470,Settings!$G$7,IF(Fixture!I3470=Fixture!G3470,Settings!$G$8,IF(Fixture!I3470&lt;Fixture!G3470,Settings!$G$9,"-"))))</f>
        <v>-</v>
      </c>
    </row>
    <row r="3467" spans="3:9" x14ac:dyDescent="0.25">
      <c r="C3467" s="12" t="str">
        <f t="shared" si="110"/>
        <v>-</v>
      </c>
      <c r="D3467" s="9" t="str">
        <f t="shared" si="111"/>
        <v>-</v>
      </c>
      <c r="E3467" s="9" t="str">
        <f>IF(C3467="-","-",IF(D3467=maxgameno+2,"blank row 2",IF(D3467=maxgameno+1,"blank row 1",INDEX(FixtureCode!$B$4:$AH$128,MATCH($C3467,FixtureCode!$B$4:$B$128,0),MATCH("G"&amp;D3467&amp;"-T1",FixtureCode!$B$4:$AH$4,0)))))</f>
        <v>-</v>
      </c>
      <c r="F3467" s="13" t="str">
        <f>IF(C3467="-","-",IF(D3467=maxgameno+2,"blank row 2",IF(D3467=maxgameno+1,"blank row 1",INDEX(FixtureCode!$B$4:$AH$128,MATCH($C3467,FixtureCode!$B$4:$B$128,0),MATCH("G"&amp;D3467&amp;"-T2",FixtureCode!$B$4:$AH$4,0)))))</f>
        <v>-</v>
      </c>
      <c r="G3467" s="12" t="str">
        <f>IF(C3467="-","-",IF(AND(ISNUMBER(Fixture!G3471),ISNUMBER(Fixture!I3471),Fixture!F3471&lt;&gt;"BYE",Fixture!J3471&lt;&gt;"BYE"),"Yes","-"))</f>
        <v>-</v>
      </c>
      <c r="H3467" s="9" t="str">
        <f>IF(G3467="-","-",IF(Fixture!G3471&gt;Fixture!I3471,Settings!$G$7,IF(Fixture!G3471=Fixture!I3471,Settings!$G$8,IF(Fixture!G3471&lt;Fixture!I3471,Settings!$G$9,"-"))))</f>
        <v>-</v>
      </c>
      <c r="I3467" s="13" t="str">
        <f>IF(G3467="-","-",IF(Fixture!I3471&gt;Fixture!G3471,Settings!$G$7,IF(Fixture!I3471=Fixture!G3471,Settings!$G$8,IF(Fixture!I3471&lt;Fixture!G3471,Settings!$G$9,"-"))))</f>
        <v>-</v>
      </c>
    </row>
    <row r="3468" spans="3:9" x14ac:dyDescent="0.25">
      <c r="C3468" s="12" t="str">
        <f t="shared" si="110"/>
        <v>-</v>
      </c>
      <c r="D3468" s="9" t="str">
        <f t="shared" si="111"/>
        <v>-</v>
      </c>
      <c r="E3468" s="9" t="str">
        <f>IF(C3468="-","-",IF(D3468=maxgameno+2,"blank row 2",IF(D3468=maxgameno+1,"blank row 1",INDEX(FixtureCode!$B$4:$AH$128,MATCH($C3468,FixtureCode!$B$4:$B$128,0),MATCH("G"&amp;D3468&amp;"-T1",FixtureCode!$B$4:$AH$4,0)))))</f>
        <v>-</v>
      </c>
      <c r="F3468" s="13" t="str">
        <f>IF(C3468="-","-",IF(D3468=maxgameno+2,"blank row 2",IF(D3468=maxgameno+1,"blank row 1",INDEX(FixtureCode!$B$4:$AH$128,MATCH($C3468,FixtureCode!$B$4:$B$128,0),MATCH("G"&amp;D3468&amp;"-T2",FixtureCode!$B$4:$AH$4,0)))))</f>
        <v>-</v>
      </c>
      <c r="G3468" s="12" t="str">
        <f>IF(C3468="-","-",IF(AND(ISNUMBER(Fixture!G3472),ISNUMBER(Fixture!I3472),Fixture!F3472&lt;&gt;"BYE",Fixture!J3472&lt;&gt;"BYE"),"Yes","-"))</f>
        <v>-</v>
      </c>
      <c r="H3468" s="9" t="str">
        <f>IF(G3468="-","-",IF(Fixture!G3472&gt;Fixture!I3472,Settings!$G$7,IF(Fixture!G3472=Fixture!I3472,Settings!$G$8,IF(Fixture!G3472&lt;Fixture!I3472,Settings!$G$9,"-"))))</f>
        <v>-</v>
      </c>
      <c r="I3468" s="13" t="str">
        <f>IF(G3468="-","-",IF(Fixture!I3472&gt;Fixture!G3472,Settings!$G$7,IF(Fixture!I3472=Fixture!G3472,Settings!$G$8,IF(Fixture!I3472&lt;Fixture!G3472,Settings!$G$9,"-"))))</f>
        <v>-</v>
      </c>
    </row>
    <row r="3469" spans="3:9" x14ac:dyDescent="0.25">
      <c r="C3469" s="12" t="str">
        <f t="shared" si="110"/>
        <v>-</v>
      </c>
      <c r="D3469" s="9" t="str">
        <f t="shared" si="111"/>
        <v>-</v>
      </c>
      <c r="E3469" s="9" t="str">
        <f>IF(C3469="-","-",IF(D3469=maxgameno+2,"blank row 2",IF(D3469=maxgameno+1,"blank row 1",INDEX(FixtureCode!$B$4:$AH$128,MATCH($C3469,FixtureCode!$B$4:$B$128,0),MATCH("G"&amp;D3469&amp;"-T1",FixtureCode!$B$4:$AH$4,0)))))</f>
        <v>-</v>
      </c>
      <c r="F3469" s="13" t="str">
        <f>IF(C3469="-","-",IF(D3469=maxgameno+2,"blank row 2",IF(D3469=maxgameno+1,"blank row 1",INDEX(FixtureCode!$B$4:$AH$128,MATCH($C3469,FixtureCode!$B$4:$B$128,0),MATCH("G"&amp;D3469&amp;"-T2",FixtureCode!$B$4:$AH$4,0)))))</f>
        <v>-</v>
      </c>
      <c r="G3469" s="12" t="str">
        <f>IF(C3469="-","-",IF(AND(ISNUMBER(Fixture!G3473),ISNUMBER(Fixture!I3473),Fixture!F3473&lt;&gt;"BYE",Fixture!J3473&lt;&gt;"BYE"),"Yes","-"))</f>
        <v>-</v>
      </c>
      <c r="H3469" s="9" t="str">
        <f>IF(G3469="-","-",IF(Fixture!G3473&gt;Fixture!I3473,Settings!$G$7,IF(Fixture!G3473=Fixture!I3473,Settings!$G$8,IF(Fixture!G3473&lt;Fixture!I3473,Settings!$G$9,"-"))))</f>
        <v>-</v>
      </c>
      <c r="I3469" s="13" t="str">
        <f>IF(G3469="-","-",IF(Fixture!I3473&gt;Fixture!G3473,Settings!$G$7,IF(Fixture!I3473=Fixture!G3473,Settings!$G$8,IF(Fixture!I3473&lt;Fixture!G3473,Settings!$G$9,"-"))))</f>
        <v>-</v>
      </c>
    </row>
    <row r="3470" spans="3:9" x14ac:dyDescent="0.25">
      <c r="C3470" s="12" t="str">
        <f t="shared" si="110"/>
        <v>-</v>
      </c>
      <c r="D3470" s="9" t="str">
        <f t="shared" si="111"/>
        <v>-</v>
      </c>
      <c r="E3470" s="9" t="str">
        <f>IF(C3470="-","-",IF(D3470=maxgameno+2,"blank row 2",IF(D3470=maxgameno+1,"blank row 1",INDEX(FixtureCode!$B$4:$AH$128,MATCH($C3470,FixtureCode!$B$4:$B$128,0),MATCH("G"&amp;D3470&amp;"-T1",FixtureCode!$B$4:$AH$4,0)))))</f>
        <v>-</v>
      </c>
      <c r="F3470" s="13" t="str">
        <f>IF(C3470="-","-",IF(D3470=maxgameno+2,"blank row 2",IF(D3470=maxgameno+1,"blank row 1",INDEX(FixtureCode!$B$4:$AH$128,MATCH($C3470,FixtureCode!$B$4:$B$128,0),MATCH("G"&amp;D3470&amp;"-T2",FixtureCode!$B$4:$AH$4,0)))))</f>
        <v>-</v>
      </c>
      <c r="G3470" s="12" t="str">
        <f>IF(C3470="-","-",IF(AND(ISNUMBER(Fixture!G3474),ISNUMBER(Fixture!I3474),Fixture!F3474&lt;&gt;"BYE",Fixture!J3474&lt;&gt;"BYE"),"Yes","-"))</f>
        <v>-</v>
      </c>
      <c r="H3470" s="9" t="str">
        <f>IF(G3470="-","-",IF(Fixture!G3474&gt;Fixture!I3474,Settings!$G$7,IF(Fixture!G3474=Fixture!I3474,Settings!$G$8,IF(Fixture!G3474&lt;Fixture!I3474,Settings!$G$9,"-"))))</f>
        <v>-</v>
      </c>
      <c r="I3470" s="13" t="str">
        <f>IF(G3470="-","-",IF(Fixture!I3474&gt;Fixture!G3474,Settings!$G$7,IF(Fixture!I3474=Fixture!G3474,Settings!$G$8,IF(Fixture!I3474&lt;Fixture!G3474,Settings!$G$9,"-"))))</f>
        <v>-</v>
      </c>
    </row>
    <row r="3471" spans="3:9" x14ac:dyDescent="0.25">
      <c r="C3471" s="12" t="str">
        <f t="shared" si="110"/>
        <v>-</v>
      </c>
      <c r="D3471" s="9" t="str">
        <f t="shared" si="111"/>
        <v>-</v>
      </c>
      <c r="E3471" s="9" t="str">
        <f>IF(C3471="-","-",IF(D3471=maxgameno+2,"blank row 2",IF(D3471=maxgameno+1,"blank row 1",INDEX(FixtureCode!$B$4:$AH$128,MATCH($C3471,FixtureCode!$B$4:$B$128,0),MATCH("G"&amp;D3471&amp;"-T1",FixtureCode!$B$4:$AH$4,0)))))</f>
        <v>-</v>
      </c>
      <c r="F3471" s="13" t="str">
        <f>IF(C3471="-","-",IF(D3471=maxgameno+2,"blank row 2",IF(D3471=maxgameno+1,"blank row 1",INDEX(FixtureCode!$B$4:$AH$128,MATCH($C3471,FixtureCode!$B$4:$B$128,0),MATCH("G"&amp;D3471&amp;"-T2",FixtureCode!$B$4:$AH$4,0)))))</f>
        <v>-</v>
      </c>
      <c r="G3471" s="12" t="str">
        <f>IF(C3471="-","-",IF(AND(ISNUMBER(Fixture!G3475),ISNUMBER(Fixture!I3475),Fixture!F3475&lt;&gt;"BYE",Fixture!J3475&lt;&gt;"BYE"),"Yes","-"))</f>
        <v>-</v>
      </c>
      <c r="H3471" s="9" t="str">
        <f>IF(G3471="-","-",IF(Fixture!G3475&gt;Fixture!I3475,Settings!$G$7,IF(Fixture!G3475=Fixture!I3475,Settings!$G$8,IF(Fixture!G3475&lt;Fixture!I3475,Settings!$G$9,"-"))))</f>
        <v>-</v>
      </c>
      <c r="I3471" s="13" t="str">
        <f>IF(G3471="-","-",IF(Fixture!I3475&gt;Fixture!G3475,Settings!$G$7,IF(Fixture!I3475=Fixture!G3475,Settings!$G$8,IF(Fixture!I3475&lt;Fixture!G3475,Settings!$G$9,"-"))))</f>
        <v>-</v>
      </c>
    </row>
    <row r="3472" spans="3:9" x14ac:dyDescent="0.25">
      <c r="C3472" s="12" t="str">
        <f t="shared" si="110"/>
        <v>-</v>
      </c>
      <c r="D3472" s="9" t="str">
        <f t="shared" si="111"/>
        <v>-</v>
      </c>
      <c r="E3472" s="9" t="str">
        <f>IF(C3472="-","-",IF(D3472=maxgameno+2,"blank row 2",IF(D3472=maxgameno+1,"blank row 1",INDEX(FixtureCode!$B$4:$AH$128,MATCH($C3472,FixtureCode!$B$4:$B$128,0),MATCH("G"&amp;D3472&amp;"-T1",FixtureCode!$B$4:$AH$4,0)))))</f>
        <v>-</v>
      </c>
      <c r="F3472" s="13" t="str">
        <f>IF(C3472="-","-",IF(D3472=maxgameno+2,"blank row 2",IF(D3472=maxgameno+1,"blank row 1",INDEX(FixtureCode!$B$4:$AH$128,MATCH($C3472,FixtureCode!$B$4:$B$128,0),MATCH("G"&amp;D3472&amp;"-T2",FixtureCode!$B$4:$AH$4,0)))))</f>
        <v>-</v>
      </c>
      <c r="G3472" s="12" t="str">
        <f>IF(C3472="-","-",IF(AND(ISNUMBER(Fixture!G3476),ISNUMBER(Fixture!I3476),Fixture!F3476&lt;&gt;"BYE",Fixture!J3476&lt;&gt;"BYE"),"Yes","-"))</f>
        <v>-</v>
      </c>
      <c r="H3472" s="9" t="str">
        <f>IF(G3472="-","-",IF(Fixture!G3476&gt;Fixture!I3476,Settings!$G$7,IF(Fixture!G3476=Fixture!I3476,Settings!$G$8,IF(Fixture!G3476&lt;Fixture!I3476,Settings!$G$9,"-"))))</f>
        <v>-</v>
      </c>
      <c r="I3472" s="13" t="str">
        <f>IF(G3472="-","-",IF(Fixture!I3476&gt;Fixture!G3476,Settings!$G$7,IF(Fixture!I3476=Fixture!G3476,Settings!$G$8,IF(Fixture!I3476&lt;Fixture!G3476,Settings!$G$9,"-"))))</f>
        <v>-</v>
      </c>
    </row>
    <row r="3473" spans="3:9" x14ac:dyDescent="0.25">
      <c r="C3473" s="12" t="str">
        <f t="shared" si="110"/>
        <v>-</v>
      </c>
      <c r="D3473" s="9" t="str">
        <f t="shared" si="111"/>
        <v>-</v>
      </c>
      <c r="E3473" s="9" t="str">
        <f>IF(C3473="-","-",IF(D3473=maxgameno+2,"blank row 2",IF(D3473=maxgameno+1,"blank row 1",INDEX(FixtureCode!$B$4:$AH$128,MATCH($C3473,FixtureCode!$B$4:$B$128,0),MATCH("G"&amp;D3473&amp;"-T1",FixtureCode!$B$4:$AH$4,0)))))</f>
        <v>-</v>
      </c>
      <c r="F3473" s="13" t="str">
        <f>IF(C3473="-","-",IF(D3473=maxgameno+2,"blank row 2",IF(D3473=maxgameno+1,"blank row 1",INDEX(FixtureCode!$B$4:$AH$128,MATCH($C3473,FixtureCode!$B$4:$B$128,0),MATCH("G"&amp;D3473&amp;"-T2",FixtureCode!$B$4:$AH$4,0)))))</f>
        <v>-</v>
      </c>
      <c r="G3473" s="12" t="str">
        <f>IF(C3473="-","-",IF(AND(ISNUMBER(Fixture!G3477),ISNUMBER(Fixture!I3477),Fixture!F3477&lt;&gt;"BYE",Fixture!J3477&lt;&gt;"BYE"),"Yes","-"))</f>
        <v>-</v>
      </c>
      <c r="H3473" s="9" t="str">
        <f>IF(G3473="-","-",IF(Fixture!G3477&gt;Fixture!I3477,Settings!$G$7,IF(Fixture!G3477=Fixture!I3477,Settings!$G$8,IF(Fixture!G3477&lt;Fixture!I3477,Settings!$G$9,"-"))))</f>
        <v>-</v>
      </c>
      <c r="I3473" s="13" t="str">
        <f>IF(G3473="-","-",IF(Fixture!I3477&gt;Fixture!G3477,Settings!$G$7,IF(Fixture!I3477=Fixture!G3477,Settings!$G$8,IF(Fixture!I3477&lt;Fixture!G3477,Settings!$G$9,"-"))))</f>
        <v>-</v>
      </c>
    </row>
    <row r="3474" spans="3:9" x14ac:dyDescent="0.25">
      <c r="C3474" s="12" t="str">
        <f t="shared" si="110"/>
        <v>-</v>
      </c>
      <c r="D3474" s="9" t="str">
        <f t="shared" si="111"/>
        <v>-</v>
      </c>
      <c r="E3474" s="9" t="str">
        <f>IF(C3474="-","-",IF(D3474=maxgameno+2,"blank row 2",IF(D3474=maxgameno+1,"blank row 1",INDEX(FixtureCode!$B$4:$AH$128,MATCH($C3474,FixtureCode!$B$4:$B$128,0),MATCH("G"&amp;D3474&amp;"-T1",FixtureCode!$B$4:$AH$4,0)))))</f>
        <v>-</v>
      </c>
      <c r="F3474" s="13" t="str">
        <f>IF(C3474="-","-",IF(D3474=maxgameno+2,"blank row 2",IF(D3474=maxgameno+1,"blank row 1",INDEX(FixtureCode!$B$4:$AH$128,MATCH($C3474,FixtureCode!$B$4:$B$128,0),MATCH("G"&amp;D3474&amp;"-T2",FixtureCode!$B$4:$AH$4,0)))))</f>
        <v>-</v>
      </c>
      <c r="G3474" s="12" t="str">
        <f>IF(C3474="-","-",IF(AND(ISNUMBER(Fixture!G3478),ISNUMBER(Fixture!I3478),Fixture!F3478&lt;&gt;"BYE",Fixture!J3478&lt;&gt;"BYE"),"Yes","-"))</f>
        <v>-</v>
      </c>
      <c r="H3474" s="9" t="str">
        <f>IF(G3474="-","-",IF(Fixture!G3478&gt;Fixture!I3478,Settings!$G$7,IF(Fixture!G3478=Fixture!I3478,Settings!$G$8,IF(Fixture!G3478&lt;Fixture!I3478,Settings!$G$9,"-"))))</f>
        <v>-</v>
      </c>
      <c r="I3474" s="13" t="str">
        <f>IF(G3474="-","-",IF(Fixture!I3478&gt;Fixture!G3478,Settings!$G$7,IF(Fixture!I3478=Fixture!G3478,Settings!$G$8,IF(Fixture!I3478&lt;Fixture!G3478,Settings!$G$9,"-"))))</f>
        <v>-</v>
      </c>
    </row>
    <row r="3475" spans="3:9" x14ac:dyDescent="0.25">
      <c r="C3475" s="12" t="str">
        <f t="shared" si="110"/>
        <v>-</v>
      </c>
      <c r="D3475" s="9" t="str">
        <f t="shared" si="111"/>
        <v>-</v>
      </c>
      <c r="E3475" s="9" t="str">
        <f>IF(C3475="-","-",IF(D3475=maxgameno+2,"blank row 2",IF(D3475=maxgameno+1,"blank row 1",INDEX(FixtureCode!$B$4:$AH$128,MATCH($C3475,FixtureCode!$B$4:$B$128,0),MATCH("G"&amp;D3475&amp;"-T1",FixtureCode!$B$4:$AH$4,0)))))</f>
        <v>-</v>
      </c>
      <c r="F3475" s="13" t="str">
        <f>IF(C3475="-","-",IF(D3475=maxgameno+2,"blank row 2",IF(D3475=maxgameno+1,"blank row 1",INDEX(FixtureCode!$B$4:$AH$128,MATCH($C3475,FixtureCode!$B$4:$B$128,0),MATCH("G"&amp;D3475&amp;"-T2",FixtureCode!$B$4:$AH$4,0)))))</f>
        <v>-</v>
      </c>
      <c r="G3475" s="12" t="str">
        <f>IF(C3475="-","-",IF(AND(ISNUMBER(Fixture!G3479),ISNUMBER(Fixture!I3479),Fixture!F3479&lt;&gt;"BYE",Fixture!J3479&lt;&gt;"BYE"),"Yes","-"))</f>
        <v>-</v>
      </c>
      <c r="H3475" s="9" t="str">
        <f>IF(G3475="-","-",IF(Fixture!G3479&gt;Fixture!I3479,Settings!$G$7,IF(Fixture!G3479=Fixture!I3479,Settings!$G$8,IF(Fixture!G3479&lt;Fixture!I3479,Settings!$G$9,"-"))))</f>
        <v>-</v>
      </c>
      <c r="I3475" s="13" t="str">
        <f>IF(G3475="-","-",IF(Fixture!I3479&gt;Fixture!G3479,Settings!$G$7,IF(Fixture!I3479=Fixture!G3479,Settings!$G$8,IF(Fixture!I3479&lt;Fixture!G3479,Settings!$G$9,"-"))))</f>
        <v>-</v>
      </c>
    </row>
    <row r="3476" spans="3:9" x14ac:dyDescent="0.25">
      <c r="C3476" s="12" t="str">
        <f t="shared" si="110"/>
        <v>-</v>
      </c>
      <c r="D3476" s="9" t="str">
        <f t="shared" si="111"/>
        <v>-</v>
      </c>
      <c r="E3476" s="9" t="str">
        <f>IF(C3476="-","-",IF(D3476=maxgameno+2,"blank row 2",IF(D3476=maxgameno+1,"blank row 1",INDEX(FixtureCode!$B$4:$AH$128,MATCH($C3476,FixtureCode!$B$4:$B$128,0),MATCH("G"&amp;D3476&amp;"-T1",FixtureCode!$B$4:$AH$4,0)))))</f>
        <v>-</v>
      </c>
      <c r="F3476" s="13" t="str">
        <f>IF(C3476="-","-",IF(D3476=maxgameno+2,"blank row 2",IF(D3476=maxgameno+1,"blank row 1",INDEX(FixtureCode!$B$4:$AH$128,MATCH($C3476,FixtureCode!$B$4:$B$128,0),MATCH("G"&amp;D3476&amp;"-T2",FixtureCode!$B$4:$AH$4,0)))))</f>
        <v>-</v>
      </c>
      <c r="G3476" s="12" t="str">
        <f>IF(C3476="-","-",IF(AND(ISNUMBER(Fixture!G3480),ISNUMBER(Fixture!I3480),Fixture!F3480&lt;&gt;"BYE",Fixture!J3480&lt;&gt;"BYE"),"Yes","-"))</f>
        <v>-</v>
      </c>
      <c r="H3476" s="9" t="str">
        <f>IF(G3476="-","-",IF(Fixture!G3480&gt;Fixture!I3480,Settings!$G$7,IF(Fixture!G3480=Fixture!I3480,Settings!$G$8,IF(Fixture!G3480&lt;Fixture!I3480,Settings!$G$9,"-"))))</f>
        <v>-</v>
      </c>
      <c r="I3476" s="13" t="str">
        <f>IF(G3476="-","-",IF(Fixture!I3480&gt;Fixture!G3480,Settings!$G$7,IF(Fixture!I3480=Fixture!G3480,Settings!$G$8,IF(Fixture!I3480&lt;Fixture!G3480,Settings!$G$9,"-"))))</f>
        <v>-</v>
      </c>
    </row>
    <row r="3477" spans="3:9" x14ac:dyDescent="0.25">
      <c r="C3477" s="12" t="str">
        <f t="shared" si="110"/>
        <v>-</v>
      </c>
      <c r="D3477" s="9" t="str">
        <f t="shared" si="111"/>
        <v>-</v>
      </c>
      <c r="E3477" s="9" t="str">
        <f>IF(C3477="-","-",IF(D3477=maxgameno+2,"blank row 2",IF(D3477=maxgameno+1,"blank row 1",INDEX(FixtureCode!$B$4:$AH$128,MATCH($C3477,FixtureCode!$B$4:$B$128,0),MATCH("G"&amp;D3477&amp;"-T1",FixtureCode!$B$4:$AH$4,0)))))</f>
        <v>-</v>
      </c>
      <c r="F3477" s="13" t="str">
        <f>IF(C3477="-","-",IF(D3477=maxgameno+2,"blank row 2",IF(D3477=maxgameno+1,"blank row 1",INDEX(FixtureCode!$B$4:$AH$128,MATCH($C3477,FixtureCode!$B$4:$B$128,0),MATCH("G"&amp;D3477&amp;"-T2",FixtureCode!$B$4:$AH$4,0)))))</f>
        <v>-</v>
      </c>
      <c r="G3477" s="12" t="str">
        <f>IF(C3477="-","-",IF(AND(ISNUMBER(Fixture!G3481),ISNUMBER(Fixture!I3481),Fixture!F3481&lt;&gt;"BYE",Fixture!J3481&lt;&gt;"BYE"),"Yes","-"))</f>
        <v>-</v>
      </c>
      <c r="H3477" s="9" t="str">
        <f>IF(G3477="-","-",IF(Fixture!G3481&gt;Fixture!I3481,Settings!$G$7,IF(Fixture!G3481=Fixture!I3481,Settings!$G$8,IF(Fixture!G3481&lt;Fixture!I3481,Settings!$G$9,"-"))))</f>
        <v>-</v>
      </c>
      <c r="I3477" s="13" t="str">
        <f>IF(G3477="-","-",IF(Fixture!I3481&gt;Fixture!G3481,Settings!$G$7,IF(Fixture!I3481=Fixture!G3481,Settings!$G$8,IF(Fixture!I3481&lt;Fixture!G3481,Settings!$G$9,"-"))))</f>
        <v>-</v>
      </c>
    </row>
    <row r="3478" spans="3:9" x14ac:dyDescent="0.25">
      <c r="C3478" s="12" t="str">
        <f t="shared" si="110"/>
        <v>-</v>
      </c>
      <c r="D3478" s="9" t="str">
        <f t="shared" si="111"/>
        <v>-</v>
      </c>
      <c r="E3478" s="9" t="str">
        <f>IF(C3478="-","-",IF(D3478=maxgameno+2,"blank row 2",IF(D3478=maxgameno+1,"blank row 1",INDEX(FixtureCode!$B$4:$AH$128,MATCH($C3478,FixtureCode!$B$4:$B$128,0),MATCH("G"&amp;D3478&amp;"-T1",FixtureCode!$B$4:$AH$4,0)))))</f>
        <v>-</v>
      </c>
      <c r="F3478" s="13" t="str">
        <f>IF(C3478="-","-",IF(D3478=maxgameno+2,"blank row 2",IF(D3478=maxgameno+1,"blank row 1",INDEX(FixtureCode!$B$4:$AH$128,MATCH($C3478,FixtureCode!$B$4:$B$128,0),MATCH("G"&amp;D3478&amp;"-T2",FixtureCode!$B$4:$AH$4,0)))))</f>
        <v>-</v>
      </c>
      <c r="G3478" s="12" t="str">
        <f>IF(C3478="-","-",IF(AND(ISNUMBER(Fixture!G3482),ISNUMBER(Fixture!I3482),Fixture!F3482&lt;&gt;"BYE",Fixture!J3482&lt;&gt;"BYE"),"Yes","-"))</f>
        <v>-</v>
      </c>
      <c r="H3478" s="9" t="str">
        <f>IF(G3478="-","-",IF(Fixture!G3482&gt;Fixture!I3482,Settings!$G$7,IF(Fixture!G3482=Fixture!I3482,Settings!$G$8,IF(Fixture!G3482&lt;Fixture!I3482,Settings!$G$9,"-"))))</f>
        <v>-</v>
      </c>
      <c r="I3478" s="13" t="str">
        <f>IF(G3478="-","-",IF(Fixture!I3482&gt;Fixture!G3482,Settings!$G$7,IF(Fixture!I3482=Fixture!G3482,Settings!$G$8,IF(Fixture!I3482&lt;Fixture!G3482,Settings!$G$9,"-"))))</f>
        <v>-</v>
      </c>
    </row>
    <row r="3479" spans="3:9" x14ac:dyDescent="0.25">
      <c r="C3479" s="12" t="str">
        <f t="shared" si="110"/>
        <v>-</v>
      </c>
      <c r="D3479" s="9" t="str">
        <f t="shared" si="111"/>
        <v>-</v>
      </c>
      <c r="E3479" s="9" t="str">
        <f>IF(C3479="-","-",IF(D3479=maxgameno+2,"blank row 2",IF(D3479=maxgameno+1,"blank row 1",INDEX(FixtureCode!$B$4:$AH$128,MATCH($C3479,FixtureCode!$B$4:$B$128,0),MATCH("G"&amp;D3479&amp;"-T1",FixtureCode!$B$4:$AH$4,0)))))</f>
        <v>-</v>
      </c>
      <c r="F3479" s="13" t="str">
        <f>IF(C3479="-","-",IF(D3479=maxgameno+2,"blank row 2",IF(D3479=maxgameno+1,"blank row 1",INDEX(FixtureCode!$B$4:$AH$128,MATCH($C3479,FixtureCode!$B$4:$B$128,0),MATCH("G"&amp;D3479&amp;"-T2",FixtureCode!$B$4:$AH$4,0)))))</f>
        <v>-</v>
      </c>
      <c r="G3479" s="12" t="str">
        <f>IF(C3479="-","-",IF(AND(ISNUMBER(Fixture!G3483),ISNUMBER(Fixture!I3483),Fixture!F3483&lt;&gt;"BYE",Fixture!J3483&lt;&gt;"BYE"),"Yes","-"))</f>
        <v>-</v>
      </c>
      <c r="H3479" s="9" t="str">
        <f>IF(G3479="-","-",IF(Fixture!G3483&gt;Fixture!I3483,Settings!$G$7,IF(Fixture!G3483=Fixture!I3483,Settings!$G$8,IF(Fixture!G3483&lt;Fixture!I3483,Settings!$G$9,"-"))))</f>
        <v>-</v>
      </c>
      <c r="I3479" s="13" t="str">
        <f>IF(G3479="-","-",IF(Fixture!I3483&gt;Fixture!G3483,Settings!$G$7,IF(Fixture!I3483=Fixture!G3483,Settings!$G$8,IF(Fixture!I3483&lt;Fixture!G3483,Settings!$G$9,"-"))))</f>
        <v>-</v>
      </c>
    </row>
    <row r="3480" spans="3:9" x14ac:dyDescent="0.25">
      <c r="C3480" s="12" t="str">
        <f t="shared" si="110"/>
        <v>-</v>
      </c>
      <c r="D3480" s="9" t="str">
        <f t="shared" si="111"/>
        <v>-</v>
      </c>
      <c r="E3480" s="9" t="str">
        <f>IF(C3480="-","-",IF(D3480=maxgameno+2,"blank row 2",IF(D3480=maxgameno+1,"blank row 1",INDEX(FixtureCode!$B$4:$AH$128,MATCH($C3480,FixtureCode!$B$4:$B$128,0),MATCH("G"&amp;D3480&amp;"-T1",FixtureCode!$B$4:$AH$4,0)))))</f>
        <v>-</v>
      </c>
      <c r="F3480" s="13" t="str">
        <f>IF(C3480="-","-",IF(D3480=maxgameno+2,"blank row 2",IF(D3480=maxgameno+1,"blank row 1",INDEX(FixtureCode!$B$4:$AH$128,MATCH($C3480,FixtureCode!$B$4:$B$128,0),MATCH("G"&amp;D3480&amp;"-T2",FixtureCode!$B$4:$AH$4,0)))))</f>
        <v>-</v>
      </c>
      <c r="G3480" s="12" t="str">
        <f>IF(C3480="-","-",IF(AND(ISNUMBER(Fixture!G3484),ISNUMBER(Fixture!I3484),Fixture!F3484&lt;&gt;"BYE",Fixture!J3484&lt;&gt;"BYE"),"Yes","-"))</f>
        <v>-</v>
      </c>
      <c r="H3480" s="9" t="str">
        <f>IF(G3480="-","-",IF(Fixture!G3484&gt;Fixture!I3484,Settings!$G$7,IF(Fixture!G3484=Fixture!I3484,Settings!$G$8,IF(Fixture!G3484&lt;Fixture!I3484,Settings!$G$9,"-"))))</f>
        <v>-</v>
      </c>
      <c r="I3480" s="13" t="str">
        <f>IF(G3480="-","-",IF(Fixture!I3484&gt;Fixture!G3484,Settings!$G$7,IF(Fixture!I3484=Fixture!G3484,Settings!$G$8,IF(Fixture!I3484&lt;Fixture!G3484,Settings!$G$9,"-"))))</f>
        <v>-</v>
      </c>
    </row>
    <row r="3481" spans="3:9" x14ac:dyDescent="0.25">
      <c r="C3481" s="12" t="str">
        <f t="shared" si="110"/>
        <v>-</v>
      </c>
      <c r="D3481" s="9" t="str">
        <f t="shared" si="111"/>
        <v>-</v>
      </c>
      <c r="E3481" s="9" t="str">
        <f>IF(C3481="-","-",IF(D3481=maxgameno+2,"blank row 2",IF(D3481=maxgameno+1,"blank row 1",INDEX(FixtureCode!$B$4:$AH$128,MATCH($C3481,FixtureCode!$B$4:$B$128,0),MATCH("G"&amp;D3481&amp;"-T1",FixtureCode!$B$4:$AH$4,0)))))</f>
        <v>-</v>
      </c>
      <c r="F3481" s="13" t="str">
        <f>IF(C3481="-","-",IF(D3481=maxgameno+2,"blank row 2",IF(D3481=maxgameno+1,"blank row 1",INDEX(FixtureCode!$B$4:$AH$128,MATCH($C3481,FixtureCode!$B$4:$B$128,0),MATCH("G"&amp;D3481&amp;"-T2",FixtureCode!$B$4:$AH$4,0)))))</f>
        <v>-</v>
      </c>
      <c r="G3481" s="12" t="str">
        <f>IF(C3481="-","-",IF(AND(ISNUMBER(Fixture!G3485),ISNUMBER(Fixture!I3485),Fixture!F3485&lt;&gt;"BYE",Fixture!J3485&lt;&gt;"BYE"),"Yes","-"))</f>
        <v>-</v>
      </c>
      <c r="H3481" s="9" t="str">
        <f>IF(G3481="-","-",IF(Fixture!G3485&gt;Fixture!I3485,Settings!$G$7,IF(Fixture!G3485=Fixture!I3485,Settings!$G$8,IF(Fixture!G3485&lt;Fixture!I3485,Settings!$G$9,"-"))))</f>
        <v>-</v>
      </c>
      <c r="I3481" s="13" t="str">
        <f>IF(G3481="-","-",IF(Fixture!I3485&gt;Fixture!G3485,Settings!$G$7,IF(Fixture!I3485=Fixture!G3485,Settings!$G$8,IF(Fixture!I3485&lt;Fixture!G3485,Settings!$G$9,"-"))))</f>
        <v>-</v>
      </c>
    </row>
    <row r="3482" spans="3:9" x14ac:dyDescent="0.25">
      <c r="C3482" s="12" t="str">
        <f t="shared" si="110"/>
        <v>-</v>
      </c>
      <c r="D3482" s="9" t="str">
        <f t="shared" si="111"/>
        <v>-</v>
      </c>
      <c r="E3482" s="9" t="str">
        <f>IF(C3482="-","-",IF(D3482=maxgameno+2,"blank row 2",IF(D3482=maxgameno+1,"blank row 1",INDEX(FixtureCode!$B$4:$AH$128,MATCH($C3482,FixtureCode!$B$4:$B$128,0),MATCH("G"&amp;D3482&amp;"-T1",FixtureCode!$B$4:$AH$4,0)))))</f>
        <v>-</v>
      </c>
      <c r="F3482" s="13" t="str">
        <f>IF(C3482="-","-",IF(D3482=maxgameno+2,"blank row 2",IF(D3482=maxgameno+1,"blank row 1",INDEX(FixtureCode!$B$4:$AH$128,MATCH($C3482,FixtureCode!$B$4:$B$128,0),MATCH("G"&amp;D3482&amp;"-T2",FixtureCode!$B$4:$AH$4,0)))))</f>
        <v>-</v>
      </c>
      <c r="G3482" s="12" t="str">
        <f>IF(C3482="-","-",IF(AND(ISNUMBER(Fixture!G3486),ISNUMBER(Fixture!I3486),Fixture!F3486&lt;&gt;"BYE",Fixture!J3486&lt;&gt;"BYE"),"Yes","-"))</f>
        <v>-</v>
      </c>
      <c r="H3482" s="9" t="str">
        <f>IF(G3482="-","-",IF(Fixture!G3486&gt;Fixture!I3486,Settings!$G$7,IF(Fixture!G3486=Fixture!I3486,Settings!$G$8,IF(Fixture!G3486&lt;Fixture!I3486,Settings!$G$9,"-"))))</f>
        <v>-</v>
      </c>
      <c r="I3482" s="13" t="str">
        <f>IF(G3482="-","-",IF(Fixture!I3486&gt;Fixture!G3486,Settings!$G$7,IF(Fixture!I3486=Fixture!G3486,Settings!$G$8,IF(Fixture!I3486&lt;Fixture!G3486,Settings!$G$9,"-"))))</f>
        <v>-</v>
      </c>
    </row>
    <row r="3483" spans="3:9" x14ac:dyDescent="0.25">
      <c r="C3483" s="12" t="str">
        <f t="shared" si="110"/>
        <v>-</v>
      </c>
      <c r="D3483" s="9" t="str">
        <f t="shared" si="111"/>
        <v>-</v>
      </c>
      <c r="E3483" s="9" t="str">
        <f>IF(C3483="-","-",IF(D3483=maxgameno+2,"blank row 2",IF(D3483=maxgameno+1,"blank row 1",INDEX(FixtureCode!$B$4:$AH$128,MATCH($C3483,FixtureCode!$B$4:$B$128,0),MATCH("G"&amp;D3483&amp;"-T1",FixtureCode!$B$4:$AH$4,0)))))</f>
        <v>-</v>
      </c>
      <c r="F3483" s="13" t="str">
        <f>IF(C3483="-","-",IF(D3483=maxgameno+2,"blank row 2",IF(D3483=maxgameno+1,"blank row 1",INDEX(FixtureCode!$B$4:$AH$128,MATCH($C3483,FixtureCode!$B$4:$B$128,0),MATCH("G"&amp;D3483&amp;"-T2",FixtureCode!$B$4:$AH$4,0)))))</f>
        <v>-</v>
      </c>
      <c r="G3483" s="12" t="str">
        <f>IF(C3483="-","-",IF(AND(ISNUMBER(Fixture!G3487),ISNUMBER(Fixture!I3487),Fixture!F3487&lt;&gt;"BYE",Fixture!J3487&lt;&gt;"BYE"),"Yes","-"))</f>
        <v>-</v>
      </c>
      <c r="H3483" s="9" t="str">
        <f>IF(G3483="-","-",IF(Fixture!G3487&gt;Fixture!I3487,Settings!$G$7,IF(Fixture!G3487=Fixture!I3487,Settings!$G$8,IF(Fixture!G3487&lt;Fixture!I3487,Settings!$G$9,"-"))))</f>
        <v>-</v>
      </c>
      <c r="I3483" s="13" t="str">
        <f>IF(G3483="-","-",IF(Fixture!I3487&gt;Fixture!G3487,Settings!$G$7,IF(Fixture!I3487=Fixture!G3487,Settings!$G$8,IF(Fixture!I3487&lt;Fixture!G3487,Settings!$G$9,"-"))))</f>
        <v>-</v>
      </c>
    </row>
    <row r="3484" spans="3:9" x14ac:dyDescent="0.25">
      <c r="C3484" s="12" t="str">
        <f t="shared" si="110"/>
        <v>-</v>
      </c>
      <c r="D3484" s="9" t="str">
        <f t="shared" si="111"/>
        <v>-</v>
      </c>
      <c r="E3484" s="9" t="str">
        <f>IF(C3484="-","-",IF(D3484=maxgameno+2,"blank row 2",IF(D3484=maxgameno+1,"blank row 1",INDEX(FixtureCode!$B$4:$AH$128,MATCH($C3484,FixtureCode!$B$4:$B$128,0),MATCH("G"&amp;D3484&amp;"-T1",FixtureCode!$B$4:$AH$4,0)))))</f>
        <v>-</v>
      </c>
      <c r="F3484" s="13" t="str">
        <f>IF(C3484="-","-",IF(D3484=maxgameno+2,"blank row 2",IF(D3484=maxgameno+1,"blank row 1",INDEX(FixtureCode!$B$4:$AH$128,MATCH($C3484,FixtureCode!$B$4:$B$128,0),MATCH("G"&amp;D3484&amp;"-T2",FixtureCode!$B$4:$AH$4,0)))))</f>
        <v>-</v>
      </c>
      <c r="G3484" s="12" t="str">
        <f>IF(C3484="-","-",IF(AND(ISNUMBER(Fixture!G3488),ISNUMBER(Fixture!I3488),Fixture!F3488&lt;&gt;"BYE",Fixture!J3488&lt;&gt;"BYE"),"Yes","-"))</f>
        <v>-</v>
      </c>
      <c r="H3484" s="9" t="str">
        <f>IF(G3484="-","-",IF(Fixture!G3488&gt;Fixture!I3488,Settings!$G$7,IF(Fixture!G3488=Fixture!I3488,Settings!$G$8,IF(Fixture!G3488&lt;Fixture!I3488,Settings!$G$9,"-"))))</f>
        <v>-</v>
      </c>
      <c r="I3484" s="13" t="str">
        <f>IF(G3484="-","-",IF(Fixture!I3488&gt;Fixture!G3488,Settings!$G$7,IF(Fixture!I3488=Fixture!G3488,Settings!$G$8,IF(Fixture!I3488&lt;Fixture!G3488,Settings!$G$9,"-"))))</f>
        <v>-</v>
      </c>
    </row>
    <row r="3485" spans="3:9" x14ac:dyDescent="0.25">
      <c r="C3485" s="12" t="str">
        <f t="shared" si="110"/>
        <v>-</v>
      </c>
      <c r="D3485" s="9" t="str">
        <f t="shared" si="111"/>
        <v>-</v>
      </c>
      <c r="E3485" s="9" t="str">
        <f>IF(C3485="-","-",IF(D3485=maxgameno+2,"blank row 2",IF(D3485=maxgameno+1,"blank row 1",INDEX(FixtureCode!$B$4:$AH$128,MATCH($C3485,FixtureCode!$B$4:$B$128,0),MATCH("G"&amp;D3485&amp;"-T1",FixtureCode!$B$4:$AH$4,0)))))</f>
        <v>-</v>
      </c>
      <c r="F3485" s="13" t="str">
        <f>IF(C3485="-","-",IF(D3485=maxgameno+2,"blank row 2",IF(D3485=maxgameno+1,"blank row 1",INDEX(FixtureCode!$B$4:$AH$128,MATCH($C3485,FixtureCode!$B$4:$B$128,0),MATCH("G"&amp;D3485&amp;"-T2",FixtureCode!$B$4:$AH$4,0)))))</f>
        <v>-</v>
      </c>
      <c r="G3485" s="12" t="str">
        <f>IF(C3485="-","-",IF(AND(ISNUMBER(Fixture!G3489),ISNUMBER(Fixture!I3489),Fixture!F3489&lt;&gt;"BYE",Fixture!J3489&lt;&gt;"BYE"),"Yes","-"))</f>
        <v>-</v>
      </c>
      <c r="H3485" s="9" t="str">
        <f>IF(G3485="-","-",IF(Fixture!G3489&gt;Fixture!I3489,Settings!$G$7,IF(Fixture!G3489=Fixture!I3489,Settings!$G$8,IF(Fixture!G3489&lt;Fixture!I3489,Settings!$G$9,"-"))))</f>
        <v>-</v>
      </c>
      <c r="I3485" s="13" t="str">
        <f>IF(G3485="-","-",IF(Fixture!I3489&gt;Fixture!G3489,Settings!$G$7,IF(Fixture!I3489=Fixture!G3489,Settings!$G$8,IF(Fixture!I3489&lt;Fixture!G3489,Settings!$G$9,"-"))))</f>
        <v>-</v>
      </c>
    </row>
    <row r="3486" spans="3:9" x14ac:dyDescent="0.25">
      <c r="C3486" s="12" t="str">
        <f t="shared" si="110"/>
        <v>-</v>
      </c>
      <c r="D3486" s="9" t="str">
        <f t="shared" si="111"/>
        <v>-</v>
      </c>
      <c r="E3486" s="9" t="str">
        <f>IF(C3486="-","-",IF(D3486=maxgameno+2,"blank row 2",IF(D3486=maxgameno+1,"blank row 1",INDEX(FixtureCode!$B$4:$AH$128,MATCH($C3486,FixtureCode!$B$4:$B$128,0),MATCH("G"&amp;D3486&amp;"-T1",FixtureCode!$B$4:$AH$4,0)))))</f>
        <v>-</v>
      </c>
      <c r="F3486" s="13" t="str">
        <f>IF(C3486="-","-",IF(D3486=maxgameno+2,"blank row 2",IF(D3486=maxgameno+1,"blank row 1",INDEX(FixtureCode!$B$4:$AH$128,MATCH($C3486,FixtureCode!$B$4:$B$128,0),MATCH("G"&amp;D3486&amp;"-T2",FixtureCode!$B$4:$AH$4,0)))))</f>
        <v>-</v>
      </c>
      <c r="G3486" s="12" t="str">
        <f>IF(C3486="-","-",IF(AND(ISNUMBER(Fixture!G3490),ISNUMBER(Fixture!I3490),Fixture!F3490&lt;&gt;"BYE",Fixture!J3490&lt;&gt;"BYE"),"Yes","-"))</f>
        <v>-</v>
      </c>
      <c r="H3486" s="9" t="str">
        <f>IF(G3486="-","-",IF(Fixture!G3490&gt;Fixture!I3490,Settings!$G$7,IF(Fixture!G3490=Fixture!I3490,Settings!$G$8,IF(Fixture!G3490&lt;Fixture!I3490,Settings!$G$9,"-"))))</f>
        <v>-</v>
      </c>
      <c r="I3486" s="13" t="str">
        <f>IF(G3486="-","-",IF(Fixture!I3490&gt;Fixture!G3490,Settings!$G$7,IF(Fixture!I3490=Fixture!G3490,Settings!$G$8,IF(Fixture!I3490&lt;Fixture!G3490,Settings!$G$9,"-"))))</f>
        <v>-</v>
      </c>
    </row>
    <row r="3487" spans="3:9" x14ac:dyDescent="0.25">
      <c r="C3487" s="12" t="str">
        <f t="shared" si="110"/>
        <v>-</v>
      </c>
      <c r="D3487" s="9" t="str">
        <f t="shared" si="111"/>
        <v>-</v>
      </c>
      <c r="E3487" s="9" t="str">
        <f>IF(C3487="-","-",IF(D3487=maxgameno+2,"blank row 2",IF(D3487=maxgameno+1,"blank row 1",INDEX(FixtureCode!$B$4:$AH$128,MATCH($C3487,FixtureCode!$B$4:$B$128,0),MATCH("G"&amp;D3487&amp;"-T1",FixtureCode!$B$4:$AH$4,0)))))</f>
        <v>-</v>
      </c>
      <c r="F3487" s="13" t="str">
        <f>IF(C3487="-","-",IF(D3487=maxgameno+2,"blank row 2",IF(D3487=maxgameno+1,"blank row 1",INDEX(FixtureCode!$B$4:$AH$128,MATCH($C3487,FixtureCode!$B$4:$B$128,0),MATCH("G"&amp;D3487&amp;"-T2",FixtureCode!$B$4:$AH$4,0)))))</f>
        <v>-</v>
      </c>
      <c r="G3487" s="12" t="str">
        <f>IF(C3487="-","-",IF(AND(ISNUMBER(Fixture!G3491),ISNUMBER(Fixture!I3491),Fixture!F3491&lt;&gt;"BYE",Fixture!J3491&lt;&gt;"BYE"),"Yes","-"))</f>
        <v>-</v>
      </c>
      <c r="H3487" s="9" t="str">
        <f>IF(G3487="-","-",IF(Fixture!G3491&gt;Fixture!I3491,Settings!$G$7,IF(Fixture!G3491=Fixture!I3491,Settings!$G$8,IF(Fixture!G3491&lt;Fixture!I3491,Settings!$G$9,"-"))))</f>
        <v>-</v>
      </c>
      <c r="I3487" s="13" t="str">
        <f>IF(G3487="-","-",IF(Fixture!I3491&gt;Fixture!G3491,Settings!$G$7,IF(Fixture!I3491=Fixture!G3491,Settings!$G$8,IF(Fixture!I3491&lt;Fixture!G3491,Settings!$G$9,"-"))))</f>
        <v>-</v>
      </c>
    </row>
    <row r="3488" spans="3:9" x14ac:dyDescent="0.25">
      <c r="C3488" s="12" t="str">
        <f t="shared" si="110"/>
        <v>-</v>
      </c>
      <c r="D3488" s="9" t="str">
        <f t="shared" si="111"/>
        <v>-</v>
      </c>
      <c r="E3488" s="9" t="str">
        <f>IF(C3488="-","-",IF(D3488=maxgameno+2,"blank row 2",IF(D3488=maxgameno+1,"blank row 1",INDEX(FixtureCode!$B$4:$AH$128,MATCH($C3488,FixtureCode!$B$4:$B$128,0),MATCH("G"&amp;D3488&amp;"-T1",FixtureCode!$B$4:$AH$4,0)))))</f>
        <v>-</v>
      </c>
      <c r="F3488" s="13" t="str">
        <f>IF(C3488="-","-",IF(D3488=maxgameno+2,"blank row 2",IF(D3488=maxgameno+1,"blank row 1",INDEX(FixtureCode!$B$4:$AH$128,MATCH($C3488,FixtureCode!$B$4:$B$128,0),MATCH("G"&amp;D3488&amp;"-T2",FixtureCode!$B$4:$AH$4,0)))))</f>
        <v>-</v>
      </c>
      <c r="G3488" s="12" t="str">
        <f>IF(C3488="-","-",IF(AND(ISNUMBER(Fixture!G3492),ISNUMBER(Fixture!I3492),Fixture!F3492&lt;&gt;"BYE",Fixture!J3492&lt;&gt;"BYE"),"Yes","-"))</f>
        <v>-</v>
      </c>
      <c r="H3488" s="9" t="str">
        <f>IF(G3488="-","-",IF(Fixture!G3492&gt;Fixture!I3492,Settings!$G$7,IF(Fixture!G3492=Fixture!I3492,Settings!$G$8,IF(Fixture!G3492&lt;Fixture!I3492,Settings!$G$9,"-"))))</f>
        <v>-</v>
      </c>
      <c r="I3488" s="13" t="str">
        <f>IF(G3488="-","-",IF(Fixture!I3492&gt;Fixture!G3492,Settings!$G$7,IF(Fixture!I3492=Fixture!G3492,Settings!$G$8,IF(Fixture!I3492&lt;Fixture!G3492,Settings!$G$9,"-"))))</f>
        <v>-</v>
      </c>
    </row>
    <row r="3489" spans="3:9" x14ac:dyDescent="0.25">
      <c r="C3489" s="12" t="str">
        <f t="shared" si="110"/>
        <v>-</v>
      </c>
      <c r="D3489" s="9" t="str">
        <f t="shared" si="111"/>
        <v>-</v>
      </c>
      <c r="E3489" s="9" t="str">
        <f>IF(C3489="-","-",IF(D3489=maxgameno+2,"blank row 2",IF(D3489=maxgameno+1,"blank row 1",INDEX(FixtureCode!$B$4:$AH$128,MATCH($C3489,FixtureCode!$B$4:$B$128,0),MATCH("G"&amp;D3489&amp;"-T1",FixtureCode!$B$4:$AH$4,0)))))</f>
        <v>-</v>
      </c>
      <c r="F3489" s="13" t="str">
        <f>IF(C3489="-","-",IF(D3489=maxgameno+2,"blank row 2",IF(D3489=maxgameno+1,"blank row 1",INDEX(FixtureCode!$B$4:$AH$128,MATCH($C3489,FixtureCode!$B$4:$B$128,0),MATCH("G"&amp;D3489&amp;"-T2",FixtureCode!$B$4:$AH$4,0)))))</f>
        <v>-</v>
      </c>
      <c r="G3489" s="12" t="str">
        <f>IF(C3489="-","-",IF(AND(ISNUMBER(Fixture!G3493),ISNUMBER(Fixture!I3493),Fixture!F3493&lt;&gt;"BYE",Fixture!J3493&lt;&gt;"BYE"),"Yes","-"))</f>
        <v>-</v>
      </c>
      <c r="H3489" s="9" t="str">
        <f>IF(G3489="-","-",IF(Fixture!G3493&gt;Fixture!I3493,Settings!$G$7,IF(Fixture!G3493=Fixture!I3493,Settings!$G$8,IF(Fixture!G3493&lt;Fixture!I3493,Settings!$G$9,"-"))))</f>
        <v>-</v>
      </c>
      <c r="I3489" s="13" t="str">
        <f>IF(G3489="-","-",IF(Fixture!I3493&gt;Fixture!G3493,Settings!$G$7,IF(Fixture!I3493=Fixture!G3493,Settings!$G$8,IF(Fixture!I3493&lt;Fixture!G3493,Settings!$G$9,"-"))))</f>
        <v>-</v>
      </c>
    </row>
    <row r="3490" spans="3:9" x14ac:dyDescent="0.25">
      <c r="C3490" s="12" t="str">
        <f t="shared" si="110"/>
        <v>-</v>
      </c>
      <c r="D3490" s="9" t="str">
        <f t="shared" si="111"/>
        <v>-</v>
      </c>
      <c r="E3490" s="9" t="str">
        <f>IF(C3490="-","-",IF(D3490=maxgameno+2,"blank row 2",IF(D3490=maxgameno+1,"blank row 1",INDEX(FixtureCode!$B$4:$AH$128,MATCH($C3490,FixtureCode!$B$4:$B$128,0),MATCH("G"&amp;D3490&amp;"-T1",FixtureCode!$B$4:$AH$4,0)))))</f>
        <v>-</v>
      </c>
      <c r="F3490" s="13" t="str">
        <f>IF(C3490="-","-",IF(D3490=maxgameno+2,"blank row 2",IF(D3490=maxgameno+1,"blank row 1",INDEX(FixtureCode!$B$4:$AH$128,MATCH($C3490,FixtureCode!$B$4:$B$128,0),MATCH("G"&amp;D3490&amp;"-T2",FixtureCode!$B$4:$AH$4,0)))))</f>
        <v>-</v>
      </c>
      <c r="G3490" s="12" t="str">
        <f>IF(C3490="-","-",IF(AND(ISNUMBER(Fixture!G3494),ISNUMBER(Fixture!I3494),Fixture!F3494&lt;&gt;"BYE",Fixture!J3494&lt;&gt;"BYE"),"Yes","-"))</f>
        <v>-</v>
      </c>
      <c r="H3490" s="9" t="str">
        <f>IF(G3490="-","-",IF(Fixture!G3494&gt;Fixture!I3494,Settings!$G$7,IF(Fixture!G3494=Fixture!I3494,Settings!$G$8,IF(Fixture!G3494&lt;Fixture!I3494,Settings!$G$9,"-"))))</f>
        <v>-</v>
      </c>
      <c r="I3490" s="13" t="str">
        <f>IF(G3490="-","-",IF(Fixture!I3494&gt;Fixture!G3494,Settings!$G$7,IF(Fixture!I3494=Fixture!G3494,Settings!$G$8,IF(Fixture!I3494&lt;Fixture!G3494,Settings!$G$9,"-"))))</f>
        <v>-</v>
      </c>
    </row>
    <row r="3491" spans="3:9" x14ac:dyDescent="0.25">
      <c r="C3491" s="12" t="str">
        <f t="shared" si="110"/>
        <v>-</v>
      </c>
      <c r="D3491" s="9" t="str">
        <f t="shared" si="111"/>
        <v>-</v>
      </c>
      <c r="E3491" s="9" t="str">
        <f>IF(C3491="-","-",IF(D3491=maxgameno+2,"blank row 2",IF(D3491=maxgameno+1,"blank row 1",INDEX(FixtureCode!$B$4:$AH$128,MATCH($C3491,FixtureCode!$B$4:$B$128,0),MATCH("G"&amp;D3491&amp;"-T1",FixtureCode!$B$4:$AH$4,0)))))</f>
        <v>-</v>
      </c>
      <c r="F3491" s="13" t="str">
        <f>IF(C3491="-","-",IF(D3491=maxgameno+2,"blank row 2",IF(D3491=maxgameno+1,"blank row 1",INDEX(FixtureCode!$B$4:$AH$128,MATCH($C3491,FixtureCode!$B$4:$B$128,0),MATCH("G"&amp;D3491&amp;"-T2",FixtureCode!$B$4:$AH$4,0)))))</f>
        <v>-</v>
      </c>
      <c r="G3491" s="12" t="str">
        <f>IF(C3491="-","-",IF(AND(ISNUMBER(Fixture!G3495),ISNUMBER(Fixture!I3495),Fixture!F3495&lt;&gt;"BYE",Fixture!J3495&lt;&gt;"BYE"),"Yes","-"))</f>
        <v>-</v>
      </c>
      <c r="H3491" s="9" t="str">
        <f>IF(G3491="-","-",IF(Fixture!G3495&gt;Fixture!I3495,Settings!$G$7,IF(Fixture!G3495=Fixture!I3495,Settings!$G$8,IF(Fixture!G3495&lt;Fixture!I3495,Settings!$G$9,"-"))))</f>
        <v>-</v>
      </c>
      <c r="I3491" s="13" t="str">
        <f>IF(G3491="-","-",IF(Fixture!I3495&gt;Fixture!G3495,Settings!$G$7,IF(Fixture!I3495=Fixture!G3495,Settings!$G$8,IF(Fixture!I3495&lt;Fixture!G3495,Settings!$G$9,"-"))))</f>
        <v>-</v>
      </c>
    </row>
    <row r="3492" spans="3:9" x14ac:dyDescent="0.25">
      <c r="C3492" s="12" t="str">
        <f t="shared" si="110"/>
        <v>-</v>
      </c>
      <c r="D3492" s="9" t="str">
        <f t="shared" si="111"/>
        <v>-</v>
      </c>
      <c r="E3492" s="9" t="str">
        <f>IF(C3492="-","-",IF(D3492=maxgameno+2,"blank row 2",IF(D3492=maxgameno+1,"blank row 1",INDEX(FixtureCode!$B$4:$AH$128,MATCH($C3492,FixtureCode!$B$4:$B$128,0),MATCH("G"&amp;D3492&amp;"-T1",FixtureCode!$B$4:$AH$4,0)))))</f>
        <v>-</v>
      </c>
      <c r="F3492" s="13" t="str">
        <f>IF(C3492="-","-",IF(D3492=maxgameno+2,"blank row 2",IF(D3492=maxgameno+1,"blank row 1",INDEX(FixtureCode!$B$4:$AH$128,MATCH($C3492,FixtureCode!$B$4:$B$128,0),MATCH("G"&amp;D3492&amp;"-T2",FixtureCode!$B$4:$AH$4,0)))))</f>
        <v>-</v>
      </c>
      <c r="G3492" s="12" t="str">
        <f>IF(C3492="-","-",IF(AND(ISNUMBER(Fixture!G3496),ISNUMBER(Fixture!I3496),Fixture!F3496&lt;&gt;"BYE",Fixture!J3496&lt;&gt;"BYE"),"Yes","-"))</f>
        <v>-</v>
      </c>
      <c r="H3492" s="9" t="str">
        <f>IF(G3492="-","-",IF(Fixture!G3496&gt;Fixture!I3496,Settings!$G$7,IF(Fixture!G3496=Fixture!I3496,Settings!$G$8,IF(Fixture!G3496&lt;Fixture!I3496,Settings!$G$9,"-"))))</f>
        <v>-</v>
      </c>
      <c r="I3492" s="13" t="str">
        <f>IF(G3492="-","-",IF(Fixture!I3496&gt;Fixture!G3496,Settings!$G$7,IF(Fixture!I3496=Fixture!G3496,Settings!$G$8,IF(Fixture!I3496&lt;Fixture!G3496,Settings!$G$9,"-"))))</f>
        <v>-</v>
      </c>
    </row>
    <row r="3493" spans="3:9" x14ac:dyDescent="0.25">
      <c r="C3493" s="12" t="str">
        <f t="shared" si="110"/>
        <v>-</v>
      </c>
      <c r="D3493" s="9" t="str">
        <f t="shared" si="111"/>
        <v>-</v>
      </c>
      <c r="E3493" s="9" t="str">
        <f>IF(C3493="-","-",IF(D3493=maxgameno+2,"blank row 2",IF(D3493=maxgameno+1,"blank row 1",INDEX(FixtureCode!$B$4:$AH$128,MATCH($C3493,FixtureCode!$B$4:$B$128,0),MATCH("G"&amp;D3493&amp;"-T1",FixtureCode!$B$4:$AH$4,0)))))</f>
        <v>-</v>
      </c>
      <c r="F3493" s="13" t="str">
        <f>IF(C3493="-","-",IF(D3493=maxgameno+2,"blank row 2",IF(D3493=maxgameno+1,"blank row 1",INDEX(FixtureCode!$B$4:$AH$128,MATCH($C3493,FixtureCode!$B$4:$B$128,0),MATCH("G"&amp;D3493&amp;"-T2",FixtureCode!$B$4:$AH$4,0)))))</f>
        <v>-</v>
      </c>
      <c r="G3493" s="12" t="str">
        <f>IF(C3493="-","-",IF(AND(ISNUMBER(Fixture!G3497),ISNUMBER(Fixture!I3497),Fixture!F3497&lt;&gt;"BYE",Fixture!J3497&lt;&gt;"BYE"),"Yes","-"))</f>
        <v>-</v>
      </c>
      <c r="H3493" s="9" t="str">
        <f>IF(G3493="-","-",IF(Fixture!G3497&gt;Fixture!I3497,Settings!$G$7,IF(Fixture!G3497=Fixture!I3497,Settings!$G$8,IF(Fixture!G3497&lt;Fixture!I3497,Settings!$G$9,"-"))))</f>
        <v>-</v>
      </c>
      <c r="I3493" s="13" t="str">
        <f>IF(G3493="-","-",IF(Fixture!I3497&gt;Fixture!G3497,Settings!$G$7,IF(Fixture!I3497=Fixture!G3497,Settings!$G$8,IF(Fixture!I3497&lt;Fixture!G3497,Settings!$G$9,"-"))))</f>
        <v>-</v>
      </c>
    </row>
    <row r="3494" spans="3:9" x14ac:dyDescent="0.25">
      <c r="C3494" s="12" t="str">
        <f t="shared" si="110"/>
        <v>-</v>
      </c>
      <c r="D3494" s="9" t="str">
        <f t="shared" si="111"/>
        <v>-</v>
      </c>
      <c r="E3494" s="9" t="str">
        <f>IF(C3494="-","-",IF(D3494=maxgameno+2,"blank row 2",IF(D3494=maxgameno+1,"blank row 1",INDEX(FixtureCode!$B$4:$AH$128,MATCH($C3494,FixtureCode!$B$4:$B$128,0),MATCH("G"&amp;D3494&amp;"-T1",FixtureCode!$B$4:$AH$4,0)))))</f>
        <v>-</v>
      </c>
      <c r="F3494" s="13" t="str">
        <f>IF(C3494="-","-",IF(D3494=maxgameno+2,"blank row 2",IF(D3494=maxgameno+1,"blank row 1",INDEX(FixtureCode!$B$4:$AH$128,MATCH($C3494,FixtureCode!$B$4:$B$128,0),MATCH("G"&amp;D3494&amp;"-T2",FixtureCode!$B$4:$AH$4,0)))))</f>
        <v>-</v>
      </c>
      <c r="G3494" s="12" t="str">
        <f>IF(C3494="-","-",IF(AND(ISNUMBER(Fixture!G3498),ISNUMBER(Fixture!I3498),Fixture!F3498&lt;&gt;"BYE",Fixture!J3498&lt;&gt;"BYE"),"Yes","-"))</f>
        <v>-</v>
      </c>
      <c r="H3494" s="9" t="str">
        <f>IF(G3494="-","-",IF(Fixture!G3498&gt;Fixture!I3498,Settings!$G$7,IF(Fixture!G3498=Fixture!I3498,Settings!$G$8,IF(Fixture!G3498&lt;Fixture!I3498,Settings!$G$9,"-"))))</f>
        <v>-</v>
      </c>
      <c r="I3494" s="13" t="str">
        <f>IF(G3494="-","-",IF(Fixture!I3498&gt;Fixture!G3498,Settings!$G$7,IF(Fixture!I3498=Fixture!G3498,Settings!$G$8,IF(Fixture!I3498&lt;Fixture!G3498,Settings!$G$9,"-"))))</f>
        <v>-</v>
      </c>
    </row>
    <row r="3495" spans="3:9" x14ac:dyDescent="0.25">
      <c r="C3495" s="12" t="str">
        <f t="shared" si="110"/>
        <v>-</v>
      </c>
      <c r="D3495" s="9" t="str">
        <f t="shared" si="111"/>
        <v>-</v>
      </c>
      <c r="E3495" s="9" t="str">
        <f>IF(C3495="-","-",IF(D3495=maxgameno+2,"blank row 2",IF(D3495=maxgameno+1,"blank row 1",INDEX(FixtureCode!$B$4:$AH$128,MATCH($C3495,FixtureCode!$B$4:$B$128,0),MATCH("G"&amp;D3495&amp;"-T1",FixtureCode!$B$4:$AH$4,0)))))</f>
        <v>-</v>
      </c>
      <c r="F3495" s="13" t="str">
        <f>IF(C3495="-","-",IF(D3495=maxgameno+2,"blank row 2",IF(D3495=maxgameno+1,"blank row 1",INDEX(FixtureCode!$B$4:$AH$128,MATCH($C3495,FixtureCode!$B$4:$B$128,0),MATCH("G"&amp;D3495&amp;"-T2",FixtureCode!$B$4:$AH$4,0)))))</f>
        <v>-</v>
      </c>
      <c r="G3495" s="12" t="str">
        <f>IF(C3495="-","-",IF(AND(ISNUMBER(Fixture!G3499),ISNUMBER(Fixture!I3499),Fixture!F3499&lt;&gt;"BYE",Fixture!J3499&lt;&gt;"BYE"),"Yes","-"))</f>
        <v>-</v>
      </c>
      <c r="H3495" s="9" t="str">
        <f>IF(G3495="-","-",IF(Fixture!G3499&gt;Fixture!I3499,Settings!$G$7,IF(Fixture!G3499=Fixture!I3499,Settings!$G$8,IF(Fixture!G3499&lt;Fixture!I3499,Settings!$G$9,"-"))))</f>
        <v>-</v>
      </c>
      <c r="I3495" s="13" t="str">
        <f>IF(G3495="-","-",IF(Fixture!I3499&gt;Fixture!G3499,Settings!$G$7,IF(Fixture!I3499=Fixture!G3499,Settings!$G$8,IF(Fixture!I3499&lt;Fixture!G3499,Settings!$G$9,"-"))))</f>
        <v>-</v>
      </c>
    </row>
    <row r="3496" spans="3:9" x14ac:dyDescent="0.25">
      <c r="C3496" s="12" t="str">
        <f t="shared" si="110"/>
        <v>-</v>
      </c>
      <c r="D3496" s="9" t="str">
        <f t="shared" si="111"/>
        <v>-</v>
      </c>
      <c r="E3496" s="9" t="str">
        <f>IF(C3496="-","-",IF(D3496=maxgameno+2,"blank row 2",IF(D3496=maxgameno+1,"blank row 1",INDEX(FixtureCode!$B$4:$AH$128,MATCH($C3496,FixtureCode!$B$4:$B$128,0),MATCH("G"&amp;D3496&amp;"-T1",FixtureCode!$B$4:$AH$4,0)))))</f>
        <v>-</v>
      </c>
      <c r="F3496" s="13" t="str">
        <f>IF(C3496="-","-",IF(D3496=maxgameno+2,"blank row 2",IF(D3496=maxgameno+1,"blank row 1",INDEX(FixtureCode!$B$4:$AH$128,MATCH($C3496,FixtureCode!$B$4:$B$128,0),MATCH("G"&amp;D3496&amp;"-T2",FixtureCode!$B$4:$AH$4,0)))))</f>
        <v>-</v>
      </c>
      <c r="G3496" s="12" t="str">
        <f>IF(C3496="-","-",IF(AND(ISNUMBER(Fixture!G3500),ISNUMBER(Fixture!I3500),Fixture!F3500&lt;&gt;"BYE",Fixture!J3500&lt;&gt;"BYE"),"Yes","-"))</f>
        <v>-</v>
      </c>
      <c r="H3496" s="9" t="str">
        <f>IF(G3496="-","-",IF(Fixture!G3500&gt;Fixture!I3500,Settings!$G$7,IF(Fixture!G3500=Fixture!I3500,Settings!$G$8,IF(Fixture!G3500&lt;Fixture!I3500,Settings!$G$9,"-"))))</f>
        <v>-</v>
      </c>
      <c r="I3496" s="13" t="str">
        <f>IF(G3496="-","-",IF(Fixture!I3500&gt;Fixture!G3500,Settings!$G$7,IF(Fixture!I3500=Fixture!G3500,Settings!$G$8,IF(Fixture!I3500&lt;Fixture!G3500,Settings!$G$9,"-"))))</f>
        <v>-</v>
      </c>
    </row>
    <row r="3497" spans="3:9" x14ac:dyDescent="0.25">
      <c r="C3497" s="12" t="str">
        <f t="shared" si="110"/>
        <v>-</v>
      </c>
      <c r="D3497" s="9" t="str">
        <f t="shared" si="111"/>
        <v>-</v>
      </c>
      <c r="E3497" s="9" t="str">
        <f>IF(C3497="-","-",IF(D3497=maxgameno+2,"blank row 2",IF(D3497=maxgameno+1,"blank row 1",INDEX(FixtureCode!$B$4:$AH$128,MATCH($C3497,FixtureCode!$B$4:$B$128,0),MATCH("G"&amp;D3497&amp;"-T1",FixtureCode!$B$4:$AH$4,0)))))</f>
        <v>-</v>
      </c>
      <c r="F3497" s="13" t="str">
        <f>IF(C3497="-","-",IF(D3497=maxgameno+2,"blank row 2",IF(D3497=maxgameno+1,"blank row 1",INDEX(FixtureCode!$B$4:$AH$128,MATCH($C3497,FixtureCode!$B$4:$B$128,0),MATCH("G"&amp;D3497&amp;"-T2",FixtureCode!$B$4:$AH$4,0)))))</f>
        <v>-</v>
      </c>
      <c r="G3497" s="12" t="str">
        <f>IF(C3497="-","-",IF(AND(ISNUMBER(Fixture!G3501),ISNUMBER(Fixture!I3501),Fixture!F3501&lt;&gt;"BYE",Fixture!J3501&lt;&gt;"BYE"),"Yes","-"))</f>
        <v>-</v>
      </c>
      <c r="H3497" s="9" t="str">
        <f>IF(G3497="-","-",IF(Fixture!G3501&gt;Fixture!I3501,Settings!$G$7,IF(Fixture!G3501=Fixture!I3501,Settings!$G$8,IF(Fixture!G3501&lt;Fixture!I3501,Settings!$G$9,"-"))))</f>
        <v>-</v>
      </c>
      <c r="I3497" s="13" t="str">
        <f>IF(G3497="-","-",IF(Fixture!I3501&gt;Fixture!G3501,Settings!$G$7,IF(Fixture!I3501=Fixture!G3501,Settings!$G$8,IF(Fixture!I3501&lt;Fixture!G3501,Settings!$G$9,"-"))))</f>
        <v>-</v>
      </c>
    </row>
    <row r="3498" spans="3:9" x14ac:dyDescent="0.25">
      <c r="C3498" s="12" t="str">
        <f t="shared" si="110"/>
        <v>-</v>
      </c>
      <c r="D3498" s="9" t="str">
        <f t="shared" si="111"/>
        <v>-</v>
      </c>
      <c r="E3498" s="9" t="str">
        <f>IF(C3498="-","-",IF(D3498=maxgameno+2,"blank row 2",IF(D3498=maxgameno+1,"blank row 1",INDEX(FixtureCode!$B$4:$AH$128,MATCH($C3498,FixtureCode!$B$4:$B$128,0),MATCH("G"&amp;D3498&amp;"-T1",FixtureCode!$B$4:$AH$4,0)))))</f>
        <v>-</v>
      </c>
      <c r="F3498" s="13" t="str">
        <f>IF(C3498="-","-",IF(D3498=maxgameno+2,"blank row 2",IF(D3498=maxgameno+1,"blank row 1",INDEX(FixtureCode!$B$4:$AH$128,MATCH($C3498,FixtureCode!$B$4:$B$128,0),MATCH("G"&amp;D3498&amp;"-T2",FixtureCode!$B$4:$AH$4,0)))))</f>
        <v>-</v>
      </c>
      <c r="G3498" s="12" t="str">
        <f>IF(C3498="-","-",IF(AND(ISNUMBER(Fixture!G3502),ISNUMBER(Fixture!I3502),Fixture!F3502&lt;&gt;"BYE",Fixture!J3502&lt;&gt;"BYE"),"Yes","-"))</f>
        <v>-</v>
      </c>
      <c r="H3498" s="9" t="str">
        <f>IF(G3498="-","-",IF(Fixture!G3502&gt;Fixture!I3502,Settings!$G$7,IF(Fixture!G3502=Fixture!I3502,Settings!$G$8,IF(Fixture!G3502&lt;Fixture!I3502,Settings!$G$9,"-"))))</f>
        <v>-</v>
      </c>
      <c r="I3498" s="13" t="str">
        <f>IF(G3498="-","-",IF(Fixture!I3502&gt;Fixture!G3502,Settings!$G$7,IF(Fixture!I3502=Fixture!G3502,Settings!$G$8,IF(Fixture!I3502&lt;Fixture!G3502,Settings!$G$9,"-"))))</f>
        <v>-</v>
      </c>
    </row>
    <row r="3499" spans="3:9" x14ac:dyDescent="0.25">
      <c r="C3499" s="12" t="str">
        <f t="shared" si="110"/>
        <v>-</v>
      </c>
      <c r="D3499" s="9" t="str">
        <f t="shared" si="111"/>
        <v>-</v>
      </c>
      <c r="E3499" s="9" t="str">
        <f>IF(C3499="-","-",IF(D3499=maxgameno+2,"blank row 2",IF(D3499=maxgameno+1,"blank row 1",INDEX(FixtureCode!$B$4:$AH$128,MATCH($C3499,FixtureCode!$B$4:$B$128,0),MATCH("G"&amp;D3499&amp;"-T1",FixtureCode!$B$4:$AH$4,0)))))</f>
        <v>-</v>
      </c>
      <c r="F3499" s="13" t="str">
        <f>IF(C3499="-","-",IF(D3499=maxgameno+2,"blank row 2",IF(D3499=maxgameno+1,"blank row 1",INDEX(FixtureCode!$B$4:$AH$128,MATCH($C3499,FixtureCode!$B$4:$B$128,0),MATCH("G"&amp;D3499&amp;"-T2",FixtureCode!$B$4:$AH$4,0)))))</f>
        <v>-</v>
      </c>
      <c r="G3499" s="12" t="str">
        <f>IF(C3499="-","-",IF(AND(ISNUMBER(Fixture!G3503),ISNUMBER(Fixture!I3503),Fixture!F3503&lt;&gt;"BYE",Fixture!J3503&lt;&gt;"BYE"),"Yes","-"))</f>
        <v>-</v>
      </c>
      <c r="H3499" s="9" t="str">
        <f>IF(G3499="-","-",IF(Fixture!G3503&gt;Fixture!I3503,Settings!$G$7,IF(Fixture!G3503=Fixture!I3503,Settings!$G$8,IF(Fixture!G3503&lt;Fixture!I3503,Settings!$G$9,"-"))))</f>
        <v>-</v>
      </c>
      <c r="I3499" s="13" t="str">
        <f>IF(G3499="-","-",IF(Fixture!I3503&gt;Fixture!G3503,Settings!$G$7,IF(Fixture!I3503=Fixture!G3503,Settings!$G$8,IF(Fixture!I3503&lt;Fixture!G3503,Settings!$G$9,"-"))))</f>
        <v>-</v>
      </c>
    </row>
    <row r="3500" spans="3:9" x14ac:dyDescent="0.25">
      <c r="C3500" s="12" t="str">
        <f t="shared" si="110"/>
        <v>-</v>
      </c>
      <c r="D3500" s="9" t="str">
        <f t="shared" si="111"/>
        <v>-</v>
      </c>
      <c r="E3500" s="9" t="str">
        <f>IF(C3500="-","-",IF(D3500=maxgameno+2,"blank row 2",IF(D3500=maxgameno+1,"blank row 1",INDEX(FixtureCode!$B$4:$AH$128,MATCH($C3500,FixtureCode!$B$4:$B$128,0),MATCH("G"&amp;D3500&amp;"-T1",FixtureCode!$B$4:$AH$4,0)))))</f>
        <v>-</v>
      </c>
      <c r="F3500" s="13" t="str">
        <f>IF(C3500="-","-",IF(D3500=maxgameno+2,"blank row 2",IF(D3500=maxgameno+1,"blank row 1",INDEX(FixtureCode!$B$4:$AH$128,MATCH($C3500,FixtureCode!$B$4:$B$128,0),MATCH("G"&amp;D3500&amp;"-T2",FixtureCode!$B$4:$AH$4,0)))))</f>
        <v>-</v>
      </c>
      <c r="G3500" s="12" t="str">
        <f>IF(C3500="-","-",IF(AND(ISNUMBER(Fixture!G3504),ISNUMBER(Fixture!I3504),Fixture!F3504&lt;&gt;"BYE",Fixture!J3504&lt;&gt;"BYE"),"Yes","-"))</f>
        <v>-</v>
      </c>
      <c r="H3500" s="9" t="str">
        <f>IF(G3500="-","-",IF(Fixture!G3504&gt;Fixture!I3504,Settings!$G$7,IF(Fixture!G3504=Fixture!I3504,Settings!$G$8,IF(Fixture!G3504&lt;Fixture!I3504,Settings!$G$9,"-"))))</f>
        <v>-</v>
      </c>
      <c r="I3500" s="13" t="str">
        <f>IF(G3500="-","-",IF(Fixture!I3504&gt;Fixture!G3504,Settings!$G$7,IF(Fixture!I3504=Fixture!G3504,Settings!$G$8,IF(Fixture!I3504&lt;Fixture!G3504,Settings!$G$9,"-"))))</f>
        <v>-</v>
      </c>
    </row>
    <row r="3501" spans="3:9" x14ac:dyDescent="0.25">
      <c r="C3501" s="12" t="str">
        <f t="shared" si="110"/>
        <v>-</v>
      </c>
      <c r="D3501" s="9" t="str">
        <f t="shared" si="111"/>
        <v>-</v>
      </c>
      <c r="E3501" s="9" t="str">
        <f>IF(C3501="-","-",IF(D3501=maxgameno+2,"blank row 2",IF(D3501=maxgameno+1,"blank row 1",INDEX(FixtureCode!$B$4:$AH$128,MATCH($C3501,FixtureCode!$B$4:$B$128,0),MATCH("G"&amp;D3501&amp;"-T1",FixtureCode!$B$4:$AH$4,0)))))</f>
        <v>-</v>
      </c>
      <c r="F3501" s="13" t="str">
        <f>IF(C3501="-","-",IF(D3501=maxgameno+2,"blank row 2",IF(D3501=maxgameno+1,"blank row 1",INDEX(FixtureCode!$B$4:$AH$128,MATCH($C3501,FixtureCode!$B$4:$B$128,0),MATCH("G"&amp;D3501&amp;"-T2",FixtureCode!$B$4:$AH$4,0)))))</f>
        <v>-</v>
      </c>
      <c r="G3501" s="12" t="str">
        <f>IF(C3501="-","-",IF(AND(ISNUMBER(Fixture!G3505),ISNUMBER(Fixture!I3505),Fixture!F3505&lt;&gt;"BYE",Fixture!J3505&lt;&gt;"BYE"),"Yes","-"))</f>
        <v>-</v>
      </c>
      <c r="H3501" s="9" t="str">
        <f>IF(G3501="-","-",IF(Fixture!G3505&gt;Fixture!I3505,Settings!$G$7,IF(Fixture!G3505=Fixture!I3505,Settings!$G$8,IF(Fixture!G3505&lt;Fixture!I3505,Settings!$G$9,"-"))))</f>
        <v>-</v>
      </c>
      <c r="I3501" s="13" t="str">
        <f>IF(G3501="-","-",IF(Fixture!I3505&gt;Fixture!G3505,Settings!$G$7,IF(Fixture!I3505=Fixture!G3505,Settings!$G$8,IF(Fixture!I3505&lt;Fixture!G3505,Settings!$G$9,"-"))))</f>
        <v>-</v>
      </c>
    </row>
    <row r="3502" spans="3:9" x14ac:dyDescent="0.25">
      <c r="C3502" s="12" t="str">
        <f t="shared" si="110"/>
        <v>-</v>
      </c>
      <c r="D3502" s="9" t="str">
        <f t="shared" si="111"/>
        <v>-</v>
      </c>
      <c r="E3502" s="9" t="str">
        <f>IF(C3502="-","-",IF(D3502=maxgameno+2,"blank row 2",IF(D3502=maxgameno+1,"blank row 1",INDEX(FixtureCode!$B$4:$AH$128,MATCH($C3502,FixtureCode!$B$4:$B$128,0),MATCH("G"&amp;D3502&amp;"-T1",FixtureCode!$B$4:$AH$4,0)))))</f>
        <v>-</v>
      </c>
      <c r="F3502" s="13" t="str">
        <f>IF(C3502="-","-",IF(D3502=maxgameno+2,"blank row 2",IF(D3502=maxgameno+1,"blank row 1",INDEX(FixtureCode!$B$4:$AH$128,MATCH($C3502,FixtureCode!$B$4:$B$128,0),MATCH("G"&amp;D3502&amp;"-T2",FixtureCode!$B$4:$AH$4,0)))))</f>
        <v>-</v>
      </c>
      <c r="G3502" s="12" t="str">
        <f>IF(C3502="-","-",IF(AND(ISNUMBER(Fixture!G3506),ISNUMBER(Fixture!I3506),Fixture!F3506&lt;&gt;"BYE",Fixture!J3506&lt;&gt;"BYE"),"Yes","-"))</f>
        <v>-</v>
      </c>
      <c r="H3502" s="9" t="str">
        <f>IF(G3502="-","-",IF(Fixture!G3506&gt;Fixture!I3506,Settings!$G$7,IF(Fixture!G3506=Fixture!I3506,Settings!$G$8,IF(Fixture!G3506&lt;Fixture!I3506,Settings!$G$9,"-"))))</f>
        <v>-</v>
      </c>
      <c r="I3502" s="13" t="str">
        <f>IF(G3502="-","-",IF(Fixture!I3506&gt;Fixture!G3506,Settings!$G$7,IF(Fixture!I3506=Fixture!G3506,Settings!$G$8,IF(Fixture!I3506&lt;Fixture!G3506,Settings!$G$9,"-"))))</f>
        <v>-</v>
      </c>
    </row>
    <row r="3503" spans="3:9" x14ac:dyDescent="0.25">
      <c r="C3503" s="12" t="str">
        <f t="shared" si="110"/>
        <v>-</v>
      </c>
      <c r="D3503" s="9" t="str">
        <f t="shared" si="111"/>
        <v>-</v>
      </c>
      <c r="E3503" s="9" t="str">
        <f>IF(C3503="-","-",IF(D3503=maxgameno+2,"blank row 2",IF(D3503=maxgameno+1,"blank row 1",INDEX(FixtureCode!$B$4:$AH$128,MATCH($C3503,FixtureCode!$B$4:$B$128,0),MATCH("G"&amp;D3503&amp;"-T1",FixtureCode!$B$4:$AH$4,0)))))</f>
        <v>-</v>
      </c>
      <c r="F3503" s="13" t="str">
        <f>IF(C3503="-","-",IF(D3503=maxgameno+2,"blank row 2",IF(D3503=maxgameno+1,"blank row 1",INDEX(FixtureCode!$B$4:$AH$128,MATCH($C3503,FixtureCode!$B$4:$B$128,0),MATCH("G"&amp;D3503&amp;"-T2",FixtureCode!$B$4:$AH$4,0)))))</f>
        <v>-</v>
      </c>
      <c r="G3503" s="12" t="str">
        <f>IF(C3503="-","-",IF(AND(ISNUMBER(Fixture!G3507),ISNUMBER(Fixture!I3507),Fixture!F3507&lt;&gt;"BYE",Fixture!J3507&lt;&gt;"BYE"),"Yes","-"))</f>
        <v>-</v>
      </c>
      <c r="H3503" s="9" t="str">
        <f>IF(G3503="-","-",IF(Fixture!G3507&gt;Fixture!I3507,Settings!$G$7,IF(Fixture!G3507=Fixture!I3507,Settings!$G$8,IF(Fixture!G3507&lt;Fixture!I3507,Settings!$G$9,"-"))))</f>
        <v>-</v>
      </c>
      <c r="I3503" s="13" t="str">
        <f>IF(G3503="-","-",IF(Fixture!I3507&gt;Fixture!G3507,Settings!$G$7,IF(Fixture!I3507=Fixture!G3507,Settings!$G$8,IF(Fixture!I3507&lt;Fixture!G3507,Settings!$G$9,"-"))))</f>
        <v>-</v>
      </c>
    </row>
    <row r="3504" spans="3:9" x14ac:dyDescent="0.25">
      <c r="C3504" s="12" t="str">
        <f t="shared" si="110"/>
        <v>-</v>
      </c>
      <c r="D3504" s="9" t="str">
        <f t="shared" si="111"/>
        <v>-</v>
      </c>
      <c r="E3504" s="9" t="str">
        <f>IF(C3504="-","-",IF(D3504=maxgameno+2,"blank row 2",IF(D3504=maxgameno+1,"blank row 1",INDEX(FixtureCode!$B$4:$AH$128,MATCH($C3504,FixtureCode!$B$4:$B$128,0),MATCH("G"&amp;D3504&amp;"-T1",FixtureCode!$B$4:$AH$4,0)))))</f>
        <v>-</v>
      </c>
      <c r="F3504" s="13" t="str">
        <f>IF(C3504="-","-",IF(D3504=maxgameno+2,"blank row 2",IF(D3504=maxgameno+1,"blank row 1",INDEX(FixtureCode!$B$4:$AH$128,MATCH($C3504,FixtureCode!$B$4:$B$128,0),MATCH("G"&amp;D3504&amp;"-T2",FixtureCode!$B$4:$AH$4,0)))))</f>
        <v>-</v>
      </c>
      <c r="G3504" s="12" t="str">
        <f>IF(C3504="-","-",IF(AND(ISNUMBER(Fixture!G3508),ISNUMBER(Fixture!I3508),Fixture!F3508&lt;&gt;"BYE",Fixture!J3508&lt;&gt;"BYE"),"Yes","-"))</f>
        <v>-</v>
      </c>
      <c r="H3504" s="9" t="str">
        <f>IF(G3504="-","-",IF(Fixture!G3508&gt;Fixture!I3508,Settings!$G$7,IF(Fixture!G3508=Fixture!I3508,Settings!$G$8,IF(Fixture!G3508&lt;Fixture!I3508,Settings!$G$9,"-"))))</f>
        <v>-</v>
      </c>
      <c r="I3504" s="13" t="str">
        <f>IF(G3504="-","-",IF(Fixture!I3508&gt;Fixture!G3508,Settings!$G$7,IF(Fixture!I3508=Fixture!G3508,Settings!$G$8,IF(Fixture!I3508&lt;Fixture!G3508,Settings!$G$9,"-"))))</f>
        <v>-</v>
      </c>
    </row>
    <row r="3505" spans="3:9" x14ac:dyDescent="0.25">
      <c r="C3505" s="12" t="str">
        <f t="shared" si="110"/>
        <v>-</v>
      </c>
      <c r="D3505" s="9" t="str">
        <f t="shared" si="111"/>
        <v>-</v>
      </c>
      <c r="E3505" s="9" t="str">
        <f>IF(C3505="-","-",IF(D3505=maxgameno+2,"blank row 2",IF(D3505=maxgameno+1,"blank row 1",INDEX(FixtureCode!$B$4:$AH$128,MATCH($C3505,FixtureCode!$B$4:$B$128,0),MATCH("G"&amp;D3505&amp;"-T1",FixtureCode!$B$4:$AH$4,0)))))</f>
        <v>-</v>
      </c>
      <c r="F3505" s="13" t="str">
        <f>IF(C3505="-","-",IF(D3505=maxgameno+2,"blank row 2",IF(D3505=maxgameno+1,"blank row 1",INDEX(FixtureCode!$B$4:$AH$128,MATCH($C3505,FixtureCode!$B$4:$B$128,0),MATCH("G"&amp;D3505&amp;"-T2",FixtureCode!$B$4:$AH$4,0)))))</f>
        <v>-</v>
      </c>
      <c r="G3505" s="12" t="str">
        <f>IF(C3505="-","-",IF(AND(ISNUMBER(Fixture!G3509),ISNUMBER(Fixture!I3509),Fixture!F3509&lt;&gt;"BYE",Fixture!J3509&lt;&gt;"BYE"),"Yes","-"))</f>
        <v>-</v>
      </c>
      <c r="H3505" s="9" t="str">
        <f>IF(G3505="-","-",IF(Fixture!G3509&gt;Fixture!I3509,Settings!$G$7,IF(Fixture!G3509=Fixture!I3509,Settings!$G$8,IF(Fixture!G3509&lt;Fixture!I3509,Settings!$G$9,"-"))))</f>
        <v>-</v>
      </c>
      <c r="I3505" s="13" t="str">
        <f>IF(G3505="-","-",IF(Fixture!I3509&gt;Fixture!G3509,Settings!$G$7,IF(Fixture!I3509=Fixture!G3509,Settings!$G$8,IF(Fixture!I3509&lt;Fixture!G3509,Settings!$G$9,"-"))))</f>
        <v>-</v>
      </c>
    </row>
    <row r="3506" spans="3:9" x14ac:dyDescent="0.25">
      <c r="C3506" s="12" t="str">
        <f t="shared" si="110"/>
        <v>-</v>
      </c>
      <c r="D3506" s="9" t="str">
        <f t="shared" si="111"/>
        <v>-</v>
      </c>
      <c r="E3506" s="9" t="str">
        <f>IF(C3506="-","-",IF(D3506=maxgameno+2,"blank row 2",IF(D3506=maxgameno+1,"blank row 1",INDEX(FixtureCode!$B$4:$AH$128,MATCH($C3506,FixtureCode!$B$4:$B$128,0),MATCH("G"&amp;D3506&amp;"-T1",FixtureCode!$B$4:$AH$4,0)))))</f>
        <v>-</v>
      </c>
      <c r="F3506" s="13" t="str">
        <f>IF(C3506="-","-",IF(D3506=maxgameno+2,"blank row 2",IF(D3506=maxgameno+1,"blank row 1",INDEX(FixtureCode!$B$4:$AH$128,MATCH($C3506,FixtureCode!$B$4:$B$128,0),MATCH("G"&amp;D3506&amp;"-T2",FixtureCode!$B$4:$AH$4,0)))))</f>
        <v>-</v>
      </c>
      <c r="G3506" s="12" t="str">
        <f>IF(C3506="-","-",IF(AND(ISNUMBER(Fixture!G3510),ISNUMBER(Fixture!I3510),Fixture!F3510&lt;&gt;"BYE",Fixture!J3510&lt;&gt;"BYE"),"Yes","-"))</f>
        <v>-</v>
      </c>
      <c r="H3506" s="9" t="str">
        <f>IF(G3506="-","-",IF(Fixture!G3510&gt;Fixture!I3510,Settings!$G$7,IF(Fixture!G3510=Fixture!I3510,Settings!$G$8,IF(Fixture!G3510&lt;Fixture!I3510,Settings!$G$9,"-"))))</f>
        <v>-</v>
      </c>
      <c r="I3506" s="13" t="str">
        <f>IF(G3506="-","-",IF(Fixture!I3510&gt;Fixture!G3510,Settings!$G$7,IF(Fixture!I3510=Fixture!G3510,Settings!$G$8,IF(Fixture!I3510&lt;Fixture!G3510,Settings!$G$9,"-"))))</f>
        <v>-</v>
      </c>
    </row>
    <row r="3507" spans="3:9" x14ac:dyDescent="0.25">
      <c r="C3507" s="12" t="str">
        <f t="shared" si="110"/>
        <v>-</v>
      </c>
      <c r="D3507" s="9" t="str">
        <f t="shared" si="111"/>
        <v>-</v>
      </c>
      <c r="E3507" s="9" t="str">
        <f>IF(C3507="-","-",IF(D3507=maxgameno+2,"blank row 2",IF(D3507=maxgameno+1,"blank row 1",INDEX(FixtureCode!$B$4:$AH$128,MATCH($C3507,FixtureCode!$B$4:$B$128,0),MATCH("G"&amp;D3507&amp;"-T1",FixtureCode!$B$4:$AH$4,0)))))</f>
        <v>-</v>
      </c>
      <c r="F3507" s="13" t="str">
        <f>IF(C3507="-","-",IF(D3507=maxgameno+2,"blank row 2",IF(D3507=maxgameno+1,"blank row 1",INDEX(FixtureCode!$B$4:$AH$128,MATCH($C3507,FixtureCode!$B$4:$B$128,0),MATCH("G"&amp;D3507&amp;"-T2",FixtureCode!$B$4:$AH$4,0)))))</f>
        <v>-</v>
      </c>
      <c r="G3507" s="12" t="str">
        <f>IF(C3507="-","-",IF(AND(ISNUMBER(Fixture!G3511),ISNUMBER(Fixture!I3511),Fixture!F3511&lt;&gt;"BYE",Fixture!J3511&lt;&gt;"BYE"),"Yes","-"))</f>
        <v>-</v>
      </c>
      <c r="H3507" s="9" t="str">
        <f>IF(G3507="-","-",IF(Fixture!G3511&gt;Fixture!I3511,Settings!$G$7,IF(Fixture!G3511=Fixture!I3511,Settings!$G$8,IF(Fixture!G3511&lt;Fixture!I3511,Settings!$G$9,"-"))))</f>
        <v>-</v>
      </c>
      <c r="I3507" s="13" t="str">
        <f>IF(G3507="-","-",IF(Fixture!I3511&gt;Fixture!G3511,Settings!$G$7,IF(Fixture!I3511=Fixture!G3511,Settings!$G$8,IF(Fixture!I3511&lt;Fixture!G3511,Settings!$G$9,"-"))))</f>
        <v>-</v>
      </c>
    </row>
    <row r="3508" spans="3:9" x14ac:dyDescent="0.25">
      <c r="C3508" s="12" t="str">
        <f t="shared" si="110"/>
        <v>-</v>
      </c>
      <c r="D3508" s="9" t="str">
        <f t="shared" si="111"/>
        <v>-</v>
      </c>
      <c r="E3508" s="9" t="str">
        <f>IF(C3508="-","-",IF(D3508=maxgameno+2,"blank row 2",IF(D3508=maxgameno+1,"blank row 1",INDEX(FixtureCode!$B$4:$AH$128,MATCH($C3508,FixtureCode!$B$4:$B$128,0),MATCH("G"&amp;D3508&amp;"-T1",FixtureCode!$B$4:$AH$4,0)))))</f>
        <v>-</v>
      </c>
      <c r="F3508" s="13" t="str">
        <f>IF(C3508="-","-",IF(D3508=maxgameno+2,"blank row 2",IF(D3508=maxgameno+1,"blank row 1",INDEX(FixtureCode!$B$4:$AH$128,MATCH($C3508,FixtureCode!$B$4:$B$128,0),MATCH("G"&amp;D3508&amp;"-T2",FixtureCode!$B$4:$AH$4,0)))))</f>
        <v>-</v>
      </c>
      <c r="G3508" s="12" t="str">
        <f>IF(C3508="-","-",IF(AND(ISNUMBER(Fixture!G3512),ISNUMBER(Fixture!I3512),Fixture!F3512&lt;&gt;"BYE",Fixture!J3512&lt;&gt;"BYE"),"Yes","-"))</f>
        <v>-</v>
      </c>
      <c r="H3508" s="9" t="str">
        <f>IF(G3508="-","-",IF(Fixture!G3512&gt;Fixture!I3512,Settings!$G$7,IF(Fixture!G3512=Fixture!I3512,Settings!$G$8,IF(Fixture!G3512&lt;Fixture!I3512,Settings!$G$9,"-"))))</f>
        <v>-</v>
      </c>
      <c r="I3508" s="13" t="str">
        <f>IF(G3508="-","-",IF(Fixture!I3512&gt;Fixture!G3512,Settings!$G$7,IF(Fixture!I3512=Fixture!G3512,Settings!$G$8,IF(Fixture!I3512&lt;Fixture!G3512,Settings!$G$9,"-"))))</f>
        <v>-</v>
      </c>
    </row>
    <row r="3509" spans="3:9" x14ac:dyDescent="0.25">
      <c r="C3509" s="12" t="str">
        <f t="shared" si="110"/>
        <v>-</v>
      </c>
      <c r="D3509" s="9" t="str">
        <f t="shared" si="111"/>
        <v>-</v>
      </c>
      <c r="E3509" s="9" t="str">
        <f>IF(C3509="-","-",IF(D3509=maxgameno+2,"blank row 2",IF(D3509=maxgameno+1,"blank row 1",INDEX(FixtureCode!$B$4:$AH$128,MATCH($C3509,FixtureCode!$B$4:$B$128,0),MATCH("G"&amp;D3509&amp;"-T1",FixtureCode!$B$4:$AH$4,0)))))</f>
        <v>-</v>
      </c>
      <c r="F3509" s="13" t="str">
        <f>IF(C3509="-","-",IF(D3509=maxgameno+2,"blank row 2",IF(D3509=maxgameno+1,"blank row 1",INDEX(FixtureCode!$B$4:$AH$128,MATCH($C3509,FixtureCode!$B$4:$B$128,0),MATCH("G"&amp;D3509&amp;"-T2",FixtureCode!$B$4:$AH$4,0)))))</f>
        <v>-</v>
      </c>
      <c r="G3509" s="12" t="str">
        <f>IF(C3509="-","-",IF(AND(ISNUMBER(Fixture!G3513),ISNUMBER(Fixture!I3513),Fixture!F3513&lt;&gt;"BYE",Fixture!J3513&lt;&gt;"BYE"),"Yes","-"))</f>
        <v>-</v>
      </c>
      <c r="H3509" s="9" t="str">
        <f>IF(G3509="-","-",IF(Fixture!G3513&gt;Fixture!I3513,Settings!$G$7,IF(Fixture!G3513=Fixture!I3513,Settings!$G$8,IF(Fixture!G3513&lt;Fixture!I3513,Settings!$G$9,"-"))))</f>
        <v>-</v>
      </c>
      <c r="I3509" s="13" t="str">
        <f>IF(G3509="-","-",IF(Fixture!I3513&gt;Fixture!G3513,Settings!$G$7,IF(Fixture!I3513=Fixture!G3513,Settings!$G$8,IF(Fixture!I3513&lt;Fixture!G3513,Settings!$G$9,"-"))))</f>
        <v>-</v>
      </c>
    </row>
    <row r="3510" spans="3:9" x14ac:dyDescent="0.25">
      <c r="C3510" s="12" t="str">
        <f t="shared" si="110"/>
        <v>-</v>
      </c>
      <c r="D3510" s="9" t="str">
        <f t="shared" si="111"/>
        <v>-</v>
      </c>
      <c r="E3510" s="9" t="str">
        <f>IF(C3510="-","-",IF(D3510=maxgameno+2,"blank row 2",IF(D3510=maxgameno+1,"blank row 1",INDEX(FixtureCode!$B$4:$AH$128,MATCH($C3510,FixtureCode!$B$4:$B$128,0),MATCH("G"&amp;D3510&amp;"-T1",FixtureCode!$B$4:$AH$4,0)))))</f>
        <v>-</v>
      </c>
      <c r="F3510" s="13" t="str">
        <f>IF(C3510="-","-",IF(D3510=maxgameno+2,"blank row 2",IF(D3510=maxgameno+1,"blank row 1",INDEX(FixtureCode!$B$4:$AH$128,MATCH($C3510,FixtureCode!$B$4:$B$128,0),MATCH("G"&amp;D3510&amp;"-T2",FixtureCode!$B$4:$AH$4,0)))))</f>
        <v>-</v>
      </c>
      <c r="G3510" s="12" t="str">
        <f>IF(C3510="-","-",IF(AND(ISNUMBER(Fixture!G3514),ISNUMBER(Fixture!I3514),Fixture!F3514&lt;&gt;"BYE",Fixture!J3514&lt;&gt;"BYE"),"Yes","-"))</f>
        <v>-</v>
      </c>
      <c r="H3510" s="9" t="str">
        <f>IF(G3510="-","-",IF(Fixture!G3514&gt;Fixture!I3514,Settings!$G$7,IF(Fixture!G3514=Fixture!I3514,Settings!$G$8,IF(Fixture!G3514&lt;Fixture!I3514,Settings!$G$9,"-"))))</f>
        <v>-</v>
      </c>
      <c r="I3510" s="13" t="str">
        <f>IF(G3510="-","-",IF(Fixture!I3514&gt;Fixture!G3514,Settings!$G$7,IF(Fixture!I3514=Fixture!G3514,Settings!$G$8,IF(Fixture!I3514&lt;Fixture!G3514,Settings!$G$9,"-"))))</f>
        <v>-</v>
      </c>
    </row>
    <row r="3511" spans="3:9" x14ac:dyDescent="0.25">
      <c r="C3511" s="12" t="str">
        <f t="shared" si="110"/>
        <v>-</v>
      </c>
      <c r="D3511" s="9" t="str">
        <f t="shared" si="111"/>
        <v>-</v>
      </c>
      <c r="E3511" s="9" t="str">
        <f>IF(C3511="-","-",IF(D3511=maxgameno+2,"blank row 2",IF(D3511=maxgameno+1,"blank row 1",INDEX(FixtureCode!$B$4:$AH$128,MATCH($C3511,FixtureCode!$B$4:$B$128,0),MATCH("G"&amp;D3511&amp;"-T1",FixtureCode!$B$4:$AH$4,0)))))</f>
        <v>-</v>
      </c>
      <c r="F3511" s="13" t="str">
        <f>IF(C3511="-","-",IF(D3511=maxgameno+2,"blank row 2",IF(D3511=maxgameno+1,"blank row 1",INDEX(FixtureCode!$B$4:$AH$128,MATCH($C3511,FixtureCode!$B$4:$B$128,0),MATCH("G"&amp;D3511&amp;"-T2",FixtureCode!$B$4:$AH$4,0)))))</f>
        <v>-</v>
      </c>
      <c r="G3511" s="12" t="str">
        <f>IF(C3511="-","-",IF(AND(ISNUMBER(Fixture!G3515),ISNUMBER(Fixture!I3515),Fixture!F3515&lt;&gt;"BYE",Fixture!J3515&lt;&gt;"BYE"),"Yes","-"))</f>
        <v>-</v>
      </c>
      <c r="H3511" s="9" t="str">
        <f>IF(G3511="-","-",IF(Fixture!G3515&gt;Fixture!I3515,Settings!$G$7,IF(Fixture!G3515=Fixture!I3515,Settings!$G$8,IF(Fixture!G3515&lt;Fixture!I3515,Settings!$G$9,"-"))))</f>
        <v>-</v>
      </c>
      <c r="I3511" s="13" t="str">
        <f>IF(G3511="-","-",IF(Fixture!I3515&gt;Fixture!G3515,Settings!$G$7,IF(Fixture!I3515=Fixture!G3515,Settings!$G$8,IF(Fixture!I3515&lt;Fixture!G3515,Settings!$G$9,"-"))))</f>
        <v>-</v>
      </c>
    </row>
    <row r="3512" spans="3:9" x14ac:dyDescent="0.25">
      <c r="C3512" s="12" t="str">
        <f t="shared" si="110"/>
        <v>-</v>
      </c>
      <c r="D3512" s="9" t="str">
        <f t="shared" si="111"/>
        <v>-</v>
      </c>
      <c r="E3512" s="9" t="str">
        <f>IF(C3512="-","-",IF(D3512=maxgameno+2,"blank row 2",IF(D3512=maxgameno+1,"blank row 1",INDEX(FixtureCode!$B$4:$AH$128,MATCH($C3512,FixtureCode!$B$4:$B$128,0),MATCH("G"&amp;D3512&amp;"-T1",FixtureCode!$B$4:$AH$4,0)))))</f>
        <v>-</v>
      </c>
      <c r="F3512" s="13" t="str">
        <f>IF(C3512="-","-",IF(D3512=maxgameno+2,"blank row 2",IF(D3512=maxgameno+1,"blank row 1",INDEX(FixtureCode!$B$4:$AH$128,MATCH($C3512,FixtureCode!$B$4:$B$128,0),MATCH("G"&amp;D3512&amp;"-T2",FixtureCode!$B$4:$AH$4,0)))))</f>
        <v>-</v>
      </c>
      <c r="G3512" s="12" t="str">
        <f>IF(C3512="-","-",IF(AND(ISNUMBER(Fixture!G3516),ISNUMBER(Fixture!I3516),Fixture!F3516&lt;&gt;"BYE",Fixture!J3516&lt;&gt;"BYE"),"Yes","-"))</f>
        <v>-</v>
      </c>
      <c r="H3512" s="9" t="str">
        <f>IF(G3512="-","-",IF(Fixture!G3516&gt;Fixture!I3516,Settings!$G$7,IF(Fixture!G3516=Fixture!I3516,Settings!$G$8,IF(Fixture!G3516&lt;Fixture!I3516,Settings!$G$9,"-"))))</f>
        <v>-</v>
      </c>
      <c r="I3512" s="13" t="str">
        <f>IF(G3512="-","-",IF(Fixture!I3516&gt;Fixture!G3516,Settings!$G$7,IF(Fixture!I3516=Fixture!G3516,Settings!$G$8,IF(Fixture!I3516&lt;Fixture!G3516,Settings!$G$9,"-"))))</f>
        <v>-</v>
      </c>
    </row>
    <row r="3513" spans="3:9" x14ac:dyDescent="0.25">
      <c r="C3513" s="12" t="str">
        <f t="shared" si="110"/>
        <v>-</v>
      </c>
      <c r="D3513" s="9" t="str">
        <f t="shared" si="111"/>
        <v>-</v>
      </c>
      <c r="E3513" s="9" t="str">
        <f>IF(C3513="-","-",IF(D3513=maxgameno+2,"blank row 2",IF(D3513=maxgameno+1,"blank row 1",INDEX(FixtureCode!$B$4:$AH$128,MATCH($C3513,FixtureCode!$B$4:$B$128,0),MATCH("G"&amp;D3513&amp;"-T1",FixtureCode!$B$4:$AH$4,0)))))</f>
        <v>-</v>
      </c>
      <c r="F3513" s="13" t="str">
        <f>IF(C3513="-","-",IF(D3513=maxgameno+2,"blank row 2",IF(D3513=maxgameno+1,"blank row 1",INDEX(FixtureCode!$B$4:$AH$128,MATCH($C3513,FixtureCode!$B$4:$B$128,0),MATCH("G"&amp;D3513&amp;"-T2",FixtureCode!$B$4:$AH$4,0)))))</f>
        <v>-</v>
      </c>
      <c r="G3513" s="12" t="str">
        <f>IF(C3513="-","-",IF(AND(ISNUMBER(Fixture!G3517),ISNUMBER(Fixture!I3517),Fixture!F3517&lt;&gt;"BYE",Fixture!J3517&lt;&gt;"BYE"),"Yes","-"))</f>
        <v>-</v>
      </c>
      <c r="H3513" s="9" t="str">
        <f>IF(G3513="-","-",IF(Fixture!G3517&gt;Fixture!I3517,Settings!$G$7,IF(Fixture!G3517=Fixture!I3517,Settings!$G$8,IF(Fixture!G3517&lt;Fixture!I3517,Settings!$G$9,"-"))))</f>
        <v>-</v>
      </c>
      <c r="I3513" s="13" t="str">
        <f>IF(G3513="-","-",IF(Fixture!I3517&gt;Fixture!G3517,Settings!$G$7,IF(Fixture!I3517=Fixture!G3517,Settings!$G$8,IF(Fixture!I3517&lt;Fixture!G3517,Settings!$G$9,"-"))))</f>
        <v>-</v>
      </c>
    </row>
    <row r="3514" spans="3:9" x14ac:dyDescent="0.25">
      <c r="C3514" s="12" t="str">
        <f t="shared" si="110"/>
        <v>-</v>
      </c>
      <c r="D3514" s="9" t="str">
        <f t="shared" si="111"/>
        <v>-</v>
      </c>
      <c r="E3514" s="9" t="str">
        <f>IF(C3514="-","-",IF(D3514=maxgameno+2,"blank row 2",IF(D3514=maxgameno+1,"blank row 1",INDEX(FixtureCode!$B$4:$AH$128,MATCH($C3514,FixtureCode!$B$4:$B$128,0),MATCH("G"&amp;D3514&amp;"-T1",FixtureCode!$B$4:$AH$4,0)))))</f>
        <v>-</v>
      </c>
      <c r="F3514" s="13" t="str">
        <f>IF(C3514="-","-",IF(D3514=maxgameno+2,"blank row 2",IF(D3514=maxgameno+1,"blank row 1",INDEX(FixtureCode!$B$4:$AH$128,MATCH($C3514,FixtureCode!$B$4:$B$128,0),MATCH("G"&amp;D3514&amp;"-T2",FixtureCode!$B$4:$AH$4,0)))))</f>
        <v>-</v>
      </c>
      <c r="G3514" s="12" t="str">
        <f>IF(C3514="-","-",IF(AND(ISNUMBER(Fixture!G3518),ISNUMBER(Fixture!I3518),Fixture!F3518&lt;&gt;"BYE",Fixture!J3518&lt;&gt;"BYE"),"Yes","-"))</f>
        <v>-</v>
      </c>
      <c r="H3514" s="9" t="str">
        <f>IF(G3514="-","-",IF(Fixture!G3518&gt;Fixture!I3518,Settings!$G$7,IF(Fixture!G3518=Fixture!I3518,Settings!$G$8,IF(Fixture!G3518&lt;Fixture!I3518,Settings!$G$9,"-"))))</f>
        <v>-</v>
      </c>
      <c r="I3514" s="13" t="str">
        <f>IF(G3514="-","-",IF(Fixture!I3518&gt;Fixture!G3518,Settings!$G$7,IF(Fixture!I3518=Fixture!G3518,Settings!$G$8,IF(Fixture!I3518&lt;Fixture!G3518,Settings!$G$9,"-"))))</f>
        <v>-</v>
      </c>
    </row>
    <row r="3515" spans="3:9" x14ac:dyDescent="0.25">
      <c r="C3515" s="12" t="str">
        <f t="shared" si="110"/>
        <v>-</v>
      </c>
      <c r="D3515" s="9" t="str">
        <f t="shared" si="111"/>
        <v>-</v>
      </c>
      <c r="E3515" s="9" t="str">
        <f>IF(C3515="-","-",IF(D3515=maxgameno+2,"blank row 2",IF(D3515=maxgameno+1,"blank row 1",INDEX(FixtureCode!$B$4:$AH$128,MATCH($C3515,FixtureCode!$B$4:$B$128,0),MATCH("G"&amp;D3515&amp;"-T1",FixtureCode!$B$4:$AH$4,0)))))</f>
        <v>-</v>
      </c>
      <c r="F3515" s="13" t="str">
        <f>IF(C3515="-","-",IF(D3515=maxgameno+2,"blank row 2",IF(D3515=maxgameno+1,"blank row 1",INDEX(FixtureCode!$B$4:$AH$128,MATCH($C3515,FixtureCode!$B$4:$B$128,0),MATCH("G"&amp;D3515&amp;"-T2",FixtureCode!$B$4:$AH$4,0)))))</f>
        <v>-</v>
      </c>
      <c r="G3515" s="12" t="str">
        <f>IF(C3515="-","-",IF(AND(ISNUMBER(Fixture!G3519),ISNUMBER(Fixture!I3519),Fixture!F3519&lt;&gt;"BYE",Fixture!J3519&lt;&gt;"BYE"),"Yes","-"))</f>
        <v>-</v>
      </c>
      <c r="H3515" s="9" t="str">
        <f>IF(G3515="-","-",IF(Fixture!G3519&gt;Fixture!I3519,Settings!$G$7,IF(Fixture!G3519=Fixture!I3519,Settings!$G$8,IF(Fixture!G3519&lt;Fixture!I3519,Settings!$G$9,"-"))))</f>
        <v>-</v>
      </c>
      <c r="I3515" s="13" t="str">
        <f>IF(G3515="-","-",IF(Fixture!I3519&gt;Fixture!G3519,Settings!$G$7,IF(Fixture!I3519=Fixture!G3519,Settings!$G$8,IF(Fixture!I3519&lt;Fixture!G3519,Settings!$G$9,"-"))))</f>
        <v>-</v>
      </c>
    </row>
    <row r="3516" spans="3:9" x14ac:dyDescent="0.25">
      <c r="C3516" s="12" t="str">
        <f t="shared" si="110"/>
        <v>-</v>
      </c>
      <c r="D3516" s="9" t="str">
        <f t="shared" si="111"/>
        <v>-</v>
      </c>
      <c r="E3516" s="9" t="str">
        <f>IF(C3516="-","-",IF(D3516=maxgameno+2,"blank row 2",IF(D3516=maxgameno+1,"blank row 1",INDEX(FixtureCode!$B$4:$AH$128,MATCH($C3516,FixtureCode!$B$4:$B$128,0),MATCH("G"&amp;D3516&amp;"-T1",FixtureCode!$B$4:$AH$4,0)))))</f>
        <v>-</v>
      </c>
      <c r="F3516" s="13" t="str">
        <f>IF(C3516="-","-",IF(D3516=maxgameno+2,"blank row 2",IF(D3516=maxgameno+1,"blank row 1",INDEX(FixtureCode!$B$4:$AH$128,MATCH($C3516,FixtureCode!$B$4:$B$128,0),MATCH("G"&amp;D3516&amp;"-T2",FixtureCode!$B$4:$AH$4,0)))))</f>
        <v>-</v>
      </c>
      <c r="G3516" s="12" t="str">
        <f>IF(C3516="-","-",IF(AND(ISNUMBER(Fixture!G3520),ISNUMBER(Fixture!I3520),Fixture!F3520&lt;&gt;"BYE",Fixture!J3520&lt;&gt;"BYE"),"Yes","-"))</f>
        <v>-</v>
      </c>
      <c r="H3516" s="9" t="str">
        <f>IF(G3516="-","-",IF(Fixture!G3520&gt;Fixture!I3520,Settings!$G$7,IF(Fixture!G3520=Fixture!I3520,Settings!$G$8,IF(Fixture!G3520&lt;Fixture!I3520,Settings!$G$9,"-"))))</f>
        <v>-</v>
      </c>
      <c r="I3516" s="13" t="str">
        <f>IF(G3516="-","-",IF(Fixture!I3520&gt;Fixture!G3520,Settings!$G$7,IF(Fixture!I3520=Fixture!G3520,Settings!$G$8,IF(Fixture!I3520&lt;Fixture!G3520,Settings!$G$9,"-"))))</f>
        <v>-</v>
      </c>
    </row>
    <row r="3517" spans="3:9" x14ac:dyDescent="0.25">
      <c r="C3517" s="12" t="str">
        <f t="shared" si="110"/>
        <v>-</v>
      </c>
      <c r="D3517" s="9" t="str">
        <f t="shared" si="111"/>
        <v>-</v>
      </c>
      <c r="E3517" s="9" t="str">
        <f>IF(C3517="-","-",IF(D3517=maxgameno+2,"blank row 2",IF(D3517=maxgameno+1,"blank row 1",INDEX(FixtureCode!$B$4:$AH$128,MATCH($C3517,FixtureCode!$B$4:$B$128,0),MATCH("G"&amp;D3517&amp;"-T1",FixtureCode!$B$4:$AH$4,0)))))</f>
        <v>-</v>
      </c>
      <c r="F3517" s="13" t="str">
        <f>IF(C3517="-","-",IF(D3517=maxgameno+2,"blank row 2",IF(D3517=maxgameno+1,"blank row 1",INDEX(FixtureCode!$B$4:$AH$128,MATCH($C3517,FixtureCode!$B$4:$B$128,0),MATCH("G"&amp;D3517&amp;"-T2",FixtureCode!$B$4:$AH$4,0)))))</f>
        <v>-</v>
      </c>
      <c r="G3517" s="12" t="str">
        <f>IF(C3517="-","-",IF(AND(ISNUMBER(Fixture!G3521),ISNUMBER(Fixture!I3521),Fixture!F3521&lt;&gt;"BYE",Fixture!J3521&lt;&gt;"BYE"),"Yes","-"))</f>
        <v>-</v>
      </c>
      <c r="H3517" s="9" t="str">
        <f>IF(G3517="-","-",IF(Fixture!G3521&gt;Fixture!I3521,Settings!$G$7,IF(Fixture!G3521=Fixture!I3521,Settings!$G$8,IF(Fixture!G3521&lt;Fixture!I3521,Settings!$G$9,"-"))))</f>
        <v>-</v>
      </c>
      <c r="I3517" s="13" t="str">
        <f>IF(G3517="-","-",IF(Fixture!I3521&gt;Fixture!G3521,Settings!$G$7,IF(Fixture!I3521=Fixture!G3521,Settings!$G$8,IF(Fixture!I3521&lt;Fixture!G3521,Settings!$G$9,"-"))))</f>
        <v>-</v>
      </c>
    </row>
    <row r="3518" spans="3:9" x14ac:dyDescent="0.25">
      <c r="C3518" s="12" t="str">
        <f t="shared" si="110"/>
        <v>-</v>
      </c>
      <c r="D3518" s="9" t="str">
        <f t="shared" si="111"/>
        <v>-</v>
      </c>
      <c r="E3518" s="9" t="str">
        <f>IF(C3518="-","-",IF(D3518=maxgameno+2,"blank row 2",IF(D3518=maxgameno+1,"blank row 1",INDEX(FixtureCode!$B$4:$AH$128,MATCH($C3518,FixtureCode!$B$4:$B$128,0),MATCH("G"&amp;D3518&amp;"-T1",FixtureCode!$B$4:$AH$4,0)))))</f>
        <v>-</v>
      </c>
      <c r="F3518" s="13" t="str">
        <f>IF(C3518="-","-",IF(D3518=maxgameno+2,"blank row 2",IF(D3518=maxgameno+1,"blank row 1",INDEX(FixtureCode!$B$4:$AH$128,MATCH($C3518,FixtureCode!$B$4:$B$128,0),MATCH("G"&amp;D3518&amp;"-T2",FixtureCode!$B$4:$AH$4,0)))))</f>
        <v>-</v>
      </c>
      <c r="G3518" s="12" t="str">
        <f>IF(C3518="-","-",IF(AND(ISNUMBER(Fixture!G3522),ISNUMBER(Fixture!I3522),Fixture!F3522&lt;&gt;"BYE",Fixture!J3522&lt;&gt;"BYE"),"Yes","-"))</f>
        <v>-</v>
      </c>
      <c r="H3518" s="9" t="str">
        <f>IF(G3518="-","-",IF(Fixture!G3522&gt;Fixture!I3522,Settings!$G$7,IF(Fixture!G3522=Fixture!I3522,Settings!$G$8,IF(Fixture!G3522&lt;Fixture!I3522,Settings!$G$9,"-"))))</f>
        <v>-</v>
      </c>
      <c r="I3518" s="13" t="str">
        <f>IF(G3518="-","-",IF(Fixture!I3522&gt;Fixture!G3522,Settings!$G$7,IF(Fixture!I3522=Fixture!G3522,Settings!$G$8,IF(Fixture!I3522&lt;Fixture!G3522,Settings!$G$9,"-"))))</f>
        <v>-</v>
      </c>
    </row>
    <row r="3519" spans="3:9" x14ac:dyDescent="0.25">
      <c r="C3519" s="12" t="str">
        <f t="shared" si="110"/>
        <v>-</v>
      </c>
      <c r="D3519" s="9" t="str">
        <f t="shared" si="111"/>
        <v>-</v>
      </c>
      <c r="E3519" s="9" t="str">
        <f>IF(C3519="-","-",IF(D3519=maxgameno+2,"blank row 2",IF(D3519=maxgameno+1,"blank row 1",INDEX(FixtureCode!$B$4:$AH$128,MATCH($C3519,FixtureCode!$B$4:$B$128,0),MATCH("G"&amp;D3519&amp;"-T1",FixtureCode!$B$4:$AH$4,0)))))</f>
        <v>-</v>
      </c>
      <c r="F3519" s="13" t="str">
        <f>IF(C3519="-","-",IF(D3519=maxgameno+2,"blank row 2",IF(D3519=maxgameno+1,"blank row 1",INDEX(FixtureCode!$B$4:$AH$128,MATCH($C3519,FixtureCode!$B$4:$B$128,0),MATCH("G"&amp;D3519&amp;"-T2",FixtureCode!$B$4:$AH$4,0)))))</f>
        <v>-</v>
      </c>
      <c r="G3519" s="12" t="str">
        <f>IF(C3519="-","-",IF(AND(ISNUMBER(Fixture!G3523),ISNUMBER(Fixture!I3523),Fixture!F3523&lt;&gt;"BYE",Fixture!J3523&lt;&gt;"BYE"),"Yes","-"))</f>
        <v>-</v>
      </c>
      <c r="H3519" s="9" t="str">
        <f>IF(G3519="-","-",IF(Fixture!G3523&gt;Fixture!I3523,Settings!$G$7,IF(Fixture!G3523=Fixture!I3523,Settings!$G$8,IF(Fixture!G3523&lt;Fixture!I3523,Settings!$G$9,"-"))))</f>
        <v>-</v>
      </c>
      <c r="I3519" s="13" t="str">
        <f>IF(G3519="-","-",IF(Fixture!I3523&gt;Fixture!G3523,Settings!$G$7,IF(Fixture!I3523=Fixture!G3523,Settings!$G$8,IF(Fixture!I3523&lt;Fixture!G3523,Settings!$G$9,"-"))))</f>
        <v>-</v>
      </c>
    </row>
    <row r="3520" spans="3:9" x14ac:dyDescent="0.25">
      <c r="C3520" s="12" t="str">
        <f t="shared" si="110"/>
        <v>-</v>
      </c>
      <c r="D3520" s="9" t="str">
        <f t="shared" si="111"/>
        <v>-</v>
      </c>
      <c r="E3520" s="9" t="str">
        <f>IF(C3520="-","-",IF(D3520=maxgameno+2,"blank row 2",IF(D3520=maxgameno+1,"blank row 1",INDEX(FixtureCode!$B$4:$AH$128,MATCH($C3520,FixtureCode!$B$4:$B$128,0),MATCH("G"&amp;D3520&amp;"-T1",FixtureCode!$B$4:$AH$4,0)))))</f>
        <v>-</v>
      </c>
      <c r="F3520" s="13" t="str">
        <f>IF(C3520="-","-",IF(D3520=maxgameno+2,"blank row 2",IF(D3520=maxgameno+1,"blank row 1",INDEX(FixtureCode!$B$4:$AH$128,MATCH($C3520,FixtureCode!$B$4:$B$128,0),MATCH("G"&amp;D3520&amp;"-T2",FixtureCode!$B$4:$AH$4,0)))))</f>
        <v>-</v>
      </c>
      <c r="G3520" s="12" t="str">
        <f>IF(C3520="-","-",IF(AND(ISNUMBER(Fixture!G3524),ISNUMBER(Fixture!I3524),Fixture!F3524&lt;&gt;"BYE",Fixture!J3524&lt;&gt;"BYE"),"Yes","-"))</f>
        <v>-</v>
      </c>
      <c r="H3520" s="9" t="str">
        <f>IF(G3520="-","-",IF(Fixture!G3524&gt;Fixture!I3524,Settings!$G$7,IF(Fixture!G3524=Fixture!I3524,Settings!$G$8,IF(Fixture!G3524&lt;Fixture!I3524,Settings!$G$9,"-"))))</f>
        <v>-</v>
      </c>
      <c r="I3520" s="13" t="str">
        <f>IF(G3520="-","-",IF(Fixture!I3524&gt;Fixture!G3524,Settings!$G$7,IF(Fixture!I3524=Fixture!G3524,Settings!$G$8,IF(Fixture!I3524&lt;Fixture!G3524,Settings!$G$9,"-"))))</f>
        <v>-</v>
      </c>
    </row>
    <row r="3521" spans="3:9" x14ac:dyDescent="0.25">
      <c r="C3521" s="12" t="str">
        <f t="shared" si="110"/>
        <v>-</v>
      </c>
      <c r="D3521" s="9" t="str">
        <f t="shared" si="111"/>
        <v>-</v>
      </c>
      <c r="E3521" s="9" t="str">
        <f>IF(C3521="-","-",IF(D3521=maxgameno+2,"blank row 2",IF(D3521=maxgameno+1,"blank row 1",INDEX(FixtureCode!$B$4:$AH$128,MATCH($C3521,FixtureCode!$B$4:$B$128,0),MATCH("G"&amp;D3521&amp;"-T1",FixtureCode!$B$4:$AH$4,0)))))</f>
        <v>-</v>
      </c>
      <c r="F3521" s="13" t="str">
        <f>IF(C3521="-","-",IF(D3521=maxgameno+2,"blank row 2",IF(D3521=maxgameno+1,"blank row 1",INDEX(FixtureCode!$B$4:$AH$128,MATCH($C3521,FixtureCode!$B$4:$B$128,0),MATCH("G"&amp;D3521&amp;"-T2",FixtureCode!$B$4:$AH$4,0)))))</f>
        <v>-</v>
      </c>
      <c r="G3521" s="12" t="str">
        <f>IF(C3521="-","-",IF(AND(ISNUMBER(Fixture!G3525),ISNUMBER(Fixture!I3525),Fixture!F3525&lt;&gt;"BYE",Fixture!J3525&lt;&gt;"BYE"),"Yes","-"))</f>
        <v>-</v>
      </c>
      <c r="H3521" s="9" t="str">
        <f>IF(G3521="-","-",IF(Fixture!G3525&gt;Fixture!I3525,Settings!$G$7,IF(Fixture!G3525=Fixture!I3525,Settings!$G$8,IF(Fixture!G3525&lt;Fixture!I3525,Settings!$G$9,"-"))))</f>
        <v>-</v>
      </c>
      <c r="I3521" s="13" t="str">
        <f>IF(G3521="-","-",IF(Fixture!I3525&gt;Fixture!G3525,Settings!$G$7,IF(Fixture!I3525=Fixture!G3525,Settings!$G$8,IF(Fixture!I3525&lt;Fixture!G3525,Settings!$G$9,"-"))))</f>
        <v>-</v>
      </c>
    </row>
    <row r="3522" spans="3:9" x14ac:dyDescent="0.25">
      <c r="C3522" s="12" t="str">
        <f t="shared" si="110"/>
        <v>-</v>
      </c>
      <c r="D3522" s="9" t="str">
        <f t="shared" si="111"/>
        <v>-</v>
      </c>
      <c r="E3522" s="9" t="str">
        <f>IF(C3522="-","-",IF(D3522=maxgameno+2,"blank row 2",IF(D3522=maxgameno+1,"blank row 1",INDEX(FixtureCode!$B$4:$AH$128,MATCH($C3522,FixtureCode!$B$4:$B$128,0),MATCH("G"&amp;D3522&amp;"-T1",FixtureCode!$B$4:$AH$4,0)))))</f>
        <v>-</v>
      </c>
      <c r="F3522" s="13" t="str">
        <f>IF(C3522="-","-",IF(D3522=maxgameno+2,"blank row 2",IF(D3522=maxgameno+1,"blank row 1",INDEX(FixtureCode!$B$4:$AH$128,MATCH($C3522,FixtureCode!$B$4:$B$128,0),MATCH("G"&amp;D3522&amp;"-T2",FixtureCode!$B$4:$AH$4,0)))))</f>
        <v>-</v>
      </c>
      <c r="G3522" s="12" t="str">
        <f>IF(C3522="-","-",IF(AND(ISNUMBER(Fixture!G3526),ISNUMBER(Fixture!I3526),Fixture!F3526&lt;&gt;"BYE",Fixture!J3526&lt;&gt;"BYE"),"Yes","-"))</f>
        <v>-</v>
      </c>
      <c r="H3522" s="9" t="str">
        <f>IF(G3522="-","-",IF(Fixture!G3526&gt;Fixture!I3526,Settings!$G$7,IF(Fixture!G3526=Fixture!I3526,Settings!$G$8,IF(Fixture!G3526&lt;Fixture!I3526,Settings!$G$9,"-"))))</f>
        <v>-</v>
      </c>
      <c r="I3522" s="13" t="str">
        <f>IF(G3522="-","-",IF(Fixture!I3526&gt;Fixture!G3526,Settings!$G$7,IF(Fixture!I3526=Fixture!G3526,Settings!$G$8,IF(Fixture!I3526&lt;Fixture!G3526,Settings!$G$9,"-"))))</f>
        <v>-</v>
      </c>
    </row>
    <row r="3523" spans="3:9" x14ac:dyDescent="0.25">
      <c r="C3523" s="12" t="str">
        <f t="shared" si="110"/>
        <v>-</v>
      </c>
      <c r="D3523" s="9" t="str">
        <f t="shared" si="111"/>
        <v>-</v>
      </c>
      <c r="E3523" s="9" t="str">
        <f>IF(C3523="-","-",IF(D3523=maxgameno+2,"blank row 2",IF(D3523=maxgameno+1,"blank row 1",INDEX(FixtureCode!$B$4:$AH$128,MATCH($C3523,FixtureCode!$B$4:$B$128,0),MATCH("G"&amp;D3523&amp;"-T1",FixtureCode!$B$4:$AH$4,0)))))</f>
        <v>-</v>
      </c>
      <c r="F3523" s="13" t="str">
        <f>IF(C3523="-","-",IF(D3523=maxgameno+2,"blank row 2",IF(D3523=maxgameno+1,"blank row 1",INDEX(FixtureCode!$B$4:$AH$128,MATCH($C3523,FixtureCode!$B$4:$B$128,0),MATCH("G"&amp;D3523&amp;"-T2",FixtureCode!$B$4:$AH$4,0)))))</f>
        <v>-</v>
      </c>
      <c r="G3523" s="12" t="str">
        <f>IF(C3523="-","-",IF(AND(ISNUMBER(Fixture!G3527),ISNUMBER(Fixture!I3527),Fixture!F3527&lt;&gt;"BYE",Fixture!J3527&lt;&gt;"BYE"),"Yes","-"))</f>
        <v>-</v>
      </c>
      <c r="H3523" s="9" t="str">
        <f>IF(G3523="-","-",IF(Fixture!G3527&gt;Fixture!I3527,Settings!$G$7,IF(Fixture!G3527=Fixture!I3527,Settings!$G$8,IF(Fixture!G3527&lt;Fixture!I3527,Settings!$G$9,"-"))))</f>
        <v>-</v>
      </c>
      <c r="I3523" s="13" t="str">
        <f>IF(G3523="-","-",IF(Fixture!I3527&gt;Fixture!G3527,Settings!$G$7,IF(Fixture!I3527=Fixture!G3527,Settings!$G$8,IF(Fixture!I3527&lt;Fixture!G3527,Settings!$G$9,"-"))))</f>
        <v>-</v>
      </c>
    </row>
    <row r="3524" spans="3:9" x14ac:dyDescent="0.25">
      <c r="C3524" s="12" t="str">
        <f t="shared" si="110"/>
        <v>-</v>
      </c>
      <c r="D3524" s="9" t="str">
        <f t="shared" si="111"/>
        <v>-</v>
      </c>
      <c r="E3524" s="9" t="str">
        <f>IF(C3524="-","-",IF(D3524=maxgameno+2,"blank row 2",IF(D3524=maxgameno+1,"blank row 1",INDEX(FixtureCode!$B$4:$AH$128,MATCH($C3524,FixtureCode!$B$4:$B$128,0),MATCH("G"&amp;D3524&amp;"-T1",FixtureCode!$B$4:$AH$4,0)))))</f>
        <v>-</v>
      </c>
      <c r="F3524" s="13" t="str">
        <f>IF(C3524="-","-",IF(D3524=maxgameno+2,"blank row 2",IF(D3524=maxgameno+1,"blank row 1",INDEX(FixtureCode!$B$4:$AH$128,MATCH($C3524,FixtureCode!$B$4:$B$128,0),MATCH("G"&amp;D3524&amp;"-T2",FixtureCode!$B$4:$AH$4,0)))))</f>
        <v>-</v>
      </c>
      <c r="G3524" s="12" t="str">
        <f>IF(C3524="-","-",IF(AND(ISNUMBER(Fixture!G3528),ISNUMBER(Fixture!I3528),Fixture!F3528&lt;&gt;"BYE",Fixture!J3528&lt;&gt;"BYE"),"Yes","-"))</f>
        <v>-</v>
      </c>
      <c r="H3524" s="9" t="str">
        <f>IF(G3524="-","-",IF(Fixture!G3528&gt;Fixture!I3528,Settings!$G$7,IF(Fixture!G3528=Fixture!I3528,Settings!$G$8,IF(Fixture!G3528&lt;Fixture!I3528,Settings!$G$9,"-"))))</f>
        <v>-</v>
      </c>
      <c r="I3524" s="13" t="str">
        <f>IF(G3524="-","-",IF(Fixture!I3528&gt;Fixture!G3528,Settings!$G$7,IF(Fixture!I3528=Fixture!G3528,Settings!$G$8,IF(Fixture!I3528&lt;Fixture!G3528,Settings!$G$9,"-"))))</f>
        <v>-</v>
      </c>
    </row>
    <row r="3525" spans="3:9" x14ac:dyDescent="0.25">
      <c r="C3525" s="12" t="str">
        <f t="shared" si="110"/>
        <v>-</v>
      </c>
      <c r="D3525" s="9" t="str">
        <f t="shared" si="111"/>
        <v>-</v>
      </c>
      <c r="E3525" s="9" t="str">
        <f>IF(C3525="-","-",IF(D3525=maxgameno+2,"blank row 2",IF(D3525=maxgameno+1,"blank row 1",INDEX(FixtureCode!$B$4:$AH$128,MATCH($C3525,FixtureCode!$B$4:$B$128,0),MATCH("G"&amp;D3525&amp;"-T1",FixtureCode!$B$4:$AH$4,0)))))</f>
        <v>-</v>
      </c>
      <c r="F3525" s="13" t="str">
        <f>IF(C3525="-","-",IF(D3525=maxgameno+2,"blank row 2",IF(D3525=maxgameno+1,"blank row 1",INDEX(FixtureCode!$B$4:$AH$128,MATCH($C3525,FixtureCode!$B$4:$B$128,0),MATCH("G"&amp;D3525&amp;"-T2",FixtureCode!$B$4:$AH$4,0)))))</f>
        <v>-</v>
      </c>
      <c r="G3525" s="12" t="str">
        <f>IF(C3525="-","-",IF(AND(ISNUMBER(Fixture!G3529),ISNUMBER(Fixture!I3529),Fixture!F3529&lt;&gt;"BYE",Fixture!J3529&lt;&gt;"BYE"),"Yes","-"))</f>
        <v>-</v>
      </c>
      <c r="H3525" s="9" t="str">
        <f>IF(G3525="-","-",IF(Fixture!G3529&gt;Fixture!I3529,Settings!$G$7,IF(Fixture!G3529=Fixture!I3529,Settings!$G$8,IF(Fixture!G3529&lt;Fixture!I3529,Settings!$G$9,"-"))))</f>
        <v>-</v>
      </c>
      <c r="I3525" s="13" t="str">
        <f>IF(G3525="-","-",IF(Fixture!I3529&gt;Fixture!G3529,Settings!$G$7,IF(Fixture!I3529=Fixture!G3529,Settings!$G$8,IF(Fixture!I3529&lt;Fixture!G3529,Settings!$G$9,"-"))))</f>
        <v>-</v>
      </c>
    </row>
    <row r="3526" spans="3:9" x14ac:dyDescent="0.25">
      <c r="C3526" s="12" t="str">
        <f t="shared" ref="C3526:C3589" si="112">IF(C3525="-","-",IF(D3525+1&lt;=maxgameno+2,C3525,IF(C3525+1&lt;=maxroundno,C3525+1,"-")))</f>
        <v>-</v>
      </c>
      <c r="D3526" s="9" t="str">
        <f t="shared" ref="D3526:D3589" si="113">IF(C3526="-","-",IF(D3525+1&lt;=maxgameno+2,D3525+1,1))</f>
        <v>-</v>
      </c>
      <c r="E3526" s="9" t="str">
        <f>IF(C3526="-","-",IF(D3526=maxgameno+2,"blank row 2",IF(D3526=maxgameno+1,"blank row 1",INDEX(FixtureCode!$B$4:$AH$128,MATCH($C3526,FixtureCode!$B$4:$B$128,0),MATCH("G"&amp;D3526&amp;"-T1",FixtureCode!$B$4:$AH$4,0)))))</f>
        <v>-</v>
      </c>
      <c r="F3526" s="13" t="str">
        <f>IF(C3526="-","-",IF(D3526=maxgameno+2,"blank row 2",IF(D3526=maxgameno+1,"blank row 1",INDEX(FixtureCode!$B$4:$AH$128,MATCH($C3526,FixtureCode!$B$4:$B$128,0),MATCH("G"&amp;D3526&amp;"-T2",FixtureCode!$B$4:$AH$4,0)))))</f>
        <v>-</v>
      </c>
      <c r="G3526" s="12" t="str">
        <f>IF(C3526="-","-",IF(AND(ISNUMBER(Fixture!G3530),ISNUMBER(Fixture!I3530),Fixture!F3530&lt;&gt;"BYE",Fixture!J3530&lt;&gt;"BYE"),"Yes","-"))</f>
        <v>-</v>
      </c>
      <c r="H3526" s="9" t="str">
        <f>IF(G3526="-","-",IF(Fixture!G3530&gt;Fixture!I3530,Settings!$G$7,IF(Fixture!G3530=Fixture!I3530,Settings!$G$8,IF(Fixture!G3530&lt;Fixture!I3530,Settings!$G$9,"-"))))</f>
        <v>-</v>
      </c>
      <c r="I3526" s="13" t="str">
        <f>IF(G3526="-","-",IF(Fixture!I3530&gt;Fixture!G3530,Settings!$G$7,IF(Fixture!I3530=Fixture!G3530,Settings!$G$8,IF(Fixture!I3530&lt;Fixture!G3530,Settings!$G$9,"-"))))</f>
        <v>-</v>
      </c>
    </row>
    <row r="3527" spans="3:9" x14ac:dyDescent="0.25">
      <c r="C3527" s="12" t="str">
        <f t="shared" si="112"/>
        <v>-</v>
      </c>
      <c r="D3527" s="9" t="str">
        <f t="shared" si="113"/>
        <v>-</v>
      </c>
      <c r="E3527" s="9" t="str">
        <f>IF(C3527="-","-",IF(D3527=maxgameno+2,"blank row 2",IF(D3527=maxgameno+1,"blank row 1",INDEX(FixtureCode!$B$4:$AH$128,MATCH($C3527,FixtureCode!$B$4:$B$128,0),MATCH("G"&amp;D3527&amp;"-T1",FixtureCode!$B$4:$AH$4,0)))))</f>
        <v>-</v>
      </c>
      <c r="F3527" s="13" t="str">
        <f>IF(C3527="-","-",IF(D3527=maxgameno+2,"blank row 2",IF(D3527=maxgameno+1,"blank row 1",INDEX(FixtureCode!$B$4:$AH$128,MATCH($C3527,FixtureCode!$B$4:$B$128,0),MATCH("G"&amp;D3527&amp;"-T2",FixtureCode!$B$4:$AH$4,0)))))</f>
        <v>-</v>
      </c>
      <c r="G3527" s="12" t="str">
        <f>IF(C3527="-","-",IF(AND(ISNUMBER(Fixture!G3531),ISNUMBER(Fixture!I3531),Fixture!F3531&lt;&gt;"BYE",Fixture!J3531&lt;&gt;"BYE"),"Yes","-"))</f>
        <v>-</v>
      </c>
      <c r="H3527" s="9" t="str">
        <f>IF(G3527="-","-",IF(Fixture!G3531&gt;Fixture!I3531,Settings!$G$7,IF(Fixture!G3531=Fixture!I3531,Settings!$G$8,IF(Fixture!G3531&lt;Fixture!I3531,Settings!$G$9,"-"))))</f>
        <v>-</v>
      </c>
      <c r="I3527" s="13" t="str">
        <f>IF(G3527="-","-",IF(Fixture!I3531&gt;Fixture!G3531,Settings!$G$7,IF(Fixture!I3531=Fixture!G3531,Settings!$G$8,IF(Fixture!I3531&lt;Fixture!G3531,Settings!$G$9,"-"))))</f>
        <v>-</v>
      </c>
    </row>
    <row r="3528" spans="3:9" x14ac:dyDescent="0.25">
      <c r="C3528" s="12" t="str">
        <f t="shared" si="112"/>
        <v>-</v>
      </c>
      <c r="D3528" s="9" t="str">
        <f t="shared" si="113"/>
        <v>-</v>
      </c>
      <c r="E3528" s="9" t="str">
        <f>IF(C3528="-","-",IF(D3528=maxgameno+2,"blank row 2",IF(D3528=maxgameno+1,"blank row 1",INDEX(FixtureCode!$B$4:$AH$128,MATCH($C3528,FixtureCode!$B$4:$B$128,0),MATCH("G"&amp;D3528&amp;"-T1",FixtureCode!$B$4:$AH$4,0)))))</f>
        <v>-</v>
      </c>
      <c r="F3528" s="13" t="str">
        <f>IF(C3528="-","-",IF(D3528=maxgameno+2,"blank row 2",IF(D3528=maxgameno+1,"blank row 1",INDEX(FixtureCode!$B$4:$AH$128,MATCH($C3528,FixtureCode!$B$4:$B$128,0),MATCH("G"&amp;D3528&amp;"-T2",FixtureCode!$B$4:$AH$4,0)))))</f>
        <v>-</v>
      </c>
      <c r="G3528" s="12" t="str">
        <f>IF(C3528="-","-",IF(AND(ISNUMBER(Fixture!G3532),ISNUMBER(Fixture!I3532),Fixture!F3532&lt;&gt;"BYE",Fixture!J3532&lt;&gt;"BYE"),"Yes","-"))</f>
        <v>-</v>
      </c>
      <c r="H3528" s="9" t="str">
        <f>IF(G3528="-","-",IF(Fixture!G3532&gt;Fixture!I3532,Settings!$G$7,IF(Fixture!G3532=Fixture!I3532,Settings!$G$8,IF(Fixture!G3532&lt;Fixture!I3532,Settings!$G$9,"-"))))</f>
        <v>-</v>
      </c>
      <c r="I3528" s="13" t="str">
        <f>IF(G3528="-","-",IF(Fixture!I3532&gt;Fixture!G3532,Settings!$G$7,IF(Fixture!I3532=Fixture!G3532,Settings!$G$8,IF(Fixture!I3532&lt;Fixture!G3532,Settings!$G$9,"-"))))</f>
        <v>-</v>
      </c>
    </row>
    <row r="3529" spans="3:9" x14ac:dyDescent="0.25">
      <c r="C3529" s="12" t="str">
        <f t="shared" si="112"/>
        <v>-</v>
      </c>
      <c r="D3529" s="9" t="str">
        <f t="shared" si="113"/>
        <v>-</v>
      </c>
      <c r="E3529" s="9" t="str">
        <f>IF(C3529="-","-",IF(D3529=maxgameno+2,"blank row 2",IF(D3529=maxgameno+1,"blank row 1",INDEX(FixtureCode!$B$4:$AH$128,MATCH($C3529,FixtureCode!$B$4:$B$128,0),MATCH("G"&amp;D3529&amp;"-T1",FixtureCode!$B$4:$AH$4,0)))))</f>
        <v>-</v>
      </c>
      <c r="F3529" s="13" t="str">
        <f>IF(C3529="-","-",IF(D3529=maxgameno+2,"blank row 2",IF(D3529=maxgameno+1,"blank row 1",INDEX(FixtureCode!$B$4:$AH$128,MATCH($C3529,FixtureCode!$B$4:$B$128,0),MATCH("G"&amp;D3529&amp;"-T2",FixtureCode!$B$4:$AH$4,0)))))</f>
        <v>-</v>
      </c>
      <c r="G3529" s="12" t="str">
        <f>IF(C3529="-","-",IF(AND(ISNUMBER(Fixture!G3533),ISNUMBER(Fixture!I3533),Fixture!F3533&lt;&gt;"BYE",Fixture!J3533&lt;&gt;"BYE"),"Yes","-"))</f>
        <v>-</v>
      </c>
      <c r="H3529" s="9" t="str">
        <f>IF(G3529="-","-",IF(Fixture!G3533&gt;Fixture!I3533,Settings!$G$7,IF(Fixture!G3533=Fixture!I3533,Settings!$G$8,IF(Fixture!G3533&lt;Fixture!I3533,Settings!$G$9,"-"))))</f>
        <v>-</v>
      </c>
      <c r="I3529" s="13" t="str">
        <f>IF(G3529="-","-",IF(Fixture!I3533&gt;Fixture!G3533,Settings!$G$7,IF(Fixture!I3533=Fixture!G3533,Settings!$G$8,IF(Fixture!I3533&lt;Fixture!G3533,Settings!$G$9,"-"))))</f>
        <v>-</v>
      </c>
    </row>
    <row r="3530" spans="3:9" x14ac:dyDescent="0.25">
      <c r="C3530" s="12" t="str">
        <f t="shared" si="112"/>
        <v>-</v>
      </c>
      <c r="D3530" s="9" t="str">
        <f t="shared" si="113"/>
        <v>-</v>
      </c>
      <c r="E3530" s="9" t="str">
        <f>IF(C3530="-","-",IF(D3530=maxgameno+2,"blank row 2",IF(D3530=maxgameno+1,"blank row 1",INDEX(FixtureCode!$B$4:$AH$128,MATCH($C3530,FixtureCode!$B$4:$B$128,0),MATCH("G"&amp;D3530&amp;"-T1",FixtureCode!$B$4:$AH$4,0)))))</f>
        <v>-</v>
      </c>
      <c r="F3530" s="13" t="str">
        <f>IF(C3530="-","-",IF(D3530=maxgameno+2,"blank row 2",IF(D3530=maxgameno+1,"blank row 1",INDEX(FixtureCode!$B$4:$AH$128,MATCH($C3530,FixtureCode!$B$4:$B$128,0),MATCH("G"&amp;D3530&amp;"-T2",FixtureCode!$B$4:$AH$4,0)))))</f>
        <v>-</v>
      </c>
      <c r="G3530" s="12" t="str">
        <f>IF(C3530="-","-",IF(AND(ISNUMBER(Fixture!G3534),ISNUMBER(Fixture!I3534),Fixture!F3534&lt;&gt;"BYE",Fixture!J3534&lt;&gt;"BYE"),"Yes","-"))</f>
        <v>-</v>
      </c>
      <c r="H3530" s="9" t="str">
        <f>IF(G3530="-","-",IF(Fixture!G3534&gt;Fixture!I3534,Settings!$G$7,IF(Fixture!G3534=Fixture!I3534,Settings!$G$8,IF(Fixture!G3534&lt;Fixture!I3534,Settings!$G$9,"-"))))</f>
        <v>-</v>
      </c>
      <c r="I3530" s="13" t="str">
        <f>IF(G3530="-","-",IF(Fixture!I3534&gt;Fixture!G3534,Settings!$G$7,IF(Fixture!I3534=Fixture!G3534,Settings!$G$8,IF(Fixture!I3534&lt;Fixture!G3534,Settings!$G$9,"-"))))</f>
        <v>-</v>
      </c>
    </row>
    <row r="3531" spans="3:9" x14ac:dyDescent="0.25">
      <c r="C3531" s="12" t="str">
        <f t="shared" si="112"/>
        <v>-</v>
      </c>
      <c r="D3531" s="9" t="str">
        <f t="shared" si="113"/>
        <v>-</v>
      </c>
      <c r="E3531" s="9" t="str">
        <f>IF(C3531="-","-",IF(D3531=maxgameno+2,"blank row 2",IF(D3531=maxgameno+1,"blank row 1",INDEX(FixtureCode!$B$4:$AH$128,MATCH($C3531,FixtureCode!$B$4:$B$128,0),MATCH("G"&amp;D3531&amp;"-T1",FixtureCode!$B$4:$AH$4,0)))))</f>
        <v>-</v>
      </c>
      <c r="F3531" s="13" t="str">
        <f>IF(C3531="-","-",IF(D3531=maxgameno+2,"blank row 2",IF(D3531=maxgameno+1,"blank row 1",INDEX(FixtureCode!$B$4:$AH$128,MATCH($C3531,FixtureCode!$B$4:$B$128,0),MATCH("G"&amp;D3531&amp;"-T2",FixtureCode!$B$4:$AH$4,0)))))</f>
        <v>-</v>
      </c>
      <c r="G3531" s="12" t="str">
        <f>IF(C3531="-","-",IF(AND(ISNUMBER(Fixture!G3535),ISNUMBER(Fixture!I3535),Fixture!F3535&lt;&gt;"BYE",Fixture!J3535&lt;&gt;"BYE"),"Yes","-"))</f>
        <v>-</v>
      </c>
      <c r="H3531" s="9" t="str">
        <f>IF(G3531="-","-",IF(Fixture!G3535&gt;Fixture!I3535,Settings!$G$7,IF(Fixture!G3535=Fixture!I3535,Settings!$G$8,IF(Fixture!G3535&lt;Fixture!I3535,Settings!$G$9,"-"))))</f>
        <v>-</v>
      </c>
      <c r="I3531" s="13" t="str">
        <f>IF(G3531="-","-",IF(Fixture!I3535&gt;Fixture!G3535,Settings!$G$7,IF(Fixture!I3535=Fixture!G3535,Settings!$G$8,IF(Fixture!I3535&lt;Fixture!G3535,Settings!$G$9,"-"))))</f>
        <v>-</v>
      </c>
    </row>
    <row r="3532" spans="3:9" x14ac:dyDescent="0.25">
      <c r="C3532" s="12" t="str">
        <f t="shared" si="112"/>
        <v>-</v>
      </c>
      <c r="D3532" s="9" t="str">
        <f t="shared" si="113"/>
        <v>-</v>
      </c>
      <c r="E3532" s="9" t="str">
        <f>IF(C3532="-","-",IF(D3532=maxgameno+2,"blank row 2",IF(D3532=maxgameno+1,"blank row 1",INDEX(FixtureCode!$B$4:$AH$128,MATCH($C3532,FixtureCode!$B$4:$B$128,0),MATCH("G"&amp;D3532&amp;"-T1",FixtureCode!$B$4:$AH$4,0)))))</f>
        <v>-</v>
      </c>
      <c r="F3532" s="13" t="str">
        <f>IF(C3532="-","-",IF(D3532=maxgameno+2,"blank row 2",IF(D3532=maxgameno+1,"blank row 1",INDEX(FixtureCode!$B$4:$AH$128,MATCH($C3532,FixtureCode!$B$4:$B$128,0),MATCH("G"&amp;D3532&amp;"-T2",FixtureCode!$B$4:$AH$4,0)))))</f>
        <v>-</v>
      </c>
      <c r="G3532" s="12" t="str">
        <f>IF(C3532="-","-",IF(AND(ISNUMBER(Fixture!G3536),ISNUMBER(Fixture!I3536),Fixture!F3536&lt;&gt;"BYE",Fixture!J3536&lt;&gt;"BYE"),"Yes","-"))</f>
        <v>-</v>
      </c>
      <c r="H3532" s="9" t="str">
        <f>IF(G3532="-","-",IF(Fixture!G3536&gt;Fixture!I3536,Settings!$G$7,IF(Fixture!G3536=Fixture!I3536,Settings!$G$8,IF(Fixture!G3536&lt;Fixture!I3536,Settings!$G$9,"-"))))</f>
        <v>-</v>
      </c>
      <c r="I3532" s="13" t="str">
        <f>IF(G3532="-","-",IF(Fixture!I3536&gt;Fixture!G3536,Settings!$G$7,IF(Fixture!I3536=Fixture!G3536,Settings!$G$8,IF(Fixture!I3536&lt;Fixture!G3536,Settings!$G$9,"-"))))</f>
        <v>-</v>
      </c>
    </row>
    <row r="3533" spans="3:9" x14ac:dyDescent="0.25">
      <c r="C3533" s="12" t="str">
        <f t="shared" si="112"/>
        <v>-</v>
      </c>
      <c r="D3533" s="9" t="str">
        <f t="shared" si="113"/>
        <v>-</v>
      </c>
      <c r="E3533" s="9" t="str">
        <f>IF(C3533="-","-",IF(D3533=maxgameno+2,"blank row 2",IF(D3533=maxgameno+1,"blank row 1",INDEX(FixtureCode!$B$4:$AH$128,MATCH($C3533,FixtureCode!$B$4:$B$128,0),MATCH("G"&amp;D3533&amp;"-T1",FixtureCode!$B$4:$AH$4,0)))))</f>
        <v>-</v>
      </c>
      <c r="F3533" s="13" t="str">
        <f>IF(C3533="-","-",IF(D3533=maxgameno+2,"blank row 2",IF(D3533=maxgameno+1,"blank row 1",INDEX(FixtureCode!$B$4:$AH$128,MATCH($C3533,FixtureCode!$B$4:$B$128,0),MATCH("G"&amp;D3533&amp;"-T2",FixtureCode!$B$4:$AH$4,0)))))</f>
        <v>-</v>
      </c>
      <c r="G3533" s="12" t="str">
        <f>IF(C3533="-","-",IF(AND(ISNUMBER(Fixture!G3537),ISNUMBER(Fixture!I3537),Fixture!F3537&lt;&gt;"BYE",Fixture!J3537&lt;&gt;"BYE"),"Yes","-"))</f>
        <v>-</v>
      </c>
      <c r="H3533" s="9" t="str">
        <f>IF(G3533="-","-",IF(Fixture!G3537&gt;Fixture!I3537,Settings!$G$7,IF(Fixture!G3537=Fixture!I3537,Settings!$G$8,IF(Fixture!G3537&lt;Fixture!I3537,Settings!$G$9,"-"))))</f>
        <v>-</v>
      </c>
      <c r="I3533" s="13" t="str">
        <f>IF(G3533="-","-",IF(Fixture!I3537&gt;Fixture!G3537,Settings!$G$7,IF(Fixture!I3537=Fixture!G3537,Settings!$G$8,IF(Fixture!I3537&lt;Fixture!G3537,Settings!$G$9,"-"))))</f>
        <v>-</v>
      </c>
    </row>
    <row r="3534" spans="3:9" x14ac:dyDescent="0.25">
      <c r="C3534" s="12" t="str">
        <f t="shared" si="112"/>
        <v>-</v>
      </c>
      <c r="D3534" s="9" t="str">
        <f t="shared" si="113"/>
        <v>-</v>
      </c>
      <c r="E3534" s="9" t="str">
        <f>IF(C3534="-","-",IF(D3534=maxgameno+2,"blank row 2",IF(D3534=maxgameno+1,"blank row 1",INDEX(FixtureCode!$B$4:$AH$128,MATCH($C3534,FixtureCode!$B$4:$B$128,0),MATCH("G"&amp;D3534&amp;"-T1",FixtureCode!$B$4:$AH$4,0)))))</f>
        <v>-</v>
      </c>
      <c r="F3534" s="13" t="str">
        <f>IF(C3534="-","-",IF(D3534=maxgameno+2,"blank row 2",IF(D3534=maxgameno+1,"blank row 1",INDEX(FixtureCode!$B$4:$AH$128,MATCH($C3534,FixtureCode!$B$4:$B$128,0),MATCH("G"&amp;D3534&amp;"-T2",FixtureCode!$B$4:$AH$4,0)))))</f>
        <v>-</v>
      </c>
      <c r="G3534" s="12" t="str">
        <f>IF(C3534="-","-",IF(AND(ISNUMBER(Fixture!G3538),ISNUMBER(Fixture!I3538),Fixture!F3538&lt;&gt;"BYE",Fixture!J3538&lt;&gt;"BYE"),"Yes","-"))</f>
        <v>-</v>
      </c>
      <c r="H3534" s="9" t="str">
        <f>IF(G3534="-","-",IF(Fixture!G3538&gt;Fixture!I3538,Settings!$G$7,IF(Fixture!G3538=Fixture!I3538,Settings!$G$8,IF(Fixture!G3538&lt;Fixture!I3538,Settings!$G$9,"-"))))</f>
        <v>-</v>
      </c>
      <c r="I3534" s="13" t="str">
        <f>IF(G3534="-","-",IF(Fixture!I3538&gt;Fixture!G3538,Settings!$G$7,IF(Fixture!I3538=Fixture!G3538,Settings!$G$8,IF(Fixture!I3538&lt;Fixture!G3538,Settings!$G$9,"-"))))</f>
        <v>-</v>
      </c>
    </row>
    <row r="3535" spans="3:9" x14ac:dyDescent="0.25">
      <c r="C3535" s="12" t="str">
        <f t="shared" si="112"/>
        <v>-</v>
      </c>
      <c r="D3535" s="9" t="str">
        <f t="shared" si="113"/>
        <v>-</v>
      </c>
      <c r="E3535" s="9" t="str">
        <f>IF(C3535="-","-",IF(D3535=maxgameno+2,"blank row 2",IF(D3535=maxgameno+1,"blank row 1",INDEX(FixtureCode!$B$4:$AH$128,MATCH($C3535,FixtureCode!$B$4:$B$128,0),MATCH("G"&amp;D3535&amp;"-T1",FixtureCode!$B$4:$AH$4,0)))))</f>
        <v>-</v>
      </c>
      <c r="F3535" s="13" t="str">
        <f>IF(C3535="-","-",IF(D3535=maxgameno+2,"blank row 2",IF(D3535=maxgameno+1,"blank row 1",INDEX(FixtureCode!$B$4:$AH$128,MATCH($C3535,FixtureCode!$B$4:$B$128,0),MATCH("G"&amp;D3535&amp;"-T2",FixtureCode!$B$4:$AH$4,0)))))</f>
        <v>-</v>
      </c>
      <c r="G3535" s="12" t="str">
        <f>IF(C3535="-","-",IF(AND(ISNUMBER(Fixture!G3539),ISNUMBER(Fixture!I3539),Fixture!F3539&lt;&gt;"BYE",Fixture!J3539&lt;&gt;"BYE"),"Yes","-"))</f>
        <v>-</v>
      </c>
      <c r="H3535" s="9" t="str">
        <f>IF(G3535="-","-",IF(Fixture!G3539&gt;Fixture!I3539,Settings!$G$7,IF(Fixture!G3539=Fixture!I3539,Settings!$G$8,IF(Fixture!G3539&lt;Fixture!I3539,Settings!$G$9,"-"))))</f>
        <v>-</v>
      </c>
      <c r="I3535" s="13" t="str">
        <f>IF(G3535="-","-",IF(Fixture!I3539&gt;Fixture!G3539,Settings!$G$7,IF(Fixture!I3539=Fixture!G3539,Settings!$G$8,IF(Fixture!I3539&lt;Fixture!G3539,Settings!$G$9,"-"))))</f>
        <v>-</v>
      </c>
    </row>
    <row r="3536" spans="3:9" x14ac:dyDescent="0.25">
      <c r="C3536" s="12" t="str">
        <f t="shared" si="112"/>
        <v>-</v>
      </c>
      <c r="D3536" s="9" t="str">
        <f t="shared" si="113"/>
        <v>-</v>
      </c>
      <c r="E3536" s="9" t="str">
        <f>IF(C3536="-","-",IF(D3536=maxgameno+2,"blank row 2",IF(D3536=maxgameno+1,"blank row 1",INDEX(FixtureCode!$B$4:$AH$128,MATCH($C3536,FixtureCode!$B$4:$B$128,0),MATCH("G"&amp;D3536&amp;"-T1",FixtureCode!$B$4:$AH$4,0)))))</f>
        <v>-</v>
      </c>
      <c r="F3536" s="13" t="str">
        <f>IF(C3536="-","-",IF(D3536=maxgameno+2,"blank row 2",IF(D3536=maxgameno+1,"blank row 1",INDEX(FixtureCode!$B$4:$AH$128,MATCH($C3536,FixtureCode!$B$4:$B$128,0),MATCH("G"&amp;D3536&amp;"-T2",FixtureCode!$B$4:$AH$4,0)))))</f>
        <v>-</v>
      </c>
      <c r="G3536" s="12" t="str">
        <f>IF(C3536="-","-",IF(AND(ISNUMBER(Fixture!G3540),ISNUMBER(Fixture!I3540),Fixture!F3540&lt;&gt;"BYE",Fixture!J3540&lt;&gt;"BYE"),"Yes","-"))</f>
        <v>-</v>
      </c>
      <c r="H3536" s="9" t="str">
        <f>IF(G3536="-","-",IF(Fixture!G3540&gt;Fixture!I3540,Settings!$G$7,IF(Fixture!G3540=Fixture!I3540,Settings!$G$8,IF(Fixture!G3540&lt;Fixture!I3540,Settings!$G$9,"-"))))</f>
        <v>-</v>
      </c>
      <c r="I3536" s="13" t="str">
        <f>IF(G3536="-","-",IF(Fixture!I3540&gt;Fixture!G3540,Settings!$G$7,IF(Fixture!I3540=Fixture!G3540,Settings!$G$8,IF(Fixture!I3540&lt;Fixture!G3540,Settings!$G$9,"-"))))</f>
        <v>-</v>
      </c>
    </row>
    <row r="3537" spans="3:9" x14ac:dyDescent="0.25">
      <c r="C3537" s="12" t="str">
        <f t="shared" si="112"/>
        <v>-</v>
      </c>
      <c r="D3537" s="9" t="str">
        <f t="shared" si="113"/>
        <v>-</v>
      </c>
      <c r="E3537" s="9" t="str">
        <f>IF(C3537="-","-",IF(D3537=maxgameno+2,"blank row 2",IF(D3537=maxgameno+1,"blank row 1",INDEX(FixtureCode!$B$4:$AH$128,MATCH($C3537,FixtureCode!$B$4:$B$128,0),MATCH("G"&amp;D3537&amp;"-T1",FixtureCode!$B$4:$AH$4,0)))))</f>
        <v>-</v>
      </c>
      <c r="F3537" s="13" t="str">
        <f>IF(C3537="-","-",IF(D3537=maxgameno+2,"blank row 2",IF(D3537=maxgameno+1,"blank row 1",INDEX(FixtureCode!$B$4:$AH$128,MATCH($C3537,FixtureCode!$B$4:$B$128,0),MATCH("G"&amp;D3537&amp;"-T2",FixtureCode!$B$4:$AH$4,0)))))</f>
        <v>-</v>
      </c>
      <c r="G3537" s="12" t="str">
        <f>IF(C3537="-","-",IF(AND(ISNUMBER(Fixture!G3541),ISNUMBER(Fixture!I3541),Fixture!F3541&lt;&gt;"BYE",Fixture!J3541&lt;&gt;"BYE"),"Yes","-"))</f>
        <v>-</v>
      </c>
      <c r="H3537" s="9" t="str">
        <f>IF(G3537="-","-",IF(Fixture!G3541&gt;Fixture!I3541,Settings!$G$7,IF(Fixture!G3541=Fixture!I3541,Settings!$G$8,IF(Fixture!G3541&lt;Fixture!I3541,Settings!$G$9,"-"))))</f>
        <v>-</v>
      </c>
      <c r="I3537" s="13" t="str">
        <f>IF(G3537="-","-",IF(Fixture!I3541&gt;Fixture!G3541,Settings!$G$7,IF(Fixture!I3541=Fixture!G3541,Settings!$G$8,IF(Fixture!I3541&lt;Fixture!G3541,Settings!$G$9,"-"))))</f>
        <v>-</v>
      </c>
    </row>
    <row r="3538" spans="3:9" x14ac:dyDescent="0.25">
      <c r="C3538" s="12" t="str">
        <f t="shared" si="112"/>
        <v>-</v>
      </c>
      <c r="D3538" s="9" t="str">
        <f t="shared" si="113"/>
        <v>-</v>
      </c>
      <c r="E3538" s="9" t="str">
        <f>IF(C3538="-","-",IF(D3538=maxgameno+2,"blank row 2",IF(D3538=maxgameno+1,"blank row 1",INDEX(FixtureCode!$B$4:$AH$128,MATCH($C3538,FixtureCode!$B$4:$B$128,0),MATCH("G"&amp;D3538&amp;"-T1",FixtureCode!$B$4:$AH$4,0)))))</f>
        <v>-</v>
      </c>
      <c r="F3538" s="13" t="str">
        <f>IF(C3538="-","-",IF(D3538=maxgameno+2,"blank row 2",IF(D3538=maxgameno+1,"blank row 1",INDEX(FixtureCode!$B$4:$AH$128,MATCH($C3538,FixtureCode!$B$4:$B$128,0),MATCH("G"&amp;D3538&amp;"-T2",FixtureCode!$B$4:$AH$4,0)))))</f>
        <v>-</v>
      </c>
      <c r="G3538" s="12" t="str">
        <f>IF(C3538="-","-",IF(AND(ISNUMBER(Fixture!G3542),ISNUMBER(Fixture!I3542),Fixture!F3542&lt;&gt;"BYE",Fixture!J3542&lt;&gt;"BYE"),"Yes","-"))</f>
        <v>-</v>
      </c>
      <c r="H3538" s="9" t="str">
        <f>IF(G3538="-","-",IF(Fixture!G3542&gt;Fixture!I3542,Settings!$G$7,IF(Fixture!G3542=Fixture!I3542,Settings!$G$8,IF(Fixture!G3542&lt;Fixture!I3542,Settings!$G$9,"-"))))</f>
        <v>-</v>
      </c>
      <c r="I3538" s="13" t="str">
        <f>IF(G3538="-","-",IF(Fixture!I3542&gt;Fixture!G3542,Settings!$G$7,IF(Fixture!I3542=Fixture!G3542,Settings!$G$8,IF(Fixture!I3542&lt;Fixture!G3542,Settings!$G$9,"-"))))</f>
        <v>-</v>
      </c>
    </row>
    <row r="3539" spans="3:9" x14ac:dyDescent="0.25">
      <c r="C3539" s="12" t="str">
        <f t="shared" si="112"/>
        <v>-</v>
      </c>
      <c r="D3539" s="9" t="str">
        <f t="shared" si="113"/>
        <v>-</v>
      </c>
      <c r="E3539" s="9" t="str">
        <f>IF(C3539="-","-",IF(D3539=maxgameno+2,"blank row 2",IF(D3539=maxgameno+1,"blank row 1",INDEX(FixtureCode!$B$4:$AH$128,MATCH($C3539,FixtureCode!$B$4:$B$128,0),MATCH("G"&amp;D3539&amp;"-T1",FixtureCode!$B$4:$AH$4,0)))))</f>
        <v>-</v>
      </c>
      <c r="F3539" s="13" t="str">
        <f>IF(C3539="-","-",IF(D3539=maxgameno+2,"blank row 2",IF(D3539=maxgameno+1,"blank row 1",INDEX(FixtureCode!$B$4:$AH$128,MATCH($C3539,FixtureCode!$B$4:$B$128,0),MATCH("G"&amp;D3539&amp;"-T2",FixtureCode!$B$4:$AH$4,0)))))</f>
        <v>-</v>
      </c>
      <c r="G3539" s="12" t="str">
        <f>IF(C3539="-","-",IF(AND(ISNUMBER(Fixture!G3543),ISNUMBER(Fixture!I3543),Fixture!F3543&lt;&gt;"BYE",Fixture!J3543&lt;&gt;"BYE"),"Yes","-"))</f>
        <v>-</v>
      </c>
      <c r="H3539" s="9" t="str">
        <f>IF(G3539="-","-",IF(Fixture!G3543&gt;Fixture!I3543,Settings!$G$7,IF(Fixture!G3543=Fixture!I3543,Settings!$G$8,IF(Fixture!G3543&lt;Fixture!I3543,Settings!$G$9,"-"))))</f>
        <v>-</v>
      </c>
      <c r="I3539" s="13" t="str">
        <f>IF(G3539="-","-",IF(Fixture!I3543&gt;Fixture!G3543,Settings!$G$7,IF(Fixture!I3543=Fixture!G3543,Settings!$G$8,IF(Fixture!I3543&lt;Fixture!G3543,Settings!$G$9,"-"))))</f>
        <v>-</v>
      </c>
    </row>
    <row r="3540" spans="3:9" x14ac:dyDescent="0.25">
      <c r="C3540" s="12" t="str">
        <f t="shared" si="112"/>
        <v>-</v>
      </c>
      <c r="D3540" s="9" t="str">
        <f t="shared" si="113"/>
        <v>-</v>
      </c>
      <c r="E3540" s="9" t="str">
        <f>IF(C3540="-","-",IF(D3540=maxgameno+2,"blank row 2",IF(D3540=maxgameno+1,"blank row 1",INDEX(FixtureCode!$B$4:$AH$128,MATCH($C3540,FixtureCode!$B$4:$B$128,0),MATCH("G"&amp;D3540&amp;"-T1",FixtureCode!$B$4:$AH$4,0)))))</f>
        <v>-</v>
      </c>
      <c r="F3540" s="13" t="str">
        <f>IF(C3540="-","-",IF(D3540=maxgameno+2,"blank row 2",IF(D3540=maxgameno+1,"blank row 1",INDEX(FixtureCode!$B$4:$AH$128,MATCH($C3540,FixtureCode!$B$4:$B$128,0),MATCH("G"&amp;D3540&amp;"-T2",FixtureCode!$B$4:$AH$4,0)))))</f>
        <v>-</v>
      </c>
      <c r="G3540" s="12" t="str">
        <f>IF(C3540="-","-",IF(AND(ISNUMBER(Fixture!G3544),ISNUMBER(Fixture!I3544),Fixture!F3544&lt;&gt;"BYE",Fixture!J3544&lt;&gt;"BYE"),"Yes","-"))</f>
        <v>-</v>
      </c>
      <c r="H3540" s="9" t="str">
        <f>IF(G3540="-","-",IF(Fixture!G3544&gt;Fixture!I3544,Settings!$G$7,IF(Fixture!G3544=Fixture!I3544,Settings!$G$8,IF(Fixture!G3544&lt;Fixture!I3544,Settings!$G$9,"-"))))</f>
        <v>-</v>
      </c>
      <c r="I3540" s="13" t="str">
        <f>IF(G3540="-","-",IF(Fixture!I3544&gt;Fixture!G3544,Settings!$G$7,IF(Fixture!I3544=Fixture!G3544,Settings!$G$8,IF(Fixture!I3544&lt;Fixture!G3544,Settings!$G$9,"-"))))</f>
        <v>-</v>
      </c>
    </row>
    <row r="3541" spans="3:9" x14ac:dyDescent="0.25">
      <c r="C3541" s="12" t="str">
        <f t="shared" si="112"/>
        <v>-</v>
      </c>
      <c r="D3541" s="9" t="str">
        <f t="shared" si="113"/>
        <v>-</v>
      </c>
      <c r="E3541" s="9" t="str">
        <f>IF(C3541="-","-",IF(D3541=maxgameno+2,"blank row 2",IF(D3541=maxgameno+1,"blank row 1",INDEX(FixtureCode!$B$4:$AH$128,MATCH($C3541,FixtureCode!$B$4:$B$128,0),MATCH("G"&amp;D3541&amp;"-T1",FixtureCode!$B$4:$AH$4,0)))))</f>
        <v>-</v>
      </c>
      <c r="F3541" s="13" t="str">
        <f>IF(C3541="-","-",IF(D3541=maxgameno+2,"blank row 2",IF(D3541=maxgameno+1,"blank row 1",INDEX(FixtureCode!$B$4:$AH$128,MATCH($C3541,FixtureCode!$B$4:$B$128,0),MATCH("G"&amp;D3541&amp;"-T2",FixtureCode!$B$4:$AH$4,0)))))</f>
        <v>-</v>
      </c>
      <c r="G3541" s="12" t="str">
        <f>IF(C3541="-","-",IF(AND(ISNUMBER(Fixture!G3545),ISNUMBER(Fixture!I3545),Fixture!F3545&lt;&gt;"BYE",Fixture!J3545&lt;&gt;"BYE"),"Yes","-"))</f>
        <v>-</v>
      </c>
      <c r="H3541" s="9" t="str">
        <f>IF(G3541="-","-",IF(Fixture!G3545&gt;Fixture!I3545,Settings!$G$7,IF(Fixture!G3545=Fixture!I3545,Settings!$G$8,IF(Fixture!G3545&lt;Fixture!I3545,Settings!$G$9,"-"))))</f>
        <v>-</v>
      </c>
      <c r="I3541" s="13" t="str">
        <f>IF(G3541="-","-",IF(Fixture!I3545&gt;Fixture!G3545,Settings!$G$7,IF(Fixture!I3545=Fixture!G3545,Settings!$G$8,IF(Fixture!I3545&lt;Fixture!G3545,Settings!$G$9,"-"))))</f>
        <v>-</v>
      </c>
    </row>
    <row r="3542" spans="3:9" x14ac:dyDescent="0.25">
      <c r="C3542" s="12" t="str">
        <f t="shared" si="112"/>
        <v>-</v>
      </c>
      <c r="D3542" s="9" t="str">
        <f t="shared" si="113"/>
        <v>-</v>
      </c>
      <c r="E3542" s="9" t="str">
        <f>IF(C3542="-","-",IF(D3542=maxgameno+2,"blank row 2",IF(D3542=maxgameno+1,"blank row 1",INDEX(FixtureCode!$B$4:$AH$128,MATCH($C3542,FixtureCode!$B$4:$B$128,0),MATCH("G"&amp;D3542&amp;"-T1",FixtureCode!$B$4:$AH$4,0)))))</f>
        <v>-</v>
      </c>
      <c r="F3542" s="13" t="str">
        <f>IF(C3542="-","-",IF(D3542=maxgameno+2,"blank row 2",IF(D3542=maxgameno+1,"blank row 1",INDEX(FixtureCode!$B$4:$AH$128,MATCH($C3542,FixtureCode!$B$4:$B$128,0),MATCH("G"&amp;D3542&amp;"-T2",FixtureCode!$B$4:$AH$4,0)))))</f>
        <v>-</v>
      </c>
      <c r="G3542" s="12" t="str">
        <f>IF(C3542="-","-",IF(AND(ISNUMBER(Fixture!G3546),ISNUMBER(Fixture!I3546),Fixture!F3546&lt;&gt;"BYE",Fixture!J3546&lt;&gt;"BYE"),"Yes","-"))</f>
        <v>-</v>
      </c>
      <c r="H3542" s="9" t="str">
        <f>IF(G3542="-","-",IF(Fixture!G3546&gt;Fixture!I3546,Settings!$G$7,IF(Fixture!G3546=Fixture!I3546,Settings!$G$8,IF(Fixture!G3546&lt;Fixture!I3546,Settings!$G$9,"-"))))</f>
        <v>-</v>
      </c>
      <c r="I3542" s="13" t="str">
        <f>IF(G3542="-","-",IF(Fixture!I3546&gt;Fixture!G3546,Settings!$G$7,IF(Fixture!I3546=Fixture!G3546,Settings!$G$8,IF(Fixture!I3546&lt;Fixture!G3546,Settings!$G$9,"-"))))</f>
        <v>-</v>
      </c>
    </row>
    <row r="3543" spans="3:9" x14ac:dyDescent="0.25">
      <c r="C3543" s="12" t="str">
        <f t="shared" si="112"/>
        <v>-</v>
      </c>
      <c r="D3543" s="9" t="str">
        <f t="shared" si="113"/>
        <v>-</v>
      </c>
      <c r="E3543" s="9" t="str">
        <f>IF(C3543="-","-",IF(D3543=maxgameno+2,"blank row 2",IF(D3543=maxgameno+1,"blank row 1",INDEX(FixtureCode!$B$4:$AH$128,MATCH($C3543,FixtureCode!$B$4:$B$128,0),MATCH("G"&amp;D3543&amp;"-T1",FixtureCode!$B$4:$AH$4,0)))))</f>
        <v>-</v>
      </c>
      <c r="F3543" s="13" t="str">
        <f>IF(C3543="-","-",IF(D3543=maxgameno+2,"blank row 2",IF(D3543=maxgameno+1,"blank row 1",INDEX(FixtureCode!$B$4:$AH$128,MATCH($C3543,FixtureCode!$B$4:$B$128,0),MATCH("G"&amp;D3543&amp;"-T2",FixtureCode!$B$4:$AH$4,0)))))</f>
        <v>-</v>
      </c>
      <c r="G3543" s="12" t="str">
        <f>IF(C3543="-","-",IF(AND(ISNUMBER(Fixture!G3547),ISNUMBER(Fixture!I3547),Fixture!F3547&lt;&gt;"BYE",Fixture!J3547&lt;&gt;"BYE"),"Yes","-"))</f>
        <v>-</v>
      </c>
      <c r="H3543" s="9" t="str">
        <f>IF(G3543="-","-",IF(Fixture!G3547&gt;Fixture!I3547,Settings!$G$7,IF(Fixture!G3547=Fixture!I3547,Settings!$G$8,IF(Fixture!G3547&lt;Fixture!I3547,Settings!$G$9,"-"))))</f>
        <v>-</v>
      </c>
      <c r="I3543" s="13" t="str">
        <f>IF(G3543="-","-",IF(Fixture!I3547&gt;Fixture!G3547,Settings!$G$7,IF(Fixture!I3547=Fixture!G3547,Settings!$G$8,IF(Fixture!I3547&lt;Fixture!G3547,Settings!$G$9,"-"))))</f>
        <v>-</v>
      </c>
    </row>
    <row r="3544" spans="3:9" x14ac:dyDescent="0.25">
      <c r="C3544" s="12" t="str">
        <f t="shared" si="112"/>
        <v>-</v>
      </c>
      <c r="D3544" s="9" t="str">
        <f t="shared" si="113"/>
        <v>-</v>
      </c>
      <c r="E3544" s="9" t="str">
        <f>IF(C3544="-","-",IF(D3544=maxgameno+2,"blank row 2",IF(D3544=maxgameno+1,"blank row 1",INDEX(FixtureCode!$B$4:$AH$128,MATCH($C3544,FixtureCode!$B$4:$B$128,0),MATCH("G"&amp;D3544&amp;"-T1",FixtureCode!$B$4:$AH$4,0)))))</f>
        <v>-</v>
      </c>
      <c r="F3544" s="13" t="str">
        <f>IF(C3544="-","-",IF(D3544=maxgameno+2,"blank row 2",IF(D3544=maxgameno+1,"blank row 1",INDEX(FixtureCode!$B$4:$AH$128,MATCH($C3544,FixtureCode!$B$4:$B$128,0),MATCH("G"&amp;D3544&amp;"-T2",FixtureCode!$B$4:$AH$4,0)))))</f>
        <v>-</v>
      </c>
      <c r="G3544" s="12" t="str">
        <f>IF(C3544="-","-",IF(AND(ISNUMBER(Fixture!G3548),ISNUMBER(Fixture!I3548),Fixture!F3548&lt;&gt;"BYE",Fixture!J3548&lt;&gt;"BYE"),"Yes","-"))</f>
        <v>-</v>
      </c>
      <c r="H3544" s="9" t="str">
        <f>IF(G3544="-","-",IF(Fixture!G3548&gt;Fixture!I3548,Settings!$G$7,IF(Fixture!G3548=Fixture!I3548,Settings!$G$8,IF(Fixture!G3548&lt;Fixture!I3548,Settings!$G$9,"-"))))</f>
        <v>-</v>
      </c>
      <c r="I3544" s="13" t="str">
        <f>IF(G3544="-","-",IF(Fixture!I3548&gt;Fixture!G3548,Settings!$G$7,IF(Fixture!I3548=Fixture!G3548,Settings!$G$8,IF(Fixture!I3548&lt;Fixture!G3548,Settings!$G$9,"-"))))</f>
        <v>-</v>
      </c>
    </row>
    <row r="3545" spans="3:9" x14ac:dyDescent="0.25">
      <c r="C3545" s="12" t="str">
        <f t="shared" si="112"/>
        <v>-</v>
      </c>
      <c r="D3545" s="9" t="str">
        <f t="shared" si="113"/>
        <v>-</v>
      </c>
      <c r="E3545" s="9" t="str">
        <f>IF(C3545="-","-",IF(D3545=maxgameno+2,"blank row 2",IF(D3545=maxgameno+1,"blank row 1",INDEX(FixtureCode!$B$4:$AH$128,MATCH($C3545,FixtureCode!$B$4:$B$128,0),MATCH("G"&amp;D3545&amp;"-T1",FixtureCode!$B$4:$AH$4,0)))))</f>
        <v>-</v>
      </c>
      <c r="F3545" s="13" t="str">
        <f>IF(C3545="-","-",IF(D3545=maxgameno+2,"blank row 2",IF(D3545=maxgameno+1,"blank row 1",INDEX(FixtureCode!$B$4:$AH$128,MATCH($C3545,FixtureCode!$B$4:$B$128,0),MATCH("G"&amp;D3545&amp;"-T2",FixtureCode!$B$4:$AH$4,0)))))</f>
        <v>-</v>
      </c>
      <c r="G3545" s="12" t="str">
        <f>IF(C3545="-","-",IF(AND(ISNUMBER(Fixture!G3549),ISNUMBER(Fixture!I3549),Fixture!F3549&lt;&gt;"BYE",Fixture!J3549&lt;&gt;"BYE"),"Yes","-"))</f>
        <v>-</v>
      </c>
      <c r="H3545" s="9" t="str">
        <f>IF(G3545="-","-",IF(Fixture!G3549&gt;Fixture!I3549,Settings!$G$7,IF(Fixture!G3549=Fixture!I3549,Settings!$G$8,IF(Fixture!G3549&lt;Fixture!I3549,Settings!$G$9,"-"))))</f>
        <v>-</v>
      </c>
      <c r="I3545" s="13" t="str">
        <f>IF(G3545="-","-",IF(Fixture!I3549&gt;Fixture!G3549,Settings!$G$7,IF(Fixture!I3549=Fixture!G3549,Settings!$G$8,IF(Fixture!I3549&lt;Fixture!G3549,Settings!$G$9,"-"))))</f>
        <v>-</v>
      </c>
    </row>
    <row r="3546" spans="3:9" x14ac:dyDescent="0.25">
      <c r="C3546" s="12" t="str">
        <f t="shared" si="112"/>
        <v>-</v>
      </c>
      <c r="D3546" s="9" t="str">
        <f t="shared" si="113"/>
        <v>-</v>
      </c>
      <c r="E3546" s="9" t="str">
        <f>IF(C3546="-","-",IF(D3546=maxgameno+2,"blank row 2",IF(D3546=maxgameno+1,"blank row 1",INDEX(FixtureCode!$B$4:$AH$128,MATCH($C3546,FixtureCode!$B$4:$B$128,0),MATCH("G"&amp;D3546&amp;"-T1",FixtureCode!$B$4:$AH$4,0)))))</f>
        <v>-</v>
      </c>
      <c r="F3546" s="13" t="str">
        <f>IF(C3546="-","-",IF(D3546=maxgameno+2,"blank row 2",IF(D3546=maxgameno+1,"blank row 1",INDEX(FixtureCode!$B$4:$AH$128,MATCH($C3546,FixtureCode!$B$4:$B$128,0),MATCH("G"&amp;D3546&amp;"-T2",FixtureCode!$B$4:$AH$4,0)))))</f>
        <v>-</v>
      </c>
      <c r="G3546" s="12" t="str">
        <f>IF(C3546="-","-",IF(AND(ISNUMBER(Fixture!G3550),ISNUMBER(Fixture!I3550),Fixture!F3550&lt;&gt;"BYE",Fixture!J3550&lt;&gt;"BYE"),"Yes","-"))</f>
        <v>-</v>
      </c>
      <c r="H3546" s="9" t="str">
        <f>IF(G3546="-","-",IF(Fixture!G3550&gt;Fixture!I3550,Settings!$G$7,IF(Fixture!G3550=Fixture!I3550,Settings!$G$8,IF(Fixture!G3550&lt;Fixture!I3550,Settings!$G$9,"-"))))</f>
        <v>-</v>
      </c>
      <c r="I3546" s="13" t="str">
        <f>IF(G3546="-","-",IF(Fixture!I3550&gt;Fixture!G3550,Settings!$G$7,IF(Fixture!I3550=Fixture!G3550,Settings!$G$8,IF(Fixture!I3550&lt;Fixture!G3550,Settings!$G$9,"-"))))</f>
        <v>-</v>
      </c>
    </row>
    <row r="3547" spans="3:9" x14ac:dyDescent="0.25">
      <c r="C3547" s="12" t="str">
        <f t="shared" si="112"/>
        <v>-</v>
      </c>
      <c r="D3547" s="9" t="str">
        <f t="shared" si="113"/>
        <v>-</v>
      </c>
      <c r="E3547" s="9" t="str">
        <f>IF(C3547="-","-",IF(D3547=maxgameno+2,"blank row 2",IF(D3547=maxgameno+1,"blank row 1",INDEX(FixtureCode!$B$4:$AH$128,MATCH($C3547,FixtureCode!$B$4:$B$128,0),MATCH("G"&amp;D3547&amp;"-T1",FixtureCode!$B$4:$AH$4,0)))))</f>
        <v>-</v>
      </c>
      <c r="F3547" s="13" t="str">
        <f>IF(C3547="-","-",IF(D3547=maxgameno+2,"blank row 2",IF(D3547=maxgameno+1,"blank row 1",INDEX(FixtureCode!$B$4:$AH$128,MATCH($C3547,FixtureCode!$B$4:$B$128,0),MATCH("G"&amp;D3547&amp;"-T2",FixtureCode!$B$4:$AH$4,0)))))</f>
        <v>-</v>
      </c>
      <c r="G3547" s="12" t="str">
        <f>IF(C3547="-","-",IF(AND(ISNUMBER(Fixture!G3551),ISNUMBER(Fixture!I3551),Fixture!F3551&lt;&gt;"BYE",Fixture!J3551&lt;&gt;"BYE"),"Yes","-"))</f>
        <v>-</v>
      </c>
      <c r="H3547" s="9" t="str">
        <f>IF(G3547="-","-",IF(Fixture!G3551&gt;Fixture!I3551,Settings!$G$7,IF(Fixture!G3551=Fixture!I3551,Settings!$G$8,IF(Fixture!G3551&lt;Fixture!I3551,Settings!$G$9,"-"))))</f>
        <v>-</v>
      </c>
      <c r="I3547" s="13" t="str">
        <f>IF(G3547="-","-",IF(Fixture!I3551&gt;Fixture!G3551,Settings!$G$7,IF(Fixture!I3551=Fixture!G3551,Settings!$G$8,IF(Fixture!I3551&lt;Fixture!G3551,Settings!$G$9,"-"))))</f>
        <v>-</v>
      </c>
    </row>
    <row r="3548" spans="3:9" x14ac:dyDescent="0.25">
      <c r="C3548" s="12" t="str">
        <f t="shared" si="112"/>
        <v>-</v>
      </c>
      <c r="D3548" s="9" t="str">
        <f t="shared" si="113"/>
        <v>-</v>
      </c>
      <c r="E3548" s="9" t="str">
        <f>IF(C3548="-","-",IF(D3548=maxgameno+2,"blank row 2",IF(D3548=maxgameno+1,"blank row 1",INDEX(FixtureCode!$B$4:$AH$128,MATCH($C3548,FixtureCode!$B$4:$B$128,0),MATCH("G"&amp;D3548&amp;"-T1",FixtureCode!$B$4:$AH$4,0)))))</f>
        <v>-</v>
      </c>
      <c r="F3548" s="13" t="str">
        <f>IF(C3548="-","-",IF(D3548=maxgameno+2,"blank row 2",IF(D3548=maxgameno+1,"blank row 1",INDEX(FixtureCode!$B$4:$AH$128,MATCH($C3548,FixtureCode!$B$4:$B$128,0),MATCH("G"&amp;D3548&amp;"-T2",FixtureCode!$B$4:$AH$4,0)))))</f>
        <v>-</v>
      </c>
      <c r="G3548" s="12" t="str">
        <f>IF(C3548="-","-",IF(AND(ISNUMBER(Fixture!G3552),ISNUMBER(Fixture!I3552),Fixture!F3552&lt;&gt;"BYE",Fixture!J3552&lt;&gt;"BYE"),"Yes","-"))</f>
        <v>-</v>
      </c>
      <c r="H3548" s="9" t="str">
        <f>IF(G3548="-","-",IF(Fixture!G3552&gt;Fixture!I3552,Settings!$G$7,IF(Fixture!G3552=Fixture!I3552,Settings!$G$8,IF(Fixture!G3552&lt;Fixture!I3552,Settings!$G$9,"-"))))</f>
        <v>-</v>
      </c>
      <c r="I3548" s="13" t="str">
        <f>IF(G3548="-","-",IF(Fixture!I3552&gt;Fixture!G3552,Settings!$G$7,IF(Fixture!I3552=Fixture!G3552,Settings!$G$8,IF(Fixture!I3552&lt;Fixture!G3552,Settings!$G$9,"-"))))</f>
        <v>-</v>
      </c>
    </row>
    <row r="3549" spans="3:9" x14ac:dyDescent="0.25">
      <c r="C3549" s="12" t="str">
        <f t="shared" si="112"/>
        <v>-</v>
      </c>
      <c r="D3549" s="9" t="str">
        <f t="shared" si="113"/>
        <v>-</v>
      </c>
      <c r="E3549" s="9" t="str">
        <f>IF(C3549="-","-",IF(D3549=maxgameno+2,"blank row 2",IF(D3549=maxgameno+1,"blank row 1",INDEX(FixtureCode!$B$4:$AH$128,MATCH($C3549,FixtureCode!$B$4:$B$128,0),MATCH("G"&amp;D3549&amp;"-T1",FixtureCode!$B$4:$AH$4,0)))))</f>
        <v>-</v>
      </c>
      <c r="F3549" s="13" t="str">
        <f>IF(C3549="-","-",IF(D3549=maxgameno+2,"blank row 2",IF(D3549=maxgameno+1,"blank row 1",INDEX(FixtureCode!$B$4:$AH$128,MATCH($C3549,FixtureCode!$B$4:$B$128,0),MATCH("G"&amp;D3549&amp;"-T2",FixtureCode!$B$4:$AH$4,0)))))</f>
        <v>-</v>
      </c>
      <c r="G3549" s="12" t="str">
        <f>IF(C3549="-","-",IF(AND(ISNUMBER(Fixture!G3553),ISNUMBER(Fixture!I3553),Fixture!F3553&lt;&gt;"BYE",Fixture!J3553&lt;&gt;"BYE"),"Yes","-"))</f>
        <v>-</v>
      </c>
      <c r="H3549" s="9" t="str">
        <f>IF(G3549="-","-",IF(Fixture!G3553&gt;Fixture!I3553,Settings!$G$7,IF(Fixture!G3553=Fixture!I3553,Settings!$G$8,IF(Fixture!G3553&lt;Fixture!I3553,Settings!$G$9,"-"))))</f>
        <v>-</v>
      </c>
      <c r="I3549" s="13" t="str">
        <f>IF(G3549="-","-",IF(Fixture!I3553&gt;Fixture!G3553,Settings!$G$7,IF(Fixture!I3553=Fixture!G3553,Settings!$G$8,IF(Fixture!I3553&lt;Fixture!G3553,Settings!$G$9,"-"))))</f>
        <v>-</v>
      </c>
    </row>
    <row r="3550" spans="3:9" x14ac:dyDescent="0.25">
      <c r="C3550" s="12" t="str">
        <f t="shared" si="112"/>
        <v>-</v>
      </c>
      <c r="D3550" s="9" t="str">
        <f t="shared" si="113"/>
        <v>-</v>
      </c>
      <c r="E3550" s="9" t="str">
        <f>IF(C3550="-","-",IF(D3550=maxgameno+2,"blank row 2",IF(D3550=maxgameno+1,"blank row 1",INDEX(FixtureCode!$B$4:$AH$128,MATCH($C3550,FixtureCode!$B$4:$B$128,0),MATCH("G"&amp;D3550&amp;"-T1",FixtureCode!$B$4:$AH$4,0)))))</f>
        <v>-</v>
      </c>
      <c r="F3550" s="13" t="str">
        <f>IF(C3550="-","-",IF(D3550=maxgameno+2,"blank row 2",IF(D3550=maxgameno+1,"blank row 1",INDEX(FixtureCode!$B$4:$AH$128,MATCH($C3550,FixtureCode!$B$4:$B$128,0),MATCH("G"&amp;D3550&amp;"-T2",FixtureCode!$B$4:$AH$4,0)))))</f>
        <v>-</v>
      </c>
      <c r="G3550" s="12" t="str">
        <f>IF(C3550="-","-",IF(AND(ISNUMBER(Fixture!G3554),ISNUMBER(Fixture!I3554),Fixture!F3554&lt;&gt;"BYE",Fixture!J3554&lt;&gt;"BYE"),"Yes","-"))</f>
        <v>-</v>
      </c>
      <c r="H3550" s="9" t="str">
        <f>IF(G3550="-","-",IF(Fixture!G3554&gt;Fixture!I3554,Settings!$G$7,IF(Fixture!G3554=Fixture!I3554,Settings!$G$8,IF(Fixture!G3554&lt;Fixture!I3554,Settings!$G$9,"-"))))</f>
        <v>-</v>
      </c>
      <c r="I3550" s="13" t="str">
        <f>IF(G3550="-","-",IF(Fixture!I3554&gt;Fixture!G3554,Settings!$G$7,IF(Fixture!I3554=Fixture!G3554,Settings!$G$8,IF(Fixture!I3554&lt;Fixture!G3554,Settings!$G$9,"-"))))</f>
        <v>-</v>
      </c>
    </row>
    <row r="3551" spans="3:9" x14ac:dyDescent="0.25">
      <c r="C3551" s="12" t="str">
        <f t="shared" si="112"/>
        <v>-</v>
      </c>
      <c r="D3551" s="9" t="str">
        <f t="shared" si="113"/>
        <v>-</v>
      </c>
      <c r="E3551" s="9" t="str">
        <f>IF(C3551="-","-",IF(D3551=maxgameno+2,"blank row 2",IF(D3551=maxgameno+1,"blank row 1",INDEX(FixtureCode!$B$4:$AH$128,MATCH($C3551,FixtureCode!$B$4:$B$128,0),MATCH("G"&amp;D3551&amp;"-T1",FixtureCode!$B$4:$AH$4,0)))))</f>
        <v>-</v>
      </c>
      <c r="F3551" s="13" t="str">
        <f>IF(C3551="-","-",IF(D3551=maxgameno+2,"blank row 2",IF(D3551=maxgameno+1,"blank row 1",INDEX(FixtureCode!$B$4:$AH$128,MATCH($C3551,FixtureCode!$B$4:$B$128,0),MATCH("G"&amp;D3551&amp;"-T2",FixtureCode!$B$4:$AH$4,0)))))</f>
        <v>-</v>
      </c>
      <c r="G3551" s="12" t="str">
        <f>IF(C3551="-","-",IF(AND(ISNUMBER(Fixture!G3555),ISNUMBER(Fixture!I3555),Fixture!F3555&lt;&gt;"BYE",Fixture!J3555&lt;&gt;"BYE"),"Yes","-"))</f>
        <v>-</v>
      </c>
      <c r="H3551" s="9" t="str">
        <f>IF(G3551="-","-",IF(Fixture!G3555&gt;Fixture!I3555,Settings!$G$7,IF(Fixture!G3555=Fixture!I3555,Settings!$G$8,IF(Fixture!G3555&lt;Fixture!I3555,Settings!$G$9,"-"))))</f>
        <v>-</v>
      </c>
      <c r="I3551" s="13" t="str">
        <f>IF(G3551="-","-",IF(Fixture!I3555&gt;Fixture!G3555,Settings!$G$7,IF(Fixture!I3555=Fixture!G3555,Settings!$G$8,IF(Fixture!I3555&lt;Fixture!G3555,Settings!$G$9,"-"))))</f>
        <v>-</v>
      </c>
    </row>
    <row r="3552" spans="3:9" x14ac:dyDescent="0.25">
      <c r="C3552" s="12" t="str">
        <f t="shared" si="112"/>
        <v>-</v>
      </c>
      <c r="D3552" s="9" t="str">
        <f t="shared" si="113"/>
        <v>-</v>
      </c>
      <c r="E3552" s="9" t="str">
        <f>IF(C3552="-","-",IF(D3552=maxgameno+2,"blank row 2",IF(D3552=maxgameno+1,"blank row 1",INDEX(FixtureCode!$B$4:$AH$128,MATCH($C3552,FixtureCode!$B$4:$B$128,0),MATCH("G"&amp;D3552&amp;"-T1",FixtureCode!$B$4:$AH$4,0)))))</f>
        <v>-</v>
      </c>
      <c r="F3552" s="13" t="str">
        <f>IF(C3552="-","-",IF(D3552=maxgameno+2,"blank row 2",IF(D3552=maxgameno+1,"blank row 1",INDEX(FixtureCode!$B$4:$AH$128,MATCH($C3552,FixtureCode!$B$4:$B$128,0),MATCH("G"&amp;D3552&amp;"-T2",FixtureCode!$B$4:$AH$4,0)))))</f>
        <v>-</v>
      </c>
      <c r="G3552" s="12" t="str">
        <f>IF(C3552="-","-",IF(AND(ISNUMBER(Fixture!G3556),ISNUMBER(Fixture!I3556),Fixture!F3556&lt;&gt;"BYE",Fixture!J3556&lt;&gt;"BYE"),"Yes","-"))</f>
        <v>-</v>
      </c>
      <c r="H3552" s="9" t="str">
        <f>IF(G3552="-","-",IF(Fixture!G3556&gt;Fixture!I3556,Settings!$G$7,IF(Fixture!G3556=Fixture!I3556,Settings!$G$8,IF(Fixture!G3556&lt;Fixture!I3556,Settings!$G$9,"-"))))</f>
        <v>-</v>
      </c>
      <c r="I3552" s="13" t="str">
        <f>IF(G3552="-","-",IF(Fixture!I3556&gt;Fixture!G3556,Settings!$G$7,IF(Fixture!I3556=Fixture!G3556,Settings!$G$8,IF(Fixture!I3556&lt;Fixture!G3556,Settings!$G$9,"-"))))</f>
        <v>-</v>
      </c>
    </row>
    <row r="3553" spans="3:9" x14ac:dyDescent="0.25">
      <c r="C3553" s="12" t="str">
        <f t="shared" si="112"/>
        <v>-</v>
      </c>
      <c r="D3553" s="9" t="str">
        <f t="shared" si="113"/>
        <v>-</v>
      </c>
      <c r="E3553" s="9" t="str">
        <f>IF(C3553="-","-",IF(D3553=maxgameno+2,"blank row 2",IF(D3553=maxgameno+1,"blank row 1",INDEX(FixtureCode!$B$4:$AH$128,MATCH($C3553,FixtureCode!$B$4:$B$128,0),MATCH("G"&amp;D3553&amp;"-T1",FixtureCode!$B$4:$AH$4,0)))))</f>
        <v>-</v>
      </c>
      <c r="F3553" s="13" t="str">
        <f>IF(C3553="-","-",IF(D3553=maxgameno+2,"blank row 2",IF(D3553=maxgameno+1,"blank row 1",INDEX(FixtureCode!$B$4:$AH$128,MATCH($C3553,FixtureCode!$B$4:$B$128,0),MATCH("G"&amp;D3553&amp;"-T2",FixtureCode!$B$4:$AH$4,0)))))</f>
        <v>-</v>
      </c>
      <c r="G3553" s="12" t="str">
        <f>IF(C3553="-","-",IF(AND(ISNUMBER(Fixture!G3557),ISNUMBER(Fixture!I3557),Fixture!F3557&lt;&gt;"BYE",Fixture!J3557&lt;&gt;"BYE"),"Yes","-"))</f>
        <v>-</v>
      </c>
      <c r="H3553" s="9" t="str">
        <f>IF(G3553="-","-",IF(Fixture!G3557&gt;Fixture!I3557,Settings!$G$7,IF(Fixture!G3557=Fixture!I3557,Settings!$G$8,IF(Fixture!G3557&lt;Fixture!I3557,Settings!$G$9,"-"))))</f>
        <v>-</v>
      </c>
      <c r="I3553" s="13" t="str">
        <f>IF(G3553="-","-",IF(Fixture!I3557&gt;Fixture!G3557,Settings!$G$7,IF(Fixture!I3557=Fixture!G3557,Settings!$G$8,IF(Fixture!I3557&lt;Fixture!G3557,Settings!$G$9,"-"))))</f>
        <v>-</v>
      </c>
    </row>
    <row r="3554" spans="3:9" x14ac:dyDescent="0.25">
      <c r="C3554" s="12" t="str">
        <f t="shared" si="112"/>
        <v>-</v>
      </c>
      <c r="D3554" s="9" t="str">
        <f t="shared" si="113"/>
        <v>-</v>
      </c>
      <c r="E3554" s="9" t="str">
        <f>IF(C3554="-","-",IF(D3554=maxgameno+2,"blank row 2",IF(D3554=maxgameno+1,"blank row 1",INDEX(FixtureCode!$B$4:$AH$128,MATCH($C3554,FixtureCode!$B$4:$B$128,0),MATCH("G"&amp;D3554&amp;"-T1",FixtureCode!$B$4:$AH$4,0)))))</f>
        <v>-</v>
      </c>
      <c r="F3554" s="13" t="str">
        <f>IF(C3554="-","-",IF(D3554=maxgameno+2,"blank row 2",IF(D3554=maxgameno+1,"blank row 1",INDEX(FixtureCode!$B$4:$AH$128,MATCH($C3554,FixtureCode!$B$4:$B$128,0),MATCH("G"&amp;D3554&amp;"-T2",FixtureCode!$B$4:$AH$4,0)))))</f>
        <v>-</v>
      </c>
      <c r="G3554" s="12" t="str">
        <f>IF(C3554="-","-",IF(AND(ISNUMBER(Fixture!G3558),ISNUMBER(Fixture!I3558),Fixture!F3558&lt;&gt;"BYE",Fixture!J3558&lt;&gt;"BYE"),"Yes","-"))</f>
        <v>-</v>
      </c>
      <c r="H3554" s="9" t="str">
        <f>IF(G3554="-","-",IF(Fixture!G3558&gt;Fixture!I3558,Settings!$G$7,IF(Fixture!G3558=Fixture!I3558,Settings!$G$8,IF(Fixture!G3558&lt;Fixture!I3558,Settings!$G$9,"-"))))</f>
        <v>-</v>
      </c>
      <c r="I3554" s="13" t="str">
        <f>IF(G3554="-","-",IF(Fixture!I3558&gt;Fixture!G3558,Settings!$G$7,IF(Fixture!I3558=Fixture!G3558,Settings!$G$8,IF(Fixture!I3558&lt;Fixture!G3558,Settings!$G$9,"-"))))</f>
        <v>-</v>
      </c>
    </row>
    <row r="3555" spans="3:9" x14ac:dyDescent="0.25">
      <c r="C3555" s="12" t="str">
        <f t="shared" si="112"/>
        <v>-</v>
      </c>
      <c r="D3555" s="9" t="str">
        <f t="shared" si="113"/>
        <v>-</v>
      </c>
      <c r="E3555" s="9" t="str">
        <f>IF(C3555="-","-",IF(D3555=maxgameno+2,"blank row 2",IF(D3555=maxgameno+1,"blank row 1",INDEX(FixtureCode!$B$4:$AH$128,MATCH($C3555,FixtureCode!$B$4:$B$128,0),MATCH("G"&amp;D3555&amp;"-T1",FixtureCode!$B$4:$AH$4,0)))))</f>
        <v>-</v>
      </c>
      <c r="F3555" s="13" t="str">
        <f>IF(C3555="-","-",IF(D3555=maxgameno+2,"blank row 2",IF(D3555=maxgameno+1,"blank row 1",INDEX(FixtureCode!$B$4:$AH$128,MATCH($C3555,FixtureCode!$B$4:$B$128,0),MATCH("G"&amp;D3555&amp;"-T2",FixtureCode!$B$4:$AH$4,0)))))</f>
        <v>-</v>
      </c>
      <c r="G3555" s="12" t="str">
        <f>IF(C3555="-","-",IF(AND(ISNUMBER(Fixture!G3559),ISNUMBER(Fixture!I3559),Fixture!F3559&lt;&gt;"BYE",Fixture!J3559&lt;&gt;"BYE"),"Yes","-"))</f>
        <v>-</v>
      </c>
      <c r="H3555" s="9" t="str">
        <f>IF(G3555="-","-",IF(Fixture!G3559&gt;Fixture!I3559,Settings!$G$7,IF(Fixture!G3559=Fixture!I3559,Settings!$G$8,IF(Fixture!G3559&lt;Fixture!I3559,Settings!$G$9,"-"))))</f>
        <v>-</v>
      </c>
      <c r="I3555" s="13" t="str">
        <f>IF(G3555="-","-",IF(Fixture!I3559&gt;Fixture!G3559,Settings!$G$7,IF(Fixture!I3559=Fixture!G3559,Settings!$G$8,IF(Fixture!I3559&lt;Fixture!G3559,Settings!$G$9,"-"))))</f>
        <v>-</v>
      </c>
    </row>
    <row r="3556" spans="3:9" x14ac:dyDescent="0.25">
      <c r="C3556" s="12" t="str">
        <f t="shared" si="112"/>
        <v>-</v>
      </c>
      <c r="D3556" s="9" t="str">
        <f t="shared" si="113"/>
        <v>-</v>
      </c>
      <c r="E3556" s="9" t="str">
        <f>IF(C3556="-","-",IF(D3556=maxgameno+2,"blank row 2",IF(D3556=maxgameno+1,"blank row 1",INDEX(FixtureCode!$B$4:$AH$128,MATCH($C3556,FixtureCode!$B$4:$B$128,0),MATCH("G"&amp;D3556&amp;"-T1",FixtureCode!$B$4:$AH$4,0)))))</f>
        <v>-</v>
      </c>
      <c r="F3556" s="13" t="str">
        <f>IF(C3556="-","-",IF(D3556=maxgameno+2,"blank row 2",IF(D3556=maxgameno+1,"blank row 1",INDEX(FixtureCode!$B$4:$AH$128,MATCH($C3556,FixtureCode!$B$4:$B$128,0),MATCH("G"&amp;D3556&amp;"-T2",FixtureCode!$B$4:$AH$4,0)))))</f>
        <v>-</v>
      </c>
      <c r="G3556" s="12" t="str">
        <f>IF(C3556="-","-",IF(AND(ISNUMBER(Fixture!G3560),ISNUMBER(Fixture!I3560),Fixture!F3560&lt;&gt;"BYE",Fixture!J3560&lt;&gt;"BYE"),"Yes","-"))</f>
        <v>-</v>
      </c>
      <c r="H3556" s="9" t="str">
        <f>IF(G3556="-","-",IF(Fixture!G3560&gt;Fixture!I3560,Settings!$G$7,IF(Fixture!G3560=Fixture!I3560,Settings!$G$8,IF(Fixture!G3560&lt;Fixture!I3560,Settings!$G$9,"-"))))</f>
        <v>-</v>
      </c>
      <c r="I3556" s="13" t="str">
        <f>IF(G3556="-","-",IF(Fixture!I3560&gt;Fixture!G3560,Settings!$G$7,IF(Fixture!I3560=Fixture!G3560,Settings!$G$8,IF(Fixture!I3560&lt;Fixture!G3560,Settings!$G$9,"-"))))</f>
        <v>-</v>
      </c>
    </row>
    <row r="3557" spans="3:9" x14ac:dyDescent="0.25">
      <c r="C3557" s="12" t="str">
        <f t="shared" si="112"/>
        <v>-</v>
      </c>
      <c r="D3557" s="9" t="str">
        <f t="shared" si="113"/>
        <v>-</v>
      </c>
      <c r="E3557" s="9" t="str">
        <f>IF(C3557="-","-",IF(D3557=maxgameno+2,"blank row 2",IF(D3557=maxgameno+1,"blank row 1",INDEX(FixtureCode!$B$4:$AH$128,MATCH($C3557,FixtureCode!$B$4:$B$128,0),MATCH("G"&amp;D3557&amp;"-T1",FixtureCode!$B$4:$AH$4,0)))))</f>
        <v>-</v>
      </c>
      <c r="F3557" s="13" t="str">
        <f>IF(C3557="-","-",IF(D3557=maxgameno+2,"blank row 2",IF(D3557=maxgameno+1,"blank row 1",INDEX(FixtureCode!$B$4:$AH$128,MATCH($C3557,FixtureCode!$B$4:$B$128,0),MATCH("G"&amp;D3557&amp;"-T2",FixtureCode!$B$4:$AH$4,0)))))</f>
        <v>-</v>
      </c>
      <c r="G3557" s="12" t="str">
        <f>IF(C3557="-","-",IF(AND(ISNUMBER(Fixture!G3561),ISNUMBER(Fixture!I3561),Fixture!F3561&lt;&gt;"BYE",Fixture!J3561&lt;&gt;"BYE"),"Yes","-"))</f>
        <v>-</v>
      </c>
      <c r="H3557" s="9" t="str">
        <f>IF(G3557="-","-",IF(Fixture!G3561&gt;Fixture!I3561,Settings!$G$7,IF(Fixture!G3561=Fixture!I3561,Settings!$G$8,IF(Fixture!G3561&lt;Fixture!I3561,Settings!$G$9,"-"))))</f>
        <v>-</v>
      </c>
      <c r="I3557" s="13" t="str">
        <f>IF(G3557="-","-",IF(Fixture!I3561&gt;Fixture!G3561,Settings!$G$7,IF(Fixture!I3561=Fixture!G3561,Settings!$G$8,IF(Fixture!I3561&lt;Fixture!G3561,Settings!$G$9,"-"))))</f>
        <v>-</v>
      </c>
    </row>
    <row r="3558" spans="3:9" x14ac:dyDescent="0.25">
      <c r="C3558" s="12" t="str">
        <f t="shared" si="112"/>
        <v>-</v>
      </c>
      <c r="D3558" s="9" t="str">
        <f t="shared" si="113"/>
        <v>-</v>
      </c>
      <c r="E3558" s="9" t="str">
        <f>IF(C3558="-","-",IF(D3558=maxgameno+2,"blank row 2",IF(D3558=maxgameno+1,"blank row 1",INDEX(FixtureCode!$B$4:$AH$128,MATCH($C3558,FixtureCode!$B$4:$B$128,0),MATCH("G"&amp;D3558&amp;"-T1",FixtureCode!$B$4:$AH$4,0)))))</f>
        <v>-</v>
      </c>
      <c r="F3558" s="13" t="str">
        <f>IF(C3558="-","-",IF(D3558=maxgameno+2,"blank row 2",IF(D3558=maxgameno+1,"blank row 1",INDEX(FixtureCode!$B$4:$AH$128,MATCH($C3558,FixtureCode!$B$4:$B$128,0),MATCH("G"&amp;D3558&amp;"-T2",FixtureCode!$B$4:$AH$4,0)))))</f>
        <v>-</v>
      </c>
      <c r="G3558" s="12" t="str">
        <f>IF(C3558="-","-",IF(AND(ISNUMBER(Fixture!G3562),ISNUMBER(Fixture!I3562),Fixture!F3562&lt;&gt;"BYE",Fixture!J3562&lt;&gt;"BYE"),"Yes","-"))</f>
        <v>-</v>
      </c>
      <c r="H3558" s="9" t="str">
        <f>IF(G3558="-","-",IF(Fixture!G3562&gt;Fixture!I3562,Settings!$G$7,IF(Fixture!G3562=Fixture!I3562,Settings!$G$8,IF(Fixture!G3562&lt;Fixture!I3562,Settings!$G$9,"-"))))</f>
        <v>-</v>
      </c>
      <c r="I3558" s="13" t="str">
        <f>IF(G3558="-","-",IF(Fixture!I3562&gt;Fixture!G3562,Settings!$G$7,IF(Fixture!I3562=Fixture!G3562,Settings!$G$8,IF(Fixture!I3562&lt;Fixture!G3562,Settings!$G$9,"-"))))</f>
        <v>-</v>
      </c>
    </row>
    <row r="3559" spans="3:9" x14ac:dyDescent="0.25">
      <c r="C3559" s="12" t="str">
        <f t="shared" si="112"/>
        <v>-</v>
      </c>
      <c r="D3559" s="9" t="str">
        <f t="shared" si="113"/>
        <v>-</v>
      </c>
      <c r="E3559" s="9" t="str">
        <f>IF(C3559="-","-",IF(D3559=maxgameno+2,"blank row 2",IF(D3559=maxgameno+1,"blank row 1",INDEX(FixtureCode!$B$4:$AH$128,MATCH($C3559,FixtureCode!$B$4:$B$128,0),MATCH("G"&amp;D3559&amp;"-T1",FixtureCode!$B$4:$AH$4,0)))))</f>
        <v>-</v>
      </c>
      <c r="F3559" s="13" t="str">
        <f>IF(C3559="-","-",IF(D3559=maxgameno+2,"blank row 2",IF(D3559=maxgameno+1,"blank row 1",INDEX(FixtureCode!$B$4:$AH$128,MATCH($C3559,FixtureCode!$B$4:$B$128,0),MATCH("G"&amp;D3559&amp;"-T2",FixtureCode!$B$4:$AH$4,0)))))</f>
        <v>-</v>
      </c>
      <c r="G3559" s="12" t="str">
        <f>IF(C3559="-","-",IF(AND(ISNUMBER(Fixture!G3563),ISNUMBER(Fixture!I3563),Fixture!F3563&lt;&gt;"BYE",Fixture!J3563&lt;&gt;"BYE"),"Yes","-"))</f>
        <v>-</v>
      </c>
      <c r="H3559" s="9" t="str">
        <f>IF(G3559="-","-",IF(Fixture!G3563&gt;Fixture!I3563,Settings!$G$7,IF(Fixture!G3563=Fixture!I3563,Settings!$G$8,IF(Fixture!G3563&lt;Fixture!I3563,Settings!$G$9,"-"))))</f>
        <v>-</v>
      </c>
      <c r="I3559" s="13" t="str">
        <f>IF(G3559="-","-",IF(Fixture!I3563&gt;Fixture!G3563,Settings!$G$7,IF(Fixture!I3563=Fixture!G3563,Settings!$G$8,IF(Fixture!I3563&lt;Fixture!G3563,Settings!$G$9,"-"))))</f>
        <v>-</v>
      </c>
    </row>
    <row r="3560" spans="3:9" x14ac:dyDescent="0.25">
      <c r="C3560" s="12" t="str">
        <f t="shared" si="112"/>
        <v>-</v>
      </c>
      <c r="D3560" s="9" t="str">
        <f t="shared" si="113"/>
        <v>-</v>
      </c>
      <c r="E3560" s="9" t="str">
        <f>IF(C3560="-","-",IF(D3560=maxgameno+2,"blank row 2",IF(D3560=maxgameno+1,"blank row 1",INDEX(FixtureCode!$B$4:$AH$128,MATCH($C3560,FixtureCode!$B$4:$B$128,0),MATCH("G"&amp;D3560&amp;"-T1",FixtureCode!$B$4:$AH$4,0)))))</f>
        <v>-</v>
      </c>
      <c r="F3560" s="13" t="str">
        <f>IF(C3560="-","-",IF(D3560=maxgameno+2,"blank row 2",IF(D3560=maxgameno+1,"blank row 1",INDEX(FixtureCode!$B$4:$AH$128,MATCH($C3560,FixtureCode!$B$4:$B$128,0),MATCH("G"&amp;D3560&amp;"-T2",FixtureCode!$B$4:$AH$4,0)))))</f>
        <v>-</v>
      </c>
      <c r="G3560" s="12" t="str">
        <f>IF(C3560="-","-",IF(AND(ISNUMBER(Fixture!G3564),ISNUMBER(Fixture!I3564),Fixture!F3564&lt;&gt;"BYE",Fixture!J3564&lt;&gt;"BYE"),"Yes","-"))</f>
        <v>-</v>
      </c>
      <c r="H3560" s="9" t="str">
        <f>IF(G3560="-","-",IF(Fixture!G3564&gt;Fixture!I3564,Settings!$G$7,IF(Fixture!G3564=Fixture!I3564,Settings!$G$8,IF(Fixture!G3564&lt;Fixture!I3564,Settings!$G$9,"-"))))</f>
        <v>-</v>
      </c>
      <c r="I3560" s="13" t="str">
        <f>IF(G3560="-","-",IF(Fixture!I3564&gt;Fixture!G3564,Settings!$G$7,IF(Fixture!I3564=Fixture!G3564,Settings!$G$8,IF(Fixture!I3564&lt;Fixture!G3564,Settings!$G$9,"-"))))</f>
        <v>-</v>
      </c>
    </row>
    <row r="3561" spans="3:9" x14ac:dyDescent="0.25">
      <c r="C3561" s="12" t="str">
        <f t="shared" si="112"/>
        <v>-</v>
      </c>
      <c r="D3561" s="9" t="str">
        <f t="shared" si="113"/>
        <v>-</v>
      </c>
      <c r="E3561" s="9" t="str">
        <f>IF(C3561="-","-",IF(D3561=maxgameno+2,"blank row 2",IF(D3561=maxgameno+1,"blank row 1",INDEX(FixtureCode!$B$4:$AH$128,MATCH($C3561,FixtureCode!$B$4:$B$128,0),MATCH("G"&amp;D3561&amp;"-T1",FixtureCode!$B$4:$AH$4,0)))))</f>
        <v>-</v>
      </c>
      <c r="F3561" s="13" t="str">
        <f>IF(C3561="-","-",IF(D3561=maxgameno+2,"blank row 2",IF(D3561=maxgameno+1,"blank row 1",INDEX(FixtureCode!$B$4:$AH$128,MATCH($C3561,FixtureCode!$B$4:$B$128,0),MATCH("G"&amp;D3561&amp;"-T2",FixtureCode!$B$4:$AH$4,0)))))</f>
        <v>-</v>
      </c>
      <c r="G3561" s="12" t="str">
        <f>IF(C3561="-","-",IF(AND(ISNUMBER(Fixture!G3565),ISNUMBER(Fixture!I3565),Fixture!F3565&lt;&gt;"BYE",Fixture!J3565&lt;&gt;"BYE"),"Yes","-"))</f>
        <v>-</v>
      </c>
      <c r="H3561" s="9" t="str">
        <f>IF(G3561="-","-",IF(Fixture!G3565&gt;Fixture!I3565,Settings!$G$7,IF(Fixture!G3565=Fixture!I3565,Settings!$G$8,IF(Fixture!G3565&lt;Fixture!I3565,Settings!$G$9,"-"))))</f>
        <v>-</v>
      </c>
      <c r="I3561" s="13" t="str">
        <f>IF(G3561="-","-",IF(Fixture!I3565&gt;Fixture!G3565,Settings!$G$7,IF(Fixture!I3565=Fixture!G3565,Settings!$G$8,IF(Fixture!I3565&lt;Fixture!G3565,Settings!$G$9,"-"))))</f>
        <v>-</v>
      </c>
    </row>
    <row r="3562" spans="3:9" x14ac:dyDescent="0.25">
      <c r="C3562" s="12" t="str">
        <f t="shared" si="112"/>
        <v>-</v>
      </c>
      <c r="D3562" s="9" t="str">
        <f t="shared" si="113"/>
        <v>-</v>
      </c>
      <c r="E3562" s="9" t="str">
        <f>IF(C3562="-","-",IF(D3562=maxgameno+2,"blank row 2",IF(D3562=maxgameno+1,"blank row 1",INDEX(FixtureCode!$B$4:$AH$128,MATCH($C3562,FixtureCode!$B$4:$B$128,0),MATCH("G"&amp;D3562&amp;"-T1",FixtureCode!$B$4:$AH$4,0)))))</f>
        <v>-</v>
      </c>
      <c r="F3562" s="13" t="str">
        <f>IF(C3562="-","-",IF(D3562=maxgameno+2,"blank row 2",IF(D3562=maxgameno+1,"blank row 1",INDEX(FixtureCode!$B$4:$AH$128,MATCH($C3562,FixtureCode!$B$4:$B$128,0),MATCH("G"&amp;D3562&amp;"-T2",FixtureCode!$B$4:$AH$4,0)))))</f>
        <v>-</v>
      </c>
      <c r="G3562" s="12" t="str">
        <f>IF(C3562="-","-",IF(AND(ISNUMBER(Fixture!G3566),ISNUMBER(Fixture!I3566),Fixture!F3566&lt;&gt;"BYE",Fixture!J3566&lt;&gt;"BYE"),"Yes","-"))</f>
        <v>-</v>
      </c>
      <c r="H3562" s="9" t="str">
        <f>IF(G3562="-","-",IF(Fixture!G3566&gt;Fixture!I3566,Settings!$G$7,IF(Fixture!G3566=Fixture!I3566,Settings!$G$8,IF(Fixture!G3566&lt;Fixture!I3566,Settings!$G$9,"-"))))</f>
        <v>-</v>
      </c>
      <c r="I3562" s="13" t="str">
        <f>IF(G3562="-","-",IF(Fixture!I3566&gt;Fixture!G3566,Settings!$G$7,IF(Fixture!I3566=Fixture!G3566,Settings!$G$8,IF(Fixture!I3566&lt;Fixture!G3566,Settings!$G$9,"-"))))</f>
        <v>-</v>
      </c>
    </row>
    <row r="3563" spans="3:9" x14ac:dyDescent="0.25">
      <c r="C3563" s="12" t="str">
        <f t="shared" si="112"/>
        <v>-</v>
      </c>
      <c r="D3563" s="9" t="str">
        <f t="shared" si="113"/>
        <v>-</v>
      </c>
      <c r="E3563" s="9" t="str">
        <f>IF(C3563="-","-",IF(D3563=maxgameno+2,"blank row 2",IF(D3563=maxgameno+1,"blank row 1",INDEX(FixtureCode!$B$4:$AH$128,MATCH($C3563,FixtureCode!$B$4:$B$128,0),MATCH("G"&amp;D3563&amp;"-T1",FixtureCode!$B$4:$AH$4,0)))))</f>
        <v>-</v>
      </c>
      <c r="F3563" s="13" t="str">
        <f>IF(C3563="-","-",IF(D3563=maxgameno+2,"blank row 2",IF(D3563=maxgameno+1,"blank row 1",INDEX(FixtureCode!$B$4:$AH$128,MATCH($C3563,FixtureCode!$B$4:$B$128,0),MATCH("G"&amp;D3563&amp;"-T2",FixtureCode!$B$4:$AH$4,0)))))</f>
        <v>-</v>
      </c>
      <c r="G3563" s="12" t="str">
        <f>IF(C3563="-","-",IF(AND(ISNUMBER(Fixture!G3567),ISNUMBER(Fixture!I3567),Fixture!F3567&lt;&gt;"BYE",Fixture!J3567&lt;&gt;"BYE"),"Yes","-"))</f>
        <v>-</v>
      </c>
      <c r="H3563" s="9" t="str">
        <f>IF(G3563="-","-",IF(Fixture!G3567&gt;Fixture!I3567,Settings!$G$7,IF(Fixture!G3567=Fixture!I3567,Settings!$G$8,IF(Fixture!G3567&lt;Fixture!I3567,Settings!$G$9,"-"))))</f>
        <v>-</v>
      </c>
      <c r="I3563" s="13" t="str">
        <f>IF(G3563="-","-",IF(Fixture!I3567&gt;Fixture!G3567,Settings!$G$7,IF(Fixture!I3567=Fixture!G3567,Settings!$G$8,IF(Fixture!I3567&lt;Fixture!G3567,Settings!$G$9,"-"))))</f>
        <v>-</v>
      </c>
    </row>
    <row r="3564" spans="3:9" x14ac:dyDescent="0.25">
      <c r="C3564" s="12" t="str">
        <f t="shared" si="112"/>
        <v>-</v>
      </c>
      <c r="D3564" s="9" t="str">
        <f t="shared" si="113"/>
        <v>-</v>
      </c>
      <c r="E3564" s="9" t="str">
        <f>IF(C3564="-","-",IF(D3564=maxgameno+2,"blank row 2",IF(D3564=maxgameno+1,"blank row 1",INDEX(FixtureCode!$B$4:$AH$128,MATCH($C3564,FixtureCode!$B$4:$B$128,0),MATCH("G"&amp;D3564&amp;"-T1",FixtureCode!$B$4:$AH$4,0)))))</f>
        <v>-</v>
      </c>
      <c r="F3564" s="13" t="str">
        <f>IF(C3564="-","-",IF(D3564=maxgameno+2,"blank row 2",IF(D3564=maxgameno+1,"blank row 1",INDEX(FixtureCode!$B$4:$AH$128,MATCH($C3564,FixtureCode!$B$4:$B$128,0),MATCH("G"&amp;D3564&amp;"-T2",FixtureCode!$B$4:$AH$4,0)))))</f>
        <v>-</v>
      </c>
      <c r="G3564" s="12" t="str">
        <f>IF(C3564="-","-",IF(AND(ISNUMBER(Fixture!G3568),ISNUMBER(Fixture!I3568),Fixture!F3568&lt;&gt;"BYE",Fixture!J3568&lt;&gt;"BYE"),"Yes","-"))</f>
        <v>-</v>
      </c>
      <c r="H3564" s="9" t="str">
        <f>IF(G3564="-","-",IF(Fixture!G3568&gt;Fixture!I3568,Settings!$G$7,IF(Fixture!G3568=Fixture!I3568,Settings!$G$8,IF(Fixture!G3568&lt;Fixture!I3568,Settings!$G$9,"-"))))</f>
        <v>-</v>
      </c>
      <c r="I3564" s="13" t="str">
        <f>IF(G3564="-","-",IF(Fixture!I3568&gt;Fixture!G3568,Settings!$G$7,IF(Fixture!I3568=Fixture!G3568,Settings!$G$8,IF(Fixture!I3568&lt;Fixture!G3568,Settings!$G$9,"-"))))</f>
        <v>-</v>
      </c>
    </row>
    <row r="3565" spans="3:9" x14ac:dyDescent="0.25">
      <c r="C3565" s="12" t="str">
        <f t="shared" si="112"/>
        <v>-</v>
      </c>
      <c r="D3565" s="9" t="str">
        <f t="shared" si="113"/>
        <v>-</v>
      </c>
      <c r="E3565" s="9" t="str">
        <f>IF(C3565="-","-",IF(D3565=maxgameno+2,"blank row 2",IF(D3565=maxgameno+1,"blank row 1",INDEX(FixtureCode!$B$4:$AH$128,MATCH($C3565,FixtureCode!$B$4:$B$128,0),MATCH("G"&amp;D3565&amp;"-T1",FixtureCode!$B$4:$AH$4,0)))))</f>
        <v>-</v>
      </c>
      <c r="F3565" s="13" t="str">
        <f>IF(C3565="-","-",IF(D3565=maxgameno+2,"blank row 2",IF(D3565=maxgameno+1,"blank row 1",INDEX(FixtureCode!$B$4:$AH$128,MATCH($C3565,FixtureCode!$B$4:$B$128,0),MATCH("G"&amp;D3565&amp;"-T2",FixtureCode!$B$4:$AH$4,0)))))</f>
        <v>-</v>
      </c>
      <c r="G3565" s="12" t="str">
        <f>IF(C3565="-","-",IF(AND(ISNUMBER(Fixture!G3569),ISNUMBER(Fixture!I3569),Fixture!F3569&lt;&gt;"BYE",Fixture!J3569&lt;&gt;"BYE"),"Yes","-"))</f>
        <v>-</v>
      </c>
      <c r="H3565" s="9" t="str">
        <f>IF(G3565="-","-",IF(Fixture!G3569&gt;Fixture!I3569,Settings!$G$7,IF(Fixture!G3569=Fixture!I3569,Settings!$G$8,IF(Fixture!G3569&lt;Fixture!I3569,Settings!$G$9,"-"))))</f>
        <v>-</v>
      </c>
      <c r="I3565" s="13" t="str">
        <f>IF(G3565="-","-",IF(Fixture!I3569&gt;Fixture!G3569,Settings!$G$7,IF(Fixture!I3569=Fixture!G3569,Settings!$G$8,IF(Fixture!I3569&lt;Fixture!G3569,Settings!$G$9,"-"))))</f>
        <v>-</v>
      </c>
    </row>
    <row r="3566" spans="3:9" x14ac:dyDescent="0.25">
      <c r="C3566" s="12" t="str">
        <f t="shared" si="112"/>
        <v>-</v>
      </c>
      <c r="D3566" s="9" t="str">
        <f t="shared" si="113"/>
        <v>-</v>
      </c>
      <c r="E3566" s="9" t="str">
        <f>IF(C3566="-","-",IF(D3566=maxgameno+2,"blank row 2",IF(D3566=maxgameno+1,"blank row 1",INDEX(FixtureCode!$B$4:$AH$128,MATCH($C3566,FixtureCode!$B$4:$B$128,0),MATCH("G"&amp;D3566&amp;"-T1",FixtureCode!$B$4:$AH$4,0)))))</f>
        <v>-</v>
      </c>
      <c r="F3566" s="13" t="str">
        <f>IF(C3566="-","-",IF(D3566=maxgameno+2,"blank row 2",IF(D3566=maxgameno+1,"blank row 1",INDEX(FixtureCode!$B$4:$AH$128,MATCH($C3566,FixtureCode!$B$4:$B$128,0),MATCH("G"&amp;D3566&amp;"-T2",FixtureCode!$B$4:$AH$4,0)))))</f>
        <v>-</v>
      </c>
      <c r="G3566" s="12" t="str">
        <f>IF(C3566="-","-",IF(AND(ISNUMBER(Fixture!G3570),ISNUMBER(Fixture!I3570),Fixture!F3570&lt;&gt;"BYE",Fixture!J3570&lt;&gt;"BYE"),"Yes","-"))</f>
        <v>-</v>
      </c>
      <c r="H3566" s="9" t="str">
        <f>IF(G3566="-","-",IF(Fixture!G3570&gt;Fixture!I3570,Settings!$G$7,IF(Fixture!G3570=Fixture!I3570,Settings!$G$8,IF(Fixture!G3570&lt;Fixture!I3570,Settings!$G$9,"-"))))</f>
        <v>-</v>
      </c>
      <c r="I3566" s="13" t="str">
        <f>IF(G3566="-","-",IF(Fixture!I3570&gt;Fixture!G3570,Settings!$G$7,IF(Fixture!I3570=Fixture!G3570,Settings!$G$8,IF(Fixture!I3570&lt;Fixture!G3570,Settings!$G$9,"-"))))</f>
        <v>-</v>
      </c>
    </row>
    <row r="3567" spans="3:9" x14ac:dyDescent="0.25">
      <c r="C3567" s="12" t="str">
        <f t="shared" si="112"/>
        <v>-</v>
      </c>
      <c r="D3567" s="9" t="str">
        <f t="shared" si="113"/>
        <v>-</v>
      </c>
      <c r="E3567" s="9" t="str">
        <f>IF(C3567="-","-",IF(D3567=maxgameno+2,"blank row 2",IF(D3567=maxgameno+1,"blank row 1",INDEX(FixtureCode!$B$4:$AH$128,MATCH($C3567,FixtureCode!$B$4:$B$128,0),MATCH("G"&amp;D3567&amp;"-T1",FixtureCode!$B$4:$AH$4,0)))))</f>
        <v>-</v>
      </c>
      <c r="F3567" s="13" t="str">
        <f>IF(C3567="-","-",IF(D3567=maxgameno+2,"blank row 2",IF(D3567=maxgameno+1,"blank row 1",INDEX(FixtureCode!$B$4:$AH$128,MATCH($C3567,FixtureCode!$B$4:$B$128,0),MATCH("G"&amp;D3567&amp;"-T2",FixtureCode!$B$4:$AH$4,0)))))</f>
        <v>-</v>
      </c>
      <c r="G3567" s="12" t="str">
        <f>IF(C3567="-","-",IF(AND(ISNUMBER(Fixture!G3571),ISNUMBER(Fixture!I3571),Fixture!F3571&lt;&gt;"BYE",Fixture!J3571&lt;&gt;"BYE"),"Yes","-"))</f>
        <v>-</v>
      </c>
      <c r="H3567" s="9" t="str">
        <f>IF(G3567="-","-",IF(Fixture!G3571&gt;Fixture!I3571,Settings!$G$7,IF(Fixture!G3571=Fixture!I3571,Settings!$G$8,IF(Fixture!G3571&lt;Fixture!I3571,Settings!$G$9,"-"))))</f>
        <v>-</v>
      </c>
      <c r="I3567" s="13" t="str">
        <f>IF(G3567="-","-",IF(Fixture!I3571&gt;Fixture!G3571,Settings!$G$7,IF(Fixture!I3571=Fixture!G3571,Settings!$G$8,IF(Fixture!I3571&lt;Fixture!G3571,Settings!$G$9,"-"))))</f>
        <v>-</v>
      </c>
    </row>
    <row r="3568" spans="3:9" x14ac:dyDescent="0.25">
      <c r="C3568" s="12" t="str">
        <f t="shared" si="112"/>
        <v>-</v>
      </c>
      <c r="D3568" s="9" t="str">
        <f t="shared" si="113"/>
        <v>-</v>
      </c>
      <c r="E3568" s="9" t="str">
        <f>IF(C3568="-","-",IF(D3568=maxgameno+2,"blank row 2",IF(D3568=maxgameno+1,"blank row 1",INDEX(FixtureCode!$B$4:$AH$128,MATCH($C3568,FixtureCode!$B$4:$B$128,0),MATCH("G"&amp;D3568&amp;"-T1",FixtureCode!$B$4:$AH$4,0)))))</f>
        <v>-</v>
      </c>
      <c r="F3568" s="13" t="str">
        <f>IF(C3568="-","-",IF(D3568=maxgameno+2,"blank row 2",IF(D3568=maxgameno+1,"blank row 1",INDEX(FixtureCode!$B$4:$AH$128,MATCH($C3568,FixtureCode!$B$4:$B$128,0),MATCH("G"&amp;D3568&amp;"-T2",FixtureCode!$B$4:$AH$4,0)))))</f>
        <v>-</v>
      </c>
      <c r="G3568" s="12" t="str">
        <f>IF(C3568="-","-",IF(AND(ISNUMBER(Fixture!G3572),ISNUMBER(Fixture!I3572),Fixture!F3572&lt;&gt;"BYE",Fixture!J3572&lt;&gt;"BYE"),"Yes","-"))</f>
        <v>-</v>
      </c>
      <c r="H3568" s="9" t="str">
        <f>IF(G3568="-","-",IF(Fixture!G3572&gt;Fixture!I3572,Settings!$G$7,IF(Fixture!G3572=Fixture!I3572,Settings!$G$8,IF(Fixture!G3572&lt;Fixture!I3572,Settings!$G$9,"-"))))</f>
        <v>-</v>
      </c>
      <c r="I3568" s="13" t="str">
        <f>IF(G3568="-","-",IF(Fixture!I3572&gt;Fixture!G3572,Settings!$G$7,IF(Fixture!I3572=Fixture!G3572,Settings!$G$8,IF(Fixture!I3572&lt;Fixture!G3572,Settings!$G$9,"-"))))</f>
        <v>-</v>
      </c>
    </row>
    <row r="3569" spans="3:9" x14ac:dyDescent="0.25">
      <c r="C3569" s="12" t="str">
        <f t="shared" si="112"/>
        <v>-</v>
      </c>
      <c r="D3569" s="9" t="str">
        <f t="shared" si="113"/>
        <v>-</v>
      </c>
      <c r="E3569" s="9" t="str">
        <f>IF(C3569="-","-",IF(D3569=maxgameno+2,"blank row 2",IF(D3569=maxgameno+1,"blank row 1",INDEX(FixtureCode!$B$4:$AH$128,MATCH($C3569,FixtureCode!$B$4:$B$128,0),MATCH("G"&amp;D3569&amp;"-T1",FixtureCode!$B$4:$AH$4,0)))))</f>
        <v>-</v>
      </c>
      <c r="F3569" s="13" t="str">
        <f>IF(C3569="-","-",IF(D3569=maxgameno+2,"blank row 2",IF(D3569=maxgameno+1,"blank row 1",INDEX(FixtureCode!$B$4:$AH$128,MATCH($C3569,FixtureCode!$B$4:$B$128,0),MATCH("G"&amp;D3569&amp;"-T2",FixtureCode!$B$4:$AH$4,0)))))</f>
        <v>-</v>
      </c>
      <c r="G3569" s="12" t="str">
        <f>IF(C3569="-","-",IF(AND(ISNUMBER(Fixture!G3573),ISNUMBER(Fixture!I3573),Fixture!F3573&lt;&gt;"BYE",Fixture!J3573&lt;&gt;"BYE"),"Yes","-"))</f>
        <v>-</v>
      </c>
      <c r="H3569" s="9" t="str">
        <f>IF(G3569="-","-",IF(Fixture!G3573&gt;Fixture!I3573,Settings!$G$7,IF(Fixture!G3573=Fixture!I3573,Settings!$G$8,IF(Fixture!G3573&lt;Fixture!I3573,Settings!$G$9,"-"))))</f>
        <v>-</v>
      </c>
      <c r="I3569" s="13" t="str">
        <f>IF(G3569="-","-",IF(Fixture!I3573&gt;Fixture!G3573,Settings!$G$7,IF(Fixture!I3573=Fixture!G3573,Settings!$G$8,IF(Fixture!I3573&lt;Fixture!G3573,Settings!$G$9,"-"))))</f>
        <v>-</v>
      </c>
    </row>
    <row r="3570" spans="3:9" x14ac:dyDescent="0.25">
      <c r="C3570" s="12" t="str">
        <f t="shared" si="112"/>
        <v>-</v>
      </c>
      <c r="D3570" s="9" t="str">
        <f t="shared" si="113"/>
        <v>-</v>
      </c>
      <c r="E3570" s="9" t="str">
        <f>IF(C3570="-","-",IF(D3570=maxgameno+2,"blank row 2",IF(D3570=maxgameno+1,"blank row 1",INDEX(FixtureCode!$B$4:$AH$128,MATCH($C3570,FixtureCode!$B$4:$B$128,0),MATCH("G"&amp;D3570&amp;"-T1",FixtureCode!$B$4:$AH$4,0)))))</f>
        <v>-</v>
      </c>
      <c r="F3570" s="13" t="str">
        <f>IF(C3570="-","-",IF(D3570=maxgameno+2,"blank row 2",IF(D3570=maxgameno+1,"blank row 1",INDEX(FixtureCode!$B$4:$AH$128,MATCH($C3570,FixtureCode!$B$4:$B$128,0),MATCH("G"&amp;D3570&amp;"-T2",FixtureCode!$B$4:$AH$4,0)))))</f>
        <v>-</v>
      </c>
      <c r="G3570" s="12" t="str">
        <f>IF(C3570="-","-",IF(AND(ISNUMBER(Fixture!G3574),ISNUMBER(Fixture!I3574),Fixture!F3574&lt;&gt;"BYE",Fixture!J3574&lt;&gt;"BYE"),"Yes","-"))</f>
        <v>-</v>
      </c>
      <c r="H3570" s="9" t="str">
        <f>IF(G3570="-","-",IF(Fixture!G3574&gt;Fixture!I3574,Settings!$G$7,IF(Fixture!G3574=Fixture!I3574,Settings!$G$8,IF(Fixture!G3574&lt;Fixture!I3574,Settings!$G$9,"-"))))</f>
        <v>-</v>
      </c>
      <c r="I3570" s="13" t="str">
        <f>IF(G3570="-","-",IF(Fixture!I3574&gt;Fixture!G3574,Settings!$G$7,IF(Fixture!I3574=Fixture!G3574,Settings!$G$8,IF(Fixture!I3574&lt;Fixture!G3574,Settings!$G$9,"-"))))</f>
        <v>-</v>
      </c>
    </row>
    <row r="3571" spans="3:9" x14ac:dyDescent="0.25">
      <c r="C3571" s="12" t="str">
        <f t="shared" si="112"/>
        <v>-</v>
      </c>
      <c r="D3571" s="9" t="str">
        <f t="shared" si="113"/>
        <v>-</v>
      </c>
      <c r="E3571" s="9" t="str">
        <f>IF(C3571="-","-",IF(D3571=maxgameno+2,"blank row 2",IF(D3571=maxgameno+1,"blank row 1",INDEX(FixtureCode!$B$4:$AH$128,MATCH($C3571,FixtureCode!$B$4:$B$128,0),MATCH("G"&amp;D3571&amp;"-T1",FixtureCode!$B$4:$AH$4,0)))))</f>
        <v>-</v>
      </c>
      <c r="F3571" s="13" t="str">
        <f>IF(C3571="-","-",IF(D3571=maxgameno+2,"blank row 2",IF(D3571=maxgameno+1,"blank row 1",INDEX(FixtureCode!$B$4:$AH$128,MATCH($C3571,FixtureCode!$B$4:$B$128,0),MATCH("G"&amp;D3571&amp;"-T2",FixtureCode!$B$4:$AH$4,0)))))</f>
        <v>-</v>
      </c>
      <c r="G3571" s="12" t="str">
        <f>IF(C3571="-","-",IF(AND(ISNUMBER(Fixture!G3575),ISNUMBER(Fixture!I3575),Fixture!F3575&lt;&gt;"BYE",Fixture!J3575&lt;&gt;"BYE"),"Yes","-"))</f>
        <v>-</v>
      </c>
      <c r="H3571" s="9" t="str">
        <f>IF(G3571="-","-",IF(Fixture!G3575&gt;Fixture!I3575,Settings!$G$7,IF(Fixture!G3575=Fixture!I3575,Settings!$G$8,IF(Fixture!G3575&lt;Fixture!I3575,Settings!$G$9,"-"))))</f>
        <v>-</v>
      </c>
      <c r="I3571" s="13" t="str">
        <f>IF(G3571="-","-",IF(Fixture!I3575&gt;Fixture!G3575,Settings!$G$7,IF(Fixture!I3575=Fixture!G3575,Settings!$G$8,IF(Fixture!I3575&lt;Fixture!G3575,Settings!$G$9,"-"))))</f>
        <v>-</v>
      </c>
    </row>
    <row r="3572" spans="3:9" x14ac:dyDescent="0.25">
      <c r="C3572" s="12" t="str">
        <f t="shared" si="112"/>
        <v>-</v>
      </c>
      <c r="D3572" s="9" t="str">
        <f t="shared" si="113"/>
        <v>-</v>
      </c>
      <c r="E3572" s="9" t="str">
        <f>IF(C3572="-","-",IF(D3572=maxgameno+2,"blank row 2",IF(D3572=maxgameno+1,"blank row 1",INDEX(FixtureCode!$B$4:$AH$128,MATCH($C3572,FixtureCode!$B$4:$B$128,0),MATCH("G"&amp;D3572&amp;"-T1",FixtureCode!$B$4:$AH$4,0)))))</f>
        <v>-</v>
      </c>
      <c r="F3572" s="13" t="str">
        <f>IF(C3572="-","-",IF(D3572=maxgameno+2,"blank row 2",IF(D3572=maxgameno+1,"blank row 1",INDEX(FixtureCode!$B$4:$AH$128,MATCH($C3572,FixtureCode!$B$4:$B$128,0),MATCH("G"&amp;D3572&amp;"-T2",FixtureCode!$B$4:$AH$4,0)))))</f>
        <v>-</v>
      </c>
      <c r="G3572" s="12" t="str">
        <f>IF(C3572="-","-",IF(AND(ISNUMBER(Fixture!G3576),ISNUMBER(Fixture!I3576),Fixture!F3576&lt;&gt;"BYE",Fixture!J3576&lt;&gt;"BYE"),"Yes","-"))</f>
        <v>-</v>
      </c>
      <c r="H3572" s="9" t="str">
        <f>IF(G3572="-","-",IF(Fixture!G3576&gt;Fixture!I3576,Settings!$G$7,IF(Fixture!G3576=Fixture!I3576,Settings!$G$8,IF(Fixture!G3576&lt;Fixture!I3576,Settings!$G$9,"-"))))</f>
        <v>-</v>
      </c>
      <c r="I3572" s="13" t="str">
        <f>IF(G3572="-","-",IF(Fixture!I3576&gt;Fixture!G3576,Settings!$G$7,IF(Fixture!I3576=Fixture!G3576,Settings!$G$8,IF(Fixture!I3576&lt;Fixture!G3576,Settings!$G$9,"-"))))</f>
        <v>-</v>
      </c>
    </row>
    <row r="3573" spans="3:9" x14ac:dyDescent="0.25">
      <c r="C3573" s="12" t="str">
        <f t="shared" si="112"/>
        <v>-</v>
      </c>
      <c r="D3573" s="9" t="str">
        <f t="shared" si="113"/>
        <v>-</v>
      </c>
      <c r="E3573" s="9" t="str">
        <f>IF(C3573="-","-",IF(D3573=maxgameno+2,"blank row 2",IF(D3573=maxgameno+1,"blank row 1",INDEX(FixtureCode!$B$4:$AH$128,MATCH($C3573,FixtureCode!$B$4:$B$128,0),MATCH("G"&amp;D3573&amp;"-T1",FixtureCode!$B$4:$AH$4,0)))))</f>
        <v>-</v>
      </c>
      <c r="F3573" s="13" t="str">
        <f>IF(C3573="-","-",IF(D3573=maxgameno+2,"blank row 2",IF(D3573=maxgameno+1,"blank row 1",INDEX(FixtureCode!$B$4:$AH$128,MATCH($C3573,FixtureCode!$B$4:$B$128,0),MATCH("G"&amp;D3573&amp;"-T2",FixtureCode!$B$4:$AH$4,0)))))</f>
        <v>-</v>
      </c>
      <c r="G3573" s="12" t="str">
        <f>IF(C3573="-","-",IF(AND(ISNUMBER(Fixture!G3577),ISNUMBER(Fixture!I3577),Fixture!F3577&lt;&gt;"BYE",Fixture!J3577&lt;&gt;"BYE"),"Yes","-"))</f>
        <v>-</v>
      </c>
      <c r="H3573" s="9" t="str">
        <f>IF(G3573="-","-",IF(Fixture!G3577&gt;Fixture!I3577,Settings!$G$7,IF(Fixture!G3577=Fixture!I3577,Settings!$G$8,IF(Fixture!G3577&lt;Fixture!I3577,Settings!$G$9,"-"))))</f>
        <v>-</v>
      </c>
      <c r="I3573" s="13" t="str">
        <f>IF(G3573="-","-",IF(Fixture!I3577&gt;Fixture!G3577,Settings!$G$7,IF(Fixture!I3577=Fixture!G3577,Settings!$G$8,IF(Fixture!I3577&lt;Fixture!G3577,Settings!$G$9,"-"))))</f>
        <v>-</v>
      </c>
    </row>
    <row r="3574" spans="3:9" x14ac:dyDescent="0.25">
      <c r="C3574" s="12" t="str">
        <f t="shared" si="112"/>
        <v>-</v>
      </c>
      <c r="D3574" s="9" t="str">
        <f t="shared" si="113"/>
        <v>-</v>
      </c>
      <c r="E3574" s="9" t="str">
        <f>IF(C3574="-","-",IF(D3574=maxgameno+2,"blank row 2",IF(D3574=maxgameno+1,"blank row 1",INDEX(FixtureCode!$B$4:$AH$128,MATCH($C3574,FixtureCode!$B$4:$B$128,0),MATCH("G"&amp;D3574&amp;"-T1",FixtureCode!$B$4:$AH$4,0)))))</f>
        <v>-</v>
      </c>
      <c r="F3574" s="13" t="str">
        <f>IF(C3574="-","-",IF(D3574=maxgameno+2,"blank row 2",IF(D3574=maxgameno+1,"blank row 1",INDEX(FixtureCode!$B$4:$AH$128,MATCH($C3574,FixtureCode!$B$4:$B$128,0),MATCH("G"&amp;D3574&amp;"-T2",FixtureCode!$B$4:$AH$4,0)))))</f>
        <v>-</v>
      </c>
      <c r="G3574" s="12" t="str">
        <f>IF(C3574="-","-",IF(AND(ISNUMBER(Fixture!G3578),ISNUMBER(Fixture!I3578),Fixture!F3578&lt;&gt;"BYE",Fixture!J3578&lt;&gt;"BYE"),"Yes","-"))</f>
        <v>-</v>
      </c>
      <c r="H3574" s="9" t="str">
        <f>IF(G3574="-","-",IF(Fixture!G3578&gt;Fixture!I3578,Settings!$G$7,IF(Fixture!G3578=Fixture!I3578,Settings!$G$8,IF(Fixture!G3578&lt;Fixture!I3578,Settings!$G$9,"-"))))</f>
        <v>-</v>
      </c>
      <c r="I3574" s="13" t="str">
        <f>IF(G3574="-","-",IF(Fixture!I3578&gt;Fixture!G3578,Settings!$G$7,IF(Fixture!I3578=Fixture!G3578,Settings!$G$8,IF(Fixture!I3578&lt;Fixture!G3578,Settings!$G$9,"-"))))</f>
        <v>-</v>
      </c>
    </row>
    <row r="3575" spans="3:9" x14ac:dyDescent="0.25">
      <c r="C3575" s="12" t="str">
        <f t="shared" si="112"/>
        <v>-</v>
      </c>
      <c r="D3575" s="9" t="str">
        <f t="shared" si="113"/>
        <v>-</v>
      </c>
      <c r="E3575" s="9" t="str">
        <f>IF(C3575="-","-",IF(D3575=maxgameno+2,"blank row 2",IF(D3575=maxgameno+1,"blank row 1",INDEX(FixtureCode!$B$4:$AH$128,MATCH($C3575,FixtureCode!$B$4:$B$128,0),MATCH("G"&amp;D3575&amp;"-T1",FixtureCode!$B$4:$AH$4,0)))))</f>
        <v>-</v>
      </c>
      <c r="F3575" s="13" t="str">
        <f>IF(C3575="-","-",IF(D3575=maxgameno+2,"blank row 2",IF(D3575=maxgameno+1,"blank row 1",INDEX(FixtureCode!$B$4:$AH$128,MATCH($C3575,FixtureCode!$B$4:$B$128,0),MATCH("G"&amp;D3575&amp;"-T2",FixtureCode!$B$4:$AH$4,0)))))</f>
        <v>-</v>
      </c>
      <c r="G3575" s="12" t="str">
        <f>IF(C3575="-","-",IF(AND(ISNUMBER(Fixture!G3579),ISNUMBER(Fixture!I3579),Fixture!F3579&lt;&gt;"BYE",Fixture!J3579&lt;&gt;"BYE"),"Yes","-"))</f>
        <v>-</v>
      </c>
      <c r="H3575" s="9" t="str">
        <f>IF(G3575="-","-",IF(Fixture!G3579&gt;Fixture!I3579,Settings!$G$7,IF(Fixture!G3579=Fixture!I3579,Settings!$G$8,IF(Fixture!G3579&lt;Fixture!I3579,Settings!$G$9,"-"))))</f>
        <v>-</v>
      </c>
      <c r="I3575" s="13" t="str">
        <f>IF(G3575="-","-",IF(Fixture!I3579&gt;Fixture!G3579,Settings!$G$7,IF(Fixture!I3579=Fixture!G3579,Settings!$G$8,IF(Fixture!I3579&lt;Fixture!G3579,Settings!$G$9,"-"))))</f>
        <v>-</v>
      </c>
    </row>
    <row r="3576" spans="3:9" x14ac:dyDescent="0.25">
      <c r="C3576" s="12" t="str">
        <f t="shared" si="112"/>
        <v>-</v>
      </c>
      <c r="D3576" s="9" t="str">
        <f t="shared" si="113"/>
        <v>-</v>
      </c>
      <c r="E3576" s="9" t="str">
        <f>IF(C3576="-","-",IF(D3576=maxgameno+2,"blank row 2",IF(D3576=maxgameno+1,"blank row 1",INDEX(FixtureCode!$B$4:$AH$128,MATCH($C3576,FixtureCode!$B$4:$B$128,0),MATCH("G"&amp;D3576&amp;"-T1",FixtureCode!$B$4:$AH$4,0)))))</f>
        <v>-</v>
      </c>
      <c r="F3576" s="13" t="str">
        <f>IF(C3576="-","-",IF(D3576=maxgameno+2,"blank row 2",IF(D3576=maxgameno+1,"blank row 1",INDEX(FixtureCode!$B$4:$AH$128,MATCH($C3576,FixtureCode!$B$4:$B$128,0),MATCH("G"&amp;D3576&amp;"-T2",FixtureCode!$B$4:$AH$4,0)))))</f>
        <v>-</v>
      </c>
      <c r="G3576" s="12" t="str">
        <f>IF(C3576="-","-",IF(AND(ISNUMBER(Fixture!G3580),ISNUMBER(Fixture!I3580),Fixture!F3580&lt;&gt;"BYE",Fixture!J3580&lt;&gt;"BYE"),"Yes","-"))</f>
        <v>-</v>
      </c>
      <c r="H3576" s="9" t="str">
        <f>IF(G3576="-","-",IF(Fixture!G3580&gt;Fixture!I3580,Settings!$G$7,IF(Fixture!G3580=Fixture!I3580,Settings!$G$8,IF(Fixture!G3580&lt;Fixture!I3580,Settings!$G$9,"-"))))</f>
        <v>-</v>
      </c>
      <c r="I3576" s="13" t="str">
        <f>IF(G3576="-","-",IF(Fixture!I3580&gt;Fixture!G3580,Settings!$G$7,IF(Fixture!I3580=Fixture!G3580,Settings!$G$8,IF(Fixture!I3580&lt;Fixture!G3580,Settings!$G$9,"-"))))</f>
        <v>-</v>
      </c>
    </row>
    <row r="3577" spans="3:9" x14ac:dyDescent="0.25">
      <c r="C3577" s="12" t="str">
        <f t="shared" si="112"/>
        <v>-</v>
      </c>
      <c r="D3577" s="9" t="str">
        <f t="shared" si="113"/>
        <v>-</v>
      </c>
      <c r="E3577" s="9" t="str">
        <f>IF(C3577="-","-",IF(D3577=maxgameno+2,"blank row 2",IF(D3577=maxgameno+1,"blank row 1",INDEX(FixtureCode!$B$4:$AH$128,MATCH($C3577,FixtureCode!$B$4:$B$128,0),MATCH("G"&amp;D3577&amp;"-T1",FixtureCode!$B$4:$AH$4,0)))))</f>
        <v>-</v>
      </c>
      <c r="F3577" s="13" t="str">
        <f>IF(C3577="-","-",IF(D3577=maxgameno+2,"blank row 2",IF(D3577=maxgameno+1,"blank row 1",INDEX(FixtureCode!$B$4:$AH$128,MATCH($C3577,FixtureCode!$B$4:$B$128,0),MATCH("G"&amp;D3577&amp;"-T2",FixtureCode!$B$4:$AH$4,0)))))</f>
        <v>-</v>
      </c>
      <c r="G3577" s="12" t="str">
        <f>IF(C3577="-","-",IF(AND(ISNUMBER(Fixture!G3581),ISNUMBER(Fixture!I3581),Fixture!F3581&lt;&gt;"BYE",Fixture!J3581&lt;&gt;"BYE"),"Yes","-"))</f>
        <v>-</v>
      </c>
      <c r="H3577" s="9" t="str">
        <f>IF(G3577="-","-",IF(Fixture!G3581&gt;Fixture!I3581,Settings!$G$7,IF(Fixture!G3581=Fixture!I3581,Settings!$G$8,IF(Fixture!G3581&lt;Fixture!I3581,Settings!$G$9,"-"))))</f>
        <v>-</v>
      </c>
      <c r="I3577" s="13" t="str">
        <f>IF(G3577="-","-",IF(Fixture!I3581&gt;Fixture!G3581,Settings!$G$7,IF(Fixture!I3581=Fixture!G3581,Settings!$G$8,IF(Fixture!I3581&lt;Fixture!G3581,Settings!$G$9,"-"))))</f>
        <v>-</v>
      </c>
    </row>
    <row r="3578" spans="3:9" x14ac:dyDescent="0.25">
      <c r="C3578" s="12" t="str">
        <f t="shared" si="112"/>
        <v>-</v>
      </c>
      <c r="D3578" s="9" t="str">
        <f t="shared" si="113"/>
        <v>-</v>
      </c>
      <c r="E3578" s="9" t="str">
        <f>IF(C3578="-","-",IF(D3578=maxgameno+2,"blank row 2",IF(D3578=maxgameno+1,"blank row 1",INDEX(FixtureCode!$B$4:$AH$128,MATCH($C3578,FixtureCode!$B$4:$B$128,0),MATCH("G"&amp;D3578&amp;"-T1",FixtureCode!$B$4:$AH$4,0)))))</f>
        <v>-</v>
      </c>
      <c r="F3578" s="13" t="str">
        <f>IF(C3578="-","-",IF(D3578=maxgameno+2,"blank row 2",IF(D3578=maxgameno+1,"blank row 1",INDEX(FixtureCode!$B$4:$AH$128,MATCH($C3578,FixtureCode!$B$4:$B$128,0),MATCH("G"&amp;D3578&amp;"-T2",FixtureCode!$B$4:$AH$4,0)))))</f>
        <v>-</v>
      </c>
      <c r="G3578" s="12" t="str">
        <f>IF(C3578="-","-",IF(AND(ISNUMBER(Fixture!G3582),ISNUMBER(Fixture!I3582),Fixture!F3582&lt;&gt;"BYE",Fixture!J3582&lt;&gt;"BYE"),"Yes","-"))</f>
        <v>-</v>
      </c>
      <c r="H3578" s="9" t="str">
        <f>IF(G3578="-","-",IF(Fixture!G3582&gt;Fixture!I3582,Settings!$G$7,IF(Fixture!G3582=Fixture!I3582,Settings!$G$8,IF(Fixture!G3582&lt;Fixture!I3582,Settings!$G$9,"-"))))</f>
        <v>-</v>
      </c>
      <c r="I3578" s="13" t="str">
        <f>IF(G3578="-","-",IF(Fixture!I3582&gt;Fixture!G3582,Settings!$G$7,IF(Fixture!I3582=Fixture!G3582,Settings!$G$8,IF(Fixture!I3582&lt;Fixture!G3582,Settings!$G$9,"-"))))</f>
        <v>-</v>
      </c>
    </row>
    <row r="3579" spans="3:9" x14ac:dyDescent="0.25">
      <c r="C3579" s="12" t="str">
        <f t="shared" si="112"/>
        <v>-</v>
      </c>
      <c r="D3579" s="9" t="str">
        <f t="shared" si="113"/>
        <v>-</v>
      </c>
      <c r="E3579" s="9" t="str">
        <f>IF(C3579="-","-",IF(D3579=maxgameno+2,"blank row 2",IF(D3579=maxgameno+1,"blank row 1",INDEX(FixtureCode!$B$4:$AH$128,MATCH($C3579,FixtureCode!$B$4:$B$128,0),MATCH("G"&amp;D3579&amp;"-T1",FixtureCode!$B$4:$AH$4,0)))))</f>
        <v>-</v>
      </c>
      <c r="F3579" s="13" t="str">
        <f>IF(C3579="-","-",IF(D3579=maxgameno+2,"blank row 2",IF(D3579=maxgameno+1,"blank row 1",INDEX(FixtureCode!$B$4:$AH$128,MATCH($C3579,FixtureCode!$B$4:$B$128,0),MATCH("G"&amp;D3579&amp;"-T2",FixtureCode!$B$4:$AH$4,0)))))</f>
        <v>-</v>
      </c>
      <c r="G3579" s="12" t="str">
        <f>IF(C3579="-","-",IF(AND(ISNUMBER(Fixture!G3583),ISNUMBER(Fixture!I3583),Fixture!F3583&lt;&gt;"BYE",Fixture!J3583&lt;&gt;"BYE"),"Yes","-"))</f>
        <v>-</v>
      </c>
      <c r="H3579" s="9" t="str">
        <f>IF(G3579="-","-",IF(Fixture!G3583&gt;Fixture!I3583,Settings!$G$7,IF(Fixture!G3583=Fixture!I3583,Settings!$G$8,IF(Fixture!G3583&lt;Fixture!I3583,Settings!$G$9,"-"))))</f>
        <v>-</v>
      </c>
      <c r="I3579" s="13" t="str">
        <f>IF(G3579="-","-",IF(Fixture!I3583&gt;Fixture!G3583,Settings!$G$7,IF(Fixture!I3583=Fixture!G3583,Settings!$G$8,IF(Fixture!I3583&lt;Fixture!G3583,Settings!$G$9,"-"))))</f>
        <v>-</v>
      </c>
    </row>
    <row r="3580" spans="3:9" x14ac:dyDescent="0.25">
      <c r="C3580" s="12" t="str">
        <f t="shared" si="112"/>
        <v>-</v>
      </c>
      <c r="D3580" s="9" t="str">
        <f t="shared" si="113"/>
        <v>-</v>
      </c>
      <c r="E3580" s="9" t="str">
        <f>IF(C3580="-","-",IF(D3580=maxgameno+2,"blank row 2",IF(D3580=maxgameno+1,"blank row 1",INDEX(FixtureCode!$B$4:$AH$128,MATCH($C3580,FixtureCode!$B$4:$B$128,0),MATCH("G"&amp;D3580&amp;"-T1",FixtureCode!$B$4:$AH$4,0)))))</f>
        <v>-</v>
      </c>
      <c r="F3580" s="13" t="str">
        <f>IF(C3580="-","-",IF(D3580=maxgameno+2,"blank row 2",IF(D3580=maxgameno+1,"blank row 1",INDEX(FixtureCode!$B$4:$AH$128,MATCH($C3580,FixtureCode!$B$4:$B$128,0),MATCH("G"&amp;D3580&amp;"-T2",FixtureCode!$B$4:$AH$4,0)))))</f>
        <v>-</v>
      </c>
      <c r="G3580" s="12" t="str">
        <f>IF(C3580="-","-",IF(AND(ISNUMBER(Fixture!G3584),ISNUMBER(Fixture!I3584),Fixture!F3584&lt;&gt;"BYE",Fixture!J3584&lt;&gt;"BYE"),"Yes","-"))</f>
        <v>-</v>
      </c>
      <c r="H3580" s="9" t="str">
        <f>IF(G3580="-","-",IF(Fixture!G3584&gt;Fixture!I3584,Settings!$G$7,IF(Fixture!G3584=Fixture!I3584,Settings!$G$8,IF(Fixture!G3584&lt;Fixture!I3584,Settings!$G$9,"-"))))</f>
        <v>-</v>
      </c>
      <c r="I3580" s="13" t="str">
        <f>IF(G3580="-","-",IF(Fixture!I3584&gt;Fixture!G3584,Settings!$G$7,IF(Fixture!I3584=Fixture!G3584,Settings!$G$8,IF(Fixture!I3584&lt;Fixture!G3584,Settings!$G$9,"-"))))</f>
        <v>-</v>
      </c>
    </row>
    <row r="3581" spans="3:9" x14ac:dyDescent="0.25">
      <c r="C3581" s="12" t="str">
        <f t="shared" si="112"/>
        <v>-</v>
      </c>
      <c r="D3581" s="9" t="str">
        <f t="shared" si="113"/>
        <v>-</v>
      </c>
      <c r="E3581" s="9" t="str">
        <f>IF(C3581="-","-",IF(D3581=maxgameno+2,"blank row 2",IF(D3581=maxgameno+1,"blank row 1",INDEX(FixtureCode!$B$4:$AH$128,MATCH($C3581,FixtureCode!$B$4:$B$128,0),MATCH("G"&amp;D3581&amp;"-T1",FixtureCode!$B$4:$AH$4,0)))))</f>
        <v>-</v>
      </c>
      <c r="F3581" s="13" t="str">
        <f>IF(C3581="-","-",IF(D3581=maxgameno+2,"blank row 2",IF(D3581=maxgameno+1,"blank row 1",INDEX(FixtureCode!$B$4:$AH$128,MATCH($C3581,FixtureCode!$B$4:$B$128,0),MATCH("G"&amp;D3581&amp;"-T2",FixtureCode!$B$4:$AH$4,0)))))</f>
        <v>-</v>
      </c>
      <c r="G3581" s="12" t="str">
        <f>IF(C3581="-","-",IF(AND(ISNUMBER(Fixture!G3585),ISNUMBER(Fixture!I3585),Fixture!F3585&lt;&gt;"BYE",Fixture!J3585&lt;&gt;"BYE"),"Yes","-"))</f>
        <v>-</v>
      </c>
      <c r="H3581" s="9" t="str">
        <f>IF(G3581="-","-",IF(Fixture!G3585&gt;Fixture!I3585,Settings!$G$7,IF(Fixture!G3585=Fixture!I3585,Settings!$G$8,IF(Fixture!G3585&lt;Fixture!I3585,Settings!$G$9,"-"))))</f>
        <v>-</v>
      </c>
      <c r="I3581" s="13" t="str">
        <f>IF(G3581="-","-",IF(Fixture!I3585&gt;Fixture!G3585,Settings!$G$7,IF(Fixture!I3585=Fixture!G3585,Settings!$G$8,IF(Fixture!I3585&lt;Fixture!G3585,Settings!$G$9,"-"))))</f>
        <v>-</v>
      </c>
    </row>
    <row r="3582" spans="3:9" x14ac:dyDescent="0.25">
      <c r="C3582" s="12" t="str">
        <f t="shared" si="112"/>
        <v>-</v>
      </c>
      <c r="D3582" s="9" t="str">
        <f t="shared" si="113"/>
        <v>-</v>
      </c>
      <c r="E3582" s="9" t="str">
        <f>IF(C3582="-","-",IF(D3582=maxgameno+2,"blank row 2",IF(D3582=maxgameno+1,"blank row 1",INDEX(FixtureCode!$B$4:$AH$128,MATCH($C3582,FixtureCode!$B$4:$B$128,0),MATCH("G"&amp;D3582&amp;"-T1",FixtureCode!$B$4:$AH$4,0)))))</f>
        <v>-</v>
      </c>
      <c r="F3582" s="13" t="str">
        <f>IF(C3582="-","-",IF(D3582=maxgameno+2,"blank row 2",IF(D3582=maxgameno+1,"blank row 1",INDEX(FixtureCode!$B$4:$AH$128,MATCH($C3582,FixtureCode!$B$4:$B$128,0),MATCH("G"&amp;D3582&amp;"-T2",FixtureCode!$B$4:$AH$4,0)))))</f>
        <v>-</v>
      </c>
      <c r="G3582" s="12" t="str">
        <f>IF(C3582="-","-",IF(AND(ISNUMBER(Fixture!G3586),ISNUMBER(Fixture!I3586),Fixture!F3586&lt;&gt;"BYE",Fixture!J3586&lt;&gt;"BYE"),"Yes","-"))</f>
        <v>-</v>
      </c>
      <c r="H3582" s="9" t="str">
        <f>IF(G3582="-","-",IF(Fixture!G3586&gt;Fixture!I3586,Settings!$G$7,IF(Fixture!G3586=Fixture!I3586,Settings!$G$8,IF(Fixture!G3586&lt;Fixture!I3586,Settings!$G$9,"-"))))</f>
        <v>-</v>
      </c>
      <c r="I3582" s="13" t="str">
        <f>IF(G3582="-","-",IF(Fixture!I3586&gt;Fixture!G3586,Settings!$G$7,IF(Fixture!I3586=Fixture!G3586,Settings!$G$8,IF(Fixture!I3586&lt;Fixture!G3586,Settings!$G$9,"-"))))</f>
        <v>-</v>
      </c>
    </row>
    <row r="3583" spans="3:9" x14ac:dyDescent="0.25">
      <c r="C3583" s="12" t="str">
        <f t="shared" si="112"/>
        <v>-</v>
      </c>
      <c r="D3583" s="9" t="str">
        <f t="shared" si="113"/>
        <v>-</v>
      </c>
      <c r="E3583" s="9" t="str">
        <f>IF(C3583="-","-",IF(D3583=maxgameno+2,"blank row 2",IF(D3583=maxgameno+1,"blank row 1",INDEX(FixtureCode!$B$4:$AH$128,MATCH($C3583,FixtureCode!$B$4:$B$128,0),MATCH("G"&amp;D3583&amp;"-T1",FixtureCode!$B$4:$AH$4,0)))))</f>
        <v>-</v>
      </c>
      <c r="F3583" s="13" t="str">
        <f>IF(C3583="-","-",IF(D3583=maxgameno+2,"blank row 2",IF(D3583=maxgameno+1,"blank row 1",INDEX(FixtureCode!$B$4:$AH$128,MATCH($C3583,FixtureCode!$B$4:$B$128,0),MATCH("G"&amp;D3583&amp;"-T2",FixtureCode!$B$4:$AH$4,0)))))</f>
        <v>-</v>
      </c>
      <c r="G3583" s="12" t="str">
        <f>IF(C3583="-","-",IF(AND(ISNUMBER(Fixture!G3587),ISNUMBER(Fixture!I3587),Fixture!F3587&lt;&gt;"BYE",Fixture!J3587&lt;&gt;"BYE"),"Yes","-"))</f>
        <v>-</v>
      </c>
      <c r="H3583" s="9" t="str">
        <f>IF(G3583="-","-",IF(Fixture!G3587&gt;Fixture!I3587,Settings!$G$7,IF(Fixture!G3587=Fixture!I3587,Settings!$G$8,IF(Fixture!G3587&lt;Fixture!I3587,Settings!$G$9,"-"))))</f>
        <v>-</v>
      </c>
      <c r="I3583" s="13" t="str">
        <f>IF(G3583="-","-",IF(Fixture!I3587&gt;Fixture!G3587,Settings!$G$7,IF(Fixture!I3587=Fixture!G3587,Settings!$G$8,IF(Fixture!I3587&lt;Fixture!G3587,Settings!$G$9,"-"))))</f>
        <v>-</v>
      </c>
    </row>
    <row r="3584" spans="3:9" x14ac:dyDescent="0.25">
      <c r="C3584" s="12" t="str">
        <f t="shared" si="112"/>
        <v>-</v>
      </c>
      <c r="D3584" s="9" t="str">
        <f t="shared" si="113"/>
        <v>-</v>
      </c>
      <c r="E3584" s="9" t="str">
        <f>IF(C3584="-","-",IF(D3584=maxgameno+2,"blank row 2",IF(D3584=maxgameno+1,"blank row 1",INDEX(FixtureCode!$B$4:$AH$128,MATCH($C3584,FixtureCode!$B$4:$B$128,0),MATCH("G"&amp;D3584&amp;"-T1",FixtureCode!$B$4:$AH$4,0)))))</f>
        <v>-</v>
      </c>
      <c r="F3584" s="13" t="str">
        <f>IF(C3584="-","-",IF(D3584=maxgameno+2,"blank row 2",IF(D3584=maxgameno+1,"blank row 1",INDEX(FixtureCode!$B$4:$AH$128,MATCH($C3584,FixtureCode!$B$4:$B$128,0),MATCH("G"&amp;D3584&amp;"-T2",FixtureCode!$B$4:$AH$4,0)))))</f>
        <v>-</v>
      </c>
      <c r="G3584" s="12" t="str">
        <f>IF(C3584="-","-",IF(AND(ISNUMBER(Fixture!G3588),ISNUMBER(Fixture!I3588),Fixture!F3588&lt;&gt;"BYE",Fixture!J3588&lt;&gt;"BYE"),"Yes","-"))</f>
        <v>-</v>
      </c>
      <c r="H3584" s="9" t="str">
        <f>IF(G3584="-","-",IF(Fixture!G3588&gt;Fixture!I3588,Settings!$G$7,IF(Fixture!G3588=Fixture!I3588,Settings!$G$8,IF(Fixture!G3588&lt;Fixture!I3588,Settings!$G$9,"-"))))</f>
        <v>-</v>
      </c>
      <c r="I3584" s="13" t="str">
        <f>IF(G3584="-","-",IF(Fixture!I3588&gt;Fixture!G3588,Settings!$G$7,IF(Fixture!I3588=Fixture!G3588,Settings!$G$8,IF(Fixture!I3588&lt;Fixture!G3588,Settings!$G$9,"-"))))</f>
        <v>-</v>
      </c>
    </row>
    <row r="3585" spans="3:9" x14ac:dyDescent="0.25">
      <c r="C3585" s="12" t="str">
        <f t="shared" si="112"/>
        <v>-</v>
      </c>
      <c r="D3585" s="9" t="str">
        <f t="shared" si="113"/>
        <v>-</v>
      </c>
      <c r="E3585" s="9" t="str">
        <f>IF(C3585="-","-",IF(D3585=maxgameno+2,"blank row 2",IF(D3585=maxgameno+1,"blank row 1",INDEX(FixtureCode!$B$4:$AH$128,MATCH($C3585,FixtureCode!$B$4:$B$128,0),MATCH("G"&amp;D3585&amp;"-T1",FixtureCode!$B$4:$AH$4,0)))))</f>
        <v>-</v>
      </c>
      <c r="F3585" s="13" t="str">
        <f>IF(C3585="-","-",IF(D3585=maxgameno+2,"blank row 2",IF(D3585=maxgameno+1,"blank row 1",INDEX(FixtureCode!$B$4:$AH$128,MATCH($C3585,FixtureCode!$B$4:$B$128,0),MATCH("G"&amp;D3585&amp;"-T2",FixtureCode!$B$4:$AH$4,0)))))</f>
        <v>-</v>
      </c>
      <c r="G3585" s="12" t="str">
        <f>IF(C3585="-","-",IF(AND(ISNUMBER(Fixture!G3589),ISNUMBER(Fixture!I3589),Fixture!F3589&lt;&gt;"BYE",Fixture!J3589&lt;&gt;"BYE"),"Yes","-"))</f>
        <v>-</v>
      </c>
      <c r="H3585" s="9" t="str">
        <f>IF(G3585="-","-",IF(Fixture!G3589&gt;Fixture!I3589,Settings!$G$7,IF(Fixture!G3589=Fixture!I3589,Settings!$G$8,IF(Fixture!G3589&lt;Fixture!I3589,Settings!$G$9,"-"))))</f>
        <v>-</v>
      </c>
      <c r="I3585" s="13" t="str">
        <f>IF(G3585="-","-",IF(Fixture!I3589&gt;Fixture!G3589,Settings!$G$7,IF(Fixture!I3589=Fixture!G3589,Settings!$G$8,IF(Fixture!I3589&lt;Fixture!G3589,Settings!$G$9,"-"))))</f>
        <v>-</v>
      </c>
    </row>
    <row r="3586" spans="3:9" x14ac:dyDescent="0.25">
      <c r="C3586" s="12" t="str">
        <f t="shared" si="112"/>
        <v>-</v>
      </c>
      <c r="D3586" s="9" t="str">
        <f t="shared" si="113"/>
        <v>-</v>
      </c>
      <c r="E3586" s="9" t="str">
        <f>IF(C3586="-","-",IF(D3586=maxgameno+2,"blank row 2",IF(D3586=maxgameno+1,"blank row 1",INDEX(FixtureCode!$B$4:$AH$128,MATCH($C3586,FixtureCode!$B$4:$B$128,0),MATCH("G"&amp;D3586&amp;"-T1",FixtureCode!$B$4:$AH$4,0)))))</f>
        <v>-</v>
      </c>
      <c r="F3586" s="13" t="str">
        <f>IF(C3586="-","-",IF(D3586=maxgameno+2,"blank row 2",IF(D3586=maxgameno+1,"blank row 1",INDEX(FixtureCode!$B$4:$AH$128,MATCH($C3586,FixtureCode!$B$4:$B$128,0),MATCH("G"&amp;D3586&amp;"-T2",FixtureCode!$B$4:$AH$4,0)))))</f>
        <v>-</v>
      </c>
      <c r="G3586" s="12" t="str">
        <f>IF(C3586="-","-",IF(AND(ISNUMBER(Fixture!G3590),ISNUMBER(Fixture!I3590),Fixture!F3590&lt;&gt;"BYE",Fixture!J3590&lt;&gt;"BYE"),"Yes","-"))</f>
        <v>-</v>
      </c>
      <c r="H3586" s="9" t="str">
        <f>IF(G3586="-","-",IF(Fixture!G3590&gt;Fixture!I3590,Settings!$G$7,IF(Fixture!G3590=Fixture!I3590,Settings!$G$8,IF(Fixture!G3590&lt;Fixture!I3590,Settings!$G$9,"-"))))</f>
        <v>-</v>
      </c>
      <c r="I3586" s="13" t="str">
        <f>IF(G3586="-","-",IF(Fixture!I3590&gt;Fixture!G3590,Settings!$G$7,IF(Fixture!I3590=Fixture!G3590,Settings!$G$8,IF(Fixture!I3590&lt;Fixture!G3590,Settings!$G$9,"-"))))</f>
        <v>-</v>
      </c>
    </row>
    <row r="3587" spans="3:9" x14ac:dyDescent="0.25">
      <c r="C3587" s="12" t="str">
        <f t="shared" si="112"/>
        <v>-</v>
      </c>
      <c r="D3587" s="9" t="str">
        <f t="shared" si="113"/>
        <v>-</v>
      </c>
      <c r="E3587" s="9" t="str">
        <f>IF(C3587="-","-",IF(D3587=maxgameno+2,"blank row 2",IF(D3587=maxgameno+1,"blank row 1",INDEX(FixtureCode!$B$4:$AH$128,MATCH($C3587,FixtureCode!$B$4:$B$128,0),MATCH("G"&amp;D3587&amp;"-T1",FixtureCode!$B$4:$AH$4,0)))))</f>
        <v>-</v>
      </c>
      <c r="F3587" s="13" t="str">
        <f>IF(C3587="-","-",IF(D3587=maxgameno+2,"blank row 2",IF(D3587=maxgameno+1,"blank row 1",INDEX(FixtureCode!$B$4:$AH$128,MATCH($C3587,FixtureCode!$B$4:$B$128,0),MATCH("G"&amp;D3587&amp;"-T2",FixtureCode!$B$4:$AH$4,0)))))</f>
        <v>-</v>
      </c>
      <c r="G3587" s="12" t="str">
        <f>IF(C3587="-","-",IF(AND(ISNUMBER(Fixture!G3591),ISNUMBER(Fixture!I3591),Fixture!F3591&lt;&gt;"BYE",Fixture!J3591&lt;&gt;"BYE"),"Yes","-"))</f>
        <v>-</v>
      </c>
      <c r="H3587" s="9" t="str">
        <f>IF(G3587="-","-",IF(Fixture!G3591&gt;Fixture!I3591,Settings!$G$7,IF(Fixture!G3591=Fixture!I3591,Settings!$G$8,IF(Fixture!G3591&lt;Fixture!I3591,Settings!$G$9,"-"))))</f>
        <v>-</v>
      </c>
      <c r="I3587" s="13" t="str">
        <f>IF(G3587="-","-",IF(Fixture!I3591&gt;Fixture!G3591,Settings!$G$7,IF(Fixture!I3591=Fixture!G3591,Settings!$G$8,IF(Fixture!I3591&lt;Fixture!G3591,Settings!$G$9,"-"))))</f>
        <v>-</v>
      </c>
    </row>
    <row r="3588" spans="3:9" x14ac:dyDescent="0.25">
      <c r="C3588" s="12" t="str">
        <f t="shared" si="112"/>
        <v>-</v>
      </c>
      <c r="D3588" s="9" t="str">
        <f t="shared" si="113"/>
        <v>-</v>
      </c>
      <c r="E3588" s="9" t="str">
        <f>IF(C3588="-","-",IF(D3588=maxgameno+2,"blank row 2",IF(D3588=maxgameno+1,"blank row 1",INDEX(FixtureCode!$B$4:$AH$128,MATCH($C3588,FixtureCode!$B$4:$B$128,0),MATCH("G"&amp;D3588&amp;"-T1",FixtureCode!$B$4:$AH$4,0)))))</f>
        <v>-</v>
      </c>
      <c r="F3588" s="13" t="str">
        <f>IF(C3588="-","-",IF(D3588=maxgameno+2,"blank row 2",IF(D3588=maxgameno+1,"blank row 1",INDEX(FixtureCode!$B$4:$AH$128,MATCH($C3588,FixtureCode!$B$4:$B$128,0),MATCH("G"&amp;D3588&amp;"-T2",FixtureCode!$B$4:$AH$4,0)))))</f>
        <v>-</v>
      </c>
      <c r="G3588" s="12" t="str">
        <f>IF(C3588="-","-",IF(AND(ISNUMBER(Fixture!G3592),ISNUMBER(Fixture!I3592),Fixture!F3592&lt;&gt;"BYE",Fixture!J3592&lt;&gt;"BYE"),"Yes","-"))</f>
        <v>-</v>
      </c>
      <c r="H3588" s="9" t="str">
        <f>IF(G3588="-","-",IF(Fixture!G3592&gt;Fixture!I3592,Settings!$G$7,IF(Fixture!G3592=Fixture!I3592,Settings!$G$8,IF(Fixture!G3592&lt;Fixture!I3592,Settings!$G$9,"-"))))</f>
        <v>-</v>
      </c>
      <c r="I3588" s="13" t="str">
        <f>IF(G3588="-","-",IF(Fixture!I3592&gt;Fixture!G3592,Settings!$G$7,IF(Fixture!I3592=Fixture!G3592,Settings!$G$8,IF(Fixture!I3592&lt;Fixture!G3592,Settings!$G$9,"-"))))</f>
        <v>-</v>
      </c>
    </row>
    <row r="3589" spans="3:9" x14ac:dyDescent="0.25">
      <c r="C3589" s="12" t="str">
        <f t="shared" si="112"/>
        <v>-</v>
      </c>
      <c r="D3589" s="9" t="str">
        <f t="shared" si="113"/>
        <v>-</v>
      </c>
      <c r="E3589" s="9" t="str">
        <f>IF(C3589="-","-",IF(D3589=maxgameno+2,"blank row 2",IF(D3589=maxgameno+1,"blank row 1",INDEX(FixtureCode!$B$4:$AH$128,MATCH($C3589,FixtureCode!$B$4:$B$128,0),MATCH("G"&amp;D3589&amp;"-T1",FixtureCode!$B$4:$AH$4,0)))))</f>
        <v>-</v>
      </c>
      <c r="F3589" s="13" t="str">
        <f>IF(C3589="-","-",IF(D3589=maxgameno+2,"blank row 2",IF(D3589=maxgameno+1,"blank row 1",INDEX(FixtureCode!$B$4:$AH$128,MATCH($C3589,FixtureCode!$B$4:$B$128,0),MATCH("G"&amp;D3589&amp;"-T2",FixtureCode!$B$4:$AH$4,0)))))</f>
        <v>-</v>
      </c>
      <c r="G3589" s="12" t="str">
        <f>IF(C3589="-","-",IF(AND(ISNUMBER(Fixture!G3593),ISNUMBER(Fixture!I3593),Fixture!F3593&lt;&gt;"BYE",Fixture!J3593&lt;&gt;"BYE"),"Yes","-"))</f>
        <v>-</v>
      </c>
      <c r="H3589" s="9" t="str">
        <f>IF(G3589="-","-",IF(Fixture!G3593&gt;Fixture!I3593,Settings!$G$7,IF(Fixture!G3593=Fixture!I3593,Settings!$G$8,IF(Fixture!G3593&lt;Fixture!I3593,Settings!$G$9,"-"))))</f>
        <v>-</v>
      </c>
      <c r="I3589" s="13" t="str">
        <f>IF(G3589="-","-",IF(Fixture!I3593&gt;Fixture!G3593,Settings!$G$7,IF(Fixture!I3593=Fixture!G3593,Settings!$G$8,IF(Fixture!I3593&lt;Fixture!G3593,Settings!$G$9,"-"))))</f>
        <v>-</v>
      </c>
    </row>
    <row r="3590" spans="3:9" x14ac:dyDescent="0.25">
      <c r="C3590" s="12" t="str">
        <f t="shared" ref="C3590:C3653" si="114">IF(C3589="-","-",IF(D3589+1&lt;=maxgameno+2,C3589,IF(C3589+1&lt;=maxroundno,C3589+1,"-")))</f>
        <v>-</v>
      </c>
      <c r="D3590" s="9" t="str">
        <f t="shared" ref="D3590:D3653" si="115">IF(C3590="-","-",IF(D3589+1&lt;=maxgameno+2,D3589+1,1))</f>
        <v>-</v>
      </c>
      <c r="E3590" s="9" t="str">
        <f>IF(C3590="-","-",IF(D3590=maxgameno+2,"blank row 2",IF(D3590=maxgameno+1,"blank row 1",INDEX(FixtureCode!$B$4:$AH$128,MATCH($C3590,FixtureCode!$B$4:$B$128,0),MATCH("G"&amp;D3590&amp;"-T1",FixtureCode!$B$4:$AH$4,0)))))</f>
        <v>-</v>
      </c>
      <c r="F3590" s="13" t="str">
        <f>IF(C3590="-","-",IF(D3590=maxgameno+2,"blank row 2",IF(D3590=maxgameno+1,"blank row 1",INDEX(FixtureCode!$B$4:$AH$128,MATCH($C3590,FixtureCode!$B$4:$B$128,0),MATCH("G"&amp;D3590&amp;"-T2",FixtureCode!$B$4:$AH$4,0)))))</f>
        <v>-</v>
      </c>
      <c r="G3590" s="12" t="str">
        <f>IF(C3590="-","-",IF(AND(ISNUMBER(Fixture!G3594),ISNUMBER(Fixture!I3594),Fixture!F3594&lt;&gt;"BYE",Fixture!J3594&lt;&gt;"BYE"),"Yes","-"))</f>
        <v>-</v>
      </c>
      <c r="H3590" s="9" t="str">
        <f>IF(G3590="-","-",IF(Fixture!G3594&gt;Fixture!I3594,Settings!$G$7,IF(Fixture!G3594=Fixture!I3594,Settings!$G$8,IF(Fixture!G3594&lt;Fixture!I3594,Settings!$G$9,"-"))))</f>
        <v>-</v>
      </c>
      <c r="I3590" s="13" t="str">
        <f>IF(G3590="-","-",IF(Fixture!I3594&gt;Fixture!G3594,Settings!$G$7,IF(Fixture!I3594=Fixture!G3594,Settings!$G$8,IF(Fixture!I3594&lt;Fixture!G3594,Settings!$G$9,"-"))))</f>
        <v>-</v>
      </c>
    </row>
    <row r="3591" spans="3:9" x14ac:dyDescent="0.25">
      <c r="C3591" s="12" t="str">
        <f t="shared" si="114"/>
        <v>-</v>
      </c>
      <c r="D3591" s="9" t="str">
        <f t="shared" si="115"/>
        <v>-</v>
      </c>
      <c r="E3591" s="9" t="str">
        <f>IF(C3591="-","-",IF(D3591=maxgameno+2,"blank row 2",IF(D3591=maxgameno+1,"blank row 1",INDEX(FixtureCode!$B$4:$AH$128,MATCH($C3591,FixtureCode!$B$4:$B$128,0),MATCH("G"&amp;D3591&amp;"-T1",FixtureCode!$B$4:$AH$4,0)))))</f>
        <v>-</v>
      </c>
      <c r="F3591" s="13" t="str">
        <f>IF(C3591="-","-",IF(D3591=maxgameno+2,"blank row 2",IF(D3591=maxgameno+1,"blank row 1",INDEX(FixtureCode!$B$4:$AH$128,MATCH($C3591,FixtureCode!$B$4:$B$128,0),MATCH("G"&amp;D3591&amp;"-T2",FixtureCode!$B$4:$AH$4,0)))))</f>
        <v>-</v>
      </c>
      <c r="G3591" s="12" t="str">
        <f>IF(C3591="-","-",IF(AND(ISNUMBER(Fixture!G3595),ISNUMBER(Fixture!I3595),Fixture!F3595&lt;&gt;"BYE",Fixture!J3595&lt;&gt;"BYE"),"Yes","-"))</f>
        <v>-</v>
      </c>
      <c r="H3591" s="9" t="str">
        <f>IF(G3591="-","-",IF(Fixture!G3595&gt;Fixture!I3595,Settings!$G$7,IF(Fixture!G3595=Fixture!I3595,Settings!$G$8,IF(Fixture!G3595&lt;Fixture!I3595,Settings!$G$9,"-"))))</f>
        <v>-</v>
      </c>
      <c r="I3591" s="13" t="str">
        <f>IF(G3591="-","-",IF(Fixture!I3595&gt;Fixture!G3595,Settings!$G$7,IF(Fixture!I3595=Fixture!G3595,Settings!$G$8,IF(Fixture!I3595&lt;Fixture!G3595,Settings!$G$9,"-"))))</f>
        <v>-</v>
      </c>
    </row>
    <row r="3592" spans="3:9" x14ac:dyDescent="0.25">
      <c r="C3592" s="12" t="str">
        <f t="shared" si="114"/>
        <v>-</v>
      </c>
      <c r="D3592" s="9" t="str">
        <f t="shared" si="115"/>
        <v>-</v>
      </c>
      <c r="E3592" s="9" t="str">
        <f>IF(C3592="-","-",IF(D3592=maxgameno+2,"blank row 2",IF(D3592=maxgameno+1,"blank row 1",INDEX(FixtureCode!$B$4:$AH$128,MATCH($C3592,FixtureCode!$B$4:$B$128,0),MATCH("G"&amp;D3592&amp;"-T1",FixtureCode!$B$4:$AH$4,0)))))</f>
        <v>-</v>
      </c>
      <c r="F3592" s="13" t="str">
        <f>IF(C3592="-","-",IF(D3592=maxgameno+2,"blank row 2",IF(D3592=maxgameno+1,"blank row 1",INDEX(FixtureCode!$B$4:$AH$128,MATCH($C3592,FixtureCode!$B$4:$B$128,0),MATCH("G"&amp;D3592&amp;"-T2",FixtureCode!$B$4:$AH$4,0)))))</f>
        <v>-</v>
      </c>
      <c r="G3592" s="12" t="str">
        <f>IF(C3592="-","-",IF(AND(ISNUMBER(Fixture!G3596),ISNUMBER(Fixture!I3596),Fixture!F3596&lt;&gt;"BYE",Fixture!J3596&lt;&gt;"BYE"),"Yes","-"))</f>
        <v>-</v>
      </c>
      <c r="H3592" s="9" t="str">
        <f>IF(G3592="-","-",IF(Fixture!G3596&gt;Fixture!I3596,Settings!$G$7,IF(Fixture!G3596=Fixture!I3596,Settings!$G$8,IF(Fixture!G3596&lt;Fixture!I3596,Settings!$G$9,"-"))))</f>
        <v>-</v>
      </c>
      <c r="I3592" s="13" t="str">
        <f>IF(G3592="-","-",IF(Fixture!I3596&gt;Fixture!G3596,Settings!$G$7,IF(Fixture!I3596=Fixture!G3596,Settings!$G$8,IF(Fixture!I3596&lt;Fixture!G3596,Settings!$G$9,"-"))))</f>
        <v>-</v>
      </c>
    </row>
    <row r="3593" spans="3:9" x14ac:dyDescent="0.25">
      <c r="C3593" s="12" t="str">
        <f t="shared" si="114"/>
        <v>-</v>
      </c>
      <c r="D3593" s="9" t="str">
        <f t="shared" si="115"/>
        <v>-</v>
      </c>
      <c r="E3593" s="9" t="str">
        <f>IF(C3593="-","-",IF(D3593=maxgameno+2,"blank row 2",IF(D3593=maxgameno+1,"blank row 1",INDEX(FixtureCode!$B$4:$AH$128,MATCH($C3593,FixtureCode!$B$4:$B$128,0),MATCH("G"&amp;D3593&amp;"-T1",FixtureCode!$B$4:$AH$4,0)))))</f>
        <v>-</v>
      </c>
      <c r="F3593" s="13" t="str">
        <f>IF(C3593="-","-",IF(D3593=maxgameno+2,"blank row 2",IF(D3593=maxgameno+1,"blank row 1",INDEX(FixtureCode!$B$4:$AH$128,MATCH($C3593,FixtureCode!$B$4:$B$128,0),MATCH("G"&amp;D3593&amp;"-T2",FixtureCode!$B$4:$AH$4,0)))))</f>
        <v>-</v>
      </c>
      <c r="G3593" s="12" t="str">
        <f>IF(C3593="-","-",IF(AND(ISNUMBER(Fixture!G3597),ISNUMBER(Fixture!I3597),Fixture!F3597&lt;&gt;"BYE",Fixture!J3597&lt;&gt;"BYE"),"Yes","-"))</f>
        <v>-</v>
      </c>
      <c r="H3593" s="9" t="str">
        <f>IF(G3593="-","-",IF(Fixture!G3597&gt;Fixture!I3597,Settings!$G$7,IF(Fixture!G3597=Fixture!I3597,Settings!$G$8,IF(Fixture!G3597&lt;Fixture!I3597,Settings!$G$9,"-"))))</f>
        <v>-</v>
      </c>
      <c r="I3593" s="13" t="str">
        <f>IF(G3593="-","-",IF(Fixture!I3597&gt;Fixture!G3597,Settings!$G$7,IF(Fixture!I3597=Fixture!G3597,Settings!$G$8,IF(Fixture!I3597&lt;Fixture!G3597,Settings!$G$9,"-"))))</f>
        <v>-</v>
      </c>
    </row>
    <row r="3594" spans="3:9" x14ac:dyDescent="0.25">
      <c r="C3594" s="12" t="str">
        <f t="shared" si="114"/>
        <v>-</v>
      </c>
      <c r="D3594" s="9" t="str">
        <f t="shared" si="115"/>
        <v>-</v>
      </c>
      <c r="E3594" s="9" t="str">
        <f>IF(C3594="-","-",IF(D3594=maxgameno+2,"blank row 2",IF(D3594=maxgameno+1,"blank row 1",INDEX(FixtureCode!$B$4:$AH$128,MATCH($C3594,FixtureCode!$B$4:$B$128,0),MATCH("G"&amp;D3594&amp;"-T1",FixtureCode!$B$4:$AH$4,0)))))</f>
        <v>-</v>
      </c>
      <c r="F3594" s="13" t="str">
        <f>IF(C3594="-","-",IF(D3594=maxgameno+2,"blank row 2",IF(D3594=maxgameno+1,"blank row 1",INDEX(FixtureCode!$B$4:$AH$128,MATCH($C3594,FixtureCode!$B$4:$B$128,0),MATCH("G"&amp;D3594&amp;"-T2",FixtureCode!$B$4:$AH$4,0)))))</f>
        <v>-</v>
      </c>
      <c r="G3594" s="12" t="str">
        <f>IF(C3594="-","-",IF(AND(ISNUMBER(Fixture!G3598),ISNUMBER(Fixture!I3598),Fixture!F3598&lt;&gt;"BYE",Fixture!J3598&lt;&gt;"BYE"),"Yes","-"))</f>
        <v>-</v>
      </c>
      <c r="H3594" s="9" t="str">
        <f>IF(G3594="-","-",IF(Fixture!G3598&gt;Fixture!I3598,Settings!$G$7,IF(Fixture!G3598=Fixture!I3598,Settings!$G$8,IF(Fixture!G3598&lt;Fixture!I3598,Settings!$G$9,"-"))))</f>
        <v>-</v>
      </c>
      <c r="I3594" s="13" t="str">
        <f>IF(G3594="-","-",IF(Fixture!I3598&gt;Fixture!G3598,Settings!$G$7,IF(Fixture!I3598=Fixture!G3598,Settings!$G$8,IF(Fixture!I3598&lt;Fixture!G3598,Settings!$G$9,"-"))))</f>
        <v>-</v>
      </c>
    </row>
    <row r="3595" spans="3:9" x14ac:dyDescent="0.25">
      <c r="C3595" s="12" t="str">
        <f t="shared" si="114"/>
        <v>-</v>
      </c>
      <c r="D3595" s="9" t="str">
        <f t="shared" si="115"/>
        <v>-</v>
      </c>
      <c r="E3595" s="9" t="str">
        <f>IF(C3595="-","-",IF(D3595=maxgameno+2,"blank row 2",IF(D3595=maxgameno+1,"blank row 1",INDEX(FixtureCode!$B$4:$AH$128,MATCH($C3595,FixtureCode!$B$4:$B$128,0),MATCH("G"&amp;D3595&amp;"-T1",FixtureCode!$B$4:$AH$4,0)))))</f>
        <v>-</v>
      </c>
      <c r="F3595" s="13" t="str">
        <f>IF(C3595="-","-",IF(D3595=maxgameno+2,"blank row 2",IF(D3595=maxgameno+1,"blank row 1",INDEX(FixtureCode!$B$4:$AH$128,MATCH($C3595,FixtureCode!$B$4:$B$128,0),MATCH("G"&amp;D3595&amp;"-T2",FixtureCode!$B$4:$AH$4,0)))))</f>
        <v>-</v>
      </c>
      <c r="G3595" s="12" t="str">
        <f>IF(C3595="-","-",IF(AND(ISNUMBER(Fixture!G3599),ISNUMBER(Fixture!I3599),Fixture!F3599&lt;&gt;"BYE",Fixture!J3599&lt;&gt;"BYE"),"Yes","-"))</f>
        <v>-</v>
      </c>
      <c r="H3595" s="9" t="str">
        <f>IF(G3595="-","-",IF(Fixture!G3599&gt;Fixture!I3599,Settings!$G$7,IF(Fixture!G3599=Fixture!I3599,Settings!$G$8,IF(Fixture!G3599&lt;Fixture!I3599,Settings!$G$9,"-"))))</f>
        <v>-</v>
      </c>
      <c r="I3595" s="13" t="str">
        <f>IF(G3595="-","-",IF(Fixture!I3599&gt;Fixture!G3599,Settings!$G$7,IF(Fixture!I3599=Fixture!G3599,Settings!$G$8,IF(Fixture!I3599&lt;Fixture!G3599,Settings!$G$9,"-"))))</f>
        <v>-</v>
      </c>
    </row>
    <row r="3596" spans="3:9" x14ac:dyDescent="0.25">
      <c r="C3596" s="12" t="str">
        <f t="shared" si="114"/>
        <v>-</v>
      </c>
      <c r="D3596" s="9" t="str">
        <f t="shared" si="115"/>
        <v>-</v>
      </c>
      <c r="E3596" s="9" t="str">
        <f>IF(C3596="-","-",IF(D3596=maxgameno+2,"blank row 2",IF(D3596=maxgameno+1,"blank row 1",INDEX(FixtureCode!$B$4:$AH$128,MATCH($C3596,FixtureCode!$B$4:$B$128,0),MATCH("G"&amp;D3596&amp;"-T1",FixtureCode!$B$4:$AH$4,0)))))</f>
        <v>-</v>
      </c>
      <c r="F3596" s="13" t="str">
        <f>IF(C3596="-","-",IF(D3596=maxgameno+2,"blank row 2",IF(D3596=maxgameno+1,"blank row 1",INDEX(FixtureCode!$B$4:$AH$128,MATCH($C3596,FixtureCode!$B$4:$B$128,0),MATCH("G"&amp;D3596&amp;"-T2",FixtureCode!$B$4:$AH$4,0)))))</f>
        <v>-</v>
      </c>
      <c r="G3596" s="12" t="str">
        <f>IF(C3596="-","-",IF(AND(ISNUMBER(Fixture!G3600),ISNUMBER(Fixture!I3600),Fixture!F3600&lt;&gt;"BYE",Fixture!J3600&lt;&gt;"BYE"),"Yes","-"))</f>
        <v>-</v>
      </c>
      <c r="H3596" s="9" t="str">
        <f>IF(G3596="-","-",IF(Fixture!G3600&gt;Fixture!I3600,Settings!$G$7,IF(Fixture!G3600=Fixture!I3600,Settings!$G$8,IF(Fixture!G3600&lt;Fixture!I3600,Settings!$G$9,"-"))))</f>
        <v>-</v>
      </c>
      <c r="I3596" s="13" t="str">
        <f>IF(G3596="-","-",IF(Fixture!I3600&gt;Fixture!G3600,Settings!$G$7,IF(Fixture!I3600=Fixture!G3600,Settings!$G$8,IF(Fixture!I3600&lt;Fixture!G3600,Settings!$G$9,"-"))))</f>
        <v>-</v>
      </c>
    </row>
    <row r="3597" spans="3:9" x14ac:dyDescent="0.25">
      <c r="C3597" s="12" t="str">
        <f t="shared" si="114"/>
        <v>-</v>
      </c>
      <c r="D3597" s="9" t="str">
        <f t="shared" si="115"/>
        <v>-</v>
      </c>
      <c r="E3597" s="9" t="str">
        <f>IF(C3597="-","-",IF(D3597=maxgameno+2,"blank row 2",IF(D3597=maxgameno+1,"blank row 1",INDEX(FixtureCode!$B$4:$AH$128,MATCH($C3597,FixtureCode!$B$4:$B$128,0),MATCH("G"&amp;D3597&amp;"-T1",FixtureCode!$B$4:$AH$4,0)))))</f>
        <v>-</v>
      </c>
      <c r="F3597" s="13" t="str">
        <f>IF(C3597="-","-",IF(D3597=maxgameno+2,"blank row 2",IF(D3597=maxgameno+1,"blank row 1",INDEX(FixtureCode!$B$4:$AH$128,MATCH($C3597,FixtureCode!$B$4:$B$128,0),MATCH("G"&amp;D3597&amp;"-T2",FixtureCode!$B$4:$AH$4,0)))))</f>
        <v>-</v>
      </c>
      <c r="G3597" s="12" t="str">
        <f>IF(C3597="-","-",IF(AND(ISNUMBER(Fixture!G3601),ISNUMBER(Fixture!I3601),Fixture!F3601&lt;&gt;"BYE",Fixture!J3601&lt;&gt;"BYE"),"Yes","-"))</f>
        <v>-</v>
      </c>
      <c r="H3597" s="9" t="str">
        <f>IF(G3597="-","-",IF(Fixture!G3601&gt;Fixture!I3601,Settings!$G$7,IF(Fixture!G3601=Fixture!I3601,Settings!$G$8,IF(Fixture!G3601&lt;Fixture!I3601,Settings!$G$9,"-"))))</f>
        <v>-</v>
      </c>
      <c r="I3597" s="13" t="str">
        <f>IF(G3597="-","-",IF(Fixture!I3601&gt;Fixture!G3601,Settings!$G$7,IF(Fixture!I3601=Fixture!G3601,Settings!$G$8,IF(Fixture!I3601&lt;Fixture!G3601,Settings!$G$9,"-"))))</f>
        <v>-</v>
      </c>
    </row>
    <row r="3598" spans="3:9" x14ac:dyDescent="0.25">
      <c r="C3598" s="12" t="str">
        <f t="shared" si="114"/>
        <v>-</v>
      </c>
      <c r="D3598" s="9" t="str">
        <f t="shared" si="115"/>
        <v>-</v>
      </c>
      <c r="E3598" s="9" t="str">
        <f>IF(C3598="-","-",IF(D3598=maxgameno+2,"blank row 2",IF(D3598=maxgameno+1,"blank row 1",INDEX(FixtureCode!$B$4:$AH$128,MATCH($C3598,FixtureCode!$B$4:$B$128,0),MATCH("G"&amp;D3598&amp;"-T1",FixtureCode!$B$4:$AH$4,0)))))</f>
        <v>-</v>
      </c>
      <c r="F3598" s="13" t="str">
        <f>IF(C3598="-","-",IF(D3598=maxgameno+2,"blank row 2",IF(D3598=maxgameno+1,"blank row 1",INDEX(FixtureCode!$B$4:$AH$128,MATCH($C3598,FixtureCode!$B$4:$B$128,0),MATCH("G"&amp;D3598&amp;"-T2",FixtureCode!$B$4:$AH$4,0)))))</f>
        <v>-</v>
      </c>
      <c r="G3598" s="12" t="str">
        <f>IF(C3598="-","-",IF(AND(ISNUMBER(Fixture!G3602),ISNUMBER(Fixture!I3602),Fixture!F3602&lt;&gt;"BYE",Fixture!J3602&lt;&gt;"BYE"),"Yes","-"))</f>
        <v>-</v>
      </c>
      <c r="H3598" s="9" t="str">
        <f>IF(G3598="-","-",IF(Fixture!G3602&gt;Fixture!I3602,Settings!$G$7,IF(Fixture!G3602=Fixture!I3602,Settings!$G$8,IF(Fixture!G3602&lt;Fixture!I3602,Settings!$G$9,"-"))))</f>
        <v>-</v>
      </c>
      <c r="I3598" s="13" t="str">
        <f>IF(G3598="-","-",IF(Fixture!I3602&gt;Fixture!G3602,Settings!$G$7,IF(Fixture!I3602=Fixture!G3602,Settings!$G$8,IF(Fixture!I3602&lt;Fixture!G3602,Settings!$G$9,"-"))))</f>
        <v>-</v>
      </c>
    </row>
    <row r="3599" spans="3:9" x14ac:dyDescent="0.25">
      <c r="C3599" s="12" t="str">
        <f t="shared" si="114"/>
        <v>-</v>
      </c>
      <c r="D3599" s="9" t="str">
        <f t="shared" si="115"/>
        <v>-</v>
      </c>
      <c r="E3599" s="9" t="str">
        <f>IF(C3599="-","-",IF(D3599=maxgameno+2,"blank row 2",IF(D3599=maxgameno+1,"blank row 1",INDEX(FixtureCode!$B$4:$AH$128,MATCH($C3599,FixtureCode!$B$4:$B$128,0),MATCH("G"&amp;D3599&amp;"-T1",FixtureCode!$B$4:$AH$4,0)))))</f>
        <v>-</v>
      </c>
      <c r="F3599" s="13" t="str">
        <f>IF(C3599="-","-",IF(D3599=maxgameno+2,"blank row 2",IF(D3599=maxgameno+1,"blank row 1",INDEX(FixtureCode!$B$4:$AH$128,MATCH($C3599,FixtureCode!$B$4:$B$128,0),MATCH("G"&amp;D3599&amp;"-T2",FixtureCode!$B$4:$AH$4,0)))))</f>
        <v>-</v>
      </c>
      <c r="G3599" s="12" t="str">
        <f>IF(C3599="-","-",IF(AND(ISNUMBER(Fixture!G3603),ISNUMBER(Fixture!I3603),Fixture!F3603&lt;&gt;"BYE",Fixture!J3603&lt;&gt;"BYE"),"Yes","-"))</f>
        <v>-</v>
      </c>
      <c r="H3599" s="9" t="str">
        <f>IF(G3599="-","-",IF(Fixture!G3603&gt;Fixture!I3603,Settings!$G$7,IF(Fixture!G3603=Fixture!I3603,Settings!$G$8,IF(Fixture!G3603&lt;Fixture!I3603,Settings!$G$9,"-"))))</f>
        <v>-</v>
      </c>
      <c r="I3599" s="13" t="str">
        <f>IF(G3599="-","-",IF(Fixture!I3603&gt;Fixture!G3603,Settings!$G$7,IF(Fixture!I3603=Fixture!G3603,Settings!$G$8,IF(Fixture!I3603&lt;Fixture!G3603,Settings!$G$9,"-"))))</f>
        <v>-</v>
      </c>
    </row>
    <row r="3600" spans="3:9" x14ac:dyDescent="0.25">
      <c r="C3600" s="12" t="str">
        <f t="shared" si="114"/>
        <v>-</v>
      </c>
      <c r="D3600" s="9" t="str">
        <f t="shared" si="115"/>
        <v>-</v>
      </c>
      <c r="E3600" s="9" t="str">
        <f>IF(C3600="-","-",IF(D3600=maxgameno+2,"blank row 2",IF(D3600=maxgameno+1,"blank row 1",INDEX(FixtureCode!$B$4:$AH$128,MATCH($C3600,FixtureCode!$B$4:$B$128,0),MATCH("G"&amp;D3600&amp;"-T1",FixtureCode!$B$4:$AH$4,0)))))</f>
        <v>-</v>
      </c>
      <c r="F3600" s="13" t="str">
        <f>IF(C3600="-","-",IF(D3600=maxgameno+2,"blank row 2",IF(D3600=maxgameno+1,"blank row 1",INDEX(FixtureCode!$B$4:$AH$128,MATCH($C3600,FixtureCode!$B$4:$B$128,0),MATCH("G"&amp;D3600&amp;"-T2",FixtureCode!$B$4:$AH$4,0)))))</f>
        <v>-</v>
      </c>
      <c r="G3600" s="12" t="str">
        <f>IF(C3600="-","-",IF(AND(ISNUMBER(Fixture!G3604),ISNUMBER(Fixture!I3604),Fixture!F3604&lt;&gt;"BYE",Fixture!J3604&lt;&gt;"BYE"),"Yes","-"))</f>
        <v>-</v>
      </c>
      <c r="H3600" s="9" t="str">
        <f>IF(G3600="-","-",IF(Fixture!G3604&gt;Fixture!I3604,Settings!$G$7,IF(Fixture!G3604=Fixture!I3604,Settings!$G$8,IF(Fixture!G3604&lt;Fixture!I3604,Settings!$G$9,"-"))))</f>
        <v>-</v>
      </c>
      <c r="I3600" s="13" t="str">
        <f>IF(G3600="-","-",IF(Fixture!I3604&gt;Fixture!G3604,Settings!$G$7,IF(Fixture!I3604=Fixture!G3604,Settings!$G$8,IF(Fixture!I3604&lt;Fixture!G3604,Settings!$G$9,"-"))))</f>
        <v>-</v>
      </c>
    </row>
    <row r="3601" spans="3:9" x14ac:dyDescent="0.25">
      <c r="C3601" s="12" t="str">
        <f t="shared" si="114"/>
        <v>-</v>
      </c>
      <c r="D3601" s="9" t="str">
        <f t="shared" si="115"/>
        <v>-</v>
      </c>
      <c r="E3601" s="9" t="str">
        <f>IF(C3601="-","-",IF(D3601=maxgameno+2,"blank row 2",IF(D3601=maxgameno+1,"blank row 1",INDEX(FixtureCode!$B$4:$AH$128,MATCH($C3601,FixtureCode!$B$4:$B$128,0),MATCH("G"&amp;D3601&amp;"-T1",FixtureCode!$B$4:$AH$4,0)))))</f>
        <v>-</v>
      </c>
      <c r="F3601" s="13" t="str">
        <f>IF(C3601="-","-",IF(D3601=maxgameno+2,"blank row 2",IF(D3601=maxgameno+1,"blank row 1",INDEX(FixtureCode!$B$4:$AH$128,MATCH($C3601,FixtureCode!$B$4:$B$128,0),MATCH("G"&amp;D3601&amp;"-T2",FixtureCode!$B$4:$AH$4,0)))))</f>
        <v>-</v>
      </c>
      <c r="G3601" s="12" t="str">
        <f>IF(C3601="-","-",IF(AND(ISNUMBER(Fixture!G3605),ISNUMBER(Fixture!I3605),Fixture!F3605&lt;&gt;"BYE",Fixture!J3605&lt;&gt;"BYE"),"Yes","-"))</f>
        <v>-</v>
      </c>
      <c r="H3601" s="9" t="str">
        <f>IF(G3601="-","-",IF(Fixture!G3605&gt;Fixture!I3605,Settings!$G$7,IF(Fixture!G3605=Fixture!I3605,Settings!$G$8,IF(Fixture!G3605&lt;Fixture!I3605,Settings!$G$9,"-"))))</f>
        <v>-</v>
      </c>
      <c r="I3601" s="13" t="str">
        <f>IF(G3601="-","-",IF(Fixture!I3605&gt;Fixture!G3605,Settings!$G$7,IF(Fixture!I3605=Fixture!G3605,Settings!$G$8,IF(Fixture!I3605&lt;Fixture!G3605,Settings!$G$9,"-"))))</f>
        <v>-</v>
      </c>
    </row>
    <row r="3602" spans="3:9" x14ac:dyDescent="0.25">
      <c r="C3602" s="12" t="str">
        <f t="shared" si="114"/>
        <v>-</v>
      </c>
      <c r="D3602" s="9" t="str">
        <f t="shared" si="115"/>
        <v>-</v>
      </c>
      <c r="E3602" s="9" t="str">
        <f>IF(C3602="-","-",IF(D3602=maxgameno+2,"blank row 2",IF(D3602=maxgameno+1,"blank row 1",INDEX(FixtureCode!$B$4:$AH$128,MATCH($C3602,FixtureCode!$B$4:$B$128,0),MATCH("G"&amp;D3602&amp;"-T1",FixtureCode!$B$4:$AH$4,0)))))</f>
        <v>-</v>
      </c>
      <c r="F3602" s="13" t="str">
        <f>IF(C3602="-","-",IF(D3602=maxgameno+2,"blank row 2",IF(D3602=maxgameno+1,"blank row 1",INDEX(FixtureCode!$B$4:$AH$128,MATCH($C3602,FixtureCode!$B$4:$B$128,0),MATCH("G"&amp;D3602&amp;"-T2",FixtureCode!$B$4:$AH$4,0)))))</f>
        <v>-</v>
      </c>
      <c r="G3602" s="12" t="str">
        <f>IF(C3602="-","-",IF(AND(ISNUMBER(Fixture!G3606),ISNUMBER(Fixture!I3606),Fixture!F3606&lt;&gt;"BYE",Fixture!J3606&lt;&gt;"BYE"),"Yes","-"))</f>
        <v>-</v>
      </c>
      <c r="H3602" s="9" t="str">
        <f>IF(G3602="-","-",IF(Fixture!G3606&gt;Fixture!I3606,Settings!$G$7,IF(Fixture!G3606=Fixture!I3606,Settings!$G$8,IF(Fixture!G3606&lt;Fixture!I3606,Settings!$G$9,"-"))))</f>
        <v>-</v>
      </c>
      <c r="I3602" s="13" t="str">
        <f>IF(G3602="-","-",IF(Fixture!I3606&gt;Fixture!G3606,Settings!$G$7,IF(Fixture!I3606=Fixture!G3606,Settings!$G$8,IF(Fixture!I3606&lt;Fixture!G3606,Settings!$G$9,"-"))))</f>
        <v>-</v>
      </c>
    </row>
    <row r="3603" spans="3:9" x14ac:dyDescent="0.25">
      <c r="C3603" s="12" t="str">
        <f t="shared" si="114"/>
        <v>-</v>
      </c>
      <c r="D3603" s="9" t="str">
        <f t="shared" si="115"/>
        <v>-</v>
      </c>
      <c r="E3603" s="9" t="str">
        <f>IF(C3603="-","-",IF(D3603=maxgameno+2,"blank row 2",IF(D3603=maxgameno+1,"blank row 1",INDEX(FixtureCode!$B$4:$AH$128,MATCH($C3603,FixtureCode!$B$4:$B$128,0),MATCH("G"&amp;D3603&amp;"-T1",FixtureCode!$B$4:$AH$4,0)))))</f>
        <v>-</v>
      </c>
      <c r="F3603" s="13" t="str">
        <f>IF(C3603="-","-",IF(D3603=maxgameno+2,"blank row 2",IF(D3603=maxgameno+1,"blank row 1",INDEX(FixtureCode!$B$4:$AH$128,MATCH($C3603,FixtureCode!$B$4:$B$128,0),MATCH("G"&amp;D3603&amp;"-T2",FixtureCode!$B$4:$AH$4,0)))))</f>
        <v>-</v>
      </c>
      <c r="G3603" s="12" t="str">
        <f>IF(C3603="-","-",IF(AND(ISNUMBER(Fixture!G3607),ISNUMBER(Fixture!I3607),Fixture!F3607&lt;&gt;"BYE",Fixture!J3607&lt;&gt;"BYE"),"Yes","-"))</f>
        <v>-</v>
      </c>
      <c r="H3603" s="9" t="str">
        <f>IF(G3603="-","-",IF(Fixture!G3607&gt;Fixture!I3607,Settings!$G$7,IF(Fixture!G3607=Fixture!I3607,Settings!$G$8,IF(Fixture!G3607&lt;Fixture!I3607,Settings!$G$9,"-"))))</f>
        <v>-</v>
      </c>
      <c r="I3603" s="13" t="str">
        <f>IF(G3603="-","-",IF(Fixture!I3607&gt;Fixture!G3607,Settings!$G$7,IF(Fixture!I3607=Fixture!G3607,Settings!$G$8,IF(Fixture!I3607&lt;Fixture!G3607,Settings!$G$9,"-"))))</f>
        <v>-</v>
      </c>
    </row>
    <row r="3604" spans="3:9" x14ac:dyDescent="0.25">
      <c r="C3604" s="12" t="str">
        <f t="shared" si="114"/>
        <v>-</v>
      </c>
      <c r="D3604" s="9" t="str">
        <f t="shared" si="115"/>
        <v>-</v>
      </c>
      <c r="E3604" s="9" t="str">
        <f>IF(C3604="-","-",IF(D3604=maxgameno+2,"blank row 2",IF(D3604=maxgameno+1,"blank row 1",INDEX(FixtureCode!$B$4:$AH$128,MATCH($C3604,FixtureCode!$B$4:$B$128,0),MATCH("G"&amp;D3604&amp;"-T1",FixtureCode!$B$4:$AH$4,0)))))</f>
        <v>-</v>
      </c>
      <c r="F3604" s="13" t="str">
        <f>IF(C3604="-","-",IF(D3604=maxgameno+2,"blank row 2",IF(D3604=maxgameno+1,"blank row 1",INDEX(FixtureCode!$B$4:$AH$128,MATCH($C3604,FixtureCode!$B$4:$B$128,0),MATCH("G"&amp;D3604&amp;"-T2",FixtureCode!$B$4:$AH$4,0)))))</f>
        <v>-</v>
      </c>
      <c r="G3604" s="12" t="str">
        <f>IF(C3604="-","-",IF(AND(ISNUMBER(Fixture!G3608),ISNUMBER(Fixture!I3608),Fixture!F3608&lt;&gt;"BYE",Fixture!J3608&lt;&gt;"BYE"),"Yes","-"))</f>
        <v>-</v>
      </c>
      <c r="H3604" s="9" t="str">
        <f>IF(G3604="-","-",IF(Fixture!G3608&gt;Fixture!I3608,Settings!$G$7,IF(Fixture!G3608=Fixture!I3608,Settings!$G$8,IF(Fixture!G3608&lt;Fixture!I3608,Settings!$G$9,"-"))))</f>
        <v>-</v>
      </c>
      <c r="I3604" s="13" t="str">
        <f>IF(G3604="-","-",IF(Fixture!I3608&gt;Fixture!G3608,Settings!$G$7,IF(Fixture!I3608=Fixture!G3608,Settings!$G$8,IF(Fixture!I3608&lt;Fixture!G3608,Settings!$G$9,"-"))))</f>
        <v>-</v>
      </c>
    </row>
    <row r="3605" spans="3:9" x14ac:dyDescent="0.25">
      <c r="C3605" s="12" t="str">
        <f t="shared" si="114"/>
        <v>-</v>
      </c>
      <c r="D3605" s="9" t="str">
        <f t="shared" si="115"/>
        <v>-</v>
      </c>
      <c r="E3605" s="9" t="str">
        <f>IF(C3605="-","-",IF(D3605=maxgameno+2,"blank row 2",IF(D3605=maxgameno+1,"blank row 1",INDEX(FixtureCode!$B$4:$AH$128,MATCH($C3605,FixtureCode!$B$4:$B$128,0),MATCH("G"&amp;D3605&amp;"-T1",FixtureCode!$B$4:$AH$4,0)))))</f>
        <v>-</v>
      </c>
      <c r="F3605" s="13" t="str">
        <f>IF(C3605="-","-",IF(D3605=maxgameno+2,"blank row 2",IF(D3605=maxgameno+1,"blank row 1",INDEX(FixtureCode!$B$4:$AH$128,MATCH($C3605,FixtureCode!$B$4:$B$128,0),MATCH("G"&amp;D3605&amp;"-T2",FixtureCode!$B$4:$AH$4,0)))))</f>
        <v>-</v>
      </c>
      <c r="G3605" s="12" t="str">
        <f>IF(C3605="-","-",IF(AND(ISNUMBER(Fixture!G3609),ISNUMBER(Fixture!I3609),Fixture!F3609&lt;&gt;"BYE",Fixture!J3609&lt;&gt;"BYE"),"Yes","-"))</f>
        <v>-</v>
      </c>
      <c r="H3605" s="9" t="str">
        <f>IF(G3605="-","-",IF(Fixture!G3609&gt;Fixture!I3609,Settings!$G$7,IF(Fixture!G3609=Fixture!I3609,Settings!$G$8,IF(Fixture!G3609&lt;Fixture!I3609,Settings!$G$9,"-"))))</f>
        <v>-</v>
      </c>
      <c r="I3605" s="13" t="str">
        <f>IF(G3605="-","-",IF(Fixture!I3609&gt;Fixture!G3609,Settings!$G$7,IF(Fixture!I3609=Fixture!G3609,Settings!$G$8,IF(Fixture!I3609&lt;Fixture!G3609,Settings!$G$9,"-"))))</f>
        <v>-</v>
      </c>
    </row>
    <row r="3606" spans="3:9" x14ac:dyDescent="0.25">
      <c r="C3606" s="12" t="str">
        <f t="shared" si="114"/>
        <v>-</v>
      </c>
      <c r="D3606" s="9" t="str">
        <f t="shared" si="115"/>
        <v>-</v>
      </c>
      <c r="E3606" s="9" t="str">
        <f>IF(C3606="-","-",IF(D3606=maxgameno+2,"blank row 2",IF(D3606=maxgameno+1,"blank row 1",INDEX(FixtureCode!$B$4:$AH$128,MATCH($C3606,FixtureCode!$B$4:$B$128,0),MATCH("G"&amp;D3606&amp;"-T1",FixtureCode!$B$4:$AH$4,0)))))</f>
        <v>-</v>
      </c>
      <c r="F3606" s="13" t="str">
        <f>IF(C3606="-","-",IF(D3606=maxgameno+2,"blank row 2",IF(D3606=maxgameno+1,"blank row 1",INDEX(FixtureCode!$B$4:$AH$128,MATCH($C3606,FixtureCode!$B$4:$B$128,0),MATCH("G"&amp;D3606&amp;"-T2",FixtureCode!$B$4:$AH$4,0)))))</f>
        <v>-</v>
      </c>
      <c r="G3606" s="12" t="str">
        <f>IF(C3606="-","-",IF(AND(ISNUMBER(Fixture!G3610),ISNUMBER(Fixture!I3610),Fixture!F3610&lt;&gt;"BYE",Fixture!J3610&lt;&gt;"BYE"),"Yes","-"))</f>
        <v>-</v>
      </c>
      <c r="H3606" s="9" t="str">
        <f>IF(G3606="-","-",IF(Fixture!G3610&gt;Fixture!I3610,Settings!$G$7,IF(Fixture!G3610=Fixture!I3610,Settings!$G$8,IF(Fixture!G3610&lt;Fixture!I3610,Settings!$G$9,"-"))))</f>
        <v>-</v>
      </c>
      <c r="I3606" s="13" t="str">
        <f>IF(G3606="-","-",IF(Fixture!I3610&gt;Fixture!G3610,Settings!$G$7,IF(Fixture!I3610=Fixture!G3610,Settings!$G$8,IF(Fixture!I3610&lt;Fixture!G3610,Settings!$G$9,"-"))))</f>
        <v>-</v>
      </c>
    </row>
    <row r="3607" spans="3:9" x14ac:dyDescent="0.25">
      <c r="C3607" s="12" t="str">
        <f t="shared" si="114"/>
        <v>-</v>
      </c>
      <c r="D3607" s="9" t="str">
        <f t="shared" si="115"/>
        <v>-</v>
      </c>
      <c r="E3607" s="9" t="str">
        <f>IF(C3607="-","-",IF(D3607=maxgameno+2,"blank row 2",IF(D3607=maxgameno+1,"blank row 1",INDEX(FixtureCode!$B$4:$AH$128,MATCH($C3607,FixtureCode!$B$4:$B$128,0),MATCH("G"&amp;D3607&amp;"-T1",FixtureCode!$B$4:$AH$4,0)))))</f>
        <v>-</v>
      </c>
      <c r="F3607" s="13" t="str">
        <f>IF(C3607="-","-",IF(D3607=maxgameno+2,"blank row 2",IF(D3607=maxgameno+1,"blank row 1",INDEX(FixtureCode!$B$4:$AH$128,MATCH($C3607,FixtureCode!$B$4:$B$128,0),MATCH("G"&amp;D3607&amp;"-T2",FixtureCode!$B$4:$AH$4,0)))))</f>
        <v>-</v>
      </c>
      <c r="G3607" s="12" t="str">
        <f>IF(C3607="-","-",IF(AND(ISNUMBER(Fixture!G3611),ISNUMBER(Fixture!I3611),Fixture!F3611&lt;&gt;"BYE",Fixture!J3611&lt;&gt;"BYE"),"Yes","-"))</f>
        <v>-</v>
      </c>
      <c r="H3607" s="9" t="str">
        <f>IF(G3607="-","-",IF(Fixture!G3611&gt;Fixture!I3611,Settings!$G$7,IF(Fixture!G3611=Fixture!I3611,Settings!$G$8,IF(Fixture!G3611&lt;Fixture!I3611,Settings!$G$9,"-"))))</f>
        <v>-</v>
      </c>
      <c r="I3607" s="13" t="str">
        <f>IF(G3607="-","-",IF(Fixture!I3611&gt;Fixture!G3611,Settings!$G$7,IF(Fixture!I3611=Fixture!G3611,Settings!$G$8,IF(Fixture!I3611&lt;Fixture!G3611,Settings!$G$9,"-"))))</f>
        <v>-</v>
      </c>
    </row>
    <row r="3608" spans="3:9" x14ac:dyDescent="0.25">
      <c r="C3608" s="12" t="str">
        <f t="shared" si="114"/>
        <v>-</v>
      </c>
      <c r="D3608" s="9" t="str">
        <f t="shared" si="115"/>
        <v>-</v>
      </c>
      <c r="E3608" s="9" t="str">
        <f>IF(C3608="-","-",IF(D3608=maxgameno+2,"blank row 2",IF(D3608=maxgameno+1,"blank row 1",INDEX(FixtureCode!$B$4:$AH$128,MATCH($C3608,FixtureCode!$B$4:$B$128,0),MATCH("G"&amp;D3608&amp;"-T1",FixtureCode!$B$4:$AH$4,0)))))</f>
        <v>-</v>
      </c>
      <c r="F3608" s="13" t="str">
        <f>IF(C3608="-","-",IF(D3608=maxgameno+2,"blank row 2",IF(D3608=maxgameno+1,"blank row 1",INDEX(FixtureCode!$B$4:$AH$128,MATCH($C3608,FixtureCode!$B$4:$B$128,0),MATCH("G"&amp;D3608&amp;"-T2",FixtureCode!$B$4:$AH$4,0)))))</f>
        <v>-</v>
      </c>
      <c r="G3608" s="12" t="str">
        <f>IF(C3608="-","-",IF(AND(ISNUMBER(Fixture!G3612),ISNUMBER(Fixture!I3612),Fixture!F3612&lt;&gt;"BYE",Fixture!J3612&lt;&gt;"BYE"),"Yes","-"))</f>
        <v>-</v>
      </c>
      <c r="H3608" s="9" t="str">
        <f>IF(G3608="-","-",IF(Fixture!G3612&gt;Fixture!I3612,Settings!$G$7,IF(Fixture!G3612=Fixture!I3612,Settings!$G$8,IF(Fixture!G3612&lt;Fixture!I3612,Settings!$G$9,"-"))))</f>
        <v>-</v>
      </c>
      <c r="I3608" s="13" t="str">
        <f>IF(G3608="-","-",IF(Fixture!I3612&gt;Fixture!G3612,Settings!$G$7,IF(Fixture!I3612=Fixture!G3612,Settings!$G$8,IF(Fixture!I3612&lt;Fixture!G3612,Settings!$G$9,"-"))))</f>
        <v>-</v>
      </c>
    </row>
    <row r="3609" spans="3:9" x14ac:dyDescent="0.25">
      <c r="C3609" s="12" t="str">
        <f t="shared" si="114"/>
        <v>-</v>
      </c>
      <c r="D3609" s="9" t="str">
        <f t="shared" si="115"/>
        <v>-</v>
      </c>
      <c r="E3609" s="9" t="str">
        <f>IF(C3609="-","-",IF(D3609=maxgameno+2,"blank row 2",IF(D3609=maxgameno+1,"blank row 1",INDEX(FixtureCode!$B$4:$AH$128,MATCH($C3609,FixtureCode!$B$4:$B$128,0),MATCH("G"&amp;D3609&amp;"-T1",FixtureCode!$B$4:$AH$4,0)))))</f>
        <v>-</v>
      </c>
      <c r="F3609" s="13" t="str">
        <f>IF(C3609="-","-",IF(D3609=maxgameno+2,"blank row 2",IF(D3609=maxgameno+1,"blank row 1",INDEX(FixtureCode!$B$4:$AH$128,MATCH($C3609,FixtureCode!$B$4:$B$128,0),MATCH("G"&amp;D3609&amp;"-T2",FixtureCode!$B$4:$AH$4,0)))))</f>
        <v>-</v>
      </c>
      <c r="G3609" s="12" t="str">
        <f>IF(C3609="-","-",IF(AND(ISNUMBER(Fixture!G3613),ISNUMBER(Fixture!I3613),Fixture!F3613&lt;&gt;"BYE",Fixture!J3613&lt;&gt;"BYE"),"Yes","-"))</f>
        <v>-</v>
      </c>
      <c r="H3609" s="9" t="str">
        <f>IF(G3609="-","-",IF(Fixture!G3613&gt;Fixture!I3613,Settings!$G$7,IF(Fixture!G3613=Fixture!I3613,Settings!$G$8,IF(Fixture!G3613&lt;Fixture!I3613,Settings!$G$9,"-"))))</f>
        <v>-</v>
      </c>
      <c r="I3609" s="13" t="str">
        <f>IF(G3609="-","-",IF(Fixture!I3613&gt;Fixture!G3613,Settings!$G$7,IF(Fixture!I3613=Fixture!G3613,Settings!$G$8,IF(Fixture!I3613&lt;Fixture!G3613,Settings!$G$9,"-"))))</f>
        <v>-</v>
      </c>
    </row>
    <row r="3610" spans="3:9" x14ac:dyDescent="0.25">
      <c r="C3610" s="12" t="str">
        <f t="shared" si="114"/>
        <v>-</v>
      </c>
      <c r="D3610" s="9" t="str">
        <f t="shared" si="115"/>
        <v>-</v>
      </c>
      <c r="E3610" s="9" t="str">
        <f>IF(C3610="-","-",IF(D3610=maxgameno+2,"blank row 2",IF(D3610=maxgameno+1,"blank row 1",INDEX(FixtureCode!$B$4:$AH$128,MATCH($C3610,FixtureCode!$B$4:$B$128,0),MATCH("G"&amp;D3610&amp;"-T1",FixtureCode!$B$4:$AH$4,0)))))</f>
        <v>-</v>
      </c>
      <c r="F3610" s="13" t="str">
        <f>IF(C3610="-","-",IF(D3610=maxgameno+2,"blank row 2",IF(D3610=maxgameno+1,"blank row 1",INDEX(FixtureCode!$B$4:$AH$128,MATCH($C3610,FixtureCode!$B$4:$B$128,0),MATCH("G"&amp;D3610&amp;"-T2",FixtureCode!$B$4:$AH$4,0)))))</f>
        <v>-</v>
      </c>
      <c r="G3610" s="12" t="str">
        <f>IF(C3610="-","-",IF(AND(ISNUMBER(Fixture!G3614),ISNUMBER(Fixture!I3614),Fixture!F3614&lt;&gt;"BYE",Fixture!J3614&lt;&gt;"BYE"),"Yes","-"))</f>
        <v>-</v>
      </c>
      <c r="H3610" s="9" t="str">
        <f>IF(G3610="-","-",IF(Fixture!G3614&gt;Fixture!I3614,Settings!$G$7,IF(Fixture!G3614=Fixture!I3614,Settings!$G$8,IF(Fixture!G3614&lt;Fixture!I3614,Settings!$G$9,"-"))))</f>
        <v>-</v>
      </c>
      <c r="I3610" s="13" t="str">
        <f>IF(G3610="-","-",IF(Fixture!I3614&gt;Fixture!G3614,Settings!$G$7,IF(Fixture!I3614=Fixture!G3614,Settings!$G$8,IF(Fixture!I3614&lt;Fixture!G3614,Settings!$G$9,"-"))))</f>
        <v>-</v>
      </c>
    </row>
    <row r="3611" spans="3:9" x14ac:dyDescent="0.25">
      <c r="C3611" s="12" t="str">
        <f t="shared" si="114"/>
        <v>-</v>
      </c>
      <c r="D3611" s="9" t="str">
        <f t="shared" si="115"/>
        <v>-</v>
      </c>
      <c r="E3611" s="9" t="str">
        <f>IF(C3611="-","-",IF(D3611=maxgameno+2,"blank row 2",IF(D3611=maxgameno+1,"blank row 1",INDEX(FixtureCode!$B$4:$AH$128,MATCH($C3611,FixtureCode!$B$4:$B$128,0),MATCH("G"&amp;D3611&amp;"-T1",FixtureCode!$B$4:$AH$4,0)))))</f>
        <v>-</v>
      </c>
      <c r="F3611" s="13" t="str">
        <f>IF(C3611="-","-",IF(D3611=maxgameno+2,"blank row 2",IF(D3611=maxgameno+1,"blank row 1",INDEX(FixtureCode!$B$4:$AH$128,MATCH($C3611,FixtureCode!$B$4:$B$128,0),MATCH("G"&amp;D3611&amp;"-T2",FixtureCode!$B$4:$AH$4,0)))))</f>
        <v>-</v>
      </c>
      <c r="G3611" s="12" t="str">
        <f>IF(C3611="-","-",IF(AND(ISNUMBER(Fixture!G3615),ISNUMBER(Fixture!I3615),Fixture!F3615&lt;&gt;"BYE",Fixture!J3615&lt;&gt;"BYE"),"Yes","-"))</f>
        <v>-</v>
      </c>
      <c r="H3611" s="9" t="str">
        <f>IF(G3611="-","-",IF(Fixture!G3615&gt;Fixture!I3615,Settings!$G$7,IF(Fixture!G3615=Fixture!I3615,Settings!$G$8,IF(Fixture!G3615&lt;Fixture!I3615,Settings!$G$9,"-"))))</f>
        <v>-</v>
      </c>
      <c r="I3611" s="13" t="str">
        <f>IF(G3611="-","-",IF(Fixture!I3615&gt;Fixture!G3615,Settings!$G$7,IF(Fixture!I3615=Fixture!G3615,Settings!$G$8,IF(Fixture!I3615&lt;Fixture!G3615,Settings!$G$9,"-"))))</f>
        <v>-</v>
      </c>
    </row>
    <row r="3612" spans="3:9" x14ac:dyDescent="0.25">
      <c r="C3612" s="12" t="str">
        <f t="shared" si="114"/>
        <v>-</v>
      </c>
      <c r="D3612" s="9" t="str">
        <f t="shared" si="115"/>
        <v>-</v>
      </c>
      <c r="E3612" s="9" t="str">
        <f>IF(C3612="-","-",IF(D3612=maxgameno+2,"blank row 2",IF(D3612=maxgameno+1,"blank row 1",INDEX(FixtureCode!$B$4:$AH$128,MATCH($C3612,FixtureCode!$B$4:$B$128,0),MATCH("G"&amp;D3612&amp;"-T1",FixtureCode!$B$4:$AH$4,0)))))</f>
        <v>-</v>
      </c>
      <c r="F3612" s="13" t="str">
        <f>IF(C3612="-","-",IF(D3612=maxgameno+2,"blank row 2",IF(D3612=maxgameno+1,"blank row 1",INDEX(FixtureCode!$B$4:$AH$128,MATCH($C3612,FixtureCode!$B$4:$B$128,0),MATCH("G"&amp;D3612&amp;"-T2",FixtureCode!$B$4:$AH$4,0)))))</f>
        <v>-</v>
      </c>
      <c r="G3612" s="12" t="str">
        <f>IF(C3612="-","-",IF(AND(ISNUMBER(Fixture!G3616),ISNUMBER(Fixture!I3616),Fixture!F3616&lt;&gt;"BYE",Fixture!J3616&lt;&gt;"BYE"),"Yes","-"))</f>
        <v>-</v>
      </c>
      <c r="H3612" s="9" t="str">
        <f>IF(G3612="-","-",IF(Fixture!G3616&gt;Fixture!I3616,Settings!$G$7,IF(Fixture!G3616=Fixture!I3616,Settings!$G$8,IF(Fixture!G3616&lt;Fixture!I3616,Settings!$G$9,"-"))))</f>
        <v>-</v>
      </c>
      <c r="I3612" s="13" t="str">
        <f>IF(G3612="-","-",IF(Fixture!I3616&gt;Fixture!G3616,Settings!$G$7,IF(Fixture!I3616=Fixture!G3616,Settings!$G$8,IF(Fixture!I3616&lt;Fixture!G3616,Settings!$G$9,"-"))))</f>
        <v>-</v>
      </c>
    </row>
    <row r="3613" spans="3:9" x14ac:dyDescent="0.25">
      <c r="C3613" s="12" t="str">
        <f t="shared" si="114"/>
        <v>-</v>
      </c>
      <c r="D3613" s="9" t="str">
        <f t="shared" si="115"/>
        <v>-</v>
      </c>
      <c r="E3613" s="9" t="str">
        <f>IF(C3613="-","-",IF(D3613=maxgameno+2,"blank row 2",IF(D3613=maxgameno+1,"blank row 1",INDEX(FixtureCode!$B$4:$AH$128,MATCH($C3613,FixtureCode!$B$4:$B$128,0),MATCH("G"&amp;D3613&amp;"-T1",FixtureCode!$B$4:$AH$4,0)))))</f>
        <v>-</v>
      </c>
      <c r="F3613" s="13" t="str">
        <f>IF(C3613="-","-",IF(D3613=maxgameno+2,"blank row 2",IF(D3613=maxgameno+1,"blank row 1",INDEX(FixtureCode!$B$4:$AH$128,MATCH($C3613,FixtureCode!$B$4:$B$128,0),MATCH("G"&amp;D3613&amp;"-T2",FixtureCode!$B$4:$AH$4,0)))))</f>
        <v>-</v>
      </c>
      <c r="G3613" s="12" t="str">
        <f>IF(C3613="-","-",IF(AND(ISNUMBER(Fixture!G3617),ISNUMBER(Fixture!I3617),Fixture!F3617&lt;&gt;"BYE",Fixture!J3617&lt;&gt;"BYE"),"Yes","-"))</f>
        <v>-</v>
      </c>
      <c r="H3613" s="9" t="str">
        <f>IF(G3613="-","-",IF(Fixture!G3617&gt;Fixture!I3617,Settings!$G$7,IF(Fixture!G3617=Fixture!I3617,Settings!$G$8,IF(Fixture!G3617&lt;Fixture!I3617,Settings!$G$9,"-"))))</f>
        <v>-</v>
      </c>
      <c r="I3613" s="13" t="str">
        <f>IF(G3613="-","-",IF(Fixture!I3617&gt;Fixture!G3617,Settings!$G$7,IF(Fixture!I3617=Fixture!G3617,Settings!$G$8,IF(Fixture!I3617&lt;Fixture!G3617,Settings!$G$9,"-"))))</f>
        <v>-</v>
      </c>
    </row>
    <row r="3614" spans="3:9" x14ac:dyDescent="0.25">
      <c r="C3614" s="12" t="str">
        <f t="shared" si="114"/>
        <v>-</v>
      </c>
      <c r="D3614" s="9" t="str">
        <f t="shared" si="115"/>
        <v>-</v>
      </c>
      <c r="E3614" s="9" t="str">
        <f>IF(C3614="-","-",IF(D3614=maxgameno+2,"blank row 2",IF(D3614=maxgameno+1,"blank row 1",INDEX(FixtureCode!$B$4:$AH$128,MATCH($C3614,FixtureCode!$B$4:$B$128,0),MATCH("G"&amp;D3614&amp;"-T1",FixtureCode!$B$4:$AH$4,0)))))</f>
        <v>-</v>
      </c>
      <c r="F3614" s="13" t="str">
        <f>IF(C3614="-","-",IF(D3614=maxgameno+2,"blank row 2",IF(D3614=maxgameno+1,"blank row 1",INDEX(FixtureCode!$B$4:$AH$128,MATCH($C3614,FixtureCode!$B$4:$B$128,0),MATCH("G"&amp;D3614&amp;"-T2",FixtureCode!$B$4:$AH$4,0)))))</f>
        <v>-</v>
      </c>
      <c r="G3614" s="12" t="str">
        <f>IF(C3614="-","-",IF(AND(ISNUMBER(Fixture!G3618),ISNUMBER(Fixture!I3618),Fixture!F3618&lt;&gt;"BYE",Fixture!J3618&lt;&gt;"BYE"),"Yes","-"))</f>
        <v>-</v>
      </c>
      <c r="H3614" s="9" t="str">
        <f>IF(G3614="-","-",IF(Fixture!G3618&gt;Fixture!I3618,Settings!$G$7,IF(Fixture!G3618=Fixture!I3618,Settings!$G$8,IF(Fixture!G3618&lt;Fixture!I3618,Settings!$G$9,"-"))))</f>
        <v>-</v>
      </c>
      <c r="I3614" s="13" t="str">
        <f>IF(G3614="-","-",IF(Fixture!I3618&gt;Fixture!G3618,Settings!$G$7,IF(Fixture!I3618=Fixture!G3618,Settings!$G$8,IF(Fixture!I3618&lt;Fixture!G3618,Settings!$G$9,"-"))))</f>
        <v>-</v>
      </c>
    </row>
    <row r="3615" spans="3:9" x14ac:dyDescent="0.25">
      <c r="C3615" s="12" t="str">
        <f t="shared" si="114"/>
        <v>-</v>
      </c>
      <c r="D3615" s="9" t="str">
        <f t="shared" si="115"/>
        <v>-</v>
      </c>
      <c r="E3615" s="9" t="str">
        <f>IF(C3615="-","-",IF(D3615=maxgameno+2,"blank row 2",IF(D3615=maxgameno+1,"blank row 1",INDEX(FixtureCode!$B$4:$AH$128,MATCH($C3615,FixtureCode!$B$4:$B$128,0),MATCH("G"&amp;D3615&amp;"-T1",FixtureCode!$B$4:$AH$4,0)))))</f>
        <v>-</v>
      </c>
      <c r="F3615" s="13" t="str">
        <f>IF(C3615="-","-",IF(D3615=maxgameno+2,"blank row 2",IF(D3615=maxgameno+1,"blank row 1",INDEX(FixtureCode!$B$4:$AH$128,MATCH($C3615,FixtureCode!$B$4:$B$128,0),MATCH("G"&amp;D3615&amp;"-T2",FixtureCode!$B$4:$AH$4,0)))))</f>
        <v>-</v>
      </c>
      <c r="G3615" s="12" t="str">
        <f>IF(C3615="-","-",IF(AND(ISNUMBER(Fixture!G3619),ISNUMBER(Fixture!I3619),Fixture!F3619&lt;&gt;"BYE",Fixture!J3619&lt;&gt;"BYE"),"Yes","-"))</f>
        <v>-</v>
      </c>
      <c r="H3615" s="9" t="str">
        <f>IF(G3615="-","-",IF(Fixture!G3619&gt;Fixture!I3619,Settings!$G$7,IF(Fixture!G3619=Fixture!I3619,Settings!$G$8,IF(Fixture!G3619&lt;Fixture!I3619,Settings!$G$9,"-"))))</f>
        <v>-</v>
      </c>
      <c r="I3615" s="13" t="str">
        <f>IF(G3615="-","-",IF(Fixture!I3619&gt;Fixture!G3619,Settings!$G$7,IF(Fixture!I3619=Fixture!G3619,Settings!$G$8,IF(Fixture!I3619&lt;Fixture!G3619,Settings!$G$9,"-"))))</f>
        <v>-</v>
      </c>
    </row>
    <row r="3616" spans="3:9" x14ac:dyDescent="0.25">
      <c r="C3616" s="12" t="str">
        <f t="shared" si="114"/>
        <v>-</v>
      </c>
      <c r="D3616" s="9" t="str">
        <f t="shared" si="115"/>
        <v>-</v>
      </c>
      <c r="E3616" s="9" t="str">
        <f>IF(C3616="-","-",IF(D3616=maxgameno+2,"blank row 2",IF(D3616=maxgameno+1,"blank row 1",INDEX(FixtureCode!$B$4:$AH$128,MATCH($C3616,FixtureCode!$B$4:$B$128,0),MATCH("G"&amp;D3616&amp;"-T1",FixtureCode!$B$4:$AH$4,0)))))</f>
        <v>-</v>
      </c>
      <c r="F3616" s="13" t="str">
        <f>IF(C3616="-","-",IF(D3616=maxgameno+2,"blank row 2",IF(D3616=maxgameno+1,"blank row 1",INDEX(FixtureCode!$B$4:$AH$128,MATCH($C3616,FixtureCode!$B$4:$B$128,0),MATCH("G"&amp;D3616&amp;"-T2",FixtureCode!$B$4:$AH$4,0)))))</f>
        <v>-</v>
      </c>
      <c r="G3616" s="12" t="str">
        <f>IF(C3616="-","-",IF(AND(ISNUMBER(Fixture!G3620),ISNUMBER(Fixture!I3620),Fixture!F3620&lt;&gt;"BYE",Fixture!J3620&lt;&gt;"BYE"),"Yes","-"))</f>
        <v>-</v>
      </c>
      <c r="H3616" s="9" t="str">
        <f>IF(G3616="-","-",IF(Fixture!G3620&gt;Fixture!I3620,Settings!$G$7,IF(Fixture!G3620=Fixture!I3620,Settings!$G$8,IF(Fixture!G3620&lt;Fixture!I3620,Settings!$G$9,"-"))))</f>
        <v>-</v>
      </c>
      <c r="I3616" s="13" t="str">
        <f>IF(G3616="-","-",IF(Fixture!I3620&gt;Fixture!G3620,Settings!$G$7,IF(Fixture!I3620=Fixture!G3620,Settings!$G$8,IF(Fixture!I3620&lt;Fixture!G3620,Settings!$G$9,"-"))))</f>
        <v>-</v>
      </c>
    </row>
    <row r="3617" spans="3:9" x14ac:dyDescent="0.25">
      <c r="C3617" s="12" t="str">
        <f t="shared" si="114"/>
        <v>-</v>
      </c>
      <c r="D3617" s="9" t="str">
        <f t="shared" si="115"/>
        <v>-</v>
      </c>
      <c r="E3617" s="9" t="str">
        <f>IF(C3617="-","-",IF(D3617=maxgameno+2,"blank row 2",IF(D3617=maxgameno+1,"blank row 1",INDEX(FixtureCode!$B$4:$AH$128,MATCH($C3617,FixtureCode!$B$4:$B$128,0),MATCH("G"&amp;D3617&amp;"-T1",FixtureCode!$B$4:$AH$4,0)))))</f>
        <v>-</v>
      </c>
      <c r="F3617" s="13" t="str">
        <f>IF(C3617="-","-",IF(D3617=maxgameno+2,"blank row 2",IF(D3617=maxgameno+1,"blank row 1",INDEX(FixtureCode!$B$4:$AH$128,MATCH($C3617,FixtureCode!$B$4:$B$128,0),MATCH("G"&amp;D3617&amp;"-T2",FixtureCode!$B$4:$AH$4,0)))))</f>
        <v>-</v>
      </c>
      <c r="G3617" s="12" t="str">
        <f>IF(C3617="-","-",IF(AND(ISNUMBER(Fixture!G3621),ISNUMBER(Fixture!I3621),Fixture!F3621&lt;&gt;"BYE",Fixture!J3621&lt;&gt;"BYE"),"Yes","-"))</f>
        <v>-</v>
      </c>
      <c r="H3617" s="9" t="str">
        <f>IF(G3617="-","-",IF(Fixture!G3621&gt;Fixture!I3621,Settings!$G$7,IF(Fixture!G3621=Fixture!I3621,Settings!$G$8,IF(Fixture!G3621&lt;Fixture!I3621,Settings!$G$9,"-"))))</f>
        <v>-</v>
      </c>
      <c r="I3617" s="13" t="str">
        <f>IF(G3617="-","-",IF(Fixture!I3621&gt;Fixture!G3621,Settings!$G$7,IF(Fixture!I3621=Fixture!G3621,Settings!$G$8,IF(Fixture!I3621&lt;Fixture!G3621,Settings!$G$9,"-"))))</f>
        <v>-</v>
      </c>
    </row>
    <row r="3618" spans="3:9" x14ac:dyDescent="0.25">
      <c r="C3618" s="12" t="str">
        <f t="shared" si="114"/>
        <v>-</v>
      </c>
      <c r="D3618" s="9" t="str">
        <f t="shared" si="115"/>
        <v>-</v>
      </c>
      <c r="E3618" s="9" t="str">
        <f>IF(C3618="-","-",IF(D3618=maxgameno+2,"blank row 2",IF(D3618=maxgameno+1,"blank row 1",INDEX(FixtureCode!$B$4:$AH$128,MATCH($C3618,FixtureCode!$B$4:$B$128,0),MATCH("G"&amp;D3618&amp;"-T1",FixtureCode!$B$4:$AH$4,0)))))</f>
        <v>-</v>
      </c>
      <c r="F3618" s="13" t="str">
        <f>IF(C3618="-","-",IF(D3618=maxgameno+2,"blank row 2",IF(D3618=maxgameno+1,"blank row 1",INDEX(FixtureCode!$B$4:$AH$128,MATCH($C3618,FixtureCode!$B$4:$B$128,0),MATCH("G"&amp;D3618&amp;"-T2",FixtureCode!$B$4:$AH$4,0)))))</f>
        <v>-</v>
      </c>
      <c r="G3618" s="12" t="str">
        <f>IF(C3618="-","-",IF(AND(ISNUMBER(Fixture!G3622),ISNUMBER(Fixture!I3622),Fixture!F3622&lt;&gt;"BYE",Fixture!J3622&lt;&gt;"BYE"),"Yes","-"))</f>
        <v>-</v>
      </c>
      <c r="H3618" s="9" t="str">
        <f>IF(G3618="-","-",IF(Fixture!G3622&gt;Fixture!I3622,Settings!$G$7,IF(Fixture!G3622=Fixture!I3622,Settings!$G$8,IF(Fixture!G3622&lt;Fixture!I3622,Settings!$G$9,"-"))))</f>
        <v>-</v>
      </c>
      <c r="I3618" s="13" t="str">
        <f>IF(G3618="-","-",IF(Fixture!I3622&gt;Fixture!G3622,Settings!$G$7,IF(Fixture!I3622=Fixture!G3622,Settings!$G$8,IF(Fixture!I3622&lt;Fixture!G3622,Settings!$G$9,"-"))))</f>
        <v>-</v>
      </c>
    </row>
    <row r="3619" spans="3:9" x14ac:dyDescent="0.25">
      <c r="C3619" s="12" t="str">
        <f t="shared" si="114"/>
        <v>-</v>
      </c>
      <c r="D3619" s="9" t="str">
        <f t="shared" si="115"/>
        <v>-</v>
      </c>
      <c r="E3619" s="9" t="str">
        <f>IF(C3619="-","-",IF(D3619=maxgameno+2,"blank row 2",IF(D3619=maxgameno+1,"blank row 1",INDEX(FixtureCode!$B$4:$AH$128,MATCH($C3619,FixtureCode!$B$4:$B$128,0),MATCH("G"&amp;D3619&amp;"-T1",FixtureCode!$B$4:$AH$4,0)))))</f>
        <v>-</v>
      </c>
      <c r="F3619" s="13" t="str">
        <f>IF(C3619="-","-",IF(D3619=maxgameno+2,"blank row 2",IF(D3619=maxgameno+1,"blank row 1",INDEX(FixtureCode!$B$4:$AH$128,MATCH($C3619,FixtureCode!$B$4:$B$128,0),MATCH("G"&amp;D3619&amp;"-T2",FixtureCode!$B$4:$AH$4,0)))))</f>
        <v>-</v>
      </c>
      <c r="G3619" s="12" t="str">
        <f>IF(C3619="-","-",IF(AND(ISNUMBER(Fixture!G3623),ISNUMBER(Fixture!I3623),Fixture!F3623&lt;&gt;"BYE",Fixture!J3623&lt;&gt;"BYE"),"Yes","-"))</f>
        <v>-</v>
      </c>
      <c r="H3619" s="9" t="str">
        <f>IF(G3619="-","-",IF(Fixture!G3623&gt;Fixture!I3623,Settings!$G$7,IF(Fixture!G3623=Fixture!I3623,Settings!$G$8,IF(Fixture!G3623&lt;Fixture!I3623,Settings!$G$9,"-"))))</f>
        <v>-</v>
      </c>
      <c r="I3619" s="13" t="str">
        <f>IF(G3619="-","-",IF(Fixture!I3623&gt;Fixture!G3623,Settings!$G$7,IF(Fixture!I3623=Fixture!G3623,Settings!$G$8,IF(Fixture!I3623&lt;Fixture!G3623,Settings!$G$9,"-"))))</f>
        <v>-</v>
      </c>
    </row>
    <row r="3620" spans="3:9" x14ac:dyDescent="0.25">
      <c r="C3620" s="12" t="str">
        <f t="shared" si="114"/>
        <v>-</v>
      </c>
      <c r="D3620" s="9" t="str">
        <f t="shared" si="115"/>
        <v>-</v>
      </c>
      <c r="E3620" s="9" t="str">
        <f>IF(C3620="-","-",IF(D3620=maxgameno+2,"blank row 2",IF(D3620=maxgameno+1,"blank row 1",INDEX(FixtureCode!$B$4:$AH$128,MATCH($C3620,FixtureCode!$B$4:$B$128,0),MATCH("G"&amp;D3620&amp;"-T1",FixtureCode!$B$4:$AH$4,0)))))</f>
        <v>-</v>
      </c>
      <c r="F3620" s="13" t="str">
        <f>IF(C3620="-","-",IF(D3620=maxgameno+2,"blank row 2",IF(D3620=maxgameno+1,"blank row 1",INDEX(FixtureCode!$B$4:$AH$128,MATCH($C3620,FixtureCode!$B$4:$B$128,0),MATCH("G"&amp;D3620&amp;"-T2",FixtureCode!$B$4:$AH$4,0)))))</f>
        <v>-</v>
      </c>
      <c r="G3620" s="12" t="str">
        <f>IF(C3620="-","-",IF(AND(ISNUMBER(Fixture!G3624),ISNUMBER(Fixture!I3624),Fixture!F3624&lt;&gt;"BYE",Fixture!J3624&lt;&gt;"BYE"),"Yes","-"))</f>
        <v>-</v>
      </c>
      <c r="H3620" s="9" t="str">
        <f>IF(G3620="-","-",IF(Fixture!G3624&gt;Fixture!I3624,Settings!$G$7,IF(Fixture!G3624=Fixture!I3624,Settings!$G$8,IF(Fixture!G3624&lt;Fixture!I3624,Settings!$G$9,"-"))))</f>
        <v>-</v>
      </c>
      <c r="I3620" s="13" t="str">
        <f>IF(G3620="-","-",IF(Fixture!I3624&gt;Fixture!G3624,Settings!$G$7,IF(Fixture!I3624=Fixture!G3624,Settings!$G$8,IF(Fixture!I3624&lt;Fixture!G3624,Settings!$G$9,"-"))))</f>
        <v>-</v>
      </c>
    </row>
    <row r="3621" spans="3:9" x14ac:dyDescent="0.25">
      <c r="C3621" s="12" t="str">
        <f t="shared" si="114"/>
        <v>-</v>
      </c>
      <c r="D3621" s="9" t="str">
        <f t="shared" si="115"/>
        <v>-</v>
      </c>
      <c r="E3621" s="9" t="str">
        <f>IF(C3621="-","-",IF(D3621=maxgameno+2,"blank row 2",IF(D3621=maxgameno+1,"blank row 1",INDEX(FixtureCode!$B$4:$AH$128,MATCH($C3621,FixtureCode!$B$4:$B$128,0),MATCH("G"&amp;D3621&amp;"-T1",FixtureCode!$B$4:$AH$4,0)))))</f>
        <v>-</v>
      </c>
      <c r="F3621" s="13" t="str">
        <f>IF(C3621="-","-",IF(D3621=maxgameno+2,"blank row 2",IF(D3621=maxgameno+1,"blank row 1",INDEX(FixtureCode!$B$4:$AH$128,MATCH($C3621,FixtureCode!$B$4:$B$128,0),MATCH("G"&amp;D3621&amp;"-T2",FixtureCode!$B$4:$AH$4,0)))))</f>
        <v>-</v>
      </c>
      <c r="G3621" s="12" t="str">
        <f>IF(C3621="-","-",IF(AND(ISNUMBER(Fixture!G3625),ISNUMBER(Fixture!I3625),Fixture!F3625&lt;&gt;"BYE",Fixture!J3625&lt;&gt;"BYE"),"Yes","-"))</f>
        <v>-</v>
      </c>
      <c r="H3621" s="9" t="str">
        <f>IF(G3621="-","-",IF(Fixture!G3625&gt;Fixture!I3625,Settings!$G$7,IF(Fixture!G3625=Fixture!I3625,Settings!$G$8,IF(Fixture!G3625&lt;Fixture!I3625,Settings!$G$9,"-"))))</f>
        <v>-</v>
      </c>
      <c r="I3621" s="13" t="str">
        <f>IF(G3621="-","-",IF(Fixture!I3625&gt;Fixture!G3625,Settings!$G$7,IF(Fixture!I3625=Fixture!G3625,Settings!$G$8,IF(Fixture!I3625&lt;Fixture!G3625,Settings!$G$9,"-"))))</f>
        <v>-</v>
      </c>
    </row>
    <row r="3622" spans="3:9" x14ac:dyDescent="0.25">
      <c r="C3622" s="12" t="str">
        <f t="shared" si="114"/>
        <v>-</v>
      </c>
      <c r="D3622" s="9" t="str">
        <f t="shared" si="115"/>
        <v>-</v>
      </c>
      <c r="E3622" s="9" t="str">
        <f>IF(C3622="-","-",IF(D3622=maxgameno+2,"blank row 2",IF(D3622=maxgameno+1,"blank row 1",INDEX(FixtureCode!$B$4:$AH$128,MATCH($C3622,FixtureCode!$B$4:$B$128,0),MATCH("G"&amp;D3622&amp;"-T1",FixtureCode!$B$4:$AH$4,0)))))</f>
        <v>-</v>
      </c>
      <c r="F3622" s="13" t="str">
        <f>IF(C3622="-","-",IF(D3622=maxgameno+2,"blank row 2",IF(D3622=maxgameno+1,"blank row 1",INDEX(FixtureCode!$B$4:$AH$128,MATCH($C3622,FixtureCode!$B$4:$B$128,0),MATCH("G"&amp;D3622&amp;"-T2",FixtureCode!$B$4:$AH$4,0)))))</f>
        <v>-</v>
      </c>
      <c r="G3622" s="12" t="str">
        <f>IF(C3622="-","-",IF(AND(ISNUMBER(Fixture!G3626),ISNUMBER(Fixture!I3626),Fixture!F3626&lt;&gt;"BYE",Fixture!J3626&lt;&gt;"BYE"),"Yes","-"))</f>
        <v>-</v>
      </c>
      <c r="H3622" s="9" t="str">
        <f>IF(G3622="-","-",IF(Fixture!G3626&gt;Fixture!I3626,Settings!$G$7,IF(Fixture!G3626=Fixture!I3626,Settings!$G$8,IF(Fixture!G3626&lt;Fixture!I3626,Settings!$G$9,"-"))))</f>
        <v>-</v>
      </c>
      <c r="I3622" s="13" t="str">
        <f>IF(G3622="-","-",IF(Fixture!I3626&gt;Fixture!G3626,Settings!$G$7,IF(Fixture!I3626=Fixture!G3626,Settings!$G$8,IF(Fixture!I3626&lt;Fixture!G3626,Settings!$G$9,"-"))))</f>
        <v>-</v>
      </c>
    </row>
    <row r="3623" spans="3:9" x14ac:dyDescent="0.25">
      <c r="C3623" s="12" t="str">
        <f t="shared" si="114"/>
        <v>-</v>
      </c>
      <c r="D3623" s="9" t="str">
        <f t="shared" si="115"/>
        <v>-</v>
      </c>
      <c r="E3623" s="9" t="str">
        <f>IF(C3623="-","-",IF(D3623=maxgameno+2,"blank row 2",IF(D3623=maxgameno+1,"blank row 1",INDEX(FixtureCode!$B$4:$AH$128,MATCH($C3623,FixtureCode!$B$4:$B$128,0),MATCH("G"&amp;D3623&amp;"-T1",FixtureCode!$B$4:$AH$4,0)))))</f>
        <v>-</v>
      </c>
      <c r="F3623" s="13" t="str">
        <f>IF(C3623="-","-",IF(D3623=maxgameno+2,"blank row 2",IF(D3623=maxgameno+1,"blank row 1",INDEX(FixtureCode!$B$4:$AH$128,MATCH($C3623,FixtureCode!$B$4:$B$128,0),MATCH("G"&amp;D3623&amp;"-T2",FixtureCode!$B$4:$AH$4,0)))))</f>
        <v>-</v>
      </c>
      <c r="G3623" s="12" t="str">
        <f>IF(C3623="-","-",IF(AND(ISNUMBER(Fixture!G3627),ISNUMBER(Fixture!I3627),Fixture!F3627&lt;&gt;"BYE",Fixture!J3627&lt;&gt;"BYE"),"Yes","-"))</f>
        <v>-</v>
      </c>
      <c r="H3623" s="9" t="str">
        <f>IF(G3623="-","-",IF(Fixture!G3627&gt;Fixture!I3627,Settings!$G$7,IF(Fixture!G3627=Fixture!I3627,Settings!$G$8,IF(Fixture!G3627&lt;Fixture!I3627,Settings!$G$9,"-"))))</f>
        <v>-</v>
      </c>
      <c r="I3623" s="13" t="str">
        <f>IF(G3623="-","-",IF(Fixture!I3627&gt;Fixture!G3627,Settings!$G$7,IF(Fixture!I3627=Fixture!G3627,Settings!$G$8,IF(Fixture!I3627&lt;Fixture!G3627,Settings!$G$9,"-"))))</f>
        <v>-</v>
      </c>
    </row>
    <row r="3624" spans="3:9" x14ac:dyDescent="0.25">
      <c r="C3624" s="12" t="str">
        <f t="shared" si="114"/>
        <v>-</v>
      </c>
      <c r="D3624" s="9" t="str">
        <f t="shared" si="115"/>
        <v>-</v>
      </c>
      <c r="E3624" s="9" t="str">
        <f>IF(C3624="-","-",IF(D3624=maxgameno+2,"blank row 2",IF(D3624=maxgameno+1,"blank row 1",INDEX(FixtureCode!$B$4:$AH$128,MATCH($C3624,FixtureCode!$B$4:$B$128,0),MATCH("G"&amp;D3624&amp;"-T1",FixtureCode!$B$4:$AH$4,0)))))</f>
        <v>-</v>
      </c>
      <c r="F3624" s="13" t="str">
        <f>IF(C3624="-","-",IF(D3624=maxgameno+2,"blank row 2",IF(D3624=maxgameno+1,"blank row 1",INDEX(FixtureCode!$B$4:$AH$128,MATCH($C3624,FixtureCode!$B$4:$B$128,0),MATCH("G"&amp;D3624&amp;"-T2",FixtureCode!$B$4:$AH$4,0)))))</f>
        <v>-</v>
      </c>
      <c r="G3624" s="12" t="str">
        <f>IF(C3624="-","-",IF(AND(ISNUMBER(Fixture!G3628),ISNUMBER(Fixture!I3628),Fixture!F3628&lt;&gt;"BYE",Fixture!J3628&lt;&gt;"BYE"),"Yes","-"))</f>
        <v>-</v>
      </c>
      <c r="H3624" s="9" t="str">
        <f>IF(G3624="-","-",IF(Fixture!G3628&gt;Fixture!I3628,Settings!$G$7,IF(Fixture!G3628=Fixture!I3628,Settings!$G$8,IF(Fixture!G3628&lt;Fixture!I3628,Settings!$G$9,"-"))))</f>
        <v>-</v>
      </c>
      <c r="I3624" s="13" t="str">
        <f>IF(G3624="-","-",IF(Fixture!I3628&gt;Fixture!G3628,Settings!$G$7,IF(Fixture!I3628=Fixture!G3628,Settings!$G$8,IF(Fixture!I3628&lt;Fixture!G3628,Settings!$G$9,"-"))))</f>
        <v>-</v>
      </c>
    </row>
    <row r="3625" spans="3:9" x14ac:dyDescent="0.25">
      <c r="C3625" s="12" t="str">
        <f t="shared" si="114"/>
        <v>-</v>
      </c>
      <c r="D3625" s="9" t="str">
        <f t="shared" si="115"/>
        <v>-</v>
      </c>
      <c r="E3625" s="9" t="str">
        <f>IF(C3625="-","-",IF(D3625=maxgameno+2,"blank row 2",IF(D3625=maxgameno+1,"blank row 1",INDEX(FixtureCode!$B$4:$AH$128,MATCH($C3625,FixtureCode!$B$4:$B$128,0),MATCH("G"&amp;D3625&amp;"-T1",FixtureCode!$B$4:$AH$4,0)))))</f>
        <v>-</v>
      </c>
      <c r="F3625" s="13" t="str">
        <f>IF(C3625="-","-",IF(D3625=maxgameno+2,"blank row 2",IF(D3625=maxgameno+1,"blank row 1",INDEX(FixtureCode!$B$4:$AH$128,MATCH($C3625,FixtureCode!$B$4:$B$128,0),MATCH("G"&amp;D3625&amp;"-T2",FixtureCode!$B$4:$AH$4,0)))))</f>
        <v>-</v>
      </c>
      <c r="G3625" s="12" t="str">
        <f>IF(C3625="-","-",IF(AND(ISNUMBER(Fixture!G3629),ISNUMBER(Fixture!I3629),Fixture!F3629&lt;&gt;"BYE",Fixture!J3629&lt;&gt;"BYE"),"Yes","-"))</f>
        <v>-</v>
      </c>
      <c r="H3625" s="9" t="str">
        <f>IF(G3625="-","-",IF(Fixture!G3629&gt;Fixture!I3629,Settings!$G$7,IF(Fixture!G3629=Fixture!I3629,Settings!$G$8,IF(Fixture!G3629&lt;Fixture!I3629,Settings!$G$9,"-"))))</f>
        <v>-</v>
      </c>
      <c r="I3625" s="13" t="str">
        <f>IF(G3625="-","-",IF(Fixture!I3629&gt;Fixture!G3629,Settings!$G$7,IF(Fixture!I3629=Fixture!G3629,Settings!$G$8,IF(Fixture!I3629&lt;Fixture!G3629,Settings!$G$9,"-"))))</f>
        <v>-</v>
      </c>
    </row>
    <row r="3626" spans="3:9" x14ac:dyDescent="0.25">
      <c r="C3626" s="12" t="str">
        <f t="shared" si="114"/>
        <v>-</v>
      </c>
      <c r="D3626" s="9" t="str">
        <f t="shared" si="115"/>
        <v>-</v>
      </c>
      <c r="E3626" s="9" t="str">
        <f>IF(C3626="-","-",IF(D3626=maxgameno+2,"blank row 2",IF(D3626=maxgameno+1,"blank row 1",INDEX(FixtureCode!$B$4:$AH$128,MATCH($C3626,FixtureCode!$B$4:$B$128,0),MATCH("G"&amp;D3626&amp;"-T1",FixtureCode!$B$4:$AH$4,0)))))</f>
        <v>-</v>
      </c>
      <c r="F3626" s="13" t="str">
        <f>IF(C3626="-","-",IF(D3626=maxgameno+2,"blank row 2",IF(D3626=maxgameno+1,"blank row 1",INDEX(FixtureCode!$B$4:$AH$128,MATCH($C3626,FixtureCode!$B$4:$B$128,0),MATCH("G"&amp;D3626&amp;"-T2",FixtureCode!$B$4:$AH$4,0)))))</f>
        <v>-</v>
      </c>
      <c r="G3626" s="12" t="str">
        <f>IF(C3626="-","-",IF(AND(ISNUMBER(Fixture!G3630),ISNUMBER(Fixture!I3630),Fixture!F3630&lt;&gt;"BYE",Fixture!J3630&lt;&gt;"BYE"),"Yes","-"))</f>
        <v>-</v>
      </c>
      <c r="H3626" s="9" t="str">
        <f>IF(G3626="-","-",IF(Fixture!G3630&gt;Fixture!I3630,Settings!$G$7,IF(Fixture!G3630=Fixture!I3630,Settings!$G$8,IF(Fixture!G3630&lt;Fixture!I3630,Settings!$G$9,"-"))))</f>
        <v>-</v>
      </c>
      <c r="I3626" s="13" t="str">
        <f>IF(G3626="-","-",IF(Fixture!I3630&gt;Fixture!G3630,Settings!$G$7,IF(Fixture!I3630=Fixture!G3630,Settings!$G$8,IF(Fixture!I3630&lt;Fixture!G3630,Settings!$G$9,"-"))))</f>
        <v>-</v>
      </c>
    </row>
    <row r="3627" spans="3:9" x14ac:dyDescent="0.25">
      <c r="C3627" s="12" t="str">
        <f t="shared" si="114"/>
        <v>-</v>
      </c>
      <c r="D3627" s="9" t="str">
        <f t="shared" si="115"/>
        <v>-</v>
      </c>
      <c r="E3627" s="9" t="str">
        <f>IF(C3627="-","-",IF(D3627=maxgameno+2,"blank row 2",IF(D3627=maxgameno+1,"blank row 1",INDEX(FixtureCode!$B$4:$AH$128,MATCH($C3627,FixtureCode!$B$4:$B$128,0),MATCH("G"&amp;D3627&amp;"-T1",FixtureCode!$B$4:$AH$4,0)))))</f>
        <v>-</v>
      </c>
      <c r="F3627" s="13" t="str">
        <f>IF(C3627="-","-",IF(D3627=maxgameno+2,"blank row 2",IF(D3627=maxgameno+1,"blank row 1",INDEX(FixtureCode!$B$4:$AH$128,MATCH($C3627,FixtureCode!$B$4:$B$128,0),MATCH("G"&amp;D3627&amp;"-T2",FixtureCode!$B$4:$AH$4,0)))))</f>
        <v>-</v>
      </c>
      <c r="G3627" s="12" t="str">
        <f>IF(C3627="-","-",IF(AND(ISNUMBER(Fixture!G3631),ISNUMBER(Fixture!I3631),Fixture!F3631&lt;&gt;"BYE",Fixture!J3631&lt;&gt;"BYE"),"Yes","-"))</f>
        <v>-</v>
      </c>
      <c r="H3627" s="9" t="str">
        <f>IF(G3627="-","-",IF(Fixture!G3631&gt;Fixture!I3631,Settings!$G$7,IF(Fixture!G3631=Fixture!I3631,Settings!$G$8,IF(Fixture!G3631&lt;Fixture!I3631,Settings!$G$9,"-"))))</f>
        <v>-</v>
      </c>
      <c r="I3627" s="13" t="str">
        <f>IF(G3627="-","-",IF(Fixture!I3631&gt;Fixture!G3631,Settings!$G$7,IF(Fixture!I3631=Fixture!G3631,Settings!$G$8,IF(Fixture!I3631&lt;Fixture!G3631,Settings!$G$9,"-"))))</f>
        <v>-</v>
      </c>
    </row>
    <row r="3628" spans="3:9" x14ac:dyDescent="0.25">
      <c r="C3628" s="12" t="str">
        <f t="shared" si="114"/>
        <v>-</v>
      </c>
      <c r="D3628" s="9" t="str">
        <f t="shared" si="115"/>
        <v>-</v>
      </c>
      <c r="E3628" s="9" t="str">
        <f>IF(C3628="-","-",IF(D3628=maxgameno+2,"blank row 2",IF(D3628=maxgameno+1,"blank row 1",INDEX(FixtureCode!$B$4:$AH$128,MATCH($C3628,FixtureCode!$B$4:$B$128,0),MATCH("G"&amp;D3628&amp;"-T1",FixtureCode!$B$4:$AH$4,0)))))</f>
        <v>-</v>
      </c>
      <c r="F3628" s="13" t="str">
        <f>IF(C3628="-","-",IF(D3628=maxgameno+2,"blank row 2",IF(D3628=maxgameno+1,"blank row 1",INDEX(FixtureCode!$B$4:$AH$128,MATCH($C3628,FixtureCode!$B$4:$B$128,0),MATCH("G"&amp;D3628&amp;"-T2",FixtureCode!$B$4:$AH$4,0)))))</f>
        <v>-</v>
      </c>
      <c r="G3628" s="12" t="str">
        <f>IF(C3628="-","-",IF(AND(ISNUMBER(Fixture!G3632),ISNUMBER(Fixture!I3632),Fixture!F3632&lt;&gt;"BYE",Fixture!J3632&lt;&gt;"BYE"),"Yes","-"))</f>
        <v>-</v>
      </c>
      <c r="H3628" s="9" t="str">
        <f>IF(G3628="-","-",IF(Fixture!G3632&gt;Fixture!I3632,Settings!$G$7,IF(Fixture!G3632=Fixture!I3632,Settings!$G$8,IF(Fixture!G3632&lt;Fixture!I3632,Settings!$G$9,"-"))))</f>
        <v>-</v>
      </c>
      <c r="I3628" s="13" t="str">
        <f>IF(G3628="-","-",IF(Fixture!I3632&gt;Fixture!G3632,Settings!$G$7,IF(Fixture!I3632=Fixture!G3632,Settings!$G$8,IF(Fixture!I3632&lt;Fixture!G3632,Settings!$G$9,"-"))))</f>
        <v>-</v>
      </c>
    </row>
    <row r="3629" spans="3:9" x14ac:dyDescent="0.25">
      <c r="C3629" s="12" t="str">
        <f t="shared" si="114"/>
        <v>-</v>
      </c>
      <c r="D3629" s="9" t="str">
        <f t="shared" si="115"/>
        <v>-</v>
      </c>
      <c r="E3629" s="9" t="str">
        <f>IF(C3629="-","-",IF(D3629=maxgameno+2,"blank row 2",IF(D3629=maxgameno+1,"blank row 1",INDEX(FixtureCode!$B$4:$AH$128,MATCH($C3629,FixtureCode!$B$4:$B$128,0),MATCH("G"&amp;D3629&amp;"-T1",FixtureCode!$B$4:$AH$4,0)))))</f>
        <v>-</v>
      </c>
      <c r="F3629" s="13" t="str">
        <f>IF(C3629="-","-",IF(D3629=maxgameno+2,"blank row 2",IF(D3629=maxgameno+1,"blank row 1",INDEX(FixtureCode!$B$4:$AH$128,MATCH($C3629,FixtureCode!$B$4:$B$128,0),MATCH("G"&amp;D3629&amp;"-T2",FixtureCode!$B$4:$AH$4,0)))))</f>
        <v>-</v>
      </c>
      <c r="G3629" s="12" t="str">
        <f>IF(C3629="-","-",IF(AND(ISNUMBER(Fixture!G3633),ISNUMBER(Fixture!I3633),Fixture!F3633&lt;&gt;"BYE",Fixture!J3633&lt;&gt;"BYE"),"Yes","-"))</f>
        <v>-</v>
      </c>
      <c r="H3629" s="9" t="str">
        <f>IF(G3629="-","-",IF(Fixture!G3633&gt;Fixture!I3633,Settings!$G$7,IF(Fixture!G3633=Fixture!I3633,Settings!$G$8,IF(Fixture!G3633&lt;Fixture!I3633,Settings!$G$9,"-"))))</f>
        <v>-</v>
      </c>
      <c r="I3629" s="13" t="str">
        <f>IF(G3629="-","-",IF(Fixture!I3633&gt;Fixture!G3633,Settings!$G$7,IF(Fixture!I3633=Fixture!G3633,Settings!$G$8,IF(Fixture!I3633&lt;Fixture!G3633,Settings!$G$9,"-"))))</f>
        <v>-</v>
      </c>
    </row>
    <row r="3630" spans="3:9" x14ac:dyDescent="0.25">
      <c r="C3630" s="12" t="str">
        <f t="shared" si="114"/>
        <v>-</v>
      </c>
      <c r="D3630" s="9" t="str">
        <f t="shared" si="115"/>
        <v>-</v>
      </c>
      <c r="E3630" s="9" t="str">
        <f>IF(C3630="-","-",IF(D3630=maxgameno+2,"blank row 2",IF(D3630=maxgameno+1,"blank row 1",INDEX(FixtureCode!$B$4:$AH$128,MATCH($C3630,FixtureCode!$B$4:$B$128,0),MATCH("G"&amp;D3630&amp;"-T1",FixtureCode!$B$4:$AH$4,0)))))</f>
        <v>-</v>
      </c>
      <c r="F3630" s="13" t="str">
        <f>IF(C3630="-","-",IF(D3630=maxgameno+2,"blank row 2",IF(D3630=maxgameno+1,"blank row 1",INDEX(FixtureCode!$B$4:$AH$128,MATCH($C3630,FixtureCode!$B$4:$B$128,0),MATCH("G"&amp;D3630&amp;"-T2",FixtureCode!$B$4:$AH$4,0)))))</f>
        <v>-</v>
      </c>
      <c r="G3630" s="12" t="str">
        <f>IF(C3630="-","-",IF(AND(ISNUMBER(Fixture!G3634),ISNUMBER(Fixture!I3634),Fixture!F3634&lt;&gt;"BYE",Fixture!J3634&lt;&gt;"BYE"),"Yes","-"))</f>
        <v>-</v>
      </c>
      <c r="H3630" s="9" t="str">
        <f>IF(G3630="-","-",IF(Fixture!G3634&gt;Fixture!I3634,Settings!$G$7,IF(Fixture!G3634=Fixture!I3634,Settings!$G$8,IF(Fixture!G3634&lt;Fixture!I3634,Settings!$G$9,"-"))))</f>
        <v>-</v>
      </c>
      <c r="I3630" s="13" t="str">
        <f>IF(G3630="-","-",IF(Fixture!I3634&gt;Fixture!G3634,Settings!$G$7,IF(Fixture!I3634=Fixture!G3634,Settings!$G$8,IF(Fixture!I3634&lt;Fixture!G3634,Settings!$G$9,"-"))))</f>
        <v>-</v>
      </c>
    </row>
    <row r="3631" spans="3:9" x14ac:dyDescent="0.25">
      <c r="C3631" s="12" t="str">
        <f t="shared" si="114"/>
        <v>-</v>
      </c>
      <c r="D3631" s="9" t="str">
        <f t="shared" si="115"/>
        <v>-</v>
      </c>
      <c r="E3631" s="9" t="str">
        <f>IF(C3631="-","-",IF(D3631=maxgameno+2,"blank row 2",IF(D3631=maxgameno+1,"blank row 1",INDEX(FixtureCode!$B$4:$AH$128,MATCH($C3631,FixtureCode!$B$4:$B$128,0),MATCH("G"&amp;D3631&amp;"-T1",FixtureCode!$B$4:$AH$4,0)))))</f>
        <v>-</v>
      </c>
      <c r="F3631" s="13" t="str">
        <f>IF(C3631="-","-",IF(D3631=maxgameno+2,"blank row 2",IF(D3631=maxgameno+1,"blank row 1",INDEX(FixtureCode!$B$4:$AH$128,MATCH($C3631,FixtureCode!$B$4:$B$128,0),MATCH("G"&amp;D3631&amp;"-T2",FixtureCode!$B$4:$AH$4,0)))))</f>
        <v>-</v>
      </c>
      <c r="G3631" s="12" t="str">
        <f>IF(C3631="-","-",IF(AND(ISNUMBER(Fixture!G3635),ISNUMBER(Fixture!I3635),Fixture!F3635&lt;&gt;"BYE",Fixture!J3635&lt;&gt;"BYE"),"Yes","-"))</f>
        <v>-</v>
      </c>
      <c r="H3631" s="9" t="str">
        <f>IF(G3631="-","-",IF(Fixture!G3635&gt;Fixture!I3635,Settings!$G$7,IF(Fixture!G3635=Fixture!I3635,Settings!$G$8,IF(Fixture!G3635&lt;Fixture!I3635,Settings!$G$9,"-"))))</f>
        <v>-</v>
      </c>
      <c r="I3631" s="13" t="str">
        <f>IF(G3631="-","-",IF(Fixture!I3635&gt;Fixture!G3635,Settings!$G$7,IF(Fixture!I3635=Fixture!G3635,Settings!$G$8,IF(Fixture!I3635&lt;Fixture!G3635,Settings!$G$9,"-"))))</f>
        <v>-</v>
      </c>
    </row>
    <row r="3632" spans="3:9" x14ac:dyDescent="0.25">
      <c r="C3632" s="12" t="str">
        <f t="shared" si="114"/>
        <v>-</v>
      </c>
      <c r="D3632" s="9" t="str">
        <f t="shared" si="115"/>
        <v>-</v>
      </c>
      <c r="E3632" s="9" t="str">
        <f>IF(C3632="-","-",IF(D3632=maxgameno+2,"blank row 2",IF(D3632=maxgameno+1,"blank row 1",INDEX(FixtureCode!$B$4:$AH$128,MATCH($C3632,FixtureCode!$B$4:$B$128,0),MATCH("G"&amp;D3632&amp;"-T1",FixtureCode!$B$4:$AH$4,0)))))</f>
        <v>-</v>
      </c>
      <c r="F3632" s="13" t="str">
        <f>IF(C3632="-","-",IF(D3632=maxgameno+2,"blank row 2",IF(D3632=maxgameno+1,"blank row 1",INDEX(FixtureCode!$B$4:$AH$128,MATCH($C3632,FixtureCode!$B$4:$B$128,0),MATCH("G"&amp;D3632&amp;"-T2",FixtureCode!$B$4:$AH$4,0)))))</f>
        <v>-</v>
      </c>
      <c r="G3632" s="12" t="str">
        <f>IF(C3632="-","-",IF(AND(ISNUMBER(Fixture!G3636),ISNUMBER(Fixture!I3636),Fixture!F3636&lt;&gt;"BYE",Fixture!J3636&lt;&gt;"BYE"),"Yes","-"))</f>
        <v>-</v>
      </c>
      <c r="H3632" s="9" t="str">
        <f>IF(G3632="-","-",IF(Fixture!G3636&gt;Fixture!I3636,Settings!$G$7,IF(Fixture!G3636=Fixture!I3636,Settings!$G$8,IF(Fixture!G3636&lt;Fixture!I3636,Settings!$G$9,"-"))))</f>
        <v>-</v>
      </c>
      <c r="I3632" s="13" t="str">
        <f>IF(G3632="-","-",IF(Fixture!I3636&gt;Fixture!G3636,Settings!$G$7,IF(Fixture!I3636=Fixture!G3636,Settings!$G$8,IF(Fixture!I3636&lt;Fixture!G3636,Settings!$G$9,"-"))))</f>
        <v>-</v>
      </c>
    </row>
    <row r="3633" spans="3:9" x14ac:dyDescent="0.25">
      <c r="C3633" s="12" t="str">
        <f t="shared" si="114"/>
        <v>-</v>
      </c>
      <c r="D3633" s="9" t="str">
        <f t="shared" si="115"/>
        <v>-</v>
      </c>
      <c r="E3633" s="9" t="str">
        <f>IF(C3633="-","-",IF(D3633=maxgameno+2,"blank row 2",IF(D3633=maxgameno+1,"blank row 1",INDEX(FixtureCode!$B$4:$AH$128,MATCH($C3633,FixtureCode!$B$4:$B$128,0),MATCH("G"&amp;D3633&amp;"-T1",FixtureCode!$B$4:$AH$4,0)))))</f>
        <v>-</v>
      </c>
      <c r="F3633" s="13" t="str">
        <f>IF(C3633="-","-",IF(D3633=maxgameno+2,"blank row 2",IF(D3633=maxgameno+1,"blank row 1",INDEX(FixtureCode!$B$4:$AH$128,MATCH($C3633,FixtureCode!$B$4:$B$128,0),MATCH("G"&amp;D3633&amp;"-T2",FixtureCode!$B$4:$AH$4,0)))))</f>
        <v>-</v>
      </c>
      <c r="G3633" s="12" t="str">
        <f>IF(C3633="-","-",IF(AND(ISNUMBER(Fixture!G3637),ISNUMBER(Fixture!I3637),Fixture!F3637&lt;&gt;"BYE",Fixture!J3637&lt;&gt;"BYE"),"Yes","-"))</f>
        <v>-</v>
      </c>
      <c r="H3633" s="9" t="str">
        <f>IF(G3633="-","-",IF(Fixture!G3637&gt;Fixture!I3637,Settings!$G$7,IF(Fixture!G3637=Fixture!I3637,Settings!$G$8,IF(Fixture!G3637&lt;Fixture!I3637,Settings!$G$9,"-"))))</f>
        <v>-</v>
      </c>
      <c r="I3633" s="13" t="str">
        <f>IF(G3633="-","-",IF(Fixture!I3637&gt;Fixture!G3637,Settings!$G$7,IF(Fixture!I3637=Fixture!G3637,Settings!$G$8,IF(Fixture!I3637&lt;Fixture!G3637,Settings!$G$9,"-"))))</f>
        <v>-</v>
      </c>
    </row>
    <row r="3634" spans="3:9" x14ac:dyDescent="0.25">
      <c r="C3634" s="12" t="str">
        <f t="shared" si="114"/>
        <v>-</v>
      </c>
      <c r="D3634" s="9" t="str">
        <f t="shared" si="115"/>
        <v>-</v>
      </c>
      <c r="E3634" s="9" t="str">
        <f>IF(C3634="-","-",IF(D3634=maxgameno+2,"blank row 2",IF(D3634=maxgameno+1,"blank row 1",INDEX(FixtureCode!$B$4:$AH$128,MATCH($C3634,FixtureCode!$B$4:$B$128,0),MATCH("G"&amp;D3634&amp;"-T1",FixtureCode!$B$4:$AH$4,0)))))</f>
        <v>-</v>
      </c>
      <c r="F3634" s="13" t="str">
        <f>IF(C3634="-","-",IF(D3634=maxgameno+2,"blank row 2",IF(D3634=maxgameno+1,"blank row 1",INDEX(FixtureCode!$B$4:$AH$128,MATCH($C3634,FixtureCode!$B$4:$B$128,0),MATCH("G"&amp;D3634&amp;"-T2",FixtureCode!$B$4:$AH$4,0)))))</f>
        <v>-</v>
      </c>
      <c r="G3634" s="12" t="str">
        <f>IF(C3634="-","-",IF(AND(ISNUMBER(Fixture!G3638),ISNUMBER(Fixture!I3638),Fixture!F3638&lt;&gt;"BYE",Fixture!J3638&lt;&gt;"BYE"),"Yes","-"))</f>
        <v>-</v>
      </c>
      <c r="H3634" s="9" t="str">
        <f>IF(G3634="-","-",IF(Fixture!G3638&gt;Fixture!I3638,Settings!$G$7,IF(Fixture!G3638=Fixture!I3638,Settings!$G$8,IF(Fixture!G3638&lt;Fixture!I3638,Settings!$G$9,"-"))))</f>
        <v>-</v>
      </c>
      <c r="I3634" s="13" t="str">
        <f>IF(G3634="-","-",IF(Fixture!I3638&gt;Fixture!G3638,Settings!$G$7,IF(Fixture!I3638=Fixture!G3638,Settings!$G$8,IF(Fixture!I3638&lt;Fixture!G3638,Settings!$G$9,"-"))))</f>
        <v>-</v>
      </c>
    </row>
    <row r="3635" spans="3:9" x14ac:dyDescent="0.25">
      <c r="C3635" s="12" t="str">
        <f t="shared" si="114"/>
        <v>-</v>
      </c>
      <c r="D3635" s="9" t="str">
        <f t="shared" si="115"/>
        <v>-</v>
      </c>
      <c r="E3635" s="9" t="str">
        <f>IF(C3635="-","-",IF(D3635=maxgameno+2,"blank row 2",IF(D3635=maxgameno+1,"blank row 1",INDEX(FixtureCode!$B$4:$AH$128,MATCH($C3635,FixtureCode!$B$4:$B$128,0),MATCH("G"&amp;D3635&amp;"-T1",FixtureCode!$B$4:$AH$4,0)))))</f>
        <v>-</v>
      </c>
      <c r="F3635" s="13" t="str">
        <f>IF(C3635="-","-",IF(D3635=maxgameno+2,"blank row 2",IF(D3635=maxgameno+1,"blank row 1",INDEX(FixtureCode!$B$4:$AH$128,MATCH($C3635,FixtureCode!$B$4:$B$128,0),MATCH("G"&amp;D3635&amp;"-T2",FixtureCode!$B$4:$AH$4,0)))))</f>
        <v>-</v>
      </c>
      <c r="G3635" s="12" t="str">
        <f>IF(C3635="-","-",IF(AND(ISNUMBER(Fixture!G3639),ISNUMBER(Fixture!I3639),Fixture!F3639&lt;&gt;"BYE",Fixture!J3639&lt;&gt;"BYE"),"Yes","-"))</f>
        <v>-</v>
      </c>
      <c r="H3635" s="9" t="str">
        <f>IF(G3635="-","-",IF(Fixture!G3639&gt;Fixture!I3639,Settings!$G$7,IF(Fixture!G3639=Fixture!I3639,Settings!$G$8,IF(Fixture!G3639&lt;Fixture!I3639,Settings!$G$9,"-"))))</f>
        <v>-</v>
      </c>
      <c r="I3635" s="13" t="str">
        <f>IF(G3635="-","-",IF(Fixture!I3639&gt;Fixture!G3639,Settings!$G$7,IF(Fixture!I3639=Fixture!G3639,Settings!$G$8,IF(Fixture!I3639&lt;Fixture!G3639,Settings!$G$9,"-"))))</f>
        <v>-</v>
      </c>
    </row>
    <row r="3636" spans="3:9" x14ac:dyDescent="0.25">
      <c r="C3636" s="12" t="str">
        <f t="shared" si="114"/>
        <v>-</v>
      </c>
      <c r="D3636" s="9" t="str">
        <f t="shared" si="115"/>
        <v>-</v>
      </c>
      <c r="E3636" s="9" t="str">
        <f>IF(C3636="-","-",IF(D3636=maxgameno+2,"blank row 2",IF(D3636=maxgameno+1,"blank row 1",INDEX(FixtureCode!$B$4:$AH$128,MATCH($C3636,FixtureCode!$B$4:$B$128,0),MATCH("G"&amp;D3636&amp;"-T1",FixtureCode!$B$4:$AH$4,0)))))</f>
        <v>-</v>
      </c>
      <c r="F3636" s="13" t="str">
        <f>IF(C3636="-","-",IF(D3636=maxgameno+2,"blank row 2",IF(D3636=maxgameno+1,"blank row 1",INDEX(FixtureCode!$B$4:$AH$128,MATCH($C3636,FixtureCode!$B$4:$B$128,0),MATCH("G"&amp;D3636&amp;"-T2",FixtureCode!$B$4:$AH$4,0)))))</f>
        <v>-</v>
      </c>
      <c r="G3636" s="12" t="str">
        <f>IF(C3636="-","-",IF(AND(ISNUMBER(Fixture!G3640),ISNUMBER(Fixture!I3640),Fixture!F3640&lt;&gt;"BYE",Fixture!J3640&lt;&gt;"BYE"),"Yes","-"))</f>
        <v>-</v>
      </c>
      <c r="H3636" s="9" t="str">
        <f>IF(G3636="-","-",IF(Fixture!G3640&gt;Fixture!I3640,Settings!$G$7,IF(Fixture!G3640=Fixture!I3640,Settings!$G$8,IF(Fixture!G3640&lt;Fixture!I3640,Settings!$G$9,"-"))))</f>
        <v>-</v>
      </c>
      <c r="I3636" s="13" t="str">
        <f>IF(G3636="-","-",IF(Fixture!I3640&gt;Fixture!G3640,Settings!$G$7,IF(Fixture!I3640=Fixture!G3640,Settings!$G$8,IF(Fixture!I3640&lt;Fixture!G3640,Settings!$G$9,"-"))))</f>
        <v>-</v>
      </c>
    </row>
    <row r="3637" spans="3:9" x14ac:dyDescent="0.25">
      <c r="C3637" s="12" t="str">
        <f t="shared" si="114"/>
        <v>-</v>
      </c>
      <c r="D3637" s="9" t="str">
        <f t="shared" si="115"/>
        <v>-</v>
      </c>
      <c r="E3637" s="9" t="str">
        <f>IF(C3637="-","-",IF(D3637=maxgameno+2,"blank row 2",IF(D3637=maxgameno+1,"blank row 1",INDEX(FixtureCode!$B$4:$AH$128,MATCH($C3637,FixtureCode!$B$4:$B$128,0),MATCH("G"&amp;D3637&amp;"-T1",FixtureCode!$B$4:$AH$4,0)))))</f>
        <v>-</v>
      </c>
      <c r="F3637" s="13" t="str">
        <f>IF(C3637="-","-",IF(D3637=maxgameno+2,"blank row 2",IF(D3637=maxgameno+1,"blank row 1",INDEX(FixtureCode!$B$4:$AH$128,MATCH($C3637,FixtureCode!$B$4:$B$128,0),MATCH("G"&amp;D3637&amp;"-T2",FixtureCode!$B$4:$AH$4,0)))))</f>
        <v>-</v>
      </c>
      <c r="G3637" s="12" t="str">
        <f>IF(C3637="-","-",IF(AND(ISNUMBER(Fixture!G3641),ISNUMBER(Fixture!I3641),Fixture!F3641&lt;&gt;"BYE",Fixture!J3641&lt;&gt;"BYE"),"Yes","-"))</f>
        <v>-</v>
      </c>
      <c r="H3637" s="9" t="str">
        <f>IF(G3637="-","-",IF(Fixture!G3641&gt;Fixture!I3641,Settings!$G$7,IF(Fixture!G3641=Fixture!I3641,Settings!$G$8,IF(Fixture!G3641&lt;Fixture!I3641,Settings!$G$9,"-"))))</f>
        <v>-</v>
      </c>
      <c r="I3637" s="13" t="str">
        <f>IF(G3637="-","-",IF(Fixture!I3641&gt;Fixture!G3641,Settings!$G$7,IF(Fixture!I3641=Fixture!G3641,Settings!$G$8,IF(Fixture!I3641&lt;Fixture!G3641,Settings!$G$9,"-"))))</f>
        <v>-</v>
      </c>
    </row>
    <row r="3638" spans="3:9" x14ac:dyDescent="0.25">
      <c r="C3638" s="12" t="str">
        <f t="shared" si="114"/>
        <v>-</v>
      </c>
      <c r="D3638" s="9" t="str">
        <f t="shared" si="115"/>
        <v>-</v>
      </c>
      <c r="E3638" s="9" t="str">
        <f>IF(C3638="-","-",IF(D3638=maxgameno+2,"blank row 2",IF(D3638=maxgameno+1,"blank row 1",INDEX(FixtureCode!$B$4:$AH$128,MATCH($C3638,FixtureCode!$B$4:$B$128,0),MATCH("G"&amp;D3638&amp;"-T1",FixtureCode!$B$4:$AH$4,0)))))</f>
        <v>-</v>
      </c>
      <c r="F3638" s="13" t="str">
        <f>IF(C3638="-","-",IF(D3638=maxgameno+2,"blank row 2",IF(D3638=maxgameno+1,"blank row 1",INDEX(FixtureCode!$B$4:$AH$128,MATCH($C3638,FixtureCode!$B$4:$B$128,0),MATCH("G"&amp;D3638&amp;"-T2",FixtureCode!$B$4:$AH$4,0)))))</f>
        <v>-</v>
      </c>
      <c r="G3638" s="12" t="str">
        <f>IF(C3638="-","-",IF(AND(ISNUMBER(Fixture!G3642),ISNUMBER(Fixture!I3642),Fixture!F3642&lt;&gt;"BYE",Fixture!J3642&lt;&gt;"BYE"),"Yes","-"))</f>
        <v>-</v>
      </c>
      <c r="H3638" s="9" t="str">
        <f>IF(G3638="-","-",IF(Fixture!G3642&gt;Fixture!I3642,Settings!$G$7,IF(Fixture!G3642=Fixture!I3642,Settings!$G$8,IF(Fixture!G3642&lt;Fixture!I3642,Settings!$G$9,"-"))))</f>
        <v>-</v>
      </c>
      <c r="I3638" s="13" t="str">
        <f>IF(G3638="-","-",IF(Fixture!I3642&gt;Fixture!G3642,Settings!$G$7,IF(Fixture!I3642=Fixture!G3642,Settings!$G$8,IF(Fixture!I3642&lt;Fixture!G3642,Settings!$G$9,"-"))))</f>
        <v>-</v>
      </c>
    </row>
    <row r="3639" spans="3:9" x14ac:dyDescent="0.25">
      <c r="C3639" s="12" t="str">
        <f t="shared" si="114"/>
        <v>-</v>
      </c>
      <c r="D3639" s="9" t="str">
        <f t="shared" si="115"/>
        <v>-</v>
      </c>
      <c r="E3639" s="9" t="str">
        <f>IF(C3639="-","-",IF(D3639=maxgameno+2,"blank row 2",IF(D3639=maxgameno+1,"blank row 1",INDEX(FixtureCode!$B$4:$AH$128,MATCH($C3639,FixtureCode!$B$4:$B$128,0),MATCH("G"&amp;D3639&amp;"-T1",FixtureCode!$B$4:$AH$4,0)))))</f>
        <v>-</v>
      </c>
      <c r="F3639" s="13" t="str">
        <f>IF(C3639="-","-",IF(D3639=maxgameno+2,"blank row 2",IF(D3639=maxgameno+1,"blank row 1",INDEX(FixtureCode!$B$4:$AH$128,MATCH($C3639,FixtureCode!$B$4:$B$128,0),MATCH("G"&amp;D3639&amp;"-T2",FixtureCode!$B$4:$AH$4,0)))))</f>
        <v>-</v>
      </c>
      <c r="G3639" s="12" t="str">
        <f>IF(C3639="-","-",IF(AND(ISNUMBER(Fixture!G3643),ISNUMBER(Fixture!I3643),Fixture!F3643&lt;&gt;"BYE",Fixture!J3643&lt;&gt;"BYE"),"Yes","-"))</f>
        <v>-</v>
      </c>
      <c r="H3639" s="9" t="str">
        <f>IF(G3639="-","-",IF(Fixture!G3643&gt;Fixture!I3643,Settings!$G$7,IF(Fixture!G3643=Fixture!I3643,Settings!$G$8,IF(Fixture!G3643&lt;Fixture!I3643,Settings!$G$9,"-"))))</f>
        <v>-</v>
      </c>
      <c r="I3639" s="13" t="str">
        <f>IF(G3639="-","-",IF(Fixture!I3643&gt;Fixture!G3643,Settings!$G$7,IF(Fixture!I3643=Fixture!G3643,Settings!$G$8,IF(Fixture!I3643&lt;Fixture!G3643,Settings!$G$9,"-"))))</f>
        <v>-</v>
      </c>
    </row>
    <row r="3640" spans="3:9" x14ac:dyDescent="0.25">
      <c r="C3640" s="12" t="str">
        <f t="shared" si="114"/>
        <v>-</v>
      </c>
      <c r="D3640" s="9" t="str">
        <f t="shared" si="115"/>
        <v>-</v>
      </c>
      <c r="E3640" s="9" t="str">
        <f>IF(C3640="-","-",IF(D3640=maxgameno+2,"blank row 2",IF(D3640=maxgameno+1,"blank row 1",INDEX(FixtureCode!$B$4:$AH$128,MATCH($C3640,FixtureCode!$B$4:$B$128,0),MATCH("G"&amp;D3640&amp;"-T1",FixtureCode!$B$4:$AH$4,0)))))</f>
        <v>-</v>
      </c>
      <c r="F3640" s="13" t="str">
        <f>IF(C3640="-","-",IF(D3640=maxgameno+2,"blank row 2",IF(D3640=maxgameno+1,"blank row 1",INDEX(FixtureCode!$B$4:$AH$128,MATCH($C3640,FixtureCode!$B$4:$B$128,0),MATCH("G"&amp;D3640&amp;"-T2",FixtureCode!$B$4:$AH$4,0)))))</f>
        <v>-</v>
      </c>
      <c r="G3640" s="12" t="str">
        <f>IF(C3640="-","-",IF(AND(ISNUMBER(Fixture!G3644),ISNUMBER(Fixture!I3644),Fixture!F3644&lt;&gt;"BYE",Fixture!J3644&lt;&gt;"BYE"),"Yes","-"))</f>
        <v>-</v>
      </c>
      <c r="H3640" s="9" t="str">
        <f>IF(G3640="-","-",IF(Fixture!G3644&gt;Fixture!I3644,Settings!$G$7,IF(Fixture!G3644=Fixture!I3644,Settings!$G$8,IF(Fixture!G3644&lt;Fixture!I3644,Settings!$G$9,"-"))))</f>
        <v>-</v>
      </c>
      <c r="I3640" s="13" t="str">
        <f>IF(G3640="-","-",IF(Fixture!I3644&gt;Fixture!G3644,Settings!$G$7,IF(Fixture!I3644=Fixture!G3644,Settings!$G$8,IF(Fixture!I3644&lt;Fixture!G3644,Settings!$G$9,"-"))))</f>
        <v>-</v>
      </c>
    </row>
    <row r="3641" spans="3:9" x14ac:dyDescent="0.25">
      <c r="C3641" s="12" t="str">
        <f t="shared" si="114"/>
        <v>-</v>
      </c>
      <c r="D3641" s="9" t="str">
        <f t="shared" si="115"/>
        <v>-</v>
      </c>
      <c r="E3641" s="9" t="str">
        <f>IF(C3641="-","-",IF(D3641=maxgameno+2,"blank row 2",IF(D3641=maxgameno+1,"blank row 1",INDEX(FixtureCode!$B$4:$AH$128,MATCH($C3641,FixtureCode!$B$4:$B$128,0),MATCH("G"&amp;D3641&amp;"-T1",FixtureCode!$B$4:$AH$4,0)))))</f>
        <v>-</v>
      </c>
      <c r="F3641" s="13" t="str">
        <f>IF(C3641="-","-",IF(D3641=maxgameno+2,"blank row 2",IF(D3641=maxgameno+1,"blank row 1",INDEX(FixtureCode!$B$4:$AH$128,MATCH($C3641,FixtureCode!$B$4:$B$128,0),MATCH("G"&amp;D3641&amp;"-T2",FixtureCode!$B$4:$AH$4,0)))))</f>
        <v>-</v>
      </c>
      <c r="G3641" s="12" t="str">
        <f>IF(C3641="-","-",IF(AND(ISNUMBER(Fixture!G3645),ISNUMBER(Fixture!I3645),Fixture!F3645&lt;&gt;"BYE",Fixture!J3645&lt;&gt;"BYE"),"Yes","-"))</f>
        <v>-</v>
      </c>
      <c r="H3641" s="9" t="str">
        <f>IF(G3641="-","-",IF(Fixture!G3645&gt;Fixture!I3645,Settings!$G$7,IF(Fixture!G3645=Fixture!I3645,Settings!$G$8,IF(Fixture!G3645&lt;Fixture!I3645,Settings!$G$9,"-"))))</f>
        <v>-</v>
      </c>
      <c r="I3641" s="13" t="str">
        <f>IF(G3641="-","-",IF(Fixture!I3645&gt;Fixture!G3645,Settings!$G$7,IF(Fixture!I3645=Fixture!G3645,Settings!$G$8,IF(Fixture!I3645&lt;Fixture!G3645,Settings!$G$9,"-"))))</f>
        <v>-</v>
      </c>
    </row>
    <row r="3642" spans="3:9" x14ac:dyDescent="0.25">
      <c r="C3642" s="12" t="str">
        <f t="shared" si="114"/>
        <v>-</v>
      </c>
      <c r="D3642" s="9" t="str">
        <f t="shared" si="115"/>
        <v>-</v>
      </c>
      <c r="E3642" s="9" t="str">
        <f>IF(C3642="-","-",IF(D3642=maxgameno+2,"blank row 2",IF(D3642=maxgameno+1,"blank row 1",INDEX(FixtureCode!$B$4:$AH$128,MATCH($C3642,FixtureCode!$B$4:$B$128,0),MATCH("G"&amp;D3642&amp;"-T1",FixtureCode!$B$4:$AH$4,0)))))</f>
        <v>-</v>
      </c>
      <c r="F3642" s="13" t="str">
        <f>IF(C3642="-","-",IF(D3642=maxgameno+2,"blank row 2",IF(D3642=maxgameno+1,"blank row 1",INDEX(FixtureCode!$B$4:$AH$128,MATCH($C3642,FixtureCode!$B$4:$B$128,0),MATCH("G"&amp;D3642&amp;"-T2",FixtureCode!$B$4:$AH$4,0)))))</f>
        <v>-</v>
      </c>
      <c r="G3642" s="12" t="str">
        <f>IF(C3642="-","-",IF(AND(ISNUMBER(Fixture!G3646),ISNUMBER(Fixture!I3646),Fixture!F3646&lt;&gt;"BYE",Fixture!J3646&lt;&gt;"BYE"),"Yes","-"))</f>
        <v>-</v>
      </c>
      <c r="H3642" s="9" t="str">
        <f>IF(G3642="-","-",IF(Fixture!G3646&gt;Fixture!I3646,Settings!$G$7,IF(Fixture!G3646=Fixture!I3646,Settings!$G$8,IF(Fixture!G3646&lt;Fixture!I3646,Settings!$G$9,"-"))))</f>
        <v>-</v>
      </c>
      <c r="I3642" s="13" t="str">
        <f>IF(G3642="-","-",IF(Fixture!I3646&gt;Fixture!G3646,Settings!$G$7,IF(Fixture!I3646=Fixture!G3646,Settings!$G$8,IF(Fixture!I3646&lt;Fixture!G3646,Settings!$G$9,"-"))))</f>
        <v>-</v>
      </c>
    </row>
    <row r="3643" spans="3:9" x14ac:dyDescent="0.25">
      <c r="C3643" s="12" t="str">
        <f t="shared" si="114"/>
        <v>-</v>
      </c>
      <c r="D3643" s="9" t="str">
        <f t="shared" si="115"/>
        <v>-</v>
      </c>
      <c r="E3643" s="9" t="str">
        <f>IF(C3643="-","-",IF(D3643=maxgameno+2,"blank row 2",IF(D3643=maxgameno+1,"blank row 1",INDEX(FixtureCode!$B$4:$AH$128,MATCH($C3643,FixtureCode!$B$4:$B$128,0),MATCH("G"&amp;D3643&amp;"-T1",FixtureCode!$B$4:$AH$4,0)))))</f>
        <v>-</v>
      </c>
      <c r="F3643" s="13" t="str">
        <f>IF(C3643="-","-",IF(D3643=maxgameno+2,"blank row 2",IF(D3643=maxgameno+1,"blank row 1",INDEX(FixtureCode!$B$4:$AH$128,MATCH($C3643,FixtureCode!$B$4:$B$128,0),MATCH("G"&amp;D3643&amp;"-T2",FixtureCode!$B$4:$AH$4,0)))))</f>
        <v>-</v>
      </c>
      <c r="G3643" s="12" t="str">
        <f>IF(C3643="-","-",IF(AND(ISNUMBER(Fixture!G3647),ISNUMBER(Fixture!I3647),Fixture!F3647&lt;&gt;"BYE",Fixture!J3647&lt;&gt;"BYE"),"Yes","-"))</f>
        <v>-</v>
      </c>
      <c r="H3643" s="9" t="str">
        <f>IF(G3643="-","-",IF(Fixture!G3647&gt;Fixture!I3647,Settings!$G$7,IF(Fixture!G3647=Fixture!I3647,Settings!$G$8,IF(Fixture!G3647&lt;Fixture!I3647,Settings!$G$9,"-"))))</f>
        <v>-</v>
      </c>
      <c r="I3643" s="13" t="str">
        <f>IF(G3643="-","-",IF(Fixture!I3647&gt;Fixture!G3647,Settings!$G$7,IF(Fixture!I3647=Fixture!G3647,Settings!$G$8,IF(Fixture!I3647&lt;Fixture!G3647,Settings!$G$9,"-"))))</f>
        <v>-</v>
      </c>
    </row>
    <row r="3644" spans="3:9" x14ac:dyDescent="0.25">
      <c r="C3644" s="12" t="str">
        <f t="shared" si="114"/>
        <v>-</v>
      </c>
      <c r="D3644" s="9" t="str">
        <f t="shared" si="115"/>
        <v>-</v>
      </c>
      <c r="E3644" s="9" t="str">
        <f>IF(C3644="-","-",IF(D3644=maxgameno+2,"blank row 2",IF(D3644=maxgameno+1,"blank row 1",INDEX(FixtureCode!$B$4:$AH$128,MATCH($C3644,FixtureCode!$B$4:$B$128,0),MATCH("G"&amp;D3644&amp;"-T1",FixtureCode!$B$4:$AH$4,0)))))</f>
        <v>-</v>
      </c>
      <c r="F3644" s="13" t="str">
        <f>IF(C3644="-","-",IF(D3644=maxgameno+2,"blank row 2",IF(D3644=maxgameno+1,"blank row 1",INDEX(FixtureCode!$B$4:$AH$128,MATCH($C3644,FixtureCode!$B$4:$B$128,0),MATCH("G"&amp;D3644&amp;"-T2",FixtureCode!$B$4:$AH$4,0)))))</f>
        <v>-</v>
      </c>
      <c r="G3644" s="12" t="str">
        <f>IF(C3644="-","-",IF(AND(ISNUMBER(Fixture!G3648),ISNUMBER(Fixture!I3648),Fixture!F3648&lt;&gt;"BYE",Fixture!J3648&lt;&gt;"BYE"),"Yes","-"))</f>
        <v>-</v>
      </c>
      <c r="H3644" s="9" t="str">
        <f>IF(G3644="-","-",IF(Fixture!G3648&gt;Fixture!I3648,Settings!$G$7,IF(Fixture!G3648=Fixture!I3648,Settings!$G$8,IF(Fixture!G3648&lt;Fixture!I3648,Settings!$G$9,"-"))))</f>
        <v>-</v>
      </c>
      <c r="I3644" s="13" t="str">
        <f>IF(G3644="-","-",IF(Fixture!I3648&gt;Fixture!G3648,Settings!$G$7,IF(Fixture!I3648=Fixture!G3648,Settings!$G$8,IF(Fixture!I3648&lt;Fixture!G3648,Settings!$G$9,"-"))))</f>
        <v>-</v>
      </c>
    </row>
    <row r="3645" spans="3:9" x14ac:dyDescent="0.25">
      <c r="C3645" s="12" t="str">
        <f t="shared" si="114"/>
        <v>-</v>
      </c>
      <c r="D3645" s="9" t="str">
        <f t="shared" si="115"/>
        <v>-</v>
      </c>
      <c r="E3645" s="9" t="str">
        <f>IF(C3645="-","-",IF(D3645=maxgameno+2,"blank row 2",IF(D3645=maxgameno+1,"blank row 1",INDEX(FixtureCode!$B$4:$AH$128,MATCH($C3645,FixtureCode!$B$4:$B$128,0),MATCH("G"&amp;D3645&amp;"-T1",FixtureCode!$B$4:$AH$4,0)))))</f>
        <v>-</v>
      </c>
      <c r="F3645" s="13" t="str">
        <f>IF(C3645="-","-",IF(D3645=maxgameno+2,"blank row 2",IF(D3645=maxgameno+1,"blank row 1",INDEX(FixtureCode!$B$4:$AH$128,MATCH($C3645,FixtureCode!$B$4:$B$128,0),MATCH("G"&amp;D3645&amp;"-T2",FixtureCode!$B$4:$AH$4,0)))))</f>
        <v>-</v>
      </c>
      <c r="G3645" s="12" t="str">
        <f>IF(C3645="-","-",IF(AND(ISNUMBER(Fixture!G3649),ISNUMBER(Fixture!I3649),Fixture!F3649&lt;&gt;"BYE",Fixture!J3649&lt;&gt;"BYE"),"Yes","-"))</f>
        <v>-</v>
      </c>
      <c r="H3645" s="9" t="str">
        <f>IF(G3645="-","-",IF(Fixture!G3649&gt;Fixture!I3649,Settings!$G$7,IF(Fixture!G3649=Fixture!I3649,Settings!$G$8,IF(Fixture!G3649&lt;Fixture!I3649,Settings!$G$9,"-"))))</f>
        <v>-</v>
      </c>
      <c r="I3645" s="13" t="str">
        <f>IF(G3645="-","-",IF(Fixture!I3649&gt;Fixture!G3649,Settings!$G$7,IF(Fixture!I3649=Fixture!G3649,Settings!$G$8,IF(Fixture!I3649&lt;Fixture!G3649,Settings!$G$9,"-"))))</f>
        <v>-</v>
      </c>
    </row>
    <row r="3646" spans="3:9" x14ac:dyDescent="0.25">
      <c r="C3646" s="12" t="str">
        <f t="shared" si="114"/>
        <v>-</v>
      </c>
      <c r="D3646" s="9" t="str">
        <f t="shared" si="115"/>
        <v>-</v>
      </c>
      <c r="E3646" s="9" t="str">
        <f>IF(C3646="-","-",IF(D3646=maxgameno+2,"blank row 2",IF(D3646=maxgameno+1,"blank row 1",INDEX(FixtureCode!$B$4:$AH$128,MATCH($C3646,FixtureCode!$B$4:$B$128,0),MATCH("G"&amp;D3646&amp;"-T1",FixtureCode!$B$4:$AH$4,0)))))</f>
        <v>-</v>
      </c>
      <c r="F3646" s="13" t="str">
        <f>IF(C3646="-","-",IF(D3646=maxgameno+2,"blank row 2",IF(D3646=maxgameno+1,"blank row 1",INDEX(FixtureCode!$B$4:$AH$128,MATCH($C3646,FixtureCode!$B$4:$B$128,0),MATCH("G"&amp;D3646&amp;"-T2",FixtureCode!$B$4:$AH$4,0)))))</f>
        <v>-</v>
      </c>
      <c r="G3646" s="12" t="str">
        <f>IF(C3646="-","-",IF(AND(ISNUMBER(Fixture!G3650),ISNUMBER(Fixture!I3650),Fixture!F3650&lt;&gt;"BYE",Fixture!J3650&lt;&gt;"BYE"),"Yes","-"))</f>
        <v>-</v>
      </c>
      <c r="H3646" s="9" t="str">
        <f>IF(G3646="-","-",IF(Fixture!G3650&gt;Fixture!I3650,Settings!$G$7,IF(Fixture!G3650=Fixture!I3650,Settings!$G$8,IF(Fixture!G3650&lt;Fixture!I3650,Settings!$G$9,"-"))))</f>
        <v>-</v>
      </c>
      <c r="I3646" s="13" t="str">
        <f>IF(G3646="-","-",IF(Fixture!I3650&gt;Fixture!G3650,Settings!$G$7,IF(Fixture!I3650=Fixture!G3650,Settings!$G$8,IF(Fixture!I3650&lt;Fixture!G3650,Settings!$G$9,"-"))))</f>
        <v>-</v>
      </c>
    </row>
    <row r="3647" spans="3:9" x14ac:dyDescent="0.25">
      <c r="C3647" s="12" t="str">
        <f t="shared" si="114"/>
        <v>-</v>
      </c>
      <c r="D3647" s="9" t="str">
        <f t="shared" si="115"/>
        <v>-</v>
      </c>
      <c r="E3647" s="9" t="str">
        <f>IF(C3647="-","-",IF(D3647=maxgameno+2,"blank row 2",IF(D3647=maxgameno+1,"blank row 1",INDEX(FixtureCode!$B$4:$AH$128,MATCH($C3647,FixtureCode!$B$4:$B$128,0),MATCH("G"&amp;D3647&amp;"-T1",FixtureCode!$B$4:$AH$4,0)))))</f>
        <v>-</v>
      </c>
      <c r="F3647" s="13" t="str">
        <f>IF(C3647="-","-",IF(D3647=maxgameno+2,"blank row 2",IF(D3647=maxgameno+1,"blank row 1",INDEX(FixtureCode!$B$4:$AH$128,MATCH($C3647,FixtureCode!$B$4:$B$128,0),MATCH("G"&amp;D3647&amp;"-T2",FixtureCode!$B$4:$AH$4,0)))))</f>
        <v>-</v>
      </c>
      <c r="G3647" s="12" t="str">
        <f>IF(C3647="-","-",IF(AND(ISNUMBER(Fixture!G3651),ISNUMBER(Fixture!I3651),Fixture!F3651&lt;&gt;"BYE",Fixture!J3651&lt;&gt;"BYE"),"Yes","-"))</f>
        <v>-</v>
      </c>
      <c r="H3647" s="9" t="str">
        <f>IF(G3647="-","-",IF(Fixture!G3651&gt;Fixture!I3651,Settings!$G$7,IF(Fixture!G3651=Fixture!I3651,Settings!$G$8,IF(Fixture!G3651&lt;Fixture!I3651,Settings!$G$9,"-"))))</f>
        <v>-</v>
      </c>
      <c r="I3647" s="13" t="str">
        <f>IF(G3647="-","-",IF(Fixture!I3651&gt;Fixture!G3651,Settings!$G$7,IF(Fixture!I3651=Fixture!G3651,Settings!$G$8,IF(Fixture!I3651&lt;Fixture!G3651,Settings!$G$9,"-"))))</f>
        <v>-</v>
      </c>
    </row>
    <row r="3648" spans="3:9" x14ac:dyDescent="0.25">
      <c r="C3648" s="12" t="str">
        <f t="shared" si="114"/>
        <v>-</v>
      </c>
      <c r="D3648" s="9" t="str">
        <f t="shared" si="115"/>
        <v>-</v>
      </c>
      <c r="E3648" s="9" t="str">
        <f>IF(C3648="-","-",IF(D3648=maxgameno+2,"blank row 2",IF(D3648=maxgameno+1,"blank row 1",INDEX(FixtureCode!$B$4:$AH$128,MATCH($C3648,FixtureCode!$B$4:$B$128,0),MATCH("G"&amp;D3648&amp;"-T1",FixtureCode!$B$4:$AH$4,0)))))</f>
        <v>-</v>
      </c>
      <c r="F3648" s="13" t="str">
        <f>IF(C3648="-","-",IF(D3648=maxgameno+2,"blank row 2",IF(D3648=maxgameno+1,"blank row 1",INDEX(FixtureCode!$B$4:$AH$128,MATCH($C3648,FixtureCode!$B$4:$B$128,0),MATCH("G"&amp;D3648&amp;"-T2",FixtureCode!$B$4:$AH$4,0)))))</f>
        <v>-</v>
      </c>
      <c r="G3648" s="12" t="str">
        <f>IF(C3648="-","-",IF(AND(ISNUMBER(Fixture!G3652),ISNUMBER(Fixture!I3652),Fixture!F3652&lt;&gt;"BYE",Fixture!J3652&lt;&gt;"BYE"),"Yes","-"))</f>
        <v>-</v>
      </c>
      <c r="H3648" s="9" t="str">
        <f>IF(G3648="-","-",IF(Fixture!G3652&gt;Fixture!I3652,Settings!$G$7,IF(Fixture!G3652=Fixture!I3652,Settings!$G$8,IF(Fixture!G3652&lt;Fixture!I3652,Settings!$G$9,"-"))))</f>
        <v>-</v>
      </c>
      <c r="I3648" s="13" t="str">
        <f>IF(G3648="-","-",IF(Fixture!I3652&gt;Fixture!G3652,Settings!$G$7,IF(Fixture!I3652=Fixture!G3652,Settings!$G$8,IF(Fixture!I3652&lt;Fixture!G3652,Settings!$G$9,"-"))))</f>
        <v>-</v>
      </c>
    </row>
    <row r="3649" spans="3:9" x14ac:dyDescent="0.25">
      <c r="C3649" s="12" t="str">
        <f t="shared" si="114"/>
        <v>-</v>
      </c>
      <c r="D3649" s="9" t="str">
        <f t="shared" si="115"/>
        <v>-</v>
      </c>
      <c r="E3649" s="9" t="str">
        <f>IF(C3649="-","-",IF(D3649=maxgameno+2,"blank row 2",IF(D3649=maxgameno+1,"blank row 1",INDEX(FixtureCode!$B$4:$AH$128,MATCH($C3649,FixtureCode!$B$4:$B$128,0),MATCH("G"&amp;D3649&amp;"-T1",FixtureCode!$B$4:$AH$4,0)))))</f>
        <v>-</v>
      </c>
      <c r="F3649" s="13" t="str">
        <f>IF(C3649="-","-",IF(D3649=maxgameno+2,"blank row 2",IF(D3649=maxgameno+1,"blank row 1",INDEX(FixtureCode!$B$4:$AH$128,MATCH($C3649,FixtureCode!$B$4:$B$128,0),MATCH("G"&amp;D3649&amp;"-T2",FixtureCode!$B$4:$AH$4,0)))))</f>
        <v>-</v>
      </c>
      <c r="G3649" s="12" t="str">
        <f>IF(C3649="-","-",IF(AND(ISNUMBER(Fixture!G3653),ISNUMBER(Fixture!I3653),Fixture!F3653&lt;&gt;"BYE",Fixture!J3653&lt;&gt;"BYE"),"Yes","-"))</f>
        <v>-</v>
      </c>
      <c r="H3649" s="9" t="str">
        <f>IF(G3649="-","-",IF(Fixture!G3653&gt;Fixture!I3653,Settings!$G$7,IF(Fixture!G3653=Fixture!I3653,Settings!$G$8,IF(Fixture!G3653&lt;Fixture!I3653,Settings!$G$9,"-"))))</f>
        <v>-</v>
      </c>
      <c r="I3649" s="13" t="str">
        <f>IF(G3649="-","-",IF(Fixture!I3653&gt;Fixture!G3653,Settings!$G$7,IF(Fixture!I3653=Fixture!G3653,Settings!$G$8,IF(Fixture!I3653&lt;Fixture!G3653,Settings!$G$9,"-"))))</f>
        <v>-</v>
      </c>
    </row>
    <row r="3650" spans="3:9" x14ac:dyDescent="0.25">
      <c r="C3650" s="12" t="str">
        <f t="shared" si="114"/>
        <v>-</v>
      </c>
      <c r="D3650" s="9" t="str">
        <f t="shared" si="115"/>
        <v>-</v>
      </c>
      <c r="E3650" s="9" t="str">
        <f>IF(C3650="-","-",IF(D3650=maxgameno+2,"blank row 2",IF(D3650=maxgameno+1,"blank row 1",INDEX(FixtureCode!$B$4:$AH$128,MATCH($C3650,FixtureCode!$B$4:$B$128,0),MATCH("G"&amp;D3650&amp;"-T1",FixtureCode!$B$4:$AH$4,0)))))</f>
        <v>-</v>
      </c>
      <c r="F3650" s="13" t="str">
        <f>IF(C3650="-","-",IF(D3650=maxgameno+2,"blank row 2",IF(D3650=maxgameno+1,"blank row 1",INDEX(FixtureCode!$B$4:$AH$128,MATCH($C3650,FixtureCode!$B$4:$B$128,0),MATCH("G"&amp;D3650&amp;"-T2",FixtureCode!$B$4:$AH$4,0)))))</f>
        <v>-</v>
      </c>
      <c r="G3650" s="12" t="str">
        <f>IF(C3650="-","-",IF(AND(ISNUMBER(Fixture!G3654),ISNUMBER(Fixture!I3654),Fixture!F3654&lt;&gt;"BYE",Fixture!J3654&lt;&gt;"BYE"),"Yes","-"))</f>
        <v>-</v>
      </c>
      <c r="H3650" s="9" t="str">
        <f>IF(G3650="-","-",IF(Fixture!G3654&gt;Fixture!I3654,Settings!$G$7,IF(Fixture!G3654=Fixture!I3654,Settings!$G$8,IF(Fixture!G3654&lt;Fixture!I3654,Settings!$G$9,"-"))))</f>
        <v>-</v>
      </c>
      <c r="I3650" s="13" t="str">
        <f>IF(G3650="-","-",IF(Fixture!I3654&gt;Fixture!G3654,Settings!$G$7,IF(Fixture!I3654=Fixture!G3654,Settings!$G$8,IF(Fixture!I3654&lt;Fixture!G3654,Settings!$G$9,"-"))))</f>
        <v>-</v>
      </c>
    </row>
    <row r="3651" spans="3:9" x14ac:dyDescent="0.25">
      <c r="C3651" s="12" t="str">
        <f t="shared" si="114"/>
        <v>-</v>
      </c>
      <c r="D3651" s="9" t="str">
        <f t="shared" si="115"/>
        <v>-</v>
      </c>
      <c r="E3651" s="9" t="str">
        <f>IF(C3651="-","-",IF(D3651=maxgameno+2,"blank row 2",IF(D3651=maxgameno+1,"blank row 1",INDEX(FixtureCode!$B$4:$AH$128,MATCH($C3651,FixtureCode!$B$4:$B$128,0),MATCH("G"&amp;D3651&amp;"-T1",FixtureCode!$B$4:$AH$4,0)))))</f>
        <v>-</v>
      </c>
      <c r="F3651" s="13" t="str">
        <f>IF(C3651="-","-",IF(D3651=maxgameno+2,"blank row 2",IF(D3651=maxgameno+1,"blank row 1",INDEX(FixtureCode!$B$4:$AH$128,MATCH($C3651,FixtureCode!$B$4:$B$128,0),MATCH("G"&amp;D3651&amp;"-T2",FixtureCode!$B$4:$AH$4,0)))))</f>
        <v>-</v>
      </c>
      <c r="G3651" s="12" t="str">
        <f>IF(C3651="-","-",IF(AND(ISNUMBER(Fixture!G3655),ISNUMBER(Fixture!I3655),Fixture!F3655&lt;&gt;"BYE",Fixture!J3655&lt;&gt;"BYE"),"Yes","-"))</f>
        <v>-</v>
      </c>
      <c r="H3651" s="9" t="str">
        <f>IF(G3651="-","-",IF(Fixture!G3655&gt;Fixture!I3655,Settings!$G$7,IF(Fixture!G3655=Fixture!I3655,Settings!$G$8,IF(Fixture!G3655&lt;Fixture!I3655,Settings!$G$9,"-"))))</f>
        <v>-</v>
      </c>
      <c r="I3651" s="13" t="str">
        <f>IF(G3651="-","-",IF(Fixture!I3655&gt;Fixture!G3655,Settings!$G$7,IF(Fixture!I3655=Fixture!G3655,Settings!$G$8,IF(Fixture!I3655&lt;Fixture!G3655,Settings!$G$9,"-"))))</f>
        <v>-</v>
      </c>
    </row>
    <row r="3652" spans="3:9" x14ac:dyDescent="0.25">
      <c r="C3652" s="12" t="str">
        <f t="shared" si="114"/>
        <v>-</v>
      </c>
      <c r="D3652" s="9" t="str">
        <f t="shared" si="115"/>
        <v>-</v>
      </c>
      <c r="E3652" s="9" t="str">
        <f>IF(C3652="-","-",IF(D3652=maxgameno+2,"blank row 2",IF(D3652=maxgameno+1,"blank row 1",INDEX(FixtureCode!$B$4:$AH$128,MATCH($C3652,FixtureCode!$B$4:$B$128,0),MATCH("G"&amp;D3652&amp;"-T1",FixtureCode!$B$4:$AH$4,0)))))</f>
        <v>-</v>
      </c>
      <c r="F3652" s="13" t="str">
        <f>IF(C3652="-","-",IF(D3652=maxgameno+2,"blank row 2",IF(D3652=maxgameno+1,"blank row 1",INDEX(FixtureCode!$B$4:$AH$128,MATCH($C3652,FixtureCode!$B$4:$B$128,0),MATCH("G"&amp;D3652&amp;"-T2",FixtureCode!$B$4:$AH$4,0)))))</f>
        <v>-</v>
      </c>
      <c r="G3652" s="12" t="str">
        <f>IF(C3652="-","-",IF(AND(ISNUMBER(Fixture!G3656),ISNUMBER(Fixture!I3656),Fixture!F3656&lt;&gt;"BYE",Fixture!J3656&lt;&gt;"BYE"),"Yes","-"))</f>
        <v>-</v>
      </c>
      <c r="H3652" s="9" t="str">
        <f>IF(G3652="-","-",IF(Fixture!G3656&gt;Fixture!I3656,Settings!$G$7,IF(Fixture!G3656=Fixture!I3656,Settings!$G$8,IF(Fixture!G3656&lt;Fixture!I3656,Settings!$G$9,"-"))))</f>
        <v>-</v>
      </c>
      <c r="I3652" s="13" t="str">
        <f>IF(G3652="-","-",IF(Fixture!I3656&gt;Fixture!G3656,Settings!$G$7,IF(Fixture!I3656=Fixture!G3656,Settings!$G$8,IF(Fixture!I3656&lt;Fixture!G3656,Settings!$G$9,"-"))))</f>
        <v>-</v>
      </c>
    </row>
    <row r="3653" spans="3:9" x14ac:dyDescent="0.25">
      <c r="C3653" s="12" t="str">
        <f t="shared" si="114"/>
        <v>-</v>
      </c>
      <c r="D3653" s="9" t="str">
        <f t="shared" si="115"/>
        <v>-</v>
      </c>
      <c r="E3653" s="9" t="str">
        <f>IF(C3653="-","-",IF(D3653=maxgameno+2,"blank row 2",IF(D3653=maxgameno+1,"blank row 1",INDEX(FixtureCode!$B$4:$AH$128,MATCH($C3653,FixtureCode!$B$4:$B$128,0),MATCH("G"&amp;D3653&amp;"-T1",FixtureCode!$B$4:$AH$4,0)))))</f>
        <v>-</v>
      </c>
      <c r="F3653" s="13" t="str">
        <f>IF(C3653="-","-",IF(D3653=maxgameno+2,"blank row 2",IF(D3653=maxgameno+1,"blank row 1",INDEX(FixtureCode!$B$4:$AH$128,MATCH($C3653,FixtureCode!$B$4:$B$128,0),MATCH("G"&amp;D3653&amp;"-T2",FixtureCode!$B$4:$AH$4,0)))))</f>
        <v>-</v>
      </c>
      <c r="G3653" s="12" t="str">
        <f>IF(C3653="-","-",IF(AND(ISNUMBER(Fixture!G3657),ISNUMBER(Fixture!I3657),Fixture!F3657&lt;&gt;"BYE",Fixture!J3657&lt;&gt;"BYE"),"Yes","-"))</f>
        <v>-</v>
      </c>
      <c r="H3653" s="9" t="str">
        <f>IF(G3653="-","-",IF(Fixture!G3657&gt;Fixture!I3657,Settings!$G$7,IF(Fixture!G3657=Fixture!I3657,Settings!$G$8,IF(Fixture!G3657&lt;Fixture!I3657,Settings!$G$9,"-"))))</f>
        <v>-</v>
      </c>
      <c r="I3653" s="13" t="str">
        <f>IF(G3653="-","-",IF(Fixture!I3657&gt;Fixture!G3657,Settings!$G$7,IF(Fixture!I3657=Fixture!G3657,Settings!$G$8,IF(Fixture!I3657&lt;Fixture!G3657,Settings!$G$9,"-"))))</f>
        <v>-</v>
      </c>
    </row>
    <row r="3654" spans="3:9" x14ac:dyDescent="0.25">
      <c r="C3654" s="12" t="str">
        <f t="shared" ref="C3654:C3717" si="116">IF(C3653="-","-",IF(D3653+1&lt;=maxgameno+2,C3653,IF(C3653+1&lt;=maxroundno,C3653+1,"-")))</f>
        <v>-</v>
      </c>
      <c r="D3654" s="9" t="str">
        <f t="shared" ref="D3654:D3717" si="117">IF(C3654="-","-",IF(D3653+1&lt;=maxgameno+2,D3653+1,1))</f>
        <v>-</v>
      </c>
      <c r="E3654" s="9" t="str">
        <f>IF(C3654="-","-",IF(D3654=maxgameno+2,"blank row 2",IF(D3654=maxgameno+1,"blank row 1",INDEX(FixtureCode!$B$4:$AH$128,MATCH($C3654,FixtureCode!$B$4:$B$128,0),MATCH("G"&amp;D3654&amp;"-T1",FixtureCode!$B$4:$AH$4,0)))))</f>
        <v>-</v>
      </c>
      <c r="F3654" s="13" t="str">
        <f>IF(C3654="-","-",IF(D3654=maxgameno+2,"blank row 2",IF(D3654=maxgameno+1,"blank row 1",INDEX(FixtureCode!$B$4:$AH$128,MATCH($C3654,FixtureCode!$B$4:$B$128,0),MATCH("G"&amp;D3654&amp;"-T2",FixtureCode!$B$4:$AH$4,0)))))</f>
        <v>-</v>
      </c>
      <c r="G3654" s="12" t="str">
        <f>IF(C3654="-","-",IF(AND(ISNUMBER(Fixture!G3658),ISNUMBER(Fixture!I3658),Fixture!F3658&lt;&gt;"BYE",Fixture!J3658&lt;&gt;"BYE"),"Yes","-"))</f>
        <v>-</v>
      </c>
      <c r="H3654" s="9" t="str">
        <f>IF(G3654="-","-",IF(Fixture!G3658&gt;Fixture!I3658,Settings!$G$7,IF(Fixture!G3658=Fixture!I3658,Settings!$G$8,IF(Fixture!G3658&lt;Fixture!I3658,Settings!$G$9,"-"))))</f>
        <v>-</v>
      </c>
      <c r="I3654" s="13" t="str">
        <f>IF(G3654="-","-",IF(Fixture!I3658&gt;Fixture!G3658,Settings!$G$7,IF(Fixture!I3658=Fixture!G3658,Settings!$G$8,IF(Fixture!I3658&lt;Fixture!G3658,Settings!$G$9,"-"))))</f>
        <v>-</v>
      </c>
    </row>
    <row r="3655" spans="3:9" x14ac:dyDescent="0.25">
      <c r="C3655" s="12" t="str">
        <f t="shared" si="116"/>
        <v>-</v>
      </c>
      <c r="D3655" s="9" t="str">
        <f t="shared" si="117"/>
        <v>-</v>
      </c>
      <c r="E3655" s="9" t="str">
        <f>IF(C3655="-","-",IF(D3655=maxgameno+2,"blank row 2",IF(D3655=maxgameno+1,"blank row 1",INDEX(FixtureCode!$B$4:$AH$128,MATCH($C3655,FixtureCode!$B$4:$B$128,0),MATCH("G"&amp;D3655&amp;"-T1",FixtureCode!$B$4:$AH$4,0)))))</f>
        <v>-</v>
      </c>
      <c r="F3655" s="13" t="str">
        <f>IF(C3655="-","-",IF(D3655=maxgameno+2,"blank row 2",IF(D3655=maxgameno+1,"blank row 1",INDEX(FixtureCode!$B$4:$AH$128,MATCH($C3655,FixtureCode!$B$4:$B$128,0),MATCH("G"&amp;D3655&amp;"-T2",FixtureCode!$B$4:$AH$4,0)))))</f>
        <v>-</v>
      </c>
      <c r="G3655" s="12" t="str">
        <f>IF(C3655="-","-",IF(AND(ISNUMBER(Fixture!G3659),ISNUMBER(Fixture!I3659),Fixture!F3659&lt;&gt;"BYE",Fixture!J3659&lt;&gt;"BYE"),"Yes","-"))</f>
        <v>-</v>
      </c>
      <c r="H3655" s="9" t="str">
        <f>IF(G3655="-","-",IF(Fixture!G3659&gt;Fixture!I3659,Settings!$G$7,IF(Fixture!G3659=Fixture!I3659,Settings!$G$8,IF(Fixture!G3659&lt;Fixture!I3659,Settings!$G$9,"-"))))</f>
        <v>-</v>
      </c>
      <c r="I3655" s="13" t="str">
        <f>IF(G3655="-","-",IF(Fixture!I3659&gt;Fixture!G3659,Settings!$G$7,IF(Fixture!I3659=Fixture!G3659,Settings!$G$8,IF(Fixture!I3659&lt;Fixture!G3659,Settings!$G$9,"-"))))</f>
        <v>-</v>
      </c>
    </row>
    <row r="3656" spans="3:9" x14ac:dyDescent="0.25">
      <c r="C3656" s="12" t="str">
        <f t="shared" si="116"/>
        <v>-</v>
      </c>
      <c r="D3656" s="9" t="str">
        <f t="shared" si="117"/>
        <v>-</v>
      </c>
      <c r="E3656" s="9" t="str">
        <f>IF(C3656="-","-",IF(D3656=maxgameno+2,"blank row 2",IF(D3656=maxgameno+1,"blank row 1",INDEX(FixtureCode!$B$4:$AH$128,MATCH($C3656,FixtureCode!$B$4:$B$128,0),MATCH("G"&amp;D3656&amp;"-T1",FixtureCode!$B$4:$AH$4,0)))))</f>
        <v>-</v>
      </c>
      <c r="F3656" s="13" t="str">
        <f>IF(C3656="-","-",IF(D3656=maxgameno+2,"blank row 2",IF(D3656=maxgameno+1,"blank row 1",INDEX(FixtureCode!$B$4:$AH$128,MATCH($C3656,FixtureCode!$B$4:$B$128,0),MATCH("G"&amp;D3656&amp;"-T2",FixtureCode!$B$4:$AH$4,0)))))</f>
        <v>-</v>
      </c>
      <c r="G3656" s="12" t="str">
        <f>IF(C3656="-","-",IF(AND(ISNUMBER(Fixture!G3660),ISNUMBER(Fixture!I3660),Fixture!F3660&lt;&gt;"BYE",Fixture!J3660&lt;&gt;"BYE"),"Yes","-"))</f>
        <v>-</v>
      </c>
      <c r="H3656" s="9" t="str">
        <f>IF(G3656="-","-",IF(Fixture!G3660&gt;Fixture!I3660,Settings!$G$7,IF(Fixture!G3660=Fixture!I3660,Settings!$G$8,IF(Fixture!G3660&lt;Fixture!I3660,Settings!$G$9,"-"))))</f>
        <v>-</v>
      </c>
      <c r="I3656" s="13" t="str">
        <f>IF(G3656="-","-",IF(Fixture!I3660&gt;Fixture!G3660,Settings!$G$7,IF(Fixture!I3660=Fixture!G3660,Settings!$G$8,IF(Fixture!I3660&lt;Fixture!G3660,Settings!$G$9,"-"))))</f>
        <v>-</v>
      </c>
    </row>
    <row r="3657" spans="3:9" x14ac:dyDescent="0.25">
      <c r="C3657" s="12" t="str">
        <f t="shared" si="116"/>
        <v>-</v>
      </c>
      <c r="D3657" s="9" t="str">
        <f t="shared" si="117"/>
        <v>-</v>
      </c>
      <c r="E3657" s="9" t="str">
        <f>IF(C3657="-","-",IF(D3657=maxgameno+2,"blank row 2",IF(D3657=maxgameno+1,"blank row 1",INDEX(FixtureCode!$B$4:$AH$128,MATCH($C3657,FixtureCode!$B$4:$B$128,0),MATCH("G"&amp;D3657&amp;"-T1",FixtureCode!$B$4:$AH$4,0)))))</f>
        <v>-</v>
      </c>
      <c r="F3657" s="13" t="str">
        <f>IF(C3657="-","-",IF(D3657=maxgameno+2,"blank row 2",IF(D3657=maxgameno+1,"blank row 1",INDEX(FixtureCode!$B$4:$AH$128,MATCH($C3657,FixtureCode!$B$4:$B$128,0),MATCH("G"&amp;D3657&amp;"-T2",FixtureCode!$B$4:$AH$4,0)))))</f>
        <v>-</v>
      </c>
      <c r="G3657" s="12" t="str">
        <f>IF(C3657="-","-",IF(AND(ISNUMBER(Fixture!G3661),ISNUMBER(Fixture!I3661),Fixture!F3661&lt;&gt;"BYE",Fixture!J3661&lt;&gt;"BYE"),"Yes","-"))</f>
        <v>-</v>
      </c>
      <c r="H3657" s="9" t="str">
        <f>IF(G3657="-","-",IF(Fixture!G3661&gt;Fixture!I3661,Settings!$G$7,IF(Fixture!G3661=Fixture!I3661,Settings!$G$8,IF(Fixture!G3661&lt;Fixture!I3661,Settings!$G$9,"-"))))</f>
        <v>-</v>
      </c>
      <c r="I3657" s="13" t="str">
        <f>IF(G3657="-","-",IF(Fixture!I3661&gt;Fixture!G3661,Settings!$G$7,IF(Fixture!I3661=Fixture!G3661,Settings!$G$8,IF(Fixture!I3661&lt;Fixture!G3661,Settings!$G$9,"-"))))</f>
        <v>-</v>
      </c>
    </row>
    <row r="3658" spans="3:9" x14ac:dyDescent="0.25">
      <c r="C3658" s="12" t="str">
        <f t="shared" si="116"/>
        <v>-</v>
      </c>
      <c r="D3658" s="9" t="str">
        <f t="shared" si="117"/>
        <v>-</v>
      </c>
      <c r="E3658" s="9" t="str">
        <f>IF(C3658="-","-",IF(D3658=maxgameno+2,"blank row 2",IF(D3658=maxgameno+1,"blank row 1",INDEX(FixtureCode!$B$4:$AH$128,MATCH($C3658,FixtureCode!$B$4:$B$128,0),MATCH("G"&amp;D3658&amp;"-T1",FixtureCode!$B$4:$AH$4,0)))))</f>
        <v>-</v>
      </c>
      <c r="F3658" s="13" t="str">
        <f>IF(C3658="-","-",IF(D3658=maxgameno+2,"blank row 2",IF(D3658=maxgameno+1,"blank row 1",INDEX(FixtureCode!$B$4:$AH$128,MATCH($C3658,FixtureCode!$B$4:$B$128,0),MATCH("G"&amp;D3658&amp;"-T2",FixtureCode!$B$4:$AH$4,0)))))</f>
        <v>-</v>
      </c>
      <c r="G3658" s="12" t="str">
        <f>IF(C3658="-","-",IF(AND(ISNUMBER(Fixture!G3662),ISNUMBER(Fixture!I3662),Fixture!F3662&lt;&gt;"BYE",Fixture!J3662&lt;&gt;"BYE"),"Yes","-"))</f>
        <v>-</v>
      </c>
      <c r="H3658" s="9" t="str">
        <f>IF(G3658="-","-",IF(Fixture!G3662&gt;Fixture!I3662,Settings!$G$7,IF(Fixture!G3662=Fixture!I3662,Settings!$G$8,IF(Fixture!G3662&lt;Fixture!I3662,Settings!$G$9,"-"))))</f>
        <v>-</v>
      </c>
      <c r="I3658" s="13" t="str">
        <f>IF(G3658="-","-",IF(Fixture!I3662&gt;Fixture!G3662,Settings!$G$7,IF(Fixture!I3662=Fixture!G3662,Settings!$G$8,IF(Fixture!I3662&lt;Fixture!G3662,Settings!$G$9,"-"))))</f>
        <v>-</v>
      </c>
    </row>
    <row r="3659" spans="3:9" x14ac:dyDescent="0.25">
      <c r="C3659" s="12" t="str">
        <f t="shared" si="116"/>
        <v>-</v>
      </c>
      <c r="D3659" s="9" t="str">
        <f t="shared" si="117"/>
        <v>-</v>
      </c>
      <c r="E3659" s="9" t="str">
        <f>IF(C3659="-","-",IF(D3659=maxgameno+2,"blank row 2",IF(D3659=maxgameno+1,"blank row 1",INDEX(FixtureCode!$B$4:$AH$128,MATCH($C3659,FixtureCode!$B$4:$B$128,0),MATCH("G"&amp;D3659&amp;"-T1",FixtureCode!$B$4:$AH$4,0)))))</f>
        <v>-</v>
      </c>
      <c r="F3659" s="13" t="str">
        <f>IF(C3659="-","-",IF(D3659=maxgameno+2,"blank row 2",IF(D3659=maxgameno+1,"blank row 1",INDEX(FixtureCode!$B$4:$AH$128,MATCH($C3659,FixtureCode!$B$4:$B$128,0),MATCH("G"&amp;D3659&amp;"-T2",FixtureCode!$B$4:$AH$4,0)))))</f>
        <v>-</v>
      </c>
      <c r="G3659" s="12" t="str">
        <f>IF(C3659="-","-",IF(AND(ISNUMBER(Fixture!G3663),ISNUMBER(Fixture!I3663),Fixture!F3663&lt;&gt;"BYE",Fixture!J3663&lt;&gt;"BYE"),"Yes","-"))</f>
        <v>-</v>
      </c>
      <c r="H3659" s="9" t="str">
        <f>IF(G3659="-","-",IF(Fixture!G3663&gt;Fixture!I3663,Settings!$G$7,IF(Fixture!G3663=Fixture!I3663,Settings!$G$8,IF(Fixture!G3663&lt;Fixture!I3663,Settings!$G$9,"-"))))</f>
        <v>-</v>
      </c>
      <c r="I3659" s="13" t="str">
        <f>IF(G3659="-","-",IF(Fixture!I3663&gt;Fixture!G3663,Settings!$G$7,IF(Fixture!I3663=Fixture!G3663,Settings!$G$8,IF(Fixture!I3663&lt;Fixture!G3663,Settings!$G$9,"-"))))</f>
        <v>-</v>
      </c>
    </row>
    <row r="3660" spans="3:9" x14ac:dyDescent="0.25">
      <c r="C3660" s="12" t="str">
        <f t="shared" si="116"/>
        <v>-</v>
      </c>
      <c r="D3660" s="9" t="str">
        <f t="shared" si="117"/>
        <v>-</v>
      </c>
      <c r="E3660" s="9" t="str">
        <f>IF(C3660="-","-",IF(D3660=maxgameno+2,"blank row 2",IF(D3660=maxgameno+1,"blank row 1",INDEX(FixtureCode!$B$4:$AH$128,MATCH($C3660,FixtureCode!$B$4:$B$128,0),MATCH("G"&amp;D3660&amp;"-T1",FixtureCode!$B$4:$AH$4,0)))))</f>
        <v>-</v>
      </c>
      <c r="F3660" s="13" t="str">
        <f>IF(C3660="-","-",IF(D3660=maxgameno+2,"blank row 2",IF(D3660=maxgameno+1,"blank row 1",INDEX(FixtureCode!$B$4:$AH$128,MATCH($C3660,FixtureCode!$B$4:$B$128,0),MATCH("G"&amp;D3660&amp;"-T2",FixtureCode!$B$4:$AH$4,0)))))</f>
        <v>-</v>
      </c>
      <c r="G3660" s="12" t="str">
        <f>IF(C3660="-","-",IF(AND(ISNUMBER(Fixture!G3664),ISNUMBER(Fixture!I3664),Fixture!F3664&lt;&gt;"BYE",Fixture!J3664&lt;&gt;"BYE"),"Yes","-"))</f>
        <v>-</v>
      </c>
      <c r="H3660" s="9" t="str">
        <f>IF(G3660="-","-",IF(Fixture!G3664&gt;Fixture!I3664,Settings!$G$7,IF(Fixture!G3664=Fixture!I3664,Settings!$G$8,IF(Fixture!G3664&lt;Fixture!I3664,Settings!$G$9,"-"))))</f>
        <v>-</v>
      </c>
      <c r="I3660" s="13" t="str">
        <f>IF(G3660="-","-",IF(Fixture!I3664&gt;Fixture!G3664,Settings!$G$7,IF(Fixture!I3664=Fixture!G3664,Settings!$G$8,IF(Fixture!I3664&lt;Fixture!G3664,Settings!$G$9,"-"))))</f>
        <v>-</v>
      </c>
    </row>
    <row r="3661" spans="3:9" x14ac:dyDescent="0.25">
      <c r="C3661" s="12" t="str">
        <f t="shared" si="116"/>
        <v>-</v>
      </c>
      <c r="D3661" s="9" t="str">
        <f t="shared" si="117"/>
        <v>-</v>
      </c>
      <c r="E3661" s="9" t="str">
        <f>IF(C3661="-","-",IF(D3661=maxgameno+2,"blank row 2",IF(D3661=maxgameno+1,"blank row 1",INDEX(FixtureCode!$B$4:$AH$128,MATCH($C3661,FixtureCode!$B$4:$B$128,0),MATCH("G"&amp;D3661&amp;"-T1",FixtureCode!$B$4:$AH$4,0)))))</f>
        <v>-</v>
      </c>
      <c r="F3661" s="13" t="str">
        <f>IF(C3661="-","-",IF(D3661=maxgameno+2,"blank row 2",IF(D3661=maxgameno+1,"blank row 1",INDEX(FixtureCode!$B$4:$AH$128,MATCH($C3661,FixtureCode!$B$4:$B$128,0),MATCH("G"&amp;D3661&amp;"-T2",FixtureCode!$B$4:$AH$4,0)))))</f>
        <v>-</v>
      </c>
      <c r="G3661" s="12" t="str">
        <f>IF(C3661="-","-",IF(AND(ISNUMBER(Fixture!G3665),ISNUMBER(Fixture!I3665),Fixture!F3665&lt;&gt;"BYE",Fixture!J3665&lt;&gt;"BYE"),"Yes","-"))</f>
        <v>-</v>
      </c>
      <c r="H3661" s="9" t="str">
        <f>IF(G3661="-","-",IF(Fixture!G3665&gt;Fixture!I3665,Settings!$G$7,IF(Fixture!G3665=Fixture!I3665,Settings!$G$8,IF(Fixture!G3665&lt;Fixture!I3665,Settings!$G$9,"-"))))</f>
        <v>-</v>
      </c>
      <c r="I3661" s="13" t="str">
        <f>IF(G3661="-","-",IF(Fixture!I3665&gt;Fixture!G3665,Settings!$G$7,IF(Fixture!I3665=Fixture!G3665,Settings!$G$8,IF(Fixture!I3665&lt;Fixture!G3665,Settings!$G$9,"-"))))</f>
        <v>-</v>
      </c>
    </row>
    <row r="3662" spans="3:9" x14ac:dyDescent="0.25">
      <c r="C3662" s="12" t="str">
        <f t="shared" si="116"/>
        <v>-</v>
      </c>
      <c r="D3662" s="9" t="str">
        <f t="shared" si="117"/>
        <v>-</v>
      </c>
      <c r="E3662" s="9" t="str">
        <f>IF(C3662="-","-",IF(D3662=maxgameno+2,"blank row 2",IF(D3662=maxgameno+1,"blank row 1",INDEX(FixtureCode!$B$4:$AH$128,MATCH($C3662,FixtureCode!$B$4:$B$128,0),MATCH("G"&amp;D3662&amp;"-T1",FixtureCode!$B$4:$AH$4,0)))))</f>
        <v>-</v>
      </c>
      <c r="F3662" s="13" t="str">
        <f>IF(C3662="-","-",IF(D3662=maxgameno+2,"blank row 2",IF(D3662=maxgameno+1,"blank row 1",INDEX(FixtureCode!$B$4:$AH$128,MATCH($C3662,FixtureCode!$B$4:$B$128,0),MATCH("G"&amp;D3662&amp;"-T2",FixtureCode!$B$4:$AH$4,0)))))</f>
        <v>-</v>
      </c>
      <c r="G3662" s="12" t="str">
        <f>IF(C3662="-","-",IF(AND(ISNUMBER(Fixture!G3666),ISNUMBER(Fixture!I3666),Fixture!F3666&lt;&gt;"BYE",Fixture!J3666&lt;&gt;"BYE"),"Yes","-"))</f>
        <v>-</v>
      </c>
      <c r="H3662" s="9" t="str">
        <f>IF(G3662="-","-",IF(Fixture!G3666&gt;Fixture!I3666,Settings!$G$7,IF(Fixture!G3666=Fixture!I3666,Settings!$G$8,IF(Fixture!G3666&lt;Fixture!I3666,Settings!$G$9,"-"))))</f>
        <v>-</v>
      </c>
      <c r="I3662" s="13" t="str">
        <f>IF(G3662="-","-",IF(Fixture!I3666&gt;Fixture!G3666,Settings!$G$7,IF(Fixture!I3666=Fixture!G3666,Settings!$G$8,IF(Fixture!I3666&lt;Fixture!G3666,Settings!$G$9,"-"))))</f>
        <v>-</v>
      </c>
    </row>
    <row r="3663" spans="3:9" x14ac:dyDescent="0.25">
      <c r="C3663" s="12" t="str">
        <f t="shared" si="116"/>
        <v>-</v>
      </c>
      <c r="D3663" s="9" t="str">
        <f t="shared" si="117"/>
        <v>-</v>
      </c>
      <c r="E3663" s="9" t="str">
        <f>IF(C3663="-","-",IF(D3663=maxgameno+2,"blank row 2",IF(D3663=maxgameno+1,"blank row 1",INDEX(FixtureCode!$B$4:$AH$128,MATCH($C3663,FixtureCode!$B$4:$B$128,0),MATCH("G"&amp;D3663&amp;"-T1",FixtureCode!$B$4:$AH$4,0)))))</f>
        <v>-</v>
      </c>
      <c r="F3663" s="13" t="str">
        <f>IF(C3663="-","-",IF(D3663=maxgameno+2,"blank row 2",IF(D3663=maxgameno+1,"blank row 1",INDEX(FixtureCode!$B$4:$AH$128,MATCH($C3663,FixtureCode!$B$4:$B$128,0),MATCH("G"&amp;D3663&amp;"-T2",FixtureCode!$B$4:$AH$4,0)))))</f>
        <v>-</v>
      </c>
      <c r="G3663" s="12" t="str">
        <f>IF(C3663="-","-",IF(AND(ISNUMBER(Fixture!G3667),ISNUMBER(Fixture!I3667),Fixture!F3667&lt;&gt;"BYE",Fixture!J3667&lt;&gt;"BYE"),"Yes","-"))</f>
        <v>-</v>
      </c>
      <c r="H3663" s="9" t="str">
        <f>IF(G3663="-","-",IF(Fixture!G3667&gt;Fixture!I3667,Settings!$G$7,IF(Fixture!G3667=Fixture!I3667,Settings!$G$8,IF(Fixture!G3667&lt;Fixture!I3667,Settings!$G$9,"-"))))</f>
        <v>-</v>
      </c>
      <c r="I3663" s="13" t="str">
        <f>IF(G3663="-","-",IF(Fixture!I3667&gt;Fixture!G3667,Settings!$G$7,IF(Fixture!I3667=Fixture!G3667,Settings!$G$8,IF(Fixture!I3667&lt;Fixture!G3667,Settings!$G$9,"-"))))</f>
        <v>-</v>
      </c>
    </row>
    <row r="3664" spans="3:9" x14ac:dyDescent="0.25">
      <c r="C3664" s="12" t="str">
        <f t="shared" si="116"/>
        <v>-</v>
      </c>
      <c r="D3664" s="9" t="str">
        <f t="shared" si="117"/>
        <v>-</v>
      </c>
      <c r="E3664" s="9" t="str">
        <f>IF(C3664="-","-",IF(D3664=maxgameno+2,"blank row 2",IF(D3664=maxgameno+1,"blank row 1",INDEX(FixtureCode!$B$4:$AH$128,MATCH($C3664,FixtureCode!$B$4:$B$128,0),MATCH("G"&amp;D3664&amp;"-T1",FixtureCode!$B$4:$AH$4,0)))))</f>
        <v>-</v>
      </c>
      <c r="F3664" s="13" t="str">
        <f>IF(C3664="-","-",IF(D3664=maxgameno+2,"blank row 2",IF(D3664=maxgameno+1,"blank row 1",INDEX(FixtureCode!$B$4:$AH$128,MATCH($C3664,FixtureCode!$B$4:$B$128,0),MATCH("G"&amp;D3664&amp;"-T2",FixtureCode!$B$4:$AH$4,0)))))</f>
        <v>-</v>
      </c>
      <c r="G3664" s="12" t="str">
        <f>IF(C3664="-","-",IF(AND(ISNUMBER(Fixture!G3668),ISNUMBER(Fixture!I3668),Fixture!F3668&lt;&gt;"BYE",Fixture!J3668&lt;&gt;"BYE"),"Yes","-"))</f>
        <v>-</v>
      </c>
      <c r="H3664" s="9" t="str">
        <f>IF(G3664="-","-",IF(Fixture!G3668&gt;Fixture!I3668,Settings!$G$7,IF(Fixture!G3668=Fixture!I3668,Settings!$G$8,IF(Fixture!G3668&lt;Fixture!I3668,Settings!$G$9,"-"))))</f>
        <v>-</v>
      </c>
      <c r="I3664" s="13" t="str">
        <f>IF(G3664="-","-",IF(Fixture!I3668&gt;Fixture!G3668,Settings!$G$7,IF(Fixture!I3668=Fixture!G3668,Settings!$G$8,IF(Fixture!I3668&lt;Fixture!G3668,Settings!$G$9,"-"))))</f>
        <v>-</v>
      </c>
    </row>
    <row r="3665" spans="3:9" x14ac:dyDescent="0.25">
      <c r="C3665" s="12" t="str">
        <f t="shared" si="116"/>
        <v>-</v>
      </c>
      <c r="D3665" s="9" t="str">
        <f t="shared" si="117"/>
        <v>-</v>
      </c>
      <c r="E3665" s="9" t="str">
        <f>IF(C3665="-","-",IF(D3665=maxgameno+2,"blank row 2",IF(D3665=maxgameno+1,"blank row 1",INDEX(FixtureCode!$B$4:$AH$128,MATCH($C3665,FixtureCode!$B$4:$B$128,0),MATCH("G"&amp;D3665&amp;"-T1",FixtureCode!$B$4:$AH$4,0)))))</f>
        <v>-</v>
      </c>
      <c r="F3665" s="13" t="str">
        <f>IF(C3665="-","-",IF(D3665=maxgameno+2,"blank row 2",IF(D3665=maxgameno+1,"blank row 1",INDEX(FixtureCode!$B$4:$AH$128,MATCH($C3665,FixtureCode!$B$4:$B$128,0),MATCH("G"&amp;D3665&amp;"-T2",FixtureCode!$B$4:$AH$4,0)))))</f>
        <v>-</v>
      </c>
      <c r="G3665" s="12" t="str">
        <f>IF(C3665="-","-",IF(AND(ISNUMBER(Fixture!G3669),ISNUMBER(Fixture!I3669),Fixture!F3669&lt;&gt;"BYE",Fixture!J3669&lt;&gt;"BYE"),"Yes","-"))</f>
        <v>-</v>
      </c>
      <c r="H3665" s="9" t="str">
        <f>IF(G3665="-","-",IF(Fixture!G3669&gt;Fixture!I3669,Settings!$G$7,IF(Fixture!G3669=Fixture!I3669,Settings!$G$8,IF(Fixture!G3669&lt;Fixture!I3669,Settings!$G$9,"-"))))</f>
        <v>-</v>
      </c>
      <c r="I3665" s="13" t="str">
        <f>IF(G3665="-","-",IF(Fixture!I3669&gt;Fixture!G3669,Settings!$G$7,IF(Fixture!I3669=Fixture!G3669,Settings!$G$8,IF(Fixture!I3669&lt;Fixture!G3669,Settings!$G$9,"-"))))</f>
        <v>-</v>
      </c>
    </row>
    <row r="3666" spans="3:9" x14ac:dyDescent="0.25">
      <c r="C3666" s="12" t="str">
        <f t="shared" si="116"/>
        <v>-</v>
      </c>
      <c r="D3666" s="9" t="str">
        <f t="shared" si="117"/>
        <v>-</v>
      </c>
      <c r="E3666" s="9" t="str">
        <f>IF(C3666="-","-",IF(D3666=maxgameno+2,"blank row 2",IF(D3666=maxgameno+1,"blank row 1",INDEX(FixtureCode!$B$4:$AH$128,MATCH($C3666,FixtureCode!$B$4:$B$128,0),MATCH("G"&amp;D3666&amp;"-T1",FixtureCode!$B$4:$AH$4,0)))))</f>
        <v>-</v>
      </c>
      <c r="F3666" s="13" t="str">
        <f>IF(C3666="-","-",IF(D3666=maxgameno+2,"blank row 2",IF(D3666=maxgameno+1,"blank row 1",INDEX(FixtureCode!$B$4:$AH$128,MATCH($C3666,FixtureCode!$B$4:$B$128,0),MATCH("G"&amp;D3666&amp;"-T2",FixtureCode!$B$4:$AH$4,0)))))</f>
        <v>-</v>
      </c>
      <c r="G3666" s="12" t="str">
        <f>IF(C3666="-","-",IF(AND(ISNUMBER(Fixture!G3670),ISNUMBER(Fixture!I3670),Fixture!F3670&lt;&gt;"BYE",Fixture!J3670&lt;&gt;"BYE"),"Yes","-"))</f>
        <v>-</v>
      </c>
      <c r="H3666" s="9" t="str">
        <f>IF(G3666="-","-",IF(Fixture!G3670&gt;Fixture!I3670,Settings!$G$7,IF(Fixture!G3670=Fixture!I3670,Settings!$G$8,IF(Fixture!G3670&lt;Fixture!I3670,Settings!$G$9,"-"))))</f>
        <v>-</v>
      </c>
      <c r="I3666" s="13" t="str">
        <f>IF(G3666="-","-",IF(Fixture!I3670&gt;Fixture!G3670,Settings!$G$7,IF(Fixture!I3670=Fixture!G3670,Settings!$G$8,IF(Fixture!I3670&lt;Fixture!G3670,Settings!$G$9,"-"))))</f>
        <v>-</v>
      </c>
    </row>
    <row r="3667" spans="3:9" x14ac:dyDescent="0.25">
      <c r="C3667" s="12" t="str">
        <f t="shared" si="116"/>
        <v>-</v>
      </c>
      <c r="D3667" s="9" t="str">
        <f t="shared" si="117"/>
        <v>-</v>
      </c>
      <c r="E3667" s="9" t="str">
        <f>IF(C3667="-","-",IF(D3667=maxgameno+2,"blank row 2",IF(D3667=maxgameno+1,"blank row 1",INDEX(FixtureCode!$B$4:$AH$128,MATCH($C3667,FixtureCode!$B$4:$B$128,0),MATCH("G"&amp;D3667&amp;"-T1",FixtureCode!$B$4:$AH$4,0)))))</f>
        <v>-</v>
      </c>
      <c r="F3667" s="13" t="str">
        <f>IF(C3667="-","-",IF(D3667=maxgameno+2,"blank row 2",IF(D3667=maxgameno+1,"blank row 1",INDEX(FixtureCode!$B$4:$AH$128,MATCH($C3667,FixtureCode!$B$4:$B$128,0),MATCH("G"&amp;D3667&amp;"-T2",FixtureCode!$B$4:$AH$4,0)))))</f>
        <v>-</v>
      </c>
      <c r="G3667" s="12" t="str">
        <f>IF(C3667="-","-",IF(AND(ISNUMBER(Fixture!G3671),ISNUMBER(Fixture!I3671),Fixture!F3671&lt;&gt;"BYE",Fixture!J3671&lt;&gt;"BYE"),"Yes","-"))</f>
        <v>-</v>
      </c>
      <c r="H3667" s="9" t="str">
        <f>IF(G3667="-","-",IF(Fixture!G3671&gt;Fixture!I3671,Settings!$G$7,IF(Fixture!G3671=Fixture!I3671,Settings!$G$8,IF(Fixture!G3671&lt;Fixture!I3671,Settings!$G$9,"-"))))</f>
        <v>-</v>
      </c>
      <c r="I3667" s="13" t="str">
        <f>IF(G3667="-","-",IF(Fixture!I3671&gt;Fixture!G3671,Settings!$G$7,IF(Fixture!I3671=Fixture!G3671,Settings!$G$8,IF(Fixture!I3671&lt;Fixture!G3671,Settings!$G$9,"-"))))</f>
        <v>-</v>
      </c>
    </row>
    <row r="3668" spans="3:9" x14ac:dyDescent="0.25">
      <c r="C3668" s="12" t="str">
        <f t="shared" si="116"/>
        <v>-</v>
      </c>
      <c r="D3668" s="9" t="str">
        <f t="shared" si="117"/>
        <v>-</v>
      </c>
      <c r="E3668" s="9" t="str">
        <f>IF(C3668="-","-",IF(D3668=maxgameno+2,"blank row 2",IF(D3668=maxgameno+1,"blank row 1",INDEX(FixtureCode!$B$4:$AH$128,MATCH($C3668,FixtureCode!$B$4:$B$128,0),MATCH("G"&amp;D3668&amp;"-T1",FixtureCode!$B$4:$AH$4,0)))))</f>
        <v>-</v>
      </c>
      <c r="F3668" s="13" t="str">
        <f>IF(C3668="-","-",IF(D3668=maxgameno+2,"blank row 2",IF(D3668=maxgameno+1,"blank row 1",INDEX(FixtureCode!$B$4:$AH$128,MATCH($C3668,FixtureCode!$B$4:$B$128,0),MATCH("G"&amp;D3668&amp;"-T2",FixtureCode!$B$4:$AH$4,0)))))</f>
        <v>-</v>
      </c>
      <c r="G3668" s="12" t="str">
        <f>IF(C3668="-","-",IF(AND(ISNUMBER(Fixture!G3672),ISNUMBER(Fixture!I3672),Fixture!F3672&lt;&gt;"BYE",Fixture!J3672&lt;&gt;"BYE"),"Yes","-"))</f>
        <v>-</v>
      </c>
      <c r="H3668" s="9" t="str">
        <f>IF(G3668="-","-",IF(Fixture!G3672&gt;Fixture!I3672,Settings!$G$7,IF(Fixture!G3672=Fixture!I3672,Settings!$G$8,IF(Fixture!G3672&lt;Fixture!I3672,Settings!$G$9,"-"))))</f>
        <v>-</v>
      </c>
      <c r="I3668" s="13" t="str">
        <f>IF(G3668="-","-",IF(Fixture!I3672&gt;Fixture!G3672,Settings!$G$7,IF(Fixture!I3672=Fixture!G3672,Settings!$G$8,IF(Fixture!I3672&lt;Fixture!G3672,Settings!$G$9,"-"))))</f>
        <v>-</v>
      </c>
    </row>
    <row r="3669" spans="3:9" x14ac:dyDescent="0.25">
      <c r="C3669" s="12" t="str">
        <f t="shared" si="116"/>
        <v>-</v>
      </c>
      <c r="D3669" s="9" t="str">
        <f t="shared" si="117"/>
        <v>-</v>
      </c>
      <c r="E3669" s="9" t="str">
        <f>IF(C3669="-","-",IF(D3669=maxgameno+2,"blank row 2",IF(D3669=maxgameno+1,"blank row 1",INDEX(FixtureCode!$B$4:$AH$128,MATCH($C3669,FixtureCode!$B$4:$B$128,0),MATCH("G"&amp;D3669&amp;"-T1",FixtureCode!$B$4:$AH$4,0)))))</f>
        <v>-</v>
      </c>
      <c r="F3669" s="13" t="str">
        <f>IF(C3669="-","-",IF(D3669=maxgameno+2,"blank row 2",IF(D3669=maxgameno+1,"blank row 1",INDEX(FixtureCode!$B$4:$AH$128,MATCH($C3669,FixtureCode!$B$4:$B$128,0),MATCH("G"&amp;D3669&amp;"-T2",FixtureCode!$B$4:$AH$4,0)))))</f>
        <v>-</v>
      </c>
      <c r="G3669" s="12" t="str">
        <f>IF(C3669="-","-",IF(AND(ISNUMBER(Fixture!G3673),ISNUMBER(Fixture!I3673),Fixture!F3673&lt;&gt;"BYE",Fixture!J3673&lt;&gt;"BYE"),"Yes","-"))</f>
        <v>-</v>
      </c>
      <c r="H3669" s="9" t="str">
        <f>IF(G3669="-","-",IF(Fixture!G3673&gt;Fixture!I3673,Settings!$G$7,IF(Fixture!G3673=Fixture!I3673,Settings!$G$8,IF(Fixture!G3673&lt;Fixture!I3673,Settings!$G$9,"-"))))</f>
        <v>-</v>
      </c>
      <c r="I3669" s="13" t="str">
        <f>IF(G3669="-","-",IF(Fixture!I3673&gt;Fixture!G3673,Settings!$G$7,IF(Fixture!I3673=Fixture!G3673,Settings!$G$8,IF(Fixture!I3673&lt;Fixture!G3673,Settings!$G$9,"-"))))</f>
        <v>-</v>
      </c>
    </row>
    <row r="3670" spans="3:9" x14ac:dyDescent="0.25">
      <c r="C3670" s="12" t="str">
        <f t="shared" si="116"/>
        <v>-</v>
      </c>
      <c r="D3670" s="9" t="str">
        <f t="shared" si="117"/>
        <v>-</v>
      </c>
      <c r="E3670" s="9" t="str">
        <f>IF(C3670="-","-",IF(D3670=maxgameno+2,"blank row 2",IF(D3670=maxgameno+1,"blank row 1",INDEX(FixtureCode!$B$4:$AH$128,MATCH($C3670,FixtureCode!$B$4:$B$128,0),MATCH("G"&amp;D3670&amp;"-T1",FixtureCode!$B$4:$AH$4,0)))))</f>
        <v>-</v>
      </c>
      <c r="F3670" s="13" t="str">
        <f>IF(C3670="-","-",IF(D3670=maxgameno+2,"blank row 2",IF(D3670=maxgameno+1,"blank row 1",INDEX(FixtureCode!$B$4:$AH$128,MATCH($C3670,FixtureCode!$B$4:$B$128,0),MATCH("G"&amp;D3670&amp;"-T2",FixtureCode!$B$4:$AH$4,0)))))</f>
        <v>-</v>
      </c>
      <c r="G3670" s="12" t="str">
        <f>IF(C3670="-","-",IF(AND(ISNUMBER(Fixture!G3674),ISNUMBER(Fixture!I3674),Fixture!F3674&lt;&gt;"BYE",Fixture!J3674&lt;&gt;"BYE"),"Yes","-"))</f>
        <v>-</v>
      </c>
      <c r="H3670" s="9" t="str">
        <f>IF(G3670="-","-",IF(Fixture!G3674&gt;Fixture!I3674,Settings!$G$7,IF(Fixture!G3674=Fixture!I3674,Settings!$G$8,IF(Fixture!G3674&lt;Fixture!I3674,Settings!$G$9,"-"))))</f>
        <v>-</v>
      </c>
      <c r="I3670" s="13" t="str">
        <f>IF(G3670="-","-",IF(Fixture!I3674&gt;Fixture!G3674,Settings!$G$7,IF(Fixture!I3674=Fixture!G3674,Settings!$G$8,IF(Fixture!I3674&lt;Fixture!G3674,Settings!$G$9,"-"))))</f>
        <v>-</v>
      </c>
    </row>
    <row r="3671" spans="3:9" x14ac:dyDescent="0.25">
      <c r="C3671" s="12" t="str">
        <f t="shared" si="116"/>
        <v>-</v>
      </c>
      <c r="D3671" s="9" t="str">
        <f t="shared" si="117"/>
        <v>-</v>
      </c>
      <c r="E3671" s="9" t="str">
        <f>IF(C3671="-","-",IF(D3671=maxgameno+2,"blank row 2",IF(D3671=maxgameno+1,"blank row 1",INDEX(FixtureCode!$B$4:$AH$128,MATCH($C3671,FixtureCode!$B$4:$B$128,0),MATCH("G"&amp;D3671&amp;"-T1",FixtureCode!$B$4:$AH$4,0)))))</f>
        <v>-</v>
      </c>
      <c r="F3671" s="13" t="str">
        <f>IF(C3671="-","-",IF(D3671=maxgameno+2,"blank row 2",IF(D3671=maxgameno+1,"blank row 1",INDEX(FixtureCode!$B$4:$AH$128,MATCH($C3671,FixtureCode!$B$4:$B$128,0),MATCH("G"&amp;D3671&amp;"-T2",FixtureCode!$B$4:$AH$4,0)))))</f>
        <v>-</v>
      </c>
      <c r="G3671" s="12" t="str">
        <f>IF(C3671="-","-",IF(AND(ISNUMBER(Fixture!G3675),ISNUMBER(Fixture!I3675),Fixture!F3675&lt;&gt;"BYE",Fixture!J3675&lt;&gt;"BYE"),"Yes","-"))</f>
        <v>-</v>
      </c>
      <c r="H3671" s="9" t="str">
        <f>IF(G3671="-","-",IF(Fixture!G3675&gt;Fixture!I3675,Settings!$G$7,IF(Fixture!G3675=Fixture!I3675,Settings!$G$8,IF(Fixture!G3675&lt;Fixture!I3675,Settings!$G$9,"-"))))</f>
        <v>-</v>
      </c>
      <c r="I3671" s="13" t="str">
        <f>IF(G3671="-","-",IF(Fixture!I3675&gt;Fixture!G3675,Settings!$G$7,IF(Fixture!I3675=Fixture!G3675,Settings!$G$8,IF(Fixture!I3675&lt;Fixture!G3675,Settings!$G$9,"-"))))</f>
        <v>-</v>
      </c>
    </row>
    <row r="3672" spans="3:9" x14ac:dyDescent="0.25">
      <c r="C3672" s="12" t="str">
        <f t="shared" si="116"/>
        <v>-</v>
      </c>
      <c r="D3672" s="9" t="str">
        <f t="shared" si="117"/>
        <v>-</v>
      </c>
      <c r="E3672" s="9" t="str">
        <f>IF(C3672="-","-",IF(D3672=maxgameno+2,"blank row 2",IF(D3672=maxgameno+1,"blank row 1",INDEX(FixtureCode!$B$4:$AH$128,MATCH($C3672,FixtureCode!$B$4:$B$128,0),MATCH("G"&amp;D3672&amp;"-T1",FixtureCode!$B$4:$AH$4,0)))))</f>
        <v>-</v>
      </c>
      <c r="F3672" s="13" t="str">
        <f>IF(C3672="-","-",IF(D3672=maxgameno+2,"blank row 2",IF(D3672=maxgameno+1,"blank row 1",INDEX(FixtureCode!$B$4:$AH$128,MATCH($C3672,FixtureCode!$B$4:$B$128,0),MATCH("G"&amp;D3672&amp;"-T2",FixtureCode!$B$4:$AH$4,0)))))</f>
        <v>-</v>
      </c>
      <c r="G3672" s="12" t="str">
        <f>IF(C3672="-","-",IF(AND(ISNUMBER(Fixture!G3676),ISNUMBER(Fixture!I3676),Fixture!F3676&lt;&gt;"BYE",Fixture!J3676&lt;&gt;"BYE"),"Yes","-"))</f>
        <v>-</v>
      </c>
      <c r="H3672" s="9" t="str">
        <f>IF(G3672="-","-",IF(Fixture!G3676&gt;Fixture!I3676,Settings!$G$7,IF(Fixture!G3676=Fixture!I3676,Settings!$G$8,IF(Fixture!G3676&lt;Fixture!I3676,Settings!$G$9,"-"))))</f>
        <v>-</v>
      </c>
      <c r="I3672" s="13" t="str">
        <f>IF(G3672="-","-",IF(Fixture!I3676&gt;Fixture!G3676,Settings!$G$7,IF(Fixture!I3676=Fixture!G3676,Settings!$G$8,IF(Fixture!I3676&lt;Fixture!G3676,Settings!$G$9,"-"))))</f>
        <v>-</v>
      </c>
    </row>
    <row r="3673" spans="3:9" x14ac:dyDescent="0.25">
      <c r="C3673" s="12" t="str">
        <f t="shared" si="116"/>
        <v>-</v>
      </c>
      <c r="D3673" s="9" t="str">
        <f t="shared" si="117"/>
        <v>-</v>
      </c>
      <c r="E3673" s="9" t="str">
        <f>IF(C3673="-","-",IF(D3673=maxgameno+2,"blank row 2",IF(D3673=maxgameno+1,"blank row 1",INDEX(FixtureCode!$B$4:$AH$128,MATCH($C3673,FixtureCode!$B$4:$B$128,0),MATCH("G"&amp;D3673&amp;"-T1",FixtureCode!$B$4:$AH$4,0)))))</f>
        <v>-</v>
      </c>
      <c r="F3673" s="13" t="str">
        <f>IF(C3673="-","-",IF(D3673=maxgameno+2,"blank row 2",IF(D3673=maxgameno+1,"blank row 1",INDEX(FixtureCode!$B$4:$AH$128,MATCH($C3673,FixtureCode!$B$4:$B$128,0),MATCH("G"&amp;D3673&amp;"-T2",FixtureCode!$B$4:$AH$4,0)))))</f>
        <v>-</v>
      </c>
      <c r="G3673" s="12" t="str">
        <f>IF(C3673="-","-",IF(AND(ISNUMBER(Fixture!G3677),ISNUMBER(Fixture!I3677),Fixture!F3677&lt;&gt;"BYE",Fixture!J3677&lt;&gt;"BYE"),"Yes","-"))</f>
        <v>-</v>
      </c>
      <c r="H3673" s="9" t="str">
        <f>IF(G3673="-","-",IF(Fixture!G3677&gt;Fixture!I3677,Settings!$G$7,IF(Fixture!G3677=Fixture!I3677,Settings!$G$8,IF(Fixture!G3677&lt;Fixture!I3677,Settings!$G$9,"-"))))</f>
        <v>-</v>
      </c>
      <c r="I3673" s="13" t="str">
        <f>IF(G3673="-","-",IF(Fixture!I3677&gt;Fixture!G3677,Settings!$G$7,IF(Fixture!I3677=Fixture!G3677,Settings!$G$8,IF(Fixture!I3677&lt;Fixture!G3677,Settings!$G$9,"-"))))</f>
        <v>-</v>
      </c>
    </row>
    <row r="3674" spans="3:9" x14ac:dyDescent="0.25">
      <c r="C3674" s="12" t="str">
        <f t="shared" si="116"/>
        <v>-</v>
      </c>
      <c r="D3674" s="9" t="str">
        <f t="shared" si="117"/>
        <v>-</v>
      </c>
      <c r="E3674" s="9" t="str">
        <f>IF(C3674="-","-",IF(D3674=maxgameno+2,"blank row 2",IF(D3674=maxgameno+1,"blank row 1",INDEX(FixtureCode!$B$4:$AH$128,MATCH($C3674,FixtureCode!$B$4:$B$128,0),MATCH("G"&amp;D3674&amp;"-T1",FixtureCode!$B$4:$AH$4,0)))))</f>
        <v>-</v>
      </c>
      <c r="F3674" s="13" t="str">
        <f>IF(C3674="-","-",IF(D3674=maxgameno+2,"blank row 2",IF(D3674=maxgameno+1,"blank row 1",INDEX(FixtureCode!$B$4:$AH$128,MATCH($C3674,FixtureCode!$B$4:$B$128,0),MATCH("G"&amp;D3674&amp;"-T2",FixtureCode!$B$4:$AH$4,0)))))</f>
        <v>-</v>
      </c>
      <c r="G3674" s="12" t="str">
        <f>IF(C3674="-","-",IF(AND(ISNUMBER(Fixture!G3678),ISNUMBER(Fixture!I3678),Fixture!F3678&lt;&gt;"BYE",Fixture!J3678&lt;&gt;"BYE"),"Yes","-"))</f>
        <v>-</v>
      </c>
      <c r="H3674" s="9" t="str">
        <f>IF(G3674="-","-",IF(Fixture!G3678&gt;Fixture!I3678,Settings!$G$7,IF(Fixture!G3678=Fixture!I3678,Settings!$G$8,IF(Fixture!G3678&lt;Fixture!I3678,Settings!$G$9,"-"))))</f>
        <v>-</v>
      </c>
      <c r="I3674" s="13" t="str">
        <f>IF(G3674="-","-",IF(Fixture!I3678&gt;Fixture!G3678,Settings!$G$7,IF(Fixture!I3678=Fixture!G3678,Settings!$G$8,IF(Fixture!I3678&lt;Fixture!G3678,Settings!$G$9,"-"))))</f>
        <v>-</v>
      </c>
    </row>
    <row r="3675" spans="3:9" x14ac:dyDescent="0.25">
      <c r="C3675" s="12" t="str">
        <f t="shared" si="116"/>
        <v>-</v>
      </c>
      <c r="D3675" s="9" t="str">
        <f t="shared" si="117"/>
        <v>-</v>
      </c>
      <c r="E3675" s="9" t="str">
        <f>IF(C3675="-","-",IF(D3675=maxgameno+2,"blank row 2",IF(D3675=maxgameno+1,"blank row 1",INDEX(FixtureCode!$B$4:$AH$128,MATCH($C3675,FixtureCode!$B$4:$B$128,0),MATCH("G"&amp;D3675&amp;"-T1",FixtureCode!$B$4:$AH$4,0)))))</f>
        <v>-</v>
      </c>
      <c r="F3675" s="13" t="str">
        <f>IF(C3675="-","-",IF(D3675=maxgameno+2,"blank row 2",IF(D3675=maxgameno+1,"blank row 1",INDEX(FixtureCode!$B$4:$AH$128,MATCH($C3675,FixtureCode!$B$4:$B$128,0),MATCH("G"&amp;D3675&amp;"-T2",FixtureCode!$B$4:$AH$4,0)))))</f>
        <v>-</v>
      </c>
      <c r="G3675" s="12" t="str">
        <f>IF(C3675="-","-",IF(AND(ISNUMBER(Fixture!G3679),ISNUMBER(Fixture!I3679),Fixture!F3679&lt;&gt;"BYE",Fixture!J3679&lt;&gt;"BYE"),"Yes","-"))</f>
        <v>-</v>
      </c>
      <c r="H3675" s="9" t="str">
        <f>IF(G3675="-","-",IF(Fixture!G3679&gt;Fixture!I3679,Settings!$G$7,IF(Fixture!G3679=Fixture!I3679,Settings!$G$8,IF(Fixture!G3679&lt;Fixture!I3679,Settings!$G$9,"-"))))</f>
        <v>-</v>
      </c>
      <c r="I3675" s="13" t="str">
        <f>IF(G3675="-","-",IF(Fixture!I3679&gt;Fixture!G3679,Settings!$G$7,IF(Fixture!I3679=Fixture!G3679,Settings!$G$8,IF(Fixture!I3679&lt;Fixture!G3679,Settings!$G$9,"-"))))</f>
        <v>-</v>
      </c>
    </row>
    <row r="3676" spans="3:9" x14ac:dyDescent="0.25">
      <c r="C3676" s="12" t="str">
        <f t="shared" si="116"/>
        <v>-</v>
      </c>
      <c r="D3676" s="9" t="str">
        <f t="shared" si="117"/>
        <v>-</v>
      </c>
      <c r="E3676" s="9" t="str">
        <f>IF(C3676="-","-",IF(D3676=maxgameno+2,"blank row 2",IF(D3676=maxgameno+1,"blank row 1",INDEX(FixtureCode!$B$4:$AH$128,MATCH($C3676,FixtureCode!$B$4:$B$128,0),MATCH("G"&amp;D3676&amp;"-T1",FixtureCode!$B$4:$AH$4,0)))))</f>
        <v>-</v>
      </c>
      <c r="F3676" s="13" t="str">
        <f>IF(C3676="-","-",IF(D3676=maxgameno+2,"blank row 2",IF(D3676=maxgameno+1,"blank row 1",INDEX(FixtureCode!$B$4:$AH$128,MATCH($C3676,FixtureCode!$B$4:$B$128,0),MATCH("G"&amp;D3676&amp;"-T2",FixtureCode!$B$4:$AH$4,0)))))</f>
        <v>-</v>
      </c>
      <c r="G3676" s="12" t="str">
        <f>IF(C3676="-","-",IF(AND(ISNUMBER(Fixture!G3680),ISNUMBER(Fixture!I3680),Fixture!F3680&lt;&gt;"BYE",Fixture!J3680&lt;&gt;"BYE"),"Yes","-"))</f>
        <v>-</v>
      </c>
      <c r="H3676" s="9" t="str">
        <f>IF(G3676="-","-",IF(Fixture!G3680&gt;Fixture!I3680,Settings!$G$7,IF(Fixture!G3680=Fixture!I3680,Settings!$G$8,IF(Fixture!G3680&lt;Fixture!I3680,Settings!$G$9,"-"))))</f>
        <v>-</v>
      </c>
      <c r="I3676" s="13" t="str">
        <f>IF(G3676="-","-",IF(Fixture!I3680&gt;Fixture!G3680,Settings!$G$7,IF(Fixture!I3680=Fixture!G3680,Settings!$G$8,IF(Fixture!I3680&lt;Fixture!G3680,Settings!$G$9,"-"))))</f>
        <v>-</v>
      </c>
    </row>
    <row r="3677" spans="3:9" x14ac:dyDescent="0.25">
      <c r="C3677" s="12" t="str">
        <f t="shared" si="116"/>
        <v>-</v>
      </c>
      <c r="D3677" s="9" t="str">
        <f t="shared" si="117"/>
        <v>-</v>
      </c>
      <c r="E3677" s="9" t="str">
        <f>IF(C3677="-","-",IF(D3677=maxgameno+2,"blank row 2",IF(D3677=maxgameno+1,"blank row 1",INDEX(FixtureCode!$B$4:$AH$128,MATCH($C3677,FixtureCode!$B$4:$B$128,0),MATCH("G"&amp;D3677&amp;"-T1",FixtureCode!$B$4:$AH$4,0)))))</f>
        <v>-</v>
      </c>
      <c r="F3677" s="13" t="str">
        <f>IF(C3677="-","-",IF(D3677=maxgameno+2,"blank row 2",IF(D3677=maxgameno+1,"blank row 1",INDEX(FixtureCode!$B$4:$AH$128,MATCH($C3677,FixtureCode!$B$4:$B$128,0),MATCH("G"&amp;D3677&amp;"-T2",FixtureCode!$B$4:$AH$4,0)))))</f>
        <v>-</v>
      </c>
      <c r="G3677" s="12" t="str">
        <f>IF(C3677="-","-",IF(AND(ISNUMBER(Fixture!G3681),ISNUMBER(Fixture!I3681),Fixture!F3681&lt;&gt;"BYE",Fixture!J3681&lt;&gt;"BYE"),"Yes","-"))</f>
        <v>-</v>
      </c>
      <c r="H3677" s="9" t="str">
        <f>IF(G3677="-","-",IF(Fixture!G3681&gt;Fixture!I3681,Settings!$G$7,IF(Fixture!G3681=Fixture!I3681,Settings!$G$8,IF(Fixture!G3681&lt;Fixture!I3681,Settings!$G$9,"-"))))</f>
        <v>-</v>
      </c>
      <c r="I3677" s="13" t="str">
        <f>IF(G3677="-","-",IF(Fixture!I3681&gt;Fixture!G3681,Settings!$G$7,IF(Fixture!I3681=Fixture!G3681,Settings!$G$8,IF(Fixture!I3681&lt;Fixture!G3681,Settings!$G$9,"-"))))</f>
        <v>-</v>
      </c>
    </row>
    <row r="3678" spans="3:9" x14ac:dyDescent="0.25">
      <c r="C3678" s="12" t="str">
        <f t="shared" si="116"/>
        <v>-</v>
      </c>
      <c r="D3678" s="9" t="str">
        <f t="shared" si="117"/>
        <v>-</v>
      </c>
      <c r="E3678" s="9" t="str">
        <f>IF(C3678="-","-",IF(D3678=maxgameno+2,"blank row 2",IF(D3678=maxgameno+1,"blank row 1",INDEX(FixtureCode!$B$4:$AH$128,MATCH($C3678,FixtureCode!$B$4:$B$128,0),MATCH("G"&amp;D3678&amp;"-T1",FixtureCode!$B$4:$AH$4,0)))))</f>
        <v>-</v>
      </c>
      <c r="F3678" s="13" t="str">
        <f>IF(C3678="-","-",IF(D3678=maxgameno+2,"blank row 2",IF(D3678=maxgameno+1,"blank row 1",INDEX(FixtureCode!$B$4:$AH$128,MATCH($C3678,FixtureCode!$B$4:$B$128,0),MATCH("G"&amp;D3678&amp;"-T2",FixtureCode!$B$4:$AH$4,0)))))</f>
        <v>-</v>
      </c>
      <c r="G3678" s="12" t="str">
        <f>IF(C3678="-","-",IF(AND(ISNUMBER(Fixture!G3682),ISNUMBER(Fixture!I3682),Fixture!F3682&lt;&gt;"BYE",Fixture!J3682&lt;&gt;"BYE"),"Yes","-"))</f>
        <v>-</v>
      </c>
      <c r="H3678" s="9" t="str">
        <f>IF(G3678="-","-",IF(Fixture!G3682&gt;Fixture!I3682,Settings!$G$7,IF(Fixture!G3682=Fixture!I3682,Settings!$G$8,IF(Fixture!G3682&lt;Fixture!I3682,Settings!$G$9,"-"))))</f>
        <v>-</v>
      </c>
      <c r="I3678" s="13" t="str">
        <f>IF(G3678="-","-",IF(Fixture!I3682&gt;Fixture!G3682,Settings!$G$7,IF(Fixture!I3682=Fixture!G3682,Settings!$G$8,IF(Fixture!I3682&lt;Fixture!G3682,Settings!$G$9,"-"))))</f>
        <v>-</v>
      </c>
    </row>
    <row r="3679" spans="3:9" x14ac:dyDescent="0.25">
      <c r="C3679" s="12" t="str">
        <f t="shared" si="116"/>
        <v>-</v>
      </c>
      <c r="D3679" s="9" t="str">
        <f t="shared" si="117"/>
        <v>-</v>
      </c>
      <c r="E3679" s="9" t="str">
        <f>IF(C3679="-","-",IF(D3679=maxgameno+2,"blank row 2",IF(D3679=maxgameno+1,"blank row 1",INDEX(FixtureCode!$B$4:$AH$128,MATCH($C3679,FixtureCode!$B$4:$B$128,0),MATCH("G"&amp;D3679&amp;"-T1",FixtureCode!$B$4:$AH$4,0)))))</f>
        <v>-</v>
      </c>
      <c r="F3679" s="13" t="str">
        <f>IF(C3679="-","-",IF(D3679=maxgameno+2,"blank row 2",IF(D3679=maxgameno+1,"blank row 1",INDEX(FixtureCode!$B$4:$AH$128,MATCH($C3679,FixtureCode!$B$4:$B$128,0),MATCH("G"&amp;D3679&amp;"-T2",FixtureCode!$B$4:$AH$4,0)))))</f>
        <v>-</v>
      </c>
      <c r="G3679" s="12" t="str">
        <f>IF(C3679="-","-",IF(AND(ISNUMBER(Fixture!G3683),ISNUMBER(Fixture!I3683),Fixture!F3683&lt;&gt;"BYE",Fixture!J3683&lt;&gt;"BYE"),"Yes","-"))</f>
        <v>-</v>
      </c>
      <c r="H3679" s="9" t="str">
        <f>IF(G3679="-","-",IF(Fixture!G3683&gt;Fixture!I3683,Settings!$G$7,IF(Fixture!G3683=Fixture!I3683,Settings!$G$8,IF(Fixture!G3683&lt;Fixture!I3683,Settings!$G$9,"-"))))</f>
        <v>-</v>
      </c>
      <c r="I3679" s="13" t="str">
        <f>IF(G3679="-","-",IF(Fixture!I3683&gt;Fixture!G3683,Settings!$G$7,IF(Fixture!I3683=Fixture!G3683,Settings!$G$8,IF(Fixture!I3683&lt;Fixture!G3683,Settings!$G$9,"-"))))</f>
        <v>-</v>
      </c>
    </row>
    <row r="3680" spans="3:9" x14ac:dyDescent="0.25">
      <c r="C3680" s="12" t="str">
        <f t="shared" si="116"/>
        <v>-</v>
      </c>
      <c r="D3680" s="9" t="str">
        <f t="shared" si="117"/>
        <v>-</v>
      </c>
      <c r="E3680" s="9" t="str">
        <f>IF(C3680="-","-",IF(D3680=maxgameno+2,"blank row 2",IF(D3680=maxgameno+1,"blank row 1",INDEX(FixtureCode!$B$4:$AH$128,MATCH($C3680,FixtureCode!$B$4:$B$128,0),MATCH("G"&amp;D3680&amp;"-T1",FixtureCode!$B$4:$AH$4,0)))))</f>
        <v>-</v>
      </c>
      <c r="F3680" s="13" t="str">
        <f>IF(C3680="-","-",IF(D3680=maxgameno+2,"blank row 2",IF(D3680=maxgameno+1,"blank row 1",INDEX(FixtureCode!$B$4:$AH$128,MATCH($C3680,FixtureCode!$B$4:$B$128,0),MATCH("G"&amp;D3680&amp;"-T2",FixtureCode!$B$4:$AH$4,0)))))</f>
        <v>-</v>
      </c>
      <c r="G3680" s="12" t="str">
        <f>IF(C3680="-","-",IF(AND(ISNUMBER(Fixture!G3684),ISNUMBER(Fixture!I3684),Fixture!F3684&lt;&gt;"BYE",Fixture!J3684&lt;&gt;"BYE"),"Yes","-"))</f>
        <v>-</v>
      </c>
      <c r="H3680" s="9" t="str">
        <f>IF(G3680="-","-",IF(Fixture!G3684&gt;Fixture!I3684,Settings!$G$7,IF(Fixture!G3684=Fixture!I3684,Settings!$G$8,IF(Fixture!G3684&lt;Fixture!I3684,Settings!$G$9,"-"))))</f>
        <v>-</v>
      </c>
      <c r="I3680" s="13" t="str">
        <f>IF(G3680="-","-",IF(Fixture!I3684&gt;Fixture!G3684,Settings!$G$7,IF(Fixture!I3684=Fixture!G3684,Settings!$G$8,IF(Fixture!I3684&lt;Fixture!G3684,Settings!$G$9,"-"))))</f>
        <v>-</v>
      </c>
    </row>
    <row r="3681" spans="3:9" x14ac:dyDescent="0.25">
      <c r="C3681" s="12" t="str">
        <f t="shared" si="116"/>
        <v>-</v>
      </c>
      <c r="D3681" s="9" t="str">
        <f t="shared" si="117"/>
        <v>-</v>
      </c>
      <c r="E3681" s="9" t="str">
        <f>IF(C3681="-","-",IF(D3681=maxgameno+2,"blank row 2",IF(D3681=maxgameno+1,"blank row 1",INDEX(FixtureCode!$B$4:$AH$128,MATCH($C3681,FixtureCode!$B$4:$B$128,0),MATCH("G"&amp;D3681&amp;"-T1",FixtureCode!$B$4:$AH$4,0)))))</f>
        <v>-</v>
      </c>
      <c r="F3681" s="13" t="str">
        <f>IF(C3681="-","-",IF(D3681=maxgameno+2,"blank row 2",IF(D3681=maxgameno+1,"blank row 1",INDEX(FixtureCode!$B$4:$AH$128,MATCH($C3681,FixtureCode!$B$4:$B$128,0),MATCH("G"&amp;D3681&amp;"-T2",FixtureCode!$B$4:$AH$4,0)))))</f>
        <v>-</v>
      </c>
      <c r="G3681" s="12" t="str">
        <f>IF(C3681="-","-",IF(AND(ISNUMBER(Fixture!G3685),ISNUMBER(Fixture!I3685),Fixture!F3685&lt;&gt;"BYE",Fixture!J3685&lt;&gt;"BYE"),"Yes","-"))</f>
        <v>-</v>
      </c>
      <c r="H3681" s="9" t="str">
        <f>IF(G3681="-","-",IF(Fixture!G3685&gt;Fixture!I3685,Settings!$G$7,IF(Fixture!G3685=Fixture!I3685,Settings!$G$8,IF(Fixture!G3685&lt;Fixture!I3685,Settings!$G$9,"-"))))</f>
        <v>-</v>
      </c>
      <c r="I3681" s="13" t="str">
        <f>IF(G3681="-","-",IF(Fixture!I3685&gt;Fixture!G3685,Settings!$G$7,IF(Fixture!I3685=Fixture!G3685,Settings!$G$8,IF(Fixture!I3685&lt;Fixture!G3685,Settings!$G$9,"-"))))</f>
        <v>-</v>
      </c>
    </row>
    <row r="3682" spans="3:9" x14ac:dyDescent="0.25">
      <c r="C3682" s="12" t="str">
        <f t="shared" si="116"/>
        <v>-</v>
      </c>
      <c r="D3682" s="9" t="str">
        <f t="shared" si="117"/>
        <v>-</v>
      </c>
      <c r="E3682" s="9" t="str">
        <f>IF(C3682="-","-",IF(D3682=maxgameno+2,"blank row 2",IF(D3682=maxgameno+1,"blank row 1",INDEX(FixtureCode!$B$4:$AH$128,MATCH($C3682,FixtureCode!$B$4:$B$128,0),MATCH("G"&amp;D3682&amp;"-T1",FixtureCode!$B$4:$AH$4,0)))))</f>
        <v>-</v>
      </c>
      <c r="F3682" s="13" t="str">
        <f>IF(C3682="-","-",IF(D3682=maxgameno+2,"blank row 2",IF(D3682=maxgameno+1,"blank row 1",INDEX(FixtureCode!$B$4:$AH$128,MATCH($C3682,FixtureCode!$B$4:$B$128,0),MATCH("G"&amp;D3682&amp;"-T2",FixtureCode!$B$4:$AH$4,0)))))</f>
        <v>-</v>
      </c>
      <c r="G3682" s="12" t="str">
        <f>IF(C3682="-","-",IF(AND(ISNUMBER(Fixture!G3686),ISNUMBER(Fixture!I3686),Fixture!F3686&lt;&gt;"BYE",Fixture!J3686&lt;&gt;"BYE"),"Yes","-"))</f>
        <v>-</v>
      </c>
      <c r="H3682" s="9" t="str">
        <f>IF(G3682="-","-",IF(Fixture!G3686&gt;Fixture!I3686,Settings!$G$7,IF(Fixture!G3686=Fixture!I3686,Settings!$G$8,IF(Fixture!G3686&lt;Fixture!I3686,Settings!$G$9,"-"))))</f>
        <v>-</v>
      </c>
      <c r="I3682" s="13" t="str">
        <f>IF(G3682="-","-",IF(Fixture!I3686&gt;Fixture!G3686,Settings!$G$7,IF(Fixture!I3686=Fixture!G3686,Settings!$G$8,IF(Fixture!I3686&lt;Fixture!G3686,Settings!$G$9,"-"))))</f>
        <v>-</v>
      </c>
    </row>
    <row r="3683" spans="3:9" x14ac:dyDescent="0.25">
      <c r="C3683" s="12" t="str">
        <f t="shared" si="116"/>
        <v>-</v>
      </c>
      <c r="D3683" s="9" t="str">
        <f t="shared" si="117"/>
        <v>-</v>
      </c>
      <c r="E3683" s="9" t="str">
        <f>IF(C3683="-","-",IF(D3683=maxgameno+2,"blank row 2",IF(D3683=maxgameno+1,"blank row 1",INDEX(FixtureCode!$B$4:$AH$128,MATCH($C3683,FixtureCode!$B$4:$B$128,0),MATCH("G"&amp;D3683&amp;"-T1",FixtureCode!$B$4:$AH$4,0)))))</f>
        <v>-</v>
      </c>
      <c r="F3683" s="13" t="str">
        <f>IF(C3683="-","-",IF(D3683=maxgameno+2,"blank row 2",IF(D3683=maxgameno+1,"blank row 1",INDEX(FixtureCode!$B$4:$AH$128,MATCH($C3683,FixtureCode!$B$4:$B$128,0),MATCH("G"&amp;D3683&amp;"-T2",FixtureCode!$B$4:$AH$4,0)))))</f>
        <v>-</v>
      </c>
      <c r="G3683" s="12" t="str">
        <f>IF(C3683="-","-",IF(AND(ISNUMBER(Fixture!G3687),ISNUMBER(Fixture!I3687),Fixture!F3687&lt;&gt;"BYE",Fixture!J3687&lt;&gt;"BYE"),"Yes","-"))</f>
        <v>-</v>
      </c>
      <c r="H3683" s="9" t="str">
        <f>IF(G3683="-","-",IF(Fixture!G3687&gt;Fixture!I3687,Settings!$G$7,IF(Fixture!G3687=Fixture!I3687,Settings!$G$8,IF(Fixture!G3687&lt;Fixture!I3687,Settings!$G$9,"-"))))</f>
        <v>-</v>
      </c>
      <c r="I3683" s="13" t="str">
        <f>IF(G3683="-","-",IF(Fixture!I3687&gt;Fixture!G3687,Settings!$G$7,IF(Fixture!I3687=Fixture!G3687,Settings!$G$8,IF(Fixture!I3687&lt;Fixture!G3687,Settings!$G$9,"-"))))</f>
        <v>-</v>
      </c>
    </row>
    <row r="3684" spans="3:9" x14ac:dyDescent="0.25">
      <c r="C3684" s="12" t="str">
        <f t="shared" si="116"/>
        <v>-</v>
      </c>
      <c r="D3684" s="9" t="str">
        <f t="shared" si="117"/>
        <v>-</v>
      </c>
      <c r="E3684" s="9" t="str">
        <f>IF(C3684="-","-",IF(D3684=maxgameno+2,"blank row 2",IF(D3684=maxgameno+1,"blank row 1",INDEX(FixtureCode!$B$4:$AH$128,MATCH($C3684,FixtureCode!$B$4:$B$128,0),MATCH("G"&amp;D3684&amp;"-T1",FixtureCode!$B$4:$AH$4,0)))))</f>
        <v>-</v>
      </c>
      <c r="F3684" s="13" t="str">
        <f>IF(C3684="-","-",IF(D3684=maxgameno+2,"blank row 2",IF(D3684=maxgameno+1,"blank row 1",INDEX(FixtureCode!$B$4:$AH$128,MATCH($C3684,FixtureCode!$B$4:$B$128,0),MATCH("G"&amp;D3684&amp;"-T2",FixtureCode!$B$4:$AH$4,0)))))</f>
        <v>-</v>
      </c>
      <c r="G3684" s="12" t="str">
        <f>IF(C3684="-","-",IF(AND(ISNUMBER(Fixture!G3688),ISNUMBER(Fixture!I3688),Fixture!F3688&lt;&gt;"BYE",Fixture!J3688&lt;&gt;"BYE"),"Yes","-"))</f>
        <v>-</v>
      </c>
      <c r="H3684" s="9" t="str">
        <f>IF(G3684="-","-",IF(Fixture!G3688&gt;Fixture!I3688,Settings!$G$7,IF(Fixture!G3688=Fixture!I3688,Settings!$G$8,IF(Fixture!G3688&lt;Fixture!I3688,Settings!$G$9,"-"))))</f>
        <v>-</v>
      </c>
      <c r="I3684" s="13" t="str">
        <f>IF(G3684="-","-",IF(Fixture!I3688&gt;Fixture!G3688,Settings!$G$7,IF(Fixture!I3688=Fixture!G3688,Settings!$G$8,IF(Fixture!I3688&lt;Fixture!G3688,Settings!$G$9,"-"))))</f>
        <v>-</v>
      </c>
    </row>
    <row r="3685" spans="3:9" x14ac:dyDescent="0.25">
      <c r="C3685" s="12" t="str">
        <f t="shared" si="116"/>
        <v>-</v>
      </c>
      <c r="D3685" s="9" t="str">
        <f t="shared" si="117"/>
        <v>-</v>
      </c>
      <c r="E3685" s="9" t="str">
        <f>IF(C3685="-","-",IF(D3685=maxgameno+2,"blank row 2",IF(D3685=maxgameno+1,"blank row 1",INDEX(FixtureCode!$B$4:$AH$128,MATCH($C3685,FixtureCode!$B$4:$B$128,0),MATCH("G"&amp;D3685&amp;"-T1",FixtureCode!$B$4:$AH$4,0)))))</f>
        <v>-</v>
      </c>
      <c r="F3685" s="13" t="str">
        <f>IF(C3685="-","-",IF(D3685=maxgameno+2,"blank row 2",IF(D3685=maxgameno+1,"blank row 1",INDEX(FixtureCode!$B$4:$AH$128,MATCH($C3685,FixtureCode!$B$4:$B$128,0),MATCH("G"&amp;D3685&amp;"-T2",FixtureCode!$B$4:$AH$4,0)))))</f>
        <v>-</v>
      </c>
      <c r="G3685" s="12" t="str">
        <f>IF(C3685="-","-",IF(AND(ISNUMBER(Fixture!G3689),ISNUMBER(Fixture!I3689),Fixture!F3689&lt;&gt;"BYE",Fixture!J3689&lt;&gt;"BYE"),"Yes","-"))</f>
        <v>-</v>
      </c>
      <c r="H3685" s="9" t="str">
        <f>IF(G3685="-","-",IF(Fixture!G3689&gt;Fixture!I3689,Settings!$G$7,IF(Fixture!G3689=Fixture!I3689,Settings!$G$8,IF(Fixture!G3689&lt;Fixture!I3689,Settings!$G$9,"-"))))</f>
        <v>-</v>
      </c>
      <c r="I3685" s="13" t="str">
        <f>IF(G3685="-","-",IF(Fixture!I3689&gt;Fixture!G3689,Settings!$G$7,IF(Fixture!I3689=Fixture!G3689,Settings!$G$8,IF(Fixture!I3689&lt;Fixture!G3689,Settings!$G$9,"-"))))</f>
        <v>-</v>
      </c>
    </row>
    <row r="3686" spans="3:9" x14ac:dyDescent="0.25">
      <c r="C3686" s="12" t="str">
        <f t="shared" si="116"/>
        <v>-</v>
      </c>
      <c r="D3686" s="9" t="str">
        <f t="shared" si="117"/>
        <v>-</v>
      </c>
      <c r="E3686" s="9" t="str">
        <f>IF(C3686="-","-",IF(D3686=maxgameno+2,"blank row 2",IF(D3686=maxgameno+1,"blank row 1",INDEX(FixtureCode!$B$4:$AH$128,MATCH($C3686,FixtureCode!$B$4:$B$128,0),MATCH("G"&amp;D3686&amp;"-T1",FixtureCode!$B$4:$AH$4,0)))))</f>
        <v>-</v>
      </c>
      <c r="F3686" s="13" t="str">
        <f>IF(C3686="-","-",IF(D3686=maxgameno+2,"blank row 2",IF(D3686=maxgameno+1,"blank row 1",INDEX(FixtureCode!$B$4:$AH$128,MATCH($C3686,FixtureCode!$B$4:$B$128,0),MATCH("G"&amp;D3686&amp;"-T2",FixtureCode!$B$4:$AH$4,0)))))</f>
        <v>-</v>
      </c>
      <c r="G3686" s="12" t="str">
        <f>IF(C3686="-","-",IF(AND(ISNUMBER(Fixture!G3690),ISNUMBER(Fixture!I3690),Fixture!F3690&lt;&gt;"BYE",Fixture!J3690&lt;&gt;"BYE"),"Yes","-"))</f>
        <v>-</v>
      </c>
      <c r="H3686" s="9" t="str">
        <f>IF(G3686="-","-",IF(Fixture!G3690&gt;Fixture!I3690,Settings!$G$7,IF(Fixture!G3690=Fixture!I3690,Settings!$G$8,IF(Fixture!G3690&lt;Fixture!I3690,Settings!$G$9,"-"))))</f>
        <v>-</v>
      </c>
      <c r="I3686" s="13" t="str">
        <f>IF(G3686="-","-",IF(Fixture!I3690&gt;Fixture!G3690,Settings!$G$7,IF(Fixture!I3690=Fixture!G3690,Settings!$G$8,IF(Fixture!I3690&lt;Fixture!G3690,Settings!$G$9,"-"))))</f>
        <v>-</v>
      </c>
    </row>
    <row r="3687" spans="3:9" x14ac:dyDescent="0.25">
      <c r="C3687" s="12" t="str">
        <f t="shared" si="116"/>
        <v>-</v>
      </c>
      <c r="D3687" s="9" t="str">
        <f t="shared" si="117"/>
        <v>-</v>
      </c>
      <c r="E3687" s="9" t="str">
        <f>IF(C3687="-","-",IF(D3687=maxgameno+2,"blank row 2",IF(D3687=maxgameno+1,"blank row 1",INDEX(FixtureCode!$B$4:$AH$128,MATCH($C3687,FixtureCode!$B$4:$B$128,0),MATCH("G"&amp;D3687&amp;"-T1",FixtureCode!$B$4:$AH$4,0)))))</f>
        <v>-</v>
      </c>
      <c r="F3687" s="13" t="str">
        <f>IF(C3687="-","-",IF(D3687=maxgameno+2,"blank row 2",IF(D3687=maxgameno+1,"blank row 1",INDEX(FixtureCode!$B$4:$AH$128,MATCH($C3687,FixtureCode!$B$4:$B$128,0),MATCH("G"&amp;D3687&amp;"-T2",FixtureCode!$B$4:$AH$4,0)))))</f>
        <v>-</v>
      </c>
      <c r="G3687" s="12" t="str">
        <f>IF(C3687="-","-",IF(AND(ISNUMBER(Fixture!G3691),ISNUMBER(Fixture!I3691),Fixture!F3691&lt;&gt;"BYE",Fixture!J3691&lt;&gt;"BYE"),"Yes","-"))</f>
        <v>-</v>
      </c>
      <c r="H3687" s="9" t="str">
        <f>IF(G3687="-","-",IF(Fixture!G3691&gt;Fixture!I3691,Settings!$G$7,IF(Fixture!G3691=Fixture!I3691,Settings!$G$8,IF(Fixture!G3691&lt;Fixture!I3691,Settings!$G$9,"-"))))</f>
        <v>-</v>
      </c>
      <c r="I3687" s="13" t="str">
        <f>IF(G3687="-","-",IF(Fixture!I3691&gt;Fixture!G3691,Settings!$G$7,IF(Fixture!I3691=Fixture!G3691,Settings!$G$8,IF(Fixture!I3691&lt;Fixture!G3691,Settings!$G$9,"-"))))</f>
        <v>-</v>
      </c>
    </row>
    <row r="3688" spans="3:9" x14ac:dyDescent="0.25">
      <c r="C3688" s="12" t="str">
        <f t="shared" si="116"/>
        <v>-</v>
      </c>
      <c r="D3688" s="9" t="str">
        <f t="shared" si="117"/>
        <v>-</v>
      </c>
      <c r="E3688" s="9" t="str">
        <f>IF(C3688="-","-",IF(D3688=maxgameno+2,"blank row 2",IF(D3688=maxgameno+1,"blank row 1",INDEX(FixtureCode!$B$4:$AH$128,MATCH($C3688,FixtureCode!$B$4:$B$128,0),MATCH("G"&amp;D3688&amp;"-T1",FixtureCode!$B$4:$AH$4,0)))))</f>
        <v>-</v>
      </c>
      <c r="F3688" s="13" t="str">
        <f>IF(C3688="-","-",IF(D3688=maxgameno+2,"blank row 2",IF(D3688=maxgameno+1,"blank row 1",INDEX(FixtureCode!$B$4:$AH$128,MATCH($C3688,FixtureCode!$B$4:$B$128,0),MATCH("G"&amp;D3688&amp;"-T2",FixtureCode!$B$4:$AH$4,0)))))</f>
        <v>-</v>
      </c>
      <c r="G3688" s="12" t="str">
        <f>IF(C3688="-","-",IF(AND(ISNUMBER(Fixture!G3692),ISNUMBER(Fixture!I3692),Fixture!F3692&lt;&gt;"BYE",Fixture!J3692&lt;&gt;"BYE"),"Yes","-"))</f>
        <v>-</v>
      </c>
      <c r="H3688" s="9" t="str">
        <f>IF(G3688="-","-",IF(Fixture!G3692&gt;Fixture!I3692,Settings!$G$7,IF(Fixture!G3692=Fixture!I3692,Settings!$G$8,IF(Fixture!G3692&lt;Fixture!I3692,Settings!$G$9,"-"))))</f>
        <v>-</v>
      </c>
      <c r="I3688" s="13" t="str">
        <f>IF(G3688="-","-",IF(Fixture!I3692&gt;Fixture!G3692,Settings!$G$7,IF(Fixture!I3692=Fixture!G3692,Settings!$G$8,IF(Fixture!I3692&lt;Fixture!G3692,Settings!$G$9,"-"))))</f>
        <v>-</v>
      </c>
    </row>
    <row r="3689" spans="3:9" x14ac:dyDescent="0.25">
      <c r="C3689" s="12" t="str">
        <f t="shared" si="116"/>
        <v>-</v>
      </c>
      <c r="D3689" s="9" t="str">
        <f t="shared" si="117"/>
        <v>-</v>
      </c>
      <c r="E3689" s="9" t="str">
        <f>IF(C3689="-","-",IF(D3689=maxgameno+2,"blank row 2",IF(D3689=maxgameno+1,"blank row 1",INDEX(FixtureCode!$B$4:$AH$128,MATCH($C3689,FixtureCode!$B$4:$B$128,0),MATCH("G"&amp;D3689&amp;"-T1",FixtureCode!$B$4:$AH$4,0)))))</f>
        <v>-</v>
      </c>
      <c r="F3689" s="13" t="str">
        <f>IF(C3689="-","-",IF(D3689=maxgameno+2,"blank row 2",IF(D3689=maxgameno+1,"blank row 1",INDEX(FixtureCode!$B$4:$AH$128,MATCH($C3689,FixtureCode!$B$4:$B$128,0),MATCH("G"&amp;D3689&amp;"-T2",FixtureCode!$B$4:$AH$4,0)))))</f>
        <v>-</v>
      </c>
      <c r="G3689" s="12" t="str">
        <f>IF(C3689="-","-",IF(AND(ISNUMBER(Fixture!G3693),ISNUMBER(Fixture!I3693),Fixture!F3693&lt;&gt;"BYE",Fixture!J3693&lt;&gt;"BYE"),"Yes","-"))</f>
        <v>-</v>
      </c>
      <c r="H3689" s="9" t="str">
        <f>IF(G3689="-","-",IF(Fixture!G3693&gt;Fixture!I3693,Settings!$G$7,IF(Fixture!G3693=Fixture!I3693,Settings!$G$8,IF(Fixture!G3693&lt;Fixture!I3693,Settings!$G$9,"-"))))</f>
        <v>-</v>
      </c>
      <c r="I3689" s="13" t="str">
        <f>IF(G3689="-","-",IF(Fixture!I3693&gt;Fixture!G3693,Settings!$G$7,IF(Fixture!I3693=Fixture!G3693,Settings!$G$8,IF(Fixture!I3693&lt;Fixture!G3693,Settings!$G$9,"-"))))</f>
        <v>-</v>
      </c>
    </row>
    <row r="3690" spans="3:9" x14ac:dyDescent="0.25">
      <c r="C3690" s="12" t="str">
        <f t="shared" si="116"/>
        <v>-</v>
      </c>
      <c r="D3690" s="9" t="str">
        <f t="shared" si="117"/>
        <v>-</v>
      </c>
      <c r="E3690" s="9" t="str">
        <f>IF(C3690="-","-",IF(D3690=maxgameno+2,"blank row 2",IF(D3690=maxgameno+1,"blank row 1",INDEX(FixtureCode!$B$4:$AH$128,MATCH($C3690,FixtureCode!$B$4:$B$128,0),MATCH("G"&amp;D3690&amp;"-T1",FixtureCode!$B$4:$AH$4,0)))))</f>
        <v>-</v>
      </c>
      <c r="F3690" s="13" t="str">
        <f>IF(C3690="-","-",IF(D3690=maxgameno+2,"blank row 2",IF(D3690=maxgameno+1,"blank row 1",INDEX(FixtureCode!$B$4:$AH$128,MATCH($C3690,FixtureCode!$B$4:$B$128,0),MATCH("G"&amp;D3690&amp;"-T2",FixtureCode!$B$4:$AH$4,0)))))</f>
        <v>-</v>
      </c>
      <c r="G3690" s="12" t="str">
        <f>IF(C3690="-","-",IF(AND(ISNUMBER(Fixture!G3694),ISNUMBER(Fixture!I3694),Fixture!F3694&lt;&gt;"BYE",Fixture!J3694&lt;&gt;"BYE"),"Yes","-"))</f>
        <v>-</v>
      </c>
      <c r="H3690" s="9" t="str">
        <f>IF(G3690="-","-",IF(Fixture!G3694&gt;Fixture!I3694,Settings!$G$7,IF(Fixture!G3694=Fixture!I3694,Settings!$G$8,IF(Fixture!G3694&lt;Fixture!I3694,Settings!$G$9,"-"))))</f>
        <v>-</v>
      </c>
      <c r="I3690" s="13" t="str">
        <f>IF(G3690="-","-",IF(Fixture!I3694&gt;Fixture!G3694,Settings!$G$7,IF(Fixture!I3694=Fixture!G3694,Settings!$G$8,IF(Fixture!I3694&lt;Fixture!G3694,Settings!$G$9,"-"))))</f>
        <v>-</v>
      </c>
    </row>
    <row r="3691" spans="3:9" x14ac:dyDescent="0.25">
      <c r="C3691" s="12" t="str">
        <f t="shared" si="116"/>
        <v>-</v>
      </c>
      <c r="D3691" s="9" t="str">
        <f t="shared" si="117"/>
        <v>-</v>
      </c>
      <c r="E3691" s="9" t="str">
        <f>IF(C3691="-","-",IF(D3691=maxgameno+2,"blank row 2",IF(D3691=maxgameno+1,"blank row 1",INDEX(FixtureCode!$B$4:$AH$128,MATCH($C3691,FixtureCode!$B$4:$B$128,0),MATCH("G"&amp;D3691&amp;"-T1",FixtureCode!$B$4:$AH$4,0)))))</f>
        <v>-</v>
      </c>
      <c r="F3691" s="13" t="str">
        <f>IF(C3691="-","-",IF(D3691=maxgameno+2,"blank row 2",IF(D3691=maxgameno+1,"blank row 1",INDEX(FixtureCode!$B$4:$AH$128,MATCH($C3691,FixtureCode!$B$4:$B$128,0),MATCH("G"&amp;D3691&amp;"-T2",FixtureCode!$B$4:$AH$4,0)))))</f>
        <v>-</v>
      </c>
      <c r="G3691" s="12" t="str">
        <f>IF(C3691="-","-",IF(AND(ISNUMBER(Fixture!G3695),ISNUMBER(Fixture!I3695),Fixture!F3695&lt;&gt;"BYE",Fixture!J3695&lt;&gt;"BYE"),"Yes","-"))</f>
        <v>-</v>
      </c>
      <c r="H3691" s="9" t="str">
        <f>IF(G3691="-","-",IF(Fixture!G3695&gt;Fixture!I3695,Settings!$G$7,IF(Fixture!G3695=Fixture!I3695,Settings!$G$8,IF(Fixture!G3695&lt;Fixture!I3695,Settings!$G$9,"-"))))</f>
        <v>-</v>
      </c>
      <c r="I3691" s="13" t="str">
        <f>IF(G3691="-","-",IF(Fixture!I3695&gt;Fixture!G3695,Settings!$G$7,IF(Fixture!I3695=Fixture!G3695,Settings!$G$8,IF(Fixture!I3695&lt;Fixture!G3695,Settings!$G$9,"-"))))</f>
        <v>-</v>
      </c>
    </row>
    <row r="3692" spans="3:9" x14ac:dyDescent="0.25">
      <c r="C3692" s="12" t="str">
        <f t="shared" si="116"/>
        <v>-</v>
      </c>
      <c r="D3692" s="9" t="str">
        <f t="shared" si="117"/>
        <v>-</v>
      </c>
      <c r="E3692" s="9" t="str">
        <f>IF(C3692="-","-",IF(D3692=maxgameno+2,"blank row 2",IF(D3692=maxgameno+1,"blank row 1",INDEX(FixtureCode!$B$4:$AH$128,MATCH($C3692,FixtureCode!$B$4:$B$128,0),MATCH("G"&amp;D3692&amp;"-T1",FixtureCode!$B$4:$AH$4,0)))))</f>
        <v>-</v>
      </c>
      <c r="F3692" s="13" t="str">
        <f>IF(C3692="-","-",IF(D3692=maxgameno+2,"blank row 2",IF(D3692=maxgameno+1,"blank row 1",INDEX(FixtureCode!$B$4:$AH$128,MATCH($C3692,FixtureCode!$B$4:$B$128,0),MATCH("G"&amp;D3692&amp;"-T2",FixtureCode!$B$4:$AH$4,0)))))</f>
        <v>-</v>
      </c>
      <c r="G3692" s="12" t="str">
        <f>IF(C3692="-","-",IF(AND(ISNUMBER(Fixture!G3696),ISNUMBER(Fixture!I3696),Fixture!F3696&lt;&gt;"BYE",Fixture!J3696&lt;&gt;"BYE"),"Yes","-"))</f>
        <v>-</v>
      </c>
      <c r="H3692" s="9" t="str">
        <f>IF(G3692="-","-",IF(Fixture!G3696&gt;Fixture!I3696,Settings!$G$7,IF(Fixture!G3696=Fixture!I3696,Settings!$G$8,IF(Fixture!G3696&lt;Fixture!I3696,Settings!$G$9,"-"))))</f>
        <v>-</v>
      </c>
      <c r="I3692" s="13" t="str">
        <f>IF(G3692="-","-",IF(Fixture!I3696&gt;Fixture!G3696,Settings!$G$7,IF(Fixture!I3696=Fixture!G3696,Settings!$G$8,IF(Fixture!I3696&lt;Fixture!G3696,Settings!$G$9,"-"))))</f>
        <v>-</v>
      </c>
    </row>
    <row r="3693" spans="3:9" x14ac:dyDescent="0.25">
      <c r="C3693" s="12" t="str">
        <f t="shared" si="116"/>
        <v>-</v>
      </c>
      <c r="D3693" s="9" t="str">
        <f t="shared" si="117"/>
        <v>-</v>
      </c>
      <c r="E3693" s="9" t="str">
        <f>IF(C3693="-","-",IF(D3693=maxgameno+2,"blank row 2",IF(D3693=maxgameno+1,"blank row 1",INDEX(FixtureCode!$B$4:$AH$128,MATCH($C3693,FixtureCode!$B$4:$B$128,0),MATCH("G"&amp;D3693&amp;"-T1",FixtureCode!$B$4:$AH$4,0)))))</f>
        <v>-</v>
      </c>
      <c r="F3693" s="13" t="str">
        <f>IF(C3693="-","-",IF(D3693=maxgameno+2,"blank row 2",IF(D3693=maxgameno+1,"blank row 1",INDEX(FixtureCode!$B$4:$AH$128,MATCH($C3693,FixtureCode!$B$4:$B$128,0),MATCH("G"&amp;D3693&amp;"-T2",FixtureCode!$B$4:$AH$4,0)))))</f>
        <v>-</v>
      </c>
      <c r="G3693" s="12" t="str">
        <f>IF(C3693="-","-",IF(AND(ISNUMBER(Fixture!G3697),ISNUMBER(Fixture!I3697),Fixture!F3697&lt;&gt;"BYE",Fixture!J3697&lt;&gt;"BYE"),"Yes","-"))</f>
        <v>-</v>
      </c>
      <c r="H3693" s="9" t="str">
        <f>IF(G3693="-","-",IF(Fixture!G3697&gt;Fixture!I3697,Settings!$G$7,IF(Fixture!G3697=Fixture!I3697,Settings!$G$8,IF(Fixture!G3697&lt;Fixture!I3697,Settings!$G$9,"-"))))</f>
        <v>-</v>
      </c>
      <c r="I3693" s="13" t="str">
        <f>IF(G3693="-","-",IF(Fixture!I3697&gt;Fixture!G3697,Settings!$G$7,IF(Fixture!I3697=Fixture!G3697,Settings!$G$8,IF(Fixture!I3697&lt;Fixture!G3697,Settings!$G$9,"-"))))</f>
        <v>-</v>
      </c>
    </row>
    <row r="3694" spans="3:9" x14ac:dyDescent="0.25">
      <c r="C3694" s="12" t="str">
        <f t="shared" si="116"/>
        <v>-</v>
      </c>
      <c r="D3694" s="9" t="str">
        <f t="shared" si="117"/>
        <v>-</v>
      </c>
      <c r="E3694" s="9" t="str">
        <f>IF(C3694="-","-",IF(D3694=maxgameno+2,"blank row 2",IF(D3694=maxgameno+1,"blank row 1",INDEX(FixtureCode!$B$4:$AH$128,MATCH($C3694,FixtureCode!$B$4:$B$128,0),MATCH("G"&amp;D3694&amp;"-T1",FixtureCode!$B$4:$AH$4,0)))))</f>
        <v>-</v>
      </c>
      <c r="F3694" s="13" t="str">
        <f>IF(C3694="-","-",IF(D3694=maxgameno+2,"blank row 2",IF(D3694=maxgameno+1,"blank row 1",INDEX(FixtureCode!$B$4:$AH$128,MATCH($C3694,FixtureCode!$B$4:$B$128,0),MATCH("G"&amp;D3694&amp;"-T2",FixtureCode!$B$4:$AH$4,0)))))</f>
        <v>-</v>
      </c>
      <c r="G3694" s="12" t="str">
        <f>IF(C3694="-","-",IF(AND(ISNUMBER(Fixture!G3698),ISNUMBER(Fixture!I3698),Fixture!F3698&lt;&gt;"BYE",Fixture!J3698&lt;&gt;"BYE"),"Yes","-"))</f>
        <v>-</v>
      </c>
      <c r="H3694" s="9" t="str">
        <f>IF(G3694="-","-",IF(Fixture!G3698&gt;Fixture!I3698,Settings!$G$7,IF(Fixture!G3698=Fixture!I3698,Settings!$G$8,IF(Fixture!G3698&lt;Fixture!I3698,Settings!$G$9,"-"))))</f>
        <v>-</v>
      </c>
      <c r="I3694" s="13" t="str">
        <f>IF(G3694="-","-",IF(Fixture!I3698&gt;Fixture!G3698,Settings!$G$7,IF(Fixture!I3698=Fixture!G3698,Settings!$G$8,IF(Fixture!I3698&lt;Fixture!G3698,Settings!$G$9,"-"))))</f>
        <v>-</v>
      </c>
    </row>
    <row r="3695" spans="3:9" x14ac:dyDescent="0.25">
      <c r="C3695" s="12" t="str">
        <f t="shared" si="116"/>
        <v>-</v>
      </c>
      <c r="D3695" s="9" t="str">
        <f t="shared" si="117"/>
        <v>-</v>
      </c>
      <c r="E3695" s="9" t="str">
        <f>IF(C3695="-","-",IF(D3695=maxgameno+2,"blank row 2",IF(D3695=maxgameno+1,"blank row 1",INDEX(FixtureCode!$B$4:$AH$128,MATCH($C3695,FixtureCode!$B$4:$B$128,0),MATCH("G"&amp;D3695&amp;"-T1",FixtureCode!$B$4:$AH$4,0)))))</f>
        <v>-</v>
      </c>
      <c r="F3695" s="13" t="str">
        <f>IF(C3695="-","-",IF(D3695=maxgameno+2,"blank row 2",IF(D3695=maxgameno+1,"blank row 1",INDEX(FixtureCode!$B$4:$AH$128,MATCH($C3695,FixtureCode!$B$4:$B$128,0),MATCH("G"&amp;D3695&amp;"-T2",FixtureCode!$B$4:$AH$4,0)))))</f>
        <v>-</v>
      </c>
      <c r="G3695" s="12" t="str">
        <f>IF(C3695="-","-",IF(AND(ISNUMBER(Fixture!G3699),ISNUMBER(Fixture!I3699),Fixture!F3699&lt;&gt;"BYE",Fixture!J3699&lt;&gt;"BYE"),"Yes","-"))</f>
        <v>-</v>
      </c>
      <c r="H3695" s="9" t="str">
        <f>IF(G3695="-","-",IF(Fixture!G3699&gt;Fixture!I3699,Settings!$G$7,IF(Fixture!G3699=Fixture!I3699,Settings!$G$8,IF(Fixture!G3699&lt;Fixture!I3699,Settings!$G$9,"-"))))</f>
        <v>-</v>
      </c>
      <c r="I3695" s="13" t="str">
        <f>IF(G3695="-","-",IF(Fixture!I3699&gt;Fixture!G3699,Settings!$G$7,IF(Fixture!I3699=Fixture!G3699,Settings!$G$8,IF(Fixture!I3699&lt;Fixture!G3699,Settings!$G$9,"-"))))</f>
        <v>-</v>
      </c>
    </row>
    <row r="3696" spans="3:9" x14ac:dyDescent="0.25">
      <c r="C3696" s="12" t="str">
        <f t="shared" si="116"/>
        <v>-</v>
      </c>
      <c r="D3696" s="9" t="str">
        <f t="shared" si="117"/>
        <v>-</v>
      </c>
      <c r="E3696" s="9" t="str">
        <f>IF(C3696="-","-",IF(D3696=maxgameno+2,"blank row 2",IF(D3696=maxgameno+1,"blank row 1",INDEX(FixtureCode!$B$4:$AH$128,MATCH($C3696,FixtureCode!$B$4:$B$128,0),MATCH("G"&amp;D3696&amp;"-T1",FixtureCode!$B$4:$AH$4,0)))))</f>
        <v>-</v>
      </c>
      <c r="F3696" s="13" t="str">
        <f>IF(C3696="-","-",IF(D3696=maxgameno+2,"blank row 2",IF(D3696=maxgameno+1,"blank row 1",INDEX(FixtureCode!$B$4:$AH$128,MATCH($C3696,FixtureCode!$B$4:$B$128,0),MATCH("G"&amp;D3696&amp;"-T2",FixtureCode!$B$4:$AH$4,0)))))</f>
        <v>-</v>
      </c>
      <c r="G3696" s="12" t="str">
        <f>IF(C3696="-","-",IF(AND(ISNUMBER(Fixture!G3700),ISNUMBER(Fixture!I3700),Fixture!F3700&lt;&gt;"BYE",Fixture!J3700&lt;&gt;"BYE"),"Yes","-"))</f>
        <v>-</v>
      </c>
      <c r="H3696" s="9" t="str">
        <f>IF(G3696="-","-",IF(Fixture!G3700&gt;Fixture!I3700,Settings!$G$7,IF(Fixture!G3700=Fixture!I3700,Settings!$G$8,IF(Fixture!G3700&lt;Fixture!I3700,Settings!$G$9,"-"))))</f>
        <v>-</v>
      </c>
      <c r="I3696" s="13" t="str">
        <f>IF(G3696="-","-",IF(Fixture!I3700&gt;Fixture!G3700,Settings!$G$7,IF(Fixture!I3700=Fixture!G3700,Settings!$G$8,IF(Fixture!I3700&lt;Fixture!G3700,Settings!$G$9,"-"))))</f>
        <v>-</v>
      </c>
    </row>
    <row r="3697" spans="3:9" x14ac:dyDescent="0.25">
      <c r="C3697" s="12" t="str">
        <f t="shared" si="116"/>
        <v>-</v>
      </c>
      <c r="D3697" s="9" t="str">
        <f t="shared" si="117"/>
        <v>-</v>
      </c>
      <c r="E3697" s="9" t="str">
        <f>IF(C3697="-","-",IF(D3697=maxgameno+2,"blank row 2",IF(D3697=maxgameno+1,"blank row 1",INDEX(FixtureCode!$B$4:$AH$128,MATCH($C3697,FixtureCode!$B$4:$B$128,0),MATCH("G"&amp;D3697&amp;"-T1",FixtureCode!$B$4:$AH$4,0)))))</f>
        <v>-</v>
      </c>
      <c r="F3697" s="13" t="str">
        <f>IF(C3697="-","-",IF(D3697=maxgameno+2,"blank row 2",IF(D3697=maxgameno+1,"blank row 1",INDEX(FixtureCode!$B$4:$AH$128,MATCH($C3697,FixtureCode!$B$4:$B$128,0),MATCH("G"&amp;D3697&amp;"-T2",FixtureCode!$B$4:$AH$4,0)))))</f>
        <v>-</v>
      </c>
      <c r="G3697" s="12" t="str">
        <f>IF(C3697="-","-",IF(AND(ISNUMBER(Fixture!G3701),ISNUMBER(Fixture!I3701),Fixture!F3701&lt;&gt;"BYE",Fixture!J3701&lt;&gt;"BYE"),"Yes","-"))</f>
        <v>-</v>
      </c>
      <c r="H3697" s="9" t="str">
        <f>IF(G3697="-","-",IF(Fixture!G3701&gt;Fixture!I3701,Settings!$G$7,IF(Fixture!G3701=Fixture!I3701,Settings!$G$8,IF(Fixture!G3701&lt;Fixture!I3701,Settings!$G$9,"-"))))</f>
        <v>-</v>
      </c>
      <c r="I3697" s="13" t="str">
        <f>IF(G3697="-","-",IF(Fixture!I3701&gt;Fixture!G3701,Settings!$G$7,IF(Fixture!I3701=Fixture!G3701,Settings!$G$8,IF(Fixture!I3701&lt;Fixture!G3701,Settings!$G$9,"-"))))</f>
        <v>-</v>
      </c>
    </row>
    <row r="3698" spans="3:9" x14ac:dyDescent="0.25">
      <c r="C3698" s="12" t="str">
        <f t="shared" si="116"/>
        <v>-</v>
      </c>
      <c r="D3698" s="9" t="str">
        <f t="shared" si="117"/>
        <v>-</v>
      </c>
      <c r="E3698" s="9" t="str">
        <f>IF(C3698="-","-",IF(D3698=maxgameno+2,"blank row 2",IF(D3698=maxgameno+1,"blank row 1",INDEX(FixtureCode!$B$4:$AH$128,MATCH($C3698,FixtureCode!$B$4:$B$128,0),MATCH("G"&amp;D3698&amp;"-T1",FixtureCode!$B$4:$AH$4,0)))))</f>
        <v>-</v>
      </c>
      <c r="F3698" s="13" t="str">
        <f>IF(C3698="-","-",IF(D3698=maxgameno+2,"blank row 2",IF(D3698=maxgameno+1,"blank row 1",INDEX(FixtureCode!$B$4:$AH$128,MATCH($C3698,FixtureCode!$B$4:$B$128,0),MATCH("G"&amp;D3698&amp;"-T2",FixtureCode!$B$4:$AH$4,0)))))</f>
        <v>-</v>
      </c>
      <c r="G3698" s="12" t="str">
        <f>IF(C3698="-","-",IF(AND(ISNUMBER(Fixture!G3702),ISNUMBER(Fixture!I3702),Fixture!F3702&lt;&gt;"BYE",Fixture!J3702&lt;&gt;"BYE"),"Yes","-"))</f>
        <v>-</v>
      </c>
      <c r="H3698" s="9" t="str">
        <f>IF(G3698="-","-",IF(Fixture!G3702&gt;Fixture!I3702,Settings!$G$7,IF(Fixture!G3702=Fixture!I3702,Settings!$G$8,IF(Fixture!G3702&lt;Fixture!I3702,Settings!$G$9,"-"))))</f>
        <v>-</v>
      </c>
      <c r="I3698" s="13" t="str">
        <f>IF(G3698="-","-",IF(Fixture!I3702&gt;Fixture!G3702,Settings!$G$7,IF(Fixture!I3702=Fixture!G3702,Settings!$G$8,IF(Fixture!I3702&lt;Fixture!G3702,Settings!$G$9,"-"))))</f>
        <v>-</v>
      </c>
    </row>
    <row r="3699" spans="3:9" x14ac:dyDescent="0.25">
      <c r="C3699" s="12" t="str">
        <f t="shared" si="116"/>
        <v>-</v>
      </c>
      <c r="D3699" s="9" t="str">
        <f t="shared" si="117"/>
        <v>-</v>
      </c>
      <c r="E3699" s="9" t="str">
        <f>IF(C3699="-","-",IF(D3699=maxgameno+2,"blank row 2",IF(D3699=maxgameno+1,"blank row 1",INDEX(FixtureCode!$B$4:$AH$128,MATCH($C3699,FixtureCode!$B$4:$B$128,0),MATCH("G"&amp;D3699&amp;"-T1",FixtureCode!$B$4:$AH$4,0)))))</f>
        <v>-</v>
      </c>
      <c r="F3699" s="13" t="str">
        <f>IF(C3699="-","-",IF(D3699=maxgameno+2,"blank row 2",IF(D3699=maxgameno+1,"blank row 1",INDEX(FixtureCode!$B$4:$AH$128,MATCH($C3699,FixtureCode!$B$4:$B$128,0),MATCH("G"&amp;D3699&amp;"-T2",FixtureCode!$B$4:$AH$4,0)))))</f>
        <v>-</v>
      </c>
      <c r="G3699" s="12" t="str">
        <f>IF(C3699="-","-",IF(AND(ISNUMBER(Fixture!G3703),ISNUMBER(Fixture!I3703),Fixture!F3703&lt;&gt;"BYE",Fixture!J3703&lt;&gt;"BYE"),"Yes","-"))</f>
        <v>-</v>
      </c>
      <c r="H3699" s="9" t="str">
        <f>IF(G3699="-","-",IF(Fixture!G3703&gt;Fixture!I3703,Settings!$G$7,IF(Fixture!G3703=Fixture!I3703,Settings!$G$8,IF(Fixture!G3703&lt;Fixture!I3703,Settings!$G$9,"-"))))</f>
        <v>-</v>
      </c>
      <c r="I3699" s="13" t="str">
        <f>IF(G3699="-","-",IF(Fixture!I3703&gt;Fixture!G3703,Settings!$G$7,IF(Fixture!I3703=Fixture!G3703,Settings!$G$8,IF(Fixture!I3703&lt;Fixture!G3703,Settings!$G$9,"-"))))</f>
        <v>-</v>
      </c>
    </row>
    <row r="3700" spans="3:9" x14ac:dyDescent="0.25">
      <c r="C3700" s="12" t="str">
        <f t="shared" si="116"/>
        <v>-</v>
      </c>
      <c r="D3700" s="9" t="str">
        <f t="shared" si="117"/>
        <v>-</v>
      </c>
      <c r="E3700" s="9" t="str">
        <f>IF(C3700="-","-",IF(D3700=maxgameno+2,"blank row 2",IF(D3700=maxgameno+1,"blank row 1",INDEX(FixtureCode!$B$4:$AH$128,MATCH($C3700,FixtureCode!$B$4:$B$128,0),MATCH("G"&amp;D3700&amp;"-T1",FixtureCode!$B$4:$AH$4,0)))))</f>
        <v>-</v>
      </c>
      <c r="F3700" s="13" t="str">
        <f>IF(C3700="-","-",IF(D3700=maxgameno+2,"blank row 2",IF(D3700=maxgameno+1,"blank row 1",INDEX(FixtureCode!$B$4:$AH$128,MATCH($C3700,FixtureCode!$B$4:$B$128,0),MATCH("G"&amp;D3700&amp;"-T2",FixtureCode!$B$4:$AH$4,0)))))</f>
        <v>-</v>
      </c>
      <c r="G3700" s="12" t="str">
        <f>IF(C3700="-","-",IF(AND(ISNUMBER(Fixture!G3704),ISNUMBER(Fixture!I3704),Fixture!F3704&lt;&gt;"BYE",Fixture!J3704&lt;&gt;"BYE"),"Yes","-"))</f>
        <v>-</v>
      </c>
      <c r="H3700" s="9" t="str">
        <f>IF(G3700="-","-",IF(Fixture!G3704&gt;Fixture!I3704,Settings!$G$7,IF(Fixture!G3704=Fixture!I3704,Settings!$G$8,IF(Fixture!G3704&lt;Fixture!I3704,Settings!$G$9,"-"))))</f>
        <v>-</v>
      </c>
      <c r="I3700" s="13" t="str">
        <f>IF(G3700="-","-",IF(Fixture!I3704&gt;Fixture!G3704,Settings!$G$7,IF(Fixture!I3704=Fixture!G3704,Settings!$G$8,IF(Fixture!I3704&lt;Fixture!G3704,Settings!$G$9,"-"))))</f>
        <v>-</v>
      </c>
    </row>
    <row r="3701" spans="3:9" x14ac:dyDescent="0.25">
      <c r="C3701" s="12" t="str">
        <f t="shared" si="116"/>
        <v>-</v>
      </c>
      <c r="D3701" s="9" t="str">
        <f t="shared" si="117"/>
        <v>-</v>
      </c>
      <c r="E3701" s="9" t="str">
        <f>IF(C3701="-","-",IF(D3701=maxgameno+2,"blank row 2",IF(D3701=maxgameno+1,"blank row 1",INDEX(FixtureCode!$B$4:$AH$128,MATCH($C3701,FixtureCode!$B$4:$B$128,0),MATCH("G"&amp;D3701&amp;"-T1",FixtureCode!$B$4:$AH$4,0)))))</f>
        <v>-</v>
      </c>
      <c r="F3701" s="13" t="str">
        <f>IF(C3701="-","-",IF(D3701=maxgameno+2,"blank row 2",IF(D3701=maxgameno+1,"blank row 1",INDEX(FixtureCode!$B$4:$AH$128,MATCH($C3701,FixtureCode!$B$4:$B$128,0),MATCH("G"&amp;D3701&amp;"-T2",FixtureCode!$B$4:$AH$4,0)))))</f>
        <v>-</v>
      </c>
      <c r="G3701" s="12" t="str">
        <f>IF(C3701="-","-",IF(AND(ISNUMBER(Fixture!G3705),ISNUMBER(Fixture!I3705),Fixture!F3705&lt;&gt;"BYE",Fixture!J3705&lt;&gt;"BYE"),"Yes","-"))</f>
        <v>-</v>
      </c>
      <c r="H3701" s="9" t="str">
        <f>IF(G3701="-","-",IF(Fixture!G3705&gt;Fixture!I3705,Settings!$G$7,IF(Fixture!G3705=Fixture!I3705,Settings!$G$8,IF(Fixture!G3705&lt;Fixture!I3705,Settings!$G$9,"-"))))</f>
        <v>-</v>
      </c>
      <c r="I3701" s="13" t="str">
        <f>IF(G3701="-","-",IF(Fixture!I3705&gt;Fixture!G3705,Settings!$G$7,IF(Fixture!I3705=Fixture!G3705,Settings!$G$8,IF(Fixture!I3705&lt;Fixture!G3705,Settings!$G$9,"-"))))</f>
        <v>-</v>
      </c>
    </row>
    <row r="3702" spans="3:9" x14ac:dyDescent="0.25">
      <c r="C3702" s="12" t="str">
        <f t="shared" si="116"/>
        <v>-</v>
      </c>
      <c r="D3702" s="9" t="str">
        <f t="shared" si="117"/>
        <v>-</v>
      </c>
      <c r="E3702" s="9" t="str">
        <f>IF(C3702="-","-",IF(D3702=maxgameno+2,"blank row 2",IF(D3702=maxgameno+1,"blank row 1",INDEX(FixtureCode!$B$4:$AH$128,MATCH($C3702,FixtureCode!$B$4:$B$128,0),MATCH("G"&amp;D3702&amp;"-T1",FixtureCode!$B$4:$AH$4,0)))))</f>
        <v>-</v>
      </c>
      <c r="F3702" s="13" t="str">
        <f>IF(C3702="-","-",IF(D3702=maxgameno+2,"blank row 2",IF(D3702=maxgameno+1,"blank row 1",INDEX(FixtureCode!$B$4:$AH$128,MATCH($C3702,FixtureCode!$B$4:$B$128,0),MATCH("G"&amp;D3702&amp;"-T2",FixtureCode!$B$4:$AH$4,0)))))</f>
        <v>-</v>
      </c>
      <c r="G3702" s="12" t="str">
        <f>IF(C3702="-","-",IF(AND(ISNUMBER(Fixture!G3706),ISNUMBER(Fixture!I3706),Fixture!F3706&lt;&gt;"BYE",Fixture!J3706&lt;&gt;"BYE"),"Yes","-"))</f>
        <v>-</v>
      </c>
      <c r="H3702" s="9" t="str">
        <f>IF(G3702="-","-",IF(Fixture!G3706&gt;Fixture!I3706,Settings!$G$7,IF(Fixture!G3706=Fixture!I3706,Settings!$G$8,IF(Fixture!G3706&lt;Fixture!I3706,Settings!$G$9,"-"))))</f>
        <v>-</v>
      </c>
      <c r="I3702" s="13" t="str">
        <f>IF(G3702="-","-",IF(Fixture!I3706&gt;Fixture!G3706,Settings!$G$7,IF(Fixture!I3706=Fixture!G3706,Settings!$G$8,IF(Fixture!I3706&lt;Fixture!G3706,Settings!$G$9,"-"))))</f>
        <v>-</v>
      </c>
    </row>
    <row r="3703" spans="3:9" x14ac:dyDescent="0.25">
      <c r="C3703" s="12" t="str">
        <f t="shared" si="116"/>
        <v>-</v>
      </c>
      <c r="D3703" s="9" t="str">
        <f t="shared" si="117"/>
        <v>-</v>
      </c>
      <c r="E3703" s="9" t="str">
        <f>IF(C3703="-","-",IF(D3703=maxgameno+2,"blank row 2",IF(D3703=maxgameno+1,"blank row 1",INDEX(FixtureCode!$B$4:$AH$128,MATCH($C3703,FixtureCode!$B$4:$B$128,0),MATCH("G"&amp;D3703&amp;"-T1",FixtureCode!$B$4:$AH$4,0)))))</f>
        <v>-</v>
      </c>
      <c r="F3703" s="13" t="str">
        <f>IF(C3703="-","-",IF(D3703=maxgameno+2,"blank row 2",IF(D3703=maxgameno+1,"blank row 1",INDEX(FixtureCode!$B$4:$AH$128,MATCH($C3703,FixtureCode!$B$4:$B$128,0),MATCH("G"&amp;D3703&amp;"-T2",FixtureCode!$B$4:$AH$4,0)))))</f>
        <v>-</v>
      </c>
      <c r="G3703" s="12" t="str">
        <f>IF(C3703="-","-",IF(AND(ISNUMBER(Fixture!G3707),ISNUMBER(Fixture!I3707),Fixture!F3707&lt;&gt;"BYE",Fixture!J3707&lt;&gt;"BYE"),"Yes","-"))</f>
        <v>-</v>
      </c>
      <c r="H3703" s="9" t="str">
        <f>IF(G3703="-","-",IF(Fixture!G3707&gt;Fixture!I3707,Settings!$G$7,IF(Fixture!G3707=Fixture!I3707,Settings!$G$8,IF(Fixture!G3707&lt;Fixture!I3707,Settings!$G$9,"-"))))</f>
        <v>-</v>
      </c>
      <c r="I3703" s="13" t="str">
        <f>IF(G3703="-","-",IF(Fixture!I3707&gt;Fixture!G3707,Settings!$G$7,IF(Fixture!I3707=Fixture!G3707,Settings!$G$8,IF(Fixture!I3707&lt;Fixture!G3707,Settings!$G$9,"-"))))</f>
        <v>-</v>
      </c>
    </row>
    <row r="3704" spans="3:9" x14ac:dyDescent="0.25">
      <c r="C3704" s="12" t="str">
        <f t="shared" si="116"/>
        <v>-</v>
      </c>
      <c r="D3704" s="9" t="str">
        <f t="shared" si="117"/>
        <v>-</v>
      </c>
      <c r="E3704" s="9" t="str">
        <f>IF(C3704="-","-",IF(D3704=maxgameno+2,"blank row 2",IF(D3704=maxgameno+1,"blank row 1",INDEX(FixtureCode!$B$4:$AH$128,MATCH($C3704,FixtureCode!$B$4:$B$128,0),MATCH("G"&amp;D3704&amp;"-T1",FixtureCode!$B$4:$AH$4,0)))))</f>
        <v>-</v>
      </c>
      <c r="F3704" s="13" t="str">
        <f>IF(C3704="-","-",IF(D3704=maxgameno+2,"blank row 2",IF(D3704=maxgameno+1,"blank row 1",INDEX(FixtureCode!$B$4:$AH$128,MATCH($C3704,FixtureCode!$B$4:$B$128,0),MATCH("G"&amp;D3704&amp;"-T2",FixtureCode!$B$4:$AH$4,0)))))</f>
        <v>-</v>
      </c>
      <c r="G3704" s="12" t="str">
        <f>IF(C3704="-","-",IF(AND(ISNUMBER(Fixture!G3708),ISNUMBER(Fixture!I3708),Fixture!F3708&lt;&gt;"BYE",Fixture!J3708&lt;&gt;"BYE"),"Yes","-"))</f>
        <v>-</v>
      </c>
      <c r="H3704" s="9" t="str">
        <f>IF(G3704="-","-",IF(Fixture!G3708&gt;Fixture!I3708,Settings!$G$7,IF(Fixture!G3708=Fixture!I3708,Settings!$G$8,IF(Fixture!G3708&lt;Fixture!I3708,Settings!$G$9,"-"))))</f>
        <v>-</v>
      </c>
      <c r="I3704" s="13" t="str">
        <f>IF(G3704="-","-",IF(Fixture!I3708&gt;Fixture!G3708,Settings!$G$7,IF(Fixture!I3708=Fixture!G3708,Settings!$G$8,IF(Fixture!I3708&lt;Fixture!G3708,Settings!$G$9,"-"))))</f>
        <v>-</v>
      </c>
    </row>
    <row r="3705" spans="3:9" x14ac:dyDescent="0.25">
      <c r="C3705" s="12" t="str">
        <f t="shared" si="116"/>
        <v>-</v>
      </c>
      <c r="D3705" s="9" t="str">
        <f t="shared" si="117"/>
        <v>-</v>
      </c>
      <c r="E3705" s="9" t="str">
        <f>IF(C3705="-","-",IF(D3705=maxgameno+2,"blank row 2",IF(D3705=maxgameno+1,"blank row 1",INDEX(FixtureCode!$B$4:$AH$128,MATCH($C3705,FixtureCode!$B$4:$B$128,0),MATCH("G"&amp;D3705&amp;"-T1",FixtureCode!$B$4:$AH$4,0)))))</f>
        <v>-</v>
      </c>
      <c r="F3705" s="13" t="str">
        <f>IF(C3705="-","-",IF(D3705=maxgameno+2,"blank row 2",IF(D3705=maxgameno+1,"blank row 1",INDEX(FixtureCode!$B$4:$AH$128,MATCH($C3705,FixtureCode!$B$4:$B$128,0),MATCH("G"&amp;D3705&amp;"-T2",FixtureCode!$B$4:$AH$4,0)))))</f>
        <v>-</v>
      </c>
      <c r="G3705" s="12" t="str">
        <f>IF(C3705="-","-",IF(AND(ISNUMBER(Fixture!G3709),ISNUMBER(Fixture!I3709),Fixture!F3709&lt;&gt;"BYE",Fixture!J3709&lt;&gt;"BYE"),"Yes","-"))</f>
        <v>-</v>
      </c>
      <c r="H3705" s="9" t="str">
        <f>IF(G3705="-","-",IF(Fixture!G3709&gt;Fixture!I3709,Settings!$G$7,IF(Fixture!G3709=Fixture!I3709,Settings!$G$8,IF(Fixture!G3709&lt;Fixture!I3709,Settings!$G$9,"-"))))</f>
        <v>-</v>
      </c>
      <c r="I3705" s="13" t="str">
        <f>IF(G3705="-","-",IF(Fixture!I3709&gt;Fixture!G3709,Settings!$G$7,IF(Fixture!I3709=Fixture!G3709,Settings!$G$8,IF(Fixture!I3709&lt;Fixture!G3709,Settings!$G$9,"-"))))</f>
        <v>-</v>
      </c>
    </row>
    <row r="3706" spans="3:9" x14ac:dyDescent="0.25">
      <c r="C3706" s="12" t="str">
        <f t="shared" si="116"/>
        <v>-</v>
      </c>
      <c r="D3706" s="9" t="str">
        <f t="shared" si="117"/>
        <v>-</v>
      </c>
      <c r="E3706" s="9" t="str">
        <f>IF(C3706="-","-",IF(D3706=maxgameno+2,"blank row 2",IF(D3706=maxgameno+1,"blank row 1",INDEX(FixtureCode!$B$4:$AH$128,MATCH($C3706,FixtureCode!$B$4:$B$128,0),MATCH("G"&amp;D3706&amp;"-T1",FixtureCode!$B$4:$AH$4,0)))))</f>
        <v>-</v>
      </c>
      <c r="F3706" s="13" t="str">
        <f>IF(C3706="-","-",IF(D3706=maxgameno+2,"blank row 2",IF(D3706=maxgameno+1,"blank row 1",INDEX(FixtureCode!$B$4:$AH$128,MATCH($C3706,FixtureCode!$B$4:$B$128,0),MATCH("G"&amp;D3706&amp;"-T2",FixtureCode!$B$4:$AH$4,0)))))</f>
        <v>-</v>
      </c>
      <c r="G3706" s="12" t="str">
        <f>IF(C3706="-","-",IF(AND(ISNUMBER(Fixture!G3710),ISNUMBER(Fixture!I3710),Fixture!F3710&lt;&gt;"BYE",Fixture!J3710&lt;&gt;"BYE"),"Yes","-"))</f>
        <v>-</v>
      </c>
      <c r="H3706" s="9" t="str">
        <f>IF(G3706="-","-",IF(Fixture!G3710&gt;Fixture!I3710,Settings!$G$7,IF(Fixture!G3710=Fixture!I3710,Settings!$G$8,IF(Fixture!G3710&lt;Fixture!I3710,Settings!$G$9,"-"))))</f>
        <v>-</v>
      </c>
      <c r="I3706" s="13" t="str">
        <f>IF(G3706="-","-",IF(Fixture!I3710&gt;Fixture!G3710,Settings!$G$7,IF(Fixture!I3710=Fixture!G3710,Settings!$G$8,IF(Fixture!I3710&lt;Fixture!G3710,Settings!$G$9,"-"))))</f>
        <v>-</v>
      </c>
    </row>
    <row r="3707" spans="3:9" x14ac:dyDescent="0.25">
      <c r="C3707" s="12" t="str">
        <f t="shared" si="116"/>
        <v>-</v>
      </c>
      <c r="D3707" s="9" t="str">
        <f t="shared" si="117"/>
        <v>-</v>
      </c>
      <c r="E3707" s="9" t="str">
        <f>IF(C3707="-","-",IF(D3707=maxgameno+2,"blank row 2",IF(D3707=maxgameno+1,"blank row 1",INDEX(FixtureCode!$B$4:$AH$128,MATCH($C3707,FixtureCode!$B$4:$B$128,0),MATCH("G"&amp;D3707&amp;"-T1",FixtureCode!$B$4:$AH$4,0)))))</f>
        <v>-</v>
      </c>
      <c r="F3707" s="13" t="str">
        <f>IF(C3707="-","-",IF(D3707=maxgameno+2,"blank row 2",IF(D3707=maxgameno+1,"blank row 1",INDEX(FixtureCode!$B$4:$AH$128,MATCH($C3707,FixtureCode!$B$4:$B$128,0),MATCH("G"&amp;D3707&amp;"-T2",FixtureCode!$B$4:$AH$4,0)))))</f>
        <v>-</v>
      </c>
      <c r="G3707" s="12" t="str">
        <f>IF(C3707="-","-",IF(AND(ISNUMBER(Fixture!G3711),ISNUMBER(Fixture!I3711),Fixture!F3711&lt;&gt;"BYE",Fixture!J3711&lt;&gt;"BYE"),"Yes","-"))</f>
        <v>-</v>
      </c>
      <c r="H3707" s="9" t="str">
        <f>IF(G3707="-","-",IF(Fixture!G3711&gt;Fixture!I3711,Settings!$G$7,IF(Fixture!G3711=Fixture!I3711,Settings!$G$8,IF(Fixture!G3711&lt;Fixture!I3711,Settings!$G$9,"-"))))</f>
        <v>-</v>
      </c>
      <c r="I3707" s="13" t="str">
        <f>IF(G3707="-","-",IF(Fixture!I3711&gt;Fixture!G3711,Settings!$G$7,IF(Fixture!I3711=Fixture!G3711,Settings!$G$8,IF(Fixture!I3711&lt;Fixture!G3711,Settings!$G$9,"-"))))</f>
        <v>-</v>
      </c>
    </row>
    <row r="3708" spans="3:9" x14ac:dyDescent="0.25">
      <c r="C3708" s="12" t="str">
        <f t="shared" si="116"/>
        <v>-</v>
      </c>
      <c r="D3708" s="9" t="str">
        <f t="shared" si="117"/>
        <v>-</v>
      </c>
      <c r="E3708" s="9" t="str">
        <f>IF(C3708="-","-",IF(D3708=maxgameno+2,"blank row 2",IF(D3708=maxgameno+1,"blank row 1",INDEX(FixtureCode!$B$4:$AH$128,MATCH($C3708,FixtureCode!$B$4:$B$128,0),MATCH("G"&amp;D3708&amp;"-T1",FixtureCode!$B$4:$AH$4,0)))))</f>
        <v>-</v>
      </c>
      <c r="F3708" s="13" t="str">
        <f>IF(C3708="-","-",IF(D3708=maxgameno+2,"blank row 2",IF(D3708=maxgameno+1,"blank row 1",INDEX(FixtureCode!$B$4:$AH$128,MATCH($C3708,FixtureCode!$B$4:$B$128,0),MATCH("G"&amp;D3708&amp;"-T2",FixtureCode!$B$4:$AH$4,0)))))</f>
        <v>-</v>
      </c>
      <c r="G3708" s="12" t="str">
        <f>IF(C3708="-","-",IF(AND(ISNUMBER(Fixture!G3712),ISNUMBER(Fixture!I3712),Fixture!F3712&lt;&gt;"BYE",Fixture!J3712&lt;&gt;"BYE"),"Yes","-"))</f>
        <v>-</v>
      </c>
      <c r="H3708" s="9" t="str">
        <f>IF(G3708="-","-",IF(Fixture!G3712&gt;Fixture!I3712,Settings!$G$7,IF(Fixture!G3712=Fixture!I3712,Settings!$G$8,IF(Fixture!G3712&lt;Fixture!I3712,Settings!$G$9,"-"))))</f>
        <v>-</v>
      </c>
      <c r="I3708" s="13" t="str">
        <f>IF(G3708="-","-",IF(Fixture!I3712&gt;Fixture!G3712,Settings!$G$7,IF(Fixture!I3712=Fixture!G3712,Settings!$G$8,IF(Fixture!I3712&lt;Fixture!G3712,Settings!$G$9,"-"))))</f>
        <v>-</v>
      </c>
    </row>
    <row r="3709" spans="3:9" x14ac:dyDescent="0.25">
      <c r="C3709" s="12" t="str">
        <f t="shared" si="116"/>
        <v>-</v>
      </c>
      <c r="D3709" s="9" t="str">
        <f t="shared" si="117"/>
        <v>-</v>
      </c>
      <c r="E3709" s="9" t="str">
        <f>IF(C3709="-","-",IF(D3709=maxgameno+2,"blank row 2",IF(D3709=maxgameno+1,"blank row 1",INDEX(FixtureCode!$B$4:$AH$128,MATCH($C3709,FixtureCode!$B$4:$B$128,0),MATCH("G"&amp;D3709&amp;"-T1",FixtureCode!$B$4:$AH$4,0)))))</f>
        <v>-</v>
      </c>
      <c r="F3709" s="13" t="str">
        <f>IF(C3709="-","-",IF(D3709=maxgameno+2,"blank row 2",IF(D3709=maxgameno+1,"blank row 1",INDEX(FixtureCode!$B$4:$AH$128,MATCH($C3709,FixtureCode!$B$4:$B$128,0),MATCH("G"&amp;D3709&amp;"-T2",FixtureCode!$B$4:$AH$4,0)))))</f>
        <v>-</v>
      </c>
      <c r="G3709" s="12" t="str">
        <f>IF(C3709="-","-",IF(AND(ISNUMBER(Fixture!G3713),ISNUMBER(Fixture!I3713),Fixture!F3713&lt;&gt;"BYE",Fixture!J3713&lt;&gt;"BYE"),"Yes","-"))</f>
        <v>-</v>
      </c>
      <c r="H3709" s="9" t="str">
        <f>IF(G3709="-","-",IF(Fixture!G3713&gt;Fixture!I3713,Settings!$G$7,IF(Fixture!G3713=Fixture!I3713,Settings!$G$8,IF(Fixture!G3713&lt;Fixture!I3713,Settings!$G$9,"-"))))</f>
        <v>-</v>
      </c>
      <c r="I3709" s="13" t="str">
        <f>IF(G3709="-","-",IF(Fixture!I3713&gt;Fixture!G3713,Settings!$G$7,IF(Fixture!I3713=Fixture!G3713,Settings!$G$8,IF(Fixture!I3713&lt;Fixture!G3713,Settings!$G$9,"-"))))</f>
        <v>-</v>
      </c>
    </row>
    <row r="3710" spans="3:9" x14ac:dyDescent="0.25">
      <c r="C3710" s="12" t="str">
        <f t="shared" si="116"/>
        <v>-</v>
      </c>
      <c r="D3710" s="9" t="str">
        <f t="shared" si="117"/>
        <v>-</v>
      </c>
      <c r="E3710" s="9" t="str">
        <f>IF(C3710="-","-",IF(D3710=maxgameno+2,"blank row 2",IF(D3710=maxgameno+1,"blank row 1",INDEX(FixtureCode!$B$4:$AH$128,MATCH($C3710,FixtureCode!$B$4:$B$128,0),MATCH("G"&amp;D3710&amp;"-T1",FixtureCode!$B$4:$AH$4,0)))))</f>
        <v>-</v>
      </c>
      <c r="F3710" s="13" t="str">
        <f>IF(C3710="-","-",IF(D3710=maxgameno+2,"blank row 2",IF(D3710=maxgameno+1,"blank row 1",INDEX(FixtureCode!$B$4:$AH$128,MATCH($C3710,FixtureCode!$B$4:$B$128,0),MATCH("G"&amp;D3710&amp;"-T2",FixtureCode!$B$4:$AH$4,0)))))</f>
        <v>-</v>
      </c>
      <c r="G3710" s="12" t="str">
        <f>IF(C3710="-","-",IF(AND(ISNUMBER(Fixture!G3714),ISNUMBER(Fixture!I3714),Fixture!F3714&lt;&gt;"BYE",Fixture!J3714&lt;&gt;"BYE"),"Yes","-"))</f>
        <v>-</v>
      </c>
      <c r="H3710" s="9" t="str">
        <f>IF(G3710="-","-",IF(Fixture!G3714&gt;Fixture!I3714,Settings!$G$7,IF(Fixture!G3714=Fixture!I3714,Settings!$G$8,IF(Fixture!G3714&lt;Fixture!I3714,Settings!$G$9,"-"))))</f>
        <v>-</v>
      </c>
      <c r="I3710" s="13" t="str">
        <f>IF(G3710="-","-",IF(Fixture!I3714&gt;Fixture!G3714,Settings!$G$7,IF(Fixture!I3714=Fixture!G3714,Settings!$G$8,IF(Fixture!I3714&lt;Fixture!G3714,Settings!$G$9,"-"))))</f>
        <v>-</v>
      </c>
    </row>
    <row r="3711" spans="3:9" x14ac:dyDescent="0.25">
      <c r="C3711" s="12" t="str">
        <f t="shared" si="116"/>
        <v>-</v>
      </c>
      <c r="D3711" s="9" t="str">
        <f t="shared" si="117"/>
        <v>-</v>
      </c>
      <c r="E3711" s="9" t="str">
        <f>IF(C3711="-","-",IF(D3711=maxgameno+2,"blank row 2",IF(D3711=maxgameno+1,"blank row 1",INDEX(FixtureCode!$B$4:$AH$128,MATCH($C3711,FixtureCode!$B$4:$B$128,0),MATCH("G"&amp;D3711&amp;"-T1",FixtureCode!$B$4:$AH$4,0)))))</f>
        <v>-</v>
      </c>
      <c r="F3711" s="13" t="str">
        <f>IF(C3711="-","-",IF(D3711=maxgameno+2,"blank row 2",IF(D3711=maxgameno+1,"blank row 1",INDEX(FixtureCode!$B$4:$AH$128,MATCH($C3711,FixtureCode!$B$4:$B$128,0),MATCH("G"&amp;D3711&amp;"-T2",FixtureCode!$B$4:$AH$4,0)))))</f>
        <v>-</v>
      </c>
      <c r="G3711" s="12" t="str">
        <f>IF(C3711="-","-",IF(AND(ISNUMBER(Fixture!G3715),ISNUMBER(Fixture!I3715),Fixture!F3715&lt;&gt;"BYE",Fixture!J3715&lt;&gt;"BYE"),"Yes","-"))</f>
        <v>-</v>
      </c>
      <c r="H3711" s="9" t="str">
        <f>IF(G3711="-","-",IF(Fixture!G3715&gt;Fixture!I3715,Settings!$G$7,IF(Fixture!G3715=Fixture!I3715,Settings!$G$8,IF(Fixture!G3715&lt;Fixture!I3715,Settings!$G$9,"-"))))</f>
        <v>-</v>
      </c>
      <c r="I3711" s="13" t="str">
        <f>IF(G3711="-","-",IF(Fixture!I3715&gt;Fixture!G3715,Settings!$G$7,IF(Fixture!I3715=Fixture!G3715,Settings!$G$8,IF(Fixture!I3715&lt;Fixture!G3715,Settings!$G$9,"-"))))</f>
        <v>-</v>
      </c>
    </row>
    <row r="3712" spans="3:9" x14ac:dyDescent="0.25">
      <c r="C3712" s="12" t="str">
        <f t="shared" si="116"/>
        <v>-</v>
      </c>
      <c r="D3712" s="9" t="str">
        <f t="shared" si="117"/>
        <v>-</v>
      </c>
      <c r="E3712" s="9" t="str">
        <f>IF(C3712="-","-",IF(D3712=maxgameno+2,"blank row 2",IF(D3712=maxgameno+1,"blank row 1",INDEX(FixtureCode!$B$4:$AH$128,MATCH($C3712,FixtureCode!$B$4:$B$128,0),MATCH("G"&amp;D3712&amp;"-T1",FixtureCode!$B$4:$AH$4,0)))))</f>
        <v>-</v>
      </c>
      <c r="F3712" s="13" t="str">
        <f>IF(C3712="-","-",IF(D3712=maxgameno+2,"blank row 2",IF(D3712=maxgameno+1,"blank row 1",INDEX(FixtureCode!$B$4:$AH$128,MATCH($C3712,FixtureCode!$B$4:$B$128,0),MATCH("G"&amp;D3712&amp;"-T2",FixtureCode!$B$4:$AH$4,0)))))</f>
        <v>-</v>
      </c>
      <c r="G3712" s="12" t="str">
        <f>IF(C3712="-","-",IF(AND(ISNUMBER(Fixture!G3716),ISNUMBER(Fixture!I3716),Fixture!F3716&lt;&gt;"BYE",Fixture!J3716&lt;&gt;"BYE"),"Yes","-"))</f>
        <v>-</v>
      </c>
      <c r="H3712" s="9" t="str">
        <f>IF(G3712="-","-",IF(Fixture!G3716&gt;Fixture!I3716,Settings!$G$7,IF(Fixture!G3716=Fixture!I3716,Settings!$G$8,IF(Fixture!G3716&lt;Fixture!I3716,Settings!$G$9,"-"))))</f>
        <v>-</v>
      </c>
      <c r="I3712" s="13" t="str">
        <f>IF(G3712="-","-",IF(Fixture!I3716&gt;Fixture!G3716,Settings!$G$7,IF(Fixture!I3716=Fixture!G3716,Settings!$G$8,IF(Fixture!I3716&lt;Fixture!G3716,Settings!$G$9,"-"))))</f>
        <v>-</v>
      </c>
    </row>
    <row r="3713" spans="3:9" x14ac:dyDescent="0.25">
      <c r="C3713" s="12" t="str">
        <f t="shared" si="116"/>
        <v>-</v>
      </c>
      <c r="D3713" s="9" t="str">
        <f t="shared" si="117"/>
        <v>-</v>
      </c>
      <c r="E3713" s="9" t="str">
        <f>IF(C3713="-","-",IF(D3713=maxgameno+2,"blank row 2",IF(D3713=maxgameno+1,"blank row 1",INDEX(FixtureCode!$B$4:$AH$128,MATCH($C3713,FixtureCode!$B$4:$B$128,0),MATCH("G"&amp;D3713&amp;"-T1",FixtureCode!$B$4:$AH$4,0)))))</f>
        <v>-</v>
      </c>
      <c r="F3713" s="13" t="str">
        <f>IF(C3713="-","-",IF(D3713=maxgameno+2,"blank row 2",IF(D3713=maxgameno+1,"blank row 1",INDEX(FixtureCode!$B$4:$AH$128,MATCH($C3713,FixtureCode!$B$4:$B$128,0),MATCH("G"&amp;D3713&amp;"-T2",FixtureCode!$B$4:$AH$4,0)))))</f>
        <v>-</v>
      </c>
      <c r="G3713" s="12" t="str">
        <f>IF(C3713="-","-",IF(AND(ISNUMBER(Fixture!G3717),ISNUMBER(Fixture!I3717),Fixture!F3717&lt;&gt;"BYE",Fixture!J3717&lt;&gt;"BYE"),"Yes","-"))</f>
        <v>-</v>
      </c>
      <c r="H3713" s="9" t="str">
        <f>IF(G3713="-","-",IF(Fixture!G3717&gt;Fixture!I3717,Settings!$G$7,IF(Fixture!G3717=Fixture!I3717,Settings!$G$8,IF(Fixture!G3717&lt;Fixture!I3717,Settings!$G$9,"-"))))</f>
        <v>-</v>
      </c>
      <c r="I3713" s="13" t="str">
        <f>IF(G3713="-","-",IF(Fixture!I3717&gt;Fixture!G3717,Settings!$G$7,IF(Fixture!I3717=Fixture!G3717,Settings!$G$8,IF(Fixture!I3717&lt;Fixture!G3717,Settings!$G$9,"-"))))</f>
        <v>-</v>
      </c>
    </row>
    <row r="3714" spans="3:9" x14ac:dyDescent="0.25">
      <c r="C3714" s="12" t="str">
        <f t="shared" si="116"/>
        <v>-</v>
      </c>
      <c r="D3714" s="9" t="str">
        <f t="shared" si="117"/>
        <v>-</v>
      </c>
      <c r="E3714" s="9" t="str">
        <f>IF(C3714="-","-",IF(D3714=maxgameno+2,"blank row 2",IF(D3714=maxgameno+1,"blank row 1",INDEX(FixtureCode!$B$4:$AH$128,MATCH($C3714,FixtureCode!$B$4:$B$128,0),MATCH("G"&amp;D3714&amp;"-T1",FixtureCode!$B$4:$AH$4,0)))))</f>
        <v>-</v>
      </c>
      <c r="F3714" s="13" t="str">
        <f>IF(C3714="-","-",IF(D3714=maxgameno+2,"blank row 2",IF(D3714=maxgameno+1,"blank row 1",INDEX(FixtureCode!$B$4:$AH$128,MATCH($C3714,FixtureCode!$B$4:$B$128,0),MATCH("G"&amp;D3714&amp;"-T2",FixtureCode!$B$4:$AH$4,0)))))</f>
        <v>-</v>
      </c>
      <c r="G3714" s="12" t="str">
        <f>IF(C3714="-","-",IF(AND(ISNUMBER(Fixture!G3718),ISNUMBER(Fixture!I3718),Fixture!F3718&lt;&gt;"BYE",Fixture!J3718&lt;&gt;"BYE"),"Yes","-"))</f>
        <v>-</v>
      </c>
      <c r="H3714" s="9" t="str">
        <f>IF(G3714="-","-",IF(Fixture!G3718&gt;Fixture!I3718,Settings!$G$7,IF(Fixture!G3718=Fixture!I3718,Settings!$G$8,IF(Fixture!G3718&lt;Fixture!I3718,Settings!$G$9,"-"))))</f>
        <v>-</v>
      </c>
      <c r="I3714" s="13" t="str">
        <f>IF(G3714="-","-",IF(Fixture!I3718&gt;Fixture!G3718,Settings!$G$7,IF(Fixture!I3718=Fixture!G3718,Settings!$G$8,IF(Fixture!I3718&lt;Fixture!G3718,Settings!$G$9,"-"))))</f>
        <v>-</v>
      </c>
    </row>
    <row r="3715" spans="3:9" x14ac:dyDescent="0.25">
      <c r="C3715" s="12" t="str">
        <f t="shared" si="116"/>
        <v>-</v>
      </c>
      <c r="D3715" s="9" t="str">
        <f t="shared" si="117"/>
        <v>-</v>
      </c>
      <c r="E3715" s="9" t="str">
        <f>IF(C3715="-","-",IF(D3715=maxgameno+2,"blank row 2",IF(D3715=maxgameno+1,"blank row 1",INDEX(FixtureCode!$B$4:$AH$128,MATCH($C3715,FixtureCode!$B$4:$B$128,0),MATCH("G"&amp;D3715&amp;"-T1",FixtureCode!$B$4:$AH$4,0)))))</f>
        <v>-</v>
      </c>
      <c r="F3715" s="13" t="str">
        <f>IF(C3715="-","-",IF(D3715=maxgameno+2,"blank row 2",IF(D3715=maxgameno+1,"blank row 1",INDEX(FixtureCode!$B$4:$AH$128,MATCH($C3715,FixtureCode!$B$4:$B$128,0),MATCH("G"&amp;D3715&amp;"-T2",FixtureCode!$B$4:$AH$4,0)))))</f>
        <v>-</v>
      </c>
      <c r="G3715" s="12" t="str">
        <f>IF(C3715="-","-",IF(AND(ISNUMBER(Fixture!G3719),ISNUMBER(Fixture!I3719),Fixture!F3719&lt;&gt;"BYE",Fixture!J3719&lt;&gt;"BYE"),"Yes","-"))</f>
        <v>-</v>
      </c>
      <c r="H3715" s="9" t="str">
        <f>IF(G3715="-","-",IF(Fixture!G3719&gt;Fixture!I3719,Settings!$G$7,IF(Fixture!G3719=Fixture!I3719,Settings!$G$8,IF(Fixture!G3719&lt;Fixture!I3719,Settings!$G$9,"-"))))</f>
        <v>-</v>
      </c>
      <c r="I3715" s="13" t="str">
        <f>IF(G3715="-","-",IF(Fixture!I3719&gt;Fixture!G3719,Settings!$G$7,IF(Fixture!I3719=Fixture!G3719,Settings!$G$8,IF(Fixture!I3719&lt;Fixture!G3719,Settings!$G$9,"-"))))</f>
        <v>-</v>
      </c>
    </row>
    <row r="3716" spans="3:9" x14ac:dyDescent="0.25">
      <c r="C3716" s="12" t="str">
        <f t="shared" si="116"/>
        <v>-</v>
      </c>
      <c r="D3716" s="9" t="str">
        <f t="shared" si="117"/>
        <v>-</v>
      </c>
      <c r="E3716" s="9" t="str">
        <f>IF(C3716="-","-",IF(D3716=maxgameno+2,"blank row 2",IF(D3716=maxgameno+1,"blank row 1",INDEX(FixtureCode!$B$4:$AH$128,MATCH($C3716,FixtureCode!$B$4:$B$128,0),MATCH("G"&amp;D3716&amp;"-T1",FixtureCode!$B$4:$AH$4,0)))))</f>
        <v>-</v>
      </c>
      <c r="F3716" s="13" t="str">
        <f>IF(C3716="-","-",IF(D3716=maxgameno+2,"blank row 2",IF(D3716=maxgameno+1,"blank row 1",INDEX(FixtureCode!$B$4:$AH$128,MATCH($C3716,FixtureCode!$B$4:$B$128,0),MATCH("G"&amp;D3716&amp;"-T2",FixtureCode!$B$4:$AH$4,0)))))</f>
        <v>-</v>
      </c>
      <c r="G3716" s="12" t="str">
        <f>IF(C3716="-","-",IF(AND(ISNUMBER(Fixture!G3720),ISNUMBER(Fixture!I3720),Fixture!F3720&lt;&gt;"BYE",Fixture!J3720&lt;&gt;"BYE"),"Yes","-"))</f>
        <v>-</v>
      </c>
      <c r="H3716" s="9" t="str">
        <f>IF(G3716="-","-",IF(Fixture!G3720&gt;Fixture!I3720,Settings!$G$7,IF(Fixture!G3720=Fixture!I3720,Settings!$G$8,IF(Fixture!G3720&lt;Fixture!I3720,Settings!$G$9,"-"))))</f>
        <v>-</v>
      </c>
      <c r="I3716" s="13" t="str">
        <f>IF(G3716="-","-",IF(Fixture!I3720&gt;Fixture!G3720,Settings!$G$7,IF(Fixture!I3720=Fixture!G3720,Settings!$G$8,IF(Fixture!I3720&lt;Fixture!G3720,Settings!$G$9,"-"))))</f>
        <v>-</v>
      </c>
    </row>
    <row r="3717" spans="3:9" x14ac:dyDescent="0.25">
      <c r="C3717" s="12" t="str">
        <f t="shared" si="116"/>
        <v>-</v>
      </c>
      <c r="D3717" s="9" t="str">
        <f t="shared" si="117"/>
        <v>-</v>
      </c>
      <c r="E3717" s="9" t="str">
        <f>IF(C3717="-","-",IF(D3717=maxgameno+2,"blank row 2",IF(D3717=maxgameno+1,"blank row 1",INDEX(FixtureCode!$B$4:$AH$128,MATCH($C3717,FixtureCode!$B$4:$B$128,0),MATCH("G"&amp;D3717&amp;"-T1",FixtureCode!$B$4:$AH$4,0)))))</f>
        <v>-</v>
      </c>
      <c r="F3717" s="13" t="str">
        <f>IF(C3717="-","-",IF(D3717=maxgameno+2,"blank row 2",IF(D3717=maxgameno+1,"blank row 1",INDEX(FixtureCode!$B$4:$AH$128,MATCH($C3717,FixtureCode!$B$4:$B$128,0),MATCH("G"&amp;D3717&amp;"-T2",FixtureCode!$B$4:$AH$4,0)))))</f>
        <v>-</v>
      </c>
      <c r="G3717" s="12" t="str">
        <f>IF(C3717="-","-",IF(AND(ISNUMBER(Fixture!G3721),ISNUMBER(Fixture!I3721),Fixture!F3721&lt;&gt;"BYE",Fixture!J3721&lt;&gt;"BYE"),"Yes","-"))</f>
        <v>-</v>
      </c>
      <c r="H3717" s="9" t="str">
        <f>IF(G3717="-","-",IF(Fixture!G3721&gt;Fixture!I3721,Settings!$G$7,IF(Fixture!G3721=Fixture!I3721,Settings!$G$8,IF(Fixture!G3721&lt;Fixture!I3721,Settings!$G$9,"-"))))</f>
        <v>-</v>
      </c>
      <c r="I3717" s="13" t="str">
        <f>IF(G3717="-","-",IF(Fixture!I3721&gt;Fixture!G3721,Settings!$G$7,IF(Fixture!I3721=Fixture!G3721,Settings!$G$8,IF(Fixture!I3721&lt;Fixture!G3721,Settings!$G$9,"-"))))</f>
        <v>-</v>
      </c>
    </row>
    <row r="3718" spans="3:9" x14ac:dyDescent="0.25">
      <c r="C3718" s="12" t="str">
        <f t="shared" ref="C3718:C3781" si="118">IF(C3717="-","-",IF(D3717+1&lt;=maxgameno+2,C3717,IF(C3717+1&lt;=maxroundno,C3717+1,"-")))</f>
        <v>-</v>
      </c>
      <c r="D3718" s="9" t="str">
        <f t="shared" ref="D3718:D3781" si="119">IF(C3718="-","-",IF(D3717+1&lt;=maxgameno+2,D3717+1,1))</f>
        <v>-</v>
      </c>
      <c r="E3718" s="9" t="str">
        <f>IF(C3718="-","-",IF(D3718=maxgameno+2,"blank row 2",IF(D3718=maxgameno+1,"blank row 1",INDEX(FixtureCode!$B$4:$AH$128,MATCH($C3718,FixtureCode!$B$4:$B$128,0),MATCH("G"&amp;D3718&amp;"-T1",FixtureCode!$B$4:$AH$4,0)))))</f>
        <v>-</v>
      </c>
      <c r="F3718" s="13" t="str">
        <f>IF(C3718="-","-",IF(D3718=maxgameno+2,"blank row 2",IF(D3718=maxgameno+1,"blank row 1",INDEX(FixtureCode!$B$4:$AH$128,MATCH($C3718,FixtureCode!$B$4:$B$128,0),MATCH("G"&amp;D3718&amp;"-T2",FixtureCode!$B$4:$AH$4,0)))))</f>
        <v>-</v>
      </c>
      <c r="G3718" s="12" t="str">
        <f>IF(C3718="-","-",IF(AND(ISNUMBER(Fixture!G3722),ISNUMBER(Fixture!I3722),Fixture!F3722&lt;&gt;"BYE",Fixture!J3722&lt;&gt;"BYE"),"Yes","-"))</f>
        <v>-</v>
      </c>
      <c r="H3718" s="9" t="str">
        <f>IF(G3718="-","-",IF(Fixture!G3722&gt;Fixture!I3722,Settings!$G$7,IF(Fixture!G3722=Fixture!I3722,Settings!$G$8,IF(Fixture!G3722&lt;Fixture!I3722,Settings!$G$9,"-"))))</f>
        <v>-</v>
      </c>
      <c r="I3718" s="13" t="str">
        <f>IF(G3718="-","-",IF(Fixture!I3722&gt;Fixture!G3722,Settings!$G$7,IF(Fixture!I3722=Fixture!G3722,Settings!$G$8,IF(Fixture!I3722&lt;Fixture!G3722,Settings!$G$9,"-"))))</f>
        <v>-</v>
      </c>
    </row>
    <row r="3719" spans="3:9" x14ac:dyDescent="0.25">
      <c r="C3719" s="12" t="str">
        <f t="shared" si="118"/>
        <v>-</v>
      </c>
      <c r="D3719" s="9" t="str">
        <f t="shared" si="119"/>
        <v>-</v>
      </c>
      <c r="E3719" s="9" t="str">
        <f>IF(C3719="-","-",IF(D3719=maxgameno+2,"blank row 2",IF(D3719=maxgameno+1,"blank row 1",INDEX(FixtureCode!$B$4:$AH$128,MATCH($C3719,FixtureCode!$B$4:$B$128,0),MATCH("G"&amp;D3719&amp;"-T1",FixtureCode!$B$4:$AH$4,0)))))</f>
        <v>-</v>
      </c>
      <c r="F3719" s="13" t="str">
        <f>IF(C3719="-","-",IF(D3719=maxgameno+2,"blank row 2",IF(D3719=maxgameno+1,"blank row 1",INDEX(FixtureCode!$B$4:$AH$128,MATCH($C3719,FixtureCode!$B$4:$B$128,0),MATCH("G"&amp;D3719&amp;"-T2",FixtureCode!$B$4:$AH$4,0)))))</f>
        <v>-</v>
      </c>
      <c r="G3719" s="12" t="str">
        <f>IF(C3719="-","-",IF(AND(ISNUMBER(Fixture!G3723),ISNUMBER(Fixture!I3723),Fixture!F3723&lt;&gt;"BYE",Fixture!J3723&lt;&gt;"BYE"),"Yes","-"))</f>
        <v>-</v>
      </c>
      <c r="H3719" s="9" t="str">
        <f>IF(G3719="-","-",IF(Fixture!G3723&gt;Fixture!I3723,Settings!$G$7,IF(Fixture!G3723=Fixture!I3723,Settings!$G$8,IF(Fixture!G3723&lt;Fixture!I3723,Settings!$G$9,"-"))))</f>
        <v>-</v>
      </c>
      <c r="I3719" s="13" t="str">
        <f>IF(G3719="-","-",IF(Fixture!I3723&gt;Fixture!G3723,Settings!$G$7,IF(Fixture!I3723=Fixture!G3723,Settings!$G$8,IF(Fixture!I3723&lt;Fixture!G3723,Settings!$G$9,"-"))))</f>
        <v>-</v>
      </c>
    </row>
    <row r="3720" spans="3:9" x14ac:dyDescent="0.25">
      <c r="C3720" s="12" t="str">
        <f t="shared" si="118"/>
        <v>-</v>
      </c>
      <c r="D3720" s="9" t="str">
        <f t="shared" si="119"/>
        <v>-</v>
      </c>
      <c r="E3720" s="9" t="str">
        <f>IF(C3720="-","-",IF(D3720=maxgameno+2,"blank row 2",IF(D3720=maxgameno+1,"blank row 1",INDEX(FixtureCode!$B$4:$AH$128,MATCH($C3720,FixtureCode!$B$4:$B$128,0),MATCH("G"&amp;D3720&amp;"-T1",FixtureCode!$B$4:$AH$4,0)))))</f>
        <v>-</v>
      </c>
      <c r="F3720" s="13" t="str">
        <f>IF(C3720="-","-",IF(D3720=maxgameno+2,"blank row 2",IF(D3720=maxgameno+1,"blank row 1",INDEX(FixtureCode!$B$4:$AH$128,MATCH($C3720,FixtureCode!$B$4:$B$128,0),MATCH("G"&amp;D3720&amp;"-T2",FixtureCode!$B$4:$AH$4,0)))))</f>
        <v>-</v>
      </c>
      <c r="G3720" s="12" t="str">
        <f>IF(C3720="-","-",IF(AND(ISNUMBER(Fixture!G3724),ISNUMBER(Fixture!I3724),Fixture!F3724&lt;&gt;"BYE",Fixture!J3724&lt;&gt;"BYE"),"Yes","-"))</f>
        <v>-</v>
      </c>
      <c r="H3720" s="9" t="str">
        <f>IF(G3720="-","-",IF(Fixture!G3724&gt;Fixture!I3724,Settings!$G$7,IF(Fixture!G3724=Fixture!I3724,Settings!$G$8,IF(Fixture!G3724&lt;Fixture!I3724,Settings!$G$9,"-"))))</f>
        <v>-</v>
      </c>
      <c r="I3720" s="13" t="str">
        <f>IF(G3720="-","-",IF(Fixture!I3724&gt;Fixture!G3724,Settings!$G$7,IF(Fixture!I3724=Fixture!G3724,Settings!$G$8,IF(Fixture!I3724&lt;Fixture!G3724,Settings!$G$9,"-"))))</f>
        <v>-</v>
      </c>
    </row>
    <row r="3721" spans="3:9" x14ac:dyDescent="0.25">
      <c r="C3721" s="12" t="str">
        <f t="shared" si="118"/>
        <v>-</v>
      </c>
      <c r="D3721" s="9" t="str">
        <f t="shared" si="119"/>
        <v>-</v>
      </c>
      <c r="E3721" s="9" t="str">
        <f>IF(C3721="-","-",IF(D3721=maxgameno+2,"blank row 2",IF(D3721=maxgameno+1,"blank row 1",INDEX(FixtureCode!$B$4:$AH$128,MATCH($C3721,FixtureCode!$B$4:$B$128,0),MATCH("G"&amp;D3721&amp;"-T1",FixtureCode!$B$4:$AH$4,0)))))</f>
        <v>-</v>
      </c>
      <c r="F3721" s="13" t="str">
        <f>IF(C3721="-","-",IF(D3721=maxgameno+2,"blank row 2",IF(D3721=maxgameno+1,"blank row 1",INDEX(FixtureCode!$B$4:$AH$128,MATCH($C3721,FixtureCode!$B$4:$B$128,0),MATCH("G"&amp;D3721&amp;"-T2",FixtureCode!$B$4:$AH$4,0)))))</f>
        <v>-</v>
      </c>
      <c r="G3721" s="12" t="str">
        <f>IF(C3721="-","-",IF(AND(ISNUMBER(Fixture!G3725),ISNUMBER(Fixture!I3725),Fixture!F3725&lt;&gt;"BYE",Fixture!J3725&lt;&gt;"BYE"),"Yes","-"))</f>
        <v>-</v>
      </c>
      <c r="H3721" s="9" t="str">
        <f>IF(G3721="-","-",IF(Fixture!G3725&gt;Fixture!I3725,Settings!$G$7,IF(Fixture!G3725=Fixture!I3725,Settings!$G$8,IF(Fixture!G3725&lt;Fixture!I3725,Settings!$G$9,"-"))))</f>
        <v>-</v>
      </c>
      <c r="I3721" s="13" t="str">
        <f>IF(G3721="-","-",IF(Fixture!I3725&gt;Fixture!G3725,Settings!$G$7,IF(Fixture!I3725=Fixture!G3725,Settings!$G$8,IF(Fixture!I3725&lt;Fixture!G3725,Settings!$G$9,"-"))))</f>
        <v>-</v>
      </c>
    </row>
    <row r="3722" spans="3:9" x14ac:dyDescent="0.25">
      <c r="C3722" s="12" t="str">
        <f t="shared" si="118"/>
        <v>-</v>
      </c>
      <c r="D3722" s="9" t="str">
        <f t="shared" si="119"/>
        <v>-</v>
      </c>
      <c r="E3722" s="9" t="str">
        <f>IF(C3722="-","-",IF(D3722=maxgameno+2,"blank row 2",IF(D3722=maxgameno+1,"blank row 1",INDEX(FixtureCode!$B$4:$AH$128,MATCH($C3722,FixtureCode!$B$4:$B$128,0),MATCH("G"&amp;D3722&amp;"-T1",FixtureCode!$B$4:$AH$4,0)))))</f>
        <v>-</v>
      </c>
      <c r="F3722" s="13" t="str">
        <f>IF(C3722="-","-",IF(D3722=maxgameno+2,"blank row 2",IF(D3722=maxgameno+1,"blank row 1",INDEX(FixtureCode!$B$4:$AH$128,MATCH($C3722,FixtureCode!$B$4:$B$128,0),MATCH("G"&amp;D3722&amp;"-T2",FixtureCode!$B$4:$AH$4,0)))))</f>
        <v>-</v>
      </c>
      <c r="G3722" s="12" t="str">
        <f>IF(C3722="-","-",IF(AND(ISNUMBER(Fixture!G3726),ISNUMBER(Fixture!I3726),Fixture!F3726&lt;&gt;"BYE",Fixture!J3726&lt;&gt;"BYE"),"Yes","-"))</f>
        <v>-</v>
      </c>
      <c r="H3722" s="9" t="str">
        <f>IF(G3722="-","-",IF(Fixture!G3726&gt;Fixture!I3726,Settings!$G$7,IF(Fixture!G3726=Fixture!I3726,Settings!$G$8,IF(Fixture!G3726&lt;Fixture!I3726,Settings!$G$9,"-"))))</f>
        <v>-</v>
      </c>
      <c r="I3722" s="13" t="str">
        <f>IF(G3722="-","-",IF(Fixture!I3726&gt;Fixture!G3726,Settings!$G$7,IF(Fixture!I3726=Fixture!G3726,Settings!$G$8,IF(Fixture!I3726&lt;Fixture!G3726,Settings!$G$9,"-"))))</f>
        <v>-</v>
      </c>
    </row>
    <row r="3723" spans="3:9" x14ac:dyDescent="0.25">
      <c r="C3723" s="12" t="str">
        <f t="shared" si="118"/>
        <v>-</v>
      </c>
      <c r="D3723" s="9" t="str">
        <f t="shared" si="119"/>
        <v>-</v>
      </c>
      <c r="E3723" s="9" t="str">
        <f>IF(C3723="-","-",IF(D3723=maxgameno+2,"blank row 2",IF(D3723=maxgameno+1,"blank row 1",INDEX(FixtureCode!$B$4:$AH$128,MATCH($C3723,FixtureCode!$B$4:$B$128,0),MATCH("G"&amp;D3723&amp;"-T1",FixtureCode!$B$4:$AH$4,0)))))</f>
        <v>-</v>
      </c>
      <c r="F3723" s="13" t="str">
        <f>IF(C3723="-","-",IF(D3723=maxgameno+2,"blank row 2",IF(D3723=maxgameno+1,"blank row 1",INDEX(FixtureCode!$B$4:$AH$128,MATCH($C3723,FixtureCode!$B$4:$B$128,0),MATCH("G"&amp;D3723&amp;"-T2",FixtureCode!$B$4:$AH$4,0)))))</f>
        <v>-</v>
      </c>
      <c r="G3723" s="12" t="str">
        <f>IF(C3723="-","-",IF(AND(ISNUMBER(Fixture!G3727),ISNUMBER(Fixture!I3727),Fixture!F3727&lt;&gt;"BYE",Fixture!J3727&lt;&gt;"BYE"),"Yes","-"))</f>
        <v>-</v>
      </c>
      <c r="H3723" s="9" t="str">
        <f>IF(G3723="-","-",IF(Fixture!G3727&gt;Fixture!I3727,Settings!$G$7,IF(Fixture!G3727=Fixture!I3727,Settings!$G$8,IF(Fixture!G3727&lt;Fixture!I3727,Settings!$G$9,"-"))))</f>
        <v>-</v>
      </c>
      <c r="I3723" s="13" t="str">
        <f>IF(G3723="-","-",IF(Fixture!I3727&gt;Fixture!G3727,Settings!$G$7,IF(Fixture!I3727=Fixture!G3727,Settings!$G$8,IF(Fixture!I3727&lt;Fixture!G3727,Settings!$G$9,"-"))))</f>
        <v>-</v>
      </c>
    </row>
    <row r="3724" spans="3:9" x14ac:dyDescent="0.25">
      <c r="C3724" s="12" t="str">
        <f t="shared" si="118"/>
        <v>-</v>
      </c>
      <c r="D3724" s="9" t="str">
        <f t="shared" si="119"/>
        <v>-</v>
      </c>
      <c r="E3724" s="9" t="str">
        <f>IF(C3724="-","-",IF(D3724=maxgameno+2,"blank row 2",IF(D3724=maxgameno+1,"blank row 1",INDEX(FixtureCode!$B$4:$AH$128,MATCH($C3724,FixtureCode!$B$4:$B$128,0),MATCH("G"&amp;D3724&amp;"-T1",FixtureCode!$B$4:$AH$4,0)))))</f>
        <v>-</v>
      </c>
      <c r="F3724" s="13" t="str">
        <f>IF(C3724="-","-",IF(D3724=maxgameno+2,"blank row 2",IF(D3724=maxgameno+1,"blank row 1",INDEX(FixtureCode!$B$4:$AH$128,MATCH($C3724,FixtureCode!$B$4:$B$128,0),MATCH("G"&amp;D3724&amp;"-T2",FixtureCode!$B$4:$AH$4,0)))))</f>
        <v>-</v>
      </c>
      <c r="G3724" s="12" t="str">
        <f>IF(C3724="-","-",IF(AND(ISNUMBER(Fixture!G3728),ISNUMBER(Fixture!I3728),Fixture!F3728&lt;&gt;"BYE",Fixture!J3728&lt;&gt;"BYE"),"Yes","-"))</f>
        <v>-</v>
      </c>
      <c r="H3724" s="9" t="str">
        <f>IF(G3724="-","-",IF(Fixture!G3728&gt;Fixture!I3728,Settings!$G$7,IF(Fixture!G3728=Fixture!I3728,Settings!$G$8,IF(Fixture!G3728&lt;Fixture!I3728,Settings!$G$9,"-"))))</f>
        <v>-</v>
      </c>
      <c r="I3724" s="13" t="str">
        <f>IF(G3724="-","-",IF(Fixture!I3728&gt;Fixture!G3728,Settings!$G$7,IF(Fixture!I3728=Fixture!G3728,Settings!$G$8,IF(Fixture!I3728&lt;Fixture!G3728,Settings!$G$9,"-"))))</f>
        <v>-</v>
      </c>
    </row>
    <row r="3725" spans="3:9" x14ac:dyDescent="0.25">
      <c r="C3725" s="12" t="str">
        <f t="shared" si="118"/>
        <v>-</v>
      </c>
      <c r="D3725" s="9" t="str">
        <f t="shared" si="119"/>
        <v>-</v>
      </c>
      <c r="E3725" s="9" t="str">
        <f>IF(C3725="-","-",IF(D3725=maxgameno+2,"blank row 2",IF(D3725=maxgameno+1,"blank row 1",INDEX(FixtureCode!$B$4:$AH$128,MATCH($C3725,FixtureCode!$B$4:$B$128,0),MATCH("G"&amp;D3725&amp;"-T1",FixtureCode!$B$4:$AH$4,0)))))</f>
        <v>-</v>
      </c>
      <c r="F3725" s="13" t="str">
        <f>IF(C3725="-","-",IF(D3725=maxgameno+2,"blank row 2",IF(D3725=maxgameno+1,"blank row 1",INDEX(FixtureCode!$B$4:$AH$128,MATCH($C3725,FixtureCode!$B$4:$B$128,0),MATCH("G"&amp;D3725&amp;"-T2",FixtureCode!$B$4:$AH$4,0)))))</f>
        <v>-</v>
      </c>
      <c r="G3725" s="12" t="str">
        <f>IF(C3725="-","-",IF(AND(ISNUMBER(Fixture!G3729),ISNUMBER(Fixture!I3729),Fixture!F3729&lt;&gt;"BYE",Fixture!J3729&lt;&gt;"BYE"),"Yes","-"))</f>
        <v>-</v>
      </c>
      <c r="H3725" s="9" t="str">
        <f>IF(G3725="-","-",IF(Fixture!G3729&gt;Fixture!I3729,Settings!$G$7,IF(Fixture!G3729=Fixture!I3729,Settings!$G$8,IF(Fixture!G3729&lt;Fixture!I3729,Settings!$G$9,"-"))))</f>
        <v>-</v>
      </c>
      <c r="I3725" s="13" t="str">
        <f>IF(G3725="-","-",IF(Fixture!I3729&gt;Fixture!G3729,Settings!$G$7,IF(Fixture!I3729=Fixture!G3729,Settings!$G$8,IF(Fixture!I3729&lt;Fixture!G3729,Settings!$G$9,"-"))))</f>
        <v>-</v>
      </c>
    </row>
    <row r="3726" spans="3:9" x14ac:dyDescent="0.25">
      <c r="C3726" s="12" t="str">
        <f t="shared" si="118"/>
        <v>-</v>
      </c>
      <c r="D3726" s="9" t="str">
        <f t="shared" si="119"/>
        <v>-</v>
      </c>
      <c r="E3726" s="9" t="str">
        <f>IF(C3726="-","-",IF(D3726=maxgameno+2,"blank row 2",IF(D3726=maxgameno+1,"blank row 1",INDEX(FixtureCode!$B$4:$AH$128,MATCH($C3726,FixtureCode!$B$4:$B$128,0),MATCH("G"&amp;D3726&amp;"-T1",FixtureCode!$B$4:$AH$4,0)))))</f>
        <v>-</v>
      </c>
      <c r="F3726" s="13" t="str">
        <f>IF(C3726="-","-",IF(D3726=maxgameno+2,"blank row 2",IF(D3726=maxgameno+1,"blank row 1",INDEX(FixtureCode!$B$4:$AH$128,MATCH($C3726,FixtureCode!$B$4:$B$128,0),MATCH("G"&amp;D3726&amp;"-T2",FixtureCode!$B$4:$AH$4,0)))))</f>
        <v>-</v>
      </c>
      <c r="G3726" s="12" t="str">
        <f>IF(C3726="-","-",IF(AND(ISNUMBER(Fixture!G3730),ISNUMBER(Fixture!I3730),Fixture!F3730&lt;&gt;"BYE",Fixture!J3730&lt;&gt;"BYE"),"Yes","-"))</f>
        <v>-</v>
      </c>
      <c r="H3726" s="9" t="str">
        <f>IF(G3726="-","-",IF(Fixture!G3730&gt;Fixture!I3730,Settings!$G$7,IF(Fixture!G3730=Fixture!I3730,Settings!$G$8,IF(Fixture!G3730&lt;Fixture!I3730,Settings!$G$9,"-"))))</f>
        <v>-</v>
      </c>
      <c r="I3726" s="13" t="str">
        <f>IF(G3726="-","-",IF(Fixture!I3730&gt;Fixture!G3730,Settings!$G$7,IF(Fixture!I3730=Fixture!G3730,Settings!$G$8,IF(Fixture!I3730&lt;Fixture!G3730,Settings!$G$9,"-"))))</f>
        <v>-</v>
      </c>
    </row>
    <row r="3727" spans="3:9" x14ac:dyDescent="0.25">
      <c r="C3727" s="12" t="str">
        <f t="shared" si="118"/>
        <v>-</v>
      </c>
      <c r="D3727" s="9" t="str">
        <f t="shared" si="119"/>
        <v>-</v>
      </c>
      <c r="E3727" s="9" t="str">
        <f>IF(C3727="-","-",IF(D3727=maxgameno+2,"blank row 2",IF(D3727=maxgameno+1,"blank row 1",INDEX(FixtureCode!$B$4:$AH$128,MATCH($C3727,FixtureCode!$B$4:$B$128,0),MATCH("G"&amp;D3727&amp;"-T1",FixtureCode!$B$4:$AH$4,0)))))</f>
        <v>-</v>
      </c>
      <c r="F3727" s="13" t="str">
        <f>IF(C3727="-","-",IF(D3727=maxgameno+2,"blank row 2",IF(D3727=maxgameno+1,"blank row 1",INDEX(FixtureCode!$B$4:$AH$128,MATCH($C3727,FixtureCode!$B$4:$B$128,0),MATCH("G"&amp;D3727&amp;"-T2",FixtureCode!$B$4:$AH$4,0)))))</f>
        <v>-</v>
      </c>
      <c r="G3727" s="12" t="str">
        <f>IF(C3727="-","-",IF(AND(ISNUMBER(Fixture!G3731),ISNUMBER(Fixture!I3731),Fixture!F3731&lt;&gt;"BYE",Fixture!J3731&lt;&gt;"BYE"),"Yes","-"))</f>
        <v>-</v>
      </c>
      <c r="H3727" s="9" t="str">
        <f>IF(G3727="-","-",IF(Fixture!G3731&gt;Fixture!I3731,Settings!$G$7,IF(Fixture!G3731=Fixture!I3731,Settings!$G$8,IF(Fixture!G3731&lt;Fixture!I3731,Settings!$G$9,"-"))))</f>
        <v>-</v>
      </c>
      <c r="I3727" s="13" t="str">
        <f>IF(G3727="-","-",IF(Fixture!I3731&gt;Fixture!G3731,Settings!$G$7,IF(Fixture!I3731=Fixture!G3731,Settings!$G$8,IF(Fixture!I3731&lt;Fixture!G3731,Settings!$G$9,"-"))))</f>
        <v>-</v>
      </c>
    </row>
    <row r="3728" spans="3:9" x14ac:dyDescent="0.25">
      <c r="C3728" s="12" t="str">
        <f t="shared" si="118"/>
        <v>-</v>
      </c>
      <c r="D3728" s="9" t="str">
        <f t="shared" si="119"/>
        <v>-</v>
      </c>
      <c r="E3728" s="9" t="str">
        <f>IF(C3728="-","-",IF(D3728=maxgameno+2,"blank row 2",IF(D3728=maxgameno+1,"blank row 1",INDEX(FixtureCode!$B$4:$AH$128,MATCH($C3728,FixtureCode!$B$4:$B$128,0),MATCH("G"&amp;D3728&amp;"-T1",FixtureCode!$B$4:$AH$4,0)))))</f>
        <v>-</v>
      </c>
      <c r="F3728" s="13" t="str">
        <f>IF(C3728="-","-",IF(D3728=maxgameno+2,"blank row 2",IF(D3728=maxgameno+1,"blank row 1",INDEX(FixtureCode!$B$4:$AH$128,MATCH($C3728,FixtureCode!$B$4:$B$128,0),MATCH("G"&amp;D3728&amp;"-T2",FixtureCode!$B$4:$AH$4,0)))))</f>
        <v>-</v>
      </c>
      <c r="G3728" s="12" t="str">
        <f>IF(C3728="-","-",IF(AND(ISNUMBER(Fixture!G3732),ISNUMBER(Fixture!I3732),Fixture!F3732&lt;&gt;"BYE",Fixture!J3732&lt;&gt;"BYE"),"Yes","-"))</f>
        <v>-</v>
      </c>
      <c r="H3728" s="9" t="str">
        <f>IF(G3728="-","-",IF(Fixture!G3732&gt;Fixture!I3732,Settings!$G$7,IF(Fixture!G3732=Fixture!I3732,Settings!$G$8,IF(Fixture!G3732&lt;Fixture!I3732,Settings!$G$9,"-"))))</f>
        <v>-</v>
      </c>
      <c r="I3728" s="13" t="str">
        <f>IF(G3728="-","-",IF(Fixture!I3732&gt;Fixture!G3732,Settings!$G$7,IF(Fixture!I3732=Fixture!G3732,Settings!$G$8,IF(Fixture!I3732&lt;Fixture!G3732,Settings!$G$9,"-"))))</f>
        <v>-</v>
      </c>
    </row>
    <row r="3729" spans="3:9" x14ac:dyDescent="0.25">
      <c r="C3729" s="12" t="str">
        <f t="shared" si="118"/>
        <v>-</v>
      </c>
      <c r="D3729" s="9" t="str">
        <f t="shared" si="119"/>
        <v>-</v>
      </c>
      <c r="E3729" s="9" t="str">
        <f>IF(C3729="-","-",IF(D3729=maxgameno+2,"blank row 2",IF(D3729=maxgameno+1,"blank row 1",INDEX(FixtureCode!$B$4:$AH$128,MATCH($C3729,FixtureCode!$B$4:$B$128,0),MATCH("G"&amp;D3729&amp;"-T1",FixtureCode!$B$4:$AH$4,0)))))</f>
        <v>-</v>
      </c>
      <c r="F3729" s="13" t="str">
        <f>IF(C3729="-","-",IF(D3729=maxgameno+2,"blank row 2",IF(D3729=maxgameno+1,"blank row 1",INDEX(FixtureCode!$B$4:$AH$128,MATCH($C3729,FixtureCode!$B$4:$B$128,0),MATCH("G"&amp;D3729&amp;"-T2",FixtureCode!$B$4:$AH$4,0)))))</f>
        <v>-</v>
      </c>
      <c r="G3729" s="12" t="str">
        <f>IF(C3729="-","-",IF(AND(ISNUMBER(Fixture!G3733),ISNUMBER(Fixture!I3733),Fixture!F3733&lt;&gt;"BYE",Fixture!J3733&lt;&gt;"BYE"),"Yes","-"))</f>
        <v>-</v>
      </c>
      <c r="H3729" s="9" t="str">
        <f>IF(G3729="-","-",IF(Fixture!G3733&gt;Fixture!I3733,Settings!$G$7,IF(Fixture!G3733=Fixture!I3733,Settings!$G$8,IF(Fixture!G3733&lt;Fixture!I3733,Settings!$G$9,"-"))))</f>
        <v>-</v>
      </c>
      <c r="I3729" s="13" t="str">
        <f>IF(G3729="-","-",IF(Fixture!I3733&gt;Fixture!G3733,Settings!$G$7,IF(Fixture!I3733=Fixture!G3733,Settings!$G$8,IF(Fixture!I3733&lt;Fixture!G3733,Settings!$G$9,"-"))))</f>
        <v>-</v>
      </c>
    </row>
    <row r="3730" spans="3:9" x14ac:dyDescent="0.25">
      <c r="C3730" s="12" t="str">
        <f t="shared" si="118"/>
        <v>-</v>
      </c>
      <c r="D3730" s="9" t="str">
        <f t="shared" si="119"/>
        <v>-</v>
      </c>
      <c r="E3730" s="9" t="str">
        <f>IF(C3730="-","-",IF(D3730=maxgameno+2,"blank row 2",IF(D3730=maxgameno+1,"blank row 1",INDEX(FixtureCode!$B$4:$AH$128,MATCH($C3730,FixtureCode!$B$4:$B$128,0),MATCH("G"&amp;D3730&amp;"-T1",FixtureCode!$B$4:$AH$4,0)))))</f>
        <v>-</v>
      </c>
      <c r="F3730" s="13" t="str">
        <f>IF(C3730="-","-",IF(D3730=maxgameno+2,"blank row 2",IF(D3730=maxgameno+1,"blank row 1",INDEX(FixtureCode!$B$4:$AH$128,MATCH($C3730,FixtureCode!$B$4:$B$128,0),MATCH("G"&amp;D3730&amp;"-T2",FixtureCode!$B$4:$AH$4,0)))))</f>
        <v>-</v>
      </c>
      <c r="G3730" s="12" t="str">
        <f>IF(C3730="-","-",IF(AND(ISNUMBER(Fixture!G3734),ISNUMBER(Fixture!I3734),Fixture!F3734&lt;&gt;"BYE",Fixture!J3734&lt;&gt;"BYE"),"Yes","-"))</f>
        <v>-</v>
      </c>
      <c r="H3730" s="9" t="str">
        <f>IF(G3730="-","-",IF(Fixture!G3734&gt;Fixture!I3734,Settings!$G$7,IF(Fixture!G3734=Fixture!I3734,Settings!$G$8,IF(Fixture!G3734&lt;Fixture!I3734,Settings!$G$9,"-"))))</f>
        <v>-</v>
      </c>
      <c r="I3730" s="13" t="str">
        <f>IF(G3730="-","-",IF(Fixture!I3734&gt;Fixture!G3734,Settings!$G$7,IF(Fixture!I3734=Fixture!G3734,Settings!$G$8,IF(Fixture!I3734&lt;Fixture!G3734,Settings!$G$9,"-"))))</f>
        <v>-</v>
      </c>
    </row>
    <row r="3731" spans="3:9" x14ac:dyDescent="0.25">
      <c r="C3731" s="12" t="str">
        <f t="shared" si="118"/>
        <v>-</v>
      </c>
      <c r="D3731" s="9" t="str">
        <f t="shared" si="119"/>
        <v>-</v>
      </c>
      <c r="E3731" s="9" t="str">
        <f>IF(C3731="-","-",IF(D3731=maxgameno+2,"blank row 2",IF(D3731=maxgameno+1,"blank row 1",INDEX(FixtureCode!$B$4:$AH$128,MATCH($C3731,FixtureCode!$B$4:$B$128,0),MATCH("G"&amp;D3731&amp;"-T1",FixtureCode!$B$4:$AH$4,0)))))</f>
        <v>-</v>
      </c>
      <c r="F3731" s="13" t="str">
        <f>IF(C3731="-","-",IF(D3731=maxgameno+2,"blank row 2",IF(D3731=maxgameno+1,"blank row 1",INDEX(FixtureCode!$B$4:$AH$128,MATCH($C3731,FixtureCode!$B$4:$B$128,0),MATCH("G"&amp;D3731&amp;"-T2",FixtureCode!$B$4:$AH$4,0)))))</f>
        <v>-</v>
      </c>
      <c r="G3731" s="12" t="str">
        <f>IF(C3731="-","-",IF(AND(ISNUMBER(Fixture!G3735),ISNUMBER(Fixture!I3735),Fixture!F3735&lt;&gt;"BYE",Fixture!J3735&lt;&gt;"BYE"),"Yes","-"))</f>
        <v>-</v>
      </c>
      <c r="H3731" s="9" t="str">
        <f>IF(G3731="-","-",IF(Fixture!G3735&gt;Fixture!I3735,Settings!$G$7,IF(Fixture!G3735=Fixture!I3735,Settings!$G$8,IF(Fixture!G3735&lt;Fixture!I3735,Settings!$G$9,"-"))))</f>
        <v>-</v>
      </c>
      <c r="I3731" s="13" t="str">
        <f>IF(G3731="-","-",IF(Fixture!I3735&gt;Fixture!G3735,Settings!$G$7,IF(Fixture!I3735=Fixture!G3735,Settings!$G$8,IF(Fixture!I3735&lt;Fixture!G3735,Settings!$G$9,"-"))))</f>
        <v>-</v>
      </c>
    </row>
    <row r="3732" spans="3:9" x14ac:dyDescent="0.25">
      <c r="C3732" s="12" t="str">
        <f t="shared" si="118"/>
        <v>-</v>
      </c>
      <c r="D3732" s="9" t="str">
        <f t="shared" si="119"/>
        <v>-</v>
      </c>
      <c r="E3732" s="9" t="str">
        <f>IF(C3732="-","-",IF(D3732=maxgameno+2,"blank row 2",IF(D3732=maxgameno+1,"blank row 1",INDEX(FixtureCode!$B$4:$AH$128,MATCH($C3732,FixtureCode!$B$4:$B$128,0),MATCH("G"&amp;D3732&amp;"-T1",FixtureCode!$B$4:$AH$4,0)))))</f>
        <v>-</v>
      </c>
      <c r="F3732" s="13" t="str">
        <f>IF(C3732="-","-",IF(D3732=maxgameno+2,"blank row 2",IF(D3732=maxgameno+1,"blank row 1",INDEX(FixtureCode!$B$4:$AH$128,MATCH($C3732,FixtureCode!$B$4:$B$128,0),MATCH("G"&amp;D3732&amp;"-T2",FixtureCode!$B$4:$AH$4,0)))))</f>
        <v>-</v>
      </c>
      <c r="G3732" s="12" t="str">
        <f>IF(C3732="-","-",IF(AND(ISNUMBER(Fixture!G3736),ISNUMBER(Fixture!I3736),Fixture!F3736&lt;&gt;"BYE",Fixture!J3736&lt;&gt;"BYE"),"Yes","-"))</f>
        <v>-</v>
      </c>
      <c r="H3732" s="9" t="str">
        <f>IF(G3732="-","-",IF(Fixture!G3736&gt;Fixture!I3736,Settings!$G$7,IF(Fixture!G3736=Fixture!I3736,Settings!$G$8,IF(Fixture!G3736&lt;Fixture!I3736,Settings!$G$9,"-"))))</f>
        <v>-</v>
      </c>
      <c r="I3732" s="13" t="str">
        <f>IF(G3732="-","-",IF(Fixture!I3736&gt;Fixture!G3736,Settings!$G$7,IF(Fixture!I3736=Fixture!G3736,Settings!$G$8,IF(Fixture!I3736&lt;Fixture!G3736,Settings!$G$9,"-"))))</f>
        <v>-</v>
      </c>
    </row>
    <row r="3733" spans="3:9" x14ac:dyDescent="0.25">
      <c r="C3733" s="12" t="str">
        <f t="shared" si="118"/>
        <v>-</v>
      </c>
      <c r="D3733" s="9" t="str">
        <f t="shared" si="119"/>
        <v>-</v>
      </c>
      <c r="E3733" s="9" t="str">
        <f>IF(C3733="-","-",IF(D3733=maxgameno+2,"blank row 2",IF(D3733=maxgameno+1,"blank row 1",INDEX(FixtureCode!$B$4:$AH$128,MATCH($C3733,FixtureCode!$B$4:$B$128,0),MATCH("G"&amp;D3733&amp;"-T1",FixtureCode!$B$4:$AH$4,0)))))</f>
        <v>-</v>
      </c>
      <c r="F3733" s="13" t="str">
        <f>IF(C3733="-","-",IF(D3733=maxgameno+2,"blank row 2",IF(D3733=maxgameno+1,"blank row 1",INDEX(FixtureCode!$B$4:$AH$128,MATCH($C3733,FixtureCode!$B$4:$B$128,0),MATCH("G"&amp;D3733&amp;"-T2",FixtureCode!$B$4:$AH$4,0)))))</f>
        <v>-</v>
      </c>
      <c r="G3733" s="12" t="str">
        <f>IF(C3733="-","-",IF(AND(ISNUMBER(Fixture!G3737),ISNUMBER(Fixture!I3737),Fixture!F3737&lt;&gt;"BYE",Fixture!J3737&lt;&gt;"BYE"),"Yes","-"))</f>
        <v>-</v>
      </c>
      <c r="H3733" s="9" t="str">
        <f>IF(G3733="-","-",IF(Fixture!G3737&gt;Fixture!I3737,Settings!$G$7,IF(Fixture!G3737=Fixture!I3737,Settings!$G$8,IF(Fixture!G3737&lt;Fixture!I3737,Settings!$G$9,"-"))))</f>
        <v>-</v>
      </c>
      <c r="I3733" s="13" t="str">
        <f>IF(G3733="-","-",IF(Fixture!I3737&gt;Fixture!G3737,Settings!$G$7,IF(Fixture!I3737=Fixture!G3737,Settings!$G$8,IF(Fixture!I3737&lt;Fixture!G3737,Settings!$G$9,"-"))))</f>
        <v>-</v>
      </c>
    </row>
    <row r="3734" spans="3:9" x14ac:dyDescent="0.25">
      <c r="C3734" s="12" t="str">
        <f t="shared" si="118"/>
        <v>-</v>
      </c>
      <c r="D3734" s="9" t="str">
        <f t="shared" si="119"/>
        <v>-</v>
      </c>
      <c r="E3734" s="9" t="str">
        <f>IF(C3734="-","-",IF(D3734=maxgameno+2,"blank row 2",IF(D3734=maxgameno+1,"blank row 1",INDEX(FixtureCode!$B$4:$AH$128,MATCH($C3734,FixtureCode!$B$4:$B$128,0),MATCH("G"&amp;D3734&amp;"-T1",FixtureCode!$B$4:$AH$4,0)))))</f>
        <v>-</v>
      </c>
      <c r="F3734" s="13" t="str">
        <f>IF(C3734="-","-",IF(D3734=maxgameno+2,"blank row 2",IF(D3734=maxgameno+1,"blank row 1",INDEX(FixtureCode!$B$4:$AH$128,MATCH($C3734,FixtureCode!$B$4:$B$128,0),MATCH("G"&amp;D3734&amp;"-T2",FixtureCode!$B$4:$AH$4,0)))))</f>
        <v>-</v>
      </c>
      <c r="G3734" s="12" t="str">
        <f>IF(C3734="-","-",IF(AND(ISNUMBER(Fixture!G3738),ISNUMBER(Fixture!I3738),Fixture!F3738&lt;&gt;"BYE",Fixture!J3738&lt;&gt;"BYE"),"Yes","-"))</f>
        <v>-</v>
      </c>
      <c r="H3734" s="9" t="str">
        <f>IF(G3734="-","-",IF(Fixture!G3738&gt;Fixture!I3738,Settings!$G$7,IF(Fixture!G3738=Fixture!I3738,Settings!$G$8,IF(Fixture!G3738&lt;Fixture!I3738,Settings!$G$9,"-"))))</f>
        <v>-</v>
      </c>
      <c r="I3734" s="13" t="str">
        <f>IF(G3734="-","-",IF(Fixture!I3738&gt;Fixture!G3738,Settings!$G$7,IF(Fixture!I3738=Fixture!G3738,Settings!$G$8,IF(Fixture!I3738&lt;Fixture!G3738,Settings!$G$9,"-"))))</f>
        <v>-</v>
      </c>
    </row>
    <row r="3735" spans="3:9" x14ac:dyDescent="0.25">
      <c r="C3735" s="12" t="str">
        <f t="shared" si="118"/>
        <v>-</v>
      </c>
      <c r="D3735" s="9" t="str">
        <f t="shared" si="119"/>
        <v>-</v>
      </c>
      <c r="E3735" s="9" t="str">
        <f>IF(C3735="-","-",IF(D3735=maxgameno+2,"blank row 2",IF(D3735=maxgameno+1,"blank row 1",INDEX(FixtureCode!$B$4:$AH$128,MATCH($C3735,FixtureCode!$B$4:$B$128,0),MATCH("G"&amp;D3735&amp;"-T1",FixtureCode!$B$4:$AH$4,0)))))</f>
        <v>-</v>
      </c>
      <c r="F3735" s="13" t="str">
        <f>IF(C3735="-","-",IF(D3735=maxgameno+2,"blank row 2",IF(D3735=maxgameno+1,"blank row 1",INDEX(FixtureCode!$B$4:$AH$128,MATCH($C3735,FixtureCode!$B$4:$B$128,0),MATCH("G"&amp;D3735&amp;"-T2",FixtureCode!$B$4:$AH$4,0)))))</f>
        <v>-</v>
      </c>
      <c r="G3735" s="12" t="str">
        <f>IF(C3735="-","-",IF(AND(ISNUMBER(Fixture!G3739),ISNUMBER(Fixture!I3739),Fixture!F3739&lt;&gt;"BYE",Fixture!J3739&lt;&gt;"BYE"),"Yes","-"))</f>
        <v>-</v>
      </c>
      <c r="H3735" s="9" t="str">
        <f>IF(G3735="-","-",IF(Fixture!G3739&gt;Fixture!I3739,Settings!$G$7,IF(Fixture!G3739=Fixture!I3739,Settings!$G$8,IF(Fixture!G3739&lt;Fixture!I3739,Settings!$G$9,"-"))))</f>
        <v>-</v>
      </c>
      <c r="I3735" s="13" t="str">
        <f>IF(G3735="-","-",IF(Fixture!I3739&gt;Fixture!G3739,Settings!$G$7,IF(Fixture!I3739=Fixture!G3739,Settings!$G$8,IF(Fixture!I3739&lt;Fixture!G3739,Settings!$G$9,"-"))))</f>
        <v>-</v>
      </c>
    </row>
    <row r="3736" spans="3:9" x14ac:dyDescent="0.25">
      <c r="C3736" s="12" t="str">
        <f t="shared" si="118"/>
        <v>-</v>
      </c>
      <c r="D3736" s="9" t="str">
        <f t="shared" si="119"/>
        <v>-</v>
      </c>
      <c r="E3736" s="9" t="str">
        <f>IF(C3736="-","-",IF(D3736=maxgameno+2,"blank row 2",IF(D3736=maxgameno+1,"blank row 1",INDEX(FixtureCode!$B$4:$AH$128,MATCH($C3736,FixtureCode!$B$4:$B$128,0),MATCH("G"&amp;D3736&amp;"-T1",FixtureCode!$B$4:$AH$4,0)))))</f>
        <v>-</v>
      </c>
      <c r="F3736" s="13" t="str">
        <f>IF(C3736="-","-",IF(D3736=maxgameno+2,"blank row 2",IF(D3736=maxgameno+1,"blank row 1",INDEX(FixtureCode!$B$4:$AH$128,MATCH($C3736,FixtureCode!$B$4:$B$128,0),MATCH("G"&amp;D3736&amp;"-T2",FixtureCode!$B$4:$AH$4,0)))))</f>
        <v>-</v>
      </c>
      <c r="G3736" s="12" t="str">
        <f>IF(C3736="-","-",IF(AND(ISNUMBER(Fixture!G3740),ISNUMBER(Fixture!I3740),Fixture!F3740&lt;&gt;"BYE",Fixture!J3740&lt;&gt;"BYE"),"Yes","-"))</f>
        <v>-</v>
      </c>
      <c r="H3736" s="9" t="str">
        <f>IF(G3736="-","-",IF(Fixture!G3740&gt;Fixture!I3740,Settings!$G$7,IF(Fixture!G3740=Fixture!I3740,Settings!$G$8,IF(Fixture!G3740&lt;Fixture!I3740,Settings!$G$9,"-"))))</f>
        <v>-</v>
      </c>
      <c r="I3736" s="13" t="str">
        <f>IF(G3736="-","-",IF(Fixture!I3740&gt;Fixture!G3740,Settings!$G$7,IF(Fixture!I3740=Fixture!G3740,Settings!$G$8,IF(Fixture!I3740&lt;Fixture!G3740,Settings!$G$9,"-"))))</f>
        <v>-</v>
      </c>
    </row>
    <row r="3737" spans="3:9" x14ac:dyDescent="0.25">
      <c r="C3737" s="12" t="str">
        <f t="shared" si="118"/>
        <v>-</v>
      </c>
      <c r="D3737" s="9" t="str">
        <f t="shared" si="119"/>
        <v>-</v>
      </c>
      <c r="E3737" s="9" t="str">
        <f>IF(C3737="-","-",IF(D3737=maxgameno+2,"blank row 2",IF(D3737=maxgameno+1,"blank row 1",INDEX(FixtureCode!$B$4:$AH$128,MATCH($C3737,FixtureCode!$B$4:$B$128,0),MATCH("G"&amp;D3737&amp;"-T1",FixtureCode!$B$4:$AH$4,0)))))</f>
        <v>-</v>
      </c>
      <c r="F3737" s="13" t="str">
        <f>IF(C3737="-","-",IF(D3737=maxgameno+2,"blank row 2",IF(D3737=maxgameno+1,"blank row 1",INDEX(FixtureCode!$B$4:$AH$128,MATCH($C3737,FixtureCode!$B$4:$B$128,0),MATCH("G"&amp;D3737&amp;"-T2",FixtureCode!$B$4:$AH$4,0)))))</f>
        <v>-</v>
      </c>
      <c r="G3737" s="12" t="str">
        <f>IF(C3737="-","-",IF(AND(ISNUMBER(Fixture!G3741),ISNUMBER(Fixture!I3741),Fixture!F3741&lt;&gt;"BYE",Fixture!J3741&lt;&gt;"BYE"),"Yes","-"))</f>
        <v>-</v>
      </c>
      <c r="H3737" s="9" t="str">
        <f>IF(G3737="-","-",IF(Fixture!G3741&gt;Fixture!I3741,Settings!$G$7,IF(Fixture!G3741=Fixture!I3741,Settings!$G$8,IF(Fixture!G3741&lt;Fixture!I3741,Settings!$G$9,"-"))))</f>
        <v>-</v>
      </c>
      <c r="I3737" s="13" t="str">
        <f>IF(G3737="-","-",IF(Fixture!I3741&gt;Fixture!G3741,Settings!$G$7,IF(Fixture!I3741=Fixture!G3741,Settings!$G$8,IF(Fixture!I3741&lt;Fixture!G3741,Settings!$G$9,"-"))))</f>
        <v>-</v>
      </c>
    </row>
    <row r="3738" spans="3:9" x14ac:dyDescent="0.25">
      <c r="C3738" s="12" t="str">
        <f t="shared" si="118"/>
        <v>-</v>
      </c>
      <c r="D3738" s="9" t="str">
        <f t="shared" si="119"/>
        <v>-</v>
      </c>
      <c r="E3738" s="9" t="str">
        <f>IF(C3738="-","-",IF(D3738=maxgameno+2,"blank row 2",IF(D3738=maxgameno+1,"blank row 1",INDEX(FixtureCode!$B$4:$AH$128,MATCH($C3738,FixtureCode!$B$4:$B$128,0),MATCH("G"&amp;D3738&amp;"-T1",FixtureCode!$B$4:$AH$4,0)))))</f>
        <v>-</v>
      </c>
      <c r="F3738" s="13" t="str">
        <f>IF(C3738="-","-",IF(D3738=maxgameno+2,"blank row 2",IF(D3738=maxgameno+1,"blank row 1",INDEX(FixtureCode!$B$4:$AH$128,MATCH($C3738,FixtureCode!$B$4:$B$128,0),MATCH("G"&amp;D3738&amp;"-T2",FixtureCode!$B$4:$AH$4,0)))))</f>
        <v>-</v>
      </c>
      <c r="G3738" s="12" t="str">
        <f>IF(C3738="-","-",IF(AND(ISNUMBER(Fixture!G3742),ISNUMBER(Fixture!I3742),Fixture!F3742&lt;&gt;"BYE",Fixture!J3742&lt;&gt;"BYE"),"Yes","-"))</f>
        <v>-</v>
      </c>
      <c r="H3738" s="9" t="str">
        <f>IF(G3738="-","-",IF(Fixture!G3742&gt;Fixture!I3742,Settings!$G$7,IF(Fixture!G3742=Fixture!I3742,Settings!$G$8,IF(Fixture!G3742&lt;Fixture!I3742,Settings!$G$9,"-"))))</f>
        <v>-</v>
      </c>
      <c r="I3738" s="13" t="str">
        <f>IF(G3738="-","-",IF(Fixture!I3742&gt;Fixture!G3742,Settings!$G$7,IF(Fixture!I3742=Fixture!G3742,Settings!$G$8,IF(Fixture!I3742&lt;Fixture!G3742,Settings!$G$9,"-"))))</f>
        <v>-</v>
      </c>
    </row>
    <row r="3739" spans="3:9" x14ac:dyDescent="0.25">
      <c r="C3739" s="12" t="str">
        <f t="shared" si="118"/>
        <v>-</v>
      </c>
      <c r="D3739" s="9" t="str">
        <f t="shared" si="119"/>
        <v>-</v>
      </c>
      <c r="E3739" s="9" t="str">
        <f>IF(C3739="-","-",IF(D3739=maxgameno+2,"blank row 2",IF(D3739=maxgameno+1,"blank row 1",INDEX(FixtureCode!$B$4:$AH$128,MATCH($C3739,FixtureCode!$B$4:$B$128,0),MATCH("G"&amp;D3739&amp;"-T1",FixtureCode!$B$4:$AH$4,0)))))</f>
        <v>-</v>
      </c>
      <c r="F3739" s="13" t="str">
        <f>IF(C3739="-","-",IF(D3739=maxgameno+2,"blank row 2",IF(D3739=maxgameno+1,"blank row 1",INDEX(FixtureCode!$B$4:$AH$128,MATCH($C3739,FixtureCode!$B$4:$B$128,0),MATCH("G"&amp;D3739&amp;"-T2",FixtureCode!$B$4:$AH$4,0)))))</f>
        <v>-</v>
      </c>
      <c r="G3739" s="12" t="str">
        <f>IF(C3739="-","-",IF(AND(ISNUMBER(Fixture!G3743),ISNUMBER(Fixture!I3743),Fixture!F3743&lt;&gt;"BYE",Fixture!J3743&lt;&gt;"BYE"),"Yes","-"))</f>
        <v>-</v>
      </c>
      <c r="H3739" s="9" t="str">
        <f>IF(G3739="-","-",IF(Fixture!G3743&gt;Fixture!I3743,Settings!$G$7,IF(Fixture!G3743=Fixture!I3743,Settings!$G$8,IF(Fixture!G3743&lt;Fixture!I3743,Settings!$G$9,"-"))))</f>
        <v>-</v>
      </c>
      <c r="I3739" s="13" t="str">
        <f>IF(G3739="-","-",IF(Fixture!I3743&gt;Fixture!G3743,Settings!$G$7,IF(Fixture!I3743=Fixture!G3743,Settings!$G$8,IF(Fixture!I3743&lt;Fixture!G3743,Settings!$G$9,"-"))))</f>
        <v>-</v>
      </c>
    </row>
    <row r="3740" spans="3:9" x14ac:dyDescent="0.25">
      <c r="C3740" s="12" t="str">
        <f t="shared" si="118"/>
        <v>-</v>
      </c>
      <c r="D3740" s="9" t="str">
        <f t="shared" si="119"/>
        <v>-</v>
      </c>
      <c r="E3740" s="9" t="str">
        <f>IF(C3740="-","-",IF(D3740=maxgameno+2,"blank row 2",IF(D3740=maxgameno+1,"blank row 1",INDEX(FixtureCode!$B$4:$AH$128,MATCH($C3740,FixtureCode!$B$4:$B$128,0),MATCH("G"&amp;D3740&amp;"-T1",FixtureCode!$B$4:$AH$4,0)))))</f>
        <v>-</v>
      </c>
      <c r="F3740" s="13" t="str">
        <f>IF(C3740="-","-",IF(D3740=maxgameno+2,"blank row 2",IF(D3740=maxgameno+1,"blank row 1",INDEX(FixtureCode!$B$4:$AH$128,MATCH($C3740,FixtureCode!$B$4:$B$128,0),MATCH("G"&amp;D3740&amp;"-T2",FixtureCode!$B$4:$AH$4,0)))))</f>
        <v>-</v>
      </c>
      <c r="G3740" s="12" t="str">
        <f>IF(C3740="-","-",IF(AND(ISNUMBER(Fixture!G3744),ISNUMBER(Fixture!I3744),Fixture!F3744&lt;&gt;"BYE",Fixture!J3744&lt;&gt;"BYE"),"Yes","-"))</f>
        <v>-</v>
      </c>
      <c r="H3740" s="9" t="str">
        <f>IF(G3740="-","-",IF(Fixture!G3744&gt;Fixture!I3744,Settings!$G$7,IF(Fixture!G3744=Fixture!I3744,Settings!$G$8,IF(Fixture!G3744&lt;Fixture!I3744,Settings!$G$9,"-"))))</f>
        <v>-</v>
      </c>
      <c r="I3740" s="13" t="str">
        <f>IF(G3740="-","-",IF(Fixture!I3744&gt;Fixture!G3744,Settings!$G$7,IF(Fixture!I3744=Fixture!G3744,Settings!$G$8,IF(Fixture!I3744&lt;Fixture!G3744,Settings!$G$9,"-"))))</f>
        <v>-</v>
      </c>
    </row>
    <row r="3741" spans="3:9" x14ac:dyDescent="0.25">
      <c r="C3741" s="12" t="str">
        <f t="shared" si="118"/>
        <v>-</v>
      </c>
      <c r="D3741" s="9" t="str">
        <f t="shared" si="119"/>
        <v>-</v>
      </c>
      <c r="E3741" s="9" t="str">
        <f>IF(C3741="-","-",IF(D3741=maxgameno+2,"blank row 2",IF(D3741=maxgameno+1,"blank row 1",INDEX(FixtureCode!$B$4:$AH$128,MATCH($C3741,FixtureCode!$B$4:$B$128,0),MATCH("G"&amp;D3741&amp;"-T1",FixtureCode!$B$4:$AH$4,0)))))</f>
        <v>-</v>
      </c>
      <c r="F3741" s="13" t="str">
        <f>IF(C3741="-","-",IF(D3741=maxgameno+2,"blank row 2",IF(D3741=maxgameno+1,"blank row 1",INDEX(FixtureCode!$B$4:$AH$128,MATCH($C3741,FixtureCode!$B$4:$B$128,0),MATCH("G"&amp;D3741&amp;"-T2",FixtureCode!$B$4:$AH$4,0)))))</f>
        <v>-</v>
      </c>
      <c r="G3741" s="12" t="str">
        <f>IF(C3741="-","-",IF(AND(ISNUMBER(Fixture!G3745),ISNUMBER(Fixture!I3745),Fixture!F3745&lt;&gt;"BYE",Fixture!J3745&lt;&gt;"BYE"),"Yes","-"))</f>
        <v>-</v>
      </c>
      <c r="H3741" s="9" t="str">
        <f>IF(G3741="-","-",IF(Fixture!G3745&gt;Fixture!I3745,Settings!$G$7,IF(Fixture!G3745=Fixture!I3745,Settings!$G$8,IF(Fixture!G3745&lt;Fixture!I3745,Settings!$G$9,"-"))))</f>
        <v>-</v>
      </c>
      <c r="I3741" s="13" t="str">
        <f>IF(G3741="-","-",IF(Fixture!I3745&gt;Fixture!G3745,Settings!$G$7,IF(Fixture!I3745=Fixture!G3745,Settings!$G$8,IF(Fixture!I3745&lt;Fixture!G3745,Settings!$G$9,"-"))))</f>
        <v>-</v>
      </c>
    </row>
    <row r="3742" spans="3:9" x14ac:dyDescent="0.25">
      <c r="C3742" s="12" t="str">
        <f t="shared" si="118"/>
        <v>-</v>
      </c>
      <c r="D3742" s="9" t="str">
        <f t="shared" si="119"/>
        <v>-</v>
      </c>
      <c r="E3742" s="9" t="str">
        <f>IF(C3742="-","-",IF(D3742=maxgameno+2,"blank row 2",IF(D3742=maxgameno+1,"blank row 1",INDEX(FixtureCode!$B$4:$AH$128,MATCH($C3742,FixtureCode!$B$4:$B$128,0),MATCH("G"&amp;D3742&amp;"-T1",FixtureCode!$B$4:$AH$4,0)))))</f>
        <v>-</v>
      </c>
      <c r="F3742" s="13" t="str">
        <f>IF(C3742="-","-",IF(D3742=maxgameno+2,"blank row 2",IF(D3742=maxgameno+1,"blank row 1",INDEX(FixtureCode!$B$4:$AH$128,MATCH($C3742,FixtureCode!$B$4:$B$128,0),MATCH("G"&amp;D3742&amp;"-T2",FixtureCode!$B$4:$AH$4,0)))))</f>
        <v>-</v>
      </c>
      <c r="G3742" s="12" t="str">
        <f>IF(C3742="-","-",IF(AND(ISNUMBER(Fixture!G3746),ISNUMBER(Fixture!I3746),Fixture!F3746&lt;&gt;"BYE",Fixture!J3746&lt;&gt;"BYE"),"Yes","-"))</f>
        <v>-</v>
      </c>
      <c r="H3742" s="9" t="str">
        <f>IF(G3742="-","-",IF(Fixture!G3746&gt;Fixture!I3746,Settings!$G$7,IF(Fixture!G3746=Fixture!I3746,Settings!$G$8,IF(Fixture!G3746&lt;Fixture!I3746,Settings!$G$9,"-"))))</f>
        <v>-</v>
      </c>
      <c r="I3742" s="13" t="str">
        <f>IF(G3742="-","-",IF(Fixture!I3746&gt;Fixture!G3746,Settings!$G$7,IF(Fixture!I3746=Fixture!G3746,Settings!$G$8,IF(Fixture!I3746&lt;Fixture!G3746,Settings!$G$9,"-"))))</f>
        <v>-</v>
      </c>
    </row>
    <row r="3743" spans="3:9" x14ac:dyDescent="0.25">
      <c r="C3743" s="12" t="str">
        <f t="shared" si="118"/>
        <v>-</v>
      </c>
      <c r="D3743" s="9" t="str">
        <f t="shared" si="119"/>
        <v>-</v>
      </c>
      <c r="E3743" s="9" t="str">
        <f>IF(C3743="-","-",IF(D3743=maxgameno+2,"blank row 2",IF(D3743=maxgameno+1,"blank row 1",INDEX(FixtureCode!$B$4:$AH$128,MATCH($C3743,FixtureCode!$B$4:$B$128,0),MATCH("G"&amp;D3743&amp;"-T1",FixtureCode!$B$4:$AH$4,0)))))</f>
        <v>-</v>
      </c>
      <c r="F3743" s="13" t="str">
        <f>IF(C3743="-","-",IF(D3743=maxgameno+2,"blank row 2",IF(D3743=maxgameno+1,"blank row 1",INDEX(FixtureCode!$B$4:$AH$128,MATCH($C3743,FixtureCode!$B$4:$B$128,0),MATCH("G"&amp;D3743&amp;"-T2",FixtureCode!$B$4:$AH$4,0)))))</f>
        <v>-</v>
      </c>
      <c r="G3743" s="12" t="str">
        <f>IF(C3743="-","-",IF(AND(ISNUMBER(Fixture!G3747),ISNUMBER(Fixture!I3747),Fixture!F3747&lt;&gt;"BYE",Fixture!J3747&lt;&gt;"BYE"),"Yes","-"))</f>
        <v>-</v>
      </c>
      <c r="H3743" s="9" t="str">
        <f>IF(G3743="-","-",IF(Fixture!G3747&gt;Fixture!I3747,Settings!$G$7,IF(Fixture!G3747=Fixture!I3747,Settings!$G$8,IF(Fixture!G3747&lt;Fixture!I3747,Settings!$G$9,"-"))))</f>
        <v>-</v>
      </c>
      <c r="I3743" s="13" t="str">
        <f>IF(G3743="-","-",IF(Fixture!I3747&gt;Fixture!G3747,Settings!$G$7,IF(Fixture!I3747=Fixture!G3747,Settings!$G$8,IF(Fixture!I3747&lt;Fixture!G3747,Settings!$G$9,"-"))))</f>
        <v>-</v>
      </c>
    </row>
    <row r="3744" spans="3:9" x14ac:dyDescent="0.25">
      <c r="C3744" s="12" t="str">
        <f t="shared" si="118"/>
        <v>-</v>
      </c>
      <c r="D3744" s="9" t="str">
        <f t="shared" si="119"/>
        <v>-</v>
      </c>
      <c r="E3744" s="9" t="str">
        <f>IF(C3744="-","-",IF(D3744=maxgameno+2,"blank row 2",IF(D3744=maxgameno+1,"blank row 1",INDEX(FixtureCode!$B$4:$AH$128,MATCH($C3744,FixtureCode!$B$4:$B$128,0),MATCH("G"&amp;D3744&amp;"-T1",FixtureCode!$B$4:$AH$4,0)))))</f>
        <v>-</v>
      </c>
      <c r="F3744" s="13" t="str">
        <f>IF(C3744="-","-",IF(D3744=maxgameno+2,"blank row 2",IF(D3744=maxgameno+1,"blank row 1",INDEX(FixtureCode!$B$4:$AH$128,MATCH($C3744,FixtureCode!$B$4:$B$128,0),MATCH("G"&amp;D3744&amp;"-T2",FixtureCode!$B$4:$AH$4,0)))))</f>
        <v>-</v>
      </c>
      <c r="G3744" s="12" t="str">
        <f>IF(C3744="-","-",IF(AND(ISNUMBER(Fixture!G3748),ISNUMBER(Fixture!I3748),Fixture!F3748&lt;&gt;"BYE",Fixture!J3748&lt;&gt;"BYE"),"Yes","-"))</f>
        <v>-</v>
      </c>
      <c r="H3744" s="9" t="str">
        <f>IF(G3744="-","-",IF(Fixture!G3748&gt;Fixture!I3748,Settings!$G$7,IF(Fixture!G3748=Fixture!I3748,Settings!$G$8,IF(Fixture!G3748&lt;Fixture!I3748,Settings!$G$9,"-"))))</f>
        <v>-</v>
      </c>
      <c r="I3744" s="13" t="str">
        <f>IF(G3744="-","-",IF(Fixture!I3748&gt;Fixture!G3748,Settings!$G$7,IF(Fixture!I3748=Fixture!G3748,Settings!$G$8,IF(Fixture!I3748&lt;Fixture!G3748,Settings!$G$9,"-"))))</f>
        <v>-</v>
      </c>
    </row>
    <row r="3745" spans="3:9" x14ac:dyDescent="0.25">
      <c r="C3745" s="12" t="str">
        <f t="shared" si="118"/>
        <v>-</v>
      </c>
      <c r="D3745" s="9" t="str">
        <f t="shared" si="119"/>
        <v>-</v>
      </c>
      <c r="E3745" s="9" t="str">
        <f>IF(C3745="-","-",IF(D3745=maxgameno+2,"blank row 2",IF(D3745=maxgameno+1,"blank row 1",INDEX(FixtureCode!$B$4:$AH$128,MATCH($C3745,FixtureCode!$B$4:$B$128,0),MATCH("G"&amp;D3745&amp;"-T1",FixtureCode!$B$4:$AH$4,0)))))</f>
        <v>-</v>
      </c>
      <c r="F3745" s="13" t="str">
        <f>IF(C3745="-","-",IF(D3745=maxgameno+2,"blank row 2",IF(D3745=maxgameno+1,"blank row 1",INDEX(FixtureCode!$B$4:$AH$128,MATCH($C3745,FixtureCode!$B$4:$B$128,0),MATCH("G"&amp;D3745&amp;"-T2",FixtureCode!$B$4:$AH$4,0)))))</f>
        <v>-</v>
      </c>
      <c r="G3745" s="12" t="str">
        <f>IF(C3745="-","-",IF(AND(ISNUMBER(Fixture!G3749),ISNUMBER(Fixture!I3749),Fixture!F3749&lt;&gt;"BYE",Fixture!J3749&lt;&gt;"BYE"),"Yes","-"))</f>
        <v>-</v>
      </c>
      <c r="H3745" s="9" t="str">
        <f>IF(G3745="-","-",IF(Fixture!G3749&gt;Fixture!I3749,Settings!$G$7,IF(Fixture!G3749=Fixture!I3749,Settings!$G$8,IF(Fixture!G3749&lt;Fixture!I3749,Settings!$G$9,"-"))))</f>
        <v>-</v>
      </c>
      <c r="I3745" s="13" t="str">
        <f>IF(G3745="-","-",IF(Fixture!I3749&gt;Fixture!G3749,Settings!$G$7,IF(Fixture!I3749=Fixture!G3749,Settings!$G$8,IF(Fixture!I3749&lt;Fixture!G3749,Settings!$G$9,"-"))))</f>
        <v>-</v>
      </c>
    </row>
    <row r="3746" spans="3:9" x14ac:dyDescent="0.25">
      <c r="C3746" s="12" t="str">
        <f t="shared" si="118"/>
        <v>-</v>
      </c>
      <c r="D3746" s="9" t="str">
        <f t="shared" si="119"/>
        <v>-</v>
      </c>
      <c r="E3746" s="9" t="str">
        <f>IF(C3746="-","-",IF(D3746=maxgameno+2,"blank row 2",IF(D3746=maxgameno+1,"blank row 1",INDEX(FixtureCode!$B$4:$AH$128,MATCH($C3746,FixtureCode!$B$4:$B$128,0),MATCH("G"&amp;D3746&amp;"-T1",FixtureCode!$B$4:$AH$4,0)))))</f>
        <v>-</v>
      </c>
      <c r="F3746" s="13" t="str">
        <f>IF(C3746="-","-",IF(D3746=maxgameno+2,"blank row 2",IF(D3746=maxgameno+1,"blank row 1",INDEX(FixtureCode!$B$4:$AH$128,MATCH($C3746,FixtureCode!$B$4:$B$128,0),MATCH("G"&amp;D3746&amp;"-T2",FixtureCode!$B$4:$AH$4,0)))))</f>
        <v>-</v>
      </c>
      <c r="G3746" s="12" t="str">
        <f>IF(C3746="-","-",IF(AND(ISNUMBER(Fixture!G3750),ISNUMBER(Fixture!I3750),Fixture!F3750&lt;&gt;"BYE",Fixture!J3750&lt;&gt;"BYE"),"Yes","-"))</f>
        <v>-</v>
      </c>
      <c r="H3746" s="9" t="str">
        <f>IF(G3746="-","-",IF(Fixture!G3750&gt;Fixture!I3750,Settings!$G$7,IF(Fixture!G3750=Fixture!I3750,Settings!$G$8,IF(Fixture!G3750&lt;Fixture!I3750,Settings!$G$9,"-"))))</f>
        <v>-</v>
      </c>
      <c r="I3746" s="13" t="str">
        <f>IF(G3746="-","-",IF(Fixture!I3750&gt;Fixture!G3750,Settings!$G$7,IF(Fixture!I3750=Fixture!G3750,Settings!$G$8,IF(Fixture!I3750&lt;Fixture!G3750,Settings!$G$9,"-"))))</f>
        <v>-</v>
      </c>
    </row>
    <row r="3747" spans="3:9" x14ac:dyDescent="0.25">
      <c r="C3747" s="12" t="str">
        <f t="shared" si="118"/>
        <v>-</v>
      </c>
      <c r="D3747" s="9" t="str">
        <f t="shared" si="119"/>
        <v>-</v>
      </c>
      <c r="E3747" s="9" t="str">
        <f>IF(C3747="-","-",IF(D3747=maxgameno+2,"blank row 2",IF(D3747=maxgameno+1,"blank row 1",INDEX(FixtureCode!$B$4:$AH$128,MATCH($C3747,FixtureCode!$B$4:$B$128,0),MATCH("G"&amp;D3747&amp;"-T1",FixtureCode!$B$4:$AH$4,0)))))</f>
        <v>-</v>
      </c>
      <c r="F3747" s="13" t="str">
        <f>IF(C3747="-","-",IF(D3747=maxgameno+2,"blank row 2",IF(D3747=maxgameno+1,"blank row 1",INDEX(FixtureCode!$B$4:$AH$128,MATCH($C3747,FixtureCode!$B$4:$B$128,0),MATCH("G"&amp;D3747&amp;"-T2",FixtureCode!$B$4:$AH$4,0)))))</f>
        <v>-</v>
      </c>
      <c r="G3747" s="12" t="str">
        <f>IF(C3747="-","-",IF(AND(ISNUMBER(Fixture!G3751),ISNUMBER(Fixture!I3751),Fixture!F3751&lt;&gt;"BYE",Fixture!J3751&lt;&gt;"BYE"),"Yes","-"))</f>
        <v>-</v>
      </c>
      <c r="H3747" s="9" t="str">
        <f>IF(G3747="-","-",IF(Fixture!G3751&gt;Fixture!I3751,Settings!$G$7,IF(Fixture!G3751=Fixture!I3751,Settings!$G$8,IF(Fixture!G3751&lt;Fixture!I3751,Settings!$G$9,"-"))))</f>
        <v>-</v>
      </c>
      <c r="I3747" s="13" t="str">
        <f>IF(G3747="-","-",IF(Fixture!I3751&gt;Fixture!G3751,Settings!$G$7,IF(Fixture!I3751=Fixture!G3751,Settings!$G$8,IF(Fixture!I3751&lt;Fixture!G3751,Settings!$G$9,"-"))))</f>
        <v>-</v>
      </c>
    </row>
    <row r="3748" spans="3:9" x14ac:dyDescent="0.25">
      <c r="C3748" s="12" t="str">
        <f t="shared" si="118"/>
        <v>-</v>
      </c>
      <c r="D3748" s="9" t="str">
        <f t="shared" si="119"/>
        <v>-</v>
      </c>
      <c r="E3748" s="9" t="str">
        <f>IF(C3748="-","-",IF(D3748=maxgameno+2,"blank row 2",IF(D3748=maxgameno+1,"blank row 1",INDEX(FixtureCode!$B$4:$AH$128,MATCH($C3748,FixtureCode!$B$4:$B$128,0),MATCH("G"&amp;D3748&amp;"-T1",FixtureCode!$B$4:$AH$4,0)))))</f>
        <v>-</v>
      </c>
      <c r="F3748" s="13" t="str">
        <f>IF(C3748="-","-",IF(D3748=maxgameno+2,"blank row 2",IF(D3748=maxgameno+1,"blank row 1",INDEX(FixtureCode!$B$4:$AH$128,MATCH($C3748,FixtureCode!$B$4:$B$128,0),MATCH("G"&amp;D3748&amp;"-T2",FixtureCode!$B$4:$AH$4,0)))))</f>
        <v>-</v>
      </c>
      <c r="G3748" s="12" t="str">
        <f>IF(C3748="-","-",IF(AND(ISNUMBER(Fixture!G3752),ISNUMBER(Fixture!I3752),Fixture!F3752&lt;&gt;"BYE",Fixture!J3752&lt;&gt;"BYE"),"Yes","-"))</f>
        <v>-</v>
      </c>
      <c r="H3748" s="9" t="str">
        <f>IF(G3748="-","-",IF(Fixture!G3752&gt;Fixture!I3752,Settings!$G$7,IF(Fixture!G3752=Fixture!I3752,Settings!$G$8,IF(Fixture!G3752&lt;Fixture!I3752,Settings!$G$9,"-"))))</f>
        <v>-</v>
      </c>
      <c r="I3748" s="13" t="str">
        <f>IF(G3748="-","-",IF(Fixture!I3752&gt;Fixture!G3752,Settings!$G$7,IF(Fixture!I3752=Fixture!G3752,Settings!$G$8,IF(Fixture!I3752&lt;Fixture!G3752,Settings!$G$9,"-"))))</f>
        <v>-</v>
      </c>
    </row>
    <row r="3749" spans="3:9" x14ac:dyDescent="0.25">
      <c r="C3749" s="12" t="str">
        <f t="shared" si="118"/>
        <v>-</v>
      </c>
      <c r="D3749" s="9" t="str">
        <f t="shared" si="119"/>
        <v>-</v>
      </c>
      <c r="E3749" s="9" t="str">
        <f>IF(C3749="-","-",IF(D3749=maxgameno+2,"blank row 2",IF(D3749=maxgameno+1,"blank row 1",INDEX(FixtureCode!$B$4:$AH$128,MATCH($C3749,FixtureCode!$B$4:$B$128,0),MATCH("G"&amp;D3749&amp;"-T1",FixtureCode!$B$4:$AH$4,0)))))</f>
        <v>-</v>
      </c>
      <c r="F3749" s="13" t="str">
        <f>IF(C3749="-","-",IF(D3749=maxgameno+2,"blank row 2",IF(D3749=maxgameno+1,"blank row 1",INDEX(FixtureCode!$B$4:$AH$128,MATCH($C3749,FixtureCode!$B$4:$B$128,0),MATCH("G"&amp;D3749&amp;"-T2",FixtureCode!$B$4:$AH$4,0)))))</f>
        <v>-</v>
      </c>
      <c r="G3749" s="12" t="str">
        <f>IF(C3749="-","-",IF(AND(ISNUMBER(Fixture!G3753),ISNUMBER(Fixture!I3753),Fixture!F3753&lt;&gt;"BYE",Fixture!J3753&lt;&gt;"BYE"),"Yes","-"))</f>
        <v>-</v>
      </c>
      <c r="H3749" s="9" t="str">
        <f>IF(G3749="-","-",IF(Fixture!G3753&gt;Fixture!I3753,Settings!$G$7,IF(Fixture!G3753=Fixture!I3753,Settings!$G$8,IF(Fixture!G3753&lt;Fixture!I3753,Settings!$G$9,"-"))))</f>
        <v>-</v>
      </c>
      <c r="I3749" s="13" t="str">
        <f>IF(G3749="-","-",IF(Fixture!I3753&gt;Fixture!G3753,Settings!$G$7,IF(Fixture!I3753=Fixture!G3753,Settings!$G$8,IF(Fixture!I3753&lt;Fixture!G3753,Settings!$G$9,"-"))))</f>
        <v>-</v>
      </c>
    </row>
    <row r="3750" spans="3:9" x14ac:dyDescent="0.25">
      <c r="C3750" s="12" t="str">
        <f t="shared" si="118"/>
        <v>-</v>
      </c>
      <c r="D3750" s="9" t="str">
        <f t="shared" si="119"/>
        <v>-</v>
      </c>
      <c r="E3750" s="9" t="str">
        <f>IF(C3750="-","-",IF(D3750=maxgameno+2,"blank row 2",IF(D3750=maxgameno+1,"blank row 1",INDEX(FixtureCode!$B$4:$AH$128,MATCH($C3750,FixtureCode!$B$4:$B$128,0),MATCH("G"&amp;D3750&amp;"-T1",FixtureCode!$B$4:$AH$4,0)))))</f>
        <v>-</v>
      </c>
      <c r="F3750" s="13" t="str">
        <f>IF(C3750="-","-",IF(D3750=maxgameno+2,"blank row 2",IF(D3750=maxgameno+1,"blank row 1",INDEX(FixtureCode!$B$4:$AH$128,MATCH($C3750,FixtureCode!$B$4:$B$128,0),MATCH("G"&amp;D3750&amp;"-T2",FixtureCode!$B$4:$AH$4,0)))))</f>
        <v>-</v>
      </c>
      <c r="G3750" s="12" t="str">
        <f>IF(C3750="-","-",IF(AND(ISNUMBER(Fixture!G3754),ISNUMBER(Fixture!I3754),Fixture!F3754&lt;&gt;"BYE",Fixture!J3754&lt;&gt;"BYE"),"Yes","-"))</f>
        <v>-</v>
      </c>
      <c r="H3750" s="9" t="str">
        <f>IF(G3750="-","-",IF(Fixture!G3754&gt;Fixture!I3754,Settings!$G$7,IF(Fixture!G3754=Fixture!I3754,Settings!$G$8,IF(Fixture!G3754&lt;Fixture!I3754,Settings!$G$9,"-"))))</f>
        <v>-</v>
      </c>
      <c r="I3750" s="13" t="str">
        <f>IF(G3750="-","-",IF(Fixture!I3754&gt;Fixture!G3754,Settings!$G$7,IF(Fixture!I3754=Fixture!G3754,Settings!$G$8,IF(Fixture!I3754&lt;Fixture!G3754,Settings!$G$9,"-"))))</f>
        <v>-</v>
      </c>
    </row>
    <row r="3751" spans="3:9" x14ac:dyDescent="0.25">
      <c r="C3751" s="12" t="str">
        <f t="shared" si="118"/>
        <v>-</v>
      </c>
      <c r="D3751" s="9" t="str">
        <f t="shared" si="119"/>
        <v>-</v>
      </c>
      <c r="E3751" s="9" t="str">
        <f>IF(C3751="-","-",IF(D3751=maxgameno+2,"blank row 2",IF(D3751=maxgameno+1,"blank row 1",INDEX(FixtureCode!$B$4:$AH$128,MATCH($C3751,FixtureCode!$B$4:$B$128,0),MATCH("G"&amp;D3751&amp;"-T1",FixtureCode!$B$4:$AH$4,0)))))</f>
        <v>-</v>
      </c>
      <c r="F3751" s="13" t="str">
        <f>IF(C3751="-","-",IF(D3751=maxgameno+2,"blank row 2",IF(D3751=maxgameno+1,"blank row 1",INDEX(FixtureCode!$B$4:$AH$128,MATCH($C3751,FixtureCode!$B$4:$B$128,0),MATCH("G"&amp;D3751&amp;"-T2",FixtureCode!$B$4:$AH$4,0)))))</f>
        <v>-</v>
      </c>
      <c r="G3751" s="12" t="str">
        <f>IF(C3751="-","-",IF(AND(ISNUMBER(Fixture!G3755),ISNUMBER(Fixture!I3755),Fixture!F3755&lt;&gt;"BYE",Fixture!J3755&lt;&gt;"BYE"),"Yes","-"))</f>
        <v>-</v>
      </c>
      <c r="H3751" s="9" t="str">
        <f>IF(G3751="-","-",IF(Fixture!G3755&gt;Fixture!I3755,Settings!$G$7,IF(Fixture!G3755=Fixture!I3755,Settings!$G$8,IF(Fixture!G3755&lt;Fixture!I3755,Settings!$G$9,"-"))))</f>
        <v>-</v>
      </c>
      <c r="I3751" s="13" t="str">
        <f>IF(G3751="-","-",IF(Fixture!I3755&gt;Fixture!G3755,Settings!$G$7,IF(Fixture!I3755=Fixture!G3755,Settings!$G$8,IF(Fixture!I3755&lt;Fixture!G3755,Settings!$G$9,"-"))))</f>
        <v>-</v>
      </c>
    </row>
    <row r="3752" spans="3:9" x14ac:dyDescent="0.25">
      <c r="C3752" s="12" t="str">
        <f t="shared" si="118"/>
        <v>-</v>
      </c>
      <c r="D3752" s="9" t="str">
        <f t="shared" si="119"/>
        <v>-</v>
      </c>
      <c r="E3752" s="9" t="str">
        <f>IF(C3752="-","-",IF(D3752=maxgameno+2,"blank row 2",IF(D3752=maxgameno+1,"blank row 1",INDEX(FixtureCode!$B$4:$AH$128,MATCH($C3752,FixtureCode!$B$4:$B$128,0),MATCH("G"&amp;D3752&amp;"-T1",FixtureCode!$B$4:$AH$4,0)))))</f>
        <v>-</v>
      </c>
      <c r="F3752" s="13" t="str">
        <f>IF(C3752="-","-",IF(D3752=maxgameno+2,"blank row 2",IF(D3752=maxgameno+1,"blank row 1",INDEX(FixtureCode!$B$4:$AH$128,MATCH($C3752,FixtureCode!$B$4:$B$128,0),MATCH("G"&amp;D3752&amp;"-T2",FixtureCode!$B$4:$AH$4,0)))))</f>
        <v>-</v>
      </c>
      <c r="G3752" s="12" t="str">
        <f>IF(C3752="-","-",IF(AND(ISNUMBER(Fixture!G3756),ISNUMBER(Fixture!I3756),Fixture!F3756&lt;&gt;"BYE",Fixture!J3756&lt;&gt;"BYE"),"Yes","-"))</f>
        <v>-</v>
      </c>
      <c r="H3752" s="9" t="str">
        <f>IF(G3752="-","-",IF(Fixture!G3756&gt;Fixture!I3756,Settings!$G$7,IF(Fixture!G3756=Fixture!I3756,Settings!$G$8,IF(Fixture!G3756&lt;Fixture!I3756,Settings!$G$9,"-"))))</f>
        <v>-</v>
      </c>
      <c r="I3752" s="13" t="str">
        <f>IF(G3752="-","-",IF(Fixture!I3756&gt;Fixture!G3756,Settings!$G$7,IF(Fixture!I3756=Fixture!G3756,Settings!$G$8,IF(Fixture!I3756&lt;Fixture!G3756,Settings!$G$9,"-"))))</f>
        <v>-</v>
      </c>
    </row>
    <row r="3753" spans="3:9" x14ac:dyDescent="0.25">
      <c r="C3753" s="12" t="str">
        <f t="shared" si="118"/>
        <v>-</v>
      </c>
      <c r="D3753" s="9" t="str">
        <f t="shared" si="119"/>
        <v>-</v>
      </c>
      <c r="E3753" s="9" t="str">
        <f>IF(C3753="-","-",IF(D3753=maxgameno+2,"blank row 2",IF(D3753=maxgameno+1,"blank row 1",INDEX(FixtureCode!$B$4:$AH$128,MATCH($C3753,FixtureCode!$B$4:$B$128,0),MATCH("G"&amp;D3753&amp;"-T1",FixtureCode!$B$4:$AH$4,0)))))</f>
        <v>-</v>
      </c>
      <c r="F3753" s="13" t="str">
        <f>IF(C3753="-","-",IF(D3753=maxgameno+2,"blank row 2",IF(D3753=maxgameno+1,"blank row 1",INDEX(FixtureCode!$B$4:$AH$128,MATCH($C3753,FixtureCode!$B$4:$B$128,0),MATCH("G"&amp;D3753&amp;"-T2",FixtureCode!$B$4:$AH$4,0)))))</f>
        <v>-</v>
      </c>
      <c r="G3753" s="12" t="str">
        <f>IF(C3753="-","-",IF(AND(ISNUMBER(Fixture!G3757),ISNUMBER(Fixture!I3757),Fixture!F3757&lt;&gt;"BYE",Fixture!J3757&lt;&gt;"BYE"),"Yes","-"))</f>
        <v>-</v>
      </c>
      <c r="H3753" s="9" t="str">
        <f>IF(G3753="-","-",IF(Fixture!G3757&gt;Fixture!I3757,Settings!$G$7,IF(Fixture!G3757=Fixture!I3757,Settings!$G$8,IF(Fixture!G3757&lt;Fixture!I3757,Settings!$G$9,"-"))))</f>
        <v>-</v>
      </c>
      <c r="I3753" s="13" t="str">
        <f>IF(G3753="-","-",IF(Fixture!I3757&gt;Fixture!G3757,Settings!$G$7,IF(Fixture!I3757=Fixture!G3757,Settings!$G$8,IF(Fixture!I3757&lt;Fixture!G3757,Settings!$G$9,"-"))))</f>
        <v>-</v>
      </c>
    </row>
    <row r="3754" spans="3:9" x14ac:dyDescent="0.25">
      <c r="C3754" s="12" t="str">
        <f t="shared" si="118"/>
        <v>-</v>
      </c>
      <c r="D3754" s="9" t="str">
        <f t="shared" si="119"/>
        <v>-</v>
      </c>
      <c r="E3754" s="9" t="str">
        <f>IF(C3754="-","-",IF(D3754=maxgameno+2,"blank row 2",IF(D3754=maxgameno+1,"blank row 1",INDEX(FixtureCode!$B$4:$AH$128,MATCH($C3754,FixtureCode!$B$4:$B$128,0),MATCH("G"&amp;D3754&amp;"-T1",FixtureCode!$B$4:$AH$4,0)))))</f>
        <v>-</v>
      </c>
      <c r="F3754" s="13" t="str">
        <f>IF(C3754="-","-",IF(D3754=maxgameno+2,"blank row 2",IF(D3754=maxgameno+1,"blank row 1",INDEX(FixtureCode!$B$4:$AH$128,MATCH($C3754,FixtureCode!$B$4:$B$128,0),MATCH("G"&amp;D3754&amp;"-T2",FixtureCode!$B$4:$AH$4,0)))))</f>
        <v>-</v>
      </c>
      <c r="G3754" s="12" t="str">
        <f>IF(C3754="-","-",IF(AND(ISNUMBER(Fixture!G3758),ISNUMBER(Fixture!I3758),Fixture!F3758&lt;&gt;"BYE",Fixture!J3758&lt;&gt;"BYE"),"Yes","-"))</f>
        <v>-</v>
      </c>
      <c r="H3754" s="9" t="str">
        <f>IF(G3754="-","-",IF(Fixture!G3758&gt;Fixture!I3758,Settings!$G$7,IF(Fixture!G3758=Fixture!I3758,Settings!$G$8,IF(Fixture!G3758&lt;Fixture!I3758,Settings!$G$9,"-"))))</f>
        <v>-</v>
      </c>
      <c r="I3754" s="13" t="str">
        <f>IF(G3754="-","-",IF(Fixture!I3758&gt;Fixture!G3758,Settings!$G$7,IF(Fixture!I3758=Fixture!G3758,Settings!$G$8,IF(Fixture!I3758&lt;Fixture!G3758,Settings!$G$9,"-"))))</f>
        <v>-</v>
      </c>
    </row>
    <row r="3755" spans="3:9" x14ac:dyDescent="0.25">
      <c r="C3755" s="12" t="str">
        <f t="shared" si="118"/>
        <v>-</v>
      </c>
      <c r="D3755" s="9" t="str">
        <f t="shared" si="119"/>
        <v>-</v>
      </c>
      <c r="E3755" s="9" t="str">
        <f>IF(C3755="-","-",IF(D3755=maxgameno+2,"blank row 2",IF(D3755=maxgameno+1,"blank row 1",INDEX(FixtureCode!$B$4:$AH$128,MATCH($C3755,FixtureCode!$B$4:$B$128,0),MATCH("G"&amp;D3755&amp;"-T1",FixtureCode!$B$4:$AH$4,0)))))</f>
        <v>-</v>
      </c>
      <c r="F3755" s="13" t="str">
        <f>IF(C3755="-","-",IF(D3755=maxgameno+2,"blank row 2",IF(D3755=maxgameno+1,"blank row 1",INDEX(FixtureCode!$B$4:$AH$128,MATCH($C3755,FixtureCode!$B$4:$B$128,0),MATCH("G"&amp;D3755&amp;"-T2",FixtureCode!$B$4:$AH$4,0)))))</f>
        <v>-</v>
      </c>
      <c r="G3755" s="12" t="str">
        <f>IF(C3755="-","-",IF(AND(ISNUMBER(Fixture!G3759),ISNUMBER(Fixture!I3759),Fixture!F3759&lt;&gt;"BYE",Fixture!J3759&lt;&gt;"BYE"),"Yes","-"))</f>
        <v>-</v>
      </c>
      <c r="H3755" s="9" t="str">
        <f>IF(G3755="-","-",IF(Fixture!G3759&gt;Fixture!I3759,Settings!$G$7,IF(Fixture!G3759=Fixture!I3759,Settings!$G$8,IF(Fixture!G3759&lt;Fixture!I3759,Settings!$G$9,"-"))))</f>
        <v>-</v>
      </c>
      <c r="I3755" s="13" t="str">
        <f>IF(G3755="-","-",IF(Fixture!I3759&gt;Fixture!G3759,Settings!$G$7,IF(Fixture!I3759=Fixture!G3759,Settings!$G$8,IF(Fixture!I3759&lt;Fixture!G3759,Settings!$G$9,"-"))))</f>
        <v>-</v>
      </c>
    </row>
    <row r="3756" spans="3:9" x14ac:dyDescent="0.25">
      <c r="C3756" s="12" t="str">
        <f t="shared" si="118"/>
        <v>-</v>
      </c>
      <c r="D3756" s="9" t="str">
        <f t="shared" si="119"/>
        <v>-</v>
      </c>
      <c r="E3756" s="9" t="str">
        <f>IF(C3756="-","-",IF(D3756=maxgameno+2,"blank row 2",IF(D3756=maxgameno+1,"blank row 1",INDEX(FixtureCode!$B$4:$AH$128,MATCH($C3756,FixtureCode!$B$4:$B$128,0),MATCH("G"&amp;D3756&amp;"-T1",FixtureCode!$B$4:$AH$4,0)))))</f>
        <v>-</v>
      </c>
      <c r="F3756" s="13" t="str">
        <f>IF(C3756="-","-",IF(D3756=maxgameno+2,"blank row 2",IF(D3756=maxgameno+1,"blank row 1",INDEX(FixtureCode!$B$4:$AH$128,MATCH($C3756,FixtureCode!$B$4:$B$128,0),MATCH("G"&amp;D3756&amp;"-T2",FixtureCode!$B$4:$AH$4,0)))))</f>
        <v>-</v>
      </c>
      <c r="G3756" s="12" t="str">
        <f>IF(C3756="-","-",IF(AND(ISNUMBER(Fixture!G3760),ISNUMBER(Fixture!I3760),Fixture!F3760&lt;&gt;"BYE",Fixture!J3760&lt;&gt;"BYE"),"Yes","-"))</f>
        <v>-</v>
      </c>
      <c r="H3756" s="9" t="str">
        <f>IF(G3756="-","-",IF(Fixture!G3760&gt;Fixture!I3760,Settings!$G$7,IF(Fixture!G3760=Fixture!I3760,Settings!$G$8,IF(Fixture!G3760&lt;Fixture!I3760,Settings!$G$9,"-"))))</f>
        <v>-</v>
      </c>
      <c r="I3756" s="13" t="str">
        <f>IF(G3756="-","-",IF(Fixture!I3760&gt;Fixture!G3760,Settings!$G$7,IF(Fixture!I3760=Fixture!G3760,Settings!$G$8,IF(Fixture!I3760&lt;Fixture!G3760,Settings!$G$9,"-"))))</f>
        <v>-</v>
      </c>
    </row>
    <row r="3757" spans="3:9" x14ac:dyDescent="0.25">
      <c r="C3757" s="12" t="str">
        <f t="shared" si="118"/>
        <v>-</v>
      </c>
      <c r="D3757" s="9" t="str">
        <f t="shared" si="119"/>
        <v>-</v>
      </c>
      <c r="E3757" s="9" t="str">
        <f>IF(C3757="-","-",IF(D3757=maxgameno+2,"blank row 2",IF(D3757=maxgameno+1,"blank row 1",INDEX(FixtureCode!$B$4:$AH$128,MATCH($C3757,FixtureCode!$B$4:$B$128,0),MATCH("G"&amp;D3757&amp;"-T1",FixtureCode!$B$4:$AH$4,0)))))</f>
        <v>-</v>
      </c>
      <c r="F3757" s="13" t="str">
        <f>IF(C3757="-","-",IF(D3757=maxgameno+2,"blank row 2",IF(D3757=maxgameno+1,"blank row 1",INDEX(FixtureCode!$B$4:$AH$128,MATCH($C3757,FixtureCode!$B$4:$B$128,0),MATCH("G"&amp;D3757&amp;"-T2",FixtureCode!$B$4:$AH$4,0)))))</f>
        <v>-</v>
      </c>
      <c r="G3757" s="12" t="str">
        <f>IF(C3757="-","-",IF(AND(ISNUMBER(Fixture!G3761),ISNUMBER(Fixture!I3761),Fixture!F3761&lt;&gt;"BYE",Fixture!J3761&lt;&gt;"BYE"),"Yes","-"))</f>
        <v>-</v>
      </c>
      <c r="H3757" s="9" t="str">
        <f>IF(G3757="-","-",IF(Fixture!G3761&gt;Fixture!I3761,Settings!$G$7,IF(Fixture!G3761=Fixture!I3761,Settings!$G$8,IF(Fixture!G3761&lt;Fixture!I3761,Settings!$G$9,"-"))))</f>
        <v>-</v>
      </c>
      <c r="I3757" s="13" t="str">
        <f>IF(G3757="-","-",IF(Fixture!I3761&gt;Fixture!G3761,Settings!$G$7,IF(Fixture!I3761=Fixture!G3761,Settings!$G$8,IF(Fixture!I3761&lt;Fixture!G3761,Settings!$G$9,"-"))))</f>
        <v>-</v>
      </c>
    </row>
    <row r="3758" spans="3:9" x14ac:dyDescent="0.25">
      <c r="C3758" s="12" t="str">
        <f t="shared" si="118"/>
        <v>-</v>
      </c>
      <c r="D3758" s="9" t="str">
        <f t="shared" si="119"/>
        <v>-</v>
      </c>
      <c r="E3758" s="9" t="str">
        <f>IF(C3758="-","-",IF(D3758=maxgameno+2,"blank row 2",IF(D3758=maxgameno+1,"blank row 1",INDEX(FixtureCode!$B$4:$AH$128,MATCH($C3758,FixtureCode!$B$4:$B$128,0),MATCH("G"&amp;D3758&amp;"-T1",FixtureCode!$B$4:$AH$4,0)))))</f>
        <v>-</v>
      </c>
      <c r="F3758" s="13" t="str">
        <f>IF(C3758="-","-",IF(D3758=maxgameno+2,"blank row 2",IF(D3758=maxgameno+1,"blank row 1",INDEX(FixtureCode!$B$4:$AH$128,MATCH($C3758,FixtureCode!$B$4:$B$128,0),MATCH("G"&amp;D3758&amp;"-T2",FixtureCode!$B$4:$AH$4,0)))))</f>
        <v>-</v>
      </c>
      <c r="G3758" s="12" t="str">
        <f>IF(C3758="-","-",IF(AND(ISNUMBER(Fixture!G3762),ISNUMBER(Fixture!I3762),Fixture!F3762&lt;&gt;"BYE",Fixture!J3762&lt;&gt;"BYE"),"Yes","-"))</f>
        <v>-</v>
      </c>
      <c r="H3758" s="9" t="str">
        <f>IF(G3758="-","-",IF(Fixture!G3762&gt;Fixture!I3762,Settings!$G$7,IF(Fixture!G3762=Fixture!I3762,Settings!$G$8,IF(Fixture!G3762&lt;Fixture!I3762,Settings!$G$9,"-"))))</f>
        <v>-</v>
      </c>
      <c r="I3758" s="13" t="str">
        <f>IF(G3758="-","-",IF(Fixture!I3762&gt;Fixture!G3762,Settings!$G$7,IF(Fixture!I3762=Fixture!G3762,Settings!$G$8,IF(Fixture!I3762&lt;Fixture!G3762,Settings!$G$9,"-"))))</f>
        <v>-</v>
      </c>
    </row>
    <row r="3759" spans="3:9" x14ac:dyDescent="0.25">
      <c r="C3759" s="12" t="str">
        <f t="shared" si="118"/>
        <v>-</v>
      </c>
      <c r="D3759" s="9" t="str">
        <f t="shared" si="119"/>
        <v>-</v>
      </c>
      <c r="E3759" s="9" t="str">
        <f>IF(C3759="-","-",IF(D3759=maxgameno+2,"blank row 2",IF(D3759=maxgameno+1,"blank row 1",INDEX(FixtureCode!$B$4:$AH$128,MATCH($C3759,FixtureCode!$B$4:$B$128,0),MATCH("G"&amp;D3759&amp;"-T1",FixtureCode!$B$4:$AH$4,0)))))</f>
        <v>-</v>
      </c>
      <c r="F3759" s="13" t="str">
        <f>IF(C3759="-","-",IF(D3759=maxgameno+2,"blank row 2",IF(D3759=maxgameno+1,"blank row 1",INDEX(FixtureCode!$B$4:$AH$128,MATCH($C3759,FixtureCode!$B$4:$B$128,0),MATCH("G"&amp;D3759&amp;"-T2",FixtureCode!$B$4:$AH$4,0)))))</f>
        <v>-</v>
      </c>
      <c r="G3759" s="12" t="str">
        <f>IF(C3759="-","-",IF(AND(ISNUMBER(Fixture!G3763),ISNUMBER(Fixture!I3763),Fixture!F3763&lt;&gt;"BYE",Fixture!J3763&lt;&gt;"BYE"),"Yes","-"))</f>
        <v>-</v>
      </c>
      <c r="H3759" s="9" t="str">
        <f>IF(G3759="-","-",IF(Fixture!G3763&gt;Fixture!I3763,Settings!$G$7,IF(Fixture!G3763=Fixture!I3763,Settings!$G$8,IF(Fixture!G3763&lt;Fixture!I3763,Settings!$G$9,"-"))))</f>
        <v>-</v>
      </c>
      <c r="I3759" s="13" t="str">
        <f>IF(G3759="-","-",IF(Fixture!I3763&gt;Fixture!G3763,Settings!$G$7,IF(Fixture!I3763=Fixture!G3763,Settings!$G$8,IF(Fixture!I3763&lt;Fixture!G3763,Settings!$G$9,"-"))))</f>
        <v>-</v>
      </c>
    </row>
    <row r="3760" spans="3:9" x14ac:dyDescent="0.25">
      <c r="C3760" s="12" t="str">
        <f t="shared" si="118"/>
        <v>-</v>
      </c>
      <c r="D3760" s="9" t="str">
        <f t="shared" si="119"/>
        <v>-</v>
      </c>
      <c r="E3760" s="9" t="str">
        <f>IF(C3760="-","-",IF(D3760=maxgameno+2,"blank row 2",IF(D3760=maxgameno+1,"blank row 1",INDEX(FixtureCode!$B$4:$AH$128,MATCH($C3760,FixtureCode!$B$4:$B$128,0),MATCH("G"&amp;D3760&amp;"-T1",FixtureCode!$B$4:$AH$4,0)))))</f>
        <v>-</v>
      </c>
      <c r="F3760" s="13" t="str">
        <f>IF(C3760="-","-",IF(D3760=maxgameno+2,"blank row 2",IF(D3760=maxgameno+1,"blank row 1",INDEX(FixtureCode!$B$4:$AH$128,MATCH($C3760,FixtureCode!$B$4:$B$128,0),MATCH("G"&amp;D3760&amp;"-T2",FixtureCode!$B$4:$AH$4,0)))))</f>
        <v>-</v>
      </c>
      <c r="G3760" s="12" t="str">
        <f>IF(C3760="-","-",IF(AND(ISNUMBER(Fixture!G3764),ISNUMBER(Fixture!I3764),Fixture!F3764&lt;&gt;"BYE",Fixture!J3764&lt;&gt;"BYE"),"Yes","-"))</f>
        <v>-</v>
      </c>
      <c r="H3760" s="9" t="str">
        <f>IF(G3760="-","-",IF(Fixture!G3764&gt;Fixture!I3764,Settings!$G$7,IF(Fixture!G3764=Fixture!I3764,Settings!$G$8,IF(Fixture!G3764&lt;Fixture!I3764,Settings!$G$9,"-"))))</f>
        <v>-</v>
      </c>
      <c r="I3760" s="13" t="str">
        <f>IF(G3760="-","-",IF(Fixture!I3764&gt;Fixture!G3764,Settings!$G$7,IF(Fixture!I3764=Fixture!G3764,Settings!$G$8,IF(Fixture!I3764&lt;Fixture!G3764,Settings!$G$9,"-"))))</f>
        <v>-</v>
      </c>
    </row>
    <row r="3761" spans="3:9" x14ac:dyDescent="0.25">
      <c r="C3761" s="12" t="str">
        <f t="shared" si="118"/>
        <v>-</v>
      </c>
      <c r="D3761" s="9" t="str">
        <f t="shared" si="119"/>
        <v>-</v>
      </c>
      <c r="E3761" s="9" t="str">
        <f>IF(C3761="-","-",IF(D3761=maxgameno+2,"blank row 2",IF(D3761=maxgameno+1,"blank row 1",INDEX(FixtureCode!$B$4:$AH$128,MATCH($C3761,FixtureCode!$B$4:$B$128,0),MATCH("G"&amp;D3761&amp;"-T1",FixtureCode!$B$4:$AH$4,0)))))</f>
        <v>-</v>
      </c>
      <c r="F3761" s="13" t="str">
        <f>IF(C3761="-","-",IF(D3761=maxgameno+2,"blank row 2",IF(D3761=maxgameno+1,"blank row 1",INDEX(FixtureCode!$B$4:$AH$128,MATCH($C3761,FixtureCode!$B$4:$B$128,0),MATCH("G"&amp;D3761&amp;"-T2",FixtureCode!$B$4:$AH$4,0)))))</f>
        <v>-</v>
      </c>
      <c r="G3761" s="12" t="str">
        <f>IF(C3761="-","-",IF(AND(ISNUMBER(Fixture!G3765),ISNUMBER(Fixture!I3765),Fixture!F3765&lt;&gt;"BYE",Fixture!J3765&lt;&gt;"BYE"),"Yes","-"))</f>
        <v>-</v>
      </c>
      <c r="H3761" s="9" t="str">
        <f>IF(G3761="-","-",IF(Fixture!G3765&gt;Fixture!I3765,Settings!$G$7,IF(Fixture!G3765=Fixture!I3765,Settings!$G$8,IF(Fixture!G3765&lt;Fixture!I3765,Settings!$G$9,"-"))))</f>
        <v>-</v>
      </c>
      <c r="I3761" s="13" t="str">
        <f>IF(G3761="-","-",IF(Fixture!I3765&gt;Fixture!G3765,Settings!$G$7,IF(Fixture!I3765=Fixture!G3765,Settings!$G$8,IF(Fixture!I3765&lt;Fixture!G3765,Settings!$G$9,"-"))))</f>
        <v>-</v>
      </c>
    </row>
    <row r="3762" spans="3:9" x14ac:dyDescent="0.25">
      <c r="C3762" s="12" t="str">
        <f t="shared" si="118"/>
        <v>-</v>
      </c>
      <c r="D3762" s="9" t="str">
        <f t="shared" si="119"/>
        <v>-</v>
      </c>
      <c r="E3762" s="9" t="str">
        <f>IF(C3762="-","-",IF(D3762=maxgameno+2,"blank row 2",IF(D3762=maxgameno+1,"blank row 1",INDEX(FixtureCode!$B$4:$AH$128,MATCH($C3762,FixtureCode!$B$4:$B$128,0),MATCH("G"&amp;D3762&amp;"-T1",FixtureCode!$B$4:$AH$4,0)))))</f>
        <v>-</v>
      </c>
      <c r="F3762" s="13" t="str">
        <f>IF(C3762="-","-",IF(D3762=maxgameno+2,"blank row 2",IF(D3762=maxgameno+1,"blank row 1",INDEX(FixtureCode!$B$4:$AH$128,MATCH($C3762,FixtureCode!$B$4:$B$128,0),MATCH("G"&amp;D3762&amp;"-T2",FixtureCode!$B$4:$AH$4,0)))))</f>
        <v>-</v>
      </c>
      <c r="G3762" s="12" t="str">
        <f>IF(C3762="-","-",IF(AND(ISNUMBER(Fixture!G3766),ISNUMBER(Fixture!I3766),Fixture!F3766&lt;&gt;"BYE",Fixture!J3766&lt;&gt;"BYE"),"Yes","-"))</f>
        <v>-</v>
      </c>
      <c r="H3762" s="9" t="str">
        <f>IF(G3762="-","-",IF(Fixture!G3766&gt;Fixture!I3766,Settings!$G$7,IF(Fixture!G3766=Fixture!I3766,Settings!$G$8,IF(Fixture!G3766&lt;Fixture!I3766,Settings!$G$9,"-"))))</f>
        <v>-</v>
      </c>
      <c r="I3762" s="13" t="str">
        <f>IF(G3762="-","-",IF(Fixture!I3766&gt;Fixture!G3766,Settings!$G$7,IF(Fixture!I3766=Fixture!G3766,Settings!$G$8,IF(Fixture!I3766&lt;Fixture!G3766,Settings!$G$9,"-"))))</f>
        <v>-</v>
      </c>
    </row>
    <row r="3763" spans="3:9" x14ac:dyDescent="0.25">
      <c r="C3763" s="12" t="str">
        <f t="shared" si="118"/>
        <v>-</v>
      </c>
      <c r="D3763" s="9" t="str">
        <f t="shared" si="119"/>
        <v>-</v>
      </c>
      <c r="E3763" s="9" t="str">
        <f>IF(C3763="-","-",IF(D3763=maxgameno+2,"blank row 2",IF(D3763=maxgameno+1,"blank row 1",INDEX(FixtureCode!$B$4:$AH$128,MATCH($C3763,FixtureCode!$B$4:$B$128,0),MATCH("G"&amp;D3763&amp;"-T1",FixtureCode!$B$4:$AH$4,0)))))</f>
        <v>-</v>
      </c>
      <c r="F3763" s="13" t="str">
        <f>IF(C3763="-","-",IF(D3763=maxgameno+2,"blank row 2",IF(D3763=maxgameno+1,"blank row 1",INDEX(FixtureCode!$B$4:$AH$128,MATCH($C3763,FixtureCode!$B$4:$B$128,0),MATCH("G"&amp;D3763&amp;"-T2",FixtureCode!$B$4:$AH$4,0)))))</f>
        <v>-</v>
      </c>
      <c r="G3763" s="12" t="str">
        <f>IF(C3763="-","-",IF(AND(ISNUMBER(Fixture!G3767),ISNUMBER(Fixture!I3767),Fixture!F3767&lt;&gt;"BYE",Fixture!J3767&lt;&gt;"BYE"),"Yes","-"))</f>
        <v>-</v>
      </c>
      <c r="H3763" s="9" t="str">
        <f>IF(G3763="-","-",IF(Fixture!G3767&gt;Fixture!I3767,Settings!$G$7,IF(Fixture!G3767=Fixture!I3767,Settings!$G$8,IF(Fixture!G3767&lt;Fixture!I3767,Settings!$G$9,"-"))))</f>
        <v>-</v>
      </c>
      <c r="I3763" s="13" t="str">
        <f>IF(G3763="-","-",IF(Fixture!I3767&gt;Fixture!G3767,Settings!$G$7,IF(Fixture!I3767=Fixture!G3767,Settings!$G$8,IF(Fixture!I3767&lt;Fixture!G3767,Settings!$G$9,"-"))))</f>
        <v>-</v>
      </c>
    </row>
    <row r="3764" spans="3:9" x14ac:dyDescent="0.25">
      <c r="C3764" s="12" t="str">
        <f t="shared" si="118"/>
        <v>-</v>
      </c>
      <c r="D3764" s="9" t="str">
        <f t="shared" si="119"/>
        <v>-</v>
      </c>
      <c r="E3764" s="9" t="str">
        <f>IF(C3764="-","-",IF(D3764=maxgameno+2,"blank row 2",IF(D3764=maxgameno+1,"blank row 1",INDEX(FixtureCode!$B$4:$AH$128,MATCH($C3764,FixtureCode!$B$4:$B$128,0),MATCH("G"&amp;D3764&amp;"-T1",FixtureCode!$B$4:$AH$4,0)))))</f>
        <v>-</v>
      </c>
      <c r="F3764" s="13" t="str">
        <f>IF(C3764="-","-",IF(D3764=maxgameno+2,"blank row 2",IF(D3764=maxgameno+1,"blank row 1",INDEX(FixtureCode!$B$4:$AH$128,MATCH($C3764,FixtureCode!$B$4:$B$128,0),MATCH("G"&amp;D3764&amp;"-T2",FixtureCode!$B$4:$AH$4,0)))))</f>
        <v>-</v>
      </c>
      <c r="G3764" s="12" t="str">
        <f>IF(C3764="-","-",IF(AND(ISNUMBER(Fixture!G3768),ISNUMBER(Fixture!I3768),Fixture!F3768&lt;&gt;"BYE",Fixture!J3768&lt;&gt;"BYE"),"Yes","-"))</f>
        <v>-</v>
      </c>
      <c r="H3764" s="9" t="str">
        <f>IF(G3764="-","-",IF(Fixture!G3768&gt;Fixture!I3768,Settings!$G$7,IF(Fixture!G3768=Fixture!I3768,Settings!$G$8,IF(Fixture!G3768&lt;Fixture!I3768,Settings!$G$9,"-"))))</f>
        <v>-</v>
      </c>
      <c r="I3764" s="13" t="str">
        <f>IF(G3764="-","-",IF(Fixture!I3768&gt;Fixture!G3768,Settings!$G$7,IF(Fixture!I3768=Fixture!G3768,Settings!$G$8,IF(Fixture!I3768&lt;Fixture!G3768,Settings!$G$9,"-"))))</f>
        <v>-</v>
      </c>
    </row>
    <row r="3765" spans="3:9" x14ac:dyDescent="0.25">
      <c r="C3765" s="12" t="str">
        <f t="shared" si="118"/>
        <v>-</v>
      </c>
      <c r="D3765" s="9" t="str">
        <f t="shared" si="119"/>
        <v>-</v>
      </c>
      <c r="E3765" s="9" t="str">
        <f>IF(C3765="-","-",IF(D3765=maxgameno+2,"blank row 2",IF(D3765=maxgameno+1,"blank row 1",INDEX(FixtureCode!$B$4:$AH$128,MATCH($C3765,FixtureCode!$B$4:$B$128,0),MATCH("G"&amp;D3765&amp;"-T1",FixtureCode!$B$4:$AH$4,0)))))</f>
        <v>-</v>
      </c>
      <c r="F3765" s="13" t="str">
        <f>IF(C3765="-","-",IF(D3765=maxgameno+2,"blank row 2",IF(D3765=maxgameno+1,"blank row 1",INDEX(FixtureCode!$B$4:$AH$128,MATCH($C3765,FixtureCode!$B$4:$B$128,0),MATCH("G"&amp;D3765&amp;"-T2",FixtureCode!$B$4:$AH$4,0)))))</f>
        <v>-</v>
      </c>
      <c r="G3765" s="12" t="str">
        <f>IF(C3765="-","-",IF(AND(ISNUMBER(Fixture!G3769),ISNUMBER(Fixture!I3769),Fixture!F3769&lt;&gt;"BYE",Fixture!J3769&lt;&gt;"BYE"),"Yes","-"))</f>
        <v>-</v>
      </c>
      <c r="H3765" s="9" t="str">
        <f>IF(G3765="-","-",IF(Fixture!G3769&gt;Fixture!I3769,Settings!$G$7,IF(Fixture!G3769=Fixture!I3769,Settings!$G$8,IF(Fixture!G3769&lt;Fixture!I3769,Settings!$G$9,"-"))))</f>
        <v>-</v>
      </c>
      <c r="I3765" s="13" t="str">
        <f>IF(G3765="-","-",IF(Fixture!I3769&gt;Fixture!G3769,Settings!$G$7,IF(Fixture!I3769=Fixture!G3769,Settings!$G$8,IF(Fixture!I3769&lt;Fixture!G3769,Settings!$G$9,"-"))))</f>
        <v>-</v>
      </c>
    </row>
    <row r="3766" spans="3:9" x14ac:dyDescent="0.25">
      <c r="C3766" s="12" t="str">
        <f t="shared" si="118"/>
        <v>-</v>
      </c>
      <c r="D3766" s="9" t="str">
        <f t="shared" si="119"/>
        <v>-</v>
      </c>
      <c r="E3766" s="9" t="str">
        <f>IF(C3766="-","-",IF(D3766=maxgameno+2,"blank row 2",IF(D3766=maxgameno+1,"blank row 1",INDEX(FixtureCode!$B$4:$AH$128,MATCH($C3766,FixtureCode!$B$4:$B$128,0),MATCH("G"&amp;D3766&amp;"-T1",FixtureCode!$B$4:$AH$4,0)))))</f>
        <v>-</v>
      </c>
      <c r="F3766" s="13" t="str">
        <f>IF(C3766="-","-",IF(D3766=maxgameno+2,"blank row 2",IF(D3766=maxgameno+1,"blank row 1",INDEX(FixtureCode!$B$4:$AH$128,MATCH($C3766,FixtureCode!$B$4:$B$128,0),MATCH("G"&amp;D3766&amp;"-T2",FixtureCode!$B$4:$AH$4,0)))))</f>
        <v>-</v>
      </c>
      <c r="G3766" s="12" t="str">
        <f>IF(C3766="-","-",IF(AND(ISNUMBER(Fixture!G3770),ISNUMBER(Fixture!I3770),Fixture!F3770&lt;&gt;"BYE",Fixture!J3770&lt;&gt;"BYE"),"Yes","-"))</f>
        <v>-</v>
      </c>
      <c r="H3766" s="9" t="str">
        <f>IF(G3766="-","-",IF(Fixture!G3770&gt;Fixture!I3770,Settings!$G$7,IF(Fixture!G3770=Fixture!I3770,Settings!$G$8,IF(Fixture!G3770&lt;Fixture!I3770,Settings!$G$9,"-"))))</f>
        <v>-</v>
      </c>
      <c r="I3766" s="13" t="str">
        <f>IF(G3766="-","-",IF(Fixture!I3770&gt;Fixture!G3770,Settings!$G$7,IF(Fixture!I3770=Fixture!G3770,Settings!$G$8,IF(Fixture!I3770&lt;Fixture!G3770,Settings!$G$9,"-"))))</f>
        <v>-</v>
      </c>
    </row>
    <row r="3767" spans="3:9" x14ac:dyDescent="0.25">
      <c r="C3767" s="12" t="str">
        <f t="shared" si="118"/>
        <v>-</v>
      </c>
      <c r="D3767" s="9" t="str">
        <f t="shared" si="119"/>
        <v>-</v>
      </c>
      <c r="E3767" s="9" t="str">
        <f>IF(C3767="-","-",IF(D3767=maxgameno+2,"blank row 2",IF(D3767=maxgameno+1,"blank row 1",INDEX(FixtureCode!$B$4:$AH$128,MATCH($C3767,FixtureCode!$B$4:$B$128,0),MATCH("G"&amp;D3767&amp;"-T1",FixtureCode!$B$4:$AH$4,0)))))</f>
        <v>-</v>
      </c>
      <c r="F3767" s="13" t="str">
        <f>IF(C3767="-","-",IF(D3767=maxgameno+2,"blank row 2",IF(D3767=maxgameno+1,"blank row 1",INDEX(FixtureCode!$B$4:$AH$128,MATCH($C3767,FixtureCode!$B$4:$B$128,0),MATCH("G"&amp;D3767&amp;"-T2",FixtureCode!$B$4:$AH$4,0)))))</f>
        <v>-</v>
      </c>
      <c r="G3767" s="12" t="str">
        <f>IF(C3767="-","-",IF(AND(ISNUMBER(Fixture!G3771),ISNUMBER(Fixture!I3771),Fixture!F3771&lt;&gt;"BYE",Fixture!J3771&lt;&gt;"BYE"),"Yes","-"))</f>
        <v>-</v>
      </c>
      <c r="H3767" s="9" t="str">
        <f>IF(G3767="-","-",IF(Fixture!G3771&gt;Fixture!I3771,Settings!$G$7,IF(Fixture!G3771=Fixture!I3771,Settings!$G$8,IF(Fixture!G3771&lt;Fixture!I3771,Settings!$G$9,"-"))))</f>
        <v>-</v>
      </c>
      <c r="I3767" s="13" t="str">
        <f>IF(G3767="-","-",IF(Fixture!I3771&gt;Fixture!G3771,Settings!$G$7,IF(Fixture!I3771=Fixture!G3771,Settings!$G$8,IF(Fixture!I3771&lt;Fixture!G3771,Settings!$G$9,"-"))))</f>
        <v>-</v>
      </c>
    </row>
    <row r="3768" spans="3:9" x14ac:dyDescent="0.25">
      <c r="C3768" s="12" t="str">
        <f t="shared" si="118"/>
        <v>-</v>
      </c>
      <c r="D3768" s="9" t="str">
        <f t="shared" si="119"/>
        <v>-</v>
      </c>
      <c r="E3768" s="9" t="str">
        <f>IF(C3768="-","-",IF(D3768=maxgameno+2,"blank row 2",IF(D3768=maxgameno+1,"blank row 1",INDEX(FixtureCode!$B$4:$AH$128,MATCH($C3768,FixtureCode!$B$4:$B$128,0),MATCH("G"&amp;D3768&amp;"-T1",FixtureCode!$B$4:$AH$4,0)))))</f>
        <v>-</v>
      </c>
      <c r="F3768" s="13" t="str">
        <f>IF(C3768="-","-",IF(D3768=maxgameno+2,"blank row 2",IF(D3768=maxgameno+1,"blank row 1",INDEX(FixtureCode!$B$4:$AH$128,MATCH($C3768,FixtureCode!$B$4:$B$128,0),MATCH("G"&amp;D3768&amp;"-T2",FixtureCode!$B$4:$AH$4,0)))))</f>
        <v>-</v>
      </c>
      <c r="G3768" s="12" t="str">
        <f>IF(C3768="-","-",IF(AND(ISNUMBER(Fixture!G3772),ISNUMBER(Fixture!I3772),Fixture!F3772&lt;&gt;"BYE",Fixture!J3772&lt;&gt;"BYE"),"Yes","-"))</f>
        <v>-</v>
      </c>
      <c r="H3768" s="9" t="str">
        <f>IF(G3768="-","-",IF(Fixture!G3772&gt;Fixture!I3772,Settings!$G$7,IF(Fixture!G3772=Fixture!I3772,Settings!$G$8,IF(Fixture!G3772&lt;Fixture!I3772,Settings!$G$9,"-"))))</f>
        <v>-</v>
      </c>
      <c r="I3768" s="13" t="str">
        <f>IF(G3768="-","-",IF(Fixture!I3772&gt;Fixture!G3772,Settings!$G$7,IF(Fixture!I3772=Fixture!G3772,Settings!$G$8,IF(Fixture!I3772&lt;Fixture!G3772,Settings!$G$9,"-"))))</f>
        <v>-</v>
      </c>
    </row>
    <row r="3769" spans="3:9" x14ac:dyDescent="0.25">
      <c r="C3769" s="12" t="str">
        <f t="shared" si="118"/>
        <v>-</v>
      </c>
      <c r="D3769" s="9" t="str">
        <f t="shared" si="119"/>
        <v>-</v>
      </c>
      <c r="E3769" s="9" t="str">
        <f>IF(C3769="-","-",IF(D3769=maxgameno+2,"blank row 2",IF(D3769=maxgameno+1,"blank row 1",INDEX(FixtureCode!$B$4:$AH$128,MATCH($C3769,FixtureCode!$B$4:$B$128,0),MATCH("G"&amp;D3769&amp;"-T1",FixtureCode!$B$4:$AH$4,0)))))</f>
        <v>-</v>
      </c>
      <c r="F3769" s="13" t="str">
        <f>IF(C3769="-","-",IF(D3769=maxgameno+2,"blank row 2",IF(D3769=maxgameno+1,"blank row 1",INDEX(FixtureCode!$B$4:$AH$128,MATCH($C3769,FixtureCode!$B$4:$B$128,0),MATCH("G"&amp;D3769&amp;"-T2",FixtureCode!$B$4:$AH$4,0)))))</f>
        <v>-</v>
      </c>
      <c r="G3769" s="12" t="str">
        <f>IF(C3769="-","-",IF(AND(ISNUMBER(Fixture!G3773),ISNUMBER(Fixture!I3773),Fixture!F3773&lt;&gt;"BYE",Fixture!J3773&lt;&gt;"BYE"),"Yes","-"))</f>
        <v>-</v>
      </c>
      <c r="H3769" s="9" t="str">
        <f>IF(G3769="-","-",IF(Fixture!G3773&gt;Fixture!I3773,Settings!$G$7,IF(Fixture!G3773=Fixture!I3773,Settings!$G$8,IF(Fixture!G3773&lt;Fixture!I3773,Settings!$G$9,"-"))))</f>
        <v>-</v>
      </c>
      <c r="I3769" s="13" t="str">
        <f>IF(G3769="-","-",IF(Fixture!I3773&gt;Fixture!G3773,Settings!$G$7,IF(Fixture!I3773=Fixture!G3773,Settings!$G$8,IF(Fixture!I3773&lt;Fixture!G3773,Settings!$G$9,"-"))))</f>
        <v>-</v>
      </c>
    </row>
    <row r="3770" spans="3:9" x14ac:dyDescent="0.25">
      <c r="C3770" s="12" t="str">
        <f t="shared" si="118"/>
        <v>-</v>
      </c>
      <c r="D3770" s="9" t="str">
        <f t="shared" si="119"/>
        <v>-</v>
      </c>
      <c r="E3770" s="9" t="str">
        <f>IF(C3770="-","-",IF(D3770=maxgameno+2,"blank row 2",IF(D3770=maxgameno+1,"blank row 1",INDEX(FixtureCode!$B$4:$AH$128,MATCH($C3770,FixtureCode!$B$4:$B$128,0),MATCH("G"&amp;D3770&amp;"-T1",FixtureCode!$B$4:$AH$4,0)))))</f>
        <v>-</v>
      </c>
      <c r="F3770" s="13" t="str">
        <f>IF(C3770="-","-",IF(D3770=maxgameno+2,"blank row 2",IF(D3770=maxgameno+1,"blank row 1",INDEX(FixtureCode!$B$4:$AH$128,MATCH($C3770,FixtureCode!$B$4:$B$128,0),MATCH("G"&amp;D3770&amp;"-T2",FixtureCode!$B$4:$AH$4,0)))))</f>
        <v>-</v>
      </c>
      <c r="G3770" s="12" t="str">
        <f>IF(C3770="-","-",IF(AND(ISNUMBER(Fixture!G3774),ISNUMBER(Fixture!I3774),Fixture!F3774&lt;&gt;"BYE",Fixture!J3774&lt;&gt;"BYE"),"Yes","-"))</f>
        <v>-</v>
      </c>
      <c r="H3770" s="9" t="str">
        <f>IF(G3770="-","-",IF(Fixture!G3774&gt;Fixture!I3774,Settings!$G$7,IF(Fixture!G3774=Fixture!I3774,Settings!$G$8,IF(Fixture!G3774&lt;Fixture!I3774,Settings!$G$9,"-"))))</f>
        <v>-</v>
      </c>
      <c r="I3770" s="13" t="str">
        <f>IF(G3770="-","-",IF(Fixture!I3774&gt;Fixture!G3774,Settings!$G$7,IF(Fixture!I3774=Fixture!G3774,Settings!$G$8,IF(Fixture!I3774&lt;Fixture!G3774,Settings!$G$9,"-"))))</f>
        <v>-</v>
      </c>
    </row>
    <row r="3771" spans="3:9" x14ac:dyDescent="0.25">
      <c r="C3771" s="12" t="str">
        <f t="shared" si="118"/>
        <v>-</v>
      </c>
      <c r="D3771" s="9" t="str">
        <f t="shared" si="119"/>
        <v>-</v>
      </c>
      <c r="E3771" s="9" t="str">
        <f>IF(C3771="-","-",IF(D3771=maxgameno+2,"blank row 2",IF(D3771=maxgameno+1,"blank row 1",INDEX(FixtureCode!$B$4:$AH$128,MATCH($C3771,FixtureCode!$B$4:$B$128,0),MATCH("G"&amp;D3771&amp;"-T1",FixtureCode!$B$4:$AH$4,0)))))</f>
        <v>-</v>
      </c>
      <c r="F3771" s="13" t="str">
        <f>IF(C3771="-","-",IF(D3771=maxgameno+2,"blank row 2",IF(D3771=maxgameno+1,"blank row 1",INDEX(FixtureCode!$B$4:$AH$128,MATCH($C3771,FixtureCode!$B$4:$B$128,0),MATCH("G"&amp;D3771&amp;"-T2",FixtureCode!$B$4:$AH$4,0)))))</f>
        <v>-</v>
      </c>
      <c r="G3771" s="12" t="str">
        <f>IF(C3771="-","-",IF(AND(ISNUMBER(Fixture!G3775),ISNUMBER(Fixture!I3775),Fixture!F3775&lt;&gt;"BYE",Fixture!J3775&lt;&gt;"BYE"),"Yes","-"))</f>
        <v>-</v>
      </c>
      <c r="H3771" s="9" t="str">
        <f>IF(G3771="-","-",IF(Fixture!G3775&gt;Fixture!I3775,Settings!$G$7,IF(Fixture!G3775=Fixture!I3775,Settings!$G$8,IF(Fixture!G3775&lt;Fixture!I3775,Settings!$G$9,"-"))))</f>
        <v>-</v>
      </c>
      <c r="I3771" s="13" t="str">
        <f>IF(G3771="-","-",IF(Fixture!I3775&gt;Fixture!G3775,Settings!$G$7,IF(Fixture!I3775=Fixture!G3775,Settings!$G$8,IF(Fixture!I3775&lt;Fixture!G3775,Settings!$G$9,"-"))))</f>
        <v>-</v>
      </c>
    </row>
    <row r="3772" spans="3:9" x14ac:dyDescent="0.25">
      <c r="C3772" s="12" t="str">
        <f t="shared" si="118"/>
        <v>-</v>
      </c>
      <c r="D3772" s="9" t="str">
        <f t="shared" si="119"/>
        <v>-</v>
      </c>
      <c r="E3772" s="9" t="str">
        <f>IF(C3772="-","-",IF(D3772=maxgameno+2,"blank row 2",IF(D3772=maxgameno+1,"blank row 1",INDEX(FixtureCode!$B$4:$AH$128,MATCH($C3772,FixtureCode!$B$4:$B$128,0),MATCH("G"&amp;D3772&amp;"-T1",FixtureCode!$B$4:$AH$4,0)))))</f>
        <v>-</v>
      </c>
      <c r="F3772" s="13" t="str">
        <f>IF(C3772="-","-",IF(D3772=maxgameno+2,"blank row 2",IF(D3772=maxgameno+1,"blank row 1",INDEX(FixtureCode!$B$4:$AH$128,MATCH($C3772,FixtureCode!$B$4:$B$128,0),MATCH("G"&amp;D3772&amp;"-T2",FixtureCode!$B$4:$AH$4,0)))))</f>
        <v>-</v>
      </c>
      <c r="G3772" s="12" t="str">
        <f>IF(C3772="-","-",IF(AND(ISNUMBER(Fixture!G3776),ISNUMBER(Fixture!I3776),Fixture!F3776&lt;&gt;"BYE",Fixture!J3776&lt;&gt;"BYE"),"Yes","-"))</f>
        <v>-</v>
      </c>
      <c r="H3772" s="9" t="str">
        <f>IF(G3772="-","-",IF(Fixture!G3776&gt;Fixture!I3776,Settings!$G$7,IF(Fixture!G3776=Fixture!I3776,Settings!$G$8,IF(Fixture!G3776&lt;Fixture!I3776,Settings!$G$9,"-"))))</f>
        <v>-</v>
      </c>
      <c r="I3772" s="13" t="str">
        <f>IF(G3772="-","-",IF(Fixture!I3776&gt;Fixture!G3776,Settings!$G$7,IF(Fixture!I3776=Fixture!G3776,Settings!$G$8,IF(Fixture!I3776&lt;Fixture!G3776,Settings!$G$9,"-"))))</f>
        <v>-</v>
      </c>
    </row>
    <row r="3773" spans="3:9" x14ac:dyDescent="0.25">
      <c r="C3773" s="12" t="str">
        <f t="shared" si="118"/>
        <v>-</v>
      </c>
      <c r="D3773" s="9" t="str">
        <f t="shared" si="119"/>
        <v>-</v>
      </c>
      <c r="E3773" s="9" t="str">
        <f>IF(C3773="-","-",IF(D3773=maxgameno+2,"blank row 2",IF(D3773=maxgameno+1,"blank row 1",INDEX(FixtureCode!$B$4:$AH$128,MATCH($C3773,FixtureCode!$B$4:$B$128,0),MATCH("G"&amp;D3773&amp;"-T1",FixtureCode!$B$4:$AH$4,0)))))</f>
        <v>-</v>
      </c>
      <c r="F3773" s="13" t="str">
        <f>IF(C3773="-","-",IF(D3773=maxgameno+2,"blank row 2",IF(D3773=maxgameno+1,"blank row 1",INDEX(FixtureCode!$B$4:$AH$128,MATCH($C3773,FixtureCode!$B$4:$B$128,0),MATCH("G"&amp;D3773&amp;"-T2",FixtureCode!$B$4:$AH$4,0)))))</f>
        <v>-</v>
      </c>
      <c r="G3773" s="12" t="str">
        <f>IF(C3773="-","-",IF(AND(ISNUMBER(Fixture!G3777),ISNUMBER(Fixture!I3777),Fixture!F3777&lt;&gt;"BYE",Fixture!J3777&lt;&gt;"BYE"),"Yes","-"))</f>
        <v>-</v>
      </c>
      <c r="H3773" s="9" t="str">
        <f>IF(G3773="-","-",IF(Fixture!G3777&gt;Fixture!I3777,Settings!$G$7,IF(Fixture!G3777=Fixture!I3777,Settings!$G$8,IF(Fixture!G3777&lt;Fixture!I3777,Settings!$G$9,"-"))))</f>
        <v>-</v>
      </c>
      <c r="I3773" s="13" t="str">
        <f>IF(G3773="-","-",IF(Fixture!I3777&gt;Fixture!G3777,Settings!$G$7,IF(Fixture!I3777=Fixture!G3777,Settings!$G$8,IF(Fixture!I3777&lt;Fixture!G3777,Settings!$G$9,"-"))))</f>
        <v>-</v>
      </c>
    </row>
    <row r="3774" spans="3:9" x14ac:dyDescent="0.25">
      <c r="C3774" s="12" t="str">
        <f t="shared" si="118"/>
        <v>-</v>
      </c>
      <c r="D3774" s="9" t="str">
        <f t="shared" si="119"/>
        <v>-</v>
      </c>
      <c r="E3774" s="9" t="str">
        <f>IF(C3774="-","-",IF(D3774=maxgameno+2,"blank row 2",IF(D3774=maxgameno+1,"blank row 1",INDEX(FixtureCode!$B$4:$AH$128,MATCH($C3774,FixtureCode!$B$4:$B$128,0),MATCH("G"&amp;D3774&amp;"-T1",FixtureCode!$B$4:$AH$4,0)))))</f>
        <v>-</v>
      </c>
      <c r="F3774" s="13" t="str">
        <f>IF(C3774="-","-",IF(D3774=maxgameno+2,"blank row 2",IF(D3774=maxgameno+1,"blank row 1",INDEX(FixtureCode!$B$4:$AH$128,MATCH($C3774,FixtureCode!$B$4:$B$128,0),MATCH("G"&amp;D3774&amp;"-T2",FixtureCode!$B$4:$AH$4,0)))))</f>
        <v>-</v>
      </c>
      <c r="G3774" s="12" t="str">
        <f>IF(C3774="-","-",IF(AND(ISNUMBER(Fixture!G3778),ISNUMBER(Fixture!I3778),Fixture!F3778&lt;&gt;"BYE",Fixture!J3778&lt;&gt;"BYE"),"Yes","-"))</f>
        <v>-</v>
      </c>
      <c r="H3774" s="9" t="str">
        <f>IF(G3774="-","-",IF(Fixture!G3778&gt;Fixture!I3778,Settings!$G$7,IF(Fixture!G3778=Fixture!I3778,Settings!$G$8,IF(Fixture!G3778&lt;Fixture!I3778,Settings!$G$9,"-"))))</f>
        <v>-</v>
      </c>
      <c r="I3774" s="13" t="str">
        <f>IF(G3774="-","-",IF(Fixture!I3778&gt;Fixture!G3778,Settings!$G$7,IF(Fixture!I3778=Fixture!G3778,Settings!$G$8,IF(Fixture!I3778&lt;Fixture!G3778,Settings!$G$9,"-"))))</f>
        <v>-</v>
      </c>
    </row>
    <row r="3775" spans="3:9" x14ac:dyDescent="0.25">
      <c r="C3775" s="12" t="str">
        <f t="shared" si="118"/>
        <v>-</v>
      </c>
      <c r="D3775" s="9" t="str">
        <f t="shared" si="119"/>
        <v>-</v>
      </c>
      <c r="E3775" s="9" t="str">
        <f>IF(C3775="-","-",IF(D3775=maxgameno+2,"blank row 2",IF(D3775=maxgameno+1,"blank row 1",INDEX(FixtureCode!$B$4:$AH$128,MATCH($C3775,FixtureCode!$B$4:$B$128,0),MATCH("G"&amp;D3775&amp;"-T1",FixtureCode!$B$4:$AH$4,0)))))</f>
        <v>-</v>
      </c>
      <c r="F3775" s="13" t="str">
        <f>IF(C3775="-","-",IF(D3775=maxgameno+2,"blank row 2",IF(D3775=maxgameno+1,"blank row 1",INDEX(FixtureCode!$B$4:$AH$128,MATCH($C3775,FixtureCode!$B$4:$B$128,0),MATCH("G"&amp;D3775&amp;"-T2",FixtureCode!$B$4:$AH$4,0)))))</f>
        <v>-</v>
      </c>
      <c r="G3775" s="12" t="str">
        <f>IF(C3775="-","-",IF(AND(ISNUMBER(Fixture!G3779),ISNUMBER(Fixture!I3779),Fixture!F3779&lt;&gt;"BYE",Fixture!J3779&lt;&gt;"BYE"),"Yes","-"))</f>
        <v>-</v>
      </c>
      <c r="H3775" s="9" t="str">
        <f>IF(G3775="-","-",IF(Fixture!G3779&gt;Fixture!I3779,Settings!$G$7,IF(Fixture!G3779=Fixture!I3779,Settings!$G$8,IF(Fixture!G3779&lt;Fixture!I3779,Settings!$G$9,"-"))))</f>
        <v>-</v>
      </c>
      <c r="I3775" s="13" t="str">
        <f>IF(G3775="-","-",IF(Fixture!I3779&gt;Fixture!G3779,Settings!$G$7,IF(Fixture!I3779=Fixture!G3779,Settings!$G$8,IF(Fixture!I3779&lt;Fixture!G3779,Settings!$G$9,"-"))))</f>
        <v>-</v>
      </c>
    </row>
    <row r="3776" spans="3:9" x14ac:dyDescent="0.25">
      <c r="C3776" s="12" t="str">
        <f t="shared" si="118"/>
        <v>-</v>
      </c>
      <c r="D3776" s="9" t="str">
        <f t="shared" si="119"/>
        <v>-</v>
      </c>
      <c r="E3776" s="9" t="str">
        <f>IF(C3776="-","-",IF(D3776=maxgameno+2,"blank row 2",IF(D3776=maxgameno+1,"blank row 1",INDEX(FixtureCode!$B$4:$AH$128,MATCH($C3776,FixtureCode!$B$4:$B$128,0),MATCH("G"&amp;D3776&amp;"-T1",FixtureCode!$B$4:$AH$4,0)))))</f>
        <v>-</v>
      </c>
      <c r="F3776" s="13" t="str">
        <f>IF(C3776="-","-",IF(D3776=maxgameno+2,"blank row 2",IF(D3776=maxgameno+1,"blank row 1",INDEX(FixtureCode!$B$4:$AH$128,MATCH($C3776,FixtureCode!$B$4:$B$128,0),MATCH("G"&amp;D3776&amp;"-T2",FixtureCode!$B$4:$AH$4,0)))))</f>
        <v>-</v>
      </c>
      <c r="G3776" s="12" t="str">
        <f>IF(C3776="-","-",IF(AND(ISNUMBER(Fixture!G3780),ISNUMBER(Fixture!I3780),Fixture!F3780&lt;&gt;"BYE",Fixture!J3780&lt;&gt;"BYE"),"Yes","-"))</f>
        <v>-</v>
      </c>
      <c r="H3776" s="9" t="str">
        <f>IF(G3776="-","-",IF(Fixture!G3780&gt;Fixture!I3780,Settings!$G$7,IF(Fixture!G3780=Fixture!I3780,Settings!$G$8,IF(Fixture!G3780&lt;Fixture!I3780,Settings!$G$9,"-"))))</f>
        <v>-</v>
      </c>
      <c r="I3776" s="13" t="str">
        <f>IF(G3776="-","-",IF(Fixture!I3780&gt;Fixture!G3780,Settings!$G$7,IF(Fixture!I3780=Fixture!G3780,Settings!$G$8,IF(Fixture!I3780&lt;Fixture!G3780,Settings!$G$9,"-"))))</f>
        <v>-</v>
      </c>
    </row>
    <row r="3777" spans="3:9" x14ac:dyDescent="0.25">
      <c r="C3777" s="12" t="str">
        <f t="shared" si="118"/>
        <v>-</v>
      </c>
      <c r="D3777" s="9" t="str">
        <f t="shared" si="119"/>
        <v>-</v>
      </c>
      <c r="E3777" s="9" t="str">
        <f>IF(C3777="-","-",IF(D3777=maxgameno+2,"blank row 2",IF(D3777=maxgameno+1,"blank row 1",INDEX(FixtureCode!$B$4:$AH$128,MATCH($C3777,FixtureCode!$B$4:$B$128,0),MATCH("G"&amp;D3777&amp;"-T1",FixtureCode!$B$4:$AH$4,0)))))</f>
        <v>-</v>
      </c>
      <c r="F3777" s="13" t="str">
        <f>IF(C3777="-","-",IF(D3777=maxgameno+2,"blank row 2",IF(D3777=maxgameno+1,"blank row 1",INDEX(FixtureCode!$B$4:$AH$128,MATCH($C3777,FixtureCode!$B$4:$B$128,0),MATCH("G"&amp;D3777&amp;"-T2",FixtureCode!$B$4:$AH$4,0)))))</f>
        <v>-</v>
      </c>
      <c r="G3777" s="12" t="str">
        <f>IF(C3777="-","-",IF(AND(ISNUMBER(Fixture!G3781),ISNUMBER(Fixture!I3781),Fixture!F3781&lt;&gt;"BYE",Fixture!J3781&lt;&gt;"BYE"),"Yes","-"))</f>
        <v>-</v>
      </c>
      <c r="H3777" s="9" t="str">
        <f>IF(G3777="-","-",IF(Fixture!G3781&gt;Fixture!I3781,Settings!$G$7,IF(Fixture!G3781=Fixture!I3781,Settings!$G$8,IF(Fixture!G3781&lt;Fixture!I3781,Settings!$G$9,"-"))))</f>
        <v>-</v>
      </c>
      <c r="I3777" s="13" t="str">
        <f>IF(G3777="-","-",IF(Fixture!I3781&gt;Fixture!G3781,Settings!$G$7,IF(Fixture!I3781=Fixture!G3781,Settings!$G$8,IF(Fixture!I3781&lt;Fixture!G3781,Settings!$G$9,"-"))))</f>
        <v>-</v>
      </c>
    </row>
    <row r="3778" spans="3:9" x14ac:dyDescent="0.25">
      <c r="C3778" s="12" t="str">
        <f t="shared" si="118"/>
        <v>-</v>
      </c>
      <c r="D3778" s="9" t="str">
        <f t="shared" si="119"/>
        <v>-</v>
      </c>
      <c r="E3778" s="9" t="str">
        <f>IF(C3778="-","-",IF(D3778=maxgameno+2,"blank row 2",IF(D3778=maxgameno+1,"blank row 1",INDEX(FixtureCode!$B$4:$AH$128,MATCH($C3778,FixtureCode!$B$4:$B$128,0),MATCH("G"&amp;D3778&amp;"-T1",FixtureCode!$B$4:$AH$4,0)))))</f>
        <v>-</v>
      </c>
      <c r="F3778" s="13" t="str">
        <f>IF(C3778="-","-",IF(D3778=maxgameno+2,"blank row 2",IF(D3778=maxgameno+1,"blank row 1",INDEX(FixtureCode!$B$4:$AH$128,MATCH($C3778,FixtureCode!$B$4:$B$128,0),MATCH("G"&amp;D3778&amp;"-T2",FixtureCode!$B$4:$AH$4,0)))))</f>
        <v>-</v>
      </c>
      <c r="G3778" s="12" t="str">
        <f>IF(C3778="-","-",IF(AND(ISNUMBER(Fixture!G3782),ISNUMBER(Fixture!I3782),Fixture!F3782&lt;&gt;"BYE",Fixture!J3782&lt;&gt;"BYE"),"Yes","-"))</f>
        <v>-</v>
      </c>
      <c r="H3778" s="9" t="str">
        <f>IF(G3778="-","-",IF(Fixture!G3782&gt;Fixture!I3782,Settings!$G$7,IF(Fixture!G3782=Fixture!I3782,Settings!$G$8,IF(Fixture!G3782&lt;Fixture!I3782,Settings!$G$9,"-"))))</f>
        <v>-</v>
      </c>
      <c r="I3778" s="13" t="str">
        <f>IF(G3778="-","-",IF(Fixture!I3782&gt;Fixture!G3782,Settings!$G$7,IF(Fixture!I3782=Fixture!G3782,Settings!$G$8,IF(Fixture!I3782&lt;Fixture!G3782,Settings!$G$9,"-"))))</f>
        <v>-</v>
      </c>
    </row>
    <row r="3779" spans="3:9" x14ac:dyDescent="0.25">
      <c r="C3779" s="12" t="str">
        <f t="shared" si="118"/>
        <v>-</v>
      </c>
      <c r="D3779" s="9" t="str">
        <f t="shared" si="119"/>
        <v>-</v>
      </c>
      <c r="E3779" s="9" t="str">
        <f>IF(C3779="-","-",IF(D3779=maxgameno+2,"blank row 2",IF(D3779=maxgameno+1,"blank row 1",INDEX(FixtureCode!$B$4:$AH$128,MATCH($C3779,FixtureCode!$B$4:$B$128,0),MATCH("G"&amp;D3779&amp;"-T1",FixtureCode!$B$4:$AH$4,0)))))</f>
        <v>-</v>
      </c>
      <c r="F3779" s="13" t="str">
        <f>IF(C3779="-","-",IF(D3779=maxgameno+2,"blank row 2",IF(D3779=maxgameno+1,"blank row 1",INDEX(FixtureCode!$B$4:$AH$128,MATCH($C3779,FixtureCode!$B$4:$B$128,0),MATCH("G"&amp;D3779&amp;"-T2",FixtureCode!$B$4:$AH$4,0)))))</f>
        <v>-</v>
      </c>
      <c r="G3779" s="12" t="str">
        <f>IF(C3779="-","-",IF(AND(ISNUMBER(Fixture!G3783),ISNUMBER(Fixture!I3783),Fixture!F3783&lt;&gt;"BYE",Fixture!J3783&lt;&gt;"BYE"),"Yes","-"))</f>
        <v>-</v>
      </c>
      <c r="H3779" s="9" t="str">
        <f>IF(G3779="-","-",IF(Fixture!G3783&gt;Fixture!I3783,Settings!$G$7,IF(Fixture!G3783=Fixture!I3783,Settings!$G$8,IF(Fixture!G3783&lt;Fixture!I3783,Settings!$G$9,"-"))))</f>
        <v>-</v>
      </c>
      <c r="I3779" s="13" t="str">
        <f>IF(G3779="-","-",IF(Fixture!I3783&gt;Fixture!G3783,Settings!$G$7,IF(Fixture!I3783=Fixture!G3783,Settings!$G$8,IF(Fixture!I3783&lt;Fixture!G3783,Settings!$G$9,"-"))))</f>
        <v>-</v>
      </c>
    </row>
    <row r="3780" spans="3:9" x14ac:dyDescent="0.25">
      <c r="C3780" s="12" t="str">
        <f t="shared" si="118"/>
        <v>-</v>
      </c>
      <c r="D3780" s="9" t="str">
        <f t="shared" si="119"/>
        <v>-</v>
      </c>
      <c r="E3780" s="9" t="str">
        <f>IF(C3780="-","-",IF(D3780=maxgameno+2,"blank row 2",IF(D3780=maxgameno+1,"blank row 1",INDEX(FixtureCode!$B$4:$AH$128,MATCH($C3780,FixtureCode!$B$4:$B$128,0),MATCH("G"&amp;D3780&amp;"-T1",FixtureCode!$B$4:$AH$4,0)))))</f>
        <v>-</v>
      </c>
      <c r="F3780" s="13" t="str">
        <f>IF(C3780="-","-",IF(D3780=maxgameno+2,"blank row 2",IF(D3780=maxgameno+1,"blank row 1",INDEX(FixtureCode!$B$4:$AH$128,MATCH($C3780,FixtureCode!$B$4:$B$128,0),MATCH("G"&amp;D3780&amp;"-T2",FixtureCode!$B$4:$AH$4,0)))))</f>
        <v>-</v>
      </c>
      <c r="G3780" s="12" t="str">
        <f>IF(C3780="-","-",IF(AND(ISNUMBER(Fixture!G3784),ISNUMBER(Fixture!I3784),Fixture!F3784&lt;&gt;"BYE",Fixture!J3784&lt;&gt;"BYE"),"Yes","-"))</f>
        <v>-</v>
      </c>
      <c r="H3780" s="9" t="str">
        <f>IF(G3780="-","-",IF(Fixture!G3784&gt;Fixture!I3784,Settings!$G$7,IF(Fixture!G3784=Fixture!I3784,Settings!$G$8,IF(Fixture!G3784&lt;Fixture!I3784,Settings!$G$9,"-"))))</f>
        <v>-</v>
      </c>
      <c r="I3780" s="13" t="str">
        <f>IF(G3780="-","-",IF(Fixture!I3784&gt;Fixture!G3784,Settings!$G$7,IF(Fixture!I3784=Fixture!G3784,Settings!$G$8,IF(Fixture!I3784&lt;Fixture!G3784,Settings!$G$9,"-"))))</f>
        <v>-</v>
      </c>
    </row>
    <row r="3781" spans="3:9" x14ac:dyDescent="0.25">
      <c r="C3781" s="12" t="str">
        <f t="shared" si="118"/>
        <v>-</v>
      </c>
      <c r="D3781" s="9" t="str">
        <f t="shared" si="119"/>
        <v>-</v>
      </c>
      <c r="E3781" s="9" t="str">
        <f>IF(C3781="-","-",IF(D3781=maxgameno+2,"blank row 2",IF(D3781=maxgameno+1,"blank row 1",INDEX(FixtureCode!$B$4:$AH$128,MATCH($C3781,FixtureCode!$B$4:$B$128,0),MATCH("G"&amp;D3781&amp;"-T1",FixtureCode!$B$4:$AH$4,0)))))</f>
        <v>-</v>
      </c>
      <c r="F3781" s="13" t="str">
        <f>IF(C3781="-","-",IF(D3781=maxgameno+2,"blank row 2",IF(D3781=maxgameno+1,"blank row 1",INDEX(FixtureCode!$B$4:$AH$128,MATCH($C3781,FixtureCode!$B$4:$B$128,0),MATCH("G"&amp;D3781&amp;"-T2",FixtureCode!$B$4:$AH$4,0)))))</f>
        <v>-</v>
      </c>
      <c r="G3781" s="12" t="str">
        <f>IF(C3781="-","-",IF(AND(ISNUMBER(Fixture!G3785),ISNUMBER(Fixture!I3785),Fixture!F3785&lt;&gt;"BYE",Fixture!J3785&lt;&gt;"BYE"),"Yes","-"))</f>
        <v>-</v>
      </c>
      <c r="H3781" s="9" t="str">
        <f>IF(G3781="-","-",IF(Fixture!G3785&gt;Fixture!I3785,Settings!$G$7,IF(Fixture!G3785=Fixture!I3785,Settings!$G$8,IF(Fixture!G3785&lt;Fixture!I3785,Settings!$G$9,"-"))))</f>
        <v>-</v>
      </c>
      <c r="I3781" s="13" t="str">
        <f>IF(G3781="-","-",IF(Fixture!I3785&gt;Fixture!G3785,Settings!$G$7,IF(Fixture!I3785=Fixture!G3785,Settings!$G$8,IF(Fixture!I3785&lt;Fixture!G3785,Settings!$G$9,"-"))))</f>
        <v>-</v>
      </c>
    </row>
    <row r="3782" spans="3:9" x14ac:dyDescent="0.25">
      <c r="C3782" s="12" t="str">
        <f t="shared" ref="C3782:C3845" si="120">IF(C3781="-","-",IF(D3781+1&lt;=maxgameno+2,C3781,IF(C3781+1&lt;=maxroundno,C3781+1,"-")))</f>
        <v>-</v>
      </c>
      <c r="D3782" s="9" t="str">
        <f t="shared" ref="D3782:D3845" si="121">IF(C3782="-","-",IF(D3781+1&lt;=maxgameno+2,D3781+1,1))</f>
        <v>-</v>
      </c>
      <c r="E3782" s="9" t="str">
        <f>IF(C3782="-","-",IF(D3782=maxgameno+2,"blank row 2",IF(D3782=maxgameno+1,"blank row 1",INDEX(FixtureCode!$B$4:$AH$128,MATCH($C3782,FixtureCode!$B$4:$B$128,0),MATCH("G"&amp;D3782&amp;"-T1",FixtureCode!$B$4:$AH$4,0)))))</f>
        <v>-</v>
      </c>
      <c r="F3782" s="13" t="str">
        <f>IF(C3782="-","-",IF(D3782=maxgameno+2,"blank row 2",IF(D3782=maxgameno+1,"blank row 1",INDEX(FixtureCode!$B$4:$AH$128,MATCH($C3782,FixtureCode!$B$4:$B$128,0),MATCH("G"&amp;D3782&amp;"-T2",FixtureCode!$B$4:$AH$4,0)))))</f>
        <v>-</v>
      </c>
      <c r="G3782" s="12" t="str">
        <f>IF(C3782="-","-",IF(AND(ISNUMBER(Fixture!G3786),ISNUMBER(Fixture!I3786),Fixture!F3786&lt;&gt;"BYE",Fixture!J3786&lt;&gt;"BYE"),"Yes","-"))</f>
        <v>-</v>
      </c>
      <c r="H3782" s="9" t="str">
        <f>IF(G3782="-","-",IF(Fixture!G3786&gt;Fixture!I3786,Settings!$G$7,IF(Fixture!G3786=Fixture!I3786,Settings!$G$8,IF(Fixture!G3786&lt;Fixture!I3786,Settings!$G$9,"-"))))</f>
        <v>-</v>
      </c>
      <c r="I3782" s="13" t="str">
        <f>IF(G3782="-","-",IF(Fixture!I3786&gt;Fixture!G3786,Settings!$G$7,IF(Fixture!I3786=Fixture!G3786,Settings!$G$8,IF(Fixture!I3786&lt;Fixture!G3786,Settings!$G$9,"-"))))</f>
        <v>-</v>
      </c>
    </row>
    <row r="3783" spans="3:9" x14ac:dyDescent="0.25">
      <c r="C3783" s="12" t="str">
        <f t="shared" si="120"/>
        <v>-</v>
      </c>
      <c r="D3783" s="9" t="str">
        <f t="shared" si="121"/>
        <v>-</v>
      </c>
      <c r="E3783" s="9" t="str">
        <f>IF(C3783="-","-",IF(D3783=maxgameno+2,"blank row 2",IF(D3783=maxgameno+1,"blank row 1",INDEX(FixtureCode!$B$4:$AH$128,MATCH($C3783,FixtureCode!$B$4:$B$128,0),MATCH("G"&amp;D3783&amp;"-T1",FixtureCode!$B$4:$AH$4,0)))))</f>
        <v>-</v>
      </c>
      <c r="F3783" s="13" t="str">
        <f>IF(C3783="-","-",IF(D3783=maxgameno+2,"blank row 2",IF(D3783=maxgameno+1,"blank row 1",INDEX(FixtureCode!$B$4:$AH$128,MATCH($C3783,FixtureCode!$B$4:$B$128,0),MATCH("G"&amp;D3783&amp;"-T2",FixtureCode!$B$4:$AH$4,0)))))</f>
        <v>-</v>
      </c>
      <c r="G3783" s="12" t="str">
        <f>IF(C3783="-","-",IF(AND(ISNUMBER(Fixture!G3787),ISNUMBER(Fixture!I3787),Fixture!F3787&lt;&gt;"BYE",Fixture!J3787&lt;&gt;"BYE"),"Yes","-"))</f>
        <v>-</v>
      </c>
      <c r="H3783" s="9" t="str">
        <f>IF(G3783="-","-",IF(Fixture!G3787&gt;Fixture!I3787,Settings!$G$7,IF(Fixture!G3787=Fixture!I3787,Settings!$G$8,IF(Fixture!G3787&lt;Fixture!I3787,Settings!$G$9,"-"))))</f>
        <v>-</v>
      </c>
      <c r="I3783" s="13" t="str">
        <f>IF(G3783="-","-",IF(Fixture!I3787&gt;Fixture!G3787,Settings!$G$7,IF(Fixture!I3787=Fixture!G3787,Settings!$G$8,IF(Fixture!I3787&lt;Fixture!G3787,Settings!$G$9,"-"))))</f>
        <v>-</v>
      </c>
    </row>
    <row r="3784" spans="3:9" x14ac:dyDescent="0.25">
      <c r="C3784" s="12" t="str">
        <f t="shared" si="120"/>
        <v>-</v>
      </c>
      <c r="D3784" s="9" t="str">
        <f t="shared" si="121"/>
        <v>-</v>
      </c>
      <c r="E3784" s="9" t="str">
        <f>IF(C3784="-","-",IF(D3784=maxgameno+2,"blank row 2",IF(D3784=maxgameno+1,"blank row 1",INDEX(FixtureCode!$B$4:$AH$128,MATCH($C3784,FixtureCode!$B$4:$B$128,0),MATCH("G"&amp;D3784&amp;"-T1",FixtureCode!$B$4:$AH$4,0)))))</f>
        <v>-</v>
      </c>
      <c r="F3784" s="13" t="str">
        <f>IF(C3784="-","-",IF(D3784=maxgameno+2,"blank row 2",IF(D3784=maxgameno+1,"blank row 1",INDEX(FixtureCode!$B$4:$AH$128,MATCH($C3784,FixtureCode!$B$4:$B$128,0),MATCH("G"&amp;D3784&amp;"-T2",FixtureCode!$B$4:$AH$4,0)))))</f>
        <v>-</v>
      </c>
      <c r="G3784" s="12" t="str">
        <f>IF(C3784="-","-",IF(AND(ISNUMBER(Fixture!G3788),ISNUMBER(Fixture!I3788),Fixture!F3788&lt;&gt;"BYE",Fixture!J3788&lt;&gt;"BYE"),"Yes","-"))</f>
        <v>-</v>
      </c>
      <c r="H3784" s="9" t="str">
        <f>IF(G3784="-","-",IF(Fixture!G3788&gt;Fixture!I3788,Settings!$G$7,IF(Fixture!G3788=Fixture!I3788,Settings!$G$8,IF(Fixture!G3788&lt;Fixture!I3788,Settings!$G$9,"-"))))</f>
        <v>-</v>
      </c>
      <c r="I3784" s="13" t="str">
        <f>IF(G3784="-","-",IF(Fixture!I3788&gt;Fixture!G3788,Settings!$G$7,IF(Fixture!I3788=Fixture!G3788,Settings!$G$8,IF(Fixture!I3788&lt;Fixture!G3788,Settings!$G$9,"-"))))</f>
        <v>-</v>
      </c>
    </row>
    <row r="3785" spans="3:9" x14ac:dyDescent="0.25">
      <c r="C3785" s="12" t="str">
        <f t="shared" si="120"/>
        <v>-</v>
      </c>
      <c r="D3785" s="9" t="str">
        <f t="shared" si="121"/>
        <v>-</v>
      </c>
      <c r="E3785" s="9" t="str">
        <f>IF(C3785="-","-",IF(D3785=maxgameno+2,"blank row 2",IF(D3785=maxgameno+1,"blank row 1",INDEX(FixtureCode!$B$4:$AH$128,MATCH($C3785,FixtureCode!$B$4:$B$128,0),MATCH("G"&amp;D3785&amp;"-T1",FixtureCode!$B$4:$AH$4,0)))))</f>
        <v>-</v>
      </c>
      <c r="F3785" s="13" t="str">
        <f>IF(C3785="-","-",IF(D3785=maxgameno+2,"blank row 2",IF(D3785=maxgameno+1,"blank row 1",INDEX(FixtureCode!$B$4:$AH$128,MATCH($C3785,FixtureCode!$B$4:$B$128,0),MATCH("G"&amp;D3785&amp;"-T2",FixtureCode!$B$4:$AH$4,0)))))</f>
        <v>-</v>
      </c>
      <c r="G3785" s="12" t="str">
        <f>IF(C3785="-","-",IF(AND(ISNUMBER(Fixture!G3789),ISNUMBER(Fixture!I3789),Fixture!F3789&lt;&gt;"BYE",Fixture!J3789&lt;&gt;"BYE"),"Yes","-"))</f>
        <v>-</v>
      </c>
      <c r="H3785" s="9" t="str">
        <f>IF(G3785="-","-",IF(Fixture!G3789&gt;Fixture!I3789,Settings!$G$7,IF(Fixture!G3789=Fixture!I3789,Settings!$G$8,IF(Fixture!G3789&lt;Fixture!I3789,Settings!$G$9,"-"))))</f>
        <v>-</v>
      </c>
      <c r="I3785" s="13" t="str">
        <f>IF(G3785="-","-",IF(Fixture!I3789&gt;Fixture!G3789,Settings!$G$7,IF(Fixture!I3789=Fixture!G3789,Settings!$G$8,IF(Fixture!I3789&lt;Fixture!G3789,Settings!$G$9,"-"))))</f>
        <v>-</v>
      </c>
    </row>
    <row r="3786" spans="3:9" x14ac:dyDescent="0.25">
      <c r="C3786" s="12" t="str">
        <f t="shared" si="120"/>
        <v>-</v>
      </c>
      <c r="D3786" s="9" t="str">
        <f t="shared" si="121"/>
        <v>-</v>
      </c>
      <c r="E3786" s="9" t="str">
        <f>IF(C3786="-","-",IF(D3786=maxgameno+2,"blank row 2",IF(D3786=maxgameno+1,"blank row 1",INDEX(FixtureCode!$B$4:$AH$128,MATCH($C3786,FixtureCode!$B$4:$B$128,0),MATCH("G"&amp;D3786&amp;"-T1",FixtureCode!$B$4:$AH$4,0)))))</f>
        <v>-</v>
      </c>
      <c r="F3786" s="13" t="str">
        <f>IF(C3786="-","-",IF(D3786=maxgameno+2,"blank row 2",IF(D3786=maxgameno+1,"blank row 1",INDEX(FixtureCode!$B$4:$AH$128,MATCH($C3786,FixtureCode!$B$4:$B$128,0),MATCH("G"&amp;D3786&amp;"-T2",FixtureCode!$B$4:$AH$4,0)))))</f>
        <v>-</v>
      </c>
      <c r="G3786" s="12" t="str">
        <f>IF(C3786="-","-",IF(AND(ISNUMBER(Fixture!G3790),ISNUMBER(Fixture!I3790),Fixture!F3790&lt;&gt;"BYE",Fixture!J3790&lt;&gt;"BYE"),"Yes","-"))</f>
        <v>-</v>
      </c>
      <c r="H3786" s="9" t="str">
        <f>IF(G3786="-","-",IF(Fixture!G3790&gt;Fixture!I3790,Settings!$G$7,IF(Fixture!G3790=Fixture!I3790,Settings!$G$8,IF(Fixture!G3790&lt;Fixture!I3790,Settings!$G$9,"-"))))</f>
        <v>-</v>
      </c>
      <c r="I3786" s="13" t="str">
        <f>IF(G3786="-","-",IF(Fixture!I3790&gt;Fixture!G3790,Settings!$G$7,IF(Fixture!I3790=Fixture!G3790,Settings!$G$8,IF(Fixture!I3790&lt;Fixture!G3790,Settings!$G$9,"-"))))</f>
        <v>-</v>
      </c>
    </row>
    <row r="3787" spans="3:9" x14ac:dyDescent="0.25">
      <c r="C3787" s="12" t="str">
        <f t="shared" si="120"/>
        <v>-</v>
      </c>
      <c r="D3787" s="9" t="str">
        <f t="shared" si="121"/>
        <v>-</v>
      </c>
      <c r="E3787" s="9" t="str">
        <f>IF(C3787="-","-",IF(D3787=maxgameno+2,"blank row 2",IF(D3787=maxgameno+1,"blank row 1",INDEX(FixtureCode!$B$4:$AH$128,MATCH($C3787,FixtureCode!$B$4:$B$128,0),MATCH("G"&amp;D3787&amp;"-T1",FixtureCode!$B$4:$AH$4,0)))))</f>
        <v>-</v>
      </c>
      <c r="F3787" s="13" t="str">
        <f>IF(C3787="-","-",IF(D3787=maxgameno+2,"blank row 2",IF(D3787=maxgameno+1,"blank row 1",INDEX(FixtureCode!$B$4:$AH$128,MATCH($C3787,FixtureCode!$B$4:$B$128,0),MATCH("G"&amp;D3787&amp;"-T2",FixtureCode!$B$4:$AH$4,0)))))</f>
        <v>-</v>
      </c>
      <c r="G3787" s="12" t="str">
        <f>IF(C3787="-","-",IF(AND(ISNUMBER(Fixture!G3791),ISNUMBER(Fixture!I3791),Fixture!F3791&lt;&gt;"BYE",Fixture!J3791&lt;&gt;"BYE"),"Yes","-"))</f>
        <v>-</v>
      </c>
      <c r="H3787" s="9" t="str">
        <f>IF(G3787="-","-",IF(Fixture!G3791&gt;Fixture!I3791,Settings!$G$7,IF(Fixture!G3791=Fixture!I3791,Settings!$G$8,IF(Fixture!G3791&lt;Fixture!I3791,Settings!$G$9,"-"))))</f>
        <v>-</v>
      </c>
      <c r="I3787" s="13" t="str">
        <f>IF(G3787="-","-",IF(Fixture!I3791&gt;Fixture!G3791,Settings!$G$7,IF(Fixture!I3791=Fixture!G3791,Settings!$G$8,IF(Fixture!I3791&lt;Fixture!G3791,Settings!$G$9,"-"))))</f>
        <v>-</v>
      </c>
    </row>
    <row r="3788" spans="3:9" x14ac:dyDescent="0.25">
      <c r="C3788" s="12" t="str">
        <f t="shared" si="120"/>
        <v>-</v>
      </c>
      <c r="D3788" s="9" t="str">
        <f t="shared" si="121"/>
        <v>-</v>
      </c>
      <c r="E3788" s="9" t="str">
        <f>IF(C3788="-","-",IF(D3788=maxgameno+2,"blank row 2",IF(D3788=maxgameno+1,"blank row 1",INDEX(FixtureCode!$B$4:$AH$128,MATCH($C3788,FixtureCode!$B$4:$B$128,0),MATCH("G"&amp;D3788&amp;"-T1",FixtureCode!$B$4:$AH$4,0)))))</f>
        <v>-</v>
      </c>
      <c r="F3788" s="13" t="str">
        <f>IF(C3788="-","-",IF(D3788=maxgameno+2,"blank row 2",IF(D3788=maxgameno+1,"blank row 1",INDEX(FixtureCode!$B$4:$AH$128,MATCH($C3788,FixtureCode!$B$4:$B$128,0),MATCH("G"&amp;D3788&amp;"-T2",FixtureCode!$B$4:$AH$4,0)))))</f>
        <v>-</v>
      </c>
      <c r="G3788" s="12" t="str">
        <f>IF(C3788="-","-",IF(AND(ISNUMBER(Fixture!G3792),ISNUMBER(Fixture!I3792),Fixture!F3792&lt;&gt;"BYE",Fixture!J3792&lt;&gt;"BYE"),"Yes","-"))</f>
        <v>-</v>
      </c>
      <c r="H3788" s="9" t="str">
        <f>IF(G3788="-","-",IF(Fixture!G3792&gt;Fixture!I3792,Settings!$G$7,IF(Fixture!G3792=Fixture!I3792,Settings!$G$8,IF(Fixture!G3792&lt;Fixture!I3792,Settings!$G$9,"-"))))</f>
        <v>-</v>
      </c>
      <c r="I3788" s="13" t="str">
        <f>IF(G3788="-","-",IF(Fixture!I3792&gt;Fixture!G3792,Settings!$G$7,IF(Fixture!I3792=Fixture!G3792,Settings!$G$8,IF(Fixture!I3792&lt;Fixture!G3792,Settings!$G$9,"-"))))</f>
        <v>-</v>
      </c>
    </row>
    <row r="3789" spans="3:9" x14ac:dyDescent="0.25">
      <c r="C3789" s="12" t="str">
        <f t="shared" si="120"/>
        <v>-</v>
      </c>
      <c r="D3789" s="9" t="str">
        <f t="shared" si="121"/>
        <v>-</v>
      </c>
      <c r="E3789" s="9" t="str">
        <f>IF(C3789="-","-",IF(D3789=maxgameno+2,"blank row 2",IF(D3789=maxgameno+1,"blank row 1",INDEX(FixtureCode!$B$4:$AH$128,MATCH($C3789,FixtureCode!$B$4:$B$128,0),MATCH("G"&amp;D3789&amp;"-T1",FixtureCode!$B$4:$AH$4,0)))))</f>
        <v>-</v>
      </c>
      <c r="F3789" s="13" t="str">
        <f>IF(C3789="-","-",IF(D3789=maxgameno+2,"blank row 2",IF(D3789=maxgameno+1,"blank row 1",INDEX(FixtureCode!$B$4:$AH$128,MATCH($C3789,FixtureCode!$B$4:$B$128,0),MATCH("G"&amp;D3789&amp;"-T2",FixtureCode!$B$4:$AH$4,0)))))</f>
        <v>-</v>
      </c>
      <c r="G3789" s="12" t="str">
        <f>IF(C3789="-","-",IF(AND(ISNUMBER(Fixture!G3793),ISNUMBER(Fixture!I3793),Fixture!F3793&lt;&gt;"BYE",Fixture!J3793&lt;&gt;"BYE"),"Yes","-"))</f>
        <v>-</v>
      </c>
      <c r="H3789" s="9" t="str">
        <f>IF(G3789="-","-",IF(Fixture!G3793&gt;Fixture!I3793,Settings!$G$7,IF(Fixture!G3793=Fixture!I3793,Settings!$G$8,IF(Fixture!G3793&lt;Fixture!I3793,Settings!$G$9,"-"))))</f>
        <v>-</v>
      </c>
      <c r="I3789" s="13" t="str">
        <f>IF(G3789="-","-",IF(Fixture!I3793&gt;Fixture!G3793,Settings!$G$7,IF(Fixture!I3793=Fixture!G3793,Settings!$G$8,IF(Fixture!I3793&lt;Fixture!G3793,Settings!$G$9,"-"))))</f>
        <v>-</v>
      </c>
    </row>
    <row r="3790" spans="3:9" x14ac:dyDescent="0.25">
      <c r="C3790" s="12" t="str">
        <f t="shared" si="120"/>
        <v>-</v>
      </c>
      <c r="D3790" s="9" t="str">
        <f t="shared" si="121"/>
        <v>-</v>
      </c>
      <c r="E3790" s="9" t="str">
        <f>IF(C3790="-","-",IF(D3790=maxgameno+2,"blank row 2",IF(D3790=maxgameno+1,"blank row 1",INDEX(FixtureCode!$B$4:$AH$128,MATCH($C3790,FixtureCode!$B$4:$B$128,0),MATCH("G"&amp;D3790&amp;"-T1",FixtureCode!$B$4:$AH$4,0)))))</f>
        <v>-</v>
      </c>
      <c r="F3790" s="13" t="str">
        <f>IF(C3790="-","-",IF(D3790=maxgameno+2,"blank row 2",IF(D3790=maxgameno+1,"blank row 1",INDEX(FixtureCode!$B$4:$AH$128,MATCH($C3790,FixtureCode!$B$4:$B$128,0),MATCH("G"&amp;D3790&amp;"-T2",FixtureCode!$B$4:$AH$4,0)))))</f>
        <v>-</v>
      </c>
      <c r="G3790" s="12" t="str">
        <f>IF(C3790="-","-",IF(AND(ISNUMBER(Fixture!G3794),ISNUMBER(Fixture!I3794),Fixture!F3794&lt;&gt;"BYE",Fixture!J3794&lt;&gt;"BYE"),"Yes","-"))</f>
        <v>-</v>
      </c>
      <c r="H3790" s="9" t="str">
        <f>IF(G3790="-","-",IF(Fixture!G3794&gt;Fixture!I3794,Settings!$G$7,IF(Fixture!G3794=Fixture!I3794,Settings!$G$8,IF(Fixture!G3794&lt;Fixture!I3794,Settings!$G$9,"-"))))</f>
        <v>-</v>
      </c>
      <c r="I3790" s="13" t="str">
        <f>IF(G3790="-","-",IF(Fixture!I3794&gt;Fixture!G3794,Settings!$G$7,IF(Fixture!I3794=Fixture!G3794,Settings!$G$8,IF(Fixture!I3794&lt;Fixture!G3794,Settings!$G$9,"-"))))</f>
        <v>-</v>
      </c>
    </row>
    <row r="3791" spans="3:9" x14ac:dyDescent="0.25">
      <c r="C3791" s="12" t="str">
        <f t="shared" si="120"/>
        <v>-</v>
      </c>
      <c r="D3791" s="9" t="str">
        <f t="shared" si="121"/>
        <v>-</v>
      </c>
      <c r="E3791" s="9" t="str">
        <f>IF(C3791="-","-",IF(D3791=maxgameno+2,"blank row 2",IF(D3791=maxgameno+1,"blank row 1",INDEX(FixtureCode!$B$4:$AH$128,MATCH($C3791,FixtureCode!$B$4:$B$128,0),MATCH("G"&amp;D3791&amp;"-T1",FixtureCode!$B$4:$AH$4,0)))))</f>
        <v>-</v>
      </c>
      <c r="F3791" s="13" t="str">
        <f>IF(C3791="-","-",IF(D3791=maxgameno+2,"blank row 2",IF(D3791=maxgameno+1,"blank row 1",INDEX(FixtureCode!$B$4:$AH$128,MATCH($C3791,FixtureCode!$B$4:$B$128,0),MATCH("G"&amp;D3791&amp;"-T2",FixtureCode!$B$4:$AH$4,0)))))</f>
        <v>-</v>
      </c>
      <c r="G3791" s="12" t="str">
        <f>IF(C3791="-","-",IF(AND(ISNUMBER(Fixture!G3795),ISNUMBER(Fixture!I3795),Fixture!F3795&lt;&gt;"BYE",Fixture!J3795&lt;&gt;"BYE"),"Yes","-"))</f>
        <v>-</v>
      </c>
      <c r="H3791" s="9" t="str">
        <f>IF(G3791="-","-",IF(Fixture!G3795&gt;Fixture!I3795,Settings!$G$7,IF(Fixture!G3795=Fixture!I3795,Settings!$G$8,IF(Fixture!G3795&lt;Fixture!I3795,Settings!$G$9,"-"))))</f>
        <v>-</v>
      </c>
      <c r="I3791" s="13" t="str">
        <f>IF(G3791="-","-",IF(Fixture!I3795&gt;Fixture!G3795,Settings!$G$7,IF(Fixture!I3795=Fixture!G3795,Settings!$G$8,IF(Fixture!I3795&lt;Fixture!G3795,Settings!$G$9,"-"))))</f>
        <v>-</v>
      </c>
    </row>
    <row r="3792" spans="3:9" x14ac:dyDescent="0.25">
      <c r="C3792" s="12" t="str">
        <f t="shared" si="120"/>
        <v>-</v>
      </c>
      <c r="D3792" s="9" t="str">
        <f t="shared" si="121"/>
        <v>-</v>
      </c>
      <c r="E3792" s="9" t="str">
        <f>IF(C3792="-","-",IF(D3792=maxgameno+2,"blank row 2",IF(D3792=maxgameno+1,"blank row 1",INDEX(FixtureCode!$B$4:$AH$128,MATCH($C3792,FixtureCode!$B$4:$B$128,0),MATCH("G"&amp;D3792&amp;"-T1",FixtureCode!$B$4:$AH$4,0)))))</f>
        <v>-</v>
      </c>
      <c r="F3792" s="13" t="str">
        <f>IF(C3792="-","-",IF(D3792=maxgameno+2,"blank row 2",IF(D3792=maxgameno+1,"blank row 1",INDEX(FixtureCode!$B$4:$AH$128,MATCH($C3792,FixtureCode!$B$4:$B$128,0),MATCH("G"&amp;D3792&amp;"-T2",FixtureCode!$B$4:$AH$4,0)))))</f>
        <v>-</v>
      </c>
      <c r="G3792" s="12" t="str">
        <f>IF(C3792="-","-",IF(AND(ISNUMBER(Fixture!G3796),ISNUMBER(Fixture!I3796),Fixture!F3796&lt;&gt;"BYE",Fixture!J3796&lt;&gt;"BYE"),"Yes","-"))</f>
        <v>-</v>
      </c>
      <c r="H3792" s="9" t="str">
        <f>IF(G3792="-","-",IF(Fixture!G3796&gt;Fixture!I3796,Settings!$G$7,IF(Fixture!G3796=Fixture!I3796,Settings!$G$8,IF(Fixture!G3796&lt;Fixture!I3796,Settings!$G$9,"-"))))</f>
        <v>-</v>
      </c>
      <c r="I3792" s="13" t="str">
        <f>IF(G3792="-","-",IF(Fixture!I3796&gt;Fixture!G3796,Settings!$G$7,IF(Fixture!I3796=Fixture!G3796,Settings!$G$8,IF(Fixture!I3796&lt;Fixture!G3796,Settings!$G$9,"-"))))</f>
        <v>-</v>
      </c>
    </row>
    <row r="3793" spans="3:9" x14ac:dyDescent="0.25">
      <c r="C3793" s="12" t="str">
        <f t="shared" si="120"/>
        <v>-</v>
      </c>
      <c r="D3793" s="9" t="str">
        <f t="shared" si="121"/>
        <v>-</v>
      </c>
      <c r="E3793" s="9" t="str">
        <f>IF(C3793="-","-",IF(D3793=maxgameno+2,"blank row 2",IF(D3793=maxgameno+1,"blank row 1",INDEX(FixtureCode!$B$4:$AH$128,MATCH($C3793,FixtureCode!$B$4:$B$128,0),MATCH("G"&amp;D3793&amp;"-T1",FixtureCode!$B$4:$AH$4,0)))))</f>
        <v>-</v>
      </c>
      <c r="F3793" s="13" t="str">
        <f>IF(C3793="-","-",IF(D3793=maxgameno+2,"blank row 2",IF(D3793=maxgameno+1,"blank row 1",INDEX(FixtureCode!$B$4:$AH$128,MATCH($C3793,FixtureCode!$B$4:$B$128,0),MATCH("G"&amp;D3793&amp;"-T2",FixtureCode!$B$4:$AH$4,0)))))</f>
        <v>-</v>
      </c>
      <c r="G3793" s="12" t="str">
        <f>IF(C3793="-","-",IF(AND(ISNUMBER(Fixture!G3797),ISNUMBER(Fixture!I3797),Fixture!F3797&lt;&gt;"BYE",Fixture!J3797&lt;&gt;"BYE"),"Yes","-"))</f>
        <v>-</v>
      </c>
      <c r="H3793" s="9" t="str">
        <f>IF(G3793="-","-",IF(Fixture!G3797&gt;Fixture!I3797,Settings!$G$7,IF(Fixture!G3797=Fixture!I3797,Settings!$G$8,IF(Fixture!G3797&lt;Fixture!I3797,Settings!$G$9,"-"))))</f>
        <v>-</v>
      </c>
      <c r="I3793" s="13" t="str">
        <f>IF(G3793="-","-",IF(Fixture!I3797&gt;Fixture!G3797,Settings!$G$7,IF(Fixture!I3797=Fixture!G3797,Settings!$G$8,IF(Fixture!I3797&lt;Fixture!G3797,Settings!$G$9,"-"))))</f>
        <v>-</v>
      </c>
    </row>
    <row r="3794" spans="3:9" x14ac:dyDescent="0.25">
      <c r="C3794" s="12" t="str">
        <f t="shared" si="120"/>
        <v>-</v>
      </c>
      <c r="D3794" s="9" t="str">
        <f t="shared" si="121"/>
        <v>-</v>
      </c>
      <c r="E3794" s="9" t="str">
        <f>IF(C3794="-","-",IF(D3794=maxgameno+2,"blank row 2",IF(D3794=maxgameno+1,"blank row 1",INDEX(FixtureCode!$B$4:$AH$128,MATCH($C3794,FixtureCode!$B$4:$B$128,0),MATCH("G"&amp;D3794&amp;"-T1",FixtureCode!$B$4:$AH$4,0)))))</f>
        <v>-</v>
      </c>
      <c r="F3794" s="13" t="str">
        <f>IF(C3794="-","-",IF(D3794=maxgameno+2,"blank row 2",IF(D3794=maxgameno+1,"blank row 1",INDEX(FixtureCode!$B$4:$AH$128,MATCH($C3794,FixtureCode!$B$4:$B$128,0),MATCH("G"&amp;D3794&amp;"-T2",FixtureCode!$B$4:$AH$4,0)))))</f>
        <v>-</v>
      </c>
      <c r="G3794" s="12" t="str">
        <f>IF(C3794="-","-",IF(AND(ISNUMBER(Fixture!G3798),ISNUMBER(Fixture!I3798),Fixture!F3798&lt;&gt;"BYE",Fixture!J3798&lt;&gt;"BYE"),"Yes","-"))</f>
        <v>-</v>
      </c>
      <c r="H3794" s="9" t="str">
        <f>IF(G3794="-","-",IF(Fixture!G3798&gt;Fixture!I3798,Settings!$G$7,IF(Fixture!G3798=Fixture!I3798,Settings!$G$8,IF(Fixture!G3798&lt;Fixture!I3798,Settings!$G$9,"-"))))</f>
        <v>-</v>
      </c>
      <c r="I3794" s="13" t="str">
        <f>IF(G3794="-","-",IF(Fixture!I3798&gt;Fixture!G3798,Settings!$G$7,IF(Fixture!I3798=Fixture!G3798,Settings!$G$8,IF(Fixture!I3798&lt;Fixture!G3798,Settings!$G$9,"-"))))</f>
        <v>-</v>
      </c>
    </row>
    <row r="3795" spans="3:9" x14ac:dyDescent="0.25">
      <c r="C3795" s="12" t="str">
        <f t="shared" si="120"/>
        <v>-</v>
      </c>
      <c r="D3795" s="9" t="str">
        <f t="shared" si="121"/>
        <v>-</v>
      </c>
      <c r="E3795" s="9" t="str">
        <f>IF(C3795="-","-",IF(D3795=maxgameno+2,"blank row 2",IF(D3795=maxgameno+1,"blank row 1",INDEX(FixtureCode!$B$4:$AH$128,MATCH($C3795,FixtureCode!$B$4:$B$128,0),MATCH("G"&amp;D3795&amp;"-T1",FixtureCode!$B$4:$AH$4,0)))))</f>
        <v>-</v>
      </c>
      <c r="F3795" s="13" t="str">
        <f>IF(C3795="-","-",IF(D3795=maxgameno+2,"blank row 2",IF(D3795=maxgameno+1,"blank row 1",INDEX(FixtureCode!$B$4:$AH$128,MATCH($C3795,FixtureCode!$B$4:$B$128,0),MATCH("G"&amp;D3795&amp;"-T2",FixtureCode!$B$4:$AH$4,0)))))</f>
        <v>-</v>
      </c>
      <c r="G3795" s="12" t="str">
        <f>IF(C3795="-","-",IF(AND(ISNUMBER(Fixture!G3799),ISNUMBER(Fixture!I3799),Fixture!F3799&lt;&gt;"BYE",Fixture!J3799&lt;&gt;"BYE"),"Yes","-"))</f>
        <v>-</v>
      </c>
      <c r="H3795" s="9" t="str">
        <f>IF(G3795="-","-",IF(Fixture!G3799&gt;Fixture!I3799,Settings!$G$7,IF(Fixture!G3799=Fixture!I3799,Settings!$G$8,IF(Fixture!G3799&lt;Fixture!I3799,Settings!$G$9,"-"))))</f>
        <v>-</v>
      </c>
      <c r="I3795" s="13" t="str">
        <f>IF(G3795="-","-",IF(Fixture!I3799&gt;Fixture!G3799,Settings!$G$7,IF(Fixture!I3799=Fixture!G3799,Settings!$G$8,IF(Fixture!I3799&lt;Fixture!G3799,Settings!$G$9,"-"))))</f>
        <v>-</v>
      </c>
    </row>
    <row r="3796" spans="3:9" x14ac:dyDescent="0.25">
      <c r="C3796" s="12" t="str">
        <f t="shared" si="120"/>
        <v>-</v>
      </c>
      <c r="D3796" s="9" t="str">
        <f t="shared" si="121"/>
        <v>-</v>
      </c>
      <c r="E3796" s="9" t="str">
        <f>IF(C3796="-","-",IF(D3796=maxgameno+2,"blank row 2",IF(D3796=maxgameno+1,"blank row 1",INDEX(FixtureCode!$B$4:$AH$128,MATCH($C3796,FixtureCode!$B$4:$B$128,0),MATCH("G"&amp;D3796&amp;"-T1",FixtureCode!$B$4:$AH$4,0)))))</f>
        <v>-</v>
      </c>
      <c r="F3796" s="13" t="str">
        <f>IF(C3796="-","-",IF(D3796=maxgameno+2,"blank row 2",IF(D3796=maxgameno+1,"blank row 1",INDEX(FixtureCode!$B$4:$AH$128,MATCH($C3796,FixtureCode!$B$4:$B$128,0),MATCH("G"&amp;D3796&amp;"-T2",FixtureCode!$B$4:$AH$4,0)))))</f>
        <v>-</v>
      </c>
      <c r="G3796" s="12" t="str">
        <f>IF(C3796="-","-",IF(AND(ISNUMBER(Fixture!G3800),ISNUMBER(Fixture!I3800),Fixture!F3800&lt;&gt;"BYE",Fixture!J3800&lt;&gt;"BYE"),"Yes","-"))</f>
        <v>-</v>
      </c>
      <c r="H3796" s="9" t="str">
        <f>IF(G3796="-","-",IF(Fixture!G3800&gt;Fixture!I3800,Settings!$G$7,IF(Fixture!G3800=Fixture!I3800,Settings!$G$8,IF(Fixture!G3800&lt;Fixture!I3800,Settings!$G$9,"-"))))</f>
        <v>-</v>
      </c>
      <c r="I3796" s="13" t="str">
        <f>IF(G3796="-","-",IF(Fixture!I3800&gt;Fixture!G3800,Settings!$G$7,IF(Fixture!I3800=Fixture!G3800,Settings!$G$8,IF(Fixture!I3800&lt;Fixture!G3800,Settings!$G$9,"-"))))</f>
        <v>-</v>
      </c>
    </row>
    <row r="3797" spans="3:9" x14ac:dyDescent="0.25">
      <c r="C3797" s="12" t="str">
        <f t="shared" si="120"/>
        <v>-</v>
      </c>
      <c r="D3797" s="9" t="str">
        <f t="shared" si="121"/>
        <v>-</v>
      </c>
      <c r="E3797" s="9" t="str">
        <f>IF(C3797="-","-",IF(D3797=maxgameno+2,"blank row 2",IF(D3797=maxgameno+1,"blank row 1",INDEX(FixtureCode!$B$4:$AH$128,MATCH($C3797,FixtureCode!$B$4:$B$128,0),MATCH("G"&amp;D3797&amp;"-T1",FixtureCode!$B$4:$AH$4,0)))))</f>
        <v>-</v>
      </c>
      <c r="F3797" s="13" t="str">
        <f>IF(C3797="-","-",IF(D3797=maxgameno+2,"blank row 2",IF(D3797=maxgameno+1,"blank row 1",INDEX(FixtureCode!$B$4:$AH$128,MATCH($C3797,FixtureCode!$B$4:$B$128,0),MATCH("G"&amp;D3797&amp;"-T2",FixtureCode!$B$4:$AH$4,0)))))</f>
        <v>-</v>
      </c>
      <c r="G3797" s="12" t="str">
        <f>IF(C3797="-","-",IF(AND(ISNUMBER(Fixture!G3801),ISNUMBER(Fixture!I3801),Fixture!F3801&lt;&gt;"BYE",Fixture!J3801&lt;&gt;"BYE"),"Yes","-"))</f>
        <v>-</v>
      </c>
      <c r="H3797" s="9" t="str">
        <f>IF(G3797="-","-",IF(Fixture!G3801&gt;Fixture!I3801,Settings!$G$7,IF(Fixture!G3801=Fixture!I3801,Settings!$G$8,IF(Fixture!G3801&lt;Fixture!I3801,Settings!$G$9,"-"))))</f>
        <v>-</v>
      </c>
      <c r="I3797" s="13" t="str">
        <f>IF(G3797="-","-",IF(Fixture!I3801&gt;Fixture!G3801,Settings!$G$7,IF(Fixture!I3801=Fixture!G3801,Settings!$G$8,IF(Fixture!I3801&lt;Fixture!G3801,Settings!$G$9,"-"))))</f>
        <v>-</v>
      </c>
    </row>
    <row r="3798" spans="3:9" x14ac:dyDescent="0.25">
      <c r="C3798" s="12" t="str">
        <f t="shared" si="120"/>
        <v>-</v>
      </c>
      <c r="D3798" s="9" t="str">
        <f t="shared" si="121"/>
        <v>-</v>
      </c>
      <c r="E3798" s="9" t="str">
        <f>IF(C3798="-","-",IF(D3798=maxgameno+2,"blank row 2",IF(D3798=maxgameno+1,"blank row 1",INDEX(FixtureCode!$B$4:$AH$128,MATCH($C3798,FixtureCode!$B$4:$B$128,0),MATCH("G"&amp;D3798&amp;"-T1",FixtureCode!$B$4:$AH$4,0)))))</f>
        <v>-</v>
      </c>
      <c r="F3798" s="13" t="str">
        <f>IF(C3798="-","-",IF(D3798=maxgameno+2,"blank row 2",IF(D3798=maxgameno+1,"blank row 1",INDEX(FixtureCode!$B$4:$AH$128,MATCH($C3798,FixtureCode!$B$4:$B$128,0),MATCH("G"&amp;D3798&amp;"-T2",FixtureCode!$B$4:$AH$4,0)))))</f>
        <v>-</v>
      </c>
      <c r="G3798" s="12" t="str">
        <f>IF(C3798="-","-",IF(AND(ISNUMBER(Fixture!G3802),ISNUMBER(Fixture!I3802),Fixture!F3802&lt;&gt;"BYE",Fixture!J3802&lt;&gt;"BYE"),"Yes","-"))</f>
        <v>-</v>
      </c>
      <c r="H3798" s="9" t="str">
        <f>IF(G3798="-","-",IF(Fixture!G3802&gt;Fixture!I3802,Settings!$G$7,IF(Fixture!G3802=Fixture!I3802,Settings!$G$8,IF(Fixture!G3802&lt;Fixture!I3802,Settings!$G$9,"-"))))</f>
        <v>-</v>
      </c>
      <c r="I3798" s="13" t="str">
        <f>IF(G3798="-","-",IF(Fixture!I3802&gt;Fixture!G3802,Settings!$G$7,IF(Fixture!I3802=Fixture!G3802,Settings!$G$8,IF(Fixture!I3802&lt;Fixture!G3802,Settings!$G$9,"-"))))</f>
        <v>-</v>
      </c>
    </row>
    <row r="3799" spans="3:9" x14ac:dyDescent="0.25">
      <c r="C3799" s="12" t="str">
        <f t="shared" si="120"/>
        <v>-</v>
      </c>
      <c r="D3799" s="9" t="str">
        <f t="shared" si="121"/>
        <v>-</v>
      </c>
      <c r="E3799" s="9" t="str">
        <f>IF(C3799="-","-",IF(D3799=maxgameno+2,"blank row 2",IF(D3799=maxgameno+1,"blank row 1",INDEX(FixtureCode!$B$4:$AH$128,MATCH($C3799,FixtureCode!$B$4:$B$128,0),MATCH("G"&amp;D3799&amp;"-T1",FixtureCode!$B$4:$AH$4,0)))))</f>
        <v>-</v>
      </c>
      <c r="F3799" s="13" t="str">
        <f>IF(C3799="-","-",IF(D3799=maxgameno+2,"blank row 2",IF(D3799=maxgameno+1,"blank row 1",INDEX(FixtureCode!$B$4:$AH$128,MATCH($C3799,FixtureCode!$B$4:$B$128,0),MATCH("G"&amp;D3799&amp;"-T2",FixtureCode!$B$4:$AH$4,0)))))</f>
        <v>-</v>
      </c>
      <c r="G3799" s="12" t="str">
        <f>IF(C3799="-","-",IF(AND(ISNUMBER(Fixture!G3803),ISNUMBER(Fixture!I3803),Fixture!F3803&lt;&gt;"BYE",Fixture!J3803&lt;&gt;"BYE"),"Yes","-"))</f>
        <v>-</v>
      </c>
      <c r="H3799" s="9" t="str">
        <f>IF(G3799="-","-",IF(Fixture!G3803&gt;Fixture!I3803,Settings!$G$7,IF(Fixture!G3803=Fixture!I3803,Settings!$G$8,IF(Fixture!G3803&lt;Fixture!I3803,Settings!$G$9,"-"))))</f>
        <v>-</v>
      </c>
      <c r="I3799" s="13" t="str">
        <f>IF(G3799="-","-",IF(Fixture!I3803&gt;Fixture!G3803,Settings!$G$7,IF(Fixture!I3803=Fixture!G3803,Settings!$G$8,IF(Fixture!I3803&lt;Fixture!G3803,Settings!$G$9,"-"))))</f>
        <v>-</v>
      </c>
    </row>
    <row r="3800" spans="3:9" x14ac:dyDescent="0.25">
      <c r="C3800" s="12" t="str">
        <f t="shared" si="120"/>
        <v>-</v>
      </c>
      <c r="D3800" s="9" t="str">
        <f t="shared" si="121"/>
        <v>-</v>
      </c>
      <c r="E3800" s="9" t="str">
        <f>IF(C3800="-","-",IF(D3800=maxgameno+2,"blank row 2",IF(D3800=maxgameno+1,"blank row 1",INDEX(FixtureCode!$B$4:$AH$128,MATCH($C3800,FixtureCode!$B$4:$B$128,0),MATCH("G"&amp;D3800&amp;"-T1",FixtureCode!$B$4:$AH$4,0)))))</f>
        <v>-</v>
      </c>
      <c r="F3800" s="13" t="str">
        <f>IF(C3800="-","-",IF(D3800=maxgameno+2,"blank row 2",IF(D3800=maxgameno+1,"blank row 1",INDEX(FixtureCode!$B$4:$AH$128,MATCH($C3800,FixtureCode!$B$4:$B$128,0),MATCH("G"&amp;D3800&amp;"-T2",FixtureCode!$B$4:$AH$4,0)))))</f>
        <v>-</v>
      </c>
      <c r="G3800" s="12" t="str">
        <f>IF(C3800="-","-",IF(AND(ISNUMBER(Fixture!G3804),ISNUMBER(Fixture!I3804),Fixture!F3804&lt;&gt;"BYE",Fixture!J3804&lt;&gt;"BYE"),"Yes","-"))</f>
        <v>-</v>
      </c>
      <c r="H3800" s="9" t="str">
        <f>IF(G3800="-","-",IF(Fixture!G3804&gt;Fixture!I3804,Settings!$G$7,IF(Fixture!G3804=Fixture!I3804,Settings!$G$8,IF(Fixture!G3804&lt;Fixture!I3804,Settings!$G$9,"-"))))</f>
        <v>-</v>
      </c>
      <c r="I3800" s="13" t="str">
        <f>IF(G3800="-","-",IF(Fixture!I3804&gt;Fixture!G3804,Settings!$G$7,IF(Fixture!I3804=Fixture!G3804,Settings!$G$8,IF(Fixture!I3804&lt;Fixture!G3804,Settings!$G$9,"-"))))</f>
        <v>-</v>
      </c>
    </row>
    <row r="3801" spans="3:9" x14ac:dyDescent="0.25">
      <c r="C3801" s="12" t="str">
        <f t="shared" si="120"/>
        <v>-</v>
      </c>
      <c r="D3801" s="9" t="str">
        <f t="shared" si="121"/>
        <v>-</v>
      </c>
      <c r="E3801" s="9" t="str">
        <f>IF(C3801="-","-",IF(D3801=maxgameno+2,"blank row 2",IF(D3801=maxgameno+1,"blank row 1",INDEX(FixtureCode!$B$4:$AH$128,MATCH($C3801,FixtureCode!$B$4:$B$128,0),MATCH("G"&amp;D3801&amp;"-T1",FixtureCode!$B$4:$AH$4,0)))))</f>
        <v>-</v>
      </c>
      <c r="F3801" s="13" t="str">
        <f>IF(C3801="-","-",IF(D3801=maxgameno+2,"blank row 2",IF(D3801=maxgameno+1,"blank row 1",INDEX(FixtureCode!$B$4:$AH$128,MATCH($C3801,FixtureCode!$B$4:$B$128,0),MATCH("G"&amp;D3801&amp;"-T2",FixtureCode!$B$4:$AH$4,0)))))</f>
        <v>-</v>
      </c>
      <c r="G3801" s="12" t="str">
        <f>IF(C3801="-","-",IF(AND(ISNUMBER(Fixture!G3805),ISNUMBER(Fixture!I3805),Fixture!F3805&lt;&gt;"BYE",Fixture!J3805&lt;&gt;"BYE"),"Yes","-"))</f>
        <v>-</v>
      </c>
      <c r="H3801" s="9" t="str">
        <f>IF(G3801="-","-",IF(Fixture!G3805&gt;Fixture!I3805,Settings!$G$7,IF(Fixture!G3805=Fixture!I3805,Settings!$G$8,IF(Fixture!G3805&lt;Fixture!I3805,Settings!$G$9,"-"))))</f>
        <v>-</v>
      </c>
      <c r="I3801" s="13" t="str">
        <f>IF(G3801="-","-",IF(Fixture!I3805&gt;Fixture!G3805,Settings!$G$7,IF(Fixture!I3805=Fixture!G3805,Settings!$G$8,IF(Fixture!I3805&lt;Fixture!G3805,Settings!$G$9,"-"))))</f>
        <v>-</v>
      </c>
    </row>
    <row r="3802" spans="3:9" x14ac:dyDescent="0.25">
      <c r="C3802" s="12" t="str">
        <f t="shared" si="120"/>
        <v>-</v>
      </c>
      <c r="D3802" s="9" t="str">
        <f t="shared" si="121"/>
        <v>-</v>
      </c>
      <c r="E3802" s="9" t="str">
        <f>IF(C3802="-","-",IF(D3802=maxgameno+2,"blank row 2",IF(D3802=maxgameno+1,"blank row 1",INDEX(FixtureCode!$B$4:$AH$128,MATCH($C3802,FixtureCode!$B$4:$B$128,0),MATCH("G"&amp;D3802&amp;"-T1",FixtureCode!$B$4:$AH$4,0)))))</f>
        <v>-</v>
      </c>
      <c r="F3802" s="13" t="str">
        <f>IF(C3802="-","-",IF(D3802=maxgameno+2,"blank row 2",IF(D3802=maxgameno+1,"blank row 1",INDEX(FixtureCode!$B$4:$AH$128,MATCH($C3802,FixtureCode!$B$4:$B$128,0),MATCH("G"&amp;D3802&amp;"-T2",FixtureCode!$B$4:$AH$4,0)))))</f>
        <v>-</v>
      </c>
      <c r="G3802" s="12" t="str">
        <f>IF(C3802="-","-",IF(AND(ISNUMBER(Fixture!G3806),ISNUMBER(Fixture!I3806),Fixture!F3806&lt;&gt;"BYE",Fixture!J3806&lt;&gt;"BYE"),"Yes","-"))</f>
        <v>-</v>
      </c>
      <c r="H3802" s="9" t="str">
        <f>IF(G3802="-","-",IF(Fixture!G3806&gt;Fixture!I3806,Settings!$G$7,IF(Fixture!G3806=Fixture!I3806,Settings!$G$8,IF(Fixture!G3806&lt;Fixture!I3806,Settings!$G$9,"-"))))</f>
        <v>-</v>
      </c>
      <c r="I3802" s="13" t="str">
        <f>IF(G3802="-","-",IF(Fixture!I3806&gt;Fixture!G3806,Settings!$G$7,IF(Fixture!I3806=Fixture!G3806,Settings!$G$8,IF(Fixture!I3806&lt;Fixture!G3806,Settings!$G$9,"-"))))</f>
        <v>-</v>
      </c>
    </row>
    <row r="3803" spans="3:9" x14ac:dyDescent="0.25">
      <c r="C3803" s="12" t="str">
        <f t="shared" si="120"/>
        <v>-</v>
      </c>
      <c r="D3803" s="9" t="str">
        <f t="shared" si="121"/>
        <v>-</v>
      </c>
      <c r="E3803" s="9" t="str">
        <f>IF(C3803="-","-",IF(D3803=maxgameno+2,"blank row 2",IF(D3803=maxgameno+1,"blank row 1",INDEX(FixtureCode!$B$4:$AH$128,MATCH($C3803,FixtureCode!$B$4:$B$128,0),MATCH("G"&amp;D3803&amp;"-T1",FixtureCode!$B$4:$AH$4,0)))))</f>
        <v>-</v>
      </c>
      <c r="F3803" s="13" t="str">
        <f>IF(C3803="-","-",IF(D3803=maxgameno+2,"blank row 2",IF(D3803=maxgameno+1,"blank row 1",INDEX(FixtureCode!$B$4:$AH$128,MATCH($C3803,FixtureCode!$B$4:$B$128,0),MATCH("G"&amp;D3803&amp;"-T2",FixtureCode!$B$4:$AH$4,0)))))</f>
        <v>-</v>
      </c>
      <c r="G3803" s="12" t="str">
        <f>IF(C3803="-","-",IF(AND(ISNUMBER(Fixture!G3807),ISNUMBER(Fixture!I3807),Fixture!F3807&lt;&gt;"BYE",Fixture!J3807&lt;&gt;"BYE"),"Yes","-"))</f>
        <v>-</v>
      </c>
      <c r="H3803" s="9" t="str">
        <f>IF(G3803="-","-",IF(Fixture!G3807&gt;Fixture!I3807,Settings!$G$7,IF(Fixture!G3807=Fixture!I3807,Settings!$G$8,IF(Fixture!G3807&lt;Fixture!I3807,Settings!$G$9,"-"))))</f>
        <v>-</v>
      </c>
      <c r="I3803" s="13" t="str">
        <f>IF(G3803="-","-",IF(Fixture!I3807&gt;Fixture!G3807,Settings!$G$7,IF(Fixture!I3807=Fixture!G3807,Settings!$G$8,IF(Fixture!I3807&lt;Fixture!G3807,Settings!$G$9,"-"))))</f>
        <v>-</v>
      </c>
    </row>
    <row r="3804" spans="3:9" x14ac:dyDescent="0.25">
      <c r="C3804" s="12" t="str">
        <f t="shared" si="120"/>
        <v>-</v>
      </c>
      <c r="D3804" s="9" t="str">
        <f t="shared" si="121"/>
        <v>-</v>
      </c>
      <c r="E3804" s="9" t="str">
        <f>IF(C3804="-","-",IF(D3804=maxgameno+2,"blank row 2",IF(D3804=maxgameno+1,"blank row 1",INDEX(FixtureCode!$B$4:$AH$128,MATCH($C3804,FixtureCode!$B$4:$B$128,0),MATCH("G"&amp;D3804&amp;"-T1",FixtureCode!$B$4:$AH$4,0)))))</f>
        <v>-</v>
      </c>
      <c r="F3804" s="13" t="str">
        <f>IF(C3804="-","-",IF(D3804=maxgameno+2,"blank row 2",IF(D3804=maxgameno+1,"blank row 1",INDEX(FixtureCode!$B$4:$AH$128,MATCH($C3804,FixtureCode!$B$4:$B$128,0),MATCH("G"&amp;D3804&amp;"-T2",FixtureCode!$B$4:$AH$4,0)))))</f>
        <v>-</v>
      </c>
      <c r="G3804" s="12" t="str">
        <f>IF(C3804="-","-",IF(AND(ISNUMBER(Fixture!G3808),ISNUMBER(Fixture!I3808),Fixture!F3808&lt;&gt;"BYE",Fixture!J3808&lt;&gt;"BYE"),"Yes","-"))</f>
        <v>-</v>
      </c>
      <c r="H3804" s="9" t="str">
        <f>IF(G3804="-","-",IF(Fixture!G3808&gt;Fixture!I3808,Settings!$G$7,IF(Fixture!G3808=Fixture!I3808,Settings!$G$8,IF(Fixture!G3808&lt;Fixture!I3808,Settings!$G$9,"-"))))</f>
        <v>-</v>
      </c>
      <c r="I3804" s="13" t="str">
        <f>IF(G3804="-","-",IF(Fixture!I3808&gt;Fixture!G3808,Settings!$G$7,IF(Fixture!I3808=Fixture!G3808,Settings!$G$8,IF(Fixture!I3808&lt;Fixture!G3808,Settings!$G$9,"-"))))</f>
        <v>-</v>
      </c>
    </row>
    <row r="3805" spans="3:9" x14ac:dyDescent="0.25">
      <c r="C3805" s="12" t="str">
        <f t="shared" si="120"/>
        <v>-</v>
      </c>
      <c r="D3805" s="9" t="str">
        <f t="shared" si="121"/>
        <v>-</v>
      </c>
      <c r="E3805" s="9" t="str">
        <f>IF(C3805="-","-",IF(D3805=maxgameno+2,"blank row 2",IF(D3805=maxgameno+1,"blank row 1",INDEX(FixtureCode!$B$4:$AH$128,MATCH($C3805,FixtureCode!$B$4:$B$128,0),MATCH("G"&amp;D3805&amp;"-T1",FixtureCode!$B$4:$AH$4,0)))))</f>
        <v>-</v>
      </c>
      <c r="F3805" s="13" t="str">
        <f>IF(C3805="-","-",IF(D3805=maxgameno+2,"blank row 2",IF(D3805=maxgameno+1,"blank row 1",INDEX(FixtureCode!$B$4:$AH$128,MATCH($C3805,FixtureCode!$B$4:$B$128,0),MATCH("G"&amp;D3805&amp;"-T2",FixtureCode!$B$4:$AH$4,0)))))</f>
        <v>-</v>
      </c>
      <c r="G3805" s="12" t="str">
        <f>IF(C3805="-","-",IF(AND(ISNUMBER(Fixture!G3809),ISNUMBER(Fixture!I3809),Fixture!F3809&lt;&gt;"BYE",Fixture!J3809&lt;&gt;"BYE"),"Yes","-"))</f>
        <v>-</v>
      </c>
      <c r="H3805" s="9" t="str">
        <f>IF(G3805="-","-",IF(Fixture!G3809&gt;Fixture!I3809,Settings!$G$7,IF(Fixture!G3809=Fixture!I3809,Settings!$G$8,IF(Fixture!G3809&lt;Fixture!I3809,Settings!$G$9,"-"))))</f>
        <v>-</v>
      </c>
      <c r="I3805" s="13" t="str">
        <f>IF(G3805="-","-",IF(Fixture!I3809&gt;Fixture!G3809,Settings!$G$7,IF(Fixture!I3809=Fixture!G3809,Settings!$G$8,IF(Fixture!I3809&lt;Fixture!G3809,Settings!$G$9,"-"))))</f>
        <v>-</v>
      </c>
    </row>
    <row r="3806" spans="3:9" x14ac:dyDescent="0.25">
      <c r="C3806" s="12" t="str">
        <f t="shared" si="120"/>
        <v>-</v>
      </c>
      <c r="D3806" s="9" t="str">
        <f t="shared" si="121"/>
        <v>-</v>
      </c>
      <c r="E3806" s="9" t="str">
        <f>IF(C3806="-","-",IF(D3806=maxgameno+2,"blank row 2",IF(D3806=maxgameno+1,"blank row 1",INDEX(FixtureCode!$B$4:$AH$128,MATCH($C3806,FixtureCode!$B$4:$B$128,0),MATCH("G"&amp;D3806&amp;"-T1",FixtureCode!$B$4:$AH$4,0)))))</f>
        <v>-</v>
      </c>
      <c r="F3806" s="13" t="str">
        <f>IF(C3806="-","-",IF(D3806=maxgameno+2,"blank row 2",IF(D3806=maxgameno+1,"blank row 1",INDEX(FixtureCode!$B$4:$AH$128,MATCH($C3806,FixtureCode!$B$4:$B$128,0),MATCH("G"&amp;D3806&amp;"-T2",FixtureCode!$B$4:$AH$4,0)))))</f>
        <v>-</v>
      </c>
      <c r="G3806" s="12" t="str">
        <f>IF(C3806="-","-",IF(AND(ISNUMBER(Fixture!G3810),ISNUMBER(Fixture!I3810),Fixture!F3810&lt;&gt;"BYE",Fixture!J3810&lt;&gt;"BYE"),"Yes","-"))</f>
        <v>-</v>
      </c>
      <c r="H3806" s="9" t="str">
        <f>IF(G3806="-","-",IF(Fixture!G3810&gt;Fixture!I3810,Settings!$G$7,IF(Fixture!G3810=Fixture!I3810,Settings!$G$8,IF(Fixture!G3810&lt;Fixture!I3810,Settings!$G$9,"-"))))</f>
        <v>-</v>
      </c>
      <c r="I3806" s="13" t="str">
        <f>IF(G3806="-","-",IF(Fixture!I3810&gt;Fixture!G3810,Settings!$G$7,IF(Fixture!I3810=Fixture!G3810,Settings!$G$8,IF(Fixture!I3810&lt;Fixture!G3810,Settings!$G$9,"-"))))</f>
        <v>-</v>
      </c>
    </row>
    <row r="3807" spans="3:9" x14ac:dyDescent="0.25">
      <c r="C3807" s="12" t="str">
        <f t="shared" si="120"/>
        <v>-</v>
      </c>
      <c r="D3807" s="9" t="str">
        <f t="shared" si="121"/>
        <v>-</v>
      </c>
      <c r="E3807" s="9" t="str">
        <f>IF(C3807="-","-",IF(D3807=maxgameno+2,"blank row 2",IF(D3807=maxgameno+1,"blank row 1",INDEX(FixtureCode!$B$4:$AH$128,MATCH($C3807,FixtureCode!$B$4:$B$128,0),MATCH("G"&amp;D3807&amp;"-T1",FixtureCode!$B$4:$AH$4,0)))))</f>
        <v>-</v>
      </c>
      <c r="F3807" s="13" t="str">
        <f>IF(C3807="-","-",IF(D3807=maxgameno+2,"blank row 2",IF(D3807=maxgameno+1,"blank row 1",INDEX(FixtureCode!$B$4:$AH$128,MATCH($C3807,FixtureCode!$B$4:$B$128,0),MATCH("G"&amp;D3807&amp;"-T2",FixtureCode!$B$4:$AH$4,0)))))</f>
        <v>-</v>
      </c>
      <c r="G3807" s="12" t="str">
        <f>IF(C3807="-","-",IF(AND(ISNUMBER(Fixture!G3811),ISNUMBER(Fixture!I3811),Fixture!F3811&lt;&gt;"BYE",Fixture!J3811&lt;&gt;"BYE"),"Yes","-"))</f>
        <v>-</v>
      </c>
      <c r="H3807" s="9" t="str">
        <f>IF(G3807="-","-",IF(Fixture!G3811&gt;Fixture!I3811,Settings!$G$7,IF(Fixture!G3811=Fixture!I3811,Settings!$G$8,IF(Fixture!G3811&lt;Fixture!I3811,Settings!$G$9,"-"))))</f>
        <v>-</v>
      </c>
      <c r="I3807" s="13" t="str">
        <f>IF(G3807="-","-",IF(Fixture!I3811&gt;Fixture!G3811,Settings!$G$7,IF(Fixture!I3811=Fixture!G3811,Settings!$G$8,IF(Fixture!I3811&lt;Fixture!G3811,Settings!$G$9,"-"))))</f>
        <v>-</v>
      </c>
    </row>
    <row r="3808" spans="3:9" x14ac:dyDescent="0.25">
      <c r="C3808" s="12" t="str">
        <f t="shared" si="120"/>
        <v>-</v>
      </c>
      <c r="D3808" s="9" t="str">
        <f t="shared" si="121"/>
        <v>-</v>
      </c>
      <c r="E3808" s="9" t="str">
        <f>IF(C3808="-","-",IF(D3808=maxgameno+2,"blank row 2",IF(D3808=maxgameno+1,"blank row 1",INDEX(FixtureCode!$B$4:$AH$128,MATCH($C3808,FixtureCode!$B$4:$B$128,0),MATCH("G"&amp;D3808&amp;"-T1",FixtureCode!$B$4:$AH$4,0)))))</f>
        <v>-</v>
      </c>
      <c r="F3808" s="13" t="str">
        <f>IF(C3808="-","-",IF(D3808=maxgameno+2,"blank row 2",IF(D3808=maxgameno+1,"blank row 1",INDEX(FixtureCode!$B$4:$AH$128,MATCH($C3808,FixtureCode!$B$4:$B$128,0),MATCH("G"&amp;D3808&amp;"-T2",FixtureCode!$B$4:$AH$4,0)))))</f>
        <v>-</v>
      </c>
      <c r="G3808" s="12" t="str">
        <f>IF(C3808="-","-",IF(AND(ISNUMBER(Fixture!G3812),ISNUMBER(Fixture!I3812),Fixture!F3812&lt;&gt;"BYE",Fixture!J3812&lt;&gt;"BYE"),"Yes","-"))</f>
        <v>-</v>
      </c>
      <c r="H3808" s="9" t="str">
        <f>IF(G3808="-","-",IF(Fixture!G3812&gt;Fixture!I3812,Settings!$G$7,IF(Fixture!G3812=Fixture!I3812,Settings!$G$8,IF(Fixture!G3812&lt;Fixture!I3812,Settings!$G$9,"-"))))</f>
        <v>-</v>
      </c>
      <c r="I3808" s="13" t="str">
        <f>IF(G3808="-","-",IF(Fixture!I3812&gt;Fixture!G3812,Settings!$G$7,IF(Fixture!I3812=Fixture!G3812,Settings!$G$8,IF(Fixture!I3812&lt;Fixture!G3812,Settings!$G$9,"-"))))</f>
        <v>-</v>
      </c>
    </row>
    <row r="3809" spans="3:9" x14ac:dyDescent="0.25">
      <c r="C3809" s="12" t="str">
        <f t="shared" si="120"/>
        <v>-</v>
      </c>
      <c r="D3809" s="9" t="str">
        <f t="shared" si="121"/>
        <v>-</v>
      </c>
      <c r="E3809" s="9" t="str">
        <f>IF(C3809="-","-",IF(D3809=maxgameno+2,"blank row 2",IF(D3809=maxgameno+1,"blank row 1",INDEX(FixtureCode!$B$4:$AH$128,MATCH($C3809,FixtureCode!$B$4:$B$128,0),MATCH("G"&amp;D3809&amp;"-T1",FixtureCode!$B$4:$AH$4,0)))))</f>
        <v>-</v>
      </c>
      <c r="F3809" s="13" t="str">
        <f>IF(C3809="-","-",IF(D3809=maxgameno+2,"blank row 2",IF(D3809=maxgameno+1,"blank row 1",INDEX(FixtureCode!$B$4:$AH$128,MATCH($C3809,FixtureCode!$B$4:$B$128,0),MATCH("G"&amp;D3809&amp;"-T2",FixtureCode!$B$4:$AH$4,0)))))</f>
        <v>-</v>
      </c>
      <c r="G3809" s="12" t="str">
        <f>IF(C3809="-","-",IF(AND(ISNUMBER(Fixture!G3813),ISNUMBER(Fixture!I3813),Fixture!F3813&lt;&gt;"BYE",Fixture!J3813&lt;&gt;"BYE"),"Yes","-"))</f>
        <v>-</v>
      </c>
      <c r="H3809" s="9" t="str">
        <f>IF(G3809="-","-",IF(Fixture!G3813&gt;Fixture!I3813,Settings!$G$7,IF(Fixture!G3813=Fixture!I3813,Settings!$G$8,IF(Fixture!G3813&lt;Fixture!I3813,Settings!$G$9,"-"))))</f>
        <v>-</v>
      </c>
      <c r="I3809" s="13" t="str">
        <f>IF(G3809="-","-",IF(Fixture!I3813&gt;Fixture!G3813,Settings!$G$7,IF(Fixture!I3813=Fixture!G3813,Settings!$G$8,IF(Fixture!I3813&lt;Fixture!G3813,Settings!$G$9,"-"))))</f>
        <v>-</v>
      </c>
    </row>
    <row r="3810" spans="3:9" x14ac:dyDescent="0.25">
      <c r="C3810" s="12" t="str">
        <f t="shared" si="120"/>
        <v>-</v>
      </c>
      <c r="D3810" s="9" t="str">
        <f t="shared" si="121"/>
        <v>-</v>
      </c>
      <c r="E3810" s="9" t="str">
        <f>IF(C3810="-","-",IF(D3810=maxgameno+2,"blank row 2",IF(D3810=maxgameno+1,"blank row 1",INDEX(FixtureCode!$B$4:$AH$128,MATCH($C3810,FixtureCode!$B$4:$B$128,0),MATCH("G"&amp;D3810&amp;"-T1",FixtureCode!$B$4:$AH$4,0)))))</f>
        <v>-</v>
      </c>
      <c r="F3810" s="13" t="str">
        <f>IF(C3810="-","-",IF(D3810=maxgameno+2,"blank row 2",IF(D3810=maxgameno+1,"blank row 1",INDEX(FixtureCode!$B$4:$AH$128,MATCH($C3810,FixtureCode!$B$4:$B$128,0),MATCH("G"&amp;D3810&amp;"-T2",FixtureCode!$B$4:$AH$4,0)))))</f>
        <v>-</v>
      </c>
      <c r="G3810" s="12" t="str">
        <f>IF(C3810="-","-",IF(AND(ISNUMBER(Fixture!G3814),ISNUMBER(Fixture!I3814),Fixture!F3814&lt;&gt;"BYE",Fixture!J3814&lt;&gt;"BYE"),"Yes","-"))</f>
        <v>-</v>
      </c>
      <c r="H3810" s="9" t="str">
        <f>IF(G3810="-","-",IF(Fixture!G3814&gt;Fixture!I3814,Settings!$G$7,IF(Fixture!G3814=Fixture!I3814,Settings!$G$8,IF(Fixture!G3814&lt;Fixture!I3814,Settings!$G$9,"-"))))</f>
        <v>-</v>
      </c>
      <c r="I3810" s="13" t="str">
        <f>IF(G3810="-","-",IF(Fixture!I3814&gt;Fixture!G3814,Settings!$G$7,IF(Fixture!I3814=Fixture!G3814,Settings!$G$8,IF(Fixture!I3814&lt;Fixture!G3814,Settings!$G$9,"-"))))</f>
        <v>-</v>
      </c>
    </row>
    <row r="3811" spans="3:9" x14ac:dyDescent="0.25">
      <c r="C3811" s="12" t="str">
        <f t="shared" si="120"/>
        <v>-</v>
      </c>
      <c r="D3811" s="9" t="str">
        <f t="shared" si="121"/>
        <v>-</v>
      </c>
      <c r="E3811" s="9" t="str">
        <f>IF(C3811="-","-",IF(D3811=maxgameno+2,"blank row 2",IF(D3811=maxgameno+1,"blank row 1",INDEX(FixtureCode!$B$4:$AH$128,MATCH($C3811,FixtureCode!$B$4:$B$128,0),MATCH("G"&amp;D3811&amp;"-T1",FixtureCode!$B$4:$AH$4,0)))))</f>
        <v>-</v>
      </c>
      <c r="F3811" s="13" t="str">
        <f>IF(C3811="-","-",IF(D3811=maxgameno+2,"blank row 2",IF(D3811=maxgameno+1,"blank row 1",INDEX(FixtureCode!$B$4:$AH$128,MATCH($C3811,FixtureCode!$B$4:$B$128,0),MATCH("G"&amp;D3811&amp;"-T2",FixtureCode!$B$4:$AH$4,0)))))</f>
        <v>-</v>
      </c>
      <c r="G3811" s="12" t="str">
        <f>IF(C3811="-","-",IF(AND(ISNUMBER(Fixture!G3815),ISNUMBER(Fixture!I3815),Fixture!F3815&lt;&gt;"BYE",Fixture!J3815&lt;&gt;"BYE"),"Yes","-"))</f>
        <v>-</v>
      </c>
      <c r="H3811" s="9" t="str">
        <f>IF(G3811="-","-",IF(Fixture!G3815&gt;Fixture!I3815,Settings!$G$7,IF(Fixture!G3815=Fixture!I3815,Settings!$G$8,IF(Fixture!G3815&lt;Fixture!I3815,Settings!$G$9,"-"))))</f>
        <v>-</v>
      </c>
      <c r="I3811" s="13" t="str">
        <f>IF(G3811="-","-",IF(Fixture!I3815&gt;Fixture!G3815,Settings!$G$7,IF(Fixture!I3815=Fixture!G3815,Settings!$G$8,IF(Fixture!I3815&lt;Fixture!G3815,Settings!$G$9,"-"))))</f>
        <v>-</v>
      </c>
    </row>
    <row r="3812" spans="3:9" x14ac:dyDescent="0.25">
      <c r="C3812" s="12" t="str">
        <f t="shared" si="120"/>
        <v>-</v>
      </c>
      <c r="D3812" s="9" t="str">
        <f t="shared" si="121"/>
        <v>-</v>
      </c>
      <c r="E3812" s="9" t="str">
        <f>IF(C3812="-","-",IF(D3812=maxgameno+2,"blank row 2",IF(D3812=maxgameno+1,"blank row 1",INDEX(FixtureCode!$B$4:$AH$128,MATCH($C3812,FixtureCode!$B$4:$B$128,0),MATCH("G"&amp;D3812&amp;"-T1",FixtureCode!$B$4:$AH$4,0)))))</f>
        <v>-</v>
      </c>
      <c r="F3812" s="13" t="str">
        <f>IF(C3812="-","-",IF(D3812=maxgameno+2,"blank row 2",IF(D3812=maxgameno+1,"blank row 1",INDEX(FixtureCode!$B$4:$AH$128,MATCH($C3812,FixtureCode!$B$4:$B$128,0),MATCH("G"&amp;D3812&amp;"-T2",FixtureCode!$B$4:$AH$4,0)))))</f>
        <v>-</v>
      </c>
      <c r="G3812" s="12" t="str">
        <f>IF(C3812="-","-",IF(AND(ISNUMBER(Fixture!G3816),ISNUMBER(Fixture!I3816),Fixture!F3816&lt;&gt;"BYE",Fixture!J3816&lt;&gt;"BYE"),"Yes","-"))</f>
        <v>-</v>
      </c>
      <c r="H3812" s="9" t="str">
        <f>IF(G3812="-","-",IF(Fixture!G3816&gt;Fixture!I3816,Settings!$G$7,IF(Fixture!G3816=Fixture!I3816,Settings!$G$8,IF(Fixture!G3816&lt;Fixture!I3816,Settings!$G$9,"-"))))</f>
        <v>-</v>
      </c>
      <c r="I3812" s="13" t="str">
        <f>IF(G3812="-","-",IF(Fixture!I3816&gt;Fixture!G3816,Settings!$G$7,IF(Fixture!I3816=Fixture!G3816,Settings!$G$8,IF(Fixture!I3816&lt;Fixture!G3816,Settings!$G$9,"-"))))</f>
        <v>-</v>
      </c>
    </row>
    <row r="3813" spans="3:9" x14ac:dyDescent="0.25">
      <c r="C3813" s="12" t="str">
        <f t="shared" si="120"/>
        <v>-</v>
      </c>
      <c r="D3813" s="9" t="str">
        <f t="shared" si="121"/>
        <v>-</v>
      </c>
      <c r="E3813" s="9" t="str">
        <f>IF(C3813="-","-",IF(D3813=maxgameno+2,"blank row 2",IF(D3813=maxgameno+1,"blank row 1",INDEX(FixtureCode!$B$4:$AH$128,MATCH($C3813,FixtureCode!$B$4:$B$128,0),MATCH("G"&amp;D3813&amp;"-T1",FixtureCode!$B$4:$AH$4,0)))))</f>
        <v>-</v>
      </c>
      <c r="F3813" s="13" t="str">
        <f>IF(C3813="-","-",IF(D3813=maxgameno+2,"blank row 2",IF(D3813=maxgameno+1,"blank row 1",INDEX(FixtureCode!$B$4:$AH$128,MATCH($C3813,FixtureCode!$B$4:$B$128,0),MATCH("G"&amp;D3813&amp;"-T2",FixtureCode!$B$4:$AH$4,0)))))</f>
        <v>-</v>
      </c>
      <c r="G3813" s="12" t="str">
        <f>IF(C3813="-","-",IF(AND(ISNUMBER(Fixture!G3817),ISNUMBER(Fixture!I3817),Fixture!F3817&lt;&gt;"BYE",Fixture!J3817&lt;&gt;"BYE"),"Yes","-"))</f>
        <v>-</v>
      </c>
      <c r="H3813" s="9" t="str">
        <f>IF(G3813="-","-",IF(Fixture!G3817&gt;Fixture!I3817,Settings!$G$7,IF(Fixture!G3817=Fixture!I3817,Settings!$G$8,IF(Fixture!G3817&lt;Fixture!I3817,Settings!$G$9,"-"))))</f>
        <v>-</v>
      </c>
      <c r="I3813" s="13" t="str">
        <f>IF(G3813="-","-",IF(Fixture!I3817&gt;Fixture!G3817,Settings!$G$7,IF(Fixture!I3817=Fixture!G3817,Settings!$G$8,IF(Fixture!I3817&lt;Fixture!G3817,Settings!$G$9,"-"))))</f>
        <v>-</v>
      </c>
    </row>
    <row r="3814" spans="3:9" x14ac:dyDescent="0.25">
      <c r="C3814" s="12" t="str">
        <f t="shared" si="120"/>
        <v>-</v>
      </c>
      <c r="D3814" s="9" t="str">
        <f t="shared" si="121"/>
        <v>-</v>
      </c>
      <c r="E3814" s="9" t="str">
        <f>IF(C3814="-","-",IF(D3814=maxgameno+2,"blank row 2",IF(D3814=maxgameno+1,"blank row 1",INDEX(FixtureCode!$B$4:$AH$128,MATCH($C3814,FixtureCode!$B$4:$B$128,0),MATCH("G"&amp;D3814&amp;"-T1",FixtureCode!$B$4:$AH$4,0)))))</f>
        <v>-</v>
      </c>
      <c r="F3814" s="13" t="str">
        <f>IF(C3814="-","-",IF(D3814=maxgameno+2,"blank row 2",IF(D3814=maxgameno+1,"blank row 1",INDEX(FixtureCode!$B$4:$AH$128,MATCH($C3814,FixtureCode!$B$4:$B$128,0),MATCH("G"&amp;D3814&amp;"-T2",FixtureCode!$B$4:$AH$4,0)))))</f>
        <v>-</v>
      </c>
      <c r="G3814" s="12" t="str">
        <f>IF(C3814="-","-",IF(AND(ISNUMBER(Fixture!G3818),ISNUMBER(Fixture!I3818),Fixture!F3818&lt;&gt;"BYE",Fixture!J3818&lt;&gt;"BYE"),"Yes","-"))</f>
        <v>-</v>
      </c>
      <c r="H3814" s="9" t="str">
        <f>IF(G3814="-","-",IF(Fixture!G3818&gt;Fixture!I3818,Settings!$G$7,IF(Fixture!G3818=Fixture!I3818,Settings!$G$8,IF(Fixture!G3818&lt;Fixture!I3818,Settings!$G$9,"-"))))</f>
        <v>-</v>
      </c>
      <c r="I3814" s="13" t="str">
        <f>IF(G3814="-","-",IF(Fixture!I3818&gt;Fixture!G3818,Settings!$G$7,IF(Fixture!I3818=Fixture!G3818,Settings!$G$8,IF(Fixture!I3818&lt;Fixture!G3818,Settings!$G$9,"-"))))</f>
        <v>-</v>
      </c>
    </row>
    <row r="3815" spans="3:9" x14ac:dyDescent="0.25">
      <c r="C3815" s="12" t="str">
        <f t="shared" si="120"/>
        <v>-</v>
      </c>
      <c r="D3815" s="9" t="str">
        <f t="shared" si="121"/>
        <v>-</v>
      </c>
      <c r="E3815" s="9" t="str">
        <f>IF(C3815="-","-",IF(D3815=maxgameno+2,"blank row 2",IF(D3815=maxgameno+1,"blank row 1",INDEX(FixtureCode!$B$4:$AH$128,MATCH($C3815,FixtureCode!$B$4:$B$128,0),MATCH("G"&amp;D3815&amp;"-T1",FixtureCode!$B$4:$AH$4,0)))))</f>
        <v>-</v>
      </c>
      <c r="F3815" s="13" t="str">
        <f>IF(C3815="-","-",IF(D3815=maxgameno+2,"blank row 2",IF(D3815=maxgameno+1,"blank row 1",INDEX(FixtureCode!$B$4:$AH$128,MATCH($C3815,FixtureCode!$B$4:$B$128,0),MATCH("G"&amp;D3815&amp;"-T2",FixtureCode!$B$4:$AH$4,0)))))</f>
        <v>-</v>
      </c>
      <c r="G3815" s="12" t="str">
        <f>IF(C3815="-","-",IF(AND(ISNUMBER(Fixture!G3819),ISNUMBER(Fixture!I3819),Fixture!F3819&lt;&gt;"BYE",Fixture!J3819&lt;&gt;"BYE"),"Yes","-"))</f>
        <v>-</v>
      </c>
      <c r="H3815" s="9" t="str">
        <f>IF(G3815="-","-",IF(Fixture!G3819&gt;Fixture!I3819,Settings!$G$7,IF(Fixture!G3819=Fixture!I3819,Settings!$G$8,IF(Fixture!G3819&lt;Fixture!I3819,Settings!$G$9,"-"))))</f>
        <v>-</v>
      </c>
      <c r="I3815" s="13" t="str">
        <f>IF(G3815="-","-",IF(Fixture!I3819&gt;Fixture!G3819,Settings!$G$7,IF(Fixture!I3819=Fixture!G3819,Settings!$G$8,IF(Fixture!I3819&lt;Fixture!G3819,Settings!$G$9,"-"))))</f>
        <v>-</v>
      </c>
    </row>
    <row r="3816" spans="3:9" x14ac:dyDescent="0.25">
      <c r="C3816" s="12" t="str">
        <f t="shared" si="120"/>
        <v>-</v>
      </c>
      <c r="D3816" s="9" t="str">
        <f t="shared" si="121"/>
        <v>-</v>
      </c>
      <c r="E3816" s="9" t="str">
        <f>IF(C3816="-","-",IF(D3816=maxgameno+2,"blank row 2",IF(D3816=maxgameno+1,"blank row 1",INDEX(FixtureCode!$B$4:$AH$128,MATCH($C3816,FixtureCode!$B$4:$B$128,0),MATCH("G"&amp;D3816&amp;"-T1",FixtureCode!$B$4:$AH$4,0)))))</f>
        <v>-</v>
      </c>
      <c r="F3816" s="13" t="str">
        <f>IF(C3816="-","-",IF(D3816=maxgameno+2,"blank row 2",IF(D3816=maxgameno+1,"blank row 1",INDEX(FixtureCode!$B$4:$AH$128,MATCH($C3816,FixtureCode!$B$4:$B$128,0),MATCH("G"&amp;D3816&amp;"-T2",FixtureCode!$B$4:$AH$4,0)))))</f>
        <v>-</v>
      </c>
      <c r="G3816" s="12" t="str">
        <f>IF(C3816="-","-",IF(AND(ISNUMBER(Fixture!G3820),ISNUMBER(Fixture!I3820),Fixture!F3820&lt;&gt;"BYE",Fixture!J3820&lt;&gt;"BYE"),"Yes","-"))</f>
        <v>-</v>
      </c>
      <c r="H3816" s="9" t="str">
        <f>IF(G3816="-","-",IF(Fixture!G3820&gt;Fixture!I3820,Settings!$G$7,IF(Fixture!G3820=Fixture!I3820,Settings!$G$8,IF(Fixture!G3820&lt;Fixture!I3820,Settings!$G$9,"-"))))</f>
        <v>-</v>
      </c>
      <c r="I3816" s="13" t="str">
        <f>IF(G3816="-","-",IF(Fixture!I3820&gt;Fixture!G3820,Settings!$G$7,IF(Fixture!I3820=Fixture!G3820,Settings!$G$8,IF(Fixture!I3820&lt;Fixture!G3820,Settings!$G$9,"-"))))</f>
        <v>-</v>
      </c>
    </row>
    <row r="3817" spans="3:9" x14ac:dyDescent="0.25">
      <c r="C3817" s="12" t="str">
        <f t="shared" si="120"/>
        <v>-</v>
      </c>
      <c r="D3817" s="9" t="str">
        <f t="shared" si="121"/>
        <v>-</v>
      </c>
      <c r="E3817" s="9" t="str">
        <f>IF(C3817="-","-",IF(D3817=maxgameno+2,"blank row 2",IF(D3817=maxgameno+1,"blank row 1",INDEX(FixtureCode!$B$4:$AH$128,MATCH($C3817,FixtureCode!$B$4:$B$128,0),MATCH("G"&amp;D3817&amp;"-T1",FixtureCode!$B$4:$AH$4,0)))))</f>
        <v>-</v>
      </c>
      <c r="F3817" s="13" t="str">
        <f>IF(C3817="-","-",IF(D3817=maxgameno+2,"blank row 2",IF(D3817=maxgameno+1,"blank row 1",INDEX(FixtureCode!$B$4:$AH$128,MATCH($C3817,FixtureCode!$B$4:$B$128,0),MATCH("G"&amp;D3817&amp;"-T2",FixtureCode!$B$4:$AH$4,0)))))</f>
        <v>-</v>
      </c>
      <c r="G3817" s="12" t="str">
        <f>IF(C3817="-","-",IF(AND(ISNUMBER(Fixture!G3821),ISNUMBER(Fixture!I3821),Fixture!F3821&lt;&gt;"BYE",Fixture!J3821&lt;&gt;"BYE"),"Yes","-"))</f>
        <v>-</v>
      </c>
      <c r="H3817" s="9" t="str">
        <f>IF(G3817="-","-",IF(Fixture!G3821&gt;Fixture!I3821,Settings!$G$7,IF(Fixture!G3821=Fixture!I3821,Settings!$G$8,IF(Fixture!G3821&lt;Fixture!I3821,Settings!$G$9,"-"))))</f>
        <v>-</v>
      </c>
      <c r="I3817" s="13" t="str">
        <f>IF(G3817="-","-",IF(Fixture!I3821&gt;Fixture!G3821,Settings!$G$7,IF(Fixture!I3821=Fixture!G3821,Settings!$G$8,IF(Fixture!I3821&lt;Fixture!G3821,Settings!$G$9,"-"))))</f>
        <v>-</v>
      </c>
    </row>
    <row r="3818" spans="3:9" x14ac:dyDescent="0.25">
      <c r="C3818" s="12" t="str">
        <f t="shared" si="120"/>
        <v>-</v>
      </c>
      <c r="D3818" s="9" t="str">
        <f t="shared" si="121"/>
        <v>-</v>
      </c>
      <c r="E3818" s="9" t="str">
        <f>IF(C3818="-","-",IF(D3818=maxgameno+2,"blank row 2",IF(D3818=maxgameno+1,"blank row 1",INDEX(FixtureCode!$B$4:$AH$128,MATCH($C3818,FixtureCode!$B$4:$B$128,0),MATCH("G"&amp;D3818&amp;"-T1",FixtureCode!$B$4:$AH$4,0)))))</f>
        <v>-</v>
      </c>
      <c r="F3818" s="13" t="str">
        <f>IF(C3818="-","-",IF(D3818=maxgameno+2,"blank row 2",IF(D3818=maxgameno+1,"blank row 1",INDEX(FixtureCode!$B$4:$AH$128,MATCH($C3818,FixtureCode!$B$4:$B$128,0),MATCH("G"&amp;D3818&amp;"-T2",FixtureCode!$B$4:$AH$4,0)))))</f>
        <v>-</v>
      </c>
      <c r="G3818" s="12" t="str">
        <f>IF(C3818="-","-",IF(AND(ISNUMBER(Fixture!G3822),ISNUMBER(Fixture!I3822),Fixture!F3822&lt;&gt;"BYE",Fixture!J3822&lt;&gt;"BYE"),"Yes","-"))</f>
        <v>-</v>
      </c>
      <c r="H3818" s="9" t="str">
        <f>IF(G3818="-","-",IF(Fixture!G3822&gt;Fixture!I3822,Settings!$G$7,IF(Fixture!G3822=Fixture!I3822,Settings!$G$8,IF(Fixture!G3822&lt;Fixture!I3822,Settings!$G$9,"-"))))</f>
        <v>-</v>
      </c>
      <c r="I3818" s="13" t="str">
        <f>IF(G3818="-","-",IF(Fixture!I3822&gt;Fixture!G3822,Settings!$G$7,IF(Fixture!I3822=Fixture!G3822,Settings!$G$8,IF(Fixture!I3822&lt;Fixture!G3822,Settings!$G$9,"-"))))</f>
        <v>-</v>
      </c>
    </row>
    <row r="3819" spans="3:9" x14ac:dyDescent="0.25">
      <c r="C3819" s="12" t="str">
        <f t="shared" si="120"/>
        <v>-</v>
      </c>
      <c r="D3819" s="9" t="str">
        <f t="shared" si="121"/>
        <v>-</v>
      </c>
      <c r="E3819" s="9" t="str">
        <f>IF(C3819="-","-",IF(D3819=maxgameno+2,"blank row 2",IF(D3819=maxgameno+1,"blank row 1",INDEX(FixtureCode!$B$4:$AH$128,MATCH($C3819,FixtureCode!$B$4:$B$128,0),MATCH("G"&amp;D3819&amp;"-T1",FixtureCode!$B$4:$AH$4,0)))))</f>
        <v>-</v>
      </c>
      <c r="F3819" s="13" t="str">
        <f>IF(C3819="-","-",IF(D3819=maxgameno+2,"blank row 2",IF(D3819=maxgameno+1,"blank row 1",INDEX(FixtureCode!$B$4:$AH$128,MATCH($C3819,FixtureCode!$B$4:$B$128,0),MATCH("G"&amp;D3819&amp;"-T2",FixtureCode!$B$4:$AH$4,0)))))</f>
        <v>-</v>
      </c>
      <c r="G3819" s="12" t="str">
        <f>IF(C3819="-","-",IF(AND(ISNUMBER(Fixture!G3823),ISNUMBER(Fixture!I3823),Fixture!F3823&lt;&gt;"BYE",Fixture!J3823&lt;&gt;"BYE"),"Yes","-"))</f>
        <v>-</v>
      </c>
      <c r="H3819" s="9" t="str">
        <f>IF(G3819="-","-",IF(Fixture!G3823&gt;Fixture!I3823,Settings!$G$7,IF(Fixture!G3823=Fixture!I3823,Settings!$G$8,IF(Fixture!G3823&lt;Fixture!I3823,Settings!$G$9,"-"))))</f>
        <v>-</v>
      </c>
      <c r="I3819" s="13" t="str">
        <f>IF(G3819="-","-",IF(Fixture!I3823&gt;Fixture!G3823,Settings!$G$7,IF(Fixture!I3823=Fixture!G3823,Settings!$G$8,IF(Fixture!I3823&lt;Fixture!G3823,Settings!$G$9,"-"))))</f>
        <v>-</v>
      </c>
    </row>
    <row r="3820" spans="3:9" x14ac:dyDescent="0.25">
      <c r="C3820" s="12" t="str">
        <f t="shared" si="120"/>
        <v>-</v>
      </c>
      <c r="D3820" s="9" t="str">
        <f t="shared" si="121"/>
        <v>-</v>
      </c>
      <c r="E3820" s="9" t="str">
        <f>IF(C3820="-","-",IF(D3820=maxgameno+2,"blank row 2",IF(D3820=maxgameno+1,"blank row 1",INDEX(FixtureCode!$B$4:$AH$128,MATCH($C3820,FixtureCode!$B$4:$B$128,0),MATCH("G"&amp;D3820&amp;"-T1",FixtureCode!$B$4:$AH$4,0)))))</f>
        <v>-</v>
      </c>
      <c r="F3820" s="13" t="str">
        <f>IF(C3820="-","-",IF(D3820=maxgameno+2,"blank row 2",IF(D3820=maxgameno+1,"blank row 1",INDEX(FixtureCode!$B$4:$AH$128,MATCH($C3820,FixtureCode!$B$4:$B$128,0),MATCH("G"&amp;D3820&amp;"-T2",FixtureCode!$B$4:$AH$4,0)))))</f>
        <v>-</v>
      </c>
      <c r="G3820" s="12" t="str">
        <f>IF(C3820="-","-",IF(AND(ISNUMBER(Fixture!G3824),ISNUMBER(Fixture!I3824),Fixture!F3824&lt;&gt;"BYE",Fixture!J3824&lt;&gt;"BYE"),"Yes","-"))</f>
        <v>-</v>
      </c>
      <c r="H3820" s="9" t="str">
        <f>IF(G3820="-","-",IF(Fixture!G3824&gt;Fixture!I3824,Settings!$G$7,IF(Fixture!G3824=Fixture!I3824,Settings!$G$8,IF(Fixture!G3824&lt;Fixture!I3824,Settings!$G$9,"-"))))</f>
        <v>-</v>
      </c>
      <c r="I3820" s="13" t="str">
        <f>IF(G3820="-","-",IF(Fixture!I3824&gt;Fixture!G3824,Settings!$G$7,IF(Fixture!I3824=Fixture!G3824,Settings!$G$8,IF(Fixture!I3824&lt;Fixture!G3824,Settings!$G$9,"-"))))</f>
        <v>-</v>
      </c>
    </row>
    <row r="3821" spans="3:9" x14ac:dyDescent="0.25">
      <c r="C3821" s="12" t="str">
        <f t="shared" si="120"/>
        <v>-</v>
      </c>
      <c r="D3821" s="9" t="str">
        <f t="shared" si="121"/>
        <v>-</v>
      </c>
      <c r="E3821" s="9" t="str">
        <f>IF(C3821="-","-",IF(D3821=maxgameno+2,"blank row 2",IF(D3821=maxgameno+1,"blank row 1",INDEX(FixtureCode!$B$4:$AH$128,MATCH($C3821,FixtureCode!$B$4:$B$128,0),MATCH("G"&amp;D3821&amp;"-T1",FixtureCode!$B$4:$AH$4,0)))))</f>
        <v>-</v>
      </c>
      <c r="F3821" s="13" t="str">
        <f>IF(C3821="-","-",IF(D3821=maxgameno+2,"blank row 2",IF(D3821=maxgameno+1,"blank row 1",INDEX(FixtureCode!$B$4:$AH$128,MATCH($C3821,FixtureCode!$B$4:$B$128,0),MATCH("G"&amp;D3821&amp;"-T2",FixtureCode!$B$4:$AH$4,0)))))</f>
        <v>-</v>
      </c>
      <c r="G3821" s="12" t="str">
        <f>IF(C3821="-","-",IF(AND(ISNUMBER(Fixture!G3825),ISNUMBER(Fixture!I3825),Fixture!F3825&lt;&gt;"BYE",Fixture!J3825&lt;&gt;"BYE"),"Yes","-"))</f>
        <v>-</v>
      </c>
      <c r="H3821" s="9" t="str">
        <f>IF(G3821="-","-",IF(Fixture!G3825&gt;Fixture!I3825,Settings!$G$7,IF(Fixture!G3825=Fixture!I3825,Settings!$G$8,IF(Fixture!G3825&lt;Fixture!I3825,Settings!$G$9,"-"))))</f>
        <v>-</v>
      </c>
      <c r="I3821" s="13" t="str">
        <f>IF(G3821="-","-",IF(Fixture!I3825&gt;Fixture!G3825,Settings!$G$7,IF(Fixture!I3825=Fixture!G3825,Settings!$G$8,IF(Fixture!I3825&lt;Fixture!G3825,Settings!$G$9,"-"))))</f>
        <v>-</v>
      </c>
    </row>
    <row r="3822" spans="3:9" x14ac:dyDescent="0.25">
      <c r="C3822" s="12" t="str">
        <f t="shared" si="120"/>
        <v>-</v>
      </c>
      <c r="D3822" s="9" t="str">
        <f t="shared" si="121"/>
        <v>-</v>
      </c>
      <c r="E3822" s="9" t="str">
        <f>IF(C3822="-","-",IF(D3822=maxgameno+2,"blank row 2",IF(D3822=maxgameno+1,"blank row 1",INDEX(FixtureCode!$B$4:$AH$128,MATCH($C3822,FixtureCode!$B$4:$B$128,0),MATCH("G"&amp;D3822&amp;"-T1",FixtureCode!$B$4:$AH$4,0)))))</f>
        <v>-</v>
      </c>
      <c r="F3822" s="13" t="str">
        <f>IF(C3822="-","-",IF(D3822=maxgameno+2,"blank row 2",IF(D3822=maxgameno+1,"blank row 1",INDEX(FixtureCode!$B$4:$AH$128,MATCH($C3822,FixtureCode!$B$4:$B$128,0),MATCH("G"&amp;D3822&amp;"-T2",FixtureCode!$B$4:$AH$4,0)))))</f>
        <v>-</v>
      </c>
      <c r="G3822" s="12" t="str">
        <f>IF(C3822="-","-",IF(AND(ISNUMBER(Fixture!G3826),ISNUMBER(Fixture!I3826),Fixture!F3826&lt;&gt;"BYE",Fixture!J3826&lt;&gt;"BYE"),"Yes","-"))</f>
        <v>-</v>
      </c>
      <c r="H3822" s="9" t="str">
        <f>IF(G3822="-","-",IF(Fixture!G3826&gt;Fixture!I3826,Settings!$G$7,IF(Fixture!G3826=Fixture!I3826,Settings!$G$8,IF(Fixture!G3826&lt;Fixture!I3826,Settings!$G$9,"-"))))</f>
        <v>-</v>
      </c>
      <c r="I3822" s="13" t="str">
        <f>IF(G3822="-","-",IF(Fixture!I3826&gt;Fixture!G3826,Settings!$G$7,IF(Fixture!I3826=Fixture!G3826,Settings!$G$8,IF(Fixture!I3826&lt;Fixture!G3826,Settings!$G$9,"-"))))</f>
        <v>-</v>
      </c>
    </row>
    <row r="3823" spans="3:9" x14ac:dyDescent="0.25">
      <c r="C3823" s="12" t="str">
        <f t="shared" si="120"/>
        <v>-</v>
      </c>
      <c r="D3823" s="9" t="str">
        <f t="shared" si="121"/>
        <v>-</v>
      </c>
      <c r="E3823" s="9" t="str">
        <f>IF(C3823="-","-",IF(D3823=maxgameno+2,"blank row 2",IF(D3823=maxgameno+1,"blank row 1",INDEX(FixtureCode!$B$4:$AH$128,MATCH($C3823,FixtureCode!$B$4:$B$128,0),MATCH("G"&amp;D3823&amp;"-T1",FixtureCode!$B$4:$AH$4,0)))))</f>
        <v>-</v>
      </c>
      <c r="F3823" s="13" t="str">
        <f>IF(C3823="-","-",IF(D3823=maxgameno+2,"blank row 2",IF(D3823=maxgameno+1,"blank row 1",INDEX(FixtureCode!$B$4:$AH$128,MATCH($C3823,FixtureCode!$B$4:$B$128,0),MATCH("G"&amp;D3823&amp;"-T2",FixtureCode!$B$4:$AH$4,0)))))</f>
        <v>-</v>
      </c>
      <c r="G3823" s="12" t="str">
        <f>IF(C3823="-","-",IF(AND(ISNUMBER(Fixture!G3827),ISNUMBER(Fixture!I3827),Fixture!F3827&lt;&gt;"BYE",Fixture!J3827&lt;&gt;"BYE"),"Yes","-"))</f>
        <v>-</v>
      </c>
      <c r="H3823" s="9" t="str">
        <f>IF(G3823="-","-",IF(Fixture!G3827&gt;Fixture!I3827,Settings!$G$7,IF(Fixture!G3827=Fixture!I3827,Settings!$G$8,IF(Fixture!G3827&lt;Fixture!I3827,Settings!$G$9,"-"))))</f>
        <v>-</v>
      </c>
      <c r="I3823" s="13" t="str">
        <f>IF(G3823="-","-",IF(Fixture!I3827&gt;Fixture!G3827,Settings!$G$7,IF(Fixture!I3827=Fixture!G3827,Settings!$G$8,IF(Fixture!I3827&lt;Fixture!G3827,Settings!$G$9,"-"))))</f>
        <v>-</v>
      </c>
    </row>
    <row r="3824" spans="3:9" x14ac:dyDescent="0.25">
      <c r="C3824" s="12" t="str">
        <f t="shared" si="120"/>
        <v>-</v>
      </c>
      <c r="D3824" s="9" t="str">
        <f t="shared" si="121"/>
        <v>-</v>
      </c>
      <c r="E3824" s="9" t="str">
        <f>IF(C3824="-","-",IF(D3824=maxgameno+2,"blank row 2",IF(D3824=maxgameno+1,"blank row 1",INDEX(FixtureCode!$B$4:$AH$128,MATCH($C3824,FixtureCode!$B$4:$B$128,0),MATCH("G"&amp;D3824&amp;"-T1",FixtureCode!$B$4:$AH$4,0)))))</f>
        <v>-</v>
      </c>
      <c r="F3824" s="13" t="str">
        <f>IF(C3824="-","-",IF(D3824=maxgameno+2,"blank row 2",IF(D3824=maxgameno+1,"blank row 1",INDEX(FixtureCode!$B$4:$AH$128,MATCH($C3824,FixtureCode!$B$4:$B$128,0),MATCH("G"&amp;D3824&amp;"-T2",FixtureCode!$B$4:$AH$4,0)))))</f>
        <v>-</v>
      </c>
      <c r="G3824" s="12" t="str">
        <f>IF(C3824="-","-",IF(AND(ISNUMBER(Fixture!G3828),ISNUMBER(Fixture!I3828),Fixture!F3828&lt;&gt;"BYE",Fixture!J3828&lt;&gt;"BYE"),"Yes","-"))</f>
        <v>-</v>
      </c>
      <c r="H3824" s="9" t="str">
        <f>IF(G3824="-","-",IF(Fixture!G3828&gt;Fixture!I3828,Settings!$G$7,IF(Fixture!G3828=Fixture!I3828,Settings!$G$8,IF(Fixture!G3828&lt;Fixture!I3828,Settings!$G$9,"-"))))</f>
        <v>-</v>
      </c>
      <c r="I3824" s="13" t="str">
        <f>IF(G3824="-","-",IF(Fixture!I3828&gt;Fixture!G3828,Settings!$G$7,IF(Fixture!I3828=Fixture!G3828,Settings!$G$8,IF(Fixture!I3828&lt;Fixture!G3828,Settings!$G$9,"-"))))</f>
        <v>-</v>
      </c>
    </row>
    <row r="3825" spans="3:9" x14ac:dyDescent="0.25">
      <c r="C3825" s="12" t="str">
        <f t="shared" si="120"/>
        <v>-</v>
      </c>
      <c r="D3825" s="9" t="str">
        <f t="shared" si="121"/>
        <v>-</v>
      </c>
      <c r="E3825" s="9" t="str">
        <f>IF(C3825="-","-",IF(D3825=maxgameno+2,"blank row 2",IF(D3825=maxgameno+1,"blank row 1",INDEX(FixtureCode!$B$4:$AH$128,MATCH($C3825,FixtureCode!$B$4:$B$128,0),MATCH("G"&amp;D3825&amp;"-T1",FixtureCode!$B$4:$AH$4,0)))))</f>
        <v>-</v>
      </c>
      <c r="F3825" s="13" t="str">
        <f>IF(C3825="-","-",IF(D3825=maxgameno+2,"blank row 2",IF(D3825=maxgameno+1,"blank row 1",INDEX(FixtureCode!$B$4:$AH$128,MATCH($C3825,FixtureCode!$B$4:$B$128,0),MATCH("G"&amp;D3825&amp;"-T2",FixtureCode!$B$4:$AH$4,0)))))</f>
        <v>-</v>
      </c>
      <c r="G3825" s="12" t="str">
        <f>IF(C3825="-","-",IF(AND(ISNUMBER(Fixture!G3829),ISNUMBER(Fixture!I3829),Fixture!F3829&lt;&gt;"BYE",Fixture!J3829&lt;&gt;"BYE"),"Yes","-"))</f>
        <v>-</v>
      </c>
      <c r="H3825" s="9" t="str">
        <f>IF(G3825="-","-",IF(Fixture!G3829&gt;Fixture!I3829,Settings!$G$7,IF(Fixture!G3829=Fixture!I3829,Settings!$G$8,IF(Fixture!G3829&lt;Fixture!I3829,Settings!$G$9,"-"))))</f>
        <v>-</v>
      </c>
      <c r="I3825" s="13" t="str">
        <f>IF(G3825="-","-",IF(Fixture!I3829&gt;Fixture!G3829,Settings!$G$7,IF(Fixture!I3829=Fixture!G3829,Settings!$G$8,IF(Fixture!I3829&lt;Fixture!G3829,Settings!$G$9,"-"))))</f>
        <v>-</v>
      </c>
    </row>
    <row r="3826" spans="3:9" x14ac:dyDescent="0.25">
      <c r="C3826" s="12" t="str">
        <f t="shared" si="120"/>
        <v>-</v>
      </c>
      <c r="D3826" s="9" t="str">
        <f t="shared" si="121"/>
        <v>-</v>
      </c>
      <c r="E3826" s="9" t="str">
        <f>IF(C3826="-","-",IF(D3826=maxgameno+2,"blank row 2",IF(D3826=maxgameno+1,"blank row 1",INDEX(FixtureCode!$B$4:$AH$128,MATCH($C3826,FixtureCode!$B$4:$B$128,0),MATCH("G"&amp;D3826&amp;"-T1",FixtureCode!$B$4:$AH$4,0)))))</f>
        <v>-</v>
      </c>
      <c r="F3826" s="13" t="str">
        <f>IF(C3826="-","-",IF(D3826=maxgameno+2,"blank row 2",IF(D3826=maxgameno+1,"blank row 1",INDEX(FixtureCode!$B$4:$AH$128,MATCH($C3826,FixtureCode!$B$4:$B$128,0),MATCH("G"&amp;D3826&amp;"-T2",FixtureCode!$B$4:$AH$4,0)))))</f>
        <v>-</v>
      </c>
      <c r="G3826" s="12" t="str">
        <f>IF(C3826="-","-",IF(AND(ISNUMBER(Fixture!G3830),ISNUMBER(Fixture!I3830),Fixture!F3830&lt;&gt;"BYE",Fixture!J3830&lt;&gt;"BYE"),"Yes","-"))</f>
        <v>-</v>
      </c>
      <c r="H3826" s="9" t="str">
        <f>IF(G3826="-","-",IF(Fixture!G3830&gt;Fixture!I3830,Settings!$G$7,IF(Fixture!G3830=Fixture!I3830,Settings!$G$8,IF(Fixture!G3830&lt;Fixture!I3830,Settings!$G$9,"-"))))</f>
        <v>-</v>
      </c>
      <c r="I3826" s="13" t="str">
        <f>IF(G3826="-","-",IF(Fixture!I3830&gt;Fixture!G3830,Settings!$G$7,IF(Fixture!I3830=Fixture!G3830,Settings!$G$8,IF(Fixture!I3830&lt;Fixture!G3830,Settings!$G$9,"-"))))</f>
        <v>-</v>
      </c>
    </row>
    <row r="3827" spans="3:9" x14ac:dyDescent="0.25">
      <c r="C3827" s="12" t="str">
        <f t="shared" si="120"/>
        <v>-</v>
      </c>
      <c r="D3827" s="9" t="str">
        <f t="shared" si="121"/>
        <v>-</v>
      </c>
      <c r="E3827" s="9" t="str">
        <f>IF(C3827="-","-",IF(D3827=maxgameno+2,"blank row 2",IF(D3827=maxgameno+1,"blank row 1",INDEX(FixtureCode!$B$4:$AH$128,MATCH($C3827,FixtureCode!$B$4:$B$128,0),MATCH("G"&amp;D3827&amp;"-T1",FixtureCode!$B$4:$AH$4,0)))))</f>
        <v>-</v>
      </c>
      <c r="F3827" s="13" t="str">
        <f>IF(C3827="-","-",IF(D3827=maxgameno+2,"blank row 2",IF(D3827=maxgameno+1,"blank row 1",INDEX(FixtureCode!$B$4:$AH$128,MATCH($C3827,FixtureCode!$B$4:$B$128,0),MATCH("G"&amp;D3827&amp;"-T2",FixtureCode!$B$4:$AH$4,0)))))</f>
        <v>-</v>
      </c>
      <c r="G3827" s="12" t="str">
        <f>IF(C3827="-","-",IF(AND(ISNUMBER(Fixture!G3831),ISNUMBER(Fixture!I3831),Fixture!F3831&lt;&gt;"BYE",Fixture!J3831&lt;&gt;"BYE"),"Yes","-"))</f>
        <v>-</v>
      </c>
      <c r="H3827" s="9" t="str">
        <f>IF(G3827="-","-",IF(Fixture!G3831&gt;Fixture!I3831,Settings!$G$7,IF(Fixture!G3831=Fixture!I3831,Settings!$G$8,IF(Fixture!G3831&lt;Fixture!I3831,Settings!$G$9,"-"))))</f>
        <v>-</v>
      </c>
      <c r="I3827" s="13" t="str">
        <f>IF(G3827="-","-",IF(Fixture!I3831&gt;Fixture!G3831,Settings!$G$7,IF(Fixture!I3831=Fixture!G3831,Settings!$G$8,IF(Fixture!I3831&lt;Fixture!G3831,Settings!$G$9,"-"))))</f>
        <v>-</v>
      </c>
    </row>
    <row r="3828" spans="3:9" x14ac:dyDescent="0.25">
      <c r="C3828" s="12" t="str">
        <f t="shared" si="120"/>
        <v>-</v>
      </c>
      <c r="D3828" s="9" t="str">
        <f t="shared" si="121"/>
        <v>-</v>
      </c>
      <c r="E3828" s="9" t="str">
        <f>IF(C3828="-","-",IF(D3828=maxgameno+2,"blank row 2",IF(D3828=maxgameno+1,"blank row 1",INDEX(FixtureCode!$B$4:$AH$128,MATCH($C3828,FixtureCode!$B$4:$B$128,0),MATCH("G"&amp;D3828&amp;"-T1",FixtureCode!$B$4:$AH$4,0)))))</f>
        <v>-</v>
      </c>
      <c r="F3828" s="13" t="str">
        <f>IF(C3828="-","-",IF(D3828=maxgameno+2,"blank row 2",IF(D3828=maxgameno+1,"blank row 1",INDEX(FixtureCode!$B$4:$AH$128,MATCH($C3828,FixtureCode!$B$4:$B$128,0),MATCH("G"&amp;D3828&amp;"-T2",FixtureCode!$B$4:$AH$4,0)))))</f>
        <v>-</v>
      </c>
      <c r="G3828" s="12" t="str">
        <f>IF(C3828="-","-",IF(AND(ISNUMBER(Fixture!G3832),ISNUMBER(Fixture!I3832),Fixture!F3832&lt;&gt;"BYE",Fixture!J3832&lt;&gt;"BYE"),"Yes","-"))</f>
        <v>-</v>
      </c>
      <c r="H3828" s="9" t="str">
        <f>IF(G3828="-","-",IF(Fixture!G3832&gt;Fixture!I3832,Settings!$G$7,IF(Fixture!G3832=Fixture!I3832,Settings!$G$8,IF(Fixture!G3832&lt;Fixture!I3832,Settings!$G$9,"-"))))</f>
        <v>-</v>
      </c>
      <c r="I3828" s="13" t="str">
        <f>IF(G3828="-","-",IF(Fixture!I3832&gt;Fixture!G3832,Settings!$G$7,IF(Fixture!I3832=Fixture!G3832,Settings!$G$8,IF(Fixture!I3832&lt;Fixture!G3832,Settings!$G$9,"-"))))</f>
        <v>-</v>
      </c>
    </row>
    <row r="3829" spans="3:9" x14ac:dyDescent="0.25">
      <c r="C3829" s="12" t="str">
        <f t="shared" si="120"/>
        <v>-</v>
      </c>
      <c r="D3829" s="9" t="str">
        <f t="shared" si="121"/>
        <v>-</v>
      </c>
      <c r="E3829" s="9" t="str">
        <f>IF(C3829="-","-",IF(D3829=maxgameno+2,"blank row 2",IF(D3829=maxgameno+1,"blank row 1",INDEX(FixtureCode!$B$4:$AH$128,MATCH($C3829,FixtureCode!$B$4:$B$128,0),MATCH("G"&amp;D3829&amp;"-T1",FixtureCode!$B$4:$AH$4,0)))))</f>
        <v>-</v>
      </c>
      <c r="F3829" s="13" t="str">
        <f>IF(C3829="-","-",IF(D3829=maxgameno+2,"blank row 2",IF(D3829=maxgameno+1,"blank row 1",INDEX(FixtureCode!$B$4:$AH$128,MATCH($C3829,FixtureCode!$B$4:$B$128,0),MATCH("G"&amp;D3829&amp;"-T2",FixtureCode!$B$4:$AH$4,0)))))</f>
        <v>-</v>
      </c>
      <c r="G3829" s="12" t="str">
        <f>IF(C3829="-","-",IF(AND(ISNUMBER(Fixture!G3833),ISNUMBER(Fixture!I3833),Fixture!F3833&lt;&gt;"BYE",Fixture!J3833&lt;&gt;"BYE"),"Yes","-"))</f>
        <v>-</v>
      </c>
      <c r="H3829" s="9" t="str">
        <f>IF(G3829="-","-",IF(Fixture!G3833&gt;Fixture!I3833,Settings!$G$7,IF(Fixture!G3833=Fixture!I3833,Settings!$G$8,IF(Fixture!G3833&lt;Fixture!I3833,Settings!$G$9,"-"))))</f>
        <v>-</v>
      </c>
      <c r="I3829" s="13" t="str">
        <f>IF(G3829="-","-",IF(Fixture!I3833&gt;Fixture!G3833,Settings!$G$7,IF(Fixture!I3833=Fixture!G3833,Settings!$G$8,IF(Fixture!I3833&lt;Fixture!G3833,Settings!$G$9,"-"))))</f>
        <v>-</v>
      </c>
    </row>
    <row r="3830" spans="3:9" x14ac:dyDescent="0.25">
      <c r="C3830" s="12" t="str">
        <f t="shared" si="120"/>
        <v>-</v>
      </c>
      <c r="D3830" s="9" t="str">
        <f t="shared" si="121"/>
        <v>-</v>
      </c>
      <c r="E3830" s="9" t="str">
        <f>IF(C3830="-","-",IF(D3830=maxgameno+2,"blank row 2",IF(D3830=maxgameno+1,"blank row 1",INDEX(FixtureCode!$B$4:$AH$128,MATCH($C3830,FixtureCode!$B$4:$B$128,0),MATCH("G"&amp;D3830&amp;"-T1",FixtureCode!$B$4:$AH$4,0)))))</f>
        <v>-</v>
      </c>
      <c r="F3830" s="13" t="str">
        <f>IF(C3830="-","-",IF(D3830=maxgameno+2,"blank row 2",IF(D3830=maxgameno+1,"blank row 1",INDEX(FixtureCode!$B$4:$AH$128,MATCH($C3830,FixtureCode!$B$4:$B$128,0),MATCH("G"&amp;D3830&amp;"-T2",FixtureCode!$B$4:$AH$4,0)))))</f>
        <v>-</v>
      </c>
      <c r="G3830" s="12" t="str">
        <f>IF(C3830="-","-",IF(AND(ISNUMBER(Fixture!G3834),ISNUMBER(Fixture!I3834),Fixture!F3834&lt;&gt;"BYE",Fixture!J3834&lt;&gt;"BYE"),"Yes","-"))</f>
        <v>-</v>
      </c>
      <c r="H3830" s="9" t="str">
        <f>IF(G3830="-","-",IF(Fixture!G3834&gt;Fixture!I3834,Settings!$G$7,IF(Fixture!G3834=Fixture!I3834,Settings!$G$8,IF(Fixture!G3834&lt;Fixture!I3834,Settings!$G$9,"-"))))</f>
        <v>-</v>
      </c>
      <c r="I3830" s="13" t="str">
        <f>IF(G3830="-","-",IF(Fixture!I3834&gt;Fixture!G3834,Settings!$G$7,IF(Fixture!I3834=Fixture!G3834,Settings!$G$8,IF(Fixture!I3834&lt;Fixture!G3834,Settings!$G$9,"-"))))</f>
        <v>-</v>
      </c>
    </row>
    <row r="3831" spans="3:9" x14ac:dyDescent="0.25">
      <c r="C3831" s="12" t="str">
        <f t="shared" si="120"/>
        <v>-</v>
      </c>
      <c r="D3831" s="9" t="str">
        <f t="shared" si="121"/>
        <v>-</v>
      </c>
      <c r="E3831" s="9" t="str">
        <f>IF(C3831="-","-",IF(D3831=maxgameno+2,"blank row 2",IF(D3831=maxgameno+1,"blank row 1",INDEX(FixtureCode!$B$4:$AH$128,MATCH($C3831,FixtureCode!$B$4:$B$128,0),MATCH("G"&amp;D3831&amp;"-T1",FixtureCode!$B$4:$AH$4,0)))))</f>
        <v>-</v>
      </c>
      <c r="F3831" s="13" t="str">
        <f>IF(C3831="-","-",IF(D3831=maxgameno+2,"blank row 2",IF(D3831=maxgameno+1,"blank row 1",INDEX(FixtureCode!$B$4:$AH$128,MATCH($C3831,FixtureCode!$B$4:$B$128,0),MATCH("G"&amp;D3831&amp;"-T2",FixtureCode!$B$4:$AH$4,0)))))</f>
        <v>-</v>
      </c>
      <c r="G3831" s="12" t="str">
        <f>IF(C3831="-","-",IF(AND(ISNUMBER(Fixture!G3835),ISNUMBER(Fixture!I3835),Fixture!F3835&lt;&gt;"BYE",Fixture!J3835&lt;&gt;"BYE"),"Yes","-"))</f>
        <v>-</v>
      </c>
      <c r="H3831" s="9" t="str">
        <f>IF(G3831="-","-",IF(Fixture!G3835&gt;Fixture!I3835,Settings!$G$7,IF(Fixture!G3835=Fixture!I3835,Settings!$G$8,IF(Fixture!G3835&lt;Fixture!I3835,Settings!$G$9,"-"))))</f>
        <v>-</v>
      </c>
      <c r="I3831" s="13" t="str">
        <f>IF(G3831="-","-",IF(Fixture!I3835&gt;Fixture!G3835,Settings!$G$7,IF(Fixture!I3835=Fixture!G3835,Settings!$G$8,IF(Fixture!I3835&lt;Fixture!G3835,Settings!$G$9,"-"))))</f>
        <v>-</v>
      </c>
    </row>
    <row r="3832" spans="3:9" x14ac:dyDescent="0.25">
      <c r="C3832" s="12" t="str">
        <f t="shared" si="120"/>
        <v>-</v>
      </c>
      <c r="D3832" s="9" t="str">
        <f t="shared" si="121"/>
        <v>-</v>
      </c>
      <c r="E3832" s="9" t="str">
        <f>IF(C3832="-","-",IF(D3832=maxgameno+2,"blank row 2",IF(D3832=maxgameno+1,"blank row 1",INDEX(FixtureCode!$B$4:$AH$128,MATCH($C3832,FixtureCode!$B$4:$B$128,0),MATCH("G"&amp;D3832&amp;"-T1",FixtureCode!$B$4:$AH$4,0)))))</f>
        <v>-</v>
      </c>
      <c r="F3832" s="13" t="str">
        <f>IF(C3832="-","-",IF(D3832=maxgameno+2,"blank row 2",IF(D3832=maxgameno+1,"blank row 1",INDEX(FixtureCode!$B$4:$AH$128,MATCH($C3832,FixtureCode!$B$4:$B$128,0),MATCH("G"&amp;D3832&amp;"-T2",FixtureCode!$B$4:$AH$4,0)))))</f>
        <v>-</v>
      </c>
      <c r="G3832" s="12" t="str">
        <f>IF(C3832="-","-",IF(AND(ISNUMBER(Fixture!G3836),ISNUMBER(Fixture!I3836),Fixture!F3836&lt;&gt;"BYE",Fixture!J3836&lt;&gt;"BYE"),"Yes","-"))</f>
        <v>-</v>
      </c>
      <c r="H3832" s="9" t="str">
        <f>IF(G3832="-","-",IF(Fixture!G3836&gt;Fixture!I3836,Settings!$G$7,IF(Fixture!G3836=Fixture!I3836,Settings!$G$8,IF(Fixture!G3836&lt;Fixture!I3836,Settings!$G$9,"-"))))</f>
        <v>-</v>
      </c>
      <c r="I3832" s="13" t="str">
        <f>IF(G3832="-","-",IF(Fixture!I3836&gt;Fixture!G3836,Settings!$G$7,IF(Fixture!I3836=Fixture!G3836,Settings!$G$8,IF(Fixture!I3836&lt;Fixture!G3836,Settings!$G$9,"-"))))</f>
        <v>-</v>
      </c>
    </row>
    <row r="3833" spans="3:9" x14ac:dyDescent="0.25">
      <c r="C3833" s="12" t="str">
        <f t="shared" si="120"/>
        <v>-</v>
      </c>
      <c r="D3833" s="9" t="str">
        <f t="shared" si="121"/>
        <v>-</v>
      </c>
      <c r="E3833" s="9" t="str">
        <f>IF(C3833="-","-",IF(D3833=maxgameno+2,"blank row 2",IF(D3833=maxgameno+1,"blank row 1",INDEX(FixtureCode!$B$4:$AH$128,MATCH($C3833,FixtureCode!$B$4:$B$128,0),MATCH("G"&amp;D3833&amp;"-T1",FixtureCode!$B$4:$AH$4,0)))))</f>
        <v>-</v>
      </c>
      <c r="F3833" s="13" t="str">
        <f>IF(C3833="-","-",IF(D3833=maxgameno+2,"blank row 2",IF(D3833=maxgameno+1,"blank row 1",INDEX(FixtureCode!$B$4:$AH$128,MATCH($C3833,FixtureCode!$B$4:$B$128,0),MATCH("G"&amp;D3833&amp;"-T2",FixtureCode!$B$4:$AH$4,0)))))</f>
        <v>-</v>
      </c>
      <c r="G3833" s="12" t="str">
        <f>IF(C3833="-","-",IF(AND(ISNUMBER(Fixture!G3837),ISNUMBER(Fixture!I3837),Fixture!F3837&lt;&gt;"BYE",Fixture!J3837&lt;&gt;"BYE"),"Yes","-"))</f>
        <v>-</v>
      </c>
      <c r="H3833" s="9" t="str">
        <f>IF(G3833="-","-",IF(Fixture!G3837&gt;Fixture!I3837,Settings!$G$7,IF(Fixture!G3837=Fixture!I3837,Settings!$G$8,IF(Fixture!G3837&lt;Fixture!I3837,Settings!$G$9,"-"))))</f>
        <v>-</v>
      </c>
      <c r="I3833" s="13" t="str">
        <f>IF(G3833="-","-",IF(Fixture!I3837&gt;Fixture!G3837,Settings!$G$7,IF(Fixture!I3837=Fixture!G3837,Settings!$G$8,IF(Fixture!I3837&lt;Fixture!G3837,Settings!$G$9,"-"))))</f>
        <v>-</v>
      </c>
    </row>
    <row r="3834" spans="3:9" x14ac:dyDescent="0.25">
      <c r="C3834" s="12" t="str">
        <f t="shared" si="120"/>
        <v>-</v>
      </c>
      <c r="D3834" s="9" t="str">
        <f t="shared" si="121"/>
        <v>-</v>
      </c>
      <c r="E3834" s="9" t="str">
        <f>IF(C3834="-","-",IF(D3834=maxgameno+2,"blank row 2",IF(D3834=maxgameno+1,"blank row 1",INDEX(FixtureCode!$B$4:$AH$128,MATCH($C3834,FixtureCode!$B$4:$B$128,0),MATCH("G"&amp;D3834&amp;"-T1",FixtureCode!$B$4:$AH$4,0)))))</f>
        <v>-</v>
      </c>
      <c r="F3834" s="13" t="str">
        <f>IF(C3834="-","-",IF(D3834=maxgameno+2,"blank row 2",IF(D3834=maxgameno+1,"blank row 1",INDEX(FixtureCode!$B$4:$AH$128,MATCH($C3834,FixtureCode!$B$4:$B$128,0),MATCH("G"&amp;D3834&amp;"-T2",FixtureCode!$B$4:$AH$4,0)))))</f>
        <v>-</v>
      </c>
      <c r="G3834" s="12" t="str">
        <f>IF(C3834="-","-",IF(AND(ISNUMBER(Fixture!G3838),ISNUMBER(Fixture!I3838),Fixture!F3838&lt;&gt;"BYE",Fixture!J3838&lt;&gt;"BYE"),"Yes","-"))</f>
        <v>-</v>
      </c>
      <c r="H3834" s="9" t="str">
        <f>IF(G3834="-","-",IF(Fixture!G3838&gt;Fixture!I3838,Settings!$G$7,IF(Fixture!G3838=Fixture!I3838,Settings!$G$8,IF(Fixture!G3838&lt;Fixture!I3838,Settings!$G$9,"-"))))</f>
        <v>-</v>
      </c>
      <c r="I3834" s="13" t="str">
        <f>IF(G3834="-","-",IF(Fixture!I3838&gt;Fixture!G3838,Settings!$G$7,IF(Fixture!I3838=Fixture!G3838,Settings!$G$8,IF(Fixture!I3838&lt;Fixture!G3838,Settings!$G$9,"-"))))</f>
        <v>-</v>
      </c>
    </row>
    <row r="3835" spans="3:9" x14ac:dyDescent="0.25">
      <c r="C3835" s="12" t="str">
        <f t="shared" si="120"/>
        <v>-</v>
      </c>
      <c r="D3835" s="9" t="str">
        <f t="shared" si="121"/>
        <v>-</v>
      </c>
      <c r="E3835" s="9" t="str">
        <f>IF(C3835="-","-",IF(D3835=maxgameno+2,"blank row 2",IF(D3835=maxgameno+1,"blank row 1",INDEX(FixtureCode!$B$4:$AH$128,MATCH($C3835,FixtureCode!$B$4:$B$128,0),MATCH("G"&amp;D3835&amp;"-T1",FixtureCode!$B$4:$AH$4,0)))))</f>
        <v>-</v>
      </c>
      <c r="F3835" s="13" t="str">
        <f>IF(C3835="-","-",IF(D3835=maxgameno+2,"blank row 2",IF(D3835=maxgameno+1,"blank row 1",INDEX(FixtureCode!$B$4:$AH$128,MATCH($C3835,FixtureCode!$B$4:$B$128,0),MATCH("G"&amp;D3835&amp;"-T2",FixtureCode!$B$4:$AH$4,0)))))</f>
        <v>-</v>
      </c>
      <c r="G3835" s="12" t="str">
        <f>IF(C3835="-","-",IF(AND(ISNUMBER(Fixture!G3839),ISNUMBER(Fixture!I3839),Fixture!F3839&lt;&gt;"BYE",Fixture!J3839&lt;&gt;"BYE"),"Yes","-"))</f>
        <v>-</v>
      </c>
      <c r="H3835" s="9" t="str">
        <f>IF(G3835="-","-",IF(Fixture!G3839&gt;Fixture!I3839,Settings!$G$7,IF(Fixture!G3839=Fixture!I3839,Settings!$G$8,IF(Fixture!G3839&lt;Fixture!I3839,Settings!$G$9,"-"))))</f>
        <v>-</v>
      </c>
      <c r="I3835" s="13" t="str">
        <f>IF(G3835="-","-",IF(Fixture!I3839&gt;Fixture!G3839,Settings!$G$7,IF(Fixture!I3839=Fixture!G3839,Settings!$G$8,IF(Fixture!I3839&lt;Fixture!G3839,Settings!$G$9,"-"))))</f>
        <v>-</v>
      </c>
    </row>
    <row r="3836" spans="3:9" x14ac:dyDescent="0.25">
      <c r="C3836" s="12" t="str">
        <f t="shared" si="120"/>
        <v>-</v>
      </c>
      <c r="D3836" s="9" t="str">
        <f t="shared" si="121"/>
        <v>-</v>
      </c>
      <c r="E3836" s="9" t="str">
        <f>IF(C3836="-","-",IF(D3836=maxgameno+2,"blank row 2",IF(D3836=maxgameno+1,"blank row 1",INDEX(FixtureCode!$B$4:$AH$128,MATCH($C3836,FixtureCode!$B$4:$B$128,0),MATCH("G"&amp;D3836&amp;"-T1",FixtureCode!$B$4:$AH$4,0)))))</f>
        <v>-</v>
      </c>
      <c r="F3836" s="13" t="str">
        <f>IF(C3836="-","-",IF(D3836=maxgameno+2,"blank row 2",IF(D3836=maxgameno+1,"blank row 1",INDEX(FixtureCode!$B$4:$AH$128,MATCH($C3836,FixtureCode!$B$4:$B$128,0),MATCH("G"&amp;D3836&amp;"-T2",FixtureCode!$B$4:$AH$4,0)))))</f>
        <v>-</v>
      </c>
      <c r="G3836" s="12" t="str">
        <f>IF(C3836="-","-",IF(AND(ISNUMBER(Fixture!G3840),ISNUMBER(Fixture!I3840),Fixture!F3840&lt;&gt;"BYE",Fixture!J3840&lt;&gt;"BYE"),"Yes","-"))</f>
        <v>-</v>
      </c>
      <c r="H3836" s="9" t="str">
        <f>IF(G3836="-","-",IF(Fixture!G3840&gt;Fixture!I3840,Settings!$G$7,IF(Fixture!G3840=Fixture!I3840,Settings!$G$8,IF(Fixture!G3840&lt;Fixture!I3840,Settings!$G$9,"-"))))</f>
        <v>-</v>
      </c>
      <c r="I3836" s="13" t="str">
        <f>IF(G3836="-","-",IF(Fixture!I3840&gt;Fixture!G3840,Settings!$G$7,IF(Fixture!I3840=Fixture!G3840,Settings!$G$8,IF(Fixture!I3840&lt;Fixture!G3840,Settings!$G$9,"-"))))</f>
        <v>-</v>
      </c>
    </row>
    <row r="3837" spans="3:9" x14ac:dyDescent="0.25">
      <c r="C3837" s="12" t="str">
        <f t="shared" si="120"/>
        <v>-</v>
      </c>
      <c r="D3837" s="9" t="str">
        <f t="shared" si="121"/>
        <v>-</v>
      </c>
      <c r="E3837" s="9" t="str">
        <f>IF(C3837="-","-",IF(D3837=maxgameno+2,"blank row 2",IF(D3837=maxgameno+1,"blank row 1",INDEX(FixtureCode!$B$4:$AH$128,MATCH($C3837,FixtureCode!$B$4:$B$128,0),MATCH("G"&amp;D3837&amp;"-T1",FixtureCode!$B$4:$AH$4,0)))))</f>
        <v>-</v>
      </c>
      <c r="F3837" s="13" t="str">
        <f>IF(C3837="-","-",IF(D3837=maxgameno+2,"blank row 2",IF(D3837=maxgameno+1,"blank row 1",INDEX(FixtureCode!$B$4:$AH$128,MATCH($C3837,FixtureCode!$B$4:$B$128,0),MATCH("G"&amp;D3837&amp;"-T2",FixtureCode!$B$4:$AH$4,0)))))</f>
        <v>-</v>
      </c>
      <c r="G3837" s="12" t="str">
        <f>IF(C3837="-","-",IF(AND(ISNUMBER(Fixture!G3841),ISNUMBER(Fixture!I3841),Fixture!F3841&lt;&gt;"BYE",Fixture!J3841&lt;&gt;"BYE"),"Yes","-"))</f>
        <v>-</v>
      </c>
      <c r="H3837" s="9" t="str">
        <f>IF(G3837="-","-",IF(Fixture!G3841&gt;Fixture!I3841,Settings!$G$7,IF(Fixture!G3841=Fixture!I3841,Settings!$G$8,IF(Fixture!G3841&lt;Fixture!I3841,Settings!$G$9,"-"))))</f>
        <v>-</v>
      </c>
      <c r="I3837" s="13" t="str">
        <f>IF(G3837="-","-",IF(Fixture!I3841&gt;Fixture!G3841,Settings!$G$7,IF(Fixture!I3841=Fixture!G3841,Settings!$G$8,IF(Fixture!I3841&lt;Fixture!G3841,Settings!$G$9,"-"))))</f>
        <v>-</v>
      </c>
    </row>
    <row r="3838" spans="3:9" x14ac:dyDescent="0.25">
      <c r="C3838" s="12" t="str">
        <f t="shared" si="120"/>
        <v>-</v>
      </c>
      <c r="D3838" s="9" t="str">
        <f t="shared" si="121"/>
        <v>-</v>
      </c>
      <c r="E3838" s="9" t="str">
        <f>IF(C3838="-","-",IF(D3838=maxgameno+2,"blank row 2",IF(D3838=maxgameno+1,"blank row 1",INDEX(FixtureCode!$B$4:$AH$128,MATCH($C3838,FixtureCode!$B$4:$B$128,0),MATCH("G"&amp;D3838&amp;"-T1",FixtureCode!$B$4:$AH$4,0)))))</f>
        <v>-</v>
      </c>
      <c r="F3838" s="13" t="str">
        <f>IF(C3838="-","-",IF(D3838=maxgameno+2,"blank row 2",IF(D3838=maxgameno+1,"blank row 1",INDEX(FixtureCode!$B$4:$AH$128,MATCH($C3838,FixtureCode!$B$4:$B$128,0),MATCH("G"&amp;D3838&amp;"-T2",FixtureCode!$B$4:$AH$4,0)))))</f>
        <v>-</v>
      </c>
      <c r="G3838" s="12" t="str">
        <f>IF(C3838="-","-",IF(AND(ISNUMBER(Fixture!G3842),ISNUMBER(Fixture!I3842),Fixture!F3842&lt;&gt;"BYE",Fixture!J3842&lt;&gt;"BYE"),"Yes","-"))</f>
        <v>-</v>
      </c>
      <c r="H3838" s="9" t="str">
        <f>IF(G3838="-","-",IF(Fixture!G3842&gt;Fixture!I3842,Settings!$G$7,IF(Fixture!G3842=Fixture!I3842,Settings!$G$8,IF(Fixture!G3842&lt;Fixture!I3842,Settings!$G$9,"-"))))</f>
        <v>-</v>
      </c>
      <c r="I3838" s="13" t="str">
        <f>IF(G3838="-","-",IF(Fixture!I3842&gt;Fixture!G3842,Settings!$G$7,IF(Fixture!I3842=Fixture!G3842,Settings!$G$8,IF(Fixture!I3842&lt;Fixture!G3842,Settings!$G$9,"-"))))</f>
        <v>-</v>
      </c>
    </row>
    <row r="3839" spans="3:9" x14ac:dyDescent="0.25">
      <c r="C3839" s="12" t="str">
        <f t="shared" si="120"/>
        <v>-</v>
      </c>
      <c r="D3839" s="9" t="str">
        <f t="shared" si="121"/>
        <v>-</v>
      </c>
      <c r="E3839" s="9" t="str">
        <f>IF(C3839="-","-",IF(D3839=maxgameno+2,"blank row 2",IF(D3839=maxgameno+1,"blank row 1",INDEX(FixtureCode!$B$4:$AH$128,MATCH($C3839,FixtureCode!$B$4:$B$128,0),MATCH("G"&amp;D3839&amp;"-T1",FixtureCode!$B$4:$AH$4,0)))))</f>
        <v>-</v>
      </c>
      <c r="F3839" s="13" t="str">
        <f>IF(C3839="-","-",IF(D3839=maxgameno+2,"blank row 2",IF(D3839=maxgameno+1,"blank row 1",INDEX(FixtureCode!$B$4:$AH$128,MATCH($C3839,FixtureCode!$B$4:$B$128,0),MATCH("G"&amp;D3839&amp;"-T2",FixtureCode!$B$4:$AH$4,0)))))</f>
        <v>-</v>
      </c>
      <c r="G3839" s="12" t="str">
        <f>IF(C3839="-","-",IF(AND(ISNUMBER(Fixture!G3843),ISNUMBER(Fixture!I3843),Fixture!F3843&lt;&gt;"BYE",Fixture!J3843&lt;&gt;"BYE"),"Yes","-"))</f>
        <v>-</v>
      </c>
      <c r="H3839" s="9" t="str">
        <f>IF(G3839="-","-",IF(Fixture!G3843&gt;Fixture!I3843,Settings!$G$7,IF(Fixture!G3843=Fixture!I3843,Settings!$G$8,IF(Fixture!G3843&lt;Fixture!I3843,Settings!$G$9,"-"))))</f>
        <v>-</v>
      </c>
      <c r="I3839" s="13" t="str">
        <f>IF(G3839="-","-",IF(Fixture!I3843&gt;Fixture!G3843,Settings!$G$7,IF(Fixture!I3843=Fixture!G3843,Settings!$G$8,IF(Fixture!I3843&lt;Fixture!G3843,Settings!$G$9,"-"))))</f>
        <v>-</v>
      </c>
    </row>
    <row r="3840" spans="3:9" x14ac:dyDescent="0.25">
      <c r="C3840" s="12" t="str">
        <f t="shared" si="120"/>
        <v>-</v>
      </c>
      <c r="D3840" s="9" t="str">
        <f t="shared" si="121"/>
        <v>-</v>
      </c>
      <c r="E3840" s="9" t="str">
        <f>IF(C3840="-","-",IF(D3840=maxgameno+2,"blank row 2",IF(D3840=maxgameno+1,"blank row 1",INDEX(FixtureCode!$B$4:$AH$128,MATCH($C3840,FixtureCode!$B$4:$B$128,0),MATCH("G"&amp;D3840&amp;"-T1",FixtureCode!$B$4:$AH$4,0)))))</f>
        <v>-</v>
      </c>
      <c r="F3840" s="13" t="str">
        <f>IF(C3840="-","-",IF(D3840=maxgameno+2,"blank row 2",IF(D3840=maxgameno+1,"blank row 1",INDEX(FixtureCode!$B$4:$AH$128,MATCH($C3840,FixtureCode!$B$4:$B$128,0),MATCH("G"&amp;D3840&amp;"-T2",FixtureCode!$B$4:$AH$4,0)))))</f>
        <v>-</v>
      </c>
      <c r="G3840" s="12" t="str">
        <f>IF(C3840="-","-",IF(AND(ISNUMBER(Fixture!G3844),ISNUMBER(Fixture!I3844),Fixture!F3844&lt;&gt;"BYE",Fixture!J3844&lt;&gt;"BYE"),"Yes","-"))</f>
        <v>-</v>
      </c>
      <c r="H3840" s="9" t="str">
        <f>IF(G3840="-","-",IF(Fixture!G3844&gt;Fixture!I3844,Settings!$G$7,IF(Fixture!G3844=Fixture!I3844,Settings!$G$8,IF(Fixture!G3844&lt;Fixture!I3844,Settings!$G$9,"-"))))</f>
        <v>-</v>
      </c>
      <c r="I3840" s="13" t="str">
        <f>IF(G3840="-","-",IF(Fixture!I3844&gt;Fixture!G3844,Settings!$G$7,IF(Fixture!I3844=Fixture!G3844,Settings!$G$8,IF(Fixture!I3844&lt;Fixture!G3844,Settings!$G$9,"-"))))</f>
        <v>-</v>
      </c>
    </row>
    <row r="3841" spans="3:9" x14ac:dyDescent="0.25">
      <c r="C3841" s="12" t="str">
        <f t="shared" si="120"/>
        <v>-</v>
      </c>
      <c r="D3841" s="9" t="str">
        <f t="shared" si="121"/>
        <v>-</v>
      </c>
      <c r="E3841" s="9" t="str">
        <f>IF(C3841="-","-",IF(D3841=maxgameno+2,"blank row 2",IF(D3841=maxgameno+1,"blank row 1",INDEX(FixtureCode!$B$4:$AH$128,MATCH($C3841,FixtureCode!$B$4:$B$128,0),MATCH("G"&amp;D3841&amp;"-T1",FixtureCode!$B$4:$AH$4,0)))))</f>
        <v>-</v>
      </c>
      <c r="F3841" s="13" t="str">
        <f>IF(C3841="-","-",IF(D3841=maxgameno+2,"blank row 2",IF(D3841=maxgameno+1,"blank row 1",INDEX(FixtureCode!$B$4:$AH$128,MATCH($C3841,FixtureCode!$B$4:$B$128,0),MATCH("G"&amp;D3841&amp;"-T2",FixtureCode!$B$4:$AH$4,0)))))</f>
        <v>-</v>
      </c>
      <c r="G3841" s="12" t="str">
        <f>IF(C3841="-","-",IF(AND(ISNUMBER(Fixture!G3845),ISNUMBER(Fixture!I3845),Fixture!F3845&lt;&gt;"BYE",Fixture!J3845&lt;&gt;"BYE"),"Yes","-"))</f>
        <v>-</v>
      </c>
      <c r="H3841" s="9" t="str">
        <f>IF(G3841="-","-",IF(Fixture!G3845&gt;Fixture!I3845,Settings!$G$7,IF(Fixture!G3845=Fixture!I3845,Settings!$G$8,IF(Fixture!G3845&lt;Fixture!I3845,Settings!$G$9,"-"))))</f>
        <v>-</v>
      </c>
      <c r="I3841" s="13" t="str">
        <f>IF(G3841="-","-",IF(Fixture!I3845&gt;Fixture!G3845,Settings!$G$7,IF(Fixture!I3845=Fixture!G3845,Settings!$G$8,IF(Fixture!I3845&lt;Fixture!G3845,Settings!$G$9,"-"))))</f>
        <v>-</v>
      </c>
    </row>
    <row r="3842" spans="3:9" x14ac:dyDescent="0.25">
      <c r="C3842" s="12" t="str">
        <f t="shared" si="120"/>
        <v>-</v>
      </c>
      <c r="D3842" s="9" t="str">
        <f t="shared" si="121"/>
        <v>-</v>
      </c>
      <c r="E3842" s="9" t="str">
        <f>IF(C3842="-","-",IF(D3842=maxgameno+2,"blank row 2",IF(D3842=maxgameno+1,"blank row 1",INDEX(FixtureCode!$B$4:$AH$128,MATCH($C3842,FixtureCode!$B$4:$B$128,0),MATCH("G"&amp;D3842&amp;"-T1",FixtureCode!$B$4:$AH$4,0)))))</f>
        <v>-</v>
      </c>
      <c r="F3842" s="13" t="str">
        <f>IF(C3842="-","-",IF(D3842=maxgameno+2,"blank row 2",IF(D3842=maxgameno+1,"blank row 1",INDEX(FixtureCode!$B$4:$AH$128,MATCH($C3842,FixtureCode!$B$4:$B$128,0),MATCH("G"&amp;D3842&amp;"-T2",FixtureCode!$B$4:$AH$4,0)))))</f>
        <v>-</v>
      </c>
      <c r="G3842" s="12" t="str">
        <f>IF(C3842="-","-",IF(AND(ISNUMBER(Fixture!G3846),ISNUMBER(Fixture!I3846),Fixture!F3846&lt;&gt;"BYE",Fixture!J3846&lt;&gt;"BYE"),"Yes","-"))</f>
        <v>-</v>
      </c>
      <c r="H3842" s="9" t="str">
        <f>IF(G3842="-","-",IF(Fixture!G3846&gt;Fixture!I3846,Settings!$G$7,IF(Fixture!G3846=Fixture!I3846,Settings!$G$8,IF(Fixture!G3846&lt;Fixture!I3846,Settings!$G$9,"-"))))</f>
        <v>-</v>
      </c>
      <c r="I3842" s="13" t="str">
        <f>IF(G3842="-","-",IF(Fixture!I3846&gt;Fixture!G3846,Settings!$G$7,IF(Fixture!I3846=Fixture!G3846,Settings!$G$8,IF(Fixture!I3846&lt;Fixture!G3846,Settings!$G$9,"-"))))</f>
        <v>-</v>
      </c>
    </row>
    <row r="3843" spans="3:9" x14ac:dyDescent="0.25">
      <c r="C3843" s="12" t="str">
        <f t="shared" si="120"/>
        <v>-</v>
      </c>
      <c r="D3843" s="9" t="str">
        <f t="shared" si="121"/>
        <v>-</v>
      </c>
      <c r="E3843" s="9" t="str">
        <f>IF(C3843="-","-",IF(D3843=maxgameno+2,"blank row 2",IF(D3843=maxgameno+1,"blank row 1",INDEX(FixtureCode!$B$4:$AH$128,MATCH($C3843,FixtureCode!$B$4:$B$128,0),MATCH("G"&amp;D3843&amp;"-T1",FixtureCode!$B$4:$AH$4,0)))))</f>
        <v>-</v>
      </c>
      <c r="F3843" s="13" t="str">
        <f>IF(C3843="-","-",IF(D3843=maxgameno+2,"blank row 2",IF(D3843=maxgameno+1,"blank row 1",INDEX(FixtureCode!$B$4:$AH$128,MATCH($C3843,FixtureCode!$B$4:$B$128,0),MATCH("G"&amp;D3843&amp;"-T2",FixtureCode!$B$4:$AH$4,0)))))</f>
        <v>-</v>
      </c>
      <c r="G3843" s="12" t="str">
        <f>IF(C3843="-","-",IF(AND(ISNUMBER(Fixture!G3847),ISNUMBER(Fixture!I3847),Fixture!F3847&lt;&gt;"BYE",Fixture!J3847&lt;&gt;"BYE"),"Yes","-"))</f>
        <v>-</v>
      </c>
      <c r="H3843" s="9" t="str">
        <f>IF(G3843="-","-",IF(Fixture!G3847&gt;Fixture!I3847,Settings!$G$7,IF(Fixture!G3847=Fixture!I3847,Settings!$G$8,IF(Fixture!G3847&lt;Fixture!I3847,Settings!$G$9,"-"))))</f>
        <v>-</v>
      </c>
      <c r="I3843" s="13" t="str">
        <f>IF(G3843="-","-",IF(Fixture!I3847&gt;Fixture!G3847,Settings!$G$7,IF(Fixture!I3847=Fixture!G3847,Settings!$G$8,IF(Fixture!I3847&lt;Fixture!G3847,Settings!$G$9,"-"))))</f>
        <v>-</v>
      </c>
    </row>
    <row r="3844" spans="3:9" x14ac:dyDescent="0.25">
      <c r="C3844" s="12" t="str">
        <f t="shared" si="120"/>
        <v>-</v>
      </c>
      <c r="D3844" s="9" t="str">
        <f t="shared" si="121"/>
        <v>-</v>
      </c>
      <c r="E3844" s="9" t="str">
        <f>IF(C3844="-","-",IF(D3844=maxgameno+2,"blank row 2",IF(D3844=maxgameno+1,"blank row 1",INDEX(FixtureCode!$B$4:$AH$128,MATCH($C3844,FixtureCode!$B$4:$B$128,0),MATCH("G"&amp;D3844&amp;"-T1",FixtureCode!$B$4:$AH$4,0)))))</f>
        <v>-</v>
      </c>
      <c r="F3844" s="13" t="str">
        <f>IF(C3844="-","-",IF(D3844=maxgameno+2,"blank row 2",IF(D3844=maxgameno+1,"blank row 1",INDEX(FixtureCode!$B$4:$AH$128,MATCH($C3844,FixtureCode!$B$4:$B$128,0),MATCH("G"&amp;D3844&amp;"-T2",FixtureCode!$B$4:$AH$4,0)))))</f>
        <v>-</v>
      </c>
      <c r="G3844" s="12" t="str">
        <f>IF(C3844="-","-",IF(AND(ISNUMBER(Fixture!G3848),ISNUMBER(Fixture!I3848),Fixture!F3848&lt;&gt;"BYE",Fixture!J3848&lt;&gt;"BYE"),"Yes","-"))</f>
        <v>-</v>
      </c>
      <c r="H3844" s="9" t="str">
        <f>IF(G3844="-","-",IF(Fixture!G3848&gt;Fixture!I3848,Settings!$G$7,IF(Fixture!G3848=Fixture!I3848,Settings!$G$8,IF(Fixture!G3848&lt;Fixture!I3848,Settings!$G$9,"-"))))</f>
        <v>-</v>
      </c>
      <c r="I3844" s="13" t="str">
        <f>IF(G3844="-","-",IF(Fixture!I3848&gt;Fixture!G3848,Settings!$G$7,IF(Fixture!I3848=Fixture!G3848,Settings!$G$8,IF(Fixture!I3848&lt;Fixture!G3848,Settings!$G$9,"-"))))</f>
        <v>-</v>
      </c>
    </row>
    <row r="3845" spans="3:9" x14ac:dyDescent="0.25">
      <c r="C3845" s="12" t="str">
        <f t="shared" si="120"/>
        <v>-</v>
      </c>
      <c r="D3845" s="9" t="str">
        <f t="shared" si="121"/>
        <v>-</v>
      </c>
      <c r="E3845" s="9" t="str">
        <f>IF(C3845="-","-",IF(D3845=maxgameno+2,"blank row 2",IF(D3845=maxgameno+1,"blank row 1",INDEX(FixtureCode!$B$4:$AH$128,MATCH($C3845,FixtureCode!$B$4:$B$128,0),MATCH("G"&amp;D3845&amp;"-T1",FixtureCode!$B$4:$AH$4,0)))))</f>
        <v>-</v>
      </c>
      <c r="F3845" s="13" t="str">
        <f>IF(C3845="-","-",IF(D3845=maxgameno+2,"blank row 2",IF(D3845=maxgameno+1,"blank row 1",INDEX(FixtureCode!$B$4:$AH$128,MATCH($C3845,FixtureCode!$B$4:$B$128,0),MATCH("G"&amp;D3845&amp;"-T2",FixtureCode!$B$4:$AH$4,0)))))</f>
        <v>-</v>
      </c>
      <c r="G3845" s="12" t="str">
        <f>IF(C3845="-","-",IF(AND(ISNUMBER(Fixture!G3849),ISNUMBER(Fixture!I3849),Fixture!F3849&lt;&gt;"BYE",Fixture!J3849&lt;&gt;"BYE"),"Yes","-"))</f>
        <v>-</v>
      </c>
      <c r="H3845" s="9" t="str">
        <f>IF(G3845="-","-",IF(Fixture!G3849&gt;Fixture!I3849,Settings!$G$7,IF(Fixture!G3849=Fixture!I3849,Settings!$G$8,IF(Fixture!G3849&lt;Fixture!I3849,Settings!$G$9,"-"))))</f>
        <v>-</v>
      </c>
      <c r="I3845" s="13" t="str">
        <f>IF(G3845="-","-",IF(Fixture!I3849&gt;Fixture!G3849,Settings!$G$7,IF(Fixture!I3849=Fixture!G3849,Settings!$G$8,IF(Fixture!I3849&lt;Fixture!G3849,Settings!$G$9,"-"))))</f>
        <v>-</v>
      </c>
    </row>
    <row r="3846" spans="3:9" x14ac:dyDescent="0.25">
      <c r="C3846" s="12" t="str">
        <f t="shared" ref="C3846:C3909" si="122">IF(C3845="-","-",IF(D3845+1&lt;=maxgameno+2,C3845,IF(C3845+1&lt;=maxroundno,C3845+1,"-")))</f>
        <v>-</v>
      </c>
      <c r="D3846" s="9" t="str">
        <f t="shared" ref="D3846:D3909" si="123">IF(C3846="-","-",IF(D3845+1&lt;=maxgameno+2,D3845+1,1))</f>
        <v>-</v>
      </c>
      <c r="E3846" s="9" t="str">
        <f>IF(C3846="-","-",IF(D3846=maxgameno+2,"blank row 2",IF(D3846=maxgameno+1,"blank row 1",INDEX(FixtureCode!$B$4:$AH$128,MATCH($C3846,FixtureCode!$B$4:$B$128,0),MATCH("G"&amp;D3846&amp;"-T1",FixtureCode!$B$4:$AH$4,0)))))</f>
        <v>-</v>
      </c>
      <c r="F3846" s="13" t="str">
        <f>IF(C3846="-","-",IF(D3846=maxgameno+2,"blank row 2",IF(D3846=maxgameno+1,"blank row 1",INDEX(FixtureCode!$B$4:$AH$128,MATCH($C3846,FixtureCode!$B$4:$B$128,0),MATCH("G"&amp;D3846&amp;"-T2",FixtureCode!$B$4:$AH$4,0)))))</f>
        <v>-</v>
      </c>
      <c r="G3846" s="12" t="str">
        <f>IF(C3846="-","-",IF(AND(ISNUMBER(Fixture!G3850),ISNUMBER(Fixture!I3850),Fixture!F3850&lt;&gt;"BYE",Fixture!J3850&lt;&gt;"BYE"),"Yes","-"))</f>
        <v>-</v>
      </c>
      <c r="H3846" s="9" t="str">
        <f>IF(G3846="-","-",IF(Fixture!G3850&gt;Fixture!I3850,Settings!$G$7,IF(Fixture!G3850=Fixture!I3850,Settings!$G$8,IF(Fixture!G3850&lt;Fixture!I3850,Settings!$G$9,"-"))))</f>
        <v>-</v>
      </c>
      <c r="I3846" s="13" t="str">
        <f>IF(G3846="-","-",IF(Fixture!I3850&gt;Fixture!G3850,Settings!$G$7,IF(Fixture!I3850=Fixture!G3850,Settings!$G$8,IF(Fixture!I3850&lt;Fixture!G3850,Settings!$G$9,"-"))))</f>
        <v>-</v>
      </c>
    </row>
    <row r="3847" spans="3:9" x14ac:dyDescent="0.25">
      <c r="C3847" s="12" t="str">
        <f t="shared" si="122"/>
        <v>-</v>
      </c>
      <c r="D3847" s="9" t="str">
        <f t="shared" si="123"/>
        <v>-</v>
      </c>
      <c r="E3847" s="9" t="str">
        <f>IF(C3847="-","-",IF(D3847=maxgameno+2,"blank row 2",IF(D3847=maxgameno+1,"blank row 1",INDEX(FixtureCode!$B$4:$AH$128,MATCH($C3847,FixtureCode!$B$4:$B$128,0),MATCH("G"&amp;D3847&amp;"-T1",FixtureCode!$B$4:$AH$4,0)))))</f>
        <v>-</v>
      </c>
      <c r="F3847" s="13" t="str">
        <f>IF(C3847="-","-",IF(D3847=maxgameno+2,"blank row 2",IF(D3847=maxgameno+1,"blank row 1",INDEX(FixtureCode!$B$4:$AH$128,MATCH($C3847,FixtureCode!$B$4:$B$128,0),MATCH("G"&amp;D3847&amp;"-T2",FixtureCode!$B$4:$AH$4,0)))))</f>
        <v>-</v>
      </c>
      <c r="G3847" s="12" t="str">
        <f>IF(C3847="-","-",IF(AND(ISNUMBER(Fixture!G3851),ISNUMBER(Fixture!I3851),Fixture!F3851&lt;&gt;"BYE",Fixture!J3851&lt;&gt;"BYE"),"Yes","-"))</f>
        <v>-</v>
      </c>
      <c r="H3847" s="9" t="str">
        <f>IF(G3847="-","-",IF(Fixture!G3851&gt;Fixture!I3851,Settings!$G$7,IF(Fixture!G3851=Fixture!I3851,Settings!$G$8,IF(Fixture!G3851&lt;Fixture!I3851,Settings!$G$9,"-"))))</f>
        <v>-</v>
      </c>
      <c r="I3847" s="13" t="str">
        <f>IF(G3847="-","-",IF(Fixture!I3851&gt;Fixture!G3851,Settings!$G$7,IF(Fixture!I3851=Fixture!G3851,Settings!$G$8,IF(Fixture!I3851&lt;Fixture!G3851,Settings!$G$9,"-"))))</f>
        <v>-</v>
      </c>
    </row>
    <row r="3848" spans="3:9" x14ac:dyDescent="0.25">
      <c r="C3848" s="12" t="str">
        <f t="shared" si="122"/>
        <v>-</v>
      </c>
      <c r="D3848" s="9" t="str">
        <f t="shared" si="123"/>
        <v>-</v>
      </c>
      <c r="E3848" s="9" t="str">
        <f>IF(C3848="-","-",IF(D3848=maxgameno+2,"blank row 2",IF(D3848=maxgameno+1,"blank row 1",INDEX(FixtureCode!$B$4:$AH$128,MATCH($C3848,FixtureCode!$B$4:$B$128,0),MATCH("G"&amp;D3848&amp;"-T1",FixtureCode!$B$4:$AH$4,0)))))</f>
        <v>-</v>
      </c>
      <c r="F3848" s="13" t="str">
        <f>IF(C3848="-","-",IF(D3848=maxgameno+2,"blank row 2",IF(D3848=maxgameno+1,"blank row 1",INDEX(FixtureCode!$B$4:$AH$128,MATCH($C3848,FixtureCode!$B$4:$B$128,0),MATCH("G"&amp;D3848&amp;"-T2",FixtureCode!$B$4:$AH$4,0)))))</f>
        <v>-</v>
      </c>
      <c r="G3848" s="12" t="str">
        <f>IF(C3848="-","-",IF(AND(ISNUMBER(Fixture!G3852),ISNUMBER(Fixture!I3852),Fixture!F3852&lt;&gt;"BYE",Fixture!J3852&lt;&gt;"BYE"),"Yes","-"))</f>
        <v>-</v>
      </c>
      <c r="H3848" s="9" t="str">
        <f>IF(G3848="-","-",IF(Fixture!G3852&gt;Fixture!I3852,Settings!$G$7,IF(Fixture!G3852=Fixture!I3852,Settings!$G$8,IF(Fixture!G3852&lt;Fixture!I3852,Settings!$G$9,"-"))))</f>
        <v>-</v>
      </c>
      <c r="I3848" s="13" t="str">
        <f>IF(G3848="-","-",IF(Fixture!I3852&gt;Fixture!G3852,Settings!$G$7,IF(Fixture!I3852=Fixture!G3852,Settings!$G$8,IF(Fixture!I3852&lt;Fixture!G3852,Settings!$G$9,"-"))))</f>
        <v>-</v>
      </c>
    </row>
    <row r="3849" spans="3:9" x14ac:dyDescent="0.25">
      <c r="C3849" s="12" t="str">
        <f t="shared" si="122"/>
        <v>-</v>
      </c>
      <c r="D3849" s="9" t="str">
        <f t="shared" si="123"/>
        <v>-</v>
      </c>
      <c r="E3849" s="9" t="str">
        <f>IF(C3849="-","-",IF(D3849=maxgameno+2,"blank row 2",IF(D3849=maxgameno+1,"blank row 1",INDEX(FixtureCode!$B$4:$AH$128,MATCH($C3849,FixtureCode!$B$4:$B$128,0),MATCH("G"&amp;D3849&amp;"-T1",FixtureCode!$B$4:$AH$4,0)))))</f>
        <v>-</v>
      </c>
      <c r="F3849" s="13" t="str">
        <f>IF(C3849="-","-",IF(D3849=maxgameno+2,"blank row 2",IF(D3849=maxgameno+1,"blank row 1",INDEX(FixtureCode!$B$4:$AH$128,MATCH($C3849,FixtureCode!$B$4:$B$128,0),MATCH("G"&amp;D3849&amp;"-T2",FixtureCode!$B$4:$AH$4,0)))))</f>
        <v>-</v>
      </c>
      <c r="G3849" s="12" t="str">
        <f>IF(C3849="-","-",IF(AND(ISNUMBER(Fixture!G3853),ISNUMBER(Fixture!I3853),Fixture!F3853&lt;&gt;"BYE",Fixture!J3853&lt;&gt;"BYE"),"Yes","-"))</f>
        <v>-</v>
      </c>
      <c r="H3849" s="9" t="str">
        <f>IF(G3849="-","-",IF(Fixture!G3853&gt;Fixture!I3853,Settings!$G$7,IF(Fixture!G3853=Fixture!I3853,Settings!$G$8,IF(Fixture!G3853&lt;Fixture!I3853,Settings!$G$9,"-"))))</f>
        <v>-</v>
      </c>
      <c r="I3849" s="13" t="str">
        <f>IF(G3849="-","-",IF(Fixture!I3853&gt;Fixture!G3853,Settings!$G$7,IF(Fixture!I3853=Fixture!G3853,Settings!$G$8,IF(Fixture!I3853&lt;Fixture!G3853,Settings!$G$9,"-"))))</f>
        <v>-</v>
      </c>
    </row>
    <row r="3850" spans="3:9" x14ac:dyDescent="0.25">
      <c r="C3850" s="12" t="str">
        <f t="shared" si="122"/>
        <v>-</v>
      </c>
      <c r="D3850" s="9" t="str">
        <f t="shared" si="123"/>
        <v>-</v>
      </c>
      <c r="E3850" s="9" t="str">
        <f>IF(C3850="-","-",IF(D3850=maxgameno+2,"blank row 2",IF(D3850=maxgameno+1,"blank row 1",INDEX(FixtureCode!$B$4:$AH$128,MATCH($C3850,FixtureCode!$B$4:$B$128,0),MATCH("G"&amp;D3850&amp;"-T1",FixtureCode!$B$4:$AH$4,0)))))</f>
        <v>-</v>
      </c>
      <c r="F3850" s="13" t="str">
        <f>IF(C3850="-","-",IF(D3850=maxgameno+2,"blank row 2",IF(D3850=maxgameno+1,"blank row 1",INDEX(FixtureCode!$B$4:$AH$128,MATCH($C3850,FixtureCode!$B$4:$B$128,0),MATCH("G"&amp;D3850&amp;"-T2",FixtureCode!$B$4:$AH$4,0)))))</f>
        <v>-</v>
      </c>
      <c r="G3850" s="12" t="str">
        <f>IF(C3850="-","-",IF(AND(ISNUMBER(Fixture!G3854),ISNUMBER(Fixture!I3854),Fixture!F3854&lt;&gt;"BYE",Fixture!J3854&lt;&gt;"BYE"),"Yes","-"))</f>
        <v>-</v>
      </c>
      <c r="H3850" s="9" t="str">
        <f>IF(G3850="-","-",IF(Fixture!G3854&gt;Fixture!I3854,Settings!$G$7,IF(Fixture!G3854=Fixture!I3854,Settings!$G$8,IF(Fixture!G3854&lt;Fixture!I3854,Settings!$G$9,"-"))))</f>
        <v>-</v>
      </c>
      <c r="I3850" s="13" t="str">
        <f>IF(G3850="-","-",IF(Fixture!I3854&gt;Fixture!G3854,Settings!$G$7,IF(Fixture!I3854=Fixture!G3854,Settings!$G$8,IF(Fixture!I3854&lt;Fixture!G3854,Settings!$G$9,"-"))))</f>
        <v>-</v>
      </c>
    </row>
    <row r="3851" spans="3:9" x14ac:dyDescent="0.25">
      <c r="C3851" s="12" t="str">
        <f t="shared" si="122"/>
        <v>-</v>
      </c>
      <c r="D3851" s="9" t="str">
        <f t="shared" si="123"/>
        <v>-</v>
      </c>
      <c r="E3851" s="9" t="str">
        <f>IF(C3851="-","-",IF(D3851=maxgameno+2,"blank row 2",IF(D3851=maxgameno+1,"blank row 1",INDEX(FixtureCode!$B$4:$AH$128,MATCH($C3851,FixtureCode!$B$4:$B$128,0),MATCH("G"&amp;D3851&amp;"-T1",FixtureCode!$B$4:$AH$4,0)))))</f>
        <v>-</v>
      </c>
      <c r="F3851" s="13" t="str">
        <f>IF(C3851="-","-",IF(D3851=maxgameno+2,"blank row 2",IF(D3851=maxgameno+1,"blank row 1",INDEX(FixtureCode!$B$4:$AH$128,MATCH($C3851,FixtureCode!$B$4:$B$128,0),MATCH("G"&amp;D3851&amp;"-T2",FixtureCode!$B$4:$AH$4,0)))))</f>
        <v>-</v>
      </c>
      <c r="G3851" s="12" t="str">
        <f>IF(C3851="-","-",IF(AND(ISNUMBER(Fixture!G3855),ISNUMBER(Fixture!I3855),Fixture!F3855&lt;&gt;"BYE",Fixture!J3855&lt;&gt;"BYE"),"Yes","-"))</f>
        <v>-</v>
      </c>
      <c r="H3851" s="9" t="str">
        <f>IF(G3851="-","-",IF(Fixture!G3855&gt;Fixture!I3855,Settings!$G$7,IF(Fixture!G3855=Fixture!I3855,Settings!$G$8,IF(Fixture!G3855&lt;Fixture!I3855,Settings!$G$9,"-"))))</f>
        <v>-</v>
      </c>
      <c r="I3851" s="13" t="str">
        <f>IF(G3851="-","-",IF(Fixture!I3855&gt;Fixture!G3855,Settings!$G$7,IF(Fixture!I3855=Fixture!G3855,Settings!$G$8,IF(Fixture!I3855&lt;Fixture!G3855,Settings!$G$9,"-"))))</f>
        <v>-</v>
      </c>
    </row>
    <row r="3852" spans="3:9" x14ac:dyDescent="0.25">
      <c r="C3852" s="12" t="str">
        <f t="shared" si="122"/>
        <v>-</v>
      </c>
      <c r="D3852" s="9" t="str">
        <f t="shared" si="123"/>
        <v>-</v>
      </c>
      <c r="E3852" s="9" t="str">
        <f>IF(C3852="-","-",IF(D3852=maxgameno+2,"blank row 2",IF(D3852=maxgameno+1,"blank row 1",INDEX(FixtureCode!$B$4:$AH$128,MATCH($C3852,FixtureCode!$B$4:$B$128,0),MATCH("G"&amp;D3852&amp;"-T1",FixtureCode!$B$4:$AH$4,0)))))</f>
        <v>-</v>
      </c>
      <c r="F3852" s="13" t="str">
        <f>IF(C3852="-","-",IF(D3852=maxgameno+2,"blank row 2",IF(D3852=maxgameno+1,"blank row 1",INDEX(FixtureCode!$B$4:$AH$128,MATCH($C3852,FixtureCode!$B$4:$B$128,0),MATCH("G"&amp;D3852&amp;"-T2",FixtureCode!$B$4:$AH$4,0)))))</f>
        <v>-</v>
      </c>
      <c r="G3852" s="12" t="str">
        <f>IF(C3852="-","-",IF(AND(ISNUMBER(Fixture!G3856),ISNUMBER(Fixture!I3856),Fixture!F3856&lt;&gt;"BYE",Fixture!J3856&lt;&gt;"BYE"),"Yes","-"))</f>
        <v>-</v>
      </c>
      <c r="H3852" s="9" t="str">
        <f>IF(G3852="-","-",IF(Fixture!G3856&gt;Fixture!I3856,Settings!$G$7,IF(Fixture!G3856=Fixture!I3856,Settings!$G$8,IF(Fixture!G3856&lt;Fixture!I3856,Settings!$G$9,"-"))))</f>
        <v>-</v>
      </c>
      <c r="I3852" s="13" t="str">
        <f>IF(G3852="-","-",IF(Fixture!I3856&gt;Fixture!G3856,Settings!$G$7,IF(Fixture!I3856=Fixture!G3856,Settings!$G$8,IF(Fixture!I3856&lt;Fixture!G3856,Settings!$G$9,"-"))))</f>
        <v>-</v>
      </c>
    </row>
    <row r="3853" spans="3:9" x14ac:dyDescent="0.25">
      <c r="C3853" s="12" t="str">
        <f t="shared" si="122"/>
        <v>-</v>
      </c>
      <c r="D3853" s="9" t="str">
        <f t="shared" si="123"/>
        <v>-</v>
      </c>
      <c r="E3853" s="9" t="str">
        <f>IF(C3853="-","-",IF(D3853=maxgameno+2,"blank row 2",IF(D3853=maxgameno+1,"blank row 1",INDEX(FixtureCode!$B$4:$AH$128,MATCH($C3853,FixtureCode!$B$4:$B$128,0),MATCH("G"&amp;D3853&amp;"-T1",FixtureCode!$B$4:$AH$4,0)))))</f>
        <v>-</v>
      </c>
      <c r="F3853" s="13" t="str">
        <f>IF(C3853="-","-",IF(D3853=maxgameno+2,"blank row 2",IF(D3853=maxgameno+1,"blank row 1",INDEX(FixtureCode!$B$4:$AH$128,MATCH($C3853,FixtureCode!$B$4:$B$128,0),MATCH("G"&amp;D3853&amp;"-T2",FixtureCode!$B$4:$AH$4,0)))))</f>
        <v>-</v>
      </c>
      <c r="G3853" s="12" t="str">
        <f>IF(C3853="-","-",IF(AND(ISNUMBER(Fixture!G3857),ISNUMBER(Fixture!I3857),Fixture!F3857&lt;&gt;"BYE",Fixture!J3857&lt;&gt;"BYE"),"Yes","-"))</f>
        <v>-</v>
      </c>
      <c r="H3853" s="9" t="str">
        <f>IF(G3853="-","-",IF(Fixture!G3857&gt;Fixture!I3857,Settings!$G$7,IF(Fixture!G3857=Fixture!I3857,Settings!$G$8,IF(Fixture!G3857&lt;Fixture!I3857,Settings!$G$9,"-"))))</f>
        <v>-</v>
      </c>
      <c r="I3853" s="13" t="str">
        <f>IF(G3853="-","-",IF(Fixture!I3857&gt;Fixture!G3857,Settings!$G$7,IF(Fixture!I3857=Fixture!G3857,Settings!$G$8,IF(Fixture!I3857&lt;Fixture!G3857,Settings!$G$9,"-"))))</f>
        <v>-</v>
      </c>
    </row>
    <row r="3854" spans="3:9" x14ac:dyDescent="0.25">
      <c r="C3854" s="12" t="str">
        <f t="shared" si="122"/>
        <v>-</v>
      </c>
      <c r="D3854" s="9" t="str">
        <f t="shared" si="123"/>
        <v>-</v>
      </c>
      <c r="E3854" s="9" t="str">
        <f>IF(C3854="-","-",IF(D3854=maxgameno+2,"blank row 2",IF(D3854=maxgameno+1,"blank row 1",INDEX(FixtureCode!$B$4:$AH$128,MATCH($C3854,FixtureCode!$B$4:$B$128,0),MATCH("G"&amp;D3854&amp;"-T1",FixtureCode!$B$4:$AH$4,0)))))</f>
        <v>-</v>
      </c>
      <c r="F3854" s="13" t="str">
        <f>IF(C3854="-","-",IF(D3854=maxgameno+2,"blank row 2",IF(D3854=maxgameno+1,"blank row 1",INDEX(FixtureCode!$B$4:$AH$128,MATCH($C3854,FixtureCode!$B$4:$B$128,0),MATCH("G"&amp;D3854&amp;"-T2",FixtureCode!$B$4:$AH$4,0)))))</f>
        <v>-</v>
      </c>
      <c r="G3854" s="12" t="str">
        <f>IF(C3854="-","-",IF(AND(ISNUMBER(Fixture!G3858),ISNUMBER(Fixture!I3858),Fixture!F3858&lt;&gt;"BYE",Fixture!J3858&lt;&gt;"BYE"),"Yes","-"))</f>
        <v>-</v>
      </c>
      <c r="H3854" s="9" t="str">
        <f>IF(G3854="-","-",IF(Fixture!G3858&gt;Fixture!I3858,Settings!$G$7,IF(Fixture!G3858=Fixture!I3858,Settings!$G$8,IF(Fixture!G3858&lt;Fixture!I3858,Settings!$G$9,"-"))))</f>
        <v>-</v>
      </c>
      <c r="I3854" s="13" t="str">
        <f>IF(G3854="-","-",IF(Fixture!I3858&gt;Fixture!G3858,Settings!$G$7,IF(Fixture!I3858=Fixture!G3858,Settings!$G$8,IF(Fixture!I3858&lt;Fixture!G3858,Settings!$G$9,"-"))))</f>
        <v>-</v>
      </c>
    </row>
    <row r="3855" spans="3:9" x14ac:dyDescent="0.25">
      <c r="C3855" s="12" t="str">
        <f t="shared" si="122"/>
        <v>-</v>
      </c>
      <c r="D3855" s="9" t="str">
        <f t="shared" si="123"/>
        <v>-</v>
      </c>
      <c r="E3855" s="9" t="str">
        <f>IF(C3855="-","-",IF(D3855=maxgameno+2,"blank row 2",IF(D3855=maxgameno+1,"blank row 1",INDEX(FixtureCode!$B$4:$AH$128,MATCH($C3855,FixtureCode!$B$4:$B$128,0),MATCH("G"&amp;D3855&amp;"-T1",FixtureCode!$B$4:$AH$4,0)))))</f>
        <v>-</v>
      </c>
      <c r="F3855" s="13" t="str">
        <f>IF(C3855="-","-",IF(D3855=maxgameno+2,"blank row 2",IF(D3855=maxgameno+1,"blank row 1",INDEX(FixtureCode!$B$4:$AH$128,MATCH($C3855,FixtureCode!$B$4:$B$128,0),MATCH("G"&amp;D3855&amp;"-T2",FixtureCode!$B$4:$AH$4,0)))))</f>
        <v>-</v>
      </c>
      <c r="G3855" s="12" t="str">
        <f>IF(C3855="-","-",IF(AND(ISNUMBER(Fixture!G3859),ISNUMBER(Fixture!I3859),Fixture!F3859&lt;&gt;"BYE",Fixture!J3859&lt;&gt;"BYE"),"Yes","-"))</f>
        <v>-</v>
      </c>
      <c r="H3855" s="9" t="str">
        <f>IF(G3855="-","-",IF(Fixture!G3859&gt;Fixture!I3859,Settings!$G$7,IF(Fixture!G3859=Fixture!I3859,Settings!$G$8,IF(Fixture!G3859&lt;Fixture!I3859,Settings!$G$9,"-"))))</f>
        <v>-</v>
      </c>
      <c r="I3855" s="13" t="str">
        <f>IF(G3855="-","-",IF(Fixture!I3859&gt;Fixture!G3859,Settings!$G$7,IF(Fixture!I3859=Fixture!G3859,Settings!$G$8,IF(Fixture!I3859&lt;Fixture!G3859,Settings!$G$9,"-"))))</f>
        <v>-</v>
      </c>
    </row>
    <row r="3856" spans="3:9" x14ac:dyDescent="0.25">
      <c r="C3856" s="12" t="str">
        <f t="shared" si="122"/>
        <v>-</v>
      </c>
      <c r="D3856" s="9" t="str">
        <f t="shared" si="123"/>
        <v>-</v>
      </c>
      <c r="E3856" s="9" t="str">
        <f>IF(C3856="-","-",IF(D3856=maxgameno+2,"blank row 2",IF(D3856=maxgameno+1,"blank row 1",INDEX(FixtureCode!$B$4:$AH$128,MATCH($C3856,FixtureCode!$B$4:$B$128,0),MATCH("G"&amp;D3856&amp;"-T1",FixtureCode!$B$4:$AH$4,0)))))</f>
        <v>-</v>
      </c>
      <c r="F3856" s="13" t="str">
        <f>IF(C3856="-","-",IF(D3856=maxgameno+2,"blank row 2",IF(D3856=maxgameno+1,"blank row 1",INDEX(FixtureCode!$B$4:$AH$128,MATCH($C3856,FixtureCode!$B$4:$B$128,0),MATCH("G"&amp;D3856&amp;"-T2",FixtureCode!$B$4:$AH$4,0)))))</f>
        <v>-</v>
      </c>
      <c r="G3856" s="12" t="str">
        <f>IF(C3856="-","-",IF(AND(ISNUMBER(Fixture!G3860),ISNUMBER(Fixture!I3860),Fixture!F3860&lt;&gt;"BYE",Fixture!J3860&lt;&gt;"BYE"),"Yes","-"))</f>
        <v>-</v>
      </c>
      <c r="H3856" s="9" t="str">
        <f>IF(G3856="-","-",IF(Fixture!G3860&gt;Fixture!I3860,Settings!$G$7,IF(Fixture!G3860=Fixture!I3860,Settings!$G$8,IF(Fixture!G3860&lt;Fixture!I3860,Settings!$G$9,"-"))))</f>
        <v>-</v>
      </c>
      <c r="I3856" s="13" t="str">
        <f>IF(G3856="-","-",IF(Fixture!I3860&gt;Fixture!G3860,Settings!$G$7,IF(Fixture!I3860=Fixture!G3860,Settings!$G$8,IF(Fixture!I3860&lt;Fixture!G3860,Settings!$G$9,"-"))))</f>
        <v>-</v>
      </c>
    </row>
    <row r="3857" spans="3:9" x14ac:dyDescent="0.25">
      <c r="C3857" s="12" t="str">
        <f t="shared" si="122"/>
        <v>-</v>
      </c>
      <c r="D3857" s="9" t="str">
        <f t="shared" si="123"/>
        <v>-</v>
      </c>
      <c r="E3857" s="9" t="str">
        <f>IF(C3857="-","-",IF(D3857=maxgameno+2,"blank row 2",IF(D3857=maxgameno+1,"blank row 1",INDEX(FixtureCode!$B$4:$AH$128,MATCH($C3857,FixtureCode!$B$4:$B$128,0),MATCH("G"&amp;D3857&amp;"-T1",FixtureCode!$B$4:$AH$4,0)))))</f>
        <v>-</v>
      </c>
      <c r="F3857" s="13" t="str">
        <f>IF(C3857="-","-",IF(D3857=maxgameno+2,"blank row 2",IF(D3857=maxgameno+1,"blank row 1",INDEX(FixtureCode!$B$4:$AH$128,MATCH($C3857,FixtureCode!$B$4:$B$128,0),MATCH("G"&amp;D3857&amp;"-T2",FixtureCode!$B$4:$AH$4,0)))))</f>
        <v>-</v>
      </c>
      <c r="G3857" s="12" t="str">
        <f>IF(C3857="-","-",IF(AND(ISNUMBER(Fixture!G3861),ISNUMBER(Fixture!I3861),Fixture!F3861&lt;&gt;"BYE",Fixture!J3861&lt;&gt;"BYE"),"Yes","-"))</f>
        <v>-</v>
      </c>
      <c r="H3857" s="9" t="str">
        <f>IF(G3857="-","-",IF(Fixture!G3861&gt;Fixture!I3861,Settings!$G$7,IF(Fixture!G3861=Fixture!I3861,Settings!$G$8,IF(Fixture!G3861&lt;Fixture!I3861,Settings!$G$9,"-"))))</f>
        <v>-</v>
      </c>
      <c r="I3857" s="13" t="str">
        <f>IF(G3857="-","-",IF(Fixture!I3861&gt;Fixture!G3861,Settings!$G$7,IF(Fixture!I3861=Fixture!G3861,Settings!$G$8,IF(Fixture!I3861&lt;Fixture!G3861,Settings!$G$9,"-"))))</f>
        <v>-</v>
      </c>
    </row>
    <row r="3858" spans="3:9" x14ac:dyDescent="0.25">
      <c r="C3858" s="12" t="str">
        <f t="shared" si="122"/>
        <v>-</v>
      </c>
      <c r="D3858" s="9" t="str">
        <f t="shared" si="123"/>
        <v>-</v>
      </c>
      <c r="E3858" s="9" t="str">
        <f>IF(C3858="-","-",IF(D3858=maxgameno+2,"blank row 2",IF(D3858=maxgameno+1,"blank row 1",INDEX(FixtureCode!$B$4:$AH$128,MATCH($C3858,FixtureCode!$B$4:$B$128,0),MATCH("G"&amp;D3858&amp;"-T1",FixtureCode!$B$4:$AH$4,0)))))</f>
        <v>-</v>
      </c>
      <c r="F3858" s="13" t="str">
        <f>IF(C3858="-","-",IF(D3858=maxgameno+2,"blank row 2",IF(D3858=maxgameno+1,"blank row 1",INDEX(FixtureCode!$B$4:$AH$128,MATCH($C3858,FixtureCode!$B$4:$B$128,0),MATCH("G"&amp;D3858&amp;"-T2",FixtureCode!$B$4:$AH$4,0)))))</f>
        <v>-</v>
      </c>
      <c r="G3858" s="12" t="str">
        <f>IF(C3858="-","-",IF(AND(ISNUMBER(Fixture!G3862),ISNUMBER(Fixture!I3862),Fixture!F3862&lt;&gt;"BYE",Fixture!J3862&lt;&gt;"BYE"),"Yes","-"))</f>
        <v>-</v>
      </c>
      <c r="H3858" s="9" t="str">
        <f>IF(G3858="-","-",IF(Fixture!G3862&gt;Fixture!I3862,Settings!$G$7,IF(Fixture!G3862=Fixture!I3862,Settings!$G$8,IF(Fixture!G3862&lt;Fixture!I3862,Settings!$G$9,"-"))))</f>
        <v>-</v>
      </c>
      <c r="I3858" s="13" t="str">
        <f>IF(G3858="-","-",IF(Fixture!I3862&gt;Fixture!G3862,Settings!$G$7,IF(Fixture!I3862=Fixture!G3862,Settings!$G$8,IF(Fixture!I3862&lt;Fixture!G3862,Settings!$G$9,"-"))))</f>
        <v>-</v>
      </c>
    </row>
    <row r="3859" spans="3:9" x14ac:dyDescent="0.25">
      <c r="C3859" s="12" t="str">
        <f t="shared" si="122"/>
        <v>-</v>
      </c>
      <c r="D3859" s="9" t="str">
        <f t="shared" si="123"/>
        <v>-</v>
      </c>
      <c r="E3859" s="9" t="str">
        <f>IF(C3859="-","-",IF(D3859=maxgameno+2,"blank row 2",IF(D3859=maxgameno+1,"blank row 1",INDEX(FixtureCode!$B$4:$AH$128,MATCH($C3859,FixtureCode!$B$4:$B$128,0),MATCH("G"&amp;D3859&amp;"-T1",FixtureCode!$B$4:$AH$4,0)))))</f>
        <v>-</v>
      </c>
      <c r="F3859" s="13" t="str">
        <f>IF(C3859="-","-",IF(D3859=maxgameno+2,"blank row 2",IF(D3859=maxgameno+1,"blank row 1",INDEX(FixtureCode!$B$4:$AH$128,MATCH($C3859,FixtureCode!$B$4:$B$128,0),MATCH("G"&amp;D3859&amp;"-T2",FixtureCode!$B$4:$AH$4,0)))))</f>
        <v>-</v>
      </c>
      <c r="G3859" s="12" t="str">
        <f>IF(C3859="-","-",IF(AND(ISNUMBER(Fixture!G3863),ISNUMBER(Fixture!I3863),Fixture!F3863&lt;&gt;"BYE",Fixture!J3863&lt;&gt;"BYE"),"Yes","-"))</f>
        <v>-</v>
      </c>
      <c r="H3859" s="9" t="str">
        <f>IF(G3859="-","-",IF(Fixture!G3863&gt;Fixture!I3863,Settings!$G$7,IF(Fixture!G3863=Fixture!I3863,Settings!$G$8,IF(Fixture!G3863&lt;Fixture!I3863,Settings!$G$9,"-"))))</f>
        <v>-</v>
      </c>
      <c r="I3859" s="13" t="str">
        <f>IF(G3859="-","-",IF(Fixture!I3863&gt;Fixture!G3863,Settings!$G$7,IF(Fixture!I3863=Fixture!G3863,Settings!$G$8,IF(Fixture!I3863&lt;Fixture!G3863,Settings!$G$9,"-"))))</f>
        <v>-</v>
      </c>
    </row>
    <row r="3860" spans="3:9" x14ac:dyDescent="0.25">
      <c r="C3860" s="12" t="str">
        <f t="shared" si="122"/>
        <v>-</v>
      </c>
      <c r="D3860" s="9" t="str">
        <f t="shared" si="123"/>
        <v>-</v>
      </c>
      <c r="E3860" s="9" t="str">
        <f>IF(C3860="-","-",IF(D3860=maxgameno+2,"blank row 2",IF(D3860=maxgameno+1,"blank row 1",INDEX(FixtureCode!$B$4:$AH$128,MATCH($C3860,FixtureCode!$B$4:$B$128,0),MATCH("G"&amp;D3860&amp;"-T1",FixtureCode!$B$4:$AH$4,0)))))</f>
        <v>-</v>
      </c>
      <c r="F3860" s="13" t="str">
        <f>IF(C3860="-","-",IF(D3860=maxgameno+2,"blank row 2",IF(D3860=maxgameno+1,"blank row 1",INDEX(FixtureCode!$B$4:$AH$128,MATCH($C3860,FixtureCode!$B$4:$B$128,0),MATCH("G"&amp;D3860&amp;"-T2",FixtureCode!$B$4:$AH$4,0)))))</f>
        <v>-</v>
      </c>
      <c r="G3860" s="12" t="str">
        <f>IF(C3860="-","-",IF(AND(ISNUMBER(Fixture!G3864),ISNUMBER(Fixture!I3864),Fixture!F3864&lt;&gt;"BYE",Fixture!J3864&lt;&gt;"BYE"),"Yes","-"))</f>
        <v>-</v>
      </c>
      <c r="H3860" s="9" t="str">
        <f>IF(G3860="-","-",IF(Fixture!G3864&gt;Fixture!I3864,Settings!$G$7,IF(Fixture!G3864=Fixture!I3864,Settings!$G$8,IF(Fixture!G3864&lt;Fixture!I3864,Settings!$G$9,"-"))))</f>
        <v>-</v>
      </c>
      <c r="I3860" s="13" t="str">
        <f>IF(G3860="-","-",IF(Fixture!I3864&gt;Fixture!G3864,Settings!$G$7,IF(Fixture!I3864=Fixture!G3864,Settings!$G$8,IF(Fixture!I3864&lt;Fixture!G3864,Settings!$G$9,"-"))))</f>
        <v>-</v>
      </c>
    </row>
    <row r="3861" spans="3:9" x14ac:dyDescent="0.25">
      <c r="C3861" s="12" t="str">
        <f t="shared" si="122"/>
        <v>-</v>
      </c>
      <c r="D3861" s="9" t="str">
        <f t="shared" si="123"/>
        <v>-</v>
      </c>
      <c r="E3861" s="9" t="str">
        <f>IF(C3861="-","-",IF(D3861=maxgameno+2,"blank row 2",IF(D3861=maxgameno+1,"blank row 1",INDEX(FixtureCode!$B$4:$AH$128,MATCH($C3861,FixtureCode!$B$4:$B$128,0),MATCH("G"&amp;D3861&amp;"-T1",FixtureCode!$B$4:$AH$4,0)))))</f>
        <v>-</v>
      </c>
      <c r="F3861" s="13" t="str">
        <f>IF(C3861="-","-",IF(D3861=maxgameno+2,"blank row 2",IF(D3861=maxgameno+1,"blank row 1",INDEX(FixtureCode!$B$4:$AH$128,MATCH($C3861,FixtureCode!$B$4:$B$128,0),MATCH("G"&amp;D3861&amp;"-T2",FixtureCode!$B$4:$AH$4,0)))))</f>
        <v>-</v>
      </c>
      <c r="G3861" s="12" t="str">
        <f>IF(C3861="-","-",IF(AND(ISNUMBER(Fixture!G3865),ISNUMBER(Fixture!I3865),Fixture!F3865&lt;&gt;"BYE",Fixture!J3865&lt;&gt;"BYE"),"Yes","-"))</f>
        <v>-</v>
      </c>
      <c r="H3861" s="9" t="str">
        <f>IF(G3861="-","-",IF(Fixture!G3865&gt;Fixture!I3865,Settings!$G$7,IF(Fixture!G3865=Fixture!I3865,Settings!$G$8,IF(Fixture!G3865&lt;Fixture!I3865,Settings!$G$9,"-"))))</f>
        <v>-</v>
      </c>
      <c r="I3861" s="13" t="str">
        <f>IF(G3861="-","-",IF(Fixture!I3865&gt;Fixture!G3865,Settings!$G$7,IF(Fixture!I3865=Fixture!G3865,Settings!$G$8,IF(Fixture!I3865&lt;Fixture!G3865,Settings!$G$9,"-"))))</f>
        <v>-</v>
      </c>
    </row>
    <row r="3862" spans="3:9" x14ac:dyDescent="0.25">
      <c r="C3862" s="12" t="str">
        <f t="shared" si="122"/>
        <v>-</v>
      </c>
      <c r="D3862" s="9" t="str">
        <f t="shared" si="123"/>
        <v>-</v>
      </c>
      <c r="E3862" s="9" t="str">
        <f>IF(C3862="-","-",IF(D3862=maxgameno+2,"blank row 2",IF(D3862=maxgameno+1,"blank row 1",INDEX(FixtureCode!$B$4:$AH$128,MATCH($C3862,FixtureCode!$B$4:$B$128,0),MATCH("G"&amp;D3862&amp;"-T1",FixtureCode!$B$4:$AH$4,0)))))</f>
        <v>-</v>
      </c>
      <c r="F3862" s="13" t="str">
        <f>IF(C3862="-","-",IF(D3862=maxgameno+2,"blank row 2",IF(D3862=maxgameno+1,"blank row 1",INDEX(FixtureCode!$B$4:$AH$128,MATCH($C3862,FixtureCode!$B$4:$B$128,0),MATCH("G"&amp;D3862&amp;"-T2",FixtureCode!$B$4:$AH$4,0)))))</f>
        <v>-</v>
      </c>
      <c r="G3862" s="12" t="str">
        <f>IF(C3862="-","-",IF(AND(ISNUMBER(Fixture!G3866),ISNUMBER(Fixture!I3866),Fixture!F3866&lt;&gt;"BYE",Fixture!J3866&lt;&gt;"BYE"),"Yes","-"))</f>
        <v>-</v>
      </c>
      <c r="H3862" s="9" t="str">
        <f>IF(G3862="-","-",IF(Fixture!G3866&gt;Fixture!I3866,Settings!$G$7,IF(Fixture!G3866=Fixture!I3866,Settings!$G$8,IF(Fixture!G3866&lt;Fixture!I3866,Settings!$G$9,"-"))))</f>
        <v>-</v>
      </c>
      <c r="I3862" s="13" t="str">
        <f>IF(G3862="-","-",IF(Fixture!I3866&gt;Fixture!G3866,Settings!$G$7,IF(Fixture!I3866=Fixture!G3866,Settings!$G$8,IF(Fixture!I3866&lt;Fixture!G3866,Settings!$G$9,"-"))))</f>
        <v>-</v>
      </c>
    </row>
    <row r="3863" spans="3:9" x14ac:dyDescent="0.25">
      <c r="C3863" s="12" t="str">
        <f t="shared" si="122"/>
        <v>-</v>
      </c>
      <c r="D3863" s="9" t="str">
        <f t="shared" si="123"/>
        <v>-</v>
      </c>
      <c r="E3863" s="9" t="str">
        <f>IF(C3863="-","-",IF(D3863=maxgameno+2,"blank row 2",IF(D3863=maxgameno+1,"blank row 1",INDEX(FixtureCode!$B$4:$AH$128,MATCH($C3863,FixtureCode!$B$4:$B$128,0),MATCH("G"&amp;D3863&amp;"-T1",FixtureCode!$B$4:$AH$4,0)))))</f>
        <v>-</v>
      </c>
      <c r="F3863" s="13" t="str">
        <f>IF(C3863="-","-",IF(D3863=maxgameno+2,"blank row 2",IF(D3863=maxgameno+1,"blank row 1",INDEX(FixtureCode!$B$4:$AH$128,MATCH($C3863,FixtureCode!$B$4:$B$128,0),MATCH("G"&amp;D3863&amp;"-T2",FixtureCode!$B$4:$AH$4,0)))))</f>
        <v>-</v>
      </c>
      <c r="G3863" s="12" t="str">
        <f>IF(C3863="-","-",IF(AND(ISNUMBER(Fixture!G3867),ISNUMBER(Fixture!I3867),Fixture!F3867&lt;&gt;"BYE",Fixture!J3867&lt;&gt;"BYE"),"Yes","-"))</f>
        <v>-</v>
      </c>
      <c r="H3863" s="9" t="str">
        <f>IF(G3863="-","-",IF(Fixture!G3867&gt;Fixture!I3867,Settings!$G$7,IF(Fixture!G3867=Fixture!I3867,Settings!$G$8,IF(Fixture!G3867&lt;Fixture!I3867,Settings!$G$9,"-"))))</f>
        <v>-</v>
      </c>
      <c r="I3863" s="13" t="str">
        <f>IF(G3863="-","-",IF(Fixture!I3867&gt;Fixture!G3867,Settings!$G$7,IF(Fixture!I3867=Fixture!G3867,Settings!$G$8,IF(Fixture!I3867&lt;Fixture!G3867,Settings!$G$9,"-"))))</f>
        <v>-</v>
      </c>
    </row>
    <row r="3864" spans="3:9" x14ac:dyDescent="0.25">
      <c r="C3864" s="12" t="str">
        <f t="shared" si="122"/>
        <v>-</v>
      </c>
      <c r="D3864" s="9" t="str">
        <f t="shared" si="123"/>
        <v>-</v>
      </c>
      <c r="E3864" s="9" t="str">
        <f>IF(C3864="-","-",IF(D3864=maxgameno+2,"blank row 2",IF(D3864=maxgameno+1,"blank row 1",INDEX(FixtureCode!$B$4:$AH$128,MATCH($C3864,FixtureCode!$B$4:$B$128,0),MATCH("G"&amp;D3864&amp;"-T1",FixtureCode!$B$4:$AH$4,0)))))</f>
        <v>-</v>
      </c>
      <c r="F3864" s="13" t="str">
        <f>IF(C3864="-","-",IF(D3864=maxgameno+2,"blank row 2",IF(D3864=maxgameno+1,"blank row 1",INDEX(FixtureCode!$B$4:$AH$128,MATCH($C3864,FixtureCode!$B$4:$B$128,0),MATCH("G"&amp;D3864&amp;"-T2",FixtureCode!$B$4:$AH$4,0)))))</f>
        <v>-</v>
      </c>
      <c r="G3864" s="12" t="str">
        <f>IF(C3864="-","-",IF(AND(ISNUMBER(Fixture!G3868),ISNUMBER(Fixture!I3868),Fixture!F3868&lt;&gt;"BYE",Fixture!J3868&lt;&gt;"BYE"),"Yes","-"))</f>
        <v>-</v>
      </c>
      <c r="H3864" s="9" t="str">
        <f>IF(G3864="-","-",IF(Fixture!G3868&gt;Fixture!I3868,Settings!$G$7,IF(Fixture!G3868=Fixture!I3868,Settings!$G$8,IF(Fixture!G3868&lt;Fixture!I3868,Settings!$G$9,"-"))))</f>
        <v>-</v>
      </c>
      <c r="I3864" s="13" t="str">
        <f>IF(G3864="-","-",IF(Fixture!I3868&gt;Fixture!G3868,Settings!$G$7,IF(Fixture!I3868=Fixture!G3868,Settings!$G$8,IF(Fixture!I3868&lt;Fixture!G3868,Settings!$G$9,"-"))))</f>
        <v>-</v>
      </c>
    </row>
    <row r="3865" spans="3:9" x14ac:dyDescent="0.25">
      <c r="C3865" s="12" t="str">
        <f t="shared" si="122"/>
        <v>-</v>
      </c>
      <c r="D3865" s="9" t="str">
        <f t="shared" si="123"/>
        <v>-</v>
      </c>
      <c r="E3865" s="9" t="str">
        <f>IF(C3865="-","-",IF(D3865=maxgameno+2,"blank row 2",IF(D3865=maxgameno+1,"blank row 1",INDEX(FixtureCode!$B$4:$AH$128,MATCH($C3865,FixtureCode!$B$4:$B$128,0),MATCH("G"&amp;D3865&amp;"-T1",FixtureCode!$B$4:$AH$4,0)))))</f>
        <v>-</v>
      </c>
      <c r="F3865" s="13" t="str">
        <f>IF(C3865="-","-",IF(D3865=maxgameno+2,"blank row 2",IF(D3865=maxgameno+1,"blank row 1",INDEX(FixtureCode!$B$4:$AH$128,MATCH($C3865,FixtureCode!$B$4:$B$128,0),MATCH("G"&amp;D3865&amp;"-T2",FixtureCode!$B$4:$AH$4,0)))))</f>
        <v>-</v>
      </c>
      <c r="G3865" s="12" t="str">
        <f>IF(C3865="-","-",IF(AND(ISNUMBER(Fixture!G3869),ISNUMBER(Fixture!I3869),Fixture!F3869&lt;&gt;"BYE",Fixture!J3869&lt;&gt;"BYE"),"Yes","-"))</f>
        <v>-</v>
      </c>
      <c r="H3865" s="9" t="str">
        <f>IF(G3865="-","-",IF(Fixture!G3869&gt;Fixture!I3869,Settings!$G$7,IF(Fixture!G3869=Fixture!I3869,Settings!$G$8,IF(Fixture!G3869&lt;Fixture!I3869,Settings!$G$9,"-"))))</f>
        <v>-</v>
      </c>
      <c r="I3865" s="13" t="str">
        <f>IF(G3865="-","-",IF(Fixture!I3869&gt;Fixture!G3869,Settings!$G$7,IF(Fixture!I3869=Fixture!G3869,Settings!$G$8,IF(Fixture!I3869&lt;Fixture!G3869,Settings!$G$9,"-"))))</f>
        <v>-</v>
      </c>
    </row>
    <row r="3866" spans="3:9" x14ac:dyDescent="0.25">
      <c r="C3866" s="12" t="str">
        <f t="shared" si="122"/>
        <v>-</v>
      </c>
      <c r="D3866" s="9" t="str">
        <f t="shared" si="123"/>
        <v>-</v>
      </c>
      <c r="E3866" s="9" t="str">
        <f>IF(C3866="-","-",IF(D3866=maxgameno+2,"blank row 2",IF(D3866=maxgameno+1,"blank row 1",INDEX(FixtureCode!$B$4:$AH$128,MATCH($C3866,FixtureCode!$B$4:$B$128,0),MATCH("G"&amp;D3866&amp;"-T1",FixtureCode!$B$4:$AH$4,0)))))</f>
        <v>-</v>
      </c>
      <c r="F3866" s="13" t="str">
        <f>IF(C3866="-","-",IF(D3866=maxgameno+2,"blank row 2",IF(D3866=maxgameno+1,"blank row 1",INDEX(FixtureCode!$B$4:$AH$128,MATCH($C3866,FixtureCode!$B$4:$B$128,0),MATCH("G"&amp;D3866&amp;"-T2",FixtureCode!$B$4:$AH$4,0)))))</f>
        <v>-</v>
      </c>
      <c r="G3866" s="12" t="str">
        <f>IF(C3866="-","-",IF(AND(ISNUMBER(Fixture!G3870),ISNUMBER(Fixture!I3870),Fixture!F3870&lt;&gt;"BYE",Fixture!J3870&lt;&gt;"BYE"),"Yes","-"))</f>
        <v>-</v>
      </c>
      <c r="H3866" s="9" t="str">
        <f>IF(G3866="-","-",IF(Fixture!G3870&gt;Fixture!I3870,Settings!$G$7,IF(Fixture!G3870=Fixture!I3870,Settings!$G$8,IF(Fixture!G3870&lt;Fixture!I3870,Settings!$G$9,"-"))))</f>
        <v>-</v>
      </c>
      <c r="I3866" s="13" t="str">
        <f>IF(G3866="-","-",IF(Fixture!I3870&gt;Fixture!G3870,Settings!$G$7,IF(Fixture!I3870=Fixture!G3870,Settings!$G$8,IF(Fixture!I3870&lt;Fixture!G3870,Settings!$G$9,"-"))))</f>
        <v>-</v>
      </c>
    </row>
    <row r="3867" spans="3:9" x14ac:dyDescent="0.25">
      <c r="C3867" s="12" t="str">
        <f t="shared" si="122"/>
        <v>-</v>
      </c>
      <c r="D3867" s="9" t="str">
        <f t="shared" si="123"/>
        <v>-</v>
      </c>
      <c r="E3867" s="9" t="str">
        <f>IF(C3867="-","-",IF(D3867=maxgameno+2,"blank row 2",IF(D3867=maxgameno+1,"blank row 1",INDEX(FixtureCode!$B$4:$AH$128,MATCH($C3867,FixtureCode!$B$4:$B$128,0),MATCH("G"&amp;D3867&amp;"-T1",FixtureCode!$B$4:$AH$4,0)))))</f>
        <v>-</v>
      </c>
      <c r="F3867" s="13" t="str">
        <f>IF(C3867="-","-",IF(D3867=maxgameno+2,"blank row 2",IF(D3867=maxgameno+1,"blank row 1",INDEX(FixtureCode!$B$4:$AH$128,MATCH($C3867,FixtureCode!$B$4:$B$128,0),MATCH("G"&amp;D3867&amp;"-T2",FixtureCode!$B$4:$AH$4,0)))))</f>
        <v>-</v>
      </c>
      <c r="G3867" s="12" t="str">
        <f>IF(C3867="-","-",IF(AND(ISNUMBER(Fixture!G3871),ISNUMBER(Fixture!I3871),Fixture!F3871&lt;&gt;"BYE",Fixture!J3871&lt;&gt;"BYE"),"Yes","-"))</f>
        <v>-</v>
      </c>
      <c r="H3867" s="9" t="str">
        <f>IF(G3867="-","-",IF(Fixture!G3871&gt;Fixture!I3871,Settings!$G$7,IF(Fixture!G3871=Fixture!I3871,Settings!$G$8,IF(Fixture!G3871&lt;Fixture!I3871,Settings!$G$9,"-"))))</f>
        <v>-</v>
      </c>
      <c r="I3867" s="13" t="str">
        <f>IF(G3867="-","-",IF(Fixture!I3871&gt;Fixture!G3871,Settings!$G$7,IF(Fixture!I3871=Fixture!G3871,Settings!$G$8,IF(Fixture!I3871&lt;Fixture!G3871,Settings!$G$9,"-"))))</f>
        <v>-</v>
      </c>
    </row>
    <row r="3868" spans="3:9" x14ac:dyDescent="0.25">
      <c r="C3868" s="12" t="str">
        <f t="shared" si="122"/>
        <v>-</v>
      </c>
      <c r="D3868" s="9" t="str">
        <f t="shared" si="123"/>
        <v>-</v>
      </c>
      <c r="E3868" s="9" t="str">
        <f>IF(C3868="-","-",IF(D3868=maxgameno+2,"blank row 2",IF(D3868=maxgameno+1,"blank row 1",INDEX(FixtureCode!$B$4:$AH$128,MATCH($C3868,FixtureCode!$B$4:$B$128,0),MATCH("G"&amp;D3868&amp;"-T1",FixtureCode!$B$4:$AH$4,0)))))</f>
        <v>-</v>
      </c>
      <c r="F3868" s="13" t="str">
        <f>IF(C3868="-","-",IF(D3868=maxgameno+2,"blank row 2",IF(D3868=maxgameno+1,"blank row 1",INDEX(FixtureCode!$B$4:$AH$128,MATCH($C3868,FixtureCode!$B$4:$B$128,0),MATCH("G"&amp;D3868&amp;"-T2",FixtureCode!$B$4:$AH$4,0)))))</f>
        <v>-</v>
      </c>
      <c r="G3868" s="12" t="str">
        <f>IF(C3868="-","-",IF(AND(ISNUMBER(Fixture!G3872),ISNUMBER(Fixture!I3872),Fixture!F3872&lt;&gt;"BYE",Fixture!J3872&lt;&gt;"BYE"),"Yes","-"))</f>
        <v>-</v>
      </c>
      <c r="H3868" s="9" t="str">
        <f>IF(G3868="-","-",IF(Fixture!G3872&gt;Fixture!I3872,Settings!$G$7,IF(Fixture!G3872=Fixture!I3872,Settings!$G$8,IF(Fixture!G3872&lt;Fixture!I3872,Settings!$G$9,"-"))))</f>
        <v>-</v>
      </c>
      <c r="I3868" s="13" t="str">
        <f>IF(G3868="-","-",IF(Fixture!I3872&gt;Fixture!G3872,Settings!$G$7,IF(Fixture!I3872=Fixture!G3872,Settings!$G$8,IF(Fixture!I3872&lt;Fixture!G3872,Settings!$G$9,"-"))))</f>
        <v>-</v>
      </c>
    </row>
    <row r="3869" spans="3:9" x14ac:dyDescent="0.25">
      <c r="C3869" s="12" t="str">
        <f t="shared" si="122"/>
        <v>-</v>
      </c>
      <c r="D3869" s="9" t="str">
        <f t="shared" si="123"/>
        <v>-</v>
      </c>
      <c r="E3869" s="9" t="str">
        <f>IF(C3869="-","-",IF(D3869=maxgameno+2,"blank row 2",IF(D3869=maxgameno+1,"blank row 1",INDEX(FixtureCode!$B$4:$AH$128,MATCH($C3869,FixtureCode!$B$4:$B$128,0),MATCH("G"&amp;D3869&amp;"-T1",FixtureCode!$B$4:$AH$4,0)))))</f>
        <v>-</v>
      </c>
      <c r="F3869" s="13" t="str">
        <f>IF(C3869="-","-",IF(D3869=maxgameno+2,"blank row 2",IF(D3869=maxgameno+1,"blank row 1",INDEX(FixtureCode!$B$4:$AH$128,MATCH($C3869,FixtureCode!$B$4:$B$128,0),MATCH("G"&amp;D3869&amp;"-T2",FixtureCode!$B$4:$AH$4,0)))))</f>
        <v>-</v>
      </c>
      <c r="G3869" s="12" t="str">
        <f>IF(C3869="-","-",IF(AND(ISNUMBER(Fixture!G3873),ISNUMBER(Fixture!I3873),Fixture!F3873&lt;&gt;"BYE",Fixture!J3873&lt;&gt;"BYE"),"Yes","-"))</f>
        <v>-</v>
      </c>
      <c r="H3869" s="9" t="str">
        <f>IF(G3869="-","-",IF(Fixture!G3873&gt;Fixture!I3873,Settings!$G$7,IF(Fixture!G3873=Fixture!I3873,Settings!$G$8,IF(Fixture!G3873&lt;Fixture!I3873,Settings!$G$9,"-"))))</f>
        <v>-</v>
      </c>
      <c r="I3869" s="13" t="str">
        <f>IF(G3869="-","-",IF(Fixture!I3873&gt;Fixture!G3873,Settings!$G$7,IF(Fixture!I3873=Fixture!G3873,Settings!$G$8,IF(Fixture!I3873&lt;Fixture!G3873,Settings!$G$9,"-"))))</f>
        <v>-</v>
      </c>
    </row>
    <row r="3870" spans="3:9" x14ac:dyDescent="0.25">
      <c r="C3870" s="12" t="str">
        <f t="shared" si="122"/>
        <v>-</v>
      </c>
      <c r="D3870" s="9" t="str">
        <f t="shared" si="123"/>
        <v>-</v>
      </c>
      <c r="E3870" s="9" t="str">
        <f>IF(C3870="-","-",IF(D3870=maxgameno+2,"blank row 2",IF(D3870=maxgameno+1,"blank row 1",INDEX(FixtureCode!$B$4:$AH$128,MATCH($C3870,FixtureCode!$B$4:$B$128,0),MATCH("G"&amp;D3870&amp;"-T1",FixtureCode!$B$4:$AH$4,0)))))</f>
        <v>-</v>
      </c>
      <c r="F3870" s="13" t="str">
        <f>IF(C3870="-","-",IF(D3870=maxgameno+2,"blank row 2",IF(D3870=maxgameno+1,"blank row 1",INDEX(FixtureCode!$B$4:$AH$128,MATCH($C3870,FixtureCode!$B$4:$B$128,0),MATCH("G"&amp;D3870&amp;"-T2",FixtureCode!$B$4:$AH$4,0)))))</f>
        <v>-</v>
      </c>
      <c r="G3870" s="12" t="str">
        <f>IF(C3870="-","-",IF(AND(ISNUMBER(Fixture!G3874),ISNUMBER(Fixture!I3874),Fixture!F3874&lt;&gt;"BYE",Fixture!J3874&lt;&gt;"BYE"),"Yes","-"))</f>
        <v>-</v>
      </c>
      <c r="H3870" s="9" t="str">
        <f>IF(G3870="-","-",IF(Fixture!G3874&gt;Fixture!I3874,Settings!$G$7,IF(Fixture!G3874=Fixture!I3874,Settings!$G$8,IF(Fixture!G3874&lt;Fixture!I3874,Settings!$G$9,"-"))))</f>
        <v>-</v>
      </c>
      <c r="I3870" s="13" t="str">
        <f>IF(G3870="-","-",IF(Fixture!I3874&gt;Fixture!G3874,Settings!$G$7,IF(Fixture!I3874=Fixture!G3874,Settings!$G$8,IF(Fixture!I3874&lt;Fixture!G3874,Settings!$G$9,"-"))))</f>
        <v>-</v>
      </c>
    </row>
    <row r="3871" spans="3:9" x14ac:dyDescent="0.25">
      <c r="C3871" s="12" t="str">
        <f t="shared" si="122"/>
        <v>-</v>
      </c>
      <c r="D3871" s="9" t="str">
        <f t="shared" si="123"/>
        <v>-</v>
      </c>
      <c r="E3871" s="9" t="str">
        <f>IF(C3871="-","-",IF(D3871=maxgameno+2,"blank row 2",IF(D3871=maxgameno+1,"blank row 1",INDEX(FixtureCode!$B$4:$AH$128,MATCH($C3871,FixtureCode!$B$4:$B$128,0),MATCH("G"&amp;D3871&amp;"-T1",FixtureCode!$B$4:$AH$4,0)))))</f>
        <v>-</v>
      </c>
      <c r="F3871" s="13" t="str">
        <f>IF(C3871="-","-",IF(D3871=maxgameno+2,"blank row 2",IF(D3871=maxgameno+1,"blank row 1",INDEX(FixtureCode!$B$4:$AH$128,MATCH($C3871,FixtureCode!$B$4:$B$128,0),MATCH("G"&amp;D3871&amp;"-T2",FixtureCode!$B$4:$AH$4,0)))))</f>
        <v>-</v>
      </c>
      <c r="G3871" s="12" t="str">
        <f>IF(C3871="-","-",IF(AND(ISNUMBER(Fixture!G3875),ISNUMBER(Fixture!I3875),Fixture!F3875&lt;&gt;"BYE",Fixture!J3875&lt;&gt;"BYE"),"Yes","-"))</f>
        <v>-</v>
      </c>
      <c r="H3871" s="9" t="str">
        <f>IF(G3871="-","-",IF(Fixture!G3875&gt;Fixture!I3875,Settings!$G$7,IF(Fixture!G3875=Fixture!I3875,Settings!$G$8,IF(Fixture!G3875&lt;Fixture!I3875,Settings!$G$9,"-"))))</f>
        <v>-</v>
      </c>
      <c r="I3871" s="13" t="str">
        <f>IF(G3871="-","-",IF(Fixture!I3875&gt;Fixture!G3875,Settings!$G$7,IF(Fixture!I3875=Fixture!G3875,Settings!$G$8,IF(Fixture!I3875&lt;Fixture!G3875,Settings!$G$9,"-"))))</f>
        <v>-</v>
      </c>
    </row>
    <row r="3872" spans="3:9" x14ac:dyDescent="0.25">
      <c r="C3872" s="12" t="str">
        <f t="shared" si="122"/>
        <v>-</v>
      </c>
      <c r="D3872" s="9" t="str">
        <f t="shared" si="123"/>
        <v>-</v>
      </c>
      <c r="E3872" s="9" t="str">
        <f>IF(C3872="-","-",IF(D3872=maxgameno+2,"blank row 2",IF(D3872=maxgameno+1,"blank row 1",INDEX(FixtureCode!$B$4:$AH$128,MATCH($C3872,FixtureCode!$B$4:$B$128,0),MATCH("G"&amp;D3872&amp;"-T1",FixtureCode!$B$4:$AH$4,0)))))</f>
        <v>-</v>
      </c>
      <c r="F3872" s="13" t="str">
        <f>IF(C3872="-","-",IF(D3872=maxgameno+2,"blank row 2",IF(D3872=maxgameno+1,"blank row 1",INDEX(FixtureCode!$B$4:$AH$128,MATCH($C3872,FixtureCode!$B$4:$B$128,0),MATCH("G"&amp;D3872&amp;"-T2",FixtureCode!$B$4:$AH$4,0)))))</f>
        <v>-</v>
      </c>
      <c r="G3872" s="12" t="str">
        <f>IF(C3872="-","-",IF(AND(ISNUMBER(Fixture!G3876),ISNUMBER(Fixture!I3876),Fixture!F3876&lt;&gt;"BYE",Fixture!J3876&lt;&gt;"BYE"),"Yes","-"))</f>
        <v>-</v>
      </c>
      <c r="H3872" s="9" t="str">
        <f>IF(G3872="-","-",IF(Fixture!G3876&gt;Fixture!I3876,Settings!$G$7,IF(Fixture!G3876=Fixture!I3876,Settings!$G$8,IF(Fixture!G3876&lt;Fixture!I3876,Settings!$G$9,"-"))))</f>
        <v>-</v>
      </c>
      <c r="I3872" s="13" t="str">
        <f>IF(G3872="-","-",IF(Fixture!I3876&gt;Fixture!G3876,Settings!$G$7,IF(Fixture!I3876=Fixture!G3876,Settings!$G$8,IF(Fixture!I3876&lt;Fixture!G3876,Settings!$G$9,"-"))))</f>
        <v>-</v>
      </c>
    </row>
    <row r="3873" spans="3:9" x14ac:dyDescent="0.25">
      <c r="C3873" s="12" t="str">
        <f t="shared" si="122"/>
        <v>-</v>
      </c>
      <c r="D3873" s="9" t="str">
        <f t="shared" si="123"/>
        <v>-</v>
      </c>
      <c r="E3873" s="9" t="str">
        <f>IF(C3873="-","-",IF(D3873=maxgameno+2,"blank row 2",IF(D3873=maxgameno+1,"blank row 1",INDEX(FixtureCode!$B$4:$AH$128,MATCH($C3873,FixtureCode!$B$4:$B$128,0),MATCH("G"&amp;D3873&amp;"-T1",FixtureCode!$B$4:$AH$4,0)))))</f>
        <v>-</v>
      </c>
      <c r="F3873" s="13" t="str">
        <f>IF(C3873="-","-",IF(D3873=maxgameno+2,"blank row 2",IF(D3873=maxgameno+1,"blank row 1",INDEX(FixtureCode!$B$4:$AH$128,MATCH($C3873,FixtureCode!$B$4:$B$128,0),MATCH("G"&amp;D3873&amp;"-T2",FixtureCode!$B$4:$AH$4,0)))))</f>
        <v>-</v>
      </c>
      <c r="G3873" s="12" t="str">
        <f>IF(C3873="-","-",IF(AND(ISNUMBER(Fixture!G3877),ISNUMBER(Fixture!I3877),Fixture!F3877&lt;&gt;"BYE",Fixture!J3877&lt;&gt;"BYE"),"Yes","-"))</f>
        <v>-</v>
      </c>
      <c r="H3873" s="9" t="str">
        <f>IF(G3873="-","-",IF(Fixture!G3877&gt;Fixture!I3877,Settings!$G$7,IF(Fixture!G3877=Fixture!I3877,Settings!$G$8,IF(Fixture!G3877&lt;Fixture!I3877,Settings!$G$9,"-"))))</f>
        <v>-</v>
      </c>
      <c r="I3873" s="13" t="str">
        <f>IF(G3873="-","-",IF(Fixture!I3877&gt;Fixture!G3877,Settings!$G$7,IF(Fixture!I3877=Fixture!G3877,Settings!$G$8,IF(Fixture!I3877&lt;Fixture!G3877,Settings!$G$9,"-"))))</f>
        <v>-</v>
      </c>
    </row>
    <row r="3874" spans="3:9" x14ac:dyDescent="0.25">
      <c r="C3874" s="12" t="str">
        <f t="shared" si="122"/>
        <v>-</v>
      </c>
      <c r="D3874" s="9" t="str">
        <f t="shared" si="123"/>
        <v>-</v>
      </c>
      <c r="E3874" s="9" t="str">
        <f>IF(C3874="-","-",IF(D3874=maxgameno+2,"blank row 2",IF(D3874=maxgameno+1,"blank row 1",INDEX(FixtureCode!$B$4:$AH$128,MATCH($C3874,FixtureCode!$B$4:$B$128,0),MATCH("G"&amp;D3874&amp;"-T1",FixtureCode!$B$4:$AH$4,0)))))</f>
        <v>-</v>
      </c>
      <c r="F3874" s="13" t="str">
        <f>IF(C3874="-","-",IF(D3874=maxgameno+2,"blank row 2",IF(D3874=maxgameno+1,"blank row 1",INDEX(FixtureCode!$B$4:$AH$128,MATCH($C3874,FixtureCode!$B$4:$B$128,0),MATCH("G"&amp;D3874&amp;"-T2",FixtureCode!$B$4:$AH$4,0)))))</f>
        <v>-</v>
      </c>
      <c r="G3874" s="12" t="str">
        <f>IF(C3874="-","-",IF(AND(ISNUMBER(Fixture!G3878),ISNUMBER(Fixture!I3878),Fixture!F3878&lt;&gt;"BYE",Fixture!J3878&lt;&gt;"BYE"),"Yes","-"))</f>
        <v>-</v>
      </c>
      <c r="H3874" s="9" t="str">
        <f>IF(G3874="-","-",IF(Fixture!G3878&gt;Fixture!I3878,Settings!$G$7,IF(Fixture!G3878=Fixture!I3878,Settings!$G$8,IF(Fixture!G3878&lt;Fixture!I3878,Settings!$G$9,"-"))))</f>
        <v>-</v>
      </c>
      <c r="I3874" s="13" t="str">
        <f>IF(G3874="-","-",IF(Fixture!I3878&gt;Fixture!G3878,Settings!$G$7,IF(Fixture!I3878=Fixture!G3878,Settings!$G$8,IF(Fixture!I3878&lt;Fixture!G3878,Settings!$G$9,"-"))))</f>
        <v>-</v>
      </c>
    </row>
    <row r="3875" spans="3:9" x14ac:dyDescent="0.25">
      <c r="C3875" s="12" t="str">
        <f t="shared" si="122"/>
        <v>-</v>
      </c>
      <c r="D3875" s="9" t="str">
        <f t="shared" si="123"/>
        <v>-</v>
      </c>
      <c r="E3875" s="9" t="str">
        <f>IF(C3875="-","-",IF(D3875=maxgameno+2,"blank row 2",IF(D3875=maxgameno+1,"blank row 1",INDEX(FixtureCode!$B$4:$AH$128,MATCH($C3875,FixtureCode!$B$4:$B$128,0),MATCH("G"&amp;D3875&amp;"-T1",FixtureCode!$B$4:$AH$4,0)))))</f>
        <v>-</v>
      </c>
      <c r="F3875" s="13" t="str">
        <f>IF(C3875="-","-",IF(D3875=maxgameno+2,"blank row 2",IF(D3875=maxgameno+1,"blank row 1",INDEX(FixtureCode!$B$4:$AH$128,MATCH($C3875,FixtureCode!$B$4:$B$128,0),MATCH("G"&amp;D3875&amp;"-T2",FixtureCode!$B$4:$AH$4,0)))))</f>
        <v>-</v>
      </c>
      <c r="G3875" s="12" t="str">
        <f>IF(C3875="-","-",IF(AND(ISNUMBER(Fixture!G3879),ISNUMBER(Fixture!I3879),Fixture!F3879&lt;&gt;"BYE",Fixture!J3879&lt;&gt;"BYE"),"Yes","-"))</f>
        <v>-</v>
      </c>
      <c r="H3875" s="9" t="str">
        <f>IF(G3875="-","-",IF(Fixture!G3879&gt;Fixture!I3879,Settings!$G$7,IF(Fixture!G3879=Fixture!I3879,Settings!$G$8,IF(Fixture!G3879&lt;Fixture!I3879,Settings!$G$9,"-"))))</f>
        <v>-</v>
      </c>
      <c r="I3875" s="13" t="str">
        <f>IF(G3875="-","-",IF(Fixture!I3879&gt;Fixture!G3879,Settings!$G$7,IF(Fixture!I3879=Fixture!G3879,Settings!$G$8,IF(Fixture!I3879&lt;Fixture!G3879,Settings!$G$9,"-"))))</f>
        <v>-</v>
      </c>
    </row>
    <row r="3876" spans="3:9" x14ac:dyDescent="0.25">
      <c r="C3876" s="12" t="str">
        <f t="shared" si="122"/>
        <v>-</v>
      </c>
      <c r="D3876" s="9" t="str">
        <f t="shared" si="123"/>
        <v>-</v>
      </c>
      <c r="E3876" s="9" t="str">
        <f>IF(C3876="-","-",IF(D3876=maxgameno+2,"blank row 2",IF(D3876=maxgameno+1,"blank row 1",INDEX(FixtureCode!$B$4:$AH$128,MATCH($C3876,FixtureCode!$B$4:$B$128,0),MATCH("G"&amp;D3876&amp;"-T1",FixtureCode!$B$4:$AH$4,0)))))</f>
        <v>-</v>
      </c>
      <c r="F3876" s="13" t="str">
        <f>IF(C3876="-","-",IF(D3876=maxgameno+2,"blank row 2",IF(D3876=maxgameno+1,"blank row 1",INDEX(FixtureCode!$B$4:$AH$128,MATCH($C3876,FixtureCode!$B$4:$B$128,0),MATCH("G"&amp;D3876&amp;"-T2",FixtureCode!$B$4:$AH$4,0)))))</f>
        <v>-</v>
      </c>
      <c r="G3876" s="12" t="str">
        <f>IF(C3876="-","-",IF(AND(ISNUMBER(Fixture!G3880),ISNUMBER(Fixture!I3880),Fixture!F3880&lt;&gt;"BYE",Fixture!J3880&lt;&gt;"BYE"),"Yes","-"))</f>
        <v>-</v>
      </c>
      <c r="H3876" s="9" t="str">
        <f>IF(G3876="-","-",IF(Fixture!G3880&gt;Fixture!I3880,Settings!$G$7,IF(Fixture!G3880=Fixture!I3880,Settings!$G$8,IF(Fixture!G3880&lt;Fixture!I3880,Settings!$G$9,"-"))))</f>
        <v>-</v>
      </c>
      <c r="I3876" s="13" t="str">
        <f>IF(G3876="-","-",IF(Fixture!I3880&gt;Fixture!G3880,Settings!$G$7,IF(Fixture!I3880=Fixture!G3880,Settings!$G$8,IF(Fixture!I3880&lt;Fixture!G3880,Settings!$G$9,"-"))))</f>
        <v>-</v>
      </c>
    </row>
    <row r="3877" spans="3:9" x14ac:dyDescent="0.25">
      <c r="C3877" s="12" t="str">
        <f t="shared" si="122"/>
        <v>-</v>
      </c>
      <c r="D3877" s="9" t="str">
        <f t="shared" si="123"/>
        <v>-</v>
      </c>
      <c r="E3877" s="9" t="str">
        <f>IF(C3877="-","-",IF(D3877=maxgameno+2,"blank row 2",IF(D3877=maxgameno+1,"blank row 1",INDEX(FixtureCode!$B$4:$AH$128,MATCH($C3877,FixtureCode!$B$4:$B$128,0),MATCH("G"&amp;D3877&amp;"-T1",FixtureCode!$B$4:$AH$4,0)))))</f>
        <v>-</v>
      </c>
      <c r="F3877" s="13" t="str">
        <f>IF(C3877="-","-",IF(D3877=maxgameno+2,"blank row 2",IF(D3877=maxgameno+1,"blank row 1",INDEX(FixtureCode!$B$4:$AH$128,MATCH($C3877,FixtureCode!$B$4:$B$128,0),MATCH("G"&amp;D3877&amp;"-T2",FixtureCode!$B$4:$AH$4,0)))))</f>
        <v>-</v>
      </c>
      <c r="G3877" s="12" t="str">
        <f>IF(C3877="-","-",IF(AND(ISNUMBER(Fixture!G3881),ISNUMBER(Fixture!I3881),Fixture!F3881&lt;&gt;"BYE",Fixture!J3881&lt;&gt;"BYE"),"Yes","-"))</f>
        <v>-</v>
      </c>
      <c r="H3877" s="9" t="str">
        <f>IF(G3877="-","-",IF(Fixture!G3881&gt;Fixture!I3881,Settings!$G$7,IF(Fixture!G3881=Fixture!I3881,Settings!$G$8,IF(Fixture!G3881&lt;Fixture!I3881,Settings!$G$9,"-"))))</f>
        <v>-</v>
      </c>
      <c r="I3877" s="13" t="str">
        <f>IF(G3877="-","-",IF(Fixture!I3881&gt;Fixture!G3881,Settings!$G$7,IF(Fixture!I3881=Fixture!G3881,Settings!$G$8,IF(Fixture!I3881&lt;Fixture!G3881,Settings!$G$9,"-"))))</f>
        <v>-</v>
      </c>
    </row>
    <row r="3878" spans="3:9" x14ac:dyDescent="0.25">
      <c r="C3878" s="12" t="str">
        <f t="shared" si="122"/>
        <v>-</v>
      </c>
      <c r="D3878" s="9" t="str">
        <f t="shared" si="123"/>
        <v>-</v>
      </c>
      <c r="E3878" s="9" t="str">
        <f>IF(C3878="-","-",IF(D3878=maxgameno+2,"blank row 2",IF(D3878=maxgameno+1,"blank row 1",INDEX(FixtureCode!$B$4:$AH$128,MATCH($C3878,FixtureCode!$B$4:$B$128,0),MATCH("G"&amp;D3878&amp;"-T1",FixtureCode!$B$4:$AH$4,0)))))</f>
        <v>-</v>
      </c>
      <c r="F3878" s="13" t="str">
        <f>IF(C3878="-","-",IF(D3878=maxgameno+2,"blank row 2",IF(D3878=maxgameno+1,"blank row 1",INDEX(FixtureCode!$B$4:$AH$128,MATCH($C3878,FixtureCode!$B$4:$B$128,0),MATCH("G"&amp;D3878&amp;"-T2",FixtureCode!$B$4:$AH$4,0)))))</f>
        <v>-</v>
      </c>
      <c r="G3878" s="12" t="str">
        <f>IF(C3878="-","-",IF(AND(ISNUMBER(Fixture!G3882),ISNUMBER(Fixture!I3882),Fixture!F3882&lt;&gt;"BYE",Fixture!J3882&lt;&gt;"BYE"),"Yes","-"))</f>
        <v>-</v>
      </c>
      <c r="H3878" s="9" t="str">
        <f>IF(G3878="-","-",IF(Fixture!G3882&gt;Fixture!I3882,Settings!$G$7,IF(Fixture!G3882=Fixture!I3882,Settings!$G$8,IF(Fixture!G3882&lt;Fixture!I3882,Settings!$G$9,"-"))))</f>
        <v>-</v>
      </c>
      <c r="I3878" s="13" t="str">
        <f>IF(G3878="-","-",IF(Fixture!I3882&gt;Fixture!G3882,Settings!$G$7,IF(Fixture!I3882=Fixture!G3882,Settings!$G$8,IF(Fixture!I3882&lt;Fixture!G3882,Settings!$G$9,"-"))))</f>
        <v>-</v>
      </c>
    </row>
    <row r="3879" spans="3:9" x14ac:dyDescent="0.25">
      <c r="C3879" s="12" t="str">
        <f t="shared" si="122"/>
        <v>-</v>
      </c>
      <c r="D3879" s="9" t="str">
        <f t="shared" si="123"/>
        <v>-</v>
      </c>
      <c r="E3879" s="9" t="str">
        <f>IF(C3879="-","-",IF(D3879=maxgameno+2,"blank row 2",IF(D3879=maxgameno+1,"blank row 1",INDEX(FixtureCode!$B$4:$AH$128,MATCH($C3879,FixtureCode!$B$4:$B$128,0),MATCH("G"&amp;D3879&amp;"-T1",FixtureCode!$B$4:$AH$4,0)))))</f>
        <v>-</v>
      </c>
      <c r="F3879" s="13" t="str">
        <f>IF(C3879="-","-",IF(D3879=maxgameno+2,"blank row 2",IF(D3879=maxgameno+1,"blank row 1",INDEX(FixtureCode!$B$4:$AH$128,MATCH($C3879,FixtureCode!$B$4:$B$128,0),MATCH("G"&amp;D3879&amp;"-T2",FixtureCode!$B$4:$AH$4,0)))))</f>
        <v>-</v>
      </c>
      <c r="G3879" s="12" t="str">
        <f>IF(C3879="-","-",IF(AND(ISNUMBER(Fixture!G3883),ISNUMBER(Fixture!I3883),Fixture!F3883&lt;&gt;"BYE",Fixture!J3883&lt;&gt;"BYE"),"Yes","-"))</f>
        <v>-</v>
      </c>
      <c r="H3879" s="9" t="str">
        <f>IF(G3879="-","-",IF(Fixture!G3883&gt;Fixture!I3883,Settings!$G$7,IF(Fixture!G3883=Fixture!I3883,Settings!$G$8,IF(Fixture!G3883&lt;Fixture!I3883,Settings!$G$9,"-"))))</f>
        <v>-</v>
      </c>
      <c r="I3879" s="13" t="str">
        <f>IF(G3879="-","-",IF(Fixture!I3883&gt;Fixture!G3883,Settings!$G$7,IF(Fixture!I3883=Fixture!G3883,Settings!$G$8,IF(Fixture!I3883&lt;Fixture!G3883,Settings!$G$9,"-"))))</f>
        <v>-</v>
      </c>
    </row>
    <row r="3880" spans="3:9" x14ac:dyDescent="0.25">
      <c r="C3880" s="12" t="str">
        <f t="shared" si="122"/>
        <v>-</v>
      </c>
      <c r="D3880" s="9" t="str">
        <f t="shared" si="123"/>
        <v>-</v>
      </c>
      <c r="E3880" s="9" t="str">
        <f>IF(C3880="-","-",IF(D3880=maxgameno+2,"blank row 2",IF(D3880=maxgameno+1,"blank row 1",INDEX(FixtureCode!$B$4:$AH$128,MATCH($C3880,FixtureCode!$B$4:$B$128,0),MATCH("G"&amp;D3880&amp;"-T1",FixtureCode!$B$4:$AH$4,0)))))</f>
        <v>-</v>
      </c>
      <c r="F3880" s="13" t="str">
        <f>IF(C3880="-","-",IF(D3880=maxgameno+2,"blank row 2",IF(D3880=maxgameno+1,"blank row 1",INDEX(FixtureCode!$B$4:$AH$128,MATCH($C3880,FixtureCode!$B$4:$B$128,0),MATCH("G"&amp;D3880&amp;"-T2",FixtureCode!$B$4:$AH$4,0)))))</f>
        <v>-</v>
      </c>
      <c r="G3880" s="12" t="str">
        <f>IF(C3880="-","-",IF(AND(ISNUMBER(Fixture!G3884),ISNUMBER(Fixture!I3884),Fixture!F3884&lt;&gt;"BYE",Fixture!J3884&lt;&gt;"BYE"),"Yes","-"))</f>
        <v>-</v>
      </c>
      <c r="H3880" s="9" t="str">
        <f>IF(G3880="-","-",IF(Fixture!G3884&gt;Fixture!I3884,Settings!$G$7,IF(Fixture!G3884=Fixture!I3884,Settings!$G$8,IF(Fixture!G3884&lt;Fixture!I3884,Settings!$G$9,"-"))))</f>
        <v>-</v>
      </c>
      <c r="I3880" s="13" t="str">
        <f>IF(G3880="-","-",IF(Fixture!I3884&gt;Fixture!G3884,Settings!$G$7,IF(Fixture!I3884=Fixture!G3884,Settings!$G$8,IF(Fixture!I3884&lt;Fixture!G3884,Settings!$G$9,"-"))))</f>
        <v>-</v>
      </c>
    </row>
    <row r="3881" spans="3:9" x14ac:dyDescent="0.25">
      <c r="C3881" s="12" t="str">
        <f t="shared" si="122"/>
        <v>-</v>
      </c>
      <c r="D3881" s="9" t="str">
        <f t="shared" si="123"/>
        <v>-</v>
      </c>
      <c r="E3881" s="9" t="str">
        <f>IF(C3881="-","-",IF(D3881=maxgameno+2,"blank row 2",IF(D3881=maxgameno+1,"blank row 1",INDEX(FixtureCode!$B$4:$AH$128,MATCH($C3881,FixtureCode!$B$4:$B$128,0),MATCH("G"&amp;D3881&amp;"-T1",FixtureCode!$B$4:$AH$4,0)))))</f>
        <v>-</v>
      </c>
      <c r="F3881" s="13" t="str">
        <f>IF(C3881="-","-",IF(D3881=maxgameno+2,"blank row 2",IF(D3881=maxgameno+1,"blank row 1",INDEX(FixtureCode!$B$4:$AH$128,MATCH($C3881,FixtureCode!$B$4:$B$128,0),MATCH("G"&amp;D3881&amp;"-T2",FixtureCode!$B$4:$AH$4,0)))))</f>
        <v>-</v>
      </c>
      <c r="G3881" s="12" t="str">
        <f>IF(C3881="-","-",IF(AND(ISNUMBER(Fixture!G3885),ISNUMBER(Fixture!I3885),Fixture!F3885&lt;&gt;"BYE",Fixture!J3885&lt;&gt;"BYE"),"Yes","-"))</f>
        <v>-</v>
      </c>
      <c r="H3881" s="9" t="str">
        <f>IF(G3881="-","-",IF(Fixture!G3885&gt;Fixture!I3885,Settings!$G$7,IF(Fixture!G3885=Fixture!I3885,Settings!$G$8,IF(Fixture!G3885&lt;Fixture!I3885,Settings!$G$9,"-"))))</f>
        <v>-</v>
      </c>
      <c r="I3881" s="13" t="str">
        <f>IF(G3881="-","-",IF(Fixture!I3885&gt;Fixture!G3885,Settings!$G$7,IF(Fixture!I3885=Fixture!G3885,Settings!$G$8,IF(Fixture!I3885&lt;Fixture!G3885,Settings!$G$9,"-"))))</f>
        <v>-</v>
      </c>
    </row>
    <row r="3882" spans="3:9" x14ac:dyDescent="0.25">
      <c r="C3882" s="12" t="str">
        <f t="shared" si="122"/>
        <v>-</v>
      </c>
      <c r="D3882" s="9" t="str">
        <f t="shared" si="123"/>
        <v>-</v>
      </c>
      <c r="E3882" s="9" t="str">
        <f>IF(C3882="-","-",IF(D3882=maxgameno+2,"blank row 2",IF(D3882=maxgameno+1,"blank row 1",INDEX(FixtureCode!$B$4:$AH$128,MATCH($C3882,FixtureCode!$B$4:$B$128,0),MATCH("G"&amp;D3882&amp;"-T1",FixtureCode!$B$4:$AH$4,0)))))</f>
        <v>-</v>
      </c>
      <c r="F3882" s="13" t="str">
        <f>IF(C3882="-","-",IF(D3882=maxgameno+2,"blank row 2",IF(D3882=maxgameno+1,"blank row 1",INDEX(FixtureCode!$B$4:$AH$128,MATCH($C3882,FixtureCode!$B$4:$B$128,0),MATCH("G"&amp;D3882&amp;"-T2",FixtureCode!$B$4:$AH$4,0)))))</f>
        <v>-</v>
      </c>
      <c r="G3882" s="12" t="str">
        <f>IF(C3882="-","-",IF(AND(ISNUMBER(Fixture!G3886),ISNUMBER(Fixture!I3886),Fixture!F3886&lt;&gt;"BYE",Fixture!J3886&lt;&gt;"BYE"),"Yes","-"))</f>
        <v>-</v>
      </c>
      <c r="H3882" s="9" t="str">
        <f>IF(G3882="-","-",IF(Fixture!G3886&gt;Fixture!I3886,Settings!$G$7,IF(Fixture!G3886=Fixture!I3886,Settings!$G$8,IF(Fixture!G3886&lt;Fixture!I3886,Settings!$G$9,"-"))))</f>
        <v>-</v>
      </c>
      <c r="I3882" s="13" t="str">
        <f>IF(G3882="-","-",IF(Fixture!I3886&gt;Fixture!G3886,Settings!$G$7,IF(Fixture!I3886=Fixture!G3886,Settings!$G$8,IF(Fixture!I3886&lt;Fixture!G3886,Settings!$G$9,"-"))))</f>
        <v>-</v>
      </c>
    </row>
    <row r="3883" spans="3:9" x14ac:dyDescent="0.25">
      <c r="C3883" s="12" t="str">
        <f t="shared" si="122"/>
        <v>-</v>
      </c>
      <c r="D3883" s="9" t="str">
        <f t="shared" si="123"/>
        <v>-</v>
      </c>
      <c r="E3883" s="9" t="str">
        <f>IF(C3883="-","-",IF(D3883=maxgameno+2,"blank row 2",IF(D3883=maxgameno+1,"blank row 1",INDEX(FixtureCode!$B$4:$AH$128,MATCH($C3883,FixtureCode!$B$4:$B$128,0),MATCH("G"&amp;D3883&amp;"-T1",FixtureCode!$B$4:$AH$4,0)))))</f>
        <v>-</v>
      </c>
      <c r="F3883" s="13" t="str">
        <f>IF(C3883="-","-",IF(D3883=maxgameno+2,"blank row 2",IF(D3883=maxgameno+1,"blank row 1",INDEX(FixtureCode!$B$4:$AH$128,MATCH($C3883,FixtureCode!$B$4:$B$128,0),MATCH("G"&amp;D3883&amp;"-T2",FixtureCode!$B$4:$AH$4,0)))))</f>
        <v>-</v>
      </c>
      <c r="G3883" s="12" t="str">
        <f>IF(C3883="-","-",IF(AND(ISNUMBER(Fixture!G3887),ISNUMBER(Fixture!I3887),Fixture!F3887&lt;&gt;"BYE",Fixture!J3887&lt;&gt;"BYE"),"Yes","-"))</f>
        <v>-</v>
      </c>
      <c r="H3883" s="9" t="str">
        <f>IF(G3883="-","-",IF(Fixture!G3887&gt;Fixture!I3887,Settings!$G$7,IF(Fixture!G3887=Fixture!I3887,Settings!$G$8,IF(Fixture!G3887&lt;Fixture!I3887,Settings!$G$9,"-"))))</f>
        <v>-</v>
      </c>
      <c r="I3883" s="13" t="str">
        <f>IF(G3883="-","-",IF(Fixture!I3887&gt;Fixture!G3887,Settings!$G$7,IF(Fixture!I3887=Fixture!G3887,Settings!$G$8,IF(Fixture!I3887&lt;Fixture!G3887,Settings!$G$9,"-"))))</f>
        <v>-</v>
      </c>
    </row>
    <row r="3884" spans="3:9" x14ac:dyDescent="0.25">
      <c r="C3884" s="12" t="str">
        <f t="shared" si="122"/>
        <v>-</v>
      </c>
      <c r="D3884" s="9" t="str">
        <f t="shared" si="123"/>
        <v>-</v>
      </c>
      <c r="E3884" s="9" t="str">
        <f>IF(C3884="-","-",IF(D3884=maxgameno+2,"blank row 2",IF(D3884=maxgameno+1,"blank row 1",INDEX(FixtureCode!$B$4:$AH$128,MATCH($C3884,FixtureCode!$B$4:$B$128,0),MATCH("G"&amp;D3884&amp;"-T1",FixtureCode!$B$4:$AH$4,0)))))</f>
        <v>-</v>
      </c>
      <c r="F3884" s="13" t="str">
        <f>IF(C3884="-","-",IF(D3884=maxgameno+2,"blank row 2",IF(D3884=maxgameno+1,"blank row 1",INDEX(FixtureCode!$B$4:$AH$128,MATCH($C3884,FixtureCode!$B$4:$B$128,0),MATCH("G"&amp;D3884&amp;"-T2",FixtureCode!$B$4:$AH$4,0)))))</f>
        <v>-</v>
      </c>
      <c r="G3884" s="12" t="str">
        <f>IF(C3884="-","-",IF(AND(ISNUMBER(Fixture!G3888),ISNUMBER(Fixture!I3888),Fixture!F3888&lt;&gt;"BYE",Fixture!J3888&lt;&gt;"BYE"),"Yes","-"))</f>
        <v>-</v>
      </c>
      <c r="H3884" s="9" t="str">
        <f>IF(G3884="-","-",IF(Fixture!G3888&gt;Fixture!I3888,Settings!$G$7,IF(Fixture!G3888=Fixture!I3888,Settings!$G$8,IF(Fixture!G3888&lt;Fixture!I3888,Settings!$G$9,"-"))))</f>
        <v>-</v>
      </c>
      <c r="I3884" s="13" t="str">
        <f>IF(G3884="-","-",IF(Fixture!I3888&gt;Fixture!G3888,Settings!$G$7,IF(Fixture!I3888=Fixture!G3888,Settings!$G$8,IF(Fixture!I3888&lt;Fixture!G3888,Settings!$G$9,"-"))))</f>
        <v>-</v>
      </c>
    </row>
    <row r="3885" spans="3:9" x14ac:dyDescent="0.25">
      <c r="C3885" s="12" t="str">
        <f t="shared" si="122"/>
        <v>-</v>
      </c>
      <c r="D3885" s="9" t="str">
        <f t="shared" si="123"/>
        <v>-</v>
      </c>
      <c r="E3885" s="9" t="str">
        <f>IF(C3885="-","-",IF(D3885=maxgameno+2,"blank row 2",IF(D3885=maxgameno+1,"blank row 1",INDEX(FixtureCode!$B$4:$AH$128,MATCH($C3885,FixtureCode!$B$4:$B$128,0),MATCH("G"&amp;D3885&amp;"-T1",FixtureCode!$B$4:$AH$4,0)))))</f>
        <v>-</v>
      </c>
      <c r="F3885" s="13" t="str">
        <f>IF(C3885="-","-",IF(D3885=maxgameno+2,"blank row 2",IF(D3885=maxgameno+1,"blank row 1",INDEX(FixtureCode!$B$4:$AH$128,MATCH($C3885,FixtureCode!$B$4:$B$128,0),MATCH("G"&amp;D3885&amp;"-T2",FixtureCode!$B$4:$AH$4,0)))))</f>
        <v>-</v>
      </c>
      <c r="G3885" s="12" t="str">
        <f>IF(C3885="-","-",IF(AND(ISNUMBER(Fixture!G3889),ISNUMBER(Fixture!I3889),Fixture!F3889&lt;&gt;"BYE",Fixture!J3889&lt;&gt;"BYE"),"Yes","-"))</f>
        <v>-</v>
      </c>
      <c r="H3885" s="9" t="str">
        <f>IF(G3885="-","-",IF(Fixture!G3889&gt;Fixture!I3889,Settings!$G$7,IF(Fixture!G3889=Fixture!I3889,Settings!$G$8,IF(Fixture!G3889&lt;Fixture!I3889,Settings!$G$9,"-"))))</f>
        <v>-</v>
      </c>
      <c r="I3885" s="13" t="str">
        <f>IF(G3885="-","-",IF(Fixture!I3889&gt;Fixture!G3889,Settings!$G$7,IF(Fixture!I3889=Fixture!G3889,Settings!$G$8,IF(Fixture!I3889&lt;Fixture!G3889,Settings!$G$9,"-"))))</f>
        <v>-</v>
      </c>
    </row>
    <row r="3886" spans="3:9" x14ac:dyDescent="0.25">
      <c r="C3886" s="12" t="str">
        <f t="shared" si="122"/>
        <v>-</v>
      </c>
      <c r="D3886" s="9" t="str">
        <f t="shared" si="123"/>
        <v>-</v>
      </c>
      <c r="E3886" s="9" t="str">
        <f>IF(C3886="-","-",IF(D3886=maxgameno+2,"blank row 2",IF(D3886=maxgameno+1,"blank row 1",INDEX(FixtureCode!$B$4:$AH$128,MATCH($C3886,FixtureCode!$B$4:$B$128,0),MATCH("G"&amp;D3886&amp;"-T1",FixtureCode!$B$4:$AH$4,0)))))</f>
        <v>-</v>
      </c>
      <c r="F3886" s="13" t="str">
        <f>IF(C3886="-","-",IF(D3886=maxgameno+2,"blank row 2",IF(D3886=maxgameno+1,"blank row 1",INDEX(FixtureCode!$B$4:$AH$128,MATCH($C3886,FixtureCode!$B$4:$B$128,0),MATCH("G"&amp;D3886&amp;"-T2",FixtureCode!$B$4:$AH$4,0)))))</f>
        <v>-</v>
      </c>
      <c r="G3886" s="12" t="str">
        <f>IF(C3886="-","-",IF(AND(ISNUMBER(Fixture!G3890),ISNUMBER(Fixture!I3890),Fixture!F3890&lt;&gt;"BYE",Fixture!J3890&lt;&gt;"BYE"),"Yes","-"))</f>
        <v>-</v>
      </c>
      <c r="H3886" s="9" t="str">
        <f>IF(G3886="-","-",IF(Fixture!G3890&gt;Fixture!I3890,Settings!$G$7,IF(Fixture!G3890=Fixture!I3890,Settings!$G$8,IF(Fixture!G3890&lt;Fixture!I3890,Settings!$G$9,"-"))))</f>
        <v>-</v>
      </c>
      <c r="I3886" s="13" t="str">
        <f>IF(G3886="-","-",IF(Fixture!I3890&gt;Fixture!G3890,Settings!$G$7,IF(Fixture!I3890=Fixture!G3890,Settings!$G$8,IF(Fixture!I3890&lt;Fixture!G3890,Settings!$G$9,"-"))))</f>
        <v>-</v>
      </c>
    </row>
    <row r="3887" spans="3:9" x14ac:dyDescent="0.25">
      <c r="C3887" s="12" t="str">
        <f t="shared" si="122"/>
        <v>-</v>
      </c>
      <c r="D3887" s="9" t="str">
        <f t="shared" si="123"/>
        <v>-</v>
      </c>
      <c r="E3887" s="9" t="str">
        <f>IF(C3887="-","-",IF(D3887=maxgameno+2,"blank row 2",IF(D3887=maxgameno+1,"blank row 1",INDEX(FixtureCode!$B$4:$AH$128,MATCH($C3887,FixtureCode!$B$4:$B$128,0),MATCH("G"&amp;D3887&amp;"-T1",FixtureCode!$B$4:$AH$4,0)))))</f>
        <v>-</v>
      </c>
      <c r="F3887" s="13" t="str">
        <f>IF(C3887="-","-",IF(D3887=maxgameno+2,"blank row 2",IF(D3887=maxgameno+1,"blank row 1",INDEX(FixtureCode!$B$4:$AH$128,MATCH($C3887,FixtureCode!$B$4:$B$128,0),MATCH("G"&amp;D3887&amp;"-T2",FixtureCode!$B$4:$AH$4,0)))))</f>
        <v>-</v>
      </c>
      <c r="G3887" s="12" t="str">
        <f>IF(C3887="-","-",IF(AND(ISNUMBER(Fixture!G3891),ISNUMBER(Fixture!I3891),Fixture!F3891&lt;&gt;"BYE",Fixture!J3891&lt;&gt;"BYE"),"Yes","-"))</f>
        <v>-</v>
      </c>
      <c r="H3887" s="9" t="str">
        <f>IF(G3887="-","-",IF(Fixture!G3891&gt;Fixture!I3891,Settings!$G$7,IF(Fixture!G3891=Fixture!I3891,Settings!$G$8,IF(Fixture!G3891&lt;Fixture!I3891,Settings!$G$9,"-"))))</f>
        <v>-</v>
      </c>
      <c r="I3887" s="13" t="str">
        <f>IF(G3887="-","-",IF(Fixture!I3891&gt;Fixture!G3891,Settings!$G$7,IF(Fixture!I3891=Fixture!G3891,Settings!$G$8,IF(Fixture!I3891&lt;Fixture!G3891,Settings!$G$9,"-"))))</f>
        <v>-</v>
      </c>
    </row>
    <row r="3888" spans="3:9" x14ac:dyDescent="0.25">
      <c r="C3888" s="12" t="str">
        <f t="shared" si="122"/>
        <v>-</v>
      </c>
      <c r="D3888" s="9" t="str">
        <f t="shared" si="123"/>
        <v>-</v>
      </c>
      <c r="E3888" s="9" t="str">
        <f>IF(C3888="-","-",IF(D3888=maxgameno+2,"blank row 2",IF(D3888=maxgameno+1,"blank row 1",INDEX(FixtureCode!$B$4:$AH$128,MATCH($C3888,FixtureCode!$B$4:$B$128,0),MATCH("G"&amp;D3888&amp;"-T1",FixtureCode!$B$4:$AH$4,0)))))</f>
        <v>-</v>
      </c>
      <c r="F3888" s="13" t="str">
        <f>IF(C3888="-","-",IF(D3888=maxgameno+2,"blank row 2",IF(D3888=maxgameno+1,"blank row 1",INDEX(FixtureCode!$B$4:$AH$128,MATCH($C3888,FixtureCode!$B$4:$B$128,0),MATCH("G"&amp;D3888&amp;"-T2",FixtureCode!$B$4:$AH$4,0)))))</f>
        <v>-</v>
      </c>
      <c r="G3888" s="12" t="str">
        <f>IF(C3888="-","-",IF(AND(ISNUMBER(Fixture!G3892),ISNUMBER(Fixture!I3892),Fixture!F3892&lt;&gt;"BYE",Fixture!J3892&lt;&gt;"BYE"),"Yes","-"))</f>
        <v>-</v>
      </c>
      <c r="H3888" s="9" t="str">
        <f>IF(G3888="-","-",IF(Fixture!G3892&gt;Fixture!I3892,Settings!$G$7,IF(Fixture!G3892=Fixture!I3892,Settings!$G$8,IF(Fixture!G3892&lt;Fixture!I3892,Settings!$G$9,"-"))))</f>
        <v>-</v>
      </c>
      <c r="I3888" s="13" t="str">
        <f>IF(G3888="-","-",IF(Fixture!I3892&gt;Fixture!G3892,Settings!$G$7,IF(Fixture!I3892=Fixture!G3892,Settings!$G$8,IF(Fixture!I3892&lt;Fixture!G3892,Settings!$G$9,"-"))))</f>
        <v>-</v>
      </c>
    </row>
    <row r="3889" spans="3:9" x14ac:dyDescent="0.25">
      <c r="C3889" s="12" t="str">
        <f t="shared" si="122"/>
        <v>-</v>
      </c>
      <c r="D3889" s="9" t="str">
        <f t="shared" si="123"/>
        <v>-</v>
      </c>
      <c r="E3889" s="9" t="str">
        <f>IF(C3889="-","-",IF(D3889=maxgameno+2,"blank row 2",IF(D3889=maxgameno+1,"blank row 1",INDEX(FixtureCode!$B$4:$AH$128,MATCH($C3889,FixtureCode!$B$4:$B$128,0),MATCH("G"&amp;D3889&amp;"-T1",FixtureCode!$B$4:$AH$4,0)))))</f>
        <v>-</v>
      </c>
      <c r="F3889" s="13" t="str">
        <f>IF(C3889="-","-",IF(D3889=maxgameno+2,"blank row 2",IF(D3889=maxgameno+1,"blank row 1",INDEX(FixtureCode!$B$4:$AH$128,MATCH($C3889,FixtureCode!$B$4:$B$128,0),MATCH("G"&amp;D3889&amp;"-T2",FixtureCode!$B$4:$AH$4,0)))))</f>
        <v>-</v>
      </c>
      <c r="G3889" s="12" t="str">
        <f>IF(C3889="-","-",IF(AND(ISNUMBER(Fixture!G3893),ISNUMBER(Fixture!I3893),Fixture!F3893&lt;&gt;"BYE",Fixture!J3893&lt;&gt;"BYE"),"Yes","-"))</f>
        <v>-</v>
      </c>
      <c r="H3889" s="9" t="str">
        <f>IF(G3889="-","-",IF(Fixture!G3893&gt;Fixture!I3893,Settings!$G$7,IF(Fixture!G3893=Fixture!I3893,Settings!$G$8,IF(Fixture!G3893&lt;Fixture!I3893,Settings!$G$9,"-"))))</f>
        <v>-</v>
      </c>
      <c r="I3889" s="13" t="str">
        <f>IF(G3889="-","-",IF(Fixture!I3893&gt;Fixture!G3893,Settings!$G$7,IF(Fixture!I3893=Fixture!G3893,Settings!$G$8,IF(Fixture!I3893&lt;Fixture!G3893,Settings!$G$9,"-"))))</f>
        <v>-</v>
      </c>
    </row>
    <row r="3890" spans="3:9" x14ac:dyDescent="0.25">
      <c r="C3890" s="12" t="str">
        <f t="shared" si="122"/>
        <v>-</v>
      </c>
      <c r="D3890" s="9" t="str">
        <f t="shared" si="123"/>
        <v>-</v>
      </c>
      <c r="E3890" s="9" t="str">
        <f>IF(C3890="-","-",IF(D3890=maxgameno+2,"blank row 2",IF(D3890=maxgameno+1,"blank row 1",INDEX(FixtureCode!$B$4:$AH$128,MATCH($C3890,FixtureCode!$B$4:$B$128,0),MATCH("G"&amp;D3890&amp;"-T1",FixtureCode!$B$4:$AH$4,0)))))</f>
        <v>-</v>
      </c>
      <c r="F3890" s="13" t="str">
        <f>IF(C3890="-","-",IF(D3890=maxgameno+2,"blank row 2",IF(D3890=maxgameno+1,"blank row 1",INDEX(FixtureCode!$B$4:$AH$128,MATCH($C3890,FixtureCode!$B$4:$B$128,0),MATCH("G"&amp;D3890&amp;"-T2",FixtureCode!$B$4:$AH$4,0)))))</f>
        <v>-</v>
      </c>
      <c r="G3890" s="12" t="str">
        <f>IF(C3890="-","-",IF(AND(ISNUMBER(Fixture!G3894),ISNUMBER(Fixture!I3894),Fixture!F3894&lt;&gt;"BYE",Fixture!J3894&lt;&gt;"BYE"),"Yes","-"))</f>
        <v>-</v>
      </c>
      <c r="H3890" s="9" t="str">
        <f>IF(G3890="-","-",IF(Fixture!G3894&gt;Fixture!I3894,Settings!$G$7,IF(Fixture!G3894=Fixture!I3894,Settings!$G$8,IF(Fixture!G3894&lt;Fixture!I3894,Settings!$G$9,"-"))))</f>
        <v>-</v>
      </c>
      <c r="I3890" s="13" t="str">
        <f>IF(G3890="-","-",IF(Fixture!I3894&gt;Fixture!G3894,Settings!$G$7,IF(Fixture!I3894=Fixture!G3894,Settings!$G$8,IF(Fixture!I3894&lt;Fixture!G3894,Settings!$G$9,"-"))))</f>
        <v>-</v>
      </c>
    </row>
    <row r="3891" spans="3:9" x14ac:dyDescent="0.25">
      <c r="C3891" s="12" t="str">
        <f t="shared" si="122"/>
        <v>-</v>
      </c>
      <c r="D3891" s="9" t="str">
        <f t="shared" si="123"/>
        <v>-</v>
      </c>
      <c r="E3891" s="9" t="str">
        <f>IF(C3891="-","-",IF(D3891=maxgameno+2,"blank row 2",IF(D3891=maxgameno+1,"blank row 1",INDEX(FixtureCode!$B$4:$AH$128,MATCH($C3891,FixtureCode!$B$4:$B$128,0),MATCH("G"&amp;D3891&amp;"-T1",FixtureCode!$B$4:$AH$4,0)))))</f>
        <v>-</v>
      </c>
      <c r="F3891" s="13" t="str">
        <f>IF(C3891="-","-",IF(D3891=maxgameno+2,"blank row 2",IF(D3891=maxgameno+1,"blank row 1",INDEX(FixtureCode!$B$4:$AH$128,MATCH($C3891,FixtureCode!$B$4:$B$128,0),MATCH("G"&amp;D3891&amp;"-T2",FixtureCode!$B$4:$AH$4,0)))))</f>
        <v>-</v>
      </c>
      <c r="G3891" s="12" t="str">
        <f>IF(C3891="-","-",IF(AND(ISNUMBER(Fixture!G3895),ISNUMBER(Fixture!I3895),Fixture!F3895&lt;&gt;"BYE",Fixture!J3895&lt;&gt;"BYE"),"Yes","-"))</f>
        <v>-</v>
      </c>
      <c r="H3891" s="9" t="str">
        <f>IF(G3891="-","-",IF(Fixture!G3895&gt;Fixture!I3895,Settings!$G$7,IF(Fixture!G3895=Fixture!I3895,Settings!$G$8,IF(Fixture!G3895&lt;Fixture!I3895,Settings!$G$9,"-"))))</f>
        <v>-</v>
      </c>
      <c r="I3891" s="13" t="str">
        <f>IF(G3891="-","-",IF(Fixture!I3895&gt;Fixture!G3895,Settings!$G$7,IF(Fixture!I3895=Fixture!G3895,Settings!$G$8,IF(Fixture!I3895&lt;Fixture!G3895,Settings!$G$9,"-"))))</f>
        <v>-</v>
      </c>
    </row>
    <row r="3892" spans="3:9" x14ac:dyDescent="0.25">
      <c r="C3892" s="12" t="str">
        <f t="shared" si="122"/>
        <v>-</v>
      </c>
      <c r="D3892" s="9" t="str">
        <f t="shared" si="123"/>
        <v>-</v>
      </c>
      <c r="E3892" s="9" t="str">
        <f>IF(C3892="-","-",IF(D3892=maxgameno+2,"blank row 2",IF(D3892=maxgameno+1,"blank row 1",INDEX(FixtureCode!$B$4:$AH$128,MATCH($C3892,FixtureCode!$B$4:$B$128,0),MATCH("G"&amp;D3892&amp;"-T1",FixtureCode!$B$4:$AH$4,0)))))</f>
        <v>-</v>
      </c>
      <c r="F3892" s="13" t="str">
        <f>IF(C3892="-","-",IF(D3892=maxgameno+2,"blank row 2",IF(D3892=maxgameno+1,"blank row 1",INDEX(FixtureCode!$B$4:$AH$128,MATCH($C3892,FixtureCode!$B$4:$B$128,0),MATCH("G"&amp;D3892&amp;"-T2",FixtureCode!$B$4:$AH$4,0)))))</f>
        <v>-</v>
      </c>
      <c r="G3892" s="12" t="str">
        <f>IF(C3892="-","-",IF(AND(ISNUMBER(Fixture!G3896),ISNUMBER(Fixture!I3896),Fixture!F3896&lt;&gt;"BYE",Fixture!J3896&lt;&gt;"BYE"),"Yes","-"))</f>
        <v>-</v>
      </c>
      <c r="H3892" s="9" t="str">
        <f>IF(G3892="-","-",IF(Fixture!G3896&gt;Fixture!I3896,Settings!$G$7,IF(Fixture!G3896=Fixture!I3896,Settings!$G$8,IF(Fixture!G3896&lt;Fixture!I3896,Settings!$G$9,"-"))))</f>
        <v>-</v>
      </c>
      <c r="I3892" s="13" t="str">
        <f>IF(G3892="-","-",IF(Fixture!I3896&gt;Fixture!G3896,Settings!$G$7,IF(Fixture!I3896=Fixture!G3896,Settings!$G$8,IF(Fixture!I3896&lt;Fixture!G3896,Settings!$G$9,"-"))))</f>
        <v>-</v>
      </c>
    </row>
    <row r="3893" spans="3:9" x14ac:dyDescent="0.25">
      <c r="C3893" s="12" t="str">
        <f t="shared" si="122"/>
        <v>-</v>
      </c>
      <c r="D3893" s="9" t="str">
        <f t="shared" si="123"/>
        <v>-</v>
      </c>
      <c r="E3893" s="9" t="str">
        <f>IF(C3893="-","-",IF(D3893=maxgameno+2,"blank row 2",IF(D3893=maxgameno+1,"blank row 1",INDEX(FixtureCode!$B$4:$AH$128,MATCH($C3893,FixtureCode!$B$4:$B$128,0),MATCH("G"&amp;D3893&amp;"-T1",FixtureCode!$B$4:$AH$4,0)))))</f>
        <v>-</v>
      </c>
      <c r="F3893" s="13" t="str">
        <f>IF(C3893="-","-",IF(D3893=maxgameno+2,"blank row 2",IF(D3893=maxgameno+1,"blank row 1",INDEX(FixtureCode!$B$4:$AH$128,MATCH($C3893,FixtureCode!$B$4:$B$128,0),MATCH("G"&amp;D3893&amp;"-T2",FixtureCode!$B$4:$AH$4,0)))))</f>
        <v>-</v>
      </c>
      <c r="G3893" s="12" t="str">
        <f>IF(C3893="-","-",IF(AND(ISNUMBER(Fixture!G3897),ISNUMBER(Fixture!I3897),Fixture!F3897&lt;&gt;"BYE",Fixture!J3897&lt;&gt;"BYE"),"Yes","-"))</f>
        <v>-</v>
      </c>
      <c r="H3893" s="9" t="str">
        <f>IF(G3893="-","-",IF(Fixture!G3897&gt;Fixture!I3897,Settings!$G$7,IF(Fixture!G3897=Fixture!I3897,Settings!$G$8,IF(Fixture!G3897&lt;Fixture!I3897,Settings!$G$9,"-"))))</f>
        <v>-</v>
      </c>
      <c r="I3893" s="13" t="str">
        <f>IF(G3893="-","-",IF(Fixture!I3897&gt;Fixture!G3897,Settings!$G$7,IF(Fixture!I3897=Fixture!G3897,Settings!$G$8,IF(Fixture!I3897&lt;Fixture!G3897,Settings!$G$9,"-"))))</f>
        <v>-</v>
      </c>
    </row>
    <row r="3894" spans="3:9" x14ac:dyDescent="0.25">
      <c r="C3894" s="12" t="str">
        <f t="shared" si="122"/>
        <v>-</v>
      </c>
      <c r="D3894" s="9" t="str">
        <f t="shared" si="123"/>
        <v>-</v>
      </c>
      <c r="E3894" s="9" t="str">
        <f>IF(C3894="-","-",IF(D3894=maxgameno+2,"blank row 2",IF(D3894=maxgameno+1,"blank row 1",INDEX(FixtureCode!$B$4:$AH$128,MATCH($C3894,FixtureCode!$B$4:$B$128,0),MATCH("G"&amp;D3894&amp;"-T1",FixtureCode!$B$4:$AH$4,0)))))</f>
        <v>-</v>
      </c>
      <c r="F3894" s="13" t="str">
        <f>IF(C3894="-","-",IF(D3894=maxgameno+2,"blank row 2",IF(D3894=maxgameno+1,"blank row 1",INDEX(FixtureCode!$B$4:$AH$128,MATCH($C3894,FixtureCode!$B$4:$B$128,0),MATCH("G"&amp;D3894&amp;"-T2",FixtureCode!$B$4:$AH$4,0)))))</f>
        <v>-</v>
      </c>
      <c r="G3894" s="12" t="str">
        <f>IF(C3894="-","-",IF(AND(ISNUMBER(Fixture!G3898),ISNUMBER(Fixture!I3898),Fixture!F3898&lt;&gt;"BYE",Fixture!J3898&lt;&gt;"BYE"),"Yes","-"))</f>
        <v>-</v>
      </c>
      <c r="H3894" s="9" t="str">
        <f>IF(G3894="-","-",IF(Fixture!G3898&gt;Fixture!I3898,Settings!$G$7,IF(Fixture!G3898=Fixture!I3898,Settings!$G$8,IF(Fixture!G3898&lt;Fixture!I3898,Settings!$G$9,"-"))))</f>
        <v>-</v>
      </c>
      <c r="I3894" s="13" t="str">
        <f>IF(G3894="-","-",IF(Fixture!I3898&gt;Fixture!G3898,Settings!$G$7,IF(Fixture!I3898=Fixture!G3898,Settings!$G$8,IF(Fixture!I3898&lt;Fixture!G3898,Settings!$G$9,"-"))))</f>
        <v>-</v>
      </c>
    </row>
    <row r="3895" spans="3:9" x14ac:dyDescent="0.25">
      <c r="C3895" s="12" t="str">
        <f t="shared" si="122"/>
        <v>-</v>
      </c>
      <c r="D3895" s="9" t="str">
        <f t="shared" si="123"/>
        <v>-</v>
      </c>
      <c r="E3895" s="9" t="str">
        <f>IF(C3895="-","-",IF(D3895=maxgameno+2,"blank row 2",IF(D3895=maxgameno+1,"blank row 1",INDEX(FixtureCode!$B$4:$AH$128,MATCH($C3895,FixtureCode!$B$4:$B$128,0),MATCH("G"&amp;D3895&amp;"-T1",FixtureCode!$B$4:$AH$4,0)))))</f>
        <v>-</v>
      </c>
      <c r="F3895" s="13" t="str">
        <f>IF(C3895="-","-",IF(D3895=maxgameno+2,"blank row 2",IF(D3895=maxgameno+1,"blank row 1",INDEX(FixtureCode!$B$4:$AH$128,MATCH($C3895,FixtureCode!$B$4:$B$128,0),MATCH("G"&amp;D3895&amp;"-T2",FixtureCode!$B$4:$AH$4,0)))))</f>
        <v>-</v>
      </c>
      <c r="G3895" s="12" t="str">
        <f>IF(C3895="-","-",IF(AND(ISNUMBER(Fixture!G3899),ISNUMBER(Fixture!I3899),Fixture!F3899&lt;&gt;"BYE",Fixture!J3899&lt;&gt;"BYE"),"Yes","-"))</f>
        <v>-</v>
      </c>
      <c r="H3895" s="9" t="str">
        <f>IF(G3895="-","-",IF(Fixture!G3899&gt;Fixture!I3899,Settings!$G$7,IF(Fixture!G3899=Fixture!I3899,Settings!$G$8,IF(Fixture!G3899&lt;Fixture!I3899,Settings!$G$9,"-"))))</f>
        <v>-</v>
      </c>
      <c r="I3895" s="13" t="str">
        <f>IF(G3895="-","-",IF(Fixture!I3899&gt;Fixture!G3899,Settings!$G$7,IF(Fixture!I3899=Fixture!G3899,Settings!$G$8,IF(Fixture!I3899&lt;Fixture!G3899,Settings!$G$9,"-"))))</f>
        <v>-</v>
      </c>
    </row>
    <row r="3896" spans="3:9" x14ac:dyDescent="0.25">
      <c r="C3896" s="12" t="str">
        <f t="shared" si="122"/>
        <v>-</v>
      </c>
      <c r="D3896" s="9" t="str">
        <f t="shared" si="123"/>
        <v>-</v>
      </c>
      <c r="E3896" s="9" t="str">
        <f>IF(C3896="-","-",IF(D3896=maxgameno+2,"blank row 2",IF(D3896=maxgameno+1,"blank row 1",INDEX(FixtureCode!$B$4:$AH$128,MATCH($C3896,FixtureCode!$B$4:$B$128,0),MATCH("G"&amp;D3896&amp;"-T1",FixtureCode!$B$4:$AH$4,0)))))</f>
        <v>-</v>
      </c>
      <c r="F3896" s="13" t="str">
        <f>IF(C3896="-","-",IF(D3896=maxgameno+2,"blank row 2",IF(D3896=maxgameno+1,"blank row 1",INDEX(FixtureCode!$B$4:$AH$128,MATCH($C3896,FixtureCode!$B$4:$B$128,0),MATCH("G"&amp;D3896&amp;"-T2",FixtureCode!$B$4:$AH$4,0)))))</f>
        <v>-</v>
      </c>
      <c r="G3896" s="12" t="str">
        <f>IF(C3896="-","-",IF(AND(ISNUMBER(Fixture!G3900),ISNUMBER(Fixture!I3900),Fixture!F3900&lt;&gt;"BYE",Fixture!J3900&lt;&gt;"BYE"),"Yes","-"))</f>
        <v>-</v>
      </c>
      <c r="H3896" s="9" t="str">
        <f>IF(G3896="-","-",IF(Fixture!G3900&gt;Fixture!I3900,Settings!$G$7,IF(Fixture!G3900=Fixture!I3900,Settings!$G$8,IF(Fixture!G3900&lt;Fixture!I3900,Settings!$G$9,"-"))))</f>
        <v>-</v>
      </c>
      <c r="I3896" s="13" t="str">
        <f>IF(G3896="-","-",IF(Fixture!I3900&gt;Fixture!G3900,Settings!$G$7,IF(Fixture!I3900=Fixture!G3900,Settings!$G$8,IF(Fixture!I3900&lt;Fixture!G3900,Settings!$G$9,"-"))))</f>
        <v>-</v>
      </c>
    </row>
    <row r="3897" spans="3:9" x14ac:dyDescent="0.25">
      <c r="C3897" s="12" t="str">
        <f t="shared" si="122"/>
        <v>-</v>
      </c>
      <c r="D3897" s="9" t="str">
        <f t="shared" si="123"/>
        <v>-</v>
      </c>
      <c r="E3897" s="9" t="str">
        <f>IF(C3897="-","-",IF(D3897=maxgameno+2,"blank row 2",IF(D3897=maxgameno+1,"blank row 1",INDEX(FixtureCode!$B$4:$AH$128,MATCH($C3897,FixtureCode!$B$4:$B$128,0),MATCH("G"&amp;D3897&amp;"-T1",FixtureCode!$B$4:$AH$4,0)))))</f>
        <v>-</v>
      </c>
      <c r="F3897" s="13" t="str">
        <f>IF(C3897="-","-",IF(D3897=maxgameno+2,"blank row 2",IF(D3897=maxgameno+1,"blank row 1",INDEX(FixtureCode!$B$4:$AH$128,MATCH($C3897,FixtureCode!$B$4:$B$128,0),MATCH("G"&amp;D3897&amp;"-T2",FixtureCode!$B$4:$AH$4,0)))))</f>
        <v>-</v>
      </c>
      <c r="G3897" s="12" t="str">
        <f>IF(C3897="-","-",IF(AND(ISNUMBER(Fixture!G3901),ISNUMBER(Fixture!I3901),Fixture!F3901&lt;&gt;"BYE",Fixture!J3901&lt;&gt;"BYE"),"Yes","-"))</f>
        <v>-</v>
      </c>
      <c r="H3897" s="9" t="str">
        <f>IF(G3897="-","-",IF(Fixture!G3901&gt;Fixture!I3901,Settings!$G$7,IF(Fixture!G3901=Fixture!I3901,Settings!$G$8,IF(Fixture!G3901&lt;Fixture!I3901,Settings!$G$9,"-"))))</f>
        <v>-</v>
      </c>
      <c r="I3897" s="13" t="str">
        <f>IF(G3897="-","-",IF(Fixture!I3901&gt;Fixture!G3901,Settings!$G$7,IF(Fixture!I3901=Fixture!G3901,Settings!$G$8,IF(Fixture!I3901&lt;Fixture!G3901,Settings!$G$9,"-"))))</f>
        <v>-</v>
      </c>
    </row>
    <row r="3898" spans="3:9" x14ac:dyDescent="0.25">
      <c r="C3898" s="12" t="str">
        <f t="shared" si="122"/>
        <v>-</v>
      </c>
      <c r="D3898" s="9" t="str">
        <f t="shared" si="123"/>
        <v>-</v>
      </c>
      <c r="E3898" s="9" t="str">
        <f>IF(C3898="-","-",IF(D3898=maxgameno+2,"blank row 2",IF(D3898=maxgameno+1,"blank row 1",INDEX(FixtureCode!$B$4:$AH$128,MATCH($C3898,FixtureCode!$B$4:$B$128,0),MATCH("G"&amp;D3898&amp;"-T1",FixtureCode!$B$4:$AH$4,0)))))</f>
        <v>-</v>
      </c>
      <c r="F3898" s="13" t="str">
        <f>IF(C3898="-","-",IF(D3898=maxgameno+2,"blank row 2",IF(D3898=maxgameno+1,"blank row 1",INDEX(FixtureCode!$B$4:$AH$128,MATCH($C3898,FixtureCode!$B$4:$B$128,0),MATCH("G"&amp;D3898&amp;"-T2",FixtureCode!$B$4:$AH$4,0)))))</f>
        <v>-</v>
      </c>
      <c r="G3898" s="12" t="str">
        <f>IF(C3898="-","-",IF(AND(ISNUMBER(Fixture!G3902),ISNUMBER(Fixture!I3902),Fixture!F3902&lt;&gt;"BYE",Fixture!J3902&lt;&gt;"BYE"),"Yes","-"))</f>
        <v>-</v>
      </c>
      <c r="H3898" s="9" t="str">
        <f>IF(G3898="-","-",IF(Fixture!G3902&gt;Fixture!I3902,Settings!$G$7,IF(Fixture!G3902=Fixture!I3902,Settings!$G$8,IF(Fixture!G3902&lt;Fixture!I3902,Settings!$G$9,"-"))))</f>
        <v>-</v>
      </c>
      <c r="I3898" s="13" t="str">
        <f>IF(G3898="-","-",IF(Fixture!I3902&gt;Fixture!G3902,Settings!$G$7,IF(Fixture!I3902=Fixture!G3902,Settings!$G$8,IF(Fixture!I3902&lt;Fixture!G3902,Settings!$G$9,"-"))))</f>
        <v>-</v>
      </c>
    </row>
    <row r="3899" spans="3:9" x14ac:dyDescent="0.25">
      <c r="C3899" s="12" t="str">
        <f t="shared" si="122"/>
        <v>-</v>
      </c>
      <c r="D3899" s="9" t="str">
        <f t="shared" si="123"/>
        <v>-</v>
      </c>
      <c r="E3899" s="9" t="str">
        <f>IF(C3899="-","-",IF(D3899=maxgameno+2,"blank row 2",IF(D3899=maxgameno+1,"blank row 1",INDEX(FixtureCode!$B$4:$AH$128,MATCH($C3899,FixtureCode!$B$4:$B$128,0),MATCH("G"&amp;D3899&amp;"-T1",FixtureCode!$B$4:$AH$4,0)))))</f>
        <v>-</v>
      </c>
      <c r="F3899" s="13" t="str">
        <f>IF(C3899="-","-",IF(D3899=maxgameno+2,"blank row 2",IF(D3899=maxgameno+1,"blank row 1",INDEX(FixtureCode!$B$4:$AH$128,MATCH($C3899,FixtureCode!$B$4:$B$128,0),MATCH("G"&amp;D3899&amp;"-T2",FixtureCode!$B$4:$AH$4,0)))))</f>
        <v>-</v>
      </c>
      <c r="G3899" s="12" t="str">
        <f>IF(C3899="-","-",IF(AND(ISNUMBER(Fixture!G3903),ISNUMBER(Fixture!I3903),Fixture!F3903&lt;&gt;"BYE",Fixture!J3903&lt;&gt;"BYE"),"Yes","-"))</f>
        <v>-</v>
      </c>
      <c r="H3899" s="9" t="str">
        <f>IF(G3899="-","-",IF(Fixture!G3903&gt;Fixture!I3903,Settings!$G$7,IF(Fixture!G3903=Fixture!I3903,Settings!$G$8,IF(Fixture!G3903&lt;Fixture!I3903,Settings!$G$9,"-"))))</f>
        <v>-</v>
      </c>
      <c r="I3899" s="13" t="str">
        <f>IF(G3899="-","-",IF(Fixture!I3903&gt;Fixture!G3903,Settings!$G$7,IF(Fixture!I3903=Fixture!G3903,Settings!$G$8,IF(Fixture!I3903&lt;Fixture!G3903,Settings!$G$9,"-"))))</f>
        <v>-</v>
      </c>
    </row>
    <row r="3900" spans="3:9" x14ac:dyDescent="0.25">
      <c r="C3900" s="12" t="str">
        <f t="shared" si="122"/>
        <v>-</v>
      </c>
      <c r="D3900" s="9" t="str">
        <f t="shared" si="123"/>
        <v>-</v>
      </c>
      <c r="E3900" s="9" t="str">
        <f>IF(C3900="-","-",IF(D3900=maxgameno+2,"blank row 2",IF(D3900=maxgameno+1,"blank row 1",INDEX(FixtureCode!$B$4:$AH$128,MATCH($C3900,FixtureCode!$B$4:$B$128,0),MATCH("G"&amp;D3900&amp;"-T1",FixtureCode!$B$4:$AH$4,0)))))</f>
        <v>-</v>
      </c>
      <c r="F3900" s="13" t="str">
        <f>IF(C3900="-","-",IF(D3900=maxgameno+2,"blank row 2",IF(D3900=maxgameno+1,"blank row 1",INDEX(FixtureCode!$B$4:$AH$128,MATCH($C3900,FixtureCode!$B$4:$B$128,0),MATCH("G"&amp;D3900&amp;"-T2",FixtureCode!$B$4:$AH$4,0)))))</f>
        <v>-</v>
      </c>
      <c r="G3900" s="12" t="str">
        <f>IF(C3900="-","-",IF(AND(ISNUMBER(Fixture!G3904),ISNUMBER(Fixture!I3904),Fixture!F3904&lt;&gt;"BYE",Fixture!J3904&lt;&gt;"BYE"),"Yes","-"))</f>
        <v>-</v>
      </c>
      <c r="H3900" s="9" t="str">
        <f>IF(G3900="-","-",IF(Fixture!G3904&gt;Fixture!I3904,Settings!$G$7,IF(Fixture!G3904=Fixture!I3904,Settings!$G$8,IF(Fixture!G3904&lt;Fixture!I3904,Settings!$G$9,"-"))))</f>
        <v>-</v>
      </c>
      <c r="I3900" s="13" t="str">
        <f>IF(G3900="-","-",IF(Fixture!I3904&gt;Fixture!G3904,Settings!$G$7,IF(Fixture!I3904=Fixture!G3904,Settings!$G$8,IF(Fixture!I3904&lt;Fixture!G3904,Settings!$G$9,"-"))))</f>
        <v>-</v>
      </c>
    </row>
    <row r="3901" spans="3:9" x14ac:dyDescent="0.25">
      <c r="C3901" s="12" t="str">
        <f t="shared" si="122"/>
        <v>-</v>
      </c>
      <c r="D3901" s="9" t="str">
        <f t="shared" si="123"/>
        <v>-</v>
      </c>
      <c r="E3901" s="9" t="str">
        <f>IF(C3901="-","-",IF(D3901=maxgameno+2,"blank row 2",IF(D3901=maxgameno+1,"blank row 1",INDEX(FixtureCode!$B$4:$AH$128,MATCH($C3901,FixtureCode!$B$4:$B$128,0),MATCH("G"&amp;D3901&amp;"-T1",FixtureCode!$B$4:$AH$4,0)))))</f>
        <v>-</v>
      </c>
      <c r="F3901" s="13" t="str">
        <f>IF(C3901="-","-",IF(D3901=maxgameno+2,"blank row 2",IF(D3901=maxgameno+1,"blank row 1",INDEX(FixtureCode!$B$4:$AH$128,MATCH($C3901,FixtureCode!$B$4:$B$128,0),MATCH("G"&amp;D3901&amp;"-T2",FixtureCode!$B$4:$AH$4,0)))))</f>
        <v>-</v>
      </c>
      <c r="G3901" s="12" t="str">
        <f>IF(C3901="-","-",IF(AND(ISNUMBER(Fixture!G3905),ISNUMBER(Fixture!I3905),Fixture!F3905&lt;&gt;"BYE",Fixture!J3905&lt;&gt;"BYE"),"Yes","-"))</f>
        <v>-</v>
      </c>
      <c r="H3901" s="9" t="str">
        <f>IF(G3901="-","-",IF(Fixture!G3905&gt;Fixture!I3905,Settings!$G$7,IF(Fixture!G3905=Fixture!I3905,Settings!$G$8,IF(Fixture!G3905&lt;Fixture!I3905,Settings!$G$9,"-"))))</f>
        <v>-</v>
      </c>
      <c r="I3901" s="13" t="str">
        <f>IF(G3901="-","-",IF(Fixture!I3905&gt;Fixture!G3905,Settings!$G$7,IF(Fixture!I3905=Fixture!G3905,Settings!$G$8,IF(Fixture!I3905&lt;Fixture!G3905,Settings!$G$9,"-"))))</f>
        <v>-</v>
      </c>
    </row>
    <row r="3902" spans="3:9" x14ac:dyDescent="0.25">
      <c r="C3902" s="12" t="str">
        <f t="shared" si="122"/>
        <v>-</v>
      </c>
      <c r="D3902" s="9" t="str">
        <f t="shared" si="123"/>
        <v>-</v>
      </c>
      <c r="E3902" s="9" t="str">
        <f>IF(C3902="-","-",IF(D3902=maxgameno+2,"blank row 2",IF(D3902=maxgameno+1,"blank row 1",INDEX(FixtureCode!$B$4:$AH$128,MATCH($C3902,FixtureCode!$B$4:$B$128,0),MATCH("G"&amp;D3902&amp;"-T1",FixtureCode!$B$4:$AH$4,0)))))</f>
        <v>-</v>
      </c>
      <c r="F3902" s="13" t="str">
        <f>IF(C3902="-","-",IF(D3902=maxgameno+2,"blank row 2",IF(D3902=maxgameno+1,"blank row 1",INDEX(FixtureCode!$B$4:$AH$128,MATCH($C3902,FixtureCode!$B$4:$B$128,0),MATCH("G"&amp;D3902&amp;"-T2",FixtureCode!$B$4:$AH$4,0)))))</f>
        <v>-</v>
      </c>
      <c r="G3902" s="12" t="str">
        <f>IF(C3902="-","-",IF(AND(ISNUMBER(Fixture!G3906),ISNUMBER(Fixture!I3906),Fixture!F3906&lt;&gt;"BYE",Fixture!J3906&lt;&gt;"BYE"),"Yes","-"))</f>
        <v>-</v>
      </c>
      <c r="H3902" s="9" t="str">
        <f>IF(G3902="-","-",IF(Fixture!G3906&gt;Fixture!I3906,Settings!$G$7,IF(Fixture!G3906=Fixture!I3906,Settings!$G$8,IF(Fixture!G3906&lt;Fixture!I3906,Settings!$G$9,"-"))))</f>
        <v>-</v>
      </c>
      <c r="I3902" s="13" t="str">
        <f>IF(G3902="-","-",IF(Fixture!I3906&gt;Fixture!G3906,Settings!$G$7,IF(Fixture!I3906=Fixture!G3906,Settings!$G$8,IF(Fixture!I3906&lt;Fixture!G3906,Settings!$G$9,"-"))))</f>
        <v>-</v>
      </c>
    </row>
    <row r="3903" spans="3:9" x14ac:dyDescent="0.25">
      <c r="C3903" s="12" t="str">
        <f t="shared" si="122"/>
        <v>-</v>
      </c>
      <c r="D3903" s="9" t="str">
        <f t="shared" si="123"/>
        <v>-</v>
      </c>
      <c r="E3903" s="9" t="str">
        <f>IF(C3903="-","-",IF(D3903=maxgameno+2,"blank row 2",IF(D3903=maxgameno+1,"blank row 1",INDEX(FixtureCode!$B$4:$AH$128,MATCH($C3903,FixtureCode!$B$4:$B$128,0),MATCH("G"&amp;D3903&amp;"-T1",FixtureCode!$B$4:$AH$4,0)))))</f>
        <v>-</v>
      </c>
      <c r="F3903" s="13" t="str">
        <f>IF(C3903="-","-",IF(D3903=maxgameno+2,"blank row 2",IF(D3903=maxgameno+1,"blank row 1",INDEX(FixtureCode!$B$4:$AH$128,MATCH($C3903,FixtureCode!$B$4:$B$128,0),MATCH("G"&amp;D3903&amp;"-T2",FixtureCode!$B$4:$AH$4,0)))))</f>
        <v>-</v>
      </c>
      <c r="G3903" s="12" t="str">
        <f>IF(C3903="-","-",IF(AND(ISNUMBER(Fixture!G3907),ISNUMBER(Fixture!I3907),Fixture!F3907&lt;&gt;"BYE",Fixture!J3907&lt;&gt;"BYE"),"Yes","-"))</f>
        <v>-</v>
      </c>
      <c r="H3903" s="9" t="str">
        <f>IF(G3903="-","-",IF(Fixture!G3907&gt;Fixture!I3907,Settings!$G$7,IF(Fixture!G3907=Fixture!I3907,Settings!$G$8,IF(Fixture!G3907&lt;Fixture!I3907,Settings!$G$9,"-"))))</f>
        <v>-</v>
      </c>
      <c r="I3903" s="13" t="str">
        <f>IF(G3903="-","-",IF(Fixture!I3907&gt;Fixture!G3907,Settings!$G$7,IF(Fixture!I3907=Fixture!G3907,Settings!$G$8,IF(Fixture!I3907&lt;Fixture!G3907,Settings!$G$9,"-"))))</f>
        <v>-</v>
      </c>
    </row>
    <row r="3904" spans="3:9" x14ac:dyDescent="0.25">
      <c r="C3904" s="12" t="str">
        <f t="shared" si="122"/>
        <v>-</v>
      </c>
      <c r="D3904" s="9" t="str">
        <f t="shared" si="123"/>
        <v>-</v>
      </c>
      <c r="E3904" s="9" t="str">
        <f>IF(C3904="-","-",IF(D3904=maxgameno+2,"blank row 2",IF(D3904=maxgameno+1,"blank row 1",INDEX(FixtureCode!$B$4:$AH$128,MATCH($C3904,FixtureCode!$B$4:$B$128,0),MATCH("G"&amp;D3904&amp;"-T1",FixtureCode!$B$4:$AH$4,0)))))</f>
        <v>-</v>
      </c>
      <c r="F3904" s="13" t="str">
        <f>IF(C3904="-","-",IF(D3904=maxgameno+2,"blank row 2",IF(D3904=maxgameno+1,"blank row 1",INDEX(FixtureCode!$B$4:$AH$128,MATCH($C3904,FixtureCode!$B$4:$B$128,0),MATCH("G"&amp;D3904&amp;"-T2",FixtureCode!$B$4:$AH$4,0)))))</f>
        <v>-</v>
      </c>
      <c r="G3904" s="12" t="str">
        <f>IF(C3904="-","-",IF(AND(ISNUMBER(Fixture!G3908),ISNUMBER(Fixture!I3908),Fixture!F3908&lt;&gt;"BYE",Fixture!J3908&lt;&gt;"BYE"),"Yes","-"))</f>
        <v>-</v>
      </c>
      <c r="H3904" s="9" t="str">
        <f>IF(G3904="-","-",IF(Fixture!G3908&gt;Fixture!I3908,Settings!$G$7,IF(Fixture!G3908=Fixture!I3908,Settings!$G$8,IF(Fixture!G3908&lt;Fixture!I3908,Settings!$G$9,"-"))))</f>
        <v>-</v>
      </c>
      <c r="I3904" s="13" t="str">
        <f>IF(G3904="-","-",IF(Fixture!I3908&gt;Fixture!G3908,Settings!$G$7,IF(Fixture!I3908=Fixture!G3908,Settings!$G$8,IF(Fixture!I3908&lt;Fixture!G3908,Settings!$G$9,"-"))))</f>
        <v>-</v>
      </c>
    </row>
    <row r="3905" spans="3:9" x14ac:dyDescent="0.25">
      <c r="C3905" s="12" t="str">
        <f t="shared" si="122"/>
        <v>-</v>
      </c>
      <c r="D3905" s="9" t="str">
        <f t="shared" si="123"/>
        <v>-</v>
      </c>
      <c r="E3905" s="9" t="str">
        <f>IF(C3905="-","-",IF(D3905=maxgameno+2,"blank row 2",IF(D3905=maxgameno+1,"blank row 1",INDEX(FixtureCode!$B$4:$AH$128,MATCH($C3905,FixtureCode!$B$4:$B$128,0),MATCH("G"&amp;D3905&amp;"-T1",FixtureCode!$B$4:$AH$4,0)))))</f>
        <v>-</v>
      </c>
      <c r="F3905" s="13" t="str">
        <f>IF(C3905="-","-",IF(D3905=maxgameno+2,"blank row 2",IF(D3905=maxgameno+1,"blank row 1",INDEX(FixtureCode!$B$4:$AH$128,MATCH($C3905,FixtureCode!$B$4:$B$128,0),MATCH("G"&amp;D3905&amp;"-T2",FixtureCode!$B$4:$AH$4,0)))))</f>
        <v>-</v>
      </c>
      <c r="G3905" s="12" t="str">
        <f>IF(C3905="-","-",IF(AND(ISNUMBER(Fixture!G3909),ISNUMBER(Fixture!I3909),Fixture!F3909&lt;&gt;"BYE",Fixture!J3909&lt;&gt;"BYE"),"Yes","-"))</f>
        <v>-</v>
      </c>
      <c r="H3905" s="9" t="str">
        <f>IF(G3905="-","-",IF(Fixture!G3909&gt;Fixture!I3909,Settings!$G$7,IF(Fixture!G3909=Fixture!I3909,Settings!$G$8,IF(Fixture!G3909&lt;Fixture!I3909,Settings!$G$9,"-"))))</f>
        <v>-</v>
      </c>
      <c r="I3905" s="13" t="str">
        <f>IF(G3905="-","-",IF(Fixture!I3909&gt;Fixture!G3909,Settings!$G$7,IF(Fixture!I3909=Fixture!G3909,Settings!$G$8,IF(Fixture!I3909&lt;Fixture!G3909,Settings!$G$9,"-"))))</f>
        <v>-</v>
      </c>
    </row>
    <row r="3906" spans="3:9" x14ac:dyDescent="0.25">
      <c r="C3906" s="12" t="str">
        <f t="shared" si="122"/>
        <v>-</v>
      </c>
      <c r="D3906" s="9" t="str">
        <f t="shared" si="123"/>
        <v>-</v>
      </c>
      <c r="E3906" s="9" t="str">
        <f>IF(C3906="-","-",IF(D3906=maxgameno+2,"blank row 2",IF(D3906=maxgameno+1,"blank row 1",INDEX(FixtureCode!$B$4:$AH$128,MATCH($C3906,FixtureCode!$B$4:$B$128,0),MATCH("G"&amp;D3906&amp;"-T1",FixtureCode!$B$4:$AH$4,0)))))</f>
        <v>-</v>
      </c>
      <c r="F3906" s="13" t="str">
        <f>IF(C3906="-","-",IF(D3906=maxgameno+2,"blank row 2",IF(D3906=maxgameno+1,"blank row 1",INDEX(FixtureCode!$B$4:$AH$128,MATCH($C3906,FixtureCode!$B$4:$B$128,0),MATCH("G"&amp;D3906&amp;"-T2",FixtureCode!$B$4:$AH$4,0)))))</f>
        <v>-</v>
      </c>
      <c r="G3906" s="12" t="str">
        <f>IF(C3906="-","-",IF(AND(ISNUMBER(Fixture!G3910),ISNUMBER(Fixture!I3910),Fixture!F3910&lt;&gt;"BYE",Fixture!J3910&lt;&gt;"BYE"),"Yes","-"))</f>
        <v>-</v>
      </c>
      <c r="H3906" s="9" t="str">
        <f>IF(G3906="-","-",IF(Fixture!G3910&gt;Fixture!I3910,Settings!$G$7,IF(Fixture!G3910=Fixture!I3910,Settings!$G$8,IF(Fixture!G3910&lt;Fixture!I3910,Settings!$G$9,"-"))))</f>
        <v>-</v>
      </c>
      <c r="I3906" s="13" t="str">
        <f>IF(G3906="-","-",IF(Fixture!I3910&gt;Fixture!G3910,Settings!$G$7,IF(Fixture!I3910=Fixture!G3910,Settings!$G$8,IF(Fixture!I3910&lt;Fixture!G3910,Settings!$G$9,"-"))))</f>
        <v>-</v>
      </c>
    </row>
    <row r="3907" spans="3:9" x14ac:dyDescent="0.25">
      <c r="C3907" s="12" t="str">
        <f t="shared" si="122"/>
        <v>-</v>
      </c>
      <c r="D3907" s="9" t="str">
        <f t="shared" si="123"/>
        <v>-</v>
      </c>
      <c r="E3907" s="9" t="str">
        <f>IF(C3907="-","-",IF(D3907=maxgameno+2,"blank row 2",IF(D3907=maxgameno+1,"blank row 1",INDEX(FixtureCode!$B$4:$AH$128,MATCH($C3907,FixtureCode!$B$4:$B$128,0),MATCH("G"&amp;D3907&amp;"-T1",FixtureCode!$B$4:$AH$4,0)))))</f>
        <v>-</v>
      </c>
      <c r="F3907" s="13" t="str">
        <f>IF(C3907="-","-",IF(D3907=maxgameno+2,"blank row 2",IF(D3907=maxgameno+1,"blank row 1",INDEX(FixtureCode!$B$4:$AH$128,MATCH($C3907,FixtureCode!$B$4:$B$128,0),MATCH("G"&amp;D3907&amp;"-T2",FixtureCode!$B$4:$AH$4,0)))))</f>
        <v>-</v>
      </c>
      <c r="G3907" s="12" t="str">
        <f>IF(C3907="-","-",IF(AND(ISNUMBER(Fixture!G3911),ISNUMBER(Fixture!I3911),Fixture!F3911&lt;&gt;"BYE",Fixture!J3911&lt;&gt;"BYE"),"Yes","-"))</f>
        <v>-</v>
      </c>
      <c r="H3907" s="9" t="str">
        <f>IF(G3907="-","-",IF(Fixture!G3911&gt;Fixture!I3911,Settings!$G$7,IF(Fixture!G3911=Fixture!I3911,Settings!$G$8,IF(Fixture!G3911&lt;Fixture!I3911,Settings!$G$9,"-"))))</f>
        <v>-</v>
      </c>
      <c r="I3907" s="13" t="str">
        <f>IF(G3907="-","-",IF(Fixture!I3911&gt;Fixture!G3911,Settings!$G$7,IF(Fixture!I3911=Fixture!G3911,Settings!$G$8,IF(Fixture!I3911&lt;Fixture!G3911,Settings!$G$9,"-"))))</f>
        <v>-</v>
      </c>
    </row>
    <row r="3908" spans="3:9" x14ac:dyDescent="0.25">
      <c r="C3908" s="12" t="str">
        <f t="shared" si="122"/>
        <v>-</v>
      </c>
      <c r="D3908" s="9" t="str">
        <f t="shared" si="123"/>
        <v>-</v>
      </c>
      <c r="E3908" s="9" t="str">
        <f>IF(C3908="-","-",IF(D3908=maxgameno+2,"blank row 2",IF(D3908=maxgameno+1,"blank row 1",INDEX(FixtureCode!$B$4:$AH$128,MATCH($C3908,FixtureCode!$B$4:$B$128,0),MATCH("G"&amp;D3908&amp;"-T1",FixtureCode!$B$4:$AH$4,0)))))</f>
        <v>-</v>
      </c>
      <c r="F3908" s="13" t="str">
        <f>IF(C3908="-","-",IF(D3908=maxgameno+2,"blank row 2",IF(D3908=maxgameno+1,"blank row 1",INDEX(FixtureCode!$B$4:$AH$128,MATCH($C3908,FixtureCode!$B$4:$B$128,0),MATCH("G"&amp;D3908&amp;"-T2",FixtureCode!$B$4:$AH$4,0)))))</f>
        <v>-</v>
      </c>
      <c r="G3908" s="12" t="str">
        <f>IF(C3908="-","-",IF(AND(ISNUMBER(Fixture!G3912),ISNUMBER(Fixture!I3912),Fixture!F3912&lt;&gt;"BYE",Fixture!J3912&lt;&gt;"BYE"),"Yes","-"))</f>
        <v>-</v>
      </c>
      <c r="H3908" s="9" t="str">
        <f>IF(G3908="-","-",IF(Fixture!G3912&gt;Fixture!I3912,Settings!$G$7,IF(Fixture!G3912=Fixture!I3912,Settings!$G$8,IF(Fixture!G3912&lt;Fixture!I3912,Settings!$G$9,"-"))))</f>
        <v>-</v>
      </c>
      <c r="I3908" s="13" t="str">
        <f>IF(G3908="-","-",IF(Fixture!I3912&gt;Fixture!G3912,Settings!$G$7,IF(Fixture!I3912=Fixture!G3912,Settings!$G$8,IF(Fixture!I3912&lt;Fixture!G3912,Settings!$G$9,"-"))))</f>
        <v>-</v>
      </c>
    </row>
    <row r="3909" spans="3:9" x14ac:dyDescent="0.25">
      <c r="C3909" s="12" t="str">
        <f t="shared" si="122"/>
        <v>-</v>
      </c>
      <c r="D3909" s="9" t="str">
        <f t="shared" si="123"/>
        <v>-</v>
      </c>
      <c r="E3909" s="9" t="str">
        <f>IF(C3909="-","-",IF(D3909=maxgameno+2,"blank row 2",IF(D3909=maxgameno+1,"blank row 1",INDEX(FixtureCode!$B$4:$AH$128,MATCH($C3909,FixtureCode!$B$4:$B$128,0),MATCH("G"&amp;D3909&amp;"-T1",FixtureCode!$B$4:$AH$4,0)))))</f>
        <v>-</v>
      </c>
      <c r="F3909" s="13" t="str">
        <f>IF(C3909="-","-",IF(D3909=maxgameno+2,"blank row 2",IF(D3909=maxgameno+1,"blank row 1",INDEX(FixtureCode!$B$4:$AH$128,MATCH($C3909,FixtureCode!$B$4:$B$128,0),MATCH("G"&amp;D3909&amp;"-T2",FixtureCode!$B$4:$AH$4,0)))))</f>
        <v>-</v>
      </c>
      <c r="G3909" s="12" t="str">
        <f>IF(C3909="-","-",IF(AND(ISNUMBER(Fixture!G3913),ISNUMBER(Fixture!I3913),Fixture!F3913&lt;&gt;"BYE",Fixture!J3913&lt;&gt;"BYE"),"Yes","-"))</f>
        <v>-</v>
      </c>
      <c r="H3909" s="9" t="str">
        <f>IF(G3909="-","-",IF(Fixture!G3913&gt;Fixture!I3913,Settings!$G$7,IF(Fixture!G3913=Fixture!I3913,Settings!$G$8,IF(Fixture!G3913&lt;Fixture!I3913,Settings!$G$9,"-"))))</f>
        <v>-</v>
      </c>
      <c r="I3909" s="13" t="str">
        <f>IF(G3909="-","-",IF(Fixture!I3913&gt;Fixture!G3913,Settings!$G$7,IF(Fixture!I3913=Fixture!G3913,Settings!$G$8,IF(Fixture!I3913&lt;Fixture!G3913,Settings!$G$9,"-"))))</f>
        <v>-</v>
      </c>
    </row>
    <row r="3910" spans="3:9" x14ac:dyDescent="0.25">
      <c r="C3910" s="12" t="str">
        <f t="shared" ref="C3910:C3973" si="124">IF(C3909="-","-",IF(D3909+1&lt;=maxgameno+2,C3909,IF(C3909+1&lt;=maxroundno,C3909+1,"-")))</f>
        <v>-</v>
      </c>
      <c r="D3910" s="9" t="str">
        <f t="shared" ref="D3910:D3973" si="125">IF(C3910="-","-",IF(D3909+1&lt;=maxgameno+2,D3909+1,1))</f>
        <v>-</v>
      </c>
      <c r="E3910" s="9" t="str">
        <f>IF(C3910="-","-",IF(D3910=maxgameno+2,"blank row 2",IF(D3910=maxgameno+1,"blank row 1",INDEX(FixtureCode!$B$4:$AH$128,MATCH($C3910,FixtureCode!$B$4:$B$128,0),MATCH("G"&amp;D3910&amp;"-T1",FixtureCode!$B$4:$AH$4,0)))))</f>
        <v>-</v>
      </c>
      <c r="F3910" s="13" t="str">
        <f>IF(C3910="-","-",IF(D3910=maxgameno+2,"blank row 2",IF(D3910=maxgameno+1,"blank row 1",INDEX(FixtureCode!$B$4:$AH$128,MATCH($C3910,FixtureCode!$B$4:$B$128,0),MATCH("G"&amp;D3910&amp;"-T2",FixtureCode!$B$4:$AH$4,0)))))</f>
        <v>-</v>
      </c>
      <c r="G3910" s="12" t="str">
        <f>IF(C3910="-","-",IF(AND(ISNUMBER(Fixture!G3914),ISNUMBER(Fixture!I3914),Fixture!F3914&lt;&gt;"BYE",Fixture!J3914&lt;&gt;"BYE"),"Yes","-"))</f>
        <v>-</v>
      </c>
      <c r="H3910" s="9" t="str">
        <f>IF(G3910="-","-",IF(Fixture!G3914&gt;Fixture!I3914,Settings!$G$7,IF(Fixture!G3914=Fixture!I3914,Settings!$G$8,IF(Fixture!G3914&lt;Fixture!I3914,Settings!$G$9,"-"))))</f>
        <v>-</v>
      </c>
      <c r="I3910" s="13" t="str">
        <f>IF(G3910="-","-",IF(Fixture!I3914&gt;Fixture!G3914,Settings!$G$7,IF(Fixture!I3914=Fixture!G3914,Settings!$G$8,IF(Fixture!I3914&lt;Fixture!G3914,Settings!$G$9,"-"))))</f>
        <v>-</v>
      </c>
    </row>
    <row r="3911" spans="3:9" x14ac:dyDescent="0.25">
      <c r="C3911" s="12" t="str">
        <f t="shared" si="124"/>
        <v>-</v>
      </c>
      <c r="D3911" s="9" t="str">
        <f t="shared" si="125"/>
        <v>-</v>
      </c>
      <c r="E3911" s="9" t="str">
        <f>IF(C3911="-","-",IF(D3911=maxgameno+2,"blank row 2",IF(D3911=maxgameno+1,"blank row 1",INDEX(FixtureCode!$B$4:$AH$128,MATCH($C3911,FixtureCode!$B$4:$B$128,0),MATCH("G"&amp;D3911&amp;"-T1",FixtureCode!$B$4:$AH$4,0)))))</f>
        <v>-</v>
      </c>
      <c r="F3911" s="13" t="str">
        <f>IF(C3911="-","-",IF(D3911=maxgameno+2,"blank row 2",IF(D3911=maxgameno+1,"blank row 1",INDEX(FixtureCode!$B$4:$AH$128,MATCH($C3911,FixtureCode!$B$4:$B$128,0),MATCH("G"&amp;D3911&amp;"-T2",FixtureCode!$B$4:$AH$4,0)))))</f>
        <v>-</v>
      </c>
      <c r="G3911" s="12" t="str">
        <f>IF(C3911="-","-",IF(AND(ISNUMBER(Fixture!G3915),ISNUMBER(Fixture!I3915),Fixture!F3915&lt;&gt;"BYE",Fixture!J3915&lt;&gt;"BYE"),"Yes","-"))</f>
        <v>-</v>
      </c>
      <c r="H3911" s="9" t="str">
        <f>IF(G3911="-","-",IF(Fixture!G3915&gt;Fixture!I3915,Settings!$G$7,IF(Fixture!G3915=Fixture!I3915,Settings!$G$8,IF(Fixture!G3915&lt;Fixture!I3915,Settings!$G$9,"-"))))</f>
        <v>-</v>
      </c>
      <c r="I3911" s="13" t="str">
        <f>IF(G3911="-","-",IF(Fixture!I3915&gt;Fixture!G3915,Settings!$G$7,IF(Fixture!I3915=Fixture!G3915,Settings!$G$8,IF(Fixture!I3915&lt;Fixture!G3915,Settings!$G$9,"-"))))</f>
        <v>-</v>
      </c>
    </row>
    <row r="3912" spans="3:9" x14ac:dyDescent="0.25">
      <c r="C3912" s="12" t="str">
        <f t="shared" si="124"/>
        <v>-</v>
      </c>
      <c r="D3912" s="9" t="str">
        <f t="shared" si="125"/>
        <v>-</v>
      </c>
      <c r="E3912" s="9" t="str">
        <f>IF(C3912="-","-",IF(D3912=maxgameno+2,"blank row 2",IF(D3912=maxgameno+1,"blank row 1",INDEX(FixtureCode!$B$4:$AH$128,MATCH($C3912,FixtureCode!$B$4:$B$128,0),MATCH("G"&amp;D3912&amp;"-T1",FixtureCode!$B$4:$AH$4,0)))))</f>
        <v>-</v>
      </c>
      <c r="F3912" s="13" t="str">
        <f>IF(C3912="-","-",IF(D3912=maxgameno+2,"blank row 2",IF(D3912=maxgameno+1,"blank row 1",INDEX(FixtureCode!$B$4:$AH$128,MATCH($C3912,FixtureCode!$B$4:$B$128,0),MATCH("G"&amp;D3912&amp;"-T2",FixtureCode!$B$4:$AH$4,0)))))</f>
        <v>-</v>
      </c>
      <c r="G3912" s="12" t="str">
        <f>IF(C3912="-","-",IF(AND(ISNUMBER(Fixture!G3916),ISNUMBER(Fixture!I3916),Fixture!F3916&lt;&gt;"BYE",Fixture!J3916&lt;&gt;"BYE"),"Yes","-"))</f>
        <v>-</v>
      </c>
      <c r="H3912" s="9" t="str">
        <f>IF(G3912="-","-",IF(Fixture!G3916&gt;Fixture!I3916,Settings!$G$7,IF(Fixture!G3916=Fixture!I3916,Settings!$G$8,IF(Fixture!G3916&lt;Fixture!I3916,Settings!$G$9,"-"))))</f>
        <v>-</v>
      </c>
      <c r="I3912" s="13" t="str">
        <f>IF(G3912="-","-",IF(Fixture!I3916&gt;Fixture!G3916,Settings!$G$7,IF(Fixture!I3916=Fixture!G3916,Settings!$G$8,IF(Fixture!I3916&lt;Fixture!G3916,Settings!$G$9,"-"))))</f>
        <v>-</v>
      </c>
    </row>
    <row r="3913" spans="3:9" x14ac:dyDescent="0.25">
      <c r="C3913" s="12" t="str">
        <f t="shared" si="124"/>
        <v>-</v>
      </c>
      <c r="D3913" s="9" t="str">
        <f t="shared" si="125"/>
        <v>-</v>
      </c>
      <c r="E3913" s="9" t="str">
        <f>IF(C3913="-","-",IF(D3913=maxgameno+2,"blank row 2",IF(D3913=maxgameno+1,"blank row 1",INDEX(FixtureCode!$B$4:$AH$128,MATCH($C3913,FixtureCode!$B$4:$B$128,0),MATCH("G"&amp;D3913&amp;"-T1",FixtureCode!$B$4:$AH$4,0)))))</f>
        <v>-</v>
      </c>
      <c r="F3913" s="13" t="str">
        <f>IF(C3913="-","-",IF(D3913=maxgameno+2,"blank row 2",IF(D3913=maxgameno+1,"blank row 1",INDEX(FixtureCode!$B$4:$AH$128,MATCH($C3913,FixtureCode!$B$4:$B$128,0),MATCH("G"&amp;D3913&amp;"-T2",FixtureCode!$B$4:$AH$4,0)))))</f>
        <v>-</v>
      </c>
      <c r="G3913" s="12" t="str">
        <f>IF(C3913="-","-",IF(AND(ISNUMBER(Fixture!G3917),ISNUMBER(Fixture!I3917),Fixture!F3917&lt;&gt;"BYE",Fixture!J3917&lt;&gt;"BYE"),"Yes","-"))</f>
        <v>-</v>
      </c>
      <c r="H3913" s="9" t="str">
        <f>IF(G3913="-","-",IF(Fixture!G3917&gt;Fixture!I3917,Settings!$G$7,IF(Fixture!G3917=Fixture!I3917,Settings!$G$8,IF(Fixture!G3917&lt;Fixture!I3917,Settings!$G$9,"-"))))</f>
        <v>-</v>
      </c>
      <c r="I3913" s="13" t="str">
        <f>IF(G3913="-","-",IF(Fixture!I3917&gt;Fixture!G3917,Settings!$G$7,IF(Fixture!I3917=Fixture!G3917,Settings!$G$8,IF(Fixture!I3917&lt;Fixture!G3917,Settings!$G$9,"-"))))</f>
        <v>-</v>
      </c>
    </row>
    <row r="3914" spans="3:9" x14ac:dyDescent="0.25">
      <c r="C3914" s="12" t="str">
        <f t="shared" si="124"/>
        <v>-</v>
      </c>
      <c r="D3914" s="9" t="str">
        <f t="shared" si="125"/>
        <v>-</v>
      </c>
      <c r="E3914" s="9" t="str">
        <f>IF(C3914="-","-",IF(D3914=maxgameno+2,"blank row 2",IF(D3914=maxgameno+1,"blank row 1",INDEX(FixtureCode!$B$4:$AH$128,MATCH($C3914,FixtureCode!$B$4:$B$128,0),MATCH("G"&amp;D3914&amp;"-T1",FixtureCode!$B$4:$AH$4,0)))))</f>
        <v>-</v>
      </c>
      <c r="F3914" s="13" t="str">
        <f>IF(C3914="-","-",IF(D3914=maxgameno+2,"blank row 2",IF(D3914=maxgameno+1,"blank row 1",INDEX(FixtureCode!$B$4:$AH$128,MATCH($C3914,FixtureCode!$B$4:$B$128,0),MATCH("G"&amp;D3914&amp;"-T2",FixtureCode!$B$4:$AH$4,0)))))</f>
        <v>-</v>
      </c>
      <c r="G3914" s="12" t="str">
        <f>IF(C3914="-","-",IF(AND(ISNUMBER(Fixture!G3918),ISNUMBER(Fixture!I3918),Fixture!F3918&lt;&gt;"BYE",Fixture!J3918&lt;&gt;"BYE"),"Yes","-"))</f>
        <v>-</v>
      </c>
      <c r="H3914" s="9" t="str">
        <f>IF(G3914="-","-",IF(Fixture!G3918&gt;Fixture!I3918,Settings!$G$7,IF(Fixture!G3918=Fixture!I3918,Settings!$G$8,IF(Fixture!G3918&lt;Fixture!I3918,Settings!$G$9,"-"))))</f>
        <v>-</v>
      </c>
      <c r="I3914" s="13" t="str">
        <f>IF(G3914="-","-",IF(Fixture!I3918&gt;Fixture!G3918,Settings!$G$7,IF(Fixture!I3918=Fixture!G3918,Settings!$G$8,IF(Fixture!I3918&lt;Fixture!G3918,Settings!$G$9,"-"))))</f>
        <v>-</v>
      </c>
    </row>
    <row r="3915" spans="3:9" x14ac:dyDescent="0.25">
      <c r="C3915" s="12" t="str">
        <f t="shared" si="124"/>
        <v>-</v>
      </c>
      <c r="D3915" s="9" t="str">
        <f t="shared" si="125"/>
        <v>-</v>
      </c>
      <c r="E3915" s="9" t="str">
        <f>IF(C3915="-","-",IF(D3915=maxgameno+2,"blank row 2",IF(D3915=maxgameno+1,"blank row 1",INDEX(FixtureCode!$B$4:$AH$128,MATCH($C3915,FixtureCode!$B$4:$B$128,0),MATCH("G"&amp;D3915&amp;"-T1",FixtureCode!$B$4:$AH$4,0)))))</f>
        <v>-</v>
      </c>
      <c r="F3915" s="13" t="str">
        <f>IF(C3915="-","-",IF(D3915=maxgameno+2,"blank row 2",IF(D3915=maxgameno+1,"blank row 1",INDEX(FixtureCode!$B$4:$AH$128,MATCH($C3915,FixtureCode!$B$4:$B$128,0),MATCH("G"&amp;D3915&amp;"-T2",FixtureCode!$B$4:$AH$4,0)))))</f>
        <v>-</v>
      </c>
      <c r="G3915" s="12" t="str">
        <f>IF(C3915="-","-",IF(AND(ISNUMBER(Fixture!G3919),ISNUMBER(Fixture!I3919),Fixture!F3919&lt;&gt;"BYE",Fixture!J3919&lt;&gt;"BYE"),"Yes","-"))</f>
        <v>-</v>
      </c>
      <c r="H3915" s="9" t="str">
        <f>IF(G3915="-","-",IF(Fixture!G3919&gt;Fixture!I3919,Settings!$G$7,IF(Fixture!G3919=Fixture!I3919,Settings!$G$8,IF(Fixture!G3919&lt;Fixture!I3919,Settings!$G$9,"-"))))</f>
        <v>-</v>
      </c>
      <c r="I3915" s="13" t="str">
        <f>IF(G3915="-","-",IF(Fixture!I3919&gt;Fixture!G3919,Settings!$G$7,IF(Fixture!I3919=Fixture!G3919,Settings!$G$8,IF(Fixture!I3919&lt;Fixture!G3919,Settings!$G$9,"-"))))</f>
        <v>-</v>
      </c>
    </row>
    <row r="3916" spans="3:9" x14ac:dyDescent="0.25">
      <c r="C3916" s="12" t="str">
        <f t="shared" si="124"/>
        <v>-</v>
      </c>
      <c r="D3916" s="9" t="str">
        <f t="shared" si="125"/>
        <v>-</v>
      </c>
      <c r="E3916" s="9" t="str">
        <f>IF(C3916="-","-",IF(D3916=maxgameno+2,"blank row 2",IF(D3916=maxgameno+1,"blank row 1",INDEX(FixtureCode!$B$4:$AH$128,MATCH($C3916,FixtureCode!$B$4:$B$128,0),MATCH("G"&amp;D3916&amp;"-T1",FixtureCode!$B$4:$AH$4,0)))))</f>
        <v>-</v>
      </c>
      <c r="F3916" s="13" t="str">
        <f>IF(C3916="-","-",IF(D3916=maxgameno+2,"blank row 2",IF(D3916=maxgameno+1,"blank row 1",INDEX(FixtureCode!$B$4:$AH$128,MATCH($C3916,FixtureCode!$B$4:$B$128,0),MATCH("G"&amp;D3916&amp;"-T2",FixtureCode!$B$4:$AH$4,0)))))</f>
        <v>-</v>
      </c>
      <c r="G3916" s="12" t="str">
        <f>IF(C3916="-","-",IF(AND(ISNUMBER(Fixture!G3920),ISNUMBER(Fixture!I3920),Fixture!F3920&lt;&gt;"BYE",Fixture!J3920&lt;&gt;"BYE"),"Yes","-"))</f>
        <v>-</v>
      </c>
      <c r="H3916" s="9" t="str">
        <f>IF(G3916="-","-",IF(Fixture!G3920&gt;Fixture!I3920,Settings!$G$7,IF(Fixture!G3920=Fixture!I3920,Settings!$G$8,IF(Fixture!G3920&lt;Fixture!I3920,Settings!$G$9,"-"))))</f>
        <v>-</v>
      </c>
      <c r="I3916" s="13" t="str">
        <f>IF(G3916="-","-",IF(Fixture!I3920&gt;Fixture!G3920,Settings!$G$7,IF(Fixture!I3920=Fixture!G3920,Settings!$G$8,IF(Fixture!I3920&lt;Fixture!G3920,Settings!$G$9,"-"))))</f>
        <v>-</v>
      </c>
    </row>
    <row r="3917" spans="3:9" x14ac:dyDescent="0.25">
      <c r="C3917" s="12" t="str">
        <f t="shared" si="124"/>
        <v>-</v>
      </c>
      <c r="D3917" s="9" t="str">
        <f t="shared" si="125"/>
        <v>-</v>
      </c>
      <c r="E3917" s="9" t="str">
        <f>IF(C3917="-","-",IF(D3917=maxgameno+2,"blank row 2",IF(D3917=maxgameno+1,"blank row 1",INDEX(FixtureCode!$B$4:$AH$128,MATCH($C3917,FixtureCode!$B$4:$B$128,0),MATCH("G"&amp;D3917&amp;"-T1",FixtureCode!$B$4:$AH$4,0)))))</f>
        <v>-</v>
      </c>
      <c r="F3917" s="13" t="str">
        <f>IF(C3917="-","-",IF(D3917=maxgameno+2,"blank row 2",IF(D3917=maxgameno+1,"blank row 1",INDEX(FixtureCode!$B$4:$AH$128,MATCH($C3917,FixtureCode!$B$4:$B$128,0),MATCH("G"&amp;D3917&amp;"-T2",FixtureCode!$B$4:$AH$4,0)))))</f>
        <v>-</v>
      </c>
      <c r="G3917" s="12" t="str">
        <f>IF(C3917="-","-",IF(AND(ISNUMBER(Fixture!G3921),ISNUMBER(Fixture!I3921),Fixture!F3921&lt;&gt;"BYE",Fixture!J3921&lt;&gt;"BYE"),"Yes","-"))</f>
        <v>-</v>
      </c>
      <c r="H3917" s="9" t="str">
        <f>IF(G3917="-","-",IF(Fixture!G3921&gt;Fixture!I3921,Settings!$G$7,IF(Fixture!G3921=Fixture!I3921,Settings!$G$8,IF(Fixture!G3921&lt;Fixture!I3921,Settings!$G$9,"-"))))</f>
        <v>-</v>
      </c>
      <c r="I3917" s="13" t="str">
        <f>IF(G3917="-","-",IF(Fixture!I3921&gt;Fixture!G3921,Settings!$G$7,IF(Fixture!I3921=Fixture!G3921,Settings!$G$8,IF(Fixture!I3921&lt;Fixture!G3921,Settings!$G$9,"-"))))</f>
        <v>-</v>
      </c>
    </row>
    <row r="3918" spans="3:9" x14ac:dyDescent="0.25">
      <c r="C3918" s="12" t="str">
        <f t="shared" si="124"/>
        <v>-</v>
      </c>
      <c r="D3918" s="9" t="str">
        <f t="shared" si="125"/>
        <v>-</v>
      </c>
      <c r="E3918" s="9" t="str">
        <f>IF(C3918="-","-",IF(D3918=maxgameno+2,"blank row 2",IF(D3918=maxgameno+1,"blank row 1",INDEX(FixtureCode!$B$4:$AH$128,MATCH($C3918,FixtureCode!$B$4:$B$128,0),MATCH("G"&amp;D3918&amp;"-T1",FixtureCode!$B$4:$AH$4,0)))))</f>
        <v>-</v>
      </c>
      <c r="F3918" s="13" t="str">
        <f>IF(C3918="-","-",IF(D3918=maxgameno+2,"blank row 2",IF(D3918=maxgameno+1,"blank row 1",INDEX(FixtureCode!$B$4:$AH$128,MATCH($C3918,FixtureCode!$B$4:$B$128,0),MATCH("G"&amp;D3918&amp;"-T2",FixtureCode!$B$4:$AH$4,0)))))</f>
        <v>-</v>
      </c>
      <c r="G3918" s="12" t="str">
        <f>IF(C3918="-","-",IF(AND(ISNUMBER(Fixture!G3922),ISNUMBER(Fixture!I3922),Fixture!F3922&lt;&gt;"BYE",Fixture!J3922&lt;&gt;"BYE"),"Yes","-"))</f>
        <v>-</v>
      </c>
      <c r="H3918" s="9" t="str">
        <f>IF(G3918="-","-",IF(Fixture!G3922&gt;Fixture!I3922,Settings!$G$7,IF(Fixture!G3922=Fixture!I3922,Settings!$G$8,IF(Fixture!G3922&lt;Fixture!I3922,Settings!$G$9,"-"))))</f>
        <v>-</v>
      </c>
      <c r="I3918" s="13" t="str">
        <f>IF(G3918="-","-",IF(Fixture!I3922&gt;Fixture!G3922,Settings!$G$7,IF(Fixture!I3922=Fixture!G3922,Settings!$G$8,IF(Fixture!I3922&lt;Fixture!G3922,Settings!$G$9,"-"))))</f>
        <v>-</v>
      </c>
    </row>
    <row r="3919" spans="3:9" x14ac:dyDescent="0.25">
      <c r="C3919" s="12" t="str">
        <f t="shared" si="124"/>
        <v>-</v>
      </c>
      <c r="D3919" s="9" t="str">
        <f t="shared" si="125"/>
        <v>-</v>
      </c>
      <c r="E3919" s="9" t="str">
        <f>IF(C3919="-","-",IF(D3919=maxgameno+2,"blank row 2",IF(D3919=maxgameno+1,"blank row 1",INDEX(FixtureCode!$B$4:$AH$128,MATCH($C3919,FixtureCode!$B$4:$B$128,0),MATCH("G"&amp;D3919&amp;"-T1",FixtureCode!$B$4:$AH$4,0)))))</f>
        <v>-</v>
      </c>
      <c r="F3919" s="13" t="str">
        <f>IF(C3919="-","-",IF(D3919=maxgameno+2,"blank row 2",IF(D3919=maxgameno+1,"blank row 1",INDEX(FixtureCode!$B$4:$AH$128,MATCH($C3919,FixtureCode!$B$4:$B$128,0),MATCH("G"&amp;D3919&amp;"-T2",FixtureCode!$B$4:$AH$4,0)))))</f>
        <v>-</v>
      </c>
      <c r="G3919" s="12" t="str">
        <f>IF(C3919="-","-",IF(AND(ISNUMBER(Fixture!G3923),ISNUMBER(Fixture!I3923),Fixture!F3923&lt;&gt;"BYE",Fixture!J3923&lt;&gt;"BYE"),"Yes","-"))</f>
        <v>-</v>
      </c>
      <c r="H3919" s="9" t="str">
        <f>IF(G3919="-","-",IF(Fixture!G3923&gt;Fixture!I3923,Settings!$G$7,IF(Fixture!G3923=Fixture!I3923,Settings!$G$8,IF(Fixture!G3923&lt;Fixture!I3923,Settings!$G$9,"-"))))</f>
        <v>-</v>
      </c>
      <c r="I3919" s="13" t="str">
        <f>IF(G3919="-","-",IF(Fixture!I3923&gt;Fixture!G3923,Settings!$G$7,IF(Fixture!I3923=Fixture!G3923,Settings!$G$8,IF(Fixture!I3923&lt;Fixture!G3923,Settings!$G$9,"-"))))</f>
        <v>-</v>
      </c>
    </row>
    <row r="3920" spans="3:9" x14ac:dyDescent="0.25">
      <c r="C3920" s="12" t="str">
        <f t="shared" si="124"/>
        <v>-</v>
      </c>
      <c r="D3920" s="9" t="str">
        <f t="shared" si="125"/>
        <v>-</v>
      </c>
      <c r="E3920" s="9" t="str">
        <f>IF(C3920="-","-",IF(D3920=maxgameno+2,"blank row 2",IF(D3920=maxgameno+1,"blank row 1",INDEX(FixtureCode!$B$4:$AH$128,MATCH($C3920,FixtureCode!$B$4:$B$128,0),MATCH("G"&amp;D3920&amp;"-T1",FixtureCode!$B$4:$AH$4,0)))))</f>
        <v>-</v>
      </c>
      <c r="F3920" s="13" t="str">
        <f>IF(C3920="-","-",IF(D3920=maxgameno+2,"blank row 2",IF(D3920=maxgameno+1,"blank row 1",INDEX(FixtureCode!$B$4:$AH$128,MATCH($C3920,FixtureCode!$B$4:$B$128,0),MATCH("G"&amp;D3920&amp;"-T2",FixtureCode!$B$4:$AH$4,0)))))</f>
        <v>-</v>
      </c>
      <c r="G3920" s="12" t="str">
        <f>IF(C3920="-","-",IF(AND(ISNUMBER(Fixture!G3924),ISNUMBER(Fixture!I3924),Fixture!F3924&lt;&gt;"BYE",Fixture!J3924&lt;&gt;"BYE"),"Yes","-"))</f>
        <v>-</v>
      </c>
      <c r="H3920" s="9" t="str">
        <f>IF(G3920="-","-",IF(Fixture!G3924&gt;Fixture!I3924,Settings!$G$7,IF(Fixture!G3924=Fixture!I3924,Settings!$G$8,IF(Fixture!G3924&lt;Fixture!I3924,Settings!$G$9,"-"))))</f>
        <v>-</v>
      </c>
      <c r="I3920" s="13" t="str">
        <f>IF(G3920="-","-",IF(Fixture!I3924&gt;Fixture!G3924,Settings!$G$7,IF(Fixture!I3924=Fixture!G3924,Settings!$G$8,IF(Fixture!I3924&lt;Fixture!G3924,Settings!$G$9,"-"))))</f>
        <v>-</v>
      </c>
    </row>
    <row r="3921" spans="3:9" x14ac:dyDescent="0.25">
      <c r="C3921" s="12" t="str">
        <f t="shared" si="124"/>
        <v>-</v>
      </c>
      <c r="D3921" s="9" t="str">
        <f t="shared" si="125"/>
        <v>-</v>
      </c>
      <c r="E3921" s="9" t="str">
        <f>IF(C3921="-","-",IF(D3921=maxgameno+2,"blank row 2",IF(D3921=maxgameno+1,"blank row 1",INDEX(FixtureCode!$B$4:$AH$128,MATCH($C3921,FixtureCode!$B$4:$B$128,0),MATCH("G"&amp;D3921&amp;"-T1",FixtureCode!$B$4:$AH$4,0)))))</f>
        <v>-</v>
      </c>
      <c r="F3921" s="13" t="str">
        <f>IF(C3921="-","-",IF(D3921=maxgameno+2,"blank row 2",IF(D3921=maxgameno+1,"blank row 1",INDEX(FixtureCode!$B$4:$AH$128,MATCH($C3921,FixtureCode!$B$4:$B$128,0),MATCH("G"&amp;D3921&amp;"-T2",FixtureCode!$B$4:$AH$4,0)))))</f>
        <v>-</v>
      </c>
      <c r="G3921" s="12" t="str">
        <f>IF(C3921="-","-",IF(AND(ISNUMBER(Fixture!G3925),ISNUMBER(Fixture!I3925),Fixture!F3925&lt;&gt;"BYE",Fixture!J3925&lt;&gt;"BYE"),"Yes","-"))</f>
        <v>-</v>
      </c>
      <c r="H3921" s="9" t="str">
        <f>IF(G3921="-","-",IF(Fixture!G3925&gt;Fixture!I3925,Settings!$G$7,IF(Fixture!G3925=Fixture!I3925,Settings!$G$8,IF(Fixture!G3925&lt;Fixture!I3925,Settings!$G$9,"-"))))</f>
        <v>-</v>
      </c>
      <c r="I3921" s="13" t="str">
        <f>IF(G3921="-","-",IF(Fixture!I3925&gt;Fixture!G3925,Settings!$G$7,IF(Fixture!I3925=Fixture!G3925,Settings!$G$8,IF(Fixture!I3925&lt;Fixture!G3925,Settings!$G$9,"-"))))</f>
        <v>-</v>
      </c>
    </row>
    <row r="3922" spans="3:9" x14ac:dyDescent="0.25">
      <c r="C3922" s="12" t="str">
        <f t="shared" si="124"/>
        <v>-</v>
      </c>
      <c r="D3922" s="9" t="str">
        <f t="shared" si="125"/>
        <v>-</v>
      </c>
      <c r="E3922" s="9" t="str">
        <f>IF(C3922="-","-",IF(D3922=maxgameno+2,"blank row 2",IF(D3922=maxgameno+1,"blank row 1",INDEX(FixtureCode!$B$4:$AH$128,MATCH($C3922,FixtureCode!$B$4:$B$128,0),MATCH("G"&amp;D3922&amp;"-T1",FixtureCode!$B$4:$AH$4,0)))))</f>
        <v>-</v>
      </c>
      <c r="F3922" s="13" t="str">
        <f>IF(C3922="-","-",IF(D3922=maxgameno+2,"blank row 2",IF(D3922=maxgameno+1,"blank row 1",INDEX(FixtureCode!$B$4:$AH$128,MATCH($C3922,FixtureCode!$B$4:$B$128,0),MATCH("G"&amp;D3922&amp;"-T2",FixtureCode!$B$4:$AH$4,0)))))</f>
        <v>-</v>
      </c>
      <c r="G3922" s="12" t="str">
        <f>IF(C3922="-","-",IF(AND(ISNUMBER(Fixture!G3926),ISNUMBER(Fixture!I3926),Fixture!F3926&lt;&gt;"BYE",Fixture!J3926&lt;&gt;"BYE"),"Yes","-"))</f>
        <v>-</v>
      </c>
      <c r="H3922" s="9" t="str">
        <f>IF(G3922="-","-",IF(Fixture!G3926&gt;Fixture!I3926,Settings!$G$7,IF(Fixture!G3926=Fixture!I3926,Settings!$G$8,IF(Fixture!G3926&lt;Fixture!I3926,Settings!$G$9,"-"))))</f>
        <v>-</v>
      </c>
      <c r="I3922" s="13" t="str">
        <f>IF(G3922="-","-",IF(Fixture!I3926&gt;Fixture!G3926,Settings!$G$7,IF(Fixture!I3926=Fixture!G3926,Settings!$G$8,IF(Fixture!I3926&lt;Fixture!G3926,Settings!$G$9,"-"))))</f>
        <v>-</v>
      </c>
    </row>
    <row r="3923" spans="3:9" x14ac:dyDescent="0.25">
      <c r="C3923" s="12" t="str">
        <f t="shared" si="124"/>
        <v>-</v>
      </c>
      <c r="D3923" s="9" t="str">
        <f t="shared" si="125"/>
        <v>-</v>
      </c>
      <c r="E3923" s="9" t="str">
        <f>IF(C3923="-","-",IF(D3923=maxgameno+2,"blank row 2",IF(D3923=maxgameno+1,"blank row 1",INDEX(FixtureCode!$B$4:$AH$128,MATCH($C3923,FixtureCode!$B$4:$B$128,0),MATCH("G"&amp;D3923&amp;"-T1",FixtureCode!$B$4:$AH$4,0)))))</f>
        <v>-</v>
      </c>
      <c r="F3923" s="13" t="str">
        <f>IF(C3923="-","-",IF(D3923=maxgameno+2,"blank row 2",IF(D3923=maxgameno+1,"blank row 1",INDEX(FixtureCode!$B$4:$AH$128,MATCH($C3923,FixtureCode!$B$4:$B$128,0),MATCH("G"&amp;D3923&amp;"-T2",FixtureCode!$B$4:$AH$4,0)))))</f>
        <v>-</v>
      </c>
      <c r="G3923" s="12" t="str">
        <f>IF(C3923="-","-",IF(AND(ISNUMBER(Fixture!G3927),ISNUMBER(Fixture!I3927),Fixture!F3927&lt;&gt;"BYE",Fixture!J3927&lt;&gt;"BYE"),"Yes","-"))</f>
        <v>-</v>
      </c>
      <c r="H3923" s="9" t="str">
        <f>IF(G3923="-","-",IF(Fixture!G3927&gt;Fixture!I3927,Settings!$G$7,IF(Fixture!G3927=Fixture!I3927,Settings!$G$8,IF(Fixture!G3927&lt;Fixture!I3927,Settings!$G$9,"-"))))</f>
        <v>-</v>
      </c>
      <c r="I3923" s="13" t="str">
        <f>IF(G3923="-","-",IF(Fixture!I3927&gt;Fixture!G3927,Settings!$G$7,IF(Fixture!I3927=Fixture!G3927,Settings!$G$8,IF(Fixture!I3927&lt;Fixture!G3927,Settings!$G$9,"-"))))</f>
        <v>-</v>
      </c>
    </row>
    <row r="3924" spans="3:9" x14ac:dyDescent="0.25">
      <c r="C3924" s="12" t="str">
        <f t="shared" si="124"/>
        <v>-</v>
      </c>
      <c r="D3924" s="9" t="str">
        <f t="shared" si="125"/>
        <v>-</v>
      </c>
      <c r="E3924" s="9" t="str">
        <f>IF(C3924="-","-",IF(D3924=maxgameno+2,"blank row 2",IF(D3924=maxgameno+1,"blank row 1",INDEX(FixtureCode!$B$4:$AH$128,MATCH($C3924,FixtureCode!$B$4:$B$128,0),MATCH("G"&amp;D3924&amp;"-T1",FixtureCode!$B$4:$AH$4,0)))))</f>
        <v>-</v>
      </c>
      <c r="F3924" s="13" t="str">
        <f>IF(C3924="-","-",IF(D3924=maxgameno+2,"blank row 2",IF(D3924=maxgameno+1,"blank row 1",INDEX(FixtureCode!$B$4:$AH$128,MATCH($C3924,FixtureCode!$B$4:$B$128,0),MATCH("G"&amp;D3924&amp;"-T2",FixtureCode!$B$4:$AH$4,0)))))</f>
        <v>-</v>
      </c>
      <c r="G3924" s="12" t="str">
        <f>IF(C3924="-","-",IF(AND(ISNUMBER(Fixture!G3928),ISNUMBER(Fixture!I3928),Fixture!F3928&lt;&gt;"BYE",Fixture!J3928&lt;&gt;"BYE"),"Yes","-"))</f>
        <v>-</v>
      </c>
      <c r="H3924" s="9" t="str">
        <f>IF(G3924="-","-",IF(Fixture!G3928&gt;Fixture!I3928,Settings!$G$7,IF(Fixture!G3928=Fixture!I3928,Settings!$G$8,IF(Fixture!G3928&lt;Fixture!I3928,Settings!$G$9,"-"))))</f>
        <v>-</v>
      </c>
      <c r="I3924" s="13" t="str">
        <f>IF(G3924="-","-",IF(Fixture!I3928&gt;Fixture!G3928,Settings!$G$7,IF(Fixture!I3928=Fixture!G3928,Settings!$G$8,IF(Fixture!I3928&lt;Fixture!G3928,Settings!$G$9,"-"))))</f>
        <v>-</v>
      </c>
    </row>
    <row r="3925" spans="3:9" x14ac:dyDescent="0.25">
      <c r="C3925" s="12" t="str">
        <f t="shared" si="124"/>
        <v>-</v>
      </c>
      <c r="D3925" s="9" t="str">
        <f t="shared" si="125"/>
        <v>-</v>
      </c>
      <c r="E3925" s="9" t="str">
        <f>IF(C3925="-","-",IF(D3925=maxgameno+2,"blank row 2",IF(D3925=maxgameno+1,"blank row 1",INDEX(FixtureCode!$B$4:$AH$128,MATCH($C3925,FixtureCode!$B$4:$B$128,0),MATCH("G"&amp;D3925&amp;"-T1",FixtureCode!$B$4:$AH$4,0)))))</f>
        <v>-</v>
      </c>
      <c r="F3925" s="13" t="str">
        <f>IF(C3925="-","-",IF(D3925=maxgameno+2,"blank row 2",IF(D3925=maxgameno+1,"blank row 1",INDEX(FixtureCode!$B$4:$AH$128,MATCH($C3925,FixtureCode!$B$4:$B$128,0),MATCH("G"&amp;D3925&amp;"-T2",FixtureCode!$B$4:$AH$4,0)))))</f>
        <v>-</v>
      </c>
      <c r="G3925" s="12" t="str">
        <f>IF(C3925="-","-",IF(AND(ISNUMBER(Fixture!G3929),ISNUMBER(Fixture!I3929),Fixture!F3929&lt;&gt;"BYE",Fixture!J3929&lt;&gt;"BYE"),"Yes","-"))</f>
        <v>-</v>
      </c>
      <c r="H3925" s="9" t="str">
        <f>IF(G3925="-","-",IF(Fixture!G3929&gt;Fixture!I3929,Settings!$G$7,IF(Fixture!G3929=Fixture!I3929,Settings!$G$8,IF(Fixture!G3929&lt;Fixture!I3929,Settings!$G$9,"-"))))</f>
        <v>-</v>
      </c>
      <c r="I3925" s="13" t="str">
        <f>IF(G3925="-","-",IF(Fixture!I3929&gt;Fixture!G3929,Settings!$G$7,IF(Fixture!I3929=Fixture!G3929,Settings!$G$8,IF(Fixture!I3929&lt;Fixture!G3929,Settings!$G$9,"-"))))</f>
        <v>-</v>
      </c>
    </row>
    <row r="3926" spans="3:9" x14ac:dyDescent="0.25">
      <c r="C3926" s="12" t="str">
        <f t="shared" si="124"/>
        <v>-</v>
      </c>
      <c r="D3926" s="9" t="str">
        <f t="shared" si="125"/>
        <v>-</v>
      </c>
      <c r="E3926" s="9" t="str">
        <f>IF(C3926="-","-",IF(D3926=maxgameno+2,"blank row 2",IF(D3926=maxgameno+1,"blank row 1",INDEX(FixtureCode!$B$4:$AH$128,MATCH($C3926,FixtureCode!$B$4:$B$128,0),MATCH("G"&amp;D3926&amp;"-T1",FixtureCode!$B$4:$AH$4,0)))))</f>
        <v>-</v>
      </c>
      <c r="F3926" s="13" t="str">
        <f>IF(C3926="-","-",IF(D3926=maxgameno+2,"blank row 2",IF(D3926=maxgameno+1,"blank row 1",INDEX(FixtureCode!$B$4:$AH$128,MATCH($C3926,FixtureCode!$B$4:$B$128,0),MATCH("G"&amp;D3926&amp;"-T2",FixtureCode!$B$4:$AH$4,0)))))</f>
        <v>-</v>
      </c>
      <c r="G3926" s="12" t="str">
        <f>IF(C3926="-","-",IF(AND(ISNUMBER(Fixture!G3930),ISNUMBER(Fixture!I3930),Fixture!F3930&lt;&gt;"BYE",Fixture!J3930&lt;&gt;"BYE"),"Yes","-"))</f>
        <v>-</v>
      </c>
      <c r="H3926" s="9" t="str">
        <f>IF(G3926="-","-",IF(Fixture!G3930&gt;Fixture!I3930,Settings!$G$7,IF(Fixture!G3930=Fixture!I3930,Settings!$G$8,IF(Fixture!G3930&lt;Fixture!I3930,Settings!$G$9,"-"))))</f>
        <v>-</v>
      </c>
      <c r="I3926" s="13" t="str">
        <f>IF(G3926="-","-",IF(Fixture!I3930&gt;Fixture!G3930,Settings!$G$7,IF(Fixture!I3930=Fixture!G3930,Settings!$G$8,IF(Fixture!I3930&lt;Fixture!G3930,Settings!$G$9,"-"))))</f>
        <v>-</v>
      </c>
    </row>
    <row r="3927" spans="3:9" x14ac:dyDescent="0.25">
      <c r="C3927" s="12" t="str">
        <f t="shared" si="124"/>
        <v>-</v>
      </c>
      <c r="D3927" s="9" t="str">
        <f t="shared" si="125"/>
        <v>-</v>
      </c>
      <c r="E3927" s="9" t="str">
        <f>IF(C3927="-","-",IF(D3927=maxgameno+2,"blank row 2",IF(D3927=maxgameno+1,"blank row 1",INDEX(FixtureCode!$B$4:$AH$128,MATCH($C3927,FixtureCode!$B$4:$B$128,0),MATCH("G"&amp;D3927&amp;"-T1",FixtureCode!$B$4:$AH$4,0)))))</f>
        <v>-</v>
      </c>
      <c r="F3927" s="13" t="str">
        <f>IF(C3927="-","-",IF(D3927=maxgameno+2,"blank row 2",IF(D3927=maxgameno+1,"blank row 1",INDEX(FixtureCode!$B$4:$AH$128,MATCH($C3927,FixtureCode!$B$4:$B$128,0),MATCH("G"&amp;D3927&amp;"-T2",FixtureCode!$B$4:$AH$4,0)))))</f>
        <v>-</v>
      </c>
      <c r="G3927" s="12" t="str">
        <f>IF(C3927="-","-",IF(AND(ISNUMBER(Fixture!G3931),ISNUMBER(Fixture!I3931),Fixture!F3931&lt;&gt;"BYE",Fixture!J3931&lt;&gt;"BYE"),"Yes","-"))</f>
        <v>-</v>
      </c>
      <c r="H3927" s="9" t="str">
        <f>IF(G3927="-","-",IF(Fixture!G3931&gt;Fixture!I3931,Settings!$G$7,IF(Fixture!G3931=Fixture!I3931,Settings!$G$8,IF(Fixture!G3931&lt;Fixture!I3931,Settings!$G$9,"-"))))</f>
        <v>-</v>
      </c>
      <c r="I3927" s="13" t="str">
        <f>IF(G3927="-","-",IF(Fixture!I3931&gt;Fixture!G3931,Settings!$G$7,IF(Fixture!I3931=Fixture!G3931,Settings!$G$8,IF(Fixture!I3931&lt;Fixture!G3931,Settings!$G$9,"-"))))</f>
        <v>-</v>
      </c>
    </row>
    <row r="3928" spans="3:9" x14ac:dyDescent="0.25">
      <c r="C3928" s="12" t="str">
        <f t="shared" si="124"/>
        <v>-</v>
      </c>
      <c r="D3928" s="9" t="str">
        <f t="shared" si="125"/>
        <v>-</v>
      </c>
      <c r="E3928" s="9" t="str">
        <f>IF(C3928="-","-",IF(D3928=maxgameno+2,"blank row 2",IF(D3928=maxgameno+1,"blank row 1",INDEX(FixtureCode!$B$4:$AH$128,MATCH($C3928,FixtureCode!$B$4:$B$128,0),MATCH("G"&amp;D3928&amp;"-T1",FixtureCode!$B$4:$AH$4,0)))))</f>
        <v>-</v>
      </c>
      <c r="F3928" s="13" t="str">
        <f>IF(C3928="-","-",IF(D3928=maxgameno+2,"blank row 2",IF(D3928=maxgameno+1,"blank row 1",INDEX(FixtureCode!$B$4:$AH$128,MATCH($C3928,FixtureCode!$B$4:$B$128,0),MATCH("G"&amp;D3928&amp;"-T2",FixtureCode!$B$4:$AH$4,0)))))</f>
        <v>-</v>
      </c>
      <c r="G3928" s="12" t="str">
        <f>IF(C3928="-","-",IF(AND(ISNUMBER(Fixture!G3932),ISNUMBER(Fixture!I3932),Fixture!F3932&lt;&gt;"BYE",Fixture!J3932&lt;&gt;"BYE"),"Yes","-"))</f>
        <v>-</v>
      </c>
      <c r="H3928" s="9" t="str">
        <f>IF(G3928="-","-",IF(Fixture!G3932&gt;Fixture!I3932,Settings!$G$7,IF(Fixture!G3932=Fixture!I3932,Settings!$G$8,IF(Fixture!G3932&lt;Fixture!I3932,Settings!$G$9,"-"))))</f>
        <v>-</v>
      </c>
      <c r="I3928" s="13" t="str">
        <f>IF(G3928="-","-",IF(Fixture!I3932&gt;Fixture!G3932,Settings!$G$7,IF(Fixture!I3932=Fixture!G3932,Settings!$G$8,IF(Fixture!I3932&lt;Fixture!G3932,Settings!$G$9,"-"))))</f>
        <v>-</v>
      </c>
    </row>
    <row r="3929" spans="3:9" x14ac:dyDescent="0.25">
      <c r="C3929" s="12" t="str">
        <f t="shared" si="124"/>
        <v>-</v>
      </c>
      <c r="D3929" s="9" t="str">
        <f t="shared" si="125"/>
        <v>-</v>
      </c>
      <c r="E3929" s="9" t="str">
        <f>IF(C3929="-","-",IF(D3929=maxgameno+2,"blank row 2",IF(D3929=maxgameno+1,"blank row 1",INDEX(FixtureCode!$B$4:$AH$128,MATCH($C3929,FixtureCode!$B$4:$B$128,0),MATCH("G"&amp;D3929&amp;"-T1",FixtureCode!$B$4:$AH$4,0)))))</f>
        <v>-</v>
      </c>
      <c r="F3929" s="13" t="str">
        <f>IF(C3929="-","-",IF(D3929=maxgameno+2,"blank row 2",IF(D3929=maxgameno+1,"blank row 1",INDEX(FixtureCode!$B$4:$AH$128,MATCH($C3929,FixtureCode!$B$4:$B$128,0),MATCH("G"&amp;D3929&amp;"-T2",FixtureCode!$B$4:$AH$4,0)))))</f>
        <v>-</v>
      </c>
      <c r="G3929" s="12" t="str">
        <f>IF(C3929="-","-",IF(AND(ISNUMBER(Fixture!G3933),ISNUMBER(Fixture!I3933),Fixture!F3933&lt;&gt;"BYE",Fixture!J3933&lt;&gt;"BYE"),"Yes","-"))</f>
        <v>-</v>
      </c>
      <c r="H3929" s="9" t="str">
        <f>IF(G3929="-","-",IF(Fixture!G3933&gt;Fixture!I3933,Settings!$G$7,IF(Fixture!G3933=Fixture!I3933,Settings!$G$8,IF(Fixture!G3933&lt;Fixture!I3933,Settings!$G$9,"-"))))</f>
        <v>-</v>
      </c>
      <c r="I3929" s="13" t="str">
        <f>IF(G3929="-","-",IF(Fixture!I3933&gt;Fixture!G3933,Settings!$G$7,IF(Fixture!I3933=Fixture!G3933,Settings!$G$8,IF(Fixture!I3933&lt;Fixture!G3933,Settings!$G$9,"-"))))</f>
        <v>-</v>
      </c>
    </row>
    <row r="3930" spans="3:9" x14ac:dyDescent="0.25">
      <c r="C3930" s="12" t="str">
        <f t="shared" si="124"/>
        <v>-</v>
      </c>
      <c r="D3930" s="9" t="str">
        <f t="shared" si="125"/>
        <v>-</v>
      </c>
      <c r="E3930" s="9" t="str">
        <f>IF(C3930="-","-",IF(D3930=maxgameno+2,"blank row 2",IF(D3930=maxgameno+1,"blank row 1",INDEX(FixtureCode!$B$4:$AH$128,MATCH($C3930,FixtureCode!$B$4:$B$128,0),MATCH("G"&amp;D3930&amp;"-T1",FixtureCode!$B$4:$AH$4,0)))))</f>
        <v>-</v>
      </c>
      <c r="F3930" s="13" t="str">
        <f>IF(C3930="-","-",IF(D3930=maxgameno+2,"blank row 2",IF(D3930=maxgameno+1,"blank row 1",INDEX(FixtureCode!$B$4:$AH$128,MATCH($C3930,FixtureCode!$B$4:$B$128,0),MATCH("G"&amp;D3930&amp;"-T2",FixtureCode!$B$4:$AH$4,0)))))</f>
        <v>-</v>
      </c>
      <c r="G3930" s="12" t="str">
        <f>IF(C3930="-","-",IF(AND(ISNUMBER(Fixture!G3934),ISNUMBER(Fixture!I3934),Fixture!F3934&lt;&gt;"BYE",Fixture!J3934&lt;&gt;"BYE"),"Yes","-"))</f>
        <v>-</v>
      </c>
      <c r="H3930" s="9" t="str">
        <f>IF(G3930="-","-",IF(Fixture!G3934&gt;Fixture!I3934,Settings!$G$7,IF(Fixture!G3934=Fixture!I3934,Settings!$G$8,IF(Fixture!G3934&lt;Fixture!I3934,Settings!$G$9,"-"))))</f>
        <v>-</v>
      </c>
      <c r="I3930" s="13" t="str">
        <f>IF(G3930="-","-",IF(Fixture!I3934&gt;Fixture!G3934,Settings!$G$7,IF(Fixture!I3934=Fixture!G3934,Settings!$G$8,IF(Fixture!I3934&lt;Fixture!G3934,Settings!$G$9,"-"))))</f>
        <v>-</v>
      </c>
    </row>
    <row r="3931" spans="3:9" x14ac:dyDescent="0.25">
      <c r="C3931" s="12" t="str">
        <f t="shared" si="124"/>
        <v>-</v>
      </c>
      <c r="D3931" s="9" t="str">
        <f t="shared" si="125"/>
        <v>-</v>
      </c>
      <c r="E3931" s="9" t="str">
        <f>IF(C3931="-","-",IF(D3931=maxgameno+2,"blank row 2",IF(D3931=maxgameno+1,"blank row 1",INDEX(FixtureCode!$B$4:$AH$128,MATCH($C3931,FixtureCode!$B$4:$B$128,0),MATCH("G"&amp;D3931&amp;"-T1",FixtureCode!$B$4:$AH$4,0)))))</f>
        <v>-</v>
      </c>
      <c r="F3931" s="13" t="str">
        <f>IF(C3931="-","-",IF(D3931=maxgameno+2,"blank row 2",IF(D3931=maxgameno+1,"blank row 1",INDEX(FixtureCode!$B$4:$AH$128,MATCH($C3931,FixtureCode!$B$4:$B$128,0),MATCH("G"&amp;D3931&amp;"-T2",FixtureCode!$B$4:$AH$4,0)))))</f>
        <v>-</v>
      </c>
      <c r="G3931" s="12" t="str">
        <f>IF(C3931="-","-",IF(AND(ISNUMBER(Fixture!G3935),ISNUMBER(Fixture!I3935),Fixture!F3935&lt;&gt;"BYE",Fixture!J3935&lt;&gt;"BYE"),"Yes","-"))</f>
        <v>-</v>
      </c>
      <c r="H3931" s="9" t="str">
        <f>IF(G3931="-","-",IF(Fixture!G3935&gt;Fixture!I3935,Settings!$G$7,IF(Fixture!G3935=Fixture!I3935,Settings!$G$8,IF(Fixture!G3935&lt;Fixture!I3935,Settings!$G$9,"-"))))</f>
        <v>-</v>
      </c>
      <c r="I3931" s="13" t="str">
        <f>IF(G3931="-","-",IF(Fixture!I3935&gt;Fixture!G3935,Settings!$G$7,IF(Fixture!I3935=Fixture!G3935,Settings!$G$8,IF(Fixture!I3935&lt;Fixture!G3935,Settings!$G$9,"-"))))</f>
        <v>-</v>
      </c>
    </row>
    <row r="3932" spans="3:9" x14ac:dyDescent="0.25">
      <c r="C3932" s="12" t="str">
        <f t="shared" si="124"/>
        <v>-</v>
      </c>
      <c r="D3932" s="9" t="str">
        <f t="shared" si="125"/>
        <v>-</v>
      </c>
      <c r="E3932" s="9" t="str">
        <f>IF(C3932="-","-",IF(D3932=maxgameno+2,"blank row 2",IF(D3932=maxgameno+1,"blank row 1",INDEX(FixtureCode!$B$4:$AH$128,MATCH($C3932,FixtureCode!$B$4:$B$128,0),MATCH("G"&amp;D3932&amp;"-T1",FixtureCode!$B$4:$AH$4,0)))))</f>
        <v>-</v>
      </c>
      <c r="F3932" s="13" t="str">
        <f>IF(C3932="-","-",IF(D3932=maxgameno+2,"blank row 2",IF(D3932=maxgameno+1,"blank row 1",INDEX(FixtureCode!$B$4:$AH$128,MATCH($C3932,FixtureCode!$B$4:$B$128,0),MATCH("G"&amp;D3932&amp;"-T2",FixtureCode!$B$4:$AH$4,0)))))</f>
        <v>-</v>
      </c>
      <c r="G3932" s="12" t="str">
        <f>IF(C3932="-","-",IF(AND(ISNUMBER(Fixture!G3936),ISNUMBER(Fixture!I3936),Fixture!F3936&lt;&gt;"BYE",Fixture!J3936&lt;&gt;"BYE"),"Yes","-"))</f>
        <v>-</v>
      </c>
      <c r="H3932" s="9" t="str">
        <f>IF(G3932="-","-",IF(Fixture!G3936&gt;Fixture!I3936,Settings!$G$7,IF(Fixture!G3936=Fixture!I3936,Settings!$G$8,IF(Fixture!G3936&lt;Fixture!I3936,Settings!$G$9,"-"))))</f>
        <v>-</v>
      </c>
      <c r="I3932" s="13" t="str">
        <f>IF(G3932="-","-",IF(Fixture!I3936&gt;Fixture!G3936,Settings!$G$7,IF(Fixture!I3936=Fixture!G3936,Settings!$G$8,IF(Fixture!I3936&lt;Fixture!G3936,Settings!$G$9,"-"))))</f>
        <v>-</v>
      </c>
    </row>
    <row r="3933" spans="3:9" x14ac:dyDescent="0.25">
      <c r="C3933" s="12" t="str">
        <f t="shared" si="124"/>
        <v>-</v>
      </c>
      <c r="D3933" s="9" t="str">
        <f t="shared" si="125"/>
        <v>-</v>
      </c>
      <c r="E3933" s="9" t="str">
        <f>IF(C3933="-","-",IF(D3933=maxgameno+2,"blank row 2",IF(D3933=maxgameno+1,"blank row 1",INDEX(FixtureCode!$B$4:$AH$128,MATCH($C3933,FixtureCode!$B$4:$B$128,0),MATCH("G"&amp;D3933&amp;"-T1",FixtureCode!$B$4:$AH$4,0)))))</f>
        <v>-</v>
      </c>
      <c r="F3933" s="13" t="str">
        <f>IF(C3933="-","-",IF(D3933=maxgameno+2,"blank row 2",IF(D3933=maxgameno+1,"blank row 1",INDEX(FixtureCode!$B$4:$AH$128,MATCH($C3933,FixtureCode!$B$4:$B$128,0),MATCH("G"&amp;D3933&amp;"-T2",FixtureCode!$B$4:$AH$4,0)))))</f>
        <v>-</v>
      </c>
      <c r="G3933" s="12" t="str">
        <f>IF(C3933="-","-",IF(AND(ISNUMBER(Fixture!G3937),ISNUMBER(Fixture!I3937),Fixture!F3937&lt;&gt;"BYE",Fixture!J3937&lt;&gt;"BYE"),"Yes","-"))</f>
        <v>-</v>
      </c>
      <c r="H3933" s="9" t="str">
        <f>IF(G3933="-","-",IF(Fixture!G3937&gt;Fixture!I3937,Settings!$G$7,IF(Fixture!G3937=Fixture!I3937,Settings!$G$8,IF(Fixture!G3937&lt;Fixture!I3937,Settings!$G$9,"-"))))</f>
        <v>-</v>
      </c>
      <c r="I3933" s="13" t="str">
        <f>IF(G3933="-","-",IF(Fixture!I3937&gt;Fixture!G3937,Settings!$G$7,IF(Fixture!I3937=Fixture!G3937,Settings!$G$8,IF(Fixture!I3937&lt;Fixture!G3937,Settings!$G$9,"-"))))</f>
        <v>-</v>
      </c>
    </row>
    <row r="3934" spans="3:9" x14ac:dyDescent="0.25">
      <c r="C3934" s="12" t="str">
        <f t="shared" si="124"/>
        <v>-</v>
      </c>
      <c r="D3934" s="9" t="str">
        <f t="shared" si="125"/>
        <v>-</v>
      </c>
      <c r="E3934" s="9" t="str">
        <f>IF(C3934="-","-",IF(D3934=maxgameno+2,"blank row 2",IF(D3934=maxgameno+1,"blank row 1",INDEX(FixtureCode!$B$4:$AH$128,MATCH($C3934,FixtureCode!$B$4:$B$128,0),MATCH("G"&amp;D3934&amp;"-T1",FixtureCode!$B$4:$AH$4,0)))))</f>
        <v>-</v>
      </c>
      <c r="F3934" s="13" t="str">
        <f>IF(C3934="-","-",IF(D3934=maxgameno+2,"blank row 2",IF(D3934=maxgameno+1,"blank row 1",INDEX(FixtureCode!$B$4:$AH$128,MATCH($C3934,FixtureCode!$B$4:$B$128,0),MATCH("G"&amp;D3934&amp;"-T2",FixtureCode!$B$4:$AH$4,0)))))</f>
        <v>-</v>
      </c>
      <c r="G3934" s="12" t="str">
        <f>IF(C3934="-","-",IF(AND(ISNUMBER(Fixture!G3938),ISNUMBER(Fixture!I3938),Fixture!F3938&lt;&gt;"BYE",Fixture!J3938&lt;&gt;"BYE"),"Yes","-"))</f>
        <v>-</v>
      </c>
      <c r="H3934" s="9" t="str">
        <f>IF(G3934="-","-",IF(Fixture!G3938&gt;Fixture!I3938,Settings!$G$7,IF(Fixture!G3938=Fixture!I3938,Settings!$G$8,IF(Fixture!G3938&lt;Fixture!I3938,Settings!$G$9,"-"))))</f>
        <v>-</v>
      </c>
      <c r="I3934" s="13" t="str">
        <f>IF(G3934="-","-",IF(Fixture!I3938&gt;Fixture!G3938,Settings!$G$7,IF(Fixture!I3938=Fixture!G3938,Settings!$G$8,IF(Fixture!I3938&lt;Fixture!G3938,Settings!$G$9,"-"))))</f>
        <v>-</v>
      </c>
    </row>
    <row r="3935" spans="3:9" x14ac:dyDescent="0.25">
      <c r="C3935" s="12" t="str">
        <f t="shared" si="124"/>
        <v>-</v>
      </c>
      <c r="D3935" s="9" t="str">
        <f t="shared" si="125"/>
        <v>-</v>
      </c>
      <c r="E3935" s="9" t="str">
        <f>IF(C3935="-","-",IF(D3935=maxgameno+2,"blank row 2",IF(D3935=maxgameno+1,"blank row 1",INDEX(FixtureCode!$B$4:$AH$128,MATCH($C3935,FixtureCode!$B$4:$B$128,0),MATCH("G"&amp;D3935&amp;"-T1",FixtureCode!$B$4:$AH$4,0)))))</f>
        <v>-</v>
      </c>
      <c r="F3935" s="13" t="str">
        <f>IF(C3935="-","-",IF(D3935=maxgameno+2,"blank row 2",IF(D3935=maxgameno+1,"blank row 1",INDEX(FixtureCode!$B$4:$AH$128,MATCH($C3935,FixtureCode!$B$4:$B$128,0),MATCH("G"&amp;D3935&amp;"-T2",FixtureCode!$B$4:$AH$4,0)))))</f>
        <v>-</v>
      </c>
      <c r="G3935" s="12" t="str">
        <f>IF(C3935="-","-",IF(AND(ISNUMBER(Fixture!G3939),ISNUMBER(Fixture!I3939),Fixture!F3939&lt;&gt;"BYE",Fixture!J3939&lt;&gt;"BYE"),"Yes","-"))</f>
        <v>-</v>
      </c>
      <c r="H3935" s="9" t="str">
        <f>IF(G3935="-","-",IF(Fixture!G3939&gt;Fixture!I3939,Settings!$G$7,IF(Fixture!G3939=Fixture!I3939,Settings!$G$8,IF(Fixture!G3939&lt;Fixture!I3939,Settings!$G$9,"-"))))</f>
        <v>-</v>
      </c>
      <c r="I3935" s="13" t="str">
        <f>IF(G3935="-","-",IF(Fixture!I3939&gt;Fixture!G3939,Settings!$G$7,IF(Fixture!I3939=Fixture!G3939,Settings!$G$8,IF(Fixture!I3939&lt;Fixture!G3939,Settings!$G$9,"-"))))</f>
        <v>-</v>
      </c>
    </row>
    <row r="3936" spans="3:9" x14ac:dyDescent="0.25">
      <c r="C3936" s="12" t="str">
        <f t="shared" si="124"/>
        <v>-</v>
      </c>
      <c r="D3936" s="9" t="str">
        <f t="shared" si="125"/>
        <v>-</v>
      </c>
      <c r="E3936" s="9" t="str">
        <f>IF(C3936="-","-",IF(D3936=maxgameno+2,"blank row 2",IF(D3936=maxgameno+1,"blank row 1",INDEX(FixtureCode!$B$4:$AH$128,MATCH($C3936,FixtureCode!$B$4:$B$128,0),MATCH("G"&amp;D3936&amp;"-T1",FixtureCode!$B$4:$AH$4,0)))))</f>
        <v>-</v>
      </c>
      <c r="F3936" s="13" t="str">
        <f>IF(C3936="-","-",IF(D3936=maxgameno+2,"blank row 2",IF(D3936=maxgameno+1,"blank row 1",INDEX(FixtureCode!$B$4:$AH$128,MATCH($C3936,FixtureCode!$B$4:$B$128,0),MATCH("G"&amp;D3936&amp;"-T2",FixtureCode!$B$4:$AH$4,0)))))</f>
        <v>-</v>
      </c>
      <c r="G3936" s="12" t="str">
        <f>IF(C3936="-","-",IF(AND(ISNUMBER(Fixture!G3940),ISNUMBER(Fixture!I3940),Fixture!F3940&lt;&gt;"BYE",Fixture!J3940&lt;&gt;"BYE"),"Yes","-"))</f>
        <v>-</v>
      </c>
      <c r="H3936" s="9" t="str">
        <f>IF(G3936="-","-",IF(Fixture!G3940&gt;Fixture!I3940,Settings!$G$7,IF(Fixture!G3940=Fixture!I3940,Settings!$G$8,IF(Fixture!G3940&lt;Fixture!I3940,Settings!$G$9,"-"))))</f>
        <v>-</v>
      </c>
      <c r="I3936" s="13" t="str">
        <f>IF(G3936="-","-",IF(Fixture!I3940&gt;Fixture!G3940,Settings!$G$7,IF(Fixture!I3940=Fixture!G3940,Settings!$G$8,IF(Fixture!I3940&lt;Fixture!G3940,Settings!$G$9,"-"))))</f>
        <v>-</v>
      </c>
    </row>
    <row r="3937" spans="3:9" x14ac:dyDescent="0.25">
      <c r="C3937" s="12" t="str">
        <f t="shared" si="124"/>
        <v>-</v>
      </c>
      <c r="D3937" s="9" t="str">
        <f t="shared" si="125"/>
        <v>-</v>
      </c>
      <c r="E3937" s="9" t="str">
        <f>IF(C3937="-","-",IF(D3937=maxgameno+2,"blank row 2",IF(D3937=maxgameno+1,"blank row 1",INDEX(FixtureCode!$B$4:$AH$128,MATCH($C3937,FixtureCode!$B$4:$B$128,0),MATCH("G"&amp;D3937&amp;"-T1",FixtureCode!$B$4:$AH$4,0)))))</f>
        <v>-</v>
      </c>
      <c r="F3937" s="13" t="str">
        <f>IF(C3937="-","-",IF(D3937=maxgameno+2,"blank row 2",IF(D3937=maxgameno+1,"blank row 1",INDEX(FixtureCode!$B$4:$AH$128,MATCH($C3937,FixtureCode!$B$4:$B$128,0),MATCH("G"&amp;D3937&amp;"-T2",FixtureCode!$B$4:$AH$4,0)))))</f>
        <v>-</v>
      </c>
      <c r="G3937" s="12" t="str">
        <f>IF(C3937="-","-",IF(AND(ISNUMBER(Fixture!G3941),ISNUMBER(Fixture!I3941),Fixture!F3941&lt;&gt;"BYE",Fixture!J3941&lt;&gt;"BYE"),"Yes","-"))</f>
        <v>-</v>
      </c>
      <c r="H3937" s="9" t="str">
        <f>IF(G3937="-","-",IF(Fixture!G3941&gt;Fixture!I3941,Settings!$G$7,IF(Fixture!G3941=Fixture!I3941,Settings!$G$8,IF(Fixture!G3941&lt;Fixture!I3941,Settings!$G$9,"-"))))</f>
        <v>-</v>
      </c>
      <c r="I3937" s="13" t="str">
        <f>IF(G3937="-","-",IF(Fixture!I3941&gt;Fixture!G3941,Settings!$G$7,IF(Fixture!I3941=Fixture!G3941,Settings!$G$8,IF(Fixture!I3941&lt;Fixture!G3941,Settings!$G$9,"-"))))</f>
        <v>-</v>
      </c>
    </row>
    <row r="3938" spans="3:9" x14ac:dyDescent="0.25">
      <c r="C3938" s="12" t="str">
        <f t="shared" si="124"/>
        <v>-</v>
      </c>
      <c r="D3938" s="9" t="str">
        <f t="shared" si="125"/>
        <v>-</v>
      </c>
      <c r="E3938" s="9" t="str">
        <f>IF(C3938="-","-",IF(D3938=maxgameno+2,"blank row 2",IF(D3938=maxgameno+1,"blank row 1",INDEX(FixtureCode!$B$4:$AH$128,MATCH($C3938,FixtureCode!$B$4:$B$128,0),MATCH("G"&amp;D3938&amp;"-T1",FixtureCode!$B$4:$AH$4,0)))))</f>
        <v>-</v>
      </c>
      <c r="F3938" s="13" t="str">
        <f>IF(C3938="-","-",IF(D3938=maxgameno+2,"blank row 2",IF(D3938=maxgameno+1,"blank row 1",INDEX(FixtureCode!$B$4:$AH$128,MATCH($C3938,FixtureCode!$B$4:$B$128,0),MATCH("G"&amp;D3938&amp;"-T2",FixtureCode!$B$4:$AH$4,0)))))</f>
        <v>-</v>
      </c>
      <c r="G3938" s="12" t="str">
        <f>IF(C3938="-","-",IF(AND(ISNUMBER(Fixture!G3942),ISNUMBER(Fixture!I3942),Fixture!F3942&lt;&gt;"BYE",Fixture!J3942&lt;&gt;"BYE"),"Yes","-"))</f>
        <v>-</v>
      </c>
      <c r="H3938" s="9" t="str">
        <f>IF(G3938="-","-",IF(Fixture!G3942&gt;Fixture!I3942,Settings!$G$7,IF(Fixture!G3942=Fixture!I3942,Settings!$G$8,IF(Fixture!G3942&lt;Fixture!I3942,Settings!$G$9,"-"))))</f>
        <v>-</v>
      </c>
      <c r="I3938" s="13" t="str">
        <f>IF(G3938="-","-",IF(Fixture!I3942&gt;Fixture!G3942,Settings!$G$7,IF(Fixture!I3942=Fixture!G3942,Settings!$G$8,IF(Fixture!I3942&lt;Fixture!G3942,Settings!$G$9,"-"))))</f>
        <v>-</v>
      </c>
    </row>
    <row r="3939" spans="3:9" x14ac:dyDescent="0.25">
      <c r="C3939" s="12" t="str">
        <f t="shared" si="124"/>
        <v>-</v>
      </c>
      <c r="D3939" s="9" t="str">
        <f t="shared" si="125"/>
        <v>-</v>
      </c>
      <c r="E3939" s="9" t="str">
        <f>IF(C3939="-","-",IF(D3939=maxgameno+2,"blank row 2",IF(D3939=maxgameno+1,"blank row 1",INDEX(FixtureCode!$B$4:$AH$128,MATCH($C3939,FixtureCode!$B$4:$B$128,0),MATCH("G"&amp;D3939&amp;"-T1",FixtureCode!$B$4:$AH$4,0)))))</f>
        <v>-</v>
      </c>
      <c r="F3939" s="13" t="str">
        <f>IF(C3939="-","-",IF(D3939=maxgameno+2,"blank row 2",IF(D3939=maxgameno+1,"blank row 1",INDEX(FixtureCode!$B$4:$AH$128,MATCH($C3939,FixtureCode!$B$4:$B$128,0),MATCH("G"&amp;D3939&amp;"-T2",FixtureCode!$B$4:$AH$4,0)))))</f>
        <v>-</v>
      </c>
      <c r="G3939" s="12" t="str">
        <f>IF(C3939="-","-",IF(AND(ISNUMBER(Fixture!G3943),ISNUMBER(Fixture!I3943),Fixture!F3943&lt;&gt;"BYE",Fixture!J3943&lt;&gt;"BYE"),"Yes","-"))</f>
        <v>-</v>
      </c>
      <c r="H3939" s="9" t="str">
        <f>IF(G3939="-","-",IF(Fixture!G3943&gt;Fixture!I3943,Settings!$G$7,IF(Fixture!G3943=Fixture!I3943,Settings!$G$8,IF(Fixture!G3943&lt;Fixture!I3943,Settings!$G$9,"-"))))</f>
        <v>-</v>
      </c>
      <c r="I3939" s="13" t="str">
        <f>IF(G3939="-","-",IF(Fixture!I3943&gt;Fixture!G3943,Settings!$G$7,IF(Fixture!I3943=Fixture!G3943,Settings!$G$8,IF(Fixture!I3943&lt;Fixture!G3943,Settings!$G$9,"-"))))</f>
        <v>-</v>
      </c>
    </row>
    <row r="3940" spans="3:9" x14ac:dyDescent="0.25">
      <c r="C3940" s="12" t="str">
        <f t="shared" si="124"/>
        <v>-</v>
      </c>
      <c r="D3940" s="9" t="str">
        <f t="shared" si="125"/>
        <v>-</v>
      </c>
      <c r="E3940" s="9" t="str">
        <f>IF(C3940="-","-",IF(D3940=maxgameno+2,"blank row 2",IF(D3940=maxgameno+1,"blank row 1",INDEX(FixtureCode!$B$4:$AH$128,MATCH($C3940,FixtureCode!$B$4:$B$128,0),MATCH("G"&amp;D3940&amp;"-T1",FixtureCode!$B$4:$AH$4,0)))))</f>
        <v>-</v>
      </c>
      <c r="F3940" s="13" t="str">
        <f>IF(C3940="-","-",IF(D3940=maxgameno+2,"blank row 2",IF(D3940=maxgameno+1,"blank row 1",INDEX(FixtureCode!$B$4:$AH$128,MATCH($C3940,FixtureCode!$B$4:$B$128,0),MATCH("G"&amp;D3940&amp;"-T2",FixtureCode!$B$4:$AH$4,0)))))</f>
        <v>-</v>
      </c>
      <c r="G3940" s="12" t="str">
        <f>IF(C3940="-","-",IF(AND(ISNUMBER(Fixture!G3944),ISNUMBER(Fixture!I3944),Fixture!F3944&lt;&gt;"BYE",Fixture!J3944&lt;&gt;"BYE"),"Yes","-"))</f>
        <v>-</v>
      </c>
      <c r="H3940" s="9" t="str">
        <f>IF(G3940="-","-",IF(Fixture!G3944&gt;Fixture!I3944,Settings!$G$7,IF(Fixture!G3944=Fixture!I3944,Settings!$G$8,IF(Fixture!G3944&lt;Fixture!I3944,Settings!$G$9,"-"))))</f>
        <v>-</v>
      </c>
      <c r="I3940" s="13" t="str">
        <f>IF(G3940="-","-",IF(Fixture!I3944&gt;Fixture!G3944,Settings!$G$7,IF(Fixture!I3944=Fixture!G3944,Settings!$G$8,IF(Fixture!I3944&lt;Fixture!G3944,Settings!$G$9,"-"))))</f>
        <v>-</v>
      </c>
    </row>
    <row r="3941" spans="3:9" x14ac:dyDescent="0.25">
      <c r="C3941" s="12" t="str">
        <f t="shared" si="124"/>
        <v>-</v>
      </c>
      <c r="D3941" s="9" t="str">
        <f t="shared" si="125"/>
        <v>-</v>
      </c>
      <c r="E3941" s="9" t="str">
        <f>IF(C3941="-","-",IF(D3941=maxgameno+2,"blank row 2",IF(D3941=maxgameno+1,"blank row 1",INDEX(FixtureCode!$B$4:$AH$128,MATCH($C3941,FixtureCode!$B$4:$B$128,0),MATCH("G"&amp;D3941&amp;"-T1",FixtureCode!$B$4:$AH$4,0)))))</f>
        <v>-</v>
      </c>
      <c r="F3941" s="13" t="str">
        <f>IF(C3941="-","-",IF(D3941=maxgameno+2,"blank row 2",IF(D3941=maxgameno+1,"blank row 1",INDEX(FixtureCode!$B$4:$AH$128,MATCH($C3941,FixtureCode!$B$4:$B$128,0),MATCH("G"&amp;D3941&amp;"-T2",FixtureCode!$B$4:$AH$4,0)))))</f>
        <v>-</v>
      </c>
      <c r="G3941" s="12" t="str">
        <f>IF(C3941="-","-",IF(AND(ISNUMBER(Fixture!G3945),ISNUMBER(Fixture!I3945),Fixture!F3945&lt;&gt;"BYE",Fixture!J3945&lt;&gt;"BYE"),"Yes","-"))</f>
        <v>-</v>
      </c>
      <c r="H3941" s="9" t="str">
        <f>IF(G3941="-","-",IF(Fixture!G3945&gt;Fixture!I3945,Settings!$G$7,IF(Fixture!G3945=Fixture!I3945,Settings!$G$8,IF(Fixture!G3945&lt;Fixture!I3945,Settings!$G$9,"-"))))</f>
        <v>-</v>
      </c>
      <c r="I3941" s="13" t="str">
        <f>IF(G3941="-","-",IF(Fixture!I3945&gt;Fixture!G3945,Settings!$G$7,IF(Fixture!I3945=Fixture!G3945,Settings!$G$8,IF(Fixture!I3945&lt;Fixture!G3945,Settings!$G$9,"-"))))</f>
        <v>-</v>
      </c>
    </row>
    <row r="3942" spans="3:9" x14ac:dyDescent="0.25">
      <c r="C3942" s="12" t="str">
        <f t="shared" si="124"/>
        <v>-</v>
      </c>
      <c r="D3942" s="9" t="str">
        <f t="shared" si="125"/>
        <v>-</v>
      </c>
      <c r="E3942" s="9" t="str">
        <f>IF(C3942="-","-",IF(D3942=maxgameno+2,"blank row 2",IF(D3942=maxgameno+1,"blank row 1",INDEX(FixtureCode!$B$4:$AH$128,MATCH($C3942,FixtureCode!$B$4:$B$128,0),MATCH("G"&amp;D3942&amp;"-T1",FixtureCode!$B$4:$AH$4,0)))))</f>
        <v>-</v>
      </c>
      <c r="F3942" s="13" t="str">
        <f>IF(C3942="-","-",IF(D3942=maxgameno+2,"blank row 2",IF(D3942=maxgameno+1,"blank row 1",INDEX(FixtureCode!$B$4:$AH$128,MATCH($C3942,FixtureCode!$B$4:$B$128,0),MATCH("G"&amp;D3942&amp;"-T2",FixtureCode!$B$4:$AH$4,0)))))</f>
        <v>-</v>
      </c>
      <c r="G3942" s="12" t="str">
        <f>IF(C3942="-","-",IF(AND(ISNUMBER(Fixture!G3946),ISNUMBER(Fixture!I3946),Fixture!F3946&lt;&gt;"BYE",Fixture!J3946&lt;&gt;"BYE"),"Yes","-"))</f>
        <v>-</v>
      </c>
      <c r="H3942" s="9" t="str">
        <f>IF(G3942="-","-",IF(Fixture!G3946&gt;Fixture!I3946,Settings!$G$7,IF(Fixture!G3946=Fixture!I3946,Settings!$G$8,IF(Fixture!G3946&lt;Fixture!I3946,Settings!$G$9,"-"))))</f>
        <v>-</v>
      </c>
      <c r="I3942" s="13" t="str">
        <f>IF(G3942="-","-",IF(Fixture!I3946&gt;Fixture!G3946,Settings!$G$7,IF(Fixture!I3946=Fixture!G3946,Settings!$G$8,IF(Fixture!I3946&lt;Fixture!G3946,Settings!$G$9,"-"))))</f>
        <v>-</v>
      </c>
    </row>
    <row r="3943" spans="3:9" x14ac:dyDescent="0.25">
      <c r="C3943" s="12" t="str">
        <f t="shared" si="124"/>
        <v>-</v>
      </c>
      <c r="D3943" s="9" t="str">
        <f t="shared" si="125"/>
        <v>-</v>
      </c>
      <c r="E3943" s="9" t="str">
        <f>IF(C3943="-","-",IF(D3943=maxgameno+2,"blank row 2",IF(D3943=maxgameno+1,"blank row 1",INDEX(FixtureCode!$B$4:$AH$128,MATCH($C3943,FixtureCode!$B$4:$B$128,0),MATCH("G"&amp;D3943&amp;"-T1",FixtureCode!$B$4:$AH$4,0)))))</f>
        <v>-</v>
      </c>
      <c r="F3943" s="13" t="str">
        <f>IF(C3943="-","-",IF(D3943=maxgameno+2,"blank row 2",IF(D3943=maxgameno+1,"blank row 1",INDEX(FixtureCode!$B$4:$AH$128,MATCH($C3943,FixtureCode!$B$4:$B$128,0),MATCH("G"&amp;D3943&amp;"-T2",FixtureCode!$B$4:$AH$4,0)))))</f>
        <v>-</v>
      </c>
      <c r="G3943" s="12" t="str">
        <f>IF(C3943="-","-",IF(AND(ISNUMBER(Fixture!G3947),ISNUMBER(Fixture!I3947),Fixture!F3947&lt;&gt;"BYE",Fixture!J3947&lt;&gt;"BYE"),"Yes","-"))</f>
        <v>-</v>
      </c>
      <c r="H3943" s="9" t="str">
        <f>IF(G3943="-","-",IF(Fixture!G3947&gt;Fixture!I3947,Settings!$G$7,IF(Fixture!G3947=Fixture!I3947,Settings!$G$8,IF(Fixture!G3947&lt;Fixture!I3947,Settings!$G$9,"-"))))</f>
        <v>-</v>
      </c>
      <c r="I3943" s="13" t="str">
        <f>IF(G3943="-","-",IF(Fixture!I3947&gt;Fixture!G3947,Settings!$G$7,IF(Fixture!I3947=Fixture!G3947,Settings!$G$8,IF(Fixture!I3947&lt;Fixture!G3947,Settings!$G$9,"-"))))</f>
        <v>-</v>
      </c>
    </row>
    <row r="3944" spans="3:9" x14ac:dyDescent="0.25">
      <c r="C3944" s="12" t="str">
        <f t="shared" si="124"/>
        <v>-</v>
      </c>
      <c r="D3944" s="9" t="str">
        <f t="shared" si="125"/>
        <v>-</v>
      </c>
      <c r="E3944" s="9" t="str">
        <f>IF(C3944="-","-",IF(D3944=maxgameno+2,"blank row 2",IF(D3944=maxgameno+1,"blank row 1",INDEX(FixtureCode!$B$4:$AH$128,MATCH($C3944,FixtureCode!$B$4:$B$128,0),MATCH("G"&amp;D3944&amp;"-T1",FixtureCode!$B$4:$AH$4,0)))))</f>
        <v>-</v>
      </c>
      <c r="F3944" s="13" t="str">
        <f>IF(C3944="-","-",IF(D3944=maxgameno+2,"blank row 2",IF(D3944=maxgameno+1,"blank row 1",INDEX(FixtureCode!$B$4:$AH$128,MATCH($C3944,FixtureCode!$B$4:$B$128,0),MATCH("G"&amp;D3944&amp;"-T2",FixtureCode!$B$4:$AH$4,0)))))</f>
        <v>-</v>
      </c>
      <c r="G3944" s="12" t="str">
        <f>IF(C3944="-","-",IF(AND(ISNUMBER(Fixture!G3948),ISNUMBER(Fixture!I3948),Fixture!F3948&lt;&gt;"BYE",Fixture!J3948&lt;&gt;"BYE"),"Yes","-"))</f>
        <v>-</v>
      </c>
      <c r="H3944" s="9" t="str">
        <f>IF(G3944="-","-",IF(Fixture!G3948&gt;Fixture!I3948,Settings!$G$7,IF(Fixture!G3948=Fixture!I3948,Settings!$G$8,IF(Fixture!G3948&lt;Fixture!I3948,Settings!$G$9,"-"))))</f>
        <v>-</v>
      </c>
      <c r="I3944" s="13" t="str">
        <f>IF(G3944="-","-",IF(Fixture!I3948&gt;Fixture!G3948,Settings!$G$7,IF(Fixture!I3948=Fixture!G3948,Settings!$G$8,IF(Fixture!I3948&lt;Fixture!G3948,Settings!$G$9,"-"))))</f>
        <v>-</v>
      </c>
    </row>
    <row r="3945" spans="3:9" x14ac:dyDescent="0.25">
      <c r="C3945" s="12" t="str">
        <f t="shared" si="124"/>
        <v>-</v>
      </c>
      <c r="D3945" s="9" t="str">
        <f t="shared" si="125"/>
        <v>-</v>
      </c>
      <c r="E3945" s="9" t="str">
        <f>IF(C3945="-","-",IF(D3945=maxgameno+2,"blank row 2",IF(D3945=maxgameno+1,"blank row 1",INDEX(FixtureCode!$B$4:$AH$128,MATCH($C3945,FixtureCode!$B$4:$B$128,0),MATCH("G"&amp;D3945&amp;"-T1",FixtureCode!$B$4:$AH$4,0)))))</f>
        <v>-</v>
      </c>
      <c r="F3945" s="13" t="str">
        <f>IF(C3945="-","-",IF(D3945=maxgameno+2,"blank row 2",IF(D3945=maxgameno+1,"blank row 1",INDEX(FixtureCode!$B$4:$AH$128,MATCH($C3945,FixtureCode!$B$4:$B$128,0),MATCH("G"&amp;D3945&amp;"-T2",FixtureCode!$B$4:$AH$4,0)))))</f>
        <v>-</v>
      </c>
      <c r="G3945" s="12" t="str">
        <f>IF(C3945="-","-",IF(AND(ISNUMBER(Fixture!G3949),ISNUMBER(Fixture!I3949),Fixture!F3949&lt;&gt;"BYE",Fixture!J3949&lt;&gt;"BYE"),"Yes","-"))</f>
        <v>-</v>
      </c>
      <c r="H3945" s="9" t="str">
        <f>IF(G3945="-","-",IF(Fixture!G3949&gt;Fixture!I3949,Settings!$G$7,IF(Fixture!G3949=Fixture!I3949,Settings!$G$8,IF(Fixture!G3949&lt;Fixture!I3949,Settings!$G$9,"-"))))</f>
        <v>-</v>
      </c>
      <c r="I3945" s="13" t="str">
        <f>IF(G3945="-","-",IF(Fixture!I3949&gt;Fixture!G3949,Settings!$G$7,IF(Fixture!I3949=Fixture!G3949,Settings!$G$8,IF(Fixture!I3949&lt;Fixture!G3949,Settings!$G$9,"-"))))</f>
        <v>-</v>
      </c>
    </row>
    <row r="3946" spans="3:9" x14ac:dyDescent="0.25">
      <c r="C3946" s="12" t="str">
        <f t="shared" si="124"/>
        <v>-</v>
      </c>
      <c r="D3946" s="9" t="str">
        <f t="shared" si="125"/>
        <v>-</v>
      </c>
      <c r="E3946" s="9" t="str">
        <f>IF(C3946="-","-",IF(D3946=maxgameno+2,"blank row 2",IF(D3946=maxgameno+1,"blank row 1",INDEX(FixtureCode!$B$4:$AH$128,MATCH($C3946,FixtureCode!$B$4:$B$128,0),MATCH("G"&amp;D3946&amp;"-T1",FixtureCode!$B$4:$AH$4,0)))))</f>
        <v>-</v>
      </c>
      <c r="F3946" s="13" t="str">
        <f>IF(C3946="-","-",IF(D3946=maxgameno+2,"blank row 2",IF(D3946=maxgameno+1,"blank row 1",INDEX(FixtureCode!$B$4:$AH$128,MATCH($C3946,FixtureCode!$B$4:$B$128,0),MATCH("G"&amp;D3946&amp;"-T2",FixtureCode!$B$4:$AH$4,0)))))</f>
        <v>-</v>
      </c>
      <c r="G3946" s="12" t="str">
        <f>IF(C3946="-","-",IF(AND(ISNUMBER(Fixture!G3950),ISNUMBER(Fixture!I3950),Fixture!F3950&lt;&gt;"BYE",Fixture!J3950&lt;&gt;"BYE"),"Yes","-"))</f>
        <v>-</v>
      </c>
      <c r="H3946" s="9" t="str">
        <f>IF(G3946="-","-",IF(Fixture!G3950&gt;Fixture!I3950,Settings!$G$7,IF(Fixture!G3950=Fixture!I3950,Settings!$G$8,IF(Fixture!G3950&lt;Fixture!I3950,Settings!$G$9,"-"))))</f>
        <v>-</v>
      </c>
      <c r="I3946" s="13" t="str">
        <f>IF(G3946="-","-",IF(Fixture!I3950&gt;Fixture!G3950,Settings!$G$7,IF(Fixture!I3950=Fixture!G3950,Settings!$G$8,IF(Fixture!I3950&lt;Fixture!G3950,Settings!$G$9,"-"))))</f>
        <v>-</v>
      </c>
    </row>
    <row r="3947" spans="3:9" x14ac:dyDescent="0.25">
      <c r="C3947" s="12" t="str">
        <f t="shared" si="124"/>
        <v>-</v>
      </c>
      <c r="D3947" s="9" t="str">
        <f t="shared" si="125"/>
        <v>-</v>
      </c>
      <c r="E3947" s="9" t="str">
        <f>IF(C3947="-","-",IF(D3947=maxgameno+2,"blank row 2",IF(D3947=maxgameno+1,"blank row 1",INDEX(FixtureCode!$B$4:$AH$128,MATCH($C3947,FixtureCode!$B$4:$B$128,0),MATCH("G"&amp;D3947&amp;"-T1",FixtureCode!$B$4:$AH$4,0)))))</f>
        <v>-</v>
      </c>
      <c r="F3947" s="13" t="str">
        <f>IF(C3947="-","-",IF(D3947=maxgameno+2,"blank row 2",IF(D3947=maxgameno+1,"blank row 1",INDEX(FixtureCode!$B$4:$AH$128,MATCH($C3947,FixtureCode!$B$4:$B$128,0),MATCH("G"&amp;D3947&amp;"-T2",FixtureCode!$B$4:$AH$4,0)))))</f>
        <v>-</v>
      </c>
      <c r="G3947" s="12" t="str">
        <f>IF(C3947="-","-",IF(AND(ISNUMBER(Fixture!G3951),ISNUMBER(Fixture!I3951),Fixture!F3951&lt;&gt;"BYE",Fixture!J3951&lt;&gt;"BYE"),"Yes","-"))</f>
        <v>-</v>
      </c>
      <c r="H3947" s="9" t="str">
        <f>IF(G3947="-","-",IF(Fixture!G3951&gt;Fixture!I3951,Settings!$G$7,IF(Fixture!G3951=Fixture!I3951,Settings!$G$8,IF(Fixture!G3951&lt;Fixture!I3951,Settings!$G$9,"-"))))</f>
        <v>-</v>
      </c>
      <c r="I3947" s="13" t="str">
        <f>IF(G3947="-","-",IF(Fixture!I3951&gt;Fixture!G3951,Settings!$G$7,IF(Fixture!I3951=Fixture!G3951,Settings!$G$8,IF(Fixture!I3951&lt;Fixture!G3951,Settings!$G$9,"-"))))</f>
        <v>-</v>
      </c>
    </row>
    <row r="3948" spans="3:9" x14ac:dyDescent="0.25">
      <c r="C3948" s="12" t="str">
        <f t="shared" si="124"/>
        <v>-</v>
      </c>
      <c r="D3948" s="9" t="str">
        <f t="shared" si="125"/>
        <v>-</v>
      </c>
      <c r="E3948" s="9" t="str">
        <f>IF(C3948="-","-",IF(D3948=maxgameno+2,"blank row 2",IF(D3948=maxgameno+1,"blank row 1",INDEX(FixtureCode!$B$4:$AH$128,MATCH($C3948,FixtureCode!$B$4:$B$128,0),MATCH("G"&amp;D3948&amp;"-T1",FixtureCode!$B$4:$AH$4,0)))))</f>
        <v>-</v>
      </c>
      <c r="F3948" s="13" t="str">
        <f>IF(C3948="-","-",IF(D3948=maxgameno+2,"blank row 2",IF(D3948=maxgameno+1,"blank row 1",INDEX(FixtureCode!$B$4:$AH$128,MATCH($C3948,FixtureCode!$B$4:$B$128,0),MATCH("G"&amp;D3948&amp;"-T2",FixtureCode!$B$4:$AH$4,0)))))</f>
        <v>-</v>
      </c>
      <c r="G3948" s="12" t="str">
        <f>IF(C3948="-","-",IF(AND(ISNUMBER(Fixture!G3952),ISNUMBER(Fixture!I3952),Fixture!F3952&lt;&gt;"BYE",Fixture!J3952&lt;&gt;"BYE"),"Yes","-"))</f>
        <v>-</v>
      </c>
      <c r="H3948" s="9" t="str">
        <f>IF(G3948="-","-",IF(Fixture!G3952&gt;Fixture!I3952,Settings!$G$7,IF(Fixture!G3952=Fixture!I3952,Settings!$G$8,IF(Fixture!G3952&lt;Fixture!I3952,Settings!$G$9,"-"))))</f>
        <v>-</v>
      </c>
      <c r="I3948" s="13" t="str">
        <f>IF(G3948="-","-",IF(Fixture!I3952&gt;Fixture!G3952,Settings!$G$7,IF(Fixture!I3952=Fixture!G3952,Settings!$G$8,IF(Fixture!I3952&lt;Fixture!G3952,Settings!$G$9,"-"))))</f>
        <v>-</v>
      </c>
    </row>
    <row r="3949" spans="3:9" x14ac:dyDescent="0.25">
      <c r="C3949" s="12" t="str">
        <f t="shared" si="124"/>
        <v>-</v>
      </c>
      <c r="D3949" s="9" t="str">
        <f t="shared" si="125"/>
        <v>-</v>
      </c>
      <c r="E3949" s="9" t="str">
        <f>IF(C3949="-","-",IF(D3949=maxgameno+2,"blank row 2",IF(D3949=maxgameno+1,"blank row 1",INDEX(FixtureCode!$B$4:$AH$128,MATCH($C3949,FixtureCode!$B$4:$B$128,0),MATCH("G"&amp;D3949&amp;"-T1",FixtureCode!$B$4:$AH$4,0)))))</f>
        <v>-</v>
      </c>
      <c r="F3949" s="13" t="str">
        <f>IF(C3949="-","-",IF(D3949=maxgameno+2,"blank row 2",IF(D3949=maxgameno+1,"blank row 1",INDEX(FixtureCode!$B$4:$AH$128,MATCH($C3949,FixtureCode!$B$4:$B$128,0),MATCH("G"&amp;D3949&amp;"-T2",FixtureCode!$B$4:$AH$4,0)))))</f>
        <v>-</v>
      </c>
      <c r="G3949" s="12" t="str">
        <f>IF(C3949="-","-",IF(AND(ISNUMBER(Fixture!G3953),ISNUMBER(Fixture!I3953),Fixture!F3953&lt;&gt;"BYE",Fixture!J3953&lt;&gt;"BYE"),"Yes","-"))</f>
        <v>-</v>
      </c>
      <c r="H3949" s="9" t="str">
        <f>IF(G3949="-","-",IF(Fixture!G3953&gt;Fixture!I3953,Settings!$G$7,IF(Fixture!G3953=Fixture!I3953,Settings!$G$8,IF(Fixture!G3953&lt;Fixture!I3953,Settings!$G$9,"-"))))</f>
        <v>-</v>
      </c>
      <c r="I3949" s="13" t="str">
        <f>IF(G3949="-","-",IF(Fixture!I3953&gt;Fixture!G3953,Settings!$G$7,IF(Fixture!I3953=Fixture!G3953,Settings!$G$8,IF(Fixture!I3953&lt;Fixture!G3953,Settings!$G$9,"-"))))</f>
        <v>-</v>
      </c>
    </row>
    <row r="3950" spans="3:9" x14ac:dyDescent="0.25">
      <c r="C3950" s="12" t="str">
        <f t="shared" si="124"/>
        <v>-</v>
      </c>
      <c r="D3950" s="9" t="str">
        <f t="shared" si="125"/>
        <v>-</v>
      </c>
      <c r="E3950" s="9" t="str">
        <f>IF(C3950="-","-",IF(D3950=maxgameno+2,"blank row 2",IF(D3950=maxgameno+1,"blank row 1",INDEX(FixtureCode!$B$4:$AH$128,MATCH($C3950,FixtureCode!$B$4:$B$128,0),MATCH("G"&amp;D3950&amp;"-T1",FixtureCode!$B$4:$AH$4,0)))))</f>
        <v>-</v>
      </c>
      <c r="F3950" s="13" t="str">
        <f>IF(C3950="-","-",IF(D3950=maxgameno+2,"blank row 2",IF(D3950=maxgameno+1,"blank row 1",INDEX(FixtureCode!$B$4:$AH$128,MATCH($C3950,FixtureCode!$B$4:$B$128,0),MATCH("G"&amp;D3950&amp;"-T2",FixtureCode!$B$4:$AH$4,0)))))</f>
        <v>-</v>
      </c>
      <c r="G3950" s="12" t="str">
        <f>IF(C3950="-","-",IF(AND(ISNUMBER(Fixture!G3954),ISNUMBER(Fixture!I3954),Fixture!F3954&lt;&gt;"BYE",Fixture!J3954&lt;&gt;"BYE"),"Yes","-"))</f>
        <v>-</v>
      </c>
      <c r="H3950" s="9" t="str">
        <f>IF(G3950="-","-",IF(Fixture!G3954&gt;Fixture!I3954,Settings!$G$7,IF(Fixture!G3954=Fixture!I3954,Settings!$G$8,IF(Fixture!G3954&lt;Fixture!I3954,Settings!$G$9,"-"))))</f>
        <v>-</v>
      </c>
      <c r="I3950" s="13" t="str">
        <f>IF(G3950="-","-",IF(Fixture!I3954&gt;Fixture!G3954,Settings!$G$7,IF(Fixture!I3954=Fixture!G3954,Settings!$G$8,IF(Fixture!I3954&lt;Fixture!G3954,Settings!$G$9,"-"))))</f>
        <v>-</v>
      </c>
    </row>
    <row r="3951" spans="3:9" x14ac:dyDescent="0.25">
      <c r="C3951" s="12" t="str">
        <f t="shared" si="124"/>
        <v>-</v>
      </c>
      <c r="D3951" s="9" t="str">
        <f t="shared" si="125"/>
        <v>-</v>
      </c>
      <c r="E3951" s="9" t="str">
        <f>IF(C3951="-","-",IF(D3951=maxgameno+2,"blank row 2",IF(D3951=maxgameno+1,"blank row 1",INDEX(FixtureCode!$B$4:$AH$128,MATCH($C3951,FixtureCode!$B$4:$B$128,0),MATCH("G"&amp;D3951&amp;"-T1",FixtureCode!$B$4:$AH$4,0)))))</f>
        <v>-</v>
      </c>
      <c r="F3951" s="13" t="str">
        <f>IF(C3951="-","-",IF(D3951=maxgameno+2,"blank row 2",IF(D3951=maxgameno+1,"blank row 1",INDEX(FixtureCode!$B$4:$AH$128,MATCH($C3951,FixtureCode!$B$4:$B$128,0),MATCH("G"&amp;D3951&amp;"-T2",FixtureCode!$B$4:$AH$4,0)))))</f>
        <v>-</v>
      </c>
      <c r="G3951" s="12" t="str">
        <f>IF(C3951="-","-",IF(AND(ISNUMBER(Fixture!G3955),ISNUMBER(Fixture!I3955),Fixture!F3955&lt;&gt;"BYE",Fixture!J3955&lt;&gt;"BYE"),"Yes","-"))</f>
        <v>-</v>
      </c>
      <c r="H3951" s="9" t="str">
        <f>IF(G3951="-","-",IF(Fixture!G3955&gt;Fixture!I3955,Settings!$G$7,IF(Fixture!G3955=Fixture!I3955,Settings!$G$8,IF(Fixture!G3955&lt;Fixture!I3955,Settings!$G$9,"-"))))</f>
        <v>-</v>
      </c>
      <c r="I3951" s="13" t="str">
        <f>IF(G3951="-","-",IF(Fixture!I3955&gt;Fixture!G3955,Settings!$G$7,IF(Fixture!I3955=Fixture!G3955,Settings!$G$8,IF(Fixture!I3955&lt;Fixture!G3955,Settings!$G$9,"-"))))</f>
        <v>-</v>
      </c>
    </row>
    <row r="3952" spans="3:9" x14ac:dyDescent="0.25">
      <c r="C3952" s="12" t="str">
        <f t="shared" si="124"/>
        <v>-</v>
      </c>
      <c r="D3952" s="9" t="str">
        <f t="shared" si="125"/>
        <v>-</v>
      </c>
      <c r="E3952" s="9" t="str">
        <f>IF(C3952="-","-",IF(D3952=maxgameno+2,"blank row 2",IF(D3952=maxgameno+1,"blank row 1",INDEX(FixtureCode!$B$4:$AH$128,MATCH($C3952,FixtureCode!$B$4:$B$128,0),MATCH("G"&amp;D3952&amp;"-T1",FixtureCode!$B$4:$AH$4,0)))))</f>
        <v>-</v>
      </c>
      <c r="F3952" s="13" t="str">
        <f>IF(C3952="-","-",IF(D3952=maxgameno+2,"blank row 2",IF(D3952=maxgameno+1,"blank row 1",INDEX(FixtureCode!$B$4:$AH$128,MATCH($C3952,FixtureCode!$B$4:$B$128,0),MATCH("G"&amp;D3952&amp;"-T2",FixtureCode!$B$4:$AH$4,0)))))</f>
        <v>-</v>
      </c>
      <c r="G3952" s="12" t="str">
        <f>IF(C3952="-","-",IF(AND(ISNUMBER(Fixture!G3956),ISNUMBER(Fixture!I3956),Fixture!F3956&lt;&gt;"BYE",Fixture!J3956&lt;&gt;"BYE"),"Yes","-"))</f>
        <v>-</v>
      </c>
      <c r="H3952" s="9" t="str">
        <f>IF(G3952="-","-",IF(Fixture!G3956&gt;Fixture!I3956,Settings!$G$7,IF(Fixture!G3956=Fixture!I3956,Settings!$G$8,IF(Fixture!G3956&lt;Fixture!I3956,Settings!$G$9,"-"))))</f>
        <v>-</v>
      </c>
      <c r="I3952" s="13" t="str">
        <f>IF(G3952="-","-",IF(Fixture!I3956&gt;Fixture!G3956,Settings!$G$7,IF(Fixture!I3956=Fixture!G3956,Settings!$G$8,IF(Fixture!I3956&lt;Fixture!G3956,Settings!$G$9,"-"))))</f>
        <v>-</v>
      </c>
    </row>
    <row r="3953" spans="3:9" x14ac:dyDescent="0.25">
      <c r="C3953" s="12" t="str">
        <f t="shared" si="124"/>
        <v>-</v>
      </c>
      <c r="D3953" s="9" t="str">
        <f t="shared" si="125"/>
        <v>-</v>
      </c>
      <c r="E3953" s="9" t="str">
        <f>IF(C3953="-","-",IF(D3953=maxgameno+2,"blank row 2",IF(D3953=maxgameno+1,"blank row 1",INDEX(FixtureCode!$B$4:$AH$128,MATCH($C3953,FixtureCode!$B$4:$B$128,0),MATCH("G"&amp;D3953&amp;"-T1",FixtureCode!$B$4:$AH$4,0)))))</f>
        <v>-</v>
      </c>
      <c r="F3953" s="13" t="str">
        <f>IF(C3953="-","-",IF(D3953=maxgameno+2,"blank row 2",IF(D3953=maxgameno+1,"blank row 1",INDEX(FixtureCode!$B$4:$AH$128,MATCH($C3953,FixtureCode!$B$4:$B$128,0),MATCH("G"&amp;D3953&amp;"-T2",FixtureCode!$B$4:$AH$4,0)))))</f>
        <v>-</v>
      </c>
      <c r="G3953" s="12" t="str">
        <f>IF(C3953="-","-",IF(AND(ISNUMBER(Fixture!G3957),ISNUMBER(Fixture!I3957),Fixture!F3957&lt;&gt;"BYE",Fixture!J3957&lt;&gt;"BYE"),"Yes","-"))</f>
        <v>-</v>
      </c>
      <c r="H3953" s="9" t="str">
        <f>IF(G3953="-","-",IF(Fixture!G3957&gt;Fixture!I3957,Settings!$G$7,IF(Fixture!G3957=Fixture!I3957,Settings!$G$8,IF(Fixture!G3957&lt;Fixture!I3957,Settings!$G$9,"-"))))</f>
        <v>-</v>
      </c>
      <c r="I3953" s="13" t="str">
        <f>IF(G3953="-","-",IF(Fixture!I3957&gt;Fixture!G3957,Settings!$G$7,IF(Fixture!I3957=Fixture!G3957,Settings!$G$8,IF(Fixture!I3957&lt;Fixture!G3957,Settings!$G$9,"-"))))</f>
        <v>-</v>
      </c>
    </row>
    <row r="3954" spans="3:9" x14ac:dyDescent="0.25">
      <c r="C3954" s="12" t="str">
        <f t="shared" si="124"/>
        <v>-</v>
      </c>
      <c r="D3954" s="9" t="str">
        <f t="shared" si="125"/>
        <v>-</v>
      </c>
      <c r="E3954" s="9" t="str">
        <f>IF(C3954="-","-",IF(D3954=maxgameno+2,"blank row 2",IF(D3954=maxgameno+1,"blank row 1",INDEX(FixtureCode!$B$4:$AH$128,MATCH($C3954,FixtureCode!$B$4:$B$128,0),MATCH("G"&amp;D3954&amp;"-T1",FixtureCode!$B$4:$AH$4,0)))))</f>
        <v>-</v>
      </c>
      <c r="F3954" s="13" t="str">
        <f>IF(C3954="-","-",IF(D3954=maxgameno+2,"blank row 2",IF(D3954=maxgameno+1,"blank row 1",INDEX(FixtureCode!$B$4:$AH$128,MATCH($C3954,FixtureCode!$B$4:$B$128,0),MATCH("G"&amp;D3954&amp;"-T2",FixtureCode!$B$4:$AH$4,0)))))</f>
        <v>-</v>
      </c>
      <c r="G3954" s="12" t="str">
        <f>IF(C3954="-","-",IF(AND(ISNUMBER(Fixture!G3958),ISNUMBER(Fixture!I3958),Fixture!F3958&lt;&gt;"BYE",Fixture!J3958&lt;&gt;"BYE"),"Yes","-"))</f>
        <v>-</v>
      </c>
      <c r="H3954" s="9" t="str">
        <f>IF(G3954="-","-",IF(Fixture!G3958&gt;Fixture!I3958,Settings!$G$7,IF(Fixture!G3958=Fixture!I3958,Settings!$G$8,IF(Fixture!G3958&lt;Fixture!I3958,Settings!$G$9,"-"))))</f>
        <v>-</v>
      </c>
      <c r="I3954" s="13" t="str">
        <f>IF(G3954="-","-",IF(Fixture!I3958&gt;Fixture!G3958,Settings!$G$7,IF(Fixture!I3958=Fixture!G3958,Settings!$G$8,IF(Fixture!I3958&lt;Fixture!G3958,Settings!$G$9,"-"))))</f>
        <v>-</v>
      </c>
    </row>
    <row r="3955" spans="3:9" x14ac:dyDescent="0.25">
      <c r="C3955" s="12" t="str">
        <f t="shared" si="124"/>
        <v>-</v>
      </c>
      <c r="D3955" s="9" t="str">
        <f t="shared" si="125"/>
        <v>-</v>
      </c>
      <c r="E3955" s="9" t="str">
        <f>IF(C3955="-","-",IF(D3955=maxgameno+2,"blank row 2",IF(D3955=maxgameno+1,"blank row 1",INDEX(FixtureCode!$B$4:$AH$128,MATCH($C3955,FixtureCode!$B$4:$B$128,0),MATCH("G"&amp;D3955&amp;"-T1",FixtureCode!$B$4:$AH$4,0)))))</f>
        <v>-</v>
      </c>
      <c r="F3955" s="13" t="str">
        <f>IF(C3955="-","-",IF(D3955=maxgameno+2,"blank row 2",IF(D3955=maxgameno+1,"blank row 1",INDEX(FixtureCode!$B$4:$AH$128,MATCH($C3955,FixtureCode!$B$4:$B$128,0),MATCH("G"&amp;D3955&amp;"-T2",FixtureCode!$B$4:$AH$4,0)))))</f>
        <v>-</v>
      </c>
      <c r="G3955" s="12" t="str">
        <f>IF(C3955="-","-",IF(AND(ISNUMBER(Fixture!G3959),ISNUMBER(Fixture!I3959),Fixture!F3959&lt;&gt;"BYE",Fixture!J3959&lt;&gt;"BYE"),"Yes","-"))</f>
        <v>-</v>
      </c>
      <c r="H3955" s="9" t="str">
        <f>IF(G3955="-","-",IF(Fixture!G3959&gt;Fixture!I3959,Settings!$G$7,IF(Fixture!G3959=Fixture!I3959,Settings!$G$8,IF(Fixture!G3959&lt;Fixture!I3959,Settings!$G$9,"-"))))</f>
        <v>-</v>
      </c>
      <c r="I3955" s="13" t="str">
        <f>IF(G3955="-","-",IF(Fixture!I3959&gt;Fixture!G3959,Settings!$G$7,IF(Fixture!I3959=Fixture!G3959,Settings!$G$8,IF(Fixture!I3959&lt;Fixture!G3959,Settings!$G$9,"-"))))</f>
        <v>-</v>
      </c>
    </row>
    <row r="3956" spans="3:9" x14ac:dyDescent="0.25">
      <c r="C3956" s="12" t="str">
        <f t="shared" si="124"/>
        <v>-</v>
      </c>
      <c r="D3956" s="9" t="str">
        <f t="shared" si="125"/>
        <v>-</v>
      </c>
      <c r="E3956" s="9" t="str">
        <f>IF(C3956="-","-",IF(D3956=maxgameno+2,"blank row 2",IF(D3956=maxgameno+1,"blank row 1",INDEX(FixtureCode!$B$4:$AH$128,MATCH($C3956,FixtureCode!$B$4:$B$128,0),MATCH("G"&amp;D3956&amp;"-T1",FixtureCode!$B$4:$AH$4,0)))))</f>
        <v>-</v>
      </c>
      <c r="F3956" s="13" t="str">
        <f>IF(C3956="-","-",IF(D3956=maxgameno+2,"blank row 2",IF(D3956=maxgameno+1,"blank row 1",INDEX(FixtureCode!$B$4:$AH$128,MATCH($C3956,FixtureCode!$B$4:$B$128,0),MATCH("G"&amp;D3956&amp;"-T2",FixtureCode!$B$4:$AH$4,0)))))</f>
        <v>-</v>
      </c>
      <c r="G3956" s="12" t="str">
        <f>IF(C3956="-","-",IF(AND(ISNUMBER(Fixture!G3960),ISNUMBER(Fixture!I3960),Fixture!F3960&lt;&gt;"BYE",Fixture!J3960&lt;&gt;"BYE"),"Yes","-"))</f>
        <v>-</v>
      </c>
      <c r="H3956" s="9" t="str">
        <f>IF(G3956="-","-",IF(Fixture!G3960&gt;Fixture!I3960,Settings!$G$7,IF(Fixture!G3960=Fixture!I3960,Settings!$G$8,IF(Fixture!G3960&lt;Fixture!I3960,Settings!$G$9,"-"))))</f>
        <v>-</v>
      </c>
      <c r="I3956" s="13" t="str">
        <f>IF(G3956="-","-",IF(Fixture!I3960&gt;Fixture!G3960,Settings!$G$7,IF(Fixture!I3960=Fixture!G3960,Settings!$G$8,IF(Fixture!I3960&lt;Fixture!G3960,Settings!$G$9,"-"))))</f>
        <v>-</v>
      </c>
    </row>
    <row r="3957" spans="3:9" x14ac:dyDescent="0.25">
      <c r="C3957" s="12" t="str">
        <f t="shared" si="124"/>
        <v>-</v>
      </c>
      <c r="D3957" s="9" t="str">
        <f t="shared" si="125"/>
        <v>-</v>
      </c>
      <c r="E3957" s="9" t="str">
        <f>IF(C3957="-","-",IF(D3957=maxgameno+2,"blank row 2",IF(D3957=maxgameno+1,"blank row 1",INDEX(FixtureCode!$B$4:$AH$128,MATCH($C3957,FixtureCode!$B$4:$B$128,0),MATCH("G"&amp;D3957&amp;"-T1",FixtureCode!$B$4:$AH$4,0)))))</f>
        <v>-</v>
      </c>
      <c r="F3957" s="13" t="str">
        <f>IF(C3957="-","-",IF(D3957=maxgameno+2,"blank row 2",IF(D3957=maxgameno+1,"blank row 1",INDEX(FixtureCode!$B$4:$AH$128,MATCH($C3957,FixtureCode!$B$4:$B$128,0),MATCH("G"&amp;D3957&amp;"-T2",FixtureCode!$B$4:$AH$4,0)))))</f>
        <v>-</v>
      </c>
      <c r="G3957" s="12" t="str">
        <f>IF(C3957="-","-",IF(AND(ISNUMBER(Fixture!G3961),ISNUMBER(Fixture!I3961),Fixture!F3961&lt;&gt;"BYE",Fixture!J3961&lt;&gt;"BYE"),"Yes","-"))</f>
        <v>-</v>
      </c>
      <c r="H3957" s="9" t="str">
        <f>IF(G3957="-","-",IF(Fixture!G3961&gt;Fixture!I3961,Settings!$G$7,IF(Fixture!G3961=Fixture!I3961,Settings!$G$8,IF(Fixture!G3961&lt;Fixture!I3961,Settings!$G$9,"-"))))</f>
        <v>-</v>
      </c>
      <c r="I3957" s="13" t="str">
        <f>IF(G3957="-","-",IF(Fixture!I3961&gt;Fixture!G3961,Settings!$G$7,IF(Fixture!I3961=Fixture!G3961,Settings!$G$8,IF(Fixture!I3961&lt;Fixture!G3961,Settings!$G$9,"-"))))</f>
        <v>-</v>
      </c>
    </row>
    <row r="3958" spans="3:9" x14ac:dyDescent="0.25">
      <c r="C3958" s="12" t="str">
        <f t="shared" si="124"/>
        <v>-</v>
      </c>
      <c r="D3958" s="9" t="str">
        <f t="shared" si="125"/>
        <v>-</v>
      </c>
      <c r="E3958" s="9" t="str">
        <f>IF(C3958="-","-",IF(D3958=maxgameno+2,"blank row 2",IF(D3958=maxgameno+1,"blank row 1",INDEX(FixtureCode!$B$4:$AH$128,MATCH($C3958,FixtureCode!$B$4:$B$128,0),MATCH("G"&amp;D3958&amp;"-T1",FixtureCode!$B$4:$AH$4,0)))))</f>
        <v>-</v>
      </c>
      <c r="F3958" s="13" t="str">
        <f>IF(C3958="-","-",IF(D3958=maxgameno+2,"blank row 2",IF(D3958=maxgameno+1,"blank row 1",INDEX(FixtureCode!$B$4:$AH$128,MATCH($C3958,FixtureCode!$B$4:$B$128,0),MATCH("G"&amp;D3958&amp;"-T2",FixtureCode!$B$4:$AH$4,0)))))</f>
        <v>-</v>
      </c>
      <c r="G3958" s="12" t="str">
        <f>IF(C3958="-","-",IF(AND(ISNUMBER(Fixture!G3962),ISNUMBER(Fixture!I3962),Fixture!F3962&lt;&gt;"BYE",Fixture!J3962&lt;&gt;"BYE"),"Yes","-"))</f>
        <v>-</v>
      </c>
      <c r="H3958" s="9" t="str">
        <f>IF(G3958="-","-",IF(Fixture!G3962&gt;Fixture!I3962,Settings!$G$7,IF(Fixture!G3962=Fixture!I3962,Settings!$G$8,IF(Fixture!G3962&lt;Fixture!I3962,Settings!$G$9,"-"))))</f>
        <v>-</v>
      </c>
      <c r="I3958" s="13" t="str">
        <f>IF(G3958="-","-",IF(Fixture!I3962&gt;Fixture!G3962,Settings!$G$7,IF(Fixture!I3962=Fixture!G3962,Settings!$G$8,IF(Fixture!I3962&lt;Fixture!G3962,Settings!$G$9,"-"))))</f>
        <v>-</v>
      </c>
    </row>
    <row r="3959" spans="3:9" x14ac:dyDescent="0.25">
      <c r="C3959" s="12" t="str">
        <f t="shared" si="124"/>
        <v>-</v>
      </c>
      <c r="D3959" s="9" t="str">
        <f t="shared" si="125"/>
        <v>-</v>
      </c>
      <c r="E3959" s="9" t="str">
        <f>IF(C3959="-","-",IF(D3959=maxgameno+2,"blank row 2",IF(D3959=maxgameno+1,"blank row 1",INDEX(FixtureCode!$B$4:$AH$128,MATCH($C3959,FixtureCode!$B$4:$B$128,0),MATCH("G"&amp;D3959&amp;"-T1",FixtureCode!$B$4:$AH$4,0)))))</f>
        <v>-</v>
      </c>
      <c r="F3959" s="13" t="str">
        <f>IF(C3959="-","-",IF(D3959=maxgameno+2,"blank row 2",IF(D3959=maxgameno+1,"blank row 1",INDEX(FixtureCode!$B$4:$AH$128,MATCH($C3959,FixtureCode!$B$4:$B$128,0),MATCH("G"&amp;D3959&amp;"-T2",FixtureCode!$B$4:$AH$4,0)))))</f>
        <v>-</v>
      </c>
      <c r="G3959" s="12" t="str">
        <f>IF(C3959="-","-",IF(AND(ISNUMBER(Fixture!G3963),ISNUMBER(Fixture!I3963),Fixture!F3963&lt;&gt;"BYE",Fixture!J3963&lt;&gt;"BYE"),"Yes","-"))</f>
        <v>-</v>
      </c>
      <c r="H3959" s="9" t="str">
        <f>IF(G3959="-","-",IF(Fixture!G3963&gt;Fixture!I3963,Settings!$G$7,IF(Fixture!G3963=Fixture!I3963,Settings!$G$8,IF(Fixture!G3963&lt;Fixture!I3963,Settings!$G$9,"-"))))</f>
        <v>-</v>
      </c>
      <c r="I3959" s="13" t="str">
        <f>IF(G3959="-","-",IF(Fixture!I3963&gt;Fixture!G3963,Settings!$G$7,IF(Fixture!I3963=Fixture!G3963,Settings!$G$8,IF(Fixture!I3963&lt;Fixture!G3963,Settings!$G$9,"-"))))</f>
        <v>-</v>
      </c>
    </row>
    <row r="3960" spans="3:9" x14ac:dyDescent="0.25">
      <c r="C3960" s="12" t="str">
        <f t="shared" si="124"/>
        <v>-</v>
      </c>
      <c r="D3960" s="9" t="str">
        <f t="shared" si="125"/>
        <v>-</v>
      </c>
      <c r="E3960" s="9" t="str">
        <f>IF(C3960="-","-",IF(D3960=maxgameno+2,"blank row 2",IF(D3960=maxgameno+1,"blank row 1",INDEX(FixtureCode!$B$4:$AH$128,MATCH($C3960,FixtureCode!$B$4:$B$128,0),MATCH("G"&amp;D3960&amp;"-T1",FixtureCode!$B$4:$AH$4,0)))))</f>
        <v>-</v>
      </c>
      <c r="F3960" s="13" t="str">
        <f>IF(C3960="-","-",IF(D3960=maxgameno+2,"blank row 2",IF(D3960=maxgameno+1,"blank row 1",INDEX(FixtureCode!$B$4:$AH$128,MATCH($C3960,FixtureCode!$B$4:$B$128,0),MATCH("G"&amp;D3960&amp;"-T2",FixtureCode!$B$4:$AH$4,0)))))</f>
        <v>-</v>
      </c>
      <c r="G3960" s="12" t="str">
        <f>IF(C3960="-","-",IF(AND(ISNUMBER(Fixture!G3964),ISNUMBER(Fixture!I3964),Fixture!F3964&lt;&gt;"BYE",Fixture!J3964&lt;&gt;"BYE"),"Yes","-"))</f>
        <v>-</v>
      </c>
      <c r="H3960" s="9" t="str">
        <f>IF(G3960="-","-",IF(Fixture!G3964&gt;Fixture!I3964,Settings!$G$7,IF(Fixture!G3964=Fixture!I3964,Settings!$G$8,IF(Fixture!G3964&lt;Fixture!I3964,Settings!$G$9,"-"))))</f>
        <v>-</v>
      </c>
      <c r="I3960" s="13" t="str">
        <f>IF(G3960="-","-",IF(Fixture!I3964&gt;Fixture!G3964,Settings!$G$7,IF(Fixture!I3964=Fixture!G3964,Settings!$G$8,IF(Fixture!I3964&lt;Fixture!G3964,Settings!$G$9,"-"))))</f>
        <v>-</v>
      </c>
    </row>
    <row r="3961" spans="3:9" x14ac:dyDescent="0.25">
      <c r="C3961" s="12" t="str">
        <f t="shared" si="124"/>
        <v>-</v>
      </c>
      <c r="D3961" s="9" t="str">
        <f t="shared" si="125"/>
        <v>-</v>
      </c>
      <c r="E3961" s="9" t="str">
        <f>IF(C3961="-","-",IF(D3961=maxgameno+2,"blank row 2",IF(D3961=maxgameno+1,"blank row 1",INDEX(FixtureCode!$B$4:$AH$128,MATCH($C3961,FixtureCode!$B$4:$B$128,0),MATCH("G"&amp;D3961&amp;"-T1",FixtureCode!$B$4:$AH$4,0)))))</f>
        <v>-</v>
      </c>
      <c r="F3961" s="13" t="str">
        <f>IF(C3961="-","-",IF(D3961=maxgameno+2,"blank row 2",IF(D3961=maxgameno+1,"blank row 1",INDEX(FixtureCode!$B$4:$AH$128,MATCH($C3961,FixtureCode!$B$4:$B$128,0),MATCH("G"&amp;D3961&amp;"-T2",FixtureCode!$B$4:$AH$4,0)))))</f>
        <v>-</v>
      </c>
      <c r="G3961" s="12" t="str">
        <f>IF(C3961="-","-",IF(AND(ISNUMBER(Fixture!G3965),ISNUMBER(Fixture!I3965),Fixture!F3965&lt;&gt;"BYE",Fixture!J3965&lt;&gt;"BYE"),"Yes","-"))</f>
        <v>-</v>
      </c>
      <c r="H3961" s="9" t="str">
        <f>IF(G3961="-","-",IF(Fixture!G3965&gt;Fixture!I3965,Settings!$G$7,IF(Fixture!G3965=Fixture!I3965,Settings!$G$8,IF(Fixture!G3965&lt;Fixture!I3965,Settings!$G$9,"-"))))</f>
        <v>-</v>
      </c>
      <c r="I3961" s="13" t="str">
        <f>IF(G3961="-","-",IF(Fixture!I3965&gt;Fixture!G3965,Settings!$G$7,IF(Fixture!I3965=Fixture!G3965,Settings!$G$8,IF(Fixture!I3965&lt;Fixture!G3965,Settings!$G$9,"-"))))</f>
        <v>-</v>
      </c>
    </row>
    <row r="3962" spans="3:9" x14ac:dyDescent="0.25">
      <c r="C3962" s="12" t="str">
        <f t="shared" si="124"/>
        <v>-</v>
      </c>
      <c r="D3962" s="9" t="str">
        <f t="shared" si="125"/>
        <v>-</v>
      </c>
      <c r="E3962" s="9" t="str">
        <f>IF(C3962="-","-",IF(D3962=maxgameno+2,"blank row 2",IF(D3962=maxgameno+1,"blank row 1",INDEX(FixtureCode!$B$4:$AH$128,MATCH($C3962,FixtureCode!$B$4:$B$128,0),MATCH("G"&amp;D3962&amp;"-T1",FixtureCode!$B$4:$AH$4,0)))))</f>
        <v>-</v>
      </c>
      <c r="F3962" s="13" t="str">
        <f>IF(C3962="-","-",IF(D3962=maxgameno+2,"blank row 2",IF(D3962=maxgameno+1,"blank row 1",INDEX(FixtureCode!$B$4:$AH$128,MATCH($C3962,FixtureCode!$B$4:$B$128,0),MATCH("G"&amp;D3962&amp;"-T2",FixtureCode!$B$4:$AH$4,0)))))</f>
        <v>-</v>
      </c>
      <c r="G3962" s="12" t="str">
        <f>IF(C3962="-","-",IF(AND(ISNUMBER(Fixture!G3966),ISNUMBER(Fixture!I3966),Fixture!F3966&lt;&gt;"BYE",Fixture!J3966&lt;&gt;"BYE"),"Yes","-"))</f>
        <v>-</v>
      </c>
      <c r="H3962" s="9" t="str">
        <f>IF(G3962="-","-",IF(Fixture!G3966&gt;Fixture!I3966,Settings!$G$7,IF(Fixture!G3966=Fixture!I3966,Settings!$G$8,IF(Fixture!G3966&lt;Fixture!I3966,Settings!$G$9,"-"))))</f>
        <v>-</v>
      </c>
      <c r="I3962" s="13" t="str">
        <f>IF(G3962="-","-",IF(Fixture!I3966&gt;Fixture!G3966,Settings!$G$7,IF(Fixture!I3966=Fixture!G3966,Settings!$G$8,IF(Fixture!I3966&lt;Fixture!G3966,Settings!$G$9,"-"))))</f>
        <v>-</v>
      </c>
    </row>
    <row r="3963" spans="3:9" x14ac:dyDescent="0.25">
      <c r="C3963" s="12" t="str">
        <f t="shared" si="124"/>
        <v>-</v>
      </c>
      <c r="D3963" s="9" t="str">
        <f t="shared" si="125"/>
        <v>-</v>
      </c>
      <c r="E3963" s="9" t="str">
        <f>IF(C3963="-","-",IF(D3963=maxgameno+2,"blank row 2",IF(D3963=maxgameno+1,"blank row 1",INDEX(FixtureCode!$B$4:$AH$128,MATCH($C3963,FixtureCode!$B$4:$B$128,0),MATCH("G"&amp;D3963&amp;"-T1",FixtureCode!$B$4:$AH$4,0)))))</f>
        <v>-</v>
      </c>
      <c r="F3963" s="13" t="str">
        <f>IF(C3963="-","-",IF(D3963=maxgameno+2,"blank row 2",IF(D3963=maxgameno+1,"blank row 1",INDEX(FixtureCode!$B$4:$AH$128,MATCH($C3963,FixtureCode!$B$4:$B$128,0),MATCH("G"&amp;D3963&amp;"-T2",FixtureCode!$B$4:$AH$4,0)))))</f>
        <v>-</v>
      </c>
      <c r="G3963" s="12" t="str">
        <f>IF(C3963="-","-",IF(AND(ISNUMBER(Fixture!G3967),ISNUMBER(Fixture!I3967),Fixture!F3967&lt;&gt;"BYE",Fixture!J3967&lt;&gt;"BYE"),"Yes","-"))</f>
        <v>-</v>
      </c>
      <c r="H3963" s="9" t="str">
        <f>IF(G3963="-","-",IF(Fixture!G3967&gt;Fixture!I3967,Settings!$G$7,IF(Fixture!G3967=Fixture!I3967,Settings!$G$8,IF(Fixture!G3967&lt;Fixture!I3967,Settings!$G$9,"-"))))</f>
        <v>-</v>
      </c>
      <c r="I3963" s="13" t="str">
        <f>IF(G3963="-","-",IF(Fixture!I3967&gt;Fixture!G3967,Settings!$G$7,IF(Fixture!I3967=Fixture!G3967,Settings!$G$8,IF(Fixture!I3967&lt;Fixture!G3967,Settings!$G$9,"-"))))</f>
        <v>-</v>
      </c>
    </row>
    <row r="3964" spans="3:9" x14ac:dyDescent="0.25">
      <c r="C3964" s="12" t="str">
        <f t="shared" si="124"/>
        <v>-</v>
      </c>
      <c r="D3964" s="9" t="str">
        <f t="shared" si="125"/>
        <v>-</v>
      </c>
      <c r="E3964" s="9" t="str">
        <f>IF(C3964="-","-",IF(D3964=maxgameno+2,"blank row 2",IF(D3964=maxgameno+1,"blank row 1",INDEX(FixtureCode!$B$4:$AH$128,MATCH($C3964,FixtureCode!$B$4:$B$128,0),MATCH("G"&amp;D3964&amp;"-T1",FixtureCode!$B$4:$AH$4,0)))))</f>
        <v>-</v>
      </c>
      <c r="F3964" s="13" t="str">
        <f>IF(C3964="-","-",IF(D3964=maxgameno+2,"blank row 2",IF(D3964=maxgameno+1,"blank row 1",INDEX(FixtureCode!$B$4:$AH$128,MATCH($C3964,FixtureCode!$B$4:$B$128,0),MATCH("G"&amp;D3964&amp;"-T2",FixtureCode!$B$4:$AH$4,0)))))</f>
        <v>-</v>
      </c>
      <c r="G3964" s="12" t="str">
        <f>IF(C3964="-","-",IF(AND(ISNUMBER(Fixture!G3968),ISNUMBER(Fixture!I3968),Fixture!F3968&lt;&gt;"BYE",Fixture!J3968&lt;&gt;"BYE"),"Yes","-"))</f>
        <v>-</v>
      </c>
      <c r="H3964" s="9" t="str">
        <f>IF(G3964="-","-",IF(Fixture!G3968&gt;Fixture!I3968,Settings!$G$7,IF(Fixture!G3968=Fixture!I3968,Settings!$G$8,IF(Fixture!G3968&lt;Fixture!I3968,Settings!$G$9,"-"))))</f>
        <v>-</v>
      </c>
      <c r="I3964" s="13" t="str">
        <f>IF(G3964="-","-",IF(Fixture!I3968&gt;Fixture!G3968,Settings!$G$7,IF(Fixture!I3968=Fixture!G3968,Settings!$G$8,IF(Fixture!I3968&lt;Fixture!G3968,Settings!$G$9,"-"))))</f>
        <v>-</v>
      </c>
    </row>
    <row r="3965" spans="3:9" x14ac:dyDescent="0.25">
      <c r="C3965" s="12" t="str">
        <f t="shared" si="124"/>
        <v>-</v>
      </c>
      <c r="D3965" s="9" t="str">
        <f t="shared" si="125"/>
        <v>-</v>
      </c>
      <c r="E3965" s="9" t="str">
        <f>IF(C3965="-","-",IF(D3965=maxgameno+2,"blank row 2",IF(D3965=maxgameno+1,"blank row 1",INDEX(FixtureCode!$B$4:$AH$128,MATCH($C3965,FixtureCode!$B$4:$B$128,0),MATCH("G"&amp;D3965&amp;"-T1",FixtureCode!$B$4:$AH$4,0)))))</f>
        <v>-</v>
      </c>
      <c r="F3965" s="13" t="str">
        <f>IF(C3965="-","-",IF(D3965=maxgameno+2,"blank row 2",IF(D3965=maxgameno+1,"blank row 1",INDEX(FixtureCode!$B$4:$AH$128,MATCH($C3965,FixtureCode!$B$4:$B$128,0),MATCH("G"&amp;D3965&amp;"-T2",FixtureCode!$B$4:$AH$4,0)))))</f>
        <v>-</v>
      </c>
      <c r="G3965" s="12" t="str">
        <f>IF(C3965="-","-",IF(AND(ISNUMBER(Fixture!G3969),ISNUMBER(Fixture!I3969),Fixture!F3969&lt;&gt;"BYE",Fixture!J3969&lt;&gt;"BYE"),"Yes","-"))</f>
        <v>-</v>
      </c>
      <c r="H3965" s="9" t="str">
        <f>IF(G3965="-","-",IF(Fixture!G3969&gt;Fixture!I3969,Settings!$G$7,IF(Fixture!G3969=Fixture!I3969,Settings!$G$8,IF(Fixture!G3969&lt;Fixture!I3969,Settings!$G$9,"-"))))</f>
        <v>-</v>
      </c>
      <c r="I3965" s="13" t="str">
        <f>IF(G3965="-","-",IF(Fixture!I3969&gt;Fixture!G3969,Settings!$G$7,IF(Fixture!I3969=Fixture!G3969,Settings!$G$8,IF(Fixture!I3969&lt;Fixture!G3969,Settings!$G$9,"-"))))</f>
        <v>-</v>
      </c>
    </row>
    <row r="3966" spans="3:9" x14ac:dyDescent="0.25">
      <c r="C3966" s="12" t="str">
        <f t="shared" si="124"/>
        <v>-</v>
      </c>
      <c r="D3966" s="9" t="str">
        <f t="shared" si="125"/>
        <v>-</v>
      </c>
      <c r="E3966" s="9" t="str">
        <f>IF(C3966="-","-",IF(D3966=maxgameno+2,"blank row 2",IF(D3966=maxgameno+1,"blank row 1",INDEX(FixtureCode!$B$4:$AH$128,MATCH($C3966,FixtureCode!$B$4:$B$128,0),MATCH("G"&amp;D3966&amp;"-T1",FixtureCode!$B$4:$AH$4,0)))))</f>
        <v>-</v>
      </c>
      <c r="F3966" s="13" t="str">
        <f>IF(C3966="-","-",IF(D3966=maxgameno+2,"blank row 2",IF(D3966=maxgameno+1,"blank row 1",INDEX(FixtureCode!$B$4:$AH$128,MATCH($C3966,FixtureCode!$B$4:$B$128,0),MATCH("G"&amp;D3966&amp;"-T2",FixtureCode!$B$4:$AH$4,0)))))</f>
        <v>-</v>
      </c>
      <c r="G3966" s="12" t="str">
        <f>IF(C3966="-","-",IF(AND(ISNUMBER(Fixture!G3970),ISNUMBER(Fixture!I3970),Fixture!F3970&lt;&gt;"BYE",Fixture!J3970&lt;&gt;"BYE"),"Yes","-"))</f>
        <v>-</v>
      </c>
      <c r="H3966" s="9" t="str">
        <f>IF(G3966="-","-",IF(Fixture!G3970&gt;Fixture!I3970,Settings!$G$7,IF(Fixture!G3970=Fixture!I3970,Settings!$G$8,IF(Fixture!G3970&lt;Fixture!I3970,Settings!$G$9,"-"))))</f>
        <v>-</v>
      </c>
      <c r="I3966" s="13" t="str">
        <f>IF(G3966="-","-",IF(Fixture!I3970&gt;Fixture!G3970,Settings!$G$7,IF(Fixture!I3970=Fixture!G3970,Settings!$G$8,IF(Fixture!I3970&lt;Fixture!G3970,Settings!$G$9,"-"))))</f>
        <v>-</v>
      </c>
    </row>
    <row r="3967" spans="3:9" x14ac:dyDescent="0.25">
      <c r="C3967" s="12" t="str">
        <f t="shared" si="124"/>
        <v>-</v>
      </c>
      <c r="D3967" s="9" t="str">
        <f t="shared" si="125"/>
        <v>-</v>
      </c>
      <c r="E3967" s="9" t="str">
        <f>IF(C3967="-","-",IF(D3967=maxgameno+2,"blank row 2",IF(D3967=maxgameno+1,"blank row 1",INDEX(FixtureCode!$B$4:$AH$128,MATCH($C3967,FixtureCode!$B$4:$B$128,0),MATCH("G"&amp;D3967&amp;"-T1",FixtureCode!$B$4:$AH$4,0)))))</f>
        <v>-</v>
      </c>
      <c r="F3967" s="13" t="str">
        <f>IF(C3967="-","-",IF(D3967=maxgameno+2,"blank row 2",IF(D3967=maxgameno+1,"blank row 1",INDEX(FixtureCode!$B$4:$AH$128,MATCH($C3967,FixtureCode!$B$4:$B$128,0),MATCH("G"&amp;D3967&amp;"-T2",FixtureCode!$B$4:$AH$4,0)))))</f>
        <v>-</v>
      </c>
      <c r="G3967" s="12" t="str">
        <f>IF(C3967="-","-",IF(AND(ISNUMBER(Fixture!G3971),ISNUMBER(Fixture!I3971),Fixture!F3971&lt;&gt;"BYE",Fixture!J3971&lt;&gt;"BYE"),"Yes","-"))</f>
        <v>-</v>
      </c>
      <c r="H3967" s="9" t="str">
        <f>IF(G3967="-","-",IF(Fixture!G3971&gt;Fixture!I3971,Settings!$G$7,IF(Fixture!G3971=Fixture!I3971,Settings!$G$8,IF(Fixture!G3971&lt;Fixture!I3971,Settings!$G$9,"-"))))</f>
        <v>-</v>
      </c>
      <c r="I3967" s="13" t="str">
        <f>IF(G3967="-","-",IF(Fixture!I3971&gt;Fixture!G3971,Settings!$G$7,IF(Fixture!I3971=Fixture!G3971,Settings!$G$8,IF(Fixture!I3971&lt;Fixture!G3971,Settings!$G$9,"-"))))</f>
        <v>-</v>
      </c>
    </row>
    <row r="3968" spans="3:9" x14ac:dyDescent="0.25">
      <c r="C3968" s="12" t="str">
        <f t="shared" si="124"/>
        <v>-</v>
      </c>
      <c r="D3968" s="9" t="str">
        <f t="shared" si="125"/>
        <v>-</v>
      </c>
      <c r="E3968" s="9" t="str">
        <f>IF(C3968="-","-",IF(D3968=maxgameno+2,"blank row 2",IF(D3968=maxgameno+1,"blank row 1",INDEX(FixtureCode!$B$4:$AH$128,MATCH($C3968,FixtureCode!$B$4:$B$128,0),MATCH("G"&amp;D3968&amp;"-T1",FixtureCode!$B$4:$AH$4,0)))))</f>
        <v>-</v>
      </c>
      <c r="F3968" s="13" t="str">
        <f>IF(C3968="-","-",IF(D3968=maxgameno+2,"blank row 2",IF(D3968=maxgameno+1,"blank row 1",INDEX(FixtureCode!$B$4:$AH$128,MATCH($C3968,FixtureCode!$B$4:$B$128,0),MATCH("G"&amp;D3968&amp;"-T2",FixtureCode!$B$4:$AH$4,0)))))</f>
        <v>-</v>
      </c>
      <c r="G3968" s="12" t="str">
        <f>IF(C3968="-","-",IF(AND(ISNUMBER(Fixture!G3972),ISNUMBER(Fixture!I3972),Fixture!F3972&lt;&gt;"BYE",Fixture!J3972&lt;&gt;"BYE"),"Yes","-"))</f>
        <v>-</v>
      </c>
      <c r="H3968" s="9" t="str">
        <f>IF(G3968="-","-",IF(Fixture!G3972&gt;Fixture!I3972,Settings!$G$7,IF(Fixture!G3972=Fixture!I3972,Settings!$G$8,IF(Fixture!G3972&lt;Fixture!I3972,Settings!$G$9,"-"))))</f>
        <v>-</v>
      </c>
      <c r="I3968" s="13" t="str">
        <f>IF(G3968="-","-",IF(Fixture!I3972&gt;Fixture!G3972,Settings!$G$7,IF(Fixture!I3972=Fixture!G3972,Settings!$G$8,IF(Fixture!I3972&lt;Fixture!G3972,Settings!$G$9,"-"))))</f>
        <v>-</v>
      </c>
    </row>
    <row r="3969" spans="3:9" x14ac:dyDescent="0.25">
      <c r="C3969" s="12" t="str">
        <f t="shared" si="124"/>
        <v>-</v>
      </c>
      <c r="D3969" s="9" t="str">
        <f t="shared" si="125"/>
        <v>-</v>
      </c>
      <c r="E3969" s="9" t="str">
        <f>IF(C3969="-","-",IF(D3969=maxgameno+2,"blank row 2",IF(D3969=maxgameno+1,"blank row 1",INDEX(FixtureCode!$B$4:$AH$128,MATCH($C3969,FixtureCode!$B$4:$B$128,0),MATCH("G"&amp;D3969&amp;"-T1",FixtureCode!$B$4:$AH$4,0)))))</f>
        <v>-</v>
      </c>
      <c r="F3969" s="13" t="str">
        <f>IF(C3969="-","-",IF(D3969=maxgameno+2,"blank row 2",IF(D3969=maxgameno+1,"blank row 1",INDEX(FixtureCode!$B$4:$AH$128,MATCH($C3969,FixtureCode!$B$4:$B$128,0),MATCH("G"&amp;D3969&amp;"-T2",FixtureCode!$B$4:$AH$4,0)))))</f>
        <v>-</v>
      </c>
      <c r="G3969" s="12" t="str">
        <f>IF(C3969="-","-",IF(AND(ISNUMBER(Fixture!G3973),ISNUMBER(Fixture!I3973),Fixture!F3973&lt;&gt;"BYE",Fixture!J3973&lt;&gt;"BYE"),"Yes","-"))</f>
        <v>-</v>
      </c>
      <c r="H3969" s="9" t="str">
        <f>IF(G3969="-","-",IF(Fixture!G3973&gt;Fixture!I3973,Settings!$G$7,IF(Fixture!G3973=Fixture!I3973,Settings!$G$8,IF(Fixture!G3973&lt;Fixture!I3973,Settings!$G$9,"-"))))</f>
        <v>-</v>
      </c>
      <c r="I3969" s="13" t="str">
        <f>IF(G3969="-","-",IF(Fixture!I3973&gt;Fixture!G3973,Settings!$G$7,IF(Fixture!I3973=Fixture!G3973,Settings!$G$8,IF(Fixture!I3973&lt;Fixture!G3973,Settings!$G$9,"-"))))</f>
        <v>-</v>
      </c>
    </row>
    <row r="3970" spans="3:9" x14ac:dyDescent="0.25">
      <c r="C3970" s="12" t="str">
        <f t="shared" si="124"/>
        <v>-</v>
      </c>
      <c r="D3970" s="9" t="str">
        <f t="shared" si="125"/>
        <v>-</v>
      </c>
      <c r="E3970" s="9" t="str">
        <f>IF(C3970="-","-",IF(D3970=maxgameno+2,"blank row 2",IF(D3970=maxgameno+1,"blank row 1",INDEX(FixtureCode!$B$4:$AH$128,MATCH($C3970,FixtureCode!$B$4:$B$128,0),MATCH("G"&amp;D3970&amp;"-T1",FixtureCode!$B$4:$AH$4,0)))))</f>
        <v>-</v>
      </c>
      <c r="F3970" s="13" t="str">
        <f>IF(C3970="-","-",IF(D3970=maxgameno+2,"blank row 2",IF(D3970=maxgameno+1,"blank row 1",INDEX(FixtureCode!$B$4:$AH$128,MATCH($C3970,FixtureCode!$B$4:$B$128,0),MATCH("G"&amp;D3970&amp;"-T2",FixtureCode!$B$4:$AH$4,0)))))</f>
        <v>-</v>
      </c>
      <c r="G3970" s="12" t="str">
        <f>IF(C3970="-","-",IF(AND(ISNUMBER(Fixture!G3974),ISNUMBER(Fixture!I3974),Fixture!F3974&lt;&gt;"BYE",Fixture!J3974&lt;&gt;"BYE"),"Yes","-"))</f>
        <v>-</v>
      </c>
      <c r="H3970" s="9" t="str">
        <f>IF(G3970="-","-",IF(Fixture!G3974&gt;Fixture!I3974,Settings!$G$7,IF(Fixture!G3974=Fixture!I3974,Settings!$G$8,IF(Fixture!G3974&lt;Fixture!I3974,Settings!$G$9,"-"))))</f>
        <v>-</v>
      </c>
      <c r="I3970" s="13" t="str">
        <f>IF(G3970="-","-",IF(Fixture!I3974&gt;Fixture!G3974,Settings!$G$7,IF(Fixture!I3974=Fixture!G3974,Settings!$G$8,IF(Fixture!I3974&lt;Fixture!G3974,Settings!$G$9,"-"))))</f>
        <v>-</v>
      </c>
    </row>
    <row r="3971" spans="3:9" x14ac:dyDescent="0.25">
      <c r="C3971" s="12" t="str">
        <f t="shared" si="124"/>
        <v>-</v>
      </c>
      <c r="D3971" s="9" t="str">
        <f t="shared" si="125"/>
        <v>-</v>
      </c>
      <c r="E3971" s="9" t="str">
        <f>IF(C3971="-","-",IF(D3971=maxgameno+2,"blank row 2",IF(D3971=maxgameno+1,"blank row 1",INDEX(FixtureCode!$B$4:$AH$128,MATCH($C3971,FixtureCode!$B$4:$B$128,0),MATCH("G"&amp;D3971&amp;"-T1",FixtureCode!$B$4:$AH$4,0)))))</f>
        <v>-</v>
      </c>
      <c r="F3971" s="13" t="str">
        <f>IF(C3971="-","-",IF(D3971=maxgameno+2,"blank row 2",IF(D3971=maxgameno+1,"blank row 1",INDEX(FixtureCode!$B$4:$AH$128,MATCH($C3971,FixtureCode!$B$4:$B$128,0),MATCH("G"&amp;D3971&amp;"-T2",FixtureCode!$B$4:$AH$4,0)))))</f>
        <v>-</v>
      </c>
      <c r="G3971" s="12" t="str">
        <f>IF(C3971="-","-",IF(AND(ISNUMBER(Fixture!G3975),ISNUMBER(Fixture!I3975),Fixture!F3975&lt;&gt;"BYE",Fixture!J3975&lt;&gt;"BYE"),"Yes","-"))</f>
        <v>-</v>
      </c>
      <c r="H3971" s="9" t="str">
        <f>IF(G3971="-","-",IF(Fixture!G3975&gt;Fixture!I3975,Settings!$G$7,IF(Fixture!G3975=Fixture!I3975,Settings!$G$8,IF(Fixture!G3975&lt;Fixture!I3975,Settings!$G$9,"-"))))</f>
        <v>-</v>
      </c>
      <c r="I3971" s="13" t="str">
        <f>IF(G3971="-","-",IF(Fixture!I3975&gt;Fixture!G3975,Settings!$G$7,IF(Fixture!I3975=Fixture!G3975,Settings!$G$8,IF(Fixture!I3975&lt;Fixture!G3975,Settings!$G$9,"-"))))</f>
        <v>-</v>
      </c>
    </row>
    <row r="3972" spans="3:9" x14ac:dyDescent="0.25">
      <c r="C3972" s="12" t="str">
        <f t="shared" si="124"/>
        <v>-</v>
      </c>
      <c r="D3972" s="9" t="str">
        <f t="shared" si="125"/>
        <v>-</v>
      </c>
      <c r="E3972" s="9" t="str">
        <f>IF(C3972="-","-",IF(D3972=maxgameno+2,"blank row 2",IF(D3972=maxgameno+1,"blank row 1",INDEX(FixtureCode!$B$4:$AH$128,MATCH($C3972,FixtureCode!$B$4:$B$128,0),MATCH("G"&amp;D3972&amp;"-T1",FixtureCode!$B$4:$AH$4,0)))))</f>
        <v>-</v>
      </c>
      <c r="F3972" s="13" t="str">
        <f>IF(C3972="-","-",IF(D3972=maxgameno+2,"blank row 2",IF(D3972=maxgameno+1,"blank row 1",INDEX(FixtureCode!$B$4:$AH$128,MATCH($C3972,FixtureCode!$B$4:$B$128,0),MATCH("G"&amp;D3972&amp;"-T2",FixtureCode!$B$4:$AH$4,0)))))</f>
        <v>-</v>
      </c>
      <c r="G3972" s="12" t="str">
        <f>IF(C3972="-","-",IF(AND(ISNUMBER(Fixture!G3976),ISNUMBER(Fixture!I3976),Fixture!F3976&lt;&gt;"BYE",Fixture!J3976&lt;&gt;"BYE"),"Yes","-"))</f>
        <v>-</v>
      </c>
      <c r="H3972" s="9" t="str">
        <f>IF(G3972="-","-",IF(Fixture!G3976&gt;Fixture!I3976,Settings!$G$7,IF(Fixture!G3976=Fixture!I3976,Settings!$G$8,IF(Fixture!G3976&lt;Fixture!I3976,Settings!$G$9,"-"))))</f>
        <v>-</v>
      </c>
      <c r="I3972" s="13" t="str">
        <f>IF(G3972="-","-",IF(Fixture!I3976&gt;Fixture!G3976,Settings!$G$7,IF(Fixture!I3976=Fixture!G3976,Settings!$G$8,IF(Fixture!I3976&lt;Fixture!G3976,Settings!$G$9,"-"))))</f>
        <v>-</v>
      </c>
    </row>
    <row r="3973" spans="3:9" x14ac:dyDescent="0.25">
      <c r="C3973" s="12" t="str">
        <f t="shared" si="124"/>
        <v>-</v>
      </c>
      <c r="D3973" s="9" t="str">
        <f t="shared" si="125"/>
        <v>-</v>
      </c>
      <c r="E3973" s="9" t="str">
        <f>IF(C3973="-","-",IF(D3973=maxgameno+2,"blank row 2",IF(D3973=maxgameno+1,"blank row 1",INDEX(FixtureCode!$B$4:$AH$128,MATCH($C3973,FixtureCode!$B$4:$B$128,0),MATCH("G"&amp;D3973&amp;"-T1",FixtureCode!$B$4:$AH$4,0)))))</f>
        <v>-</v>
      </c>
      <c r="F3973" s="13" t="str">
        <f>IF(C3973="-","-",IF(D3973=maxgameno+2,"blank row 2",IF(D3973=maxgameno+1,"blank row 1",INDEX(FixtureCode!$B$4:$AH$128,MATCH($C3973,FixtureCode!$B$4:$B$128,0),MATCH("G"&amp;D3973&amp;"-T2",FixtureCode!$B$4:$AH$4,0)))))</f>
        <v>-</v>
      </c>
      <c r="G3973" s="12" t="str">
        <f>IF(C3973="-","-",IF(AND(ISNUMBER(Fixture!G3977),ISNUMBER(Fixture!I3977),Fixture!F3977&lt;&gt;"BYE",Fixture!J3977&lt;&gt;"BYE"),"Yes","-"))</f>
        <v>-</v>
      </c>
      <c r="H3973" s="9" t="str">
        <f>IF(G3973="-","-",IF(Fixture!G3977&gt;Fixture!I3977,Settings!$G$7,IF(Fixture!G3977=Fixture!I3977,Settings!$G$8,IF(Fixture!G3977&lt;Fixture!I3977,Settings!$G$9,"-"))))</f>
        <v>-</v>
      </c>
      <c r="I3973" s="13" t="str">
        <f>IF(G3973="-","-",IF(Fixture!I3977&gt;Fixture!G3977,Settings!$G$7,IF(Fixture!I3977=Fixture!G3977,Settings!$G$8,IF(Fixture!I3977&lt;Fixture!G3977,Settings!$G$9,"-"))))</f>
        <v>-</v>
      </c>
    </row>
    <row r="3974" spans="3:9" x14ac:dyDescent="0.25">
      <c r="C3974" s="12" t="str">
        <f t="shared" ref="C3974:C4037" si="126">IF(C3973="-","-",IF(D3973+1&lt;=maxgameno+2,C3973,IF(C3973+1&lt;=maxroundno,C3973+1,"-")))</f>
        <v>-</v>
      </c>
      <c r="D3974" s="9" t="str">
        <f t="shared" ref="D3974:D4037" si="127">IF(C3974="-","-",IF(D3973+1&lt;=maxgameno+2,D3973+1,1))</f>
        <v>-</v>
      </c>
      <c r="E3974" s="9" t="str">
        <f>IF(C3974="-","-",IF(D3974=maxgameno+2,"blank row 2",IF(D3974=maxgameno+1,"blank row 1",INDEX(FixtureCode!$B$4:$AH$128,MATCH($C3974,FixtureCode!$B$4:$B$128,0),MATCH("G"&amp;D3974&amp;"-T1",FixtureCode!$B$4:$AH$4,0)))))</f>
        <v>-</v>
      </c>
      <c r="F3974" s="13" t="str">
        <f>IF(C3974="-","-",IF(D3974=maxgameno+2,"blank row 2",IF(D3974=maxgameno+1,"blank row 1",INDEX(FixtureCode!$B$4:$AH$128,MATCH($C3974,FixtureCode!$B$4:$B$128,0),MATCH("G"&amp;D3974&amp;"-T2",FixtureCode!$B$4:$AH$4,0)))))</f>
        <v>-</v>
      </c>
      <c r="G3974" s="12" t="str">
        <f>IF(C3974="-","-",IF(AND(ISNUMBER(Fixture!G3978),ISNUMBER(Fixture!I3978),Fixture!F3978&lt;&gt;"BYE",Fixture!J3978&lt;&gt;"BYE"),"Yes","-"))</f>
        <v>-</v>
      </c>
      <c r="H3974" s="9" t="str">
        <f>IF(G3974="-","-",IF(Fixture!G3978&gt;Fixture!I3978,Settings!$G$7,IF(Fixture!G3978=Fixture!I3978,Settings!$G$8,IF(Fixture!G3978&lt;Fixture!I3978,Settings!$G$9,"-"))))</f>
        <v>-</v>
      </c>
      <c r="I3974" s="13" t="str">
        <f>IF(G3974="-","-",IF(Fixture!I3978&gt;Fixture!G3978,Settings!$G$7,IF(Fixture!I3978=Fixture!G3978,Settings!$G$8,IF(Fixture!I3978&lt;Fixture!G3978,Settings!$G$9,"-"))))</f>
        <v>-</v>
      </c>
    </row>
    <row r="3975" spans="3:9" x14ac:dyDescent="0.25">
      <c r="C3975" s="12" t="str">
        <f t="shared" si="126"/>
        <v>-</v>
      </c>
      <c r="D3975" s="9" t="str">
        <f t="shared" si="127"/>
        <v>-</v>
      </c>
      <c r="E3975" s="9" t="str">
        <f>IF(C3975="-","-",IF(D3975=maxgameno+2,"blank row 2",IF(D3975=maxgameno+1,"blank row 1",INDEX(FixtureCode!$B$4:$AH$128,MATCH($C3975,FixtureCode!$B$4:$B$128,0),MATCH("G"&amp;D3975&amp;"-T1",FixtureCode!$B$4:$AH$4,0)))))</f>
        <v>-</v>
      </c>
      <c r="F3975" s="13" t="str">
        <f>IF(C3975="-","-",IF(D3975=maxgameno+2,"blank row 2",IF(D3975=maxgameno+1,"blank row 1",INDEX(FixtureCode!$B$4:$AH$128,MATCH($C3975,FixtureCode!$B$4:$B$128,0),MATCH("G"&amp;D3975&amp;"-T2",FixtureCode!$B$4:$AH$4,0)))))</f>
        <v>-</v>
      </c>
      <c r="G3975" s="12" t="str">
        <f>IF(C3975="-","-",IF(AND(ISNUMBER(Fixture!G3979),ISNUMBER(Fixture!I3979),Fixture!F3979&lt;&gt;"BYE",Fixture!J3979&lt;&gt;"BYE"),"Yes","-"))</f>
        <v>-</v>
      </c>
      <c r="H3975" s="9" t="str">
        <f>IF(G3975="-","-",IF(Fixture!G3979&gt;Fixture!I3979,Settings!$G$7,IF(Fixture!G3979=Fixture!I3979,Settings!$G$8,IF(Fixture!G3979&lt;Fixture!I3979,Settings!$G$9,"-"))))</f>
        <v>-</v>
      </c>
      <c r="I3975" s="13" t="str">
        <f>IF(G3975="-","-",IF(Fixture!I3979&gt;Fixture!G3979,Settings!$G$7,IF(Fixture!I3979=Fixture!G3979,Settings!$G$8,IF(Fixture!I3979&lt;Fixture!G3979,Settings!$G$9,"-"))))</f>
        <v>-</v>
      </c>
    </row>
    <row r="3976" spans="3:9" x14ac:dyDescent="0.25">
      <c r="C3976" s="12" t="str">
        <f t="shared" si="126"/>
        <v>-</v>
      </c>
      <c r="D3976" s="9" t="str">
        <f t="shared" si="127"/>
        <v>-</v>
      </c>
      <c r="E3976" s="9" t="str">
        <f>IF(C3976="-","-",IF(D3976=maxgameno+2,"blank row 2",IF(D3976=maxgameno+1,"blank row 1",INDEX(FixtureCode!$B$4:$AH$128,MATCH($C3976,FixtureCode!$B$4:$B$128,0),MATCH("G"&amp;D3976&amp;"-T1",FixtureCode!$B$4:$AH$4,0)))))</f>
        <v>-</v>
      </c>
      <c r="F3976" s="13" t="str">
        <f>IF(C3976="-","-",IF(D3976=maxgameno+2,"blank row 2",IF(D3976=maxgameno+1,"blank row 1",INDEX(FixtureCode!$B$4:$AH$128,MATCH($C3976,FixtureCode!$B$4:$B$128,0),MATCH("G"&amp;D3976&amp;"-T2",FixtureCode!$B$4:$AH$4,0)))))</f>
        <v>-</v>
      </c>
      <c r="G3976" s="12" t="str">
        <f>IF(C3976="-","-",IF(AND(ISNUMBER(Fixture!G3980),ISNUMBER(Fixture!I3980),Fixture!F3980&lt;&gt;"BYE",Fixture!J3980&lt;&gt;"BYE"),"Yes","-"))</f>
        <v>-</v>
      </c>
      <c r="H3976" s="9" t="str">
        <f>IF(G3976="-","-",IF(Fixture!G3980&gt;Fixture!I3980,Settings!$G$7,IF(Fixture!G3980=Fixture!I3980,Settings!$G$8,IF(Fixture!G3980&lt;Fixture!I3980,Settings!$G$9,"-"))))</f>
        <v>-</v>
      </c>
      <c r="I3976" s="13" t="str">
        <f>IF(G3976="-","-",IF(Fixture!I3980&gt;Fixture!G3980,Settings!$G$7,IF(Fixture!I3980=Fixture!G3980,Settings!$G$8,IF(Fixture!I3980&lt;Fixture!G3980,Settings!$G$9,"-"))))</f>
        <v>-</v>
      </c>
    </row>
    <row r="3977" spans="3:9" x14ac:dyDescent="0.25">
      <c r="C3977" s="12" t="str">
        <f t="shared" si="126"/>
        <v>-</v>
      </c>
      <c r="D3977" s="9" t="str">
        <f t="shared" si="127"/>
        <v>-</v>
      </c>
      <c r="E3977" s="9" t="str">
        <f>IF(C3977="-","-",IF(D3977=maxgameno+2,"blank row 2",IF(D3977=maxgameno+1,"blank row 1",INDEX(FixtureCode!$B$4:$AH$128,MATCH($C3977,FixtureCode!$B$4:$B$128,0),MATCH("G"&amp;D3977&amp;"-T1",FixtureCode!$B$4:$AH$4,0)))))</f>
        <v>-</v>
      </c>
      <c r="F3977" s="13" t="str">
        <f>IF(C3977="-","-",IF(D3977=maxgameno+2,"blank row 2",IF(D3977=maxgameno+1,"blank row 1",INDEX(FixtureCode!$B$4:$AH$128,MATCH($C3977,FixtureCode!$B$4:$B$128,0),MATCH("G"&amp;D3977&amp;"-T2",FixtureCode!$B$4:$AH$4,0)))))</f>
        <v>-</v>
      </c>
      <c r="G3977" s="12" t="str">
        <f>IF(C3977="-","-",IF(AND(ISNUMBER(Fixture!G3981),ISNUMBER(Fixture!I3981),Fixture!F3981&lt;&gt;"BYE",Fixture!J3981&lt;&gt;"BYE"),"Yes","-"))</f>
        <v>-</v>
      </c>
      <c r="H3977" s="9" t="str">
        <f>IF(G3977="-","-",IF(Fixture!G3981&gt;Fixture!I3981,Settings!$G$7,IF(Fixture!G3981=Fixture!I3981,Settings!$G$8,IF(Fixture!G3981&lt;Fixture!I3981,Settings!$G$9,"-"))))</f>
        <v>-</v>
      </c>
      <c r="I3977" s="13" t="str">
        <f>IF(G3977="-","-",IF(Fixture!I3981&gt;Fixture!G3981,Settings!$G$7,IF(Fixture!I3981=Fixture!G3981,Settings!$G$8,IF(Fixture!I3981&lt;Fixture!G3981,Settings!$G$9,"-"))))</f>
        <v>-</v>
      </c>
    </row>
    <row r="3978" spans="3:9" x14ac:dyDescent="0.25">
      <c r="C3978" s="12" t="str">
        <f t="shared" si="126"/>
        <v>-</v>
      </c>
      <c r="D3978" s="9" t="str">
        <f t="shared" si="127"/>
        <v>-</v>
      </c>
      <c r="E3978" s="9" t="str">
        <f>IF(C3978="-","-",IF(D3978=maxgameno+2,"blank row 2",IF(D3978=maxgameno+1,"blank row 1",INDEX(FixtureCode!$B$4:$AH$128,MATCH($C3978,FixtureCode!$B$4:$B$128,0),MATCH("G"&amp;D3978&amp;"-T1",FixtureCode!$B$4:$AH$4,0)))))</f>
        <v>-</v>
      </c>
      <c r="F3978" s="13" t="str">
        <f>IF(C3978="-","-",IF(D3978=maxgameno+2,"blank row 2",IF(D3978=maxgameno+1,"blank row 1",INDEX(FixtureCode!$B$4:$AH$128,MATCH($C3978,FixtureCode!$B$4:$B$128,0),MATCH("G"&amp;D3978&amp;"-T2",FixtureCode!$B$4:$AH$4,0)))))</f>
        <v>-</v>
      </c>
      <c r="G3978" s="12" t="str">
        <f>IF(C3978="-","-",IF(AND(ISNUMBER(Fixture!G3982),ISNUMBER(Fixture!I3982),Fixture!F3982&lt;&gt;"BYE",Fixture!J3982&lt;&gt;"BYE"),"Yes","-"))</f>
        <v>-</v>
      </c>
      <c r="H3978" s="9" t="str">
        <f>IF(G3978="-","-",IF(Fixture!G3982&gt;Fixture!I3982,Settings!$G$7,IF(Fixture!G3982=Fixture!I3982,Settings!$G$8,IF(Fixture!G3982&lt;Fixture!I3982,Settings!$G$9,"-"))))</f>
        <v>-</v>
      </c>
      <c r="I3978" s="13" t="str">
        <f>IF(G3978="-","-",IF(Fixture!I3982&gt;Fixture!G3982,Settings!$G$7,IF(Fixture!I3982=Fixture!G3982,Settings!$G$8,IF(Fixture!I3982&lt;Fixture!G3982,Settings!$G$9,"-"))))</f>
        <v>-</v>
      </c>
    </row>
    <row r="3979" spans="3:9" x14ac:dyDescent="0.25">
      <c r="C3979" s="12" t="str">
        <f t="shared" si="126"/>
        <v>-</v>
      </c>
      <c r="D3979" s="9" t="str">
        <f t="shared" si="127"/>
        <v>-</v>
      </c>
      <c r="E3979" s="9" t="str">
        <f>IF(C3979="-","-",IF(D3979=maxgameno+2,"blank row 2",IF(D3979=maxgameno+1,"blank row 1",INDEX(FixtureCode!$B$4:$AH$128,MATCH($C3979,FixtureCode!$B$4:$B$128,0),MATCH("G"&amp;D3979&amp;"-T1",FixtureCode!$B$4:$AH$4,0)))))</f>
        <v>-</v>
      </c>
      <c r="F3979" s="13" t="str">
        <f>IF(C3979="-","-",IF(D3979=maxgameno+2,"blank row 2",IF(D3979=maxgameno+1,"blank row 1",INDEX(FixtureCode!$B$4:$AH$128,MATCH($C3979,FixtureCode!$B$4:$B$128,0),MATCH("G"&amp;D3979&amp;"-T2",FixtureCode!$B$4:$AH$4,0)))))</f>
        <v>-</v>
      </c>
      <c r="G3979" s="12" t="str">
        <f>IF(C3979="-","-",IF(AND(ISNUMBER(Fixture!G3983),ISNUMBER(Fixture!I3983),Fixture!F3983&lt;&gt;"BYE",Fixture!J3983&lt;&gt;"BYE"),"Yes","-"))</f>
        <v>-</v>
      </c>
      <c r="H3979" s="9" t="str">
        <f>IF(G3979="-","-",IF(Fixture!G3983&gt;Fixture!I3983,Settings!$G$7,IF(Fixture!G3983=Fixture!I3983,Settings!$G$8,IF(Fixture!G3983&lt;Fixture!I3983,Settings!$G$9,"-"))))</f>
        <v>-</v>
      </c>
      <c r="I3979" s="13" t="str">
        <f>IF(G3979="-","-",IF(Fixture!I3983&gt;Fixture!G3983,Settings!$G$7,IF(Fixture!I3983=Fixture!G3983,Settings!$G$8,IF(Fixture!I3983&lt;Fixture!G3983,Settings!$G$9,"-"))))</f>
        <v>-</v>
      </c>
    </row>
    <row r="3980" spans="3:9" x14ac:dyDescent="0.25">
      <c r="C3980" s="12" t="str">
        <f t="shared" si="126"/>
        <v>-</v>
      </c>
      <c r="D3980" s="9" t="str">
        <f t="shared" si="127"/>
        <v>-</v>
      </c>
      <c r="E3980" s="9" t="str">
        <f>IF(C3980="-","-",IF(D3980=maxgameno+2,"blank row 2",IF(D3980=maxgameno+1,"blank row 1",INDEX(FixtureCode!$B$4:$AH$128,MATCH($C3980,FixtureCode!$B$4:$B$128,0),MATCH("G"&amp;D3980&amp;"-T1",FixtureCode!$B$4:$AH$4,0)))))</f>
        <v>-</v>
      </c>
      <c r="F3980" s="13" t="str">
        <f>IF(C3980="-","-",IF(D3980=maxgameno+2,"blank row 2",IF(D3980=maxgameno+1,"blank row 1",INDEX(FixtureCode!$B$4:$AH$128,MATCH($C3980,FixtureCode!$B$4:$B$128,0),MATCH("G"&amp;D3980&amp;"-T2",FixtureCode!$B$4:$AH$4,0)))))</f>
        <v>-</v>
      </c>
      <c r="G3980" s="12" t="str">
        <f>IF(C3980="-","-",IF(AND(ISNUMBER(Fixture!G3984),ISNUMBER(Fixture!I3984),Fixture!F3984&lt;&gt;"BYE",Fixture!J3984&lt;&gt;"BYE"),"Yes","-"))</f>
        <v>-</v>
      </c>
      <c r="H3980" s="9" t="str">
        <f>IF(G3980="-","-",IF(Fixture!G3984&gt;Fixture!I3984,Settings!$G$7,IF(Fixture!G3984=Fixture!I3984,Settings!$G$8,IF(Fixture!G3984&lt;Fixture!I3984,Settings!$G$9,"-"))))</f>
        <v>-</v>
      </c>
      <c r="I3980" s="13" t="str">
        <f>IF(G3980="-","-",IF(Fixture!I3984&gt;Fixture!G3984,Settings!$G$7,IF(Fixture!I3984=Fixture!G3984,Settings!$G$8,IF(Fixture!I3984&lt;Fixture!G3984,Settings!$G$9,"-"))))</f>
        <v>-</v>
      </c>
    </row>
    <row r="3981" spans="3:9" x14ac:dyDescent="0.25">
      <c r="C3981" s="12" t="str">
        <f t="shared" si="126"/>
        <v>-</v>
      </c>
      <c r="D3981" s="9" t="str">
        <f t="shared" si="127"/>
        <v>-</v>
      </c>
      <c r="E3981" s="9" t="str">
        <f>IF(C3981="-","-",IF(D3981=maxgameno+2,"blank row 2",IF(D3981=maxgameno+1,"blank row 1",INDEX(FixtureCode!$B$4:$AH$128,MATCH($C3981,FixtureCode!$B$4:$B$128,0),MATCH("G"&amp;D3981&amp;"-T1",FixtureCode!$B$4:$AH$4,0)))))</f>
        <v>-</v>
      </c>
      <c r="F3981" s="13" t="str">
        <f>IF(C3981="-","-",IF(D3981=maxgameno+2,"blank row 2",IF(D3981=maxgameno+1,"blank row 1",INDEX(FixtureCode!$B$4:$AH$128,MATCH($C3981,FixtureCode!$B$4:$B$128,0),MATCH("G"&amp;D3981&amp;"-T2",FixtureCode!$B$4:$AH$4,0)))))</f>
        <v>-</v>
      </c>
      <c r="G3981" s="12" t="str">
        <f>IF(C3981="-","-",IF(AND(ISNUMBER(Fixture!G3985),ISNUMBER(Fixture!I3985),Fixture!F3985&lt;&gt;"BYE",Fixture!J3985&lt;&gt;"BYE"),"Yes","-"))</f>
        <v>-</v>
      </c>
      <c r="H3981" s="9" t="str">
        <f>IF(G3981="-","-",IF(Fixture!G3985&gt;Fixture!I3985,Settings!$G$7,IF(Fixture!G3985=Fixture!I3985,Settings!$G$8,IF(Fixture!G3985&lt;Fixture!I3985,Settings!$G$9,"-"))))</f>
        <v>-</v>
      </c>
      <c r="I3981" s="13" t="str">
        <f>IF(G3981="-","-",IF(Fixture!I3985&gt;Fixture!G3985,Settings!$G$7,IF(Fixture!I3985=Fixture!G3985,Settings!$G$8,IF(Fixture!I3985&lt;Fixture!G3985,Settings!$G$9,"-"))))</f>
        <v>-</v>
      </c>
    </row>
    <row r="3982" spans="3:9" x14ac:dyDescent="0.25">
      <c r="C3982" s="12" t="str">
        <f t="shared" si="126"/>
        <v>-</v>
      </c>
      <c r="D3982" s="9" t="str">
        <f t="shared" si="127"/>
        <v>-</v>
      </c>
      <c r="E3982" s="9" t="str">
        <f>IF(C3982="-","-",IF(D3982=maxgameno+2,"blank row 2",IF(D3982=maxgameno+1,"blank row 1",INDEX(FixtureCode!$B$4:$AH$128,MATCH($C3982,FixtureCode!$B$4:$B$128,0),MATCH("G"&amp;D3982&amp;"-T1",FixtureCode!$B$4:$AH$4,0)))))</f>
        <v>-</v>
      </c>
      <c r="F3982" s="13" t="str">
        <f>IF(C3982="-","-",IF(D3982=maxgameno+2,"blank row 2",IF(D3982=maxgameno+1,"blank row 1",INDEX(FixtureCode!$B$4:$AH$128,MATCH($C3982,FixtureCode!$B$4:$B$128,0),MATCH("G"&amp;D3982&amp;"-T2",FixtureCode!$B$4:$AH$4,0)))))</f>
        <v>-</v>
      </c>
      <c r="G3982" s="12" t="str">
        <f>IF(C3982="-","-",IF(AND(ISNUMBER(Fixture!G3986),ISNUMBER(Fixture!I3986),Fixture!F3986&lt;&gt;"BYE",Fixture!J3986&lt;&gt;"BYE"),"Yes","-"))</f>
        <v>-</v>
      </c>
      <c r="H3982" s="9" t="str">
        <f>IF(G3982="-","-",IF(Fixture!G3986&gt;Fixture!I3986,Settings!$G$7,IF(Fixture!G3986=Fixture!I3986,Settings!$G$8,IF(Fixture!G3986&lt;Fixture!I3986,Settings!$G$9,"-"))))</f>
        <v>-</v>
      </c>
      <c r="I3982" s="13" t="str">
        <f>IF(G3982="-","-",IF(Fixture!I3986&gt;Fixture!G3986,Settings!$G$7,IF(Fixture!I3986=Fixture!G3986,Settings!$G$8,IF(Fixture!I3986&lt;Fixture!G3986,Settings!$G$9,"-"))))</f>
        <v>-</v>
      </c>
    </row>
    <row r="3983" spans="3:9" x14ac:dyDescent="0.25">
      <c r="C3983" s="12" t="str">
        <f t="shared" si="126"/>
        <v>-</v>
      </c>
      <c r="D3983" s="9" t="str">
        <f t="shared" si="127"/>
        <v>-</v>
      </c>
      <c r="E3983" s="9" t="str">
        <f>IF(C3983="-","-",IF(D3983=maxgameno+2,"blank row 2",IF(D3983=maxgameno+1,"blank row 1",INDEX(FixtureCode!$B$4:$AH$128,MATCH($C3983,FixtureCode!$B$4:$B$128,0),MATCH("G"&amp;D3983&amp;"-T1",FixtureCode!$B$4:$AH$4,0)))))</f>
        <v>-</v>
      </c>
      <c r="F3983" s="13" t="str">
        <f>IF(C3983="-","-",IF(D3983=maxgameno+2,"blank row 2",IF(D3983=maxgameno+1,"blank row 1",INDEX(FixtureCode!$B$4:$AH$128,MATCH($C3983,FixtureCode!$B$4:$B$128,0),MATCH("G"&amp;D3983&amp;"-T2",FixtureCode!$B$4:$AH$4,0)))))</f>
        <v>-</v>
      </c>
      <c r="G3983" s="12" t="str">
        <f>IF(C3983="-","-",IF(AND(ISNUMBER(Fixture!G3987),ISNUMBER(Fixture!I3987),Fixture!F3987&lt;&gt;"BYE",Fixture!J3987&lt;&gt;"BYE"),"Yes","-"))</f>
        <v>-</v>
      </c>
      <c r="H3983" s="9" t="str">
        <f>IF(G3983="-","-",IF(Fixture!G3987&gt;Fixture!I3987,Settings!$G$7,IF(Fixture!G3987=Fixture!I3987,Settings!$G$8,IF(Fixture!G3987&lt;Fixture!I3987,Settings!$G$9,"-"))))</f>
        <v>-</v>
      </c>
      <c r="I3983" s="13" t="str">
        <f>IF(G3983="-","-",IF(Fixture!I3987&gt;Fixture!G3987,Settings!$G$7,IF(Fixture!I3987=Fixture!G3987,Settings!$G$8,IF(Fixture!I3987&lt;Fixture!G3987,Settings!$G$9,"-"))))</f>
        <v>-</v>
      </c>
    </row>
    <row r="3984" spans="3:9" x14ac:dyDescent="0.25">
      <c r="C3984" s="12" t="str">
        <f t="shared" si="126"/>
        <v>-</v>
      </c>
      <c r="D3984" s="9" t="str">
        <f t="shared" si="127"/>
        <v>-</v>
      </c>
      <c r="E3984" s="9" t="str">
        <f>IF(C3984="-","-",IF(D3984=maxgameno+2,"blank row 2",IF(D3984=maxgameno+1,"blank row 1",INDEX(FixtureCode!$B$4:$AH$128,MATCH($C3984,FixtureCode!$B$4:$B$128,0),MATCH("G"&amp;D3984&amp;"-T1",FixtureCode!$B$4:$AH$4,0)))))</f>
        <v>-</v>
      </c>
      <c r="F3984" s="13" t="str">
        <f>IF(C3984="-","-",IF(D3984=maxgameno+2,"blank row 2",IF(D3984=maxgameno+1,"blank row 1",INDEX(FixtureCode!$B$4:$AH$128,MATCH($C3984,FixtureCode!$B$4:$B$128,0),MATCH("G"&amp;D3984&amp;"-T2",FixtureCode!$B$4:$AH$4,0)))))</f>
        <v>-</v>
      </c>
      <c r="G3984" s="12" t="str">
        <f>IF(C3984="-","-",IF(AND(ISNUMBER(Fixture!G3988),ISNUMBER(Fixture!I3988),Fixture!F3988&lt;&gt;"BYE",Fixture!J3988&lt;&gt;"BYE"),"Yes","-"))</f>
        <v>-</v>
      </c>
      <c r="H3984" s="9" t="str">
        <f>IF(G3984="-","-",IF(Fixture!G3988&gt;Fixture!I3988,Settings!$G$7,IF(Fixture!G3988=Fixture!I3988,Settings!$G$8,IF(Fixture!G3988&lt;Fixture!I3988,Settings!$G$9,"-"))))</f>
        <v>-</v>
      </c>
      <c r="I3984" s="13" t="str">
        <f>IF(G3984="-","-",IF(Fixture!I3988&gt;Fixture!G3988,Settings!$G$7,IF(Fixture!I3988=Fixture!G3988,Settings!$G$8,IF(Fixture!I3988&lt;Fixture!G3988,Settings!$G$9,"-"))))</f>
        <v>-</v>
      </c>
    </row>
    <row r="3985" spans="3:9" x14ac:dyDescent="0.25">
      <c r="C3985" s="12" t="str">
        <f t="shared" si="126"/>
        <v>-</v>
      </c>
      <c r="D3985" s="9" t="str">
        <f t="shared" si="127"/>
        <v>-</v>
      </c>
      <c r="E3985" s="9" t="str">
        <f>IF(C3985="-","-",IF(D3985=maxgameno+2,"blank row 2",IF(D3985=maxgameno+1,"blank row 1",INDEX(FixtureCode!$B$4:$AH$128,MATCH($C3985,FixtureCode!$B$4:$B$128,0),MATCH("G"&amp;D3985&amp;"-T1",FixtureCode!$B$4:$AH$4,0)))))</f>
        <v>-</v>
      </c>
      <c r="F3985" s="13" t="str">
        <f>IF(C3985="-","-",IF(D3985=maxgameno+2,"blank row 2",IF(D3985=maxgameno+1,"blank row 1",INDEX(FixtureCode!$B$4:$AH$128,MATCH($C3985,FixtureCode!$B$4:$B$128,0),MATCH("G"&amp;D3985&amp;"-T2",FixtureCode!$B$4:$AH$4,0)))))</f>
        <v>-</v>
      </c>
      <c r="G3985" s="12" t="str">
        <f>IF(C3985="-","-",IF(AND(ISNUMBER(Fixture!G3989),ISNUMBER(Fixture!I3989),Fixture!F3989&lt;&gt;"BYE",Fixture!J3989&lt;&gt;"BYE"),"Yes","-"))</f>
        <v>-</v>
      </c>
      <c r="H3985" s="9" t="str">
        <f>IF(G3985="-","-",IF(Fixture!G3989&gt;Fixture!I3989,Settings!$G$7,IF(Fixture!G3989=Fixture!I3989,Settings!$G$8,IF(Fixture!G3989&lt;Fixture!I3989,Settings!$G$9,"-"))))</f>
        <v>-</v>
      </c>
      <c r="I3985" s="13" t="str">
        <f>IF(G3985="-","-",IF(Fixture!I3989&gt;Fixture!G3989,Settings!$G$7,IF(Fixture!I3989=Fixture!G3989,Settings!$G$8,IF(Fixture!I3989&lt;Fixture!G3989,Settings!$G$9,"-"))))</f>
        <v>-</v>
      </c>
    </row>
    <row r="3986" spans="3:9" x14ac:dyDescent="0.25">
      <c r="C3986" s="12" t="str">
        <f t="shared" si="126"/>
        <v>-</v>
      </c>
      <c r="D3986" s="9" t="str">
        <f t="shared" si="127"/>
        <v>-</v>
      </c>
      <c r="E3986" s="9" t="str">
        <f>IF(C3986="-","-",IF(D3986=maxgameno+2,"blank row 2",IF(D3986=maxgameno+1,"blank row 1",INDEX(FixtureCode!$B$4:$AH$128,MATCH($C3986,FixtureCode!$B$4:$B$128,0),MATCH("G"&amp;D3986&amp;"-T1",FixtureCode!$B$4:$AH$4,0)))))</f>
        <v>-</v>
      </c>
      <c r="F3986" s="13" t="str">
        <f>IF(C3986="-","-",IF(D3986=maxgameno+2,"blank row 2",IF(D3986=maxgameno+1,"blank row 1",INDEX(FixtureCode!$B$4:$AH$128,MATCH($C3986,FixtureCode!$B$4:$B$128,0),MATCH("G"&amp;D3986&amp;"-T2",FixtureCode!$B$4:$AH$4,0)))))</f>
        <v>-</v>
      </c>
      <c r="G3986" s="12" t="str">
        <f>IF(C3986="-","-",IF(AND(ISNUMBER(Fixture!G3990),ISNUMBER(Fixture!I3990),Fixture!F3990&lt;&gt;"BYE",Fixture!J3990&lt;&gt;"BYE"),"Yes","-"))</f>
        <v>-</v>
      </c>
      <c r="H3986" s="9" t="str">
        <f>IF(G3986="-","-",IF(Fixture!G3990&gt;Fixture!I3990,Settings!$G$7,IF(Fixture!G3990=Fixture!I3990,Settings!$G$8,IF(Fixture!G3990&lt;Fixture!I3990,Settings!$G$9,"-"))))</f>
        <v>-</v>
      </c>
      <c r="I3986" s="13" t="str">
        <f>IF(G3986="-","-",IF(Fixture!I3990&gt;Fixture!G3990,Settings!$G$7,IF(Fixture!I3990=Fixture!G3990,Settings!$G$8,IF(Fixture!I3990&lt;Fixture!G3990,Settings!$G$9,"-"))))</f>
        <v>-</v>
      </c>
    </row>
    <row r="3987" spans="3:9" x14ac:dyDescent="0.25">
      <c r="C3987" s="12" t="str">
        <f t="shared" si="126"/>
        <v>-</v>
      </c>
      <c r="D3987" s="9" t="str">
        <f t="shared" si="127"/>
        <v>-</v>
      </c>
      <c r="E3987" s="9" t="str">
        <f>IF(C3987="-","-",IF(D3987=maxgameno+2,"blank row 2",IF(D3987=maxgameno+1,"blank row 1",INDEX(FixtureCode!$B$4:$AH$128,MATCH($C3987,FixtureCode!$B$4:$B$128,0),MATCH("G"&amp;D3987&amp;"-T1",FixtureCode!$B$4:$AH$4,0)))))</f>
        <v>-</v>
      </c>
      <c r="F3987" s="13" t="str">
        <f>IF(C3987="-","-",IF(D3987=maxgameno+2,"blank row 2",IF(D3987=maxgameno+1,"blank row 1",INDEX(FixtureCode!$B$4:$AH$128,MATCH($C3987,FixtureCode!$B$4:$B$128,0),MATCH("G"&amp;D3987&amp;"-T2",FixtureCode!$B$4:$AH$4,0)))))</f>
        <v>-</v>
      </c>
      <c r="G3987" s="12" t="str">
        <f>IF(C3987="-","-",IF(AND(ISNUMBER(Fixture!G3991),ISNUMBER(Fixture!I3991),Fixture!F3991&lt;&gt;"BYE",Fixture!J3991&lt;&gt;"BYE"),"Yes","-"))</f>
        <v>-</v>
      </c>
      <c r="H3987" s="9" t="str">
        <f>IF(G3987="-","-",IF(Fixture!G3991&gt;Fixture!I3991,Settings!$G$7,IF(Fixture!G3991=Fixture!I3991,Settings!$G$8,IF(Fixture!G3991&lt;Fixture!I3991,Settings!$G$9,"-"))))</f>
        <v>-</v>
      </c>
      <c r="I3987" s="13" t="str">
        <f>IF(G3987="-","-",IF(Fixture!I3991&gt;Fixture!G3991,Settings!$G$7,IF(Fixture!I3991=Fixture!G3991,Settings!$G$8,IF(Fixture!I3991&lt;Fixture!G3991,Settings!$G$9,"-"))))</f>
        <v>-</v>
      </c>
    </row>
    <row r="3988" spans="3:9" x14ac:dyDescent="0.25">
      <c r="C3988" s="12" t="str">
        <f t="shared" si="126"/>
        <v>-</v>
      </c>
      <c r="D3988" s="9" t="str">
        <f t="shared" si="127"/>
        <v>-</v>
      </c>
      <c r="E3988" s="9" t="str">
        <f>IF(C3988="-","-",IF(D3988=maxgameno+2,"blank row 2",IF(D3988=maxgameno+1,"blank row 1",INDEX(FixtureCode!$B$4:$AH$128,MATCH($C3988,FixtureCode!$B$4:$B$128,0),MATCH("G"&amp;D3988&amp;"-T1",FixtureCode!$B$4:$AH$4,0)))))</f>
        <v>-</v>
      </c>
      <c r="F3988" s="13" t="str">
        <f>IF(C3988="-","-",IF(D3988=maxgameno+2,"blank row 2",IF(D3988=maxgameno+1,"blank row 1",INDEX(FixtureCode!$B$4:$AH$128,MATCH($C3988,FixtureCode!$B$4:$B$128,0),MATCH("G"&amp;D3988&amp;"-T2",FixtureCode!$B$4:$AH$4,0)))))</f>
        <v>-</v>
      </c>
      <c r="G3988" s="12" t="str">
        <f>IF(C3988="-","-",IF(AND(ISNUMBER(Fixture!G3992),ISNUMBER(Fixture!I3992),Fixture!F3992&lt;&gt;"BYE",Fixture!J3992&lt;&gt;"BYE"),"Yes","-"))</f>
        <v>-</v>
      </c>
      <c r="H3988" s="9" t="str">
        <f>IF(G3988="-","-",IF(Fixture!G3992&gt;Fixture!I3992,Settings!$G$7,IF(Fixture!G3992=Fixture!I3992,Settings!$G$8,IF(Fixture!G3992&lt;Fixture!I3992,Settings!$G$9,"-"))))</f>
        <v>-</v>
      </c>
      <c r="I3988" s="13" t="str">
        <f>IF(G3988="-","-",IF(Fixture!I3992&gt;Fixture!G3992,Settings!$G$7,IF(Fixture!I3992=Fixture!G3992,Settings!$G$8,IF(Fixture!I3992&lt;Fixture!G3992,Settings!$G$9,"-"))))</f>
        <v>-</v>
      </c>
    </row>
    <row r="3989" spans="3:9" x14ac:dyDescent="0.25">
      <c r="C3989" s="12" t="str">
        <f t="shared" si="126"/>
        <v>-</v>
      </c>
      <c r="D3989" s="9" t="str">
        <f t="shared" si="127"/>
        <v>-</v>
      </c>
      <c r="E3989" s="9" t="str">
        <f>IF(C3989="-","-",IF(D3989=maxgameno+2,"blank row 2",IF(D3989=maxgameno+1,"blank row 1",INDEX(FixtureCode!$B$4:$AH$128,MATCH($C3989,FixtureCode!$B$4:$B$128,0),MATCH("G"&amp;D3989&amp;"-T1",FixtureCode!$B$4:$AH$4,0)))))</f>
        <v>-</v>
      </c>
      <c r="F3989" s="13" t="str">
        <f>IF(C3989="-","-",IF(D3989=maxgameno+2,"blank row 2",IF(D3989=maxgameno+1,"blank row 1",INDEX(FixtureCode!$B$4:$AH$128,MATCH($C3989,FixtureCode!$B$4:$B$128,0),MATCH("G"&amp;D3989&amp;"-T2",FixtureCode!$B$4:$AH$4,0)))))</f>
        <v>-</v>
      </c>
      <c r="G3989" s="12" t="str">
        <f>IF(C3989="-","-",IF(AND(ISNUMBER(Fixture!G3993),ISNUMBER(Fixture!I3993),Fixture!F3993&lt;&gt;"BYE",Fixture!J3993&lt;&gt;"BYE"),"Yes","-"))</f>
        <v>-</v>
      </c>
      <c r="H3989" s="9" t="str">
        <f>IF(G3989="-","-",IF(Fixture!G3993&gt;Fixture!I3993,Settings!$G$7,IF(Fixture!G3993=Fixture!I3993,Settings!$G$8,IF(Fixture!G3993&lt;Fixture!I3993,Settings!$G$9,"-"))))</f>
        <v>-</v>
      </c>
      <c r="I3989" s="13" t="str">
        <f>IF(G3989="-","-",IF(Fixture!I3993&gt;Fixture!G3993,Settings!$G$7,IF(Fixture!I3993=Fixture!G3993,Settings!$G$8,IF(Fixture!I3993&lt;Fixture!G3993,Settings!$G$9,"-"))))</f>
        <v>-</v>
      </c>
    </row>
    <row r="3990" spans="3:9" x14ac:dyDescent="0.25">
      <c r="C3990" s="12" t="str">
        <f t="shared" si="126"/>
        <v>-</v>
      </c>
      <c r="D3990" s="9" t="str">
        <f t="shared" si="127"/>
        <v>-</v>
      </c>
      <c r="E3990" s="9" t="str">
        <f>IF(C3990="-","-",IF(D3990=maxgameno+2,"blank row 2",IF(D3990=maxgameno+1,"blank row 1",INDEX(FixtureCode!$B$4:$AH$128,MATCH($C3990,FixtureCode!$B$4:$B$128,0),MATCH("G"&amp;D3990&amp;"-T1",FixtureCode!$B$4:$AH$4,0)))))</f>
        <v>-</v>
      </c>
      <c r="F3990" s="13" t="str">
        <f>IF(C3990="-","-",IF(D3990=maxgameno+2,"blank row 2",IF(D3990=maxgameno+1,"blank row 1",INDEX(FixtureCode!$B$4:$AH$128,MATCH($C3990,FixtureCode!$B$4:$B$128,0),MATCH("G"&amp;D3990&amp;"-T2",FixtureCode!$B$4:$AH$4,0)))))</f>
        <v>-</v>
      </c>
      <c r="G3990" s="12" t="str">
        <f>IF(C3990="-","-",IF(AND(ISNUMBER(Fixture!G3994),ISNUMBER(Fixture!I3994),Fixture!F3994&lt;&gt;"BYE",Fixture!J3994&lt;&gt;"BYE"),"Yes","-"))</f>
        <v>-</v>
      </c>
      <c r="H3990" s="9" t="str">
        <f>IF(G3990="-","-",IF(Fixture!G3994&gt;Fixture!I3994,Settings!$G$7,IF(Fixture!G3994=Fixture!I3994,Settings!$G$8,IF(Fixture!G3994&lt;Fixture!I3994,Settings!$G$9,"-"))))</f>
        <v>-</v>
      </c>
      <c r="I3990" s="13" t="str">
        <f>IF(G3990="-","-",IF(Fixture!I3994&gt;Fixture!G3994,Settings!$G$7,IF(Fixture!I3994=Fixture!G3994,Settings!$G$8,IF(Fixture!I3994&lt;Fixture!G3994,Settings!$G$9,"-"))))</f>
        <v>-</v>
      </c>
    </row>
    <row r="3991" spans="3:9" x14ac:dyDescent="0.25">
      <c r="C3991" s="12" t="str">
        <f t="shared" si="126"/>
        <v>-</v>
      </c>
      <c r="D3991" s="9" t="str">
        <f t="shared" si="127"/>
        <v>-</v>
      </c>
      <c r="E3991" s="9" t="str">
        <f>IF(C3991="-","-",IF(D3991=maxgameno+2,"blank row 2",IF(D3991=maxgameno+1,"blank row 1",INDEX(FixtureCode!$B$4:$AH$128,MATCH($C3991,FixtureCode!$B$4:$B$128,0),MATCH("G"&amp;D3991&amp;"-T1",FixtureCode!$B$4:$AH$4,0)))))</f>
        <v>-</v>
      </c>
      <c r="F3991" s="13" t="str">
        <f>IF(C3991="-","-",IF(D3991=maxgameno+2,"blank row 2",IF(D3991=maxgameno+1,"blank row 1",INDEX(FixtureCode!$B$4:$AH$128,MATCH($C3991,FixtureCode!$B$4:$B$128,0),MATCH("G"&amp;D3991&amp;"-T2",FixtureCode!$B$4:$AH$4,0)))))</f>
        <v>-</v>
      </c>
      <c r="G3991" s="12" t="str">
        <f>IF(C3991="-","-",IF(AND(ISNUMBER(Fixture!G3995),ISNUMBER(Fixture!I3995),Fixture!F3995&lt;&gt;"BYE",Fixture!J3995&lt;&gt;"BYE"),"Yes","-"))</f>
        <v>-</v>
      </c>
      <c r="H3991" s="9" t="str">
        <f>IF(G3991="-","-",IF(Fixture!G3995&gt;Fixture!I3995,Settings!$G$7,IF(Fixture!G3995=Fixture!I3995,Settings!$G$8,IF(Fixture!G3995&lt;Fixture!I3995,Settings!$G$9,"-"))))</f>
        <v>-</v>
      </c>
      <c r="I3991" s="13" t="str">
        <f>IF(G3991="-","-",IF(Fixture!I3995&gt;Fixture!G3995,Settings!$G$7,IF(Fixture!I3995=Fixture!G3995,Settings!$G$8,IF(Fixture!I3995&lt;Fixture!G3995,Settings!$G$9,"-"))))</f>
        <v>-</v>
      </c>
    </row>
    <row r="3992" spans="3:9" x14ac:dyDescent="0.25">
      <c r="C3992" s="12" t="str">
        <f t="shared" si="126"/>
        <v>-</v>
      </c>
      <c r="D3992" s="9" t="str">
        <f t="shared" si="127"/>
        <v>-</v>
      </c>
      <c r="E3992" s="9" t="str">
        <f>IF(C3992="-","-",IF(D3992=maxgameno+2,"blank row 2",IF(D3992=maxgameno+1,"blank row 1",INDEX(FixtureCode!$B$4:$AH$128,MATCH($C3992,FixtureCode!$B$4:$B$128,0),MATCH("G"&amp;D3992&amp;"-T1",FixtureCode!$B$4:$AH$4,0)))))</f>
        <v>-</v>
      </c>
      <c r="F3992" s="13" t="str">
        <f>IF(C3992="-","-",IF(D3992=maxgameno+2,"blank row 2",IF(D3992=maxgameno+1,"blank row 1",INDEX(FixtureCode!$B$4:$AH$128,MATCH($C3992,FixtureCode!$B$4:$B$128,0),MATCH("G"&amp;D3992&amp;"-T2",FixtureCode!$B$4:$AH$4,0)))))</f>
        <v>-</v>
      </c>
      <c r="G3992" s="12" t="str">
        <f>IF(C3992="-","-",IF(AND(ISNUMBER(Fixture!G3996),ISNUMBER(Fixture!I3996),Fixture!F3996&lt;&gt;"BYE",Fixture!J3996&lt;&gt;"BYE"),"Yes","-"))</f>
        <v>-</v>
      </c>
      <c r="H3992" s="9" t="str">
        <f>IF(G3992="-","-",IF(Fixture!G3996&gt;Fixture!I3996,Settings!$G$7,IF(Fixture!G3996=Fixture!I3996,Settings!$G$8,IF(Fixture!G3996&lt;Fixture!I3996,Settings!$G$9,"-"))))</f>
        <v>-</v>
      </c>
      <c r="I3992" s="13" t="str">
        <f>IF(G3992="-","-",IF(Fixture!I3996&gt;Fixture!G3996,Settings!$G$7,IF(Fixture!I3996=Fixture!G3996,Settings!$G$8,IF(Fixture!I3996&lt;Fixture!G3996,Settings!$G$9,"-"))))</f>
        <v>-</v>
      </c>
    </row>
    <row r="3993" spans="3:9" x14ac:dyDescent="0.25">
      <c r="C3993" s="12" t="str">
        <f t="shared" si="126"/>
        <v>-</v>
      </c>
      <c r="D3993" s="9" t="str">
        <f t="shared" si="127"/>
        <v>-</v>
      </c>
      <c r="E3993" s="9" t="str">
        <f>IF(C3993="-","-",IF(D3993=maxgameno+2,"blank row 2",IF(D3993=maxgameno+1,"blank row 1",INDEX(FixtureCode!$B$4:$AH$128,MATCH($C3993,FixtureCode!$B$4:$B$128,0),MATCH("G"&amp;D3993&amp;"-T1",FixtureCode!$B$4:$AH$4,0)))))</f>
        <v>-</v>
      </c>
      <c r="F3993" s="13" t="str">
        <f>IF(C3993="-","-",IF(D3993=maxgameno+2,"blank row 2",IF(D3993=maxgameno+1,"blank row 1",INDEX(FixtureCode!$B$4:$AH$128,MATCH($C3993,FixtureCode!$B$4:$B$128,0),MATCH("G"&amp;D3993&amp;"-T2",FixtureCode!$B$4:$AH$4,0)))))</f>
        <v>-</v>
      </c>
      <c r="G3993" s="12" t="str">
        <f>IF(C3993="-","-",IF(AND(ISNUMBER(Fixture!G3997),ISNUMBER(Fixture!I3997),Fixture!F3997&lt;&gt;"BYE",Fixture!J3997&lt;&gt;"BYE"),"Yes","-"))</f>
        <v>-</v>
      </c>
      <c r="H3993" s="9" t="str">
        <f>IF(G3993="-","-",IF(Fixture!G3997&gt;Fixture!I3997,Settings!$G$7,IF(Fixture!G3997=Fixture!I3997,Settings!$G$8,IF(Fixture!G3997&lt;Fixture!I3997,Settings!$G$9,"-"))))</f>
        <v>-</v>
      </c>
      <c r="I3993" s="13" t="str">
        <f>IF(G3993="-","-",IF(Fixture!I3997&gt;Fixture!G3997,Settings!$G$7,IF(Fixture!I3997=Fixture!G3997,Settings!$G$8,IF(Fixture!I3997&lt;Fixture!G3997,Settings!$G$9,"-"))))</f>
        <v>-</v>
      </c>
    </row>
    <row r="3994" spans="3:9" x14ac:dyDescent="0.25">
      <c r="C3994" s="12" t="str">
        <f t="shared" si="126"/>
        <v>-</v>
      </c>
      <c r="D3994" s="9" t="str">
        <f t="shared" si="127"/>
        <v>-</v>
      </c>
      <c r="E3994" s="9" t="str">
        <f>IF(C3994="-","-",IF(D3994=maxgameno+2,"blank row 2",IF(D3994=maxgameno+1,"blank row 1",INDEX(FixtureCode!$B$4:$AH$128,MATCH($C3994,FixtureCode!$B$4:$B$128,0),MATCH("G"&amp;D3994&amp;"-T1",FixtureCode!$B$4:$AH$4,0)))))</f>
        <v>-</v>
      </c>
      <c r="F3994" s="13" t="str">
        <f>IF(C3994="-","-",IF(D3994=maxgameno+2,"blank row 2",IF(D3994=maxgameno+1,"blank row 1",INDEX(FixtureCode!$B$4:$AH$128,MATCH($C3994,FixtureCode!$B$4:$B$128,0),MATCH("G"&amp;D3994&amp;"-T2",FixtureCode!$B$4:$AH$4,0)))))</f>
        <v>-</v>
      </c>
      <c r="G3994" s="12" t="str">
        <f>IF(C3994="-","-",IF(AND(ISNUMBER(Fixture!G3998),ISNUMBER(Fixture!I3998),Fixture!F3998&lt;&gt;"BYE",Fixture!J3998&lt;&gt;"BYE"),"Yes","-"))</f>
        <v>-</v>
      </c>
      <c r="H3994" s="9" t="str">
        <f>IF(G3994="-","-",IF(Fixture!G3998&gt;Fixture!I3998,Settings!$G$7,IF(Fixture!G3998=Fixture!I3998,Settings!$G$8,IF(Fixture!G3998&lt;Fixture!I3998,Settings!$G$9,"-"))))</f>
        <v>-</v>
      </c>
      <c r="I3994" s="13" t="str">
        <f>IF(G3994="-","-",IF(Fixture!I3998&gt;Fixture!G3998,Settings!$G$7,IF(Fixture!I3998=Fixture!G3998,Settings!$G$8,IF(Fixture!I3998&lt;Fixture!G3998,Settings!$G$9,"-"))))</f>
        <v>-</v>
      </c>
    </row>
    <row r="3995" spans="3:9" x14ac:dyDescent="0.25">
      <c r="C3995" s="12" t="str">
        <f t="shared" si="126"/>
        <v>-</v>
      </c>
      <c r="D3995" s="9" t="str">
        <f t="shared" si="127"/>
        <v>-</v>
      </c>
      <c r="E3995" s="9" t="str">
        <f>IF(C3995="-","-",IF(D3995=maxgameno+2,"blank row 2",IF(D3995=maxgameno+1,"blank row 1",INDEX(FixtureCode!$B$4:$AH$128,MATCH($C3995,FixtureCode!$B$4:$B$128,0),MATCH("G"&amp;D3995&amp;"-T1",FixtureCode!$B$4:$AH$4,0)))))</f>
        <v>-</v>
      </c>
      <c r="F3995" s="13" t="str">
        <f>IF(C3995="-","-",IF(D3995=maxgameno+2,"blank row 2",IF(D3995=maxgameno+1,"blank row 1",INDEX(FixtureCode!$B$4:$AH$128,MATCH($C3995,FixtureCode!$B$4:$B$128,0),MATCH("G"&amp;D3995&amp;"-T2",FixtureCode!$B$4:$AH$4,0)))))</f>
        <v>-</v>
      </c>
      <c r="G3995" s="12" t="str">
        <f>IF(C3995="-","-",IF(AND(ISNUMBER(Fixture!G3999),ISNUMBER(Fixture!I3999),Fixture!F3999&lt;&gt;"BYE",Fixture!J3999&lt;&gt;"BYE"),"Yes","-"))</f>
        <v>-</v>
      </c>
      <c r="H3995" s="9" t="str">
        <f>IF(G3995="-","-",IF(Fixture!G3999&gt;Fixture!I3999,Settings!$G$7,IF(Fixture!G3999=Fixture!I3999,Settings!$G$8,IF(Fixture!G3999&lt;Fixture!I3999,Settings!$G$9,"-"))))</f>
        <v>-</v>
      </c>
      <c r="I3995" s="13" t="str">
        <f>IF(G3995="-","-",IF(Fixture!I3999&gt;Fixture!G3999,Settings!$G$7,IF(Fixture!I3999=Fixture!G3999,Settings!$G$8,IF(Fixture!I3999&lt;Fixture!G3999,Settings!$G$9,"-"))))</f>
        <v>-</v>
      </c>
    </row>
    <row r="3996" spans="3:9" x14ac:dyDescent="0.25">
      <c r="C3996" s="12" t="str">
        <f t="shared" si="126"/>
        <v>-</v>
      </c>
      <c r="D3996" s="9" t="str">
        <f t="shared" si="127"/>
        <v>-</v>
      </c>
      <c r="E3996" s="9" t="str">
        <f>IF(C3996="-","-",IF(D3996=maxgameno+2,"blank row 2",IF(D3996=maxgameno+1,"blank row 1",INDEX(FixtureCode!$B$4:$AH$128,MATCH($C3996,FixtureCode!$B$4:$B$128,0),MATCH("G"&amp;D3996&amp;"-T1",FixtureCode!$B$4:$AH$4,0)))))</f>
        <v>-</v>
      </c>
      <c r="F3996" s="13" t="str">
        <f>IF(C3996="-","-",IF(D3996=maxgameno+2,"blank row 2",IF(D3996=maxgameno+1,"blank row 1",INDEX(FixtureCode!$B$4:$AH$128,MATCH($C3996,FixtureCode!$B$4:$B$128,0),MATCH("G"&amp;D3996&amp;"-T2",FixtureCode!$B$4:$AH$4,0)))))</f>
        <v>-</v>
      </c>
      <c r="G3996" s="12" t="str">
        <f>IF(C3996="-","-",IF(AND(ISNUMBER(Fixture!G4000),ISNUMBER(Fixture!I4000),Fixture!F4000&lt;&gt;"BYE",Fixture!J4000&lt;&gt;"BYE"),"Yes","-"))</f>
        <v>-</v>
      </c>
      <c r="H3996" s="9" t="str">
        <f>IF(G3996="-","-",IF(Fixture!G4000&gt;Fixture!I4000,Settings!$G$7,IF(Fixture!G4000=Fixture!I4000,Settings!$G$8,IF(Fixture!G4000&lt;Fixture!I4000,Settings!$G$9,"-"))))</f>
        <v>-</v>
      </c>
      <c r="I3996" s="13" t="str">
        <f>IF(G3996="-","-",IF(Fixture!I4000&gt;Fixture!G4000,Settings!$G$7,IF(Fixture!I4000=Fixture!G4000,Settings!$G$8,IF(Fixture!I4000&lt;Fixture!G4000,Settings!$G$9,"-"))))</f>
        <v>-</v>
      </c>
    </row>
    <row r="3997" spans="3:9" x14ac:dyDescent="0.25">
      <c r="C3997" s="12" t="str">
        <f t="shared" si="126"/>
        <v>-</v>
      </c>
      <c r="D3997" s="9" t="str">
        <f t="shared" si="127"/>
        <v>-</v>
      </c>
      <c r="E3997" s="9" t="str">
        <f>IF(C3997="-","-",IF(D3997=maxgameno+2,"blank row 2",IF(D3997=maxgameno+1,"blank row 1",INDEX(FixtureCode!$B$4:$AH$128,MATCH($C3997,FixtureCode!$B$4:$B$128,0),MATCH("G"&amp;D3997&amp;"-T1",FixtureCode!$B$4:$AH$4,0)))))</f>
        <v>-</v>
      </c>
      <c r="F3997" s="13" t="str">
        <f>IF(C3997="-","-",IF(D3997=maxgameno+2,"blank row 2",IF(D3997=maxgameno+1,"blank row 1",INDEX(FixtureCode!$B$4:$AH$128,MATCH($C3997,FixtureCode!$B$4:$B$128,0),MATCH("G"&amp;D3997&amp;"-T2",FixtureCode!$B$4:$AH$4,0)))))</f>
        <v>-</v>
      </c>
      <c r="G3997" s="12" t="str">
        <f>IF(C3997="-","-",IF(AND(ISNUMBER(Fixture!G4001),ISNUMBER(Fixture!I4001),Fixture!F4001&lt;&gt;"BYE",Fixture!J4001&lt;&gt;"BYE"),"Yes","-"))</f>
        <v>-</v>
      </c>
      <c r="H3997" s="9" t="str">
        <f>IF(G3997="-","-",IF(Fixture!G4001&gt;Fixture!I4001,Settings!$G$7,IF(Fixture!G4001=Fixture!I4001,Settings!$G$8,IF(Fixture!G4001&lt;Fixture!I4001,Settings!$G$9,"-"))))</f>
        <v>-</v>
      </c>
      <c r="I3997" s="13" t="str">
        <f>IF(G3997="-","-",IF(Fixture!I4001&gt;Fixture!G4001,Settings!$G$7,IF(Fixture!I4001=Fixture!G4001,Settings!$G$8,IF(Fixture!I4001&lt;Fixture!G4001,Settings!$G$9,"-"))))</f>
        <v>-</v>
      </c>
    </row>
    <row r="3998" spans="3:9" x14ac:dyDescent="0.25">
      <c r="C3998" s="12" t="str">
        <f t="shared" si="126"/>
        <v>-</v>
      </c>
      <c r="D3998" s="9" t="str">
        <f t="shared" si="127"/>
        <v>-</v>
      </c>
      <c r="E3998" s="9" t="str">
        <f>IF(C3998="-","-",IF(D3998=maxgameno+2,"blank row 2",IF(D3998=maxgameno+1,"blank row 1",INDEX(FixtureCode!$B$4:$AH$128,MATCH($C3998,FixtureCode!$B$4:$B$128,0),MATCH("G"&amp;D3998&amp;"-T1",FixtureCode!$B$4:$AH$4,0)))))</f>
        <v>-</v>
      </c>
      <c r="F3998" s="13" t="str">
        <f>IF(C3998="-","-",IF(D3998=maxgameno+2,"blank row 2",IF(D3998=maxgameno+1,"blank row 1",INDEX(FixtureCode!$B$4:$AH$128,MATCH($C3998,FixtureCode!$B$4:$B$128,0),MATCH("G"&amp;D3998&amp;"-T2",FixtureCode!$B$4:$AH$4,0)))))</f>
        <v>-</v>
      </c>
      <c r="G3998" s="12" t="str">
        <f>IF(C3998="-","-",IF(AND(ISNUMBER(Fixture!G4002),ISNUMBER(Fixture!I4002),Fixture!F4002&lt;&gt;"BYE",Fixture!J4002&lt;&gt;"BYE"),"Yes","-"))</f>
        <v>-</v>
      </c>
      <c r="H3998" s="9" t="str">
        <f>IF(G3998="-","-",IF(Fixture!G4002&gt;Fixture!I4002,Settings!$G$7,IF(Fixture!G4002=Fixture!I4002,Settings!$G$8,IF(Fixture!G4002&lt;Fixture!I4002,Settings!$G$9,"-"))))</f>
        <v>-</v>
      </c>
      <c r="I3998" s="13" t="str">
        <f>IF(G3998="-","-",IF(Fixture!I4002&gt;Fixture!G4002,Settings!$G$7,IF(Fixture!I4002=Fixture!G4002,Settings!$G$8,IF(Fixture!I4002&lt;Fixture!G4002,Settings!$G$9,"-"))))</f>
        <v>-</v>
      </c>
    </row>
    <row r="3999" spans="3:9" x14ac:dyDescent="0.25">
      <c r="C3999" s="12" t="str">
        <f t="shared" si="126"/>
        <v>-</v>
      </c>
      <c r="D3999" s="9" t="str">
        <f t="shared" si="127"/>
        <v>-</v>
      </c>
      <c r="E3999" s="9" t="str">
        <f>IF(C3999="-","-",IF(D3999=maxgameno+2,"blank row 2",IF(D3999=maxgameno+1,"blank row 1",INDEX(FixtureCode!$B$4:$AH$128,MATCH($C3999,FixtureCode!$B$4:$B$128,0),MATCH("G"&amp;D3999&amp;"-T1",FixtureCode!$B$4:$AH$4,0)))))</f>
        <v>-</v>
      </c>
      <c r="F3999" s="13" t="str">
        <f>IF(C3999="-","-",IF(D3999=maxgameno+2,"blank row 2",IF(D3999=maxgameno+1,"blank row 1",INDEX(FixtureCode!$B$4:$AH$128,MATCH($C3999,FixtureCode!$B$4:$B$128,0),MATCH("G"&amp;D3999&amp;"-T2",FixtureCode!$B$4:$AH$4,0)))))</f>
        <v>-</v>
      </c>
      <c r="G3999" s="12" t="str">
        <f>IF(C3999="-","-",IF(AND(ISNUMBER(Fixture!G4003),ISNUMBER(Fixture!I4003),Fixture!F4003&lt;&gt;"BYE",Fixture!J4003&lt;&gt;"BYE"),"Yes","-"))</f>
        <v>-</v>
      </c>
      <c r="H3999" s="9" t="str">
        <f>IF(G3999="-","-",IF(Fixture!G4003&gt;Fixture!I4003,Settings!$G$7,IF(Fixture!G4003=Fixture!I4003,Settings!$G$8,IF(Fixture!G4003&lt;Fixture!I4003,Settings!$G$9,"-"))))</f>
        <v>-</v>
      </c>
      <c r="I3999" s="13" t="str">
        <f>IF(G3999="-","-",IF(Fixture!I4003&gt;Fixture!G4003,Settings!$G$7,IF(Fixture!I4003=Fixture!G4003,Settings!$G$8,IF(Fixture!I4003&lt;Fixture!G4003,Settings!$G$9,"-"))))</f>
        <v>-</v>
      </c>
    </row>
    <row r="4000" spans="3:9" x14ac:dyDescent="0.25">
      <c r="C4000" s="12" t="str">
        <f t="shared" si="126"/>
        <v>-</v>
      </c>
      <c r="D4000" s="9" t="str">
        <f t="shared" si="127"/>
        <v>-</v>
      </c>
      <c r="E4000" s="9" t="str">
        <f>IF(C4000="-","-",IF(D4000=maxgameno+2,"blank row 2",IF(D4000=maxgameno+1,"blank row 1",INDEX(FixtureCode!$B$4:$AH$128,MATCH($C4000,FixtureCode!$B$4:$B$128,0),MATCH("G"&amp;D4000&amp;"-T1",FixtureCode!$B$4:$AH$4,0)))))</f>
        <v>-</v>
      </c>
      <c r="F4000" s="13" t="str">
        <f>IF(C4000="-","-",IF(D4000=maxgameno+2,"blank row 2",IF(D4000=maxgameno+1,"blank row 1",INDEX(FixtureCode!$B$4:$AH$128,MATCH($C4000,FixtureCode!$B$4:$B$128,0),MATCH("G"&amp;D4000&amp;"-T2",FixtureCode!$B$4:$AH$4,0)))))</f>
        <v>-</v>
      </c>
      <c r="G4000" s="12" t="str">
        <f>IF(C4000="-","-",IF(AND(ISNUMBER(Fixture!G4004),ISNUMBER(Fixture!I4004),Fixture!F4004&lt;&gt;"BYE",Fixture!J4004&lt;&gt;"BYE"),"Yes","-"))</f>
        <v>-</v>
      </c>
      <c r="H4000" s="9" t="str">
        <f>IF(G4000="-","-",IF(Fixture!G4004&gt;Fixture!I4004,Settings!$G$7,IF(Fixture!G4004=Fixture!I4004,Settings!$G$8,IF(Fixture!G4004&lt;Fixture!I4004,Settings!$G$9,"-"))))</f>
        <v>-</v>
      </c>
      <c r="I4000" s="13" t="str">
        <f>IF(G4000="-","-",IF(Fixture!I4004&gt;Fixture!G4004,Settings!$G$7,IF(Fixture!I4004=Fixture!G4004,Settings!$G$8,IF(Fixture!I4004&lt;Fixture!G4004,Settings!$G$9,"-"))))</f>
        <v>-</v>
      </c>
    </row>
    <row r="4001" spans="3:9" x14ac:dyDescent="0.25">
      <c r="C4001" s="12" t="str">
        <f t="shared" si="126"/>
        <v>-</v>
      </c>
      <c r="D4001" s="9" t="str">
        <f t="shared" si="127"/>
        <v>-</v>
      </c>
      <c r="E4001" s="9" t="str">
        <f>IF(C4001="-","-",IF(D4001=maxgameno+2,"blank row 2",IF(D4001=maxgameno+1,"blank row 1",INDEX(FixtureCode!$B$4:$AH$128,MATCH($C4001,FixtureCode!$B$4:$B$128,0),MATCH("G"&amp;D4001&amp;"-T1",FixtureCode!$B$4:$AH$4,0)))))</f>
        <v>-</v>
      </c>
      <c r="F4001" s="13" t="str">
        <f>IF(C4001="-","-",IF(D4001=maxgameno+2,"blank row 2",IF(D4001=maxgameno+1,"blank row 1",INDEX(FixtureCode!$B$4:$AH$128,MATCH($C4001,FixtureCode!$B$4:$B$128,0),MATCH("G"&amp;D4001&amp;"-T2",FixtureCode!$B$4:$AH$4,0)))))</f>
        <v>-</v>
      </c>
      <c r="G4001" s="12" t="str">
        <f>IF(C4001="-","-",IF(AND(ISNUMBER(Fixture!G4005),ISNUMBER(Fixture!I4005),Fixture!F4005&lt;&gt;"BYE",Fixture!J4005&lt;&gt;"BYE"),"Yes","-"))</f>
        <v>-</v>
      </c>
      <c r="H4001" s="9" t="str">
        <f>IF(G4001="-","-",IF(Fixture!G4005&gt;Fixture!I4005,Settings!$G$7,IF(Fixture!G4005=Fixture!I4005,Settings!$G$8,IF(Fixture!G4005&lt;Fixture!I4005,Settings!$G$9,"-"))))</f>
        <v>-</v>
      </c>
      <c r="I4001" s="13" t="str">
        <f>IF(G4001="-","-",IF(Fixture!I4005&gt;Fixture!G4005,Settings!$G$7,IF(Fixture!I4005=Fixture!G4005,Settings!$G$8,IF(Fixture!I4005&lt;Fixture!G4005,Settings!$G$9,"-"))))</f>
        <v>-</v>
      </c>
    </row>
    <row r="4002" spans="3:9" x14ac:dyDescent="0.25">
      <c r="C4002" s="12" t="str">
        <f t="shared" si="126"/>
        <v>-</v>
      </c>
      <c r="D4002" s="9" t="str">
        <f t="shared" si="127"/>
        <v>-</v>
      </c>
      <c r="E4002" s="9" t="str">
        <f>IF(C4002="-","-",IF(D4002=maxgameno+2,"blank row 2",IF(D4002=maxgameno+1,"blank row 1",INDEX(FixtureCode!$B$4:$AH$128,MATCH($C4002,FixtureCode!$B$4:$B$128,0),MATCH("G"&amp;D4002&amp;"-T1",FixtureCode!$B$4:$AH$4,0)))))</f>
        <v>-</v>
      </c>
      <c r="F4002" s="13" t="str">
        <f>IF(C4002="-","-",IF(D4002=maxgameno+2,"blank row 2",IF(D4002=maxgameno+1,"blank row 1",INDEX(FixtureCode!$B$4:$AH$128,MATCH($C4002,FixtureCode!$B$4:$B$128,0),MATCH("G"&amp;D4002&amp;"-T2",FixtureCode!$B$4:$AH$4,0)))))</f>
        <v>-</v>
      </c>
      <c r="G4002" s="12" t="str">
        <f>IF(C4002="-","-",IF(AND(ISNUMBER(Fixture!G4006),ISNUMBER(Fixture!I4006),Fixture!F4006&lt;&gt;"BYE",Fixture!J4006&lt;&gt;"BYE"),"Yes","-"))</f>
        <v>-</v>
      </c>
      <c r="H4002" s="9" t="str">
        <f>IF(G4002="-","-",IF(Fixture!G4006&gt;Fixture!I4006,Settings!$G$7,IF(Fixture!G4006=Fixture!I4006,Settings!$G$8,IF(Fixture!G4006&lt;Fixture!I4006,Settings!$G$9,"-"))))</f>
        <v>-</v>
      </c>
      <c r="I4002" s="13" t="str">
        <f>IF(G4002="-","-",IF(Fixture!I4006&gt;Fixture!G4006,Settings!$G$7,IF(Fixture!I4006=Fixture!G4006,Settings!$G$8,IF(Fixture!I4006&lt;Fixture!G4006,Settings!$G$9,"-"))))</f>
        <v>-</v>
      </c>
    </row>
    <row r="4003" spans="3:9" x14ac:dyDescent="0.25">
      <c r="C4003" s="12" t="str">
        <f t="shared" si="126"/>
        <v>-</v>
      </c>
      <c r="D4003" s="9" t="str">
        <f t="shared" si="127"/>
        <v>-</v>
      </c>
      <c r="E4003" s="9" t="str">
        <f>IF(C4003="-","-",IF(D4003=maxgameno+2,"blank row 2",IF(D4003=maxgameno+1,"blank row 1",INDEX(FixtureCode!$B$4:$AH$128,MATCH($C4003,FixtureCode!$B$4:$B$128,0),MATCH("G"&amp;D4003&amp;"-T1",FixtureCode!$B$4:$AH$4,0)))))</f>
        <v>-</v>
      </c>
      <c r="F4003" s="13" t="str">
        <f>IF(C4003="-","-",IF(D4003=maxgameno+2,"blank row 2",IF(D4003=maxgameno+1,"blank row 1",INDEX(FixtureCode!$B$4:$AH$128,MATCH($C4003,FixtureCode!$B$4:$B$128,0),MATCH("G"&amp;D4003&amp;"-T2",FixtureCode!$B$4:$AH$4,0)))))</f>
        <v>-</v>
      </c>
      <c r="G4003" s="12" t="str">
        <f>IF(C4003="-","-",IF(AND(ISNUMBER(Fixture!G4007),ISNUMBER(Fixture!I4007),Fixture!F4007&lt;&gt;"BYE",Fixture!J4007&lt;&gt;"BYE"),"Yes","-"))</f>
        <v>-</v>
      </c>
      <c r="H4003" s="9" t="str">
        <f>IF(G4003="-","-",IF(Fixture!G4007&gt;Fixture!I4007,Settings!$G$7,IF(Fixture!G4007=Fixture!I4007,Settings!$G$8,IF(Fixture!G4007&lt;Fixture!I4007,Settings!$G$9,"-"))))</f>
        <v>-</v>
      </c>
      <c r="I4003" s="13" t="str">
        <f>IF(G4003="-","-",IF(Fixture!I4007&gt;Fixture!G4007,Settings!$G$7,IF(Fixture!I4007=Fixture!G4007,Settings!$G$8,IF(Fixture!I4007&lt;Fixture!G4007,Settings!$G$9,"-"))))</f>
        <v>-</v>
      </c>
    </row>
    <row r="4004" spans="3:9" x14ac:dyDescent="0.25">
      <c r="C4004" s="12" t="str">
        <f t="shared" si="126"/>
        <v>-</v>
      </c>
      <c r="D4004" s="9" t="str">
        <f t="shared" si="127"/>
        <v>-</v>
      </c>
      <c r="E4004" s="9" t="str">
        <f>IF(C4004="-","-",IF(D4004=maxgameno+2,"blank row 2",IF(D4004=maxgameno+1,"blank row 1",INDEX(FixtureCode!$B$4:$AH$128,MATCH($C4004,FixtureCode!$B$4:$B$128,0),MATCH("G"&amp;D4004&amp;"-T1",FixtureCode!$B$4:$AH$4,0)))))</f>
        <v>-</v>
      </c>
      <c r="F4004" s="13" t="str">
        <f>IF(C4004="-","-",IF(D4004=maxgameno+2,"blank row 2",IF(D4004=maxgameno+1,"blank row 1",INDEX(FixtureCode!$B$4:$AH$128,MATCH($C4004,FixtureCode!$B$4:$B$128,0),MATCH("G"&amp;D4004&amp;"-T2",FixtureCode!$B$4:$AH$4,0)))))</f>
        <v>-</v>
      </c>
      <c r="G4004" s="12" t="str">
        <f>IF(C4004="-","-",IF(AND(ISNUMBER(Fixture!G4008),ISNUMBER(Fixture!I4008),Fixture!F4008&lt;&gt;"BYE",Fixture!J4008&lt;&gt;"BYE"),"Yes","-"))</f>
        <v>-</v>
      </c>
      <c r="H4004" s="9" t="str">
        <f>IF(G4004="-","-",IF(Fixture!G4008&gt;Fixture!I4008,Settings!$G$7,IF(Fixture!G4008=Fixture!I4008,Settings!$G$8,IF(Fixture!G4008&lt;Fixture!I4008,Settings!$G$9,"-"))))</f>
        <v>-</v>
      </c>
      <c r="I4004" s="13" t="str">
        <f>IF(G4004="-","-",IF(Fixture!I4008&gt;Fixture!G4008,Settings!$G$7,IF(Fixture!I4008=Fixture!G4008,Settings!$G$8,IF(Fixture!I4008&lt;Fixture!G4008,Settings!$G$9,"-"))))</f>
        <v>-</v>
      </c>
    </row>
    <row r="4005" spans="3:9" x14ac:dyDescent="0.25">
      <c r="C4005" s="12" t="str">
        <f t="shared" si="126"/>
        <v>-</v>
      </c>
      <c r="D4005" s="9" t="str">
        <f t="shared" si="127"/>
        <v>-</v>
      </c>
      <c r="E4005" s="9" t="str">
        <f>IF(C4005="-","-",IF(D4005=maxgameno+2,"blank row 2",IF(D4005=maxgameno+1,"blank row 1",INDEX(FixtureCode!$B$4:$AH$128,MATCH($C4005,FixtureCode!$B$4:$B$128,0),MATCH("G"&amp;D4005&amp;"-T1",FixtureCode!$B$4:$AH$4,0)))))</f>
        <v>-</v>
      </c>
      <c r="F4005" s="13" t="str">
        <f>IF(C4005="-","-",IF(D4005=maxgameno+2,"blank row 2",IF(D4005=maxgameno+1,"blank row 1",INDEX(FixtureCode!$B$4:$AH$128,MATCH($C4005,FixtureCode!$B$4:$B$128,0),MATCH("G"&amp;D4005&amp;"-T2",FixtureCode!$B$4:$AH$4,0)))))</f>
        <v>-</v>
      </c>
      <c r="G4005" s="12" t="str">
        <f>IF(C4005="-","-",IF(AND(ISNUMBER(Fixture!G4009),ISNUMBER(Fixture!I4009),Fixture!F4009&lt;&gt;"BYE",Fixture!J4009&lt;&gt;"BYE"),"Yes","-"))</f>
        <v>-</v>
      </c>
      <c r="H4005" s="9" t="str">
        <f>IF(G4005="-","-",IF(Fixture!G4009&gt;Fixture!I4009,Settings!$G$7,IF(Fixture!G4009=Fixture!I4009,Settings!$G$8,IF(Fixture!G4009&lt;Fixture!I4009,Settings!$G$9,"-"))))</f>
        <v>-</v>
      </c>
      <c r="I4005" s="13" t="str">
        <f>IF(G4005="-","-",IF(Fixture!I4009&gt;Fixture!G4009,Settings!$G$7,IF(Fixture!I4009=Fixture!G4009,Settings!$G$8,IF(Fixture!I4009&lt;Fixture!G4009,Settings!$G$9,"-"))))</f>
        <v>-</v>
      </c>
    </row>
    <row r="4006" spans="3:9" x14ac:dyDescent="0.25">
      <c r="C4006" s="12" t="str">
        <f t="shared" si="126"/>
        <v>-</v>
      </c>
      <c r="D4006" s="9" t="str">
        <f t="shared" si="127"/>
        <v>-</v>
      </c>
      <c r="E4006" s="9" t="str">
        <f>IF(C4006="-","-",IF(D4006=maxgameno+2,"blank row 2",IF(D4006=maxgameno+1,"blank row 1",INDEX(FixtureCode!$B$4:$AH$128,MATCH($C4006,FixtureCode!$B$4:$B$128,0),MATCH("G"&amp;D4006&amp;"-T1",FixtureCode!$B$4:$AH$4,0)))))</f>
        <v>-</v>
      </c>
      <c r="F4006" s="13" t="str">
        <f>IF(C4006="-","-",IF(D4006=maxgameno+2,"blank row 2",IF(D4006=maxgameno+1,"blank row 1",INDEX(FixtureCode!$B$4:$AH$128,MATCH($C4006,FixtureCode!$B$4:$B$128,0),MATCH("G"&amp;D4006&amp;"-T2",FixtureCode!$B$4:$AH$4,0)))))</f>
        <v>-</v>
      </c>
      <c r="G4006" s="12" t="str">
        <f>IF(C4006="-","-",IF(AND(ISNUMBER(Fixture!G4010),ISNUMBER(Fixture!I4010),Fixture!F4010&lt;&gt;"BYE",Fixture!J4010&lt;&gt;"BYE"),"Yes","-"))</f>
        <v>-</v>
      </c>
      <c r="H4006" s="9" t="str">
        <f>IF(G4006="-","-",IF(Fixture!G4010&gt;Fixture!I4010,Settings!$G$7,IF(Fixture!G4010=Fixture!I4010,Settings!$G$8,IF(Fixture!G4010&lt;Fixture!I4010,Settings!$G$9,"-"))))</f>
        <v>-</v>
      </c>
      <c r="I4006" s="13" t="str">
        <f>IF(G4006="-","-",IF(Fixture!I4010&gt;Fixture!G4010,Settings!$G$7,IF(Fixture!I4010=Fixture!G4010,Settings!$G$8,IF(Fixture!I4010&lt;Fixture!G4010,Settings!$G$9,"-"))))</f>
        <v>-</v>
      </c>
    </row>
    <row r="4007" spans="3:9" x14ac:dyDescent="0.25">
      <c r="C4007" s="12" t="str">
        <f t="shared" si="126"/>
        <v>-</v>
      </c>
      <c r="D4007" s="9" t="str">
        <f t="shared" si="127"/>
        <v>-</v>
      </c>
      <c r="E4007" s="9" t="str">
        <f>IF(C4007="-","-",IF(D4007=maxgameno+2,"blank row 2",IF(D4007=maxgameno+1,"blank row 1",INDEX(FixtureCode!$B$4:$AH$128,MATCH($C4007,FixtureCode!$B$4:$B$128,0),MATCH("G"&amp;D4007&amp;"-T1",FixtureCode!$B$4:$AH$4,0)))))</f>
        <v>-</v>
      </c>
      <c r="F4007" s="13" t="str">
        <f>IF(C4007="-","-",IF(D4007=maxgameno+2,"blank row 2",IF(D4007=maxgameno+1,"blank row 1",INDEX(FixtureCode!$B$4:$AH$128,MATCH($C4007,FixtureCode!$B$4:$B$128,0),MATCH("G"&amp;D4007&amp;"-T2",FixtureCode!$B$4:$AH$4,0)))))</f>
        <v>-</v>
      </c>
      <c r="G4007" s="12" t="str">
        <f>IF(C4007="-","-",IF(AND(ISNUMBER(Fixture!G4011),ISNUMBER(Fixture!I4011),Fixture!F4011&lt;&gt;"BYE",Fixture!J4011&lt;&gt;"BYE"),"Yes","-"))</f>
        <v>-</v>
      </c>
      <c r="H4007" s="9" t="str">
        <f>IF(G4007="-","-",IF(Fixture!G4011&gt;Fixture!I4011,Settings!$G$7,IF(Fixture!G4011=Fixture!I4011,Settings!$G$8,IF(Fixture!G4011&lt;Fixture!I4011,Settings!$G$9,"-"))))</f>
        <v>-</v>
      </c>
      <c r="I4007" s="13" t="str">
        <f>IF(G4007="-","-",IF(Fixture!I4011&gt;Fixture!G4011,Settings!$G$7,IF(Fixture!I4011=Fixture!G4011,Settings!$G$8,IF(Fixture!I4011&lt;Fixture!G4011,Settings!$G$9,"-"))))</f>
        <v>-</v>
      </c>
    </row>
    <row r="4008" spans="3:9" x14ac:dyDescent="0.25">
      <c r="C4008" s="12" t="str">
        <f t="shared" si="126"/>
        <v>-</v>
      </c>
      <c r="D4008" s="9" t="str">
        <f t="shared" si="127"/>
        <v>-</v>
      </c>
      <c r="E4008" s="9" t="str">
        <f>IF(C4008="-","-",IF(D4008=maxgameno+2,"blank row 2",IF(D4008=maxgameno+1,"blank row 1",INDEX(FixtureCode!$B$4:$AH$128,MATCH($C4008,FixtureCode!$B$4:$B$128,0),MATCH("G"&amp;D4008&amp;"-T1",FixtureCode!$B$4:$AH$4,0)))))</f>
        <v>-</v>
      </c>
      <c r="F4008" s="13" t="str">
        <f>IF(C4008="-","-",IF(D4008=maxgameno+2,"blank row 2",IF(D4008=maxgameno+1,"blank row 1",INDEX(FixtureCode!$B$4:$AH$128,MATCH($C4008,FixtureCode!$B$4:$B$128,0),MATCH("G"&amp;D4008&amp;"-T2",FixtureCode!$B$4:$AH$4,0)))))</f>
        <v>-</v>
      </c>
      <c r="G4008" s="12" t="str">
        <f>IF(C4008="-","-",IF(AND(ISNUMBER(Fixture!G4012),ISNUMBER(Fixture!I4012),Fixture!F4012&lt;&gt;"BYE",Fixture!J4012&lt;&gt;"BYE"),"Yes","-"))</f>
        <v>-</v>
      </c>
      <c r="H4008" s="9" t="str">
        <f>IF(G4008="-","-",IF(Fixture!G4012&gt;Fixture!I4012,Settings!$G$7,IF(Fixture!G4012=Fixture!I4012,Settings!$G$8,IF(Fixture!G4012&lt;Fixture!I4012,Settings!$G$9,"-"))))</f>
        <v>-</v>
      </c>
      <c r="I4008" s="13" t="str">
        <f>IF(G4008="-","-",IF(Fixture!I4012&gt;Fixture!G4012,Settings!$G$7,IF(Fixture!I4012=Fixture!G4012,Settings!$G$8,IF(Fixture!I4012&lt;Fixture!G4012,Settings!$G$9,"-"))))</f>
        <v>-</v>
      </c>
    </row>
    <row r="4009" spans="3:9" x14ac:dyDescent="0.25">
      <c r="C4009" s="12" t="str">
        <f t="shared" si="126"/>
        <v>-</v>
      </c>
      <c r="D4009" s="9" t="str">
        <f t="shared" si="127"/>
        <v>-</v>
      </c>
      <c r="E4009" s="9" t="str">
        <f>IF(C4009="-","-",IF(D4009=maxgameno+2,"blank row 2",IF(D4009=maxgameno+1,"blank row 1",INDEX(FixtureCode!$B$4:$AH$128,MATCH($C4009,FixtureCode!$B$4:$B$128,0),MATCH("G"&amp;D4009&amp;"-T1",FixtureCode!$B$4:$AH$4,0)))))</f>
        <v>-</v>
      </c>
      <c r="F4009" s="13" t="str">
        <f>IF(C4009="-","-",IF(D4009=maxgameno+2,"blank row 2",IF(D4009=maxgameno+1,"blank row 1",INDEX(FixtureCode!$B$4:$AH$128,MATCH($C4009,FixtureCode!$B$4:$B$128,0),MATCH("G"&amp;D4009&amp;"-T2",FixtureCode!$B$4:$AH$4,0)))))</f>
        <v>-</v>
      </c>
      <c r="G4009" s="12" t="str">
        <f>IF(C4009="-","-",IF(AND(ISNUMBER(Fixture!G4013),ISNUMBER(Fixture!I4013),Fixture!F4013&lt;&gt;"BYE",Fixture!J4013&lt;&gt;"BYE"),"Yes","-"))</f>
        <v>-</v>
      </c>
      <c r="H4009" s="9" t="str">
        <f>IF(G4009="-","-",IF(Fixture!G4013&gt;Fixture!I4013,Settings!$G$7,IF(Fixture!G4013=Fixture!I4013,Settings!$G$8,IF(Fixture!G4013&lt;Fixture!I4013,Settings!$G$9,"-"))))</f>
        <v>-</v>
      </c>
      <c r="I4009" s="13" t="str">
        <f>IF(G4009="-","-",IF(Fixture!I4013&gt;Fixture!G4013,Settings!$G$7,IF(Fixture!I4013=Fixture!G4013,Settings!$G$8,IF(Fixture!I4013&lt;Fixture!G4013,Settings!$G$9,"-"))))</f>
        <v>-</v>
      </c>
    </row>
    <row r="4010" spans="3:9" x14ac:dyDescent="0.25">
      <c r="C4010" s="12" t="str">
        <f t="shared" si="126"/>
        <v>-</v>
      </c>
      <c r="D4010" s="9" t="str">
        <f t="shared" si="127"/>
        <v>-</v>
      </c>
      <c r="E4010" s="9" t="str">
        <f>IF(C4010="-","-",IF(D4010=maxgameno+2,"blank row 2",IF(D4010=maxgameno+1,"blank row 1",INDEX(FixtureCode!$B$4:$AH$128,MATCH($C4010,FixtureCode!$B$4:$B$128,0),MATCH("G"&amp;D4010&amp;"-T1",FixtureCode!$B$4:$AH$4,0)))))</f>
        <v>-</v>
      </c>
      <c r="F4010" s="13" t="str">
        <f>IF(C4010="-","-",IF(D4010=maxgameno+2,"blank row 2",IF(D4010=maxgameno+1,"blank row 1",INDEX(FixtureCode!$B$4:$AH$128,MATCH($C4010,FixtureCode!$B$4:$B$128,0),MATCH("G"&amp;D4010&amp;"-T2",FixtureCode!$B$4:$AH$4,0)))))</f>
        <v>-</v>
      </c>
      <c r="G4010" s="12" t="str">
        <f>IF(C4010="-","-",IF(AND(ISNUMBER(Fixture!G4014),ISNUMBER(Fixture!I4014),Fixture!F4014&lt;&gt;"BYE",Fixture!J4014&lt;&gt;"BYE"),"Yes","-"))</f>
        <v>-</v>
      </c>
      <c r="H4010" s="9" t="str">
        <f>IF(G4010="-","-",IF(Fixture!G4014&gt;Fixture!I4014,Settings!$G$7,IF(Fixture!G4014=Fixture!I4014,Settings!$G$8,IF(Fixture!G4014&lt;Fixture!I4014,Settings!$G$9,"-"))))</f>
        <v>-</v>
      </c>
      <c r="I4010" s="13" t="str">
        <f>IF(G4010="-","-",IF(Fixture!I4014&gt;Fixture!G4014,Settings!$G$7,IF(Fixture!I4014=Fixture!G4014,Settings!$G$8,IF(Fixture!I4014&lt;Fixture!G4014,Settings!$G$9,"-"))))</f>
        <v>-</v>
      </c>
    </row>
    <row r="4011" spans="3:9" x14ac:dyDescent="0.25">
      <c r="C4011" s="12" t="str">
        <f t="shared" si="126"/>
        <v>-</v>
      </c>
      <c r="D4011" s="9" t="str">
        <f t="shared" si="127"/>
        <v>-</v>
      </c>
      <c r="E4011" s="9" t="str">
        <f>IF(C4011="-","-",IF(D4011=maxgameno+2,"blank row 2",IF(D4011=maxgameno+1,"blank row 1",INDEX(FixtureCode!$B$4:$AH$128,MATCH($C4011,FixtureCode!$B$4:$B$128,0),MATCH("G"&amp;D4011&amp;"-T1",FixtureCode!$B$4:$AH$4,0)))))</f>
        <v>-</v>
      </c>
      <c r="F4011" s="13" t="str">
        <f>IF(C4011="-","-",IF(D4011=maxgameno+2,"blank row 2",IF(D4011=maxgameno+1,"blank row 1",INDEX(FixtureCode!$B$4:$AH$128,MATCH($C4011,FixtureCode!$B$4:$B$128,0),MATCH("G"&amp;D4011&amp;"-T2",FixtureCode!$B$4:$AH$4,0)))))</f>
        <v>-</v>
      </c>
      <c r="G4011" s="12" t="str">
        <f>IF(C4011="-","-",IF(AND(ISNUMBER(Fixture!G4015),ISNUMBER(Fixture!I4015),Fixture!F4015&lt;&gt;"BYE",Fixture!J4015&lt;&gt;"BYE"),"Yes","-"))</f>
        <v>-</v>
      </c>
      <c r="H4011" s="9" t="str">
        <f>IF(G4011="-","-",IF(Fixture!G4015&gt;Fixture!I4015,Settings!$G$7,IF(Fixture!G4015=Fixture!I4015,Settings!$G$8,IF(Fixture!G4015&lt;Fixture!I4015,Settings!$G$9,"-"))))</f>
        <v>-</v>
      </c>
      <c r="I4011" s="13" t="str">
        <f>IF(G4011="-","-",IF(Fixture!I4015&gt;Fixture!G4015,Settings!$G$7,IF(Fixture!I4015=Fixture!G4015,Settings!$G$8,IF(Fixture!I4015&lt;Fixture!G4015,Settings!$G$9,"-"))))</f>
        <v>-</v>
      </c>
    </row>
    <row r="4012" spans="3:9" x14ac:dyDescent="0.25">
      <c r="C4012" s="12" t="str">
        <f t="shared" si="126"/>
        <v>-</v>
      </c>
      <c r="D4012" s="9" t="str">
        <f t="shared" si="127"/>
        <v>-</v>
      </c>
      <c r="E4012" s="9" t="str">
        <f>IF(C4012="-","-",IF(D4012=maxgameno+2,"blank row 2",IF(D4012=maxgameno+1,"blank row 1",INDEX(FixtureCode!$B$4:$AH$128,MATCH($C4012,FixtureCode!$B$4:$B$128,0),MATCH("G"&amp;D4012&amp;"-T1",FixtureCode!$B$4:$AH$4,0)))))</f>
        <v>-</v>
      </c>
      <c r="F4012" s="13" t="str">
        <f>IF(C4012="-","-",IF(D4012=maxgameno+2,"blank row 2",IF(D4012=maxgameno+1,"blank row 1",INDEX(FixtureCode!$B$4:$AH$128,MATCH($C4012,FixtureCode!$B$4:$B$128,0),MATCH("G"&amp;D4012&amp;"-T2",FixtureCode!$B$4:$AH$4,0)))))</f>
        <v>-</v>
      </c>
      <c r="G4012" s="12" t="str">
        <f>IF(C4012="-","-",IF(AND(ISNUMBER(Fixture!G4016),ISNUMBER(Fixture!I4016),Fixture!F4016&lt;&gt;"BYE",Fixture!J4016&lt;&gt;"BYE"),"Yes","-"))</f>
        <v>-</v>
      </c>
      <c r="H4012" s="9" t="str">
        <f>IF(G4012="-","-",IF(Fixture!G4016&gt;Fixture!I4016,Settings!$G$7,IF(Fixture!G4016=Fixture!I4016,Settings!$G$8,IF(Fixture!G4016&lt;Fixture!I4016,Settings!$G$9,"-"))))</f>
        <v>-</v>
      </c>
      <c r="I4012" s="13" t="str">
        <f>IF(G4012="-","-",IF(Fixture!I4016&gt;Fixture!G4016,Settings!$G$7,IF(Fixture!I4016=Fixture!G4016,Settings!$G$8,IF(Fixture!I4016&lt;Fixture!G4016,Settings!$G$9,"-"))))</f>
        <v>-</v>
      </c>
    </row>
    <row r="4013" spans="3:9" x14ac:dyDescent="0.25">
      <c r="C4013" s="12" t="str">
        <f t="shared" si="126"/>
        <v>-</v>
      </c>
      <c r="D4013" s="9" t="str">
        <f t="shared" si="127"/>
        <v>-</v>
      </c>
      <c r="E4013" s="9" t="str">
        <f>IF(C4013="-","-",IF(D4013=maxgameno+2,"blank row 2",IF(D4013=maxgameno+1,"blank row 1",INDEX(FixtureCode!$B$4:$AH$128,MATCH($C4013,FixtureCode!$B$4:$B$128,0),MATCH("G"&amp;D4013&amp;"-T1",FixtureCode!$B$4:$AH$4,0)))))</f>
        <v>-</v>
      </c>
      <c r="F4013" s="13" t="str">
        <f>IF(C4013="-","-",IF(D4013=maxgameno+2,"blank row 2",IF(D4013=maxgameno+1,"blank row 1",INDEX(FixtureCode!$B$4:$AH$128,MATCH($C4013,FixtureCode!$B$4:$B$128,0),MATCH("G"&amp;D4013&amp;"-T2",FixtureCode!$B$4:$AH$4,0)))))</f>
        <v>-</v>
      </c>
      <c r="G4013" s="12" t="str">
        <f>IF(C4013="-","-",IF(AND(ISNUMBER(Fixture!G4017),ISNUMBER(Fixture!I4017),Fixture!F4017&lt;&gt;"BYE",Fixture!J4017&lt;&gt;"BYE"),"Yes","-"))</f>
        <v>-</v>
      </c>
      <c r="H4013" s="9" t="str">
        <f>IF(G4013="-","-",IF(Fixture!G4017&gt;Fixture!I4017,Settings!$G$7,IF(Fixture!G4017=Fixture!I4017,Settings!$G$8,IF(Fixture!G4017&lt;Fixture!I4017,Settings!$G$9,"-"))))</f>
        <v>-</v>
      </c>
      <c r="I4013" s="13" t="str">
        <f>IF(G4013="-","-",IF(Fixture!I4017&gt;Fixture!G4017,Settings!$G$7,IF(Fixture!I4017=Fixture!G4017,Settings!$G$8,IF(Fixture!I4017&lt;Fixture!G4017,Settings!$G$9,"-"))))</f>
        <v>-</v>
      </c>
    </row>
    <row r="4014" spans="3:9" x14ac:dyDescent="0.25">
      <c r="C4014" s="12" t="str">
        <f t="shared" si="126"/>
        <v>-</v>
      </c>
      <c r="D4014" s="9" t="str">
        <f t="shared" si="127"/>
        <v>-</v>
      </c>
      <c r="E4014" s="9" t="str">
        <f>IF(C4014="-","-",IF(D4014=maxgameno+2,"blank row 2",IF(D4014=maxgameno+1,"blank row 1",INDEX(FixtureCode!$B$4:$AH$128,MATCH($C4014,FixtureCode!$B$4:$B$128,0),MATCH("G"&amp;D4014&amp;"-T1",FixtureCode!$B$4:$AH$4,0)))))</f>
        <v>-</v>
      </c>
      <c r="F4014" s="13" t="str">
        <f>IF(C4014="-","-",IF(D4014=maxgameno+2,"blank row 2",IF(D4014=maxgameno+1,"blank row 1",INDEX(FixtureCode!$B$4:$AH$128,MATCH($C4014,FixtureCode!$B$4:$B$128,0),MATCH("G"&amp;D4014&amp;"-T2",FixtureCode!$B$4:$AH$4,0)))))</f>
        <v>-</v>
      </c>
      <c r="G4014" s="12" t="str">
        <f>IF(C4014="-","-",IF(AND(ISNUMBER(Fixture!G4018),ISNUMBER(Fixture!I4018),Fixture!F4018&lt;&gt;"BYE",Fixture!J4018&lt;&gt;"BYE"),"Yes","-"))</f>
        <v>-</v>
      </c>
      <c r="H4014" s="9" t="str">
        <f>IF(G4014="-","-",IF(Fixture!G4018&gt;Fixture!I4018,Settings!$G$7,IF(Fixture!G4018=Fixture!I4018,Settings!$G$8,IF(Fixture!G4018&lt;Fixture!I4018,Settings!$G$9,"-"))))</f>
        <v>-</v>
      </c>
      <c r="I4014" s="13" t="str">
        <f>IF(G4014="-","-",IF(Fixture!I4018&gt;Fixture!G4018,Settings!$G$7,IF(Fixture!I4018=Fixture!G4018,Settings!$G$8,IF(Fixture!I4018&lt;Fixture!G4018,Settings!$G$9,"-"))))</f>
        <v>-</v>
      </c>
    </row>
    <row r="4015" spans="3:9" x14ac:dyDescent="0.25">
      <c r="C4015" s="12" t="str">
        <f t="shared" si="126"/>
        <v>-</v>
      </c>
      <c r="D4015" s="9" t="str">
        <f t="shared" si="127"/>
        <v>-</v>
      </c>
      <c r="E4015" s="9" t="str">
        <f>IF(C4015="-","-",IF(D4015=maxgameno+2,"blank row 2",IF(D4015=maxgameno+1,"blank row 1",INDEX(FixtureCode!$B$4:$AH$128,MATCH($C4015,FixtureCode!$B$4:$B$128,0),MATCH("G"&amp;D4015&amp;"-T1",FixtureCode!$B$4:$AH$4,0)))))</f>
        <v>-</v>
      </c>
      <c r="F4015" s="13" t="str">
        <f>IF(C4015="-","-",IF(D4015=maxgameno+2,"blank row 2",IF(D4015=maxgameno+1,"blank row 1",INDEX(FixtureCode!$B$4:$AH$128,MATCH($C4015,FixtureCode!$B$4:$B$128,0),MATCH("G"&amp;D4015&amp;"-T2",FixtureCode!$B$4:$AH$4,0)))))</f>
        <v>-</v>
      </c>
      <c r="G4015" s="12" t="str">
        <f>IF(C4015="-","-",IF(AND(ISNUMBER(Fixture!G4019),ISNUMBER(Fixture!I4019),Fixture!F4019&lt;&gt;"BYE",Fixture!J4019&lt;&gt;"BYE"),"Yes","-"))</f>
        <v>-</v>
      </c>
      <c r="H4015" s="9" t="str">
        <f>IF(G4015="-","-",IF(Fixture!G4019&gt;Fixture!I4019,Settings!$G$7,IF(Fixture!G4019=Fixture!I4019,Settings!$G$8,IF(Fixture!G4019&lt;Fixture!I4019,Settings!$G$9,"-"))))</f>
        <v>-</v>
      </c>
      <c r="I4015" s="13" t="str">
        <f>IF(G4015="-","-",IF(Fixture!I4019&gt;Fixture!G4019,Settings!$G$7,IF(Fixture!I4019=Fixture!G4019,Settings!$G$8,IF(Fixture!I4019&lt;Fixture!G4019,Settings!$G$9,"-"))))</f>
        <v>-</v>
      </c>
    </row>
    <row r="4016" spans="3:9" x14ac:dyDescent="0.25">
      <c r="C4016" s="12" t="str">
        <f t="shared" si="126"/>
        <v>-</v>
      </c>
      <c r="D4016" s="9" t="str">
        <f t="shared" si="127"/>
        <v>-</v>
      </c>
      <c r="E4016" s="9" t="str">
        <f>IF(C4016="-","-",IF(D4016=maxgameno+2,"blank row 2",IF(D4016=maxgameno+1,"blank row 1",INDEX(FixtureCode!$B$4:$AH$128,MATCH($C4016,FixtureCode!$B$4:$B$128,0),MATCH("G"&amp;D4016&amp;"-T1",FixtureCode!$B$4:$AH$4,0)))))</f>
        <v>-</v>
      </c>
      <c r="F4016" s="13" t="str">
        <f>IF(C4016="-","-",IF(D4016=maxgameno+2,"blank row 2",IF(D4016=maxgameno+1,"blank row 1",INDEX(FixtureCode!$B$4:$AH$128,MATCH($C4016,FixtureCode!$B$4:$B$128,0),MATCH("G"&amp;D4016&amp;"-T2",FixtureCode!$B$4:$AH$4,0)))))</f>
        <v>-</v>
      </c>
      <c r="G4016" s="12" t="str">
        <f>IF(C4016="-","-",IF(AND(ISNUMBER(Fixture!G4020),ISNUMBER(Fixture!I4020),Fixture!F4020&lt;&gt;"BYE",Fixture!J4020&lt;&gt;"BYE"),"Yes","-"))</f>
        <v>-</v>
      </c>
      <c r="H4016" s="9" t="str">
        <f>IF(G4016="-","-",IF(Fixture!G4020&gt;Fixture!I4020,Settings!$G$7,IF(Fixture!G4020=Fixture!I4020,Settings!$G$8,IF(Fixture!G4020&lt;Fixture!I4020,Settings!$G$9,"-"))))</f>
        <v>-</v>
      </c>
      <c r="I4016" s="13" t="str">
        <f>IF(G4016="-","-",IF(Fixture!I4020&gt;Fixture!G4020,Settings!$G$7,IF(Fixture!I4020=Fixture!G4020,Settings!$G$8,IF(Fixture!I4020&lt;Fixture!G4020,Settings!$G$9,"-"))))</f>
        <v>-</v>
      </c>
    </row>
    <row r="4017" spans="3:9" x14ac:dyDescent="0.25">
      <c r="C4017" s="12" t="str">
        <f t="shared" si="126"/>
        <v>-</v>
      </c>
      <c r="D4017" s="9" t="str">
        <f t="shared" si="127"/>
        <v>-</v>
      </c>
      <c r="E4017" s="9" t="str">
        <f>IF(C4017="-","-",IF(D4017=maxgameno+2,"blank row 2",IF(D4017=maxgameno+1,"blank row 1",INDEX(FixtureCode!$B$4:$AH$128,MATCH($C4017,FixtureCode!$B$4:$B$128,0),MATCH("G"&amp;D4017&amp;"-T1",FixtureCode!$B$4:$AH$4,0)))))</f>
        <v>-</v>
      </c>
      <c r="F4017" s="13" t="str">
        <f>IF(C4017="-","-",IF(D4017=maxgameno+2,"blank row 2",IF(D4017=maxgameno+1,"blank row 1",INDEX(FixtureCode!$B$4:$AH$128,MATCH($C4017,FixtureCode!$B$4:$B$128,0),MATCH("G"&amp;D4017&amp;"-T2",FixtureCode!$B$4:$AH$4,0)))))</f>
        <v>-</v>
      </c>
      <c r="G4017" s="12" t="str">
        <f>IF(C4017="-","-",IF(AND(ISNUMBER(Fixture!G4021),ISNUMBER(Fixture!I4021),Fixture!F4021&lt;&gt;"BYE",Fixture!J4021&lt;&gt;"BYE"),"Yes","-"))</f>
        <v>-</v>
      </c>
      <c r="H4017" s="9" t="str">
        <f>IF(G4017="-","-",IF(Fixture!G4021&gt;Fixture!I4021,Settings!$G$7,IF(Fixture!G4021=Fixture!I4021,Settings!$G$8,IF(Fixture!G4021&lt;Fixture!I4021,Settings!$G$9,"-"))))</f>
        <v>-</v>
      </c>
      <c r="I4017" s="13" t="str">
        <f>IF(G4017="-","-",IF(Fixture!I4021&gt;Fixture!G4021,Settings!$G$7,IF(Fixture!I4021=Fixture!G4021,Settings!$G$8,IF(Fixture!I4021&lt;Fixture!G4021,Settings!$G$9,"-"))))</f>
        <v>-</v>
      </c>
    </row>
    <row r="4018" spans="3:9" x14ac:dyDescent="0.25">
      <c r="C4018" s="12" t="str">
        <f t="shared" si="126"/>
        <v>-</v>
      </c>
      <c r="D4018" s="9" t="str">
        <f t="shared" si="127"/>
        <v>-</v>
      </c>
      <c r="E4018" s="9" t="str">
        <f>IF(C4018="-","-",IF(D4018=maxgameno+2,"blank row 2",IF(D4018=maxgameno+1,"blank row 1",INDEX(FixtureCode!$B$4:$AH$128,MATCH($C4018,FixtureCode!$B$4:$B$128,0),MATCH("G"&amp;D4018&amp;"-T1",FixtureCode!$B$4:$AH$4,0)))))</f>
        <v>-</v>
      </c>
      <c r="F4018" s="13" t="str">
        <f>IF(C4018="-","-",IF(D4018=maxgameno+2,"blank row 2",IF(D4018=maxgameno+1,"blank row 1",INDEX(FixtureCode!$B$4:$AH$128,MATCH($C4018,FixtureCode!$B$4:$B$128,0),MATCH("G"&amp;D4018&amp;"-T2",FixtureCode!$B$4:$AH$4,0)))))</f>
        <v>-</v>
      </c>
      <c r="G4018" s="12" t="str">
        <f>IF(C4018="-","-",IF(AND(ISNUMBER(Fixture!G4022),ISNUMBER(Fixture!I4022),Fixture!F4022&lt;&gt;"BYE",Fixture!J4022&lt;&gt;"BYE"),"Yes","-"))</f>
        <v>-</v>
      </c>
      <c r="H4018" s="9" t="str">
        <f>IF(G4018="-","-",IF(Fixture!G4022&gt;Fixture!I4022,Settings!$G$7,IF(Fixture!G4022=Fixture!I4022,Settings!$G$8,IF(Fixture!G4022&lt;Fixture!I4022,Settings!$G$9,"-"))))</f>
        <v>-</v>
      </c>
      <c r="I4018" s="13" t="str">
        <f>IF(G4018="-","-",IF(Fixture!I4022&gt;Fixture!G4022,Settings!$G$7,IF(Fixture!I4022=Fixture!G4022,Settings!$G$8,IF(Fixture!I4022&lt;Fixture!G4022,Settings!$G$9,"-"))))</f>
        <v>-</v>
      </c>
    </row>
    <row r="4019" spans="3:9" x14ac:dyDescent="0.25">
      <c r="C4019" s="12" t="str">
        <f t="shared" si="126"/>
        <v>-</v>
      </c>
      <c r="D4019" s="9" t="str">
        <f t="shared" si="127"/>
        <v>-</v>
      </c>
      <c r="E4019" s="9" t="str">
        <f>IF(C4019="-","-",IF(D4019=maxgameno+2,"blank row 2",IF(D4019=maxgameno+1,"blank row 1",INDEX(FixtureCode!$B$4:$AH$128,MATCH($C4019,FixtureCode!$B$4:$B$128,0),MATCH("G"&amp;D4019&amp;"-T1",FixtureCode!$B$4:$AH$4,0)))))</f>
        <v>-</v>
      </c>
      <c r="F4019" s="13" t="str">
        <f>IF(C4019="-","-",IF(D4019=maxgameno+2,"blank row 2",IF(D4019=maxgameno+1,"blank row 1",INDEX(FixtureCode!$B$4:$AH$128,MATCH($C4019,FixtureCode!$B$4:$B$128,0),MATCH("G"&amp;D4019&amp;"-T2",FixtureCode!$B$4:$AH$4,0)))))</f>
        <v>-</v>
      </c>
      <c r="G4019" s="12" t="str">
        <f>IF(C4019="-","-",IF(AND(ISNUMBER(Fixture!G4023),ISNUMBER(Fixture!I4023),Fixture!F4023&lt;&gt;"BYE",Fixture!J4023&lt;&gt;"BYE"),"Yes","-"))</f>
        <v>-</v>
      </c>
      <c r="H4019" s="9" t="str">
        <f>IF(G4019="-","-",IF(Fixture!G4023&gt;Fixture!I4023,Settings!$G$7,IF(Fixture!G4023=Fixture!I4023,Settings!$G$8,IF(Fixture!G4023&lt;Fixture!I4023,Settings!$G$9,"-"))))</f>
        <v>-</v>
      </c>
      <c r="I4019" s="13" t="str">
        <f>IF(G4019="-","-",IF(Fixture!I4023&gt;Fixture!G4023,Settings!$G$7,IF(Fixture!I4023=Fixture!G4023,Settings!$G$8,IF(Fixture!I4023&lt;Fixture!G4023,Settings!$G$9,"-"))))</f>
        <v>-</v>
      </c>
    </row>
    <row r="4020" spans="3:9" x14ac:dyDescent="0.25">
      <c r="C4020" s="12" t="str">
        <f t="shared" si="126"/>
        <v>-</v>
      </c>
      <c r="D4020" s="9" t="str">
        <f t="shared" si="127"/>
        <v>-</v>
      </c>
      <c r="E4020" s="9" t="str">
        <f>IF(C4020="-","-",IF(D4020=maxgameno+2,"blank row 2",IF(D4020=maxgameno+1,"blank row 1",INDEX(FixtureCode!$B$4:$AH$128,MATCH($C4020,FixtureCode!$B$4:$B$128,0),MATCH("G"&amp;D4020&amp;"-T1",FixtureCode!$B$4:$AH$4,0)))))</f>
        <v>-</v>
      </c>
      <c r="F4020" s="13" t="str">
        <f>IF(C4020="-","-",IF(D4020=maxgameno+2,"blank row 2",IF(D4020=maxgameno+1,"blank row 1",INDEX(FixtureCode!$B$4:$AH$128,MATCH($C4020,FixtureCode!$B$4:$B$128,0),MATCH("G"&amp;D4020&amp;"-T2",FixtureCode!$B$4:$AH$4,0)))))</f>
        <v>-</v>
      </c>
      <c r="G4020" s="12" t="str">
        <f>IF(C4020="-","-",IF(AND(ISNUMBER(Fixture!G4024),ISNUMBER(Fixture!I4024),Fixture!F4024&lt;&gt;"BYE",Fixture!J4024&lt;&gt;"BYE"),"Yes","-"))</f>
        <v>-</v>
      </c>
      <c r="H4020" s="9" t="str">
        <f>IF(G4020="-","-",IF(Fixture!G4024&gt;Fixture!I4024,Settings!$G$7,IF(Fixture!G4024=Fixture!I4024,Settings!$G$8,IF(Fixture!G4024&lt;Fixture!I4024,Settings!$G$9,"-"))))</f>
        <v>-</v>
      </c>
      <c r="I4020" s="13" t="str">
        <f>IF(G4020="-","-",IF(Fixture!I4024&gt;Fixture!G4024,Settings!$G$7,IF(Fixture!I4024=Fixture!G4024,Settings!$G$8,IF(Fixture!I4024&lt;Fixture!G4024,Settings!$G$9,"-"))))</f>
        <v>-</v>
      </c>
    </row>
    <row r="4021" spans="3:9" x14ac:dyDescent="0.25">
      <c r="C4021" s="12" t="str">
        <f t="shared" si="126"/>
        <v>-</v>
      </c>
      <c r="D4021" s="9" t="str">
        <f t="shared" si="127"/>
        <v>-</v>
      </c>
      <c r="E4021" s="9" t="str">
        <f>IF(C4021="-","-",IF(D4021=maxgameno+2,"blank row 2",IF(D4021=maxgameno+1,"blank row 1",INDEX(FixtureCode!$B$4:$AH$128,MATCH($C4021,FixtureCode!$B$4:$B$128,0),MATCH("G"&amp;D4021&amp;"-T1",FixtureCode!$B$4:$AH$4,0)))))</f>
        <v>-</v>
      </c>
      <c r="F4021" s="13" t="str">
        <f>IF(C4021="-","-",IF(D4021=maxgameno+2,"blank row 2",IF(D4021=maxgameno+1,"blank row 1",INDEX(FixtureCode!$B$4:$AH$128,MATCH($C4021,FixtureCode!$B$4:$B$128,0),MATCH("G"&amp;D4021&amp;"-T2",FixtureCode!$B$4:$AH$4,0)))))</f>
        <v>-</v>
      </c>
      <c r="G4021" s="12" t="str">
        <f>IF(C4021="-","-",IF(AND(ISNUMBER(Fixture!G4025),ISNUMBER(Fixture!I4025),Fixture!F4025&lt;&gt;"BYE",Fixture!J4025&lt;&gt;"BYE"),"Yes","-"))</f>
        <v>-</v>
      </c>
      <c r="H4021" s="9" t="str">
        <f>IF(G4021="-","-",IF(Fixture!G4025&gt;Fixture!I4025,Settings!$G$7,IF(Fixture!G4025=Fixture!I4025,Settings!$G$8,IF(Fixture!G4025&lt;Fixture!I4025,Settings!$G$9,"-"))))</f>
        <v>-</v>
      </c>
      <c r="I4021" s="13" t="str">
        <f>IF(G4021="-","-",IF(Fixture!I4025&gt;Fixture!G4025,Settings!$G$7,IF(Fixture!I4025=Fixture!G4025,Settings!$G$8,IF(Fixture!I4025&lt;Fixture!G4025,Settings!$G$9,"-"))))</f>
        <v>-</v>
      </c>
    </row>
    <row r="4022" spans="3:9" x14ac:dyDescent="0.25">
      <c r="C4022" s="12" t="str">
        <f t="shared" si="126"/>
        <v>-</v>
      </c>
      <c r="D4022" s="9" t="str">
        <f t="shared" si="127"/>
        <v>-</v>
      </c>
      <c r="E4022" s="9" t="str">
        <f>IF(C4022="-","-",IF(D4022=maxgameno+2,"blank row 2",IF(D4022=maxgameno+1,"blank row 1",INDEX(FixtureCode!$B$4:$AH$128,MATCH($C4022,FixtureCode!$B$4:$B$128,0),MATCH("G"&amp;D4022&amp;"-T1",FixtureCode!$B$4:$AH$4,0)))))</f>
        <v>-</v>
      </c>
      <c r="F4022" s="13" t="str">
        <f>IF(C4022="-","-",IF(D4022=maxgameno+2,"blank row 2",IF(D4022=maxgameno+1,"blank row 1",INDEX(FixtureCode!$B$4:$AH$128,MATCH($C4022,FixtureCode!$B$4:$B$128,0),MATCH("G"&amp;D4022&amp;"-T2",FixtureCode!$B$4:$AH$4,0)))))</f>
        <v>-</v>
      </c>
      <c r="G4022" s="12" t="str">
        <f>IF(C4022="-","-",IF(AND(ISNUMBER(Fixture!G4026),ISNUMBER(Fixture!I4026),Fixture!F4026&lt;&gt;"BYE",Fixture!J4026&lt;&gt;"BYE"),"Yes","-"))</f>
        <v>-</v>
      </c>
      <c r="H4022" s="9" t="str">
        <f>IF(G4022="-","-",IF(Fixture!G4026&gt;Fixture!I4026,Settings!$G$7,IF(Fixture!G4026=Fixture!I4026,Settings!$G$8,IF(Fixture!G4026&lt;Fixture!I4026,Settings!$G$9,"-"))))</f>
        <v>-</v>
      </c>
      <c r="I4022" s="13" t="str">
        <f>IF(G4022="-","-",IF(Fixture!I4026&gt;Fixture!G4026,Settings!$G$7,IF(Fixture!I4026=Fixture!G4026,Settings!$G$8,IF(Fixture!I4026&lt;Fixture!G4026,Settings!$G$9,"-"))))</f>
        <v>-</v>
      </c>
    </row>
    <row r="4023" spans="3:9" x14ac:dyDescent="0.25">
      <c r="C4023" s="12" t="str">
        <f t="shared" si="126"/>
        <v>-</v>
      </c>
      <c r="D4023" s="9" t="str">
        <f t="shared" si="127"/>
        <v>-</v>
      </c>
      <c r="E4023" s="9" t="str">
        <f>IF(C4023="-","-",IF(D4023=maxgameno+2,"blank row 2",IF(D4023=maxgameno+1,"blank row 1",INDEX(FixtureCode!$B$4:$AH$128,MATCH($C4023,FixtureCode!$B$4:$B$128,0),MATCH("G"&amp;D4023&amp;"-T1",FixtureCode!$B$4:$AH$4,0)))))</f>
        <v>-</v>
      </c>
      <c r="F4023" s="13" t="str">
        <f>IF(C4023="-","-",IF(D4023=maxgameno+2,"blank row 2",IF(D4023=maxgameno+1,"blank row 1",INDEX(FixtureCode!$B$4:$AH$128,MATCH($C4023,FixtureCode!$B$4:$B$128,0),MATCH("G"&amp;D4023&amp;"-T2",FixtureCode!$B$4:$AH$4,0)))))</f>
        <v>-</v>
      </c>
      <c r="G4023" s="12" t="str">
        <f>IF(C4023="-","-",IF(AND(ISNUMBER(Fixture!G4027),ISNUMBER(Fixture!I4027),Fixture!F4027&lt;&gt;"BYE",Fixture!J4027&lt;&gt;"BYE"),"Yes","-"))</f>
        <v>-</v>
      </c>
      <c r="H4023" s="9" t="str">
        <f>IF(G4023="-","-",IF(Fixture!G4027&gt;Fixture!I4027,Settings!$G$7,IF(Fixture!G4027=Fixture!I4027,Settings!$G$8,IF(Fixture!G4027&lt;Fixture!I4027,Settings!$G$9,"-"))))</f>
        <v>-</v>
      </c>
      <c r="I4023" s="13" t="str">
        <f>IF(G4023="-","-",IF(Fixture!I4027&gt;Fixture!G4027,Settings!$G$7,IF(Fixture!I4027=Fixture!G4027,Settings!$G$8,IF(Fixture!I4027&lt;Fixture!G4027,Settings!$G$9,"-"))))</f>
        <v>-</v>
      </c>
    </row>
    <row r="4024" spans="3:9" x14ac:dyDescent="0.25">
      <c r="C4024" s="12" t="str">
        <f t="shared" si="126"/>
        <v>-</v>
      </c>
      <c r="D4024" s="9" t="str">
        <f t="shared" si="127"/>
        <v>-</v>
      </c>
      <c r="E4024" s="9" t="str">
        <f>IF(C4024="-","-",IF(D4024=maxgameno+2,"blank row 2",IF(D4024=maxgameno+1,"blank row 1",INDEX(FixtureCode!$B$4:$AH$128,MATCH($C4024,FixtureCode!$B$4:$B$128,0),MATCH("G"&amp;D4024&amp;"-T1",FixtureCode!$B$4:$AH$4,0)))))</f>
        <v>-</v>
      </c>
      <c r="F4024" s="13" t="str">
        <f>IF(C4024="-","-",IF(D4024=maxgameno+2,"blank row 2",IF(D4024=maxgameno+1,"blank row 1",INDEX(FixtureCode!$B$4:$AH$128,MATCH($C4024,FixtureCode!$B$4:$B$128,0),MATCH("G"&amp;D4024&amp;"-T2",FixtureCode!$B$4:$AH$4,0)))))</f>
        <v>-</v>
      </c>
      <c r="G4024" s="12" t="str">
        <f>IF(C4024="-","-",IF(AND(ISNUMBER(Fixture!G4028),ISNUMBER(Fixture!I4028),Fixture!F4028&lt;&gt;"BYE",Fixture!J4028&lt;&gt;"BYE"),"Yes","-"))</f>
        <v>-</v>
      </c>
      <c r="H4024" s="9" t="str">
        <f>IF(G4024="-","-",IF(Fixture!G4028&gt;Fixture!I4028,Settings!$G$7,IF(Fixture!G4028=Fixture!I4028,Settings!$G$8,IF(Fixture!G4028&lt;Fixture!I4028,Settings!$G$9,"-"))))</f>
        <v>-</v>
      </c>
      <c r="I4024" s="13" t="str">
        <f>IF(G4024="-","-",IF(Fixture!I4028&gt;Fixture!G4028,Settings!$G$7,IF(Fixture!I4028=Fixture!G4028,Settings!$G$8,IF(Fixture!I4028&lt;Fixture!G4028,Settings!$G$9,"-"))))</f>
        <v>-</v>
      </c>
    </row>
    <row r="4025" spans="3:9" x14ac:dyDescent="0.25">
      <c r="C4025" s="12" t="str">
        <f t="shared" si="126"/>
        <v>-</v>
      </c>
      <c r="D4025" s="9" t="str">
        <f t="shared" si="127"/>
        <v>-</v>
      </c>
      <c r="E4025" s="9" t="str">
        <f>IF(C4025="-","-",IF(D4025=maxgameno+2,"blank row 2",IF(D4025=maxgameno+1,"blank row 1",INDEX(FixtureCode!$B$4:$AH$128,MATCH($C4025,FixtureCode!$B$4:$B$128,0),MATCH("G"&amp;D4025&amp;"-T1",FixtureCode!$B$4:$AH$4,0)))))</f>
        <v>-</v>
      </c>
      <c r="F4025" s="13" t="str">
        <f>IF(C4025="-","-",IF(D4025=maxgameno+2,"blank row 2",IF(D4025=maxgameno+1,"blank row 1",INDEX(FixtureCode!$B$4:$AH$128,MATCH($C4025,FixtureCode!$B$4:$B$128,0),MATCH("G"&amp;D4025&amp;"-T2",FixtureCode!$B$4:$AH$4,0)))))</f>
        <v>-</v>
      </c>
      <c r="G4025" s="12" t="str">
        <f>IF(C4025="-","-",IF(AND(ISNUMBER(Fixture!G4029),ISNUMBER(Fixture!I4029),Fixture!F4029&lt;&gt;"BYE",Fixture!J4029&lt;&gt;"BYE"),"Yes","-"))</f>
        <v>-</v>
      </c>
      <c r="H4025" s="9" t="str">
        <f>IF(G4025="-","-",IF(Fixture!G4029&gt;Fixture!I4029,Settings!$G$7,IF(Fixture!G4029=Fixture!I4029,Settings!$G$8,IF(Fixture!G4029&lt;Fixture!I4029,Settings!$G$9,"-"))))</f>
        <v>-</v>
      </c>
      <c r="I4025" s="13" t="str">
        <f>IF(G4025="-","-",IF(Fixture!I4029&gt;Fixture!G4029,Settings!$G$7,IF(Fixture!I4029=Fixture!G4029,Settings!$G$8,IF(Fixture!I4029&lt;Fixture!G4029,Settings!$G$9,"-"))))</f>
        <v>-</v>
      </c>
    </row>
    <row r="4026" spans="3:9" x14ac:dyDescent="0.25">
      <c r="C4026" s="12" t="str">
        <f t="shared" si="126"/>
        <v>-</v>
      </c>
      <c r="D4026" s="9" t="str">
        <f t="shared" si="127"/>
        <v>-</v>
      </c>
      <c r="E4026" s="9" t="str">
        <f>IF(C4026="-","-",IF(D4026=maxgameno+2,"blank row 2",IF(D4026=maxgameno+1,"blank row 1",INDEX(FixtureCode!$B$4:$AH$128,MATCH($C4026,FixtureCode!$B$4:$B$128,0),MATCH("G"&amp;D4026&amp;"-T1",FixtureCode!$B$4:$AH$4,0)))))</f>
        <v>-</v>
      </c>
      <c r="F4026" s="13" t="str">
        <f>IF(C4026="-","-",IF(D4026=maxgameno+2,"blank row 2",IF(D4026=maxgameno+1,"blank row 1",INDEX(FixtureCode!$B$4:$AH$128,MATCH($C4026,FixtureCode!$B$4:$B$128,0),MATCH("G"&amp;D4026&amp;"-T2",FixtureCode!$B$4:$AH$4,0)))))</f>
        <v>-</v>
      </c>
      <c r="G4026" s="12" t="str">
        <f>IF(C4026="-","-",IF(AND(ISNUMBER(Fixture!G4030),ISNUMBER(Fixture!I4030),Fixture!F4030&lt;&gt;"BYE",Fixture!J4030&lt;&gt;"BYE"),"Yes","-"))</f>
        <v>-</v>
      </c>
      <c r="H4026" s="9" t="str">
        <f>IF(G4026="-","-",IF(Fixture!G4030&gt;Fixture!I4030,Settings!$G$7,IF(Fixture!G4030=Fixture!I4030,Settings!$G$8,IF(Fixture!G4030&lt;Fixture!I4030,Settings!$G$9,"-"))))</f>
        <v>-</v>
      </c>
      <c r="I4026" s="13" t="str">
        <f>IF(G4026="-","-",IF(Fixture!I4030&gt;Fixture!G4030,Settings!$G$7,IF(Fixture!I4030=Fixture!G4030,Settings!$G$8,IF(Fixture!I4030&lt;Fixture!G4030,Settings!$G$9,"-"))))</f>
        <v>-</v>
      </c>
    </row>
    <row r="4027" spans="3:9" x14ac:dyDescent="0.25">
      <c r="C4027" s="12" t="str">
        <f t="shared" si="126"/>
        <v>-</v>
      </c>
      <c r="D4027" s="9" t="str">
        <f t="shared" si="127"/>
        <v>-</v>
      </c>
      <c r="E4027" s="9" t="str">
        <f>IF(C4027="-","-",IF(D4027=maxgameno+2,"blank row 2",IF(D4027=maxgameno+1,"blank row 1",INDEX(FixtureCode!$B$4:$AH$128,MATCH($C4027,FixtureCode!$B$4:$B$128,0),MATCH("G"&amp;D4027&amp;"-T1",FixtureCode!$B$4:$AH$4,0)))))</f>
        <v>-</v>
      </c>
      <c r="F4027" s="13" t="str">
        <f>IF(C4027="-","-",IF(D4027=maxgameno+2,"blank row 2",IF(D4027=maxgameno+1,"blank row 1",INDEX(FixtureCode!$B$4:$AH$128,MATCH($C4027,FixtureCode!$B$4:$B$128,0),MATCH("G"&amp;D4027&amp;"-T2",FixtureCode!$B$4:$AH$4,0)))))</f>
        <v>-</v>
      </c>
      <c r="G4027" s="12" t="str">
        <f>IF(C4027="-","-",IF(AND(ISNUMBER(Fixture!G4031),ISNUMBER(Fixture!I4031),Fixture!F4031&lt;&gt;"BYE",Fixture!J4031&lt;&gt;"BYE"),"Yes","-"))</f>
        <v>-</v>
      </c>
      <c r="H4027" s="9" t="str">
        <f>IF(G4027="-","-",IF(Fixture!G4031&gt;Fixture!I4031,Settings!$G$7,IF(Fixture!G4031=Fixture!I4031,Settings!$G$8,IF(Fixture!G4031&lt;Fixture!I4031,Settings!$G$9,"-"))))</f>
        <v>-</v>
      </c>
      <c r="I4027" s="13" t="str">
        <f>IF(G4027="-","-",IF(Fixture!I4031&gt;Fixture!G4031,Settings!$G$7,IF(Fixture!I4031=Fixture!G4031,Settings!$G$8,IF(Fixture!I4031&lt;Fixture!G4031,Settings!$G$9,"-"))))</f>
        <v>-</v>
      </c>
    </row>
    <row r="4028" spans="3:9" x14ac:dyDescent="0.25">
      <c r="C4028" s="12" t="str">
        <f t="shared" si="126"/>
        <v>-</v>
      </c>
      <c r="D4028" s="9" t="str">
        <f t="shared" si="127"/>
        <v>-</v>
      </c>
      <c r="E4028" s="9" t="str">
        <f>IF(C4028="-","-",IF(D4028=maxgameno+2,"blank row 2",IF(D4028=maxgameno+1,"blank row 1",INDEX(FixtureCode!$B$4:$AH$128,MATCH($C4028,FixtureCode!$B$4:$B$128,0),MATCH("G"&amp;D4028&amp;"-T1",FixtureCode!$B$4:$AH$4,0)))))</f>
        <v>-</v>
      </c>
      <c r="F4028" s="13" t="str">
        <f>IF(C4028="-","-",IF(D4028=maxgameno+2,"blank row 2",IF(D4028=maxgameno+1,"blank row 1",INDEX(FixtureCode!$B$4:$AH$128,MATCH($C4028,FixtureCode!$B$4:$B$128,0),MATCH("G"&amp;D4028&amp;"-T2",FixtureCode!$B$4:$AH$4,0)))))</f>
        <v>-</v>
      </c>
      <c r="G4028" s="12" t="str">
        <f>IF(C4028="-","-",IF(AND(ISNUMBER(Fixture!G4032),ISNUMBER(Fixture!I4032),Fixture!F4032&lt;&gt;"BYE",Fixture!J4032&lt;&gt;"BYE"),"Yes","-"))</f>
        <v>-</v>
      </c>
      <c r="H4028" s="9" t="str">
        <f>IF(G4028="-","-",IF(Fixture!G4032&gt;Fixture!I4032,Settings!$G$7,IF(Fixture!G4032=Fixture!I4032,Settings!$G$8,IF(Fixture!G4032&lt;Fixture!I4032,Settings!$G$9,"-"))))</f>
        <v>-</v>
      </c>
      <c r="I4028" s="13" t="str">
        <f>IF(G4028="-","-",IF(Fixture!I4032&gt;Fixture!G4032,Settings!$G$7,IF(Fixture!I4032=Fixture!G4032,Settings!$G$8,IF(Fixture!I4032&lt;Fixture!G4032,Settings!$G$9,"-"))))</f>
        <v>-</v>
      </c>
    </row>
    <row r="4029" spans="3:9" x14ac:dyDescent="0.25">
      <c r="C4029" s="12" t="str">
        <f t="shared" si="126"/>
        <v>-</v>
      </c>
      <c r="D4029" s="9" t="str">
        <f t="shared" si="127"/>
        <v>-</v>
      </c>
      <c r="E4029" s="9" t="str">
        <f>IF(C4029="-","-",IF(D4029=maxgameno+2,"blank row 2",IF(D4029=maxgameno+1,"blank row 1",INDEX(FixtureCode!$B$4:$AH$128,MATCH($C4029,FixtureCode!$B$4:$B$128,0),MATCH("G"&amp;D4029&amp;"-T1",FixtureCode!$B$4:$AH$4,0)))))</f>
        <v>-</v>
      </c>
      <c r="F4029" s="13" t="str">
        <f>IF(C4029="-","-",IF(D4029=maxgameno+2,"blank row 2",IF(D4029=maxgameno+1,"blank row 1",INDEX(FixtureCode!$B$4:$AH$128,MATCH($C4029,FixtureCode!$B$4:$B$128,0),MATCH("G"&amp;D4029&amp;"-T2",FixtureCode!$B$4:$AH$4,0)))))</f>
        <v>-</v>
      </c>
      <c r="G4029" s="12" t="str">
        <f>IF(C4029="-","-",IF(AND(ISNUMBER(Fixture!G4033),ISNUMBER(Fixture!I4033),Fixture!F4033&lt;&gt;"BYE",Fixture!J4033&lt;&gt;"BYE"),"Yes","-"))</f>
        <v>-</v>
      </c>
      <c r="H4029" s="9" t="str">
        <f>IF(G4029="-","-",IF(Fixture!G4033&gt;Fixture!I4033,Settings!$G$7,IF(Fixture!G4033=Fixture!I4033,Settings!$G$8,IF(Fixture!G4033&lt;Fixture!I4033,Settings!$G$9,"-"))))</f>
        <v>-</v>
      </c>
      <c r="I4029" s="13" t="str">
        <f>IF(G4029="-","-",IF(Fixture!I4033&gt;Fixture!G4033,Settings!$G$7,IF(Fixture!I4033=Fixture!G4033,Settings!$G$8,IF(Fixture!I4033&lt;Fixture!G4033,Settings!$G$9,"-"))))</f>
        <v>-</v>
      </c>
    </row>
    <row r="4030" spans="3:9" x14ac:dyDescent="0.25">
      <c r="C4030" s="12" t="str">
        <f t="shared" si="126"/>
        <v>-</v>
      </c>
      <c r="D4030" s="9" t="str">
        <f t="shared" si="127"/>
        <v>-</v>
      </c>
      <c r="E4030" s="9" t="str">
        <f>IF(C4030="-","-",IF(D4030=maxgameno+2,"blank row 2",IF(D4030=maxgameno+1,"blank row 1",INDEX(FixtureCode!$B$4:$AH$128,MATCH($C4030,FixtureCode!$B$4:$B$128,0),MATCH("G"&amp;D4030&amp;"-T1",FixtureCode!$B$4:$AH$4,0)))))</f>
        <v>-</v>
      </c>
      <c r="F4030" s="13" t="str">
        <f>IF(C4030="-","-",IF(D4030=maxgameno+2,"blank row 2",IF(D4030=maxgameno+1,"blank row 1",INDEX(FixtureCode!$B$4:$AH$128,MATCH($C4030,FixtureCode!$B$4:$B$128,0),MATCH("G"&amp;D4030&amp;"-T2",FixtureCode!$B$4:$AH$4,0)))))</f>
        <v>-</v>
      </c>
      <c r="G4030" s="12" t="str">
        <f>IF(C4030="-","-",IF(AND(ISNUMBER(Fixture!G4034),ISNUMBER(Fixture!I4034),Fixture!F4034&lt;&gt;"BYE",Fixture!J4034&lt;&gt;"BYE"),"Yes","-"))</f>
        <v>-</v>
      </c>
      <c r="H4030" s="9" t="str">
        <f>IF(G4030="-","-",IF(Fixture!G4034&gt;Fixture!I4034,Settings!$G$7,IF(Fixture!G4034=Fixture!I4034,Settings!$G$8,IF(Fixture!G4034&lt;Fixture!I4034,Settings!$G$9,"-"))))</f>
        <v>-</v>
      </c>
      <c r="I4030" s="13" t="str">
        <f>IF(G4030="-","-",IF(Fixture!I4034&gt;Fixture!G4034,Settings!$G$7,IF(Fixture!I4034=Fixture!G4034,Settings!$G$8,IF(Fixture!I4034&lt;Fixture!G4034,Settings!$G$9,"-"))))</f>
        <v>-</v>
      </c>
    </row>
    <row r="4031" spans="3:9" x14ac:dyDescent="0.25">
      <c r="C4031" s="12" t="str">
        <f t="shared" si="126"/>
        <v>-</v>
      </c>
      <c r="D4031" s="9" t="str">
        <f t="shared" si="127"/>
        <v>-</v>
      </c>
      <c r="E4031" s="9" t="str">
        <f>IF(C4031="-","-",IF(D4031=maxgameno+2,"blank row 2",IF(D4031=maxgameno+1,"blank row 1",INDEX(FixtureCode!$B$4:$AH$128,MATCH($C4031,FixtureCode!$B$4:$B$128,0),MATCH("G"&amp;D4031&amp;"-T1",FixtureCode!$B$4:$AH$4,0)))))</f>
        <v>-</v>
      </c>
      <c r="F4031" s="13" t="str">
        <f>IF(C4031="-","-",IF(D4031=maxgameno+2,"blank row 2",IF(D4031=maxgameno+1,"blank row 1",INDEX(FixtureCode!$B$4:$AH$128,MATCH($C4031,FixtureCode!$B$4:$B$128,0),MATCH("G"&amp;D4031&amp;"-T2",FixtureCode!$B$4:$AH$4,0)))))</f>
        <v>-</v>
      </c>
      <c r="G4031" s="12" t="str">
        <f>IF(C4031="-","-",IF(AND(ISNUMBER(Fixture!G4035),ISNUMBER(Fixture!I4035),Fixture!F4035&lt;&gt;"BYE",Fixture!J4035&lt;&gt;"BYE"),"Yes","-"))</f>
        <v>-</v>
      </c>
      <c r="H4031" s="9" t="str">
        <f>IF(G4031="-","-",IF(Fixture!G4035&gt;Fixture!I4035,Settings!$G$7,IF(Fixture!G4035=Fixture!I4035,Settings!$G$8,IF(Fixture!G4035&lt;Fixture!I4035,Settings!$G$9,"-"))))</f>
        <v>-</v>
      </c>
      <c r="I4031" s="13" t="str">
        <f>IF(G4031="-","-",IF(Fixture!I4035&gt;Fixture!G4035,Settings!$G$7,IF(Fixture!I4035=Fixture!G4035,Settings!$G$8,IF(Fixture!I4035&lt;Fixture!G4035,Settings!$G$9,"-"))))</f>
        <v>-</v>
      </c>
    </row>
    <row r="4032" spans="3:9" x14ac:dyDescent="0.25">
      <c r="C4032" s="12" t="str">
        <f t="shared" si="126"/>
        <v>-</v>
      </c>
      <c r="D4032" s="9" t="str">
        <f t="shared" si="127"/>
        <v>-</v>
      </c>
      <c r="E4032" s="9" t="str">
        <f>IF(C4032="-","-",IF(D4032=maxgameno+2,"blank row 2",IF(D4032=maxgameno+1,"blank row 1",INDEX(FixtureCode!$B$4:$AH$128,MATCH($C4032,FixtureCode!$B$4:$B$128,0),MATCH("G"&amp;D4032&amp;"-T1",FixtureCode!$B$4:$AH$4,0)))))</f>
        <v>-</v>
      </c>
      <c r="F4032" s="13" t="str">
        <f>IF(C4032="-","-",IF(D4032=maxgameno+2,"blank row 2",IF(D4032=maxgameno+1,"blank row 1",INDEX(FixtureCode!$B$4:$AH$128,MATCH($C4032,FixtureCode!$B$4:$B$128,0),MATCH("G"&amp;D4032&amp;"-T2",FixtureCode!$B$4:$AH$4,0)))))</f>
        <v>-</v>
      </c>
      <c r="G4032" s="12" t="str">
        <f>IF(C4032="-","-",IF(AND(ISNUMBER(Fixture!G4036),ISNUMBER(Fixture!I4036),Fixture!F4036&lt;&gt;"BYE",Fixture!J4036&lt;&gt;"BYE"),"Yes","-"))</f>
        <v>-</v>
      </c>
      <c r="H4032" s="9" t="str">
        <f>IF(G4032="-","-",IF(Fixture!G4036&gt;Fixture!I4036,Settings!$G$7,IF(Fixture!G4036=Fixture!I4036,Settings!$G$8,IF(Fixture!G4036&lt;Fixture!I4036,Settings!$G$9,"-"))))</f>
        <v>-</v>
      </c>
      <c r="I4032" s="13" t="str">
        <f>IF(G4032="-","-",IF(Fixture!I4036&gt;Fixture!G4036,Settings!$G$7,IF(Fixture!I4036=Fixture!G4036,Settings!$G$8,IF(Fixture!I4036&lt;Fixture!G4036,Settings!$G$9,"-"))))</f>
        <v>-</v>
      </c>
    </row>
    <row r="4033" spans="3:9" x14ac:dyDescent="0.25">
      <c r="C4033" s="12" t="str">
        <f t="shared" si="126"/>
        <v>-</v>
      </c>
      <c r="D4033" s="9" t="str">
        <f t="shared" si="127"/>
        <v>-</v>
      </c>
      <c r="E4033" s="9" t="str">
        <f>IF(C4033="-","-",IF(D4033=maxgameno+2,"blank row 2",IF(D4033=maxgameno+1,"blank row 1",INDEX(FixtureCode!$B$4:$AH$128,MATCH($C4033,FixtureCode!$B$4:$B$128,0),MATCH("G"&amp;D4033&amp;"-T1",FixtureCode!$B$4:$AH$4,0)))))</f>
        <v>-</v>
      </c>
      <c r="F4033" s="13" t="str">
        <f>IF(C4033="-","-",IF(D4033=maxgameno+2,"blank row 2",IF(D4033=maxgameno+1,"blank row 1",INDEX(FixtureCode!$B$4:$AH$128,MATCH($C4033,FixtureCode!$B$4:$B$128,0),MATCH("G"&amp;D4033&amp;"-T2",FixtureCode!$B$4:$AH$4,0)))))</f>
        <v>-</v>
      </c>
      <c r="G4033" s="12" t="str">
        <f>IF(C4033="-","-",IF(AND(ISNUMBER(Fixture!G4037),ISNUMBER(Fixture!I4037),Fixture!F4037&lt;&gt;"BYE",Fixture!J4037&lt;&gt;"BYE"),"Yes","-"))</f>
        <v>-</v>
      </c>
      <c r="H4033" s="9" t="str">
        <f>IF(G4033="-","-",IF(Fixture!G4037&gt;Fixture!I4037,Settings!$G$7,IF(Fixture!G4037=Fixture!I4037,Settings!$G$8,IF(Fixture!G4037&lt;Fixture!I4037,Settings!$G$9,"-"))))</f>
        <v>-</v>
      </c>
      <c r="I4033" s="13" t="str">
        <f>IF(G4033="-","-",IF(Fixture!I4037&gt;Fixture!G4037,Settings!$G$7,IF(Fixture!I4037=Fixture!G4037,Settings!$G$8,IF(Fixture!I4037&lt;Fixture!G4037,Settings!$G$9,"-"))))</f>
        <v>-</v>
      </c>
    </row>
    <row r="4034" spans="3:9" x14ac:dyDescent="0.25">
      <c r="C4034" s="12" t="str">
        <f t="shared" si="126"/>
        <v>-</v>
      </c>
      <c r="D4034" s="9" t="str">
        <f t="shared" si="127"/>
        <v>-</v>
      </c>
      <c r="E4034" s="9" t="str">
        <f>IF(C4034="-","-",IF(D4034=maxgameno+2,"blank row 2",IF(D4034=maxgameno+1,"blank row 1",INDEX(FixtureCode!$B$4:$AH$128,MATCH($C4034,FixtureCode!$B$4:$B$128,0),MATCH("G"&amp;D4034&amp;"-T1",FixtureCode!$B$4:$AH$4,0)))))</f>
        <v>-</v>
      </c>
      <c r="F4034" s="13" t="str">
        <f>IF(C4034="-","-",IF(D4034=maxgameno+2,"blank row 2",IF(D4034=maxgameno+1,"blank row 1",INDEX(FixtureCode!$B$4:$AH$128,MATCH($C4034,FixtureCode!$B$4:$B$128,0),MATCH("G"&amp;D4034&amp;"-T2",FixtureCode!$B$4:$AH$4,0)))))</f>
        <v>-</v>
      </c>
      <c r="G4034" s="12" t="str">
        <f>IF(C4034="-","-",IF(AND(ISNUMBER(Fixture!G4038),ISNUMBER(Fixture!I4038),Fixture!F4038&lt;&gt;"BYE",Fixture!J4038&lt;&gt;"BYE"),"Yes","-"))</f>
        <v>-</v>
      </c>
      <c r="H4034" s="9" t="str">
        <f>IF(G4034="-","-",IF(Fixture!G4038&gt;Fixture!I4038,Settings!$G$7,IF(Fixture!G4038=Fixture!I4038,Settings!$G$8,IF(Fixture!G4038&lt;Fixture!I4038,Settings!$G$9,"-"))))</f>
        <v>-</v>
      </c>
      <c r="I4034" s="13" t="str">
        <f>IF(G4034="-","-",IF(Fixture!I4038&gt;Fixture!G4038,Settings!$G$7,IF(Fixture!I4038=Fixture!G4038,Settings!$G$8,IF(Fixture!I4038&lt;Fixture!G4038,Settings!$G$9,"-"))))</f>
        <v>-</v>
      </c>
    </row>
    <row r="4035" spans="3:9" x14ac:dyDescent="0.25">
      <c r="C4035" s="12" t="str">
        <f t="shared" si="126"/>
        <v>-</v>
      </c>
      <c r="D4035" s="9" t="str">
        <f t="shared" si="127"/>
        <v>-</v>
      </c>
      <c r="E4035" s="9" t="str">
        <f>IF(C4035="-","-",IF(D4035=maxgameno+2,"blank row 2",IF(D4035=maxgameno+1,"blank row 1",INDEX(FixtureCode!$B$4:$AH$128,MATCH($C4035,FixtureCode!$B$4:$B$128,0),MATCH("G"&amp;D4035&amp;"-T1",FixtureCode!$B$4:$AH$4,0)))))</f>
        <v>-</v>
      </c>
      <c r="F4035" s="13" t="str">
        <f>IF(C4035="-","-",IF(D4035=maxgameno+2,"blank row 2",IF(D4035=maxgameno+1,"blank row 1",INDEX(FixtureCode!$B$4:$AH$128,MATCH($C4035,FixtureCode!$B$4:$B$128,0),MATCH("G"&amp;D4035&amp;"-T2",FixtureCode!$B$4:$AH$4,0)))))</f>
        <v>-</v>
      </c>
      <c r="G4035" s="12" t="str">
        <f>IF(C4035="-","-",IF(AND(ISNUMBER(Fixture!G4039),ISNUMBER(Fixture!I4039),Fixture!F4039&lt;&gt;"BYE",Fixture!J4039&lt;&gt;"BYE"),"Yes","-"))</f>
        <v>-</v>
      </c>
      <c r="H4035" s="9" t="str">
        <f>IF(G4035="-","-",IF(Fixture!G4039&gt;Fixture!I4039,Settings!$G$7,IF(Fixture!G4039=Fixture!I4039,Settings!$G$8,IF(Fixture!G4039&lt;Fixture!I4039,Settings!$G$9,"-"))))</f>
        <v>-</v>
      </c>
      <c r="I4035" s="13" t="str">
        <f>IF(G4035="-","-",IF(Fixture!I4039&gt;Fixture!G4039,Settings!$G$7,IF(Fixture!I4039=Fixture!G4039,Settings!$G$8,IF(Fixture!I4039&lt;Fixture!G4039,Settings!$G$9,"-"))))</f>
        <v>-</v>
      </c>
    </row>
    <row r="4036" spans="3:9" x14ac:dyDescent="0.25">
      <c r="C4036" s="12" t="str">
        <f t="shared" si="126"/>
        <v>-</v>
      </c>
      <c r="D4036" s="9" t="str">
        <f t="shared" si="127"/>
        <v>-</v>
      </c>
      <c r="E4036" s="9" t="str">
        <f>IF(C4036="-","-",IF(D4036=maxgameno+2,"blank row 2",IF(D4036=maxgameno+1,"blank row 1",INDEX(FixtureCode!$B$4:$AH$128,MATCH($C4036,FixtureCode!$B$4:$B$128,0),MATCH("G"&amp;D4036&amp;"-T1",FixtureCode!$B$4:$AH$4,0)))))</f>
        <v>-</v>
      </c>
      <c r="F4036" s="13" t="str">
        <f>IF(C4036="-","-",IF(D4036=maxgameno+2,"blank row 2",IF(D4036=maxgameno+1,"blank row 1",INDEX(FixtureCode!$B$4:$AH$128,MATCH($C4036,FixtureCode!$B$4:$B$128,0),MATCH("G"&amp;D4036&amp;"-T2",FixtureCode!$B$4:$AH$4,0)))))</f>
        <v>-</v>
      </c>
      <c r="G4036" s="12" t="str">
        <f>IF(C4036="-","-",IF(AND(ISNUMBER(Fixture!G4040),ISNUMBER(Fixture!I4040),Fixture!F4040&lt;&gt;"BYE",Fixture!J4040&lt;&gt;"BYE"),"Yes","-"))</f>
        <v>-</v>
      </c>
      <c r="H4036" s="9" t="str">
        <f>IF(G4036="-","-",IF(Fixture!G4040&gt;Fixture!I4040,Settings!$G$7,IF(Fixture!G4040=Fixture!I4040,Settings!$G$8,IF(Fixture!G4040&lt;Fixture!I4040,Settings!$G$9,"-"))))</f>
        <v>-</v>
      </c>
      <c r="I4036" s="13" t="str">
        <f>IF(G4036="-","-",IF(Fixture!I4040&gt;Fixture!G4040,Settings!$G$7,IF(Fixture!I4040=Fixture!G4040,Settings!$G$8,IF(Fixture!I4040&lt;Fixture!G4040,Settings!$G$9,"-"))))</f>
        <v>-</v>
      </c>
    </row>
    <row r="4037" spans="3:9" x14ac:dyDescent="0.25">
      <c r="C4037" s="12" t="str">
        <f t="shared" si="126"/>
        <v>-</v>
      </c>
      <c r="D4037" s="9" t="str">
        <f t="shared" si="127"/>
        <v>-</v>
      </c>
      <c r="E4037" s="9" t="str">
        <f>IF(C4037="-","-",IF(D4037=maxgameno+2,"blank row 2",IF(D4037=maxgameno+1,"blank row 1",INDEX(FixtureCode!$B$4:$AH$128,MATCH($C4037,FixtureCode!$B$4:$B$128,0),MATCH("G"&amp;D4037&amp;"-T1",FixtureCode!$B$4:$AH$4,0)))))</f>
        <v>-</v>
      </c>
      <c r="F4037" s="13" t="str">
        <f>IF(C4037="-","-",IF(D4037=maxgameno+2,"blank row 2",IF(D4037=maxgameno+1,"blank row 1",INDEX(FixtureCode!$B$4:$AH$128,MATCH($C4037,FixtureCode!$B$4:$B$128,0),MATCH("G"&amp;D4037&amp;"-T2",FixtureCode!$B$4:$AH$4,0)))))</f>
        <v>-</v>
      </c>
      <c r="G4037" s="12" t="str">
        <f>IF(C4037="-","-",IF(AND(ISNUMBER(Fixture!G4041),ISNUMBER(Fixture!I4041),Fixture!F4041&lt;&gt;"BYE",Fixture!J4041&lt;&gt;"BYE"),"Yes","-"))</f>
        <v>-</v>
      </c>
      <c r="H4037" s="9" t="str">
        <f>IF(G4037="-","-",IF(Fixture!G4041&gt;Fixture!I4041,Settings!$G$7,IF(Fixture!G4041=Fixture!I4041,Settings!$G$8,IF(Fixture!G4041&lt;Fixture!I4041,Settings!$G$9,"-"))))</f>
        <v>-</v>
      </c>
      <c r="I4037" s="13" t="str">
        <f>IF(G4037="-","-",IF(Fixture!I4041&gt;Fixture!G4041,Settings!$G$7,IF(Fixture!I4041=Fixture!G4041,Settings!$G$8,IF(Fixture!I4041&lt;Fixture!G4041,Settings!$G$9,"-"))))</f>
        <v>-</v>
      </c>
    </row>
    <row r="4038" spans="3:9" x14ac:dyDescent="0.25">
      <c r="C4038" s="12" t="str">
        <f t="shared" ref="C4038:C4101" si="128">IF(C4037="-","-",IF(D4037+1&lt;=maxgameno+2,C4037,IF(C4037+1&lt;=maxroundno,C4037+1,"-")))</f>
        <v>-</v>
      </c>
      <c r="D4038" s="9" t="str">
        <f t="shared" ref="D4038:D4101" si="129">IF(C4038="-","-",IF(D4037+1&lt;=maxgameno+2,D4037+1,1))</f>
        <v>-</v>
      </c>
      <c r="E4038" s="9" t="str">
        <f>IF(C4038="-","-",IF(D4038=maxgameno+2,"blank row 2",IF(D4038=maxgameno+1,"blank row 1",INDEX(FixtureCode!$B$4:$AH$128,MATCH($C4038,FixtureCode!$B$4:$B$128,0),MATCH("G"&amp;D4038&amp;"-T1",FixtureCode!$B$4:$AH$4,0)))))</f>
        <v>-</v>
      </c>
      <c r="F4038" s="13" t="str">
        <f>IF(C4038="-","-",IF(D4038=maxgameno+2,"blank row 2",IF(D4038=maxgameno+1,"blank row 1",INDEX(FixtureCode!$B$4:$AH$128,MATCH($C4038,FixtureCode!$B$4:$B$128,0),MATCH("G"&amp;D4038&amp;"-T2",FixtureCode!$B$4:$AH$4,0)))))</f>
        <v>-</v>
      </c>
      <c r="G4038" s="12" t="str">
        <f>IF(C4038="-","-",IF(AND(ISNUMBER(Fixture!G4042),ISNUMBER(Fixture!I4042),Fixture!F4042&lt;&gt;"BYE",Fixture!J4042&lt;&gt;"BYE"),"Yes","-"))</f>
        <v>-</v>
      </c>
      <c r="H4038" s="9" t="str">
        <f>IF(G4038="-","-",IF(Fixture!G4042&gt;Fixture!I4042,Settings!$G$7,IF(Fixture!G4042=Fixture!I4042,Settings!$G$8,IF(Fixture!G4042&lt;Fixture!I4042,Settings!$G$9,"-"))))</f>
        <v>-</v>
      </c>
      <c r="I4038" s="13" t="str">
        <f>IF(G4038="-","-",IF(Fixture!I4042&gt;Fixture!G4042,Settings!$G$7,IF(Fixture!I4042=Fixture!G4042,Settings!$G$8,IF(Fixture!I4042&lt;Fixture!G4042,Settings!$G$9,"-"))))</f>
        <v>-</v>
      </c>
    </row>
    <row r="4039" spans="3:9" x14ac:dyDescent="0.25">
      <c r="C4039" s="12" t="str">
        <f t="shared" si="128"/>
        <v>-</v>
      </c>
      <c r="D4039" s="9" t="str">
        <f t="shared" si="129"/>
        <v>-</v>
      </c>
      <c r="E4039" s="9" t="str">
        <f>IF(C4039="-","-",IF(D4039=maxgameno+2,"blank row 2",IF(D4039=maxgameno+1,"blank row 1",INDEX(FixtureCode!$B$4:$AH$128,MATCH($C4039,FixtureCode!$B$4:$B$128,0),MATCH("G"&amp;D4039&amp;"-T1",FixtureCode!$B$4:$AH$4,0)))))</f>
        <v>-</v>
      </c>
      <c r="F4039" s="13" t="str">
        <f>IF(C4039="-","-",IF(D4039=maxgameno+2,"blank row 2",IF(D4039=maxgameno+1,"blank row 1",INDEX(FixtureCode!$B$4:$AH$128,MATCH($C4039,FixtureCode!$B$4:$B$128,0),MATCH("G"&amp;D4039&amp;"-T2",FixtureCode!$B$4:$AH$4,0)))))</f>
        <v>-</v>
      </c>
      <c r="G4039" s="12" t="str">
        <f>IF(C4039="-","-",IF(AND(ISNUMBER(Fixture!G4043),ISNUMBER(Fixture!I4043),Fixture!F4043&lt;&gt;"BYE",Fixture!J4043&lt;&gt;"BYE"),"Yes","-"))</f>
        <v>-</v>
      </c>
      <c r="H4039" s="9" t="str">
        <f>IF(G4039="-","-",IF(Fixture!G4043&gt;Fixture!I4043,Settings!$G$7,IF(Fixture!G4043=Fixture!I4043,Settings!$G$8,IF(Fixture!G4043&lt;Fixture!I4043,Settings!$G$9,"-"))))</f>
        <v>-</v>
      </c>
      <c r="I4039" s="13" t="str">
        <f>IF(G4039="-","-",IF(Fixture!I4043&gt;Fixture!G4043,Settings!$G$7,IF(Fixture!I4043=Fixture!G4043,Settings!$G$8,IF(Fixture!I4043&lt;Fixture!G4043,Settings!$G$9,"-"))))</f>
        <v>-</v>
      </c>
    </row>
    <row r="4040" spans="3:9" x14ac:dyDescent="0.25">
      <c r="C4040" s="12" t="str">
        <f t="shared" si="128"/>
        <v>-</v>
      </c>
      <c r="D4040" s="9" t="str">
        <f t="shared" si="129"/>
        <v>-</v>
      </c>
      <c r="E4040" s="9" t="str">
        <f>IF(C4040="-","-",IF(D4040=maxgameno+2,"blank row 2",IF(D4040=maxgameno+1,"blank row 1",INDEX(FixtureCode!$B$4:$AH$128,MATCH($C4040,FixtureCode!$B$4:$B$128,0),MATCH("G"&amp;D4040&amp;"-T1",FixtureCode!$B$4:$AH$4,0)))))</f>
        <v>-</v>
      </c>
      <c r="F4040" s="13" t="str">
        <f>IF(C4040="-","-",IF(D4040=maxgameno+2,"blank row 2",IF(D4040=maxgameno+1,"blank row 1",INDEX(FixtureCode!$B$4:$AH$128,MATCH($C4040,FixtureCode!$B$4:$B$128,0),MATCH("G"&amp;D4040&amp;"-T2",FixtureCode!$B$4:$AH$4,0)))))</f>
        <v>-</v>
      </c>
      <c r="G4040" s="12" t="str">
        <f>IF(C4040="-","-",IF(AND(ISNUMBER(Fixture!G4044),ISNUMBER(Fixture!I4044),Fixture!F4044&lt;&gt;"BYE",Fixture!J4044&lt;&gt;"BYE"),"Yes","-"))</f>
        <v>-</v>
      </c>
      <c r="H4040" s="9" t="str">
        <f>IF(G4040="-","-",IF(Fixture!G4044&gt;Fixture!I4044,Settings!$G$7,IF(Fixture!G4044=Fixture!I4044,Settings!$G$8,IF(Fixture!G4044&lt;Fixture!I4044,Settings!$G$9,"-"))))</f>
        <v>-</v>
      </c>
      <c r="I4040" s="13" t="str">
        <f>IF(G4040="-","-",IF(Fixture!I4044&gt;Fixture!G4044,Settings!$G$7,IF(Fixture!I4044=Fixture!G4044,Settings!$G$8,IF(Fixture!I4044&lt;Fixture!G4044,Settings!$G$9,"-"))))</f>
        <v>-</v>
      </c>
    </row>
    <row r="4041" spans="3:9" x14ac:dyDescent="0.25">
      <c r="C4041" s="12" t="str">
        <f t="shared" si="128"/>
        <v>-</v>
      </c>
      <c r="D4041" s="9" t="str">
        <f t="shared" si="129"/>
        <v>-</v>
      </c>
      <c r="E4041" s="9" t="str">
        <f>IF(C4041="-","-",IF(D4041=maxgameno+2,"blank row 2",IF(D4041=maxgameno+1,"blank row 1",INDEX(FixtureCode!$B$4:$AH$128,MATCH($C4041,FixtureCode!$B$4:$B$128,0),MATCH("G"&amp;D4041&amp;"-T1",FixtureCode!$B$4:$AH$4,0)))))</f>
        <v>-</v>
      </c>
      <c r="F4041" s="13" t="str">
        <f>IF(C4041="-","-",IF(D4041=maxgameno+2,"blank row 2",IF(D4041=maxgameno+1,"blank row 1",INDEX(FixtureCode!$B$4:$AH$128,MATCH($C4041,FixtureCode!$B$4:$B$128,0),MATCH("G"&amp;D4041&amp;"-T2",FixtureCode!$B$4:$AH$4,0)))))</f>
        <v>-</v>
      </c>
      <c r="G4041" s="12" t="str">
        <f>IF(C4041="-","-",IF(AND(ISNUMBER(Fixture!G4045),ISNUMBER(Fixture!I4045),Fixture!F4045&lt;&gt;"BYE",Fixture!J4045&lt;&gt;"BYE"),"Yes","-"))</f>
        <v>-</v>
      </c>
      <c r="H4041" s="9" t="str">
        <f>IF(G4041="-","-",IF(Fixture!G4045&gt;Fixture!I4045,Settings!$G$7,IF(Fixture!G4045=Fixture!I4045,Settings!$G$8,IF(Fixture!G4045&lt;Fixture!I4045,Settings!$G$9,"-"))))</f>
        <v>-</v>
      </c>
      <c r="I4041" s="13" t="str">
        <f>IF(G4041="-","-",IF(Fixture!I4045&gt;Fixture!G4045,Settings!$G$7,IF(Fixture!I4045=Fixture!G4045,Settings!$G$8,IF(Fixture!I4045&lt;Fixture!G4045,Settings!$G$9,"-"))))</f>
        <v>-</v>
      </c>
    </row>
    <row r="4042" spans="3:9" x14ac:dyDescent="0.25">
      <c r="C4042" s="12" t="str">
        <f t="shared" si="128"/>
        <v>-</v>
      </c>
      <c r="D4042" s="9" t="str">
        <f t="shared" si="129"/>
        <v>-</v>
      </c>
      <c r="E4042" s="9" t="str">
        <f>IF(C4042="-","-",IF(D4042=maxgameno+2,"blank row 2",IF(D4042=maxgameno+1,"blank row 1",INDEX(FixtureCode!$B$4:$AH$128,MATCH($C4042,FixtureCode!$B$4:$B$128,0),MATCH("G"&amp;D4042&amp;"-T1",FixtureCode!$B$4:$AH$4,0)))))</f>
        <v>-</v>
      </c>
      <c r="F4042" s="13" t="str">
        <f>IF(C4042="-","-",IF(D4042=maxgameno+2,"blank row 2",IF(D4042=maxgameno+1,"blank row 1",INDEX(FixtureCode!$B$4:$AH$128,MATCH($C4042,FixtureCode!$B$4:$B$128,0),MATCH("G"&amp;D4042&amp;"-T2",FixtureCode!$B$4:$AH$4,0)))))</f>
        <v>-</v>
      </c>
      <c r="G4042" s="12" t="str">
        <f>IF(C4042="-","-",IF(AND(ISNUMBER(Fixture!G4046),ISNUMBER(Fixture!I4046),Fixture!F4046&lt;&gt;"BYE",Fixture!J4046&lt;&gt;"BYE"),"Yes","-"))</f>
        <v>-</v>
      </c>
      <c r="H4042" s="9" t="str">
        <f>IF(G4042="-","-",IF(Fixture!G4046&gt;Fixture!I4046,Settings!$G$7,IF(Fixture!G4046=Fixture!I4046,Settings!$G$8,IF(Fixture!G4046&lt;Fixture!I4046,Settings!$G$9,"-"))))</f>
        <v>-</v>
      </c>
      <c r="I4042" s="13" t="str">
        <f>IF(G4042="-","-",IF(Fixture!I4046&gt;Fixture!G4046,Settings!$G$7,IF(Fixture!I4046=Fixture!G4046,Settings!$G$8,IF(Fixture!I4046&lt;Fixture!G4046,Settings!$G$9,"-"))))</f>
        <v>-</v>
      </c>
    </row>
    <row r="4043" spans="3:9" x14ac:dyDescent="0.25">
      <c r="C4043" s="12" t="str">
        <f t="shared" si="128"/>
        <v>-</v>
      </c>
      <c r="D4043" s="9" t="str">
        <f t="shared" si="129"/>
        <v>-</v>
      </c>
      <c r="E4043" s="9" t="str">
        <f>IF(C4043="-","-",IF(D4043=maxgameno+2,"blank row 2",IF(D4043=maxgameno+1,"blank row 1",INDEX(FixtureCode!$B$4:$AH$128,MATCH($C4043,FixtureCode!$B$4:$B$128,0),MATCH("G"&amp;D4043&amp;"-T1",FixtureCode!$B$4:$AH$4,0)))))</f>
        <v>-</v>
      </c>
      <c r="F4043" s="13" t="str">
        <f>IF(C4043="-","-",IF(D4043=maxgameno+2,"blank row 2",IF(D4043=maxgameno+1,"blank row 1",INDEX(FixtureCode!$B$4:$AH$128,MATCH($C4043,FixtureCode!$B$4:$B$128,0),MATCH("G"&amp;D4043&amp;"-T2",FixtureCode!$B$4:$AH$4,0)))))</f>
        <v>-</v>
      </c>
      <c r="G4043" s="12" t="str">
        <f>IF(C4043="-","-",IF(AND(ISNUMBER(Fixture!G4047),ISNUMBER(Fixture!I4047),Fixture!F4047&lt;&gt;"BYE",Fixture!J4047&lt;&gt;"BYE"),"Yes","-"))</f>
        <v>-</v>
      </c>
      <c r="H4043" s="9" t="str">
        <f>IF(G4043="-","-",IF(Fixture!G4047&gt;Fixture!I4047,Settings!$G$7,IF(Fixture!G4047=Fixture!I4047,Settings!$G$8,IF(Fixture!G4047&lt;Fixture!I4047,Settings!$G$9,"-"))))</f>
        <v>-</v>
      </c>
      <c r="I4043" s="13" t="str">
        <f>IF(G4043="-","-",IF(Fixture!I4047&gt;Fixture!G4047,Settings!$G$7,IF(Fixture!I4047=Fixture!G4047,Settings!$G$8,IF(Fixture!I4047&lt;Fixture!G4047,Settings!$G$9,"-"))))</f>
        <v>-</v>
      </c>
    </row>
    <row r="4044" spans="3:9" x14ac:dyDescent="0.25">
      <c r="C4044" s="12" t="str">
        <f t="shared" si="128"/>
        <v>-</v>
      </c>
      <c r="D4044" s="9" t="str">
        <f t="shared" si="129"/>
        <v>-</v>
      </c>
      <c r="E4044" s="9" t="str">
        <f>IF(C4044="-","-",IF(D4044=maxgameno+2,"blank row 2",IF(D4044=maxgameno+1,"blank row 1",INDEX(FixtureCode!$B$4:$AH$128,MATCH($C4044,FixtureCode!$B$4:$B$128,0),MATCH("G"&amp;D4044&amp;"-T1",FixtureCode!$B$4:$AH$4,0)))))</f>
        <v>-</v>
      </c>
      <c r="F4044" s="13" t="str">
        <f>IF(C4044="-","-",IF(D4044=maxgameno+2,"blank row 2",IF(D4044=maxgameno+1,"blank row 1",INDEX(FixtureCode!$B$4:$AH$128,MATCH($C4044,FixtureCode!$B$4:$B$128,0),MATCH("G"&amp;D4044&amp;"-T2",FixtureCode!$B$4:$AH$4,0)))))</f>
        <v>-</v>
      </c>
      <c r="G4044" s="12" t="str">
        <f>IF(C4044="-","-",IF(AND(ISNUMBER(Fixture!G4048),ISNUMBER(Fixture!I4048),Fixture!F4048&lt;&gt;"BYE",Fixture!J4048&lt;&gt;"BYE"),"Yes","-"))</f>
        <v>-</v>
      </c>
      <c r="H4044" s="9" t="str">
        <f>IF(G4044="-","-",IF(Fixture!G4048&gt;Fixture!I4048,Settings!$G$7,IF(Fixture!G4048=Fixture!I4048,Settings!$G$8,IF(Fixture!G4048&lt;Fixture!I4048,Settings!$G$9,"-"))))</f>
        <v>-</v>
      </c>
      <c r="I4044" s="13" t="str">
        <f>IF(G4044="-","-",IF(Fixture!I4048&gt;Fixture!G4048,Settings!$G$7,IF(Fixture!I4048=Fixture!G4048,Settings!$G$8,IF(Fixture!I4048&lt;Fixture!G4048,Settings!$G$9,"-"))))</f>
        <v>-</v>
      </c>
    </row>
    <row r="4045" spans="3:9" x14ac:dyDescent="0.25">
      <c r="C4045" s="12" t="str">
        <f t="shared" si="128"/>
        <v>-</v>
      </c>
      <c r="D4045" s="9" t="str">
        <f t="shared" si="129"/>
        <v>-</v>
      </c>
      <c r="E4045" s="9" t="str">
        <f>IF(C4045="-","-",IF(D4045=maxgameno+2,"blank row 2",IF(D4045=maxgameno+1,"blank row 1",INDEX(FixtureCode!$B$4:$AH$128,MATCH($C4045,FixtureCode!$B$4:$B$128,0),MATCH("G"&amp;D4045&amp;"-T1",FixtureCode!$B$4:$AH$4,0)))))</f>
        <v>-</v>
      </c>
      <c r="F4045" s="13" t="str">
        <f>IF(C4045="-","-",IF(D4045=maxgameno+2,"blank row 2",IF(D4045=maxgameno+1,"blank row 1",INDEX(FixtureCode!$B$4:$AH$128,MATCH($C4045,FixtureCode!$B$4:$B$128,0),MATCH("G"&amp;D4045&amp;"-T2",FixtureCode!$B$4:$AH$4,0)))))</f>
        <v>-</v>
      </c>
      <c r="G4045" s="12" t="str">
        <f>IF(C4045="-","-",IF(AND(ISNUMBER(Fixture!G4049),ISNUMBER(Fixture!I4049),Fixture!F4049&lt;&gt;"BYE",Fixture!J4049&lt;&gt;"BYE"),"Yes","-"))</f>
        <v>-</v>
      </c>
      <c r="H4045" s="9" t="str">
        <f>IF(G4045="-","-",IF(Fixture!G4049&gt;Fixture!I4049,Settings!$G$7,IF(Fixture!G4049=Fixture!I4049,Settings!$G$8,IF(Fixture!G4049&lt;Fixture!I4049,Settings!$G$9,"-"))))</f>
        <v>-</v>
      </c>
      <c r="I4045" s="13" t="str">
        <f>IF(G4045="-","-",IF(Fixture!I4049&gt;Fixture!G4049,Settings!$G$7,IF(Fixture!I4049=Fixture!G4049,Settings!$G$8,IF(Fixture!I4049&lt;Fixture!G4049,Settings!$G$9,"-"))))</f>
        <v>-</v>
      </c>
    </row>
    <row r="4046" spans="3:9" x14ac:dyDescent="0.25">
      <c r="C4046" s="12" t="str">
        <f t="shared" si="128"/>
        <v>-</v>
      </c>
      <c r="D4046" s="9" t="str">
        <f t="shared" si="129"/>
        <v>-</v>
      </c>
      <c r="E4046" s="9" t="str">
        <f>IF(C4046="-","-",IF(D4046=maxgameno+2,"blank row 2",IF(D4046=maxgameno+1,"blank row 1",INDEX(FixtureCode!$B$4:$AH$128,MATCH($C4046,FixtureCode!$B$4:$B$128,0),MATCH("G"&amp;D4046&amp;"-T1",FixtureCode!$B$4:$AH$4,0)))))</f>
        <v>-</v>
      </c>
      <c r="F4046" s="13" t="str">
        <f>IF(C4046="-","-",IF(D4046=maxgameno+2,"blank row 2",IF(D4046=maxgameno+1,"blank row 1",INDEX(FixtureCode!$B$4:$AH$128,MATCH($C4046,FixtureCode!$B$4:$B$128,0),MATCH("G"&amp;D4046&amp;"-T2",FixtureCode!$B$4:$AH$4,0)))))</f>
        <v>-</v>
      </c>
      <c r="G4046" s="12" t="str">
        <f>IF(C4046="-","-",IF(AND(ISNUMBER(Fixture!G4050),ISNUMBER(Fixture!I4050),Fixture!F4050&lt;&gt;"BYE",Fixture!J4050&lt;&gt;"BYE"),"Yes","-"))</f>
        <v>-</v>
      </c>
      <c r="H4046" s="9" t="str">
        <f>IF(G4046="-","-",IF(Fixture!G4050&gt;Fixture!I4050,Settings!$G$7,IF(Fixture!G4050=Fixture!I4050,Settings!$G$8,IF(Fixture!G4050&lt;Fixture!I4050,Settings!$G$9,"-"))))</f>
        <v>-</v>
      </c>
      <c r="I4046" s="13" t="str">
        <f>IF(G4046="-","-",IF(Fixture!I4050&gt;Fixture!G4050,Settings!$G$7,IF(Fixture!I4050=Fixture!G4050,Settings!$G$8,IF(Fixture!I4050&lt;Fixture!G4050,Settings!$G$9,"-"))))</f>
        <v>-</v>
      </c>
    </row>
    <row r="4047" spans="3:9" x14ac:dyDescent="0.25">
      <c r="C4047" s="12" t="str">
        <f t="shared" si="128"/>
        <v>-</v>
      </c>
      <c r="D4047" s="9" t="str">
        <f t="shared" si="129"/>
        <v>-</v>
      </c>
      <c r="E4047" s="9" t="str">
        <f>IF(C4047="-","-",IF(D4047=maxgameno+2,"blank row 2",IF(D4047=maxgameno+1,"blank row 1",INDEX(FixtureCode!$B$4:$AH$128,MATCH($C4047,FixtureCode!$B$4:$B$128,0),MATCH("G"&amp;D4047&amp;"-T1",FixtureCode!$B$4:$AH$4,0)))))</f>
        <v>-</v>
      </c>
      <c r="F4047" s="13" t="str">
        <f>IF(C4047="-","-",IF(D4047=maxgameno+2,"blank row 2",IF(D4047=maxgameno+1,"blank row 1",INDEX(FixtureCode!$B$4:$AH$128,MATCH($C4047,FixtureCode!$B$4:$B$128,0),MATCH("G"&amp;D4047&amp;"-T2",FixtureCode!$B$4:$AH$4,0)))))</f>
        <v>-</v>
      </c>
      <c r="G4047" s="12" t="str">
        <f>IF(C4047="-","-",IF(AND(ISNUMBER(Fixture!G4051),ISNUMBER(Fixture!I4051),Fixture!F4051&lt;&gt;"BYE",Fixture!J4051&lt;&gt;"BYE"),"Yes","-"))</f>
        <v>-</v>
      </c>
      <c r="H4047" s="9" t="str">
        <f>IF(G4047="-","-",IF(Fixture!G4051&gt;Fixture!I4051,Settings!$G$7,IF(Fixture!G4051=Fixture!I4051,Settings!$G$8,IF(Fixture!G4051&lt;Fixture!I4051,Settings!$G$9,"-"))))</f>
        <v>-</v>
      </c>
      <c r="I4047" s="13" t="str">
        <f>IF(G4047="-","-",IF(Fixture!I4051&gt;Fixture!G4051,Settings!$G$7,IF(Fixture!I4051=Fixture!G4051,Settings!$G$8,IF(Fixture!I4051&lt;Fixture!G4051,Settings!$G$9,"-"))))</f>
        <v>-</v>
      </c>
    </row>
    <row r="4048" spans="3:9" x14ac:dyDescent="0.25">
      <c r="C4048" s="12" t="str">
        <f t="shared" si="128"/>
        <v>-</v>
      </c>
      <c r="D4048" s="9" t="str">
        <f t="shared" si="129"/>
        <v>-</v>
      </c>
      <c r="E4048" s="9" t="str">
        <f>IF(C4048="-","-",IF(D4048=maxgameno+2,"blank row 2",IF(D4048=maxgameno+1,"blank row 1",INDEX(FixtureCode!$B$4:$AH$128,MATCH($C4048,FixtureCode!$B$4:$B$128,0),MATCH("G"&amp;D4048&amp;"-T1",FixtureCode!$B$4:$AH$4,0)))))</f>
        <v>-</v>
      </c>
      <c r="F4048" s="13" t="str">
        <f>IF(C4048="-","-",IF(D4048=maxgameno+2,"blank row 2",IF(D4048=maxgameno+1,"blank row 1",INDEX(FixtureCode!$B$4:$AH$128,MATCH($C4048,FixtureCode!$B$4:$B$128,0),MATCH("G"&amp;D4048&amp;"-T2",FixtureCode!$B$4:$AH$4,0)))))</f>
        <v>-</v>
      </c>
      <c r="G4048" s="12" t="str">
        <f>IF(C4048="-","-",IF(AND(ISNUMBER(Fixture!G4052),ISNUMBER(Fixture!I4052),Fixture!F4052&lt;&gt;"BYE",Fixture!J4052&lt;&gt;"BYE"),"Yes","-"))</f>
        <v>-</v>
      </c>
      <c r="H4048" s="9" t="str">
        <f>IF(G4048="-","-",IF(Fixture!G4052&gt;Fixture!I4052,Settings!$G$7,IF(Fixture!G4052=Fixture!I4052,Settings!$G$8,IF(Fixture!G4052&lt;Fixture!I4052,Settings!$G$9,"-"))))</f>
        <v>-</v>
      </c>
      <c r="I4048" s="13" t="str">
        <f>IF(G4048="-","-",IF(Fixture!I4052&gt;Fixture!G4052,Settings!$G$7,IF(Fixture!I4052=Fixture!G4052,Settings!$G$8,IF(Fixture!I4052&lt;Fixture!G4052,Settings!$G$9,"-"))))</f>
        <v>-</v>
      </c>
    </row>
    <row r="4049" spans="3:9" x14ac:dyDescent="0.25">
      <c r="C4049" s="12" t="str">
        <f t="shared" si="128"/>
        <v>-</v>
      </c>
      <c r="D4049" s="9" t="str">
        <f t="shared" si="129"/>
        <v>-</v>
      </c>
      <c r="E4049" s="9" t="str">
        <f>IF(C4049="-","-",IF(D4049=maxgameno+2,"blank row 2",IF(D4049=maxgameno+1,"blank row 1",INDEX(FixtureCode!$B$4:$AH$128,MATCH($C4049,FixtureCode!$B$4:$B$128,0),MATCH("G"&amp;D4049&amp;"-T1",FixtureCode!$B$4:$AH$4,0)))))</f>
        <v>-</v>
      </c>
      <c r="F4049" s="13" t="str">
        <f>IF(C4049="-","-",IF(D4049=maxgameno+2,"blank row 2",IF(D4049=maxgameno+1,"blank row 1",INDEX(FixtureCode!$B$4:$AH$128,MATCH($C4049,FixtureCode!$B$4:$B$128,0),MATCH("G"&amp;D4049&amp;"-T2",FixtureCode!$B$4:$AH$4,0)))))</f>
        <v>-</v>
      </c>
      <c r="G4049" s="12" t="str">
        <f>IF(C4049="-","-",IF(AND(ISNUMBER(Fixture!G4053),ISNUMBER(Fixture!I4053),Fixture!F4053&lt;&gt;"BYE",Fixture!J4053&lt;&gt;"BYE"),"Yes","-"))</f>
        <v>-</v>
      </c>
      <c r="H4049" s="9" t="str">
        <f>IF(G4049="-","-",IF(Fixture!G4053&gt;Fixture!I4053,Settings!$G$7,IF(Fixture!G4053=Fixture!I4053,Settings!$G$8,IF(Fixture!G4053&lt;Fixture!I4053,Settings!$G$9,"-"))))</f>
        <v>-</v>
      </c>
      <c r="I4049" s="13" t="str">
        <f>IF(G4049="-","-",IF(Fixture!I4053&gt;Fixture!G4053,Settings!$G$7,IF(Fixture!I4053=Fixture!G4053,Settings!$G$8,IF(Fixture!I4053&lt;Fixture!G4053,Settings!$G$9,"-"))))</f>
        <v>-</v>
      </c>
    </row>
    <row r="4050" spans="3:9" x14ac:dyDescent="0.25">
      <c r="C4050" s="12" t="str">
        <f t="shared" si="128"/>
        <v>-</v>
      </c>
      <c r="D4050" s="9" t="str">
        <f t="shared" si="129"/>
        <v>-</v>
      </c>
      <c r="E4050" s="9" t="str">
        <f>IF(C4050="-","-",IF(D4050=maxgameno+2,"blank row 2",IF(D4050=maxgameno+1,"blank row 1",INDEX(FixtureCode!$B$4:$AH$128,MATCH($C4050,FixtureCode!$B$4:$B$128,0),MATCH("G"&amp;D4050&amp;"-T1",FixtureCode!$B$4:$AH$4,0)))))</f>
        <v>-</v>
      </c>
      <c r="F4050" s="13" t="str">
        <f>IF(C4050="-","-",IF(D4050=maxgameno+2,"blank row 2",IF(D4050=maxgameno+1,"blank row 1",INDEX(FixtureCode!$B$4:$AH$128,MATCH($C4050,FixtureCode!$B$4:$B$128,0),MATCH("G"&amp;D4050&amp;"-T2",FixtureCode!$B$4:$AH$4,0)))))</f>
        <v>-</v>
      </c>
      <c r="G4050" s="12" t="str">
        <f>IF(C4050="-","-",IF(AND(ISNUMBER(Fixture!G4054),ISNUMBER(Fixture!I4054),Fixture!F4054&lt;&gt;"BYE",Fixture!J4054&lt;&gt;"BYE"),"Yes","-"))</f>
        <v>-</v>
      </c>
      <c r="H4050" s="9" t="str">
        <f>IF(G4050="-","-",IF(Fixture!G4054&gt;Fixture!I4054,Settings!$G$7,IF(Fixture!G4054=Fixture!I4054,Settings!$G$8,IF(Fixture!G4054&lt;Fixture!I4054,Settings!$G$9,"-"))))</f>
        <v>-</v>
      </c>
      <c r="I4050" s="13" t="str">
        <f>IF(G4050="-","-",IF(Fixture!I4054&gt;Fixture!G4054,Settings!$G$7,IF(Fixture!I4054=Fixture!G4054,Settings!$G$8,IF(Fixture!I4054&lt;Fixture!G4054,Settings!$G$9,"-"))))</f>
        <v>-</v>
      </c>
    </row>
    <row r="4051" spans="3:9" x14ac:dyDescent="0.25">
      <c r="C4051" s="12" t="str">
        <f t="shared" si="128"/>
        <v>-</v>
      </c>
      <c r="D4051" s="9" t="str">
        <f t="shared" si="129"/>
        <v>-</v>
      </c>
      <c r="E4051" s="9" t="str">
        <f>IF(C4051="-","-",IF(D4051=maxgameno+2,"blank row 2",IF(D4051=maxgameno+1,"blank row 1",INDEX(FixtureCode!$B$4:$AH$128,MATCH($C4051,FixtureCode!$B$4:$B$128,0),MATCH("G"&amp;D4051&amp;"-T1",FixtureCode!$B$4:$AH$4,0)))))</f>
        <v>-</v>
      </c>
      <c r="F4051" s="13" t="str">
        <f>IF(C4051="-","-",IF(D4051=maxgameno+2,"blank row 2",IF(D4051=maxgameno+1,"blank row 1",INDEX(FixtureCode!$B$4:$AH$128,MATCH($C4051,FixtureCode!$B$4:$B$128,0),MATCH("G"&amp;D4051&amp;"-T2",FixtureCode!$B$4:$AH$4,0)))))</f>
        <v>-</v>
      </c>
      <c r="G4051" s="12" t="str">
        <f>IF(C4051="-","-",IF(AND(ISNUMBER(Fixture!G4055),ISNUMBER(Fixture!I4055),Fixture!F4055&lt;&gt;"BYE",Fixture!J4055&lt;&gt;"BYE"),"Yes","-"))</f>
        <v>-</v>
      </c>
      <c r="H4051" s="9" t="str">
        <f>IF(G4051="-","-",IF(Fixture!G4055&gt;Fixture!I4055,Settings!$G$7,IF(Fixture!G4055=Fixture!I4055,Settings!$G$8,IF(Fixture!G4055&lt;Fixture!I4055,Settings!$G$9,"-"))))</f>
        <v>-</v>
      </c>
      <c r="I4051" s="13" t="str">
        <f>IF(G4051="-","-",IF(Fixture!I4055&gt;Fixture!G4055,Settings!$G$7,IF(Fixture!I4055=Fixture!G4055,Settings!$G$8,IF(Fixture!I4055&lt;Fixture!G4055,Settings!$G$9,"-"))))</f>
        <v>-</v>
      </c>
    </row>
    <row r="4052" spans="3:9" x14ac:dyDescent="0.25">
      <c r="C4052" s="12" t="str">
        <f t="shared" si="128"/>
        <v>-</v>
      </c>
      <c r="D4052" s="9" t="str">
        <f t="shared" si="129"/>
        <v>-</v>
      </c>
      <c r="E4052" s="9" t="str">
        <f>IF(C4052="-","-",IF(D4052=maxgameno+2,"blank row 2",IF(D4052=maxgameno+1,"blank row 1",INDEX(FixtureCode!$B$4:$AH$128,MATCH($C4052,FixtureCode!$B$4:$B$128,0),MATCH("G"&amp;D4052&amp;"-T1",FixtureCode!$B$4:$AH$4,0)))))</f>
        <v>-</v>
      </c>
      <c r="F4052" s="13" t="str">
        <f>IF(C4052="-","-",IF(D4052=maxgameno+2,"blank row 2",IF(D4052=maxgameno+1,"blank row 1",INDEX(FixtureCode!$B$4:$AH$128,MATCH($C4052,FixtureCode!$B$4:$B$128,0),MATCH("G"&amp;D4052&amp;"-T2",FixtureCode!$B$4:$AH$4,0)))))</f>
        <v>-</v>
      </c>
      <c r="G4052" s="12" t="str">
        <f>IF(C4052="-","-",IF(AND(ISNUMBER(Fixture!G4056),ISNUMBER(Fixture!I4056),Fixture!F4056&lt;&gt;"BYE",Fixture!J4056&lt;&gt;"BYE"),"Yes","-"))</f>
        <v>-</v>
      </c>
      <c r="H4052" s="9" t="str">
        <f>IF(G4052="-","-",IF(Fixture!G4056&gt;Fixture!I4056,Settings!$G$7,IF(Fixture!G4056=Fixture!I4056,Settings!$G$8,IF(Fixture!G4056&lt;Fixture!I4056,Settings!$G$9,"-"))))</f>
        <v>-</v>
      </c>
      <c r="I4052" s="13" t="str">
        <f>IF(G4052="-","-",IF(Fixture!I4056&gt;Fixture!G4056,Settings!$G$7,IF(Fixture!I4056=Fixture!G4056,Settings!$G$8,IF(Fixture!I4056&lt;Fixture!G4056,Settings!$G$9,"-"))))</f>
        <v>-</v>
      </c>
    </row>
    <row r="4053" spans="3:9" x14ac:dyDescent="0.25">
      <c r="C4053" s="12" t="str">
        <f t="shared" si="128"/>
        <v>-</v>
      </c>
      <c r="D4053" s="9" t="str">
        <f t="shared" si="129"/>
        <v>-</v>
      </c>
      <c r="E4053" s="9" t="str">
        <f>IF(C4053="-","-",IF(D4053=maxgameno+2,"blank row 2",IF(D4053=maxgameno+1,"blank row 1",INDEX(FixtureCode!$B$4:$AH$128,MATCH($C4053,FixtureCode!$B$4:$B$128,0),MATCH("G"&amp;D4053&amp;"-T1",FixtureCode!$B$4:$AH$4,0)))))</f>
        <v>-</v>
      </c>
      <c r="F4053" s="13" t="str">
        <f>IF(C4053="-","-",IF(D4053=maxgameno+2,"blank row 2",IF(D4053=maxgameno+1,"blank row 1",INDEX(FixtureCode!$B$4:$AH$128,MATCH($C4053,FixtureCode!$B$4:$B$128,0),MATCH("G"&amp;D4053&amp;"-T2",FixtureCode!$B$4:$AH$4,0)))))</f>
        <v>-</v>
      </c>
      <c r="G4053" s="12" t="str">
        <f>IF(C4053="-","-",IF(AND(ISNUMBER(Fixture!G4057),ISNUMBER(Fixture!I4057),Fixture!F4057&lt;&gt;"BYE",Fixture!J4057&lt;&gt;"BYE"),"Yes","-"))</f>
        <v>-</v>
      </c>
      <c r="H4053" s="9" t="str">
        <f>IF(G4053="-","-",IF(Fixture!G4057&gt;Fixture!I4057,Settings!$G$7,IF(Fixture!G4057=Fixture!I4057,Settings!$G$8,IF(Fixture!G4057&lt;Fixture!I4057,Settings!$G$9,"-"))))</f>
        <v>-</v>
      </c>
      <c r="I4053" s="13" t="str">
        <f>IF(G4053="-","-",IF(Fixture!I4057&gt;Fixture!G4057,Settings!$G$7,IF(Fixture!I4057=Fixture!G4057,Settings!$G$8,IF(Fixture!I4057&lt;Fixture!G4057,Settings!$G$9,"-"))))</f>
        <v>-</v>
      </c>
    </row>
    <row r="4054" spans="3:9" x14ac:dyDescent="0.25">
      <c r="C4054" s="12" t="str">
        <f t="shared" si="128"/>
        <v>-</v>
      </c>
      <c r="D4054" s="9" t="str">
        <f t="shared" si="129"/>
        <v>-</v>
      </c>
      <c r="E4054" s="9" t="str">
        <f>IF(C4054="-","-",IF(D4054=maxgameno+2,"blank row 2",IF(D4054=maxgameno+1,"blank row 1",INDEX(FixtureCode!$B$4:$AH$128,MATCH($C4054,FixtureCode!$B$4:$B$128,0),MATCH("G"&amp;D4054&amp;"-T1",FixtureCode!$B$4:$AH$4,0)))))</f>
        <v>-</v>
      </c>
      <c r="F4054" s="13" t="str">
        <f>IF(C4054="-","-",IF(D4054=maxgameno+2,"blank row 2",IF(D4054=maxgameno+1,"blank row 1",INDEX(FixtureCode!$B$4:$AH$128,MATCH($C4054,FixtureCode!$B$4:$B$128,0),MATCH("G"&amp;D4054&amp;"-T2",FixtureCode!$B$4:$AH$4,0)))))</f>
        <v>-</v>
      </c>
      <c r="G4054" s="12" t="str">
        <f>IF(C4054="-","-",IF(AND(ISNUMBER(Fixture!G4058),ISNUMBER(Fixture!I4058),Fixture!F4058&lt;&gt;"BYE",Fixture!J4058&lt;&gt;"BYE"),"Yes","-"))</f>
        <v>-</v>
      </c>
      <c r="H4054" s="9" t="str">
        <f>IF(G4054="-","-",IF(Fixture!G4058&gt;Fixture!I4058,Settings!$G$7,IF(Fixture!G4058=Fixture!I4058,Settings!$G$8,IF(Fixture!G4058&lt;Fixture!I4058,Settings!$G$9,"-"))))</f>
        <v>-</v>
      </c>
      <c r="I4054" s="13" t="str">
        <f>IF(G4054="-","-",IF(Fixture!I4058&gt;Fixture!G4058,Settings!$G$7,IF(Fixture!I4058=Fixture!G4058,Settings!$G$8,IF(Fixture!I4058&lt;Fixture!G4058,Settings!$G$9,"-"))))</f>
        <v>-</v>
      </c>
    </row>
    <row r="4055" spans="3:9" x14ac:dyDescent="0.25">
      <c r="C4055" s="12" t="str">
        <f t="shared" si="128"/>
        <v>-</v>
      </c>
      <c r="D4055" s="9" t="str">
        <f t="shared" si="129"/>
        <v>-</v>
      </c>
      <c r="E4055" s="9" t="str">
        <f>IF(C4055="-","-",IF(D4055=maxgameno+2,"blank row 2",IF(D4055=maxgameno+1,"blank row 1",INDEX(FixtureCode!$B$4:$AH$128,MATCH($C4055,FixtureCode!$B$4:$B$128,0),MATCH("G"&amp;D4055&amp;"-T1",FixtureCode!$B$4:$AH$4,0)))))</f>
        <v>-</v>
      </c>
      <c r="F4055" s="13" t="str">
        <f>IF(C4055="-","-",IF(D4055=maxgameno+2,"blank row 2",IF(D4055=maxgameno+1,"blank row 1",INDEX(FixtureCode!$B$4:$AH$128,MATCH($C4055,FixtureCode!$B$4:$B$128,0),MATCH("G"&amp;D4055&amp;"-T2",FixtureCode!$B$4:$AH$4,0)))))</f>
        <v>-</v>
      </c>
      <c r="G4055" s="12" t="str">
        <f>IF(C4055="-","-",IF(AND(ISNUMBER(Fixture!G4059),ISNUMBER(Fixture!I4059),Fixture!F4059&lt;&gt;"BYE",Fixture!J4059&lt;&gt;"BYE"),"Yes","-"))</f>
        <v>-</v>
      </c>
      <c r="H4055" s="9" t="str">
        <f>IF(G4055="-","-",IF(Fixture!G4059&gt;Fixture!I4059,Settings!$G$7,IF(Fixture!G4059=Fixture!I4059,Settings!$G$8,IF(Fixture!G4059&lt;Fixture!I4059,Settings!$G$9,"-"))))</f>
        <v>-</v>
      </c>
      <c r="I4055" s="13" t="str">
        <f>IF(G4055="-","-",IF(Fixture!I4059&gt;Fixture!G4059,Settings!$G$7,IF(Fixture!I4059=Fixture!G4059,Settings!$G$8,IF(Fixture!I4059&lt;Fixture!G4059,Settings!$G$9,"-"))))</f>
        <v>-</v>
      </c>
    </row>
    <row r="4056" spans="3:9" x14ac:dyDescent="0.25">
      <c r="C4056" s="12" t="str">
        <f t="shared" si="128"/>
        <v>-</v>
      </c>
      <c r="D4056" s="9" t="str">
        <f t="shared" si="129"/>
        <v>-</v>
      </c>
      <c r="E4056" s="9" t="str">
        <f>IF(C4056="-","-",IF(D4056=maxgameno+2,"blank row 2",IF(D4056=maxgameno+1,"blank row 1",INDEX(FixtureCode!$B$4:$AH$128,MATCH($C4056,FixtureCode!$B$4:$B$128,0),MATCH("G"&amp;D4056&amp;"-T1",FixtureCode!$B$4:$AH$4,0)))))</f>
        <v>-</v>
      </c>
      <c r="F4056" s="13" t="str">
        <f>IF(C4056="-","-",IF(D4056=maxgameno+2,"blank row 2",IF(D4056=maxgameno+1,"blank row 1",INDEX(FixtureCode!$B$4:$AH$128,MATCH($C4056,FixtureCode!$B$4:$B$128,0),MATCH("G"&amp;D4056&amp;"-T2",FixtureCode!$B$4:$AH$4,0)))))</f>
        <v>-</v>
      </c>
      <c r="G4056" s="12" t="str">
        <f>IF(C4056="-","-",IF(AND(ISNUMBER(Fixture!G4060),ISNUMBER(Fixture!I4060),Fixture!F4060&lt;&gt;"BYE",Fixture!J4060&lt;&gt;"BYE"),"Yes","-"))</f>
        <v>-</v>
      </c>
      <c r="H4056" s="9" t="str">
        <f>IF(G4056="-","-",IF(Fixture!G4060&gt;Fixture!I4060,Settings!$G$7,IF(Fixture!G4060=Fixture!I4060,Settings!$G$8,IF(Fixture!G4060&lt;Fixture!I4060,Settings!$G$9,"-"))))</f>
        <v>-</v>
      </c>
      <c r="I4056" s="13" t="str">
        <f>IF(G4056="-","-",IF(Fixture!I4060&gt;Fixture!G4060,Settings!$G$7,IF(Fixture!I4060=Fixture!G4060,Settings!$G$8,IF(Fixture!I4060&lt;Fixture!G4060,Settings!$G$9,"-"))))</f>
        <v>-</v>
      </c>
    </row>
    <row r="4057" spans="3:9" x14ac:dyDescent="0.25">
      <c r="C4057" s="12" t="str">
        <f t="shared" si="128"/>
        <v>-</v>
      </c>
      <c r="D4057" s="9" t="str">
        <f t="shared" si="129"/>
        <v>-</v>
      </c>
      <c r="E4057" s="9" t="str">
        <f>IF(C4057="-","-",IF(D4057=maxgameno+2,"blank row 2",IF(D4057=maxgameno+1,"blank row 1",INDEX(FixtureCode!$B$4:$AH$128,MATCH($C4057,FixtureCode!$B$4:$B$128,0),MATCH("G"&amp;D4057&amp;"-T1",FixtureCode!$B$4:$AH$4,0)))))</f>
        <v>-</v>
      </c>
      <c r="F4057" s="13" t="str">
        <f>IF(C4057="-","-",IF(D4057=maxgameno+2,"blank row 2",IF(D4057=maxgameno+1,"blank row 1",INDEX(FixtureCode!$B$4:$AH$128,MATCH($C4057,FixtureCode!$B$4:$B$128,0),MATCH("G"&amp;D4057&amp;"-T2",FixtureCode!$B$4:$AH$4,0)))))</f>
        <v>-</v>
      </c>
      <c r="G4057" s="12" t="str">
        <f>IF(C4057="-","-",IF(AND(ISNUMBER(Fixture!G4061),ISNUMBER(Fixture!I4061),Fixture!F4061&lt;&gt;"BYE",Fixture!J4061&lt;&gt;"BYE"),"Yes","-"))</f>
        <v>-</v>
      </c>
      <c r="H4057" s="9" t="str">
        <f>IF(G4057="-","-",IF(Fixture!G4061&gt;Fixture!I4061,Settings!$G$7,IF(Fixture!G4061=Fixture!I4061,Settings!$G$8,IF(Fixture!G4061&lt;Fixture!I4061,Settings!$G$9,"-"))))</f>
        <v>-</v>
      </c>
      <c r="I4057" s="13" t="str">
        <f>IF(G4057="-","-",IF(Fixture!I4061&gt;Fixture!G4061,Settings!$G$7,IF(Fixture!I4061=Fixture!G4061,Settings!$G$8,IF(Fixture!I4061&lt;Fixture!G4061,Settings!$G$9,"-"))))</f>
        <v>-</v>
      </c>
    </row>
    <row r="4058" spans="3:9" x14ac:dyDescent="0.25">
      <c r="C4058" s="12" t="str">
        <f t="shared" si="128"/>
        <v>-</v>
      </c>
      <c r="D4058" s="9" t="str">
        <f t="shared" si="129"/>
        <v>-</v>
      </c>
      <c r="E4058" s="9" t="str">
        <f>IF(C4058="-","-",IF(D4058=maxgameno+2,"blank row 2",IF(D4058=maxgameno+1,"blank row 1",INDEX(FixtureCode!$B$4:$AH$128,MATCH($C4058,FixtureCode!$B$4:$B$128,0),MATCH("G"&amp;D4058&amp;"-T1",FixtureCode!$B$4:$AH$4,0)))))</f>
        <v>-</v>
      </c>
      <c r="F4058" s="13" t="str">
        <f>IF(C4058="-","-",IF(D4058=maxgameno+2,"blank row 2",IF(D4058=maxgameno+1,"blank row 1",INDEX(FixtureCode!$B$4:$AH$128,MATCH($C4058,FixtureCode!$B$4:$B$128,0),MATCH("G"&amp;D4058&amp;"-T2",FixtureCode!$B$4:$AH$4,0)))))</f>
        <v>-</v>
      </c>
      <c r="G4058" s="12" t="str">
        <f>IF(C4058="-","-",IF(AND(ISNUMBER(Fixture!G4062),ISNUMBER(Fixture!I4062),Fixture!F4062&lt;&gt;"BYE",Fixture!J4062&lt;&gt;"BYE"),"Yes","-"))</f>
        <v>-</v>
      </c>
      <c r="H4058" s="9" t="str">
        <f>IF(G4058="-","-",IF(Fixture!G4062&gt;Fixture!I4062,Settings!$G$7,IF(Fixture!G4062=Fixture!I4062,Settings!$G$8,IF(Fixture!G4062&lt;Fixture!I4062,Settings!$G$9,"-"))))</f>
        <v>-</v>
      </c>
      <c r="I4058" s="13" t="str">
        <f>IF(G4058="-","-",IF(Fixture!I4062&gt;Fixture!G4062,Settings!$G$7,IF(Fixture!I4062=Fixture!G4062,Settings!$G$8,IF(Fixture!I4062&lt;Fixture!G4062,Settings!$G$9,"-"))))</f>
        <v>-</v>
      </c>
    </row>
    <row r="4059" spans="3:9" x14ac:dyDescent="0.25">
      <c r="C4059" s="12" t="str">
        <f t="shared" si="128"/>
        <v>-</v>
      </c>
      <c r="D4059" s="9" t="str">
        <f t="shared" si="129"/>
        <v>-</v>
      </c>
      <c r="E4059" s="9" t="str">
        <f>IF(C4059="-","-",IF(D4059=maxgameno+2,"blank row 2",IF(D4059=maxgameno+1,"blank row 1",INDEX(FixtureCode!$B$4:$AH$128,MATCH($C4059,FixtureCode!$B$4:$B$128,0),MATCH("G"&amp;D4059&amp;"-T1",FixtureCode!$B$4:$AH$4,0)))))</f>
        <v>-</v>
      </c>
      <c r="F4059" s="13" t="str">
        <f>IF(C4059="-","-",IF(D4059=maxgameno+2,"blank row 2",IF(D4059=maxgameno+1,"blank row 1",INDEX(FixtureCode!$B$4:$AH$128,MATCH($C4059,FixtureCode!$B$4:$B$128,0),MATCH("G"&amp;D4059&amp;"-T2",FixtureCode!$B$4:$AH$4,0)))))</f>
        <v>-</v>
      </c>
      <c r="G4059" s="12" t="str">
        <f>IF(C4059="-","-",IF(AND(ISNUMBER(Fixture!G4063),ISNUMBER(Fixture!I4063),Fixture!F4063&lt;&gt;"BYE",Fixture!J4063&lt;&gt;"BYE"),"Yes","-"))</f>
        <v>-</v>
      </c>
      <c r="H4059" s="9" t="str">
        <f>IF(G4059="-","-",IF(Fixture!G4063&gt;Fixture!I4063,Settings!$G$7,IF(Fixture!G4063=Fixture!I4063,Settings!$G$8,IF(Fixture!G4063&lt;Fixture!I4063,Settings!$G$9,"-"))))</f>
        <v>-</v>
      </c>
      <c r="I4059" s="13" t="str">
        <f>IF(G4059="-","-",IF(Fixture!I4063&gt;Fixture!G4063,Settings!$G$7,IF(Fixture!I4063=Fixture!G4063,Settings!$G$8,IF(Fixture!I4063&lt;Fixture!G4063,Settings!$G$9,"-"))))</f>
        <v>-</v>
      </c>
    </row>
    <row r="4060" spans="3:9" x14ac:dyDescent="0.25">
      <c r="C4060" s="12" t="str">
        <f t="shared" si="128"/>
        <v>-</v>
      </c>
      <c r="D4060" s="9" t="str">
        <f t="shared" si="129"/>
        <v>-</v>
      </c>
      <c r="E4060" s="9" t="str">
        <f>IF(C4060="-","-",IF(D4060=maxgameno+2,"blank row 2",IF(D4060=maxgameno+1,"blank row 1",INDEX(FixtureCode!$B$4:$AH$128,MATCH($C4060,FixtureCode!$B$4:$B$128,0),MATCH("G"&amp;D4060&amp;"-T1",FixtureCode!$B$4:$AH$4,0)))))</f>
        <v>-</v>
      </c>
      <c r="F4060" s="13" t="str">
        <f>IF(C4060="-","-",IF(D4060=maxgameno+2,"blank row 2",IF(D4060=maxgameno+1,"blank row 1",INDEX(FixtureCode!$B$4:$AH$128,MATCH($C4060,FixtureCode!$B$4:$B$128,0),MATCH("G"&amp;D4060&amp;"-T2",FixtureCode!$B$4:$AH$4,0)))))</f>
        <v>-</v>
      </c>
      <c r="G4060" s="12" t="str">
        <f>IF(C4060="-","-",IF(AND(ISNUMBER(Fixture!G4064),ISNUMBER(Fixture!I4064),Fixture!F4064&lt;&gt;"BYE",Fixture!J4064&lt;&gt;"BYE"),"Yes","-"))</f>
        <v>-</v>
      </c>
      <c r="H4060" s="9" t="str">
        <f>IF(G4060="-","-",IF(Fixture!G4064&gt;Fixture!I4064,Settings!$G$7,IF(Fixture!G4064=Fixture!I4064,Settings!$G$8,IF(Fixture!G4064&lt;Fixture!I4064,Settings!$G$9,"-"))))</f>
        <v>-</v>
      </c>
      <c r="I4060" s="13" t="str">
        <f>IF(G4060="-","-",IF(Fixture!I4064&gt;Fixture!G4064,Settings!$G$7,IF(Fixture!I4064=Fixture!G4064,Settings!$G$8,IF(Fixture!I4064&lt;Fixture!G4064,Settings!$G$9,"-"))))</f>
        <v>-</v>
      </c>
    </row>
    <row r="4061" spans="3:9" x14ac:dyDescent="0.25">
      <c r="C4061" s="12" t="str">
        <f t="shared" si="128"/>
        <v>-</v>
      </c>
      <c r="D4061" s="9" t="str">
        <f t="shared" si="129"/>
        <v>-</v>
      </c>
      <c r="E4061" s="9" t="str">
        <f>IF(C4061="-","-",IF(D4061=maxgameno+2,"blank row 2",IF(D4061=maxgameno+1,"blank row 1",INDEX(FixtureCode!$B$4:$AH$128,MATCH($C4061,FixtureCode!$B$4:$B$128,0),MATCH("G"&amp;D4061&amp;"-T1",FixtureCode!$B$4:$AH$4,0)))))</f>
        <v>-</v>
      </c>
      <c r="F4061" s="13" t="str">
        <f>IF(C4061="-","-",IF(D4061=maxgameno+2,"blank row 2",IF(D4061=maxgameno+1,"blank row 1",INDEX(FixtureCode!$B$4:$AH$128,MATCH($C4061,FixtureCode!$B$4:$B$128,0),MATCH("G"&amp;D4061&amp;"-T2",FixtureCode!$B$4:$AH$4,0)))))</f>
        <v>-</v>
      </c>
      <c r="G4061" s="12" t="str">
        <f>IF(C4061="-","-",IF(AND(ISNUMBER(Fixture!G4065),ISNUMBER(Fixture!I4065),Fixture!F4065&lt;&gt;"BYE",Fixture!J4065&lt;&gt;"BYE"),"Yes","-"))</f>
        <v>-</v>
      </c>
      <c r="H4061" s="9" t="str">
        <f>IF(G4061="-","-",IF(Fixture!G4065&gt;Fixture!I4065,Settings!$G$7,IF(Fixture!G4065=Fixture!I4065,Settings!$G$8,IF(Fixture!G4065&lt;Fixture!I4065,Settings!$G$9,"-"))))</f>
        <v>-</v>
      </c>
      <c r="I4061" s="13" t="str">
        <f>IF(G4061="-","-",IF(Fixture!I4065&gt;Fixture!G4065,Settings!$G$7,IF(Fixture!I4065=Fixture!G4065,Settings!$G$8,IF(Fixture!I4065&lt;Fixture!G4065,Settings!$G$9,"-"))))</f>
        <v>-</v>
      </c>
    </row>
    <row r="4062" spans="3:9" x14ac:dyDescent="0.25">
      <c r="C4062" s="12" t="str">
        <f t="shared" si="128"/>
        <v>-</v>
      </c>
      <c r="D4062" s="9" t="str">
        <f t="shared" si="129"/>
        <v>-</v>
      </c>
      <c r="E4062" s="9" t="str">
        <f>IF(C4062="-","-",IF(D4062=maxgameno+2,"blank row 2",IF(D4062=maxgameno+1,"blank row 1",INDEX(FixtureCode!$B$4:$AH$128,MATCH($C4062,FixtureCode!$B$4:$B$128,0),MATCH("G"&amp;D4062&amp;"-T1",FixtureCode!$B$4:$AH$4,0)))))</f>
        <v>-</v>
      </c>
      <c r="F4062" s="13" t="str">
        <f>IF(C4062="-","-",IF(D4062=maxgameno+2,"blank row 2",IF(D4062=maxgameno+1,"blank row 1",INDEX(FixtureCode!$B$4:$AH$128,MATCH($C4062,FixtureCode!$B$4:$B$128,0),MATCH("G"&amp;D4062&amp;"-T2",FixtureCode!$B$4:$AH$4,0)))))</f>
        <v>-</v>
      </c>
      <c r="G4062" s="12" t="str">
        <f>IF(C4062="-","-",IF(AND(ISNUMBER(Fixture!G4066),ISNUMBER(Fixture!I4066),Fixture!F4066&lt;&gt;"BYE",Fixture!J4066&lt;&gt;"BYE"),"Yes","-"))</f>
        <v>-</v>
      </c>
      <c r="H4062" s="9" t="str">
        <f>IF(G4062="-","-",IF(Fixture!G4066&gt;Fixture!I4066,Settings!$G$7,IF(Fixture!G4066=Fixture!I4066,Settings!$G$8,IF(Fixture!G4066&lt;Fixture!I4066,Settings!$G$9,"-"))))</f>
        <v>-</v>
      </c>
      <c r="I4062" s="13" t="str">
        <f>IF(G4062="-","-",IF(Fixture!I4066&gt;Fixture!G4066,Settings!$G$7,IF(Fixture!I4066=Fixture!G4066,Settings!$G$8,IF(Fixture!I4066&lt;Fixture!G4066,Settings!$G$9,"-"))))</f>
        <v>-</v>
      </c>
    </row>
    <row r="4063" spans="3:9" x14ac:dyDescent="0.25">
      <c r="C4063" s="12" t="str">
        <f t="shared" si="128"/>
        <v>-</v>
      </c>
      <c r="D4063" s="9" t="str">
        <f t="shared" si="129"/>
        <v>-</v>
      </c>
      <c r="E4063" s="9" t="str">
        <f>IF(C4063="-","-",IF(D4063=maxgameno+2,"blank row 2",IF(D4063=maxgameno+1,"blank row 1",INDEX(FixtureCode!$B$4:$AH$128,MATCH($C4063,FixtureCode!$B$4:$B$128,0),MATCH("G"&amp;D4063&amp;"-T1",FixtureCode!$B$4:$AH$4,0)))))</f>
        <v>-</v>
      </c>
      <c r="F4063" s="13" t="str">
        <f>IF(C4063="-","-",IF(D4063=maxgameno+2,"blank row 2",IF(D4063=maxgameno+1,"blank row 1",INDEX(FixtureCode!$B$4:$AH$128,MATCH($C4063,FixtureCode!$B$4:$B$128,0),MATCH("G"&amp;D4063&amp;"-T2",FixtureCode!$B$4:$AH$4,0)))))</f>
        <v>-</v>
      </c>
      <c r="G4063" s="12" t="str">
        <f>IF(C4063="-","-",IF(AND(ISNUMBER(Fixture!G4067),ISNUMBER(Fixture!I4067),Fixture!F4067&lt;&gt;"BYE",Fixture!J4067&lt;&gt;"BYE"),"Yes","-"))</f>
        <v>-</v>
      </c>
      <c r="H4063" s="9" t="str">
        <f>IF(G4063="-","-",IF(Fixture!G4067&gt;Fixture!I4067,Settings!$G$7,IF(Fixture!G4067=Fixture!I4067,Settings!$G$8,IF(Fixture!G4067&lt;Fixture!I4067,Settings!$G$9,"-"))))</f>
        <v>-</v>
      </c>
      <c r="I4063" s="13" t="str">
        <f>IF(G4063="-","-",IF(Fixture!I4067&gt;Fixture!G4067,Settings!$G$7,IF(Fixture!I4067=Fixture!G4067,Settings!$G$8,IF(Fixture!I4067&lt;Fixture!G4067,Settings!$G$9,"-"))))</f>
        <v>-</v>
      </c>
    </row>
    <row r="4064" spans="3:9" x14ac:dyDescent="0.25">
      <c r="C4064" s="12" t="str">
        <f t="shared" si="128"/>
        <v>-</v>
      </c>
      <c r="D4064" s="9" t="str">
        <f t="shared" si="129"/>
        <v>-</v>
      </c>
      <c r="E4064" s="9" t="str">
        <f>IF(C4064="-","-",IF(D4064=maxgameno+2,"blank row 2",IF(D4064=maxgameno+1,"blank row 1",INDEX(FixtureCode!$B$4:$AH$128,MATCH($C4064,FixtureCode!$B$4:$B$128,0),MATCH("G"&amp;D4064&amp;"-T1",FixtureCode!$B$4:$AH$4,0)))))</f>
        <v>-</v>
      </c>
      <c r="F4064" s="13" t="str">
        <f>IF(C4064="-","-",IF(D4064=maxgameno+2,"blank row 2",IF(D4064=maxgameno+1,"blank row 1",INDEX(FixtureCode!$B$4:$AH$128,MATCH($C4064,FixtureCode!$B$4:$B$128,0),MATCH("G"&amp;D4064&amp;"-T2",FixtureCode!$B$4:$AH$4,0)))))</f>
        <v>-</v>
      </c>
      <c r="G4064" s="12" t="str">
        <f>IF(C4064="-","-",IF(AND(ISNUMBER(Fixture!G4068),ISNUMBER(Fixture!I4068),Fixture!F4068&lt;&gt;"BYE",Fixture!J4068&lt;&gt;"BYE"),"Yes","-"))</f>
        <v>-</v>
      </c>
      <c r="H4064" s="9" t="str">
        <f>IF(G4064="-","-",IF(Fixture!G4068&gt;Fixture!I4068,Settings!$G$7,IF(Fixture!G4068=Fixture!I4068,Settings!$G$8,IF(Fixture!G4068&lt;Fixture!I4068,Settings!$G$9,"-"))))</f>
        <v>-</v>
      </c>
      <c r="I4064" s="13" t="str">
        <f>IF(G4064="-","-",IF(Fixture!I4068&gt;Fixture!G4068,Settings!$G$7,IF(Fixture!I4068=Fixture!G4068,Settings!$G$8,IF(Fixture!I4068&lt;Fixture!G4068,Settings!$G$9,"-"))))</f>
        <v>-</v>
      </c>
    </row>
    <row r="4065" spans="3:9" x14ac:dyDescent="0.25">
      <c r="C4065" s="12" t="str">
        <f t="shared" si="128"/>
        <v>-</v>
      </c>
      <c r="D4065" s="9" t="str">
        <f t="shared" si="129"/>
        <v>-</v>
      </c>
      <c r="E4065" s="9" t="str">
        <f>IF(C4065="-","-",IF(D4065=maxgameno+2,"blank row 2",IF(D4065=maxgameno+1,"blank row 1",INDEX(FixtureCode!$B$4:$AH$128,MATCH($C4065,FixtureCode!$B$4:$B$128,0),MATCH("G"&amp;D4065&amp;"-T1",FixtureCode!$B$4:$AH$4,0)))))</f>
        <v>-</v>
      </c>
      <c r="F4065" s="13" t="str">
        <f>IF(C4065="-","-",IF(D4065=maxgameno+2,"blank row 2",IF(D4065=maxgameno+1,"blank row 1",INDEX(FixtureCode!$B$4:$AH$128,MATCH($C4065,FixtureCode!$B$4:$B$128,0),MATCH("G"&amp;D4065&amp;"-T2",FixtureCode!$B$4:$AH$4,0)))))</f>
        <v>-</v>
      </c>
      <c r="G4065" s="12" t="str">
        <f>IF(C4065="-","-",IF(AND(ISNUMBER(Fixture!G4069),ISNUMBER(Fixture!I4069),Fixture!F4069&lt;&gt;"BYE",Fixture!J4069&lt;&gt;"BYE"),"Yes","-"))</f>
        <v>-</v>
      </c>
      <c r="H4065" s="9" t="str">
        <f>IF(G4065="-","-",IF(Fixture!G4069&gt;Fixture!I4069,Settings!$G$7,IF(Fixture!G4069=Fixture!I4069,Settings!$G$8,IF(Fixture!G4069&lt;Fixture!I4069,Settings!$G$9,"-"))))</f>
        <v>-</v>
      </c>
      <c r="I4065" s="13" t="str">
        <f>IF(G4065="-","-",IF(Fixture!I4069&gt;Fixture!G4069,Settings!$G$7,IF(Fixture!I4069=Fixture!G4069,Settings!$G$8,IF(Fixture!I4069&lt;Fixture!G4069,Settings!$G$9,"-"))))</f>
        <v>-</v>
      </c>
    </row>
    <row r="4066" spans="3:9" x14ac:dyDescent="0.25">
      <c r="C4066" s="12" t="str">
        <f t="shared" si="128"/>
        <v>-</v>
      </c>
      <c r="D4066" s="9" t="str">
        <f t="shared" si="129"/>
        <v>-</v>
      </c>
      <c r="E4066" s="9" t="str">
        <f>IF(C4066="-","-",IF(D4066=maxgameno+2,"blank row 2",IF(D4066=maxgameno+1,"blank row 1",INDEX(FixtureCode!$B$4:$AH$128,MATCH($C4066,FixtureCode!$B$4:$B$128,0),MATCH("G"&amp;D4066&amp;"-T1",FixtureCode!$B$4:$AH$4,0)))))</f>
        <v>-</v>
      </c>
      <c r="F4066" s="13" t="str">
        <f>IF(C4066="-","-",IF(D4066=maxgameno+2,"blank row 2",IF(D4066=maxgameno+1,"blank row 1",INDEX(FixtureCode!$B$4:$AH$128,MATCH($C4066,FixtureCode!$B$4:$B$128,0),MATCH("G"&amp;D4066&amp;"-T2",FixtureCode!$B$4:$AH$4,0)))))</f>
        <v>-</v>
      </c>
      <c r="G4066" s="12" t="str">
        <f>IF(C4066="-","-",IF(AND(ISNUMBER(Fixture!G4070),ISNUMBER(Fixture!I4070),Fixture!F4070&lt;&gt;"BYE",Fixture!J4070&lt;&gt;"BYE"),"Yes","-"))</f>
        <v>-</v>
      </c>
      <c r="H4066" s="9" t="str">
        <f>IF(G4066="-","-",IF(Fixture!G4070&gt;Fixture!I4070,Settings!$G$7,IF(Fixture!G4070=Fixture!I4070,Settings!$G$8,IF(Fixture!G4070&lt;Fixture!I4070,Settings!$G$9,"-"))))</f>
        <v>-</v>
      </c>
      <c r="I4066" s="13" t="str">
        <f>IF(G4066="-","-",IF(Fixture!I4070&gt;Fixture!G4070,Settings!$G$7,IF(Fixture!I4070=Fixture!G4070,Settings!$G$8,IF(Fixture!I4070&lt;Fixture!G4070,Settings!$G$9,"-"))))</f>
        <v>-</v>
      </c>
    </row>
    <row r="4067" spans="3:9" x14ac:dyDescent="0.25">
      <c r="C4067" s="12" t="str">
        <f t="shared" si="128"/>
        <v>-</v>
      </c>
      <c r="D4067" s="9" t="str">
        <f t="shared" si="129"/>
        <v>-</v>
      </c>
      <c r="E4067" s="9" t="str">
        <f>IF(C4067="-","-",IF(D4067=maxgameno+2,"blank row 2",IF(D4067=maxgameno+1,"blank row 1",INDEX(FixtureCode!$B$4:$AH$128,MATCH($C4067,FixtureCode!$B$4:$B$128,0),MATCH("G"&amp;D4067&amp;"-T1",FixtureCode!$B$4:$AH$4,0)))))</f>
        <v>-</v>
      </c>
      <c r="F4067" s="13" t="str">
        <f>IF(C4067="-","-",IF(D4067=maxgameno+2,"blank row 2",IF(D4067=maxgameno+1,"blank row 1",INDEX(FixtureCode!$B$4:$AH$128,MATCH($C4067,FixtureCode!$B$4:$B$128,0),MATCH("G"&amp;D4067&amp;"-T2",FixtureCode!$B$4:$AH$4,0)))))</f>
        <v>-</v>
      </c>
      <c r="G4067" s="12" t="str">
        <f>IF(C4067="-","-",IF(AND(ISNUMBER(Fixture!G4071),ISNUMBER(Fixture!I4071),Fixture!F4071&lt;&gt;"BYE",Fixture!J4071&lt;&gt;"BYE"),"Yes","-"))</f>
        <v>-</v>
      </c>
      <c r="H4067" s="9" t="str">
        <f>IF(G4067="-","-",IF(Fixture!G4071&gt;Fixture!I4071,Settings!$G$7,IF(Fixture!G4071=Fixture!I4071,Settings!$G$8,IF(Fixture!G4071&lt;Fixture!I4071,Settings!$G$9,"-"))))</f>
        <v>-</v>
      </c>
      <c r="I4067" s="13" t="str">
        <f>IF(G4067="-","-",IF(Fixture!I4071&gt;Fixture!G4071,Settings!$G$7,IF(Fixture!I4071=Fixture!G4071,Settings!$G$8,IF(Fixture!I4071&lt;Fixture!G4071,Settings!$G$9,"-"))))</f>
        <v>-</v>
      </c>
    </row>
    <row r="4068" spans="3:9" x14ac:dyDescent="0.25">
      <c r="C4068" s="12" t="str">
        <f t="shared" si="128"/>
        <v>-</v>
      </c>
      <c r="D4068" s="9" t="str">
        <f t="shared" si="129"/>
        <v>-</v>
      </c>
      <c r="E4068" s="9" t="str">
        <f>IF(C4068="-","-",IF(D4068=maxgameno+2,"blank row 2",IF(D4068=maxgameno+1,"blank row 1",INDEX(FixtureCode!$B$4:$AH$128,MATCH($C4068,FixtureCode!$B$4:$B$128,0),MATCH("G"&amp;D4068&amp;"-T1",FixtureCode!$B$4:$AH$4,0)))))</f>
        <v>-</v>
      </c>
      <c r="F4068" s="13" t="str">
        <f>IF(C4068="-","-",IF(D4068=maxgameno+2,"blank row 2",IF(D4068=maxgameno+1,"blank row 1",INDEX(FixtureCode!$B$4:$AH$128,MATCH($C4068,FixtureCode!$B$4:$B$128,0),MATCH("G"&amp;D4068&amp;"-T2",FixtureCode!$B$4:$AH$4,0)))))</f>
        <v>-</v>
      </c>
      <c r="G4068" s="12" t="str">
        <f>IF(C4068="-","-",IF(AND(ISNUMBER(Fixture!G4072),ISNUMBER(Fixture!I4072),Fixture!F4072&lt;&gt;"BYE",Fixture!J4072&lt;&gt;"BYE"),"Yes","-"))</f>
        <v>-</v>
      </c>
      <c r="H4068" s="9" t="str">
        <f>IF(G4068="-","-",IF(Fixture!G4072&gt;Fixture!I4072,Settings!$G$7,IF(Fixture!G4072=Fixture!I4072,Settings!$G$8,IF(Fixture!G4072&lt;Fixture!I4072,Settings!$G$9,"-"))))</f>
        <v>-</v>
      </c>
      <c r="I4068" s="13" t="str">
        <f>IF(G4068="-","-",IF(Fixture!I4072&gt;Fixture!G4072,Settings!$G$7,IF(Fixture!I4072=Fixture!G4072,Settings!$G$8,IF(Fixture!I4072&lt;Fixture!G4072,Settings!$G$9,"-"))))</f>
        <v>-</v>
      </c>
    </row>
    <row r="4069" spans="3:9" x14ac:dyDescent="0.25">
      <c r="C4069" s="12" t="str">
        <f t="shared" si="128"/>
        <v>-</v>
      </c>
      <c r="D4069" s="9" t="str">
        <f t="shared" si="129"/>
        <v>-</v>
      </c>
      <c r="E4069" s="9" t="str">
        <f>IF(C4069="-","-",IF(D4069=maxgameno+2,"blank row 2",IF(D4069=maxgameno+1,"blank row 1",INDEX(FixtureCode!$B$4:$AH$128,MATCH($C4069,FixtureCode!$B$4:$B$128,0),MATCH("G"&amp;D4069&amp;"-T1",FixtureCode!$B$4:$AH$4,0)))))</f>
        <v>-</v>
      </c>
      <c r="F4069" s="13" t="str">
        <f>IF(C4069="-","-",IF(D4069=maxgameno+2,"blank row 2",IF(D4069=maxgameno+1,"blank row 1",INDEX(FixtureCode!$B$4:$AH$128,MATCH($C4069,FixtureCode!$B$4:$B$128,0),MATCH("G"&amp;D4069&amp;"-T2",FixtureCode!$B$4:$AH$4,0)))))</f>
        <v>-</v>
      </c>
      <c r="G4069" s="12" t="str">
        <f>IF(C4069="-","-",IF(AND(ISNUMBER(Fixture!G4073),ISNUMBER(Fixture!I4073),Fixture!F4073&lt;&gt;"BYE",Fixture!J4073&lt;&gt;"BYE"),"Yes","-"))</f>
        <v>-</v>
      </c>
      <c r="H4069" s="9" t="str">
        <f>IF(G4069="-","-",IF(Fixture!G4073&gt;Fixture!I4073,Settings!$G$7,IF(Fixture!G4073=Fixture!I4073,Settings!$G$8,IF(Fixture!G4073&lt;Fixture!I4073,Settings!$G$9,"-"))))</f>
        <v>-</v>
      </c>
      <c r="I4069" s="13" t="str">
        <f>IF(G4069="-","-",IF(Fixture!I4073&gt;Fixture!G4073,Settings!$G$7,IF(Fixture!I4073=Fixture!G4073,Settings!$G$8,IF(Fixture!I4073&lt;Fixture!G4073,Settings!$G$9,"-"))))</f>
        <v>-</v>
      </c>
    </row>
    <row r="4070" spans="3:9" x14ac:dyDescent="0.25">
      <c r="C4070" s="12" t="str">
        <f t="shared" si="128"/>
        <v>-</v>
      </c>
      <c r="D4070" s="9" t="str">
        <f t="shared" si="129"/>
        <v>-</v>
      </c>
      <c r="E4070" s="9" t="str">
        <f>IF(C4070="-","-",IF(D4070=maxgameno+2,"blank row 2",IF(D4070=maxgameno+1,"blank row 1",INDEX(FixtureCode!$B$4:$AH$128,MATCH($C4070,FixtureCode!$B$4:$B$128,0),MATCH("G"&amp;D4070&amp;"-T1",FixtureCode!$B$4:$AH$4,0)))))</f>
        <v>-</v>
      </c>
      <c r="F4070" s="13" t="str">
        <f>IF(C4070="-","-",IF(D4070=maxgameno+2,"blank row 2",IF(D4070=maxgameno+1,"blank row 1",INDEX(FixtureCode!$B$4:$AH$128,MATCH($C4070,FixtureCode!$B$4:$B$128,0),MATCH("G"&amp;D4070&amp;"-T2",FixtureCode!$B$4:$AH$4,0)))))</f>
        <v>-</v>
      </c>
      <c r="G4070" s="12" t="str">
        <f>IF(C4070="-","-",IF(AND(ISNUMBER(Fixture!G4074),ISNUMBER(Fixture!I4074),Fixture!F4074&lt;&gt;"BYE",Fixture!J4074&lt;&gt;"BYE"),"Yes","-"))</f>
        <v>-</v>
      </c>
      <c r="H4070" s="9" t="str">
        <f>IF(G4070="-","-",IF(Fixture!G4074&gt;Fixture!I4074,Settings!$G$7,IF(Fixture!G4074=Fixture!I4074,Settings!$G$8,IF(Fixture!G4074&lt;Fixture!I4074,Settings!$G$9,"-"))))</f>
        <v>-</v>
      </c>
      <c r="I4070" s="13" t="str">
        <f>IF(G4070="-","-",IF(Fixture!I4074&gt;Fixture!G4074,Settings!$G$7,IF(Fixture!I4074=Fixture!G4074,Settings!$G$8,IF(Fixture!I4074&lt;Fixture!G4074,Settings!$G$9,"-"))))</f>
        <v>-</v>
      </c>
    </row>
    <row r="4071" spans="3:9" x14ac:dyDescent="0.25">
      <c r="C4071" s="12" t="str">
        <f t="shared" si="128"/>
        <v>-</v>
      </c>
      <c r="D4071" s="9" t="str">
        <f t="shared" si="129"/>
        <v>-</v>
      </c>
      <c r="E4071" s="9" t="str">
        <f>IF(C4071="-","-",IF(D4071=maxgameno+2,"blank row 2",IF(D4071=maxgameno+1,"blank row 1",INDEX(FixtureCode!$B$4:$AH$128,MATCH($C4071,FixtureCode!$B$4:$B$128,0),MATCH("G"&amp;D4071&amp;"-T1",FixtureCode!$B$4:$AH$4,0)))))</f>
        <v>-</v>
      </c>
      <c r="F4071" s="13" t="str">
        <f>IF(C4071="-","-",IF(D4071=maxgameno+2,"blank row 2",IF(D4071=maxgameno+1,"blank row 1",INDEX(FixtureCode!$B$4:$AH$128,MATCH($C4071,FixtureCode!$B$4:$B$128,0),MATCH("G"&amp;D4071&amp;"-T2",FixtureCode!$B$4:$AH$4,0)))))</f>
        <v>-</v>
      </c>
      <c r="G4071" s="12" t="str">
        <f>IF(C4071="-","-",IF(AND(ISNUMBER(Fixture!G4075),ISNUMBER(Fixture!I4075),Fixture!F4075&lt;&gt;"BYE",Fixture!J4075&lt;&gt;"BYE"),"Yes","-"))</f>
        <v>-</v>
      </c>
      <c r="H4071" s="9" t="str">
        <f>IF(G4071="-","-",IF(Fixture!G4075&gt;Fixture!I4075,Settings!$G$7,IF(Fixture!G4075=Fixture!I4075,Settings!$G$8,IF(Fixture!G4075&lt;Fixture!I4075,Settings!$G$9,"-"))))</f>
        <v>-</v>
      </c>
      <c r="I4071" s="13" t="str">
        <f>IF(G4071="-","-",IF(Fixture!I4075&gt;Fixture!G4075,Settings!$G$7,IF(Fixture!I4075=Fixture!G4075,Settings!$G$8,IF(Fixture!I4075&lt;Fixture!G4075,Settings!$G$9,"-"))))</f>
        <v>-</v>
      </c>
    </row>
    <row r="4072" spans="3:9" x14ac:dyDescent="0.25">
      <c r="C4072" s="12" t="str">
        <f t="shared" si="128"/>
        <v>-</v>
      </c>
      <c r="D4072" s="9" t="str">
        <f t="shared" si="129"/>
        <v>-</v>
      </c>
      <c r="E4072" s="9" t="str">
        <f>IF(C4072="-","-",IF(D4072=maxgameno+2,"blank row 2",IF(D4072=maxgameno+1,"blank row 1",INDEX(FixtureCode!$B$4:$AH$128,MATCH($C4072,FixtureCode!$B$4:$B$128,0),MATCH("G"&amp;D4072&amp;"-T1",FixtureCode!$B$4:$AH$4,0)))))</f>
        <v>-</v>
      </c>
      <c r="F4072" s="13" t="str">
        <f>IF(C4072="-","-",IF(D4072=maxgameno+2,"blank row 2",IF(D4072=maxgameno+1,"blank row 1",INDEX(FixtureCode!$B$4:$AH$128,MATCH($C4072,FixtureCode!$B$4:$B$128,0),MATCH("G"&amp;D4072&amp;"-T2",FixtureCode!$B$4:$AH$4,0)))))</f>
        <v>-</v>
      </c>
      <c r="G4072" s="12" t="str">
        <f>IF(C4072="-","-",IF(AND(ISNUMBER(Fixture!G4076),ISNUMBER(Fixture!I4076),Fixture!F4076&lt;&gt;"BYE",Fixture!J4076&lt;&gt;"BYE"),"Yes","-"))</f>
        <v>-</v>
      </c>
      <c r="H4072" s="9" t="str">
        <f>IF(G4072="-","-",IF(Fixture!G4076&gt;Fixture!I4076,Settings!$G$7,IF(Fixture!G4076=Fixture!I4076,Settings!$G$8,IF(Fixture!G4076&lt;Fixture!I4076,Settings!$G$9,"-"))))</f>
        <v>-</v>
      </c>
      <c r="I4072" s="13" t="str">
        <f>IF(G4072="-","-",IF(Fixture!I4076&gt;Fixture!G4076,Settings!$G$7,IF(Fixture!I4076=Fixture!G4076,Settings!$G$8,IF(Fixture!I4076&lt;Fixture!G4076,Settings!$G$9,"-"))))</f>
        <v>-</v>
      </c>
    </row>
    <row r="4073" spans="3:9" x14ac:dyDescent="0.25">
      <c r="C4073" s="12" t="str">
        <f t="shared" si="128"/>
        <v>-</v>
      </c>
      <c r="D4073" s="9" t="str">
        <f t="shared" si="129"/>
        <v>-</v>
      </c>
      <c r="E4073" s="9" t="str">
        <f>IF(C4073="-","-",IF(D4073=maxgameno+2,"blank row 2",IF(D4073=maxgameno+1,"blank row 1",INDEX(FixtureCode!$B$4:$AH$128,MATCH($C4073,FixtureCode!$B$4:$B$128,0),MATCH("G"&amp;D4073&amp;"-T1",FixtureCode!$B$4:$AH$4,0)))))</f>
        <v>-</v>
      </c>
      <c r="F4073" s="13" t="str">
        <f>IF(C4073="-","-",IF(D4073=maxgameno+2,"blank row 2",IF(D4073=maxgameno+1,"blank row 1",INDEX(FixtureCode!$B$4:$AH$128,MATCH($C4073,FixtureCode!$B$4:$B$128,0),MATCH("G"&amp;D4073&amp;"-T2",FixtureCode!$B$4:$AH$4,0)))))</f>
        <v>-</v>
      </c>
      <c r="G4073" s="12" t="str">
        <f>IF(C4073="-","-",IF(AND(ISNUMBER(Fixture!G4077),ISNUMBER(Fixture!I4077),Fixture!F4077&lt;&gt;"BYE",Fixture!J4077&lt;&gt;"BYE"),"Yes","-"))</f>
        <v>-</v>
      </c>
      <c r="H4073" s="9" t="str">
        <f>IF(G4073="-","-",IF(Fixture!G4077&gt;Fixture!I4077,Settings!$G$7,IF(Fixture!G4077=Fixture!I4077,Settings!$G$8,IF(Fixture!G4077&lt;Fixture!I4077,Settings!$G$9,"-"))))</f>
        <v>-</v>
      </c>
      <c r="I4073" s="13" t="str">
        <f>IF(G4073="-","-",IF(Fixture!I4077&gt;Fixture!G4077,Settings!$G$7,IF(Fixture!I4077=Fixture!G4077,Settings!$G$8,IF(Fixture!I4077&lt;Fixture!G4077,Settings!$G$9,"-"))))</f>
        <v>-</v>
      </c>
    </row>
    <row r="4074" spans="3:9" x14ac:dyDescent="0.25">
      <c r="C4074" s="12" t="str">
        <f t="shared" si="128"/>
        <v>-</v>
      </c>
      <c r="D4074" s="9" t="str">
        <f t="shared" si="129"/>
        <v>-</v>
      </c>
      <c r="E4074" s="9" t="str">
        <f>IF(C4074="-","-",IF(D4074=maxgameno+2,"blank row 2",IF(D4074=maxgameno+1,"blank row 1",INDEX(FixtureCode!$B$4:$AH$128,MATCH($C4074,FixtureCode!$B$4:$B$128,0),MATCH("G"&amp;D4074&amp;"-T1",FixtureCode!$B$4:$AH$4,0)))))</f>
        <v>-</v>
      </c>
      <c r="F4074" s="13" t="str">
        <f>IF(C4074="-","-",IF(D4074=maxgameno+2,"blank row 2",IF(D4074=maxgameno+1,"blank row 1",INDEX(FixtureCode!$B$4:$AH$128,MATCH($C4074,FixtureCode!$B$4:$B$128,0),MATCH("G"&amp;D4074&amp;"-T2",FixtureCode!$B$4:$AH$4,0)))))</f>
        <v>-</v>
      </c>
      <c r="G4074" s="12" t="str">
        <f>IF(C4074="-","-",IF(AND(ISNUMBER(Fixture!G4078),ISNUMBER(Fixture!I4078),Fixture!F4078&lt;&gt;"BYE",Fixture!J4078&lt;&gt;"BYE"),"Yes","-"))</f>
        <v>-</v>
      </c>
      <c r="H4074" s="9" t="str">
        <f>IF(G4074="-","-",IF(Fixture!G4078&gt;Fixture!I4078,Settings!$G$7,IF(Fixture!G4078=Fixture!I4078,Settings!$G$8,IF(Fixture!G4078&lt;Fixture!I4078,Settings!$G$9,"-"))))</f>
        <v>-</v>
      </c>
      <c r="I4074" s="13" t="str">
        <f>IF(G4074="-","-",IF(Fixture!I4078&gt;Fixture!G4078,Settings!$G$7,IF(Fixture!I4078=Fixture!G4078,Settings!$G$8,IF(Fixture!I4078&lt;Fixture!G4078,Settings!$G$9,"-"))))</f>
        <v>-</v>
      </c>
    </row>
    <row r="4075" spans="3:9" x14ac:dyDescent="0.25">
      <c r="C4075" s="12" t="str">
        <f t="shared" si="128"/>
        <v>-</v>
      </c>
      <c r="D4075" s="9" t="str">
        <f t="shared" si="129"/>
        <v>-</v>
      </c>
      <c r="E4075" s="9" t="str">
        <f>IF(C4075="-","-",IF(D4075=maxgameno+2,"blank row 2",IF(D4075=maxgameno+1,"blank row 1",INDEX(FixtureCode!$B$4:$AH$128,MATCH($C4075,FixtureCode!$B$4:$B$128,0),MATCH("G"&amp;D4075&amp;"-T1",FixtureCode!$B$4:$AH$4,0)))))</f>
        <v>-</v>
      </c>
      <c r="F4075" s="13" t="str">
        <f>IF(C4075="-","-",IF(D4075=maxgameno+2,"blank row 2",IF(D4075=maxgameno+1,"blank row 1",INDEX(FixtureCode!$B$4:$AH$128,MATCH($C4075,FixtureCode!$B$4:$B$128,0),MATCH("G"&amp;D4075&amp;"-T2",FixtureCode!$B$4:$AH$4,0)))))</f>
        <v>-</v>
      </c>
      <c r="G4075" s="12" t="str">
        <f>IF(C4075="-","-",IF(AND(ISNUMBER(Fixture!G4079),ISNUMBER(Fixture!I4079),Fixture!F4079&lt;&gt;"BYE",Fixture!J4079&lt;&gt;"BYE"),"Yes","-"))</f>
        <v>-</v>
      </c>
      <c r="H4075" s="9" t="str">
        <f>IF(G4075="-","-",IF(Fixture!G4079&gt;Fixture!I4079,Settings!$G$7,IF(Fixture!G4079=Fixture!I4079,Settings!$G$8,IF(Fixture!G4079&lt;Fixture!I4079,Settings!$G$9,"-"))))</f>
        <v>-</v>
      </c>
      <c r="I4075" s="13" t="str">
        <f>IF(G4075="-","-",IF(Fixture!I4079&gt;Fixture!G4079,Settings!$G$7,IF(Fixture!I4079=Fixture!G4079,Settings!$G$8,IF(Fixture!I4079&lt;Fixture!G4079,Settings!$G$9,"-"))))</f>
        <v>-</v>
      </c>
    </row>
    <row r="4076" spans="3:9" x14ac:dyDescent="0.25">
      <c r="C4076" s="12" t="str">
        <f t="shared" si="128"/>
        <v>-</v>
      </c>
      <c r="D4076" s="9" t="str">
        <f t="shared" si="129"/>
        <v>-</v>
      </c>
      <c r="E4076" s="9" t="str">
        <f>IF(C4076="-","-",IF(D4076=maxgameno+2,"blank row 2",IF(D4076=maxgameno+1,"blank row 1",INDEX(FixtureCode!$B$4:$AH$128,MATCH($C4076,FixtureCode!$B$4:$B$128,0),MATCH("G"&amp;D4076&amp;"-T1",FixtureCode!$B$4:$AH$4,0)))))</f>
        <v>-</v>
      </c>
      <c r="F4076" s="13" t="str">
        <f>IF(C4076="-","-",IF(D4076=maxgameno+2,"blank row 2",IF(D4076=maxgameno+1,"blank row 1",INDEX(FixtureCode!$B$4:$AH$128,MATCH($C4076,FixtureCode!$B$4:$B$128,0),MATCH("G"&amp;D4076&amp;"-T2",FixtureCode!$B$4:$AH$4,0)))))</f>
        <v>-</v>
      </c>
      <c r="G4076" s="12" t="str">
        <f>IF(C4076="-","-",IF(AND(ISNUMBER(Fixture!G4080),ISNUMBER(Fixture!I4080),Fixture!F4080&lt;&gt;"BYE",Fixture!J4080&lt;&gt;"BYE"),"Yes","-"))</f>
        <v>-</v>
      </c>
      <c r="H4076" s="9" t="str">
        <f>IF(G4076="-","-",IF(Fixture!G4080&gt;Fixture!I4080,Settings!$G$7,IF(Fixture!G4080=Fixture!I4080,Settings!$G$8,IF(Fixture!G4080&lt;Fixture!I4080,Settings!$G$9,"-"))))</f>
        <v>-</v>
      </c>
      <c r="I4076" s="13" t="str">
        <f>IF(G4076="-","-",IF(Fixture!I4080&gt;Fixture!G4080,Settings!$G$7,IF(Fixture!I4080=Fixture!G4080,Settings!$G$8,IF(Fixture!I4080&lt;Fixture!G4080,Settings!$G$9,"-"))))</f>
        <v>-</v>
      </c>
    </row>
    <row r="4077" spans="3:9" x14ac:dyDescent="0.25">
      <c r="C4077" s="12" t="str">
        <f t="shared" si="128"/>
        <v>-</v>
      </c>
      <c r="D4077" s="9" t="str">
        <f t="shared" si="129"/>
        <v>-</v>
      </c>
      <c r="E4077" s="9" t="str">
        <f>IF(C4077="-","-",IF(D4077=maxgameno+2,"blank row 2",IF(D4077=maxgameno+1,"blank row 1",INDEX(FixtureCode!$B$4:$AH$128,MATCH($C4077,FixtureCode!$B$4:$B$128,0),MATCH("G"&amp;D4077&amp;"-T1",FixtureCode!$B$4:$AH$4,0)))))</f>
        <v>-</v>
      </c>
      <c r="F4077" s="13" t="str">
        <f>IF(C4077="-","-",IF(D4077=maxgameno+2,"blank row 2",IF(D4077=maxgameno+1,"blank row 1",INDEX(FixtureCode!$B$4:$AH$128,MATCH($C4077,FixtureCode!$B$4:$B$128,0),MATCH("G"&amp;D4077&amp;"-T2",FixtureCode!$B$4:$AH$4,0)))))</f>
        <v>-</v>
      </c>
      <c r="G4077" s="12" t="str">
        <f>IF(C4077="-","-",IF(AND(ISNUMBER(Fixture!G4081),ISNUMBER(Fixture!I4081),Fixture!F4081&lt;&gt;"BYE",Fixture!J4081&lt;&gt;"BYE"),"Yes","-"))</f>
        <v>-</v>
      </c>
      <c r="H4077" s="9" t="str">
        <f>IF(G4077="-","-",IF(Fixture!G4081&gt;Fixture!I4081,Settings!$G$7,IF(Fixture!G4081=Fixture!I4081,Settings!$G$8,IF(Fixture!G4081&lt;Fixture!I4081,Settings!$G$9,"-"))))</f>
        <v>-</v>
      </c>
      <c r="I4077" s="13" t="str">
        <f>IF(G4077="-","-",IF(Fixture!I4081&gt;Fixture!G4081,Settings!$G$7,IF(Fixture!I4081=Fixture!G4081,Settings!$G$8,IF(Fixture!I4081&lt;Fixture!G4081,Settings!$G$9,"-"))))</f>
        <v>-</v>
      </c>
    </row>
    <row r="4078" spans="3:9" x14ac:dyDescent="0.25">
      <c r="C4078" s="12" t="str">
        <f t="shared" si="128"/>
        <v>-</v>
      </c>
      <c r="D4078" s="9" t="str">
        <f t="shared" si="129"/>
        <v>-</v>
      </c>
      <c r="E4078" s="9" t="str">
        <f>IF(C4078="-","-",IF(D4078=maxgameno+2,"blank row 2",IF(D4078=maxgameno+1,"blank row 1",INDEX(FixtureCode!$B$4:$AH$128,MATCH($C4078,FixtureCode!$B$4:$B$128,0),MATCH("G"&amp;D4078&amp;"-T1",FixtureCode!$B$4:$AH$4,0)))))</f>
        <v>-</v>
      </c>
      <c r="F4078" s="13" t="str">
        <f>IF(C4078="-","-",IF(D4078=maxgameno+2,"blank row 2",IF(D4078=maxgameno+1,"blank row 1",INDEX(FixtureCode!$B$4:$AH$128,MATCH($C4078,FixtureCode!$B$4:$B$128,0),MATCH("G"&amp;D4078&amp;"-T2",FixtureCode!$B$4:$AH$4,0)))))</f>
        <v>-</v>
      </c>
      <c r="G4078" s="12" t="str">
        <f>IF(C4078="-","-",IF(AND(ISNUMBER(Fixture!G4082),ISNUMBER(Fixture!I4082),Fixture!F4082&lt;&gt;"BYE",Fixture!J4082&lt;&gt;"BYE"),"Yes","-"))</f>
        <v>-</v>
      </c>
      <c r="H4078" s="9" t="str">
        <f>IF(G4078="-","-",IF(Fixture!G4082&gt;Fixture!I4082,Settings!$G$7,IF(Fixture!G4082=Fixture!I4082,Settings!$G$8,IF(Fixture!G4082&lt;Fixture!I4082,Settings!$G$9,"-"))))</f>
        <v>-</v>
      </c>
      <c r="I4078" s="13" t="str">
        <f>IF(G4078="-","-",IF(Fixture!I4082&gt;Fixture!G4082,Settings!$G$7,IF(Fixture!I4082=Fixture!G4082,Settings!$G$8,IF(Fixture!I4082&lt;Fixture!G4082,Settings!$G$9,"-"))))</f>
        <v>-</v>
      </c>
    </row>
    <row r="4079" spans="3:9" x14ac:dyDescent="0.25">
      <c r="C4079" s="12" t="str">
        <f t="shared" si="128"/>
        <v>-</v>
      </c>
      <c r="D4079" s="9" t="str">
        <f t="shared" si="129"/>
        <v>-</v>
      </c>
      <c r="E4079" s="9" t="str">
        <f>IF(C4079="-","-",IF(D4079=maxgameno+2,"blank row 2",IF(D4079=maxgameno+1,"blank row 1",INDEX(FixtureCode!$B$4:$AH$128,MATCH($C4079,FixtureCode!$B$4:$B$128,0),MATCH("G"&amp;D4079&amp;"-T1",FixtureCode!$B$4:$AH$4,0)))))</f>
        <v>-</v>
      </c>
      <c r="F4079" s="13" t="str">
        <f>IF(C4079="-","-",IF(D4079=maxgameno+2,"blank row 2",IF(D4079=maxgameno+1,"blank row 1",INDEX(FixtureCode!$B$4:$AH$128,MATCH($C4079,FixtureCode!$B$4:$B$128,0),MATCH("G"&amp;D4079&amp;"-T2",FixtureCode!$B$4:$AH$4,0)))))</f>
        <v>-</v>
      </c>
      <c r="G4079" s="12" t="str">
        <f>IF(C4079="-","-",IF(AND(ISNUMBER(Fixture!G4083),ISNUMBER(Fixture!I4083),Fixture!F4083&lt;&gt;"BYE",Fixture!J4083&lt;&gt;"BYE"),"Yes","-"))</f>
        <v>-</v>
      </c>
      <c r="H4079" s="9" t="str">
        <f>IF(G4079="-","-",IF(Fixture!G4083&gt;Fixture!I4083,Settings!$G$7,IF(Fixture!G4083=Fixture!I4083,Settings!$G$8,IF(Fixture!G4083&lt;Fixture!I4083,Settings!$G$9,"-"))))</f>
        <v>-</v>
      </c>
      <c r="I4079" s="13" t="str">
        <f>IF(G4079="-","-",IF(Fixture!I4083&gt;Fixture!G4083,Settings!$G$7,IF(Fixture!I4083=Fixture!G4083,Settings!$G$8,IF(Fixture!I4083&lt;Fixture!G4083,Settings!$G$9,"-"))))</f>
        <v>-</v>
      </c>
    </row>
    <row r="4080" spans="3:9" x14ac:dyDescent="0.25">
      <c r="C4080" s="12" t="str">
        <f t="shared" si="128"/>
        <v>-</v>
      </c>
      <c r="D4080" s="9" t="str">
        <f t="shared" si="129"/>
        <v>-</v>
      </c>
      <c r="E4080" s="9" t="str">
        <f>IF(C4080="-","-",IF(D4080=maxgameno+2,"blank row 2",IF(D4080=maxgameno+1,"blank row 1",INDEX(FixtureCode!$B$4:$AH$128,MATCH($C4080,FixtureCode!$B$4:$B$128,0),MATCH("G"&amp;D4080&amp;"-T1",FixtureCode!$B$4:$AH$4,0)))))</f>
        <v>-</v>
      </c>
      <c r="F4080" s="13" t="str">
        <f>IF(C4080="-","-",IF(D4080=maxgameno+2,"blank row 2",IF(D4080=maxgameno+1,"blank row 1",INDEX(FixtureCode!$B$4:$AH$128,MATCH($C4080,FixtureCode!$B$4:$B$128,0),MATCH("G"&amp;D4080&amp;"-T2",FixtureCode!$B$4:$AH$4,0)))))</f>
        <v>-</v>
      </c>
      <c r="G4080" s="12" t="str">
        <f>IF(C4080="-","-",IF(AND(ISNUMBER(Fixture!G4084),ISNUMBER(Fixture!I4084),Fixture!F4084&lt;&gt;"BYE",Fixture!J4084&lt;&gt;"BYE"),"Yes","-"))</f>
        <v>-</v>
      </c>
      <c r="H4080" s="9" t="str">
        <f>IF(G4080="-","-",IF(Fixture!G4084&gt;Fixture!I4084,Settings!$G$7,IF(Fixture!G4084=Fixture!I4084,Settings!$G$8,IF(Fixture!G4084&lt;Fixture!I4084,Settings!$G$9,"-"))))</f>
        <v>-</v>
      </c>
      <c r="I4080" s="13" t="str">
        <f>IF(G4080="-","-",IF(Fixture!I4084&gt;Fixture!G4084,Settings!$G$7,IF(Fixture!I4084=Fixture!G4084,Settings!$G$8,IF(Fixture!I4084&lt;Fixture!G4084,Settings!$G$9,"-"))))</f>
        <v>-</v>
      </c>
    </row>
    <row r="4081" spans="3:9" x14ac:dyDescent="0.25">
      <c r="C4081" s="12" t="str">
        <f t="shared" si="128"/>
        <v>-</v>
      </c>
      <c r="D4081" s="9" t="str">
        <f t="shared" si="129"/>
        <v>-</v>
      </c>
      <c r="E4081" s="9" t="str">
        <f>IF(C4081="-","-",IF(D4081=maxgameno+2,"blank row 2",IF(D4081=maxgameno+1,"blank row 1",INDEX(FixtureCode!$B$4:$AH$128,MATCH($C4081,FixtureCode!$B$4:$B$128,0),MATCH("G"&amp;D4081&amp;"-T1",FixtureCode!$B$4:$AH$4,0)))))</f>
        <v>-</v>
      </c>
      <c r="F4081" s="13" t="str">
        <f>IF(C4081="-","-",IF(D4081=maxgameno+2,"blank row 2",IF(D4081=maxgameno+1,"blank row 1",INDEX(FixtureCode!$B$4:$AH$128,MATCH($C4081,FixtureCode!$B$4:$B$128,0),MATCH("G"&amp;D4081&amp;"-T2",FixtureCode!$B$4:$AH$4,0)))))</f>
        <v>-</v>
      </c>
      <c r="G4081" s="12" t="str">
        <f>IF(C4081="-","-",IF(AND(ISNUMBER(Fixture!G4085),ISNUMBER(Fixture!I4085),Fixture!F4085&lt;&gt;"BYE",Fixture!J4085&lt;&gt;"BYE"),"Yes","-"))</f>
        <v>-</v>
      </c>
      <c r="H4081" s="9" t="str">
        <f>IF(G4081="-","-",IF(Fixture!G4085&gt;Fixture!I4085,Settings!$G$7,IF(Fixture!G4085=Fixture!I4085,Settings!$G$8,IF(Fixture!G4085&lt;Fixture!I4085,Settings!$G$9,"-"))))</f>
        <v>-</v>
      </c>
      <c r="I4081" s="13" t="str">
        <f>IF(G4081="-","-",IF(Fixture!I4085&gt;Fixture!G4085,Settings!$G$7,IF(Fixture!I4085=Fixture!G4085,Settings!$G$8,IF(Fixture!I4085&lt;Fixture!G4085,Settings!$G$9,"-"))))</f>
        <v>-</v>
      </c>
    </row>
    <row r="4082" spans="3:9" x14ac:dyDescent="0.25">
      <c r="C4082" s="12" t="str">
        <f t="shared" si="128"/>
        <v>-</v>
      </c>
      <c r="D4082" s="9" t="str">
        <f t="shared" si="129"/>
        <v>-</v>
      </c>
      <c r="E4082" s="9" t="str">
        <f>IF(C4082="-","-",IF(D4082=maxgameno+2,"blank row 2",IF(D4082=maxgameno+1,"blank row 1",INDEX(FixtureCode!$B$4:$AH$128,MATCH($C4082,FixtureCode!$B$4:$B$128,0),MATCH("G"&amp;D4082&amp;"-T1",FixtureCode!$B$4:$AH$4,0)))))</f>
        <v>-</v>
      </c>
      <c r="F4082" s="13" t="str">
        <f>IF(C4082="-","-",IF(D4082=maxgameno+2,"blank row 2",IF(D4082=maxgameno+1,"blank row 1",INDEX(FixtureCode!$B$4:$AH$128,MATCH($C4082,FixtureCode!$B$4:$B$128,0),MATCH("G"&amp;D4082&amp;"-T2",FixtureCode!$B$4:$AH$4,0)))))</f>
        <v>-</v>
      </c>
      <c r="G4082" s="12" t="str">
        <f>IF(C4082="-","-",IF(AND(ISNUMBER(Fixture!G4086),ISNUMBER(Fixture!I4086),Fixture!F4086&lt;&gt;"BYE",Fixture!J4086&lt;&gt;"BYE"),"Yes","-"))</f>
        <v>-</v>
      </c>
      <c r="H4082" s="9" t="str">
        <f>IF(G4082="-","-",IF(Fixture!G4086&gt;Fixture!I4086,Settings!$G$7,IF(Fixture!G4086=Fixture!I4086,Settings!$G$8,IF(Fixture!G4086&lt;Fixture!I4086,Settings!$G$9,"-"))))</f>
        <v>-</v>
      </c>
      <c r="I4082" s="13" t="str">
        <f>IF(G4082="-","-",IF(Fixture!I4086&gt;Fixture!G4086,Settings!$G$7,IF(Fixture!I4086=Fixture!G4086,Settings!$G$8,IF(Fixture!I4086&lt;Fixture!G4086,Settings!$G$9,"-"))))</f>
        <v>-</v>
      </c>
    </row>
    <row r="4083" spans="3:9" x14ac:dyDescent="0.25">
      <c r="C4083" s="12" t="str">
        <f t="shared" si="128"/>
        <v>-</v>
      </c>
      <c r="D4083" s="9" t="str">
        <f t="shared" si="129"/>
        <v>-</v>
      </c>
      <c r="E4083" s="9" t="str">
        <f>IF(C4083="-","-",IF(D4083=maxgameno+2,"blank row 2",IF(D4083=maxgameno+1,"blank row 1",INDEX(FixtureCode!$B$4:$AH$128,MATCH($C4083,FixtureCode!$B$4:$B$128,0),MATCH("G"&amp;D4083&amp;"-T1",FixtureCode!$B$4:$AH$4,0)))))</f>
        <v>-</v>
      </c>
      <c r="F4083" s="13" t="str">
        <f>IF(C4083="-","-",IF(D4083=maxgameno+2,"blank row 2",IF(D4083=maxgameno+1,"blank row 1",INDEX(FixtureCode!$B$4:$AH$128,MATCH($C4083,FixtureCode!$B$4:$B$128,0),MATCH("G"&amp;D4083&amp;"-T2",FixtureCode!$B$4:$AH$4,0)))))</f>
        <v>-</v>
      </c>
      <c r="G4083" s="12" t="str">
        <f>IF(C4083="-","-",IF(AND(ISNUMBER(Fixture!G4087),ISNUMBER(Fixture!I4087),Fixture!F4087&lt;&gt;"BYE",Fixture!J4087&lt;&gt;"BYE"),"Yes","-"))</f>
        <v>-</v>
      </c>
      <c r="H4083" s="9" t="str">
        <f>IF(G4083="-","-",IF(Fixture!G4087&gt;Fixture!I4087,Settings!$G$7,IF(Fixture!G4087=Fixture!I4087,Settings!$G$8,IF(Fixture!G4087&lt;Fixture!I4087,Settings!$G$9,"-"))))</f>
        <v>-</v>
      </c>
      <c r="I4083" s="13" t="str">
        <f>IF(G4083="-","-",IF(Fixture!I4087&gt;Fixture!G4087,Settings!$G$7,IF(Fixture!I4087=Fixture!G4087,Settings!$G$8,IF(Fixture!I4087&lt;Fixture!G4087,Settings!$G$9,"-"))))</f>
        <v>-</v>
      </c>
    </row>
    <row r="4084" spans="3:9" x14ac:dyDescent="0.25">
      <c r="C4084" s="12" t="str">
        <f t="shared" si="128"/>
        <v>-</v>
      </c>
      <c r="D4084" s="9" t="str">
        <f t="shared" si="129"/>
        <v>-</v>
      </c>
      <c r="E4084" s="9" t="str">
        <f>IF(C4084="-","-",IF(D4084=maxgameno+2,"blank row 2",IF(D4084=maxgameno+1,"blank row 1",INDEX(FixtureCode!$B$4:$AH$128,MATCH($C4084,FixtureCode!$B$4:$B$128,0),MATCH("G"&amp;D4084&amp;"-T1",FixtureCode!$B$4:$AH$4,0)))))</f>
        <v>-</v>
      </c>
      <c r="F4084" s="13" t="str">
        <f>IF(C4084="-","-",IF(D4084=maxgameno+2,"blank row 2",IF(D4084=maxgameno+1,"blank row 1",INDEX(FixtureCode!$B$4:$AH$128,MATCH($C4084,FixtureCode!$B$4:$B$128,0),MATCH("G"&amp;D4084&amp;"-T2",FixtureCode!$B$4:$AH$4,0)))))</f>
        <v>-</v>
      </c>
      <c r="G4084" s="12" t="str">
        <f>IF(C4084="-","-",IF(AND(ISNUMBER(Fixture!G4088),ISNUMBER(Fixture!I4088),Fixture!F4088&lt;&gt;"BYE",Fixture!J4088&lt;&gt;"BYE"),"Yes","-"))</f>
        <v>-</v>
      </c>
      <c r="H4084" s="9" t="str">
        <f>IF(G4084="-","-",IF(Fixture!G4088&gt;Fixture!I4088,Settings!$G$7,IF(Fixture!G4088=Fixture!I4088,Settings!$G$8,IF(Fixture!G4088&lt;Fixture!I4088,Settings!$G$9,"-"))))</f>
        <v>-</v>
      </c>
      <c r="I4084" s="13" t="str">
        <f>IF(G4084="-","-",IF(Fixture!I4088&gt;Fixture!G4088,Settings!$G$7,IF(Fixture!I4088=Fixture!G4088,Settings!$G$8,IF(Fixture!I4088&lt;Fixture!G4088,Settings!$G$9,"-"))))</f>
        <v>-</v>
      </c>
    </row>
    <row r="4085" spans="3:9" x14ac:dyDescent="0.25">
      <c r="C4085" s="12" t="str">
        <f t="shared" si="128"/>
        <v>-</v>
      </c>
      <c r="D4085" s="9" t="str">
        <f t="shared" si="129"/>
        <v>-</v>
      </c>
      <c r="E4085" s="9" t="str">
        <f>IF(C4085="-","-",IF(D4085=maxgameno+2,"blank row 2",IF(D4085=maxgameno+1,"blank row 1",INDEX(FixtureCode!$B$4:$AH$128,MATCH($C4085,FixtureCode!$B$4:$B$128,0),MATCH("G"&amp;D4085&amp;"-T1",FixtureCode!$B$4:$AH$4,0)))))</f>
        <v>-</v>
      </c>
      <c r="F4085" s="13" t="str">
        <f>IF(C4085="-","-",IF(D4085=maxgameno+2,"blank row 2",IF(D4085=maxgameno+1,"blank row 1",INDEX(FixtureCode!$B$4:$AH$128,MATCH($C4085,FixtureCode!$B$4:$B$128,0),MATCH("G"&amp;D4085&amp;"-T2",FixtureCode!$B$4:$AH$4,0)))))</f>
        <v>-</v>
      </c>
      <c r="G4085" s="12" t="str">
        <f>IF(C4085="-","-",IF(AND(ISNUMBER(Fixture!G4089),ISNUMBER(Fixture!I4089),Fixture!F4089&lt;&gt;"BYE",Fixture!J4089&lt;&gt;"BYE"),"Yes","-"))</f>
        <v>-</v>
      </c>
      <c r="H4085" s="9" t="str">
        <f>IF(G4085="-","-",IF(Fixture!G4089&gt;Fixture!I4089,Settings!$G$7,IF(Fixture!G4089=Fixture!I4089,Settings!$G$8,IF(Fixture!G4089&lt;Fixture!I4089,Settings!$G$9,"-"))))</f>
        <v>-</v>
      </c>
      <c r="I4085" s="13" t="str">
        <f>IF(G4085="-","-",IF(Fixture!I4089&gt;Fixture!G4089,Settings!$G$7,IF(Fixture!I4089=Fixture!G4089,Settings!$G$8,IF(Fixture!I4089&lt;Fixture!G4089,Settings!$G$9,"-"))))</f>
        <v>-</v>
      </c>
    </row>
    <row r="4086" spans="3:9" x14ac:dyDescent="0.25">
      <c r="C4086" s="12" t="str">
        <f t="shared" si="128"/>
        <v>-</v>
      </c>
      <c r="D4086" s="9" t="str">
        <f t="shared" si="129"/>
        <v>-</v>
      </c>
      <c r="E4086" s="9" t="str">
        <f>IF(C4086="-","-",IF(D4086=maxgameno+2,"blank row 2",IF(D4086=maxgameno+1,"blank row 1",INDEX(FixtureCode!$B$4:$AH$128,MATCH($C4086,FixtureCode!$B$4:$B$128,0),MATCH("G"&amp;D4086&amp;"-T1",FixtureCode!$B$4:$AH$4,0)))))</f>
        <v>-</v>
      </c>
      <c r="F4086" s="13" t="str">
        <f>IF(C4086="-","-",IF(D4086=maxgameno+2,"blank row 2",IF(D4086=maxgameno+1,"blank row 1",INDEX(FixtureCode!$B$4:$AH$128,MATCH($C4086,FixtureCode!$B$4:$B$128,0),MATCH("G"&amp;D4086&amp;"-T2",FixtureCode!$B$4:$AH$4,0)))))</f>
        <v>-</v>
      </c>
      <c r="G4086" s="12" t="str">
        <f>IF(C4086="-","-",IF(AND(ISNUMBER(Fixture!G4090),ISNUMBER(Fixture!I4090),Fixture!F4090&lt;&gt;"BYE",Fixture!J4090&lt;&gt;"BYE"),"Yes","-"))</f>
        <v>-</v>
      </c>
      <c r="H4086" s="9" t="str">
        <f>IF(G4086="-","-",IF(Fixture!G4090&gt;Fixture!I4090,Settings!$G$7,IF(Fixture!G4090=Fixture!I4090,Settings!$G$8,IF(Fixture!G4090&lt;Fixture!I4090,Settings!$G$9,"-"))))</f>
        <v>-</v>
      </c>
      <c r="I4086" s="13" t="str">
        <f>IF(G4086="-","-",IF(Fixture!I4090&gt;Fixture!G4090,Settings!$G$7,IF(Fixture!I4090=Fixture!G4090,Settings!$G$8,IF(Fixture!I4090&lt;Fixture!G4090,Settings!$G$9,"-"))))</f>
        <v>-</v>
      </c>
    </row>
    <row r="4087" spans="3:9" x14ac:dyDescent="0.25">
      <c r="C4087" s="12" t="str">
        <f t="shared" si="128"/>
        <v>-</v>
      </c>
      <c r="D4087" s="9" t="str">
        <f t="shared" si="129"/>
        <v>-</v>
      </c>
      <c r="E4087" s="9" t="str">
        <f>IF(C4087="-","-",IF(D4087=maxgameno+2,"blank row 2",IF(D4087=maxgameno+1,"blank row 1",INDEX(FixtureCode!$B$4:$AH$128,MATCH($C4087,FixtureCode!$B$4:$B$128,0),MATCH("G"&amp;D4087&amp;"-T1",FixtureCode!$B$4:$AH$4,0)))))</f>
        <v>-</v>
      </c>
      <c r="F4087" s="13" t="str">
        <f>IF(C4087="-","-",IF(D4087=maxgameno+2,"blank row 2",IF(D4087=maxgameno+1,"blank row 1",INDEX(FixtureCode!$B$4:$AH$128,MATCH($C4087,FixtureCode!$B$4:$B$128,0),MATCH("G"&amp;D4087&amp;"-T2",FixtureCode!$B$4:$AH$4,0)))))</f>
        <v>-</v>
      </c>
      <c r="G4087" s="12" t="str">
        <f>IF(C4087="-","-",IF(AND(ISNUMBER(Fixture!G4091),ISNUMBER(Fixture!I4091),Fixture!F4091&lt;&gt;"BYE",Fixture!J4091&lt;&gt;"BYE"),"Yes","-"))</f>
        <v>-</v>
      </c>
      <c r="H4087" s="9" t="str">
        <f>IF(G4087="-","-",IF(Fixture!G4091&gt;Fixture!I4091,Settings!$G$7,IF(Fixture!G4091=Fixture!I4091,Settings!$G$8,IF(Fixture!G4091&lt;Fixture!I4091,Settings!$G$9,"-"))))</f>
        <v>-</v>
      </c>
      <c r="I4087" s="13" t="str">
        <f>IF(G4087="-","-",IF(Fixture!I4091&gt;Fixture!G4091,Settings!$G$7,IF(Fixture!I4091=Fixture!G4091,Settings!$G$8,IF(Fixture!I4091&lt;Fixture!G4091,Settings!$G$9,"-"))))</f>
        <v>-</v>
      </c>
    </row>
    <row r="4088" spans="3:9" x14ac:dyDescent="0.25">
      <c r="C4088" s="12" t="str">
        <f t="shared" si="128"/>
        <v>-</v>
      </c>
      <c r="D4088" s="9" t="str">
        <f t="shared" si="129"/>
        <v>-</v>
      </c>
      <c r="E4088" s="9" t="str">
        <f>IF(C4088="-","-",IF(D4088=maxgameno+2,"blank row 2",IF(D4088=maxgameno+1,"blank row 1",INDEX(FixtureCode!$B$4:$AH$128,MATCH($C4088,FixtureCode!$B$4:$B$128,0),MATCH("G"&amp;D4088&amp;"-T1",FixtureCode!$B$4:$AH$4,0)))))</f>
        <v>-</v>
      </c>
      <c r="F4088" s="13" t="str">
        <f>IF(C4088="-","-",IF(D4088=maxgameno+2,"blank row 2",IF(D4088=maxgameno+1,"blank row 1",INDEX(FixtureCode!$B$4:$AH$128,MATCH($C4088,FixtureCode!$B$4:$B$128,0),MATCH("G"&amp;D4088&amp;"-T2",FixtureCode!$B$4:$AH$4,0)))))</f>
        <v>-</v>
      </c>
      <c r="G4088" s="12" t="str">
        <f>IF(C4088="-","-",IF(AND(ISNUMBER(Fixture!G4092),ISNUMBER(Fixture!I4092),Fixture!F4092&lt;&gt;"BYE",Fixture!J4092&lt;&gt;"BYE"),"Yes","-"))</f>
        <v>-</v>
      </c>
      <c r="H4088" s="9" t="str">
        <f>IF(G4088="-","-",IF(Fixture!G4092&gt;Fixture!I4092,Settings!$G$7,IF(Fixture!G4092=Fixture!I4092,Settings!$G$8,IF(Fixture!G4092&lt;Fixture!I4092,Settings!$G$9,"-"))))</f>
        <v>-</v>
      </c>
      <c r="I4088" s="13" t="str">
        <f>IF(G4088="-","-",IF(Fixture!I4092&gt;Fixture!G4092,Settings!$G$7,IF(Fixture!I4092=Fixture!G4092,Settings!$G$8,IF(Fixture!I4092&lt;Fixture!G4092,Settings!$G$9,"-"))))</f>
        <v>-</v>
      </c>
    </row>
    <row r="4089" spans="3:9" x14ac:dyDescent="0.25">
      <c r="C4089" s="12" t="str">
        <f t="shared" si="128"/>
        <v>-</v>
      </c>
      <c r="D4089" s="9" t="str">
        <f t="shared" si="129"/>
        <v>-</v>
      </c>
      <c r="E4089" s="9" t="str">
        <f>IF(C4089="-","-",IF(D4089=maxgameno+2,"blank row 2",IF(D4089=maxgameno+1,"blank row 1",INDEX(FixtureCode!$B$4:$AH$128,MATCH($C4089,FixtureCode!$B$4:$B$128,0),MATCH("G"&amp;D4089&amp;"-T1",FixtureCode!$B$4:$AH$4,0)))))</f>
        <v>-</v>
      </c>
      <c r="F4089" s="13" t="str">
        <f>IF(C4089="-","-",IF(D4089=maxgameno+2,"blank row 2",IF(D4089=maxgameno+1,"blank row 1",INDEX(FixtureCode!$B$4:$AH$128,MATCH($C4089,FixtureCode!$B$4:$B$128,0),MATCH("G"&amp;D4089&amp;"-T2",FixtureCode!$B$4:$AH$4,0)))))</f>
        <v>-</v>
      </c>
      <c r="G4089" s="12" t="str">
        <f>IF(C4089="-","-",IF(AND(ISNUMBER(Fixture!G4093),ISNUMBER(Fixture!I4093),Fixture!F4093&lt;&gt;"BYE",Fixture!J4093&lt;&gt;"BYE"),"Yes","-"))</f>
        <v>-</v>
      </c>
      <c r="H4089" s="9" t="str">
        <f>IF(G4089="-","-",IF(Fixture!G4093&gt;Fixture!I4093,Settings!$G$7,IF(Fixture!G4093=Fixture!I4093,Settings!$G$8,IF(Fixture!G4093&lt;Fixture!I4093,Settings!$G$9,"-"))))</f>
        <v>-</v>
      </c>
      <c r="I4089" s="13" t="str">
        <f>IF(G4089="-","-",IF(Fixture!I4093&gt;Fixture!G4093,Settings!$G$7,IF(Fixture!I4093=Fixture!G4093,Settings!$G$8,IF(Fixture!I4093&lt;Fixture!G4093,Settings!$G$9,"-"))))</f>
        <v>-</v>
      </c>
    </row>
    <row r="4090" spans="3:9" x14ac:dyDescent="0.25">
      <c r="C4090" s="12" t="str">
        <f t="shared" si="128"/>
        <v>-</v>
      </c>
      <c r="D4090" s="9" t="str">
        <f t="shared" si="129"/>
        <v>-</v>
      </c>
      <c r="E4090" s="9" t="str">
        <f>IF(C4090="-","-",IF(D4090=maxgameno+2,"blank row 2",IF(D4090=maxgameno+1,"blank row 1",INDEX(FixtureCode!$B$4:$AH$128,MATCH($C4090,FixtureCode!$B$4:$B$128,0),MATCH("G"&amp;D4090&amp;"-T1",FixtureCode!$B$4:$AH$4,0)))))</f>
        <v>-</v>
      </c>
      <c r="F4090" s="13" t="str">
        <f>IF(C4090="-","-",IF(D4090=maxgameno+2,"blank row 2",IF(D4090=maxgameno+1,"blank row 1",INDEX(FixtureCode!$B$4:$AH$128,MATCH($C4090,FixtureCode!$B$4:$B$128,0),MATCH("G"&amp;D4090&amp;"-T2",FixtureCode!$B$4:$AH$4,0)))))</f>
        <v>-</v>
      </c>
      <c r="G4090" s="12" t="str">
        <f>IF(C4090="-","-",IF(AND(ISNUMBER(Fixture!G4094),ISNUMBER(Fixture!I4094),Fixture!F4094&lt;&gt;"BYE",Fixture!J4094&lt;&gt;"BYE"),"Yes","-"))</f>
        <v>-</v>
      </c>
      <c r="H4090" s="9" t="str">
        <f>IF(G4090="-","-",IF(Fixture!G4094&gt;Fixture!I4094,Settings!$G$7,IF(Fixture!G4094=Fixture!I4094,Settings!$G$8,IF(Fixture!G4094&lt;Fixture!I4094,Settings!$G$9,"-"))))</f>
        <v>-</v>
      </c>
      <c r="I4090" s="13" t="str">
        <f>IF(G4090="-","-",IF(Fixture!I4094&gt;Fixture!G4094,Settings!$G$7,IF(Fixture!I4094=Fixture!G4094,Settings!$G$8,IF(Fixture!I4094&lt;Fixture!G4094,Settings!$G$9,"-"))))</f>
        <v>-</v>
      </c>
    </row>
    <row r="4091" spans="3:9" x14ac:dyDescent="0.25">
      <c r="C4091" s="12" t="str">
        <f t="shared" si="128"/>
        <v>-</v>
      </c>
      <c r="D4091" s="9" t="str">
        <f t="shared" si="129"/>
        <v>-</v>
      </c>
      <c r="E4091" s="9" t="str">
        <f>IF(C4091="-","-",IF(D4091=maxgameno+2,"blank row 2",IF(D4091=maxgameno+1,"blank row 1",INDEX(FixtureCode!$B$4:$AH$128,MATCH($C4091,FixtureCode!$B$4:$B$128,0),MATCH("G"&amp;D4091&amp;"-T1",FixtureCode!$B$4:$AH$4,0)))))</f>
        <v>-</v>
      </c>
      <c r="F4091" s="13" t="str">
        <f>IF(C4091="-","-",IF(D4091=maxgameno+2,"blank row 2",IF(D4091=maxgameno+1,"blank row 1",INDEX(FixtureCode!$B$4:$AH$128,MATCH($C4091,FixtureCode!$B$4:$B$128,0),MATCH("G"&amp;D4091&amp;"-T2",FixtureCode!$B$4:$AH$4,0)))))</f>
        <v>-</v>
      </c>
      <c r="G4091" s="12" t="str">
        <f>IF(C4091="-","-",IF(AND(ISNUMBER(Fixture!G4095),ISNUMBER(Fixture!I4095),Fixture!F4095&lt;&gt;"BYE",Fixture!J4095&lt;&gt;"BYE"),"Yes","-"))</f>
        <v>-</v>
      </c>
      <c r="H4091" s="9" t="str">
        <f>IF(G4091="-","-",IF(Fixture!G4095&gt;Fixture!I4095,Settings!$G$7,IF(Fixture!G4095=Fixture!I4095,Settings!$G$8,IF(Fixture!G4095&lt;Fixture!I4095,Settings!$G$9,"-"))))</f>
        <v>-</v>
      </c>
      <c r="I4091" s="13" t="str">
        <f>IF(G4091="-","-",IF(Fixture!I4095&gt;Fixture!G4095,Settings!$G$7,IF(Fixture!I4095=Fixture!G4095,Settings!$G$8,IF(Fixture!I4095&lt;Fixture!G4095,Settings!$G$9,"-"))))</f>
        <v>-</v>
      </c>
    </row>
    <row r="4092" spans="3:9" x14ac:dyDescent="0.25">
      <c r="C4092" s="12" t="str">
        <f t="shared" si="128"/>
        <v>-</v>
      </c>
      <c r="D4092" s="9" t="str">
        <f t="shared" si="129"/>
        <v>-</v>
      </c>
      <c r="E4092" s="9" t="str">
        <f>IF(C4092="-","-",IF(D4092=maxgameno+2,"blank row 2",IF(D4092=maxgameno+1,"blank row 1",INDEX(FixtureCode!$B$4:$AH$128,MATCH($C4092,FixtureCode!$B$4:$B$128,0),MATCH("G"&amp;D4092&amp;"-T1",FixtureCode!$B$4:$AH$4,0)))))</f>
        <v>-</v>
      </c>
      <c r="F4092" s="13" t="str">
        <f>IF(C4092="-","-",IF(D4092=maxgameno+2,"blank row 2",IF(D4092=maxgameno+1,"blank row 1",INDEX(FixtureCode!$B$4:$AH$128,MATCH($C4092,FixtureCode!$B$4:$B$128,0),MATCH("G"&amp;D4092&amp;"-T2",FixtureCode!$B$4:$AH$4,0)))))</f>
        <v>-</v>
      </c>
      <c r="G4092" s="12" t="str">
        <f>IF(C4092="-","-",IF(AND(ISNUMBER(Fixture!G4096),ISNUMBER(Fixture!I4096),Fixture!F4096&lt;&gt;"BYE",Fixture!J4096&lt;&gt;"BYE"),"Yes","-"))</f>
        <v>-</v>
      </c>
      <c r="H4092" s="9" t="str">
        <f>IF(G4092="-","-",IF(Fixture!G4096&gt;Fixture!I4096,Settings!$G$7,IF(Fixture!G4096=Fixture!I4096,Settings!$G$8,IF(Fixture!G4096&lt;Fixture!I4096,Settings!$G$9,"-"))))</f>
        <v>-</v>
      </c>
      <c r="I4092" s="13" t="str">
        <f>IF(G4092="-","-",IF(Fixture!I4096&gt;Fixture!G4096,Settings!$G$7,IF(Fixture!I4096=Fixture!G4096,Settings!$G$8,IF(Fixture!I4096&lt;Fixture!G4096,Settings!$G$9,"-"))))</f>
        <v>-</v>
      </c>
    </row>
    <row r="4093" spans="3:9" x14ac:dyDescent="0.25">
      <c r="C4093" s="12" t="str">
        <f t="shared" si="128"/>
        <v>-</v>
      </c>
      <c r="D4093" s="9" t="str">
        <f t="shared" si="129"/>
        <v>-</v>
      </c>
      <c r="E4093" s="9" t="str">
        <f>IF(C4093="-","-",IF(D4093=maxgameno+2,"blank row 2",IF(D4093=maxgameno+1,"blank row 1",INDEX(FixtureCode!$B$4:$AH$128,MATCH($C4093,FixtureCode!$B$4:$B$128,0),MATCH("G"&amp;D4093&amp;"-T1",FixtureCode!$B$4:$AH$4,0)))))</f>
        <v>-</v>
      </c>
      <c r="F4093" s="13" t="str">
        <f>IF(C4093="-","-",IF(D4093=maxgameno+2,"blank row 2",IF(D4093=maxgameno+1,"blank row 1",INDEX(FixtureCode!$B$4:$AH$128,MATCH($C4093,FixtureCode!$B$4:$B$128,0),MATCH("G"&amp;D4093&amp;"-T2",FixtureCode!$B$4:$AH$4,0)))))</f>
        <v>-</v>
      </c>
      <c r="G4093" s="12" t="str">
        <f>IF(C4093="-","-",IF(AND(ISNUMBER(Fixture!G4097),ISNUMBER(Fixture!I4097),Fixture!F4097&lt;&gt;"BYE",Fixture!J4097&lt;&gt;"BYE"),"Yes","-"))</f>
        <v>-</v>
      </c>
      <c r="H4093" s="9" t="str">
        <f>IF(G4093="-","-",IF(Fixture!G4097&gt;Fixture!I4097,Settings!$G$7,IF(Fixture!G4097=Fixture!I4097,Settings!$G$8,IF(Fixture!G4097&lt;Fixture!I4097,Settings!$G$9,"-"))))</f>
        <v>-</v>
      </c>
      <c r="I4093" s="13" t="str">
        <f>IF(G4093="-","-",IF(Fixture!I4097&gt;Fixture!G4097,Settings!$G$7,IF(Fixture!I4097=Fixture!G4097,Settings!$G$8,IF(Fixture!I4097&lt;Fixture!G4097,Settings!$G$9,"-"))))</f>
        <v>-</v>
      </c>
    </row>
    <row r="4094" spans="3:9" x14ac:dyDescent="0.25">
      <c r="C4094" s="12" t="str">
        <f t="shared" si="128"/>
        <v>-</v>
      </c>
      <c r="D4094" s="9" t="str">
        <f t="shared" si="129"/>
        <v>-</v>
      </c>
      <c r="E4094" s="9" t="str">
        <f>IF(C4094="-","-",IF(D4094=maxgameno+2,"blank row 2",IF(D4094=maxgameno+1,"blank row 1",INDEX(FixtureCode!$B$4:$AH$128,MATCH($C4094,FixtureCode!$B$4:$B$128,0),MATCH("G"&amp;D4094&amp;"-T1",FixtureCode!$B$4:$AH$4,0)))))</f>
        <v>-</v>
      </c>
      <c r="F4094" s="13" t="str">
        <f>IF(C4094="-","-",IF(D4094=maxgameno+2,"blank row 2",IF(D4094=maxgameno+1,"blank row 1",INDEX(FixtureCode!$B$4:$AH$128,MATCH($C4094,FixtureCode!$B$4:$B$128,0),MATCH("G"&amp;D4094&amp;"-T2",FixtureCode!$B$4:$AH$4,0)))))</f>
        <v>-</v>
      </c>
      <c r="G4094" s="12" t="str">
        <f>IF(C4094="-","-",IF(AND(ISNUMBER(Fixture!G4098),ISNUMBER(Fixture!I4098),Fixture!F4098&lt;&gt;"BYE",Fixture!J4098&lt;&gt;"BYE"),"Yes","-"))</f>
        <v>-</v>
      </c>
      <c r="H4094" s="9" t="str">
        <f>IF(G4094="-","-",IF(Fixture!G4098&gt;Fixture!I4098,Settings!$G$7,IF(Fixture!G4098=Fixture!I4098,Settings!$G$8,IF(Fixture!G4098&lt;Fixture!I4098,Settings!$G$9,"-"))))</f>
        <v>-</v>
      </c>
      <c r="I4094" s="13" t="str">
        <f>IF(G4094="-","-",IF(Fixture!I4098&gt;Fixture!G4098,Settings!$G$7,IF(Fixture!I4098=Fixture!G4098,Settings!$G$8,IF(Fixture!I4098&lt;Fixture!G4098,Settings!$G$9,"-"))))</f>
        <v>-</v>
      </c>
    </row>
    <row r="4095" spans="3:9" x14ac:dyDescent="0.25">
      <c r="C4095" s="12" t="str">
        <f t="shared" si="128"/>
        <v>-</v>
      </c>
      <c r="D4095" s="9" t="str">
        <f t="shared" si="129"/>
        <v>-</v>
      </c>
      <c r="E4095" s="9" t="str">
        <f>IF(C4095="-","-",IF(D4095=maxgameno+2,"blank row 2",IF(D4095=maxgameno+1,"blank row 1",INDEX(FixtureCode!$B$4:$AH$128,MATCH($C4095,FixtureCode!$B$4:$B$128,0),MATCH("G"&amp;D4095&amp;"-T1",FixtureCode!$B$4:$AH$4,0)))))</f>
        <v>-</v>
      </c>
      <c r="F4095" s="13" t="str">
        <f>IF(C4095="-","-",IF(D4095=maxgameno+2,"blank row 2",IF(D4095=maxgameno+1,"blank row 1",INDEX(FixtureCode!$B$4:$AH$128,MATCH($C4095,FixtureCode!$B$4:$B$128,0),MATCH("G"&amp;D4095&amp;"-T2",FixtureCode!$B$4:$AH$4,0)))))</f>
        <v>-</v>
      </c>
      <c r="G4095" s="12" t="str">
        <f>IF(C4095="-","-",IF(AND(ISNUMBER(Fixture!G4099),ISNUMBER(Fixture!I4099),Fixture!F4099&lt;&gt;"BYE",Fixture!J4099&lt;&gt;"BYE"),"Yes","-"))</f>
        <v>-</v>
      </c>
      <c r="H4095" s="9" t="str">
        <f>IF(G4095="-","-",IF(Fixture!G4099&gt;Fixture!I4099,Settings!$G$7,IF(Fixture!G4099=Fixture!I4099,Settings!$G$8,IF(Fixture!G4099&lt;Fixture!I4099,Settings!$G$9,"-"))))</f>
        <v>-</v>
      </c>
      <c r="I4095" s="13" t="str">
        <f>IF(G4095="-","-",IF(Fixture!I4099&gt;Fixture!G4099,Settings!$G$7,IF(Fixture!I4099=Fixture!G4099,Settings!$G$8,IF(Fixture!I4099&lt;Fixture!G4099,Settings!$G$9,"-"))))</f>
        <v>-</v>
      </c>
    </row>
    <row r="4096" spans="3:9" x14ac:dyDescent="0.25">
      <c r="C4096" s="12" t="str">
        <f t="shared" si="128"/>
        <v>-</v>
      </c>
      <c r="D4096" s="9" t="str">
        <f t="shared" si="129"/>
        <v>-</v>
      </c>
      <c r="E4096" s="9" t="str">
        <f>IF(C4096="-","-",IF(D4096=maxgameno+2,"blank row 2",IF(D4096=maxgameno+1,"blank row 1",INDEX(FixtureCode!$B$4:$AH$128,MATCH($C4096,FixtureCode!$B$4:$B$128,0),MATCH("G"&amp;D4096&amp;"-T1",FixtureCode!$B$4:$AH$4,0)))))</f>
        <v>-</v>
      </c>
      <c r="F4096" s="13" t="str">
        <f>IF(C4096="-","-",IF(D4096=maxgameno+2,"blank row 2",IF(D4096=maxgameno+1,"blank row 1",INDEX(FixtureCode!$B$4:$AH$128,MATCH($C4096,FixtureCode!$B$4:$B$128,0),MATCH("G"&amp;D4096&amp;"-T2",FixtureCode!$B$4:$AH$4,0)))))</f>
        <v>-</v>
      </c>
      <c r="G4096" s="12" t="str">
        <f>IF(C4096="-","-",IF(AND(ISNUMBER(Fixture!G4100),ISNUMBER(Fixture!I4100),Fixture!F4100&lt;&gt;"BYE",Fixture!J4100&lt;&gt;"BYE"),"Yes","-"))</f>
        <v>-</v>
      </c>
      <c r="H4096" s="9" t="str">
        <f>IF(G4096="-","-",IF(Fixture!G4100&gt;Fixture!I4100,Settings!$G$7,IF(Fixture!G4100=Fixture!I4100,Settings!$G$8,IF(Fixture!G4100&lt;Fixture!I4100,Settings!$G$9,"-"))))</f>
        <v>-</v>
      </c>
      <c r="I4096" s="13" t="str">
        <f>IF(G4096="-","-",IF(Fixture!I4100&gt;Fixture!G4100,Settings!$G$7,IF(Fixture!I4100=Fixture!G4100,Settings!$G$8,IF(Fixture!I4100&lt;Fixture!G4100,Settings!$G$9,"-"))))</f>
        <v>-</v>
      </c>
    </row>
    <row r="4097" spans="3:9" x14ac:dyDescent="0.25">
      <c r="C4097" s="12" t="str">
        <f t="shared" si="128"/>
        <v>-</v>
      </c>
      <c r="D4097" s="9" t="str">
        <f t="shared" si="129"/>
        <v>-</v>
      </c>
      <c r="E4097" s="9" t="str">
        <f>IF(C4097="-","-",IF(D4097=maxgameno+2,"blank row 2",IF(D4097=maxgameno+1,"blank row 1",INDEX(FixtureCode!$B$4:$AH$128,MATCH($C4097,FixtureCode!$B$4:$B$128,0),MATCH("G"&amp;D4097&amp;"-T1",FixtureCode!$B$4:$AH$4,0)))))</f>
        <v>-</v>
      </c>
      <c r="F4097" s="13" t="str">
        <f>IF(C4097="-","-",IF(D4097=maxgameno+2,"blank row 2",IF(D4097=maxgameno+1,"blank row 1",INDEX(FixtureCode!$B$4:$AH$128,MATCH($C4097,FixtureCode!$B$4:$B$128,0),MATCH("G"&amp;D4097&amp;"-T2",FixtureCode!$B$4:$AH$4,0)))))</f>
        <v>-</v>
      </c>
      <c r="G4097" s="12" t="str">
        <f>IF(C4097="-","-",IF(AND(ISNUMBER(Fixture!G4101),ISNUMBER(Fixture!I4101),Fixture!F4101&lt;&gt;"BYE",Fixture!J4101&lt;&gt;"BYE"),"Yes","-"))</f>
        <v>-</v>
      </c>
      <c r="H4097" s="9" t="str">
        <f>IF(G4097="-","-",IF(Fixture!G4101&gt;Fixture!I4101,Settings!$G$7,IF(Fixture!G4101=Fixture!I4101,Settings!$G$8,IF(Fixture!G4101&lt;Fixture!I4101,Settings!$G$9,"-"))))</f>
        <v>-</v>
      </c>
      <c r="I4097" s="13" t="str">
        <f>IF(G4097="-","-",IF(Fixture!I4101&gt;Fixture!G4101,Settings!$G$7,IF(Fixture!I4101=Fixture!G4101,Settings!$G$8,IF(Fixture!I4101&lt;Fixture!G4101,Settings!$G$9,"-"))))</f>
        <v>-</v>
      </c>
    </row>
    <row r="4098" spans="3:9" x14ac:dyDescent="0.25">
      <c r="C4098" s="12" t="str">
        <f t="shared" si="128"/>
        <v>-</v>
      </c>
      <c r="D4098" s="9" t="str">
        <f t="shared" si="129"/>
        <v>-</v>
      </c>
      <c r="E4098" s="9" t="str">
        <f>IF(C4098="-","-",IF(D4098=maxgameno+2,"blank row 2",IF(D4098=maxgameno+1,"blank row 1",INDEX(FixtureCode!$B$4:$AH$128,MATCH($C4098,FixtureCode!$B$4:$B$128,0),MATCH("G"&amp;D4098&amp;"-T1",FixtureCode!$B$4:$AH$4,0)))))</f>
        <v>-</v>
      </c>
      <c r="F4098" s="13" t="str">
        <f>IF(C4098="-","-",IF(D4098=maxgameno+2,"blank row 2",IF(D4098=maxgameno+1,"blank row 1",INDEX(FixtureCode!$B$4:$AH$128,MATCH($C4098,FixtureCode!$B$4:$B$128,0),MATCH("G"&amp;D4098&amp;"-T2",FixtureCode!$B$4:$AH$4,0)))))</f>
        <v>-</v>
      </c>
      <c r="G4098" s="12" t="str">
        <f>IF(C4098="-","-",IF(AND(ISNUMBER(Fixture!G4102),ISNUMBER(Fixture!I4102),Fixture!F4102&lt;&gt;"BYE",Fixture!J4102&lt;&gt;"BYE"),"Yes","-"))</f>
        <v>-</v>
      </c>
      <c r="H4098" s="9" t="str">
        <f>IF(G4098="-","-",IF(Fixture!G4102&gt;Fixture!I4102,Settings!$G$7,IF(Fixture!G4102=Fixture!I4102,Settings!$G$8,IF(Fixture!G4102&lt;Fixture!I4102,Settings!$G$9,"-"))))</f>
        <v>-</v>
      </c>
      <c r="I4098" s="13" t="str">
        <f>IF(G4098="-","-",IF(Fixture!I4102&gt;Fixture!G4102,Settings!$G$7,IF(Fixture!I4102=Fixture!G4102,Settings!$G$8,IF(Fixture!I4102&lt;Fixture!G4102,Settings!$G$9,"-"))))</f>
        <v>-</v>
      </c>
    </row>
    <row r="4099" spans="3:9" x14ac:dyDescent="0.25">
      <c r="C4099" s="12" t="str">
        <f t="shared" si="128"/>
        <v>-</v>
      </c>
      <c r="D4099" s="9" t="str">
        <f t="shared" si="129"/>
        <v>-</v>
      </c>
      <c r="E4099" s="9" t="str">
        <f>IF(C4099="-","-",IF(D4099=maxgameno+2,"blank row 2",IF(D4099=maxgameno+1,"blank row 1",INDEX(FixtureCode!$B$4:$AH$128,MATCH($C4099,FixtureCode!$B$4:$B$128,0),MATCH("G"&amp;D4099&amp;"-T1",FixtureCode!$B$4:$AH$4,0)))))</f>
        <v>-</v>
      </c>
      <c r="F4099" s="13" t="str">
        <f>IF(C4099="-","-",IF(D4099=maxgameno+2,"blank row 2",IF(D4099=maxgameno+1,"blank row 1",INDEX(FixtureCode!$B$4:$AH$128,MATCH($C4099,FixtureCode!$B$4:$B$128,0),MATCH("G"&amp;D4099&amp;"-T2",FixtureCode!$B$4:$AH$4,0)))))</f>
        <v>-</v>
      </c>
      <c r="G4099" s="12" t="str">
        <f>IF(C4099="-","-",IF(AND(ISNUMBER(Fixture!G4103),ISNUMBER(Fixture!I4103),Fixture!F4103&lt;&gt;"BYE",Fixture!J4103&lt;&gt;"BYE"),"Yes","-"))</f>
        <v>-</v>
      </c>
      <c r="H4099" s="9" t="str">
        <f>IF(G4099="-","-",IF(Fixture!G4103&gt;Fixture!I4103,Settings!$G$7,IF(Fixture!G4103=Fixture!I4103,Settings!$G$8,IF(Fixture!G4103&lt;Fixture!I4103,Settings!$G$9,"-"))))</f>
        <v>-</v>
      </c>
      <c r="I4099" s="13" t="str">
        <f>IF(G4099="-","-",IF(Fixture!I4103&gt;Fixture!G4103,Settings!$G$7,IF(Fixture!I4103=Fixture!G4103,Settings!$G$8,IF(Fixture!I4103&lt;Fixture!G4103,Settings!$G$9,"-"))))</f>
        <v>-</v>
      </c>
    </row>
    <row r="4100" spans="3:9" x14ac:dyDescent="0.25">
      <c r="C4100" s="12" t="str">
        <f t="shared" si="128"/>
        <v>-</v>
      </c>
      <c r="D4100" s="9" t="str">
        <f t="shared" si="129"/>
        <v>-</v>
      </c>
      <c r="E4100" s="9" t="str">
        <f>IF(C4100="-","-",IF(D4100=maxgameno+2,"blank row 2",IF(D4100=maxgameno+1,"blank row 1",INDEX(FixtureCode!$B$4:$AH$128,MATCH($C4100,FixtureCode!$B$4:$B$128,0),MATCH("G"&amp;D4100&amp;"-T1",FixtureCode!$B$4:$AH$4,0)))))</f>
        <v>-</v>
      </c>
      <c r="F4100" s="13" t="str">
        <f>IF(C4100="-","-",IF(D4100=maxgameno+2,"blank row 2",IF(D4100=maxgameno+1,"blank row 1",INDEX(FixtureCode!$B$4:$AH$128,MATCH($C4100,FixtureCode!$B$4:$B$128,0),MATCH("G"&amp;D4100&amp;"-T2",FixtureCode!$B$4:$AH$4,0)))))</f>
        <v>-</v>
      </c>
      <c r="G4100" s="12" t="str">
        <f>IF(C4100="-","-",IF(AND(ISNUMBER(Fixture!G4104),ISNUMBER(Fixture!I4104),Fixture!F4104&lt;&gt;"BYE",Fixture!J4104&lt;&gt;"BYE"),"Yes","-"))</f>
        <v>-</v>
      </c>
      <c r="H4100" s="9" t="str">
        <f>IF(G4100="-","-",IF(Fixture!G4104&gt;Fixture!I4104,Settings!$G$7,IF(Fixture!G4104=Fixture!I4104,Settings!$G$8,IF(Fixture!G4104&lt;Fixture!I4104,Settings!$G$9,"-"))))</f>
        <v>-</v>
      </c>
      <c r="I4100" s="13" t="str">
        <f>IF(G4100="-","-",IF(Fixture!I4104&gt;Fixture!G4104,Settings!$G$7,IF(Fixture!I4104=Fixture!G4104,Settings!$G$8,IF(Fixture!I4104&lt;Fixture!G4104,Settings!$G$9,"-"))))</f>
        <v>-</v>
      </c>
    </row>
    <row r="4101" spans="3:9" x14ac:dyDescent="0.25">
      <c r="C4101" s="12" t="str">
        <f t="shared" si="128"/>
        <v>-</v>
      </c>
      <c r="D4101" s="9" t="str">
        <f t="shared" si="129"/>
        <v>-</v>
      </c>
      <c r="E4101" s="9" t="str">
        <f>IF(C4101="-","-",IF(D4101=maxgameno+2,"blank row 2",IF(D4101=maxgameno+1,"blank row 1",INDEX(FixtureCode!$B$4:$AH$128,MATCH($C4101,FixtureCode!$B$4:$B$128,0),MATCH("G"&amp;D4101&amp;"-T1",FixtureCode!$B$4:$AH$4,0)))))</f>
        <v>-</v>
      </c>
      <c r="F4101" s="13" t="str">
        <f>IF(C4101="-","-",IF(D4101=maxgameno+2,"blank row 2",IF(D4101=maxgameno+1,"blank row 1",INDEX(FixtureCode!$B$4:$AH$128,MATCH($C4101,FixtureCode!$B$4:$B$128,0),MATCH("G"&amp;D4101&amp;"-T2",FixtureCode!$B$4:$AH$4,0)))))</f>
        <v>-</v>
      </c>
      <c r="G4101" s="12" t="str">
        <f>IF(C4101="-","-",IF(AND(ISNUMBER(Fixture!G4105),ISNUMBER(Fixture!I4105),Fixture!F4105&lt;&gt;"BYE",Fixture!J4105&lt;&gt;"BYE"),"Yes","-"))</f>
        <v>-</v>
      </c>
      <c r="H4101" s="9" t="str">
        <f>IF(G4101="-","-",IF(Fixture!G4105&gt;Fixture!I4105,Settings!$G$7,IF(Fixture!G4105=Fixture!I4105,Settings!$G$8,IF(Fixture!G4105&lt;Fixture!I4105,Settings!$G$9,"-"))))</f>
        <v>-</v>
      </c>
      <c r="I4101" s="13" t="str">
        <f>IF(G4101="-","-",IF(Fixture!I4105&gt;Fixture!G4105,Settings!$G$7,IF(Fixture!I4105=Fixture!G4105,Settings!$G$8,IF(Fixture!I4105&lt;Fixture!G4105,Settings!$G$9,"-"))))</f>
        <v>-</v>
      </c>
    </row>
    <row r="4102" spans="3:9" x14ac:dyDescent="0.25">
      <c r="C4102" s="12" t="str">
        <f t="shared" ref="C4102:C4165" si="130">IF(C4101="-","-",IF(D4101+1&lt;=maxgameno+2,C4101,IF(C4101+1&lt;=maxroundno,C4101+1,"-")))</f>
        <v>-</v>
      </c>
      <c r="D4102" s="9" t="str">
        <f t="shared" ref="D4102:D4165" si="131">IF(C4102="-","-",IF(D4101+1&lt;=maxgameno+2,D4101+1,1))</f>
        <v>-</v>
      </c>
      <c r="E4102" s="9" t="str">
        <f>IF(C4102="-","-",IF(D4102=maxgameno+2,"blank row 2",IF(D4102=maxgameno+1,"blank row 1",INDEX(FixtureCode!$B$4:$AH$128,MATCH($C4102,FixtureCode!$B$4:$B$128,0),MATCH("G"&amp;D4102&amp;"-T1",FixtureCode!$B$4:$AH$4,0)))))</f>
        <v>-</v>
      </c>
      <c r="F4102" s="13" t="str">
        <f>IF(C4102="-","-",IF(D4102=maxgameno+2,"blank row 2",IF(D4102=maxgameno+1,"blank row 1",INDEX(FixtureCode!$B$4:$AH$128,MATCH($C4102,FixtureCode!$B$4:$B$128,0),MATCH("G"&amp;D4102&amp;"-T2",FixtureCode!$B$4:$AH$4,0)))))</f>
        <v>-</v>
      </c>
      <c r="G4102" s="12" t="str">
        <f>IF(C4102="-","-",IF(AND(ISNUMBER(Fixture!G4106),ISNUMBER(Fixture!I4106),Fixture!F4106&lt;&gt;"BYE",Fixture!J4106&lt;&gt;"BYE"),"Yes","-"))</f>
        <v>-</v>
      </c>
      <c r="H4102" s="9" t="str">
        <f>IF(G4102="-","-",IF(Fixture!G4106&gt;Fixture!I4106,Settings!$G$7,IF(Fixture!G4106=Fixture!I4106,Settings!$G$8,IF(Fixture!G4106&lt;Fixture!I4106,Settings!$G$9,"-"))))</f>
        <v>-</v>
      </c>
      <c r="I4102" s="13" t="str">
        <f>IF(G4102="-","-",IF(Fixture!I4106&gt;Fixture!G4106,Settings!$G$7,IF(Fixture!I4106=Fixture!G4106,Settings!$G$8,IF(Fixture!I4106&lt;Fixture!G4106,Settings!$G$9,"-"))))</f>
        <v>-</v>
      </c>
    </row>
    <row r="4103" spans="3:9" x14ac:dyDescent="0.25">
      <c r="C4103" s="12" t="str">
        <f t="shared" si="130"/>
        <v>-</v>
      </c>
      <c r="D4103" s="9" t="str">
        <f t="shared" si="131"/>
        <v>-</v>
      </c>
      <c r="E4103" s="9" t="str">
        <f>IF(C4103="-","-",IF(D4103=maxgameno+2,"blank row 2",IF(D4103=maxgameno+1,"blank row 1",INDEX(FixtureCode!$B$4:$AH$128,MATCH($C4103,FixtureCode!$B$4:$B$128,0),MATCH("G"&amp;D4103&amp;"-T1",FixtureCode!$B$4:$AH$4,0)))))</f>
        <v>-</v>
      </c>
      <c r="F4103" s="13" t="str">
        <f>IF(C4103="-","-",IF(D4103=maxgameno+2,"blank row 2",IF(D4103=maxgameno+1,"blank row 1",INDEX(FixtureCode!$B$4:$AH$128,MATCH($C4103,FixtureCode!$B$4:$B$128,0),MATCH("G"&amp;D4103&amp;"-T2",FixtureCode!$B$4:$AH$4,0)))))</f>
        <v>-</v>
      </c>
      <c r="G4103" s="12" t="str">
        <f>IF(C4103="-","-",IF(AND(ISNUMBER(Fixture!G4107),ISNUMBER(Fixture!I4107),Fixture!F4107&lt;&gt;"BYE",Fixture!J4107&lt;&gt;"BYE"),"Yes","-"))</f>
        <v>-</v>
      </c>
      <c r="H4103" s="9" t="str">
        <f>IF(G4103="-","-",IF(Fixture!G4107&gt;Fixture!I4107,Settings!$G$7,IF(Fixture!G4107=Fixture!I4107,Settings!$G$8,IF(Fixture!G4107&lt;Fixture!I4107,Settings!$G$9,"-"))))</f>
        <v>-</v>
      </c>
      <c r="I4103" s="13" t="str">
        <f>IF(G4103="-","-",IF(Fixture!I4107&gt;Fixture!G4107,Settings!$G$7,IF(Fixture!I4107=Fixture!G4107,Settings!$G$8,IF(Fixture!I4107&lt;Fixture!G4107,Settings!$G$9,"-"))))</f>
        <v>-</v>
      </c>
    </row>
    <row r="4104" spans="3:9" x14ac:dyDescent="0.25">
      <c r="C4104" s="12" t="str">
        <f t="shared" si="130"/>
        <v>-</v>
      </c>
      <c r="D4104" s="9" t="str">
        <f t="shared" si="131"/>
        <v>-</v>
      </c>
      <c r="E4104" s="9" t="str">
        <f>IF(C4104="-","-",IF(D4104=maxgameno+2,"blank row 2",IF(D4104=maxgameno+1,"blank row 1",INDEX(FixtureCode!$B$4:$AH$128,MATCH($C4104,FixtureCode!$B$4:$B$128,0),MATCH("G"&amp;D4104&amp;"-T1",FixtureCode!$B$4:$AH$4,0)))))</f>
        <v>-</v>
      </c>
      <c r="F4104" s="13" t="str">
        <f>IF(C4104="-","-",IF(D4104=maxgameno+2,"blank row 2",IF(D4104=maxgameno+1,"blank row 1",INDEX(FixtureCode!$B$4:$AH$128,MATCH($C4104,FixtureCode!$B$4:$B$128,0),MATCH("G"&amp;D4104&amp;"-T2",FixtureCode!$B$4:$AH$4,0)))))</f>
        <v>-</v>
      </c>
      <c r="G4104" s="12" t="str">
        <f>IF(C4104="-","-",IF(AND(ISNUMBER(Fixture!G4108),ISNUMBER(Fixture!I4108),Fixture!F4108&lt;&gt;"BYE",Fixture!J4108&lt;&gt;"BYE"),"Yes","-"))</f>
        <v>-</v>
      </c>
      <c r="H4104" s="9" t="str">
        <f>IF(G4104="-","-",IF(Fixture!G4108&gt;Fixture!I4108,Settings!$G$7,IF(Fixture!G4108=Fixture!I4108,Settings!$G$8,IF(Fixture!G4108&lt;Fixture!I4108,Settings!$G$9,"-"))))</f>
        <v>-</v>
      </c>
      <c r="I4104" s="13" t="str">
        <f>IF(G4104="-","-",IF(Fixture!I4108&gt;Fixture!G4108,Settings!$G$7,IF(Fixture!I4108=Fixture!G4108,Settings!$G$8,IF(Fixture!I4108&lt;Fixture!G4108,Settings!$G$9,"-"))))</f>
        <v>-</v>
      </c>
    </row>
    <row r="4105" spans="3:9" x14ac:dyDescent="0.25">
      <c r="C4105" s="12" t="str">
        <f t="shared" si="130"/>
        <v>-</v>
      </c>
      <c r="D4105" s="9" t="str">
        <f t="shared" si="131"/>
        <v>-</v>
      </c>
      <c r="E4105" s="9" t="str">
        <f>IF(C4105="-","-",IF(D4105=maxgameno+2,"blank row 2",IF(D4105=maxgameno+1,"blank row 1",INDEX(FixtureCode!$B$4:$AH$128,MATCH($C4105,FixtureCode!$B$4:$B$128,0),MATCH("G"&amp;D4105&amp;"-T1",FixtureCode!$B$4:$AH$4,0)))))</f>
        <v>-</v>
      </c>
      <c r="F4105" s="13" t="str">
        <f>IF(C4105="-","-",IF(D4105=maxgameno+2,"blank row 2",IF(D4105=maxgameno+1,"blank row 1",INDEX(FixtureCode!$B$4:$AH$128,MATCH($C4105,FixtureCode!$B$4:$B$128,0),MATCH("G"&amp;D4105&amp;"-T2",FixtureCode!$B$4:$AH$4,0)))))</f>
        <v>-</v>
      </c>
      <c r="G4105" s="12" t="str">
        <f>IF(C4105="-","-",IF(AND(ISNUMBER(Fixture!G4109),ISNUMBER(Fixture!I4109),Fixture!F4109&lt;&gt;"BYE",Fixture!J4109&lt;&gt;"BYE"),"Yes","-"))</f>
        <v>-</v>
      </c>
      <c r="H4105" s="9" t="str">
        <f>IF(G4105="-","-",IF(Fixture!G4109&gt;Fixture!I4109,Settings!$G$7,IF(Fixture!G4109=Fixture!I4109,Settings!$G$8,IF(Fixture!G4109&lt;Fixture!I4109,Settings!$G$9,"-"))))</f>
        <v>-</v>
      </c>
      <c r="I4105" s="13" t="str">
        <f>IF(G4105="-","-",IF(Fixture!I4109&gt;Fixture!G4109,Settings!$G$7,IF(Fixture!I4109=Fixture!G4109,Settings!$G$8,IF(Fixture!I4109&lt;Fixture!G4109,Settings!$G$9,"-"))))</f>
        <v>-</v>
      </c>
    </row>
    <row r="4106" spans="3:9" x14ac:dyDescent="0.25">
      <c r="C4106" s="12" t="str">
        <f t="shared" si="130"/>
        <v>-</v>
      </c>
      <c r="D4106" s="9" t="str">
        <f t="shared" si="131"/>
        <v>-</v>
      </c>
      <c r="E4106" s="9" t="str">
        <f>IF(C4106="-","-",IF(D4106=maxgameno+2,"blank row 2",IF(D4106=maxgameno+1,"blank row 1",INDEX(FixtureCode!$B$4:$AH$128,MATCH($C4106,FixtureCode!$B$4:$B$128,0),MATCH("G"&amp;D4106&amp;"-T1",FixtureCode!$B$4:$AH$4,0)))))</f>
        <v>-</v>
      </c>
      <c r="F4106" s="13" t="str">
        <f>IF(C4106="-","-",IF(D4106=maxgameno+2,"blank row 2",IF(D4106=maxgameno+1,"blank row 1",INDEX(FixtureCode!$B$4:$AH$128,MATCH($C4106,FixtureCode!$B$4:$B$128,0),MATCH("G"&amp;D4106&amp;"-T2",FixtureCode!$B$4:$AH$4,0)))))</f>
        <v>-</v>
      </c>
      <c r="G4106" s="12" t="str">
        <f>IF(C4106="-","-",IF(AND(ISNUMBER(Fixture!G4110),ISNUMBER(Fixture!I4110),Fixture!F4110&lt;&gt;"BYE",Fixture!J4110&lt;&gt;"BYE"),"Yes","-"))</f>
        <v>-</v>
      </c>
      <c r="H4106" s="9" t="str">
        <f>IF(G4106="-","-",IF(Fixture!G4110&gt;Fixture!I4110,Settings!$G$7,IF(Fixture!G4110=Fixture!I4110,Settings!$G$8,IF(Fixture!G4110&lt;Fixture!I4110,Settings!$G$9,"-"))))</f>
        <v>-</v>
      </c>
      <c r="I4106" s="13" t="str">
        <f>IF(G4106="-","-",IF(Fixture!I4110&gt;Fixture!G4110,Settings!$G$7,IF(Fixture!I4110=Fixture!G4110,Settings!$G$8,IF(Fixture!I4110&lt;Fixture!G4110,Settings!$G$9,"-"))))</f>
        <v>-</v>
      </c>
    </row>
    <row r="4107" spans="3:9" x14ac:dyDescent="0.25">
      <c r="C4107" s="12" t="str">
        <f t="shared" si="130"/>
        <v>-</v>
      </c>
      <c r="D4107" s="9" t="str">
        <f t="shared" si="131"/>
        <v>-</v>
      </c>
      <c r="E4107" s="9" t="str">
        <f>IF(C4107="-","-",IF(D4107=maxgameno+2,"blank row 2",IF(D4107=maxgameno+1,"blank row 1",INDEX(FixtureCode!$B$4:$AH$128,MATCH($C4107,FixtureCode!$B$4:$B$128,0),MATCH("G"&amp;D4107&amp;"-T1",FixtureCode!$B$4:$AH$4,0)))))</f>
        <v>-</v>
      </c>
      <c r="F4107" s="13" t="str">
        <f>IF(C4107="-","-",IF(D4107=maxgameno+2,"blank row 2",IF(D4107=maxgameno+1,"blank row 1",INDEX(FixtureCode!$B$4:$AH$128,MATCH($C4107,FixtureCode!$B$4:$B$128,0),MATCH("G"&amp;D4107&amp;"-T2",FixtureCode!$B$4:$AH$4,0)))))</f>
        <v>-</v>
      </c>
      <c r="G4107" s="12" t="str">
        <f>IF(C4107="-","-",IF(AND(ISNUMBER(Fixture!G4111),ISNUMBER(Fixture!I4111),Fixture!F4111&lt;&gt;"BYE",Fixture!J4111&lt;&gt;"BYE"),"Yes","-"))</f>
        <v>-</v>
      </c>
      <c r="H4107" s="9" t="str">
        <f>IF(G4107="-","-",IF(Fixture!G4111&gt;Fixture!I4111,Settings!$G$7,IF(Fixture!G4111=Fixture!I4111,Settings!$G$8,IF(Fixture!G4111&lt;Fixture!I4111,Settings!$G$9,"-"))))</f>
        <v>-</v>
      </c>
      <c r="I4107" s="13" t="str">
        <f>IF(G4107="-","-",IF(Fixture!I4111&gt;Fixture!G4111,Settings!$G$7,IF(Fixture!I4111=Fixture!G4111,Settings!$G$8,IF(Fixture!I4111&lt;Fixture!G4111,Settings!$G$9,"-"))))</f>
        <v>-</v>
      </c>
    </row>
    <row r="4108" spans="3:9" x14ac:dyDescent="0.25">
      <c r="C4108" s="12" t="str">
        <f t="shared" si="130"/>
        <v>-</v>
      </c>
      <c r="D4108" s="9" t="str">
        <f t="shared" si="131"/>
        <v>-</v>
      </c>
      <c r="E4108" s="9" t="str">
        <f>IF(C4108="-","-",IF(D4108=maxgameno+2,"blank row 2",IF(D4108=maxgameno+1,"blank row 1",INDEX(FixtureCode!$B$4:$AH$128,MATCH($C4108,FixtureCode!$B$4:$B$128,0),MATCH("G"&amp;D4108&amp;"-T1",FixtureCode!$B$4:$AH$4,0)))))</f>
        <v>-</v>
      </c>
      <c r="F4108" s="13" t="str">
        <f>IF(C4108="-","-",IF(D4108=maxgameno+2,"blank row 2",IF(D4108=maxgameno+1,"blank row 1",INDEX(FixtureCode!$B$4:$AH$128,MATCH($C4108,FixtureCode!$B$4:$B$128,0),MATCH("G"&amp;D4108&amp;"-T2",FixtureCode!$B$4:$AH$4,0)))))</f>
        <v>-</v>
      </c>
      <c r="G4108" s="12" t="str">
        <f>IF(C4108="-","-",IF(AND(ISNUMBER(Fixture!G4112),ISNUMBER(Fixture!I4112),Fixture!F4112&lt;&gt;"BYE",Fixture!J4112&lt;&gt;"BYE"),"Yes","-"))</f>
        <v>-</v>
      </c>
      <c r="H4108" s="9" t="str">
        <f>IF(G4108="-","-",IF(Fixture!G4112&gt;Fixture!I4112,Settings!$G$7,IF(Fixture!G4112=Fixture!I4112,Settings!$G$8,IF(Fixture!G4112&lt;Fixture!I4112,Settings!$G$9,"-"))))</f>
        <v>-</v>
      </c>
      <c r="I4108" s="13" t="str">
        <f>IF(G4108="-","-",IF(Fixture!I4112&gt;Fixture!G4112,Settings!$G$7,IF(Fixture!I4112=Fixture!G4112,Settings!$G$8,IF(Fixture!I4112&lt;Fixture!G4112,Settings!$G$9,"-"))))</f>
        <v>-</v>
      </c>
    </row>
    <row r="4109" spans="3:9" x14ac:dyDescent="0.25">
      <c r="C4109" s="12" t="str">
        <f t="shared" si="130"/>
        <v>-</v>
      </c>
      <c r="D4109" s="9" t="str">
        <f t="shared" si="131"/>
        <v>-</v>
      </c>
      <c r="E4109" s="9" t="str">
        <f>IF(C4109="-","-",IF(D4109=maxgameno+2,"blank row 2",IF(D4109=maxgameno+1,"blank row 1",INDEX(FixtureCode!$B$4:$AH$128,MATCH($C4109,FixtureCode!$B$4:$B$128,0),MATCH("G"&amp;D4109&amp;"-T1",FixtureCode!$B$4:$AH$4,0)))))</f>
        <v>-</v>
      </c>
      <c r="F4109" s="13" t="str">
        <f>IF(C4109="-","-",IF(D4109=maxgameno+2,"blank row 2",IF(D4109=maxgameno+1,"blank row 1",INDEX(FixtureCode!$B$4:$AH$128,MATCH($C4109,FixtureCode!$B$4:$B$128,0),MATCH("G"&amp;D4109&amp;"-T2",FixtureCode!$B$4:$AH$4,0)))))</f>
        <v>-</v>
      </c>
      <c r="G4109" s="12" t="str">
        <f>IF(C4109="-","-",IF(AND(ISNUMBER(Fixture!G4113),ISNUMBER(Fixture!I4113),Fixture!F4113&lt;&gt;"BYE",Fixture!J4113&lt;&gt;"BYE"),"Yes","-"))</f>
        <v>-</v>
      </c>
      <c r="H4109" s="9" t="str">
        <f>IF(G4109="-","-",IF(Fixture!G4113&gt;Fixture!I4113,Settings!$G$7,IF(Fixture!G4113=Fixture!I4113,Settings!$G$8,IF(Fixture!G4113&lt;Fixture!I4113,Settings!$G$9,"-"))))</f>
        <v>-</v>
      </c>
      <c r="I4109" s="13" t="str">
        <f>IF(G4109="-","-",IF(Fixture!I4113&gt;Fixture!G4113,Settings!$G$7,IF(Fixture!I4113=Fixture!G4113,Settings!$G$8,IF(Fixture!I4113&lt;Fixture!G4113,Settings!$G$9,"-"))))</f>
        <v>-</v>
      </c>
    </row>
    <row r="4110" spans="3:9" x14ac:dyDescent="0.25">
      <c r="C4110" s="12" t="str">
        <f t="shared" si="130"/>
        <v>-</v>
      </c>
      <c r="D4110" s="9" t="str">
        <f t="shared" si="131"/>
        <v>-</v>
      </c>
      <c r="E4110" s="9" t="str">
        <f>IF(C4110="-","-",IF(D4110=maxgameno+2,"blank row 2",IF(D4110=maxgameno+1,"blank row 1",INDEX(FixtureCode!$B$4:$AH$128,MATCH($C4110,FixtureCode!$B$4:$B$128,0),MATCH("G"&amp;D4110&amp;"-T1",FixtureCode!$B$4:$AH$4,0)))))</f>
        <v>-</v>
      </c>
      <c r="F4110" s="13" t="str">
        <f>IF(C4110="-","-",IF(D4110=maxgameno+2,"blank row 2",IF(D4110=maxgameno+1,"blank row 1",INDEX(FixtureCode!$B$4:$AH$128,MATCH($C4110,FixtureCode!$B$4:$B$128,0),MATCH("G"&amp;D4110&amp;"-T2",FixtureCode!$B$4:$AH$4,0)))))</f>
        <v>-</v>
      </c>
      <c r="G4110" s="12" t="str">
        <f>IF(C4110="-","-",IF(AND(ISNUMBER(Fixture!G4114),ISNUMBER(Fixture!I4114),Fixture!F4114&lt;&gt;"BYE",Fixture!J4114&lt;&gt;"BYE"),"Yes","-"))</f>
        <v>-</v>
      </c>
      <c r="H4110" s="9" t="str">
        <f>IF(G4110="-","-",IF(Fixture!G4114&gt;Fixture!I4114,Settings!$G$7,IF(Fixture!G4114=Fixture!I4114,Settings!$G$8,IF(Fixture!G4114&lt;Fixture!I4114,Settings!$G$9,"-"))))</f>
        <v>-</v>
      </c>
      <c r="I4110" s="13" t="str">
        <f>IF(G4110="-","-",IF(Fixture!I4114&gt;Fixture!G4114,Settings!$G$7,IF(Fixture!I4114=Fixture!G4114,Settings!$G$8,IF(Fixture!I4114&lt;Fixture!G4114,Settings!$G$9,"-"))))</f>
        <v>-</v>
      </c>
    </row>
    <row r="4111" spans="3:9" x14ac:dyDescent="0.25">
      <c r="C4111" s="12" t="str">
        <f t="shared" si="130"/>
        <v>-</v>
      </c>
      <c r="D4111" s="9" t="str">
        <f t="shared" si="131"/>
        <v>-</v>
      </c>
      <c r="E4111" s="9" t="str">
        <f>IF(C4111="-","-",IF(D4111=maxgameno+2,"blank row 2",IF(D4111=maxgameno+1,"blank row 1",INDEX(FixtureCode!$B$4:$AH$128,MATCH($C4111,FixtureCode!$B$4:$B$128,0),MATCH("G"&amp;D4111&amp;"-T1",FixtureCode!$B$4:$AH$4,0)))))</f>
        <v>-</v>
      </c>
      <c r="F4111" s="13" t="str">
        <f>IF(C4111="-","-",IF(D4111=maxgameno+2,"blank row 2",IF(D4111=maxgameno+1,"blank row 1",INDEX(FixtureCode!$B$4:$AH$128,MATCH($C4111,FixtureCode!$B$4:$B$128,0),MATCH("G"&amp;D4111&amp;"-T2",FixtureCode!$B$4:$AH$4,0)))))</f>
        <v>-</v>
      </c>
      <c r="G4111" s="12" t="str">
        <f>IF(C4111="-","-",IF(AND(ISNUMBER(Fixture!G4115),ISNUMBER(Fixture!I4115),Fixture!F4115&lt;&gt;"BYE",Fixture!J4115&lt;&gt;"BYE"),"Yes","-"))</f>
        <v>-</v>
      </c>
      <c r="H4111" s="9" t="str">
        <f>IF(G4111="-","-",IF(Fixture!G4115&gt;Fixture!I4115,Settings!$G$7,IF(Fixture!G4115=Fixture!I4115,Settings!$G$8,IF(Fixture!G4115&lt;Fixture!I4115,Settings!$G$9,"-"))))</f>
        <v>-</v>
      </c>
      <c r="I4111" s="13" t="str">
        <f>IF(G4111="-","-",IF(Fixture!I4115&gt;Fixture!G4115,Settings!$G$7,IF(Fixture!I4115=Fixture!G4115,Settings!$G$8,IF(Fixture!I4115&lt;Fixture!G4115,Settings!$G$9,"-"))))</f>
        <v>-</v>
      </c>
    </row>
    <row r="4112" spans="3:9" x14ac:dyDescent="0.25">
      <c r="C4112" s="12" t="str">
        <f t="shared" si="130"/>
        <v>-</v>
      </c>
      <c r="D4112" s="9" t="str">
        <f t="shared" si="131"/>
        <v>-</v>
      </c>
      <c r="E4112" s="9" t="str">
        <f>IF(C4112="-","-",IF(D4112=maxgameno+2,"blank row 2",IF(D4112=maxgameno+1,"blank row 1",INDEX(FixtureCode!$B$4:$AH$128,MATCH($C4112,FixtureCode!$B$4:$B$128,0),MATCH("G"&amp;D4112&amp;"-T1",FixtureCode!$B$4:$AH$4,0)))))</f>
        <v>-</v>
      </c>
      <c r="F4112" s="13" t="str">
        <f>IF(C4112="-","-",IF(D4112=maxgameno+2,"blank row 2",IF(D4112=maxgameno+1,"blank row 1",INDEX(FixtureCode!$B$4:$AH$128,MATCH($C4112,FixtureCode!$B$4:$B$128,0),MATCH("G"&amp;D4112&amp;"-T2",FixtureCode!$B$4:$AH$4,0)))))</f>
        <v>-</v>
      </c>
      <c r="G4112" s="12" t="str">
        <f>IF(C4112="-","-",IF(AND(ISNUMBER(Fixture!G4116),ISNUMBER(Fixture!I4116),Fixture!F4116&lt;&gt;"BYE",Fixture!J4116&lt;&gt;"BYE"),"Yes","-"))</f>
        <v>-</v>
      </c>
      <c r="H4112" s="9" t="str">
        <f>IF(G4112="-","-",IF(Fixture!G4116&gt;Fixture!I4116,Settings!$G$7,IF(Fixture!G4116=Fixture!I4116,Settings!$G$8,IF(Fixture!G4116&lt;Fixture!I4116,Settings!$G$9,"-"))))</f>
        <v>-</v>
      </c>
      <c r="I4112" s="13" t="str">
        <f>IF(G4112="-","-",IF(Fixture!I4116&gt;Fixture!G4116,Settings!$G$7,IF(Fixture!I4116=Fixture!G4116,Settings!$G$8,IF(Fixture!I4116&lt;Fixture!G4116,Settings!$G$9,"-"))))</f>
        <v>-</v>
      </c>
    </row>
    <row r="4113" spans="3:9" x14ac:dyDescent="0.25">
      <c r="C4113" s="12" t="str">
        <f t="shared" si="130"/>
        <v>-</v>
      </c>
      <c r="D4113" s="9" t="str">
        <f t="shared" si="131"/>
        <v>-</v>
      </c>
      <c r="E4113" s="9" t="str">
        <f>IF(C4113="-","-",IF(D4113=maxgameno+2,"blank row 2",IF(D4113=maxgameno+1,"blank row 1",INDEX(FixtureCode!$B$4:$AH$128,MATCH($C4113,FixtureCode!$B$4:$B$128,0),MATCH("G"&amp;D4113&amp;"-T1",FixtureCode!$B$4:$AH$4,0)))))</f>
        <v>-</v>
      </c>
      <c r="F4113" s="13" t="str">
        <f>IF(C4113="-","-",IF(D4113=maxgameno+2,"blank row 2",IF(D4113=maxgameno+1,"blank row 1",INDEX(FixtureCode!$B$4:$AH$128,MATCH($C4113,FixtureCode!$B$4:$B$128,0),MATCH("G"&amp;D4113&amp;"-T2",FixtureCode!$B$4:$AH$4,0)))))</f>
        <v>-</v>
      </c>
      <c r="G4113" s="12" t="str">
        <f>IF(C4113="-","-",IF(AND(ISNUMBER(Fixture!G4117),ISNUMBER(Fixture!I4117),Fixture!F4117&lt;&gt;"BYE",Fixture!J4117&lt;&gt;"BYE"),"Yes","-"))</f>
        <v>-</v>
      </c>
      <c r="H4113" s="9" t="str">
        <f>IF(G4113="-","-",IF(Fixture!G4117&gt;Fixture!I4117,Settings!$G$7,IF(Fixture!G4117=Fixture!I4117,Settings!$G$8,IF(Fixture!G4117&lt;Fixture!I4117,Settings!$G$9,"-"))))</f>
        <v>-</v>
      </c>
      <c r="I4113" s="13" t="str">
        <f>IF(G4113="-","-",IF(Fixture!I4117&gt;Fixture!G4117,Settings!$G$7,IF(Fixture!I4117=Fixture!G4117,Settings!$G$8,IF(Fixture!I4117&lt;Fixture!G4117,Settings!$G$9,"-"))))</f>
        <v>-</v>
      </c>
    </row>
    <row r="4114" spans="3:9" x14ac:dyDescent="0.25">
      <c r="C4114" s="12" t="str">
        <f t="shared" si="130"/>
        <v>-</v>
      </c>
      <c r="D4114" s="9" t="str">
        <f t="shared" si="131"/>
        <v>-</v>
      </c>
      <c r="E4114" s="9" t="str">
        <f>IF(C4114="-","-",IF(D4114=maxgameno+2,"blank row 2",IF(D4114=maxgameno+1,"blank row 1",INDEX(FixtureCode!$B$4:$AH$128,MATCH($C4114,FixtureCode!$B$4:$B$128,0),MATCH("G"&amp;D4114&amp;"-T1",FixtureCode!$B$4:$AH$4,0)))))</f>
        <v>-</v>
      </c>
      <c r="F4114" s="13" t="str">
        <f>IF(C4114="-","-",IF(D4114=maxgameno+2,"blank row 2",IF(D4114=maxgameno+1,"blank row 1",INDEX(FixtureCode!$B$4:$AH$128,MATCH($C4114,FixtureCode!$B$4:$B$128,0),MATCH("G"&amp;D4114&amp;"-T2",FixtureCode!$B$4:$AH$4,0)))))</f>
        <v>-</v>
      </c>
      <c r="G4114" s="12" t="str">
        <f>IF(C4114="-","-",IF(AND(ISNUMBER(Fixture!G4118),ISNUMBER(Fixture!I4118),Fixture!F4118&lt;&gt;"BYE",Fixture!J4118&lt;&gt;"BYE"),"Yes","-"))</f>
        <v>-</v>
      </c>
      <c r="H4114" s="9" t="str">
        <f>IF(G4114="-","-",IF(Fixture!G4118&gt;Fixture!I4118,Settings!$G$7,IF(Fixture!G4118=Fixture!I4118,Settings!$G$8,IF(Fixture!G4118&lt;Fixture!I4118,Settings!$G$9,"-"))))</f>
        <v>-</v>
      </c>
      <c r="I4114" s="13" t="str">
        <f>IF(G4114="-","-",IF(Fixture!I4118&gt;Fixture!G4118,Settings!$G$7,IF(Fixture!I4118=Fixture!G4118,Settings!$G$8,IF(Fixture!I4118&lt;Fixture!G4118,Settings!$G$9,"-"))))</f>
        <v>-</v>
      </c>
    </row>
    <row r="4115" spans="3:9" x14ac:dyDescent="0.25">
      <c r="C4115" s="12" t="str">
        <f t="shared" si="130"/>
        <v>-</v>
      </c>
      <c r="D4115" s="9" t="str">
        <f t="shared" si="131"/>
        <v>-</v>
      </c>
      <c r="E4115" s="9" t="str">
        <f>IF(C4115="-","-",IF(D4115=maxgameno+2,"blank row 2",IF(D4115=maxgameno+1,"blank row 1",INDEX(FixtureCode!$B$4:$AH$128,MATCH($C4115,FixtureCode!$B$4:$B$128,0),MATCH("G"&amp;D4115&amp;"-T1",FixtureCode!$B$4:$AH$4,0)))))</f>
        <v>-</v>
      </c>
      <c r="F4115" s="13" t="str">
        <f>IF(C4115="-","-",IF(D4115=maxgameno+2,"blank row 2",IF(D4115=maxgameno+1,"blank row 1",INDEX(FixtureCode!$B$4:$AH$128,MATCH($C4115,FixtureCode!$B$4:$B$128,0),MATCH("G"&amp;D4115&amp;"-T2",FixtureCode!$B$4:$AH$4,0)))))</f>
        <v>-</v>
      </c>
      <c r="G4115" s="12" t="str">
        <f>IF(C4115="-","-",IF(AND(ISNUMBER(Fixture!G4119),ISNUMBER(Fixture!I4119),Fixture!F4119&lt;&gt;"BYE",Fixture!J4119&lt;&gt;"BYE"),"Yes","-"))</f>
        <v>-</v>
      </c>
      <c r="H4115" s="9" t="str">
        <f>IF(G4115="-","-",IF(Fixture!G4119&gt;Fixture!I4119,Settings!$G$7,IF(Fixture!G4119=Fixture!I4119,Settings!$G$8,IF(Fixture!G4119&lt;Fixture!I4119,Settings!$G$9,"-"))))</f>
        <v>-</v>
      </c>
      <c r="I4115" s="13" t="str">
        <f>IF(G4115="-","-",IF(Fixture!I4119&gt;Fixture!G4119,Settings!$G$7,IF(Fixture!I4119=Fixture!G4119,Settings!$G$8,IF(Fixture!I4119&lt;Fixture!G4119,Settings!$G$9,"-"))))</f>
        <v>-</v>
      </c>
    </row>
    <row r="4116" spans="3:9" x14ac:dyDescent="0.25">
      <c r="C4116" s="12" t="str">
        <f t="shared" si="130"/>
        <v>-</v>
      </c>
      <c r="D4116" s="9" t="str">
        <f t="shared" si="131"/>
        <v>-</v>
      </c>
      <c r="E4116" s="9" t="str">
        <f>IF(C4116="-","-",IF(D4116=maxgameno+2,"blank row 2",IF(D4116=maxgameno+1,"blank row 1",INDEX(FixtureCode!$B$4:$AH$128,MATCH($C4116,FixtureCode!$B$4:$B$128,0),MATCH("G"&amp;D4116&amp;"-T1",FixtureCode!$B$4:$AH$4,0)))))</f>
        <v>-</v>
      </c>
      <c r="F4116" s="13" t="str">
        <f>IF(C4116="-","-",IF(D4116=maxgameno+2,"blank row 2",IF(D4116=maxgameno+1,"blank row 1",INDEX(FixtureCode!$B$4:$AH$128,MATCH($C4116,FixtureCode!$B$4:$B$128,0),MATCH("G"&amp;D4116&amp;"-T2",FixtureCode!$B$4:$AH$4,0)))))</f>
        <v>-</v>
      </c>
      <c r="G4116" s="12" t="str">
        <f>IF(C4116="-","-",IF(AND(ISNUMBER(Fixture!G4120),ISNUMBER(Fixture!I4120),Fixture!F4120&lt;&gt;"BYE",Fixture!J4120&lt;&gt;"BYE"),"Yes","-"))</f>
        <v>-</v>
      </c>
      <c r="H4116" s="9" t="str">
        <f>IF(G4116="-","-",IF(Fixture!G4120&gt;Fixture!I4120,Settings!$G$7,IF(Fixture!G4120=Fixture!I4120,Settings!$G$8,IF(Fixture!G4120&lt;Fixture!I4120,Settings!$G$9,"-"))))</f>
        <v>-</v>
      </c>
      <c r="I4116" s="13" t="str">
        <f>IF(G4116="-","-",IF(Fixture!I4120&gt;Fixture!G4120,Settings!$G$7,IF(Fixture!I4120=Fixture!G4120,Settings!$G$8,IF(Fixture!I4120&lt;Fixture!G4120,Settings!$G$9,"-"))))</f>
        <v>-</v>
      </c>
    </row>
    <row r="4117" spans="3:9" x14ac:dyDescent="0.25">
      <c r="C4117" s="12" t="str">
        <f t="shared" si="130"/>
        <v>-</v>
      </c>
      <c r="D4117" s="9" t="str">
        <f t="shared" si="131"/>
        <v>-</v>
      </c>
      <c r="E4117" s="9" t="str">
        <f>IF(C4117="-","-",IF(D4117=maxgameno+2,"blank row 2",IF(D4117=maxgameno+1,"blank row 1",INDEX(FixtureCode!$B$4:$AH$128,MATCH($C4117,FixtureCode!$B$4:$B$128,0),MATCH("G"&amp;D4117&amp;"-T1",FixtureCode!$B$4:$AH$4,0)))))</f>
        <v>-</v>
      </c>
      <c r="F4117" s="13" t="str">
        <f>IF(C4117="-","-",IF(D4117=maxgameno+2,"blank row 2",IF(D4117=maxgameno+1,"blank row 1",INDEX(FixtureCode!$B$4:$AH$128,MATCH($C4117,FixtureCode!$B$4:$B$128,0),MATCH("G"&amp;D4117&amp;"-T2",FixtureCode!$B$4:$AH$4,0)))))</f>
        <v>-</v>
      </c>
      <c r="G4117" s="12" t="str">
        <f>IF(C4117="-","-",IF(AND(ISNUMBER(Fixture!G4121),ISNUMBER(Fixture!I4121),Fixture!F4121&lt;&gt;"BYE",Fixture!J4121&lt;&gt;"BYE"),"Yes","-"))</f>
        <v>-</v>
      </c>
      <c r="H4117" s="9" t="str">
        <f>IF(G4117="-","-",IF(Fixture!G4121&gt;Fixture!I4121,Settings!$G$7,IF(Fixture!G4121=Fixture!I4121,Settings!$G$8,IF(Fixture!G4121&lt;Fixture!I4121,Settings!$G$9,"-"))))</f>
        <v>-</v>
      </c>
      <c r="I4117" s="13" t="str">
        <f>IF(G4117="-","-",IF(Fixture!I4121&gt;Fixture!G4121,Settings!$G$7,IF(Fixture!I4121=Fixture!G4121,Settings!$G$8,IF(Fixture!I4121&lt;Fixture!G4121,Settings!$G$9,"-"))))</f>
        <v>-</v>
      </c>
    </row>
    <row r="4118" spans="3:9" x14ac:dyDescent="0.25">
      <c r="C4118" s="12" t="str">
        <f t="shared" si="130"/>
        <v>-</v>
      </c>
      <c r="D4118" s="9" t="str">
        <f t="shared" si="131"/>
        <v>-</v>
      </c>
      <c r="E4118" s="9" t="str">
        <f>IF(C4118="-","-",IF(D4118=maxgameno+2,"blank row 2",IF(D4118=maxgameno+1,"blank row 1",INDEX(FixtureCode!$B$4:$AH$128,MATCH($C4118,FixtureCode!$B$4:$B$128,0),MATCH("G"&amp;D4118&amp;"-T1",FixtureCode!$B$4:$AH$4,0)))))</f>
        <v>-</v>
      </c>
      <c r="F4118" s="13" t="str">
        <f>IF(C4118="-","-",IF(D4118=maxgameno+2,"blank row 2",IF(D4118=maxgameno+1,"blank row 1",INDEX(FixtureCode!$B$4:$AH$128,MATCH($C4118,FixtureCode!$B$4:$B$128,0),MATCH("G"&amp;D4118&amp;"-T2",FixtureCode!$B$4:$AH$4,0)))))</f>
        <v>-</v>
      </c>
      <c r="G4118" s="12" t="str">
        <f>IF(C4118="-","-",IF(AND(ISNUMBER(Fixture!G4122),ISNUMBER(Fixture!I4122),Fixture!F4122&lt;&gt;"BYE",Fixture!J4122&lt;&gt;"BYE"),"Yes","-"))</f>
        <v>-</v>
      </c>
      <c r="H4118" s="9" t="str">
        <f>IF(G4118="-","-",IF(Fixture!G4122&gt;Fixture!I4122,Settings!$G$7,IF(Fixture!G4122=Fixture!I4122,Settings!$G$8,IF(Fixture!G4122&lt;Fixture!I4122,Settings!$G$9,"-"))))</f>
        <v>-</v>
      </c>
      <c r="I4118" s="13" t="str">
        <f>IF(G4118="-","-",IF(Fixture!I4122&gt;Fixture!G4122,Settings!$G$7,IF(Fixture!I4122=Fixture!G4122,Settings!$G$8,IF(Fixture!I4122&lt;Fixture!G4122,Settings!$G$9,"-"))))</f>
        <v>-</v>
      </c>
    </row>
    <row r="4119" spans="3:9" x14ac:dyDescent="0.25">
      <c r="C4119" s="12" t="str">
        <f t="shared" si="130"/>
        <v>-</v>
      </c>
      <c r="D4119" s="9" t="str">
        <f t="shared" si="131"/>
        <v>-</v>
      </c>
      <c r="E4119" s="9" t="str">
        <f>IF(C4119="-","-",IF(D4119=maxgameno+2,"blank row 2",IF(D4119=maxgameno+1,"blank row 1",INDEX(FixtureCode!$B$4:$AH$128,MATCH($C4119,FixtureCode!$B$4:$B$128,0),MATCH("G"&amp;D4119&amp;"-T1",FixtureCode!$B$4:$AH$4,0)))))</f>
        <v>-</v>
      </c>
      <c r="F4119" s="13" t="str">
        <f>IF(C4119="-","-",IF(D4119=maxgameno+2,"blank row 2",IF(D4119=maxgameno+1,"blank row 1",INDEX(FixtureCode!$B$4:$AH$128,MATCH($C4119,FixtureCode!$B$4:$B$128,0),MATCH("G"&amp;D4119&amp;"-T2",FixtureCode!$B$4:$AH$4,0)))))</f>
        <v>-</v>
      </c>
      <c r="G4119" s="12" t="str">
        <f>IF(C4119="-","-",IF(AND(ISNUMBER(Fixture!G4123),ISNUMBER(Fixture!I4123),Fixture!F4123&lt;&gt;"BYE",Fixture!J4123&lt;&gt;"BYE"),"Yes","-"))</f>
        <v>-</v>
      </c>
      <c r="H4119" s="9" t="str">
        <f>IF(G4119="-","-",IF(Fixture!G4123&gt;Fixture!I4123,Settings!$G$7,IF(Fixture!G4123=Fixture!I4123,Settings!$G$8,IF(Fixture!G4123&lt;Fixture!I4123,Settings!$G$9,"-"))))</f>
        <v>-</v>
      </c>
      <c r="I4119" s="13" t="str">
        <f>IF(G4119="-","-",IF(Fixture!I4123&gt;Fixture!G4123,Settings!$G$7,IF(Fixture!I4123=Fixture!G4123,Settings!$G$8,IF(Fixture!I4123&lt;Fixture!G4123,Settings!$G$9,"-"))))</f>
        <v>-</v>
      </c>
    </row>
    <row r="4120" spans="3:9" x14ac:dyDescent="0.25">
      <c r="C4120" s="12" t="str">
        <f t="shared" si="130"/>
        <v>-</v>
      </c>
      <c r="D4120" s="9" t="str">
        <f t="shared" si="131"/>
        <v>-</v>
      </c>
      <c r="E4120" s="9" t="str">
        <f>IF(C4120="-","-",IF(D4120=maxgameno+2,"blank row 2",IF(D4120=maxgameno+1,"blank row 1",INDEX(FixtureCode!$B$4:$AH$128,MATCH($C4120,FixtureCode!$B$4:$B$128,0),MATCH("G"&amp;D4120&amp;"-T1",FixtureCode!$B$4:$AH$4,0)))))</f>
        <v>-</v>
      </c>
      <c r="F4120" s="13" t="str">
        <f>IF(C4120="-","-",IF(D4120=maxgameno+2,"blank row 2",IF(D4120=maxgameno+1,"blank row 1",INDEX(FixtureCode!$B$4:$AH$128,MATCH($C4120,FixtureCode!$B$4:$B$128,0),MATCH("G"&amp;D4120&amp;"-T2",FixtureCode!$B$4:$AH$4,0)))))</f>
        <v>-</v>
      </c>
      <c r="G4120" s="12" t="str">
        <f>IF(C4120="-","-",IF(AND(ISNUMBER(Fixture!G4124),ISNUMBER(Fixture!I4124),Fixture!F4124&lt;&gt;"BYE",Fixture!J4124&lt;&gt;"BYE"),"Yes","-"))</f>
        <v>-</v>
      </c>
      <c r="H4120" s="9" t="str">
        <f>IF(G4120="-","-",IF(Fixture!G4124&gt;Fixture!I4124,Settings!$G$7,IF(Fixture!G4124=Fixture!I4124,Settings!$G$8,IF(Fixture!G4124&lt;Fixture!I4124,Settings!$G$9,"-"))))</f>
        <v>-</v>
      </c>
      <c r="I4120" s="13" t="str">
        <f>IF(G4120="-","-",IF(Fixture!I4124&gt;Fixture!G4124,Settings!$G$7,IF(Fixture!I4124=Fixture!G4124,Settings!$G$8,IF(Fixture!I4124&lt;Fixture!G4124,Settings!$G$9,"-"))))</f>
        <v>-</v>
      </c>
    </row>
    <row r="4121" spans="3:9" x14ac:dyDescent="0.25">
      <c r="C4121" s="12" t="str">
        <f t="shared" si="130"/>
        <v>-</v>
      </c>
      <c r="D4121" s="9" t="str">
        <f t="shared" si="131"/>
        <v>-</v>
      </c>
      <c r="E4121" s="9" t="str">
        <f>IF(C4121="-","-",IF(D4121=maxgameno+2,"blank row 2",IF(D4121=maxgameno+1,"blank row 1",INDEX(FixtureCode!$B$4:$AH$128,MATCH($C4121,FixtureCode!$B$4:$B$128,0),MATCH("G"&amp;D4121&amp;"-T1",FixtureCode!$B$4:$AH$4,0)))))</f>
        <v>-</v>
      </c>
      <c r="F4121" s="13" t="str">
        <f>IF(C4121="-","-",IF(D4121=maxgameno+2,"blank row 2",IF(D4121=maxgameno+1,"blank row 1",INDEX(FixtureCode!$B$4:$AH$128,MATCH($C4121,FixtureCode!$B$4:$B$128,0),MATCH("G"&amp;D4121&amp;"-T2",FixtureCode!$B$4:$AH$4,0)))))</f>
        <v>-</v>
      </c>
      <c r="G4121" s="12" t="str">
        <f>IF(C4121="-","-",IF(AND(ISNUMBER(Fixture!G4125),ISNUMBER(Fixture!I4125),Fixture!F4125&lt;&gt;"BYE",Fixture!J4125&lt;&gt;"BYE"),"Yes","-"))</f>
        <v>-</v>
      </c>
      <c r="H4121" s="9" t="str">
        <f>IF(G4121="-","-",IF(Fixture!G4125&gt;Fixture!I4125,Settings!$G$7,IF(Fixture!G4125=Fixture!I4125,Settings!$G$8,IF(Fixture!G4125&lt;Fixture!I4125,Settings!$G$9,"-"))))</f>
        <v>-</v>
      </c>
      <c r="I4121" s="13" t="str">
        <f>IF(G4121="-","-",IF(Fixture!I4125&gt;Fixture!G4125,Settings!$G$7,IF(Fixture!I4125=Fixture!G4125,Settings!$G$8,IF(Fixture!I4125&lt;Fixture!G4125,Settings!$G$9,"-"))))</f>
        <v>-</v>
      </c>
    </row>
    <row r="4122" spans="3:9" x14ac:dyDescent="0.25">
      <c r="C4122" s="12" t="str">
        <f t="shared" si="130"/>
        <v>-</v>
      </c>
      <c r="D4122" s="9" t="str">
        <f t="shared" si="131"/>
        <v>-</v>
      </c>
      <c r="E4122" s="9" t="str">
        <f>IF(C4122="-","-",IF(D4122=maxgameno+2,"blank row 2",IF(D4122=maxgameno+1,"blank row 1",INDEX(FixtureCode!$B$4:$AH$128,MATCH($C4122,FixtureCode!$B$4:$B$128,0),MATCH("G"&amp;D4122&amp;"-T1",FixtureCode!$B$4:$AH$4,0)))))</f>
        <v>-</v>
      </c>
      <c r="F4122" s="13" t="str">
        <f>IF(C4122="-","-",IF(D4122=maxgameno+2,"blank row 2",IF(D4122=maxgameno+1,"blank row 1",INDEX(FixtureCode!$B$4:$AH$128,MATCH($C4122,FixtureCode!$B$4:$B$128,0),MATCH("G"&amp;D4122&amp;"-T2",FixtureCode!$B$4:$AH$4,0)))))</f>
        <v>-</v>
      </c>
      <c r="G4122" s="12" t="str">
        <f>IF(C4122="-","-",IF(AND(ISNUMBER(Fixture!G4126),ISNUMBER(Fixture!I4126),Fixture!F4126&lt;&gt;"BYE",Fixture!J4126&lt;&gt;"BYE"),"Yes","-"))</f>
        <v>-</v>
      </c>
      <c r="H4122" s="9" t="str">
        <f>IF(G4122="-","-",IF(Fixture!G4126&gt;Fixture!I4126,Settings!$G$7,IF(Fixture!G4126=Fixture!I4126,Settings!$G$8,IF(Fixture!G4126&lt;Fixture!I4126,Settings!$G$9,"-"))))</f>
        <v>-</v>
      </c>
      <c r="I4122" s="13" t="str">
        <f>IF(G4122="-","-",IF(Fixture!I4126&gt;Fixture!G4126,Settings!$G$7,IF(Fixture!I4126=Fixture!G4126,Settings!$G$8,IF(Fixture!I4126&lt;Fixture!G4126,Settings!$G$9,"-"))))</f>
        <v>-</v>
      </c>
    </row>
    <row r="4123" spans="3:9" x14ac:dyDescent="0.25">
      <c r="C4123" s="12" t="str">
        <f t="shared" si="130"/>
        <v>-</v>
      </c>
      <c r="D4123" s="9" t="str">
        <f t="shared" si="131"/>
        <v>-</v>
      </c>
      <c r="E4123" s="9" t="str">
        <f>IF(C4123="-","-",IF(D4123=maxgameno+2,"blank row 2",IF(D4123=maxgameno+1,"blank row 1",INDEX(FixtureCode!$B$4:$AH$128,MATCH($C4123,FixtureCode!$B$4:$B$128,0),MATCH("G"&amp;D4123&amp;"-T1",FixtureCode!$B$4:$AH$4,0)))))</f>
        <v>-</v>
      </c>
      <c r="F4123" s="13" t="str">
        <f>IF(C4123="-","-",IF(D4123=maxgameno+2,"blank row 2",IF(D4123=maxgameno+1,"blank row 1",INDEX(FixtureCode!$B$4:$AH$128,MATCH($C4123,FixtureCode!$B$4:$B$128,0),MATCH("G"&amp;D4123&amp;"-T2",FixtureCode!$B$4:$AH$4,0)))))</f>
        <v>-</v>
      </c>
      <c r="G4123" s="12" t="str">
        <f>IF(C4123="-","-",IF(AND(ISNUMBER(Fixture!G4127),ISNUMBER(Fixture!I4127),Fixture!F4127&lt;&gt;"BYE",Fixture!J4127&lt;&gt;"BYE"),"Yes","-"))</f>
        <v>-</v>
      </c>
      <c r="H4123" s="9" t="str">
        <f>IF(G4123="-","-",IF(Fixture!G4127&gt;Fixture!I4127,Settings!$G$7,IF(Fixture!G4127=Fixture!I4127,Settings!$G$8,IF(Fixture!G4127&lt;Fixture!I4127,Settings!$G$9,"-"))))</f>
        <v>-</v>
      </c>
      <c r="I4123" s="13" t="str">
        <f>IF(G4123="-","-",IF(Fixture!I4127&gt;Fixture!G4127,Settings!$G$7,IF(Fixture!I4127=Fixture!G4127,Settings!$G$8,IF(Fixture!I4127&lt;Fixture!G4127,Settings!$G$9,"-"))))</f>
        <v>-</v>
      </c>
    </row>
    <row r="4124" spans="3:9" x14ac:dyDescent="0.25">
      <c r="C4124" s="12" t="str">
        <f t="shared" si="130"/>
        <v>-</v>
      </c>
      <c r="D4124" s="9" t="str">
        <f t="shared" si="131"/>
        <v>-</v>
      </c>
      <c r="E4124" s="9" t="str">
        <f>IF(C4124="-","-",IF(D4124=maxgameno+2,"blank row 2",IF(D4124=maxgameno+1,"blank row 1",INDEX(FixtureCode!$B$4:$AH$128,MATCH($C4124,FixtureCode!$B$4:$B$128,0),MATCH("G"&amp;D4124&amp;"-T1",FixtureCode!$B$4:$AH$4,0)))))</f>
        <v>-</v>
      </c>
      <c r="F4124" s="13" t="str">
        <f>IF(C4124="-","-",IF(D4124=maxgameno+2,"blank row 2",IF(D4124=maxgameno+1,"blank row 1",INDEX(FixtureCode!$B$4:$AH$128,MATCH($C4124,FixtureCode!$B$4:$B$128,0),MATCH("G"&amp;D4124&amp;"-T2",FixtureCode!$B$4:$AH$4,0)))))</f>
        <v>-</v>
      </c>
      <c r="G4124" s="12" t="str">
        <f>IF(C4124="-","-",IF(AND(ISNUMBER(Fixture!G4128),ISNUMBER(Fixture!I4128),Fixture!F4128&lt;&gt;"BYE",Fixture!J4128&lt;&gt;"BYE"),"Yes","-"))</f>
        <v>-</v>
      </c>
      <c r="H4124" s="9" t="str">
        <f>IF(G4124="-","-",IF(Fixture!G4128&gt;Fixture!I4128,Settings!$G$7,IF(Fixture!G4128=Fixture!I4128,Settings!$G$8,IF(Fixture!G4128&lt;Fixture!I4128,Settings!$G$9,"-"))))</f>
        <v>-</v>
      </c>
      <c r="I4124" s="13" t="str">
        <f>IF(G4124="-","-",IF(Fixture!I4128&gt;Fixture!G4128,Settings!$G$7,IF(Fixture!I4128=Fixture!G4128,Settings!$G$8,IF(Fixture!I4128&lt;Fixture!G4128,Settings!$G$9,"-"))))</f>
        <v>-</v>
      </c>
    </row>
    <row r="4125" spans="3:9" x14ac:dyDescent="0.25">
      <c r="C4125" s="12" t="str">
        <f t="shared" si="130"/>
        <v>-</v>
      </c>
      <c r="D4125" s="9" t="str">
        <f t="shared" si="131"/>
        <v>-</v>
      </c>
      <c r="E4125" s="9" t="str">
        <f>IF(C4125="-","-",IF(D4125=maxgameno+2,"blank row 2",IF(D4125=maxgameno+1,"blank row 1",INDEX(FixtureCode!$B$4:$AH$128,MATCH($C4125,FixtureCode!$B$4:$B$128,0),MATCH("G"&amp;D4125&amp;"-T1",FixtureCode!$B$4:$AH$4,0)))))</f>
        <v>-</v>
      </c>
      <c r="F4125" s="13" t="str">
        <f>IF(C4125="-","-",IF(D4125=maxgameno+2,"blank row 2",IF(D4125=maxgameno+1,"blank row 1",INDEX(FixtureCode!$B$4:$AH$128,MATCH($C4125,FixtureCode!$B$4:$B$128,0),MATCH("G"&amp;D4125&amp;"-T2",FixtureCode!$B$4:$AH$4,0)))))</f>
        <v>-</v>
      </c>
      <c r="G4125" s="12" t="str">
        <f>IF(C4125="-","-",IF(AND(ISNUMBER(Fixture!G4129),ISNUMBER(Fixture!I4129),Fixture!F4129&lt;&gt;"BYE",Fixture!J4129&lt;&gt;"BYE"),"Yes","-"))</f>
        <v>-</v>
      </c>
      <c r="H4125" s="9" t="str">
        <f>IF(G4125="-","-",IF(Fixture!G4129&gt;Fixture!I4129,Settings!$G$7,IF(Fixture!G4129=Fixture!I4129,Settings!$G$8,IF(Fixture!G4129&lt;Fixture!I4129,Settings!$G$9,"-"))))</f>
        <v>-</v>
      </c>
      <c r="I4125" s="13" t="str">
        <f>IF(G4125="-","-",IF(Fixture!I4129&gt;Fixture!G4129,Settings!$G$7,IF(Fixture!I4129=Fixture!G4129,Settings!$G$8,IF(Fixture!I4129&lt;Fixture!G4129,Settings!$G$9,"-"))))</f>
        <v>-</v>
      </c>
    </row>
    <row r="4126" spans="3:9" x14ac:dyDescent="0.25">
      <c r="C4126" s="12" t="str">
        <f t="shared" si="130"/>
        <v>-</v>
      </c>
      <c r="D4126" s="9" t="str">
        <f t="shared" si="131"/>
        <v>-</v>
      </c>
      <c r="E4126" s="9" t="str">
        <f>IF(C4126="-","-",IF(D4126=maxgameno+2,"blank row 2",IF(D4126=maxgameno+1,"blank row 1",INDEX(FixtureCode!$B$4:$AH$128,MATCH($C4126,FixtureCode!$B$4:$B$128,0),MATCH("G"&amp;D4126&amp;"-T1",FixtureCode!$B$4:$AH$4,0)))))</f>
        <v>-</v>
      </c>
      <c r="F4126" s="13" t="str">
        <f>IF(C4126="-","-",IF(D4126=maxgameno+2,"blank row 2",IF(D4126=maxgameno+1,"blank row 1",INDEX(FixtureCode!$B$4:$AH$128,MATCH($C4126,FixtureCode!$B$4:$B$128,0),MATCH("G"&amp;D4126&amp;"-T2",FixtureCode!$B$4:$AH$4,0)))))</f>
        <v>-</v>
      </c>
      <c r="G4126" s="12" t="str">
        <f>IF(C4126="-","-",IF(AND(ISNUMBER(Fixture!G4130),ISNUMBER(Fixture!I4130),Fixture!F4130&lt;&gt;"BYE",Fixture!J4130&lt;&gt;"BYE"),"Yes","-"))</f>
        <v>-</v>
      </c>
      <c r="H4126" s="9" t="str">
        <f>IF(G4126="-","-",IF(Fixture!G4130&gt;Fixture!I4130,Settings!$G$7,IF(Fixture!G4130=Fixture!I4130,Settings!$G$8,IF(Fixture!G4130&lt;Fixture!I4130,Settings!$G$9,"-"))))</f>
        <v>-</v>
      </c>
      <c r="I4126" s="13" t="str">
        <f>IF(G4126="-","-",IF(Fixture!I4130&gt;Fixture!G4130,Settings!$G$7,IF(Fixture!I4130=Fixture!G4130,Settings!$G$8,IF(Fixture!I4130&lt;Fixture!G4130,Settings!$G$9,"-"))))</f>
        <v>-</v>
      </c>
    </row>
    <row r="4127" spans="3:9" x14ac:dyDescent="0.25">
      <c r="C4127" s="12" t="str">
        <f t="shared" si="130"/>
        <v>-</v>
      </c>
      <c r="D4127" s="9" t="str">
        <f t="shared" si="131"/>
        <v>-</v>
      </c>
      <c r="E4127" s="9" t="str">
        <f>IF(C4127="-","-",IF(D4127=maxgameno+2,"blank row 2",IF(D4127=maxgameno+1,"blank row 1",INDEX(FixtureCode!$B$4:$AH$128,MATCH($C4127,FixtureCode!$B$4:$B$128,0),MATCH("G"&amp;D4127&amp;"-T1",FixtureCode!$B$4:$AH$4,0)))))</f>
        <v>-</v>
      </c>
      <c r="F4127" s="13" t="str">
        <f>IF(C4127="-","-",IF(D4127=maxgameno+2,"blank row 2",IF(D4127=maxgameno+1,"blank row 1",INDEX(FixtureCode!$B$4:$AH$128,MATCH($C4127,FixtureCode!$B$4:$B$128,0),MATCH("G"&amp;D4127&amp;"-T2",FixtureCode!$B$4:$AH$4,0)))))</f>
        <v>-</v>
      </c>
      <c r="G4127" s="12" t="str">
        <f>IF(C4127="-","-",IF(AND(ISNUMBER(Fixture!G4131),ISNUMBER(Fixture!I4131),Fixture!F4131&lt;&gt;"BYE",Fixture!J4131&lt;&gt;"BYE"),"Yes","-"))</f>
        <v>-</v>
      </c>
      <c r="H4127" s="9" t="str">
        <f>IF(G4127="-","-",IF(Fixture!G4131&gt;Fixture!I4131,Settings!$G$7,IF(Fixture!G4131=Fixture!I4131,Settings!$G$8,IF(Fixture!G4131&lt;Fixture!I4131,Settings!$G$9,"-"))))</f>
        <v>-</v>
      </c>
      <c r="I4127" s="13" t="str">
        <f>IF(G4127="-","-",IF(Fixture!I4131&gt;Fixture!G4131,Settings!$G$7,IF(Fixture!I4131=Fixture!G4131,Settings!$G$8,IF(Fixture!I4131&lt;Fixture!G4131,Settings!$G$9,"-"))))</f>
        <v>-</v>
      </c>
    </row>
    <row r="4128" spans="3:9" x14ac:dyDescent="0.25">
      <c r="C4128" s="12" t="str">
        <f t="shared" si="130"/>
        <v>-</v>
      </c>
      <c r="D4128" s="9" t="str">
        <f t="shared" si="131"/>
        <v>-</v>
      </c>
      <c r="E4128" s="9" t="str">
        <f>IF(C4128="-","-",IF(D4128=maxgameno+2,"blank row 2",IF(D4128=maxgameno+1,"blank row 1",INDEX(FixtureCode!$B$4:$AH$128,MATCH($C4128,FixtureCode!$B$4:$B$128,0),MATCH("G"&amp;D4128&amp;"-T1",FixtureCode!$B$4:$AH$4,0)))))</f>
        <v>-</v>
      </c>
      <c r="F4128" s="13" t="str">
        <f>IF(C4128="-","-",IF(D4128=maxgameno+2,"blank row 2",IF(D4128=maxgameno+1,"blank row 1",INDEX(FixtureCode!$B$4:$AH$128,MATCH($C4128,FixtureCode!$B$4:$B$128,0),MATCH("G"&amp;D4128&amp;"-T2",FixtureCode!$B$4:$AH$4,0)))))</f>
        <v>-</v>
      </c>
      <c r="G4128" s="12" t="str">
        <f>IF(C4128="-","-",IF(AND(ISNUMBER(Fixture!G4132),ISNUMBER(Fixture!I4132),Fixture!F4132&lt;&gt;"BYE",Fixture!J4132&lt;&gt;"BYE"),"Yes","-"))</f>
        <v>-</v>
      </c>
      <c r="H4128" s="9" t="str">
        <f>IF(G4128="-","-",IF(Fixture!G4132&gt;Fixture!I4132,Settings!$G$7,IF(Fixture!G4132=Fixture!I4132,Settings!$G$8,IF(Fixture!G4132&lt;Fixture!I4132,Settings!$G$9,"-"))))</f>
        <v>-</v>
      </c>
      <c r="I4128" s="13" t="str">
        <f>IF(G4128="-","-",IF(Fixture!I4132&gt;Fixture!G4132,Settings!$G$7,IF(Fixture!I4132=Fixture!G4132,Settings!$G$8,IF(Fixture!I4132&lt;Fixture!G4132,Settings!$G$9,"-"))))</f>
        <v>-</v>
      </c>
    </row>
    <row r="4129" spans="3:9" x14ac:dyDescent="0.25">
      <c r="C4129" s="12" t="str">
        <f t="shared" si="130"/>
        <v>-</v>
      </c>
      <c r="D4129" s="9" t="str">
        <f t="shared" si="131"/>
        <v>-</v>
      </c>
      <c r="E4129" s="9" t="str">
        <f>IF(C4129="-","-",IF(D4129=maxgameno+2,"blank row 2",IF(D4129=maxgameno+1,"blank row 1",INDEX(FixtureCode!$B$4:$AH$128,MATCH($C4129,FixtureCode!$B$4:$B$128,0),MATCH("G"&amp;D4129&amp;"-T1",FixtureCode!$B$4:$AH$4,0)))))</f>
        <v>-</v>
      </c>
      <c r="F4129" s="13" t="str">
        <f>IF(C4129="-","-",IF(D4129=maxgameno+2,"blank row 2",IF(D4129=maxgameno+1,"blank row 1",INDEX(FixtureCode!$B$4:$AH$128,MATCH($C4129,FixtureCode!$B$4:$B$128,0),MATCH("G"&amp;D4129&amp;"-T2",FixtureCode!$B$4:$AH$4,0)))))</f>
        <v>-</v>
      </c>
      <c r="G4129" s="12" t="str">
        <f>IF(C4129="-","-",IF(AND(ISNUMBER(Fixture!G4133),ISNUMBER(Fixture!I4133),Fixture!F4133&lt;&gt;"BYE",Fixture!J4133&lt;&gt;"BYE"),"Yes","-"))</f>
        <v>-</v>
      </c>
      <c r="H4129" s="9" t="str">
        <f>IF(G4129="-","-",IF(Fixture!G4133&gt;Fixture!I4133,Settings!$G$7,IF(Fixture!G4133=Fixture!I4133,Settings!$G$8,IF(Fixture!G4133&lt;Fixture!I4133,Settings!$G$9,"-"))))</f>
        <v>-</v>
      </c>
      <c r="I4129" s="13" t="str">
        <f>IF(G4129="-","-",IF(Fixture!I4133&gt;Fixture!G4133,Settings!$G$7,IF(Fixture!I4133=Fixture!G4133,Settings!$G$8,IF(Fixture!I4133&lt;Fixture!G4133,Settings!$G$9,"-"))))</f>
        <v>-</v>
      </c>
    </row>
    <row r="4130" spans="3:9" x14ac:dyDescent="0.25">
      <c r="C4130" s="12" t="str">
        <f t="shared" si="130"/>
        <v>-</v>
      </c>
      <c r="D4130" s="9" t="str">
        <f t="shared" si="131"/>
        <v>-</v>
      </c>
      <c r="E4130" s="9" t="str">
        <f>IF(C4130="-","-",IF(D4130=maxgameno+2,"blank row 2",IF(D4130=maxgameno+1,"blank row 1",INDEX(FixtureCode!$B$4:$AH$128,MATCH($C4130,FixtureCode!$B$4:$B$128,0),MATCH("G"&amp;D4130&amp;"-T1",FixtureCode!$B$4:$AH$4,0)))))</f>
        <v>-</v>
      </c>
      <c r="F4130" s="13" t="str">
        <f>IF(C4130="-","-",IF(D4130=maxgameno+2,"blank row 2",IF(D4130=maxgameno+1,"blank row 1",INDEX(FixtureCode!$B$4:$AH$128,MATCH($C4130,FixtureCode!$B$4:$B$128,0),MATCH("G"&amp;D4130&amp;"-T2",FixtureCode!$B$4:$AH$4,0)))))</f>
        <v>-</v>
      </c>
      <c r="G4130" s="12" t="str">
        <f>IF(C4130="-","-",IF(AND(ISNUMBER(Fixture!G4134),ISNUMBER(Fixture!I4134),Fixture!F4134&lt;&gt;"BYE",Fixture!J4134&lt;&gt;"BYE"),"Yes","-"))</f>
        <v>-</v>
      </c>
      <c r="H4130" s="9" t="str">
        <f>IF(G4130="-","-",IF(Fixture!G4134&gt;Fixture!I4134,Settings!$G$7,IF(Fixture!G4134=Fixture!I4134,Settings!$G$8,IF(Fixture!G4134&lt;Fixture!I4134,Settings!$G$9,"-"))))</f>
        <v>-</v>
      </c>
      <c r="I4130" s="13" t="str">
        <f>IF(G4130="-","-",IF(Fixture!I4134&gt;Fixture!G4134,Settings!$G$7,IF(Fixture!I4134=Fixture!G4134,Settings!$G$8,IF(Fixture!I4134&lt;Fixture!G4134,Settings!$G$9,"-"))))</f>
        <v>-</v>
      </c>
    </row>
    <row r="4131" spans="3:9" x14ac:dyDescent="0.25">
      <c r="C4131" s="12" t="str">
        <f t="shared" si="130"/>
        <v>-</v>
      </c>
      <c r="D4131" s="9" t="str">
        <f t="shared" si="131"/>
        <v>-</v>
      </c>
      <c r="E4131" s="9" t="str">
        <f>IF(C4131="-","-",IF(D4131=maxgameno+2,"blank row 2",IF(D4131=maxgameno+1,"blank row 1",INDEX(FixtureCode!$B$4:$AH$128,MATCH($C4131,FixtureCode!$B$4:$B$128,0),MATCH("G"&amp;D4131&amp;"-T1",FixtureCode!$B$4:$AH$4,0)))))</f>
        <v>-</v>
      </c>
      <c r="F4131" s="13" t="str">
        <f>IF(C4131="-","-",IF(D4131=maxgameno+2,"blank row 2",IF(D4131=maxgameno+1,"blank row 1",INDEX(FixtureCode!$B$4:$AH$128,MATCH($C4131,FixtureCode!$B$4:$B$128,0),MATCH("G"&amp;D4131&amp;"-T2",FixtureCode!$B$4:$AH$4,0)))))</f>
        <v>-</v>
      </c>
      <c r="G4131" s="12" t="str">
        <f>IF(C4131="-","-",IF(AND(ISNUMBER(Fixture!G4135),ISNUMBER(Fixture!I4135),Fixture!F4135&lt;&gt;"BYE",Fixture!J4135&lt;&gt;"BYE"),"Yes","-"))</f>
        <v>-</v>
      </c>
      <c r="H4131" s="9" t="str">
        <f>IF(G4131="-","-",IF(Fixture!G4135&gt;Fixture!I4135,Settings!$G$7,IF(Fixture!G4135=Fixture!I4135,Settings!$G$8,IF(Fixture!G4135&lt;Fixture!I4135,Settings!$G$9,"-"))))</f>
        <v>-</v>
      </c>
      <c r="I4131" s="13" t="str">
        <f>IF(G4131="-","-",IF(Fixture!I4135&gt;Fixture!G4135,Settings!$G$7,IF(Fixture!I4135=Fixture!G4135,Settings!$G$8,IF(Fixture!I4135&lt;Fixture!G4135,Settings!$G$9,"-"))))</f>
        <v>-</v>
      </c>
    </row>
    <row r="4132" spans="3:9" x14ac:dyDescent="0.25">
      <c r="C4132" s="12" t="str">
        <f t="shared" si="130"/>
        <v>-</v>
      </c>
      <c r="D4132" s="9" t="str">
        <f t="shared" si="131"/>
        <v>-</v>
      </c>
      <c r="E4132" s="9" t="str">
        <f>IF(C4132="-","-",IF(D4132=maxgameno+2,"blank row 2",IF(D4132=maxgameno+1,"blank row 1",INDEX(FixtureCode!$B$4:$AH$128,MATCH($C4132,FixtureCode!$B$4:$B$128,0),MATCH("G"&amp;D4132&amp;"-T1",FixtureCode!$B$4:$AH$4,0)))))</f>
        <v>-</v>
      </c>
      <c r="F4132" s="13" t="str">
        <f>IF(C4132="-","-",IF(D4132=maxgameno+2,"blank row 2",IF(D4132=maxgameno+1,"blank row 1",INDEX(FixtureCode!$B$4:$AH$128,MATCH($C4132,FixtureCode!$B$4:$B$128,0),MATCH("G"&amp;D4132&amp;"-T2",FixtureCode!$B$4:$AH$4,0)))))</f>
        <v>-</v>
      </c>
      <c r="G4132" s="12" t="str">
        <f>IF(C4132="-","-",IF(AND(ISNUMBER(Fixture!G4136),ISNUMBER(Fixture!I4136),Fixture!F4136&lt;&gt;"BYE",Fixture!J4136&lt;&gt;"BYE"),"Yes","-"))</f>
        <v>-</v>
      </c>
      <c r="H4132" s="9" t="str">
        <f>IF(G4132="-","-",IF(Fixture!G4136&gt;Fixture!I4136,Settings!$G$7,IF(Fixture!G4136=Fixture!I4136,Settings!$G$8,IF(Fixture!G4136&lt;Fixture!I4136,Settings!$G$9,"-"))))</f>
        <v>-</v>
      </c>
      <c r="I4132" s="13" t="str">
        <f>IF(G4132="-","-",IF(Fixture!I4136&gt;Fixture!G4136,Settings!$G$7,IF(Fixture!I4136=Fixture!G4136,Settings!$G$8,IF(Fixture!I4136&lt;Fixture!G4136,Settings!$G$9,"-"))))</f>
        <v>-</v>
      </c>
    </row>
    <row r="4133" spans="3:9" x14ac:dyDescent="0.25">
      <c r="C4133" s="12" t="str">
        <f t="shared" si="130"/>
        <v>-</v>
      </c>
      <c r="D4133" s="9" t="str">
        <f t="shared" si="131"/>
        <v>-</v>
      </c>
      <c r="E4133" s="9" t="str">
        <f>IF(C4133="-","-",IF(D4133=maxgameno+2,"blank row 2",IF(D4133=maxgameno+1,"blank row 1",INDEX(FixtureCode!$B$4:$AH$128,MATCH($C4133,FixtureCode!$B$4:$B$128,0),MATCH("G"&amp;D4133&amp;"-T1",FixtureCode!$B$4:$AH$4,0)))))</f>
        <v>-</v>
      </c>
      <c r="F4133" s="13" t="str">
        <f>IF(C4133="-","-",IF(D4133=maxgameno+2,"blank row 2",IF(D4133=maxgameno+1,"blank row 1",INDEX(FixtureCode!$B$4:$AH$128,MATCH($C4133,FixtureCode!$B$4:$B$128,0),MATCH("G"&amp;D4133&amp;"-T2",FixtureCode!$B$4:$AH$4,0)))))</f>
        <v>-</v>
      </c>
      <c r="G4133" s="12" t="str">
        <f>IF(C4133="-","-",IF(AND(ISNUMBER(Fixture!G4137),ISNUMBER(Fixture!I4137),Fixture!F4137&lt;&gt;"BYE",Fixture!J4137&lt;&gt;"BYE"),"Yes","-"))</f>
        <v>-</v>
      </c>
      <c r="H4133" s="9" t="str">
        <f>IF(G4133="-","-",IF(Fixture!G4137&gt;Fixture!I4137,Settings!$G$7,IF(Fixture!G4137=Fixture!I4137,Settings!$G$8,IF(Fixture!G4137&lt;Fixture!I4137,Settings!$G$9,"-"))))</f>
        <v>-</v>
      </c>
      <c r="I4133" s="13" t="str">
        <f>IF(G4133="-","-",IF(Fixture!I4137&gt;Fixture!G4137,Settings!$G$7,IF(Fixture!I4137=Fixture!G4137,Settings!$G$8,IF(Fixture!I4137&lt;Fixture!G4137,Settings!$G$9,"-"))))</f>
        <v>-</v>
      </c>
    </row>
    <row r="4134" spans="3:9" x14ac:dyDescent="0.25">
      <c r="C4134" s="12" t="str">
        <f t="shared" si="130"/>
        <v>-</v>
      </c>
      <c r="D4134" s="9" t="str">
        <f t="shared" si="131"/>
        <v>-</v>
      </c>
      <c r="E4134" s="9" t="str">
        <f>IF(C4134="-","-",IF(D4134=maxgameno+2,"blank row 2",IF(D4134=maxgameno+1,"blank row 1",INDEX(FixtureCode!$B$4:$AH$128,MATCH($C4134,FixtureCode!$B$4:$B$128,0),MATCH("G"&amp;D4134&amp;"-T1",FixtureCode!$B$4:$AH$4,0)))))</f>
        <v>-</v>
      </c>
      <c r="F4134" s="13" t="str">
        <f>IF(C4134="-","-",IF(D4134=maxgameno+2,"blank row 2",IF(D4134=maxgameno+1,"blank row 1",INDEX(FixtureCode!$B$4:$AH$128,MATCH($C4134,FixtureCode!$B$4:$B$128,0),MATCH("G"&amp;D4134&amp;"-T2",FixtureCode!$B$4:$AH$4,0)))))</f>
        <v>-</v>
      </c>
      <c r="G4134" s="12" t="str">
        <f>IF(C4134="-","-",IF(AND(ISNUMBER(Fixture!G4138),ISNUMBER(Fixture!I4138),Fixture!F4138&lt;&gt;"BYE",Fixture!J4138&lt;&gt;"BYE"),"Yes","-"))</f>
        <v>-</v>
      </c>
      <c r="H4134" s="9" t="str">
        <f>IF(G4134="-","-",IF(Fixture!G4138&gt;Fixture!I4138,Settings!$G$7,IF(Fixture!G4138=Fixture!I4138,Settings!$G$8,IF(Fixture!G4138&lt;Fixture!I4138,Settings!$G$9,"-"))))</f>
        <v>-</v>
      </c>
      <c r="I4134" s="13" t="str">
        <f>IF(G4134="-","-",IF(Fixture!I4138&gt;Fixture!G4138,Settings!$G$7,IF(Fixture!I4138=Fixture!G4138,Settings!$G$8,IF(Fixture!I4138&lt;Fixture!G4138,Settings!$G$9,"-"))))</f>
        <v>-</v>
      </c>
    </row>
    <row r="4135" spans="3:9" x14ac:dyDescent="0.25">
      <c r="C4135" s="12" t="str">
        <f t="shared" si="130"/>
        <v>-</v>
      </c>
      <c r="D4135" s="9" t="str">
        <f t="shared" si="131"/>
        <v>-</v>
      </c>
      <c r="E4135" s="9" t="str">
        <f>IF(C4135="-","-",IF(D4135=maxgameno+2,"blank row 2",IF(D4135=maxgameno+1,"blank row 1",INDEX(FixtureCode!$B$4:$AH$128,MATCH($C4135,FixtureCode!$B$4:$B$128,0),MATCH("G"&amp;D4135&amp;"-T1",FixtureCode!$B$4:$AH$4,0)))))</f>
        <v>-</v>
      </c>
      <c r="F4135" s="13" t="str">
        <f>IF(C4135="-","-",IF(D4135=maxgameno+2,"blank row 2",IF(D4135=maxgameno+1,"blank row 1",INDEX(FixtureCode!$B$4:$AH$128,MATCH($C4135,FixtureCode!$B$4:$B$128,0),MATCH("G"&amp;D4135&amp;"-T2",FixtureCode!$B$4:$AH$4,0)))))</f>
        <v>-</v>
      </c>
      <c r="G4135" s="12" t="str">
        <f>IF(C4135="-","-",IF(AND(ISNUMBER(Fixture!G4139),ISNUMBER(Fixture!I4139),Fixture!F4139&lt;&gt;"BYE",Fixture!J4139&lt;&gt;"BYE"),"Yes","-"))</f>
        <v>-</v>
      </c>
      <c r="H4135" s="9" t="str">
        <f>IF(G4135="-","-",IF(Fixture!G4139&gt;Fixture!I4139,Settings!$G$7,IF(Fixture!G4139=Fixture!I4139,Settings!$G$8,IF(Fixture!G4139&lt;Fixture!I4139,Settings!$G$9,"-"))))</f>
        <v>-</v>
      </c>
      <c r="I4135" s="13" t="str">
        <f>IF(G4135="-","-",IF(Fixture!I4139&gt;Fixture!G4139,Settings!$G$7,IF(Fixture!I4139=Fixture!G4139,Settings!$G$8,IF(Fixture!I4139&lt;Fixture!G4139,Settings!$G$9,"-"))))</f>
        <v>-</v>
      </c>
    </row>
    <row r="4136" spans="3:9" x14ac:dyDescent="0.25">
      <c r="C4136" s="12" t="str">
        <f t="shared" si="130"/>
        <v>-</v>
      </c>
      <c r="D4136" s="9" t="str">
        <f t="shared" si="131"/>
        <v>-</v>
      </c>
      <c r="E4136" s="9" t="str">
        <f>IF(C4136="-","-",IF(D4136=maxgameno+2,"blank row 2",IF(D4136=maxgameno+1,"blank row 1",INDEX(FixtureCode!$B$4:$AH$128,MATCH($C4136,FixtureCode!$B$4:$B$128,0),MATCH("G"&amp;D4136&amp;"-T1",FixtureCode!$B$4:$AH$4,0)))))</f>
        <v>-</v>
      </c>
      <c r="F4136" s="13" t="str">
        <f>IF(C4136="-","-",IF(D4136=maxgameno+2,"blank row 2",IF(D4136=maxgameno+1,"blank row 1",INDEX(FixtureCode!$B$4:$AH$128,MATCH($C4136,FixtureCode!$B$4:$B$128,0),MATCH("G"&amp;D4136&amp;"-T2",FixtureCode!$B$4:$AH$4,0)))))</f>
        <v>-</v>
      </c>
      <c r="G4136" s="12" t="str">
        <f>IF(C4136="-","-",IF(AND(ISNUMBER(Fixture!G4140),ISNUMBER(Fixture!I4140),Fixture!F4140&lt;&gt;"BYE",Fixture!J4140&lt;&gt;"BYE"),"Yes","-"))</f>
        <v>-</v>
      </c>
      <c r="H4136" s="9" t="str">
        <f>IF(G4136="-","-",IF(Fixture!G4140&gt;Fixture!I4140,Settings!$G$7,IF(Fixture!G4140=Fixture!I4140,Settings!$G$8,IF(Fixture!G4140&lt;Fixture!I4140,Settings!$G$9,"-"))))</f>
        <v>-</v>
      </c>
      <c r="I4136" s="13" t="str">
        <f>IF(G4136="-","-",IF(Fixture!I4140&gt;Fixture!G4140,Settings!$G$7,IF(Fixture!I4140=Fixture!G4140,Settings!$G$8,IF(Fixture!I4140&lt;Fixture!G4140,Settings!$G$9,"-"))))</f>
        <v>-</v>
      </c>
    </row>
    <row r="4137" spans="3:9" x14ac:dyDescent="0.25">
      <c r="C4137" s="12" t="str">
        <f t="shared" si="130"/>
        <v>-</v>
      </c>
      <c r="D4137" s="9" t="str">
        <f t="shared" si="131"/>
        <v>-</v>
      </c>
      <c r="E4137" s="9" t="str">
        <f>IF(C4137="-","-",IF(D4137=maxgameno+2,"blank row 2",IF(D4137=maxgameno+1,"blank row 1",INDEX(FixtureCode!$B$4:$AH$128,MATCH($C4137,FixtureCode!$B$4:$B$128,0),MATCH("G"&amp;D4137&amp;"-T1",FixtureCode!$B$4:$AH$4,0)))))</f>
        <v>-</v>
      </c>
      <c r="F4137" s="13" t="str">
        <f>IF(C4137="-","-",IF(D4137=maxgameno+2,"blank row 2",IF(D4137=maxgameno+1,"blank row 1",INDEX(FixtureCode!$B$4:$AH$128,MATCH($C4137,FixtureCode!$B$4:$B$128,0),MATCH("G"&amp;D4137&amp;"-T2",FixtureCode!$B$4:$AH$4,0)))))</f>
        <v>-</v>
      </c>
      <c r="G4137" s="12" t="str">
        <f>IF(C4137="-","-",IF(AND(ISNUMBER(Fixture!G4141),ISNUMBER(Fixture!I4141),Fixture!F4141&lt;&gt;"BYE",Fixture!J4141&lt;&gt;"BYE"),"Yes","-"))</f>
        <v>-</v>
      </c>
      <c r="H4137" s="9" t="str">
        <f>IF(G4137="-","-",IF(Fixture!G4141&gt;Fixture!I4141,Settings!$G$7,IF(Fixture!G4141=Fixture!I4141,Settings!$G$8,IF(Fixture!G4141&lt;Fixture!I4141,Settings!$G$9,"-"))))</f>
        <v>-</v>
      </c>
      <c r="I4137" s="13" t="str">
        <f>IF(G4137="-","-",IF(Fixture!I4141&gt;Fixture!G4141,Settings!$G$7,IF(Fixture!I4141=Fixture!G4141,Settings!$G$8,IF(Fixture!I4141&lt;Fixture!G4141,Settings!$G$9,"-"))))</f>
        <v>-</v>
      </c>
    </row>
    <row r="4138" spans="3:9" x14ac:dyDescent="0.25">
      <c r="C4138" s="12" t="str">
        <f t="shared" si="130"/>
        <v>-</v>
      </c>
      <c r="D4138" s="9" t="str">
        <f t="shared" si="131"/>
        <v>-</v>
      </c>
      <c r="E4138" s="9" t="str">
        <f>IF(C4138="-","-",IF(D4138=maxgameno+2,"blank row 2",IF(D4138=maxgameno+1,"blank row 1",INDEX(FixtureCode!$B$4:$AH$128,MATCH($C4138,FixtureCode!$B$4:$B$128,0),MATCH("G"&amp;D4138&amp;"-T1",FixtureCode!$B$4:$AH$4,0)))))</f>
        <v>-</v>
      </c>
      <c r="F4138" s="13" t="str">
        <f>IF(C4138="-","-",IF(D4138=maxgameno+2,"blank row 2",IF(D4138=maxgameno+1,"blank row 1",INDEX(FixtureCode!$B$4:$AH$128,MATCH($C4138,FixtureCode!$B$4:$B$128,0),MATCH("G"&amp;D4138&amp;"-T2",FixtureCode!$B$4:$AH$4,0)))))</f>
        <v>-</v>
      </c>
      <c r="G4138" s="12" t="str">
        <f>IF(C4138="-","-",IF(AND(ISNUMBER(Fixture!G4142),ISNUMBER(Fixture!I4142),Fixture!F4142&lt;&gt;"BYE",Fixture!J4142&lt;&gt;"BYE"),"Yes","-"))</f>
        <v>-</v>
      </c>
      <c r="H4138" s="9" t="str">
        <f>IF(G4138="-","-",IF(Fixture!G4142&gt;Fixture!I4142,Settings!$G$7,IF(Fixture!G4142=Fixture!I4142,Settings!$G$8,IF(Fixture!G4142&lt;Fixture!I4142,Settings!$G$9,"-"))))</f>
        <v>-</v>
      </c>
      <c r="I4138" s="13" t="str">
        <f>IF(G4138="-","-",IF(Fixture!I4142&gt;Fixture!G4142,Settings!$G$7,IF(Fixture!I4142=Fixture!G4142,Settings!$G$8,IF(Fixture!I4142&lt;Fixture!G4142,Settings!$G$9,"-"))))</f>
        <v>-</v>
      </c>
    </row>
    <row r="4139" spans="3:9" x14ac:dyDescent="0.25">
      <c r="C4139" s="12" t="str">
        <f t="shared" si="130"/>
        <v>-</v>
      </c>
      <c r="D4139" s="9" t="str">
        <f t="shared" si="131"/>
        <v>-</v>
      </c>
      <c r="E4139" s="9" t="str">
        <f>IF(C4139="-","-",IF(D4139=maxgameno+2,"blank row 2",IF(D4139=maxgameno+1,"blank row 1",INDEX(FixtureCode!$B$4:$AH$128,MATCH($C4139,FixtureCode!$B$4:$B$128,0),MATCH("G"&amp;D4139&amp;"-T1",FixtureCode!$B$4:$AH$4,0)))))</f>
        <v>-</v>
      </c>
      <c r="F4139" s="13" t="str">
        <f>IF(C4139="-","-",IF(D4139=maxgameno+2,"blank row 2",IF(D4139=maxgameno+1,"blank row 1",INDEX(FixtureCode!$B$4:$AH$128,MATCH($C4139,FixtureCode!$B$4:$B$128,0),MATCH("G"&amp;D4139&amp;"-T2",FixtureCode!$B$4:$AH$4,0)))))</f>
        <v>-</v>
      </c>
      <c r="G4139" s="12" t="str">
        <f>IF(C4139="-","-",IF(AND(ISNUMBER(Fixture!G4143),ISNUMBER(Fixture!I4143),Fixture!F4143&lt;&gt;"BYE",Fixture!J4143&lt;&gt;"BYE"),"Yes","-"))</f>
        <v>-</v>
      </c>
      <c r="H4139" s="9" t="str">
        <f>IF(G4139="-","-",IF(Fixture!G4143&gt;Fixture!I4143,Settings!$G$7,IF(Fixture!G4143=Fixture!I4143,Settings!$G$8,IF(Fixture!G4143&lt;Fixture!I4143,Settings!$G$9,"-"))))</f>
        <v>-</v>
      </c>
      <c r="I4139" s="13" t="str">
        <f>IF(G4139="-","-",IF(Fixture!I4143&gt;Fixture!G4143,Settings!$G$7,IF(Fixture!I4143=Fixture!G4143,Settings!$G$8,IF(Fixture!I4143&lt;Fixture!G4143,Settings!$G$9,"-"))))</f>
        <v>-</v>
      </c>
    </row>
    <row r="4140" spans="3:9" x14ac:dyDescent="0.25">
      <c r="C4140" s="12" t="str">
        <f t="shared" si="130"/>
        <v>-</v>
      </c>
      <c r="D4140" s="9" t="str">
        <f t="shared" si="131"/>
        <v>-</v>
      </c>
      <c r="E4140" s="9" t="str">
        <f>IF(C4140="-","-",IF(D4140=maxgameno+2,"blank row 2",IF(D4140=maxgameno+1,"blank row 1",INDEX(FixtureCode!$B$4:$AH$128,MATCH($C4140,FixtureCode!$B$4:$B$128,0),MATCH("G"&amp;D4140&amp;"-T1",FixtureCode!$B$4:$AH$4,0)))))</f>
        <v>-</v>
      </c>
      <c r="F4140" s="13" t="str">
        <f>IF(C4140="-","-",IF(D4140=maxgameno+2,"blank row 2",IF(D4140=maxgameno+1,"blank row 1",INDEX(FixtureCode!$B$4:$AH$128,MATCH($C4140,FixtureCode!$B$4:$B$128,0),MATCH("G"&amp;D4140&amp;"-T2",FixtureCode!$B$4:$AH$4,0)))))</f>
        <v>-</v>
      </c>
      <c r="G4140" s="12" t="str">
        <f>IF(C4140="-","-",IF(AND(ISNUMBER(Fixture!G4144),ISNUMBER(Fixture!I4144),Fixture!F4144&lt;&gt;"BYE",Fixture!J4144&lt;&gt;"BYE"),"Yes","-"))</f>
        <v>-</v>
      </c>
      <c r="H4140" s="9" t="str">
        <f>IF(G4140="-","-",IF(Fixture!G4144&gt;Fixture!I4144,Settings!$G$7,IF(Fixture!G4144=Fixture!I4144,Settings!$G$8,IF(Fixture!G4144&lt;Fixture!I4144,Settings!$G$9,"-"))))</f>
        <v>-</v>
      </c>
      <c r="I4140" s="13" t="str">
        <f>IF(G4140="-","-",IF(Fixture!I4144&gt;Fixture!G4144,Settings!$G$7,IF(Fixture!I4144=Fixture!G4144,Settings!$G$8,IF(Fixture!I4144&lt;Fixture!G4144,Settings!$G$9,"-"))))</f>
        <v>-</v>
      </c>
    </row>
    <row r="4141" spans="3:9" x14ac:dyDescent="0.25">
      <c r="C4141" s="12" t="str">
        <f t="shared" si="130"/>
        <v>-</v>
      </c>
      <c r="D4141" s="9" t="str">
        <f t="shared" si="131"/>
        <v>-</v>
      </c>
      <c r="E4141" s="9" t="str">
        <f>IF(C4141="-","-",IF(D4141=maxgameno+2,"blank row 2",IF(D4141=maxgameno+1,"blank row 1",INDEX(FixtureCode!$B$4:$AH$128,MATCH($C4141,FixtureCode!$B$4:$B$128,0),MATCH("G"&amp;D4141&amp;"-T1",FixtureCode!$B$4:$AH$4,0)))))</f>
        <v>-</v>
      </c>
      <c r="F4141" s="13" t="str">
        <f>IF(C4141="-","-",IF(D4141=maxgameno+2,"blank row 2",IF(D4141=maxgameno+1,"blank row 1",INDEX(FixtureCode!$B$4:$AH$128,MATCH($C4141,FixtureCode!$B$4:$B$128,0),MATCH("G"&amp;D4141&amp;"-T2",FixtureCode!$B$4:$AH$4,0)))))</f>
        <v>-</v>
      </c>
      <c r="G4141" s="12" t="str">
        <f>IF(C4141="-","-",IF(AND(ISNUMBER(Fixture!G4145),ISNUMBER(Fixture!I4145),Fixture!F4145&lt;&gt;"BYE",Fixture!J4145&lt;&gt;"BYE"),"Yes","-"))</f>
        <v>-</v>
      </c>
      <c r="H4141" s="9" t="str">
        <f>IF(G4141="-","-",IF(Fixture!G4145&gt;Fixture!I4145,Settings!$G$7,IF(Fixture!G4145=Fixture!I4145,Settings!$G$8,IF(Fixture!G4145&lt;Fixture!I4145,Settings!$G$9,"-"))))</f>
        <v>-</v>
      </c>
      <c r="I4141" s="13" t="str">
        <f>IF(G4141="-","-",IF(Fixture!I4145&gt;Fixture!G4145,Settings!$G$7,IF(Fixture!I4145=Fixture!G4145,Settings!$G$8,IF(Fixture!I4145&lt;Fixture!G4145,Settings!$G$9,"-"))))</f>
        <v>-</v>
      </c>
    </row>
    <row r="4142" spans="3:9" x14ac:dyDescent="0.25">
      <c r="C4142" s="12" t="str">
        <f t="shared" si="130"/>
        <v>-</v>
      </c>
      <c r="D4142" s="9" t="str">
        <f t="shared" si="131"/>
        <v>-</v>
      </c>
      <c r="E4142" s="9" t="str">
        <f>IF(C4142="-","-",IF(D4142=maxgameno+2,"blank row 2",IF(D4142=maxgameno+1,"blank row 1",INDEX(FixtureCode!$B$4:$AH$128,MATCH($C4142,FixtureCode!$B$4:$B$128,0),MATCH("G"&amp;D4142&amp;"-T1",FixtureCode!$B$4:$AH$4,0)))))</f>
        <v>-</v>
      </c>
      <c r="F4142" s="13" t="str">
        <f>IF(C4142="-","-",IF(D4142=maxgameno+2,"blank row 2",IF(D4142=maxgameno+1,"blank row 1",INDEX(FixtureCode!$B$4:$AH$128,MATCH($C4142,FixtureCode!$B$4:$B$128,0),MATCH("G"&amp;D4142&amp;"-T2",FixtureCode!$B$4:$AH$4,0)))))</f>
        <v>-</v>
      </c>
      <c r="G4142" s="12" t="str">
        <f>IF(C4142="-","-",IF(AND(ISNUMBER(Fixture!G4146),ISNUMBER(Fixture!I4146),Fixture!F4146&lt;&gt;"BYE",Fixture!J4146&lt;&gt;"BYE"),"Yes","-"))</f>
        <v>-</v>
      </c>
      <c r="H4142" s="9" t="str">
        <f>IF(G4142="-","-",IF(Fixture!G4146&gt;Fixture!I4146,Settings!$G$7,IF(Fixture!G4146=Fixture!I4146,Settings!$G$8,IF(Fixture!G4146&lt;Fixture!I4146,Settings!$G$9,"-"))))</f>
        <v>-</v>
      </c>
      <c r="I4142" s="13" t="str">
        <f>IF(G4142="-","-",IF(Fixture!I4146&gt;Fixture!G4146,Settings!$G$7,IF(Fixture!I4146=Fixture!G4146,Settings!$G$8,IF(Fixture!I4146&lt;Fixture!G4146,Settings!$G$9,"-"))))</f>
        <v>-</v>
      </c>
    </row>
    <row r="4143" spans="3:9" x14ac:dyDescent="0.25">
      <c r="C4143" s="12" t="str">
        <f t="shared" si="130"/>
        <v>-</v>
      </c>
      <c r="D4143" s="9" t="str">
        <f t="shared" si="131"/>
        <v>-</v>
      </c>
      <c r="E4143" s="9" t="str">
        <f>IF(C4143="-","-",IF(D4143=maxgameno+2,"blank row 2",IF(D4143=maxgameno+1,"blank row 1",INDEX(FixtureCode!$B$4:$AH$128,MATCH($C4143,FixtureCode!$B$4:$B$128,0),MATCH("G"&amp;D4143&amp;"-T1",FixtureCode!$B$4:$AH$4,0)))))</f>
        <v>-</v>
      </c>
      <c r="F4143" s="13" t="str">
        <f>IF(C4143="-","-",IF(D4143=maxgameno+2,"blank row 2",IF(D4143=maxgameno+1,"blank row 1",INDEX(FixtureCode!$B$4:$AH$128,MATCH($C4143,FixtureCode!$B$4:$B$128,0),MATCH("G"&amp;D4143&amp;"-T2",FixtureCode!$B$4:$AH$4,0)))))</f>
        <v>-</v>
      </c>
      <c r="G4143" s="12" t="str">
        <f>IF(C4143="-","-",IF(AND(ISNUMBER(Fixture!G4147),ISNUMBER(Fixture!I4147),Fixture!F4147&lt;&gt;"BYE",Fixture!J4147&lt;&gt;"BYE"),"Yes","-"))</f>
        <v>-</v>
      </c>
      <c r="H4143" s="9" t="str">
        <f>IF(G4143="-","-",IF(Fixture!G4147&gt;Fixture!I4147,Settings!$G$7,IF(Fixture!G4147=Fixture!I4147,Settings!$G$8,IF(Fixture!G4147&lt;Fixture!I4147,Settings!$G$9,"-"))))</f>
        <v>-</v>
      </c>
      <c r="I4143" s="13" t="str">
        <f>IF(G4143="-","-",IF(Fixture!I4147&gt;Fixture!G4147,Settings!$G$7,IF(Fixture!I4147=Fixture!G4147,Settings!$G$8,IF(Fixture!I4147&lt;Fixture!G4147,Settings!$G$9,"-"))))</f>
        <v>-</v>
      </c>
    </row>
    <row r="4144" spans="3:9" x14ac:dyDescent="0.25">
      <c r="C4144" s="12" t="str">
        <f t="shared" si="130"/>
        <v>-</v>
      </c>
      <c r="D4144" s="9" t="str">
        <f t="shared" si="131"/>
        <v>-</v>
      </c>
      <c r="E4144" s="9" t="str">
        <f>IF(C4144="-","-",IF(D4144=maxgameno+2,"blank row 2",IF(D4144=maxgameno+1,"blank row 1",INDEX(FixtureCode!$B$4:$AH$128,MATCH($C4144,FixtureCode!$B$4:$B$128,0),MATCH("G"&amp;D4144&amp;"-T1",FixtureCode!$B$4:$AH$4,0)))))</f>
        <v>-</v>
      </c>
      <c r="F4144" s="13" t="str">
        <f>IF(C4144="-","-",IF(D4144=maxgameno+2,"blank row 2",IF(D4144=maxgameno+1,"blank row 1",INDEX(FixtureCode!$B$4:$AH$128,MATCH($C4144,FixtureCode!$B$4:$B$128,0),MATCH("G"&amp;D4144&amp;"-T2",FixtureCode!$B$4:$AH$4,0)))))</f>
        <v>-</v>
      </c>
      <c r="G4144" s="12" t="str">
        <f>IF(C4144="-","-",IF(AND(ISNUMBER(Fixture!G4148),ISNUMBER(Fixture!I4148),Fixture!F4148&lt;&gt;"BYE",Fixture!J4148&lt;&gt;"BYE"),"Yes","-"))</f>
        <v>-</v>
      </c>
      <c r="H4144" s="9" t="str">
        <f>IF(G4144="-","-",IF(Fixture!G4148&gt;Fixture!I4148,Settings!$G$7,IF(Fixture!G4148=Fixture!I4148,Settings!$G$8,IF(Fixture!G4148&lt;Fixture!I4148,Settings!$G$9,"-"))))</f>
        <v>-</v>
      </c>
      <c r="I4144" s="13" t="str">
        <f>IF(G4144="-","-",IF(Fixture!I4148&gt;Fixture!G4148,Settings!$G$7,IF(Fixture!I4148=Fixture!G4148,Settings!$G$8,IF(Fixture!I4148&lt;Fixture!G4148,Settings!$G$9,"-"))))</f>
        <v>-</v>
      </c>
    </row>
    <row r="4145" spans="3:9" x14ac:dyDescent="0.25">
      <c r="C4145" s="12" t="str">
        <f t="shared" si="130"/>
        <v>-</v>
      </c>
      <c r="D4145" s="9" t="str">
        <f t="shared" si="131"/>
        <v>-</v>
      </c>
      <c r="E4145" s="9" t="str">
        <f>IF(C4145="-","-",IF(D4145=maxgameno+2,"blank row 2",IF(D4145=maxgameno+1,"blank row 1",INDEX(FixtureCode!$B$4:$AH$128,MATCH($C4145,FixtureCode!$B$4:$B$128,0),MATCH("G"&amp;D4145&amp;"-T1",FixtureCode!$B$4:$AH$4,0)))))</f>
        <v>-</v>
      </c>
      <c r="F4145" s="13" t="str">
        <f>IF(C4145="-","-",IF(D4145=maxgameno+2,"blank row 2",IF(D4145=maxgameno+1,"blank row 1",INDEX(FixtureCode!$B$4:$AH$128,MATCH($C4145,FixtureCode!$B$4:$B$128,0),MATCH("G"&amp;D4145&amp;"-T2",FixtureCode!$B$4:$AH$4,0)))))</f>
        <v>-</v>
      </c>
      <c r="G4145" s="12" t="str">
        <f>IF(C4145="-","-",IF(AND(ISNUMBER(Fixture!G4149),ISNUMBER(Fixture!I4149),Fixture!F4149&lt;&gt;"BYE",Fixture!J4149&lt;&gt;"BYE"),"Yes","-"))</f>
        <v>-</v>
      </c>
      <c r="H4145" s="9" t="str">
        <f>IF(G4145="-","-",IF(Fixture!G4149&gt;Fixture!I4149,Settings!$G$7,IF(Fixture!G4149=Fixture!I4149,Settings!$G$8,IF(Fixture!G4149&lt;Fixture!I4149,Settings!$G$9,"-"))))</f>
        <v>-</v>
      </c>
      <c r="I4145" s="13" t="str">
        <f>IF(G4145="-","-",IF(Fixture!I4149&gt;Fixture!G4149,Settings!$G$7,IF(Fixture!I4149=Fixture!G4149,Settings!$G$8,IF(Fixture!I4149&lt;Fixture!G4149,Settings!$G$9,"-"))))</f>
        <v>-</v>
      </c>
    </row>
    <row r="4146" spans="3:9" x14ac:dyDescent="0.25">
      <c r="C4146" s="12" t="str">
        <f t="shared" si="130"/>
        <v>-</v>
      </c>
      <c r="D4146" s="9" t="str">
        <f t="shared" si="131"/>
        <v>-</v>
      </c>
      <c r="E4146" s="9" t="str">
        <f>IF(C4146="-","-",IF(D4146=maxgameno+2,"blank row 2",IF(D4146=maxgameno+1,"blank row 1",INDEX(FixtureCode!$B$4:$AH$128,MATCH($C4146,FixtureCode!$B$4:$B$128,0),MATCH("G"&amp;D4146&amp;"-T1",FixtureCode!$B$4:$AH$4,0)))))</f>
        <v>-</v>
      </c>
      <c r="F4146" s="13" t="str">
        <f>IF(C4146="-","-",IF(D4146=maxgameno+2,"blank row 2",IF(D4146=maxgameno+1,"blank row 1",INDEX(FixtureCode!$B$4:$AH$128,MATCH($C4146,FixtureCode!$B$4:$B$128,0),MATCH("G"&amp;D4146&amp;"-T2",FixtureCode!$B$4:$AH$4,0)))))</f>
        <v>-</v>
      </c>
      <c r="G4146" s="12" t="str">
        <f>IF(C4146="-","-",IF(AND(ISNUMBER(Fixture!G4150),ISNUMBER(Fixture!I4150),Fixture!F4150&lt;&gt;"BYE",Fixture!J4150&lt;&gt;"BYE"),"Yes","-"))</f>
        <v>-</v>
      </c>
      <c r="H4146" s="9" t="str">
        <f>IF(G4146="-","-",IF(Fixture!G4150&gt;Fixture!I4150,Settings!$G$7,IF(Fixture!G4150=Fixture!I4150,Settings!$G$8,IF(Fixture!G4150&lt;Fixture!I4150,Settings!$G$9,"-"))))</f>
        <v>-</v>
      </c>
      <c r="I4146" s="13" t="str">
        <f>IF(G4146="-","-",IF(Fixture!I4150&gt;Fixture!G4150,Settings!$G$7,IF(Fixture!I4150=Fixture!G4150,Settings!$G$8,IF(Fixture!I4150&lt;Fixture!G4150,Settings!$G$9,"-"))))</f>
        <v>-</v>
      </c>
    </row>
    <row r="4147" spans="3:9" x14ac:dyDescent="0.25">
      <c r="C4147" s="12" t="str">
        <f t="shared" si="130"/>
        <v>-</v>
      </c>
      <c r="D4147" s="9" t="str">
        <f t="shared" si="131"/>
        <v>-</v>
      </c>
      <c r="E4147" s="9" t="str">
        <f>IF(C4147="-","-",IF(D4147=maxgameno+2,"blank row 2",IF(D4147=maxgameno+1,"blank row 1",INDEX(FixtureCode!$B$4:$AH$128,MATCH($C4147,FixtureCode!$B$4:$B$128,0),MATCH("G"&amp;D4147&amp;"-T1",FixtureCode!$B$4:$AH$4,0)))))</f>
        <v>-</v>
      </c>
      <c r="F4147" s="13" t="str">
        <f>IF(C4147="-","-",IF(D4147=maxgameno+2,"blank row 2",IF(D4147=maxgameno+1,"blank row 1",INDEX(FixtureCode!$B$4:$AH$128,MATCH($C4147,FixtureCode!$B$4:$B$128,0),MATCH("G"&amp;D4147&amp;"-T2",FixtureCode!$B$4:$AH$4,0)))))</f>
        <v>-</v>
      </c>
      <c r="G4147" s="12" t="str">
        <f>IF(C4147="-","-",IF(AND(ISNUMBER(Fixture!G4151),ISNUMBER(Fixture!I4151),Fixture!F4151&lt;&gt;"BYE",Fixture!J4151&lt;&gt;"BYE"),"Yes","-"))</f>
        <v>-</v>
      </c>
      <c r="H4147" s="9" t="str">
        <f>IF(G4147="-","-",IF(Fixture!G4151&gt;Fixture!I4151,Settings!$G$7,IF(Fixture!G4151=Fixture!I4151,Settings!$G$8,IF(Fixture!G4151&lt;Fixture!I4151,Settings!$G$9,"-"))))</f>
        <v>-</v>
      </c>
      <c r="I4147" s="13" t="str">
        <f>IF(G4147="-","-",IF(Fixture!I4151&gt;Fixture!G4151,Settings!$G$7,IF(Fixture!I4151=Fixture!G4151,Settings!$G$8,IF(Fixture!I4151&lt;Fixture!G4151,Settings!$G$9,"-"))))</f>
        <v>-</v>
      </c>
    </row>
    <row r="4148" spans="3:9" x14ac:dyDescent="0.25">
      <c r="C4148" s="12" t="str">
        <f t="shared" si="130"/>
        <v>-</v>
      </c>
      <c r="D4148" s="9" t="str">
        <f t="shared" si="131"/>
        <v>-</v>
      </c>
      <c r="E4148" s="9" t="str">
        <f>IF(C4148="-","-",IF(D4148=maxgameno+2,"blank row 2",IF(D4148=maxgameno+1,"blank row 1",INDEX(FixtureCode!$B$4:$AH$128,MATCH($C4148,FixtureCode!$B$4:$B$128,0),MATCH("G"&amp;D4148&amp;"-T1",FixtureCode!$B$4:$AH$4,0)))))</f>
        <v>-</v>
      </c>
      <c r="F4148" s="13" t="str">
        <f>IF(C4148="-","-",IF(D4148=maxgameno+2,"blank row 2",IF(D4148=maxgameno+1,"blank row 1",INDEX(FixtureCode!$B$4:$AH$128,MATCH($C4148,FixtureCode!$B$4:$B$128,0),MATCH("G"&amp;D4148&amp;"-T2",FixtureCode!$B$4:$AH$4,0)))))</f>
        <v>-</v>
      </c>
      <c r="G4148" s="12" t="str">
        <f>IF(C4148="-","-",IF(AND(ISNUMBER(Fixture!G4152),ISNUMBER(Fixture!I4152),Fixture!F4152&lt;&gt;"BYE",Fixture!J4152&lt;&gt;"BYE"),"Yes","-"))</f>
        <v>-</v>
      </c>
      <c r="H4148" s="9" t="str">
        <f>IF(G4148="-","-",IF(Fixture!G4152&gt;Fixture!I4152,Settings!$G$7,IF(Fixture!G4152=Fixture!I4152,Settings!$G$8,IF(Fixture!G4152&lt;Fixture!I4152,Settings!$G$9,"-"))))</f>
        <v>-</v>
      </c>
      <c r="I4148" s="13" t="str">
        <f>IF(G4148="-","-",IF(Fixture!I4152&gt;Fixture!G4152,Settings!$G$7,IF(Fixture!I4152=Fixture!G4152,Settings!$G$8,IF(Fixture!I4152&lt;Fixture!G4152,Settings!$G$9,"-"))))</f>
        <v>-</v>
      </c>
    </row>
    <row r="4149" spans="3:9" x14ac:dyDescent="0.25">
      <c r="C4149" s="12" t="str">
        <f t="shared" si="130"/>
        <v>-</v>
      </c>
      <c r="D4149" s="9" t="str">
        <f t="shared" si="131"/>
        <v>-</v>
      </c>
      <c r="E4149" s="9" t="str">
        <f>IF(C4149="-","-",IF(D4149=maxgameno+2,"blank row 2",IF(D4149=maxgameno+1,"blank row 1",INDEX(FixtureCode!$B$4:$AH$128,MATCH($C4149,FixtureCode!$B$4:$B$128,0),MATCH("G"&amp;D4149&amp;"-T1",FixtureCode!$B$4:$AH$4,0)))))</f>
        <v>-</v>
      </c>
      <c r="F4149" s="13" t="str">
        <f>IF(C4149="-","-",IF(D4149=maxgameno+2,"blank row 2",IF(D4149=maxgameno+1,"blank row 1",INDEX(FixtureCode!$B$4:$AH$128,MATCH($C4149,FixtureCode!$B$4:$B$128,0),MATCH("G"&amp;D4149&amp;"-T2",FixtureCode!$B$4:$AH$4,0)))))</f>
        <v>-</v>
      </c>
      <c r="G4149" s="12" t="str">
        <f>IF(C4149="-","-",IF(AND(ISNUMBER(Fixture!G4153),ISNUMBER(Fixture!I4153),Fixture!F4153&lt;&gt;"BYE",Fixture!J4153&lt;&gt;"BYE"),"Yes","-"))</f>
        <v>-</v>
      </c>
      <c r="H4149" s="9" t="str">
        <f>IF(G4149="-","-",IF(Fixture!G4153&gt;Fixture!I4153,Settings!$G$7,IF(Fixture!G4153=Fixture!I4153,Settings!$G$8,IF(Fixture!G4153&lt;Fixture!I4153,Settings!$G$9,"-"))))</f>
        <v>-</v>
      </c>
      <c r="I4149" s="13" t="str">
        <f>IF(G4149="-","-",IF(Fixture!I4153&gt;Fixture!G4153,Settings!$G$7,IF(Fixture!I4153=Fixture!G4153,Settings!$G$8,IF(Fixture!I4153&lt;Fixture!G4153,Settings!$G$9,"-"))))</f>
        <v>-</v>
      </c>
    </row>
    <row r="4150" spans="3:9" x14ac:dyDescent="0.25">
      <c r="C4150" s="12" t="str">
        <f t="shared" si="130"/>
        <v>-</v>
      </c>
      <c r="D4150" s="9" t="str">
        <f t="shared" si="131"/>
        <v>-</v>
      </c>
      <c r="E4150" s="9" t="str">
        <f>IF(C4150="-","-",IF(D4150=maxgameno+2,"blank row 2",IF(D4150=maxgameno+1,"blank row 1",INDEX(FixtureCode!$B$4:$AH$128,MATCH($C4150,FixtureCode!$B$4:$B$128,0),MATCH("G"&amp;D4150&amp;"-T1",FixtureCode!$B$4:$AH$4,0)))))</f>
        <v>-</v>
      </c>
      <c r="F4150" s="13" t="str">
        <f>IF(C4150="-","-",IF(D4150=maxgameno+2,"blank row 2",IF(D4150=maxgameno+1,"blank row 1",INDEX(FixtureCode!$B$4:$AH$128,MATCH($C4150,FixtureCode!$B$4:$B$128,0),MATCH("G"&amp;D4150&amp;"-T2",FixtureCode!$B$4:$AH$4,0)))))</f>
        <v>-</v>
      </c>
      <c r="G4150" s="12" t="str">
        <f>IF(C4150="-","-",IF(AND(ISNUMBER(Fixture!G4154),ISNUMBER(Fixture!I4154),Fixture!F4154&lt;&gt;"BYE",Fixture!J4154&lt;&gt;"BYE"),"Yes","-"))</f>
        <v>-</v>
      </c>
      <c r="H4150" s="9" t="str">
        <f>IF(G4150="-","-",IF(Fixture!G4154&gt;Fixture!I4154,Settings!$G$7,IF(Fixture!G4154=Fixture!I4154,Settings!$G$8,IF(Fixture!G4154&lt;Fixture!I4154,Settings!$G$9,"-"))))</f>
        <v>-</v>
      </c>
      <c r="I4150" s="13" t="str">
        <f>IF(G4150="-","-",IF(Fixture!I4154&gt;Fixture!G4154,Settings!$G$7,IF(Fixture!I4154=Fixture!G4154,Settings!$G$8,IF(Fixture!I4154&lt;Fixture!G4154,Settings!$G$9,"-"))))</f>
        <v>-</v>
      </c>
    </row>
    <row r="4151" spans="3:9" x14ac:dyDescent="0.25">
      <c r="C4151" s="12" t="str">
        <f t="shared" si="130"/>
        <v>-</v>
      </c>
      <c r="D4151" s="9" t="str">
        <f t="shared" si="131"/>
        <v>-</v>
      </c>
      <c r="E4151" s="9" t="str">
        <f>IF(C4151="-","-",IF(D4151=maxgameno+2,"blank row 2",IF(D4151=maxgameno+1,"blank row 1",INDEX(FixtureCode!$B$4:$AH$128,MATCH($C4151,FixtureCode!$B$4:$B$128,0),MATCH("G"&amp;D4151&amp;"-T1",FixtureCode!$B$4:$AH$4,0)))))</f>
        <v>-</v>
      </c>
      <c r="F4151" s="13" t="str">
        <f>IF(C4151="-","-",IF(D4151=maxgameno+2,"blank row 2",IF(D4151=maxgameno+1,"blank row 1",INDEX(FixtureCode!$B$4:$AH$128,MATCH($C4151,FixtureCode!$B$4:$B$128,0),MATCH("G"&amp;D4151&amp;"-T2",FixtureCode!$B$4:$AH$4,0)))))</f>
        <v>-</v>
      </c>
      <c r="G4151" s="12" t="str">
        <f>IF(C4151="-","-",IF(AND(ISNUMBER(Fixture!G4155),ISNUMBER(Fixture!I4155),Fixture!F4155&lt;&gt;"BYE",Fixture!J4155&lt;&gt;"BYE"),"Yes","-"))</f>
        <v>-</v>
      </c>
      <c r="H4151" s="9" t="str">
        <f>IF(G4151="-","-",IF(Fixture!G4155&gt;Fixture!I4155,Settings!$G$7,IF(Fixture!G4155=Fixture!I4155,Settings!$G$8,IF(Fixture!G4155&lt;Fixture!I4155,Settings!$G$9,"-"))))</f>
        <v>-</v>
      </c>
      <c r="I4151" s="13" t="str">
        <f>IF(G4151="-","-",IF(Fixture!I4155&gt;Fixture!G4155,Settings!$G$7,IF(Fixture!I4155=Fixture!G4155,Settings!$G$8,IF(Fixture!I4155&lt;Fixture!G4155,Settings!$G$9,"-"))))</f>
        <v>-</v>
      </c>
    </row>
    <row r="4152" spans="3:9" x14ac:dyDescent="0.25">
      <c r="C4152" s="12" t="str">
        <f t="shared" si="130"/>
        <v>-</v>
      </c>
      <c r="D4152" s="9" t="str">
        <f t="shared" si="131"/>
        <v>-</v>
      </c>
      <c r="E4152" s="9" t="str">
        <f>IF(C4152="-","-",IF(D4152=maxgameno+2,"blank row 2",IF(D4152=maxgameno+1,"blank row 1",INDEX(FixtureCode!$B$4:$AH$128,MATCH($C4152,FixtureCode!$B$4:$B$128,0),MATCH("G"&amp;D4152&amp;"-T1",FixtureCode!$B$4:$AH$4,0)))))</f>
        <v>-</v>
      </c>
      <c r="F4152" s="13" t="str">
        <f>IF(C4152="-","-",IF(D4152=maxgameno+2,"blank row 2",IF(D4152=maxgameno+1,"blank row 1",INDEX(FixtureCode!$B$4:$AH$128,MATCH($C4152,FixtureCode!$B$4:$B$128,0),MATCH("G"&amp;D4152&amp;"-T2",FixtureCode!$B$4:$AH$4,0)))))</f>
        <v>-</v>
      </c>
      <c r="G4152" s="12" t="str">
        <f>IF(C4152="-","-",IF(AND(ISNUMBER(Fixture!G4156),ISNUMBER(Fixture!I4156),Fixture!F4156&lt;&gt;"BYE",Fixture!J4156&lt;&gt;"BYE"),"Yes","-"))</f>
        <v>-</v>
      </c>
      <c r="H4152" s="9" t="str">
        <f>IF(G4152="-","-",IF(Fixture!G4156&gt;Fixture!I4156,Settings!$G$7,IF(Fixture!G4156=Fixture!I4156,Settings!$G$8,IF(Fixture!G4156&lt;Fixture!I4156,Settings!$G$9,"-"))))</f>
        <v>-</v>
      </c>
      <c r="I4152" s="13" t="str">
        <f>IF(G4152="-","-",IF(Fixture!I4156&gt;Fixture!G4156,Settings!$G$7,IF(Fixture!I4156=Fixture!G4156,Settings!$G$8,IF(Fixture!I4156&lt;Fixture!G4156,Settings!$G$9,"-"))))</f>
        <v>-</v>
      </c>
    </row>
    <row r="4153" spans="3:9" x14ac:dyDescent="0.25">
      <c r="C4153" s="12" t="str">
        <f t="shared" si="130"/>
        <v>-</v>
      </c>
      <c r="D4153" s="9" t="str">
        <f t="shared" si="131"/>
        <v>-</v>
      </c>
      <c r="E4153" s="9" t="str">
        <f>IF(C4153="-","-",IF(D4153=maxgameno+2,"blank row 2",IF(D4153=maxgameno+1,"blank row 1",INDEX(FixtureCode!$B$4:$AH$128,MATCH($C4153,FixtureCode!$B$4:$B$128,0),MATCH("G"&amp;D4153&amp;"-T1",FixtureCode!$B$4:$AH$4,0)))))</f>
        <v>-</v>
      </c>
      <c r="F4153" s="13" t="str">
        <f>IF(C4153="-","-",IF(D4153=maxgameno+2,"blank row 2",IF(D4153=maxgameno+1,"blank row 1",INDEX(FixtureCode!$B$4:$AH$128,MATCH($C4153,FixtureCode!$B$4:$B$128,0),MATCH("G"&amp;D4153&amp;"-T2",FixtureCode!$B$4:$AH$4,0)))))</f>
        <v>-</v>
      </c>
      <c r="G4153" s="12" t="str">
        <f>IF(C4153="-","-",IF(AND(ISNUMBER(Fixture!G4157),ISNUMBER(Fixture!I4157),Fixture!F4157&lt;&gt;"BYE",Fixture!J4157&lt;&gt;"BYE"),"Yes","-"))</f>
        <v>-</v>
      </c>
      <c r="H4153" s="9" t="str">
        <f>IF(G4153="-","-",IF(Fixture!G4157&gt;Fixture!I4157,Settings!$G$7,IF(Fixture!G4157=Fixture!I4157,Settings!$G$8,IF(Fixture!G4157&lt;Fixture!I4157,Settings!$G$9,"-"))))</f>
        <v>-</v>
      </c>
      <c r="I4153" s="13" t="str">
        <f>IF(G4153="-","-",IF(Fixture!I4157&gt;Fixture!G4157,Settings!$G$7,IF(Fixture!I4157=Fixture!G4157,Settings!$G$8,IF(Fixture!I4157&lt;Fixture!G4157,Settings!$G$9,"-"))))</f>
        <v>-</v>
      </c>
    </row>
    <row r="4154" spans="3:9" x14ac:dyDescent="0.25">
      <c r="C4154" s="12" t="str">
        <f t="shared" si="130"/>
        <v>-</v>
      </c>
      <c r="D4154" s="9" t="str">
        <f t="shared" si="131"/>
        <v>-</v>
      </c>
      <c r="E4154" s="9" t="str">
        <f>IF(C4154="-","-",IF(D4154=maxgameno+2,"blank row 2",IF(D4154=maxgameno+1,"blank row 1",INDEX(FixtureCode!$B$4:$AH$128,MATCH($C4154,FixtureCode!$B$4:$B$128,0),MATCH("G"&amp;D4154&amp;"-T1",FixtureCode!$B$4:$AH$4,0)))))</f>
        <v>-</v>
      </c>
      <c r="F4154" s="13" t="str">
        <f>IF(C4154="-","-",IF(D4154=maxgameno+2,"blank row 2",IF(D4154=maxgameno+1,"blank row 1",INDEX(FixtureCode!$B$4:$AH$128,MATCH($C4154,FixtureCode!$B$4:$B$128,0),MATCH("G"&amp;D4154&amp;"-T2",FixtureCode!$B$4:$AH$4,0)))))</f>
        <v>-</v>
      </c>
      <c r="G4154" s="12" t="str">
        <f>IF(C4154="-","-",IF(AND(ISNUMBER(Fixture!G4158),ISNUMBER(Fixture!I4158),Fixture!F4158&lt;&gt;"BYE",Fixture!J4158&lt;&gt;"BYE"),"Yes","-"))</f>
        <v>-</v>
      </c>
      <c r="H4154" s="9" t="str">
        <f>IF(G4154="-","-",IF(Fixture!G4158&gt;Fixture!I4158,Settings!$G$7,IF(Fixture!G4158=Fixture!I4158,Settings!$G$8,IF(Fixture!G4158&lt;Fixture!I4158,Settings!$G$9,"-"))))</f>
        <v>-</v>
      </c>
      <c r="I4154" s="13" t="str">
        <f>IF(G4154="-","-",IF(Fixture!I4158&gt;Fixture!G4158,Settings!$G$7,IF(Fixture!I4158=Fixture!G4158,Settings!$G$8,IF(Fixture!I4158&lt;Fixture!G4158,Settings!$G$9,"-"))))</f>
        <v>-</v>
      </c>
    </row>
    <row r="4155" spans="3:9" x14ac:dyDescent="0.25">
      <c r="C4155" s="12" t="str">
        <f t="shared" si="130"/>
        <v>-</v>
      </c>
      <c r="D4155" s="9" t="str">
        <f t="shared" si="131"/>
        <v>-</v>
      </c>
      <c r="E4155" s="9" t="str">
        <f>IF(C4155="-","-",IF(D4155=maxgameno+2,"blank row 2",IF(D4155=maxgameno+1,"blank row 1",INDEX(FixtureCode!$B$4:$AH$128,MATCH($C4155,FixtureCode!$B$4:$B$128,0),MATCH("G"&amp;D4155&amp;"-T1",FixtureCode!$B$4:$AH$4,0)))))</f>
        <v>-</v>
      </c>
      <c r="F4155" s="13" t="str">
        <f>IF(C4155="-","-",IF(D4155=maxgameno+2,"blank row 2",IF(D4155=maxgameno+1,"blank row 1",INDEX(FixtureCode!$B$4:$AH$128,MATCH($C4155,FixtureCode!$B$4:$B$128,0),MATCH("G"&amp;D4155&amp;"-T2",FixtureCode!$B$4:$AH$4,0)))))</f>
        <v>-</v>
      </c>
      <c r="G4155" s="12" t="str">
        <f>IF(C4155="-","-",IF(AND(ISNUMBER(Fixture!G4159),ISNUMBER(Fixture!I4159),Fixture!F4159&lt;&gt;"BYE",Fixture!J4159&lt;&gt;"BYE"),"Yes","-"))</f>
        <v>-</v>
      </c>
      <c r="H4155" s="9" t="str">
        <f>IF(G4155="-","-",IF(Fixture!G4159&gt;Fixture!I4159,Settings!$G$7,IF(Fixture!G4159=Fixture!I4159,Settings!$G$8,IF(Fixture!G4159&lt;Fixture!I4159,Settings!$G$9,"-"))))</f>
        <v>-</v>
      </c>
      <c r="I4155" s="13" t="str">
        <f>IF(G4155="-","-",IF(Fixture!I4159&gt;Fixture!G4159,Settings!$G$7,IF(Fixture!I4159=Fixture!G4159,Settings!$G$8,IF(Fixture!I4159&lt;Fixture!G4159,Settings!$G$9,"-"))))</f>
        <v>-</v>
      </c>
    </row>
    <row r="4156" spans="3:9" x14ac:dyDescent="0.25">
      <c r="C4156" s="12" t="str">
        <f t="shared" si="130"/>
        <v>-</v>
      </c>
      <c r="D4156" s="9" t="str">
        <f t="shared" si="131"/>
        <v>-</v>
      </c>
      <c r="E4156" s="9" t="str">
        <f>IF(C4156="-","-",IF(D4156=maxgameno+2,"blank row 2",IF(D4156=maxgameno+1,"blank row 1",INDEX(FixtureCode!$B$4:$AH$128,MATCH($C4156,FixtureCode!$B$4:$B$128,0),MATCH("G"&amp;D4156&amp;"-T1",FixtureCode!$B$4:$AH$4,0)))))</f>
        <v>-</v>
      </c>
      <c r="F4156" s="13" t="str">
        <f>IF(C4156="-","-",IF(D4156=maxgameno+2,"blank row 2",IF(D4156=maxgameno+1,"blank row 1",INDEX(FixtureCode!$B$4:$AH$128,MATCH($C4156,FixtureCode!$B$4:$B$128,0),MATCH("G"&amp;D4156&amp;"-T2",FixtureCode!$B$4:$AH$4,0)))))</f>
        <v>-</v>
      </c>
      <c r="G4156" s="12" t="str">
        <f>IF(C4156="-","-",IF(AND(ISNUMBER(Fixture!G4160),ISNUMBER(Fixture!I4160),Fixture!F4160&lt;&gt;"BYE",Fixture!J4160&lt;&gt;"BYE"),"Yes","-"))</f>
        <v>-</v>
      </c>
      <c r="H4156" s="9" t="str">
        <f>IF(G4156="-","-",IF(Fixture!G4160&gt;Fixture!I4160,Settings!$G$7,IF(Fixture!G4160=Fixture!I4160,Settings!$G$8,IF(Fixture!G4160&lt;Fixture!I4160,Settings!$G$9,"-"))))</f>
        <v>-</v>
      </c>
      <c r="I4156" s="13" t="str">
        <f>IF(G4156="-","-",IF(Fixture!I4160&gt;Fixture!G4160,Settings!$G$7,IF(Fixture!I4160=Fixture!G4160,Settings!$G$8,IF(Fixture!I4160&lt;Fixture!G4160,Settings!$G$9,"-"))))</f>
        <v>-</v>
      </c>
    </row>
    <row r="4157" spans="3:9" x14ac:dyDescent="0.25">
      <c r="C4157" s="12" t="str">
        <f t="shared" si="130"/>
        <v>-</v>
      </c>
      <c r="D4157" s="9" t="str">
        <f t="shared" si="131"/>
        <v>-</v>
      </c>
      <c r="E4157" s="9" t="str">
        <f>IF(C4157="-","-",IF(D4157=maxgameno+2,"blank row 2",IF(D4157=maxgameno+1,"blank row 1",INDEX(FixtureCode!$B$4:$AH$128,MATCH($C4157,FixtureCode!$B$4:$B$128,0),MATCH("G"&amp;D4157&amp;"-T1",FixtureCode!$B$4:$AH$4,0)))))</f>
        <v>-</v>
      </c>
      <c r="F4157" s="13" t="str">
        <f>IF(C4157="-","-",IF(D4157=maxgameno+2,"blank row 2",IF(D4157=maxgameno+1,"blank row 1",INDEX(FixtureCode!$B$4:$AH$128,MATCH($C4157,FixtureCode!$B$4:$B$128,0),MATCH("G"&amp;D4157&amp;"-T2",FixtureCode!$B$4:$AH$4,0)))))</f>
        <v>-</v>
      </c>
      <c r="G4157" s="12" t="str">
        <f>IF(C4157="-","-",IF(AND(ISNUMBER(Fixture!G4161),ISNUMBER(Fixture!I4161),Fixture!F4161&lt;&gt;"BYE",Fixture!J4161&lt;&gt;"BYE"),"Yes","-"))</f>
        <v>-</v>
      </c>
      <c r="H4157" s="9" t="str">
        <f>IF(G4157="-","-",IF(Fixture!G4161&gt;Fixture!I4161,Settings!$G$7,IF(Fixture!G4161=Fixture!I4161,Settings!$G$8,IF(Fixture!G4161&lt;Fixture!I4161,Settings!$G$9,"-"))))</f>
        <v>-</v>
      </c>
      <c r="I4157" s="13" t="str">
        <f>IF(G4157="-","-",IF(Fixture!I4161&gt;Fixture!G4161,Settings!$G$7,IF(Fixture!I4161=Fixture!G4161,Settings!$G$8,IF(Fixture!I4161&lt;Fixture!G4161,Settings!$G$9,"-"))))</f>
        <v>-</v>
      </c>
    </row>
    <row r="4158" spans="3:9" x14ac:dyDescent="0.25">
      <c r="C4158" s="12" t="str">
        <f t="shared" si="130"/>
        <v>-</v>
      </c>
      <c r="D4158" s="9" t="str">
        <f t="shared" si="131"/>
        <v>-</v>
      </c>
      <c r="E4158" s="9" t="str">
        <f>IF(C4158="-","-",IF(D4158=maxgameno+2,"blank row 2",IF(D4158=maxgameno+1,"blank row 1",INDEX(FixtureCode!$B$4:$AH$128,MATCH($C4158,FixtureCode!$B$4:$B$128,0),MATCH("G"&amp;D4158&amp;"-T1",FixtureCode!$B$4:$AH$4,0)))))</f>
        <v>-</v>
      </c>
      <c r="F4158" s="13" t="str">
        <f>IF(C4158="-","-",IF(D4158=maxgameno+2,"blank row 2",IF(D4158=maxgameno+1,"blank row 1",INDEX(FixtureCode!$B$4:$AH$128,MATCH($C4158,FixtureCode!$B$4:$B$128,0),MATCH("G"&amp;D4158&amp;"-T2",FixtureCode!$B$4:$AH$4,0)))))</f>
        <v>-</v>
      </c>
      <c r="G4158" s="12" t="str">
        <f>IF(C4158="-","-",IF(AND(ISNUMBER(Fixture!G4162),ISNUMBER(Fixture!I4162),Fixture!F4162&lt;&gt;"BYE",Fixture!J4162&lt;&gt;"BYE"),"Yes","-"))</f>
        <v>-</v>
      </c>
      <c r="H4158" s="9" t="str">
        <f>IF(G4158="-","-",IF(Fixture!G4162&gt;Fixture!I4162,Settings!$G$7,IF(Fixture!G4162=Fixture!I4162,Settings!$G$8,IF(Fixture!G4162&lt;Fixture!I4162,Settings!$G$9,"-"))))</f>
        <v>-</v>
      </c>
      <c r="I4158" s="13" t="str">
        <f>IF(G4158="-","-",IF(Fixture!I4162&gt;Fixture!G4162,Settings!$G$7,IF(Fixture!I4162=Fixture!G4162,Settings!$G$8,IF(Fixture!I4162&lt;Fixture!G4162,Settings!$G$9,"-"))))</f>
        <v>-</v>
      </c>
    </row>
    <row r="4159" spans="3:9" x14ac:dyDescent="0.25">
      <c r="C4159" s="12" t="str">
        <f t="shared" si="130"/>
        <v>-</v>
      </c>
      <c r="D4159" s="9" t="str">
        <f t="shared" si="131"/>
        <v>-</v>
      </c>
      <c r="E4159" s="9" t="str">
        <f>IF(C4159="-","-",IF(D4159=maxgameno+2,"blank row 2",IF(D4159=maxgameno+1,"blank row 1",INDEX(FixtureCode!$B$4:$AH$128,MATCH($C4159,FixtureCode!$B$4:$B$128,0),MATCH("G"&amp;D4159&amp;"-T1",FixtureCode!$B$4:$AH$4,0)))))</f>
        <v>-</v>
      </c>
      <c r="F4159" s="13" t="str">
        <f>IF(C4159="-","-",IF(D4159=maxgameno+2,"blank row 2",IF(D4159=maxgameno+1,"blank row 1",INDEX(FixtureCode!$B$4:$AH$128,MATCH($C4159,FixtureCode!$B$4:$B$128,0),MATCH("G"&amp;D4159&amp;"-T2",FixtureCode!$B$4:$AH$4,0)))))</f>
        <v>-</v>
      </c>
      <c r="G4159" s="12" t="str">
        <f>IF(C4159="-","-",IF(AND(ISNUMBER(Fixture!G4163),ISNUMBER(Fixture!I4163),Fixture!F4163&lt;&gt;"BYE",Fixture!J4163&lt;&gt;"BYE"),"Yes","-"))</f>
        <v>-</v>
      </c>
      <c r="H4159" s="9" t="str">
        <f>IF(G4159="-","-",IF(Fixture!G4163&gt;Fixture!I4163,Settings!$G$7,IF(Fixture!G4163=Fixture!I4163,Settings!$G$8,IF(Fixture!G4163&lt;Fixture!I4163,Settings!$G$9,"-"))))</f>
        <v>-</v>
      </c>
      <c r="I4159" s="13" t="str">
        <f>IF(G4159="-","-",IF(Fixture!I4163&gt;Fixture!G4163,Settings!$G$7,IF(Fixture!I4163=Fixture!G4163,Settings!$G$8,IF(Fixture!I4163&lt;Fixture!G4163,Settings!$G$9,"-"))))</f>
        <v>-</v>
      </c>
    </row>
    <row r="4160" spans="3:9" x14ac:dyDescent="0.25">
      <c r="C4160" s="12" t="str">
        <f t="shared" si="130"/>
        <v>-</v>
      </c>
      <c r="D4160" s="9" t="str">
        <f t="shared" si="131"/>
        <v>-</v>
      </c>
      <c r="E4160" s="9" t="str">
        <f>IF(C4160="-","-",IF(D4160=maxgameno+2,"blank row 2",IF(D4160=maxgameno+1,"blank row 1",INDEX(FixtureCode!$B$4:$AH$128,MATCH($C4160,FixtureCode!$B$4:$B$128,0),MATCH("G"&amp;D4160&amp;"-T1",FixtureCode!$B$4:$AH$4,0)))))</f>
        <v>-</v>
      </c>
      <c r="F4160" s="13" t="str">
        <f>IF(C4160="-","-",IF(D4160=maxgameno+2,"blank row 2",IF(D4160=maxgameno+1,"blank row 1",INDEX(FixtureCode!$B$4:$AH$128,MATCH($C4160,FixtureCode!$B$4:$B$128,0),MATCH("G"&amp;D4160&amp;"-T2",FixtureCode!$B$4:$AH$4,0)))))</f>
        <v>-</v>
      </c>
      <c r="G4160" s="12" t="str">
        <f>IF(C4160="-","-",IF(AND(ISNUMBER(Fixture!G4164),ISNUMBER(Fixture!I4164),Fixture!F4164&lt;&gt;"BYE",Fixture!J4164&lt;&gt;"BYE"),"Yes","-"))</f>
        <v>-</v>
      </c>
      <c r="H4160" s="9" t="str">
        <f>IF(G4160="-","-",IF(Fixture!G4164&gt;Fixture!I4164,Settings!$G$7,IF(Fixture!G4164=Fixture!I4164,Settings!$G$8,IF(Fixture!G4164&lt;Fixture!I4164,Settings!$G$9,"-"))))</f>
        <v>-</v>
      </c>
      <c r="I4160" s="13" t="str">
        <f>IF(G4160="-","-",IF(Fixture!I4164&gt;Fixture!G4164,Settings!$G$7,IF(Fixture!I4164=Fixture!G4164,Settings!$G$8,IF(Fixture!I4164&lt;Fixture!G4164,Settings!$G$9,"-"))))</f>
        <v>-</v>
      </c>
    </row>
    <row r="4161" spans="3:9" x14ac:dyDescent="0.25">
      <c r="C4161" s="12" t="str">
        <f t="shared" si="130"/>
        <v>-</v>
      </c>
      <c r="D4161" s="9" t="str">
        <f t="shared" si="131"/>
        <v>-</v>
      </c>
      <c r="E4161" s="9" t="str">
        <f>IF(C4161="-","-",IF(D4161=maxgameno+2,"blank row 2",IF(D4161=maxgameno+1,"blank row 1",INDEX(FixtureCode!$B$4:$AH$128,MATCH($C4161,FixtureCode!$B$4:$B$128,0),MATCH("G"&amp;D4161&amp;"-T1",FixtureCode!$B$4:$AH$4,0)))))</f>
        <v>-</v>
      </c>
      <c r="F4161" s="13" t="str">
        <f>IF(C4161="-","-",IF(D4161=maxgameno+2,"blank row 2",IF(D4161=maxgameno+1,"blank row 1",INDEX(FixtureCode!$B$4:$AH$128,MATCH($C4161,FixtureCode!$B$4:$B$128,0),MATCH("G"&amp;D4161&amp;"-T2",FixtureCode!$B$4:$AH$4,0)))))</f>
        <v>-</v>
      </c>
      <c r="G4161" s="12" t="str">
        <f>IF(C4161="-","-",IF(AND(ISNUMBER(Fixture!G4165),ISNUMBER(Fixture!I4165),Fixture!F4165&lt;&gt;"BYE",Fixture!J4165&lt;&gt;"BYE"),"Yes","-"))</f>
        <v>-</v>
      </c>
      <c r="H4161" s="9" t="str">
        <f>IF(G4161="-","-",IF(Fixture!G4165&gt;Fixture!I4165,Settings!$G$7,IF(Fixture!G4165=Fixture!I4165,Settings!$G$8,IF(Fixture!G4165&lt;Fixture!I4165,Settings!$G$9,"-"))))</f>
        <v>-</v>
      </c>
      <c r="I4161" s="13" t="str">
        <f>IF(G4161="-","-",IF(Fixture!I4165&gt;Fixture!G4165,Settings!$G$7,IF(Fixture!I4165=Fixture!G4165,Settings!$G$8,IF(Fixture!I4165&lt;Fixture!G4165,Settings!$G$9,"-"))))</f>
        <v>-</v>
      </c>
    </row>
    <row r="4162" spans="3:9" x14ac:dyDescent="0.25">
      <c r="C4162" s="12" t="str">
        <f t="shared" si="130"/>
        <v>-</v>
      </c>
      <c r="D4162" s="9" t="str">
        <f t="shared" si="131"/>
        <v>-</v>
      </c>
      <c r="E4162" s="9" t="str">
        <f>IF(C4162="-","-",IF(D4162=maxgameno+2,"blank row 2",IF(D4162=maxgameno+1,"blank row 1",INDEX(FixtureCode!$B$4:$AH$128,MATCH($C4162,FixtureCode!$B$4:$B$128,0),MATCH("G"&amp;D4162&amp;"-T1",FixtureCode!$B$4:$AH$4,0)))))</f>
        <v>-</v>
      </c>
      <c r="F4162" s="13" t="str">
        <f>IF(C4162="-","-",IF(D4162=maxgameno+2,"blank row 2",IF(D4162=maxgameno+1,"blank row 1",INDEX(FixtureCode!$B$4:$AH$128,MATCH($C4162,FixtureCode!$B$4:$B$128,0),MATCH("G"&amp;D4162&amp;"-T2",FixtureCode!$B$4:$AH$4,0)))))</f>
        <v>-</v>
      </c>
      <c r="G4162" s="12" t="str">
        <f>IF(C4162="-","-",IF(AND(ISNUMBER(Fixture!G4166),ISNUMBER(Fixture!I4166),Fixture!F4166&lt;&gt;"BYE",Fixture!J4166&lt;&gt;"BYE"),"Yes","-"))</f>
        <v>-</v>
      </c>
      <c r="H4162" s="9" t="str">
        <f>IF(G4162="-","-",IF(Fixture!G4166&gt;Fixture!I4166,Settings!$G$7,IF(Fixture!G4166=Fixture!I4166,Settings!$G$8,IF(Fixture!G4166&lt;Fixture!I4166,Settings!$G$9,"-"))))</f>
        <v>-</v>
      </c>
      <c r="I4162" s="13" t="str">
        <f>IF(G4162="-","-",IF(Fixture!I4166&gt;Fixture!G4166,Settings!$G$7,IF(Fixture!I4166=Fixture!G4166,Settings!$G$8,IF(Fixture!I4166&lt;Fixture!G4166,Settings!$G$9,"-"))))</f>
        <v>-</v>
      </c>
    </row>
    <row r="4163" spans="3:9" x14ac:dyDescent="0.25">
      <c r="C4163" s="12" t="str">
        <f t="shared" si="130"/>
        <v>-</v>
      </c>
      <c r="D4163" s="9" t="str">
        <f t="shared" si="131"/>
        <v>-</v>
      </c>
      <c r="E4163" s="9" t="str">
        <f>IF(C4163="-","-",IF(D4163=maxgameno+2,"blank row 2",IF(D4163=maxgameno+1,"blank row 1",INDEX(FixtureCode!$B$4:$AH$128,MATCH($C4163,FixtureCode!$B$4:$B$128,0),MATCH("G"&amp;D4163&amp;"-T1",FixtureCode!$B$4:$AH$4,0)))))</f>
        <v>-</v>
      </c>
      <c r="F4163" s="13" t="str">
        <f>IF(C4163="-","-",IF(D4163=maxgameno+2,"blank row 2",IF(D4163=maxgameno+1,"blank row 1",INDEX(FixtureCode!$B$4:$AH$128,MATCH($C4163,FixtureCode!$B$4:$B$128,0),MATCH("G"&amp;D4163&amp;"-T2",FixtureCode!$B$4:$AH$4,0)))))</f>
        <v>-</v>
      </c>
      <c r="G4163" s="12" t="str">
        <f>IF(C4163="-","-",IF(AND(ISNUMBER(Fixture!G4167),ISNUMBER(Fixture!I4167),Fixture!F4167&lt;&gt;"BYE",Fixture!J4167&lt;&gt;"BYE"),"Yes","-"))</f>
        <v>-</v>
      </c>
      <c r="H4163" s="9" t="str">
        <f>IF(G4163="-","-",IF(Fixture!G4167&gt;Fixture!I4167,Settings!$G$7,IF(Fixture!G4167=Fixture!I4167,Settings!$G$8,IF(Fixture!G4167&lt;Fixture!I4167,Settings!$G$9,"-"))))</f>
        <v>-</v>
      </c>
      <c r="I4163" s="13" t="str">
        <f>IF(G4163="-","-",IF(Fixture!I4167&gt;Fixture!G4167,Settings!$G$7,IF(Fixture!I4167=Fixture!G4167,Settings!$G$8,IF(Fixture!I4167&lt;Fixture!G4167,Settings!$G$9,"-"))))</f>
        <v>-</v>
      </c>
    </row>
    <row r="4164" spans="3:9" x14ac:dyDescent="0.25">
      <c r="C4164" s="12" t="str">
        <f t="shared" si="130"/>
        <v>-</v>
      </c>
      <c r="D4164" s="9" t="str">
        <f t="shared" si="131"/>
        <v>-</v>
      </c>
      <c r="E4164" s="9" t="str">
        <f>IF(C4164="-","-",IF(D4164=maxgameno+2,"blank row 2",IF(D4164=maxgameno+1,"blank row 1",INDEX(FixtureCode!$B$4:$AH$128,MATCH($C4164,FixtureCode!$B$4:$B$128,0),MATCH("G"&amp;D4164&amp;"-T1",FixtureCode!$B$4:$AH$4,0)))))</f>
        <v>-</v>
      </c>
      <c r="F4164" s="13" t="str">
        <f>IF(C4164="-","-",IF(D4164=maxgameno+2,"blank row 2",IF(D4164=maxgameno+1,"blank row 1",INDEX(FixtureCode!$B$4:$AH$128,MATCH($C4164,FixtureCode!$B$4:$B$128,0),MATCH("G"&amp;D4164&amp;"-T2",FixtureCode!$B$4:$AH$4,0)))))</f>
        <v>-</v>
      </c>
      <c r="G4164" s="12" t="str">
        <f>IF(C4164="-","-",IF(AND(ISNUMBER(Fixture!G4168),ISNUMBER(Fixture!I4168),Fixture!F4168&lt;&gt;"BYE",Fixture!J4168&lt;&gt;"BYE"),"Yes","-"))</f>
        <v>-</v>
      </c>
      <c r="H4164" s="9" t="str">
        <f>IF(G4164="-","-",IF(Fixture!G4168&gt;Fixture!I4168,Settings!$G$7,IF(Fixture!G4168=Fixture!I4168,Settings!$G$8,IF(Fixture!G4168&lt;Fixture!I4168,Settings!$G$9,"-"))))</f>
        <v>-</v>
      </c>
      <c r="I4164" s="13" t="str">
        <f>IF(G4164="-","-",IF(Fixture!I4168&gt;Fixture!G4168,Settings!$G$7,IF(Fixture!I4168=Fixture!G4168,Settings!$G$8,IF(Fixture!I4168&lt;Fixture!G4168,Settings!$G$9,"-"))))</f>
        <v>-</v>
      </c>
    </row>
    <row r="4165" spans="3:9" x14ac:dyDescent="0.25">
      <c r="C4165" s="12" t="str">
        <f t="shared" si="130"/>
        <v>-</v>
      </c>
      <c r="D4165" s="9" t="str">
        <f t="shared" si="131"/>
        <v>-</v>
      </c>
      <c r="E4165" s="9" t="str">
        <f>IF(C4165="-","-",IF(D4165=maxgameno+2,"blank row 2",IF(D4165=maxgameno+1,"blank row 1",INDEX(FixtureCode!$B$4:$AH$128,MATCH($C4165,FixtureCode!$B$4:$B$128,0),MATCH("G"&amp;D4165&amp;"-T1",FixtureCode!$B$4:$AH$4,0)))))</f>
        <v>-</v>
      </c>
      <c r="F4165" s="13" t="str">
        <f>IF(C4165="-","-",IF(D4165=maxgameno+2,"blank row 2",IF(D4165=maxgameno+1,"blank row 1",INDEX(FixtureCode!$B$4:$AH$128,MATCH($C4165,FixtureCode!$B$4:$B$128,0),MATCH("G"&amp;D4165&amp;"-T2",FixtureCode!$B$4:$AH$4,0)))))</f>
        <v>-</v>
      </c>
      <c r="G4165" s="12" t="str">
        <f>IF(C4165="-","-",IF(AND(ISNUMBER(Fixture!G4169),ISNUMBER(Fixture!I4169),Fixture!F4169&lt;&gt;"BYE",Fixture!J4169&lt;&gt;"BYE"),"Yes","-"))</f>
        <v>-</v>
      </c>
      <c r="H4165" s="9" t="str">
        <f>IF(G4165="-","-",IF(Fixture!G4169&gt;Fixture!I4169,Settings!$G$7,IF(Fixture!G4169=Fixture!I4169,Settings!$G$8,IF(Fixture!G4169&lt;Fixture!I4169,Settings!$G$9,"-"))))</f>
        <v>-</v>
      </c>
      <c r="I4165" s="13" t="str">
        <f>IF(G4165="-","-",IF(Fixture!I4169&gt;Fixture!G4169,Settings!$G$7,IF(Fixture!I4169=Fixture!G4169,Settings!$G$8,IF(Fixture!I4169&lt;Fixture!G4169,Settings!$G$9,"-"))))</f>
        <v>-</v>
      </c>
    </row>
    <row r="4166" spans="3:9" x14ac:dyDescent="0.25">
      <c r="C4166" s="12" t="str">
        <f t="shared" ref="C4166:C4229" si="132">IF(C4165="-","-",IF(D4165+1&lt;=maxgameno+2,C4165,IF(C4165+1&lt;=maxroundno,C4165+1,"-")))</f>
        <v>-</v>
      </c>
      <c r="D4166" s="9" t="str">
        <f t="shared" ref="D4166:D4229" si="133">IF(C4166="-","-",IF(D4165+1&lt;=maxgameno+2,D4165+1,1))</f>
        <v>-</v>
      </c>
      <c r="E4166" s="9" t="str">
        <f>IF(C4166="-","-",IF(D4166=maxgameno+2,"blank row 2",IF(D4166=maxgameno+1,"blank row 1",INDEX(FixtureCode!$B$4:$AH$128,MATCH($C4166,FixtureCode!$B$4:$B$128,0),MATCH("G"&amp;D4166&amp;"-T1",FixtureCode!$B$4:$AH$4,0)))))</f>
        <v>-</v>
      </c>
      <c r="F4166" s="13" t="str">
        <f>IF(C4166="-","-",IF(D4166=maxgameno+2,"blank row 2",IF(D4166=maxgameno+1,"blank row 1",INDEX(FixtureCode!$B$4:$AH$128,MATCH($C4166,FixtureCode!$B$4:$B$128,0),MATCH("G"&amp;D4166&amp;"-T2",FixtureCode!$B$4:$AH$4,0)))))</f>
        <v>-</v>
      </c>
      <c r="G4166" s="12" t="str">
        <f>IF(C4166="-","-",IF(AND(ISNUMBER(Fixture!G4170),ISNUMBER(Fixture!I4170),Fixture!F4170&lt;&gt;"BYE",Fixture!J4170&lt;&gt;"BYE"),"Yes","-"))</f>
        <v>-</v>
      </c>
      <c r="H4166" s="9" t="str">
        <f>IF(G4166="-","-",IF(Fixture!G4170&gt;Fixture!I4170,Settings!$G$7,IF(Fixture!G4170=Fixture!I4170,Settings!$G$8,IF(Fixture!G4170&lt;Fixture!I4170,Settings!$G$9,"-"))))</f>
        <v>-</v>
      </c>
      <c r="I4166" s="13" t="str">
        <f>IF(G4166="-","-",IF(Fixture!I4170&gt;Fixture!G4170,Settings!$G$7,IF(Fixture!I4170=Fixture!G4170,Settings!$G$8,IF(Fixture!I4170&lt;Fixture!G4170,Settings!$G$9,"-"))))</f>
        <v>-</v>
      </c>
    </row>
    <row r="4167" spans="3:9" x14ac:dyDescent="0.25">
      <c r="C4167" s="12" t="str">
        <f t="shared" si="132"/>
        <v>-</v>
      </c>
      <c r="D4167" s="9" t="str">
        <f t="shared" si="133"/>
        <v>-</v>
      </c>
      <c r="E4167" s="9" t="str">
        <f>IF(C4167="-","-",IF(D4167=maxgameno+2,"blank row 2",IF(D4167=maxgameno+1,"blank row 1",INDEX(FixtureCode!$B$4:$AH$128,MATCH($C4167,FixtureCode!$B$4:$B$128,0),MATCH("G"&amp;D4167&amp;"-T1",FixtureCode!$B$4:$AH$4,0)))))</f>
        <v>-</v>
      </c>
      <c r="F4167" s="13" t="str">
        <f>IF(C4167="-","-",IF(D4167=maxgameno+2,"blank row 2",IF(D4167=maxgameno+1,"blank row 1",INDEX(FixtureCode!$B$4:$AH$128,MATCH($C4167,FixtureCode!$B$4:$B$128,0),MATCH("G"&amp;D4167&amp;"-T2",FixtureCode!$B$4:$AH$4,0)))))</f>
        <v>-</v>
      </c>
      <c r="G4167" s="12" t="str">
        <f>IF(C4167="-","-",IF(AND(ISNUMBER(Fixture!G4171),ISNUMBER(Fixture!I4171),Fixture!F4171&lt;&gt;"BYE",Fixture!J4171&lt;&gt;"BYE"),"Yes","-"))</f>
        <v>-</v>
      </c>
      <c r="H4167" s="9" t="str">
        <f>IF(G4167="-","-",IF(Fixture!G4171&gt;Fixture!I4171,Settings!$G$7,IF(Fixture!G4171=Fixture!I4171,Settings!$G$8,IF(Fixture!G4171&lt;Fixture!I4171,Settings!$G$9,"-"))))</f>
        <v>-</v>
      </c>
      <c r="I4167" s="13" t="str">
        <f>IF(G4167="-","-",IF(Fixture!I4171&gt;Fixture!G4171,Settings!$G$7,IF(Fixture!I4171=Fixture!G4171,Settings!$G$8,IF(Fixture!I4171&lt;Fixture!G4171,Settings!$G$9,"-"))))</f>
        <v>-</v>
      </c>
    </row>
    <row r="4168" spans="3:9" x14ac:dyDescent="0.25">
      <c r="C4168" s="12" t="str">
        <f t="shared" si="132"/>
        <v>-</v>
      </c>
      <c r="D4168" s="9" t="str">
        <f t="shared" si="133"/>
        <v>-</v>
      </c>
      <c r="E4168" s="9" t="str">
        <f>IF(C4168="-","-",IF(D4168=maxgameno+2,"blank row 2",IF(D4168=maxgameno+1,"blank row 1",INDEX(FixtureCode!$B$4:$AH$128,MATCH($C4168,FixtureCode!$B$4:$B$128,0),MATCH("G"&amp;D4168&amp;"-T1",FixtureCode!$B$4:$AH$4,0)))))</f>
        <v>-</v>
      </c>
      <c r="F4168" s="13" t="str">
        <f>IF(C4168="-","-",IF(D4168=maxgameno+2,"blank row 2",IF(D4168=maxgameno+1,"blank row 1",INDEX(FixtureCode!$B$4:$AH$128,MATCH($C4168,FixtureCode!$B$4:$B$128,0),MATCH("G"&amp;D4168&amp;"-T2",FixtureCode!$B$4:$AH$4,0)))))</f>
        <v>-</v>
      </c>
      <c r="G4168" s="12" t="str">
        <f>IF(C4168="-","-",IF(AND(ISNUMBER(Fixture!G4172),ISNUMBER(Fixture!I4172),Fixture!F4172&lt;&gt;"BYE",Fixture!J4172&lt;&gt;"BYE"),"Yes","-"))</f>
        <v>-</v>
      </c>
      <c r="H4168" s="9" t="str">
        <f>IF(G4168="-","-",IF(Fixture!G4172&gt;Fixture!I4172,Settings!$G$7,IF(Fixture!G4172=Fixture!I4172,Settings!$G$8,IF(Fixture!G4172&lt;Fixture!I4172,Settings!$G$9,"-"))))</f>
        <v>-</v>
      </c>
      <c r="I4168" s="13" t="str">
        <f>IF(G4168="-","-",IF(Fixture!I4172&gt;Fixture!G4172,Settings!$G$7,IF(Fixture!I4172=Fixture!G4172,Settings!$G$8,IF(Fixture!I4172&lt;Fixture!G4172,Settings!$G$9,"-"))))</f>
        <v>-</v>
      </c>
    </row>
    <row r="4169" spans="3:9" x14ac:dyDescent="0.25">
      <c r="C4169" s="12" t="str">
        <f t="shared" si="132"/>
        <v>-</v>
      </c>
      <c r="D4169" s="9" t="str">
        <f t="shared" si="133"/>
        <v>-</v>
      </c>
      <c r="E4169" s="9" t="str">
        <f>IF(C4169="-","-",IF(D4169=maxgameno+2,"blank row 2",IF(D4169=maxgameno+1,"blank row 1",INDEX(FixtureCode!$B$4:$AH$128,MATCH($C4169,FixtureCode!$B$4:$B$128,0),MATCH("G"&amp;D4169&amp;"-T1",FixtureCode!$B$4:$AH$4,0)))))</f>
        <v>-</v>
      </c>
      <c r="F4169" s="13" t="str">
        <f>IF(C4169="-","-",IF(D4169=maxgameno+2,"blank row 2",IF(D4169=maxgameno+1,"blank row 1",INDEX(FixtureCode!$B$4:$AH$128,MATCH($C4169,FixtureCode!$B$4:$B$128,0),MATCH("G"&amp;D4169&amp;"-T2",FixtureCode!$B$4:$AH$4,0)))))</f>
        <v>-</v>
      </c>
      <c r="G4169" s="12" t="str">
        <f>IF(C4169="-","-",IF(AND(ISNUMBER(Fixture!G4173),ISNUMBER(Fixture!I4173),Fixture!F4173&lt;&gt;"BYE",Fixture!J4173&lt;&gt;"BYE"),"Yes","-"))</f>
        <v>-</v>
      </c>
      <c r="H4169" s="9" t="str">
        <f>IF(G4169="-","-",IF(Fixture!G4173&gt;Fixture!I4173,Settings!$G$7,IF(Fixture!G4173=Fixture!I4173,Settings!$G$8,IF(Fixture!G4173&lt;Fixture!I4173,Settings!$G$9,"-"))))</f>
        <v>-</v>
      </c>
      <c r="I4169" s="13" t="str">
        <f>IF(G4169="-","-",IF(Fixture!I4173&gt;Fixture!G4173,Settings!$G$7,IF(Fixture!I4173=Fixture!G4173,Settings!$G$8,IF(Fixture!I4173&lt;Fixture!G4173,Settings!$G$9,"-"))))</f>
        <v>-</v>
      </c>
    </row>
    <row r="4170" spans="3:9" x14ac:dyDescent="0.25">
      <c r="C4170" s="12" t="str">
        <f t="shared" si="132"/>
        <v>-</v>
      </c>
      <c r="D4170" s="9" t="str">
        <f t="shared" si="133"/>
        <v>-</v>
      </c>
      <c r="E4170" s="9" t="str">
        <f>IF(C4170="-","-",IF(D4170=maxgameno+2,"blank row 2",IF(D4170=maxgameno+1,"blank row 1",INDEX(FixtureCode!$B$4:$AH$128,MATCH($C4170,FixtureCode!$B$4:$B$128,0),MATCH("G"&amp;D4170&amp;"-T1",FixtureCode!$B$4:$AH$4,0)))))</f>
        <v>-</v>
      </c>
      <c r="F4170" s="13" t="str">
        <f>IF(C4170="-","-",IF(D4170=maxgameno+2,"blank row 2",IF(D4170=maxgameno+1,"blank row 1",INDEX(FixtureCode!$B$4:$AH$128,MATCH($C4170,FixtureCode!$B$4:$B$128,0),MATCH("G"&amp;D4170&amp;"-T2",FixtureCode!$B$4:$AH$4,0)))))</f>
        <v>-</v>
      </c>
      <c r="G4170" s="12" t="str">
        <f>IF(C4170="-","-",IF(AND(ISNUMBER(Fixture!G4174),ISNUMBER(Fixture!I4174),Fixture!F4174&lt;&gt;"BYE",Fixture!J4174&lt;&gt;"BYE"),"Yes","-"))</f>
        <v>-</v>
      </c>
      <c r="H4170" s="9" t="str">
        <f>IF(G4170="-","-",IF(Fixture!G4174&gt;Fixture!I4174,Settings!$G$7,IF(Fixture!G4174=Fixture!I4174,Settings!$G$8,IF(Fixture!G4174&lt;Fixture!I4174,Settings!$G$9,"-"))))</f>
        <v>-</v>
      </c>
      <c r="I4170" s="13" t="str">
        <f>IF(G4170="-","-",IF(Fixture!I4174&gt;Fixture!G4174,Settings!$G$7,IF(Fixture!I4174=Fixture!G4174,Settings!$G$8,IF(Fixture!I4174&lt;Fixture!G4174,Settings!$G$9,"-"))))</f>
        <v>-</v>
      </c>
    </row>
    <row r="4171" spans="3:9" x14ac:dyDescent="0.25">
      <c r="C4171" s="12" t="str">
        <f t="shared" si="132"/>
        <v>-</v>
      </c>
      <c r="D4171" s="9" t="str">
        <f t="shared" si="133"/>
        <v>-</v>
      </c>
      <c r="E4171" s="9" t="str">
        <f>IF(C4171="-","-",IF(D4171=maxgameno+2,"blank row 2",IF(D4171=maxgameno+1,"blank row 1",INDEX(FixtureCode!$B$4:$AH$128,MATCH($C4171,FixtureCode!$B$4:$B$128,0),MATCH("G"&amp;D4171&amp;"-T1",FixtureCode!$B$4:$AH$4,0)))))</f>
        <v>-</v>
      </c>
      <c r="F4171" s="13" t="str">
        <f>IF(C4171="-","-",IF(D4171=maxgameno+2,"blank row 2",IF(D4171=maxgameno+1,"blank row 1",INDEX(FixtureCode!$B$4:$AH$128,MATCH($C4171,FixtureCode!$B$4:$B$128,0),MATCH("G"&amp;D4171&amp;"-T2",FixtureCode!$B$4:$AH$4,0)))))</f>
        <v>-</v>
      </c>
      <c r="G4171" s="12" t="str">
        <f>IF(C4171="-","-",IF(AND(ISNUMBER(Fixture!G4175),ISNUMBER(Fixture!I4175),Fixture!F4175&lt;&gt;"BYE",Fixture!J4175&lt;&gt;"BYE"),"Yes","-"))</f>
        <v>-</v>
      </c>
      <c r="H4171" s="9" t="str">
        <f>IF(G4171="-","-",IF(Fixture!G4175&gt;Fixture!I4175,Settings!$G$7,IF(Fixture!G4175=Fixture!I4175,Settings!$G$8,IF(Fixture!G4175&lt;Fixture!I4175,Settings!$G$9,"-"))))</f>
        <v>-</v>
      </c>
      <c r="I4171" s="13" t="str">
        <f>IF(G4171="-","-",IF(Fixture!I4175&gt;Fixture!G4175,Settings!$G$7,IF(Fixture!I4175=Fixture!G4175,Settings!$G$8,IF(Fixture!I4175&lt;Fixture!G4175,Settings!$G$9,"-"))))</f>
        <v>-</v>
      </c>
    </row>
    <row r="4172" spans="3:9" x14ac:dyDescent="0.25">
      <c r="C4172" s="12" t="str">
        <f t="shared" si="132"/>
        <v>-</v>
      </c>
      <c r="D4172" s="9" t="str">
        <f t="shared" si="133"/>
        <v>-</v>
      </c>
      <c r="E4172" s="9" t="str">
        <f>IF(C4172="-","-",IF(D4172=maxgameno+2,"blank row 2",IF(D4172=maxgameno+1,"blank row 1",INDEX(FixtureCode!$B$4:$AH$128,MATCH($C4172,FixtureCode!$B$4:$B$128,0),MATCH("G"&amp;D4172&amp;"-T1",FixtureCode!$B$4:$AH$4,0)))))</f>
        <v>-</v>
      </c>
      <c r="F4172" s="13" t="str">
        <f>IF(C4172="-","-",IF(D4172=maxgameno+2,"blank row 2",IF(D4172=maxgameno+1,"blank row 1",INDEX(FixtureCode!$B$4:$AH$128,MATCH($C4172,FixtureCode!$B$4:$B$128,0),MATCH("G"&amp;D4172&amp;"-T2",FixtureCode!$B$4:$AH$4,0)))))</f>
        <v>-</v>
      </c>
      <c r="G4172" s="12" t="str">
        <f>IF(C4172="-","-",IF(AND(ISNUMBER(Fixture!G4176),ISNUMBER(Fixture!I4176),Fixture!F4176&lt;&gt;"BYE",Fixture!J4176&lt;&gt;"BYE"),"Yes","-"))</f>
        <v>-</v>
      </c>
      <c r="H4172" s="9" t="str">
        <f>IF(G4172="-","-",IF(Fixture!G4176&gt;Fixture!I4176,Settings!$G$7,IF(Fixture!G4176=Fixture!I4176,Settings!$G$8,IF(Fixture!G4176&lt;Fixture!I4176,Settings!$G$9,"-"))))</f>
        <v>-</v>
      </c>
      <c r="I4172" s="13" t="str">
        <f>IF(G4172="-","-",IF(Fixture!I4176&gt;Fixture!G4176,Settings!$G$7,IF(Fixture!I4176=Fixture!G4176,Settings!$G$8,IF(Fixture!I4176&lt;Fixture!G4176,Settings!$G$9,"-"))))</f>
        <v>-</v>
      </c>
    </row>
    <row r="4173" spans="3:9" x14ac:dyDescent="0.25">
      <c r="C4173" s="12" t="str">
        <f t="shared" si="132"/>
        <v>-</v>
      </c>
      <c r="D4173" s="9" t="str">
        <f t="shared" si="133"/>
        <v>-</v>
      </c>
      <c r="E4173" s="9" t="str">
        <f>IF(C4173="-","-",IF(D4173=maxgameno+2,"blank row 2",IF(D4173=maxgameno+1,"blank row 1",INDEX(FixtureCode!$B$4:$AH$128,MATCH($C4173,FixtureCode!$B$4:$B$128,0),MATCH("G"&amp;D4173&amp;"-T1",FixtureCode!$B$4:$AH$4,0)))))</f>
        <v>-</v>
      </c>
      <c r="F4173" s="13" t="str">
        <f>IF(C4173="-","-",IF(D4173=maxgameno+2,"blank row 2",IF(D4173=maxgameno+1,"blank row 1",INDEX(FixtureCode!$B$4:$AH$128,MATCH($C4173,FixtureCode!$B$4:$B$128,0),MATCH("G"&amp;D4173&amp;"-T2",FixtureCode!$B$4:$AH$4,0)))))</f>
        <v>-</v>
      </c>
      <c r="G4173" s="12" t="str">
        <f>IF(C4173="-","-",IF(AND(ISNUMBER(Fixture!G4177),ISNUMBER(Fixture!I4177),Fixture!F4177&lt;&gt;"BYE",Fixture!J4177&lt;&gt;"BYE"),"Yes","-"))</f>
        <v>-</v>
      </c>
      <c r="H4173" s="9" t="str">
        <f>IF(G4173="-","-",IF(Fixture!G4177&gt;Fixture!I4177,Settings!$G$7,IF(Fixture!G4177=Fixture!I4177,Settings!$G$8,IF(Fixture!G4177&lt;Fixture!I4177,Settings!$G$9,"-"))))</f>
        <v>-</v>
      </c>
      <c r="I4173" s="13" t="str">
        <f>IF(G4173="-","-",IF(Fixture!I4177&gt;Fixture!G4177,Settings!$G$7,IF(Fixture!I4177=Fixture!G4177,Settings!$G$8,IF(Fixture!I4177&lt;Fixture!G4177,Settings!$G$9,"-"))))</f>
        <v>-</v>
      </c>
    </row>
    <row r="4174" spans="3:9" x14ac:dyDescent="0.25">
      <c r="C4174" s="12" t="str">
        <f t="shared" si="132"/>
        <v>-</v>
      </c>
      <c r="D4174" s="9" t="str">
        <f t="shared" si="133"/>
        <v>-</v>
      </c>
      <c r="E4174" s="9" t="str">
        <f>IF(C4174="-","-",IF(D4174=maxgameno+2,"blank row 2",IF(D4174=maxgameno+1,"blank row 1",INDEX(FixtureCode!$B$4:$AH$128,MATCH($C4174,FixtureCode!$B$4:$B$128,0),MATCH("G"&amp;D4174&amp;"-T1",FixtureCode!$B$4:$AH$4,0)))))</f>
        <v>-</v>
      </c>
      <c r="F4174" s="13" t="str">
        <f>IF(C4174="-","-",IF(D4174=maxgameno+2,"blank row 2",IF(D4174=maxgameno+1,"blank row 1",INDEX(FixtureCode!$B$4:$AH$128,MATCH($C4174,FixtureCode!$B$4:$B$128,0),MATCH("G"&amp;D4174&amp;"-T2",FixtureCode!$B$4:$AH$4,0)))))</f>
        <v>-</v>
      </c>
      <c r="G4174" s="12" t="str">
        <f>IF(C4174="-","-",IF(AND(ISNUMBER(Fixture!G4178),ISNUMBER(Fixture!I4178),Fixture!F4178&lt;&gt;"BYE",Fixture!J4178&lt;&gt;"BYE"),"Yes","-"))</f>
        <v>-</v>
      </c>
      <c r="H4174" s="9" t="str">
        <f>IF(G4174="-","-",IF(Fixture!G4178&gt;Fixture!I4178,Settings!$G$7,IF(Fixture!G4178=Fixture!I4178,Settings!$G$8,IF(Fixture!G4178&lt;Fixture!I4178,Settings!$G$9,"-"))))</f>
        <v>-</v>
      </c>
      <c r="I4174" s="13" t="str">
        <f>IF(G4174="-","-",IF(Fixture!I4178&gt;Fixture!G4178,Settings!$G$7,IF(Fixture!I4178=Fixture!G4178,Settings!$G$8,IF(Fixture!I4178&lt;Fixture!G4178,Settings!$G$9,"-"))))</f>
        <v>-</v>
      </c>
    </row>
    <row r="4175" spans="3:9" x14ac:dyDescent="0.25">
      <c r="C4175" s="12" t="str">
        <f t="shared" si="132"/>
        <v>-</v>
      </c>
      <c r="D4175" s="9" t="str">
        <f t="shared" si="133"/>
        <v>-</v>
      </c>
      <c r="E4175" s="9" t="str">
        <f>IF(C4175="-","-",IF(D4175=maxgameno+2,"blank row 2",IF(D4175=maxgameno+1,"blank row 1",INDEX(FixtureCode!$B$4:$AH$128,MATCH($C4175,FixtureCode!$B$4:$B$128,0),MATCH("G"&amp;D4175&amp;"-T1",FixtureCode!$B$4:$AH$4,0)))))</f>
        <v>-</v>
      </c>
      <c r="F4175" s="13" t="str">
        <f>IF(C4175="-","-",IF(D4175=maxgameno+2,"blank row 2",IF(D4175=maxgameno+1,"blank row 1",INDEX(FixtureCode!$B$4:$AH$128,MATCH($C4175,FixtureCode!$B$4:$B$128,0),MATCH("G"&amp;D4175&amp;"-T2",FixtureCode!$B$4:$AH$4,0)))))</f>
        <v>-</v>
      </c>
      <c r="G4175" s="12" t="str">
        <f>IF(C4175="-","-",IF(AND(ISNUMBER(Fixture!G4179),ISNUMBER(Fixture!I4179),Fixture!F4179&lt;&gt;"BYE",Fixture!J4179&lt;&gt;"BYE"),"Yes","-"))</f>
        <v>-</v>
      </c>
      <c r="H4175" s="9" t="str">
        <f>IF(G4175="-","-",IF(Fixture!G4179&gt;Fixture!I4179,Settings!$G$7,IF(Fixture!G4179=Fixture!I4179,Settings!$G$8,IF(Fixture!G4179&lt;Fixture!I4179,Settings!$G$9,"-"))))</f>
        <v>-</v>
      </c>
      <c r="I4175" s="13" t="str">
        <f>IF(G4175="-","-",IF(Fixture!I4179&gt;Fixture!G4179,Settings!$G$7,IF(Fixture!I4179=Fixture!G4179,Settings!$G$8,IF(Fixture!I4179&lt;Fixture!G4179,Settings!$G$9,"-"))))</f>
        <v>-</v>
      </c>
    </row>
    <row r="4176" spans="3:9" x14ac:dyDescent="0.25">
      <c r="C4176" s="12" t="str">
        <f t="shared" si="132"/>
        <v>-</v>
      </c>
      <c r="D4176" s="9" t="str">
        <f t="shared" si="133"/>
        <v>-</v>
      </c>
      <c r="E4176" s="9" t="str">
        <f>IF(C4176="-","-",IF(D4176=maxgameno+2,"blank row 2",IF(D4176=maxgameno+1,"blank row 1",INDEX(FixtureCode!$B$4:$AH$128,MATCH($C4176,FixtureCode!$B$4:$B$128,0),MATCH("G"&amp;D4176&amp;"-T1",FixtureCode!$B$4:$AH$4,0)))))</f>
        <v>-</v>
      </c>
      <c r="F4176" s="13" t="str">
        <f>IF(C4176="-","-",IF(D4176=maxgameno+2,"blank row 2",IF(D4176=maxgameno+1,"blank row 1",INDEX(FixtureCode!$B$4:$AH$128,MATCH($C4176,FixtureCode!$B$4:$B$128,0),MATCH("G"&amp;D4176&amp;"-T2",FixtureCode!$B$4:$AH$4,0)))))</f>
        <v>-</v>
      </c>
      <c r="G4176" s="12" t="str">
        <f>IF(C4176="-","-",IF(AND(ISNUMBER(Fixture!G4180),ISNUMBER(Fixture!I4180),Fixture!F4180&lt;&gt;"BYE",Fixture!J4180&lt;&gt;"BYE"),"Yes","-"))</f>
        <v>-</v>
      </c>
      <c r="H4176" s="9" t="str">
        <f>IF(G4176="-","-",IF(Fixture!G4180&gt;Fixture!I4180,Settings!$G$7,IF(Fixture!G4180=Fixture!I4180,Settings!$G$8,IF(Fixture!G4180&lt;Fixture!I4180,Settings!$G$9,"-"))))</f>
        <v>-</v>
      </c>
      <c r="I4176" s="13" t="str">
        <f>IF(G4176="-","-",IF(Fixture!I4180&gt;Fixture!G4180,Settings!$G$7,IF(Fixture!I4180=Fixture!G4180,Settings!$G$8,IF(Fixture!I4180&lt;Fixture!G4180,Settings!$G$9,"-"))))</f>
        <v>-</v>
      </c>
    </row>
    <row r="4177" spans="3:9" x14ac:dyDescent="0.25">
      <c r="C4177" s="12" t="str">
        <f t="shared" si="132"/>
        <v>-</v>
      </c>
      <c r="D4177" s="9" t="str">
        <f t="shared" si="133"/>
        <v>-</v>
      </c>
      <c r="E4177" s="9" t="str">
        <f>IF(C4177="-","-",IF(D4177=maxgameno+2,"blank row 2",IF(D4177=maxgameno+1,"blank row 1",INDEX(FixtureCode!$B$4:$AH$128,MATCH($C4177,FixtureCode!$B$4:$B$128,0),MATCH("G"&amp;D4177&amp;"-T1",FixtureCode!$B$4:$AH$4,0)))))</f>
        <v>-</v>
      </c>
      <c r="F4177" s="13" t="str">
        <f>IF(C4177="-","-",IF(D4177=maxgameno+2,"blank row 2",IF(D4177=maxgameno+1,"blank row 1",INDEX(FixtureCode!$B$4:$AH$128,MATCH($C4177,FixtureCode!$B$4:$B$128,0),MATCH("G"&amp;D4177&amp;"-T2",FixtureCode!$B$4:$AH$4,0)))))</f>
        <v>-</v>
      </c>
      <c r="G4177" s="12" t="str">
        <f>IF(C4177="-","-",IF(AND(ISNUMBER(Fixture!G4181),ISNUMBER(Fixture!I4181),Fixture!F4181&lt;&gt;"BYE",Fixture!J4181&lt;&gt;"BYE"),"Yes","-"))</f>
        <v>-</v>
      </c>
      <c r="H4177" s="9" t="str">
        <f>IF(G4177="-","-",IF(Fixture!G4181&gt;Fixture!I4181,Settings!$G$7,IF(Fixture!G4181=Fixture!I4181,Settings!$G$8,IF(Fixture!G4181&lt;Fixture!I4181,Settings!$G$9,"-"))))</f>
        <v>-</v>
      </c>
      <c r="I4177" s="13" t="str">
        <f>IF(G4177="-","-",IF(Fixture!I4181&gt;Fixture!G4181,Settings!$G$7,IF(Fixture!I4181=Fixture!G4181,Settings!$G$8,IF(Fixture!I4181&lt;Fixture!G4181,Settings!$G$9,"-"))))</f>
        <v>-</v>
      </c>
    </row>
    <row r="4178" spans="3:9" x14ac:dyDescent="0.25">
      <c r="C4178" s="12" t="str">
        <f t="shared" si="132"/>
        <v>-</v>
      </c>
      <c r="D4178" s="9" t="str">
        <f t="shared" si="133"/>
        <v>-</v>
      </c>
      <c r="E4178" s="9" t="str">
        <f>IF(C4178="-","-",IF(D4178=maxgameno+2,"blank row 2",IF(D4178=maxgameno+1,"blank row 1",INDEX(FixtureCode!$B$4:$AH$128,MATCH($C4178,FixtureCode!$B$4:$B$128,0),MATCH("G"&amp;D4178&amp;"-T1",FixtureCode!$B$4:$AH$4,0)))))</f>
        <v>-</v>
      </c>
      <c r="F4178" s="13" t="str">
        <f>IF(C4178="-","-",IF(D4178=maxgameno+2,"blank row 2",IF(D4178=maxgameno+1,"blank row 1",INDEX(FixtureCode!$B$4:$AH$128,MATCH($C4178,FixtureCode!$B$4:$B$128,0),MATCH("G"&amp;D4178&amp;"-T2",FixtureCode!$B$4:$AH$4,0)))))</f>
        <v>-</v>
      </c>
      <c r="G4178" s="12" t="str">
        <f>IF(C4178="-","-",IF(AND(ISNUMBER(Fixture!G4182),ISNUMBER(Fixture!I4182),Fixture!F4182&lt;&gt;"BYE",Fixture!J4182&lt;&gt;"BYE"),"Yes","-"))</f>
        <v>-</v>
      </c>
      <c r="H4178" s="9" t="str">
        <f>IF(G4178="-","-",IF(Fixture!G4182&gt;Fixture!I4182,Settings!$G$7,IF(Fixture!G4182=Fixture!I4182,Settings!$G$8,IF(Fixture!G4182&lt;Fixture!I4182,Settings!$G$9,"-"))))</f>
        <v>-</v>
      </c>
      <c r="I4178" s="13" t="str">
        <f>IF(G4178="-","-",IF(Fixture!I4182&gt;Fixture!G4182,Settings!$G$7,IF(Fixture!I4182=Fixture!G4182,Settings!$G$8,IF(Fixture!I4182&lt;Fixture!G4182,Settings!$G$9,"-"))))</f>
        <v>-</v>
      </c>
    </row>
    <row r="4179" spans="3:9" x14ac:dyDescent="0.25">
      <c r="C4179" s="12" t="str">
        <f t="shared" si="132"/>
        <v>-</v>
      </c>
      <c r="D4179" s="9" t="str">
        <f t="shared" si="133"/>
        <v>-</v>
      </c>
      <c r="E4179" s="9" t="str">
        <f>IF(C4179="-","-",IF(D4179=maxgameno+2,"blank row 2",IF(D4179=maxgameno+1,"blank row 1",INDEX(FixtureCode!$B$4:$AH$128,MATCH($C4179,FixtureCode!$B$4:$B$128,0),MATCH("G"&amp;D4179&amp;"-T1",FixtureCode!$B$4:$AH$4,0)))))</f>
        <v>-</v>
      </c>
      <c r="F4179" s="13" t="str">
        <f>IF(C4179="-","-",IF(D4179=maxgameno+2,"blank row 2",IF(D4179=maxgameno+1,"blank row 1",INDEX(FixtureCode!$B$4:$AH$128,MATCH($C4179,FixtureCode!$B$4:$B$128,0),MATCH("G"&amp;D4179&amp;"-T2",FixtureCode!$B$4:$AH$4,0)))))</f>
        <v>-</v>
      </c>
      <c r="G4179" s="12" t="str">
        <f>IF(C4179="-","-",IF(AND(ISNUMBER(Fixture!G4183),ISNUMBER(Fixture!I4183),Fixture!F4183&lt;&gt;"BYE",Fixture!J4183&lt;&gt;"BYE"),"Yes","-"))</f>
        <v>-</v>
      </c>
      <c r="H4179" s="9" t="str">
        <f>IF(G4179="-","-",IF(Fixture!G4183&gt;Fixture!I4183,Settings!$G$7,IF(Fixture!G4183=Fixture!I4183,Settings!$G$8,IF(Fixture!G4183&lt;Fixture!I4183,Settings!$G$9,"-"))))</f>
        <v>-</v>
      </c>
      <c r="I4179" s="13" t="str">
        <f>IF(G4179="-","-",IF(Fixture!I4183&gt;Fixture!G4183,Settings!$G$7,IF(Fixture!I4183=Fixture!G4183,Settings!$G$8,IF(Fixture!I4183&lt;Fixture!G4183,Settings!$G$9,"-"))))</f>
        <v>-</v>
      </c>
    </row>
    <row r="4180" spans="3:9" x14ac:dyDescent="0.25">
      <c r="C4180" s="12" t="str">
        <f t="shared" si="132"/>
        <v>-</v>
      </c>
      <c r="D4180" s="9" t="str">
        <f t="shared" si="133"/>
        <v>-</v>
      </c>
      <c r="E4180" s="9" t="str">
        <f>IF(C4180="-","-",IF(D4180=maxgameno+2,"blank row 2",IF(D4180=maxgameno+1,"blank row 1",INDEX(FixtureCode!$B$4:$AH$128,MATCH($C4180,FixtureCode!$B$4:$B$128,0),MATCH("G"&amp;D4180&amp;"-T1",FixtureCode!$B$4:$AH$4,0)))))</f>
        <v>-</v>
      </c>
      <c r="F4180" s="13" t="str">
        <f>IF(C4180="-","-",IF(D4180=maxgameno+2,"blank row 2",IF(D4180=maxgameno+1,"blank row 1",INDEX(FixtureCode!$B$4:$AH$128,MATCH($C4180,FixtureCode!$B$4:$B$128,0),MATCH("G"&amp;D4180&amp;"-T2",FixtureCode!$B$4:$AH$4,0)))))</f>
        <v>-</v>
      </c>
      <c r="G4180" s="12" t="str">
        <f>IF(C4180="-","-",IF(AND(ISNUMBER(Fixture!G4184),ISNUMBER(Fixture!I4184),Fixture!F4184&lt;&gt;"BYE",Fixture!J4184&lt;&gt;"BYE"),"Yes","-"))</f>
        <v>-</v>
      </c>
      <c r="H4180" s="9" t="str">
        <f>IF(G4180="-","-",IF(Fixture!G4184&gt;Fixture!I4184,Settings!$G$7,IF(Fixture!G4184=Fixture!I4184,Settings!$G$8,IF(Fixture!G4184&lt;Fixture!I4184,Settings!$G$9,"-"))))</f>
        <v>-</v>
      </c>
      <c r="I4180" s="13" t="str">
        <f>IF(G4180="-","-",IF(Fixture!I4184&gt;Fixture!G4184,Settings!$G$7,IF(Fixture!I4184=Fixture!G4184,Settings!$G$8,IF(Fixture!I4184&lt;Fixture!G4184,Settings!$G$9,"-"))))</f>
        <v>-</v>
      </c>
    </row>
    <row r="4181" spans="3:9" x14ac:dyDescent="0.25">
      <c r="C4181" s="12" t="str">
        <f t="shared" si="132"/>
        <v>-</v>
      </c>
      <c r="D4181" s="9" t="str">
        <f t="shared" si="133"/>
        <v>-</v>
      </c>
      <c r="E4181" s="9" t="str">
        <f>IF(C4181="-","-",IF(D4181=maxgameno+2,"blank row 2",IF(D4181=maxgameno+1,"blank row 1",INDEX(FixtureCode!$B$4:$AH$128,MATCH($C4181,FixtureCode!$B$4:$B$128,0),MATCH("G"&amp;D4181&amp;"-T1",FixtureCode!$B$4:$AH$4,0)))))</f>
        <v>-</v>
      </c>
      <c r="F4181" s="13" t="str">
        <f>IF(C4181="-","-",IF(D4181=maxgameno+2,"blank row 2",IF(D4181=maxgameno+1,"blank row 1",INDEX(FixtureCode!$B$4:$AH$128,MATCH($C4181,FixtureCode!$B$4:$B$128,0),MATCH("G"&amp;D4181&amp;"-T2",FixtureCode!$B$4:$AH$4,0)))))</f>
        <v>-</v>
      </c>
      <c r="G4181" s="12" t="str">
        <f>IF(C4181="-","-",IF(AND(ISNUMBER(Fixture!G4185),ISNUMBER(Fixture!I4185),Fixture!F4185&lt;&gt;"BYE",Fixture!J4185&lt;&gt;"BYE"),"Yes","-"))</f>
        <v>-</v>
      </c>
      <c r="H4181" s="9" t="str">
        <f>IF(G4181="-","-",IF(Fixture!G4185&gt;Fixture!I4185,Settings!$G$7,IF(Fixture!G4185=Fixture!I4185,Settings!$G$8,IF(Fixture!G4185&lt;Fixture!I4185,Settings!$G$9,"-"))))</f>
        <v>-</v>
      </c>
      <c r="I4181" s="13" t="str">
        <f>IF(G4181="-","-",IF(Fixture!I4185&gt;Fixture!G4185,Settings!$G$7,IF(Fixture!I4185=Fixture!G4185,Settings!$G$8,IF(Fixture!I4185&lt;Fixture!G4185,Settings!$G$9,"-"))))</f>
        <v>-</v>
      </c>
    </row>
    <row r="4182" spans="3:9" x14ac:dyDescent="0.25">
      <c r="C4182" s="12" t="str">
        <f t="shared" si="132"/>
        <v>-</v>
      </c>
      <c r="D4182" s="9" t="str">
        <f t="shared" si="133"/>
        <v>-</v>
      </c>
      <c r="E4182" s="9" t="str">
        <f>IF(C4182="-","-",IF(D4182=maxgameno+2,"blank row 2",IF(D4182=maxgameno+1,"blank row 1",INDEX(FixtureCode!$B$4:$AH$128,MATCH($C4182,FixtureCode!$B$4:$B$128,0),MATCH("G"&amp;D4182&amp;"-T1",FixtureCode!$B$4:$AH$4,0)))))</f>
        <v>-</v>
      </c>
      <c r="F4182" s="13" t="str">
        <f>IF(C4182="-","-",IF(D4182=maxgameno+2,"blank row 2",IF(D4182=maxgameno+1,"blank row 1",INDEX(FixtureCode!$B$4:$AH$128,MATCH($C4182,FixtureCode!$B$4:$B$128,0),MATCH("G"&amp;D4182&amp;"-T2",FixtureCode!$B$4:$AH$4,0)))))</f>
        <v>-</v>
      </c>
      <c r="G4182" s="12" t="str">
        <f>IF(C4182="-","-",IF(AND(ISNUMBER(Fixture!G4186),ISNUMBER(Fixture!I4186),Fixture!F4186&lt;&gt;"BYE",Fixture!J4186&lt;&gt;"BYE"),"Yes","-"))</f>
        <v>-</v>
      </c>
      <c r="H4182" s="9" t="str">
        <f>IF(G4182="-","-",IF(Fixture!G4186&gt;Fixture!I4186,Settings!$G$7,IF(Fixture!G4186=Fixture!I4186,Settings!$G$8,IF(Fixture!G4186&lt;Fixture!I4186,Settings!$G$9,"-"))))</f>
        <v>-</v>
      </c>
      <c r="I4182" s="13" t="str">
        <f>IF(G4182="-","-",IF(Fixture!I4186&gt;Fixture!G4186,Settings!$G$7,IF(Fixture!I4186=Fixture!G4186,Settings!$G$8,IF(Fixture!I4186&lt;Fixture!G4186,Settings!$G$9,"-"))))</f>
        <v>-</v>
      </c>
    </row>
    <row r="4183" spans="3:9" x14ac:dyDescent="0.25">
      <c r="C4183" s="12" t="str">
        <f t="shared" si="132"/>
        <v>-</v>
      </c>
      <c r="D4183" s="9" t="str">
        <f t="shared" si="133"/>
        <v>-</v>
      </c>
      <c r="E4183" s="9" t="str">
        <f>IF(C4183="-","-",IF(D4183=maxgameno+2,"blank row 2",IF(D4183=maxgameno+1,"blank row 1",INDEX(FixtureCode!$B$4:$AH$128,MATCH($C4183,FixtureCode!$B$4:$B$128,0),MATCH("G"&amp;D4183&amp;"-T1",FixtureCode!$B$4:$AH$4,0)))))</f>
        <v>-</v>
      </c>
      <c r="F4183" s="13" t="str">
        <f>IF(C4183="-","-",IF(D4183=maxgameno+2,"blank row 2",IF(D4183=maxgameno+1,"blank row 1",INDEX(FixtureCode!$B$4:$AH$128,MATCH($C4183,FixtureCode!$B$4:$B$128,0),MATCH("G"&amp;D4183&amp;"-T2",FixtureCode!$B$4:$AH$4,0)))))</f>
        <v>-</v>
      </c>
      <c r="G4183" s="12" t="str">
        <f>IF(C4183="-","-",IF(AND(ISNUMBER(Fixture!G4187),ISNUMBER(Fixture!I4187),Fixture!F4187&lt;&gt;"BYE",Fixture!J4187&lt;&gt;"BYE"),"Yes","-"))</f>
        <v>-</v>
      </c>
      <c r="H4183" s="9" t="str">
        <f>IF(G4183="-","-",IF(Fixture!G4187&gt;Fixture!I4187,Settings!$G$7,IF(Fixture!G4187=Fixture!I4187,Settings!$G$8,IF(Fixture!G4187&lt;Fixture!I4187,Settings!$G$9,"-"))))</f>
        <v>-</v>
      </c>
      <c r="I4183" s="13" t="str">
        <f>IF(G4183="-","-",IF(Fixture!I4187&gt;Fixture!G4187,Settings!$G$7,IF(Fixture!I4187=Fixture!G4187,Settings!$G$8,IF(Fixture!I4187&lt;Fixture!G4187,Settings!$G$9,"-"))))</f>
        <v>-</v>
      </c>
    </row>
    <row r="4184" spans="3:9" x14ac:dyDescent="0.25">
      <c r="C4184" s="12" t="str">
        <f t="shared" si="132"/>
        <v>-</v>
      </c>
      <c r="D4184" s="9" t="str">
        <f t="shared" si="133"/>
        <v>-</v>
      </c>
      <c r="E4184" s="9" t="str">
        <f>IF(C4184="-","-",IF(D4184=maxgameno+2,"blank row 2",IF(D4184=maxgameno+1,"blank row 1",INDEX(FixtureCode!$B$4:$AH$128,MATCH($C4184,FixtureCode!$B$4:$B$128,0),MATCH("G"&amp;D4184&amp;"-T1",FixtureCode!$B$4:$AH$4,0)))))</f>
        <v>-</v>
      </c>
      <c r="F4184" s="13" t="str">
        <f>IF(C4184="-","-",IF(D4184=maxgameno+2,"blank row 2",IF(D4184=maxgameno+1,"blank row 1",INDEX(FixtureCode!$B$4:$AH$128,MATCH($C4184,FixtureCode!$B$4:$B$128,0),MATCH("G"&amp;D4184&amp;"-T2",FixtureCode!$B$4:$AH$4,0)))))</f>
        <v>-</v>
      </c>
      <c r="G4184" s="12" t="str">
        <f>IF(C4184="-","-",IF(AND(ISNUMBER(Fixture!G4188),ISNUMBER(Fixture!I4188),Fixture!F4188&lt;&gt;"BYE",Fixture!J4188&lt;&gt;"BYE"),"Yes","-"))</f>
        <v>-</v>
      </c>
      <c r="H4184" s="9" t="str">
        <f>IF(G4184="-","-",IF(Fixture!G4188&gt;Fixture!I4188,Settings!$G$7,IF(Fixture!G4188=Fixture!I4188,Settings!$G$8,IF(Fixture!G4188&lt;Fixture!I4188,Settings!$G$9,"-"))))</f>
        <v>-</v>
      </c>
      <c r="I4184" s="13" t="str">
        <f>IF(G4184="-","-",IF(Fixture!I4188&gt;Fixture!G4188,Settings!$G$7,IF(Fixture!I4188=Fixture!G4188,Settings!$G$8,IF(Fixture!I4188&lt;Fixture!G4188,Settings!$G$9,"-"))))</f>
        <v>-</v>
      </c>
    </row>
    <row r="4185" spans="3:9" x14ac:dyDescent="0.25">
      <c r="C4185" s="12" t="str">
        <f t="shared" si="132"/>
        <v>-</v>
      </c>
      <c r="D4185" s="9" t="str">
        <f t="shared" si="133"/>
        <v>-</v>
      </c>
      <c r="E4185" s="9" t="str">
        <f>IF(C4185="-","-",IF(D4185=maxgameno+2,"blank row 2",IF(D4185=maxgameno+1,"blank row 1",INDEX(FixtureCode!$B$4:$AH$128,MATCH($C4185,FixtureCode!$B$4:$B$128,0),MATCH("G"&amp;D4185&amp;"-T1",FixtureCode!$B$4:$AH$4,0)))))</f>
        <v>-</v>
      </c>
      <c r="F4185" s="13" t="str">
        <f>IF(C4185="-","-",IF(D4185=maxgameno+2,"blank row 2",IF(D4185=maxgameno+1,"blank row 1",INDEX(FixtureCode!$B$4:$AH$128,MATCH($C4185,FixtureCode!$B$4:$B$128,0),MATCH("G"&amp;D4185&amp;"-T2",FixtureCode!$B$4:$AH$4,0)))))</f>
        <v>-</v>
      </c>
      <c r="G4185" s="12" t="str">
        <f>IF(C4185="-","-",IF(AND(ISNUMBER(Fixture!G4189),ISNUMBER(Fixture!I4189),Fixture!F4189&lt;&gt;"BYE",Fixture!J4189&lt;&gt;"BYE"),"Yes","-"))</f>
        <v>-</v>
      </c>
      <c r="H4185" s="9" t="str">
        <f>IF(G4185="-","-",IF(Fixture!G4189&gt;Fixture!I4189,Settings!$G$7,IF(Fixture!G4189=Fixture!I4189,Settings!$G$8,IF(Fixture!G4189&lt;Fixture!I4189,Settings!$G$9,"-"))))</f>
        <v>-</v>
      </c>
      <c r="I4185" s="13" t="str">
        <f>IF(G4185="-","-",IF(Fixture!I4189&gt;Fixture!G4189,Settings!$G$7,IF(Fixture!I4189=Fixture!G4189,Settings!$G$8,IF(Fixture!I4189&lt;Fixture!G4189,Settings!$G$9,"-"))))</f>
        <v>-</v>
      </c>
    </row>
    <row r="4186" spans="3:9" x14ac:dyDescent="0.25">
      <c r="C4186" s="12" t="str">
        <f t="shared" si="132"/>
        <v>-</v>
      </c>
      <c r="D4186" s="9" t="str">
        <f t="shared" si="133"/>
        <v>-</v>
      </c>
      <c r="E4186" s="9" t="str">
        <f>IF(C4186="-","-",IF(D4186=maxgameno+2,"blank row 2",IF(D4186=maxgameno+1,"blank row 1",INDEX(FixtureCode!$B$4:$AH$128,MATCH($C4186,FixtureCode!$B$4:$B$128,0),MATCH("G"&amp;D4186&amp;"-T1",FixtureCode!$B$4:$AH$4,0)))))</f>
        <v>-</v>
      </c>
      <c r="F4186" s="13" t="str">
        <f>IF(C4186="-","-",IF(D4186=maxgameno+2,"blank row 2",IF(D4186=maxgameno+1,"blank row 1",INDEX(FixtureCode!$B$4:$AH$128,MATCH($C4186,FixtureCode!$B$4:$B$128,0),MATCH("G"&amp;D4186&amp;"-T2",FixtureCode!$B$4:$AH$4,0)))))</f>
        <v>-</v>
      </c>
      <c r="G4186" s="12" t="str">
        <f>IF(C4186="-","-",IF(AND(ISNUMBER(Fixture!G4190),ISNUMBER(Fixture!I4190),Fixture!F4190&lt;&gt;"BYE",Fixture!J4190&lt;&gt;"BYE"),"Yes","-"))</f>
        <v>-</v>
      </c>
      <c r="H4186" s="9" t="str">
        <f>IF(G4186="-","-",IF(Fixture!G4190&gt;Fixture!I4190,Settings!$G$7,IF(Fixture!G4190=Fixture!I4190,Settings!$G$8,IF(Fixture!G4190&lt;Fixture!I4190,Settings!$G$9,"-"))))</f>
        <v>-</v>
      </c>
      <c r="I4186" s="13" t="str">
        <f>IF(G4186="-","-",IF(Fixture!I4190&gt;Fixture!G4190,Settings!$G$7,IF(Fixture!I4190=Fixture!G4190,Settings!$G$8,IF(Fixture!I4190&lt;Fixture!G4190,Settings!$G$9,"-"))))</f>
        <v>-</v>
      </c>
    </row>
    <row r="4187" spans="3:9" x14ac:dyDescent="0.25">
      <c r="C4187" s="12" t="str">
        <f t="shared" si="132"/>
        <v>-</v>
      </c>
      <c r="D4187" s="9" t="str">
        <f t="shared" si="133"/>
        <v>-</v>
      </c>
      <c r="E4187" s="9" t="str">
        <f>IF(C4187="-","-",IF(D4187=maxgameno+2,"blank row 2",IF(D4187=maxgameno+1,"blank row 1",INDEX(FixtureCode!$B$4:$AH$128,MATCH($C4187,FixtureCode!$B$4:$B$128,0),MATCH("G"&amp;D4187&amp;"-T1",FixtureCode!$B$4:$AH$4,0)))))</f>
        <v>-</v>
      </c>
      <c r="F4187" s="13" t="str">
        <f>IF(C4187="-","-",IF(D4187=maxgameno+2,"blank row 2",IF(D4187=maxgameno+1,"blank row 1",INDEX(FixtureCode!$B$4:$AH$128,MATCH($C4187,FixtureCode!$B$4:$B$128,0),MATCH("G"&amp;D4187&amp;"-T2",FixtureCode!$B$4:$AH$4,0)))))</f>
        <v>-</v>
      </c>
      <c r="G4187" s="12" t="str">
        <f>IF(C4187="-","-",IF(AND(ISNUMBER(Fixture!G4191),ISNUMBER(Fixture!I4191),Fixture!F4191&lt;&gt;"BYE",Fixture!J4191&lt;&gt;"BYE"),"Yes","-"))</f>
        <v>-</v>
      </c>
      <c r="H4187" s="9" t="str">
        <f>IF(G4187="-","-",IF(Fixture!G4191&gt;Fixture!I4191,Settings!$G$7,IF(Fixture!G4191=Fixture!I4191,Settings!$G$8,IF(Fixture!G4191&lt;Fixture!I4191,Settings!$G$9,"-"))))</f>
        <v>-</v>
      </c>
      <c r="I4187" s="13" t="str">
        <f>IF(G4187="-","-",IF(Fixture!I4191&gt;Fixture!G4191,Settings!$G$7,IF(Fixture!I4191=Fixture!G4191,Settings!$G$8,IF(Fixture!I4191&lt;Fixture!G4191,Settings!$G$9,"-"))))</f>
        <v>-</v>
      </c>
    </row>
    <row r="4188" spans="3:9" x14ac:dyDescent="0.25">
      <c r="C4188" s="12" t="str">
        <f t="shared" si="132"/>
        <v>-</v>
      </c>
      <c r="D4188" s="9" t="str">
        <f t="shared" si="133"/>
        <v>-</v>
      </c>
      <c r="E4188" s="9" t="str">
        <f>IF(C4188="-","-",IF(D4188=maxgameno+2,"blank row 2",IF(D4188=maxgameno+1,"blank row 1",INDEX(FixtureCode!$B$4:$AH$128,MATCH($C4188,FixtureCode!$B$4:$B$128,0),MATCH("G"&amp;D4188&amp;"-T1",FixtureCode!$B$4:$AH$4,0)))))</f>
        <v>-</v>
      </c>
      <c r="F4188" s="13" t="str">
        <f>IF(C4188="-","-",IF(D4188=maxgameno+2,"blank row 2",IF(D4188=maxgameno+1,"blank row 1",INDEX(FixtureCode!$B$4:$AH$128,MATCH($C4188,FixtureCode!$B$4:$B$128,0),MATCH("G"&amp;D4188&amp;"-T2",FixtureCode!$B$4:$AH$4,0)))))</f>
        <v>-</v>
      </c>
      <c r="G4188" s="12" t="str">
        <f>IF(C4188="-","-",IF(AND(ISNUMBER(Fixture!G4192),ISNUMBER(Fixture!I4192),Fixture!F4192&lt;&gt;"BYE",Fixture!J4192&lt;&gt;"BYE"),"Yes","-"))</f>
        <v>-</v>
      </c>
      <c r="H4188" s="9" t="str">
        <f>IF(G4188="-","-",IF(Fixture!G4192&gt;Fixture!I4192,Settings!$G$7,IF(Fixture!G4192=Fixture!I4192,Settings!$G$8,IF(Fixture!G4192&lt;Fixture!I4192,Settings!$G$9,"-"))))</f>
        <v>-</v>
      </c>
      <c r="I4188" s="13" t="str">
        <f>IF(G4188="-","-",IF(Fixture!I4192&gt;Fixture!G4192,Settings!$G$7,IF(Fixture!I4192=Fixture!G4192,Settings!$G$8,IF(Fixture!I4192&lt;Fixture!G4192,Settings!$G$9,"-"))))</f>
        <v>-</v>
      </c>
    </row>
    <row r="4189" spans="3:9" x14ac:dyDescent="0.25">
      <c r="C4189" s="12" t="str">
        <f t="shared" si="132"/>
        <v>-</v>
      </c>
      <c r="D4189" s="9" t="str">
        <f t="shared" si="133"/>
        <v>-</v>
      </c>
      <c r="E4189" s="9" t="str">
        <f>IF(C4189="-","-",IF(D4189=maxgameno+2,"blank row 2",IF(D4189=maxgameno+1,"blank row 1",INDEX(FixtureCode!$B$4:$AH$128,MATCH($C4189,FixtureCode!$B$4:$B$128,0),MATCH("G"&amp;D4189&amp;"-T1",FixtureCode!$B$4:$AH$4,0)))))</f>
        <v>-</v>
      </c>
      <c r="F4189" s="13" t="str">
        <f>IF(C4189="-","-",IF(D4189=maxgameno+2,"blank row 2",IF(D4189=maxgameno+1,"blank row 1",INDEX(FixtureCode!$B$4:$AH$128,MATCH($C4189,FixtureCode!$B$4:$B$128,0),MATCH("G"&amp;D4189&amp;"-T2",FixtureCode!$B$4:$AH$4,0)))))</f>
        <v>-</v>
      </c>
      <c r="G4189" s="12" t="str">
        <f>IF(C4189="-","-",IF(AND(ISNUMBER(Fixture!G4193),ISNUMBER(Fixture!I4193),Fixture!F4193&lt;&gt;"BYE",Fixture!J4193&lt;&gt;"BYE"),"Yes","-"))</f>
        <v>-</v>
      </c>
      <c r="H4189" s="9" t="str">
        <f>IF(G4189="-","-",IF(Fixture!G4193&gt;Fixture!I4193,Settings!$G$7,IF(Fixture!G4193=Fixture!I4193,Settings!$G$8,IF(Fixture!G4193&lt;Fixture!I4193,Settings!$G$9,"-"))))</f>
        <v>-</v>
      </c>
      <c r="I4189" s="13" t="str">
        <f>IF(G4189="-","-",IF(Fixture!I4193&gt;Fixture!G4193,Settings!$G$7,IF(Fixture!I4193=Fixture!G4193,Settings!$G$8,IF(Fixture!I4193&lt;Fixture!G4193,Settings!$G$9,"-"))))</f>
        <v>-</v>
      </c>
    </row>
    <row r="4190" spans="3:9" x14ac:dyDescent="0.25">
      <c r="C4190" s="12" t="str">
        <f t="shared" si="132"/>
        <v>-</v>
      </c>
      <c r="D4190" s="9" t="str">
        <f t="shared" si="133"/>
        <v>-</v>
      </c>
      <c r="E4190" s="9" t="str">
        <f>IF(C4190="-","-",IF(D4190=maxgameno+2,"blank row 2",IF(D4190=maxgameno+1,"blank row 1",INDEX(FixtureCode!$B$4:$AH$128,MATCH($C4190,FixtureCode!$B$4:$B$128,0),MATCH("G"&amp;D4190&amp;"-T1",FixtureCode!$B$4:$AH$4,0)))))</f>
        <v>-</v>
      </c>
      <c r="F4190" s="13" t="str">
        <f>IF(C4190="-","-",IF(D4190=maxgameno+2,"blank row 2",IF(D4190=maxgameno+1,"blank row 1",INDEX(FixtureCode!$B$4:$AH$128,MATCH($C4190,FixtureCode!$B$4:$B$128,0),MATCH("G"&amp;D4190&amp;"-T2",FixtureCode!$B$4:$AH$4,0)))))</f>
        <v>-</v>
      </c>
      <c r="G4190" s="12" t="str">
        <f>IF(C4190="-","-",IF(AND(ISNUMBER(Fixture!G4194),ISNUMBER(Fixture!I4194),Fixture!F4194&lt;&gt;"BYE",Fixture!J4194&lt;&gt;"BYE"),"Yes","-"))</f>
        <v>-</v>
      </c>
      <c r="H4190" s="9" t="str">
        <f>IF(G4190="-","-",IF(Fixture!G4194&gt;Fixture!I4194,Settings!$G$7,IF(Fixture!G4194=Fixture!I4194,Settings!$G$8,IF(Fixture!G4194&lt;Fixture!I4194,Settings!$G$9,"-"))))</f>
        <v>-</v>
      </c>
      <c r="I4190" s="13" t="str">
        <f>IF(G4190="-","-",IF(Fixture!I4194&gt;Fixture!G4194,Settings!$G$7,IF(Fixture!I4194=Fixture!G4194,Settings!$G$8,IF(Fixture!I4194&lt;Fixture!G4194,Settings!$G$9,"-"))))</f>
        <v>-</v>
      </c>
    </row>
    <row r="4191" spans="3:9" x14ac:dyDescent="0.25">
      <c r="C4191" s="12" t="str">
        <f t="shared" si="132"/>
        <v>-</v>
      </c>
      <c r="D4191" s="9" t="str">
        <f t="shared" si="133"/>
        <v>-</v>
      </c>
      <c r="E4191" s="9" t="str">
        <f>IF(C4191="-","-",IF(D4191=maxgameno+2,"blank row 2",IF(D4191=maxgameno+1,"blank row 1",INDEX(FixtureCode!$B$4:$AH$128,MATCH($C4191,FixtureCode!$B$4:$B$128,0),MATCH("G"&amp;D4191&amp;"-T1",FixtureCode!$B$4:$AH$4,0)))))</f>
        <v>-</v>
      </c>
      <c r="F4191" s="13" t="str">
        <f>IF(C4191="-","-",IF(D4191=maxgameno+2,"blank row 2",IF(D4191=maxgameno+1,"blank row 1",INDEX(FixtureCode!$B$4:$AH$128,MATCH($C4191,FixtureCode!$B$4:$B$128,0),MATCH("G"&amp;D4191&amp;"-T2",FixtureCode!$B$4:$AH$4,0)))))</f>
        <v>-</v>
      </c>
      <c r="G4191" s="12" t="str">
        <f>IF(C4191="-","-",IF(AND(ISNUMBER(Fixture!G4195),ISNUMBER(Fixture!I4195),Fixture!F4195&lt;&gt;"BYE",Fixture!J4195&lt;&gt;"BYE"),"Yes","-"))</f>
        <v>-</v>
      </c>
      <c r="H4191" s="9" t="str">
        <f>IF(G4191="-","-",IF(Fixture!G4195&gt;Fixture!I4195,Settings!$G$7,IF(Fixture!G4195=Fixture!I4195,Settings!$G$8,IF(Fixture!G4195&lt;Fixture!I4195,Settings!$G$9,"-"))))</f>
        <v>-</v>
      </c>
      <c r="I4191" s="13" t="str">
        <f>IF(G4191="-","-",IF(Fixture!I4195&gt;Fixture!G4195,Settings!$G$7,IF(Fixture!I4195=Fixture!G4195,Settings!$G$8,IF(Fixture!I4195&lt;Fixture!G4195,Settings!$G$9,"-"))))</f>
        <v>-</v>
      </c>
    </row>
    <row r="4192" spans="3:9" x14ac:dyDescent="0.25">
      <c r="C4192" s="12" t="str">
        <f t="shared" si="132"/>
        <v>-</v>
      </c>
      <c r="D4192" s="9" t="str">
        <f t="shared" si="133"/>
        <v>-</v>
      </c>
      <c r="E4192" s="9" t="str">
        <f>IF(C4192="-","-",IF(D4192=maxgameno+2,"blank row 2",IF(D4192=maxgameno+1,"blank row 1",INDEX(FixtureCode!$B$4:$AH$128,MATCH($C4192,FixtureCode!$B$4:$B$128,0),MATCH("G"&amp;D4192&amp;"-T1",FixtureCode!$B$4:$AH$4,0)))))</f>
        <v>-</v>
      </c>
      <c r="F4192" s="13" t="str">
        <f>IF(C4192="-","-",IF(D4192=maxgameno+2,"blank row 2",IF(D4192=maxgameno+1,"blank row 1",INDEX(FixtureCode!$B$4:$AH$128,MATCH($C4192,FixtureCode!$B$4:$B$128,0),MATCH("G"&amp;D4192&amp;"-T2",FixtureCode!$B$4:$AH$4,0)))))</f>
        <v>-</v>
      </c>
      <c r="G4192" s="12" t="str">
        <f>IF(C4192="-","-",IF(AND(ISNUMBER(Fixture!G4196),ISNUMBER(Fixture!I4196),Fixture!F4196&lt;&gt;"BYE",Fixture!J4196&lt;&gt;"BYE"),"Yes","-"))</f>
        <v>-</v>
      </c>
      <c r="H4192" s="9" t="str">
        <f>IF(G4192="-","-",IF(Fixture!G4196&gt;Fixture!I4196,Settings!$G$7,IF(Fixture!G4196=Fixture!I4196,Settings!$G$8,IF(Fixture!G4196&lt;Fixture!I4196,Settings!$G$9,"-"))))</f>
        <v>-</v>
      </c>
      <c r="I4192" s="13" t="str">
        <f>IF(G4192="-","-",IF(Fixture!I4196&gt;Fixture!G4196,Settings!$G$7,IF(Fixture!I4196=Fixture!G4196,Settings!$G$8,IF(Fixture!I4196&lt;Fixture!G4196,Settings!$G$9,"-"))))</f>
        <v>-</v>
      </c>
    </row>
    <row r="4193" spans="3:9" x14ac:dyDescent="0.25">
      <c r="C4193" s="12" t="str">
        <f t="shared" si="132"/>
        <v>-</v>
      </c>
      <c r="D4193" s="9" t="str">
        <f t="shared" si="133"/>
        <v>-</v>
      </c>
      <c r="E4193" s="9" t="str">
        <f>IF(C4193="-","-",IF(D4193=maxgameno+2,"blank row 2",IF(D4193=maxgameno+1,"blank row 1",INDEX(FixtureCode!$B$4:$AH$128,MATCH($C4193,FixtureCode!$B$4:$B$128,0),MATCH("G"&amp;D4193&amp;"-T1",FixtureCode!$B$4:$AH$4,0)))))</f>
        <v>-</v>
      </c>
      <c r="F4193" s="13" t="str">
        <f>IF(C4193="-","-",IF(D4193=maxgameno+2,"blank row 2",IF(D4193=maxgameno+1,"blank row 1",INDEX(FixtureCode!$B$4:$AH$128,MATCH($C4193,FixtureCode!$B$4:$B$128,0),MATCH("G"&amp;D4193&amp;"-T2",FixtureCode!$B$4:$AH$4,0)))))</f>
        <v>-</v>
      </c>
      <c r="G4193" s="12" t="str">
        <f>IF(C4193="-","-",IF(AND(ISNUMBER(Fixture!G4197),ISNUMBER(Fixture!I4197),Fixture!F4197&lt;&gt;"BYE",Fixture!J4197&lt;&gt;"BYE"),"Yes","-"))</f>
        <v>-</v>
      </c>
      <c r="H4193" s="9" t="str">
        <f>IF(G4193="-","-",IF(Fixture!G4197&gt;Fixture!I4197,Settings!$G$7,IF(Fixture!G4197=Fixture!I4197,Settings!$G$8,IF(Fixture!G4197&lt;Fixture!I4197,Settings!$G$9,"-"))))</f>
        <v>-</v>
      </c>
      <c r="I4193" s="13" t="str">
        <f>IF(G4193="-","-",IF(Fixture!I4197&gt;Fixture!G4197,Settings!$G$7,IF(Fixture!I4197=Fixture!G4197,Settings!$G$8,IF(Fixture!I4197&lt;Fixture!G4197,Settings!$G$9,"-"))))</f>
        <v>-</v>
      </c>
    </row>
    <row r="4194" spans="3:9" x14ac:dyDescent="0.25">
      <c r="C4194" s="12" t="str">
        <f t="shared" si="132"/>
        <v>-</v>
      </c>
      <c r="D4194" s="9" t="str">
        <f t="shared" si="133"/>
        <v>-</v>
      </c>
      <c r="E4194" s="9" t="str">
        <f>IF(C4194="-","-",IF(D4194=maxgameno+2,"blank row 2",IF(D4194=maxgameno+1,"blank row 1",INDEX(FixtureCode!$B$4:$AH$128,MATCH($C4194,FixtureCode!$B$4:$B$128,0),MATCH("G"&amp;D4194&amp;"-T1",FixtureCode!$B$4:$AH$4,0)))))</f>
        <v>-</v>
      </c>
      <c r="F4194" s="13" t="str">
        <f>IF(C4194="-","-",IF(D4194=maxgameno+2,"blank row 2",IF(D4194=maxgameno+1,"blank row 1",INDEX(FixtureCode!$B$4:$AH$128,MATCH($C4194,FixtureCode!$B$4:$B$128,0),MATCH("G"&amp;D4194&amp;"-T2",FixtureCode!$B$4:$AH$4,0)))))</f>
        <v>-</v>
      </c>
      <c r="G4194" s="12" t="str">
        <f>IF(C4194="-","-",IF(AND(ISNUMBER(Fixture!G4198),ISNUMBER(Fixture!I4198),Fixture!F4198&lt;&gt;"BYE",Fixture!J4198&lt;&gt;"BYE"),"Yes","-"))</f>
        <v>-</v>
      </c>
      <c r="H4194" s="9" t="str">
        <f>IF(G4194="-","-",IF(Fixture!G4198&gt;Fixture!I4198,Settings!$G$7,IF(Fixture!G4198=Fixture!I4198,Settings!$G$8,IF(Fixture!G4198&lt;Fixture!I4198,Settings!$G$9,"-"))))</f>
        <v>-</v>
      </c>
      <c r="I4194" s="13" t="str">
        <f>IF(G4194="-","-",IF(Fixture!I4198&gt;Fixture!G4198,Settings!$G$7,IF(Fixture!I4198=Fixture!G4198,Settings!$G$8,IF(Fixture!I4198&lt;Fixture!G4198,Settings!$G$9,"-"))))</f>
        <v>-</v>
      </c>
    </row>
    <row r="4195" spans="3:9" x14ac:dyDescent="0.25">
      <c r="C4195" s="12" t="str">
        <f t="shared" si="132"/>
        <v>-</v>
      </c>
      <c r="D4195" s="9" t="str">
        <f t="shared" si="133"/>
        <v>-</v>
      </c>
      <c r="E4195" s="9" t="str">
        <f>IF(C4195="-","-",IF(D4195=maxgameno+2,"blank row 2",IF(D4195=maxgameno+1,"blank row 1",INDEX(FixtureCode!$B$4:$AH$128,MATCH($C4195,FixtureCode!$B$4:$B$128,0),MATCH("G"&amp;D4195&amp;"-T1",FixtureCode!$B$4:$AH$4,0)))))</f>
        <v>-</v>
      </c>
      <c r="F4195" s="13" t="str">
        <f>IF(C4195="-","-",IF(D4195=maxgameno+2,"blank row 2",IF(D4195=maxgameno+1,"blank row 1",INDEX(FixtureCode!$B$4:$AH$128,MATCH($C4195,FixtureCode!$B$4:$B$128,0),MATCH("G"&amp;D4195&amp;"-T2",FixtureCode!$B$4:$AH$4,0)))))</f>
        <v>-</v>
      </c>
      <c r="G4195" s="12" t="str">
        <f>IF(C4195="-","-",IF(AND(ISNUMBER(Fixture!G4199),ISNUMBER(Fixture!I4199),Fixture!F4199&lt;&gt;"BYE",Fixture!J4199&lt;&gt;"BYE"),"Yes","-"))</f>
        <v>-</v>
      </c>
      <c r="H4195" s="9" t="str">
        <f>IF(G4195="-","-",IF(Fixture!G4199&gt;Fixture!I4199,Settings!$G$7,IF(Fixture!G4199=Fixture!I4199,Settings!$G$8,IF(Fixture!G4199&lt;Fixture!I4199,Settings!$G$9,"-"))))</f>
        <v>-</v>
      </c>
      <c r="I4195" s="13" t="str">
        <f>IF(G4195="-","-",IF(Fixture!I4199&gt;Fixture!G4199,Settings!$G$7,IF(Fixture!I4199=Fixture!G4199,Settings!$G$8,IF(Fixture!I4199&lt;Fixture!G4199,Settings!$G$9,"-"))))</f>
        <v>-</v>
      </c>
    </row>
    <row r="4196" spans="3:9" x14ac:dyDescent="0.25">
      <c r="C4196" s="12" t="str">
        <f t="shared" si="132"/>
        <v>-</v>
      </c>
      <c r="D4196" s="9" t="str">
        <f t="shared" si="133"/>
        <v>-</v>
      </c>
      <c r="E4196" s="9" t="str">
        <f>IF(C4196="-","-",IF(D4196=maxgameno+2,"blank row 2",IF(D4196=maxgameno+1,"blank row 1",INDEX(FixtureCode!$B$4:$AH$128,MATCH($C4196,FixtureCode!$B$4:$B$128,0),MATCH("G"&amp;D4196&amp;"-T1",FixtureCode!$B$4:$AH$4,0)))))</f>
        <v>-</v>
      </c>
      <c r="F4196" s="13" t="str">
        <f>IF(C4196="-","-",IF(D4196=maxgameno+2,"blank row 2",IF(D4196=maxgameno+1,"blank row 1",INDEX(FixtureCode!$B$4:$AH$128,MATCH($C4196,FixtureCode!$B$4:$B$128,0),MATCH("G"&amp;D4196&amp;"-T2",FixtureCode!$B$4:$AH$4,0)))))</f>
        <v>-</v>
      </c>
      <c r="G4196" s="12" t="str">
        <f>IF(C4196="-","-",IF(AND(ISNUMBER(Fixture!G4200),ISNUMBER(Fixture!I4200),Fixture!F4200&lt;&gt;"BYE",Fixture!J4200&lt;&gt;"BYE"),"Yes","-"))</f>
        <v>-</v>
      </c>
      <c r="H4196" s="9" t="str">
        <f>IF(G4196="-","-",IF(Fixture!G4200&gt;Fixture!I4200,Settings!$G$7,IF(Fixture!G4200=Fixture!I4200,Settings!$G$8,IF(Fixture!G4200&lt;Fixture!I4200,Settings!$G$9,"-"))))</f>
        <v>-</v>
      </c>
      <c r="I4196" s="13" t="str">
        <f>IF(G4196="-","-",IF(Fixture!I4200&gt;Fixture!G4200,Settings!$G$7,IF(Fixture!I4200=Fixture!G4200,Settings!$G$8,IF(Fixture!I4200&lt;Fixture!G4200,Settings!$G$9,"-"))))</f>
        <v>-</v>
      </c>
    </row>
    <row r="4197" spans="3:9" x14ac:dyDescent="0.25">
      <c r="C4197" s="12" t="str">
        <f t="shared" si="132"/>
        <v>-</v>
      </c>
      <c r="D4197" s="9" t="str">
        <f t="shared" si="133"/>
        <v>-</v>
      </c>
      <c r="E4197" s="9" t="str">
        <f>IF(C4197="-","-",IF(D4197=maxgameno+2,"blank row 2",IF(D4197=maxgameno+1,"blank row 1",INDEX(FixtureCode!$B$4:$AH$128,MATCH($C4197,FixtureCode!$B$4:$B$128,0),MATCH("G"&amp;D4197&amp;"-T1",FixtureCode!$B$4:$AH$4,0)))))</f>
        <v>-</v>
      </c>
      <c r="F4197" s="13" t="str">
        <f>IF(C4197="-","-",IF(D4197=maxgameno+2,"blank row 2",IF(D4197=maxgameno+1,"blank row 1",INDEX(FixtureCode!$B$4:$AH$128,MATCH($C4197,FixtureCode!$B$4:$B$128,0),MATCH("G"&amp;D4197&amp;"-T2",FixtureCode!$B$4:$AH$4,0)))))</f>
        <v>-</v>
      </c>
      <c r="G4197" s="12" t="str">
        <f>IF(C4197="-","-",IF(AND(ISNUMBER(Fixture!G4201),ISNUMBER(Fixture!I4201),Fixture!F4201&lt;&gt;"BYE",Fixture!J4201&lt;&gt;"BYE"),"Yes","-"))</f>
        <v>-</v>
      </c>
      <c r="H4197" s="9" t="str">
        <f>IF(G4197="-","-",IF(Fixture!G4201&gt;Fixture!I4201,Settings!$G$7,IF(Fixture!G4201=Fixture!I4201,Settings!$G$8,IF(Fixture!G4201&lt;Fixture!I4201,Settings!$G$9,"-"))))</f>
        <v>-</v>
      </c>
      <c r="I4197" s="13" t="str">
        <f>IF(G4197="-","-",IF(Fixture!I4201&gt;Fixture!G4201,Settings!$G$7,IF(Fixture!I4201=Fixture!G4201,Settings!$G$8,IF(Fixture!I4201&lt;Fixture!G4201,Settings!$G$9,"-"))))</f>
        <v>-</v>
      </c>
    </row>
    <row r="4198" spans="3:9" x14ac:dyDescent="0.25">
      <c r="C4198" s="12" t="str">
        <f t="shared" si="132"/>
        <v>-</v>
      </c>
      <c r="D4198" s="9" t="str">
        <f t="shared" si="133"/>
        <v>-</v>
      </c>
      <c r="E4198" s="9" t="str">
        <f>IF(C4198="-","-",IF(D4198=maxgameno+2,"blank row 2",IF(D4198=maxgameno+1,"blank row 1",INDEX(FixtureCode!$B$4:$AH$128,MATCH($C4198,FixtureCode!$B$4:$B$128,0),MATCH("G"&amp;D4198&amp;"-T1",FixtureCode!$B$4:$AH$4,0)))))</f>
        <v>-</v>
      </c>
      <c r="F4198" s="13" t="str">
        <f>IF(C4198="-","-",IF(D4198=maxgameno+2,"blank row 2",IF(D4198=maxgameno+1,"blank row 1",INDEX(FixtureCode!$B$4:$AH$128,MATCH($C4198,FixtureCode!$B$4:$B$128,0),MATCH("G"&amp;D4198&amp;"-T2",FixtureCode!$B$4:$AH$4,0)))))</f>
        <v>-</v>
      </c>
      <c r="G4198" s="12" t="str">
        <f>IF(C4198="-","-",IF(AND(ISNUMBER(Fixture!G4202),ISNUMBER(Fixture!I4202),Fixture!F4202&lt;&gt;"BYE",Fixture!J4202&lt;&gt;"BYE"),"Yes","-"))</f>
        <v>-</v>
      </c>
      <c r="H4198" s="9" t="str">
        <f>IF(G4198="-","-",IF(Fixture!G4202&gt;Fixture!I4202,Settings!$G$7,IF(Fixture!G4202=Fixture!I4202,Settings!$G$8,IF(Fixture!G4202&lt;Fixture!I4202,Settings!$G$9,"-"))))</f>
        <v>-</v>
      </c>
      <c r="I4198" s="13" t="str">
        <f>IF(G4198="-","-",IF(Fixture!I4202&gt;Fixture!G4202,Settings!$G$7,IF(Fixture!I4202=Fixture!G4202,Settings!$G$8,IF(Fixture!I4202&lt;Fixture!G4202,Settings!$G$9,"-"))))</f>
        <v>-</v>
      </c>
    </row>
    <row r="4199" spans="3:9" x14ac:dyDescent="0.25">
      <c r="C4199" s="12" t="str">
        <f t="shared" si="132"/>
        <v>-</v>
      </c>
      <c r="D4199" s="9" t="str">
        <f t="shared" si="133"/>
        <v>-</v>
      </c>
      <c r="E4199" s="9" t="str">
        <f>IF(C4199="-","-",IF(D4199=maxgameno+2,"blank row 2",IF(D4199=maxgameno+1,"blank row 1",INDEX(FixtureCode!$B$4:$AH$128,MATCH($C4199,FixtureCode!$B$4:$B$128,0),MATCH("G"&amp;D4199&amp;"-T1",FixtureCode!$B$4:$AH$4,0)))))</f>
        <v>-</v>
      </c>
      <c r="F4199" s="13" t="str">
        <f>IF(C4199="-","-",IF(D4199=maxgameno+2,"blank row 2",IF(D4199=maxgameno+1,"blank row 1",INDEX(FixtureCode!$B$4:$AH$128,MATCH($C4199,FixtureCode!$B$4:$B$128,0),MATCH("G"&amp;D4199&amp;"-T2",FixtureCode!$B$4:$AH$4,0)))))</f>
        <v>-</v>
      </c>
      <c r="G4199" s="12" t="str">
        <f>IF(C4199="-","-",IF(AND(ISNUMBER(Fixture!G4203),ISNUMBER(Fixture!I4203),Fixture!F4203&lt;&gt;"BYE",Fixture!J4203&lt;&gt;"BYE"),"Yes","-"))</f>
        <v>-</v>
      </c>
      <c r="H4199" s="9" t="str">
        <f>IF(G4199="-","-",IF(Fixture!G4203&gt;Fixture!I4203,Settings!$G$7,IF(Fixture!G4203=Fixture!I4203,Settings!$G$8,IF(Fixture!G4203&lt;Fixture!I4203,Settings!$G$9,"-"))))</f>
        <v>-</v>
      </c>
      <c r="I4199" s="13" t="str">
        <f>IF(G4199="-","-",IF(Fixture!I4203&gt;Fixture!G4203,Settings!$G$7,IF(Fixture!I4203=Fixture!G4203,Settings!$G$8,IF(Fixture!I4203&lt;Fixture!G4203,Settings!$G$9,"-"))))</f>
        <v>-</v>
      </c>
    </row>
    <row r="4200" spans="3:9" x14ac:dyDescent="0.25">
      <c r="C4200" s="12" t="str">
        <f t="shared" si="132"/>
        <v>-</v>
      </c>
      <c r="D4200" s="9" t="str">
        <f t="shared" si="133"/>
        <v>-</v>
      </c>
      <c r="E4200" s="9" t="str">
        <f>IF(C4200="-","-",IF(D4200=maxgameno+2,"blank row 2",IF(D4200=maxgameno+1,"blank row 1",INDEX(FixtureCode!$B$4:$AH$128,MATCH($C4200,FixtureCode!$B$4:$B$128,0),MATCH("G"&amp;D4200&amp;"-T1",FixtureCode!$B$4:$AH$4,0)))))</f>
        <v>-</v>
      </c>
      <c r="F4200" s="13" t="str">
        <f>IF(C4200="-","-",IF(D4200=maxgameno+2,"blank row 2",IF(D4200=maxgameno+1,"blank row 1",INDEX(FixtureCode!$B$4:$AH$128,MATCH($C4200,FixtureCode!$B$4:$B$128,0),MATCH("G"&amp;D4200&amp;"-T2",FixtureCode!$B$4:$AH$4,0)))))</f>
        <v>-</v>
      </c>
      <c r="G4200" s="12" t="str">
        <f>IF(C4200="-","-",IF(AND(ISNUMBER(Fixture!G4204),ISNUMBER(Fixture!I4204),Fixture!F4204&lt;&gt;"BYE",Fixture!J4204&lt;&gt;"BYE"),"Yes","-"))</f>
        <v>-</v>
      </c>
      <c r="H4200" s="9" t="str">
        <f>IF(G4200="-","-",IF(Fixture!G4204&gt;Fixture!I4204,Settings!$G$7,IF(Fixture!G4204=Fixture!I4204,Settings!$G$8,IF(Fixture!G4204&lt;Fixture!I4204,Settings!$G$9,"-"))))</f>
        <v>-</v>
      </c>
      <c r="I4200" s="13" t="str">
        <f>IF(G4200="-","-",IF(Fixture!I4204&gt;Fixture!G4204,Settings!$G$7,IF(Fixture!I4204=Fixture!G4204,Settings!$G$8,IF(Fixture!I4204&lt;Fixture!G4204,Settings!$G$9,"-"))))</f>
        <v>-</v>
      </c>
    </row>
    <row r="4201" spans="3:9" x14ac:dyDescent="0.25">
      <c r="C4201" s="12" t="str">
        <f t="shared" si="132"/>
        <v>-</v>
      </c>
      <c r="D4201" s="9" t="str">
        <f t="shared" si="133"/>
        <v>-</v>
      </c>
      <c r="E4201" s="9" t="str">
        <f>IF(C4201="-","-",IF(D4201=maxgameno+2,"blank row 2",IF(D4201=maxgameno+1,"blank row 1",INDEX(FixtureCode!$B$4:$AH$128,MATCH($C4201,FixtureCode!$B$4:$B$128,0),MATCH("G"&amp;D4201&amp;"-T1",FixtureCode!$B$4:$AH$4,0)))))</f>
        <v>-</v>
      </c>
      <c r="F4201" s="13" t="str">
        <f>IF(C4201="-","-",IF(D4201=maxgameno+2,"blank row 2",IF(D4201=maxgameno+1,"blank row 1",INDEX(FixtureCode!$B$4:$AH$128,MATCH($C4201,FixtureCode!$B$4:$B$128,0),MATCH("G"&amp;D4201&amp;"-T2",FixtureCode!$B$4:$AH$4,0)))))</f>
        <v>-</v>
      </c>
      <c r="G4201" s="12" t="str">
        <f>IF(C4201="-","-",IF(AND(ISNUMBER(Fixture!G4205),ISNUMBER(Fixture!I4205),Fixture!F4205&lt;&gt;"BYE",Fixture!J4205&lt;&gt;"BYE"),"Yes","-"))</f>
        <v>-</v>
      </c>
      <c r="H4201" s="9" t="str">
        <f>IF(G4201="-","-",IF(Fixture!G4205&gt;Fixture!I4205,Settings!$G$7,IF(Fixture!G4205=Fixture!I4205,Settings!$G$8,IF(Fixture!G4205&lt;Fixture!I4205,Settings!$G$9,"-"))))</f>
        <v>-</v>
      </c>
      <c r="I4201" s="13" t="str">
        <f>IF(G4201="-","-",IF(Fixture!I4205&gt;Fixture!G4205,Settings!$G$7,IF(Fixture!I4205=Fixture!G4205,Settings!$G$8,IF(Fixture!I4205&lt;Fixture!G4205,Settings!$G$9,"-"))))</f>
        <v>-</v>
      </c>
    </row>
    <row r="4202" spans="3:9" x14ac:dyDescent="0.25">
      <c r="C4202" s="12" t="str">
        <f t="shared" si="132"/>
        <v>-</v>
      </c>
      <c r="D4202" s="9" t="str">
        <f t="shared" si="133"/>
        <v>-</v>
      </c>
      <c r="E4202" s="9" t="str">
        <f>IF(C4202="-","-",IF(D4202=maxgameno+2,"blank row 2",IF(D4202=maxgameno+1,"blank row 1",INDEX(FixtureCode!$B$4:$AH$128,MATCH($C4202,FixtureCode!$B$4:$B$128,0),MATCH("G"&amp;D4202&amp;"-T1",FixtureCode!$B$4:$AH$4,0)))))</f>
        <v>-</v>
      </c>
      <c r="F4202" s="13" t="str">
        <f>IF(C4202="-","-",IF(D4202=maxgameno+2,"blank row 2",IF(D4202=maxgameno+1,"blank row 1",INDEX(FixtureCode!$B$4:$AH$128,MATCH($C4202,FixtureCode!$B$4:$B$128,0),MATCH("G"&amp;D4202&amp;"-T2",FixtureCode!$B$4:$AH$4,0)))))</f>
        <v>-</v>
      </c>
      <c r="G4202" s="12" t="str">
        <f>IF(C4202="-","-",IF(AND(ISNUMBER(Fixture!G4206),ISNUMBER(Fixture!I4206),Fixture!F4206&lt;&gt;"BYE",Fixture!J4206&lt;&gt;"BYE"),"Yes","-"))</f>
        <v>-</v>
      </c>
      <c r="H4202" s="9" t="str">
        <f>IF(G4202="-","-",IF(Fixture!G4206&gt;Fixture!I4206,Settings!$G$7,IF(Fixture!G4206=Fixture!I4206,Settings!$G$8,IF(Fixture!G4206&lt;Fixture!I4206,Settings!$G$9,"-"))))</f>
        <v>-</v>
      </c>
      <c r="I4202" s="13" t="str">
        <f>IF(G4202="-","-",IF(Fixture!I4206&gt;Fixture!G4206,Settings!$G$7,IF(Fixture!I4206=Fixture!G4206,Settings!$G$8,IF(Fixture!I4206&lt;Fixture!G4206,Settings!$G$9,"-"))))</f>
        <v>-</v>
      </c>
    </row>
    <row r="4203" spans="3:9" x14ac:dyDescent="0.25">
      <c r="C4203" s="12" t="str">
        <f t="shared" si="132"/>
        <v>-</v>
      </c>
      <c r="D4203" s="9" t="str">
        <f t="shared" si="133"/>
        <v>-</v>
      </c>
      <c r="E4203" s="9" t="str">
        <f>IF(C4203="-","-",IF(D4203=maxgameno+2,"blank row 2",IF(D4203=maxgameno+1,"blank row 1",INDEX(FixtureCode!$B$4:$AH$128,MATCH($C4203,FixtureCode!$B$4:$B$128,0),MATCH("G"&amp;D4203&amp;"-T1",FixtureCode!$B$4:$AH$4,0)))))</f>
        <v>-</v>
      </c>
      <c r="F4203" s="13" t="str">
        <f>IF(C4203="-","-",IF(D4203=maxgameno+2,"blank row 2",IF(D4203=maxgameno+1,"blank row 1",INDEX(FixtureCode!$B$4:$AH$128,MATCH($C4203,FixtureCode!$B$4:$B$128,0),MATCH("G"&amp;D4203&amp;"-T2",FixtureCode!$B$4:$AH$4,0)))))</f>
        <v>-</v>
      </c>
      <c r="G4203" s="12" t="str">
        <f>IF(C4203="-","-",IF(AND(ISNUMBER(Fixture!G4207),ISNUMBER(Fixture!I4207),Fixture!F4207&lt;&gt;"BYE",Fixture!J4207&lt;&gt;"BYE"),"Yes","-"))</f>
        <v>-</v>
      </c>
      <c r="H4203" s="9" t="str">
        <f>IF(G4203="-","-",IF(Fixture!G4207&gt;Fixture!I4207,Settings!$G$7,IF(Fixture!G4207=Fixture!I4207,Settings!$G$8,IF(Fixture!G4207&lt;Fixture!I4207,Settings!$G$9,"-"))))</f>
        <v>-</v>
      </c>
      <c r="I4203" s="13" t="str">
        <f>IF(G4203="-","-",IF(Fixture!I4207&gt;Fixture!G4207,Settings!$G$7,IF(Fixture!I4207=Fixture!G4207,Settings!$G$8,IF(Fixture!I4207&lt;Fixture!G4207,Settings!$G$9,"-"))))</f>
        <v>-</v>
      </c>
    </row>
    <row r="4204" spans="3:9" x14ac:dyDescent="0.25">
      <c r="C4204" s="12" t="str">
        <f t="shared" si="132"/>
        <v>-</v>
      </c>
      <c r="D4204" s="9" t="str">
        <f t="shared" si="133"/>
        <v>-</v>
      </c>
      <c r="E4204" s="9" t="str">
        <f>IF(C4204="-","-",IF(D4204=maxgameno+2,"blank row 2",IF(D4204=maxgameno+1,"blank row 1",INDEX(FixtureCode!$B$4:$AH$128,MATCH($C4204,FixtureCode!$B$4:$B$128,0),MATCH("G"&amp;D4204&amp;"-T1",FixtureCode!$B$4:$AH$4,0)))))</f>
        <v>-</v>
      </c>
      <c r="F4204" s="13" t="str">
        <f>IF(C4204="-","-",IF(D4204=maxgameno+2,"blank row 2",IF(D4204=maxgameno+1,"blank row 1",INDEX(FixtureCode!$B$4:$AH$128,MATCH($C4204,FixtureCode!$B$4:$B$128,0),MATCH("G"&amp;D4204&amp;"-T2",FixtureCode!$B$4:$AH$4,0)))))</f>
        <v>-</v>
      </c>
      <c r="G4204" s="12" t="str">
        <f>IF(C4204="-","-",IF(AND(ISNUMBER(Fixture!G4208),ISNUMBER(Fixture!I4208),Fixture!F4208&lt;&gt;"BYE",Fixture!J4208&lt;&gt;"BYE"),"Yes","-"))</f>
        <v>-</v>
      </c>
      <c r="H4204" s="9" t="str">
        <f>IF(G4204="-","-",IF(Fixture!G4208&gt;Fixture!I4208,Settings!$G$7,IF(Fixture!G4208=Fixture!I4208,Settings!$G$8,IF(Fixture!G4208&lt;Fixture!I4208,Settings!$G$9,"-"))))</f>
        <v>-</v>
      </c>
      <c r="I4204" s="13" t="str">
        <f>IF(G4204="-","-",IF(Fixture!I4208&gt;Fixture!G4208,Settings!$G$7,IF(Fixture!I4208=Fixture!G4208,Settings!$G$8,IF(Fixture!I4208&lt;Fixture!G4208,Settings!$G$9,"-"))))</f>
        <v>-</v>
      </c>
    </row>
    <row r="4205" spans="3:9" x14ac:dyDescent="0.25">
      <c r="C4205" s="12" t="str">
        <f t="shared" si="132"/>
        <v>-</v>
      </c>
      <c r="D4205" s="9" t="str">
        <f t="shared" si="133"/>
        <v>-</v>
      </c>
      <c r="E4205" s="9" t="str">
        <f>IF(C4205="-","-",IF(D4205=maxgameno+2,"blank row 2",IF(D4205=maxgameno+1,"blank row 1",INDEX(FixtureCode!$B$4:$AH$128,MATCH($C4205,FixtureCode!$B$4:$B$128,0),MATCH("G"&amp;D4205&amp;"-T1",FixtureCode!$B$4:$AH$4,0)))))</f>
        <v>-</v>
      </c>
      <c r="F4205" s="13" t="str">
        <f>IF(C4205="-","-",IF(D4205=maxgameno+2,"blank row 2",IF(D4205=maxgameno+1,"blank row 1",INDEX(FixtureCode!$B$4:$AH$128,MATCH($C4205,FixtureCode!$B$4:$B$128,0),MATCH("G"&amp;D4205&amp;"-T2",FixtureCode!$B$4:$AH$4,0)))))</f>
        <v>-</v>
      </c>
      <c r="G4205" s="12" t="str">
        <f>IF(C4205="-","-",IF(AND(ISNUMBER(Fixture!G4209),ISNUMBER(Fixture!I4209),Fixture!F4209&lt;&gt;"BYE",Fixture!J4209&lt;&gt;"BYE"),"Yes","-"))</f>
        <v>-</v>
      </c>
      <c r="H4205" s="9" t="str">
        <f>IF(G4205="-","-",IF(Fixture!G4209&gt;Fixture!I4209,Settings!$G$7,IF(Fixture!G4209=Fixture!I4209,Settings!$G$8,IF(Fixture!G4209&lt;Fixture!I4209,Settings!$G$9,"-"))))</f>
        <v>-</v>
      </c>
      <c r="I4205" s="13" t="str">
        <f>IF(G4205="-","-",IF(Fixture!I4209&gt;Fixture!G4209,Settings!$G$7,IF(Fixture!I4209=Fixture!G4209,Settings!$G$8,IF(Fixture!I4209&lt;Fixture!G4209,Settings!$G$9,"-"))))</f>
        <v>-</v>
      </c>
    </row>
    <row r="4206" spans="3:9" x14ac:dyDescent="0.25">
      <c r="C4206" s="12" t="str">
        <f t="shared" si="132"/>
        <v>-</v>
      </c>
      <c r="D4206" s="9" t="str">
        <f t="shared" si="133"/>
        <v>-</v>
      </c>
      <c r="E4206" s="9" t="str">
        <f>IF(C4206="-","-",IF(D4206=maxgameno+2,"blank row 2",IF(D4206=maxgameno+1,"blank row 1",INDEX(FixtureCode!$B$4:$AH$128,MATCH($C4206,FixtureCode!$B$4:$B$128,0),MATCH("G"&amp;D4206&amp;"-T1",FixtureCode!$B$4:$AH$4,0)))))</f>
        <v>-</v>
      </c>
      <c r="F4206" s="13" t="str">
        <f>IF(C4206="-","-",IF(D4206=maxgameno+2,"blank row 2",IF(D4206=maxgameno+1,"blank row 1",INDEX(FixtureCode!$B$4:$AH$128,MATCH($C4206,FixtureCode!$B$4:$B$128,0),MATCH("G"&amp;D4206&amp;"-T2",FixtureCode!$B$4:$AH$4,0)))))</f>
        <v>-</v>
      </c>
      <c r="G4206" s="12" t="str">
        <f>IF(C4206="-","-",IF(AND(ISNUMBER(Fixture!G4210),ISNUMBER(Fixture!I4210),Fixture!F4210&lt;&gt;"BYE",Fixture!J4210&lt;&gt;"BYE"),"Yes","-"))</f>
        <v>-</v>
      </c>
      <c r="H4206" s="9" t="str">
        <f>IF(G4206="-","-",IF(Fixture!G4210&gt;Fixture!I4210,Settings!$G$7,IF(Fixture!G4210=Fixture!I4210,Settings!$G$8,IF(Fixture!G4210&lt;Fixture!I4210,Settings!$G$9,"-"))))</f>
        <v>-</v>
      </c>
      <c r="I4206" s="13" t="str">
        <f>IF(G4206="-","-",IF(Fixture!I4210&gt;Fixture!G4210,Settings!$G$7,IF(Fixture!I4210=Fixture!G4210,Settings!$G$8,IF(Fixture!I4210&lt;Fixture!G4210,Settings!$G$9,"-"))))</f>
        <v>-</v>
      </c>
    </row>
    <row r="4207" spans="3:9" x14ac:dyDescent="0.25">
      <c r="C4207" s="12" t="str">
        <f t="shared" si="132"/>
        <v>-</v>
      </c>
      <c r="D4207" s="9" t="str">
        <f t="shared" si="133"/>
        <v>-</v>
      </c>
      <c r="E4207" s="9" t="str">
        <f>IF(C4207="-","-",IF(D4207=maxgameno+2,"blank row 2",IF(D4207=maxgameno+1,"blank row 1",INDEX(FixtureCode!$B$4:$AH$128,MATCH($C4207,FixtureCode!$B$4:$B$128,0),MATCH("G"&amp;D4207&amp;"-T1",FixtureCode!$B$4:$AH$4,0)))))</f>
        <v>-</v>
      </c>
      <c r="F4207" s="13" t="str">
        <f>IF(C4207="-","-",IF(D4207=maxgameno+2,"blank row 2",IF(D4207=maxgameno+1,"blank row 1",INDEX(FixtureCode!$B$4:$AH$128,MATCH($C4207,FixtureCode!$B$4:$B$128,0),MATCH("G"&amp;D4207&amp;"-T2",FixtureCode!$B$4:$AH$4,0)))))</f>
        <v>-</v>
      </c>
      <c r="G4207" s="12" t="str">
        <f>IF(C4207="-","-",IF(AND(ISNUMBER(Fixture!G4211),ISNUMBER(Fixture!I4211),Fixture!F4211&lt;&gt;"BYE",Fixture!J4211&lt;&gt;"BYE"),"Yes","-"))</f>
        <v>-</v>
      </c>
      <c r="H4207" s="9" t="str">
        <f>IF(G4207="-","-",IF(Fixture!G4211&gt;Fixture!I4211,Settings!$G$7,IF(Fixture!G4211=Fixture!I4211,Settings!$G$8,IF(Fixture!G4211&lt;Fixture!I4211,Settings!$G$9,"-"))))</f>
        <v>-</v>
      </c>
      <c r="I4207" s="13" t="str">
        <f>IF(G4207="-","-",IF(Fixture!I4211&gt;Fixture!G4211,Settings!$G$7,IF(Fixture!I4211=Fixture!G4211,Settings!$G$8,IF(Fixture!I4211&lt;Fixture!G4211,Settings!$G$9,"-"))))</f>
        <v>-</v>
      </c>
    </row>
    <row r="4208" spans="3:9" x14ac:dyDescent="0.25">
      <c r="C4208" s="12" t="str">
        <f t="shared" si="132"/>
        <v>-</v>
      </c>
      <c r="D4208" s="9" t="str">
        <f t="shared" si="133"/>
        <v>-</v>
      </c>
      <c r="E4208" s="9" t="str">
        <f>IF(C4208="-","-",IF(D4208=maxgameno+2,"blank row 2",IF(D4208=maxgameno+1,"blank row 1",INDEX(FixtureCode!$B$4:$AH$128,MATCH($C4208,FixtureCode!$B$4:$B$128,0),MATCH("G"&amp;D4208&amp;"-T1",FixtureCode!$B$4:$AH$4,0)))))</f>
        <v>-</v>
      </c>
      <c r="F4208" s="13" t="str">
        <f>IF(C4208="-","-",IF(D4208=maxgameno+2,"blank row 2",IF(D4208=maxgameno+1,"blank row 1",INDEX(FixtureCode!$B$4:$AH$128,MATCH($C4208,FixtureCode!$B$4:$B$128,0),MATCH("G"&amp;D4208&amp;"-T2",FixtureCode!$B$4:$AH$4,0)))))</f>
        <v>-</v>
      </c>
      <c r="G4208" s="12" t="str">
        <f>IF(C4208="-","-",IF(AND(ISNUMBER(Fixture!G4212),ISNUMBER(Fixture!I4212),Fixture!F4212&lt;&gt;"BYE",Fixture!J4212&lt;&gt;"BYE"),"Yes","-"))</f>
        <v>-</v>
      </c>
      <c r="H4208" s="9" t="str">
        <f>IF(G4208="-","-",IF(Fixture!G4212&gt;Fixture!I4212,Settings!$G$7,IF(Fixture!G4212=Fixture!I4212,Settings!$G$8,IF(Fixture!G4212&lt;Fixture!I4212,Settings!$G$9,"-"))))</f>
        <v>-</v>
      </c>
      <c r="I4208" s="13" t="str">
        <f>IF(G4208="-","-",IF(Fixture!I4212&gt;Fixture!G4212,Settings!$G$7,IF(Fixture!I4212=Fixture!G4212,Settings!$G$8,IF(Fixture!I4212&lt;Fixture!G4212,Settings!$G$9,"-"))))</f>
        <v>-</v>
      </c>
    </row>
    <row r="4209" spans="3:9" x14ac:dyDescent="0.25">
      <c r="C4209" s="12" t="str">
        <f t="shared" si="132"/>
        <v>-</v>
      </c>
      <c r="D4209" s="9" t="str">
        <f t="shared" si="133"/>
        <v>-</v>
      </c>
      <c r="E4209" s="9" t="str">
        <f>IF(C4209="-","-",IF(D4209=maxgameno+2,"blank row 2",IF(D4209=maxgameno+1,"blank row 1",INDEX(FixtureCode!$B$4:$AH$128,MATCH($C4209,FixtureCode!$B$4:$B$128,0),MATCH("G"&amp;D4209&amp;"-T1",FixtureCode!$B$4:$AH$4,0)))))</f>
        <v>-</v>
      </c>
      <c r="F4209" s="13" t="str">
        <f>IF(C4209="-","-",IF(D4209=maxgameno+2,"blank row 2",IF(D4209=maxgameno+1,"blank row 1",INDEX(FixtureCode!$B$4:$AH$128,MATCH($C4209,FixtureCode!$B$4:$B$128,0),MATCH("G"&amp;D4209&amp;"-T2",FixtureCode!$B$4:$AH$4,0)))))</f>
        <v>-</v>
      </c>
      <c r="G4209" s="12" t="str">
        <f>IF(C4209="-","-",IF(AND(ISNUMBER(Fixture!G4213),ISNUMBER(Fixture!I4213),Fixture!F4213&lt;&gt;"BYE",Fixture!J4213&lt;&gt;"BYE"),"Yes","-"))</f>
        <v>-</v>
      </c>
      <c r="H4209" s="9" t="str">
        <f>IF(G4209="-","-",IF(Fixture!G4213&gt;Fixture!I4213,Settings!$G$7,IF(Fixture!G4213=Fixture!I4213,Settings!$G$8,IF(Fixture!G4213&lt;Fixture!I4213,Settings!$G$9,"-"))))</f>
        <v>-</v>
      </c>
      <c r="I4209" s="13" t="str">
        <f>IF(G4209="-","-",IF(Fixture!I4213&gt;Fixture!G4213,Settings!$G$7,IF(Fixture!I4213=Fixture!G4213,Settings!$G$8,IF(Fixture!I4213&lt;Fixture!G4213,Settings!$G$9,"-"))))</f>
        <v>-</v>
      </c>
    </row>
    <row r="4210" spans="3:9" x14ac:dyDescent="0.25">
      <c r="C4210" s="12" t="str">
        <f t="shared" si="132"/>
        <v>-</v>
      </c>
      <c r="D4210" s="9" t="str">
        <f t="shared" si="133"/>
        <v>-</v>
      </c>
      <c r="E4210" s="9" t="str">
        <f>IF(C4210="-","-",IF(D4210=maxgameno+2,"blank row 2",IF(D4210=maxgameno+1,"blank row 1",INDEX(FixtureCode!$B$4:$AH$128,MATCH($C4210,FixtureCode!$B$4:$B$128,0),MATCH("G"&amp;D4210&amp;"-T1",FixtureCode!$B$4:$AH$4,0)))))</f>
        <v>-</v>
      </c>
      <c r="F4210" s="13" t="str">
        <f>IF(C4210="-","-",IF(D4210=maxgameno+2,"blank row 2",IF(D4210=maxgameno+1,"blank row 1",INDEX(FixtureCode!$B$4:$AH$128,MATCH($C4210,FixtureCode!$B$4:$B$128,0),MATCH("G"&amp;D4210&amp;"-T2",FixtureCode!$B$4:$AH$4,0)))))</f>
        <v>-</v>
      </c>
      <c r="G4210" s="12" t="str">
        <f>IF(C4210="-","-",IF(AND(ISNUMBER(Fixture!G4214),ISNUMBER(Fixture!I4214),Fixture!F4214&lt;&gt;"BYE",Fixture!J4214&lt;&gt;"BYE"),"Yes","-"))</f>
        <v>-</v>
      </c>
      <c r="H4210" s="9" t="str">
        <f>IF(G4210="-","-",IF(Fixture!G4214&gt;Fixture!I4214,Settings!$G$7,IF(Fixture!G4214=Fixture!I4214,Settings!$G$8,IF(Fixture!G4214&lt;Fixture!I4214,Settings!$G$9,"-"))))</f>
        <v>-</v>
      </c>
      <c r="I4210" s="13" t="str">
        <f>IF(G4210="-","-",IF(Fixture!I4214&gt;Fixture!G4214,Settings!$G$7,IF(Fixture!I4214=Fixture!G4214,Settings!$G$8,IF(Fixture!I4214&lt;Fixture!G4214,Settings!$G$9,"-"))))</f>
        <v>-</v>
      </c>
    </row>
    <row r="4211" spans="3:9" x14ac:dyDescent="0.25">
      <c r="C4211" s="12" t="str">
        <f t="shared" si="132"/>
        <v>-</v>
      </c>
      <c r="D4211" s="9" t="str">
        <f t="shared" si="133"/>
        <v>-</v>
      </c>
      <c r="E4211" s="9" t="str">
        <f>IF(C4211="-","-",IF(D4211=maxgameno+2,"blank row 2",IF(D4211=maxgameno+1,"blank row 1",INDEX(FixtureCode!$B$4:$AH$128,MATCH($C4211,FixtureCode!$B$4:$B$128,0),MATCH("G"&amp;D4211&amp;"-T1",FixtureCode!$B$4:$AH$4,0)))))</f>
        <v>-</v>
      </c>
      <c r="F4211" s="13" t="str">
        <f>IF(C4211="-","-",IF(D4211=maxgameno+2,"blank row 2",IF(D4211=maxgameno+1,"blank row 1",INDEX(FixtureCode!$B$4:$AH$128,MATCH($C4211,FixtureCode!$B$4:$B$128,0),MATCH("G"&amp;D4211&amp;"-T2",FixtureCode!$B$4:$AH$4,0)))))</f>
        <v>-</v>
      </c>
      <c r="G4211" s="12" t="str">
        <f>IF(C4211="-","-",IF(AND(ISNUMBER(Fixture!G4215),ISNUMBER(Fixture!I4215),Fixture!F4215&lt;&gt;"BYE",Fixture!J4215&lt;&gt;"BYE"),"Yes","-"))</f>
        <v>-</v>
      </c>
      <c r="H4211" s="9" t="str">
        <f>IF(G4211="-","-",IF(Fixture!G4215&gt;Fixture!I4215,Settings!$G$7,IF(Fixture!G4215=Fixture!I4215,Settings!$G$8,IF(Fixture!G4215&lt;Fixture!I4215,Settings!$G$9,"-"))))</f>
        <v>-</v>
      </c>
      <c r="I4211" s="13" t="str">
        <f>IF(G4211="-","-",IF(Fixture!I4215&gt;Fixture!G4215,Settings!$G$7,IF(Fixture!I4215=Fixture!G4215,Settings!$G$8,IF(Fixture!I4215&lt;Fixture!G4215,Settings!$G$9,"-"))))</f>
        <v>-</v>
      </c>
    </row>
    <row r="4212" spans="3:9" x14ac:dyDescent="0.25">
      <c r="C4212" s="12" t="str">
        <f t="shared" si="132"/>
        <v>-</v>
      </c>
      <c r="D4212" s="9" t="str">
        <f t="shared" si="133"/>
        <v>-</v>
      </c>
      <c r="E4212" s="9" t="str">
        <f>IF(C4212="-","-",IF(D4212=maxgameno+2,"blank row 2",IF(D4212=maxgameno+1,"blank row 1",INDEX(FixtureCode!$B$4:$AH$128,MATCH($C4212,FixtureCode!$B$4:$B$128,0),MATCH("G"&amp;D4212&amp;"-T1",FixtureCode!$B$4:$AH$4,0)))))</f>
        <v>-</v>
      </c>
      <c r="F4212" s="13" t="str">
        <f>IF(C4212="-","-",IF(D4212=maxgameno+2,"blank row 2",IF(D4212=maxgameno+1,"blank row 1",INDEX(FixtureCode!$B$4:$AH$128,MATCH($C4212,FixtureCode!$B$4:$B$128,0),MATCH("G"&amp;D4212&amp;"-T2",FixtureCode!$B$4:$AH$4,0)))))</f>
        <v>-</v>
      </c>
      <c r="G4212" s="12" t="str">
        <f>IF(C4212="-","-",IF(AND(ISNUMBER(Fixture!G4216),ISNUMBER(Fixture!I4216),Fixture!F4216&lt;&gt;"BYE",Fixture!J4216&lt;&gt;"BYE"),"Yes","-"))</f>
        <v>-</v>
      </c>
      <c r="H4212" s="9" t="str">
        <f>IF(G4212="-","-",IF(Fixture!G4216&gt;Fixture!I4216,Settings!$G$7,IF(Fixture!G4216=Fixture!I4216,Settings!$G$8,IF(Fixture!G4216&lt;Fixture!I4216,Settings!$G$9,"-"))))</f>
        <v>-</v>
      </c>
      <c r="I4212" s="13" t="str">
        <f>IF(G4212="-","-",IF(Fixture!I4216&gt;Fixture!G4216,Settings!$G$7,IF(Fixture!I4216=Fixture!G4216,Settings!$G$8,IF(Fixture!I4216&lt;Fixture!G4216,Settings!$G$9,"-"))))</f>
        <v>-</v>
      </c>
    </row>
    <row r="4213" spans="3:9" x14ac:dyDescent="0.25">
      <c r="C4213" s="12" t="str">
        <f t="shared" si="132"/>
        <v>-</v>
      </c>
      <c r="D4213" s="9" t="str">
        <f t="shared" si="133"/>
        <v>-</v>
      </c>
      <c r="E4213" s="9" t="str">
        <f>IF(C4213="-","-",IF(D4213=maxgameno+2,"blank row 2",IF(D4213=maxgameno+1,"blank row 1",INDEX(FixtureCode!$B$4:$AH$128,MATCH($C4213,FixtureCode!$B$4:$B$128,0),MATCH("G"&amp;D4213&amp;"-T1",FixtureCode!$B$4:$AH$4,0)))))</f>
        <v>-</v>
      </c>
      <c r="F4213" s="13" t="str">
        <f>IF(C4213="-","-",IF(D4213=maxgameno+2,"blank row 2",IF(D4213=maxgameno+1,"blank row 1",INDEX(FixtureCode!$B$4:$AH$128,MATCH($C4213,FixtureCode!$B$4:$B$128,0),MATCH("G"&amp;D4213&amp;"-T2",FixtureCode!$B$4:$AH$4,0)))))</f>
        <v>-</v>
      </c>
      <c r="G4213" s="12" t="str">
        <f>IF(C4213="-","-",IF(AND(ISNUMBER(Fixture!G4217),ISNUMBER(Fixture!I4217),Fixture!F4217&lt;&gt;"BYE",Fixture!J4217&lt;&gt;"BYE"),"Yes","-"))</f>
        <v>-</v>
      </c>
      <c r="H4213" s="9" t="str">
        <f>IF(G4213="-","-",IF(Fixture!G4217&gt;Fixture!I4217,Settings!$G$7,IF(Fixture!G4217=Fixture!I4217,Settings!$G$8,IF(Fixture!G4217&lt;Fixture!I4217,Settings!$G$9,"-"))))</f>
        <v>-</v>
      </c>
      <c r="I4213" s="13" t="str">
        <f>IF(G4213="-","-",IF(Fixture!I4217&gt;Fixture!G4217,Settings!$G$7,IF(Fixture!I4217=Fixture!G4217,Settings!$G$8,IF(Fixture!I4217&lt;Fixture!G4217,Settings!$G$9,"-"))))</f>
        <v>-</v>
      </c>
    </row>
    <row r="4214" spans="3:9" x14ac:dyDescent="0.25">
      <c r="C4214" s="12" t="str">
        <f t="shared" si="132"/>
        <v>-</v>
      </c>
      <c r="D4214" s="9" t="str">
        <f t="shared" si="133"/>
        <v>-</v>
      </c>
      <c r="E4214" s="9" t="str">
        <f>IF(C4214="-","-",IF(D4214=maxgameno+2,"blank row 2",IF(D4214=maxgameno+1,"blank row 1",INDEX(FixtureCode!$B$4:$AH$128,MATCH($C4214,FixtureCode!$B$4:$B$128,0),MATCH("G"&amp;D4214&amp;"-T1",FixtureCode!$B$4:$AH$4,0)))))</f>
        <v>-</v>
      </c>
      <c r="F4214" s="13" t="str">
        <f>IF(C4214="-","-",IF(D4214=maxgameno+2,"blank row 2",IF(D4214=maxgameno+1,"blank row 1",INDEX(FixtureCode!$B$4:$AH$128,MATCH($C4214,FixtureCode!$B$4:$B$128,0),MATCH("G"&amp;D4214&amp;"-T2",FixtureCode!$B$4:$AH$4,0)))))</f>
        <v>-</v>
      </c>
      <c r="G4214" s="12" t="str">
        <f>IF(C4214="-","-",IF(AND(ISNUMBER(Fixture!G4218),ISNUMBER(Fixture!I4218),Fixture!F4218&lt;&gt;"BYE",Fixture!J4218&lt;&gt;"BYE"),"Yes","-"))</f>
        <v>-</v>
      </c>
      <c r="H4214" s="9" t="str">
        <f>IF(G4214="-","-",IF(Fixture!G4218&gt;Fixture!I4218,Settings!$G$7,IF(Fixture!G4218=Fixture!I4218,Settings!$G$8,IF(Fixture!G4218&lt;Fixture!I4218,Settings!$G$9,"-"))))</f>
        <v>-</v>
      </c>
      <c r="I4214" s="13" t="str">
        <f>IF(G4214="-","-",IF(Fixture!I4218&gt;Fixture!G4218,Settings!$G$7,IF(Fixture!I4218=Fixture!G4218,Settings!$G$8,IF(Fixture!I4218&lt;Fixture!G4218,Settings!$G$9,"-"))))</f>
        <v>-</v>
      </c>
    </row>
    <row r="4215" spans="3:9" x14ac:dyDescent="0.25">
      <c r="C4215" s="12" t="str">
        <f t="shared" si="132"/>
        <v>-</v>
      </c>
      <c r="D4215" s="9" t="str">
        <f t="shared" si="133"/>
        <v>-</v>
      </c>
      <c r="E4215" s="9" t="str">
        <f>IF(C4215="-","-",IF(D4215=maxgameno+2,"blank row 2",IF(D4215=maxgameno+1,"blank row 1",INDEX(FixtureCode!$B$4:$AH$128,MATCH($C4215,FixtureCode!$B$4:$B$128,0),MATCH("G"&amp;D4215&amp;"-T1",FixtureCode!$B$4:$AH$4,0)))))</f>
        <v>-</v>
      </c>
      <c r="F4215" s="13" t="str">
        <f>IF(C4215="-","-",IF(D4215=maxgameno+2,"blank row 2",IF(D4215=maxgameno+1,"blank row 1",INDEX(FixtureCode!$B$4:$AH$128,MATCH($C4215,FixtureCode!$B$4:$B$128,0),MATCH("G"&amp;D4215&amp;"-T2",FixtureCode!$B$4:$AH$4,0)))))</f>
        <v>-</v>
      </c>
      <c r="G4215" s="12" t="str">
        <f>IF(C4215="-","-",IF(AND(ISNUMBER(Fixture!G4219),ISNUMBER(Fixture!I4219),Fixture!F4219&lt;&gt;"BYE",Fixture!J4219&lt;&gt;"BYE"),"Yes","-"))</f>
        <v>-</v>
      </c>
      <c r="H4215" s="9" t="str">
        <f>IF(G4215="-","-",IF(Fixture!G4219&gt;Fixture!I4219,Settings!$G$7,IF(Fixture!G4219=Fixture!I4219,Settings!$G$8,IF(Fixture!G4219&lt;Fixture!I4219,Settings!$G$9,"-"))))</f>
        <v>-</v>
      </c>
      <c r="I4215" s="13" t="str">
        <f>IF(G4215="-","-",IF(Fixture!I4219&gt;Fixture!G4219,Settings!$G$7,IF(Fixture!I4219=Fixture!G4219,Settings!$G$8,IF(Fixture!I4219&lt;Fixture!G4219,Settings!$G$9,"-"))))</f>
        <v>-</v>
      </c>
    </row>
    <row r="4216" spans="3:9" x14ac:dyDescent="0.25">
      <c r="C4216" s="12" t="str">
        <f t="shared" si="132"/>
        <v>-</v>
      </c>
      <c r="D4216" s="9" t="str">
        <f t="shared" si="133"/>
        <v>-</v>
      </c>
      <c r="E4216" s="9" t="str">
        <f>IF(C4216="-","-",IF(D4216=maxgameno+2,"blank row 2",IF(D4216=maxgameno+1,"blank row 1",INDEX(FixtureCode!$B$4:$AH$128,MATCH($C4216,FixtureCode!$B$4:$B$128,0),MATCH("G"&amp;D4216&amp;"-T1",FixtureCode!$B$4:$AH$4,0)))))</f>
        <v>-</v>
      </c>
      <c r="F4216" s="13" t="str">
        <f>IF(C4216="-","-",IF(D4216=maxgameno+2,"blank row 2",IF(D4216=maxgameno+1,"blank row 1",INDEX(FixtureCode!$B$4:$AH$128,MATCH($C4216,FixtureCode!$B$4:$B$128,0),MATCH("G"&amp;D4216&amp;"-T2",FixtureCode!$B$4:$AH$4,0)))))</f>
        <v>-</v>
      </c>
      <c r="G4216" s="12" t="str">
        <f>IF(C4216="-","-",IF(AND(ISNUMBER(Fixture!G4220),ISNUMBER(Fixture!I4220),Fixture!F4220&lt;&gt;"BYE",Fixture!J4220&lt;&gt;"BYE"),"Yes","-"))</f>
        <v>-</v>
      </c>
      <c r="H4216" s="9" t="str">
        <f>IF(G4216="-","-",IF(Fixture!G4220&gt;Fixture!I4220,Settings!$G$7,IF(Fixture!G4220=Fixture!I4220,Settings!$G$8,IF(Fixture!G4220&lt;Fixture!I4220,Settings!$G$9,"-"))))</f>
        <v>-</v>
      </c>
      <c r="I4216" s="13" t="str">
        <f>IF(G4216="-","-",IF(Fixture!I4220&gt;Fixture!G4220,Settings!$G$7,IF(Fixture!I4220=Fixture!G4220,Settings!$G$8,IF(Fixture!I4220&lt;Fixture!G4220,Settings!$G$9,"-"))))</f>
        <v>-</v>
      </c>
    </row>
    <row r="4217" spans="3:9" x14ac:dyDescent="0.25">
      <c r="C4217" s="12" t="str">
        <f t="shared" si="132"/>
        <v>-</v>
      </c>
      <c r="D4217" s="9" t="str">
        <f t="shared" si="133"/>
        <v>-</v>
      </c>
      <c r="E4217" s="9" t="str">
        <f>IF(C4217="-","-",IF(D4217=maxgameno+2,"blank row 2",IF(D4217=maxgameno+1,"blank row 1",INDEX(FixtureCode!$B$4:$AH$128,MATCH($C4217,FixtureCode!$B$4:$B$128,0),MATCH("G"&amp;D4217&amp;"-T1",FixtureCode!$B$4:$AH$4,0)))))</f>
        <v>-</v>
      </c>
      <c r="F4217" s="13" t="str">
        <f>IF(C4217="-","-",IF(D4217=maxgameno+2,"blank row 2",IF(D4217=maxgameno+1,"blank row 1",INDEX(FixtureCode!$B$4:$AH$128,MATCH($C4217,FixtureCode!$B$4:$B$128,0),MATCH("G"&amp;D4217&amp;"-T2",FixtureCode!$B$4:$AH$4,0)))))</f>
        <v>-</v>
      </c>
      <c r="G4217" s="12" t="str">
        <f>IF(C4217="-","-",IF(AND(ISNUMBER(Fixture!G4221),ISNUMBER(Fixture!I4221),Fixture!F4221&lt;&gt;"BYE",Fixture!J4221&lt;&gt;"BYE"),"Yes","-"))</f>
        <v>-</v>
      </c>
      <c r="H4217" s="9" t="str">
        <f>IF(G4217="-","-",IF(Fixture!G4221&gt;Fixture!I4221,Settings!$G$7,IF(Fixture!G4221=Fixture!I4221,Settings!$G$8,IF(Fixture!G4221&lt;Fixture!I4221,Settings!$G$9,"-"))))</f>
        <v>-</v>
      </c>
      <c r="I4217" s="13" t="str">
        <f>IF(G4217="-","-",IF(Fixture!I4221&gt;Fixture!G4221,Settings!$G$7,IF(Fixture!I4221=Fixture!G4221,Settings!$G$8,IF(Fixture!I4221&lt;Fixture!G4221,Settings!$G$9,"-"))))</f>
        <v>-</v>
      </c>
    </row>
    <row r="4218" spans="3:9" x14ac:dyDescent="0.25">
      <c r="C4218" s="12" t="str">
        <f t="shared" si="132"/>
        <v>-</v>
      </c>
      <c r="D4218" s="9" t="str">
        <f t="shared" si="133"/>
        <v>-</v>
      </c>
      <c r="E4218" s="9" t="str">
        <f>IF(C4218="-","-",IF(D4218=maxgameno+2,"blank row 2",IF(D4218=maxgameno+1,"blank row 1",INDEX(FixtureCode!$B$4:$AH$128,MATCH($C4218,FixtureCode!$B$4:$B$128,0),MATCH("G"&amp;D4218&amp;"-T1",FixtureCode!$B$4:$AH$4,0)))))</f>
        <v>-</v>
      </c>
      <c r="F4218" s="13" t="str">
        <f>IF(C4218="-","-",IF(D4218=maxgameno+2,"blank row 2",IF(D4218=maxgameno+1,"blank row 1",INDEX(FixtureCode!$B$4:$AH$128,MATCH($C4218,FixtureCode!$B$4:$B$128,0),MATCH("G"&amp;D4218&amp;"-T2",FixtureCode!$B$4:$AH$4,0)))))</f>
        <v>-</v>
      </c>
      <c r="G4218" s="12" t="str">
        <f>IF(C4218="-","-",IF(AND(ISNUMBER(Fixture!G4222),ISNUMBER(Fixture!I4222),Fixture!F4222&lt;&gt;"BYE",Fixture!J4222&lt;&gt;"BYE"),"Yes","-"))</f>
        <v>-</v>
      </c>
      <c r="H4218" s="9" t="str">
        <f>IF(G4218="-","-",IF(Fixture!G4222&gt;Fixture!I4222,Settings!$G$7,IF(Fixture!G4222=Fixture!I4222,Settings!$G$8,IF(Fixture!G4222&lt;Fixture!I4222,Settings!$G$9,"-"))))</f>
        <v>-</v>
      </c>
      <c r="I4218" s="13" t="str">
        <f>IF(G4218="-","-",IF(Fixture!I4222&gt;Fixture!G4222,Settings!$G$7,IF(Fixture!I4222=Fixture!G4222,Settings!$G$8,IF(Fixture!I4222&lt;Fixture!G4222,Settings!$G$9,"-"))))</f>
        <v>-</v>
      </c>
    </row>
    <row r="4219" spans="3:9" x14ac:dyDescent="0.25">
      <c r="C4219" s="12" t="str">
        <f t="shared" si="132"/>
        <v>-</v>
      </c>
      <c r="D4219" s="9" t="str">
        <f t="shared" si="133"/>
        <v>-</v>
      </c>
      <c r="E4219" s="9" t="str">
        <f>IF(C4219="-","-",IF(D4219=maxgameno+2,"blank row 2",IF(D4219=maxgameno+1,"blank row 1",INDEX(FixtureCode!$B$4:$AH$128,MATCH($C4219,FixtureCode!$B$4:$B$128,0),MATCH("G"&amp;D4219&amp;"-T1",FixtureCode!$B$4:$AH$4,0)))))</f>
        <v>-</v>
      </c>
      <c r="F4219" s="13" t="str">
        <f>IF(C4219="-","-",IF(D4219=maxgameno+2,"blank row 2",IF(D4219=maxgameno+1,"blank row 1",INDEX(FixtureCode!$B$4:$AH$128,MATCH($C4219,FixtureCode!$B$4:$B$128,0),MATCH("G"&amp;D4219&amp;"-T2",FixtureCode!$B$4:$AH$4,0)))))</f>
        <v>-</v>
      </c>
      <c r="G4219" s="12" t="str">
        <f>IF(C4219="-","-",IF(AND(ISNUMBER(Fixture!G4223),ISNUMBER(Fixture!I4223),Fixture!F4223&lt;&gt;"BYE",Fixture!J4223&lt;&gt;"BYE"),"Yes","-"))</f>
        <v>-</v>
      </c>
      <c r="H4219" s="9" t="str">
        <f>IF(G4219="-","-",IF(Fixture!G4223&gt;Fixture!I4223,Settings!$G$7,IF(Fixture!G4223=Fixture!I4223,Settings!$G$8,IF(Fixture!G4223&lt;Fixture!I4223,Settings!$G$9,"-"))))</f>
        <v>-</v>
      </c>
      <c r="I4219" s="13" t="str">
        <f>IF(G4219="-","-",IF(Fixture!I4223&gt;Fixture!G4223,Settings!$G$7,IF(Fixture!I4223=Fixture!G4223,Settings!$G$8,IF(Fixture!I4223&lt;Fixture!G4223,Settings!$G$9,"-"))))</f>
        <v>-</v>
      </c>
    </row>
    <row r="4220" spans="3:9" x14ac:dyDescent="0.25">
      <c r="C4220" s="12" t="str">
        <f t="shared" si="132"/>
        <v>-</v>
      </c>
      <c r="D4220" s="9" t="str">
        <f t="shared" si="133"/>
        <v>-</v>
      </c>
      <c r="E4220" s="9" t="str">
        <f>IF(C4220="-","-",IF(D4220=maxgameno+2,"blank row 2",IF(D4220=maxgameno+1,"blank row 1",INDEX(FixtureCode!$B$4:$AH$128,MATCH($C4220,FixtureCode!$B$4:$B$128,0),MATCH("G"&amp;D4220&amp;"-T1",FixtureCode!$B$4:$AH$4,0)))))</f>
        <v>-</v>
      </c>
      <c r="F4220" s="13" t="str">
        <f>IF(C4220="-","-",IF(D4220=maxgameno+2,"blank row 2",IF(D4220=maxgameno+1,"blank row 1",INDEX(FixtureCode!$B$4:$AH$128,MATCH($C4220,FixtureCode!$B$4:$B$128,0),MATCH("G"&amp;D4220&amp;"-T2",FixtureCode!$B$4:$AH$4,0)))))</f>
        <v>-</v>
      </c>
      <c r="G4220" s="12" t="str">
        <f>IF(C4220="-","-",IF(AND(ISNUMBER(Fixture!G4224),ISNUMBER(Fixture!I4224),Fixture!F4224&lt;&gt;"BYE",Fixture!J4224&lt;&gt;"BYE"),"Yes","-"))</f>
        <v>-</v>
      </c>
      <c r="H4220" s="9" t="str">
        <f>IF(G4220="-","-",IF(Fixture!G4224&gt;Fixture!I4224,Settings!$G$7,IF(Fixture!G4224=Fixture!I4224,Settings!$G$8,IF(Fixture!G4224&lt;Fixture!I4224,Settings!$G$9,"-"))))</f>
        <v>-</v>
      </c>
      <c r="I4220" s="13" t="str">
        <f>IF(G4220="-","-",IF(Fixture!I4224&gt;Fixture!G4224,Settings!$G$7,IF(Fixture!I4224=Fixture!G4224,Settings!$G$8,IF(Fixture!I4224&lt;Fixture!G4224,Settings!$G$9,"-"))))</f>
        <v>-</v>
      </c>
    </row>
    <row r="4221" spans="3:9" x14ac:dyDescent="0.25">
      <c r="C4221" s="12" t="str">
        <f t="shared" si="132"/>
        <v>-</v>
      </c>
      <c r="D4221" s="9" t="str">
        <f t="shared" si="133"/>
        <v>-</v>
      </c>
      <c r="E4221" s="9" t="str">
        <f>IF(C4221="-","-",IF(D4221=maxgameno+2,"blank row 2",IF(D4221=maxgameno+1,"blank row 1",INDEX(FixtureCode!$B$4:$AH$128,MATCH($C4221,FixtureCode!$B$4:$B$128,0),MATCH("G"&amp;D4221&amp;"-T1",FixtureCode!$B$4:$AH$4,0)))))</f>
        <v>-</v>
      </c>
      <c r="F4221" s="13" t="str">
        <f>IF(C4221="-","-",IF(D4221=maxgameno+2,"blank row 2",IF(D4221=maxgameno+1,"blank row 1",INDEX(FixtureCode!$B$4:$AH$128,MATCH($C4221,FixtureCode!$B$4:$B$128,0),MATCH("G"&amp;D4221&amp;"-T2",FixtureCode!$B$4:$AH$4,0)))))</f>
        <v>-</v>
      </c>
      <c r="G4221" s="12" t="str">
        <f>IF(C4221="-","-",IF(AND(ISNUMBER(Fixture!G4225),ISNUMBER(Fixture!I4225),Fixture!F4225&lt;&gt;"BYE",Fixture!J4225&lt;&gt;"BYE"),"Yes","-"))</f>
        <v>-</v>
      </c>
      <c r="H4221" s="9" t="str">
        <f>IF(G4221="-","-",IF(Fixture!G4225&gt;Fixture!I4225,Settings!$G$7,IF(Fixture!G4225=Fixture!I4225,Settings!$G$8,IF(Fixture!G4225&lt;Fixture!I4225,Settings!$G$9,"-"))))</f>
        <v>-</v>
      </c>
      <c r="I4221" s="13" t="str">
        <f>IF(G4221="-","-",IF(Fixture!I4225&gt;Fixture!G4225,Settings!$G$7,IF(Fixture!I4225=Fixture!G4225,Settings!$G$8,IF(Fixture!I4225&lt;Fixture!G4225,Settings!$G$9,"-"))))</f>
        <v>-</v>
      </c>
    </row>
    <row r="4222" spans="3:9" x14ac:dyDescent="0.25">
      <c r="C4222" s="12" t="str">
        <f t="shared" si="132"/>
        <v>-</v>
      </c>
      <c r="D4222" s="9" t="str">
        <f t="shared" si="133"/>
        <v>-</v>
      </c>
      <c r="E4222" s="9" t="str">
        <f>IF(C4222="-","-",IF(D4222=maxgameno+2,"blank row 2",IF(D4222=maxgameno+1,"blank row 1",INDEX(FixtureCode!$B$4:$AH$128,MATCH($C4222,FixtureCode!$B$4:$B$128,0),MATCH("G"&amp;D4222&amp;"-T1",FixtureCode!$B$4:$AH$4,0)))))</f>
        <v>-</v>
      </c>
      <c r="F4222" s="13" t="str">
        <f>IF(C4222="-","-",IF(D4222=maxgameno+2,"blank row 2",IF(D4222=maxgameno+1,"blank row 1",INDEX(FixtureCode!$B$4:$AH$128,MATCH($C4222,FixtureCode!$B$4:$B$128,0),MATCH("G"&amp;D4222&amp;"-T2",FixtureCode!$B$4:$AH$4,0)))))</f>
        <v>-</v>
      </c>
      <c r="G4222" s="12" t="str">
        <f>IF(C4222="-","-",IF(AND(ISNUMBER(Fixture!G4226),ISNUMBER(Fixture!I4226),Fixture!F4226&lt;&gt;"BYE",Fixture!J4226&lt;&gt;"BYE"),"Yes","-"))</f>
        <v>-</v>
      </c>
      <c r="H4222" s="9" t="str">
        <f>IF(G4222="-","-",IF(Fixture!G4226&gt;Fixture!I4226,Settings!$G$7,IF(Fixture!G4226=Fixture!I4226,Settings!$G$8,IF(Fixture!G4226&lt;Fixture!I4226,Settings!$G$9,"-"))))</f>
        <v>-</v>
      </c>
      <c r="I4222" s="13" t="str">
        <f>IF(G4222="-","-",IF(Fixture!I4226&gt;Fixture!G4226,Settings!$G$7,IF(Fixture!I4226=Fixture!G4226,Settings!$G$8,IF(Fixture!I4226&lt;Fixture!G4226,Settings!$G$9,"-"))))</f>
        <v>-</v>
      </c>
    </row>
    <row r="4223" spans="3:9" x14ac:dyDescent="0.25">
      <c r="C4223" s="12" t="str">
        <f t="shared" si="132"/>
        <v>-</v>
      </c>
      <c r="D4223" s="9" t="str">
        <f t="shared" si="133"/>
        <v>-</v>
      </c>
      <c r="E4223" s="9" t="str">
        <f>IF(C4223="-","-",IF(D4223=maxgameno+2,"blank row 2",IF(D4223=maxgameno+1,"blank row 1",INDEX(FixtureCode!$B$4:$AH$128,MATCH($C4223,FixtureCode!$B$4:$B$128,0),MATCH("G"&amp;D4223&amp;"-T1",FixtureCode!$B$4:$AH$4,0)))))</f>
        <v>-</v>
      </c>
      <c r="F4223" s="13" t="str">
        <f>IF(C4223="-","-",IF(D4223=maxgameno+2,"blank row 2",IF(D4223=maxgameno+1,"blank row 1",INDEX(FixtureCode!$B$4:$AH$128,MATCH($C4223,FixtureCode!$B$4:$B$128,0),MATCH("G"&amp;D4223&amp;"-T2",FixtureCode!$B$4:$AH$4,0)))))</f>
        <v>-</v>
      </c>
      <c r="G4223" s="12" t="str">
        <f>IF(C4223="-","-",IF(AND(ISNUMBER(Fixture!G4227),ISNUMBER(Fixture!I4227),Fixture!F4227&lt;&gt;"BYE",Fixture!J4227&lt;&gt;"BYE"),"Yes","-"))</f>
        <v>-</v>
      </c>
      <c r="H4223" s="9" t="str">
        <f>IF(G4223="-","-",IF(Fixture!G4227&gt;Fixture!I4227,Settings!$G$7,IF(Fixture!G4227=Fixture!I4227,Settings!$G$8,IF(Fixture!G4227&lt;Fixture!I4227,Settings!$G$9,"-"))))</f>
        <v>-</v>
      </c>
      <c r="I4223" s="13" t="str">
        <f>IF(G4223="-","-",IF(Fixture!I4227&gt;Fixture!G4227,Settings!$G$7,IF(Fixture!I4227=Fixture!G4227,Settings!$G$8,IF(Fixture!I4227&lt;Fixture!G4227,Settings!$G$9,"-"))))</f>
        <v>-</v>
      </c>
    </row>
    <row r="4224" spans="3:9" x14ac:dyDescent="0.25">
      <c r="C4224" s="12" t="str">
        <f t="shared" si="132"/>
        <v>-</v>
      </c>
      <c r="D4224" s="9" t="str">
        <f t="shared" si="133"/>
        <v>-</v>
      </c>
      <c r="E4224" s="9" t="str">
        <f>IF(C4224="-","-",IF(D4224=maxgameno+2,"blank row 2",IF(D4224=maxgameno+1,"blank row 1",INDEX(FixtureCode!$B$4:$AH$128,MATCH($C4224,FixtureCode!$B$4:$B$128,0),MATCH("G"&amp;D4224&amp;"-T1",FixtureCode!$B$4:$AH$4,0)))))</f>
        <v>-</v>
      </c>
      <c r="F4224" s="13" t="str">
        <f>IF(C4224="-","-",IF(D4224=maxgameno+2,"blank row 2",IF(D4224=maxgameno+1,"blank row 1",INDEX(FixtureCode!$B$4:$AH$128,MATCH($C4224,FixtureCode!$B$4:$B$128,0),MATCH("G"&amp;D4224&amp;"-T2",FixtureCode!$B$4:$AH$4,0)))))</f>
        <v>-</v>
      </c>
      <c r="G4224" s="12" t="str">
        <f>IF(C4224="-","-",IF(AND(ISNUMBER(Fixture!G4228),ISNUMBER(Fixture!I4228),Fixture!F4228&lt;&gt;"BYE",Fixture!J4228&lt;&gt;"BYE"),"Yes","-"))</f>
        <v>-</v>
      </c>
      <c r="H4224" s="9" t="str">
        <f>IF(G4224="-","-",IF(Fixture!G4228&gt;Fixture!I4228,Settings!$G$7,IF(Fixture!G4228=Fixture!I4228,Settings!$G$8,IF(Fixture!G4228&lt;Fixture!I4228,Settings!$G$9,"-"))))</f>
        <v>-</v>
      </c>
      <c r="I4224" s="13" t="str">
        <f>IF(G4224="-","-",IF(Fixture!I4228&gt;Fixture!G4228,Settings!$G$7,IF(Fixture!I4228=Fixture!G4228,Settings!$G$8,IF(Fixture!I4228&lt;Fixture!G4228,Settings!$G$9,"-"))))</f>
        <v>-</v>
      </c>
    </row>
    <row r="4225" spans="3:9" x14ac:dyDescent="0.25">
      <c r="C4225" s="12" t="str">
        <f t="shared" si="132"/>
        <v>-</v>
      </c>
      <c r="D4225" s="9" t="str">
        <f t="shared" si="133"/>
        <v>-</v>
      </c>
      <c r="E4225" s="9" t="str">
        <f>IF(C4225="-","-",IF(D4225=maxgameno+2,"blank row 2",IF(D4225=maxgameno+1,"blank row 1",INDEX(FixtureCode!$B$4:$AH$128,MATCH($C4225,FixtureCode!$B$4:$B$128,0),MATCH("G"&amp;D4225&amp;"-T1",FixtureCode!$B$4:$AH$4,0)))))</f>
        <v>-</v>
      </c>
      <c r="F4225" s="13" t="str">
        <f>IF(C4225="-","-",IF(D4225=maxgameno+2,"blank row 2",IF(D4225=maxgameno+1,"blank row 1",INDEX(FixtureCode!$B$4:$AH$128,MATCH($C4225,FixtureCode!$B$4:$B$128,0),MATCH("G"&amp;D4225&amp;"-T2",FixtureCode!$B$4:$AH$4,0)))))</f>
        <v>-</v>
      </c>
      <c r="G4225" s="12" t="str">
        <f>IF(C4225="-","-",IF(AND(ISNUMBER(Fixture!G4229),ISNUMBER(Fixture!I4229),Fixture!F4229&lt;&gt;"BYE",Fixture!J4229&lt;&gt;"BYE"),"Yes","-"))</f>
        <v>-</v>
      </c>
      <c r="H4225" s="9" t="str">
        <f>IF(G4225="-","-",IF(Fixture!G4229&gt;Fixture!I4229,Settings!$G$7,IF(Fixture!G4229=Fixture!I4229,Settings!$G$8,IF(Fixture!G4229&lt;Fixture!I4229,Settings!$G$9,"-"))))</f>
        <v>-</v>
      </c>
      <c r="I4225" s="13" t="str">
        <f>IF(G4225="-","-",IF(Fixture!I4229&gt;Fixture!G4229,Settings!$G$7,IF(Fixture!I4229=Fixture!G4229,Settings!$G$8,IF(Fixture!I4229&lt;Fixture!G4229,Settings!$G$9,"-"))))</f>
        <v>-</v>
      </c>
    </row>
    <row r="4226" spans="3:9" x14ac:dyDescent="0.25">
      <c r="C4226" s="12" t="str">
        <f t="shared" si="132"/>
        <v>-</v>
      </c>
      <c r="D4226" s="9" t="str">
        <f t="shared" si="133"/>
        <v>-</v>
      </c>
      <c r="E4226" s="9" t="str">
        <f>IF(C4226="-","-",IF(D4226=maxgameno+2,"blank row 2",IF(D4226=maxgameno+1,"blank row 1",INDEX(FixtureCode!$B$4:$AH$128,MATCH($C4226,FixtureCode!$B$4:$B$128,0),MATCH("G"&amp;D4226&amp;"-T1",FixtureCode!$B$4:$AH$4,0)))))</f>
        <v>-</v>
      </c>
      <c r="F4226" s="13" t="str">
        <f>IF(C4226="-","-",IF(D4226=maxgameno+2,"blank row 2",IF(D4226=maxgameno+1,"blank row 1",INDEX(FixtureCode!$B$4:$AH$128,MATCH($C4226,FixtureCode!$B$4:$B$128,0),MATCH("G"&amp;D4226&amp;"-T2",FixtureCode!$B$4:$AH$4,0)))))</f>
        <v>-</v>
      </c>
      <c r="G4226" s="12" t="str">
        <f>IF(C4226="-","-",IF(AND(ISNUMBER(Fixture!G4230),ISNUMBER(Fixture!I4230),Fixture!F4230&lt;&gt;"BYE",Fixture!J4230&lt;&gt;"BYE"),"Yes","-"))</f>
        <v>-</v>
      </c>
      <c r="H4226" s="9" t="str">
        <f>IF(G4226="-","-",IF(Fixture!G4230&gt;Fixture!I4230,Settings!$G$7,IF(Fixture!G4230=Fixture!I4230,Settings!$G$8,IF(Fixture!G4230&lt;Fixture!I4230,Settings!$G$9,"-"))))</f>
        <v>-</v>
      </c>
      <c r="I4226" s="13" t="str">
        <f>IF(G4226="-","-",IF(Fixture!I4230&gt;Fixture!G4230,Settings!$G$7,IF(Fixture!I4230=Fixture!G4230,Settings!$G$8,IF(Fixture!I4230&lt;Fixture!G4230,Settings!$G$9,"-"))))</f>
        <v>-</v>
      </c>
    </row>
    <row r="4227" spans="3:9" x14ac:dyDescent="0.25">
      <c r="C4227" s="12" t="str">
        <f t="shared" si="132"/>
        <v>-</v>
      </c>
      <c r="D4227" s="9" t="str">
        <f t="shared" si="133"/>
        <v>-</v>
      </c>
      <c r="E4227" s="9" t="str">
        <f>IF(C4227="-","-",IF(D4227=maxgameno+2,"blank row 2",IF(D4227=maxgameno+1,"blank row 1",INDEX(FixtureCode!$B$4:$AH$128,MATCH($C4227,FixtureCode!$B$4:$B$128,0),MATCH("G"&amp;D4227&amp;"-T1",FixtureCode!$B$4:$AH$4,0)))))</f>
        <v>-</v>
      </c>
      <c r="F4227" s="13" t="str">
        <f>IF(C4227="-","-",IF(D4227=maxgameno+2,"blank row 2",IF(D4227=maxgameno+1,"blank row 1",INDEX(FixtureCode!$B$4:$AH$128,MATCH($C4227,FixtureCode!$B$4:$B$128,0),MATCH("G"&amp;D4227&amp;"-T2",FixtureCode!$B$4:$AH$4,0)))))</f>
        <v>-</v>
      </c>
      <c r="G4227" s="12" t="str">
        <f>IF(C4227="-","-",IF(AND(ISNUMBER(Fixture!G4231),ISNUMBER(Fixture!I4231),Fixture!F4231&lt;&gt;"BYE",Fixture!J4231&lt;&gt;"BYE"),"Yes","-"))</f>
        <v>-</v>
      </c>
      <c r="H4227" s="9" t="str">
        <f>IF(G4227="-","-",IF(Fixture!G4231&gt;Fixture!I4231,Settings!$G$7,IF(Fixture!G4231=Fixture!I4231,Settings!$G$8,IF(Fixture!G4231&lt;Fixture!I4231,Settings!$G$9,"-"))))</f>
        <v>-</v>
      </c>
      <c r="I4227" s="13" t="str">
        <f>IF(G4227="-","-",IF(Fixture!I4231&gt;Fixture!G4231,Settings!$G$7,IF(Fixture!I4231=Fixture!G4231,Settings!$G$8,IF(Fixture!I4231&lt;Fixture!G4231,Settings!$G$9,"-"))))</f>
        <v>-</v>
      </c>
    </row>
    <row r="4228" spans="3:9" x14ac:dyDescent="0.25">
      <c r="C4228" s="12" t="str">
        <f t="shared" si="132"/>
        <v>-</v>
      </c>
      <c r="D4228" s="9" t="str">
        <f t="shared" si="133"/>
        <v>-</v>
      </c>
      <c r="E4228" s="9" t="str">
        <f>IF(C4228="-","-",IF(D4228=maxgameno+2,"blank row 2",IF(D4228=maxgameno+1,"blank row 1",INDEX(FixtureCode!$B$4:$AH$128,MATCH($C4228,FixtureCode!$B$4:$B$128,0),MATCH("G"&amp;D4228&amp;"-T1",FixtureCode!$B$4:$AH$4,0)))))</f>
        <v>-</v>
      </c>
      <c r="F4228" s="13" t="str">
        <f>IF(C4228="-","-",IF(D4228=maxgameno+2,"blank row 2",IF(D4228=maxgameno+1,"blank row 1",INDEX(FixtureCode!$B$4:$AH$128,MATCH($C4228,FixtureCode!$B$4:$B$128,0),MATCH("G"&amp;D4228&amp;"-T2",FixtureCode!$B$4:$AH$4,0)))))</f>
        <v>-</v>
      </c>
      <c r="G4228" s="12" t="str">
        <f>IF(C4228="-","-",IF(AND(ISNUMBER(Fixture!G4232),ISNUMBER(Fixture!I4232),Fixture!F4232&lt;&gt;"BYE",Fixture!J4232&lt;&gt;"BYE"),"Yes","-"))</f>
        <v>-</v>
      </c>
      <c r="H4228" s="9" t="str">
        <f>IF(G4228="-","-",IF(Fixture!G4232&gt;Fixture!I4232,Settings!$G$7,IF(Fixture!G4232=Fixture!I4232,Settings!$G$8,IF(Fixture!G4232&lt;Fixture!I4232,Settings!$G$9,"-"))))</f>
        <v>-</v>
      </c>
      <c r="I4228" s="13" t="str">
        <f>IF(G4228="-","-",IF(Fixture!I4232&gt;Fixture!G4232,Settings!$G$7,IF(Fixture!I4232=Fixture!G4232,Settings!$G$8,IF(Fixture!I4232&lt;Fixture!G4232,Settings!$G$9,"-"))))</f>
        <v>-</v>
      </c>
    </row>
    <row r="4229" spans="3:9" x14ac:dyDescent="0.25">
      <c r="C4229" s="12" t="str">
        <f t="shared" si="132"/>
        <v>-</v>
      </c>
      <c r="D4229" s="9" t="str">
        <f t="shared" si="133"/>
        <v>-</v>
      </c>
      <c r="E4229" s="9" t="str">
        <f>IF(C4229="-","-",IF(D4229=maxgameno+2,"blank row 2",IF(D4229=maxgameno+1,"blank row 1",INDEX(FixtureCode!$B$4:$AH$128,MATCH($C4229,FixtureCode!$B$4:$B$128,0),MATCH("G"&amp;D4229&amp;"-T1",FixtureCode!$B$4:$AH$4,0)))))</f>
        <v>-</v>
      </c>
      <c r="F4229" s="13" t="str">
        <f>IF(C4229="-","-",IF(D4229=maxgameno+2,"blank row 2",IF(D4229=maxgameno+1,"blank row 1",INDEX(FixtureCode!$B$4:$AH$128,MATCH($C4229,FixtureCode!$B$4:$B$128,0),MATCH("G"&amp;D4229&amp;"-T2",FixtureCode!$B$4:$AH$4,0)))))</f>
        <v>-</v>
      </c>
      <c r="G4229" s="12" t="str">
        <f>IF(C4229="-","-",IF(AND(ISNUMBER(Fixture!G4233),ISNUMBER(Fixture!I4233),Fixture!F4233&lt;&gt;"BYE",Fixture!J4233&lt;&gt;"BYE"),"Yes","-"))</f>
        <v>-</v>
      </c>
      <c r="H4229" s="9" t="str">
        <f>IF(G4229="-","-",IF(Fixture!G4233&gt;Fixture!I4233,Settings!$G$7,IF(Fixture!G4233=Fixture!I4233,Settings!$G$8,IF(Fixture!G4233&lt;Fixture!I4233,Settings!$G$9,"-"))))</f>
        <v>-</v>
      </c>
      <c r="I4229" s="13" t="str">
        <f>IF(G4229="-","-",IF(Fixture!I4233&gt;Fixture!G4233,Settings!$G$7,IF(Fixture!I4233=Fixture!G4233,Settings!$G$8,IF(Fixture!I4233&lt;Fixture!G4233,Settings!$G$9,"-"))))</f>
        <v>-</v>
      </c>
    </row>
    <row r="4230" spans="3:9" x14ac:dyDescent="0.25">
      <c r="C4230" s="12" t="str">
        <f t="shared" ref="C4230:C4293" si="134">IF(C4229="-","-",IF(D4229+1&lt;=maxgameno+2,C4229,IF(C4229+1&lt;=maxroundno,C4229+1,"-")))</f>
        <v>-</v>
      </c>
      <c r="D4230" s="9" t="str">
        <f t="shared" ref="D4230:D4293" si="135">IF(C4230="-","-",IF(D4229+1&lt;=maxgameno+2,D4229+1,1))</f>
        <v>-</v>
      </c>
      <c r="E4230" s="9" t="str">
        <f>IF(C4230="-","-",IF(D4230=maxgameno+2,"blank row 2",IF(D4230=maxgameno+1,"blank row 1",INDEX(FixtureCode!$B$4:$AH$128,MATCH($C4230,FixtureCode!$B$4:$B$128,0),MATCH("G"&amp;D4230&amp;"-T1",FixtureCode!$B$4:$AH$4,0)))))</f>
        <v>-</v>
      </c>
      <c r="F4230" s="13" t="str">
        <f>IF(C4230="-","-",IF(D4230=maxgameno+2,"blank row 2",IF(D4230=maxgameno+1,"blank row 1",INDEX(FixtureCode!$B$4:$AH$128,MATCH($C4230,FixtureCode!$B$4:$B$128,0),MATCH("G"&amp;D4230&amp;"-T2",FixtureCode!$B$4:$AH$4,0)))))</f>
        <v>-</v>
      </c>
      <c r="G4230" s="12" t="str">
        <f>IF(C4230="-","-",IF(AND(ISNUMBER(Fixture!G4234),ISNUMBER(Fixture!I4234),Fixture!F4234&lt;&gt;"BYE",Fixture!J4234&lt;&gt;"BYE"),"Yes","-"))</f>
        <v>-</v>
      </c>
      <c r="H4230" s="9" t="str">
        <f>IF(G4230="-","-",IF(Fixture!G4234&gt;Fixture!I4234,Settings!$G$7,IF(Fixture!G4234=Fixture!I4234,Settings!$G$8,IF(Fixture!G4234&lt;Fixture!I4234,Settings!$G$9,"-"))))</f>
        <v>-</v>
      </c>
      <c r="I4230" s="13" t="str">
        <f>IF(G4230="-","-",IF(Fixture!I4234&gt;Fixture!G4234,Settings!$G$7,IF(Fixture!I4234=Fixture!G4234,Settings!$G$8,IF(Fixture!I4234&lt;Fixture!G4234,Settings!$G$9,"-"))))</f>
        <v>-</v>
      </c>
    </row>
    <row r="4231" spans="3:9" x14ac:dyDescent="0.25">
      <c r="C4231" s="12" t="str">
        <f t="shared" si="134"/>
        <v>-</v>
      </c>
      <c r="D4231" s="9" t="str">
        <f t="shared" si="135"/>
        <v>-</v>
      </c>
      <c r="E4231" s="9" t="str">
        <f>IF(C4231="-","-",IF(D4231=maxgameno+2,"blank row 2",IF(D4231=maxgameno+1,"blank row 1",INDEX(FixtureCode!$B$4:$AH$128,MATCH($C4231,FixtureCode!$B$4:$B$128,0),MATCH("G"&amp;D4231&amp;"-T1",FixtureCode!$B$4:$AH$4,0)))))</f>
        <v>-</v>
      </c>
      <c r="F4231" s="13" t="str">
        <f>IF(C4231="-","-",IF(D4231=maxgameno+2,"blank row 2",IF(D4231=maxgameno+1,"blank row 1",INDEX(FixtureCode!$B$4:$AH$128,MATCH($C4231,FixtureCode!$B$4:$B$128,0),MATCH("G"&amp;D4231&amp;"-T2",FixtureCode!$B$4:$AH$4,0)))))</f>
        <v>-</v>
      </c>
      <c r="G4231" s="12" t="str">
        <f>IF(C4231="-","-",IF(AND(ISNUMBER(Fixture!G4235),ISNUMBER(Fixture!I4235),Fixture!F4235&lt;&gt;"BYE",Fixture!J4235&lt;&gt;"BYE"),"Yes","-"))</f>
        <v>-</v>
      </c>
      <c r="H4231" s="9" t="str">
        <f>IF(G4231="-","-",IF(Fixture!G4235&gt;Fixture!I4235,Settings!$G$7,IF(Fixture!G4235=Fixture!I4235,Settings!$G$8,IF(Fixture!G4235&lt;Fixture!I4235,Settings!$G$9,"-"))))</f>
        <v>-</v>
      </c>
      <c r="I4231" s="13" t="str">
        <f>IF(G4231="-","-",IF(Fixture!I4235&gt;Fixture!G4235,Settings!$G$7,IF(Fixture!I4235=Fixture!G4235,Settings!$G$8,IF(Fixture!I4235&lt;Fixture!G4235,Settings!$G$9,"-"))))</f>
        <v>-</v>
      </c>
    </row>
    <row r="4232" spans="3:9" x14ac:dyDescent="0.25">
      <c r="C4232" s="12" t="str">
        <f t="shared" si="134"/>
        <v>-</v>
      </c>
      <c r="D4232" s="9" t="str">
        <f t="shared" si="135"/>
        <v>-</v>
      </c>
      <c r="E4232" s="9" t="str">
        <f>IF(C4232="-","-",IF(D4232=maxgameno+2,"blank row 2",IF(D4232=maxgameno+1,"blank row 1",INDEX(FixtureCode!$B$4:$AH$128,MATCH($C4232,FixtureCode!$B$4:$B$128,0),MATCH("G"&amp;D4232&amp;"-T1",FixtureCode!$B$4:$AH$4,0)))))</f>
        <v>-</v>
      </c>
      <c r="F4232" s="13" t="str">
        <f>IF(C4232="-","-",IF(D4232=maxgameno+2,"blank row 2",IF(D4232=maxgameno+1,"blank row 1",INDEX(FixtureCode!$B$4:$AH$128,MATCH($C4232,FixtureCode!$B$4:$B$128,0),MATCH("G"&amp;D4232&amp;"-T2",FixtureCode!$B$4:$AH$4,0)))))</f>
        <v>-</v>
      </c>
      <c r="G4232" s="12" t="str">
        <f>IF(C4232="-","-",IF(AND(ISNUMBER(Fixture!G4236),ISNUMBER(Fixture!I4236),Fixture!F4236&lt;&gt;"BYE",Fixture!J4236&lt;&gt;"BYE"),"Yes","-"))</f>
        <v>-</v>
      </c>
      <c r="H4232" s="9" t="str">
        <f>IF(G4232="-","-",IF(Fixture!G4236&gt;Fixture!I4236,Settings!$G$7,IF(Fixture!G4236=Fixture!I4236,Settings!$G$8,IF(Fixture!G4236&lt;Fixture!I4236,Settings!$G$9,"-"))))</f>
        <v>-</v>
      </c>
      <c r="I4232" s="13" t="str">
        <f>IF(G4232="-","-",IF(Fixture!I4236&gt;Fixture!G4236,Settings!$G$7,IF(Fixture!I4236=Fixture!G4236,Settings!$G$8,IF(Fixture!I4236&lt;Fixture!G4236,Settings!$G$9,"-"))))</f>
        <v>-</v>
      </c>
    </row>
    <row r="4233" spans="3:9" x14ac:dyDescent="0.25">
      <c r="C4233" s="12" t="str">
        <f t="shared" si="134"/>
        <v>-</v>
      </c>
      <c r="D4233" s="9" t="str">
        <f t="shared" si="135"/>
        <v>-</v>
      </c>
      <c r="E4233" s="9" t="str">
        <f>IF(C4233="-","-",IF(D4233=maxgameno+2,"blank row 2",IF(D4233=maxgameno+1,"blank row 1",INDEX(FixtureCode!$B$4:$AH$128,MATCH($C4233,FixtureCode!$B$4:$B$128,0),MATCH("G"&amp;D4233&amp;"-T1",FixtureCode!$B$4:$AH$4,0)))))</f>
        <v>-</v>
      </c>
      <c r="F4233" s="13" t="str">
        <f>IF(C4233="-","-",IF(D4233=maxgameno+2,"blank row 2",IF(D4233=maxgameno+1,"blank row 1",INDEX(FixtureCode!$B$4:$AH$128,MATCH($C4233,FixtureCode!$B$4:$B$128,0),MATCH("G"&amp;D4233&amp;"-T2",FixtureCode!$B$4:$AH$4,0)))))</f>
        <v>-</v>
      </c>
      <c r="G4233" s="12" t="str">
        <f>IF(C4233="-","-",IF(AND(ISNUMBER(Fixture!G4237),ISNUMBER(Fixture!I4237),Fixture!F4237&lt;&gt;"BYE",Fixture!J4237&lt;&gt;"BYE"),"Yes","-"))</f>
        <v>-</v>
      </c>
      <c r="H4233" s="9" t="str">
        <f>IF(G4233="-","-",IF(Fixture!G4237&gt;Fixture!I4237,Settings!$G$7,IF(Fixture!G4237=Fixture!I4237,Settings!$G$8,IF(Fixture!G4237&lt;Fixture!I4237,Settings!$G$9,"-"))))</f>
        <v>-</v>
      </c>
      <c r="I4233" s="13" t="str">
        <f>IF(G4233="-","-",IF(Fixture!I4237&gt;Fixture!G4237,Settings!$G$7,IF(Fixture!I4237=Fixture!G4237,Settings!$G$8,IF(Fixture!I4237&lt;Fixture!G4237,Settings!$G$9,"-"))))</f>
        <v>-</v>
      </c>
    </row>
    <row r="4234" spans="3:9" x14ac:dyDescent="0.25">
      <c r="C4234" s="12" t="str">
        <f t="shared" si="134"/>
        <v>-</v>
      </c>
      <c r="D4234" s="9" t="str">
        <f t="shared" si="135"/>
        <v>-</v>
      </c>
      <c r="E4234" s="9" t="str">
        <f>IF(C4234="-","-",IF(D4234=maxgameno+2,"blank row 2",IF(D4234=maxgameno+1,"blank row 1",INDEX(FixtureCode!$B$4:$AH$128,MATCH($C4234,FixtureCode!$B$4:$B$128,0),MATCH("G"&amp;D4234&amp;"-T1",FixtureCode!$B$4:$AH$4,0)))))</f>
        <v>-</v>
      </c>
      <c r="F4234" s="13" t="str">
        <f>IF(C4234="-","-",IF(D4234=maxgameno+2,"blank row 2",IF(D4234=maxgameno+1,"blank row 1",INDEX(FixtureCode!$B$4:$AH$128,MATCH($C4234,FixtureCode!$B$4:$B$128,0),MATCH("G"&amp;D4234&amp;"-T2",FixtureCode!$B$4:$AH$4,0)))))</f>
        <v>-</v>
      </c>
      <c r="G4234" s="12" t="str">
        <f>IF(C4234="-","-",IF(AND(ISNUMBER(Fixture!G4238),ISNUMBER(Fixture!I4238),Fixture!F4238&lt;&gt;"BYE",Fixture!J4238&lt;&gt;"BYE"),"Yes","-"))</f>
        <v>-</v>
      </c>
      <c r="H4234" s="9" t="str">
        <f>IF(G4234="-","-",IF(Fixture!G4238&gt;Fixture!I4238,Settings!$G$7,IF(Fixture!G4238=Fixture!I4238,Settings!$G$8,IF(Fixture!G4238&lt;Fixture!I4238,Settings!$G$9,"-"))))</f>
        <v>-</v>
      </c>
      <c r="I4234" s="13" t="str">
        <f>IF(G4234="-","-",IF(Fixture!I4238&gt;Fixture!G4238,Settings!$G$7,IF(Fixture!I4238=Fixture!G4238,Settings!$G$8,IF(Fixture!I4238&lt;Fixture!G4238,Settings!$G$9,"-"))))</f>
        <v>-</v>
      </c>
    </row>
    <row r="4235" spans="3:9" x14ac:dyDescent="0.25">
      <c r="C4235" s="12" t="str">
        <f t="shared" si="134"/>
        <v>-</v>
      </c>
      <c r="D4235" s="9" t="str">
        <f t="shared" si="135"/>
        <v>-</v>
      </c>
      <c r="E4235" s="9" t="str">
        <f>IF(C4235="-","-",IF(D4235=maxgameno+2,"blank row 2",IF(D4235=maxgameno+1,"blank row 1",INDEX(FixtureCode!$B$4:$AH$128,MATCH($C4235,FixtureCode!$B$4:$B$128,0),MATCH("G"&amp;D4235&amp;"-T1",FixtureCode!$B$4:$AH$4,0)))))</f>
        <v>-</v>
      </c>
      <c r="F4235" s="13" t="str">
        <f>IF(C4235="-","-",IF(D4235=maxgameno+2,"blank row 2",IF(D4235=maxgameno+1,"blank row 1",INDEX(FixtureCode!$B$4:$AH$128,MATCH($C4235,FixtureCode!$B$4:$B$128,0),MATCH("G"&amp;D4235&amp;"-T2",FixtureCode!$B$4:$AH$4,0)))))</f>
        <v>-</v>
      </c>
      <c r="G4235" s="12" t="str">
        <f>IF(C4235="-","-",IF(AND(ISNUMBER(Fixture!G4239),ISNUMBER(Fixture!I4239),Fixture!F4239&lt;&gt;"BYE",Fixture!J4239&lt;&gt;"BYE"),"Yes","-"))</f>
        <v>-</v>
      </c>
      <c r="H4235" s="9" t="str">
        <f>IF(G4235="-","-",IF(Fixture!G4239&gt;Fixture!I4239,Settings!$G$7,IF(Fixture!G4239=Fixture!I4239,Settings!$G$8,IF(Fixture!G4239&lt;Fixture!I4239,Settings!$G$9,"-"))))</f>
        <v>-</v>
      </c>
      <c r="I4235" s="13" t="str">
        <f>IF(G4235="-","-",IF(Fixture!I4239&gt;Fixture!G4239,Settings!$G$7,IF(Fixture!I4239=Fixture!G4239,Settings!$G$8,IF(Fixture!I4239&lt;Fixture!G4239,Settings!$G$9,"-"))))</f>
        <v>-</v>
      </c>
    </row>
    <row r="4236" spans="3:9" x14ac:dyDescent="0.25">
      <c r="C4236" s="12" t="str">
        <f t="shared" si="134"/>
        <v>-</v>
      </c>
      <c r="D4236" s="9" t="str">
        <f t="shared" si="135"/>
        <v>-</v>
      </c>
      <c r="E4236" s="9" t="str">
        <f>IF(C4236="-","-",IF(D4236=maxgameno+2,"blank row 2",IF(D4236=maxgameno+1,"blank row 1",INDEX(FixtureCode!$B$4:$AH$128,MATCH($C4236,FixtureCode!$B$4:$B$128,0),MATCH("G"&amp;D4236&amp;"-T1",FixtureCode!$B$4:$AH$4,0)))))</f>
        <v>-</v>
      </c>
      <c r="F4236" s="13" t="str">
        <f>IF(C4236="-","-",IF(D4236=maxgameno+2,"blank row 2",IF(D4236=maxgameno+1,"blank row 1",INDEX(FixtureCode!$B$4:$AH$128,MATCH($C4236,FixtureCode!$B$4:$B$128,0),MATCH("G"&amp;D4236&amp;"-T2",FixtureCode!$B$4:$AH$4,0)))))</f>
        <v>-</v>
      </c>
      <c r="G4236" s="12" t="str">
        <f>IF(C4236="-","-",IF(AND(ISNUMBER(Fixture!G4240),ISNUMBER(Fixture!I4240),Fixture!F4240&lt;&gt;"BYE",Fixture!J4240&lt;&gt;"BYE"),"Yes","-"))</f>
        <v>-</v>
      </c>
      <c r="H4236" s="9" t="str">
        <f>IF(G4236="-","-",IF(Fixture!G4240&gt;Fixture!I4240,Settings!$G$7,IF(Fixture!G4240=Fixture!I4240,Settings!$G$8,IF(Fixture!G4240&lt;Fixture!I4240,Settings!$G$9,"-"))))</f>
        <v>-</v>
      </c>
      <c r="I4236" s="13" t="str">
        <f>IF(G4236="-","-",IF(Fixture!I4240&gt;Fixture!G4240,Settings!$G$7,IF(Fixture!I4240=Fixture!G4240,Settings!$G$8,IF(Fixture!I4240&lt;Fixture!G4240,Settings!$G$9,"-"))))</f>
        <v>-</v>
      </c>
    </row>
    <row r="4237" spans="3:9" x14ac:dyDescent="0.25">
      <c r="C4237" s="12" t="str">
        <f t="shared" si="134"/>
        <v>-</v>
      </c>
      <c r="D4237" s="9" t="str">
        <f t="shared" si="135"/>
        <v>-</v>
      </c>
      <c r="E4237" s="9" t="str">
        <f>IF(C4237="-","-",IF(D4237=maxgameno+2,"blank row 2",IF(D4237=maxgameno+1,"blank row 1",INDEX(FixtureCode!$B$4:$AH$128,MATCH($C4237,FixtureCode!$B$4:$B$128,0),MATCH("G"&amp;D4237&amp;"-T1",FixtureCode!$B$4:$AH$4,0)))))</f>
        <v>-</v>
      </c>
      <c r="F4237" s="13" t="str">
        <f>IF(C4237="-","-",IF(D4237=maxgameno+2,"blank row 2",IF(D4237=maxgameno+1,"blank row 1",INDEX(FixtureCode!$B$4:$AH$128,MATCH($C4237,FixtureCode!$B$4:$B$128,0),MATCH("G"&amp;D4237&amp;"-T2",FixtureCode!$B$4:$AH$4,0)))))</f>
        <v>-</v>
      </c>
      <c r="G4237" s="12" t="str">
        <f>IF(C4237="-","-",IF(AND(ISNUMBER(Fixture!G4241),ISNUMBER(Fixture!I4241),Fixture!F4241&lt;&gt;"BYE",Fixture!J4241&lt;&gt;"BYE"),"Yes","-"))</f>
        <v>-</v>
      </c>
      <c r="H4237" s="9" t="str">
        <f>IF(G4237="-","-",IF(Fixture!G4241&gt;Fixture!I4241,Settings!$G$7,IF(Fixture!G4241=Fixture!I4241,Settings!$G$8,IF(Fixture!G4241&lt;Fixture!I4241,Settings!$G$9,"-"))))</f>
        <v>-</v>
      </c>
      <c r="I4237" s="13" t="str">
        <f>IF(G4237="-","-",IF(Fixture!I4241&gt;Fixture!G4241,Settings!$G$7,IF(Fixture!I4241=Fixture!G4241,Settings!$G$8,IF(Fixture!I4241&lt;Fixture!G4241,Settings!$G$9,"-"))))</f>
        <v>-</v>
      </c>
    </row>
    <row r="4238" spans="3:9" x14ac:dyDescent="0.25">
      <c r="C4238" s="12" t="str">
        <f t="shared" si="134"/>
        <v>-</v>
      </c>
      <c r="D4238" s="9" t="str">
        <f t="shared" si="135"/>
        <v>-</v>
      </c>
      <c r="E4238" s="9" t="str">
        <f>IF(C4238="-","-",IF(D4238=maxgameno+2,"blank row 2",IF(D4238=maxgameno+1,"blank row 1",INDEX(FixtureCode!$B$4:$AH$128,MATCH($C4238,FixtureCode!$B$4:$B$128,0),MATCH("G"&amp;D4238&amp;"-T1",FixtureCode!$B$4:$AH$4,0)))))</f>
        <v>-</v>
      </c>
      <c r="F4238" s="13" t="str">
        <f>IF(C4238="-","-",IF(D4238=maxgameno+2,"blank row 2",IF(D4238=maxgameno+1,"blank row 1",INDEX(FixtureCode!$B$4:$AH$128,MATCH($C4238,FixtureCode!$B$4:$B$128,0),MATCH("G"&amp;D4238&amp;"-T2",FixtureCode!$B$4:$AH$4,0)))))</f>
        <v>-</v>
      </c>
      <c r="G4238" s="12" t="str">
        <f>IF(C4238="-","-",IF(AND(ISNUMBER(Fixture!G4242),ISNUMBER(Fixture!I4242),Fixture!F4242&lt;&gt;"BYE",Fixture!J4242&lt;&gt;"BYE"),"Yes","-"))</f>
        <v>-</v>
      </c>
      <c r="H4238" s="9" t="str">
        <f>IF(G4238="-","-",IF(Fixture!G4242&gt;Fixture!I4242,Settings!$G$7,IF(Fixture!G4242=Fixture!I4242,Settings!$G$8,IF(Fixture!G4242&lt;Fixture!I4242,Settings!$G$9,"-"))))</f>
        <v>-</v>
      </c>
      <c r="I4238" s="13" t="str">
        <f>IF(G4238="-","-",IF(Fixture!I4242&gt;Fixture!G4242,Settings!$G$7,IF(Fixture!I4242=Fixture!G4242,Settings!$G$8,IF(Fixture!I4242&lt;Fixture!G4242,Settings!$G$9,"-"))))</f>
        <v>-</v>
      </c>
    </row>
    <row r="4239" spans="3:9" x14ac:dyDescent="0.25">
      <c r="C4239" s="12" t="str">
        <f t="shared" si="134"/>
        <v>-</v>
      </c>
      <c r="D4239" s="9" t="str">
        <f t="shared" si="135"/>
        <v>-</v>
      </c>
      <c r="E4239" s="9" t="str">
        <f>IF(C4239="-","-",IF(D4239=maxgameno+2,"blank row 2",IF(D4239=maxgameno+1,"blank row 1",INDEX(FixtureCode!$B$4:$AH$128,MATCH($C4239,FixtureCode!$B$4:$B$128,0),MATCH("G"&amp;D4239&amp;"-T1",FixtureCode!$B$4:$AH$4,0)))))</f>
        <v>-</v>
      </c>
      <c r="F4239" s="13" t="str">
        <f>IF(C4239="-","-",IF(D4239=maxgameno+2,"blank row 2",IF(D4239=maxgameno+1,"blank row 1",INDEX(FixtureCode!$B$4:$AH$128,MATCH($C4239,FixtureCode!$B$4:$B$128,0),MATCH("G"&amp;D4239&amp;"-T2",FixtureCode!$B$4:$AH$4,0)))))</f>
        <v>-</v>
      </c>
      <c r="G4239" s="12" t="str">
        <f>IF(C4239="-","-",IF(AND(ISNUMBER(Fixture!G4243),ISNUMBER(Fixture!I4243),Fixture!F4243&lt;&gt;"BYE",Fixture!J4243&lt;&gt;"BYE"),"Yes","-"))</f>
        <v>-</v>
      </c>
      <c r="H4239" s="9" t="str">
        <f>IF(G4239="-","-",IF(Fixture!G4243&gt;Fixture!I4243,Settings!$G$7,IF(Fixture!G4243=Fixture!I4243,Settings!$G$8,IF(Fixture!G4243&lt;Fixture!I4243,Settings!$G$9,"-"))))</f>
        <v>-</v>
      </c>
      <c r="I4239" s="13" t="str">
        <f>IF(G4239="-","-",IF(Fixture!I4243&gt;Fixture!G4243,Settings!$G$7,IF(Fixture!I4243=Fixture!G4243,Settings!$G$8,IF(Fixture!I4243&lt;Fixture!G4243,Settings!$G$9,"-"))))</f>
        <v>-</v>
      </c>
    </row>
    <row r="4240" spans="3:9" x14ac:dyDescent="0.25">
      <c r="C4240" s="12" t="str">
        <f t="shared" si="134"/>
        <v>-</v>
      </c>
      <c r="D4240" s="9" t="str">
        <f t="shared" si="135"/>
        <v>-</v>
      </c>
      <c r="E4240" s="9" t="str">
        <f>IF(C4240="-","-",IF(D4240=maxgameno+2,"blank row 2",IF(D4240=maxgameno+1,"blank row 1",INDEX(FixtureCode!$B$4:$AH$128,MATCH($C4240,FixtureCode!$B$4:$B$128,0),MATCH("G"&amp;D4240&amp;"-T1",FixtureCode!$B$4:$AH$4,0)))))</f>
        <v>-</v>
      </c>
      <c r="F4240" s="13" t="str">
        <f>IF(C4240="-","-",IF(D4240=maxgameno+2,"blank row 2",IF(D4240=maxgameno+1,"blank row 1",INDEX(FixtureCode!$B$4:$AH$128,MATCH($C4240,FixtureCode!$B$4:$B$128,0),MATCH("G"&amp;D4240&amp;"-T2",FixtureCode!$B$4:$AH$4,0)))))</f>
        <v>-</v>
      </c>
      <c r="G4240" s="12" t="str">
        <f>IF(C4240="-","-",IF(AND(ISNUMBER(Fixture!G4244),ISNUMBER(Fixture!I4244),Fixture!F4244&lt;&gt;"BYE",Fixture!J4244&lt;&gt;"BYE"),"Yes","-"))</f>
        <v>-</v>
      </c>
      <c r="H4240" s="9" t="str">
        <f>IF(G4240="-","-",IF(Fixture!G4244&gt;Fixture!I4244,Settings!$G$7,IF(Fixture!G4244=Fixture!I4244,Settings!$G$8,IF(Fixture!G4244&lt;Fixture!I4244,Settings!$G$9,"-"))))</f>
        <v>-</v>
      </c>
      <c r="I4240" s="13" t="str">
        <f>IF(G4240="-","-",IF(Fixture!I4244&gt;Fixture!G4244,Settings!$G$7,IF(Fixture!I4244=Fixture!G4244,Settings!$G$8,IF(Fixture!I4244&lt;Fixture!G4244,Settings!$G$9,"-"))))</f>
        <v>-</v>
      </c>
    </row>
    <row r="4241" spans="3:9" x14ac:dyDescent="0.25">
      <c r="C4241" s="12" t="str">
        <f t="shared" si="134"/>
        <v>-</v>
      </c>
      <c r="D4241" s="9" t="str">
        <f t="shared" si="135"/>
        <v>-</v>
      </c>
      <c r="E4241" s="9" t="str">
        <f>IF(C4241="-","-",IF(D4241=maxgameno+2,"blank row 2",IF(D4241=maxgameno+1,"blank row 1",INDEX(FixtureCode!$B$4:$AH$128,MATCH($C4241,FixtureCode!$B$4:$B$128,0),MATCH("G"&amp;D4241&amp;"-T1",FixtureCode!$B$4:$AH$4,0)))))</f>
        <v>-</v>
      </c>
      <c r="F4241" s="13" t="str">
        <f>IF(C4241="-","-",IF(D4241=maxgameno+2,"blank row 2",IF(D4241=maxgameno+1,"blank row 1",INDEX(FixtureCode!$B$4:$AH$128,MATCH($C4241,FixtureCode!$B$4:$B$128,0),MATCH("G"&amp;D4241&amp;"-T2",FixtureCode!$B$4:$AH$4,0)))))</f>
        <v>-</v>
      </c>
      <c r="G4241" s="12" t="str">
        <f>IF(C4241="-","-",IF(AND(ISNUMBER(Fixture!G4245),ISNUMBER(Fixture!I4245),Fixture!F4245&lt;&gt;"BYE",Fixture!J4245&lt;&gt;"BYE"),"Yes","-"))</f>
        <v>-</v>
      </c>
      <c r="H4241" s="9" t="str">
        <f>IF(G4241="-","-",IF(Fixture!G4245&gt;Fixture!I4245,Settings!$G$7,IF(Fixture!G4245=Fixture!I4245,Settings!$G$8,IF(Fixture!G4245&lt;Fixture!I4245,Settings!$G$9,"-"))))</f>
        <v>-</v>
      </c>
      <c r="I4241" s="13" t="str">
        <f>IF(G4241="-","-",IF(Fixture!I4245&gt;Fixture!G4245,Settings!$G$7,IF(Fixture!I4245=Fixture!G4245,Settings!$G$8,IF(Fixture!I4245&lt;Fixture!G4245,Settings!$G$9,"-"))))</f>
        <v>-</v>
      </c>
    </row>
    <row r="4242" spans="3:9" x14ac:dyDescent="0.25">
      <c r="C4242" s="12" t="str">
        <f t="shared" si="134"/>
        <v>-</v>
      </c>
      <c r="D4242" s="9" t="str">
        <f t="shared" si="135"/>
        <v>-</v>
      </c>
      <c r="E4242" s="9" t="str">
        <f>IF(C4242="-","-",IF(D4242=maxgameno+2,"blank row 2",IF(D4242=maxgameno+1,"blank row 1",INDEX(FixtureCode!$B$4:$AH$128,MATCH($C4242,FixtureCode!$B$4:$B$128,0),MATCH("G"&amp;D4242&amp;"-T1",FixtureCode!$B$4:$AH$4,0)))))</f>
        <v>-</v>
      </c>
      <c r="F4242" s="13" t="str">
        <f>IF(C4242="-","-",IF(D4242=maxgameno+2,"blank row 2",IF(D4242=maxgameno+1,"blank row 1",INDEX(FixtureCode!$B$4:$AH$128,MATCH($C4242,FixtureCode!$B$4:$B$128,0),MATCH("G"&amp;D4242&amp;"-T2",FixtureCode!$B$4:$AH$4,0)))))</f>
        <v>-</v>
      </c>
      <c r="G4242" s="12" t="str">
        <f>IF(C4242="-","-",IF(AND(ISNUMBER(Fixture!G4246),ISNUMBER(Fixture!I4246),Fixture!F4246&lt;&gt;"BYE",Fixture!J4246&lt;&gt;"BYE"),"Yes","-"))</f>
        <v>-</v>
      </c>
      <c r="H4242" s="9" t="str">
        <f>IF(G4242="-","-",IF(Fixture!G4246&gt;Fixture!I4246,Settings!$G$7,IF(Fixture!G4246=Fixture!I4246,Settings!$G$8,IF(Fixture!G4246&lt;Fixture!I4246,Settings!$G$9,"-"))))</f>
        <v>-</v>
      </c>
      <c r="I4242" s="13" t="str">
        <f>IF(G4242="-","-",IF(Fixture!I4246&gt;Fixture!G4246,Settings!$G$7,IF(Fixture!I4246=Fixture!G4246,Settings!$G$8,IF(Fixture!I4246&lt;Fixture!G4246,Settings!$G$9,"-"))))</f>
        <v>-</v>
      </c>
    </row>
    <row r="4243" spans="3:9" x14ac:dyDescent="0.25">
      <c r="C4243" s="12" t="str">
        <f t="shared" si="134"/>
        <v>-</v>
      </c>
      <c r="D4243" s="9" t="str">
        <f t="shared" si="135"/>
        <v>-</v>
      </c>
      <c r="E4243" s="9" t="str">
        <f>IF(C4243="-","-",IF(D4243=maxgameno+2,"blank row 2",IF(D4243=maxgameno+1,"blank row 1",INDEX(FixtureCode!$B$4:$AH$128,MATCH($C4243,FixtureCode!$B$4:$B$128,0),MATCH("G"&amp;D4243&amp;"-T1",FixtureCode!$B$4:$AH$4,0)))))</f>
        <v>-</v>
      </c>
      <c r="F4243" s="13" t="str">
        <f>IF(C4243="-","-",IF(D4243=maxgameno+2,"blank row 2",IF(D4243=maxgameno+1,"blank row 1",INDEX(FixtureCode!$B$4:$AH$128,MATCH($C4243,FixtureCode!$B$4:$B$128,0),MATCH("G"&amp;D4243&amp;"-T2",FixtureCode!$B$4:$AH$4,0)))))</f>
        <v>-</v>
      </c>
      <c r="G4243" s="12" t="str">
        <f>IF(C4243="-","-",IF(AND(ISNUMBER(Fixture!G4247),ISNUMBER(Fixture!I4247),Fixture!F4247&lt;&gt;"BYE",Fixture!J4247&lt;&gt;"BYE"),"Yes","-"))</f>
        <v>-</v>
      </c>
      <c r="H4243" s="9" t="str">
        <f>IF(G4243="-","-",IF(Fixture!G4247&gt;Fixture!I4247,Settings!$G$7,IF(Fixture!G4247=Fixture!I4247,Settings!$G$8,IF(Fixture!G4247&lt;Fixture!I4247,Settings!$G$9,"-"))))</f>
        <v>-</v>
      </c>
      <c r="I4243" s="13" t="str">
        <f>IF(G4243="-","-",IF(Fixture!I4247&gt;Fixture!G4247,Settings!$G$7,IF(Fixture!I4247=Fixture!G4247,Settings!$G$8,IF(Fixture!I4247&lt;Fixture!G4247,Settings!$G$9,"-"))))</f>
        <v>-</v>
      </c>
    </row>
    <row r="4244" spans="3:9" x14ac:dyDescent="0.25">
      <c r="C4244" s="12" t="str">
        <f t="shared" si="134"/>
        <v>-</v>
      </c>
      <c r="D4244" s="9" t="str">
        <f t="shared" si="135"/>
        <v>-</v>
      </c>
      <c r="E4244" s="9" t="str">
        <f>IF(C4244="-","-",IF(D4244=maxgameno+2,"blank row 2",IF(D4244=maxgameno+1,"blank row 1",INDEX(FixtureCode!$B$4:$AH$128,MATCH($C4244,FixtureCode!$B$4:$B$128,0),MATCH("G"&amp;D4244&amp;"-T1",FixtureCode!$B$4:$AH$4,0)))))</f>
        <v>-</v>
      </c>
      <c r="F4244" s="13" t="str">
        <f>IF(C4244="-","-",IF(D4244=maxgameno+2,"blank row 2",IF(D4244=maxgameno+1,"blank row 1",INDEX(FixtureCode!$B$4:$AH$128,MATCH($C4244,FixtureCode!$B$4:$B$128,0),MATCH("G"&amp;D4244&amp;"-T2",FixtureCode!$B$4:$AH$4,0)))))</f>
        <v>-</v>
      </c>
      <c r="G4244" s="12" t="str">
        <f>IF(C4244="-","-",IF(AND(ISNUMBER(Fixture!G4248),ISNUMBER(Fixture!I4248),Fixture!F4248&lt;&gt;"BYE",Fixture!J4248&lt;&gt;"BYE"),"Yes","-"))</f>
        <v>-</v>
      </c>
      <c r="H4244" s="9" t="str">
        <f>IF(G4244="-","-",IF(Fixture!G4248&gt;Fixture!I4248,Settings!$G$7,IF(Fixture!G4248=Fixture!I4248,Settings!$G$8,IF(Fixture!G4248&lt;Fixture!I4248,Settings!$G$9,"-"))))</f>
        <v>-</v>
      </c>
      <c r="I4244" s="13" t="str">
        <f>IF(G4244="-","-",IF(Fixture!I4248&gt;Fixture!G4248,Settings!$G$7,IF(Fixture!I4248=Fixture!G4248,Settings!$G$8,IF(Fixture!I4248&lt;Fixture!G4248,Settings!$G$9,"-"))))</f>
        <v>-</v>
      </c>
    </row>
    <row r="4245" spans="3:9" x14ac:dyDescent="0.25">
      <c r="C4245" s="12" t="str">
        <f t="shared" si="134"/>
        <v>-</v>
      </c>
      <c r="D4245" s="9" t="str">
        <f t="shared" si="135"/>
        <v>-</v>
      </c>
      <c r="E4245" s="9" t="str">
        <f>IF(C4245="-","-",IF(D4245=maxgameno+2,"blank row 2",IF(D4245=maxgameno+1,"blank row 1",INDEX(FixtureCode!$B$4:$AH$128,MATCH($C4245,FixtureCode!$B$4:$B$128,0),MATCH("G"&amp;D4245&amp;"-T1",FixtureCode!$B$4:$AH$4,0)))))</f>
        <v>-</v>
      </c>
      <c r="F4245" s="13" t="str">
        <f>IF(C4245="-","-",IF(D4245=maxgameno+2,"blank row 2",IF(D4245=maxgameno+1,"blank row 1",INDEX(FixtureCode!$B$4:$AH$128,MATCH($C4245,FixtureCode!$B$4:$B$128,0),MATCH("G"&amp;D4245&amp;"-T2",FixtureCode!$B$4:$AH$4,0)))))</f>
        <v>-</v>
      </c>
      <c r="G4245" s="12" t="str">
        <f>IF(C4245="-","-",IF(AND(ISNUMBER(Fixture!G4249),ISNUMBER(Fixture!I4249),Fixture!F4249&lt;&gt;"BYE",Fixture!J4249&lt;&gt;"BYE"),"Yes","-"))</f>
        <v>-</v>
      </c>
      <c r="H4245" s="9" t="str">
        <f>IF(G4245="-","-",IF(Fixture!G4249&gt;Fixture!I4249,Settings!$G$7,IF(Fixture!G4249=Fixture!I4249,Settings!$G$8,IF(Fixture!G4249&lt;Fixture!I4249,Settings!$G$9,"-"))))</f>
        <v>-</v>
      </c>
      <c r="I4245" s="13" t="str">
        <f>IF(G4245="-","-",IF(Fixture!I4249&gt;Fixture!G4249,Settings!$G$7,IF(Fixture!I4249=Fixture!G4249,Settings!$G$8,IF(Fixture!I4249&lt;Fixture!G4249,Settings!$G$9,"-"))))</f>
        <v>-</v>
      </c>
    </row>
    <row r="4246" spans="3:9" x14ac:dyDescent="0.25">
      <c r="C4246" s="12" t="str">
        <f t="shared" si="134"/>
        <v>-</v>
      </c>
      <c r="D4246" s="9" t="str">
        <f t="shared" si="135"/>
        <v>-</v>
      </c>
      <c r="E4246" s="9" t="str">
        <f>IF(C4246="-","-",IF(D4246=maxgameno+2,"blank row 2",IF(D4246=maxgameno+1,"blank row 1",INDEX(FixtureCode!$B$4:$AH$128,MATCH($C4246,FixtureCode!$B$4:$B$128,0),MATCH("G"&amp;D4246&amp;"-T1",FixtureCode!$B$4:$AH$4,0)))))</f>
        <v>-</v>
      </c>
      <c r="F4246" s="13" t="str">
        <f>IF(C4246="-","-",IF(D4246=maxgameno+2,"blank row 2",IF(D4246=maxgameno+1,"blank row 1",INDEX(FixtureCode!$B$4:$AH$128,MATCH($C4246,FixtureCode!$B$4:$B$128,0),MATCH("G"&amp;D4246&amp;"-T2",FixtureCode!$B$4:$AH$4,0)))))</f>
        <v>-</v>
      </c>
      <c r="G4246" s="12" t="str">
        <f>IF(C4246="-","-",IF(AND(ISNUMBER(Fixture!G4250),ISNUMBER(Fixture!I4250),Fixture!F4250&lt;&gt;"BYE",Fixture!J4250&lt;&gt;"BYE"),"Yes","-"))</f>
        <v>-</v>
      </c>
      <c r="H4246" s="9" t="str">
        <f>IF(G4246="-","-",IF(Fixture!G4250&gt;Fixture!I4250,Settings!$G$7,IF(Fixture!G4250=Fixture!I4250,Settings!$G$8,IF(Fixture!G4250&lt;Fixture!I4250,Settings!$G$9,"-"))))</f>
        <v>-</v>
      </c>
      <c r="I4246" s="13" t="str">
        <f>IF(G4246="-","-",IF(Fixture!I4250&gt;Fixture!G4250,Settings!$G$7,IF(Fixture!I4250=Fixture!G4250,Settings!$G$8,IF(Fixture!I4250&lt;Fixture!G4250,Settings!$G$9,"-"))))</f>
        <v>-</v>
      </c>
    </row>
    <row r="4247" spans="3:9" x14ac:dyDescent="0.25">
      <c r="C4247" s="12" t="str">
        <f t="shared" si="134"/>
        <v>-</v>
      </c>
      <c r="D4247" s="9" t="str">
        <f t="shared" si="135"/>
        <v>-</v>
      </c>
      <c r="E4247" s="9" t="str">
        <f>IF(C4247="-","-",IF(D4247=maxgameno+2,"blank row 2",IF(D4247=maxgameno+1,"blank row 1",INDEX(FixtureCode!$B$4:$AH$128,MATCH($C4247,FixtureCode!$B$4:$B$128,0),MATCH("G"&amp;D4247&amp;"-T1",FixtureCode!$B$4:$AH$4,0)))))</f>
        <v>-</v>
      </c>
      <c r="F4247" s="13" t="str">
        <f>IF(C4247="-","-",IF(D4247=maxgameno+2,"blank row 2",IF(D4247=maxgameno+1,"blank row 1",INDEX(FixtureCode!$B$4:$AH$128,MATCH($C4247,FixtureCode!$B$4:$B$128,0),MATCH("G"&amp;D4247&amp;"-T2",FixtureCode!$B$4:$AH$4,0)))))</f>
        <v>-</v>
      </c>
      <c r="G4247" s="12" t="str">
        <f>IF(C4247="-","-",IF(AND(ISNUMBER(Fixture!G4251),ISNUMBER(Fixture!I4251),Fixture!F4251&lt;&gt;"BYE",Fixture!J4251&lt;&gt;"BYE"),"Yes","-"))</f>
        <v>-</v>
      </c>
      <c r="H4247" s="9" t="str">
        <f>IF(G4247="-","-",IF(Fixture!G4251&gt;Fixture!I4251,Settings!$G$7,IF(Fixture!G4251=Fixture!I4251,Settings!$G$8,IF(Fixture!G4251&lt;Fixture!I4251,Settings!$G$9,"-"))))</f>
        <v>-</v>
      </c>
      <c r="I4247" s="13" t="str">
        <f>IF(G4247="-","-",IF(Fixture!I4251&gt;Fixture!G4251,Settings!$G$7,IF(Fixture!I4251=Fixture!G4251,Settings!$G$8,IF(Fixture!I4251&lt;Fixture!G4251,Settings!$G$9,"-"))))</f>
        <v>-</v>
      </c>
    </row>
    <row r="4248" spans="3:9" x14ac:dyDescent="0.25">
      <c r="C4248" s="12" t="str">
        <f t="shared" si="134"/>
        <v>-</v>
      </c>
      <c r="D4248" s="9" t="str">
        <f t="shared" si="135"/>
        <v>-</v>
      </c>
      <c r="E4248" s="9" t="str">
        <f>IF(C4248="-","-",IF(D4248=maxgameno+2,"blank row 2",IF(D4248=maxgameno+1,"blank row 1",INDEX(FixtureCode!$B$4:$AH$128,MATCH($C4248,FixtureCode!$B$4:$B$128,0),MATCH("G"&amp;D4248&amp;"-T1",FixtureCode!$B$4:$AH$4,0)))))</f>
        <v>-</v>
      </c>
      <c r="F4248" s="13" t="str">
        <f>IF(C4248="-","-",IF(D4248=maxgameno+2,"blank row 2",IF(D4248=maxgameno+1,"blank row 1",INDEX(FixtureCode!$B$4:$AH$128,MATCH($C4248,FixtureCode!$B$4:$B$128,0),MATCH("G"&amp;D4248&amp;"-T2",FixtureCode!$B$4:$AH$4,0)))))</f>
        <v>-</v>
      </c>
      <c r="G4248" s="12" t="str">
        <f>IF(C4248="-","-",IF(AND(ISNUMBER(Fixture!G4252),ISNUMBER(Fixture!I4252),Fixture!F4252&lt;&gt;"BYE",Fixture!J4252&lt;&gt;"BYE"),"Yes","-"))</f>
        <v>-</v>
      </c>
      <c r="H4248" s="9" t="str">
        <f>IF(G4248="-","-",IF(Fixture!G4252&gt;Fixture!I4252,Settings!$G$7,IF(Fixture!G4252=Fixture!I4252,Settings!$G$8,IF(Fixture!G4252&lt;Fixture!I4252,Settings!$G$9,"-"))))</f>
        <v>-</v>
      </c>
      <c r="I4248" s="13" t="str">
        <f>IF(G4248="-","-",IF(Fixture!I4252&gt;Fixture!G4252,Settings!$G$7,IF(Fixture!I4252=Fixture!G4252,Settings!$G$8,IF(Fixture!I4252&lt;Fixture!G4252,Settings!$G$9,"-"))))</f>
        <v>-</v>
      </c>
    </row>
    <row r="4249" spans="3:9" x14ac:dyDescent="0.25">
      <c r="C4249" s="12" t="str">
        <f t="shared" si="134"/>
        <v>-</v>
      </c>
      <c r="D4249" s="9" t="str">
        <f t="shared" si="135"/>
        <v>-</v>
      </c>
      <c r="E4249" s="9" t="str">
        <f>IF(C4249="-","-",IF(D4249=maxgameno+2,"blank row 2",IF(D4249=maxgameno+1,"blank row 1",INDEX(FixtureCode!$B$4:$AH$128,MATCH($C4249,FixtureCode!$B$4:$B$128,0),MATCH("G"&amp;D4249&amp;"-T1",FixtureCode!$B$4:$AH$4,0)))))</f>
        <v>-</v>
      </c>
      <c r="F4249" s="13" t="str">
        <f>IF(C4249="-","-",IF(D4249=maxgameno+2,"blank row 2",IF(D4249=maxgameno+1,"blank row 1",INDEX(FixtureCode!$B$4:$AH$128,MATCH($C4249,FixtureCode!$B$4:$B$128,0),MATCH("G"&amp;D4249&amp;"-T2",FixtureCode!$B$4:$AH$4,0)))))</f>
        <v>-</v>
      </c>
      <c r="G4249" s="12" t="str">
        <f>IF(C4249="-","-",IF(AND(ISNUMBER(Fixture!G4253),ISNUMBER(Fixture!I4253),Fixture!F4253&lt;&gt;"BYE",Fixture!J4253&lt;&gt;"BYE"),"Yes","-"))</f>
        <v>-</v>
      </c>
      <c r="H4249" s="9" t="str">
        <f>IF(G4249="-","-",IF(Fixture!G4253&gt;Fixture!I4253,Settings!$G$7,IF(Fixture!G4253=Fixture!I4253,Settings!$G$8,IF(Fixture!G4253&lt;Fixture!I4253,Settings!$G$9,"-"))))</f>
        <v>-</v>
      </c>
      <c r="I4249" s="13" t="str">
        <f>IF(G4249="-","-",IF(Fixture!I4253&gt;Fixture!G4253,Settings!$G$7,IF(Fixture!I4253=Fixture!G4253,Settings!$G$8,IF(Fixture!I4253&lt;Fixture!G4253,Settings!$G$9,"-"))))</f>
        <v>-</v>
      </c>
    </row>
    <row r="4250" spans="3:9" x14ac:dyDescent="0.25">
      <c r="C4250" s="12" t="str">
        <f t="shared" si="134"/>
        <v>-</v>
      </c>
      <c r="D4250" s="9" t="str">
        <f t="shared" si="135"/>
        <v>-</v>
      </c>
      <c r="E4250" s="9" t="str">
        <f>IF(C4250="-","-",IF(D4250=maxgameno+2,"blank row 2",IF(D4250=maxgameno+1,"blank row 1",INDEX(FixtureCode!$B$4:$AH$128,MATCH($C4250,FixtureCode!$B$4:$B$128,0),MATCH("G"&amp;D4250&amp;"-T1",FixtureCode!$B$4:$AH$4,0)))))</f>
        <v>-</v>
      </c>
      <c r="F4250" s="13" t="str">
        <f>IF(C4250="-","-",IF(D4250=maxgameno+2,"blank row 2",IF(D4250=maxgameno+1,"blank row 1",INDEX(FixtureCode!$B$4:$AH$128,MATCH($C4250,FixtureCode!$B$4:$B$128,0),MATCH("G"&amp;D4250&amp;"-T2",FixtureCode!$B$4:$AH$4,0)))))</f>
        <v>-</v>
      </c>
      <c r="G4250" s="12" t="str">
        <f>IF(C4250="-","-",IF(AND(ISNUMBER(Fixture!G4254),ISNUMBER(Fixture!I4254),Fixture!F4254&lt;&gt;"BYE",Fixture!J4254&lt;&gt;"BYE"),"Yes","-"))</f>
        <v>-</v>
      </c>
      <c r="H4250" s="9" t="str">
        <f>IF(G4250="-","-",IF(Fixture!G4254&gt;Fixture!I4254,Settings!$G$7,IF(Fixture!G4254=Fixture!I4254,Settings!$G$8,IF(Fixture!G4254&lt;Fixture!I4254,Settings!$G$9,"-"))))</f>
        <v>-</v>
      </c>
      <c r="I4250" s="13" t="str">
        <f>IF(G4250="-","-",IF(Fixture!I4254&gt;Fixture!G4254,Settings!$G$7,IF(Fixture!I4254=Fixture!G4254,Settings!$G$8,IF(Fixture!I4254&lt;Fixture!G4254,Settings!$G$9,"-"))))</f>
        <v>-</v>
      </c>
    </row>
    <row r="4251" spans="3:9" x14ac:dyDescent="0.25">
      <c r="C4251" s="12" t="str">
        <f t="shared" si="134"/>
        <v>-</v>
      </c>
      <c r="D4251" s="9" t="str">
        <f t="shared" si="135"/>
        <v>-</v>
      </c>
      <c r="E4251" s="9" t="str">
        <f>IF(C4251="-","-",IF(D4251=maxgameno+2,"blank row 2",IF(D4251=maxgameno+1,"blank row 1",INDEX(FixtureCode!$B$4:$AH$128,MATCH($C4251,FixtureCode!$B$4:$B$128,0),MATCH("G"&amp;D4251&amp;"-T1",FixtureCode!$B$4:$AH$4,0)))))</f>
        <v>-</v>
      </c>
      <c r="F4251" s="13" t="str">
        <f>IF(C4251="-","-",IF(D4251=maxgameno+2,"blank row 2",IF(D4251=maxgameno+1,"blank row 1",INDEX(FixtureCode!$B$4:$AH$128,MATCH($C4251,FixtureCode!$B$4:$B$128,0),MATCH("G"&amp;D4251&amp;"-T2",FixtureCode!$B$4:$AH$4,0)))))</f>
        <v>-</v>
      </c>
      <c r="G4251" s="12" t="str">
        <f>IF(C4251="-","-",IF(AND(ISNUMBER(Fixture!G4255),ISNUMBER(Fixture!I4255),Fixture!F4255&lt;&gt;"BYE",Fixture!J4255&lt;&gt;"BYE"),"Yes","-"))</f>
        <v>-</v>
      </c>
      <c r="H4251" s="9" t="str">
        <f>IF(G4251="-","-",IF(Fixture!G4255&gt;Fixture!I4255,Settings!$G$7,IF(Fixture!G4255=Fixture!I4255,Settings!$G$8,IF(Fixture!G4255&lt;Fixture!I4255,Settings!$G$9,"-"))))</f>
        <v>-</v>
      </c>
      <c r="I4251" s="13" t="str">
        <f>IF(G4251="-","-",IF(Fixture!I4255&gt;Fixture!G4255,Settings!$G$7,IF(Fixture!I4255=Fixture!G4255,Settings!$G$8,IF(Fixture!I4255&lt;Fixture!G4255,Settings!$G$9,"-"))))</f>
        <v>-</v>
      </c>
    </row>
    <row r="4252" spans="3:9" x14ac:dyDescent="0.25">
      <c r="C4252" s="12" t="str">
        <f t="shared" si="134"/>
        <v>-</v>
      </c>
      <c r="D4252" s="9" t="str">
        <f t="shared" si="135"/>
        <v>-</v>
      </c>
      <c r="E4252" s="9" t="str">
        <f>IF(C4252="-","-",IF(D4252=maxgameno+2,"blank row 2",IF(D4252=maxgameno+1,"blank row 1",INDEX(FixtureCode!$B$4:$AH$128,MATCH($C4252,FixtureCode!$B$4:$B$128,0),MATCH("G"&amp;D4252&amp;"-T1",FixtureCode!$B$4:$AH$4,0)))))</f>
        <v>-</v>
      </c>
      <c r="F4252" s="13" t="str">
        <f>IF(C4252="-","-",IF(D4252=maxgameno+2,"blank row 2",IF(D4252=maxgameno+1,"blank row 1",INDEX(FixtureCode!$B$4:$AH$128,MATCH($C4252,FixtureCode!$B$4:$B$128,0),MATCH("G"&amp;D4252&amp;"-T2",FixtureCode!$B$4:$AH$4,0)))))</f>
        <v>-</v>
      </c>
      <c r="G4252" s="12" t="str">
        <f>IF(C4252="-","-",IF(AND(ISNUMBER(Fixture!G4256),ISNUMBER(Fixture!I4256),Fixture!F4256&lt;&gt;"BYE",Fixture!J4256&lt;&gt;"BYE"),"Yes","-"))</f>
        <v>-</v>
      </c>
      <c r="H4252" s="9" t="str">
        <f>IF(G4252="-","-",IF(Fixture!G4256&gt;Fixture!I4256,Settings!$G$7,IF(Fixture!G4256=Fixture!I4256,Settings!$G$8,IF(Fixture!G4256&lt;Fixture!I4256,Settings!$G$9,"-"))))</f>
        <v>-</v>
      </c>
      <c r="I4252" s="13" t="str">
        <f>IF(G4252="-","-",IF(Fixture!I4256&gt;Fixture!G4256,Settings!$G$7,IF(Fixture!I4256=Fixture!G4256,Settings!$G$8,IF(Fixture!I4256&lt;Fixture!G4256,Settings!$G$9,"-"))))</f>
        <v>-</v>
      </c>
    </row>
    <row r="4253" spans="3:9" x14ac:dyDescent="0.25">
      <c r="C4253" s="12" t="str">
        <f t="shared" si="134"/>
        <v>-</v>
      </c>
      <c r="D4253" s="9" t="str">
        <f t="shared" si="135"/>
        <v>-</v>
      </c>
      <c r="E4253" s="9" t="str">
        <f>IF(C4253="-","-",IF(D4253=maxgameno+2,"blank row 2",IF(D4253=maxgameno+1,"blank row 1",INDEX(FixtureCode!$B$4:$AH$128,MATCH($C4253,FixtureCode!$B$4:$B$128,0),MATCH("G"&amp;D4253&amp;"-T1",FixtureCode!$B$4:$AH$4,0)))))</f>
        <v>-</v>
      </c>
      <c r="F4253" s="13" t="str">
        <f>IF(C4253="-","-",IF(D4253=maxgameno+2,"blank row 2",IF(D4253=maxgameno+1,"blank row 1",INDEX(FixtureCode!$B$4:$AH$128,MATCH($C4253,FixtureCode!$B$4:$B$128,0),MATCH("G"&amp;D4253&amp;"-T2",FixtureCode!$B$4:$AH$4,0)))))</f>
        <v>-</v>
      </c>
      <c r="G4253" s="12" t="str">
        <f>IF(C4253="-","-",IF(AND(ISNUMBER(Fixture!G4257),ISNUMBER(Fixture!I4257),Fixture!F4257&lt;&gt;"BYE",Fixture!J4257&lt;&gt;"BYE"),"Yes","-"))</f>
        <v>-</v>
      </c>
      <c r="H4253" s="9" t="str">
        <f>IF(G4253="-","-",IF(Fixture!G4257&gt;Fixture!I4257,Settings!$G$7,IF(Fixture!G4257=Fixture!I4257,Settings!$G$8,IF(Fixture!G4257&lt;Fixture!I4257,Settings!$G$9,"-"))))</f>
        <v>-</v>
      </c>
      <c r="I4253" s="13" t="str">
        <f>IF(G4253="-","-",IF(Fixture!I4257&gt;Fixture!G4257,Settings!$G$7,IF(Fixture!I4257=Fixture!G4257,Settings!$G$8,IF(Fixture!I4257&lt;Fixture!G4257,Settings!$G$9,"-"))))</f>
        <v>-</v>
      </c>
    </row>
    <row r="4254" spans="3:9" x14ac:dyDescent="0.25">
      <c r="C4254" s="12" t="str">
        <f t="shared" si="134"/>
        <v>-</v>
      </c>
      <c r="D4254" s="9" t="str">
        <f t="shared" si="135"/>
        <v>-</v>
      </c>
      <c r="E4254" s="9" t="str">
        <f>IF(C4254="-","-",IF(D4254=maxgameno+2,"blank row 2",IF(D4254=maxgameno+1,"blank row 1",INDEX(FixtureCode!$B$4:$AH$128,MATCH($C4254,FixtureCode!$B$4:$B$128,0),MATCH("G"&amp;D4254&amp;"-T1",FixtureCode!$B$4:$AH$4,0)))))</f>
        <v>-</v>
      </c>
      <c r="F4254" s="13" t="str">
        <f>IF(C4254="-","-",IF(D4254=maxgameno+2,"blank row 2",IF(D4254=maxgameno+1,"blank row 1",INDEX(FixtureCode!$B$4:$AH$128,MATCH($C4254,FixtureCode!$B$4:$B$128,0),MATCH("G"&amp;D4254&amp;"-T2",FixtureCode!$B$4:$AH$4,0)))))</f>
        <v>-</v>
      </c>
      <c r="G4254" s="12" t="str">
        <f>IF(C4254="-","-",IF(AND(ISNUMBER(Fixture!G4258),ISNUMBER(Fixture!I4258),Fixture!F4258&lt;&gt;"BYE",Fixture!J4258&lt;&gt;"BYE"),"Yes","-"))</f>
        <v>-</v>
      </c>
      <c r="H4254" s="9" t="str">
        <f>IF(G4254="-","-",IF(Fixture!G4258&gt;Fixture!I4258,Settings!$G$7,IF(Fixture!G4258=Fixture!I4258,Settings!$G$8,IF(Fixture!G4258&lt;Fixture!I4258,Settings!$G$9,"-"))))</f>
        <v>-</v>
      </c>
      <c r="I4254" s="13" t="str">
        <f>IF(G4254="-","-",IF(Fixture!I4258&gt;Fixture!G4258,Settings!$G$7,IF(Fixture!I4258=Fixture!G4258,Settings!$G$8,IF(Fixture!I4258&lt;Fixture!G4258,Settings!$G$9,"-"))))</f>
        <v>-</v>
      </c>
    </row>
    <row r="4255" spans="3:9" x14ac:dyDescent="0.25">
      <c r="C4255" s="12" t="str">
        <f t="shared" si="134"/>
        <v>-</v>
      </c>
      <c r="D4255" s="9" t="str">
        <f t="shared" si="135"/>
        <v>-</v>
      </c>
      <c r="E4255" s="9" t="str">
        <f>IF(C4255="-","-",IF(D4255=maxgameno+2,"blank row 2",IF(D4255=maxgameno+1,"blank row 1",INDEX(FixtureCode!$B$4:$AH$128,MATCH($C4255,FixtureCode!$B$4:$B$128,0),MATCH("G"&amp;D4255&amp;"-T1",FixtureCode!$B$4:$AH$4,0)))))</f>
        <v>-</v>
      </c>
      <c r="F4255" s="13" t="str">
        <f>IF(C4255="-","-",IF(D4255=maxgameno+2,"blank row 2",IF(D4255=maxgameno+1,"blank row 1",INDEX(FixtureCode!$B$4:$AH$128,MATCH($C4255,FixtureCode!$B$4:$B$128,0),MATCH("G"&amp;D4255&amp;"-T2",FixtureCode!$B$4:$AH$4,0)))))</f>
        <v>-</v>
      </c>
      <c r="G4255" s="12" t="str">
        <f>IF(C4255="-","-",IF(AND(ISNUMBER(Fixture!G4259),ISNUMBER(Fixture!I4259),Fixture!F4259&lt;&gt;"BYE",Fixture!J4259&lt;&gt;"BYE"),"Yes","-"))</f>
        <v>-</v>
      </c>
      <c r="H4255" s="9" t="str">
        <f>IF(G4255="-","-",IF(Fixture!G4259&gt;Fixture!I4259,Settings!$G$7,IF(Fixture!G4259=Fixture!I4259,Settings!$G$8,IF(Fixture!G4259&lt;Fixture!I4259,Settings!$G$9,"-"))))</f>
        <v>-</v>
      </c>
      <c r="I4255" s="13" t="str">
        <f>IF(G4255="-","-",IF(Fixture!I4259&gt;Fixture!G4259,Settings!$G$7,IF(Fixture!I4259=Fixture!G4259,Settings!$G$8,IF(Fixture!I4259&lt;Fixture!G4259,Settings!$G$9,"-"))))</f>
        <v>-</v>
      </c>
    </row>
    <row r="4256" spans="3:9" x14ac:dyDescent="0.25">
      <c r="C4256" s="12" t="str">
        <f t="shared" si="134"/>
        <v>-</v>
      </c>
      <c r="D4256" s="9" t="str">
        <f t="shared" si="135"/>
        <v>-</v>
      </c>
      <c r="E4256" s="9" t="str">
        <f>IF(C4256="-","-",IF(D4256=maxgameno+2,"blank row 2",IF(D4256=maxgameno+1,"blank row 1",INDEX(FixtureCode!$B$4:$AH$128,MATCH($C4256,FixtureCode!$B$4:$B$128,0),MATCH("G"&amp;D4256&amp;"-T1",FixtureCode!$B$4:$AH$4,0)))))</f>
        <v>-</v>
      </c>
      <c r="F4256" s="13" t="str">
        <f>IF(C4256="-","-",IF(D4256=maxgameno+2,"blank row 2",IF(D4256=maxgameno+1,"blank row 1",INDEX(FixtureCode!$B$4:$AH$128,MATCH($C4256,FixtureCode!$B$4:$B$128,0),MATCH("G"&amp;D4256&amp;"-T2",FixtureCode!$B$4:$AH$4,0)))))</f>
        <v>-</v>
      </c>
      <c r="G4256" s="12" t="str">
        <f>IF(C4256="-","-",IF(AND(ISNUMBER(Fixture!G4260),ISNUMBER(Fixture!I4260),Fixture!F4260&lt;&gt;"BYE",Fixture!J4260&lt;&gt;"BYE"),"Yes","-"))</f>
        <v>-</v>
      </c>
      <c r="H4256" s="9" t="str">
        <f>IF(G4256="-","-",IF(Fixture!G4260&gt;Fixture!I4260,Settings!$G$7,IF(Fixture!G4260=Fixture!I4260,Settings!$G$8,IF(Fixture!G4260&lt;Fixture!I4260,Settings!$G$9,"-"))))</f>
        <v>-</v>
      </c>
      <c r="I4256" s="13" t="str">
        <f>IF(G4256="-","-",IF(Fixture!I4260&gt;Fixture!G4260,Settings!$G$7,IF(Fixture!I4260=Fixture!G4260,Settings!$G$8,IF(Fixture!I4260&lt;Fixture!G4260,Settings!$G$9,"-"))))</f>
        <v>-</v>
      </c>
    </row>
    <row r="4257" spans="3:9" x14ac:dyDescent="0.25">
      <c r="C4257" s="12" t="str">
        <f t="shared" si="134"/>
        <v>-</v>
      </c>
      <c r="D4257" s="9" t="str">
        <f t="shared" si="135"/>
        <v>-</v>
      </c>
      <c r="E4257" s="9" t="str">
        <f>IF(C4257="-","-",IF(D4257=maxgameno+2,"blank row 2",IF(D4257=maxgameno+1,"blank row 1",INDEX(FixtureCode!$B$4:$AH$128,MATCH($C4257,FixtureCode!$B$4:$B$128,0),MATCH("G"&amp;D4257&amp;"-T1",FixtureCode!$B$4:$AH$4,0)))))</f>
        <v>-</v>
      </c>
      <c r="F4257" s="13" t="str">
        <f>IF(C4257="-","-",IF(D4257=maxgameno+2,"blank row 2",IF(D4257=maxgameno+1,"blank row 1",INDEX(FixtureCode!$B$4:$AH$128,MATCH($C4257,FixtureCode!$B$4:$B$128,0),MATCH("G"&amp;D4257&amp;"-T2",FixtureCode!$B$4:$AH$4,0)))))</f>
        <v>-</v>
      </c>
      <c r="G4257" s="12" t="str">
        <f>IF(C4257="-","-",IF(AND(ISNUMBER(Fixture!G4261),ISNUMBER(Fixture!I4261),Fixture!F4261&lt;&gt;"BYE",Fixture!J4261&lt;&gt;"BYE"),"Yes","-"))</f>
        <v>-</v>
      </c>
      <c r="H4257" s="9" t="str">
        <f>IF(G4257="-","-",IF(Fixture!G4261&gt;Fixture!I4261,Settings!$G$7,IF(Fixture!G4261=Fixture!I4261,Settings!$G$8,IF(Fixture!G4261&lt;Fixture!I4261,Settings!$G$9,"-"))))</f>
        <v>-</v>
      </c>
      <c r="I4257" s="13" t="str">
        <f>IF(G4257="-","-",IF(Fixture!I4261&gt;Fixture!G4261,Settings!$G$7,IF(Fixture!I4261=Fixture!G4261,Settings!$G$8,IF(Fixture!I4261&lt;Fixture!G4261,Settings!$G$9,"-"))))</f>
        <v>-</v>
      </c>
    </row>
    <row r="4258" spans="3:9" x14ac:dyDescent="0.25">
      <c r="C4258" s="12" t="str">
        <f t="shared" si="134"/>
        <v>-</v>
      </c>
      <c r="D4258" s="9" t="str">
        <f t="shared" si="135"/>
        <v>-</v>
      </c>
      <c r="E4258" s="9" t="str">
        <f>IF(C4258="-","-",IF(D4258=maxgameno+2,"blank row 2",IF(D4258=maxgameno+1,"blank row 1",INDEX(FixtureCode!$B$4:$AH$128,MATCH($C4258,FixtureCode!$B$4:$B$128,0),MATCH("G"&amp;D4258&amp;"-T1",FixtureCode!$B$4:$AH$4,0)))))</f>
        <v>-</v>
      </c>
      <c r="F4258" s="13" t="str">
        <f>IF(C4258="-","-",IF(D4258=maxgameno+2,"blank row 2",IF(D4258=maxgameno+1,"blank row 1",INDEX(FixtureCode!$B$4:$AH$128,MATCH($C4258,FixtureCode!$B$4:$B$128,0),MATCH("G"&amp;D4258&amp;"-T2",FixtureCode!$B$4:$AH$4,0)))))</f>
        <v>-</v>
      </c>
      <c r="G4258" s="12" t="str">
        <f>IF(C4258="-","-",IF(AND(ISNUMBER(Fixture!G4262),ISNUMBER(Fixture!I4262),Fixture!F4262&lt;&gt;"BYE",Fixture!J4262&lt;&gt;"BYE"),"Yes","-"))</f>
        <v>-</v>
      </c>
      <c r="H4258" s="9" t="str">
        <f>IF(G4258="-","-",IF(Fixture!G4262&gt;Fixture!I4262,Settings!$G$7,IF(Fixture!G4262=Fixture!I4262,Settings!$G$8,IF(Fixture!G4262&lt;Fixture!I4262,Settings!$G$9,"-"))))</f>
        <v>-</v>
      </c>
      <c r="I4258" s="13" t="str">
        <f>IF(G4258="-","-",IF(Fixture!I4262&gt;Fixture!G4262,Settings!$G$7,IF(Fixture!I4262=Fixture!G4262,Settings!$G$8,IF(Fixture!I4262&lt;Fixture!G4262,Settings!$G$9,"-"))))</f>
        <v>-</v>
      </c>
    </row>
    <row r="4259" spans="3:9" x14ac:dyDescent="0.25">
      <c r="C4259" s="12" t="str">
        <f t="shared" si="134"/>
        <v>-</v>
      </c>
      <c r="D4259" s="9" t="str">
        <f t="shared" si="135"/>
        <v>-</v>
      </c>
      <c r="E4259" s="9" t="str">
        <f>IF(C4259="-","-",IF(D4259=maxgameno+2,"blank row 2",IF(D4259=maxgameno+1,"blank row 1",INDEX(FixtureCode!$B$4:$AH$128,MATCH($C4259,FixtureCode!$B$4:$B$128,0),MATCH("G"&amp;D4259&amp;"-T1",FixtureCode!$B$4:$AH$4,0)))))</f>
        <v>-</v>
      </c>
      <c r="F4259" s="13" t="str">
        <f>IF(C4259="-","-",IF(D4259=maxgameno+2,"blank row 2",IF(D4259=maxgameno+1,"blank row 1",INDEX(FixtureCode!$B$4:$AH$128,MATCH($C4259,FixtureCode!$B$4:$B$128,0),MATCH("G"&amp;D4259&amp;"-T2",FixtureCode!$B$4:$AH$4,0)))))</f>
        <v>-</v>
      </c>
      <c r="G4259" s="12" t="str">
        <f>IF(C4259="-","-",IF(AND(ISNUMBER(Fixture!G4263),ISNUMBER(Fixture!I4263),Fixture!F4263&lt;&gt;"BYE",Fixture!J4263&lt;&gt;"BYE"),"Yes","-"))</f>
        <v>-</v>
      </c>
      <c r="H4259" s="9" t="str">
        <f>IF(G4259="-","-",IF(Fixture!G4263&gt;Fixture!I4263,Settings!$G$7,IF(Fixture!G4263=Fixture!I4263,Settings!$G$8,IF(Fixture!G4263&lt;Fixture!I4263,Settings!$G$9,"-"))))</f>
        <v>-</v>
      </c>
      <c r="I4259" s="13" t="str">
        <f>IF(G4259="-","-",IF(Fixture!I4263&gt;Fixture!G4263,Settings!$G$7,IF(Fixture!I4263=Fixture!G4263,Settings!$G$8,IF(Fixture!I4263&lt;Fixture!G4263,Settings!$G$9,"-"))))</f>
        <v>-</v>
      </c>
    </row>
    <row r="4260" spans="3:9" x14ac:dyDescent="0.25">
      <c r="C4260" s="12" t="str">
        <f t="shared" si="134"/>
        <v>-</v>
      </c>
      <c r="D4260" s="9" t="str">
        <f t="shared" si="135"/>
        <v>-</v>
      </c>
      <c r="E4260" s="9" t="str">
        <f>IF(C4260="-","-",IF(D4260=maxgameno+2,"blank row 2",IF(D4260=maxgameno+1,"blank row 1",INDEX(FixtureCode!$B$4:$AH$128,MATCH($C4260,FixtureCode!$B$4:$B$128,0),MATCH("G"&amp;D4260&amp;"-T1",FixtureCode!$B$4:$AH$4,0)))))</f>
        <v>-</v>
      </c>
      <c r="F4260" s="13" t="str">
        <f>IF(C4260="-","-",IF(D4260=maxgameno+2,"blank row 2",IF(D4260=maxgameno+1,"blank row 1",INDEX(FixtureCode!$B$4:$AH$128,MATCH($C4260,FixtureCode!$B$4:$B$128,0),MATCH("G"&amp;D4260&amp;"-T2",FixtureCode!$B$4:$AH$4,0)))))</f>
        <v>-</v>
      </c>
      <c r="G4260" s="12" t="str">
        <f>IF(C4260="-","-",IF(AND(ISNUMBER(Fixture!G4264),ISNUMBER(Fixture!I4264),Fixture!F4264&lt;&gt;"BYE",Fixture!J4264&lt;&gt;"BYE"),"Yes","-"))</f>
        <v>-</v>
      </c>
      <c r="H4260" s="9" t="str">
        <f>IF(G4260="-","-",IF(Fixture!G4264&gt;Fixture!I4264,Settings!$G$7,IF(Fixture!G4264=Fixture!I4264,Settings!$G$8,IF(Fixture!G4264&lt;Fixture!I4264,Settings!$G$9,"-"))))</f>
        <v>-</v>
      </c>
      <c r="I4260" s="13" t="str">
        <f>IF(G4260="-","-",IF(Fixture!I4264&gt;Fixture!G4264,Settings!$G$7,IF(Fixture!I4264=Fixture!G4264,Settings!$G$8,IF(Fixture!I4264&lt;Fixture!G4264,Settings!$G$9,"-"))))</f>
        <v>-</v>
      </c>
    </row>
    <row r="4261" spans="3:9" x14ac:dyDescent="0.25">
      <c r="C4261" s="12" t="str">
        <f t="shared" si="134"/>
        <v>-</v>
      </c>
      <c r="D4261" s="9" t="str">
        <f t="shared" si="135"/>
        <v>-</v>
      </c>
      <c r="E4261" s="9" t="str">
        <f>IF(C4261="-","-",IF(D4261=maxgameno+2,"blank row 2",IF(D4261=maxgameno+1,"blank row 1",INDEX(FixtureCode!$B$4:$AH$128,MATCH($C4261,FixtureCode!$B$4:$B$128,0),MATCH("G"&amp;D4261&amp;"-T1",FixtureCode!$B$4:$AH$4,0)))))</f>
        <v>-</v>
      </c>
      <c r="F4261" s="13" t="str">
        <f>IF(C4261="-","-",IF(D4261=maxgameno+2,"blank row 2",IF(D4261=maxgameno+1,"blank row 1",INDEX(FixtureCode!$B$4:$AH$128,MATCH($C4261,FixtureCode!$B$4:$B$128,0),MATCH("G"&amp;D4261&amp;"-T2",FixtureCode!$B$4:$AH$4,0)))))</f>
        <v>-</v>
      </c>
      <c r="G4261" s="12" t="str">
        <f>IF(C4261="-","-",IF(AND(ISNUMBER(Fixture!G4265),ISNUMBER(Fixture!I4265),Fixture!F4265&lt;&gt;"BYE",Fixture!J4265&lt;&gt;"BYE"),"Yes","-"))</f>
        <v>-</v>
      </c>
      <c r="H4261" s="9" t="str">
        <f>IF(G4261="-","-",IF(Fixture!G4265&gt;Fixture!I4265,Settings!$G$7,IF(Fixture!G4265=Fixture!I4265,Settings!$G$8,IF(Fixture!G4265&lt;Fixture!I4265,Settings!$G$9,"-"))))</f>
        <v>-</v>
      </c>
      <c r="I4261" s="13" t="str">
        <f>IF(G4261="-","-",IF(Fixture!I4265&gt;Fixture!G4265,Settings!$G$7,IF(Fixture!I4265=Fixture!G4265,Settings!$G$8,IF(Fixture!I4265&lt;Fixture!G4265,Settings!$G$9,"-"))))</f>
        <v>-</v>
      </c>
    </row>
    <row r="4262" spans="3:9" x14ac:dyDescent="0.25">
      <c r="C4262" s="12" t="str">
        <f t="shared" si="134"/>
        <v>-</v>
      </c>
      <c r="D4262" s="9" t="str">
        <f t="shared" si="135"/>
        <v>-</v>
      </c>
      <c r="E4262" s="9" t="str">
        <f>IF(C4262="-","-",IF(D4262=maxgameno+2,"blank row 2",IF(D4262=maxgameno+1,"blank row 1",INDEX(FixtureCode!$B$4:$AH$128,MATCH($C4262,FixtureCode!$B$4:$B$128,0),MATCH("G"&amp;D4262&amp;"-T1",FixtureCode!$B$4:$AH$4,0)))))</f>
        <v>-</v>
      </c>
      <c r="F4262" s="13" t="str">
        <f>IF(C4262="-","-",IF(D4262=maxgameno+2,"blank row 2",IF(D4262=maxgameno+1,"blank row 1",INDEX(FixtureCode!$B$4:$AH$128,MATCH($C4262,FixtureCode!$B$4:$B$128,0),MATCH("G"&amp;D4262&amp;"-T2",FixtureCode!$B$4:$AH$4,0)))))</f>
        <v>-</v>
      </c>
      <c r="G4262" s="12" t="str">
        <f>IF(C4262="-","-",IF(AND(ISNUMBER(Fixture!G4266),ISNUMBER(Fixture!I4266),Fixture!F4266&lt;&gt;"BYE",Fixture!J4266&lt;&gt;"BYE"),"Yes","-"))</f>
        <v>-</v>
      </c>
      <c r="H4262" s="9" t="str">
        <f>IF(G4262="-","-",IF(Fixture!G4266&gt;Fixture!I4266,Settings!$G$7,IF(Fixture!G4266=Fixture!I4266,Settings!$G$8,IF(Fixture!G4266&lt;Fixture!I4266,Settings!$G$9,"-"))))</f>
        <v>-</v>
      </c>
      <c r="I4262" s="13" t="str">
        <f>IF(G4262="-","-",IF(Fixture!I4266&gt;Fixture!G4266,Settings!$G$7,IF(Fixture!I4266=Fixture!G4266,Settings!$G$8,IF(Fixture!I4266&lt;Fixture!G4266,Settings!$G$9,"-"))))</f>
        <v>-</v>
      </c>
    </row>
    <row r="4263" spans="3:9" x14ac:dyDescent="0.25">
      <c r="C4263" s="12" t="str">
        <f t="shared" si="134"/>
        <v>-</v>
      </c>
      <c r="D4263" s="9" t="str">
        <f t="shared" si="135"/>
        <v>-</v>
      </c>
      <c r="E4263" s="9" t="str">
        <f>IF(C4263="-","-",IF(D4263=maxgameno+2,"blank row 2",IF(D4263=maxgameno+1,"blank row 1",INDEX(FixtureCode!$B$4:$AH$128,MATCH($C4263,FixtureCode!$B$4:$B$128,0),MATCH("G"&amp;D4263&amp;"-T1",FixtureCode!$B$4:$AH$4,0)))))</f>
        <v>-</v>
      </c>
      <c r="F4263" s="13" t="str">
        <f>IF(C4263="-","-",IF(D4263=maxgameno+2,"blank row 2",IF(D4263=maxgameno+1,"blank row 1",INDEX(FixtureCode!$B$4:$AH$128,MATCH($C4263,FixtureCode!$B$4:$B$128,0),MATCH("G"&amp;D4263&amp;"-T2",FixtureCode!$B$4:$AH$4,0)))))</f>
        <v>-</v>
      </c>
      <c r="G4263" s="12" t="str">
        <f>IF(C4263="-","-",IF(AND(ISNUMBER(Fixture!G4267),ISNUMBER(Fixture!I4267),Fixture!F4267&lt;&gt;"BYE",Fixture!J4267&lt;&gt;"BYE"),"Yes","-"))</f>
        <v>-</v>
      </c>
      <c r="H4263" s="9" t="str">
        <f>IF(G4263="-","-",IF(Fixture!G4267&gt;Fixture!I4267,Settings!$G$7,IF(Fixture!G4267=Fixture!I4267,Settings!$G$8,IF(Fixture!G4267&lt;Fixture!I4267,Settings!$G$9,"-"))))</f>
        <v>-</v>
      </c>
      <c r="I4263" s="13" t="str">
        <f>IF(G4263="-","-",IF(Fixture!I4267&gt;Fixture!G4267,Settings!$G$7,IF(Fixture!I4267=Fixture!G4267,Settings!$G$8,IF(Fixture!I4267&lt;Fixture!G4267,Settings!$G$9,"-"))))</f>
        <v>-</v>
      </c>
    </row>
    <row r="4264" spans="3:9" x14ac:dyDescent="0.25">
      <c r="C4264" s="12" t="str">
        <f t="shared" si="134"/>
        <v>-</v>
      </c>
      <c r="D4264" s="9" t="str">
        <f t="shared" si="135"/>
        <v>-</v>
      </c>
      <c r="E4264" s="9" t="str">
        <f>IF(C4264="-","-",IF(D4264=maxgameno+2,"blank row 2",IF(D4264=maxgameno+1,"blank row 1",INDEX(FixtureCode!$B$4:$AH$128,MATCH($C4264,FixtureCode!$B$4:$B$128,0),MATCH("G"&amp;D4264&amp;"-T1",FixtureCode!$B$4:$AH$4,0)))))</f>
        <v>-</v>
      </c>
      <c r="F4264" s="13" t="str">
        <f>IF(C4264="-","-",IF(D4264=maxgameno+2,"blank row 2",IF(D4264=maxgameno+1,"blank row 1",INDEX(FixtureCode!$B$4:$AH$128,MATCH($C4264,FixtureCode!$B$4:$B$128,0),MATCH("G"&amp;D4264&amp;"-T2",FixtureCode!$B$4:$AH$4,0)))))</f>
        <v>-</v>
      </c>
      <c r="G4264" s="12" t="str">
        <f>IF(C4264="-","-",IF(AND(ISNUMBER(Fixture!G4268),ISNUMBER(Fixture!I4268),Fixture!F4268&lt;&gt;"BYE",Fixture!J4268&lt;&gt;"BYE"),"Yes","-"))</f>
        <v>-</v>
      </c>
      <c r="H4264" s="9" t="str">
        <f>IF(G4264="-","-",IF(Fixture!G4268&gt;Fixture!I4268,Settings!$G$7,IF(Fixture!G4268=Fixture!I4268,Settings!$G$8,IF(Fixture!G4268&lt;Fixture!I4268,Settings!$G$9,"-"))))</f>
        <v>-</v>
      </c>
      <c r="I4264" s="13" t="str">
        <f>IF(G4264="-","-",IF(Fixture!I4268&gt;Fixture!G4268,Settings!$G$7,IF(Fixture!I4268=Fixture!G4268,Settings!$G$8,IF(Fixture!I4268&lt;Fixture!G4268,Settings!$G$9,"-"))))</f>
        <v>-</v>
      </c>
    </row>
    <row r="4265" spans="3:9" x14ac:dyDescent="0.25">
      <c r="C4265" s="12" t="str">
        <f t="shared" si="134"/>
        <v>-</v>
      </c>
      <c r="D4265" s="9" t="str">
        <f t="shared" si="135"/>
        <v>-</v>
      </c>
      <c r="E4265" s="9" t="str">
        <f>IF(C4265="-","-",IF(D4265=maxgameno+2,"blank row 2",IF(D4265=maxgameno+1,"blank row 1",INDEX(FixtureCode!$B$4:$AH$128,MATCH($C4265,FixtureCode!$B$4:$B$128,0),MATCH("G"&amp;D4265&amp;"-T1",FixtureCode!$B$4:$AH$4,0)))))</f>
        <v>-</v>
      </c>
      <c r="F4265" s="13" t="str">
        <f>IF(C4265="-","-",IF(D4265=maxgameno+2,"blank row 2",IF(D4265=maxgameno+1,"blank row 1",INDEX(FixtureCode!$B$4:$AH$128,MATCH($C4265,FixtureCode!$B$4:$B$128,0),MATCH("G"&amp;D4265&amp;"-T2",FixtureCode!$B$4:$AH$4,0)))))</f>
        <v>-</v>
      </c>
      <c r="G4265" s="12" t="str">
        <f>IF(C4265="-","-",IF(AND(ISNUMBER(Fixture!G4269),ISNUMBER(Fixture!I4269),Fixture!F4269&lt;&gt;"BYE",Fixture!J4269&lt;&gt;"BYE"),"Yes","-"))</f>
        <v>-</v>
      </c>
      <c r="H4265" s="9" t="str">
        <f>IF(G4265="-","-",IF(Fixture!G4269&gt;Fixture!I4269,Settings!$G$7,IF(Fixture!G4269=Fixture!I4269,Settings!$G$8,IF(Fixture!G4269&lt;Fixture!I4269,Settings!$G$9,"-"))))</f>
        <v>-</v>
      </c>
      <c r="I4265" s="13" t="str">
        <f>IF(G4265="-","-",IF(Fixture!I4269&gt;Fixture!G4269,Settings!$G$7,IF(Fixture!I4269=Fixture!G4269,Settings!$G$8,IF(Fixture!I4269&lt;Fixture!G4269,Settings!$G$9,"-"))))</f>
        <v>-</v>
      </c>
    </row>
    <row r="4266" spans="3:9" x14ac:dyDescent="0.25">
      <c r="C4266" s="12" t="str">
        <f t="shared" si="134"/>
        <v>-</v>
      </c>
      <c r="D4266" s="9" t="str">
        <f t="shared" si="135"/>
        <v>-</v>
      </c>
      <c r="E4266" s="9" t="str">
        <f>IF(C4266="-","-",IF(D4266=maxgameno+2,"blank row 2",IF(D4266=maxgameno+1,"blank row 1",INDEX(FixtureCode!$B$4:$AH$128,MATCH($C4266,FixtureCode!$B$4:$B$128,0),MATCH("G"&amp;D4266&amp;"-T1",FixtureCode!$B$4:$AH$4,0)))))</f>
        <v>-</v>
      </c>
      <c r="F4266" s="13" t="str">
        <f>IF(C4266="-","-",IF(D4266=maxgameno+2,"blank row 2",IF(D4266=maxgameno+1,"blank row 1",INDEX(FixtureCode!$B$4:$AH$128,MATCH($C4266,FixtureCode!$B$4:$B$128,0),MATCH("G"&amp;D4266&amp;"-T2",FixtureCode!$B$4:$AH$4,0)))))</f>
        <v>-</v>
      </c>
      <c r="G4266" s="12" t="str">
        <f>IF(C4266="-","-",IF(AND(ISNUMBER(Fixture!G4270),ISNUMBER(Fixture!I4270),Fixture!F4270&lt;&gt;"BYE",Fixture!J4270&lt;&gt;"BYE"),"Yes","-"))</f>
        <v>-</v>
      </c>
      <c r="H4266" s="9" t="str">
        <f>IF(G4266="-","-",IF(Fixture!G4270&gt;Fixture!I4270,Settings!$G$7,IF(Fixture!G4270=Fixture!I4270,Settings!$G$8,IF(Fixture!G4270&lt;Fixture!I4270,Settings!$G$9,"-"))))</f>
        <v>-</v>
      </c>
      <c r="I4266" s="13" t="str">
        <f>IF(G4266="-","-",IF(Fixture!I4270&gt;Fixture!G4270,Settings!$G$7,IF(Fixture!I4270=Fixture!G4270,Settings!$G$8,IF(Fixture!I4270&lt;Fixture!G4270,Settings!$G$9,"-"))))</f>
        <v>-</v>
      </c>
    </row>
    <row r="4267" spans="3:9" x14ac:dyDescent="0.25">
      <c r="C4267" s="12" t="str">
        <f t="shared" si="134"/>
        <v>-</v>
      </c>
      <c r="D4267" s="9" t="str">
        <f t="shared" si="135"/>
        <v>-</v>
      </c>
      <c r="E4267" s="9" t="str">
        <f>IF(C4267="-","-",IF(D4267=maxgameno+2,"blank row 2",IF(D4267=maxgameno+1,"blank row 1",INDEX(FixtureCode!$B$4:$AH$128,MATCH($C4267,FixtureCode!$B$4:$B$128,0),MATCH("G"&amp;D4267&amp;"-T1",FixtureCode!$B$4:$AH$4,0)))))</f>
        <v>-</v>
      </c>
      <c r="F4267" s="13" t="str">
        <f>IF(C4267="-","-",IF(D4267=maxgameno+2,"blank row 2",IF(D4267=maxgameno+1,"blank row 1",INDEX(FixtureCode!$B$4:$AH$128,MATCH($C4267,FixtureCode!$B$4:$B$128,0),MATCH("G"&amp;D4267&amp;"-T2",FixtureCode!$B$4:$AH$4,0)))))</f>
        <v>-</v>
      </c>
      <c r="G4267" s="12" t="str">
        <f>IF(C4267="-","-",IF(AND(ISNUMBER(Fixture!G4271),ISNUMBER(Fixture!I4271),Fixture!F4271&lt;&gt;"BYE",Fixture!J4271&lt;&gt;"BYE"),"Yes","-"))</f>
        <v>-</v>
      </c>
      <c r="H4267" s="9" t="str">
        <f>IF(G4267="-","-",IF(Fixture!G4271&gt;Fixture!I4271,Settings!$G$7,IF(Fixture!G4271=Fixture!I4271,Settings!$G$8,IF(Fixture!G4271&lt;Fixture!I4271,Settings!$G$9,"-"))))</f>
        <v>-</v>
      </c>
      <c r="I4267" s="13" t="str">
        <f>IF(G4267="-","-",IF(Fixture!I4271&gt;Fixture!G4271,Settings!$G$7,IF(Fixture!I4271=Fixture!G4271,Settings!$G$8,IF(Fixture!I4271&lt;Fixture!G4271,Settings!$G$9,"-"))))</f>
        <v>-</v>
      </c>
    </row>
    <row r="4268" spans="3:9" x14ac:dyDescent="0.25">
      <c r="C4268" s="12" t="str">
        <f t="shared" si="134"/>
        <v>-</v>
      </c>
      <c r="D4268" s="9" t="str">
        <f t="shared" si="135"/>
        <v>-</v>
      </c>
      <c r="E4268" s="9" t="str">
        <f>IF(C4268="-","-",IF(D4268=maxgameno+2,"blank row 2",IF(D4268=maxgameno+1,"blank row 1",INDEX(FixtureCode!$B$4:$AH$128,MATCH($C4268,FixtureCode!$B$4:$B$128,0),MATCH("G"&amp;D4268&amp;"-T1",FixtureCode!$B$4:$AH$4,0)))))</f>
        <v>-</v>
      </c>
      <c r="F4268" s="13" t="str">
        <f>IF(C4268="-","-",IF(D4268=maxgameno+2,"blank row 2",IF(D4268=maxgameno+1,"blank row 1",INDEX(FixtureCode!$B$4:$AH$128,MATCH($C4268,FixtureCode!$B$4:$B$128,0),MATCH("G"&amp;D4268&amp;"-T2",FixtureCode!$B$4:$AH$4,0)))))</f>
        <v>-</v>
      </c>
      <c r="G4268" s="12" t="str">
        <f>IF(C4268="-","-",IF(AND(ISNUMBER(Fixture!G4272),ISNUMBER(Fixture!I4272),Fixture!F4272&lt;&gt;"BYE",Fixture!J4272&lt;&gt;"BYE"),"Yes","-"))</f>
        <v>-</v>
      </c>
      <c r="H4268" s="9" t="str">
        <f>IF(G4268="-","-",IF(Fixture!G4272&gt;Fixture!I4272,Settings!$G$7,IF(Fixture!G4272=Fixture!I4272,Settings!$G$8,IF(Fixture!G4272&lt;Fixture!I4272,Settings!$G$9,"-"))))</f>
        <v>-</v>
      </c>
      <c r="I4268" s="13" t="str">
        <f>IF(G4268="-","-",IF(Fixture!I4272&gt;Fixture!G4272,Settings!$G$7,IF(Fixture!I4272=Fixture!G4272,Settings!$G$8,IF(Fixture!I4272&lt;Fixture!G4272,Settings!$G$9,"-"))))</f>
        <v>-</v>
      </c>
    </row>
    <row r="4269" spans="3:9" x14ac:dyDescent="0.25">
      <c r="C4269" s="12" t="str">
        <f t="shared" si="134"/>
        <v>-</v>
      </c>
      <c r="D4269" s="9" t="str">
        <f t="shared" si="135"/>
        <v>-</v>
      </c>
      <c r="E4269" s="9" t="str">
        <f>IF(C4269="-","-",IF(D4269=maxgameno+2,"blank row 2",IF(D4269=maxgameno+1,"blank row 1",INDEX(FixtureCode!$B$4:$AH$128,MATCH($C4269,FixtureCode!$B$4:$B$128,0),MATCH("G"&amp;D4269&amp;"-T1",FixtureCode!$B$4:$AH$4,0)))))</f>
        <v>-</v>
      </c>
      <c r="F4269" s="13" t="str">
        <f>IF(C4269="-","-",IF(D4269=maxgameno+2,"blank row 2",IF(D4269=maxgameno+1,"blank row 1",INDEX(FixtureCode!$B$4:$AH$128,MATCH($C4269,FixtureCode!$B$4:$B$128,0),MATCH("G"&amp;D4269&amp;"-T2",FixtureCode!$B$4:$AH$4,0)))))</f>
        <v>-</v>
      </c>
      <c r="G4269" s="12" t="str">
        <f>IF(C4269="-","-",IF(AND(ISNUMBER(Fixture!G4273),ISNUMBER(Fixture!I4273),Fixture!F4273&lt;&gt;"BYE",Fixture!J4273&lt;&gt;"BYE"),"Yes","-"))</f>
        <v>-</v>
      </c>
      <c r="H4269" s="9" t="str">
        <f>IF(G4269="-","-",IF(Fixture!G4273&gt;Fixture!I4273,Settings!$G$7,IF(Fixture!G4273=Fixture!I4273,Settings!$G$8,IF(Fixture!G4273&lt;Fixture!I4273,Settings!$G$9,"-"))))</f>
        <v>-</v>
      </c>
      <c r="I4269" s="13" t="str">
        <f>IF(G4269="-","-",IF(Fixture!I4273&gt;Fixture!G4273,Settings!$G$7,IF(Fixture!I4273=Fixture!G4273,Settings!$G$8,IF(Fixture!I4273&lt;Fixture!G4273,Settings!$G$9,"-"))))</f>
        <v>-</v>
      </c>
    </row>
    <row r="4270" spans="3:9" x14ac:dyDescent="0.25">
      <c r="C4270" s="12" t="str">
        <f t="shared" si="134"/>
        <v>-</v>
      </c>
      <c r="D4270" s="9" t="str">
        <f t="shared" si="135"/>
        <v>-</v>
      </c>
      <c r="E4270" s="9" t="str">
        <f>IF(C4270="-","-",IF(D4270=maxgameno+2,"blank row 2",IF(D4270=maxgameno+1,"blank row 1",INDEX(FixtureCode!$B$4:$AH$128,MATCH($C4270,FixtureCode!$B$4:$B$128,0),MATCH("G"&amp;D4270&amp;"-T1",FixtureCode!$B$4:$AH$4,0)))))</f>
        <v>-</v>
      </c>
      <c r="F4270" s="13" t="str">
        <f>IF(C4270="-","-",IF(D4270=maxgameno+2,"blank row 2",IF(D4270=maxgameno+1,"blank row 1",INDEX(FixtureCode!$B$4:$AH$128,MATCH($C4270,FixtureCode!$B$4:$B$128,0),MATCH("G"&amp;D4270&amp;"-T2",FixtureCode!$B$4:$AH$4,0)))))</f>
        <v>-</v>
      </c>
      <c r="G4270" s="12" t="str">
        <f>IF(C4270="-","-",IF(AND(ISNUMBER(Fixture!G4274),ISNUMBER(Fixture!I4274),Fixture!F4274&lt;&gt;"BYE",Fixture!J4274&lt;&gt;"BYE"),"Yes","-"))</f>
        <v>-</v>
      </c>
      <c r="H4270" s="9" t="str">
        <f>IF(G4270="-","-",IF(Fixture!G4274&gt;Fixture!I4274,Settings!$G$7,IF(Fixture!G4274=Fixture!I4274,Settings!$G$8,IF(Fixture!G4274&lt;Fixture!I4274,Settings!$G$9,"-"))))</f>
        <v>-</v>
      </c>
      <c r="I4270" s="13" t="str">
        <f>IF(G4270="-","-",IF(Fixture!I4274&gt;Fixture!G4274,Settings!$G$7,IF(Fixture!I4274=Fixture!G4274,Settings!$G$8,IF(Fixture!I4274&lt;Fixture!G4274,Settings!$G$9,"-"))))</f>
        <v>-</v>
      </c>
    </row>
    <row r="4271" spans="3:9" x14ac:dyDescent="0.25">
      <c r="C4271" s="12" t="str">
        <f t="shared" si="134"/>
        <v>-</v>
      </c>
      <c r="D4271" s="9" t="str">
        <f t="shared" si="135"/>
        <v>-</v>
      </c>
      <c r="E4271" s="9" t="str">
        <f>IF(C4271="-","-",IF(D4271=maxgameno+2,"blank row 2",IF(D4271=maxgameno+1,"blank row 1",INDEX(FixtureCode!$B$4:$AH$128,MATCH($C4271,FixtureCode!$B$4:$B$128,0),MATCH("G"&amp;D4271&amp;"-T1",FixtureCode!$B$4:$AH$4,0)))))</f>
        <v>-</v>
      </c>
      <c r="F4271" s="13" t="str">
        <f>IF(C4271="-","-",IF(D4271=maxgameno+2,"blank row 2",IF(D4271=maxgameno+1,"blank row 1",INDEX(FixtureCode!$B$4:$AH$128,MATCH($C4271,FixtureCode!$B$4:$B$128,0),MATCH("G"&amp;D4271&amp;"-T2",FixtureCode!$B$4:$AH$4,0)))))</f>
        <v>-</v>
      </c>
      <c r="G4271" s="12" t="str">
        <f>IF(C4271="-","-",IF(AND(ISNUMBER(Fixture!G4275),ISNUMBER(Fixture!I4275),Fixture!F4275&lt;&gt;"BYE",Fixture!J4275&lt;&gt;"BYE"),"Yes","-"))</f>
        <v>-</v>
      </c>
      <c r="H4271" s="9" t="str">
        <f>IF(G4271="-","-",IF(Fixture!G4275&gt;Fixture!I4275,Settings!$G$7,IF(Fixture!G4275=Fixture!I4275,Settings!$G$8,IF(Fixture!G4275&lt;Fixture!I4275,Settings!$G$9,"-"))))</f>
        <v>-</v>
      </c>
      <c r="I4271" s="13" t="str">
        <f>IF(G4271="-","-",IF(Fixture!I4275&gt;Fixture!G4275,Settings!$G$7,IF(Fixture!I4275=Fixture!G4275,Settings!$G$8,IF(Fixture!I4275&lt;Fixture!G4275,Settings!$G$9,"-"))))</f>
        <v>-</v>
      </c>
    </row>
    <row r="4272" spans="3:9" x14ac:dyDescent="0.25">
      <c r="C4272" s="12" t="str">
        <f t="shared" si="134"/>
        <v>-</v>
      </c>
      <c r="D4272" s="9" t="str">
        <f t="shared" si="135"/>
        <v>-</v>
      </c>
      <c r="E4272" s="9" t="str">
        <f>IF(C4272="-","-",IF(D4272=maxgameno+2,"blank row 2",IF(D4272=maxgameno+1,"blank row 1",INDEX(FixtureCode!$B$4:$AH$128,MATCH($C4272,FixtureCode!$B$4:$B$128,0),MATCH("G"&amp;D4272&amp;"-T1",FixtureCode!$B$4:$AH$4,0)))))</f>
        <v>-</v>
      </c>
      <c r="F4272" s="13" t="str">
        <f>IF(C4272="-","-",IF(D4272=maxgameno+2,"blank row 2",IF(D4272=maxgameno+1,"blank row 1",INDEX(FixtureCode!$B$4:$AH$128,MATCH($C4272,FixtureCode!$B$4:$B$128,0),MATCH("G"&amp;D4272&amp;"-T2",FixtureCode!$B$4:$AH$4,0)))))</f>
        <v>-</v>
      </c>
      <c r="G4272" s="12" t="str">
        <f>IF(C4272="-","-",IF(AND(ISNUMBER(Fixture!G4276),ISNUMBER(Fixture!I4276),Fixture!F4276&lt;&gt;"BYE",Fixture!J4276&lt;&gt;"BYE"),"Yes","-"))</f>
        <v>-</v>
      </c>
      <c r="H4272" s="9" t="str">
        <f>IF(G4272="-","-",IF(Fixture!G4276&gt;Fixture!I4276,Settings!$G$7,IF(Fixture!G4276=Fixture!I4276,Settings!$G$8,IF(Fixture!G4276&lt;Fixture!I4276,Settings!$G$9,"-"))))</f>
        <v>-</v>
      </c>
      <c r="I4272" s="13" t="str">
        <f>IF(G4272="-","-",IF(Fixture!I4276&gt;Fixture!G4276,Settings!$G$7,IF(Fixture!I4276=Fixture!G4276,Settings!$G$8,IF(Fixture!I4276&lt;Fixture!G4276,Settings!$G$9,"-"))))</f>
        <v>-</v>
      </c>
    </row>
    <row r="4273" spans="3:9" x14ac:dyDescent="0.25">
      <c r="C4273" s="12" t="str">
        <f t="shared" si="134"/>
        <v>-</v>
      </c>
      <c r="D4273" s="9" t="str">
        <f t="shared" si="135"/>
        <v>-</v>
      </c>
      <c r="E4273" s="9" t="str">
        <f>IF(C4273="-","-",IF(D4273=maxgameno+2,"blank row 2",IF(D4273=maxgameno+1,"blank row 1",INDEX(FixtureCode!$B$4:$AH$128,MATCH($C4273,FixtureCode!$B$4:$B$128,0),MATCH("G"&amp;D4273&amp;"-T1",FixtureCode!$B$4:$AH$4,0)))))</f>
        <v>-</v>
      </c>
      <c r="F4273" s="13" t="str">
        <f>IF(C4273="-","-",IF(D4273=maxgameno+2,"blank row 2",IF(D4273=maxgameno+1,"blank row 1",INDEX(FixtureCode!$B$4:$AH$128,MATCH($C4273,FixtureCode!$B$4:$B$128,0),MATCH("G"&amp;D4273&amp;"-T2",FixtureCode!$B$4:$AH$4,0)))))</f>
        <v>-</v>
      </c>
      <c r="G4273" s="12" t="str">
        <f>IF(C4273="-","-",IF(AND(ISNUMBER(Fixture!G4277),ISNUMBER(Fixture!I4277),Fixture!F4277&lt;&gt;"BYE",Fixture!J4277&lt;&gt;"BYE"),"Yes","-"))</f>
        <v>-</v>
      </c>
      <c r="H4273" s="9" t="str">
        <f>IF(G4273="-","-",IF(Fixture!G4277&gt;Fixture!I4277,Settings!$G$7,IF(Fixture!G4277=Fixture!I4277,Settings!$G$8,IF(Fixture!G4277&lt;Fixture!I4277,Settings!$G$9,"-"))))</f>
        <v>-</v>
      </c>
      <c r="I4273" s="13" t="str">
        <f>IF(G4273="-","-",IF(Fixture!I4277&gt;Fixture!G4277,Settings!$G$7,IF(Fixture!I4277=Fixture!G4277,Settings!$G$8,IF(Fixture!I4277&lt;Fixture!G4277,Settings!$G$9,"-"))))</f>
        <v>-</v>
      </c>
    </row>
    <row r="4274" spans="3:9" x14ac:dyDescent="0.25">
      <c r="C4274" s="12" t="str">
        <f t="shared" si="134"/>
        <v>-</v>
      </c>
      <c r="D4274" s="9" t="str">
        <f t="shared" si="135"/>
        <v>-</v>
      </c>
      <c r="E4274" s="9" t="str">
        <f>IF(C4274="-","-",IF(D4274=maxgameno+2,"blank row 2",IF(D4274=maxgameno+1,"blank row 1",INDEX(FixtureCode!$B$4:$AH$128,MATCH($C4274,FixtureCode!$B$4:$B$128,0),MATCH("G"&amp;D4274&amp;"-T1",FixtureCode!$B$4:$AH$4,0)))))</f>
        <v>-</v>
      </c>
      <c r="F4274" s="13" t="str">
        <f>IF(C4274="-","-",IF(D4274=maxgameno+2,"blank row 2",IF(D4274=maxgameno+1,"blank row 1",INDEX(FixtureCode!$B$4:$AH$128,MATCH($C4274,FixtureCode!$B$4:$B$128,0),MATCH("G"&amp;D4274&amp;"-T2",FixtureCode!$B$4:$AH$4,0)))))</f>
        <v>-</v>
      </c>
      <c r="G4274" s="12" t="str">
        <f>IF(C4274="-","-",IF(AND(ISNUMBER(Fixture!G4278),ISNUMBER(Fixture!I4278),Fixture!F4278&lt;&gt;"BYE",Fixture!J4278&lt;&gt;"BYE"),"Yes","-"))</f>
        <v>-</v>
      </c>
      <c r="H4274" s="9" t="str">
        <f>IF(G4274="-","-",IF(Fixture!G4278&gt;Fixture!I4278,Settings!$G$7,IF(Fixture!G4278=Fixture!I4278,Settings!$G$8,IF(Fixture!G4278&lt;Fixture!I4278,Settings!$G$9,"-"))))</f>
        <v>-</v>
      </c>
      <c r="I4274" s="13" t="str">
        <f>IF(G4274="-","-",IF(Fixture!I4278&gt;Fixture!G4278,Settings!$G$7,IF(Fixture!I4278=Fixture!G4278,Settings!$G$8,IF(Fixture!I4278&lt;Fixture!G4278,Settings!$G$9,"-"))))</f>
        <v>-</v>
      </c>
    </row>
    <row r="4275" spans="3:9" x14ac:dyDescent="0.25">
      <c r="C4275" s="12" t="str">
        <f t="shared" si="134"/>
        <v>-</v>
      </c>
      <c r="D4275" s="9" t="str">
        <f t="shared" si="135"/>
        <v>-</v>
      </c>
      <c r="E4275" s="9" t="str">
        <f>IF(C4275="-","-",IF(D4275=maxgameno+2,"blank row 2",IF(D4275=maxgameno+1,"blank row 1",INDEX(FixtureCode!$B$4:$AH$128,MATCH($C4275,FixtureCode!$B$4:$B$128,0),MATCH("G"&amp;D4275&amp;"-T1",FixtureCode!$B$4:$AH$4,0)))))</f>
        <v>-</v>
      </c>
      <c r="F4275" s="13" t="str">
        <f>IF(C4275="-","-",IF(D4275=maxgameno+2,"blank row 2",IF(D4275=maxgameno+1,"blank row 1",INDEX(FixtureCode!$B$4:$AH$128,MATCH($C4275,FixtureCode!$B$4:$B$128,0),MATCH("G"&amp;D4275&amp;"-T2",FixtureCode!$B$4:$AH$4,0)))))</f>
        <v>-</v>
      </c>
      <c r="G4275" s="12" t="str">
        <f>IF(C4275="-","-",IF(AND(ISNUMBER(Fixture!G4279),ISNUMBER(Fixture!I4279),Fixture!F4279&lt;&gt;"BYE",Fixture!J4279&lt;&gt;"BYE"),"Yes","-"))</f>
        <v>-</v>
      </c>
      <c r="H4275" s="9" t="str">
        <f>IF(G4275="-","-",IF(Fixture!G4279&gt;Fixture!I4279,Settings!$G$7,IF(Fixture!G4279=Fixture!I4279,Settings!$G$8,IF(Fixture!G4279&lt;Fixture!I4279,Settings!$G$9,"-"))))</f>
        <v>-</v>
      </c>
      <c r="I4275" s="13" t="str">
        <f>IF(G4275="-","-",IF(Fixture!I4279&gt;Fixture!G4279,Settings!$G$7,IF(Fixture!I4279=Fixture!G4279,Settings!$G$8,IF(Fixture!I4279&lt;Fixture!G4279,Settings!$G$9,"-"))))</f>
        <v>-</v>
      </c>
    </row>
    <row r="4276" spans="3:9" x14ac:dyDescent="0.25">
      <c r="C4276" s="12" t="str">
        <f t="shared" si="134"/>
        <v>-</v>
      </c>
      <c r="D4276" s="9" t="str">
        <f t="shared" si="135"/>
        <v>-</v>
      </c>
      <c r="E4276" s="9" t="str">
        <f>IF(C4276="-","-",IF(D4276=maxgameno+2,"blank row 2",IF(D4276=maxgameno+1,"blank row 1",INDEX(FixtureCode!$B$4:$AH$128,MATCH($C4276,FixtureCode!$B$4:$B$128,0),MATCH("G"&amp;D4276&amp;"-T1",FixtureCode!$B$4:$AH$4,0)))))</f>
        <v>-</v>
      </c>
      <c r="F4276" s="13" t="str">
        <f>IF(C4276="-","-",IF(D4276=maxgameno+2,"blank row 2",IF(D4276=maxgameno+1,"blank row 1",INDEX(FixtureCode!$B$4:$AH$128,MATCH($C4276,FixtureCode!$B$4:$B$128,0),MATCH("G"&amp;D4276&amp;"-T2",FixtureCode!$B$4:$AH$4,0)))))</f>
        <v>-</v>
      </c>
      <c r="G4276" s="12" t="str">
        <f>IF(C4276="-","-",IF(AND(ISNUMBER(Fixture!G4280),ISNUMBER(Fixture!I4280),Fixture!F4280&lt;&gt;"BYE",Fixture!J4280&lt;&gt;"BYE"),"Yes","-"))</f>
        <v>-</v>
      </c>
      <c r="H4276" s="9" t="str">
        <f>IF(G4276="-","-",IF(Fixture!G4280&gt;Fixture!I4280,Settings!$G$7,IF(Fixture!G4280=Fixture!I4280,Settings!$G$8,IF(Fixture!G4280&lt;Fixture!I4280,Settings!$G$9,"-"))))</f>
        <v>-</v>
      </c>
      <c r="I4276" s="13" t="str">
        <f>IF(G4276="-","-",IF(Fixture!I4280&gt;Fixture!G4280,Settings!$G$7,IF(Fixture!I4280=Fixture!G4280,Settings!$G$8,IF(Fixture!I4280&lt;Fixture!G4280,Settings!$G$9,"-"))))</f>
        <v>-</v>
      </c>
    </row>
    <row r="4277" spans="3:9" x14ac:dyDescent="0.25">
      <c r="C4277" s="12" t="str">
        <f t="shared" si="134"/>
        <v>-</v>
      </c>
      <c r="D4277" s="9" t="str">
        <f t="shared" si="135"/>
        <v>-</v>
      </c>
      <c r="E4277" s="9" t="str">
        <f>IF(C4277="-","-",IF(D4277=maxgameno+2,"blank row 2",IF(D4277=maxgameno+1,"blank row 1",INDEX(FixtureCode!$B$4:$AH$128,MATCH($C4277,FixtureCode!$B$4:$B$128,0),MATCH("G"&amp;D4277&amp;"-T1",FixtureCode!$B$4:$AH$4,0)))))</f>
        <v>-</v>
      </c>
      <c r="F4277" s="13" t="str">
        <f>IF(C4277="-","-",IF(D4277=maxgameno+2,"blank row 2",IF(D4277=maxgameno+1,"blank row 1",INDEX(FixtureCode!$B$4:$AH$128,MATCH($C4277,FixtureCode!$B$4:$B$128,0),MATCH("G"&amp;D4277&amp;"-T2",FixtureCode!$B$4:$AH$4,0)))))</f>
        <v>-</v>
      </c>
      <c r="G4277" s="12" t="str">
        <f>IF(C4277="-","-",IF(AND(ISNUMBER(Fixture!G4281),ISNUMBER(Fixture!I4281),Fixture!F4281&lt;&gt;"BYE",Fixture!J4281&lt;&gt;"BYE"),"Yes","-"))</f>
        <v>-</v>
      </c>
      <c r="H4277" s="9" t="str">
        <f>IF(G4277="-","-",IF(Fixture!G4281&gt;Fixture!I4281,Settings!$G$7,IF(Fixture!G4281=Fixture!I4281,Settings!$G$8,IF(Fixture!G4281&lt;Fixture!I4281,Settings!$G$9,"-"))))</f>
        <v>-</v>
      </c>
      <c r="I4277" s="13" t="str">
        <f>IF(G4277="-","-",IF(Fixture!I4281&gt;Fixture!G4281,Settings!$G$7,IF(Fixture!I4281=Fixture!G4281,Settings!$G$8,IF(Fixture!I4281&lt;Fixture!G4281,Settings!$G$9,"-"))))</f>
        <v>-</v>
      </c>
    </row>
    <row r="4278" spans="3:9" x14ac:dyDescent="0.25">
      <c r="C4278" s="12" t="str">
        <f t="shared" si="134"/>
        <v>-</v>
      </c>
      <c r="D4278" s="9" t="str">
        <f t="shared" si="135"/>
        <v>-</v>
      </c>
      <c r="E4278" s="9" t="str">
        <f>IF(C4278="-","-",IF(D4278=maxgameno+2,"blank row 2",IF(D4278=maxgameno+1,"blank row 1",INDEX(FixtureCode!$B$4:$AH$128,MATCH($C4278,FixtureCode!$B$4:$B$128,0),MATCH("G"&amp;D4278&amp;"-T1",FixtureCode!$B$4:$AH$4,0)))))</f>
        <v>-</v>
      </c>
      <c r="F4278" s="13" t="str">
        <f>IF(C4278="-","-",IF(D4278=maxgameno+2,"blank row 2",IF(D4278=maxgameno+1,"blank row 1",INDEX(FixtureCode!$B$4:$AH$128,MATCH($C4278,FixtureCode!$B$4:$B$128,0),MATCH("G"&amp;D4278&amp;"-T2",FixtureCode!$B$4:$AH$4,0)))))</f>
        <v>-</v>
      </c>
      <c r="G4278" s="12" t="str">
        <f>IF(C4278="-","-",IF(AND(ISNUMBER(Fixture!G4282),ISNUMBER(Fixture!I4282),Fixture!F4282&lt;&gt;"BYE",Fixture!J4282&lt;&gt;"BYE"),"Yes","-"))</f>
        <v>-</v>
      </c>
      <c r="H4278" s="9" t="str">
        <f>IF(G4278="-","-",IF(Fixture!G4282&gt;Fixture!I4282,Settings!$G$7,IF(Fixture!G4282=Fixture!I4282,Settings!$G$8,IF(Fixture!G4282&lt;Fixture!I4282,Settings!$G$9,"-"))))</f>
        <v>-</v>
      </c>
      <c r="I4278" s="13" t="str">
        <f>IF(G4278="-","-",IF(Fixture!I4282&gt;Fixture!G4282,Settings!$G$7,IF(Fixture!I4282=Fixture!G4282,Settings!$G$8,IF(Fixture!I4282&lt;Fixture!G4282,Settings!$G$9,"-"))))</f>
        <v>-</v>
      </c>
    </row>
    <row r="4279" spans="3:9" x14ac:dyDescent="0.25">
      <c r="C4279" s="12" t="str">
        <f t="shared" si="134"/>
        <v>-</v>
      </c>
      <c r="D4279" s="9" t="str">
        <f t="shared" si="135"/>
        <v>-</v>
      </c>
      <c r="E4279" s="9" t="str">
        <f>IF(C4279="-","-",IF(D4279=maxgameno+2,"blank row 2",IF(D4279=maxgameno+1,"blank row 1",INDEX(FixtureCode!$B$4:$AH$128,MATCH($C4279,FixtureCode!$B$4:$B$128,0),MATCH("G"&amp;D4279&amp;"-T1",FixtureCode!$B$4:$AH$4,0)))))</f>
        <v>-</v>
      </c>
      <c r="F4279" s="13" t="str">
        <f>IF(C4279="-","-",IF(D4279=maxgameno+2,"blank row 2",IF(D4279=maxgameno+1,"blank row 1",INDEX(FixtureCode!$B$4:$AH$128,MATCH($C4279,FixtureCode!$B$4:$B$128,0),MATCH("G"&amp;D4279&amp;"-T2",FixtureCode!$B$4:$AH$4,0)))))</f>
        <v>-</v>
      </c>
      <c r="G4279" s="12" t="str">
        <f>IF(C4279="-","-",IF(AND(ISNUMBER(Fixture!G4283),ISNUMBER(Fixture!I4283),Fixture!F4283&lt;&gt;"BYE",Fixture!J4283&lt;&gt;"BYE"),"Yes","-"))</f>
        <v>-</v>
      </c>
      <c r="H4279" s="9" t="str">
        <f>IF(G4279="-","-",IF(Fixture!G4283&gt;Fixture!I4283,Settings!$G$7,IF(Fixture!G4283=Fixture!I4283,Settings!$G$8,IF(Fixture!G4283&lt;Fixture!I4283,Settings!$G$9,"-"))))</f>
        <v>-</v>
      </c>
      <c r="I4279" s="13" t="str">
        <f>IF(G4279="-","-",IF(Fixture!I4283&gt;Fixture!G4283,Settings!$G$7,IF(Fixture!I4283=Fixture!G4283,Settings!$G$8,IF(Fixture!I4283&lt;Fixture!G4283,Settings!$G$9,"-"))))</f>
        <v>-</v>
      </c>
    </row>
    <row r="4280" spans="3:9" x14ac:dyDescent="0.25">
      <c r="C4280" s="12" t="str">
        <f t="shared" si="134"/>
        <v>-</v>
      </c>
      <c r="D4280" s="9" t="str">
        <f t="shared" si="135"/>
        <v>-</v>
      </c>
      <c r="E4280" s="9" t="str">
        <f>IF(C4280="-","-",IF(D4280=maxgameno+2,"blank row 2",IF(D4280=maxgameno+1,"blank row 1",INDEX(FixtureCode!$B$4:$AH$128,MATCH($C4280,FixtureCode!$B$4:$B$128,0),MATCH("G"&amp;D4280&amp;"-T1",FixtureCode!$B$4:$AH$4,0)))))</f>
        <v>-</v>
      </c>
      <c r="F4280" s="13" t="str">
        <f>IF(C4280="-","-",IF(D4280=maxgameno+2,"blank row 2",IF(D4280=maxgameno+1,"blank row 1",INDEX(FixtureCode!$B$4:$AH$128,MATCH($C4280,FixtureCode!$B$4:$B$128,0),MATCH("G"&amp;D4280&amp;"-T2",FixtureCode!$B$4:$AH$4,0)))))</f>
        <v>-</v>
      </c>
      <c r="G4280" s="12" t="str">
        <f>IF(C4280="-","-",IF(AND(ISNUMBER(Fixture!G4284),ISNUMBER(Fixture!I4284),Fixture!F4284&lt;&gt;"BYE",Fixture!J4284&lt;&gt;"BYE"),"Yes","-"))</f>
        <v>-</v>
      </c>
      <c r="H4280" s="9" t="str">
        <f>IF(G4280="-","-",IF(Fixture!G4284&gt;Fixture!I4284,Settings!$G$7,IF(Fixture!G4284=Fixture!I4284,Settings!$G$8,IF(Fixture!G4284&lt;Fixture!I4284,Settings!$G$9,"-"))))</f>
        <v>-</v>
      </c>
      <c r="I4280" s="13" t="str">
        <f>IF(G4280="-","-",IF(Fixture!I4284&gt;Fixture!G4284,Settings!$G$7,IF(Fixture!I4284=Fixture!G4284,Settings!$G$8,IF(Fixture!I4284&lt;Fixture!G4284,Settings!$G$9,"-"))))</f>
        <v>-</v>
      </c>
    </row>
    <row r="4281" spans="3:9" x14ac:dyDescent="0.25">
      <c r="C4281" s="12" t="str">
        <f t="shared" si="134"/>
        <v>-</v>
      </c>
      <c r="D4281" s="9" t="str">
        <f t="shared" si="135"/>
        <v>-</v>
      </c>
      <c r="E4281" s="9" t="str">
        <f>IF(C4281="-","-",IF(D4281=maxgameno+2,"blank row 2",IF(D4281=maxgameno+1,"blank row 1",INDEX(FixtureCode!$B$4:$AH$128,MATCH($C4281,FixtureCode!$B$4:$B$128,0),MATCH("G"&amp;D4281&amp;"-T1",FixtureCode!$B$4:$AH$4,0)))))</f>
        <v>-</v>
      </c>
      <c r="F4281" s="13" t="str">
        <f>IF(C4281="-","-",IF(D4281=maxgameno+2,"blank row 2",IF(D4281=maxgameno+1,"blank row 1",INDEX(FixtureCode!$B$4:$AH$128,MATCH($C4281,FixtureCode!$B$4:$B$128,0),MATCH("G"&amp;D4281&amp;"-T2",FixtureCode!$B$4:$AH$4,0)))))</f>
        <v>-</v>
      </c>
      <c r="G4281" s="12" t="str">
        <f>IF(C4281="-","-",IF(AND(ISNUMBER(Fixture!G4285),ISNUMBER(Fixture!I4285),Fixture!F4285&lt;&gt;"BYE",Fixture!J4285&lt;&gt;"BYE"),"Yes","-"))</f>
        <v>-</v>
      </c>
      <c r="H4281" s="9" t="str">
        <f>IF(G4281="-","-",IF(Fixture!G4285&gt;Fixture!I4285,Settings!$G$7,IF(Fixture!G4285=Fixture!I4285,Settings!$G$8,IF(Fixture!G4285&lt;Fixture!I4285,Settings!$G$9,"-"))))</f>
        <v>-</v>
      </c>
      <c r="I4281" s="13" t="str">
        <f>IF(G4281="-","-",IF(Fixture!I4285&gt;Fixture!G4285,Settings!$G$7,IF(Fixture!I4285=Fixture!G4285,Settings!$G$8,IF(Fixture!I4285&lt;Fixture!G4285,Settings!$G$9,"-"))))</f>
        <v>-</v>
      </c>
    </row>
    <row r="4282" spans="3:9" x14ac:dyDescent="0.25">
      <c r="C4282" s="12" t="str">
        <f t="shared" si="134"/>
        <v>-</v>
      </c>
      <c r="D4282" s="9" t="str">
        <f t="shared" si="135"/>
        <v>-</v>
      </c>
      <c r="E4282" s="9" t="str">
        <f>IF(C4282="-","-",IF(D4282=maxgameno+2,"blank row 2",IF(D4282=maxgameno+1,"blank row 1",INDEX(FixtureCode!$B$4:$AH$128,MATCH($C4282,FixtureCode!$B$4:$B$128,0),MATCH("G"&amp;D4282&amp;"-T1",FixtureCode!$B$4:$AH$4,0)))))</f>
        <v>-</v>
      </c>
      <c r="F4282" s="13" t="str">
        <f>IF(C4282="-","-",IF(D4282=maxgameno+2,"blank row 2",IF(D4282=maxgameno+1,"blank row 1",INDEX(FixtureCode!$B$4:$AH$128,MATCH($C4282,FixtureCode!$B$4:$B$128,0),MATCH("G"&amp;D4282&amp;"-T2",FixtureCode!$B$4:$AH$4,0)))))</f>
        <v>-</v>
      </c>
      <c r="G4282" s="12" t="str">
        <f>IF(C4282="-","-",IF(AND(ISNUMBER(Fixture!G4286),ISNUMBER(Fixture!I4286),Fixture!F4286&lt;&gt;"BYE",Fixture!J4286&lt;&gt;"BYE"),"Yes","-"))</f>
        <v>-</v>
      </c>
      <c r="H4282" s="9" t="str">
        <f>IF(G4282="-","-",IF(Fixture!G4286&gt;Fixture!I4286,Settings!$G$7,IF(Fixture!G4286=Fixture!I4286,Settings!$G$8,IF(Fixture!G4286&lt;Fixture!I4286,Settings!$G$9,"-"))))</f>
        <v>-</v>
      </c>
      <c r="I4282" s="13" t="str">
        <f>IF(G4282="-","-",IF(Fixture!I4286&gt;Fixture!G4286,Settings!$G$7,IF(Fixture!I4286=Fixture!G4286,Settings!$G$8,IF(Fixture!I4286&lt;Fixture!G4286,Settings!$G$9,"-"))))</f>
        <v>-</v>
      </c>
    </row>
    <row r="4283" spans="3:9" x14ac:dyDescent="0.25">
      <c r="C4283" s="12" t="str">
        <f t="shared" si="134"/>
        <v>-</v>
      </c>
      <c r="D4283" s="9" t="str">
        <f t="shared" si="135"/>
        <v>-</v>
      </c>
      <c r="E4283" s="9" t="str">
        <f>IF(C4283="-","-",IF(D4283=maxgameno+2,"blank row 2",IF(D4283=maxgameno+1,"blank row 1",INDEX(FixtureCode!$B$4:$AH$128,MATCH($C4283,FixtureCode!$B$4:$B$128,0),MATCH("G"&amp;D4283&amp;"-T1",FixtureCode!$B$4:$AH$4,0)))))</f>
        <v>-</v>
      </c>
      <c r="F4283" s="13" t="str">
        <f>IF(C4283="-","-",IF(D4283=maxgameno+2,"blank row 2",IF(D4283=maxgameno+1,"blank row 1",INDEX(FixtureCode!$B$4:$AH$128,MATCH($C4283,FixtureCode!$B$4:$B$128,0),MATCH("G"&amp;D4283&amp;"-T2",FixtureCode!$B$4:$AH$4,0)))))</f>
        <v>-</v>
      </c>
      <c r="G4283" s="12" t="str">
        <f>IF(C4283="-","-",IF(AND(ISNUMBER(Fixture!G4287),ISNUMBER(Fixture!I4287),Fixture!F4287&lt;&gt;"BYE",Fixture!J4287&lt;&gt;"BYE"),"Yes","-"))</f>
        <v>-</v>
      </c>
      <c r="H4283" s="9" t="str">
        <f>IF(G4283="-","-",IF(Fixture!G4287&gt;Fixture!I4287,Settings!$G$7,IF(Fixture!G4287=Fixture!I4287,Settings!$G$8,IF(Fixture!G4287&lt;Fixture!I4287,Settings!$G$9,"-"))))</f>
        <v>-</v>
      </c>
      <c r="I4283" s="13" t="str">
        <f>IF(G4283="-","-",IF(Fixture!I4287&gt;Fixture!G4287,Settings!$G$7,IF(Fixture!I4287=Fixture!G4287,Settings!$G$8,IF(Fixture!I4287&lt;Fixture!G4287,Settings!$G$9,"-"))))</f>
        <v>-</v>
      </c>
    </row>
    <row r="4284" spans="3:9" x14ac:dyDescent="0.25">
      <c r="C4284" s="12" t="str">
        <f t="shared" si="134"/>
        <v>-</v>
      </c>
      <c r="D4284" s="9" t="str">
        <f t="shared" si="135"/>
        <v>-</v>
      </c>
      <c r="E4284" s="9" t="str">
        <f>IF(C4284="-","-",IF(D4284=maxgameno+2,"blank row 2",IF(D4284=maxgameno+1,"blank row 1",INDEX(FixtureCode!$B$4:$AH$128,MATCH($C4284,FixtureCode!$B$4:$B$128,0),MATCH("G"&amp;D4284&amp;"-T1",FixtureCode!$B$4:$AH$4,0)))))</f>
        <v>-</v>
      </c>
      <c r="F4284" s="13" t="str">
        <f>IF(C4284="-","-",IF(D4284=maxgameno+2,"blank row 2",IF(D4284=maxgameno+1,"blank row 1",INDEX(FixtureCode!$B$4:$AH$128,MATCH($C4284,FixtureCode!$B$4:$B$128,0),MATCH("G"&amp;D4284&amp;"-T2",FixtureCode!$B$4:$AH$4,0)))))</f>
        <v>-</v>
      </c>
      <c r="G4284" s="12" t="str">
        <f>IF(C4284="-","-",IF(AND(ISNUMBER(Fixture!G4288),ISNUMBER(Fixture!I4288),Fixture!F4288&lt;&gt;"BYE",Fixture!J4288&lt;&gt;"BYE"),"Yes","-"))</f>
        <v>-</v>
      </c>
      <c r="H4284" s="9" t="str">
        <f>IF(G4284="-","-",IF(Fixture!G4288&gt;Fixture!I4288,Settings!$G$7,IF(Fixture!G4288=Fixture!I4288,Settings!$G$8,IF(Fixture!G4288&lt;Fixture!I4288,Settings!$G$9,"-"))))</f>
        <v>-</v>
      </c>
      <c r="I4284" s="13" t="str">
        <f>IF(G4284="-","-",IF(Fixture!I4288&gt;Fixture!G4288,Settings!$G$7,IF(Fixture!I4288=Fixture!G4288,Settings!$G$8,IF(Fixture!I4288&lt;Fixture!G4288,Settings!$G$9,"-"))))</f>
        <v>-</v>
      </c>
    </row>
    <row r="4285" spans="3:9" x14ac:dyDescent="0.25">
      <c r="C4285" s="12" t="str">
        <f t="shared" si="134"/>
        <v>-</v>
      </c>
      <c r="D4285" s="9" t="str">
        <f t="shared" si="135"/>
        <v>-</v>
      </c>
      <c r="E4285" s="9" t="str">
        <f>IF(C4285="-","-",IF(D4285=maxgameno+2,"blank row 2",IF(D4285=maxgameno+1,"blank row 1",INDEX(FixtureCode!$B$4:$AH$128,MATCH($C4285,FixtureCode!$B$4:$B$128,0),MATCH("G"&amp;D4285&amp;"-T1",FixtureCode!$B$4:$AH$4,0)))))</f>
        <v>-</v>
      </c>
      <c r="F4285" s="13" t="str">
        <f>IF(C4285="-","-",IF(D4285=maxgameno+2,"blank row 2",IF(D4285=maxgameno+1,"blank row 1",INDEX(FixtureCode!$B$4:$AH$128,MATCH($C4285,FixtureCode!$B$4:$B$128,0),MATCH("G"&amp;D4285&amp;"-T2",FixtureCode!$B$4:$AH$4,0)))))</f>
        <v>-</v>
      </c>
      <c r="G4285" s="12" t="str">
        <f>IF(C4285="-","-",IF(AND(ISNUMBER(Fixture!G4289),ISNUMBER(Fixture!I4289),Fixture!F4289&lt;&gt;"BYE",Fixture!J4289&lt;&gt;"BYE"),"Yes","-"))</f>
        <v>-</v>
      </c>
      <c r="H4285" s="9" t="str">
        <f>IF(G4285="-","-",IF(Fixture!G4289&gt;Fixture!I4289,Settings!$G$7,IF(Fixture!G4289=Fixture!I4289,Settings!$G$8,IF(Fixture!G4289&lt;Fixture!I4289,Settings!$G$9,"-"))))</f>
        <v>-</v>
      </c>
      <c r="I4285" s="13" t="str">
        <f>IF(G4285="-","-",IF(Fixture!I4289&gt;Fixture!G4289,Settings!$G$7,IF(Fixture!I4289=Fixture!G4289,Settings!$G$8,IF(Fixture!I4289&lt;Fixture!G4289,Settings!$G$9,"-"))))</f>
        <v>-</v>
      </c>
    </row>
    <row r="4286" spans="3:9" x14ac:dyDescent="0.25">
      <c r="C4286" s="12" t="str">
        <f t="shared" si="134"/>
        <v>-</v>
      </c>
      <c r="D4286" s="9" t="str">
        <f t="shared" si="135"/>
        <v>-</v>
      </c>
      <c r="E4286" s="9" t="str">
        <f>IF(C4286="-","-",IF(D4286=maxgameno+2,"blank row 2",IF(D4286=maxgameno+1,"blank row 1",INDEX(FixtureCode!$B$4:$AH$128,MATCH($C4286,FixtureCode!$B$4:$B$128,0),MATCH("G"&amp;D4286&amp;"-T1",FixtureCode!$B$4:$AH$4,0)))))</f>
        <v>-</v>
      </c>
      <c r="F4286" s="13" t="str">
        <f>IF(C4286="-","-",IF(D4286=maxgameno+2,"blank row 2",IF(D4286=maxgameno+1,"blank row 1",INDEX(FixtureCode!$B$4:$AH$128,MATCH($C4286,FixtureCode!$B$4:$B$128,0),MATCH("G"&amp;D4286&amp;"-T2",FixtureCode!$B$4:$AH$4,0)))))</f>
        <v>-</v>
      </c>
      <c r="G4286" s="12" t="str">
        <f>IF(C4286="-","-",IF(AND(ISNUMBER(Fixture!G4290),ISNUMBER(Fixture!I4290),Fixture!F4290&lt;&gt;"BYE",Fixture!J4290&lt;&gt;"BYE"),"Yes","-"))</f>
        <v>-</v>
      </c>
      <c r="H4286" s="9" t="str">
        <f>IF(G4286="-","-",IF(Fixture!G4290&gt;Fixture!I4290,Settings!$G$7,IF(Fixture!G4290=Fixture!I4290,Settings!$G$8,IF(Fixture!G4290&lt;Fixture!I4290,Settings!$G$9,"-"))))</f>
        <v>-</v>
      </c>
      <c r="I4286" s="13" t="str">
        <f>IF(G4286="-","-",IF(Fixture!I4290&gt;Fixture!G4290,Settings!$G$7,IF(Fixture!I4290=Fixture!G4290,Settings!$G$8,IF(Fixture!I4290&lt;Fixture!G4290,Settings!$G$9,"-"))))</f>
        <v>-</v>
      </c>
    </row>
    <row r="4287" spans="3:9" x14ac:dyDescent="0.25">
      <c r="C4287" s="12" t="str">
        <f t="shared" si="134"/>
        <v>-</v>
      </c>
      <c r="D4287" s="9" t="str">
        <f t="shared" si="135"/>
        <v>-</v>
      </c>
      <c r="E4287" s="9" t="str">
        <f>IF(C4287="-","-",IF(D4287=maxgameno+2,"blank row 2",IF(D4287=maxgameno+1,"blank row 1",INDEX(FixtureCode!$B$4:$AH$128,MATCH($C4287,FixtureCode!$B$4:$B$128,0),MATCH("G"&amp;D4287&amp;"-T1",FixtureCode!$B$4:$AH$4,0)))))</f>
        <v>-</v>
      </c>
      <c r="F4287" s="13" t="str">
        <f>IF(C4287="-","-",IF(D4287=maxgameno+2,"blank row 2",IF(D4287=maxgameno+1,"blank row 1",INDEX(FixtureCode!$B$4:$AH$128,MATCH($C4287,FixtureCode!$B$4:$B$128,0),MATCH("G"&amp;D4287&amp;"-T2",FixtureCode!$B$4:$AH$4,0)))))</f>
        <v>-</v>
      </c>
      <c r="G4287" s="12" t="str">
        <f>IF(C4287="-","-",IF(AND(ISNUMBER(Fixture!G4291),ISNUMBER(Fixture!I4291),Fixture!F4291&lt;&gt;"BYE",Fixture!J4291&lt;&gt;"BYE"),"Yes","-"))</f>
        <v>-</v>
      </c>
      <c r="H4287" s="9" t="str">
        <f>IF(G4287="-","-",IF(Fixture!G4291&gt;Fixture!I4291,Settings!$G$7,IF(Fixture!G4291=Fixture!I4291,Settings!$G$8,IF(Fixture!G4291&lt;Fixture!I4291,Settings!$G$9,"-"))))</f>
        <v>-</v>
      </c>
      <c r="I4287" s="13" t="str">
        <f>IF(G4287="-","-",IF(Fixture!I4291&gt;Fixture!G4291,Settings!$G$7,IF(Fixture!I4291=Fixture!G4291,Settings!$G$8,IF(Fixture!I4291&lt;Fixture!G4291,Settings!$G$9,"-"))))</f>
        <v>-</v>
      </c>
    </row>
    <row r="4288" spans="3:9" x14ac:dyDescent="0.25">
      <c r="C4288" s="12" t="str">
        <f t="shared" si="134"/>
        <v>-</v>
      </c>
      <c r="D4288" s="9" t="str">
        <f t="shared" si="135"/>
        <v>-</v>
      </c>
      <c r="E4288" s="9" t="str">
        <f>IF(C4288="-","-",IF(D4288=maxgameno+2,"blank row 2",IF(D4288=maxgameno+1,"blank row 1",INDEX(FixtureCode!$B$4:$AH$128,MATCH($C4288,FixtureCode!$B$4:$B$128,0),MATCH("G"&amp;D4288&amp;"-T1",FixtureCode!$B$4:$AH$4,0)))))</f>
        <v>-</v>
      </c>
      <c r="F4288" s="13" t="str">
        <f>IF(C4288="-","-",IF(D4288=maxgameno+2,"blank row 2",IF(D4288=maxgameno+1,"blank row 1",INDEX(FixtureCode!$B$4:$AH$128,MATCH($C4288,FixtureCode!$B$4:$B$128,0),MATCH("G"&amp;D4288&amp;"-T2",FixtureCode!$B$4:$AH$4,0)))))</f>
        <v>-</v>
      </c>
      <c r="G4288" s="12" t="str">
        <f>IF(C4288="-","-",IF(AND(ISNUMBER(Fixture!G4292),ISNUMBER(Fixture!I4292),Fixture!F4292&lt;&gt;"BYE",Fixture!J4292&lt;&gt;"BYE"),"Yes","-"))</f>
        <v>-</v>
      </c>
      <c r="H4288" s="9" t="str">
        <f>IF(G4288="-","-",IF(Fixture!G4292&gt;Fixture!I4292,Settings!$G$7,IF(Fixture!G4292=Fixture!I4292,Settings!$G$8,IF(Fixture!G4292&lt;Fixture!I4292,Settings!$G$9,"-"))))</f>
        <v>-</v>
      </c>
      <c r="I4288" s="13" t="str">
        <f>IF(G4288="-","-",IF(Fixture!I4292&gt;Fixture!G4292,Settings!$G$7,IF(Fixture!I4292=Fixture!G4292,Settings!$G$8,IF(Fixture!I4292&lt;Fixture!G4292,Settings!$G$9,"-"))))</f>
        <v>-</v>
      </c>
    </row>
    <row r="4289" spans="3:9" x14ac:dyDescent="0.25">
      <c r="C4289" s="12" t="str">
        <f t="shared" si="134"/>
        <v>-</v>
      </c>
      <c r="D4289" s="9" t="str">
        <f t="shared" si="135"/>
        <v>-</v>
      </c>
      <c r="E4289" s="9" t="str">
        <f>IF(C4289="-","-",IF(D4289=maxgameno+2,"blank row 2",IF(D4289=maxgameno+1,"blank row 1",INDEX(FixtureCode!$B$4:$AH$128,MATCH($C4289,FixtureCode!$B$4:$B$128,0),MATCH("G"&amp;D4289&amp;"-T1",FixtureCode!$B$4:$AH$4,0)))))</f>
        <v>-</v>
      </c>
      <c r="F4289" s="13" t="str">
        <f>IF(C4289="-","-",IF(D4289=maxgameno+2,"blank row 2",IF(D4289=maxgameno+1,"blank row 1",INDEX(FixtureCode!$B$4:$AH$128,MATCH($C4289,FixtureCode!$B$4:$B$128,0),MATCH("G"&amp;D4289&amp;"-T2",FixtureCode!$B$4:$AH$4,0)))))</f>
        <v>-</v>
      </c>
      <c r="G4289" s="12" t="str">
        <f>IF(C4289="-","-",IF(AND(ISNUMBER(Fixture!G4293),ISNUMBER(Fixture!I4293),Fixture!F4293&lt;&gt;"BYE",Fixture!J4293&lt;&gt;"BYE"),"Yes","-"))</f>
        <v>-</v>
      </c>
      <c r="H4289" s="9" t="str">
        <f>IF(G4289="-","-",IF(Fixture!G4293&gt;Fixture!I4293,Settings!$G$7,IF(Fixture!G4293=Fixture!I4293,Settings!$G$8,IF(Fixture!G4293&lt;Fixture!I4293,Settings!$G$9,"-"))))</f>
        <v>-</v>
      </c>
      <c r="I4289" s="13" t="str">
        <f>IF(G4289="-","-",IF(Fixture!I4293&gt;Fixture!G4293,Settings!$G$7,IF(Fixture!I4293=Fixture!G4293,Settings!$G$8,IF(Fixture!I4293&lt;Fixture!G4293,Settings!$G$9,"-"))))</f>
        <v>-</v>
      </c>
    </row>
    <row r="4290" spans="3:9" x14ac:dyDescent="0.25">
      <c r="C4290" s="12" t="str">
        <f t="shared" si="134"/>
        <v>-</v>
      </c>
      <c r="D4290" s="9" t="str">
        <f t="shared" si="135"/>
        <v>-</v>
      </c>
      <c r="E4290" s="9" t="str">
        <f>IF(C4290="-","-",IF(D4290=maxgameno+2,"blank row 2",IF(D4290=maxgameno+1,"blank row 1",INDEX(FixtureCode!$B$4:$AH$128,MATCH($C4290,FixtureCode!$B$4:$B$128,0),MATCH("G"&amp;D4290&amp;"-T1",FixtureCode!$B$4:$AH$4,0)))))</f>
        <v>-</v>
      </c>
      <c r="F4290" s="13" t="str">
        <f>IF(C4290="-","-",IF(D4290=maxgameno+2,"blank row 2",IF(D4290=maxgameno+1,"blank row 1",INDEX(FixtureCode!$B$4:$AH$128,MATCH($C4290,FixtureCode!$B$4:$B$128,0),MATCH("G"&amp;D4290&amp;"-T2",FixtureCode!$B$4:$AH$4,0)))))</f>
        <v>-</v>
      </c>
      <c r="G4290" s="12" t="str">
        <f>IF(C4290="-","-",IF(AND(ISNUMBER(Fixture!G4294),ISNUMBER(Fixture!I4294),Fixture!F4294&lt;&gt;"BYE",Fixture!J4294&lt;&gt;"BYE"),"Yes","-"))</f>
        <v>-</v>
      </c>
      <c r="H4290" s="9" t="str">
        <f>IF(G4290="-","-",IF(Fixture!G4294&gt;Fixture!I4294,Settings!$G$7,IF(Fixture!G4294=Fixture!I4294,Settings!$G$8,IF(Fixture!G4294&lt;Fixture!I4294,Settings!$G$9,"-"))))</f>
        <v>-</v>
      </c>
      <c r="I4290" s="13" t="str">
        <f>IF(G4290="-","-",IF(Fixture!I4294&gt;Fixture!G4294,Settings!$G$7,IF(Fixture!I4294=Fixture!G4294,Settings!$G$8,IF(Fixture!I4294&lt;Fixture!G4294,Settings!$G$9,"-"))))</f>
        <v>-</v>
      </c>
    </row>
    <row r="4291" spans="3:9" x14ac:dyDescent="0.25">
      <c r="C4291" s="12" t="str">
        <f t="shared" si="134"/>
        <v>-</v>
      </c>
      <c r="D4291" s="9" t="str">
        <f t="shared" si="135"/>
        <v>-</v>
      </c>
      <c r="E4291" s="9" t="str">
        <f>IF(C4291="-","-",IF(D4291=maxgameno+2,"blank row 2",IF(D4291=maxgameno+1,"blank row 1",INDEX(FixtureCode!$B$4:$AH$128,MATCH($C4291,FixtureCode!$B$4:$B$128,0),MATCH("G"&amp;D4291&amp;"-T1",FixtureCode!$B$4:$AH$4,0)))))</f>
        <v>-</v>
      </c>
      <c r="F4291" s="13" t="str">
        <f>IF(C4291="-","-",IF(D4291=maxgameno+2,"blank row 2",IF(D4291=maxgameno+1,"blank row 1",INDEX(FixtureCode!$B$4:$AH$128,MATCH($C4291,FixtureCode!$B$4:$B$128,0),MATCH("G"&amp;D4291&amp;"-T2",FixtureCode!$B$4:$AH$4,0)))))</f>
        <v>-</v>
      </c>
      <c r="G4291" s="12" t="str">
        <f>IF(C4291="-","-",IF(AND(ISNUMBER(Fixture!G4295),ISNUMBER(Fixture!I4295),Fixture!F4295&lt;&gt;"BYE",Fixture!J4295&lt;&gt;"BYE"),"Yes","-"))</f>
        <v>-</v>
      </c>
      <c r="H4291" s="9" t="str">
        <f>IF(G4291="-","-",IF(Fixture!G4295&gt;Fixture!I4295,Settings!$G$7,IF(Fixture!G4295=Fixture!I4295,Settings!$G$8,IF(Fixture!G4295&lt;Fixture!I4295,Settings!$G$9,"-"))))</f>
        <v>-</v>
      </c>
      <c r="I4291" s="13" t="str">
        <f>IF(G4291="-","-",IF(Fixture!I4295&gt;Fixture!G4295,Settings!$G$7,IF(Fixture!I4295=Fixture!G4295,Settings!$G$8,IF(Fixture!I4295&lt;Fixture!G4295,Settings!$G$9,"-"))))</f>
        <v>-</v>
      </c>
    </row>
    <row r="4292" spans="3:9" x14ac:dyDescent="0.25">
      <c r="C4292" s="12" t="str">
        <f t="shared" si="134"/>
        <v>-</v>
      </c>
      <c r="D4292" s="9" t="str">
        <f t="shared" si="135"/>
        <v>-</v>
      </c>
      <c r="E4292" s="9" t="str">
        <f>IF(C4292="-","-",IF(D4292=maxgameno+2,"blank row 2",IF(D4292=maxgameno+1,"blank row 1",INDEX(FixtureCode!$B$4:$AH$128,MATCH($C4292,FixtureCode!$B$4:$B$128,0),MATCH("G"&amp;D4292&amp;"-T1",FixtureCode!$B$4:$AH$4,0)))))</f>
        <v>-</v>
      </c>
      <c r="F4292" s="13" t="str">
        <f>IF(C4292="-","-",IF(D4292=maxgameno+2,"blank row 2",IF(D4292=maxgameno+1,"blank row 1",INDEX(FixtureCode!$B$4:$AH$128,MATCH($C4292,FixtureCode!$B$4:$B$128,0),MATCH("G"&amp;D4292&amp;"-T2",FixtureCode!$B$4:$AH$4,0)))))</f>
        <v>-</v>
      </c>
      <c r="G4292" s="12" t="str">
        <f>IF(C4292="-","-",IF(AND(ISNUMBER(Fixture!G4296),ISNUMBER(Fixture!I4296),Fixture!F4296&lt;&gt;"BYE",Fixture!J4296&lt;&gt;"BYE"),"Yes","-"))</f>
        <v>-</v>
      </c>
      <c r="H4292" s="9" t="str">
        <f>IF(G4292="-","-",IF(Fixture!G4296&gt;Fixture!I4296,Settings!$G$7,IF(Fixture!G4296=Fixture!I4296,Settings!$G$8,IF(Fixture!G4296&lt;Fixture!I4296,Settings!$G$9,"-"))))</f>
        <v>-</v>
      </c>
      <c r="I4292" s="13" t="str">
        <f>IF(G4292="-","-",IF(Fixture!I4296&gt;Fixture!G4296,Settings!$G$7,IF(Fixture!I4296=Fixture!G4296,Settings!$G$8,IF(Fixture!I4296&lt;Fixture!G4296,Settings!$G$9,"-"))))</f>
        <v>-</v>
      </c>
    </row>
    <row r="4293" spans="3:9" x14ac:dyDescent="0.25">
      <c r="C4293" s="12" t="str">
        <f t="shared" si="134"/>
        <v>-</v>
      </c>
      <c r="D4293" s="9" t="str">
        <f t="shared" si="135"/>
        <v>-</v>
      </c>
      <c r="E4293" s="9" t="str">
        <f>IF(C4293="-","-",IF(D4293=maxgameno+2,"blank row 2",IF(D4293=maxgameno+1,"blank row 1",INDEX(FixtureCode!$B$4:$AH$128,MATCH($C4293,FixtureCode!$B$4:$B$128,0),MATCH("G"&amp;D4293&amp;"-T1",FixtureCode!$B$4:$AH$4,0)))))</f>
        <v>-</v>
      </c>
      <c r="F4293" s="13" t="str">
        <f>IF(C4293="-","-",IF(D4293=maxgameno+2,"blank row 2",IF(D4293=maxgameno+1,"blank row 1",INDEX(FixtureCode!$B$4:$AH$128,MATCH($C4293,FixtureCode!$B$4:$B$128,0),MATCH("G"&amp;D4293&amp;"-T2",FixtureCode!$B$4:$AH$4,0)))))</f>
        <v>-</v>
      </c>
      <c r="G4293" s="12" t="str">
        <f>IF(C4293="-","-",IF(AND(ISNUMBER(Fixture!G4297),ISNUMBER(Fixture!I4297),Fixture!F4297&lt;&gt;"BYE",Fixture!J4297&lt;&gt;"BYE"),"Yes","-"))</f>
        <v>-</v>
      </c>
      <c r="H4293" s="9" t="str">
        <f>IF(G4293="-","-",IF(Fixture!G4297&gt;Fixture!I4297,Settings!$G$7,IF(Fixture!G4297=Fixture!I4297,Settings!$G$8,IF(Fixture!G4297&lt;Fixture!I4297,Settings!$G$9,"-"))))</f>
        <v>-</v>
      </c>
      <c r="I4293" s="13" t="str">
        <f>IF(G4293="-","-",IF(Fixture!I4297&gt;Fixture!G4297,Settings!$G$7,IF(Fixture!I4297=Fixture!G4297,Settings!$G$8,IF(Fixture!I4297&lt;Fixture!G4297,Settings!$G$9,"-"))))</f>
        <v>-</v>
      </c>
    </row>
    <row r="4294" spans="3:9" x14ac:dyDescent="0.25">
      <c r="C4294" s="12" t="str">
        <f t="shared" ref="C4294:C4357" si="136">IF(C4293="-","-",IF(D4293+1&lt;=maxgameno+2,C4293,IF(C4293+1&lt;=maxroundno,C4293+1,"-")))</f>
        <v>-</v>
      </c>
      <c r="D4294" s="9" t="str">
        <f t="shared" ref="D4294:D4357" si="137">IF(C4294="-","-",IF(D4293+1&lt;=maxgameno+2,D4293+1,1))</f>
        <v>-</v>
      </c>
      <c r="E4294" s="9" t="str">
        <f>IF(C4294="-","-",IF(D4294=maxgameno+2,"blank row 2",IF(D4294=maxgameno+1,"blank row 1",INDEX(FixtureCode!$B$4:$AH$128,MATCH($C4294,FixtureCode!$B$4:$B$128,0),MATCH("G"&amp;D4294&amp;"-T1",FixtureCode!$B$4:$AH$4,0)))))</f>
        <v>-</v>
      </c>
      <c r="F4294" s="13" t="str">
        <f>IF(C4294="-","-",IF(D4294=maxgameno+2,"blank row 2",IF(D4294=maxgameno+1,"blank row 1",INDEX(FixtureCode!$B$4:$AH$128,MATCH($C4294,FixtureCode!$B$4:$B$128,0),MATCH("G"&amp;D4294&amp;"-T2",FixtureCode!$B$4:$AH$4,0)))))</f>
        <v>-</v>
      </c>
      <c r="G4294" s="12" t="str">
        <f>IF(C4294="-","-",IF(AND(ISNUMBER(Fixture!G4298),ISNUMBER(Fixture!I4298),Fixture!F4298&lt;&gt;"BYE",Fixture!J4298&lt;&gt;"BYE"),"Yes","-"))</f>
        <v>-</v>
      </c>
      <c r="H4294" s="9" t="str">
        <f>IF(G4294="-","-",IF(Fixture!G4298&gt;Fixture!I4298,Settings!$G$7,IF(Fixture!G4298=Fixture!I4298,Settings!$G$8,IF(Fixture!G4298&lt;Fixture!I4298,Settings!$G$9,"-"))))</f>
        <v>-</v>
      </c>
      <c r="I4294" s="13" t="str">
        <f>IF(G4294="-","-",IF(Fixture!I4298&gt;Fixture!G4298,Settings!$G$7,IF(Fixture!I4298=Fixture!G4298,Settings!$G$8,IF(Fixture!I4298&lt;Fixture!G4298,Settings!$G$9,"-"))))</f>
        <v>-</v>
      </c>
    </row>
    <row r="4295" spans="3:9" x14ac:dyDescent="0.25">
      <c r="C4295" s="12" t="str">
        <f t="shared" si="136"/>
        <v>-</v>
      </c>
      <c r="D4295" s="9" t="str">
        <f t="shared" si="137"/>
        <v>-</v>
      </c>
      <c r="E4295" s="9" t="str">
        <f>IF(C4295="-","-",IF(D4295=maxgameno+2,"blank row 2",IF(D4295=maxgameno+1,"blank row 1",INDEX(FixtureCode!$B$4:$AH$128,MATCH($C4295,FixtureCode!$B$4:$B$128,0),MATCH("G"&amp;D4295&amp;"-T1",FixtureCode!$B$4:$AH$4,0)))))</f>
        <v>-</v>
      </c>
      <c r="F4295" s="13" t="str">
        <f>IF(C4295="-","-",IF(D4295=maxgameno+2,"blank row 2",IF(D4295=maxgameno+1,"blank row 1",INDEX(FixtureCode!$B$4:$AH$128,MATCH($C4295,FixtureCode!$B$4:$B$128,0),MATCH("G"&amp;D4295&amp;"-T2",FixtureCode!$B$4:$AH$4,0)))))</f>
        <v>-</v>
      </c>
      <c r="G4295" s="12" t="str">
        <f>IF(C4295="-","-",IF(AND(ISNUMBER(Fixture!G4299),ISNUMBER(Fixture!I4299),Fixture!F4299&lt;&gt;"BYE",Fixture!J4299&lt;&gt;"BYE"),"Yes","-"))</f>
        <v>-</v>
      </c>
      <c r="H4295" s="9" t="str">
        <f>IF(G4295="-","-",IF(Fixture!G4299&gt;Fixture!I4299,Settings!$G$7,IF(Fixture!G4299=Fixture!I4299,Settings!$G$8,IF(Fixture!G4299&lt;Fixture!I4299,Settings!$G$9,"-"))))</f>
        <v>-</v>
      </c>
      <c r="I4295" s="13" t="str">
        <f>IF(G4295="-","-",IF(Fixture!I4299&gt;Fixture!G4299,Settings!$G$7,IF(Fixture!I4299=Fixture!G4299,Settings!$G$8,IF(Fixture!I4299&lt;Fixture!G4299,Settings!$G$9,"-"))))</f>
        <v>-</v>
      </c>
    </row>
    <row r="4296" spans="3:9" x14ac:dyDescent="0.25">
      <c r="C4296" s="12" t="str">
        <f t="shared" si="136"/>
        <v>-</v>
      </c>
      <c r="D4296" s="9" t="str">
        <f t="shared" si="137"/>
        <v>-</v>
      </c>
      <c r="E4296" s="9" t="str">
        <f>IF(C4296="-","-",IF(D4296=maxgameno+2,"blank row 2",IF(D4296=maxgameno+1,"blank row 1",INDEX(FixtureCode!$B$4:$AH$128,MATCH($C4296,FixtureCode!$B$4:$B$128,0),MATCH("G"&amp;D4296&amp;"-T1",FixtureCode!$B$4:$AH$4,0)))))</f>
        <v>-</v>
      </c>
      <c r="F4296" s="13" t="str">
        <f>IF(C4296="-","-",IF(D4296=maxgameno+2,"blank row 2",IF(D4296=maxgameno+1,"blank row 1",INDEX(FixtureCode!$B$4:$AH$128,MATCH($C4296,FixtureCode!$B$4:$B$128,0),MATCH("G"&amp;D4296&amp;"-T2",FixtureCode!$B$4:$AH$4,0)))))</f>
        <v>-</v>
      </c>
      <c r="G4296" s="12" t="str">
        <f>IF(C4296="-","-",IF(AND(ISNUMBER(Fixture!G4300),ISNUMBER(Fixture!I4300),Fixture!F4300&lt;&gt;"BYE",Fixture!J4300&lt;&gt;"BYE"),"Yes","-"))</f>
        <v>-</v>
      </c>
      <c r="H4296" s="9" t="str">
        <f>IF(G4296="-","-",IF(Fixture!G4300&gt;Fixture!I4300,Settings!$G$7,IF(Fixture!G4300=Fixture!I4300,Settings!$G$8,IF(Fixture!G4300&lt;Fixture!I4300,Settings!$G$9,"-"))))</f>
        <v>-</v>
      </c>
      <c r="I4296" s="13" t="str">
        <f>IF(G4296="-","-",IF(Fixture!I4300&gt;Fixture!G4300,Settings!$G$7,IF(Fixture!I4300=Fixture!G4300,Settings!$G$8,IF(Fixture!I4300&lt;Fixture!G4300,Settings!$G$9,"-"))))</f>
        <v>-</v>
      </c>
    </row>
    <row r="4297" spans="3:9" x14ac:dyDescent="0.25">
      <c r="C4297" s="12" t="str">
        <f t="shared" si="136"/>
        <v>-</v>
      </c>
      <c r="D4297" s="9" t="str">
        <f t="shared" si="137"/>
        <v>-</v>
      </c>
      <c r="E4297" s="9" t="str">
        <f>IF(C4297="-","-",IF(D4297=maxgameno+2,"blank row 2",IF(D4297=maxgameno+1,"blank row 1",INDEX(FixtureCode!$B$4:$AH$128,MATCH($C4297,FixtureCode!$B$4:$B$128,0),MATCH("G"&amp;D4297&amp;"-T1",FixtureCode!$B$4:$AH$4,0)))))</f>
        <v>-</v>
      </c>
      <c r="F4297" s="13" t="str">
        <f>IF(C4297="-","-",IF(D4297=maxgameno+2,"blank row 2",IF(D4297=maxgameno+1,"blank row 1",INDEX(FixtureCode!$B$4:$AH$128,MATCH($C4297,FixtureCode!$B$4:$B$128,0),MATCH("G"&amp;D4297&amp;"-T2",FixtureCode!$B$4:$AH$4,0)))))</f>
        <v>-</v>
      </c>
      <c r="G4297" s="12" t="str">
        <f>IF(C4297="-","-",IF(AND(ISNUMBER(Fixture!G4301),ISNUMBER(Fixture!I4301),Fixture!F4301&lt;&gt;"BYE",Fixture!J4301&lt;&gt;"BYE"),"Yes","-"))</f>
        <v>-</v>
      </c>
      <c r="H4297" s="9" t="str">
        <f>IF(G4297="-","-",IF(Fixture!G4301&gt;Fixture!I4301,Settings!$G$7,IF(Fixture!G4301=Fixture!I4301,Settings!$G$8,IF(Fixture!G4301&lt;Fixture!I4301,Settings!$G$9,"-"))))</f>
        <v>-</v>
      </c>
      <c r="I4297" s="13" t="str">
        <f>IF(G4297="-","-",IF(Fixture!I4301&gt;Fixture!G4301,Settings!$G$7,IF(Fixture!I4301=Fixture!G4301,Settings!$G$8,IF(Fixture!I4301&lt;Fixture!G4301,Settings!$G$9,"-"))))</f>
        <v>-</v>
      </c>
    </row>
    <row r="4298" spans="3:9" x14ac:dyDescent="0.25">
      <c r="C4298" s="12" t="str">
        <f t="shared" si="136"/>
        <v>-</v>
      </c>
      <c r="D4298" s="9" t="str">
        <f t="shared" si="137"/>
        <v>-</v>
      </c>
      <c r="E4298" s="9" t="str">
        <f>IF(C4298="-","-",IF(D4298=maxgameno+2,"blank row 2",IF(D4298=maxgameno+1,"blank row 1",INDEX(FixtureCode!$B$4:$AH$128,MATCH($C4298,FixtureCode!$B$4:$B$128,0),MATCH("G"&amp;D4298&amp;"-T1",FixtureCode!$B$4:$AH$4,0)))))</f>
        <v>-</v>
      </c>
      <c r="F4298" s="13" t="str">
        <f>IF(C4298="-","-",IF(D4298=maxgameno+2,"blank row 2",IF(D4298=maxgameno+1,"blank row 1",INDEX(FixtureCode!$B$4:$AH$128,MATCH($C4298,FixtureCode!$B$4:$B$128,0),MATCH("G"&amp;D4298&amp;"-T2",FixtureCode!$B$4:$AH$4,0)))))</f>
        <v>-</v>
      </c>
      <c r="G4298" s="12" t="str">
        <f>IF(C4298="-","-",IF(AND(ISNUMBER(Fixture!G4302),ISNUMBER(Fixture!I4302),Fixture!F4302&lt;&gt;"BYE",Fixture!J4302&lt;&gt;"BYE"),"Yes","-"))</f>
        <v>-</v>
      </c>
      <c r="H4298" s="9" t="str">
        <f>IF(G4298="-","-",IF(Fixture!G4302&gt;Fixture!I4302,Settings!$G$7,IF(Fixture!G4302=Fixture!I4302,Settings!$G$8,IF(Fixture!G4302&lt;Fixture!I4302,Settings!$G$9,"-"))))</f>
        <v>-</v>
      </c>
      <c r="I4298" s="13" t="str">
        <f>IF(G4298="-","-",IF(Fixture!I4302&gt;Fixture!G4302,Settings!$G$7,IF(Fixture!I4302=Fixture!G4302,Settings!$G$8,IF(Fixture!I4302&lt;Fixture!G4302,Settings!$G$9,"-"))))</f>
        <v>-</v>
      </c>
    </row>
    <row r="4299" spans="3:9" x14ac:dyDescent="0.25">
      <c r="C4299" s="12" t="str">
        <f t="shared" si="136"/>
        <v>-</v>
      </c>
      <c r="D4299" s="9" t="str">
        <f t="shared" si="137"/>
        <v>-</v>
      </c>
      <c r="E4299" s="9" t="str">
        <f>IF(C4299="-","-",IF(D4299=maxgameno+2,"blank row 2",IF(D4299=maxgameno+1,"blank row 1",INDEX(FixtureCode!$B$4:$AH$128,MATCH($C4299,FixtureCode!$B$4:$B$128,0),MATCH("G"&amp;D4299&amp;"-T1",FixtureCode!$B$4:$AH$4,0)))))</f>
        <v>-</v>
      </c>
      <c r="F4299" s="13" t="str">
        <f>IF(C4299="-","-",IF(D4299=maxgameno+2,"blank row 2",IF(D4299=maxgameno+1,"blank row 1",INDEX(FixtureCode!$B$4:$AH$128,MATCH($C4299,FixtureCode!$B$4:$B$128,0),MATCH("G"&amp;D4299&amp;"-T2",FixtureCode!$B$4:$AH$4,0)))))</f>
        <v>-</v>
      </c>
      <c r="G4299" s="12" t="str">
        <f>IF(C4299="-","-",IF(AND(ISNUMBER(Fixture!G4303),ISNUMBER(Fixture!I4303),Fixture!F4303&lt;&gt;"BYE",Fixture!J4303&lt;&gt;"BYE"),"Yes","-"))</f>
        <v>-</v>
      </c>
      <c r="H4299" s="9" t="str">
        <f>IF(G4299="-","-",IF(Fixture!G4303&gt;Fixture!I4303,Settings!$G$7,IF(Fixture!G4303=Fixture!I4303,Settings!$G$8,IF(Fixture!G4303&lt;Fixture!I4303,Settings!$G$9,"-"))))</f>
        <v>-</v>
      </c>
      <c r="I4299" s="13" t="str">
        <f>IF(G4299="-","-",IF(Fixture!I4303&gt;Fixture!G4303,Settings!$G$7,IF(Fixture!I4303=Fixture!G4303,Settings!$G$8,IF(Fixture!I4303&lt;Fixture!G4303,Settings!$G$9,"-"))))</f>
        <v>-</v>
      </c>
    </row>
    <row r="4300" spans="3:9" x14ac:dyDescent="0.25">
      <c r="C4300" s="12" t="str">
        <f t="shared" si="136"/>
        <v>-</v>
      </c>
      <c r="D4300" s="9" t="str">
        <f t="shared" si="137"/>
        <v>-</v>
      </c>
      <c r="E4300" s="9" t="str">
        <f>IF(C4300="-","-",IF(D4300=maxgameno+2,"blank row 2",IF(D4300=maxgameno+1,"blank row 1",INDEX(FixtureCode!$B$4:$AH$128,MATCH($C4300,FixtureCode!$B$4:$B$128,0),MATCH("G"&amp;D4300&amp;"-T1",FixtureCode!$B$4:$AH$4,0)))))</f>
        <v>-</v>
      </c>
      <c r="F4300" s="13" t="str">
        <f>IF(C4300="-","-",IF(D4300=maxgameno+2,"blank row 2",IF(D4300=maxgameno+1,"blank row 1",INDEX(FixtureCode!$B$4:$AH$128,MATCH($C4300,FixtureCode!$B$4:$B$128,0),MATCH("G"&amp;D4300&amp;"-T2",FixtureCode!$B$4:$AH$4,0)))))</f>
        <v>-</v>
      </c>
      <c r="G4300" s="12" t="str">
        <f>IF(C4300="-","-",IF(AND(ISNUMBER(Fixture!G4304),ISNUMBER(Fixture!I4304),Fixture!F4304&lt;&gt;"BYE",Fixture!J4304&lt;&gt;"BYE"),"Yes","-"))</f>
        <v>-</v>
      </c>
      <c r="H4300" s="9" t="str">
        <f>IF(G4300="-","-",IF(Fixture!G4304&gt;Fixture!I4304,Settings!$G$7,IF(Fixture!G4304=Fixture!I4304,Settings!$G$8,IF(Fixture!G4304&lt;Fixture!I4304,Settings!$G$9,"-"))))</f>
        <v>-</v>
      </c>
      <c r="I4300" s="13" t="str">
        <f>IF(G4300="-","-",IF(Fixture!I4304&gt;Fixture!G4304,Settings!$G$7,IF(Fixture!I4304=Fixture!G4304,Settings!$G$8,IF(Fixture!I4304&lt;Fixture!G4304,Settings!$G$9,"-"))))</f>
        <v>-</v>
      </c>
    </row>
    <row r="4301" spans="3:9" x14ac:dyDescent="0.25">
      <c r="C4301" s="12" t="str">
        <f t="shared" si="136"/>
        <v>-</v>
      </c>
      <c r="D4301" s="9" t="str">
        <f t="shared" si="137"/>
        <v>-</v>
      </c>
      <c r="E4301" s="9" t="str">
        <f>IF(C4301="-","-",IF(D4301=maxgameno+2,"blank row 2",IF(D4301=maxgameno+1,"blank row 1",INDEX(FixtureCode!$B$4:$AH$128,MATCH($C4301,FixtureCode!$B$4:$B$128,0),MATCH("G"&amp;D4301&amp;"-T1",FixtureCode!$B$4:$AH$4,0)))))</f>
        <v>-</v>
      </c>
      <c r="F4301" s="13" t="str">
        <f>IF(C4301="-","-",IF(D4301=maxgameno+2,"blank row 2",IF(D4301=maxgameno+1,"blank row 1",INDEX(FixtureCode!$B$4:$AH$128,MATCH($C4301,FixtureCode!$B$4:$B$128,0),MATCH("G"&amp;D4301&amp;"-T2",FixtureCode!$B$4:$AH$4,0)))))</f>
        <v>-</v>
      </c>
      <c r="G4301" s="12" t="str">
        <f>IF(C4301="-","-",IF(AND(ISNUMBER(Fixture!G4305),ISNUMBER(Fixture!I4305),Fixture!F4305&lt;&gt;"BYE",Fixture!J4305&lt;&gt;"BYE"),"Yes","-"))</f>
        <v>-</v>
      </c>
      <c r="H4301" s="9" t="str">
        <f>IF(G4301="-","-",IF(Fixture!G4305&gt;Fixture!I4305,Settings!$G$7,IF(Fixture!G4305=Fixture!I4305,Settings!$G$8,IF(Fixture!G4305&lt;Fixture!I4305,Settings!$G$9,"-"))))</f>
        <v>-</v>
      </c>
      <c r="I4301" s="13" t="str">
        <f>IF(G4301="-","-",IF(Fixture!I4305&gt;Fixture!G4305,Settings!$G$7,IF(Fixture!I4305=Fixture!G4305,Settings!$G$8,IF(Fixture!I4305&lt;Fixture!G4305,Settings!$G$9,"-"))))</f>
        <v>-</v>
      </c>
    </row>
    <row r="4302" spans="3:9" x14ac:dyDescent="0.25">
      <c r="C4302" s="12" t="str">
        <f t="shared" si="136"/>
        <v>-</v>
      </c>
      <c r="D4302" s="9" t="str">
        <f t="shared" si="137"/>
        <v>-</v>
      </c>
      <c r="E4302" s="9" t="str">
        <f>IF(C4302="-","-",IF(D4302=maxgameno+2,"blank row 2",IF(D4302=maxgameno+1,"blank row 1",INDEX(FixtureCode!$B$4:$AH$128,MATCH($C4302,FixtureCode!$B$4:$B$128,0),MATCH("G"&amp;D4302&amp;"-T1",FixtureCode!$B$4:$AH$4,0)))))</f>
        <v>-</v>
      </c>
      <c r="F4302" s="13" t="str">
        <f>IF(C4302="-","-",IF(D4302=maxgameno+2,"blank row 2",IF(D4302=maxgameno+1,"blank row 1",INDEX(FixtureCode!$B$4:$AH$128,MATCH($C4302,FixtureCode!$B$4:$B$128,0),MATCH("G"&amp;D4302&amp;"-T2",FixtureCode!$B$4:$AH$4,0)))))</f>
        <v>-</v>
      </c>
      <c r="G4302" s="12" t="str">
        <f>IF(C4302="-","-",IF(AND(ISNUMBER(Fixture!G4306),ISNUMBER(Fixture!I4306),Fixture!F4306&lt;&gt;"BYE",Fixture!J4306&lt;&gt;"BYE"),"Yes","-"))</f>
        <v>-</v>
      </c>
      <c r="H4302" s="9" t="str">
        <f>IF(G4302="-","-",IF(Fixture!G4306&gt;Fixture!I4306,Settings!$G$7,IF(Fixture!G4306=Fixture!I4306,Settings!$G$8,IF(Fixture!G4306&lt;Fixture!I4306,Settings!$G$9,"-"))))</f>
        <v>-</v>
      </c>
      <c r="I4302" s="13" t="str">
        <f>IF(G4302="-","-",IF(Fixture!I4306&gt;Fixture!G4306,Settings!$G$7,IF(Fixture!I4306=Fixture!G4306,Settings!$G$8,IF(Fixture!I4306&lt;Fixture!G4306,Settings!$G$9,"-"))))</f>
        <v>-</v>
      </c>
    </row>
    <row r="4303" spans="3:9" x14ac:dyDescent="0.25">
      <c r="C4303" s="12" t="str">
        <f t="shared" si="136"/>
        <v>-</v>
      </c>
      <c r="D4303" s="9" t="str">
        <f t="shared" si="137"/>
        <v>-</v>
      </c>
      <c r="E4303" s="9" t="str">
        <f>IF(C4303="-","-",IF(D4303=maxgameno+2,"blank row 2",IF(D4303=maxgameno+1,"blank row 1",INDEX(FixtureCode!$B$4:$AH$128,MATCH($C4303,FixtureCode!$B$4:$B$128,0),MATCH("G"&amp;D4303&amp;"-T1",FixtureCode!$B$4:$AH$4,0)))))</f>
        <v>-</v>
      </c>
      <c r="F4303" s="13" t="str">
        <f>IF(C4303="-","-",IF(D4303=maxgameno+2,"blank row 2",IF(D4303=maxgameno+1,"blank row 1",INDEX(FixtureCode!$B$4:$AH$128,MATCH($C4303,FixtureCode!$B$4:$B$128,0),MATCH("G"&amp;D4303&amp;"-T2",FixtureCode!$B$4:$AH$4,0)))))</f>
        <v>-</v>
      </c>
      <c r="G4303" s="12" t="str">
        <f>IF(C4303="-","-",IF(AND(ISNUMBER(Fixture!G4307),ISNUMBER(Fixture!I4307),Fixture!F4307&lt;&gt;"BYE",Fixture!J4307&lt;&gt;"BYE"),"Yes","-"))</f>
        <v>-</v>
      </c>
      <c r="H4303" s="9" t="str">
        <f>IF(G4303="-","-",IF(Fixture!G4307&gt;Fixture!I4307,Settings!$G$7,IF(Fixture!G4307=Fixture!I4307,Settings!$G$8,IF(Fixture!G4307&lt;Fixture!I4307,Settings!$G$9,"-"))))</f>
        <v>-</v>
      </c>
      <c r="I4303" s="13" t="str">
        <f>IF(G4303="-","-",IF(Fixture!I4307&gt;Fixture!G4307,Settings!$G$7,IF(Fixture!I4307=Fixture!G4307,Settings!$G$8,IF(Fixture!I4307&lt;Fixture!G4307,Settings!$G$9,"-"))))</f>
        <v>-</v>
      </c>
    </row>
    <row r="4304" spans="3:9" x14ac:dyDescent="0.25">
      <c r="C4304" s="12" t="str">
        <f t="shared" si="136"/>
        <v>-</v>
      </c>
      <c r="D4304" s="9" t="str">
        <f t="shared" si="137"/>
        <v>-</v>
      </c>
      <c r="E4304" s="9" t="str">
        <f>IF(C4304="-","-",IF(D4304=maxgameno+2,"blank row 2",IF(D4304=maxgameno+1,"blank row 1",INDEX(FixtureCode!$B$4:$AH$128,MATCH($C4304,FixtureCode!$B$4:$B$128,0),MATCH("G"&amp;D4304&amp;"-T1",FixtureCode!$B$4:$AH$4,0)))))</f>
        <v>-</v>
      </c>
      <c r="F4304" s="13" t="str">
        <f>IF(C4304="-","-",IF(D4304=maxgameno+2,"blank row 2",IF(D4304=maxgameno+1,"blank row 1",INDEX(FixtureCode!$B$4:$AH$128,MATCH($C4304,FixtureCode!$B$4:$B$128,0),MATCH("G"&amp;D4304&amp;"-T2",FixtureCode!$B$4:$AH$4,0)))))</f>
        <v>-</v>
      </c>
      <c r="G4304" s="12" t="str">
        <f>IF(C4304="-","-",IF(AND(ISNUMBER(Fixture!G4308),ISNUMBER(Fixture!I4308),Fixture!F4308&lt;&gt;"BYE",Fixture!J4308&lt;&gt;"BYE"),"Yes","-"))</f>
        <v>-</v>
      </c>
      <c r="H4304" s="9" t="str">
        <f>IF(G4304="-","-",IF(Fixture!G4308&gt;Fixture!I4308,Settings!$G$7,IF(Fixture!G4308=Fixture!I4308,Settings!$G$8,IF(Fixture!G4308&lt;Fixture!I4308,Settings!$G$9,"-"))))</f>
        <v>-</v>
      </c>
      <c r="I4304" s="13" t="str">
        <f>IF(G4304="-","-",IF(Fixture!I4308&gt;Fixture!G4308,Settings!$G$7,IF(Fixture!I4308=Fixture!G4308,Settings!$G$8,IF(Fixture!I4308&lt;Fixture!G4308,Settings!$G$9,"-"))))</f>
        <v>-</v>
      </c>
    </row>
    <row r="4305" spans="3:9" x14ac:dyDescent="0.25">
      <c r="C4305" s="12" t="str">
        <f t="shared" si="136"/>
        <v>-</v>
      </c>
      <c r="D4305" s="9" t="str">
        <f t="shared" si="137"/>
        <v>-</v>
      </c>
      <c r="E4305" s="9" t="str">
        <f>IF(C4305="-","-",IF(D4305=maxgameno+2,"blank row 2",IF(D4305=maxgameno+1,"blank row 1",INDEX(FixtureCode!$B$4:$AH$128,MATCH($C4305,FixtureCode!$B$4:$B$128,0),MATCH("G"&amp;D4305&amp;"-T1",FixtureCode!$B$4:$AH$4,0)))))</f>
        <v>-</v>
      </c>
      <c r="F4305" s="13" t="str">
        <f>IF(C4305="-","-",IF(D4305=maxgameno+2,"blank row 2",IF(D4305=maxgameno+1,"blank row 1",INDEX(FixtureCode!$B$4:$AH$128,MATCH($C4305,FixtureCode!$B$4:$B$128,0),MATCH("G"&amp;D4305&amp;"-T2",FixtureCode!$B$4:$AH$4,0)))))</f>
        <v>-</v>
      </c>
      <c r="G4305" s="12" t="str">
        <f>IF(C4305="-","-",IF(AND(ISNUMBER(Fixture!G4309),ISNUMBER(Fixture!I4309),Fixture!F4309&lt;&gt;"BYE",Fixture!J4309&lt;&gt;"BYE"),"Yes","-"))</f>
        <v>-</v>
      </c>
      <c r="H4305" s="9" t="str">
        <f>IF(G4305="-","-",IF(Fixture!G4309&gt;Fixture!I4309,Settings!$G$7,IF(Fixture!G4309=Fixture!I4309,Settings!$G$8,IF(Fixture!G4309&lt;Fixture!I4309,Settings!$G$9,"-"))))</f>
        <v>-</v>
      </c>
      <c r="I4305" s="13" t="str">
        <f>IF(G4305="-","-",IF(Fixture!I4309&gt;Fixture!G4309,Settings!$G$7,IF(Fixture!I4309=Fixture!G4309,Settings!$G$8,IF(Fixture!I4309&lt;Fixture!G4309,Settings!$G$9,"-"))))</f>
        <v>-</v>
      </c>
    </row>
    <row r="4306" spans="3:9" x14ac:dyDescent="0.25">
      <c r="C4306" s="12" t="str">
        <f t="shared" si="136"/>
        <v>-</v>
      </c>
      <c r="D4306" s="9" t="str">
        <f t="shared" si="137"/>
        <v>-</v>
      </c>
      <c r="E4306" s="9" t="str">
        <f>IF(C4306="-","-",IF(D4306=maxgameno+2,"blank row 2",IF(D4306=maxgameno+1,"blank row 1",INDEX(FixtureCode!$B$4:$AH$128,MATCH($C4306,FixtureCode!$B$4:$B$128,0),MATCH("G"&amp;D4306&amp;"-T1",FixtureCode!$B$4:$AH$4,0)))))</f>
        <v>-</v>
      </c>
      <c r="F4306" s="13" t="str">
        <f>IF(C4306="-","-",IF(D4306=maxgameno+2,"blank row 2",IF(D4306=maxgameno+1,"blank row 1",INDEX(FixtureCode!$B$4:$AH$128,MATCH($C4306,FixtureCode!$B$4:$B$128,0),MATCH("G"&amp;D4306&amp;"-T2",FixtureCode!$B$4:$AH$4,0)))))</f>
        <v>-</v>
      </c>
      <c r="G4306" s="12" t="str">
        <f>IF(C4306="-","-",IF(AND(ISNUMBER(Fixture!G4310),ISNUMBER(Fixture!I4310),Fixture!F4310&lt;&gt;"BYE",Fixture!J4310&lt;&gt;"BYE"),"Yes","-"))</f>
        <v>-</v>
      </c>
      <c r="H4306" s="9" t="str">
        <f>IF(G4306="-","-",IF(Fixture!G4310&gt;Fixture!I4310,Settings!$G$7,IF(Fixture!G4310=Fixture!I4310,Settings!$G$8,IF(Fixture!G4310&lt;Fixture!I4310,Settings!$G$9,"-"))))</f>
        <v>-</v>
      </c>
      <c r="I4306" s="13" t="str">
        <f>IF(G4306="-","-",IF(Fixture!I4310&gt;Fixture!G4310,Settings!$G$7,IF(Fixture!I4310=Fixture!G4310,Settings!$G$8,IF(Fixture!I4310&lt;Fixture!G4310,Settings!$G$9,"-"))))</f>
        <v>-</v>
      </c>
    </row>
    <row r="4307" spans="3:9" x14ac:dyDescent="0.25">
      <c r="C4307" s="12" t="str">
        <f t="shared" si="136"/>
        <v>-</v>
      </c>
      <c r="D4307" s="9" t="str">
        <f t="shared" si="137"/>
        <v>-</v>
      </c>
      <c r="E4307" s="9" t="str">
        <f>IF(C4307="-","-",IF(D4307=maxgameno+2,"blank row 2",IF(D4307=maxgameno+1,"blank row 1",INDEX(FixtureCode!$B$4:$AH$128,MATCH($C4307,FixtureCode!$B$4:$B$128,0),MATCH("G"&amp;D4307&amp;"-T1",FixtureCode!$B$4:$AH$4,0)))))</f>
        <v>-</v>
      </c>
      <c r="F4307" s="13" t="str">
        <f>IF(C4307="-","-",IF(D4307=maxgameno+2,"blank row 2",IF(D4307=maxgameno+1,"blank row 1",INDEX(FixtureCode!$B$4:$AH$128,MATCH($C4307,FixtureCode!$B$4:$B$128,0),MATCH("G"&amp;D4307&amp;"-T2",FixtureCode!$B$4:$AH$4,0)))))</f>
        <v>-</v>
      </c>
      <c r="G4307" s="12" t="str">
        <f>IF(C4307="-","-",IF(AND(ISNUMBER(Fixture!G4311),ISNUMBER(Fixture!I4311),Fixture!F4311&lt;&gt;"BYE",Fixture!J4311&lt;&gt;"BYE"),"Yes","-"))</f>
        <v>-</v>
      </c>
      <c r="H4307" s="9" t="str">
        <f>IF(G4307="-","-",IF(Fixture!G4311&gt;Fixture!I4311,Settings!$G$7,IF(Fixture!G4311=Fixture!I4311,Settings!$G$8,IF(Fixture!G4311&lt;Fixture!I4311,Settings!$G$9,"-"))))</f>
        <v>-</v>
      </c>
      <c r="I4307" s="13" t="str">
        <f>IF(G4307="-","-",IF(Fixture!I4311&gt;Fixture!G4311,Settings!$G$7,IF(Fixture!I4311=Fixture!G4311,Settings!$G$8,IF(Fixture!I4311&lt;Fixture!G4311,Settings!$G$9,"-"))))</f>
        <v>-</v>
      </c>
    </row>
    <row r="4308" spans="3:9" x14ac:dyDescent="0.25">
      <c r="C4308" s="12" t="str">
        <f t="shared" si="136"/>
        <v>-</v>
      </c>
      <c r="D4308" s="9" t="str">
        <f t="shared" si="137"/>
        <v>-</v>
      </c>
      <c r="E4308" s="9" t="str">
        <f>IF(C4308="-","-",IF(D4308=maxgameno+2,"blank row 2",IF(D4308=maxgameno+1,"blank row 1",INDEX(FixtureCode!$B$4:$AH$128,MATCH($C4308,FixtureCode!$B$4:$B$128,0),MATCH("G"&amp;D4308&amp;"-T1",FixtureCode!$B$4:$AH$4,0)))))</f>
        <v>-</v>
      </c>
      <c r="F4308" s="13" t="str">
        <f>IF(C4308="-","-",IF(D4308=maxgameno+2,"blank row 2",IF(D4308=maxgameno+1,"blank row 1",INDEX(FixtureCode!$B$4:$AH$128,MATCH($C4308,FixtureCode!$B$4:$B$128,0),MATCH("G"&amp;D4308&amp;"-T2",FixtureCode!$B$4:$AH$4,0)))))</f>
        <v>-</v>
      </c>
      <c r="G4308" s="12" t="str">
        <f>IF(C4308="-","-",IF(AND(ISNUMBER(Fixture!G4312),ISNUMBER(Fixture!I4312),Fixture!F4312&lt;&gt;"BYE",Fixture!J4312&lt;&gt;"BYE"),"Yes","-"))</f>
        <v>-</v>
      </c>
      <c r="H4308" s="9" t="str">
        <f>IF(G4308="-","-",IF(Fixture!G4312&gt;Fixture!I4312,Settings!$G$7,IF(Fixture!G4312=Fixture!I4312,Settings!$G$8,IF(Fixture!G4312&lt;Fixture!I4312,Settings!$G$9,"-"))))</f>
        <v>-</v>
      </c>
      <c r="I4308" s="13" t="str">
        <f>IF(G4308="-","-",IF(Fixture!I4312&gt;Fixture!G4312,Settings!$G$7,IF(Fixture!I4312=Fixture!G4312,Settings!$G$8,IF(Fixture!I4312&lt;Fixture!G4312,Settings!$G$9,"-"))))</f>
        <v>-</v>
      </c>
    </row>
    <row r="4309" spans="3:9" x14ac:dyDescent="0.25">
      <c r="C4309" s="12" t="str">
        <f t="shared" si="136"/>
        <v>-</v>
      </c>
      <c r="D4309" s="9" t="str">
        <f t="shared" si="137"/>
        <v>-</v>
      </c>
      <c r="E4309" s="9" t="str">
        <f>IF(C4309="-","-",IF(D4309=maxgameno+2,"blank row 2",IF(D4309=maxgameno+1,"blank row 1",INDEX(FixtureCode!$B$4:$AH$128,MATCH($C4309,FixtureCode!$B$4:$B$128,0),MATCH("G"&amp;D4309&amp;"-T1",FixtureCode!$B$4:$AH$4,0)))))</f>
        <v>-</v>
      </c>
      <c r="F4309" s="13" t="str">
        <f>IF(C4309="-","-",IF(D4309=maxgameno+2,"blank row 2",IF(D4309=maxgameno+1,"blank row 1",INDEX(FixtureCode!$B$4:$AH$128,MATCH($C4309,FixtureCode!$B$4:$B$128,0),MATCH("G"&amp;D4309&amp;"-T2",FixtureCode!$B$4:$AH$4,0)))))</f>
        <v>-</v>
      </c>
      <c r="G4309" s="12" t="str">
        <f>IF(C4309="-","-",IF(AND(ISNUMBER(Fixture!G4313),ISNUMBER(Fixture!I4313),Fixture!F4313&lt;&gt;"BYE",Fixture!J4313&lt;&gt;"BYE"),"Yes","-"))</f>
        <v>-</v>
      </c>
      <c r="H4309" s="9" t="str">
        <f>IF(G4309="-","-",IF(Fixture!G4313&gt;Fixture!I4313,Settings!$G$7,IF(Fixture!G4313=Fixture!I4313,Settings!$G$8,IF(Fixture!G4313&lt;Fixture!I4313,Settings!$G$9,"-"))))</f>
        <v>-</v>
      </c>
      <c r="I4309" s="13" t="str">
        <f>IF(G4309="-","-",IF(Fixture!I4313&gt;Fixture!G4313,Settings!$G$7,IF(Fixture!I4313=Fixture!G4313,Settings!$G$8,IF(Fixture!I4313&lt;Fixture!G4313,Settings!$G$9,"-"))))</f>
        <v>-</v>
      </c>
    </row>
    <row r="4310" spans="3:9" x14ac:dyDescent="0.25">
      <c r="C4310" s="12" t="str">
        <f t="shared" si="136"/>
        <v>-</v>
      </c>
      <c r="D4310" s="9" t="str">
        <f t="shared" si="137"/>
        <v>-</v>
      </c>
      <c r="E4310" s="9" t="str">
        <f>IF(C4310="-","-",IF(D4310=maxgameno+2,"blank row 2",IF(D4310=maxgameno+1,"blank row 1",INDEX(FixtureCode!$B$4:$AH$128,MATCH($C4310,FixtureCode!$B$4:$B$128,0),MATCH("G"&amp;D4310&amp;"-T1",FixtureCode!$B$4:$AH$4,0)))))</f>
        <v>-</v>
      </c>
      <c r="F4310" s="13" t="str">
        <f>IF(C4310="-","-",IF(D4310=maxgameno+2,"blank row 2",IF(D4310=maxgameno+1,"blank row 1",INDEX(FixtureCode!$B$4:$AH$128,MATCH($C4310,FixtureCode!$B$4:$B$128,0),MATCH("G"&amp;D4310&amp;"-T2",FixtureCode!$B$4:$AH$4,0)))))</f>
        <v>-</v>
      </c>
      <c r="G4310" s="12" t="str">
        <f>IF(C4310="-","-",IF(AND(ISNUMBER(Fixture!G4314),ISNUMBER(Fixture!I4314),Fixture!F4314&lt;&gt;"BYE",Fixture!J4314&lt;&gt;"BYE"),"Yes","-"))</f>
        <v>-</v>
      </c>
      <c r="H4310" s="9" t="str">
        <f>IF(G4310="-","-",IF(Fixture!G4314&gt;Fixture!I4314,Settings!$G$7,IF(Fixture!G4314=Fixture!I4314,Settings!$G$8,IF(Fixture!G4314&lt;Fixture!I4314,Settings!$G$9,"-"))))</f>
        <v>-</v>
      </c>
      <c r="I4310" s="13" t="str">
        <f>IF(G4310="-","-",IF(Fixture!I4314&gt;Fixture!G4314,Settings!$G$7,IF(Fixture!I4314=Fixture!G4314,Settings!$G$8,IF(Fixture!I4314&lt;Fixture!G4314,Settings!$G$9,"-"))))</f>
        <v>-</v>
      </c>
    </row>
    <row r="4311" spans="3:9" x14ac:dyDescent="0.25">
      <c r="C4311" s="12" t="str">
        <f t="shared" si="136"/>
        <v>-</v>
      </c>
      <c r="D4311" s="9" t="str">
        <f t="shared" si="137"/>
        <v>-</v>
      </c>
      <c r="E4311" s="9" t="str">
        <f>IF(C4311="-","-",IF(D4311=maxgameno+2,"blank row 2",IF(D4311=maxgameno+1,"blank row 1",INDEX(FixtureCode!$B$4:$AH$128,MATCH($C4311,FixtureCode!$B$4:$B$128,0),MATCH("G"&amp;D4311&amp;"-T1",FixtureCode!$B$4:$AH$4,0)))))</f>
        <v>-</v>
      </c>
      <c r="F4311" s="13" t="str">
        <f>IF(C4311="-","-",IF(D4311=maxgameno+2,"blank row 2",IF(D4311=maxgameno+1,"blank row 1",INDEX(FixtureCode!$B$4:$AH$128,MATCH($C4311,FixtureCode!$B$4:$B$128,0),MATCH("G"&amp;D4311&amp;"-T2",FixtureCode!$B$4:$AH$4,0)))))</f>
        <v>-</v>
      </c>
      <c r="G4311" s="12" t="str">
        <f>IF(C4311="-","-",IF(AND(ISNUMBER(Fixture!G4315),ISNUMBER(Fixture!I4315),Fixture!F4315&lt;&gt;"BYE",Fixture!J4315&lt;&gt;"BYE"),"Yes","-"))</f>
        <v>-</v>
      </c>
      <c r="H4311" s="9" t="str">
        <f>IF(G4311="-","-",IF(Fixture!G4315&gt;Fixture!I4315,Settings!$G$7,IF(Fixture!G4315=Fixture!I4315,Settings!$G$8,IF(Fixture!G4315&lt;Fixture!I4315,Settings!$G$9,"-"))))</f>
        <v>-</v>
      </c>
      <c r="I4311" s="13" t="str">
        <f>IF(G4311="-","-",IF(Fixture!I4315&gt;Fixture!G4315,Settings!$G$7,IF(Fixture!I4315=Fixture!G4315,Settings!$G$8,IF(Fixture!I4315&lt;Fixture!G4315,Settings!$G$9,"-"))))</f>
        <v>-</v>
      </c>
    </row>
    <row r="4312" spans="3:9" x14ac:dyDescent="0.25">
      <c r="C4312" s="12" t="str">
        <f t="shared" si="136"/>
        <v>-</v>
      </c>
      <c r="D4312" s="9" t="str">
        <f t="shared" si="137"/>
        <v>-</v>
      </c>
      <c r="E4312" s="9" t="str">
        <f>IF(C4312="-","-",IF(D4312=maxgameno+2,"blank row 2",IF(D4312=maxgameno+1,"blank row 1",INDEX(FixtureCode!$B$4:$AH$128,MATCH($C4312,FixtureCode!$B$4:$B$128,0),MATCH("G"&amp;D4312&amp;"-T1",FixtureCode!$B$4:$AH$4,0)))))</f>
        <v>-</v>
      </c>
      <c r="F4312" s="13" t="str">
        <f>IF(C4312="-","-",IF(D4312=maxgameno+2,"blank row 2",IF(D4312=maxgameno+1,"blank row 1",INDEX(FixtureCode!$B$4:$AH$128,MATCH($C4312,FixtureCode!$B$4:$B$128,0),MATCH("G"&amp;D4312&amp;"-T2",FixtureCode!$B$4:$AH$4,0)))))</f>
        <v>-</v>
      </c>
      <c r="G4312" s="12" t="str">
        <f>IF(C4312="-","-",IF(AND(ISNUMBER(Fixture!G4316),ISNUMBER(Fixture!I4316),Fixture!F4316&lt;&gt;"BYE",Fixture!J4316&lt;&gt;"BYE"),"Yes","-"))</f>
        <v>-</v>
      </c>
      <c r="H4312" s="9" t="str">
        <f>IF(G4312="-","-",IF(Fixture!G4316&gt;Fixture!I4316,Settings!$G$7,IF(Fixture!G4316=Fixture!I4316,Settings!$G$8,IF(Fixture!G4316&lt;Fixture!I4316,Settings!$G$9,"-"))))</f>
        <v>-</v>
      </c>
      <c r="I4312" s="13" t="str">
        <f>IF(G4312="-","-",IF(Fixture!I4316&gt;Fixture!G4316,Settings!$G$7,IF(Fixture!I4316=Fixture!G4316,Settings!$G$8,IF(Fixture!I4316&lt;Fixture!G4316,Settings!$G$9,"-"))))</f>
        <v>-</v>
      </c>
    </row>
    <row r="4313" spans="3:9" x14ac:dyDescent="0.25">
      <c r="C4313" s="12" t="str">
        <f t="shared" si="136"/>
        <v>-</v>
      </c>
      <c r="D4313" s="9" t="str">
        <f t="shared" si="137"/>
        <v>-</v>
      </c>
      <c r="E4313" s="9" t="str">
        <f>IF(C4313="-","-",IF(D4313=maxgameno+2,"blank row 2",IF(D4313=maxgameno+1,"blank row 1",INDEX(FixtureCode!$B$4:$AH$128,MATCH($C4313,FixtureCode!$B$4:$B$128,0),MATCH("G"&amp;D4313&amp;"-T1",FixtureCode!$B$4:$AH$4,0)))))</f>
        <v>-</v>
      </c>
      <c r="F4313" s="13" t="str">
        <f>IF(C4313="-","-",IF(D4313=maxgameno+2,"blank row 2",IF(D4313=maxgameno+1,"blank row 1",INDEX(FixtureCode!$B$4:$AH$128,MATCH($C4313,FixtureCode!$B$4:$B$128,0),MATCH("G"&amp;D4313&amp;"-T2",FixtureCode!$B$4:$AH$4,0)))))</f>
        <v>-</v>
      </c>
      <c r="G4313" s="12" t="str">
        <f>IF(C4313="-","-",IF(AND(ISNUMBER(Fixture!G4317),ISNUMBER(Fixture!I4317),Fixture!F4317&lt;&gt;"BYE",Fixture!J4317&lt;&gt;"BYE"),"Yes","-"))</f>
        <v>-</v>
      </c>
      <c r="H4313" s="9" t="str">
        <f>IF(G4313="-","-",IF(Fixture!G4317&gt;Fixture!I4317,Settings!$G$7,IF(Fixture!G4317=Fixture!I4317,Settings!$G$8,IF(Fixture!G4317&lt;Fixture!I4317,Settings!$G$9,"-"))))</f>
        <v>-</v>
      </c>
      <c r="I4313" s="13" t="str">
        <f>IF(G4313="-","-",IF(Fixture!I4317&gt;Fixture!G4317,Settings!$G$7,IF(Fixture!I4317=Fixture!G4317,Settings!$G$8,IF(Fixture!I4317&lt;Fixture!G4317,Settings!$G$9,"-"))))</f>
        <v>-</v>
      </c>
    </row>
    <row r="4314" spans="3:9" x14ac:dyDescent="0.25">
      <c r="C4314" s="12" t="str">
        <f t="shared" si="136"/>
        <v>-</v>
      </c>
      <c r="D4314" s="9" t="str">
        <f t="shared" si="137"/>
        <v>-</v>
      </c>
      <c r="E4314" s="9" t="str">
        <f>IF(C4314="-","-",IF(D4314=maxgameno+2,"blank row 2",IF(D4314=maxgameno+1,"blank row 1",INDEX(FixtureCode!$B$4:$AH$128,MATCH($C4314,FixtureCode!$B$4:$B$128,0),MATCH("G"&amp;D4314&amp;"-T1",FixtureCode!$B$4:$AH$4,0)))))</f>
        <v>-</v>
      </c>
      <c r="F4314" s="13" t="str">
        <f>IF(C4314="-","-",IF(D4314=maxgameno+2,"blank row 2",IF(D4314=maxgameno+1,"blank row 1",INDEX(FixtureCode!$B$4:$AH$128,MATCH($C4314,FixtureCode!$B$4:$B$128,0),MATCH("G"&amp;D4314&amp;"-T2",FixtureCode!$B$4:$AH$4,0)))))</f>
        <v>-</v>
      </c>
      <c r="G4314" s="12" t="str">
        <f>IF(C4314="-","-",IF(AND(ISNUMBER(Fixture!G4318),ISNUMBER(Fixture!I4318),Fixture!F4318&lt;&gt;"BYE",Fixture!J4318&lt;&gt;"BYE"),"Yes","-"))</f>
        <v>-</v>
      </c>
      <c r="H4314" s="9" t="str">
        <f>IF(G4314="-","-",IF(Fixture!G4318&gt;Fixture!I4318,Settings!$G$7,IF(Fixture!G4318=Fixture!I4318,Settings!$G$8,IF(Fixture!G4318&lt;Fixture!I4318,Settings!$G$9,"-"))))</f>
        <v>-</v>
      </c>
      <c r="I4314" s="13" t="str">
        <f>IF(G4314="-","-",IF(Fixture!I4318&gt;Fixture!G4318,Settings!$G$7,IF(Fixture!I4318=Fixture!G4318,Settings!$G$8,IF(Fixture!I4318&lt;Fixture!G4318,Settings!$G$9,"-"))))</f>
        <v>-</v>
      </c>
    </row>
    <row r="4315" spans="3:9" x14ac:dyDescent="0.25">
      <c r="C4315" s="12" t="str">
        <f t="shared" si="136"/>
        <v>-</v>
      </c>
      <c r="D4315" s="9" t="str">
        <f t="shared" si="137"/>
        <v>-</v>
      </c>
      <c r="E4315" s="9" t="str">
        <f>IF(C4315="-","-",IF(D4315=maxgameno+2,"blank row 2",IF(D4315=maxgameno+1,"blank row 1",INDEX(FixtureCode!$B$4:$AH$128,MATCH($C4315,FixtureCode!$B$4:$B$128,0),MATCH("G"&amp;D4315&amp;"-T1",FixtureCode!$B$4:$AH$4,0)))))</f>
        <v>-</v>
      </c>
      <c r="F4315" s="13" t="str">
        <f>IF(C4315="-","-",IF(D4315=maxgameno+2,"blank row 2",IF(D4315=maxgameno+1,"blank row 1",INDEX(FixtureCode!$B$4:$AH$128,MATCH($C4315,FixtureCode!$B$4:$B$128,0),MATCH("G"&amp;D4315&amp;"-T2",FixtureCode!$B$4:$AH$4,0)))))</f>
        <v>-</v>
      </c>
      <c r="G4315" s="12" t="str">
        <f>IF(C4315="-","-",IF(AND(ISNUMBER(Fixture!G4319),ISNUMBER(Fixture!I4319),Fixture!F4319&lt;&gt;"BYE",Fixture!J4319&lt;&gt;"BYE"),"Yes","-"))</f>
        <v>-</v>
      </c>
      <c r="H4315" s="9" t="str">
        <f>IF(G4315="-","-",IF(Fixture!G4319&gt;Fixture!I4319,Settings!$G$7,IF(Fixture!G4319=Fixture!I4319,Settings!$G$8,IF(Fixture!G4319&lt;Fixture!I4319,Settings!$G$9,"-"))))</f>
        <v>-</v>
      </c>
      <c r="I4315" s="13" t="str">
        <f>IF(G4315="-","-",IF(Fixture!I4319&gt;Fixture!G4319,Settings!$G$7,IF(Fixture!I4319=Fixture!G4319,Settings!$G$8,IF(Fixture!I4319&lt;Fixture!G4319,Settings!$G$9,"-"))))</f>
        <v>-</v>
      </c>
    </row>
    <row r="4316" spans="3:9" x14ac:dyDescent="0.25">
      <c r="C4316" s="12" t="str">
        <f t="shared" si="136"/>
        <v>-</v>
      </c>
      <c r="D4316" s="9" t="str">
        <f t="shared" si="137"/>
        <v>-</v>
      </c>
      <c r="E4316" s="9" t="str">
        <f>IF(C4316="-","-",IF(D4316=maxgameno+2,"blank row 2",IF(D4316=maxgameno+1,"blank row 1",INDEX(FixtureCode!$B$4:$AH$128,MATCH($C4316,FixtureCode!$B$4:$B$128,0),MATCH("G"&amp;D4316&amp;"-T1",FixtureCode!$B$4:$AH$4,0)))))</f>
        <v>-</v>
      </c>
      <c r="F4316" s="13" t="str">
        <f>IF(C4316="-","-",IF(D4316=maxgameno+2,"blank row 2",IF(D4316=maxgameno+1,"blank row 1",INDEX(FixtureCode!$B$4:$AH$128,MATCH($C4316,FixtureCode!$B$4:$B$128,0),MATCH("G"&amp;D4316&amp;"-T2",FixtureCode!$B$4:$AH$4,0)))))</f>
        <v>-</v>
      </c>
      <c r="G4316" s="12" t="str">
        <f>IF(C4316="-","-",IF(AND(ISNUMBER(Fixture!G4320),ISNUMBER(Fixture!I4320),Fixture!F4320&lt;&gt;"BYE",Fixture!J4320&lt;&gt;"BYE"),"Yes","-"))</f>
        <v>-</v>
      </c>
      <c r="H4316" s="9" t="str">
        <f>IF(G4316="-","-",IF(Fixture!G4320&gt;Fixture!I4320,Settings!$G$7,IF(Fixture!G4320=Fixture!I4320,Settings!$G$8,IF(Fixture!G4320&lt;Fixture!I4320,Settings!$G$9,"-"))))</f>
        <v>-</v>
      </c>
      <c r="I4316" s="13" t="str">
        <f>IF(G4316="-","-",IF(Fixture!I4320&gt;Fixture!G4320,Settings!$G$7,IF(Fixture!I4320=Fixture!G4320,Settings!$G$8,IF(Fixture!I4320&lt;Fixture!G4320,Settings!$G$9,"-"))))</f>
        <v>-</v>
      </c>
    </row>
    <row r="4317" spans="3:9" x14ac:dyDescent="0.25">
      <c r="C4317" s="12" t="str">
        <f t="shared" si="136"/>
        <v>-</v>
      </c>
      <c r="D4317" s="9" t="str">
        <f t="shared" si="137"/>
        <v>-</v>
      </c>
      <c r="E4317" s="9" t="str">
        <f>IF(C4317="-","-",IF(D4317=maxgameno+2,"blank row 2",IF(D4317=maxgameno+1,"blank row 1",INDEX(FixtureCode!$B$4:$AH$128,MATCH($C4317,FixtureCode!$B$4:$B$128,0),MATCH("G"&amp;D4317&amp;"-T1",FixtureCode!$B$4:$AH$4,0)))))</f>
        <v>-</v>
      </c>
      <c r="F4317" s="13" t="str">
        <f>IF(C4317="-","-",IF(D4317=maxgameno+2,"blank row 2",IF(D4317=maxgameno+1,"blank row 1",INDEX(FixtureCode!$B$4:$AH$128,MATCH($C4317,FixtureCode!$B$4:$B$128,0),MATCH("G"&amp;D4317&amp;"-T2",FixtureCode!$B$4:$AH$4,0)))))</f>
        <v>-</v>
      </c>
      <c r="G4317" s="12" t="str">
        <f>IF(C4317="-","-",IF(AND(ISNUMBER(Fixture!G4321),ISNUMBER(Fixture!I4321),Fixture!F4321&lt;&gt;"BYE",Fixture!J4321&lt;&gt;"BYE"),"Yes","-"))</f>
        <v>-</v>
      </c>
      <c r="H4317" s="9" t="str">
        <f>IF(G4317="-","-",IF(Fixture!G4321&gt;Fixture!I4321,Settings!$G$7,IF(Fixture!G4321=Fixture!I4321,Settings!$G$8,IF(Fixture!G4321&lt;Fixture!I4321,Settings!$G$9,"-"))))</f>
        <v>-</v>
      </c>
      <c r="I4317" s="13" t="str">
        <f>IF(G4317="-","-",IF(Fixture!I4321&gt;Fixture!G4321,Settings!$G$7,IF(Fixture!I4321=Fixture!G4321,Settings!$G$8,IF(Fixture!I4321&lt;Fixture!G4321,Settings!$G$9,"-"))))</f>
        <v>-</v>
      </c>
    </row>
    <row r="4318" spans="3:9" x14ac:dyDescent="0.25">
      <c r="C4318" s="12" t="str">
        <f t="shared" si="136"/>
        <v>-</v>
      </c>
      <c r="D4318" s="9" t="str">
        <f t="shared" si="137"/>
        <v>-</v>
      </c>
      <c r="E4318" s="9" t="str">
        <f>IF(C4318="-","-",IF(D4318=maxgameno+2,"blank row 2",IF(D4318=maxgameno+1,"blank row 1",INDEX(FixtureCode!$B$4:$AH$128,MATCH($C4318,FixtureCode!$B$4:$B$128,0),MATCH("G"&amp;D4318&amp;"-T1",FixtureCode!$B$4:$AH$4,0)))))</f>
        <v>-</v>
      </c>
      <c r="F4318" s="13" t="str">
        <f>IF(C4318="-","-",IF(D4318=maxgameno+2,"blank row 2",IF(D4318=maxgameno+1,"blank row 1",INDEX(FixtureCode!$B$4:$AH$128,MATCH($C4318,FixtureCode!$B$4:$B$128,0),MATCH("G"&amp;D4318&amp;"-T2",FixtureCode!$B$4:$AH$4,0)))))</f>
        <v>-</v>
      </c>
      <c r="G4318" s="12" t="str">
        <f>IF(C4318="-","-",IF(AND(ISNUMBER(Fixture!G4322),ISNUMBER(Fixture!I4322),Fixture!F4322&lt;&gt;"BYE",Fixture!J4322&lt;&gt;"BYE"),"Yes","-"))</f>
        <v>-</v>
      </c>
      <c r="H4318" s="9" t="str">
        <f>IF(G4318="-","-",IF(Fixture!G4322&gt;Fixture!I4322,Settings!$G$7,IF(Fixture!G4322=Fixture!I4322,Settings!$G$8,IF(Fixture!G4322&lt;Fixture!I4322,Settings!$G$9,"-"))))</f>
        <v>-</v>
      </c>
      <c r="I4318" s="13" t="str">
        <f>IF(G4318="-","-",IF(Fixture!I4322&gt;Fixture!G4322,Settings!$G$7,IF(Fixture!I4322=Fixture!G4322,Settings!$G$8,IF(Fixture!I4322&lt;Fixture!G4322,Settings!$G$9,"-"))))</f>
        <v>-</v>
      </c>
    </row>
    <row r="4319" spans="3:9" x14ac:dyDescent="0.25">
      <c r="C4319" s="12" t="str">
        <f t="shared" si="136"/>
        <v>-</v>
      </c>
      <c r="D4319" s="9" t="str">
        <f t="shared" si="137"/>
        <v>-</v>
      </c>
      <c r="E4319" s="9" t="str">
        <f>IF(C4319="-","-",IF(D4319=maxgameno+2,"blank row 2",IF(D4319=maxgameno+1,"blank row 1",INDEX(FixtureCode!$B$4:$AH$128,MATCH($C4319,FixtureCode!$B$4:$B$128,0),MATCH("G"&amp;D4319&amp;"-T1",FixtureCode!$B$4:$AH$4,0)))))</f>
        <v>-</v>
      </c>
      <c r="F4319" s="13" t="str">
        <f>IF(C4319="-","-",IF(D4319=maxgameno+2,"blank row 2",IF(D4319=maxgameno+1,"blank row 1",INDEX(FixtureCode!$B$4:$AH$128,MATCH($C4319,FixtureCode!$B$4:$B$128,0),MATCH("G"&amp;D4319&amp;"-T2",FixtureCode!$B$4:$AH$4,0)))))</f>
        <v>-</v>
      </c>
      <c r="G4319" s="12" t="str">
        <f>IF(C4319="-","-",IF(AND(ISNUMBER(Fixture!G4323),ISNUMBER(Fixture!I4323),Fixture!F4323&lt;&gt;"BYE",Fixture!J4323&lt;&gt;"BYE"),"Yes","-"))</f>
        <v>-</v>
      </c>
      <c r="H4319" s="9" t="str">
        <f>IF(G4319="-","-",IF(Fixture!G4323&gt;Fixture!I4323,Settings!$G$7,IF(Fixture!G4323=Fixture!I4323,Settings!$G$8,IF(Fixture!G4323&lt;Fixture!I4323,Settings!$G$9,"-"))))</f>
        <v>-</v>
      </c>
      <c r="I4319" s="13" t="str">
        <f>IF(G4319="-","-",IF(Fixture!I4323&gt;Fixture!G4323,Settings!$G$7,IF(Fixture!I4323=Fixture!G4323,Settings!$G$8,IF(Fixture!I4323&lt;Fixture!G4323,Settings!$G$9,"-"))))</f>
        <v>-</v>
      </c>
    </row>
    <row r="4320" spans="3:9" x14ac:dyDescent="0.25">
      <c r="C4320" s="12" t="str">
        <f t="shared" si="136"/>
        <v>-</v>
      </c>
      <c r="D4320" s="9" t="str">
        <f t="shared" si="137"/>
        <v>-</v>
      </c>
      <c r="E4320" s="9" t="str">
        <f>IF(C4320="-","-",IF(D4320=maxgameno+2,"blank row 2",IF(D4320=maxgameno+1,"blank row 1",INDEX(FixtureCode!$B$4:$AH$128,MATCH($C4320,FixtureCode!$B$4:$B$128,0),MATCH("G"&amp;D4320&amp;"-T1",FixtureCode!$B$4:$AH$4,0)))))</f>
        <v>-</v>
      </c>
      <c r="F4320" s="13" t="str">
        <f>IF(C4320="-","-",IF(D4320=maxgameno+2,"blank row 2",IF(D4320=maxgameno+1,"blank row 1",INDEX(FixtureCode!$B$4:$AH$128,MATCH($C4320,FixtureCode!$B$4:$B$128,0),MATCH("G"&amp;D4320&amp;"-T2",FixtureCode!$B$4:$AH$4,0)))))</f>
        <v>-</v>
      </c>
      <c r="G4320" s="12" t="str">
        <f>IF(C4320="-","-",IF(AND(ISNUMBER(Fixture!G4324),ISNUMBER(Fixture!I4324),Fixture!F4324&lt;&gt;"BYE",Fixture!J4324&lt;&gt;"BYE"),"Yes","-"))</f>
        <v>-</v>
      </c>
      <c r="H4320" s="9" t="str">
        <f>IF(G4320="-","-",IF(Fixture!G4324&gt;Fixture!I4324,Settings!$G$7,IF(Fixture!G4324=Fixture!I4324,Settings!$G$8,IF(Fixture!G4324&lt;Fixture!I4324,Settings!$G$9,"-"))))</f>
        <v>-</v>
      </c>
      <c r="I4320" s="13" t="str">
        <f>IF(G4320="-","-",IF(Fixture!I4324&gt;Fixture!G4324,Settings!$G$7,IF(Fixture!I4324=Fixture!G4324,Settings!$G$8,IF(Fixture!I4324&lt;Fixture!G4324,Settings!$G$9,"-"))))</f>
        <v>-</v>
      </c>
    </row>
    <row r="4321" spans="3:9" x14ac:dyDescent="0.25">
      <c r="C4321" s="12" t="str">
        <f t="shared" si="136"/>
        <v>-</v>
      </c>
      <c r="D4321" s="9" t="str">
        <f t="shared" si="137"/>
        <v>-</v>
      </c>
      <c r="E4321" s="9" t="str">
        <f>IF(C4321="-","-",IF(D4321=maxgameno+2,"blank row 2",IF(D4321=maxgameno+1,"blank row 1",INDEX(FixtureCode!$B$4:$AH$128,MATCH($C4321,FixtureCode!$B$4:$B$128,0),MATCH("G"&amp;D4321&amp;"-T1",FixtureCode!$B$4:$AH$4,0)))))</f>
        <v>-</v>
      </c>
      <c r="F4321" s="13" t="str">
        <f>IF(C4321="-","-",IF(D4321=maxgameno+2,"blank row 2",IF(D4321=maxgameno+1,"blank row 1",INDEX(FixtureCode!$B$4:$AH$128,MATCH($C4321,FixtureCode!$B$4:$B$128,0),MATCH("G"&amp;D4321&amp;"-T2",FixtureCode!$B$4:$AH$4,0)))))</f>
        <v>-</v>
      </c>
      <c r="G4321" s="12" t="str">
        <f>IF(C4321="-","-",IF(AND(ISNUMBER(Fixture!G4325),ISNUMBER(Fixture!I4325),Fixture!F4325&lt;&gt;"BYE",Fixture!J4325&lt;&gt;"BYE"),"Yes","-"))</f>
        <v>-</v>
      </c>
      <c r="H4321" s="9" t="str">
        <f>IF(G4321="-","-",IF(Fixture!G4325&gt;Fixture!I4325,Settings!$G$7,IF(Fixture!G4325=Fixture!I4325,Settings!$G$8,IF(Fixture!G4325&lt;Fixture!I4325,Settings!$G$9,"-"))))</f>
        <v>-</v>
      </c>
      <c r="I4321" s="13" t="str">
        <f>IF(G4321="-","-",IF(Fixture!I4325&gt;Fixture!G4325,Settings!$G$7,IF(Fixture!I4325=Fixture!G4325,Settings!$G$8,IF(Fixture!I4325&lt;Fixture!G4325,Settings!$G$9,"-"))))</f>
        <v>-</v>
      </c>
    </row>
    <row r="4322" spans="3:9" x14ac:dyDescent="0.25">
      <c r="C4322" s="12" t="str">
        <f t="shared" si="136"/>
        <v>-</v>
      </c>
      <c r="D4322" s="9" t="str">
        <f t="shared" si="137"/>
        <v>-</v>
      </c>
      <c r="E4322" s="9" t="str">
        <f>IF(C4322="-","-",IF(D4322=maxgameno+2,"blank row 2",IF(D4322=maxgameno+1,"blank row 1",INDEX(FixtureCode!$B$4:$AH$128,MATCH($C4322,FixtureCode!$B$4:$B$128,0),MATCH("G"&amp;D4322&amp;"-T1",FixtureCode!$B$4:$AH$4,0)))))</f>
        <v>-</v>
      </c>
      <c r="F4322" s="13" t="str">
        <f>IF(C4322="-","-",IF(D4322=maxgameno+2,"blank row 2",IF(D4322=maxgameno+1,"blank row 1",INDEX(FixtureCode!$B$4:$AH$128,MATCH($C4322,FixtureCode!$B$4:$B$128,0),MATCH("G"&amp;D4322&amp;"-T2",FixtureCode!$B$4:$AH$4,0)))))</f>
        <v>-</v>
      </c>
      <c r="G4322" s="12" t="str">
        <f>IF(C4322="-","-",IF(AND(ISNUMBER(Fixture!G4326),ISNUMBER(Fixture!I4326),Fixture!F4326&lt;&gt;"BYE",Fixture!J4326&lt;&gt;"BYE"),"Yes","-"))</f>
        <v>-</v>
      </c>
      <c r="H4322" s="9" t="str">
        <f>IF(G4322="-","-",IF(Fixture!G4326&gt;Fixture!I4326,Settings!$G$7,IF(Fixture!G4326=Fixture!I4326,Settings!$G$8,IF(Fixture!G4326&lt;Fixture!I4326,Settings!$G$9,"-"))))</f>
        <v>-</v>
      </c>
      <c r="I4322" s="13" t="str">
        <f>IF(G4322="-","-",IF(Fixture!I4326&gt;Fixture!G4326,Settings!$G$7,IF(Fixture!I4326=Fixture!G4326,Settings!$G$8,IF(Fixture!I4326&lt;Fixture!G4326,Settings!$G$9,"-"))))</f>
        <v>-</v>
      </c>
    </row>
    <row r="4323" spans="3:9" x14ac:dyDescent="0.25">
      <c r="C4323" s="12" t="str">
        <f t="shared" si="136"/>
        <v>-</v>
      </c>
      <c r="D4323" s="9" t="str">
        <f t="shared" si="137"/>
        <v>-</v>
      </c>
      <c r="E4323" s="9" t="str">
        <f>IF(C4323="-","-",IF(D4323=maxgameno+2,"blank row 2",IF(D4323=maxgameno+1,"blank row 1",INDEX(FixtureCode!$B$4:$AH$128,MATCH($C4323,FixtureCode!$B$4:$B$128,0),MATCH("G"&amp;D4323&amp;"-T1",FixtureCode!$B$4:$AH$4,0)))))</f>
        <v>-</v>
      </c>
      <c r="F4323" s="13" t="str">
        <f>IF(C4323="-","-",IF(D4323=maxgameno+2,"blank row 2",IF(D4323=maxgameno+1,"blank row 1",INDEX(FixtureCode!$B$4:$AH$128,MATCH($C4323,FixtureCode!$B$4:$B$128,0),MATCH("G"&amp;D4323&amp;"-T2",FixtureCode!$B$4:$AH$4,0)))))</f>
        <v>-</v>
      </c>
      <c r="G4323" s="12" t="str">
        <f>IF(C4323="-","-",IF(AND(ISNUMBER(Fixture!G4327),ISNUMBER(Fixture!I4327),Fixture!F4327&lt;&gt;"BYE",Fixture!J4327&lt;&gt;"BYE"),"Yes","-"))</f>
        <v>-</v>
      </c>
      <c r="H4323" s="9" t="str">
        <f>IF(G4323="-","-",IF(Fixture!G4327&gt;Fixture!I4327,Settings!$G$7,IF(Fixture!G4327=Fixture!I4327,Settings!$G$8,IF(Fixture!G4327&lt;Fixture!I4327,Settings!$G$9,"-"))))</f>
        <v>-</v>
      </c>
      <c r="I4323" s="13" t="str">
        <f>IF(G4323="-","-",IF(Fixture!I4327&gt;Fixture!G4327,Settings!$G$7,IF(Fixture!I4327=Fixture!G4327,Settings!$G$8,IF(Fixture!I4327&lt;Fixture!G4327,Settings!$G$9,"-"))))</f>
        <v>-</v>
      </c>
    </row>
    <row r="4324" spans="3:9" x14ac:dyDescent="0.25">
      <c r="C4324" s="12" t="str">
        <f t="shared" si="136"/>
        <v>-</v>
      </c>
      <c r="D4324" s="9" t="str">
        <f t="shared" si="137"/>
        <v>-</v>
      </c>
      <c r="E4324" s="9" t="str">
        <f>IF(C4324="-","-",IF(D4324=maxgameno+2,"blank row 2",IF(D4324=maxgameno+1,"blank row 1",INDEX(FixtureCode!$B$4:$AH$128,MATCH($C4324,FixtureCode!$B$4:$B$128,0),MATCH("G"&amp;D4324&amp;"-T1",FixtureCode!$B$4:$AH$4,0)))))</f>
        <v>-</v>
      </c>
      <c r="F4324" s="13" t="str">
        <f>IF(C4324="-","-",IF(D4324=maxgameno+2,"blank row 2",IF(D4324=maxgameno+1,"blank row 1",INDEX(FixtureCode!$B$4:$AH$128,MATCH($C4324,FixtureCode!$B$4:$B$128,0),MATCH("G"&amp;D4324&amp;"-T2",FixtureCode!$B$4:$AH$4,0)))))</f>
        <v>-</v>
      </c>
      <c r="G4324" s="12" t="str">
        <f>IF(C4324="-","-",IF(AND(ISNUMBER(Fixture!G4328),ISNUMBER(Fixture!I4328),Fixture!F4328&lt;&gt;"BYE",Fixture!J4328&lt;&gt;"BYE"),"Yes","-"))</f>
        <v>-</v>
      </c>
      <c r="H4324" s="9" t="str">
        <f>IF(G4324="-","-",IF(Fixture!G4328&gt;Fixture!I4328,Settings!$G$7,IF(Fixture!G4328=Fixture!I4328,Settings!$G$8,IF(Fixture!G4328&lt;Fixture!I4328,Settings!$G$9,"-"))))</f>
        <v>-</v>
      </c>
      <c r="I4324" s="13" t="str">
        <f>IF(G4324="-","-",IF(Fixture!I4328&gt;Fixture!G4328,Settings!$G$7,IF(Fixture!I4328=Fixture!G4328,Settings!$G$8,IF(Fixture!I4328&lt;Fixture!G4328,Settings!$G$9,"-"))))</f>
        <v>-</v>
      </c>
    </row>
    <row r="4325" spans="3:9" x14ac:dyDescent="0.25">
      <c r="C4325" s="12" t="str">
        <f t="shared" si="136"/>
        <v>-</v>
      </c>
      <c r="D4325" s="9" t="str">
        <f t="shared" si="137"/>
        <v>-</v>
      </c>
      <c r="E4325" s="9" t="str">
        <f>IF(C4325="-","-",IF(D4325=maxgameno+2,"blank row 2",IF(D4325=maxgameno+1,"blank row 1",INDEX(FixtureCode!$B$4:$AH$128,MATCH($C4325,FixtureCode!$B$4:$B$128,0),MATCH("G"&amp;D4325&amp;"-T1",FixtureCode!$B$4:$AH$4,0)))))</f>
        <v>-</v>
      </c>
      <c r="F4325" s="13" t="str">
        <f>IF(C4325="-","-",IF(D4325=maxgameno+2,"blank row 2",IF(D4325=maxgameno+1,"blank row 1",INDEX(FixtureCode!$B$4:$AH$128,MATCH($C4325,FixtureCode!$B$4:$B$128,0),MATCH("G"&amp;D4325&amp;"-T2",FixtureCode!$B$4:$AH$4,0)))))</f>
        <v>-</v>
      </c>
      <c r="G4325" s="12" t="str">
        <f>IF(C4325="-","-",IF(AND(ISNUMBER(Fixture!G4329),ISNUMBER(Fixture!I4329),Fixture!F4329&lt;&gt;"BYE",Fixture!J4329&lt;&gt;"BYE"),"Yes","-"))</f>
        <v>-</v>
      </c>
      <c r="H4325" s="9" t="str">
        <f>IF(G4325="-","-",IF(Fixture!G4329&gt;Fixture!I4329,Settings!$G$7,IF(Fixture!G4329=Fixture!I4329,Settings!$G$8,IF(Fixture!G4329&lt;Fixture!I4329,Settings!$G$9,"-"))))</f>
        <v>-</v>
      </c>
      <c r="I4325" s="13" t="str">
        <f>IF(G4325="-","-",IF(Fixture!I4329&gt;Fixture!G4329,Settings!$G$7,IF(Fixture!I4329=Fixture!G4329,Settings!$G$8,IF(Fixture!I4329&lt;Fixture!G4329,Settings!$G$9,"-"))))</f>
        <v>-</v>
      </c>
    </row>
    <row r="4326" spans="3:9" x14ac:dyDescent="0.25">
      <c r="C4326" s="12" t="str">
        <f t="shared" si="136"/>
        <v>-</v>
      </c>
      <c r="D4326" s="9" t="str">
        <f t="shared" si="137"/>
        <v>-</v>
      </c>
      <c r="E4326" s="9" t="str">
        <f>IF(C4326="-","-",IF(D4326=maxgameno+2,"blank row 2",IF(D4326=maxgameno+1,"blank row 1",INDEX(FixtureCode!$B$4:$AH$128,MATCH($C4326,FixtureCode!$B$4:$B$128,0),MATCH("G"&amp;D4326&amp;"-T1",FixtureCode!$B$4:$AH$4,0)))))</f>
        <v>-</v>
      </c>
      <c r="F4326" s="13" t="str">
        <f>IF(C4326="-","-",IF(D4326=maxgameno+2,"blank row 2",IF(D4326=maxgameno+1,"blank row 1",INDEX(FixtureCode!$B$4:$AH$128,MATCH($C4326,FixtureCode!$B$4:$B$128,0),MATCH("G"&amp;D4326&amp;"-T2",FixtureCode!$B$4:$AH$4,0)))))</f>
        <v>-</v>
      </c>
      <c r="G4326" s="12" t="str">
        <f>IF(C4326="-","-",IF(AND(ISNUMBER(Fixture!G4330),ISNUMBER(Fixture!I4330),Fixture!F4330&lt;&gt;"BYE",Fixture!J4330&lt;&gt;"BYE"),"Yes","-"))</f>
        <v>-</v>
      </c>
      <c r="H4326" s="9" t="str">
        <f>IF(G4326="-","-",IF(Fixture!G4330&gt;Fixture!I4330,Settings!$G$7,IF(Fixture!G4330=Fixture!I4330,Settings!$G$8,IF(Fixture!G4330&lt;Fixture!I4330,Settings!$G$9,"-"))))</f>
        <v>-</v>
      </c>
      <c r="I4326" s="13" t="str">
        <f>IF(G4326="-","-",IF(Fixture!I4330&gt;Fixture!G4330,Settings!$G$7,IF(Fixture!I4330=Fixture!G4330,Settings!$G$8,IF(Fixture!I4330&lt;Fixture!G4330,Settings!$G$9,"-"))))</f>
        <v>-</v>
      </c>
    </row>
    <row r="4327" spans="3:9" x14ac:dyDescent="0.25">
      <c r="C4327" s="12" t="str">
        <f t="shared" si="136"/>
        <v>-</v>
      </c>
      <c r="D4327" s="9" t="str">
        <f t="shared" si="137"/>
        <v>-</v>
      </c>
      <c r="E4327" s="9" t="str">
        <f>IF(C4327="-","-",IF(D4327=maxgameno+2,"blank row 2",IF(D4327=maxgameno+1,"blank row 1",INDEX(FixtureCode!$B$4:$AH$128,MATCH($C4327,FixtureCode!$B$4:$B$128,0),MATCH("G"&amp;D4327&amp;"-T1",FixtureCode!$B$4:$AH$4,0)))))</f>
        <v>-</v>
      </c>
      <c r="F4327" s="13" t="str">
        <f>IF(C4327="-","-",IF(D4327=maxgameno+2,"blank row 2",IF(D4327=maxgameno+1,"blank row 1",INDEX(FixtureCode!$B$4:$AH$128,MATCH($C4327,FixtureCode!$B$4:$B$128,0),MATCH("G"&amp;D4327&amp;"-T2",FixtureCode!$B$4:$AH$4,0)))))</f>
        <v>-</v>
      </c>
      <c r="G4327" s="12" t="str">
        <f>IF(C4327="-","-",IF(AND(ISNUMBER(Fixture!G4331),ISNUMBER(Fixture!I4331),Fixture!F4331&lt;&gt;"BYE",Fixture!J4331&lt;&gt;"BYE"),"Yes","-"))</f>
        <v>-</v>
      </c>
      <c r="H4327" s="9" t="str">
        <f>IF(G4327="-","-",IF(Fixture!G4331&gt;Fixture!I4331,Settings!$G$7,IF(Fixture!G4331=Fixture!I4331,Settings!$G$8,IF(Fixture!G4331&lt;Fixture!I4331,Settings!$G$9,"-"))))</f>
        <v>-</v>
      </c>
      <c r="I4327" s="13" t="str">
        <f>IF(G4327="-","-",IF(Fixture!I4331&gt;Fixture!G4331,Settings!$G$7,IF(Fixture!I4331=Fixture!G4331,Settings!$G$8,IF(Fixture!I4331&lt;Fixture!G4331,Settings!$G$9,"-"))))</f>
        <v>-</v>
      </c>
    </row>
    <row r="4328" spans="3:9" x14ac:dyDescent="0.25">
      <c r="C4328" s="12" t="str">
        <f t="shared" si="136"/>
        <v>-</v>
      </c>
      <c r="D4328" s="9" t="str">
        <f t="shared" si="137"/>
        <v>-</v>
      </c>
      <c r="E4328" s="9" t="str">
        <f>IF(C4328="-","-",IF(D4328=maxgameno+2,"blank row 2",IF(D4328=maxgameno+1,"blank row 1",INDEX(FixtureCode!$B$4:$AH$128,MATCH($C4328,FixtureCode!$B$4:$B$128,0),MATCH("G"&amp;D4328&amp;"-T1",FixtureCode!$B$4:$AH$4,0)))))</f>
        <v>-</v>
      </c>
      <c r="F4328" s="13" t="str">
        <f>IF(C4328="-","-",IF(D4328=maxgameno+2,"blank row 2",IF(D4328=maxgameno+1,"blank row 1",INDEX(FixtureCode!$B$4:$AH$128,MATCH($C4328,FixtureCode!$B$4:$B$128,0),MATCH("G"&amp;D4328&amp;"-T2",FixtureCode!$B$4:$AH$4,0)))))</f>
        <v>-</v>
      </c>
      <c r="G4328" s="12" t="str">
        <f>IF(C4328="-","-",IF(AND(ISNUMBER(Fixture!G4332),ISNUMBER(Fixture!I4332),Fixture!F4332&lt;&gt;"BYE",Fixture!J4332&lt;&gt;"BYE"),"Yes","-"))</f>
        <v>-</v>
      </c>
      <c r="H4328" s="9" t="str">
        <f>IF(G4328="-","-",IF(Fixture!G4332&gt;Fixture!I4332,Settings!$G$7,IF(Fixture!G4332=Fixture!I4332,Settings!$G$8,IF(Fixture!G4332&lt;Fixture!I4332,Settings!$G$9,"-"))))</f>
        <v>-</v>
      </c>
      <c r="I4328" s="13" t="str">
        <f>IF(G4328="-","-",IF(Fixture!I4332&gt;Fixture!G4332,Settings!$G$7,IF(Fixture!I4332=Fixture!G4332,Settings!$G$8,IF(Fixture!I4332&lt;Fixture!G4332,Settings!$G$9,"-"))))</f>
        <v>-</v>
      </c>
    </row>
    <row r="4329" spans="3:9" x14ac:dyDescent="0.25">
      <c r="C4329" s="12" t="str">
        <f t="shared" si="136"/>
        <v>-</v>
      </c>
      <c r="D4329" s="9" t="str">
        <f t="shared" si="137"/>
        <v>-</v>
      </c>
      <c r="E4329" s="9" t="str">
        <f>IF(C4329="-","-",IF(D4329=maxgameno+2,"blank row 2",IF(D4329=maxgameno+1,"blank row 1",INDEX(FixtureCode!$B$4:$AH$128,MATCH($C4329,FixtureCode!$B$4:$B$128,0),MATCH("G"&amp;D4329&amp;"-T1",FixtureCode!$B$4:$AH$4,0)))))</f>
        <v>-</v>
      </c>
      <c r="F4329" s="13" t="str">
        <f>IF(C4329="-","-",IF(D4329=maxgameno+2,"blank row 2",IF(D4329=maxgameno+1,"blank row 1",INDEX(FixtureCode!$B$4:$AH$128,MATCH($C4329,FixtureCode!$B$4:$B$128,0),MATCH("G"&amp;D4329&amp;"-T2",FixtureCode!$B$4:$AH$4,0)))))</f>
        <v>-</v>
      </c>
      <c r="G4329" s="12" t="str">
        <f>IF(C4329="-","-",IF(AND(ISNUMBER(Fixture!G4333),ISNUMBER(Fixture!I4333),Fixture!F4333&lt;&gt;"BYE",Fixture!J4333&lt;&gt;"BYE"),"Yes","-"))</f>
        <v>-</v>
      </c>
      <c r="H4329" s="9" t="str">
        <f>IF(G4329="-","-",IF(Fixture!G4333&gt;Fixture!I4333,Settings!$G$7,IF(Fixture!G4333=Fixture!I4333,Settings!$G$8,IF(Fixture!G4333&lt;Fixture!I4333,Settings!$G$9,"-"))))</f>
        <v>-</v>
      </c>
      <c r="I4329" s="13" t="str">
        <f>IF(G4329="-","-",IF(Fixture!I4333&gt;Fixture!G4333,Settings!$G$7,IF(Fixture!I4333=Fixture!G4333,Settings!$G$8,IF(Fixture!I4333&lt;Fixture!G4333,Settings!$G$9,"-"))))</f>
        <v>-</v>
      </c>
    </row>
    <row r="4330" spans="3:9" x14ac:dyDescent="0.25">
      <c r="C4330" s="12" t="str">
        <f t="shared" si="136"/>
        <v>-</v>
      </c>
      <c r="D4330" s="9" t="str">
        <f t="shared" si="137"/>
        <v>-</v>
      </c>
      <c r="E4330" s="9" t="str">
        <f>IF(C4330="-","-",IF(D4330=maxgameno+2,"blank row 2",IF(D4330=maxgameno+1,"blank row 1",INDEX(FixtureCode!$B$4:$AH$128,MATCH($C4330,FixtureCode!$B$4:$B$128,0),MATCH("G"&amp;D4330&amp;"-T1",FixtureCode!$B$4:$AH$4,0)))))</f>
        <v>-</v>
      </c>
      <c r="F4330" s="13" t="str">
        <f>IF(C4330="-","-",IF(D4330=maxgameno+2,"blank row 2",IF(D4330=maxgameno+1,"blank row 1",INDEX(FixtureCode!$B$4:$AH$128,MATCH($C4330,FixtureCode!$B$4:$B$128,0),MATCH("G"&amp;D4330&amp;"-T2",FixtureCode!$B$4:$AH$4,0)))))</f>
        <v>-</v>
      </c>
      <c r="G4330" s="12" t="str">
        <f>IF(C4330="-","-",IF(AND(ISNUMBER(Fixture!G4334),ISNUMBER(Fixture!I4334),Fixture!F4334&lt;&gt;"BYE",Fixture!J4334&lt;&gt;"BYE"),"Yes","-"))</f>
        <v>-</v>
      </c>
      <c r="H4330" s="9" t="str">
        <f>IF(G4330="-","-",IF(Fixture!G4334&gt;Fixture!I4334,Settings!$G$7,IF(Fixture!G4334=Fixture!I4334,Settings!$G$8,IF(Fixture!G4334&lt;Fixture!I4334,Settings!$G$9,"-"))))</f>
        <v>-</v>
      </c>
      <c r="I4330" s="13" t="str">
        <f>IF(G4330="-","-",IF(Fixture!I4334&gt;Fixture!G4334,Settings!$G$7,IF(Fixture!I4334=Fixture!G4334,Settings!$G$8,IF(Fixture!I4334&lt;Fixture!G4334,Settings!$G$9,"-"))))</f>
        <v>-</v>
      </c>
    </row>
    <row r="4331" spans="3:9" x14ac:dyDescent="0.25">
      <c r="C4331" s="12" t="str">
        <f t="shared" si="136"/>
        <v>-</v>
      </c>
      <c r="D4331" s="9" t="str">
        <f t="shared" si="137"/>
        <v>-</v>
      </c>
      <c r="E4331" s="9" t="str">
        <f>IF(C4331="-","-",IF(D4331=maxgameno+2,"blank row 2",IF(D4331=maxgameno+1,"blank row 1",INDEX(FixtureCode!$B$4:$AH$128,MATCH($C4331,FixtureCode!$B$4:$B$128,0),MATCH("G"&amp;D4331&amp;"-T1",FixtureCode!$B$4:$AH$4,0)))))</f>
        <v>-</v>
      </c>
      <c r="F4331" s="13" t="str">
        <f>IF(C4331="-","-",IF(D4331=maxgameno+2,"blank row 2",IF(D4331=maxgameno+1,"blank row 1",INDEX(FixtureCode!$B$4:$AH$128,MATCH($C4331,FixtureCode!$B$4:$B$128,0),MATCH("G"&amp;D4331&amp;"-T2",FixtureCode!$B$4:$AH$4,0)))))</f>
        <v>-</v>
      </c>
      <c r="G4331" s="12" t="str">
        <f>IF(C4331="-","-",IF(AND(ISNUMBER(Fixture!G4335),ISNUMBER(Fixture!I4335),Fixture!F4335&lt;&gt;"BYE",Fixture!J4335&lt;&gt;"BYE"),"Yes","-"))</f>
        <v>-</v>
      </c>
      <c r="H4331" s="9" t="str">
        <f>IF(G4331="-","-",IF(Fixture!G4335&gt;Fixture!I4335,Settings!$G$7,IF(Fixture!G4335=Fixture!I4335,Settings!$G$8,IF(Fixture!G4335&lt;Fixture!I4335,Settings!$G$9,"-"))))</f>
        <v>-</v>
      </c>
      <c r="I4331" s="13" t="str">
        <f>IF(G4331="-","-",IF(Fixture!I4335&gt;Fixture!G4335,Settings!$G$7,IF(Fixture!I4335=Fixture!G4335,Settings!$G$8,IF(Fixture!I4335&lt;Fixture!G4335,Settings!$G$9,"-"))))</f>
        <v>-</v>
      </c>
    </row>
    <row r="4332" spans="3:9" x14ac:dyDescent="0.25">
      <c r="C4332" s="12" t="str">
        <f t="shared" si="136"/>
        <v>-</v>
      </c>
      <c r="D4332" s="9" t="str">
        <f t="shared" si="137"/>
        <v>-</v>
      </c>
      <c r="E4332" s="9" t="str">
        <f>IF(C4332="-","-",IF(D4332=maxgameno+2,"blank row 2",IF(D4332=maxgameno+1,"blank row 1",INDEX(FixtureCode!$B$4:$AH$128,MATCH($C4332,FixtureCode!$B$4:$B$128,0),MATCH("G"&amp;D4332&amp;"-T1",FixtureCode!$B$4:$AH$4,0)))))</f>
        <v>-</v>
      </c>
      <c r="F4332" s="13" t="str">
        <f>IF(C4332="-","-",IF(D4332=maxgameno+2,"blank row 2",IF(D4332=maxgameno+1,"blank row 1",INDEX(FixtureCode!$B$4:$AH$128,MATCH($C4332,FixtureCode!$B$4:$B$128,0),MATCH("G"&amp;D4332&amp;"-T2",FixtureCode!$B$4:$AH$4,0)))))</f>
        <v>-</v>
      </c>
      <c r="G4332" s="12" t="str">
        <f>IF(C4332="-","-",IF(AND(ISNUMBER(Fixture!G4336),ISNUMBER(Fixture!I4336),Fixture!F4336&lt;&gt;"BYE",Fixture!J4336&lt;&gt;"BYE"),"Yes","-"))</f>
        <v>-</v>
      </c>
      <c r="H4332" s="9" t="str">
        <f>IF(G4332="-","-",IF(Fixture!G4336&gt;Fixture!I4336,Settings!$G$7,IF(Fixture!G4336=Fixture!I4336,Settings!$G$8,IF(Fixture!G4336&lt;Fixture!I4336,Settings!$G$9,"-"))))</f>
        <v>-</v>
      </c>
      <c r="I4332" s="13" t="str">
        <f>IF(G4332="-","-",IF(Fixture!I4336&gt;Fixture!G4336,Settings!$G$7,IF(Fixture!I4336=Fixture!G4336,Settings!$G$8,IF(Fixture!I4336&lt;Fixture!G4336,Settings!$G$9,"-"))))</f>
        <v>-</v>
      </c>
    </row>
    <row r="4333" spans="3:9" x14ac:dyDescent="0.25">
      <c r="C4333" s="12" t="str">
        <f t="shared" si="136"/>
        <v>-</v>
      </c>
      <c r="D4333" s="9" t="str">
        <f t="shared" si="137"/>
        <v>-</v>
      </c>
      <c r="E4333" s="9" t="str">
        <f>IF(C4333="-","-",IF(D4333=maxgameno+2,"blank row 2",IF(D4333=maxgameno+1,"blank row 1",INDEX(FixtureCode!$B$4:$AH$128,MATCH($C4333,FixtureCode!$B$4:$B$128,0),MATCH("G"&amp;D4333&amp;"-T1",FixtureCode!$B$4:$AH$4,0)))))</f>
        <v>-</v>
      </c>
      <c r="F4333" s="13" t="str">
        <f>IF(C4333="-","-",IF(D4333=maxgameno+2,"blank row 2",IF(D4333=maxgameno+1,"blank row 1",INDEX(FixtureCode!$B$4:$AH$128,MATCH($C4333,FixtureCode!$B$4:$B$128,0),MATCH("G"&amp;D4333&amp;"-T2",FixtureCode!$B$4:$AH$4,0)))))</f>
        <v>-</v>
      </c>
      <c r="G4333" s="12" t="str">
        <f>IF(C4333="-","-",IF(AND(ISNUMBER(Fixture!G4337),ISNUMBER(Fixture!I4337),Fixture!F4337&lt;&gt;"BYE",Fixture!J4337&lt;&gt;"BYE"),"Yes","-"))</f>
        <v>-</v>
      </c>
      <c r="H4333" s="9" t="str">
        <f>IF(G4333="-","-",IF(Fixture!G4337&gt;Fixture!I4337,Settings!$G$7,IF(Fixture!G4337=Fixture!I4337,Settings!$G$8,IF(Fixture!G4337&lt;Fixture!I4337,Settings!$G$9,"-"))))</f>
        <v>-</v>
      </c>
      <c r="I4333" s="13" t="str">
        <f>IF(G4333="-","-",IF(Fixture!I4337&gt;Fixture!G4337,Settings!$G$7,IF(Fixture!I4337=Fixture!G4337,Settings!$G$8,IF(Fixture!I4337&lt;Fixture!G4337,Settings!$G$9,"-"))))</f>
        <v>-</v>
      </c>
    </row>
    <row r="4334" spans="3:9" x14ac:dyDescent="0.25">
      <c r="C4334" s="12" t="str">
        <f t="shared" si="136"/>
        <v>-</v>
      </c>
      <c r="D4334" s="9" t="str">
        <f t="shared" si="137"/>
        <v>-</v>
      </c>
      <c r="E4334" s="9" t="str">
        <f>IF(C4334="-","-",IF(D4334=maxgameno+2,"blank row 2",IF(D4334=maxgameno+1,"blank row 1",INDEX(FixtureCode!$B$4:$AH$128,MATCH($C4334,FixtureCode!$B$4:$B$128,0),MATCH("G"&amp;D4334&amp;"-T1",FixtureCode!$B$4:$AH$4,0)))))</f>
        <v>-</v>
      </c>
      <c r="F4334" s="13" t="str">
        <f>IF(C4334="-","-",IF(D4334=maxgameno+2,"blank row 2",IF(D4334=maxgameno+1,"blank row 1",INDEX(FixtureCode!$B$4:$AH$128,MATCH($C4334,FixtureCode!$B$4:$B$128,0),MATCH("G"&amp;D4334&amp;"-T2",FixtureCode!$B$4:$AH$4,0)))))</f>
        <v>-</v>
      </c>
      <c r="G4334" s="12" t="str">
        <f>IF(C4334="-","-",IF(AND(ISNUMBER(Fixture!G4338),ISNUMBER(Fixture!I4338),Fixture!F4338&lt;&gt;"BYE",Fixture!J4338&lt;&gt;"BYE"),"Yes","-"))</f>
        <v>-</v>
      </c>
      <c r="H4334" s="9" t="str">
        <f>IF(G4334="-","-",IF(Fixture!G4338&gt;Fixture!I4338,Settings!$G$7,IF(Fixture!G4338=Fixture!I4338,Settings!$G$8,IF(Fixture!G4338&lt;Fixture!I4338,Settings!$G$9,"-"))))</f>
        <v>-</v>
      </c>
      <c r="I4334" s="13" t="str">
        <f>IF(G4334="-","-",IF(Fixture!I4338&gt;Fixture!G4338,Settings!$G$7,IF(Fixture!I4338=Fixture!G4338,Settings!$G$8,IF(Fixture!I4338&lt;Fixture!G4338,Settings!$G$9,"-"))))</f>
        <v>-</v>
      </c>
    </row>
    <row r="4335" spans="3:9" x14ac:dyDescent="0.25">
      <c r="C4335" s="12" t="str">
        <f t="shared" si="136"/>
        <v>-</v>
      </c>
      <c r="D4335" s="9" t="str">
        <f t="shared" si="137"/>
        <v>-</v>
      </c>
      <c r="E4335" s="9" t="str">
        <f>IF(C4335="-","-",IF(D4335=maxgameno+2,"blank row 2",IF(D4335=maxgameno+1,"blank row 1",INDEX(FixtureCode!$B$4:$AH$128,MATCH($C4335,FixtureCode!$B$4:$B$128,0),MATCH("G"&amp;D4335&amp;"-T1",FixtureCode!$B$4:$AH$4,0)))))</f>
        <v>-</v>
      </c>
      <c r="F4335" s="13" t="str">
        <f>IF(C4335="-","-",IF(D4335=maxgameno+2,"blank row 2",IF(D4335=maxgameno+1,"blank row 1",INDEX(FixtureCode!$B$4:$AH$128,MATCH($C4335,FixtureCode!$B$4:$B$128,0),MATCH("G"&amp;D4335&amp;"-T2",FixtureCode!$B$4:$AH$4,0)))))</f>
        <v>-</v>
      </c>
      <c r="G4335" s="12" t="str">
        <f>IF(C4335="-","-",IF(AND(ISNUMBER(Fixture!G4339),ISNUMBER(Fixture!I4339),Fixture!F4339&lt;&gt;"BYE",Fixture!J4339&lt;&gt;"BYE"),"Yes","-"))</f>
        <v>-</v>
      </c>
      <c r="H4335" s="9" t="str">
        <f>IF(G4335="-","-",IF(Fixture!G4339&gt;Fixture!I4339,Settings!$G$7,IF(Fixture!G4339=Fixture!I4339,Settings!$G$8,IF(Fixture!G4339&lt;Fixture!I4339,Settings!$G$9,"-"))))</f>
        <v>-</v>
      </c>
      <c r="I4335" s="13" t="str">
        <f>IF(G4335="-","-",IF(Fixture!I4339&gt;Fixture!G4339,Settings!$G$7,IF(Fixture!I4339=Fixture!G4339,Settings!$G$8,IF(Fixture!I4339&lt;Fixture!G4339,Settings!$G$9,"-"))))</f>
        <v>-</v>
      </c>
    </row>
    <row r="4336" spans="3:9" x14ac:dyDescent="0.25">
      <c r="C4336" s="12" t="str">
        <f t="shared" si="136"/>
        <v>-</v>
      </c>
      <c r="D4336" s="9" t="str">
        <f t="shared" si="137"/>
        <v>-</v>
      </c>
      <c r="E4336" s="9" t="str">
        <f>IF(C4336="-","-",IF(D4336=maxgameno+2,"blank row 2",IF(D4336=maxgameno+1,"blank row 1",INDEX(FixtureCode!$B$4:$AH$128,MATCH($C4336,FixtureCode!$B$4:$B$128,0),MATCH("G"&amp;D4336&amp;"-T1",FixtureCode!$B$4:$AH$4,0)))))</f>
        <v>-</v>
      </c>
      <c r="F4336" s="13" t="str">
        <f>IF(C4336="-","-",IF(D4336=maxgameno+2,"blank row 2",IF(D4336=maxgameno+1,"blank row 1",INDEX(FixtureCode!$B$4:$AH$128,MATCH($C4336,FixtureCode!$B$4:$B$128,0),MATCH("G"&amp;D4336&amp;"-T2",FixtureCode!$B$4:$AH$4,0)))))</f>
        <v>-</v>
      </c>
      <c r="G4336" s="12" t="str">
        <f>IF(C4336="-","-",IF(AND(ISNUMBER(Fixture!G4340),ISNUMBER(Fixture!I4340),Fixture!F4340&lt;&gt;"BYE",Fixture!J4340&lt;&gt;"BYE"),"Yes","-"))</f>
        <v>-</v>
      </c>
      <c r="H4336" s="9" t="str">
        <f>IF(G4336="-","-",IF(Fixture!G4340&gt;Fixture!I4340,Settings!$G$7,IF(Fixture!G4340=Fixture!I4340,Settings!$G$8,IF(Fixture!G4340&lt;Fixture!I4340,Settings!$G$9,"-"))))</f>
        <v>-</v>
      </c>
      <c r="I4336" s="13" t="str">
        <f>IF(G4336="-","-",IF(Fixture!I4340&gt;Fixture!G4340,Settings!$G$7,IF(Fixture!I4340=Fixture!G4340,Settings!$G$8,IF(Fixture!I4340&lt;Fixture!G4340,Settings!$G$9,"-"))))</f>
        <v>-</v>
      </c>
    </row>
    <row r="4337" spans="3:9" x14ac:dyDescent="0.25">
      <c r="C4337" s="12" t="str">
        <f t="shared" si="136"/>
        <v>-</v>
      </c>
      <c r="D4337" s="9" t="str">
        <f t="shared" si="137"/>
        <v>-</v>
      </c>
      <c r="E4337" s="9" t="str">
        <f>IF(C4337="-","-",IF(D4337=maxgameno+2,"blank row 2",IF(D4337=maxgameno+1,"blank row 1",INDEX(FixtureCode!$B$4:$AH$128,MATCH($C4337,FixtureCode!$B$4:$B$128,0),MATCH("G"&amp;D4337&amp;"-T1",FixtureCode!$B$4:$AH$4,0)))))</f>
        <v>-</v>
      </c>
      <c r="F4337" s="13" t="str">
        <f>IF(C4337="-","-",IF(D4337=maxgameno+2,"blank row 2",IF(D4337=maxgameno+1,"blank row 1",INDEX(FixtureCode!$B$4:$AH$128,MATCH($C4337,FixtureCode!$B$4:$B$128,0),MATCH("G"&amp;D4337&amp;"-T2",FixtureCode!$B$4:$AH$4,0)))))</f>
        <v>-</v>
      </c>
      <c r="G4337" s="12" t="str">
        <f>IF(C4337="-","-",IF(AND(ISNUMBER(Fixture!G4341),ISNUMBER(Fixture!I4341),Fixture!F4341&lt;&gt;"BYE",Fixture!J4341&lt;&gt;"BYE"),"Yes","-"))</f>
        <v>-</v>
      </c>
      <c r="H4337" s="9" t="str">
        <f>IF(G4337="-","-",IF(Fixture!G4341&gt;Fixture!I4341,Settings!$G$7,IF(Fixture!G4341=Fixture!I4341,Settings!$G$8,IF(Fixture!G4341&lt;Fixture!I4341,Settings!$G$9,"-"))))</f>
        <v>-</v>
      </c>
      <c r="I4337" s="13" t="str">
        <f>IF(G4337="-","-",IF(Fixture!I4341&gt;Fixture!G4341,Settings!$G$7,IF(Fixture!I4341=Fixture!G4341,Settings!$G$8,IF(Fixture!I4341&lt;Fixture!G4341,Settings!$G$9,"-"))))</f>
        <v>-</v>
      </c>
    </row>
    <row r="4338" spans="3:9" x14ac:dyDescent="0.25">
      <c r="C4338" s="12" t="str">
        <f t="shared" si="136"/>
        <v>-</v>
      </c>
      <c r="D4338" s="9" t="str">
        <f t="shared" si="137"/>
        <v>-</v>
      </c>
      <c r="E4338" s="9" t="str">
        <f>IF(C4338="-","-",IF(D4338=maxgameno+2,"blank row 2",IF(D4338=maxgameno+1,"blank row 1",INDEX(FixtureCode!$B$4:$AH$128,MATCH($C4338,FixtureCode!$B$4:$B$128,0),MATCH("G"&amp;D4338&amp;"-T1",FixtureCode!$B$4:$AH$4,0)))))</f>
        <v>-</v>
      </c>
      <c r="F4338" s="13" t="str">
        <f>IF(C4338="-","-",IF(D4338=maxgameno+2,"blank row 2",IF(D4338=maxgameno+1,"blank row 1",INDEX(FixtureCode!$B$4:$AH$128,MATCH($C4338,FixtureCode!$B$4:$B$128,0),MATCH("G"&amp;D4338&amp;"-T2",FixtureCode!$B$4:$AH$4,0)))))</f>
        <v>-</v>
      </c>
      <c r="G4338" s="12" t="str">
        <f>IF(C4338="-","-",IF(AND(ISNUMBER(Fixture!G4342),ISNUMBER(Fixture!I4342),Fixture!F4342&lt;&gt;"BYE",Fixture!J4342&lt;&gt;"BYE"),"Yes","-"))</f>
        <v>-</v>
      </c>
      <c r="H4338" s="9" t="str">
        <f>IF(G4338="-","-",IF(Fixture!G4342&gt;Fixture!I4342,Settings!$G$7,IF(Fixture!G4342=Fixture!I4342,Settings!$G$8,IF(Fixture!G4342&lt;Fixture!I4342,Settings!$G$9,"-"))))</f>
        <v>-</v>
      </c>
      <c r="I4338" s="13" t="str">
        <f>IF(G4338="-","-",IF(Fixture!I4342&gt;Fixture!G4342,Settings!$G$7,IF(Fixture!I4342=Fixture!G4342,Settings!$G$8,IF(Fixture!I4342&lt;Fixture!G4342,Settings!$G$9,"-"))))</f>
        <v>-</v>
      </c>
    </row>
    <row r="4339" spans="3:9" x14ac:dyDescent="0.25">
      <c r="C4339" s="12" t="str">
        <f t="shared" si="136"/>
        <v>-</v>
      </c>
      <c r="D4339" s="9" t="str">
        <f t="shared" si="137"/>
        <v>-</v>
      </c>
      <c r="E4339" s="9" t="str">
        <f>IF(C4339="-","-",IF(D4339=maxgameno+2,"blank row 2",IF(D4339=maxgameno+1,"blank row 1",INDEX(FixtureCode!$B$4:$AH$128,MATCH($C4339,FixtureCode!$B$4:$B$128,0),MATCH("G"&amp;D4339&amp;"-T1",FixtureCode!$B$4:$AH$4,0)))))</f>
        <v>-</v>
      </c>
      <c r="F4339" s="13" t="str">
        <f>IF(C4339="-","-",IF(D4339=maxgameno+2,"blank row 2",IF(D4339=maxgameno+1,"blank row 1",INDEX(FixtureCode!$B$4:$AH$128,MATCH($C4339,FixtureCode!$B$4:$B$128,0),MATCH("G"&amp;D4339&amp;"-T2",FixtureCode!$B$4:$AH$4,0)))))</f>
        <v>-</v>
      </c>
      <c r="G4339" s="12" t="str">
        <f>IF(C4339="-","-",IF(AND(ISNUMBER(Fixture!G4343),ISNUMBER(Fixture!I4343),Fixture!F4343&lt;&gt;"BYE",Fixture!J4343&lt;&gt;"BYE"),"Yes","-"))</f>
        <v>-</v>
      </c>
      <c r="H4339" s="9" t="str">
        <f>IF(G4339="-","-",IF(Fixture!G4343&gt;Fixture!I4343,Settings!$G$7,IF(Fixture!G4343=Fixture!I4343,Settings!$G$8,IF(Fixture!G4343&lt;Fixture!I4343,Settings!$G$9,"-"))))</f>
        <v>-</v>
      </c>
      <c r="I4339" s="13" t="str">
        <f>IF(G4339="-","-",IF(Fixture!I4343&gt;Fixture!G4343,Settings!$G$7,IF(Fixture!I4343=Fixture!G4343,Settings!$G$8,IF(Fixture!I4343&lt;Fixture!G4343,Settings!$G$9,"-"))))</f>
        <v>-</v>
      </c>
    </row>
    <row r="4340" spans="3:9" x14ac:dyDescent="0.25">
      <c r="C4340" s="12" t="str">
        <f t="shared" si="136"/>
        <v>-</v>
      </c>
      <c r="D4340" s="9" t="str">
        <f t="shared" si="137"/>
        <v>-</v>
      </c>
      <c r="E4340" s="9" t="str">
        <f>IF(C4340="-","-",IF(D4340=maxgameno+2,"blank row 2",IF(D4340=maxgameno+1,"blank row 1",INDEX(FixtureCode!$B$4:$AH$128,MATCH($C4340,FixtureCode!$B$4:$B$128,0),MATCH("G"&amp;D4340&amp;"-T1",FixtureCode!$B$4:$AH$4,0)))))</f>
        <v>-</v>
      </c>
      <c r="F4340" s="13" t="str">
        <f>IF(C4340="-","-",IF(D4340=maxgameno+2,"blank row 2",IF(D4340=maxgameno+1,"blank row 1",INDEX(FixtureCode!$B$4:$AH$128,MATCH($C4340,FixtureCode!$B$4:$B$128,0),MATCH("G"&amp;D4340&amp;"-T2",FixtureCode!$B$4:$AH$4,0)))))</f>
        <v>-</v>
      </c>
      <c r="G4340" s="12" t="str">
        <f>IF(C4340="-","-",IF(AND(ISNUMBER(Fixture!G4344),ISNUMBER(Fixture!I4344),Fixture!F4344&lt;&gt;"BYE",Fixture!J4344&lt;&gt;"BYE"),"Yes","-"))</f>
        <v>-</v>
      </c>
      <c r="H4340" s="9" t="str">
        <f>IF(G4340="-","-",IF(Fixture!G4344&gt;Fixture!I4344,Settings!$G$7,IF(Fixture!G4344=Fixture!I4344,Settings!$G$8,IF(Fixture!G4344&lt;Fixture!I4344,Settings!$G$9,"-"))))</f>
        <v>-</v>
      </c>
      <c r="I4340" s="13" t="str">
        <f>IF(G4340="-","-",IF(Fixture!I4344&gt;Fixture!G4344,Settings!$G$7,IF(Fixture!I4344=Fixture!G4344,Settings!$G$8,IF(Fixture!I4344&lt;Fixture!G4344,Settings!$G$9,"-"))))</f>
        <v>-</v>
      </c>
    </row>
    <row r="4341" spans="3:9" x14ac:dyDescent="0.25">
      <c r="C4341" s="12" t="str">
        <f t="shared" si="136"/>
        <v>-</v>
      </c>
      <c r="D4341" s="9" t="str">
        <f t="shared" si="137"/>
        <v>-</v>
      </c>
      <c r="E4341" s="9" t="str">
        <f>IF(C4341="-","-",IF(D4341=maxgameno+2,"blank row 2",IF(D4341=maxgameno+1,"blank row 1",INDEX(FixtureCode!$B$4:$AH$128,MATCH($C4341,FixtureCode!$B$4:$B$128,0),MATCH("G"&amp;D4341&amp;"-T1",FixtureCode!$B$4:$AH$4,0)))))</f>
        <v>-</v>
      </c>
      <c r="F4341" s="13" t="str">
        <f>IF(C4341="-","-",IF(D4341=maxgameno+2,"blank row 2",IF(D4341=maxgameno+1,"blank row 1",INDEX(FixtureCode!$B$4:$AH$128,MATCH($C4341,FixtureCode!$B$4:$B$128,0),MATCH("G"&amp;D4341&amp;"-T2",FixtureCode!$B$4:$AH$4,0)))))</f>
        <v>-</v>
      </c>
      <c r="G4341" s="12" t="str">
        <f>IF(C4341="-","-",IF(AND(ISNUMBER(Fixture!G4345),ISNUMBER(Fixture!I4345),Fixture!F4345&lt;&gt;"BYE",Fixture!J4345&lt;&gt;"BYE"),"Yes","-"))</f>
        <v>-</v>
      </c>
      <c r="H4341" s="9" t="str">
        <f>IF(G4341="-","-",IF(Fixture!G4345&gt;Fixture!I4345,Settings!$G$7,IF(Fixture!G4345=Fixture!I4345,Settings!$G$8,IF(Fixture!G4345&lt;Fixture!I4345,Settings!$G$9,"-"))))</f>
        <v>-</v>
      </c>
      <c r="I4341" s="13" t="str">
        <f>IF(G4341="-","-",IF(Fixture!I4345&gt;Fixture!G4345,Settings!$G$7,IF(Fixture!I4345=Fixture!G4345,Settings!$G$8,IF(Fixture!I4345&lt;Fixture!G4345,Settings!$G$9,"-"))))</f>
        <v>-</v>
      </c>
    </row>
    <row r="4342" spans="3:9" x14ac:dyDescent="0.25">
      <c r="C4342" s="12" t="str">
        <f t="shared" si="136"/>
        <v>-</v>
      </c>
      <c r="D4342" s="9" t="str">
        <f t="shared" si="137"/>
        <v>-</v>
      </c>
      <c r="E4342" s="9" t="str">
        <f>IF(C4342="-","-",IF(D4342=maxgameno+2,"blank row 2",IF(D4342=maxgameno+1,"blank row 1",INDEX(FixtureCode!$B$4:$AH$128,MATCH($C4342,FixtureCode!$B$4:$B$128,0),MATCH("G"&amp;D4342&amp;"-T1",FixtureCode!$B$4:$AH$4,0)))))</f>
        <v>-</v>
      </c>
      <c r="F4342" s="13" t="str">
        <f>IF(C4342="-","-",IF(D4342=maxgameno+2,"blank row 2",IF(D4342=maxgameno+1,"blank row 1",INDEX(FixtureCode!$B$4:$AH$128,MATCH($C4342,FixtureCode!$B$4:$B$128,0),MATCH("G"&amp;D4342&amp;"-T2",FixtureCode!$B$4:$AH$4,0)))))</f>
        <v>-</v>
      </c>
      <c r="G4342" s="12" t="str">
        <f>IF(C4342="-","-",IF(AND(ISNUMBER(Fixture!G4346),ISNUMBER(Fixture!I4346),Fixture!F4346&lt;&gt;"BYE",Fixture!J4346&lt;&gt;"BYE"),"Yes","-"))</f>
        <v>-</v>
      </c>
      <c r="H4342" s="9" t="str">
        <f>IF(G4342="-","-",IF(Fixture!G4346&gt;Fixture!I4346,Settings!$G$7,IF(Fixture!G4346=Fixture!I4346,Settings!$G$8,IF(Fixture!G4346&lt;Fixture!I4346,Settings!$G$9,"-"))))</f>
        <v>-</v>
      </c>
      <c r="I4342" s="13" t="str">
        <f>IF(G4342="-","-",IF(Fixture!I4346&gt;Fixture!G4346,Settings!$G$7,IF(Fixture!I4346=Fixture!G4346,Settings!$G$8,IF(Fixture!I4346&lt;Fixture!G4346,Settings!$G$9,"-"))))</f>
        <v>-</v>
      </c>
    </row>
    <row r="4343" spans="3:9" x14ac:dyDescent="0.25">
      <c r="C4343" s="12" t="str">
        <f t="shared" si="136"/>
        <v>-</v>
      </c>
      <c r="D4343" s="9" t="str">
        <f t="shared" si="137"/>
        <v>-</v>
      </c>
      <c r="E4343" s="9" t="str">
        <f>IF(C4343="-","-",IF(D4343=maxgameno+2,"blank row 2",IF(D4343=maxgameno+1,"blank row 1",INDEX(FixtureCode!$B$4:$AH$128,MATCH($C4343,FixtureCode!$B$4:$B$128,0),MATCH("G"&amp;D4343&amp;"-T1",FixtureCode!$B$4:$AH$4,0)))))</f>
        <v>-</v>
      </c>
      <c r="F4343" s="13" t="str">
        <f>IF(C4343="-","-",IF(D4343=maxgameno+2,"blank row 2",IF(D4343=maxgameno+1,"blank row 1",INDEX(FixtureCode!$B$4:$AH$128,MATCH($C4343,FixtureCode!$B$4:$B$128,0),MATCH("G"&amp;D4343&amp;"-T2",FixtureCode!$B$4:$AH$4,0)))))</f>
        <v>-</v>
      </c>
      <c r="G4343" s="12" t="str">
        <f>IF(C4343="-","-",IF(AND(ISNUMBER(Fixture!G4347),ISNUMBER(Fixture!I4347),Fixture!F4347&lt;&gt;"BYE",Fixture!J4347&lt;&gt;"BYE"),"Yes","-"))</f>
        <v>-</v>
      </c>
      <c r="H4343" s="9" t="str">
        <f>IF(G4343="-","-",IF(Fixture!G4347&gt;Fixture!I4347,Settings!$G$7,IF(Fixture!G4347=Fixture!I4347,Settings!$G$8,IF(Fixture!G4347&lt;Fixture!I4347,Settings!$G$9,"-"))))</f>
        <v>-</v>
      </c>
      <c r="I4343" s="13" t="str">
        <f>IF(G4343="-","-",IF(Fixture!I4347&gt;Fixture!G4347,Settings!$G$7,IF(Fixture!I4347=Fixture!G4347,Settings!$G$8,IF(Fixture!I4347&lt;Fixture!G4347,Settings!$G$9,"-"))))</f>
        <v>-</v>
      </c>
    </row>
    <row r="4344" spans="3:9" x14ac:dyDescent="0.25">
      <c r="C4344" s="12" t="str">
        <f t="shared" si="136"/>
        <v>-</v>
      </c>
      <c r="D4344" s="9" t="str">
        <f t="shared" si="137"/>
        <v>-</v>
      </c>
      <c r="E4344" s="9" t="str">
        <f>IF(C4344="-","-",IF(D4344=maxgameno+2,"blank row 2",IF(D4344=maxgameno+1,"blank row 1",INDEX(FixtureCode!$B$4:$AH$128,MATCH($C4344,FixtureCode!$B$4:$B$128,0),MATCH("G"&amp;D4344&amp;"-T1",FixtureCode!$B$4:$AH$4,0)))))</f>
        <v>-</v>
      </c>
      <c r="F4344" s="13" t="str">
        <f>IF(C4344="-","-",IF(D4344=maxgameno+2,"blank row 2",IF(D4344=maxgameno+1,"blank row 1",INDEX(FixtureCode!$B$4:$AH$128,MATCH($C4344,FixtureCode!$B$4:$B$128,0),MATCH("G"&amp;D4344&amp;"-T2",FixtureCode!$B$4:$AH$4,0)))))</f>
        <v>-</v>
      </c>
      <c r="G4344" s="12" t="str">
        <f>IF(C4344="-","-",IF(AND(ISNUMBER(Fixture!G4348),ISNUMBER(Fixture!I4348),Fixture!F4348&lt;&gt;"BYE",Fixture!J4348&lt;&gt;"BYE"),"Yes","-"))</f>
        <v>-</v>
      </c>
      <c r="H4344" s="9" t="str">
        <f>IF(G4344="-","-",IF(Fixture!G4348&gt;Fixture!I4348,Settings!$G$7,IF(Fixture!G4348=Fixture!I4348,Settings!$G$8,IF(Fixture!G4348&lt;Fixture!I4348,Settings!$G$9,"-"))))</f>
        <v>-</v>
      </c>
      <c r="I4344" s="13" t="str">
        <f>IF(G4344="-","-",IF(Fixture!I4348&gt;Fixture!G4348,Settings!$G$7,IF(Fixture!I4348=Fixture!G4348,Settings!$G$8,IF(Fixture!I4348&lt;Fixture!G4348,Settings!$G$9,"-"))))</f>
        <v>-</v>
      </c>
    </row>
    <row r="4345" spans="3:9" x14ac:dyDescent="0.25">
      <c r="C4345" s="12" t="str">
        <f t="shared" si="136"/>
        <v>-</v>
      </c>
      <c r="D4345" s="9" t="str">
        <f t="shared" si="137"/>
        <v>-</v>
      </c>
      <c r="E4345" s="9" t="str">
        <f>IF(C4345="-","-",IF(D4345=maxgameno+2,"blank row 2",IF(D4345=maxgameno+1,"blank row 1",INDEX(FixtureCode!$B$4:$AH$128,MATCH($C4345,FixtureCode!$B$4:$B$128,0),MATCH("G"&amp;D4345&amp;"-T1",FixtureCode!$B$4:$AH$4,0)))))</f>
        <v>-</v>
      </c>
      <c r="F4345" s="13" t="str">
        <f>IF(C4345="-","-",IF(D4345=maxgameno+2,"blank row 2",IF(D4345=maxgameno+1,"blank row 1",INDEX(FixtureCode!$B$4:$AH$128,MATCH($C4345,FixtureCode!$B$4:$B$128,0),MATCH("G"&amp;D4345&amp;"-T2",FixtureCode!$B$4:$AH$4,0)))))</f>
        <v>-</v>
      </c>
      <c r="G4345" s="12" t="str">
        <f>IF(C4345="-","-",IF(AND(ISNUMBER(Fixture!G4349),ISNUMBER(Fixture!I4349),Fixture!F4349&lt;&gt;"BYE",Fixture!J4349&lt;&gt;"BYE"),"Yes","-"))</f>
        <v>-</v>
      </c>
      <c r="H4345" s="9" t="str">
        <f>IF(G4345="-","-",IF(Fixture!G4349&gt;Fixture!I4349,Settings!$G$7,IF(Fixture!G4349=Fixture!I4349,Settings!$G$8,IF(Fixture!G4349&lt;Fixture!I4349,Settings!$G$9,"-"))))</f>
        <v>-</v>
      </c>
      <c r="I4345" s="13" t="str">
        <f>IF(G4345="-","-",IF(Fixture!I4349&gt;Fixture!G4349,Settings!$G$7,IF(Fixture!I4349=Fixture!G4349,Settings!$G$8,IF(Fixture!I4349&lt;Fixture!G4349,Settings!$G$9,"-"))))</f>
        <v>-</v>
      </c>
    </row>
    <row r="4346" spans="3:9" x14ac:dyDescent="0.25">
      <c r="C4346" s="12" t="str">
        <f t="shared" si="136"/>
        <v>-</v>
      </c>
      <c r="D4346" s="9" t="str">
        <f t="shared" si="137"/>
        <v>-</v>
      </c>
      <c r="E4346" s="9" t="str">
        <f>IF(C4346="-","-",IF(D4346=maxgameno+2,"blank row 2",IF(D4346=maxgameno+1,"blank row 1",INDEX(FixtureCode!$B$4:$AH$128,MATCH($C4346,FixtureCode!$B$4:$B$128,0),MATCH("G"&amp;D4346&amp;"-T1",FixtureCode!$B$4:$AH$4,0)))))</f>
        <v>-</v>
      </c>
      <c r="F4346" s="13" t="str">
        <f>IF(C4346="-","-",IF(D4346=maxgameno+2,"blank row 2",IF(D4346=maxgameno+1,"blank row 1",INDEX(FixtureCode!$B$4:$AH$128,MATCH($C4346,FixtureCode!$B$4:$B$128,0),MATCH("G"&amp;D4346&amp;"-T2",FixtureCode!$B$4:$AH$4,0)))))</f>
        <v>-</v>
      </c>
      <c r="G4346" s="12" t="str">
        <f>IF(C4346="-","-",IF(AND(ISNUMBER(Fixture!G4350),ISNUMBER(Fixture!I4350),Fixture!F4350&lt;&gt;"BYE",Fixture!J4350&lt;&gt;"BYE"),"Yes","-"))</f>
        <v>-</v>
      </c>
      <c r="H4346" s="9" t="str">
        <f>IF(G4346="-","-",IF(Fixture!G4350&gt;Fixture!I4350,Settings!$G$7,IF(Fixture!G4350=Fixture!I4350,Settings!$G$8,IF(Fixture!G4350&lt;Fixture!I4350,Settings!$G$9,"-"))))</f>
        <v>-</v>
      </c>
      <c r="I4346" s="13" t="str">
        <f>IF(G4346="-","-",IF(Fixture!I4350&gt;Fixture!G4350,Settings!$G$7,IF(Fixture!I4350=Fixture!G4350,Settings!$G$8,IF(Fixture!I4350&lt;Fixture!G4350,Settings!$G$9,"-"))))</f>
        <v>-</v>
      </c>
    </row>
    <row r="4347" spans="3:9" x14ac:dyDescent="0.25">
      <c r="C4347" s="12" t="str">
        <f t="shared" si="136"/>
        <v>-</v>
      </c>
      <c r="D4347" s="9" t="str">
        <f t="shared" si="137"/>
        <v>-</v>
      </c>
      <c r="E4347" s="9" t="str">
        <f>IF(C4347="-","-",IF(D4347=maxgameno+2,"blank row 2",IF(D4347=maxgameno+1,"blank row 1",INDEX(FixtureCode!$B$4:$AH$128,MATCH($C4347,FixtureCode!$B$4:$B$128,0),MATCH("G"&amp;D4347&amp;"-T1",FixtureCode!$B$4:$AH$4,0)))))</f>
        <v>-</v>
      </c>
      <c r="F4347" s="13" t="str">
        <f>IF(C4347="-","-",IF(D4347=maxgameno+2,"blank row 2",IF(D4347=maxgameno+1,"blank row 1",INDEX(FixtureCode!$B$4:$AH$128,MATCH($C4347,FixtureCode!$B$4:$B$128,0),MATCH("G"&amp;D4347&amp;"-T2",FixtureCode!$B$4:$AH$4,0)))))</f>
        <v>-</v>
      </c>
      <c r="G4347" s="12" t="str">
        <f>IF(C4347="-","-",IF(AND(ISNUMBER(Fixture!G4351),ISNUMBER(Fixture!I4351),Fixture!F4351&lt;&gt;"BYE",Fixture!J4351&lt;&gt;"BYE"),"Yes","-"))</f>
        <v>-</v>
      </c>
      <c r="H4347" s="9" t="str">
        <f>IF(G4347="-","-",IF(Fixture!G4351&gt;Fixture!I4351,Settings!$G$7,IF(Fixture!G4351=Fixture!I4351,Settings!$G$8,IF(Fixture!G4351&lt;Fixture!I4351,Settings!$G$9,"-"))))</f>
        <v>-</v>
      </c>
      <c r="I4347" s="13" t="str">
        <f>IF(G4347="-","-",IF(Fixture!I4351&gt;Fixture!G4351,Settings!$G$7,IF(Fixture!I4351=Fixture!G4351,Settings!$G$8,IF(Fixture!I4351&lt;Fixture!G4351,Settings!$G$9,"-"))))</f>
        <v>-</v>
      </c>
    </row>
    <row r="4348" spans="3:9" x14ac:dyDescent="0.25">
      <c r="C4348" s="12" t="str">
        <f t="shared" si="136"/>
        <v>-</v>
      </c>
      <c r="D4348" s="9" t="str">
        <f t="shared" si="137"/>
        <v>-</v>
      </c>
      <c r="E4348" s="9" t="str">
        <f>IF(C4348="-","-",IF(D4348=maxgameno+2,"blank row 2",IF(D4348=maxgameno+1,"blank row 1",INDEX(FixtureCode!$B$4:$AH$128,MATCH($C4348,FixtureCode!$B$4:$B$128,0),MATCH("G"&amp;D4348&amp;"-T1",FixtureCode!$B$4:$AH$4,0)))))</f>
        <v>-</v>
      </c>
      <c r="F4348" s="13" t="str">
        <f>IF(C4348="-","-",IF(D4348=maxgameno+2,"blank row 2",IF(D4348=maxgameno+1,"blank row 1",INDEX(FixtureCode!$B$4:$AH$128,MATCH($C4348,FixtureCode!$B$4:$B$128,0),MATCH("G"&amp;D4348&amp;"-T2",FixtureCode!$B$4:$AH$4,0)))))</f>
        <v>-</v>
      </c>
      <c r="G4348" s="12" t="str">
        <f>IF(C4348="-","-",IF(AND(ISNUMBER(Fixture!G4352),ISNUMBER(Fixture!I4352),Fixture!F4352&lt;&gt;"BYE",Fixture!J4352&lt;&gt;"BYE"),"Yes","-"))</f>
        <v>-</v>
      </c>
      <c r="H4348" s="9" t="str">
        <f>IF(G4348="-","-",IF(Fixture!G4352&gt;Fixture!I4352,Settings!$G$7,IF(Fixture!G4352=Fixture!I4352,Settings!$G$8,IF(Fixture!G4352&lt;Fixture!I4352,Settings!$G$9,"-"))))</f>
        <v>-</v>
      </c>
      <c r="I4348" s="13" t="str">
        <f>IF(G4348="-","-",IF(Fixture!I4352&gt;Fixture!G4352,Settings!$G$7,IF(Fixture!I4352=Fixture!G4352,Settings!$G$8,IF(Fixture!I4352&lt;Fixture!G4352,Settings!$G$9,"-"))))</f>
        <v>-</v>
      </c>
    </row>
    <row r="4349" spans="3:9" x14ac:dyDescent="0.25">
      <c r="C4349" s="12" t="str">
        <f t="shared" si="136"/>
        <v>-</v>
      </c>
      <c r="D4349" s="9" t="str">
        <f t="shared" si="137"/>
        <v>-</v>
      </c>
      <c r="E4349" s="9" t="str">
        <f>IF(C4349="-","-",IF(D4349=maxgameno+2,"blank row 2",IF(D4349=maxgameno+1,"blank row 1",INDEX(FixtureCode!$B$4:$AH$128,MATCH($C4349,FixtureCode!$B$4:$B$128,0),MATCH("G"&amp;D4349&amp;"-T1",FixtureCode!$B$4:$AH$4,0)))))</f>
        <v>-</v>
      </c>
      <c r="F4349" s="13" t="str">
        <f>IF(C4349="-","-",IF(D4349=maxgameno+2,"blank row 2",IF(D4349=maxgameno+1,"blank row 1",INDEX(FixtureCode!$B$4:$AH$128,MATCH($C4349,FixtureCode!$B$4:$B$128,0),MATCH("G"&amp;D4349&amp;"-T2",FixtureCode!$B$4:$AH$4,0)))))</f>
        <v>-</v>
      </c>
      <c r="G4349" s="12" t="str">
        <f>IF(C4349="-","-",IF(AND(ISNUMBER(Fixture!G4353),ISNUMBER(Fixture!I4353),Fixture!F4353&lt;&gt;"BYE",Fixture!J4353&lt;&gt;"BYE"),"Yes","-"))</f>
        <v>-</v>
      </c>
      <c r="H4349" s="9" t="str">
        <f>IF(G4349="-","-",IF(Fixture!G4353&gt;Fixture!I4353,Settings!$G$7,IF(Fixture!G4353=Fixture!I4353,Settings!$G$8,IF(Fixture!G4353&lt;Fixture!I4353,Settings!$G$9,"-"))))</f>
        <v>-</v>
      </c>
      <c r="I4349" s="13" t="str">
        <f>IF(G4349="-","-",IF(Fixture!I4353&gt;Fixture!G4353,Settings!$G$7,IF(Fixture!I4353=Fixture!G4353,Settings!$G$8,IF(Fixture!I4353&lt;Fixture!G4353,Settings!$G$9,"-"))))</f>
        <v>-</v>
      </c>
    </row>
    <row r="4350" spans="3:9" x14ac:dyDescent="0.25">
      <c r="C4350" s="12" t="str">
        <f t="shared" si="136"/>
        <v>-</v>
      </c>
      <c r="D4350" s="9" t="str">
        <f t="shared" si="137"/>
        <v>-</v>
      </c>
      <c r="E4350" s="9" t="str">
        <f>IF(C4350="-","-",IF(D4350=maxgameno+2,"blank row 2",IF(D4350=maxgameno+1,"blank row 1",INDEX(FixtureCode!$B$4:$AH$128,MATCH($C4350,FixtureCode!$B$4:$B$128,0),MATCH("G"&amp;D4350&amp;"-T1",FixtureCode!$B$4:$AH$4,0)))))</f>
        <v>-</v>
      </c>
      <c r="F4350" s="13" t="str">
        <f>IF(C4350="-","-",IF(D4350=maxgameno+2,"blank row 2",IF(D4350=maxgameno+1,"blank row 1",INDEX(FixtureCode!$B$4:$AH$128,MATCH($C4350,FixtureCode!$B$4:$B$128,0),MATCH("G"&amp;D4350&amp;"-T2",FixtureCode!$B$4:$AH$4,0)))))</f>
        <v>-</v>
      </c>
      <c r="G4350" s="12" t="str">
        <f>IF(C4350="-","-",IF(AND(ISNUMBER(Fixture!G4354),ISNUMBER(Fixture!I4354),Fixture!F4354&lt;&gt;"BYE",Fixture!J4354&lt;&gt;"BYE"),"Yes","-"))</f>
        <v>-</v>
      </c>
      <c r="H4350" s="9" t="str">
        <f>IF(G4350="-","-",IF(Fixture!G4354&gt;Fixture!I4354,Settings!$G$7,IF(Fixture!G4354=Fixture!I4354,Settings!$G$8,IF(Fixture!G4354&lt;Fixture!I4354,Settings!$G$9,"-"))))</f>
        <v>-</v>
      </c>
      <c r="I4350" s="13" t="str">
        <f>IF(G4350="-","-",IF(Fixture!I4354&gt;Fixture!G4354,Settings!$G$7,IF(Fixture!I4354=Fixture!G4354,Settings!$G$8,IF(Fixture!I4354&lt;Fixture!G4354,Settings!$G$9,"-"))))</f>
        <v>-</v>
      </c>
    </row>
    <row r="4351" spans="3:9" x14ac:dyDescent="0.25">
      <c r="C4351" s="12" t="str">
        <f t="shared" si="136"/>
        <v>-</v>
      </c>
      <c r="D4351" s="9" t="str">
        <f t="shared" si="137"/>
        <v>-</v>
      </c>
      <c r="E4351" s="9" t="str">
        <f>IF(C4351="-","-",IF(D4351=maxgameno+2,"blank row 2",IF(D4351=maxgameno+1,"blank row 1",INDEX(FixtureCode!$B$4:$AH$128,MATCH($C4351,FixtureCode!$B$4:$B$128,0),MATCH("G"&amp;D4351&amp;"-T1",FixtureCode!$B$4:$AH$4,0)))))</f>
        <v>-</v>
      </c>
      <c r="F4351" s="13" t="str">
        <f>IF(C4351="-","-",IF(D4351=maxgameno+2,"blank row 2",IF(D4351=maxgameno+1,"blank row 1",INDEX(FixtureCode!$B$4:$AH$128,MATCH($C4351,FixtureCode!$B$4:$B$128,0),MATCH("G"&amp;D4351&amp;"-T2",FixtureCode!$B$4:$AH$4,0)))))</f>
        <v>-</v>
      </c>
      <c r="G4351" s="12" t="str">
        <f>IF(C4351="-","-",IF(AND(ISNUMBER(Fixture!G4355),ISNUMBER(Fixture!I4355),Fixture!F4355&lt;&gt;"BYE",Fixture!J4355&lt;&gt;"BYE"),"Yes","-"))</f>
        <v>-</v>
      </c>
      <c r="H4351" s="9" t="str">
        <f>IF(G4351="-","-",IF(Fixture!G4355&gt;Fixture!I4355,Settings!$G$7,IF(Fixture!G4355=Fixture!I4355,Settings!$G$8,IF(Fixture!G4355&lt;Fixture!I4355,Settings!$G$9,"-"))))</f>
        <v>-</v>
      </c>
      <c r="I4351" s="13" t="str">
        <f>IF(G4351="-","-",IF(Fixture!I4355&gt;Fixture!G4355,Settings!$G$7,IF(Fixture!I4355=Fixture!G4355,Settings!$G$8,IF(Fixture!I4355&lt;Fixture!G4355,Settings!$G$9,"-"))))</f>
        <v>-</v>
      </c>
    </row>
    <row r="4352" spans="3:9" x14ac:dyDescent="0.25">
      <c r="C4352" s="12" t="str">
        <f t="shared" si="136"/>
        <v>-</v>
      </c>
      <c r="D4352" s="9" t="str">
        <f t="shared" si="137"/>
        <v>-</v>
      </c>
      <c r="E4352" s="9" t="str">
        <f>IF(C4352="-","-",IF(D4352=maxgameno+2,"blank row 2",IF(D4352=maxgameno+1,"blank row 1",INDEX(FixtureCode!$B$4:$AH$128,MATCH($C4352,FixtureCode!$B$4:$B$128,0),MATCH("G"&amp;D4352&amp;"-T1",FixtureCode!$B$4:$AH$4,0)))))</f>
        <v>-</v>
      </c>
      <c r="F4352" s="13" t="str">
        <f>IF(C4352="-","-",IF(D4352=maxgameno+2,"blank row 2",IF(D4352=maxgameno+1,"blank row 1",INDEX(FixtureCode!$B$4:$AH$128,MATCH($C4352,FixtureCode!$B$4:$B$128,0),MATCH("G"&amp;D4352&amp;"-T2",FixtureCode!$B$4:$AH$4,0)))))</f>
        <v>-</v>
      </c>
      <c r="G4352" s="12" t="str">
        <f>IF(C4352="-","-",IF(AND(ISNUMBER(Fixture!G4356),ISNUMBER(Fixture!I4356),Fixture!F4356&lt;&gt;"BYE",Fixture!J4356&lt;&gt;"BYE"),"Yes","-"))</f>
        <v>-</v>
      </c>
      <c r="H4352" s="9" t="str">
        <f>IF(G4352="-","-",IF(Fixture!G4356&gt;Fixture!I4356,Settings!$G$7,IF(Fixture!G4356=Fixture!I4356,Settings!$G$8,IF(Fixture!G4356&lt;Fixture!I4356,Settings!$G$9,"-"))))</f>
        <v>-</v>
      </c>
      <c r="I4352" s="13" t="str">
        <f>IF(G4352="-","-",IF(Fixture!I4356&gt;Fixture!G4356,Settings!$G$7,IF(Fixture!I4356=Fixture!G4356,Settings!$G$8,IF(Fixture!I4356&lt;Fixture!G4356,Settings!$G$9,"-"))))</f>
        <v>-</v>
      </c>
    </row>
    <row r="4353" spans="3:9" x14ac:dyDescent="0.25">
      <c r="C4353" s="12" t="str">
        <f t="shared" si="136"/>
        <v>-</v>
      </c>
      <c r="D4353" s="9" t="str">
        <f t="shared" si="137"/>
        <v>-</v>
      </c>
      <c r="E4353" s="9" t="str">
        <f>IF(C4353="-","-",IF(D4353=maxgameno+2,"blank row 2",IF(D4353=maxgameno+1,"blank row 1",INDEX(FixtureCode!$B$4:$AH$128,MATCH($C4353,FixtureCode!$B$4:$B$128,0),MATCH("G"&amp;D4353&amp;"-T1",FixtureCode!$B$4:$AH$4,0)))))</f>
        <v>-</v>
      </c>
      <c r="F4353" s="13" t="str">
        <f>IF(C4353="-","-",IF(D4353=maxgameno+2,"blank row 2",IF(D4353=maxgameno+1,"blank row 1",INDEX(FixtureCode!$B$4:$AH$128,MATCH($C4353,FixtureCode!$B$4:$B$128,0),MATCH("G"&amp;D4353&amp;"-T2",FixtureCode!$B$4:$AH$4,0)))))</f>
        <v>-</v>
      </c>
      <c r="G4353" s="12" t="str">
        <f>IF(C4353="-","-",IF(AND(ISNUMBER(Fixture!G4357),ISNUMBER(Fixture!I4357),Fixture!F4357&lt;&gt;"BYE",Fixture!J4357&lt;&gt;"BYE"),"Yes","-"))</f>
        <v>-</v>
      </c>
      <c r="H4353" s="9" t="str">
        <f>IF(G4353="-","-",IF(Fixture!G4357&gt;Fixture!I4357,Settings!$G$7,IF(Fixture!G4357=Fixture!I4357,Settings!$G$8,IF(Fixture!G4357&lt;Fixture!I4357,Settings!$G$9,"-"))))</f>
        <v>-</v>
      </c>
      <c r="I4353" s="13" t="str">
        <f>IF(G4353="-","-",IF(Fixture!I4357&gt;Fixture!G4357,Settings!$G$7,IF(Fixture!I4357=Fixture!G4357,Settings!$G$8,IF(Fixture!I4357&lt;Fixture!G4357,Settings!$G$9,"-"))))</f>
        <v>-</v>
      </c>
    </row>
    <row r="4354" spans="3:9" x14ac:dyDescent="0.25">
      <c r="C4354" s="12" t="str">
        <f t="shared" si="136"/>
        <v>-</v>
      </c>
      <c r="D4354" s="9" t="str">
        <f t="shared" si="137"/>
        <v>-</v>
      </c>
      <c r="E4354" s="9" t="str">
        <f>IF(C4354="-","-",IF(D4354=maxgameno+2,"blank row 2",IF(D4354=maxgameno+1,"blank row 1",INDEX(FixtureCode!$B$4:$AH$128,MATCH($C4354,FixtureCode!$B$4:$B$128,0),MATCH("G"&amp;D4354&amp;"-T1",FixtureCode!$B$4:$AH$4,0)))))</f>
        <v>-</v>
      </c>
      <c r="F4354" s="13" t="str">
        <f>IF(C4354="-","-",IF(D4354=maxgameno+2,"blank row 2",IF(D4354=maxgameno+1,"blank row 1",INDEX(FixtureCode!$B$4:$AH$128,MATCH($C4354,FixtureCode!$B$4:$B$128,0),MATCH("G"&amp;D4354&amp;"-T2",FixtureCode!$B$4:$AH$4,0)))))</f>
        <v>-</v>
      </c>
      <c r="G4354" s="12" t="str">
        <f>IF(C4354="-","-",IF(AND(ISNUMBER(Fixture!G4358),ISNUMBER(Fixture!I4358),Fixture!F4358&lt;&gt;"BYE",Fixture!J4358&lt;&gt;"BYE"),"Yes","-"))</f>
        <v>-</v>
      </c>
      <c r="H4354" s="9" t="str">
        <f>IF(G4354="-","-",IF(Fixture!G4358&gt;Fixture!I4358,Settings!$G$7,IF(Fixture!G4358=Fixture!I4358,Settings!$G$8,IF(Fixture!G4358&lt;Fixture!I4358,Settings!$G$9,"-"))))</f>
        <v>-</v>
      </c>
      <c r="I4354" s="13" t="str">
        <f>IF(G4354="-","-",IF(Fixture!I4358&gt;Fixture!G4358,Settings!$G$7,IF(Fixture!I4358=Fixture!G4358,Settings!$G$8,IF(Fixture!I4358&lt;Fixture!G4358,Settings!$G$9,"-"))))</f>
        <v>-</v>
      </c>
    </row>
    <row r="4355" spans="3:9" x14ac:dyDescent="0.25">
      <c r="C4355" s="12" t="str">
        <f t="shared" si="136"/>
        <v>-</v>
      </c>
      <c r="D4355" s="9" t="str">
        <f t="shared" si="137"/>
        <v>-</v>
      </c>
      <c r="E4355" s="9" t="str">
        <f>IF(C4355="-","-",IF(D4355=maxgameno+2,"blank row 2",IF(D4355=maxgameno+1,"blank row 1",INDEX(FixtureCode!$B$4:$AH$128,MATCH($C4355,FixtureCode!$B$4:$B$128,0),MATCH("G"&amp;D4355&amp;"-T1",FixtureCode!$B$4:$AH$4,0)))))</f>
        <v>-</v>
      </c>
      <c r="F4355" s="13" t="str">
        <f>IF(C4355="-","-",IF(D4355=maxgameno+2,"blank row 2",IF(D4355=maxgameno+1,"blank row 1",INDEX(FixtureCode!$B$4:$AH$128,MATCH($C4355,FixtureCode!$B$4:$B$128,0),MATCH("G"&amp;D4355&amp;"-T2",FixtureCode!$B$4:$AH$4,0)))))</f>
        <v>-</v>
      </c>
      <c r="G4355" s="12" t="str">
        <f>IF(C4355="-","-",IF(AND(ISNUMBER(Fixture!G4359),ISNUMBER(Fixture!I4359),Fixture!F4359&lt;&gt;"BYE",Fixture!J4359&lt;&gt;"BYE"),"Yes","-"))</f>
        <v>-</v>
      </c>
      <c r="H4355" s="9" t="str">
        <f>IF(G4355="-","-",IF(Fixture!G4359&gt;Fixture!I4359,Settings!$G$7,IF(Fixture!G4359=Fixture!I4359,Settings!$G$8,IF(Fixture!G4359&lt;Fixture!I4359,Settings!$G$9,"-"))))</f>
        <v>-</v>
      </c>
      <c r="I4355" s="13" t="str">
        <f>IF(G4355="-","-",IF(Fixture!I4359&gt;Fixture!G4359,Settings!$G$7,IF(Fixture!I4359=Fixture!G4359,Settings!$G$8,IF(Fixture!I4359&lt;Fixture!G4359,Settings!$G$9,"-"))))</f>
        <v>-</v>
      </c>
    </row>
    <row r="4356" spans="3:9" x14ac:dyDescent="0.25">
      <c r="C4356" s="12" t="str">
        <f t="shared" si="136"/>
        <v>-</v>
      </c>
      <c r="D4356" s="9" t="str">
        <f t="shared" si="137"/>
        <v>-</v>
      </c>
      <c r="E4356" s="9" t="str">
        <f>IF(C4356="-","-",IF(D4356=maxgameno+2,"blank row 2",IF(D4356=maxgameno+1,"blank row 1",INDEX(FixtureCode!$B$4:$AH$128,MATCH($C4356,FixtureCode!$B$4:$B$128,0),MATCH("G"&amp;D4356&amp;"-T1",FixtureCode!$B$4:$AH$4,0)))))</f>
        <v>-</v>
      </c>
      <c r="F4356" s="13" t="str">
        <f>IF(C4356="-","-",IF(D4356=maxgameno+2,"blank row 2",IF(D4356=maxgameno+1,"blank row 1",INDEX(FixtureCode!$B$4:$AH$128,MATCH($C4356,FixtureCode!$B$4:$B$128,0),MATCH("G"&amp;D4356&amp;"-T2",FixtureCode!$B$4:$AH$4,0)))))</f>
        <v>-</v>
      </c>
      <c r="G4356" s="12" t="str">
        <f>IF(C4356="-","-",IF(AND(ISNUMBER(Fixture!G4360),ISNUMBER(Fixture!I4360),Fixture!F4360&lt;&gt;"BYE",Fixture!J4360&lt;&gt;"BYE"),"Yes","-"))</f>
        <v>-</v>
      </c>
      <c r="H4356" s="9" t="str">
        <f>IF(G4356="-","-",IF(Fixture!G4360&gt;Fixture!I4360,Settings!$G$7,IF(Fixture!G4360=Fixture!I4360,Settings!$G$8,IF(Fixture!G4360&lt;Fixture!I4360,Settings!$G$9,"-"))))</f>
        <v>-</v>
      </c>
      <c r="I4356" s="13" t="str">
        <f>IF(G4356="-","-",IF(Fixture!I4360&gt;Fixture!G4360,Settings!$G$7,IF(Fixture!I4360=Fixture!G4360,Settings!$G$8,IF(Fixture!I4360&lt;Fixture!G4360,Settings!$G$9,"-"))))</f>
        <v>-</v>
      </c>
    </row>
    <row r="4357" spans="3:9" x14ac:dyDescent="0.25">
      <c r="C4357" s="12" t="str">
        <f t="shared" si="136"/>
        <v>-</v>
      </c>
      <c r="D4357" s="9" t="str">
        <f t="shared" si="137"/>
        <v>-</v>
      </c>
      <c r="E4357" s="9" t="str">
        <f>IF(C4357="-","-",IF(D4357=maxgameno+2,"blank row 2",IF(D4357=maxgameno+1,"blank row 1",INDEX(FixtureCode!$B$4:$AH$128,MATCH($C4357,FixtureCode!$B$4:$B$128,0),MATCH("G"&amp;D4357&amp;"-T1",FixtureCode!$B$4:$AH$4,0)))))</f>
        <v>-</v>
      </c>
      <c r="F4357" s="13" t="str">
        <f>IF(C4357="-","-",IF(D4357=maxgameno+2,"blank row 2",IF(D4357=maxgameno+1,"blank row 1",INDEX(FixtureCode!$B$4:$AH$128,MATCH($C4357,FixtureCode!$B$4:$B$128,0),MATCH("G"&amp;D4357&amp;"-T2",FixtureCode!$B$4:$AH$4,0)))))</f>
        <v>-</v>
      </c>
      <c r="G4357" s="12" t="str">
        <f>IF(C4357="-","-",IF(AND(ISNUMBER(Fixture!G4361),ISNUMBER(Fixture!I4361),Fixture!F4361&lt;&gt;"BYE",Fixture!J4361&lt;&gt;"BYE"),"Yes","-"))</f>
        <v>-</v>
      </c>
      <c r="H4357" s="9" t="str">
        <f>IF(G4357="-","-",IF(Fixture!G4361&gt;Fixture!I4361,Settings!$G$7,IF(Fixture!G4361=Fixture!I4361,Settings!$G$8,IF(Fixture!G4361&lt;Fixture!I4361,Settings!$G$9,"-"))))</f>
        <v>-</v>
      </c>
      <c r="I4357" s="13" t="str">
        <f>IF(G4357="-","-",IF(Fixture!I4361&gt;Fixture!G4361,Settings!$G$7,IF(Fixture!I4361=Fixture!G4361,Settings!$G$8,IF(Fixture!I4361&lt;Fixture!G4361,Settings!$G$9,"-"))))</f>
        <v>-</v>
      </c>
    </row>
    <row r="4358" spans="3:9" x14ac:dyDescent="0.25">
      <c r="C4358" s="12" t="str">
        <f t="shared" ref="C4358:C4421" si="138">IF(C4357="-","-",IF(D4357+1&lt;=maxgameno+2,C4357,IF(C4357+1&lt;=maxroundno,C4357+1,"-")))</f>
        <v>-</v>
      </c>
      <c r="D4358" s="9" t="str">
        <f t="shared" ref="D4358:D4421" si="139">IF(C4358="-","-",IF(D4357+1&lt;=maxgameno+2,D4357+1,1))</f>
        <v>-</v>
      </c>
      <c r="E4358" s="9" t="str">
        <f>IF(C4358="-","-",IF(D4358=maxgameno+2,"blank row 2",IF(D4358=maxgameno+1,"blank row 1",INDEX(FixtureCode!$B$4:$AH$128,MATCH($C4358,FixtureCode!$B$4:$B$128,0),MATCH("G"&amp;D4358&amp;"-T1",FixtureCode!$B$4:$AH$4,0)))))</f>
        <v>-</v>
      </c>
      <c r="F4358" s="13" t="str">
        <f>IF(C4358="-","-",IF(D4358=maxgameno+2,"blank row 2",IF(D4358=maxgameno+1,"blank row 1",INDEX(FixtureCode!$B$4:$AH$128,MATCH($C4358,FixtureCode!$B$4:$B$128,0),MATCH("G"&amp;D4358&amp;"-T2",FixtureCode!$B$4:$AH$4,0)))))</f>
        <v>-</v>
      </c>
      <c r="G4358" s="12" t="str">
        <f>IF(C4358="-","-",IF(AND(ISNUMBER(Fixture!G4362),ISNUMBER(Fixture!I4362),Fixture!F4362&lt;&gt;"BYE",Fixture!J4362&lt;&gt;"BYE"),"Yes","-"))</f>
        <v>-</v>
      </c>
      <c r="H4358" s="9" t="str">
        <f>IF(G4358="-","-",IF(Fixture!G4362&gt;Fixture!I4362,Settings!$G$7,IF(Fixture!G4362=Fixture!I4362,Settings!$G$8,IF(Fixture!G4362&lt;Fixture!I4362,Settings!$G$9,"-"))))</f>
        <v>-</v>
      </c>
      <c r="I4358" s="13" t="str">
        <f>IF(G4358="-","-",IF(Fixture!I4362&gt;Fixture!G4362,Settings!$G$7,IF(Fixture!I4362=Fixture!G4362,Settings!$G$8,IF(Fixture!I4362&lt;Fixture!G4362,Settings!$G$9,"-"))))</f>
        <v>-</v>
      </c>
    </row>
    <row r="4359" spans="3:9" x14ac:dyDescent="0.25">
      <c r="C4359" s="12" t="str">
        <f t="shared" si="138"/>
        <v>-</v>
      </c>
      <c r="D4359" s="9" t="str">
        <f t="shared" si="139"/>
        <v>-</v>
      </c>
      <c r="E4359" s="9" t="str">
        <f>IF(C4359="-","-",IF(D4359=maxgameno+2,"blank row 2",IF(D4359=maxgameno+1,"blank row 1",INDEX(FixtureCode!$B$4:$AH$128,MATCH($C4359,FixtureCode!$B$4:$B$128,0),MATCH("G"&amp;D4359&amp;"-T1",FixtureCode!$B$4:$AH$4,0)))))</f>
        <v>-</v>
      </c>
      <c r="F4359" s="13" t="str">
        <f>IF(C4359="-","-",IF(D4359=maxgameno+2,"blank row 2",IF(D4359=maxgameno+1,"blank row 1",INDEX(FixtureCode!$B$4:$AH$128,MATCH($C4359,FixtureCode!$B$4:$B$128,0),MATCH("G"&amp;D4359&amp;"-T2",FixtureCode!$B$4:$AH$4,0)))))</f>
        <v>-</v>
      </c>
      <c r="G4359" s="12" t="str">
        <f>IF(C4359="-","-",IF(AND(ISNUMBER(Fixture!G4363),ISNUMBER(Fixture!I4363),Fixture!F4363&lt;&gt;"BYE",Fixture!J4363&lt;&gt;"BYE"),"Yes","-"))</f>
        <v>-</v>
      </c>
      <c r="H4359" s="9" t="str">
        <f>IF(G4359="-","-",IF(Fixture!G4363&gt;Fixture!I4363,Settings!$G$7,IF(Fixture!G4363=Fixture!I4363,Settings!$G$8,IF(Fixture!G4363&lt;Fixture!I4363,Settings!$G$9,"-"))))</f>
        <v>-</v>
      </c>
      <c r="I4359" s="13" t="str">
        <f>IF(G4359="-","-",IF(Fixture!I4363&gt;Fixture!G4363,Settings!$G$7,IF(Fixture!I4363=Fixture!G4363,Settings!$G$8,IF(Fixture!I4363&lt;Fixture!G4363,Settings!$G$9,"-"))))</f>
        <v>-</v>
      </c>
    </row>
    <row r="4360" spans="3:9" x14ac:dyDescent="0.25">
      <c r="C4360" s="12" t="str">
        <f t="shared" si="138"/>
        <v>-</v>
      </c>
      <c r="D4360" s="9" t="str">
        <f t="shared" si="139"/>
        <v>-</v>
      </c>
      <c r="E4360" s="9" t="str">
        <f>IF(C4360="-","-",IF(D4360=maxgameno+2,"blank row 2",IF(D4360=maxgameno+1,"blank row 1",INDEX(FixtureCode!$B$4:$AH$128,MATCH($C4360,FixtureCode!$B$4:$B$128,0),MATCH("G"&amp;D4360&amp;"-T1",FixtureCode!$B$4:$AH$4,0)))))</f>
        <v>-</v>
      </c>
      <c r="F4360" s="13" t="str">
        <f>IF(C4360="-","-",IF(D4360=maxgameno+2,"blank row 2",IF(D4360=maxgameno+1,"blank row 1",INDEX(FixtureCode!$B$4:$AH$128,MATCH($C4360,FixtureCode!$B$4:$B$128,0),MATCH("G"&amp;D4360&amp;"-T2",FixtureCode!$B$4:$AH$4,0)))))</f>
        <v>-</v>
      </c>
      <c r="G4360" s="12" t="str">
        <f>IF(C4360="-","-",IF(AND(ISNUMBER(Fixture!G4364),ISNUMBER(Fixture!I4364),Fixture!F4364&lt;&gt;"BYE",Fixture!J4364&lt;&gt;"BYE"),"Yes","-"))</f>
        <v>-</v>
      </c>
      <c r="H4360" s="9" t="str">
        <f>IF(G4360="-","-",IF(Fixture!G4364&gt;Fixture!I4364,Settings!$G$7,IF(Fixture!G4364=Fixture!I4364,Settings!$G$8,IF(Fixture!G4364&lt;Fixture!I4364,Settings!$G$9,"-"))))</f>
        <v>-</v>
      </c>
      <c r="I4360" s="13" t="str">
        <f>IF(G4360="-","-",IF(Fixture!I4364&gt;Fixture!G4364,Settings!$G$7,IF(Fixture!I4364=Fixture!G4364,Settings!$G$8,IF(Fixture!I4364&lt;Fixture!G4364,Settings!$G$9,"-"))))</f>
        <v>-</v>
      </c>
    </row>
    <row r="4361" spans="3:9" x14ac:dyDescent="0.25">
      <c r="C4361" s="12" t="str">
        <f t="shared" si="138"/>
        <v>-</v>
      </c>
      <c r="D4361" s="9" t="str">
        <f t="shared" si="139"/>
        <v>-</v>
      </c>
      <c r="E4361" s="9" t="str">
        <f>IF(C4361="-","-",IF(D4361=maxgameno+2,"blank row 2",IF(D4361=maxgameno+1,"blank row 1",INDEX(FixtureCode!$B$4:$AH$128,MATCH($C4361,FixtureCode!$B$4:$B$128,0),MATCH("G"&amp;D4361&amp;"-T1",FixtureCode!$B$4:$AH$4,0)))))</f>
        <v>-</v>
      </c>
      <c r="F4361" s="13" t="str">
        <f>IF(C4361="-","-",IF(D4361=maxgameno+2,"blank row 2",IF(D4361=maxgameno+1,"blank row 1",INDEX(FixtureCode!$B$4:$AH$128,MATCH($C4361,FixtureCode!$B$4:$B$128,0),MATCH("G"&amp;D4361&amp;"-T2",FixtureCode!$B$4:$AH$4,0)))))</f>
        <v>-</v>
      </c>
      <c r="G4361" s="12" t="str">
        <f>IF(C4361="-","-",IF(AND(ISNUMBER(Fixture!G4365),ISNUMBER(Fixture!I4365),Fixture!F4365&lt;&gt;"BYE",Fixture!J4365&lt;&gt;"BYE"),"Yes","-"))</f>
        <v>-</v>
      </c>
      <c r="H4361" s="9" t="str">
        <f>IF(G4361="-","-",IF(Fixture!G4365&gt;Fixture!I4365,Settings!$G$7,IF(Fixture!G4365=Fixture!I4365,Settings!$G$8,IF(Fixture!G4365&lt;Fixture!I4365,Settings!$G$9,"-"))))</f>
        <v>-</v>
      </c>
      <c r="I4361" s="13" t="str">
        <f>IF(G4361="-","-",IF(Fixture!I4365&gt;Fixture!G4365,Settings!$G$7,IF(Fixture!I4365=Fixture!G4365,Settings!$G$8,IF(Fixture!I4365&lt;Fixture!G4365,Settings!$G$9,"-"))))</f>
        <v>-</v>
      </c>
    </row>
    <row r="4362" spans="3:9" x14ac:dyDescent="0.25">
      <c r="C4362" s="12" t="str">
        <f t="shared" si="138"/>
        <v>-</v>
      </c>
      <c r="D4362" s="9" t="str">
        <f t="shared" si="139"/>
        <v>-</v>
      </c>
      <c r="E4362" s="9" t="str">
        <f>IF(C4362="-","-",IF(D4362=maxgameno+2,"blank row 2",IF(D4362=maxgameno+1,"blank row 1",INDEX(FixtureCode!$B$4:$AH$128,MATCH($C4362,FixtureCode!$B$4:$B$128,0),MATCH("G"&amp;D4362&amp;"-T1",FixtureCode!$B$4:$AH$4,0)))))</f>
        <v>-</v>
      </c>
      <c r="F4362" s="13" t="str">
        <f>IF(C4362="-","-",IF(D4362=maxgameno+2,"blank row 2",IF(D4362=maxgameno+1,"blank row 1",INDEX(FixtureCode!$B$4:$AH$128,MATCH($C4362,FixtureCode!$B$4:$B$128,0),MATCH("G"&amp;D4362&amp;"-T2",FixtureCode!$B$4:$AH$4,0)))))</f>
        <v>-</v>
      </c>
      <c r="G4362" s="12" t="str">
        <f>IF(C4362="-","-",IF(AND(ISNUMBER(Fixture!G4366),ISNUMBER(Fixture!I4366),Fixture!F4366&lt;&gt;"BYE",Fixture!J4366&lt;&gt;"BYE"),"Yes","-"))</f>
        <v>-</v>
      </c>
      <c r="H4362" s="9" t="str">
        <f>IF(G4362="-","-",IF(Fixture!G4366&gt;Fixture!I4366,Settings!$G$7,IF(Fixture!G4366=Fixture!I4366,Settings!$G$8,IF(Fixture!G4366&lt;Fixture!I4366,Settings!$G$9,"-"))))</f>
        <v>-</v>
      </c>
      <c r="I4362" s="13" t="str">
        <f>IF(G4362="-","-",IF(Fixture!I4366&gt;Fixture!G4366,Settings!$G$7,IF(Fixture!I4366=Fixture!G4366,Settings!$G$8,IF(Fixture!I4366&lt;Fixture!G4366,Settings!$G$9,"-"))))</f>
        <v>-</v>
      </c>
    </row>
    <row r="4363" spans="3:9" x14ac:dyDescent="0.25">
      <c r="C4363" s="12" t="str">
        <f t="shared" si="138"/>
        <v>-</v>
      </c>
      <c r="D4363" s="9" t="str">
        <f t="shared" si="139"/>
        <v>-</v>
      </c>
      <c r="E4363" s="9" t="str">
        <f>IF(C4363="-","-",IF(D4363=maxgameno+2,"blank row 2",IF(D4363=maxgameno+1,"blank row 1",INDEX(FixtureCode!$B$4:$AH$128,MATCH($C4363,FixtureCode!$B$4:$B$128,0),MATCH("G"&amp;D4363&amp;"-T1",FixtureCode!$B$4:$AH$4,0)))))</f>
        <v>-</v>
      </c>
      <c r="F4363" s="13" t="str">
        <f>IF(C4363="-","-",IF(D4363=maxgameno+2,"blank row 2",IF(D4363=maxgameno+1,"blank row 1",INDEX(FixtureCode!$B$4:$AH$128,MATCH($C4363,FixtureCode!$B$4:$B$128,0),MATCH("G"&amp;D4363&amp;"-T2",FixtureCode!$B$4:$AH$4,0)))))</f>
        <v>-</v>
      </c>
      <c r="G4363" s="12" t="str">
        <f>IF(C4363="-","-",IF(AND(ISNUMBER(Fixture!G4367),ISNUMBER(Fixture!I4367),Fixture!F4367&lt;&gt;"BYE",Fixture!J4367&lt;&gt;"BYE"),"Yes","-"))</f>
        <v>-</v>
      </c>
      <c r="H4363" s="9" t="str">
        <f>IF(G4363="-","-",IF(Fixture!G4367&gt;Fixture!I4367,Settings!$G$7,IF(Fixture!G4367=Fixture!I4367,Settings!$G$8,IF(Fixture!G4367&lt;Fixture!I4367,Settings!$G$9,"-"))))</f>
        <v>-</v>
      </c>
      <c r="I4363" s="13" t="str">
        <f>IF(G4363="-","-",IF(Fixture!I4367&gt;Fixture!G4367,Settings!$G$7,IF(Fixture!I4367=Fixture!G4367,Settings!$G$8,IF(Fixture!I4367&lt;Fixture!G4367,Settings!$G$9,"-"))))</f>
        <v>-</v>
      </c>
    </row>
    <row r="4364" spans="3:9" x14ac:dyDescent="0.25">
      <c r="C4364" s="12" t="str">
        <f t="shared" si="138"/>
        <v>-</v>
      </c>
      <c r="D4364" s="9" t="str">
        <f t="shared" si="139"/>
        <v>-</v>
      </c>
      <c r="E4364" s="9" t="str">
        <f>IF(C4364="-","-",IF(D4364=maxgameno+2,"blank row 2",IF(D4364=maxgameno+1,"blank row 1",INDEX(FixtureCode!$B$4:$AH$128,MATCH($C4364,FixtureCode!$B$4:$B$128,0),MATCH("G"&amp;D4364&amp;"-T1",FixtureCode!$B$4:$AH$4,0)))))</f>
        <v>-</v>
      </c>
      <c r="F4364" s="13" t="str">
        <f>IF(C4364="-","-",IF(D4364=maxgameno+2,"blank row 2",IF(D4364=maxgameno+1,"blank row 1",INDEX(FixtureCode!$B$4:$AH$128,MATCH($C4364,FixtureCode!$B$4:$B$128,0),MATCH("G"&amp;D4364&amp;"-T2",FixtureCode!$B$4:$AH$4,0)))))</f>
        <v>-</v>
      </c>
      <c r="G4364" s="12" t="str">
        <f>IF(C4364="-","-",IF(AND(ISNUMBER(Fixture!G4368),ISNUMBER(Fixture!I4368),Fixture!F4368&lt;&gt;"BYE",Fixture!J4368&lt;&gt;"BYE"),"Yes","-"))</f>
        <v>-</v>
      </c>
      <c r="H4364" s="9" t="str">
        <f>IF(G4364="-","-",IF(Fixture!G4368&gt;Fixture!I4368,Settings!$G$7,IF(Fixture!G4368=Fixture!I4368,Settings!$G$8,IF(Fixture!G4368&lt;Fixture!I4368,Settings!$G$9,"-"))))</f>
        <v>-</v>
      </c>
      <c r="I4364" s="13" t="str">
        <f>IF(G4364="-","-",IF(Fixture!I4368&gt;Fixture!G4368,Settings!$G$7,IF(Fixture!I4368=Fixture!G4368,Settings!$G$8,IF(Fixture!I4368&lt;Fixture!G4368,Settings!$G$9,"-"))))</f>
        <v>-</v>
      </c>
    </row>
    <row r="4365" spans="3:9" x14ac:dyDescent="0.25">
      <c r="C4365" s="12" t="str">
        <f t="shared" si="138"/>
        <v>-</v>
      </c>
      <c r="D4365" s="9" t="str">
        <f t="shared" si="139"/>
        <v>-</v>
      </c>
      <c r="E4365" s="9" t="str">
        <f>IF(C4365="-","-",IF(D4365=maxgameno+2,"blank row 2",IF(D4365=maxgameno+1,"blank row 1",INDEX(FixtureCode!$B$4:$AH$128,MATCH($C4365,FixtureCode!$B$4:$B$128,0),MATCH("G"&amp;D4365&amp;"-T1",FixtureCode!$B$4:$AH$4,0)))))</f>
        <v>-</v>
      </c>
      <c r="F4365" s="13" t="str">
        <f>IF(C4365="-","-",IF(D4365=maxgameno+2,"blank row 2",IF(D4365=maxgameno+1,"blank row 1",INDEX(FixtureCode!$B$4:$AH$128,MATCH($C4365,FixtureCode!$B$4:$B$128,0),MATCH("G"&amp;D4365&amp;"-T2",FixtureCode!$B$4:$AH$4,0)))))</f>
        <v>-</v>
      </c>
      <c r="G4365" s="12" t="str">
        <f>IF(C4365="-","-",IF(AND(ISNUMBER(Fixture!G4369),ISNUMBER(Fixture!I4369),Fixture!F4369&lt;&gt;"BYE",Fixture!J4369&lt;&gt;"BYE"),"Yes","-"))</f>
        <v>-</v>
      </c>
      <c r="H4365" s="9" t="str">
        <f>IF(G4365="-","-",IF(Fixture!G4369&gt;Fixture!I4369,Settings!$G$7,IF(Fixture!G4369=Fixture!I4369,Settings!$G$8,IF(Fixture!G4369&lt;Fixture!I4369,Settings!$G$9,"-"))))</f>
        <v>-</v>
      </c>
      <c r="I4365" s="13" t="str">
        <f>IF(G4365="-","-",IF(Fixture!I4369&gt;Fixture!G4369,Settings!$G$7,IF(Fixture!I4369=Fixture!G4369,Settings!$G$8,IF(Fixture!I4369&lt;Fixture!G4369,Settings!$G$9,"-"))))</f>
        <v>-</v>
      </c>
    </row>
    <row r="4366" spans="3:9" x14ac:dyDescent="0.25">
      <c r="C4366" s="12" t="str">
        <f t="shared" si="138"/>
        <v>-</v>
      </c>
      <c r="D4366" s="9" t="str">
        <f t="shared" si="139"/>
        <v>-</v>
      </c>
      <c r="E4366" s="9" t="str">
        <f>IF(C4366="-","-",IF(D4366=maxgameno+2,"blank row 2",IF(D4366=maxgameno+1,"blank row 1",INDEX(FixtureCode!$B$4:$AH$128,MATCH($C4366,FixtureCode!$B$4:$B$128,0),MATCH("G"&amp;D4366&amp;"-T1",FixtureCode!$B$4:$AH$4,0)))))</f>
        <v>-</v>
      </c>
      <c r="F4366" s="13" t="str">
        <f>IF(C4366="-","-",IF(D4366=maxgameno+2,"blank row 2",IF(D4366=maxgameno+1,"blank row 1",INDEX(FixtureCode!$B$4:$AH$128,MATCH($C4366,FixtureCode!$B$4:$B$128,0),MATCH("G"&amp;D4366&amp;"-T2",FixtureCode!$B$4:$AH$4,0)))))</f>
        <v>-</v>
      </c>
      <c r="G4366" s="12" t="str">
        <f>IF(C4366="-","-",IF(AND(ISNUMBER(Fixture!G4370),ISNUMBER(Fixture!I4370),Fixture!F4370&lt;&gt;"BYE",Fixture!J4370&lt;&gt;"BYE"),"Yes","-"))</f>
        <v>-</v>
      </c>
      <c r="H4366" s="9" t="str">
        <f>IF(G4366="-","-",IF(Fixture!G4370&gt;Fixture!I4370,Settings!$G$7,IF(Fixture!G4370=Fixture!I4370,Settings!$G$8,IF(Fixture!G4370&lt;Fixture!I4370,Settings!$G$9,"-"))))</f>
        <v>-</v>
      </c>
      <c r="I4366" s="13" t="str">
        <f>IF(G4366="-","-",IF(Fixture!I4370&gt;Fixture!G4370,Settings!$G$7,IF(Fixture!I4370=Fixture!G4370,Settings!$G$8,IF(Fixture!I4370&lt;Fixture!G4370,Settings!$G$9,"-"))))</f>
        <v>-</v>
      </c>
    </row>
    <row r="4367" spans="3:9" x14ac:dyDescent="0.25">
      <c r="C4367" s="12" t="str">
        <f t="shared" si="138"/>
        <v>-</v>
      </c>
      <c r="D4367" s="9" t="str">
        <f t="shared" si="139"/>
        <v>-</v>
      </c>
      <c r="E4367" s="9" t="str">
        <f>IF(C4367="-","-",IF(D4367=maxgameno+2,"blank row 2",IF(D4367=maxgameno+1,"blank row 1",INDEX(FixtureCode!$B$4:$AH$128,MATCH($C4367,FixtureCode!$B$4:$B$128,0),MATCH("G"&amp;D4367&amp;"-T1",FixtureCode!$B$4:$AH$4,0)))))</f>
        <v>-</v>
      </c>
      <c r="F4367" s="13" t="str">
        <f>IF(C4367="-","-",IF(D4367=maxgameno+2,"blank row 2",IF(D4367=maxgameno+1,"blank row 1",INDEX(FixtureCode!$B$4:$AH$128,MATCH($C4367,FixtureCode!$B$4:$B$128,0),MATCH("G"&amp;D4367&amp;"-T2",FixtureCode!$B$4:$AH$4,0)))))</f>
        <v>-</v>
      </c>
      <c r="G4367" s="12" t="str">
        <f>IF(C4367="-","-",IF(AND(ISNUMBER(Fixture!G4371),ISNUMBER(Fixture!I4371),Fixture!F4371&lt;&gt;"BYE",Fixture!J4371&lt;&gt;"BYE"),"Yes","-"))</f>
        <v>-</v>
      </c>
      <c r="H4367" s="9" t="str">
        <f>IF(G4367="-","-",IF(Fixture!G4371&gt;Fixture!I4371,Settings!$G$7,IF(Fixture!G4371=Fixture!I4371,Settings!$G$8,IF(Fixture!G4371&lt;Fixture!I4371,Settings!$G$9,"-"))))</f>
        <v>-</v>
      </c>
      <c r="I4367" s="13" t="str">
        <f>IF(G4367="-","-",IF(Fixture!I4371&gt;Fixture!G4371,Settings!$G$7,IF(Fixture!I4371=Fixture!G4371,Settings!$G$8,IF(Fixture!I4371&lt;Fixture!G4371,Settings!$G$9,"-"))))</f>
        <v>-</v>
      </c>
    </row>
    <row r="4368" spans="3:9" x14ac:dyDescent="0.25">
      <c r="C4368" s="12" t="str">
        <f t="shared" si="138"/>
        <v>-</v>
      </c>
      <c r="D4368" s="9" t="str">
        <f t="shared" si="139"/>
        <v>-</v>
      </c>
      <c r="E4368" s="9" t="str">
        <f>IF(C4368="-","-",IF(D4368=maxgameno+2,"blank row 2",IF(D4368=maxgameno+1,"blank row 1",INDEX(FixtureCode!$B$4:$AH$128,MATCH($C4368,FixtureCode!$B$4:$B$128,0),MATCH("G"&amp;D4368&amp;"-T1",FixtureCode!$B$4:$AH$4,0)))))</f>
        <v>-</v>
      </c>
      <c r="F4368" s="13" t="str">
        <f>IF(C4368="-","-",IF(D4368=maxgameno+2,"blank row 2",IF(D4368=maxgameno+1,"blank row 1",INDEX(FixtureCode!$B$4:$AH$128,MATCH($C4368,FixtureCode!$B$4:$B$128,0),MATCH("G"&amp;D4368&amp;"-T2",FixtureCode!$B$4:$AH$4,0)))))</f>
        <v>-</v>
      </c>
      <c r="G4368" s="12" t="str">
        <f>IF(C4368="-","-",IF(AND(ISNUMBER(Fixture!G4372),ISNUMBER(Fixture!I4372),Fixture!F4372&lt;&gt;"BYE",Fixture!J4372&lt;&gt;"BYE"),"Yes","-"))</f>
        <v>-</v>
      </c>
      <c r="H4368" s="9" t="str">
        <f>IF(G4368="-","-",IF(Fixture!G4372&gt;Fixture!I4372,Settings!$G$7,IF(Fixture!G4372=Fixture!I4372,Settings!$G$8,IF(Fixture!G4372&lt;Fixture!I4372,Settings!$G$9,"-"))))</f>
        <v>-</v>
      </c>
      <c r="I4368" s="13" t="str">
        <f>IF(G4368="-","-",IF(Fixture!I4372&gt;Fixture!G4372,Settings!$G$7,IF(Fixture!I4372=Fixture!G4372,Settings!$G$8,IF(Fixture!I4372&lt;Fixture!G4372,Settings!$G$9,"-"))))</f>
        <v>-</v>
      </c>
    </row>
    <row r="4369" spans="3:9" x14ac:dyDescent="0.25">
      <c r="C4369" s="12" t="str">
        <f t="shared" si="138"/>
        <v>-</v>
      </c>
      <c r="D4369" s="9" t="str">
        <f t="shared" si="139"/>
        <v>-</v>
      </c>
      <c r="E4369" s="9" t="str">
        <f>IF(C4369="-","-",IF(D4369=maxgameno+2,"blank row 2",IF(D4369=maxgameno+1,"blank row 1",INDEX(FixtureCode!$B$4:$AH$128,MATCH($C4369,FixtureCode!$B$4:$B$128,0),MATCH("G"&amp;D4369&amp;"-T1",FixtureCode!$B$4:$AH$4,0)))))</f>
        <v>-</v>
      </c>
      <c r="F4369" s="13" t="str">
        <f>IF(C4369="-","-",IF(D4369=maxgameno+2,"blank row 2",IF(D4369=maxgameno+1,"blank row 1",INDEX(FixtureCode!$B$4:$AH$128,MATCH($C4369,FixtureCode!$B$4:$B$128,0),MATCH("G"&amp;D4369&amp;"-T2",FixtureCode!$B$4:$AH$4,0)))))</f>
        <v>-</v>
      </c>
      <c r="G4369" s="12" t="str">
        <f>IF(C4369="-","-",IF(AND(ISNUMBER(Fixture!G4373),ISNUMBER(Fixture!I4373),Fixture!F4373&lt;&gt;"BYE",Fixture!J4373&lt;&gt;"BYE"),"Yes","-"))</f>
        <v>-</v>
      </c>
      <c r="H4369" s="9" t="str">
        <f>IF(G4369="-","-",IF(Fixture!G4373&gt;Fixture!I4373,Settings!$G$7,IF(Fixture!G4373=Fixture!I4373,Settings!$G$8,IF(Fixture!G4373&lt;Fixture!I4373,Settings!$G$9,"-"))))</f>
        <v>-</v>
      </c>
      <c r="I4369" s="13" t="str">
        <f>IF(G4369="-","-",IF(Fixture!I4373&gt;Fixture!G4373,Settings!$G$7,IF(Fixture!I4373=Fixture!G4373,Settings!$G$8,IF(Fixture!I4373&lt;Fixture!G4373,Settings!$G$9,"-"))))</f>
        <v>-</v>
      </c>
    </row>
    <row r="4370" spans="3:9" x14ac:dyDescent="0.25">
      <c r="C4370" s="12" t="str">
        <f t="shared" si="138"/>
        <v>-</v>
      </c>
      <c r="D4370" s="9" t="str">
        <f t="shared" si="139"/>
        <v>-</v>
      </c>
      <c r="E4370" s="9" t="str">
        <f>IF(C4370="-","-",IF(D4370=maxgameno+2,"blank row 2",IF(D4370=maxgameno+1,"blank row 1",INDEX(FixtureCode!$B$4:$AH$128,MATCH($C4370,FixtureCode!$B$4:$B$128,0),MATCH("G"&amp;D4370&amp;"-T1",FixtureCode!$B$4:$AH$4,0)))))</f>
        <v>-</v>
      </c>
      <c r="F4370" s="13" t="str">
        <f>IF(C4370="-","-",IF(D4370=maxgameno+2,"blank row 2",IF(D4370=maxgameno+1,"blank row 1",INDEX(FixtureCode!$B$4:$AH$128,MATCH($C4370,FixtureCode!$B$4:$B$128,0),MATCH("G"&amp;D4370&amp;"-T2",FixtureCode!$B$4:$AH$4,0)))))</f>
        <v>-</v>
      </c>
      <c r="G4370" s="12" t="str">
        <f>IF(C4370="-","-",IF(AND(ISNUMBER(Fixture!G4374),ISNUMBER(Fixture!I4374),Fixture!F4374&lt;&gt;"BYE",Fixture!J4374&lt;&gt;"BYE"),"Yes","-"))</f>
        <v>-</v>
      </c>
      <c r="H4370" s="9" t="str">
        <f>IF(G4370="-","-",IF(Fixture!G4374&gt;Fixture!I4374,Settings!$G$7,IF(Fixture!G4374=Fixture!I4374,Settings!$G$8,IF(Fixture!G4374&lt;Fixture!I4374,Settings!$G$9,"-"))))</f>
        <v>-</v>
      </c>
      <c r="I4370" s="13" t="str">
        <f>IF(G4370="-","-",IF(Fixture!I4374&gt;Fixture!G4374,Settings!$G$7,IF(Fixture!I4374=Fixture!G4374,Settings!$G$8,IF(Fixture!I4374&lt;Fixture!G4374,Settings!$G$9,"-"))))</f>
        <v>-</v>
      </c>
    </row>
    <row r="4371" spans="3:9" x14ac:dyDescent="0.25">
      <c r="C4371" s="12" t="str">
        <f t="shared" si="138"/>
        <v>-</v>
      </c>
      <c r="D4371" s="9" t="str">
        <f t="shared" si="139"/>
        <v>-</v>
      </c>
      <c r="E4371" s="9" t="str">
        <f>IF(C4371="-","-",IF(D4371=maxgameno+2,"blank row 2",IF(D4371=maxgameno+1,"blank row 1",INDEX(FixtureCode!$B$4:$AH$128,MATCH($C4371,FixtureCode!$B$4:$B$128,0),MATCH("G"&amp;D4371&amp;"-T1",FixtureCode!$B$4:$AH$4,0)))))</f>
        <v>-</v>
      </c>
      <c r="F4371" s="13" t="str">
        <f>IF(C4371="-","-",IF(D4371=maxgameno+2,"blank row 2",IF(D4371=maxgameno+1,"blank row 1",INDEX(FixtureCode!$B$4:$AH$128,MATCH($C4371,FixtureCode!$B$4:$B$128,0),MATCH("G"&amp;D4371&amp;"-T2",FixtureCode!$B$4:$AH$4,0)))))</f>
        <v>-</v>
      </c>
      <c r="G4371" s="12" t="str">
        <f>IF(C4371="-","-",IF(AND(ISNUMBER(Fixture!G4375),ISNUMBER(Fixture!I4375),Fixture!F4375&lt;&gt;"BYE",Fixture!J4375&lt;&gt;"BYE"),"Yes","-"))</f>
        <v>-</v>
      </c>
      <c r="H4371" s="9" t="str">
        <f>IF(G4371="-","-",IF(Fixture!G4375&gt;Fixture!I4375,Settings!$G$7,IF(Fixture!G4375=Fixture!I4375,Settings!$G$8,IF(Fixture!G4375&lt;Fixture!I4375,Settings!$G$9,"-"))))</f>
        <v>-</v>
      </c>
      <c r="I4371" s="13" t="str">
        <f>IF(G4371="-","-",IF(Fixture!I4375&gt;Fixture!G4375,Settings!$G$7,IF(Fixture!I4375=Fixture!G4375,Settings!$G$8,IF(Fixture!I4375&lt;Fixture!G4375,Settings!$G$9,"-"))))</f>
        <v>-</v>
      </c>
    </row>
    <row r="4372" spans="3:9" x14ac:dyDescent="0.25">
      <c r="C4372" s="12" t="str">
        <f t="shared" si="138"/>
        <v>-</v>
      </c>
      <c r="D4372" s="9" t="str">
        <f t="shared" si="139"/>
        <v>-</v>
      </c>
      <c r="E4372" s="9" t="str">
        <f>IF(C4372="-","-",IF(D4372=maxgameno+2,"blank row 2",IF(D4372=maxgameno+1,"blank row 1",INDEX(FixtureCode!$B$4:$AH$128,MATCH($C4372,FixtureCode!$B$4:$B$128,0),MATCH("G"&amp;D4372&amp;"-T1",FixtureCode!$B$4:$AH$4,0)))))</f>
        <v>-</v>
      </c>
      <c r="F4372" s="13" t="str">
        <f>IF(C4372="-","-",IF(D4372=maxgameno+2,"blank row 2",IF(D4372=maxgameno+1,"blank row 1",INDEX(FixtureCode!$B$4:$AH$128,MATCH($C4372,FixtureCode!$B$4:$B$128,0),MATCH("G"&amp;D4372&amp;"-T2",FixtureCode!$B$4:$AH$4,0)))))</f>
        <v>-</v>
      </c>
      <c r="G4372" s="12" t="str">
        <f>IF(C4372="-","-",IF(AND(ISNUMBER(Fixture!G4376),ISNUMBER(Fixture!I4376),Fixture!F4376&lt;&gt;"BYE",Fixture!J4376&lt;&gt;"BYE"),"Yes","-"))</f>
        <v>-</v>
      </c>
      <c r="H4372" s="9" t="str">
        <f>IF(G4372="-","-",IF(Fixture!G4376&gt;Fixture!I4376,Settings!$G$7,IF(Fixture!G4376=Fixture!I4376,Settings!$G$8,IF(Fixture!G4376&lt;Fixture!I4376,Settings!$G$9,"-"))))</f>
        <v>-</v>
      </c>
      <c r="I4372" s="13" t="str">
        <f>IF(G4372="-","-",IF(Fixture!I4376&gt;Fixture!G4376,Settings!$G$7,IF(Fixture!I4376=Fixture!G4376,Settings!$G$8,IF(Fixture!I4376&lt;Fixture!G4376,Settings!$G$9,"-"))))</f>
        <v>-</v>
      </c>
    </row>
    <row r="4373" spans="3:9" x14ac:dyDescent="0.25">
      <c r="C4373" s="12" t="str">
        <f t="shared" si="138"/>
        <v>-</v>
      </c>
      <c r="D4373" s="9" t="str">
        <f t="shared" si="139"/>
        <v>-</v>
      </c>
      <c r="E4373" s="9" t="str">
        <f>IF(C4373="-","-",IF(D4373=maxgameno+2,"blank row 2",IF(D4373=maxgameno+1,"blank row 1",INDEX(FixtureCode!$B$4:$AH$128,MATCH($C4373,FixtureCode!$B$4:$B$128,0),MATCH("G"&amp;D4373&amp;"-T1",FixtureCode!$B$4:$AH$4,0)))))</f>
        <v>-</v>
      </c>
      <c r="F4373" s="13" t="str">
        <f>IF(C4373="-","-",IF(D4373=maxgameno+2,"blank row 2",IF(D4373=maxgameno+1,"blank row 1",INDEX(FixtureCode!$B$4:$AH$128,MATCH($C4373,FixtureCode!$B$4:$B$128,0),MATCH("G"&amp;D4373&amp;"-T2",FixtureCode!$B$4:$AH$4,0)))))</f>
        <v>-</v>
      </c>
      <c r="G4373" s="12" t="str">
        <f>IF(C4373="-","-",IF(AND(ISNUMBER(Fixture!G4377),ISNUMBER(Fixture!I4377),Fixture!F4377&lt;&gt;"BYE",Fixture!J4377&lt;&gt;"BYE"),"Yes","-"))</f>
        <v>-</v>
      </c>
      <c r="H4373" s="9" t="str">
        <f>IF(G4373="-","-",IF(Fixture!G4377&gt;Fixture!I4377,Settings!$G$7,IF(Fixture!G4377=Fixture!I4377,Settings!$G$8,IF(Fixture!G4377&lt;Fixture!I4377,Settings!$G$9,"-"))))</f>
        <v>-</v>
      </c>
      <c r="I4373" s="13" t="str">
        <f>IF(G4373="-","-",IF(Fixture!I4377&gt;Fixture!G4377,Settings!$G$7,IF(Fixture!I4377=Fixture!G4377,Settings!$G$8,IF(Fixture!I4377&lt;Fixture!G4377,Settings!$G$9,"-"))))</f>
        <v>-</v>
      </c>
    </row>
    <row r="4374" spans="3:9" x14ac:dyDescent="0.25">
      <c r="C4374" s="12" t="str">
        <f t="shared" si="138"/>
        <v>-</v>
      </c>
      <c r="D4374" s="9" t="str">
        <f t="shared" si="139"/>
        <v>-</v>
      </c>
      <c r="E4374" s="9" t="str">
        <f>IF(C4374="-","-",IF(D4374=maxgameno+2,"blank row 2",IF(D4374=maxgameno+1,"blank row 1",INDEX(FixtureCode!$B$4:$AH$128,MATCH($C4374,FixtureCode!$B$4:$B$128,0),MATCH("G"&amp;D4374&amp;"-T1",FixtureCode!$B$4:$AH$4,0)))))</f>
        <v>-</v>
      </c>
      <c r="F4374" s="13" t="str">
        <f>IF(C4374="-","-",IF(D4374=maxgameno+2,"blank row 2",IF(D4374=maxgameno+1,"blank row 1",INDEX(FixtureCode!$B$4:$AH$128,MATCH($C4374,FixtureCode!$B$4:$B$128,0),MATCH("G"&amp;D4374&amp;"-T2",FixtureCode!$B$4:$AH$4,0)))))</f>
        <v>-</v>
      </c>
      <c r="G4374" s="12" t="str">
        <f>IF(C4374="-","-",IF(AND(ISNUMBER(Fixture!G4378),ISNUMBER(Fixture!I4378),Fixture!F4378&lt;&gt;"BYE",Fixture!J4378&lt;&gt;"BYE"),"Yes","-"))</f>
        <v>-</v>
      </c>
      <c r="H4374" s="9" t="str">
        <f>IF(G4374="-","-",IF(Fixture!G4378&gt;Fixture!I4378,Settings!$G$7,IF(Fixture!G4378=Fixture!I4378,Settings!$G$8,IF(Fixture!G4378&lt;Fixture!I4378,Settings!$G$9,"-"))))</f>
        <v>-</v>
      </c>
      <c r="I4374" s="13" t="str">
        <f>IF(G4374="-","-",IF(Fixture!I4378&gt;Fixture!G4378,Settings!$G$7,IF(Fixture!I4378=Fixture!G4378,Settings!$G$8,IF(Fixture!I4378&lt;Fixture!G4378,Settings!$G$9,"-"))))</f>
        <v>-</v>
      </c>
    </row>
    <row r="4375" spans="3:9" x14ac:dyDescent="0.25">
      <c r="C4375" s="12" t="str">
        <f t="shared" si="138"/>
        <v>-</v>
      </c>
      <c r="D4375" s="9" t="str">
        <f t="shared" si="139"/>
        <v>-</v>
      </c>
      <c r="E4375" s="9" t="str">
        <f>IF(C4375="-","-",IF(D4375=maxgameno+2,"blank row 2",IF(D4375=maxgameno+1,"blank row 1",INDEX(FixtureCode!$B$4:$AH$128,MATCH($C4375,FixtureCode!$B$4:$B$128,0),MATCH("G"&amp;D4375&amp;"-T1",FixtureCode!$B$4:$AH$4,0)))))</f>
        <v>-</v>
      </c>
      <c r="F4375" s="13" t="str">
        <f>IF(C4375="-","-",IF(D4375=maxgameno+2,"blank row 2",IF(D4375=maxgameno+1,"blank row 1",INDEX(FixtureCode!$B$4:$AH$128,MATCH($C4375,FixtureCode!$B$4:$B$128,0),MATCH("G"&amp;D4375&amp;"-T2",FixtureCode!$B$4:$AH$4,0)))))</f>
        <v>-</v>
      </c>
      <c r="G4375" s="12" t="str">
        <f>IF(C4375="-","-",IF(AND(ISNUMBER(Fixture!G4379),ISNUMBER(Fixture!I4379),Fixture!F4379&lt;&gt;"BYE",Fixture!J4379&lt;&gt;"BYE"),"Yes","-"))</f>
        <v>-</v>
      </c>
      <c r="H4375" s="9" t="str">
        <f>IF(G4375="-","-",IF(Fixture!G4379&gt;Fixture!I4379,Settings!$G$7,IF(Fixture!G4379=Fixture!I4379,Settings!$G$8,IF(Fixture!G4379&lt;Fixture!I4379,Settings!$G$9,"-"))))</f>
        <v>-</v>
      </c>
      <c r="I4375" s="13" t="str">
        <f>IF(G4375="-","-",IF(Fixture!I4379&gt;Fixture!G4379,Settings!$G$7,IF(Fixture!I4379=Fixture!G4379,Settings!$G$8,IF(Fixture!I4379&lt;Fixture!G4379,Settings!$G$9,"-"))))</f>
        <v>-</v>
      </c>
    </row>
    <row r="4376" spans="3:9" x14ac:dyDescent="0.25">
      <c r="C4376" s="12" t="str">
        <f t="shared" si="138"/>
        <v>-</v>
      </c>
      <c r="D4376" s="9" t="str">
        <f t="shared" si="139"/>
        <v>-</v>
      </c>
      <c r="E4376" s="9" t="str">
        <f>IF(C4376="-","-",IF(D4376=maxgameno+2,"blank row 2",IF(D4376=maxgameno+1,"blank row 1",INDEX(FixtureCode!$B$4:$AH$128,MATCH($C4376,FixtureCode!$B$4:$B$128,0),MATCH("G"&amp;D4376&amp;"-T1",FixtureCode!$B$4:$AH$4,0)))))</f>
        <v>-</v>
      </c>
      <c r="F4376" s="13" t="str">
        <f>IF(C4376="-","-",IF(D4376=maxgameno+2,"blank row 2",IF(D4376=maxgameno+1,"blank row 1",INDEX(FixtureCode!$B$4:$AH$128,MATCH($C4376,FixtureCode!$B$4:$B$128,0),MATCH("G"&amp;D4376&amp;"-T2",FixtureCode!$B$4:$AH$4,0)))))</f>
        <v>-</v>
      </c>
      <c r="G4376" s="12" t="str">
        <f>IF(C4376="-","-",IF(AND(ISNUMBER(Fixture!G4380),ISNUMBER(Fixture!I4380),Fixture!F4380&lt;&gt;"BYE",Fixture!J4380&lt;&gt;"BYE"),"Yes","-"))</f>
        <v>-</v>
      </c>
      <c r="H4376" s="9" t="str">
        <f>IF(G4376="-","-",IF(Fixture!G4380&gt;Fixture!I4380,Settings!$G$7,IF(Fixture!G4380=Fixture!I4380,Settings!$G$8,IF(Fixture!G4380&lt;Fixture!I4380,Settings!$G$9,"-"))))</f>
        <v>-</v>
      </c>
      <c r="I4376" s="13" t="str">
        <f>IF(G4376="-","-",IF(Fixture!I4380&gt;Fixture!G4380,Settings!$G$7,IF(Fixture!I4380=Fixture!G4380,Settings!$G$8,IF(Fixture!I4380&lt;Fixture!G4380,Settings!$G$9,"-"))))</f>
        <v>-</v>
      </c>
    </row>
    <row r="4377" spans="3:9" x14ac:dyDescent="0.25">
      <c r="C4377" s="12" t="str">
        <f t="shared" si="138"/>
        <v>-</v>
      </c>
      <c r="D4377" s="9" t="str">
        <f t="shared" si="139"/>
        <v>-</v>
      </c>
      <c r="E4377" s="9" t="str">
        <f>IF(C4377="-","-",IF(D4377=maxgameno+2,"blank row 2",IF(D4377=maxgameno+1,"blank row 1",INDEX(FixtureCode!$B$4:$AH$128,MATCH($C4377,FixtureCode!$B$4:$B$128,0),MATCH("G"&amp;D4377&amp;"-T1",FixtureCode!$B$4:$AH$4,0)))))</f>
        <v>-</v>
      </c>
      <c r="F4377" s="13" t="str">
        <f>IF(C4377="-","-",IF(D4377=maxgameno+2,"blank row 2",IF(D4377=maxgameno+1,"blank row 1",INDEX(FixtureCode!$B$4:$AH$128,MATCH($C4377,FixtureCode!$B$4:$B$128,0),MATCH("G"&amp;D4377&amp;"-T2",FixtureCode!$B$4:$AH$4,0)))))</f>
        <v>-</v>
      </c>
      <c r="G4377" s="12" t="str">
        <f>IF(C4377="-","-",IF(AND(ISNUMBER(Fixture!G4381),ISNUMBER(Fixture!I4381),Fixture!F4381&lt;&gt;"BYE",Fixture!J4381&lt;&gt;"BYE"),"Yes","-"))</f>
        <v>-</v>
      </c>
      <c r="H4377" s="9" t="str">
        <f>IF(G4377="-","-",IF(Fixture!G4381&gt;Fixture!I4381,Settings!$G$7,IF(Fixture!G4381=Fixture!I4381,Settings!$G$8,IF(Fixture!G4381&lt;Fixture!I4381,Settings!$G$9,"-"))))</f>
        <v>-</v>
      </c>
      <c r="I4377" s="13" t="str">
        <f>IF(G4377="-","-",IF(Fixture!I4381&gt;Fixture!G4381,Settings!$G$7,IF(Fixture!I4381=Fixture!G4381,Settings!$G$8,IF(Fixture!I4381&lt;Fixture!G4381,Settings!$G$9,"-"))))</f>
        <v>-</v>
      </c>
    </row>
    <row r="4378" spans="3:9" x14ac:dyDescent="0.25">
      <c r="C4378" s="12" t="str">
        <f t="shared" si="138"/>
        <v>-</v>
      </c>
      <c r="D4378" s="9" t="str">
        <f t="shared" si="139"/>
        <v>-</v>
      </c>
      <c r="E4378" s="9" t="str">
        <f>IF(C4378="-","-",IF(D4378=maxgameno+2,"blank row 2",IF(D4378=maxgameno+1,"blank row 1",INDEX(FixtureCode!$B$4:$AH$128,MATCH($C4378,FixtureCode!$B$4:$B$128,0),MATCH("G"&amp;D4378&amp;"-T1",FixtureCode!$B$4:$AH$4,0)))))</f>
        <v>-</v>
      </c>
      <c r="F4378" s="13" t="str">
        <f>IF(C4378="-","-",IF(D4378=maxgameno+2,"blank row 2",IF(D4378=maxgameno+1,"blank row 1",INDEX(FixtureCode!$B$4:$AH$128,MATCH($C4378,FixtureCode!$B$4:$B$128,0),MATCH("G"&amp;D4378&amp;"-T2",FixtureCode!$B$4:$AH$4,0)))))</f>
        <v>-</v>
      </c>
      <c r="G4378" s="12" t="str">
        <f>IF(C4378="-","-",IF(AND(ISNUMBER(Fixture!G4382),ISNUMBER(Fixture!I4382),Fixture!F4382&lt;&gt;"BYE",Fixture!J4382&lt;&gt;"BYE"),"Yes","-"))</f>
        <v>-</v>
      </c>
      <c r="H4378" s="9" t="str">
        <f>IF(G4378="-","-",IF(Fixture!G4382&gt;Fixture!I4382,Settings!$G$7,IF(Fixture!G4382=Fixture!I4382,Settings!$G$8,IF(Fixture!G4382&lt;Fixture!I4382,Settings!$G$9,"-"))))</f>
        <v>-</v>
      </c>
      <c r="I4378" s="13" t="str">
        <f>IF(G4378="-","-",IF(Fixture!I4382&gt;Fixture!G4382,Settings!$G$7,IF(Fixture!I4382=Fixture!G4382,Settings!$G$8,IF(Fixture!I4382&lt;Fixture!G4382,Settings!$G$9,"-"))))</f>
        <v>-</v>
      </c>
    </row>
    <row r="4379" spans="3:9" x14ac:dyDescent="0.25">
      <c r="C4379" s="12" t="str">
        <f t="shared" si="138"/>
        <v>-</v>
      </c>
      <c r="D4379" s="9" t="str">
        <f t="shared" si="139"/>
        <v>-</v>
      </c>
      <c r="E4379" s="9" t="str">
        <f>IF(C4379="-","-",IF(D4379=maxgameno+2,"blank row 2",IF(D4379=maxgameno+1,"blank row 1",INDEX(FixtureCode!$B$4:$AH$128,MATCH($C4379,FixtureCode!$B$4:$B$128,0),MATCH("G"&amp;D4379&amp;"-T1",FixtureCode!$B$4:$AH$4,0)))))</f>
        <v>-</v>
      </c>
      <c r="F4379" s="13" t="str">
        <f>IF(C4379="-","-",IF(D4379=maxgameno+2,"blank row 2",IF(D4379=maxgameno+1,"blank row 1",INDEX(FixtureCode!$B$4:$AH$128,MATCH($C4379,FixtureCode!$B$4:$B$128,0),MATCH("G"&amp;D4379&amp;"-T2",FixtureCode!$B$4:$AH$4,0)))))</f>
        <v>-</v>
      </c>
      <c r="G4379" s="12" t="str">
        <f>IF(C4379="-","-",IF(AND(ISNUMBER(Fixture!G4383),ISNUMBER(Fixture!I4383),Fixture!F4383&lt;&gt;"BYE",Fixture!J4383&lt;&gt;"BYE"),"Yes","-"))</f>
        <v>-</v>
      </c>
      <c r="H4379" s="9" t="str">
        <f>IF(G4379="-","-",IF(Fixture!G4383&gt;Fixture!I4383,Settings!$G$7,IF(Fixture!G4383=Fixture!I4383,Settings!$G$8,IF(Fixture!G4383&lt;Fixture!I4383,Settings!$G$9,"-"))))</f>
        <v>-</v>
      </c>
      <c r="I4379" s="13" t="str">
        <f>IF(G4379="-","-",IF(Fixture!I4383&gt;Fixture!G4383,Settings!$G$7,IF(Fixture!I4383=Fixture!G4383,Settings!$G$8,IF(Fixture!I4383&lt;Fixture!G4383,Settings!$G$9,"-"))))</f>
        <v>-</v>
      </c>
    </row>
    <row r="4380" spans="3:9" x14ac:dyDescent="0.25">
      <c r="C4380" s="12" t="str">
        <f t="shared" si="138"/>
        <v>-</v>
      </c>
      <c r="D4380" s="9" t="str">
        <f t="shared" si="139"/>
        <v>-</v>
      </c>
      <c r="E4380" s="9" t="str">
        <f>IF(C4380="-","-",IF(D4380=maxgameno+2,"blank row 2",IF(D4380=maxgameno+1,"blank row 1",INDEX(FixtureCode!$B$4:$AH$128,MATCH($C4380,FixtureCode!$B$4:$B$128,0),MATCH("G"&amp;D4380&amp;"-T1",FixtureCode!$B$4:$AH$4,0)))))</f>
        <v>-</v>
      </c>
      <c r="F4380" s="13" t="str">
        <f>IF(C4380="-","-",IF(D4380=maxgameno+2,"blank row 2",IF(D4380=maxgameno+1,"blank row 1",INDEX(FixtureCode!$B$4:$AH$128,MATCH($C4380,FixtureCode!$B$4:$B$128,0),MATCH("G"&amp;D4380&amp;"-T2",FixtureCode!$B$4:$AH$4,0)))))</f>
        <v>-</v>
      </c>
      <c r="G4380" s="12" t="str">
        <f>IF(C4380="-","-",IF(AND(ISNUMBER(Fixture!G4384),ISNUMBER(Fixture!I4384),Fixture!F4384&lt;&gt;"BYE",Fixture!J4384&lt;&gt;"BYE"),"Yes","-"))</f>
        <v>-</v>
      </c>
      <c r="H4380" s="9" t="str">
        <f>IF(G4380="-","-",IF(Fixture!G4384&gt;Fixture!I4384,Settings!$G$7,IF(Fixture!G4384=Fixture!I4384,Settings!$G$8,IF(Fixture!G4384&lt;Fixture!I4384,Settings!$G$9,"-"))))</f>
        <v>-</v>
      </c>
      <c r="I4380" s="13" t="str">
        <f>IF(G4380="-","-",IF(Fixture!I4384&gt;Fixture!G4384,Settings!$G$7,IF(Fixture!I4384=Fixture!G4384,Settings!$G$8,IF(Fixture!I4384&lt;Fixture!G4384,Settings!$G$9,"-"))))</f>
        <v>-</v>
      </c>
    </row>
    <row r="4381" spans="3:9" x14ac:dyDescent="0.25">
      <c r="C4381" s="12" t="str">
        <f t="shared" si="138"/>
        <v>-</v>
      </c>
      <c r="D4381" s="9" t="str">
        <f t="shared" si="139"/>
        <v>-</v>
      </c>
      <c r="E4381" s="9" t="str">
        <f>IF(C4381="-","-",IF(D4381=maxgameno+2,"blank row 2",IF(D4381=maxgameno+1,"blank row 1",INDEX(FixtureCode!$B$4:$AH$128,MATCH($C4381,FixtureCode!$B$4:$B$128,0),MATCH("G"&amp;D4381&amp;"-T1",FixtureCode!$B$4:$AH$4,0)))))</f>
        <v>-</v>
      </c>
      <c r="F4381" s="13" t="str">
        <f>IF(C4381="-","-",IF(D4381=maxgameno+2,"blank row 2",IF(D4381=maxgameno+1,"blank row 1",INDEX(FixtureCode!$B$4:$AH$128,MATCH($C4381,FixtureCode!$B$4:$B$128,0),MATCH("G"&amp;D4381&amp;"-T2",FixtureCode!$B$4:$AH$4,0)))))</f>
        <v>-</v>
      </c>
      <c r="G4381" s="12" t="str">
        <f>IF(C4381="-","-",IF(AND(ISNUMBER(Fixture!G4385),ISNUMBER(Fixture!I4385),Fixture!F4385&lt;&gt;"BYE",Fixture!J4385&lt;&gt;"BYE"),"Yes","-"))</f>
        <v>-</v>
      </c>
      <c r="H4381" s="9" t="str">
        <f>IF(G4381="-","-",IF(Fixture!G4385&gt;Fixture!I4385,Settings!$G$7,IF(Fixture!G4385=Fixture!I4385,Settings!$G$8,IF(Fixture!G4385&lt;Fixture!I4385,Settings!$G$9,"-"))))</f>
        <v>-</v>
      </c>
      <c r="I4381" s="13" t="str">
        <f>IF(G4381="-","-",IF(Fixture!I4385&gt;Fixture!G4385,Settings!$G$7,IF(Fixture!I4385=Fixture!G4385,Settings!$G$8,IF(Fixture!I4385&lt;Fixture!G4385,Settings!$G$9,"-"))))</f>
        <v>-</v>
      </c>
    </row>
    <row r="4382" spans="3:9" x14ac:dyDescent="0.25">
      <c r="C4382" s="12" t="str">
        <f t="shared" si="138"/>
        <v>-</v>
      </c>
      <c r="D4382" s="9" t="str">
        <f t="shared" si="139"/>
        <v>-</v>
      </c>
      <c r="E4382" s="9" t="str">
        <f>IF(C4382="-","-",IF(D4382=maxgameno+2,"blank row 2",IF(D4382=maxgameno+1,"blank row 1",INDEX(FixtureCode!$B$4:$AH$128,MATCH($C4382,FixtureCode!$B$4:$B$128,0),MATCH("G"&amp;D4382&amp;"-T1",FixtureCode!$B$4:$AH$4,0)))))</f>
        <v>-</v>
      </c>
      <c r="F4382" s="13" t="str">
        <f>IF(C4382="-","-",IF(D4382=maxgameno+2,"blank row 2",IF(D4382=maxgameno+1,"blank row 1",INDEX(FixtureCode!$B$4:$AH$128,MATCH($C4382,FixtureCode!$B$4:$B$128,0),MATCH("G"&amp;D4382&amp;"-T2",FixtureCode!$B$4:$AH$4,0)))))</f>
        <v>-</v>
      </c>
      <c r="G4382" s="12" t="str">
        <f>IF(C4382="-","-",IF(AND(ISNUMBER(Fixture!G4386),ISNUMBER(Fixture!I4386),Fixture!F4386&lt;&gt;"BYE",Fixture!J4386&lt;&gt;"BYE"),"Yes","-"))</f>
        <v>-</v>
      </c>
      <c r="H4382" s="9" t="str">
        <f>IF(G4382="-","-",IF(Fixture!G4386&gt;Fixture!I4386,Settings!$G$7,IF(Fixture!G4386=Fixture!I4386,Settings!$G$8,IF(Fixture!G4386&lt;Fixture!I4386,Settings!$G$9,"-"))))</f>
        <v>-</v>
      </c>
      <c r="I4382" s="13" t="str">
        <f>IF(G4382="-","-",IF(Fixture!I4386&gt;Fixture!G4386,Settings!$G$7,IF(Fixture!I4386=Fixture!G4386,Settings!$G$8,IF(Fixture!I4386&lt;Fixture!G4386,Settings!$G$9,"-"))))</f>
        <v>-</v>
      </c>
    </row>
    <row r="4383" spans="3:9" x14ac:dyDescent="0.25">
      <c r="C4383" s="12" t="str">
        <f t="shared" si="138"/>
        <v>-</v>
      </c>
      <c r="D4383" s="9" t="str">
        <f t="shared" si="139"/>
        <v>-</v>
      </c>
      <c r="E4383" s="9" t="str">
        <f>IF(C4383="-","-",IF(D4383=maxgameno+2,"blank row 2",IF(D4383=maxgameno+1,"blank row 1",INDEX(FixtureCode!$B$4:$AH$128,MATCH($C4383,FixtureCode!$B$4:$B$128,0),MATCH("G"&amp;D4383&amp;"-T1",FixtureCode!$B$4:$AH$4,0)))))</f>
        <v>-</v>
      </c>
      <c r="F4383" s="13" t="str">
        <f>IF(C4383="-","-",IF(D4383=maxgameno+2,"blank row 2",IF(D4383=maxgameno+1,"blank row 1",INDEX(FixtureCode!$B$4:$AH$128,MATCH($C4383,FixtureCode!$B$4:$B$128,0),MATCH("G"&amp;D4383&amp;"-T2",FixtureCode!$B$4:$AH$4,0)))))</f>
        <v>-</v>
      </c>
      <c r="G4383" s="12" t="str">
        <f>IF(C4383="-","-",IF(AND(ISNUMBER(Fixture!G4387),ISNUMBER(Fixture!I4387),Fixture!F4387&lt;&gt;"BYE",Fixture!J4387&lt;&gt;"BYE"),"Yes","-"))</f>
        <v>-</v>
      </c>
      <c r="H4383" s="9" t="str">
        <f>IF(G4383="-","-",IF(Fixture!G4387&gt;Fixture!I4387,Settings!$G$7,IF(Fixture!G4387=Fixture!I4387,Settings!$G$8,IF(Fixture!G4387&lt;Fixture!I4387,Settings!$G$9,"-"))))</f>
        <v>-</v>
      </c>
      <c r="I4383" s="13" t="str">
        <f>IF(G4383="-","-",IF(Fixture!I4387&gt;Fixture!G4387,Settings!$G$7,IF(Fixture!I4387=Fixture!G4387,Settings!$G$8,IF(Fixture!I4387&lt;Fixture!G4387,Settings!$G$9,"-"))))</f>
        <v>-</v>
      </c>
    </row>
    <row r="4384" spans="3:9" x14ac:dyDescent="0.25">
      <c r="C4384" s="12" t="str">
        <f t="shared" si="138"/>
        <v>-</v>
      </c>
      <c r="D4384" s="9" t="str">
        <f t="shared" si="139"/>
        <v>-</v>
      </c>
      <c r="E4384" s="9" t="str">
        <f>IF(C4384="-","-",IF(D4384=maxgameno+2,"blank row 2",IF(D4384=maxgameno+1,"blank row 1",INDEX(FixtureCode!$B$4:$AH$128,MATCH($C4384,FixtureCode!$B$4:$B$128,0),MATCH("G"&amp;D4384&amp;"-T1",FixtureCode!$B$4:$AH$4,0)))))</f>
        <v>-</v>
      </c>
      <c r="F4384" s="13" t="str">
        <f>IF(C4384="-","-",IF(D4384=maxgameno+2,"blank row 2",IF(D4384=maxgameno+1,"blank row 1",INDEX(FixtureCode!$B$4:$AH$128,MATCH($C4384,FixtureCode!$B$4:$B$128,0),MATCH("G"&amp;D4384&amp;"-T2",FixtureCode!$B$4:$AH$4,0)))))</f>
        <v>-</v>
      </c>
      <c r="G4384" s="12" t="str">
        <f>IF(C4384="-","-",IF(AND(ISNUMBER(Fixture!G4388),ISNUMBER(Fixture!I4388),Fixture!F4388&lt;&gt;"BYE",Fixture!J4388&lt;&gt;"BYE"),"Yes","-"))</f>
        <v>-</v>
      </c>
      <c r="H4384" s="9" t="str">
        <f>IF(G4384="-","-",IF(Fixture!G4388&gt;Fixture!I4388,Settings!$G$7,IF(Fixture!G4388=Fixture!I4388,Settings!$G$8,IF(Fixture!G4388&lt;Fixture!I4388,Settings!$G$9,"-"))))</f>
        <v>-</v>
      </c>
      <c r="I4384" s="13" t="str">
        <f>IF(G4384="-","-",IF(Fixture!I4388&gt;Fixture!G4388,Settings!$G$7,IF(Fixture!I4388=Fixture!G4388,Settings!$G$8,IF(Fixture!I4388&lt;Fixture!G4388,Settings!$G$9,"-"))))</f>
        <v>-</v>
      </c>
    </row>
    <row r="4385" spans="3:9" x14ac:dyDescent="0.25">
      <c r="C4385" s="12" t="str">
        <f t="shared" si="138"/>
        <v>-</v>
      </c>
      <c r="D4385" s="9" t="str">
        <f t="shared" si="139"/>
        <v>-</v>
      </c>
      <c r="E4385" s="9" t="str">
        <f>IF(C4385="-","-",IF(D4385=maxgameno+2,"blank row 2",IF(D4385=maxgameno+1,"blank row 1",INDEX(FixtureCode!$B$4:$AH$128,MATCH($C4385,FixtureCode!$B$4:$B$128,0),MATCH("G"&amp;D4385&amp;"-T1",FixtureCode!$B$4:$AH$4,0)))))</f>
        <v>-</v>
      </c>
      <c r="F4385" s="13" t="str">
        <f>IF(C4385="-","-",IF(D4385=maxgameno+2,"blank row 2",IF(D4385=maxgameno+1,"blank row 1",INDEX(FixtureCode!$B$4:$AH$128,MATCH($C4385,FixtureCode!$B$4:$B$128,0),MATCH("G"&amp;D4385&amp;"-T2",FixtureCode!$B$4:$AH$4,0)))))</f>
        <v>-</v>
      </c>
      <c r="G4385" s="12" t="str">
        <f>IF(C4385="-","-",IF(AND(ISNUMBER(Fixture!G4389),ISNUMBER(Fixture!I4389),Fixture!F4389&lt;&gt;"BYE",Fixture!J4389&lt;&gt;"BYE"),"Yes","-"))</f>
        <v>-</v>
      </c>
      <c r="H4385" s="9" t="str">
        <f>IF(G4385="-","-",IF(Fixture!G4389&gt;Fixture!I4389,Settings!$G$7,IF(Fixture!G4389=Fixture!I4389,Settings!$G$8,IF(Fixture!G4389&lt;Fixture!I4389,Settings!$G$9,"-"))))</f>
        <v>-</v>
      </c>
      <c r="I4385" s="13" t="str">
        <f>IF(G4385="-","-",IF(Fixture!I4389&gt;Fixture!G4389,Settings!$G$7,IF(Fixture!I4389=Fixture!G4389,Settings!$G$8,IF(Fixture!I4389&lt;Fixture!G4389,Settings!$G$9,"-"))))</f>
        <v>-</v>
      </c>
    </row>
    <row r="4386" spans="3:9" x14ac:dyDescent="0.25">
      <c r="C4386" s="12" t="str">
        <f t="shared" si="138"/>
        <v>-</v>
      </c>
      <c r="D4386" s="9" t="str">
        <f t="shared" si="139"/>
        <v>-</v>
      </c>
      <c r="E4386" s="9" t="str">
        <f>IF(C4386="-","-",IF(D4386=maxgameno+2,"blank row 2",IF(D4386=maxgameno+1,"blank row 1",INDEX(FixtureCode!$B$4:$AH$128,MATCH($C4386,FixtureCode!$B$4:$B$128,0),MATCH("G"&amp;D4386&amp;"-T1",FixtureCode!$B$4:$AH$4,0)))))</f>
        <v>-</v>
      </c>
      <c r="F4386" s="13" t="str">
        <f>IF(C4386="-","-",IF(D4386=maxgameno+2,"blank row 2",IF(D4386=maxgameno+1,"blank row 1",INDEX(FixtureCode!$B$4:$AH$128,MATCH($C4386,FixtureCode!$B$4:$B$128,0),MATCH("G"&amp;D4386&amp;"-T2",FixtureCode!$B$4:$AH$4,0)))))</f>
        <v>-</v>
      </c>
      <c r="G4386" s="12" t="str">
        <f>IF(C4386="-","-",IF(AND(ISNUMBER(Fixture!G4390),ISNUMBER(Fixture!I4390),Fixture!F4390&lt;&gt;"BYE",Fixture!J4390&lt;&gt;"BYE"),"Yes","-"))</f>
        <v>-</v>
      </c>
      <c r="H4386" s="9" t="str">
        <f>IF(G4386="-","-",IF(Fixture!G4390&gt;Fixture!I4390,Settings!$G$7,IF(Fixture!G4390=Fixture!I4390,Settings!$G$8,IF(Fixture!G4390&lt;Fixture!I4390,Settings!$G$9,"-"))))</f>
        <v>-</v>
      </c>
      <c r="I4386" s="13" t="str">
        <f>IF(G4386="-","-",IF(Fixture!I4390&gt;Fixture!G4390,Settings!$G$7,IF(Fixture!I4390=Fixture!G4390,Settings!$G$8,IF(Fixture!I4390&lt;Fixture!G4390,Settings!$G$9,"-"))))</f>
        <v>-</v>
      </c>
    </row>
    <row r="4387" spans="3:9" x14ac:dyDescent="0.25">
      <c r="C4387" s="12" t="str">
        <f t="shared" si="138"/>
        <v>-</v>
      </c>
      <c r="D4387" s="9" t="str">
        <f t="shared" si="139"/>
        <v>-</v>
      </c>
      <c r="E4387" s="9" t="str">
        <f>IF(C4387="-","-",IF(D4387=maxgameno+2,"blank row 2",IF(D4387=maxgameno+1,"blank row 1",INDEX(FixtureCode!$B$4:$AH$128,MATCH($C4387,FixtureCode!$B$4:$B$128,0),MATCH("G"&amp;D4387&amp;"-T1",FixtureCode!$B$4:$AH$4,0)))))</f>
        <v>-</v>
      </c>
      <c r="F4387" s="13" t="str">
        <f>IF(C4387="-","-",IF(D4387=maxgameno+2,"blank row 2",IF(D4387=maxgameno+1,"blank row 1",INDEX(FixtureCode!$B$4:$AH$128,MATCH($C4387,FixtureCode!$B$4:$B$128,0),MATCH("G"&amp;D4387&amp;"-T2",FixtureCode!$B$4:$AH$4,0)))))</f>
        <v>-</v>
      </c>
      <c r="G4387" s="12" t="str">
        <f>IF(C4387="-","-",IF(AND(ISNUMBER(Fixture!G4391),ISNUMBER(Fixture!I4391),Fixture!F4391&lt;&gt;"BYE",Fixture!J4391&lt;&gt;"BYE"),"Yes","-"))</f>
        <v>-</v>
      </c>
      <c r="H4387" s="9" t="str">
        <f>IF(G4387="-","-",IF(Fixture!G4391&gt;Fixture!I4391,Settings!$G$7,IF(Fixture!G4391=Fixture!I4391,Settings!$G$8,IF(Fixture!G4391&lt;Fixture!I4391,Settings!$G$9,"-"))))</f>
        <v>-</v>
      </c>
      <c r="I4387" s="13" t="str">
        <f>IF(G4387="-","-",IF(Fixture!I4391&gt;Fixture!G4391,Settings!$G$7,IF(Fixture!I4391=Fixture!G4391,Settings!$G$8,IF(Fixture!I4391&lt;Fixture!G4391,Settings!$G$9,"-"))))</f>
        <v>-</v>
      </c>
    </row>
    <row r="4388" spans="3:9" x14ac:dyDescent="0.25">
      <c r="C4388" s="12" t="str">
        <f t="shared" si="138"/>
        <v>-</v>
      </c>
      <c r="D4388" s="9" t="str">
        <f t="shared" si="139"/>
        <v>-</v>
      </c>
      <c r="E4388" s="9" t="str">
        <f>IF(C4388="-","-",IF(D4388=maxgameno+2,"blank row 2",IF(D4388=maxgameno+1,"blank row 1",INDEX(FixtureCode!$B$4:$AH$128,MATCH($C4388,FixtureCode!$B$4:$B$128,0),MATCH("G"&amp;D4388&amp;"-T1",FixtureCode!$B$4:$AH$4,0)))))</f>
        <v>-</v>
      </c>
      <c r="F4388" s="13" t="str">
        <f>IF(C4388="-","-",IF(D4388=maxgameno+2,"blank row 2",IF(D4388=maxgameno+1,"blank row 1",INDEX(FixtureCode!$B$4:$AH$128,MATCH($C4388,FixtureCode!$B$4:$B$128,0),MATCH("G"&amp;D4388&amp;"-T2",FixtureCode!$B$4:$AH$4,0)))))</f>
        <v>-</v>
      </c>
      <c r="G4388" s="12" t="str">
        <f>IF(C4388="-","-",IF(AND(ISNUMBER(Fixture!G4392),ISNUMBER(Fixture!I4392),Fixture!F4392&lt;&gt;"BYE",Fixture!J4392&lt;&gt;"BYE"),"Yes","-"))</f>
        <v>-</v>
      </c>
      <c r="H4388" s="9" t="str">
        <f>IF(G4388="-","-",IF(Fixture!G4392&gt;Fixture!I4392,Settings!$G$7,IF(Fixture!G4392=Fixture!I4392,Settings!$G$8,IF(Fixture!G4392&lt;Fixture!I4392,Settings!$G$9,"-"))))</f>
        <v>-</v>
      </c>
      <c r="I4388" s="13" t="str">
        <f>IF(G4388="-","-",IF(Fixture!I4392&gt;Fixture!G4392,Settings!$G$7,IF(Fixture!I4392=Fixture!G4392,Settings!$G$8,IF(Fixture!I4392&lt;Fixture!G4392,Settings!$G$9,"-"))))</f>
        <v>-</v>
      </c>
    </row>
    <row r="4389" spans="3:9" x14ac:dyDescent="0.25">
      <c r="C4389" s="12" t="str">
        <f t="shared" si="138"/>
        <v>-</v>
      </c>
      <c r="D4389" s="9" t="str">
        <f t="shared" si="139"/>
        <v>-</v>
      </c>
      <c r="E4389" s="9" t="str">
        <f>IF(C4389="-","-",IF(D4389=maxgameno+2,"blank row 2",IF(D4389=maxgameno+1,"blank row 1",INDEX(FixtureCode!$B$4:$AH$128,MATCH($C4389,FixtureCode!$B$4:$B$128,0),MATCH("G"&amp;D4389&amp;"-T1",FixtureCode!$B$4:$AH$4,0)))))</f>
        <v>-</v>
      </c>
      <c r="F4389" s="13" t="str">
        <f>IF(C4389="-","-",IF(D4389=maxgameno+2,"blank row 2",IF(D4389=maxgameno+1,"blank row 1",INDEX(FixtureCode!$B$4:$AH$128,MATCH($C4389,FixtureCode!$B$4:$B$128,0),MATCH("G"&amp;D4389&amp;"-T2",FixtureCode!$B$4:$AH$4,0)))))</f>
        <v>-</v>
      </c>
      <c r="G4389" s="12" t="str">
        <f>IF(C4389="-","-",IF(AND(ISNUMBER(Fixture!G4393),ISNUMBER(Fixture!I4393),Fixture!F4393&lt;&gt;"BYE",Fixture!J4393&lt;&gt;"BYE"),"Yes","-"))</f>
        <v>-</v>
      </c>
      <c r="H4389" s="9" t="str">
        <f>IF(G4389="-","-",IF(Fixture!G4393&gt;Fixture!I4393,Settings!$G$7,IF(Fixture!G4393=Fixture!I4393,Settings!$G$8,IF(Fixture!G4393&lt;Fixture!I4393,Settings!$G$9,"-"))))</f>
        <v>-</v>
      </c>
      <c r="I4389" s="13" t="str">
        <f>IF(G4389="-","-",IF(Fixture!I4393&gt;Fixture!G4393,Settings!$G$7,IF(Fixture!I4393=Fixture!G4393,Settings!$G$8,IF(Fixture!I4393&lt;Fixture!G4393,Settings!$G$9,"-"))))</f>
        <v>-</v>
      </c>
    </row>
    <row r="4390" spans="3:9" x14ac:dyDescent="0.25">
      <c r="C4390" s="12" t="str">
        <f t="shared" si="138"/>
        <v>-</v>
      </c>
      <c r="D4390" s="9" t="str">
        <f t="shared" si="139"/>
        <v>-</v>
      </c>
      <c r="E4390" s="9" t="str">
        <f>IF(C4390="-","-",IF(D4390=maxgameno+2,"blank row 2",IF(D4390=maxgameno+1,"blank row 1",INDEX(FixtureCode!$B$4:$AH$128,MATCH($C4390,FixtureCode!$B$4:$B$128,0),MATCH("G"&amp;D4390&amp;"-T1",FixtureCode!$B$4:$AH$4,0)))))</f>
        <v>-</v>
      </c>
      <c r="F4390" s="13" t="str">
        <f>IF(C4390="-","-",IF(D4390=maxgameno+2,"blank row 2",IF(D4390=maxgameno+1,"blank row 1",INDEX(FixtureCode!$B$4:$AH$128,MATCH($C4390,FixtureCode!$B$4:$B$128,0),MATCH("G"&amp;D4390&amp;"-T2",FixtureCode!$B$4:$AH$4,0)))))</f>
        <v>-</v>
      </c>
      <c r="G4390" s="12" t="str">
        <f>IF(C4390="-","-",IF(AND(ISNUMBER(Fixture!G4394),ISNUMBER(Fixture!I4394),Fixture!F4394&lt;&gt;"BYE",Fixture!J4394&lt;&gt;"BYE"),"Yes","-"))</f>
        <v>-</v>
      </c>
      <c r="H4390" s="9" t="str">
        <f>IF(G4390="-","-",IF(Fixture!G4394&gt;Fixture!I4394,Settings!$G$7,IF(Fixture!G4394=Fixture!I4394,Settings!$G$8,IF(Fixture!G4394&lt;Fixture!I4394,Settings!$G$9,"-"))))</f>
        <v>-</v>
      </c>
      <c r="I4390" s="13" t="str">
        <f>IF(G4390="-","-",IF(Fixture!I4394&gt;Fixture!G4394,Settings!$G$7,IF(Fixture!I4394=Fixture!G4394,Settings!$G$8,IF(Fixture!I4394&lt;Fixture!G4394,Settings!$G$9,"-"))))</f>
        <v>-</v>
      </c>
    </row>
    <row r="4391" spans="3:9" x14ac:dyDescent="0.25">
      <c r="C4391" s="12" t="str">
        <f t="shared" si="138"/>
        <v>-</v>
      </c>
      <c r="D4391" s="9" t="str">
        <f t="shared" si="139"/>
        <v>-</v>
      </c>
      <c r="E4391" s="9" t="str">
        <f>IF(C4391="-","-",IF(D4391=maxgameno+2,"blank row 2",IF(D4391=maxgameno+1,"blank row 1",INDEX(FixtureCode!$B$4:$AH$128,MATCH($C4391,FixtureCode!$B$4:$B$128,0),MATCH("G"&amp;D4391&amp;"-T1",FixtureCode!$B$4:$AH$4,0)))))</f>
        <v>-</v>
      </c>
      <c r="F4391" s="13" t="str">
        <f>IF(C4391="-","-",IF(D4391=maxgameno+2,"blank row 2",IF(D4391=maxgameno+1,"blank row 1",INDEX(FixtureCode!$B$4:$AH$128,MATCH($C4391,FixtureCode!$B$4:$B$128,0),MATCH("G"&amp;D4391&amp;"-T2",FixtureCode!$B$4:$AH$4,0)))))</f>
        <v>-</v>
      </c>
      <c r="G4391" s="12" t="str">
        <f>IF(C4391="-","-",IF(AND(ISNUMBER(Fixture!G4395),ISNUMBER(Fixture!I4395),Fixture!F4395&lt;&gt;"BYE",Fixture!J4395&lt;&gt;"BYE"),"Yes","-"))</f>
        <v>-</v>
      </c>
      <c r="H4391" s="9" t="str">
        <f>IF(G4391="-","-",IF(Fixture!G4395&gt;Fixture!I4395,Settings!$G$7,IF(Fixture!G4395=Fixture!I4395,Settings!$G$8,IF(Fixture!G4395&lt;Fixture!I4395,Settings!$G$9,"-"))))</f>
        <v>-</v>
      </c>
      <c r="I4391" s="13" t="str">
        <f>IF(G4391="-","-",IF(Fixture!I4395&gt;Fixture!G4395,Settings!$G$7,IF(Fixture!I4395=Fixture!G4395,Settings!$G$8,IF(Fixture!I4395&lt;Fixture!G4395,Settings!$G$9,"-"))))</f>
        <v>-</v>
      </c>
    </row>
    <row r="4392" spans="3:9" x14ac:dyDescent="0.25">
      <c r="C4392" s="12" t="str">
        <f t="shared" si="138"/>
        <v>-</v>
      </c>
      <c r="D4392" s="9" t="str">
        <f t="shared" si="139"/>
        <v>-</v>
      </c>
      <c r="E4392" s="9" t="str">
        <f>IF(C4392="-","-",IF(D4392=maxgameno+2,"blank row 2",IF(D4392=maxgameno+1,"blank row 1",INDEX(FixtureCode!$B$4:$AH$128,MATCH($C4392,FixtureCode!$B$4:$B$128,0),MATCH("G"&amp;D4392&amp;"-T1",FixtureCode!$B$4:$AH$4,0)))))</f>
        <v>-</v>
      </c>
      <c r="F4392" s="13" t="str">
        <f>IF(C4392="-","-",IF(D4392=maxgameno+2,"blank row 2",IF(D4392=maxgameno+1,"blank row 1",INDEX(FixtureCode!$B$4:$AH$128,MATCH($C4392,FixtureCode!$B$4:$B$128,0),MATCH("G"&amp;D4392&amp;"-T2",FixtureCode!$B$4:$AH$4,0)))))</f>
        <v>-</v>
      </c>
      <c r="G4392" s="12" t="str">
        <f>IF(C4392="-","-",IF(AND(ISNUMBER(Fixture!G4396),ISNUMBER(Fixture!I4396),Fixture!F4396&lt;&gt;"BYE",Fixture!J4396&lt;&gt;"BYE"),"Yes","-"))</f>
        <v>-</v>
      </c>
      <c r="H4392" s="9" t="str">
        <f>IF(G4392="-","-",IF(Fixture!G4396&gt;Fixture!I4396,Settings!$G$7,IF(Fixture!G4396=Fixture!I4396,Settings!$G$8,IF(Fixture!G4396&lt;Fixture!I4396,Settings!$G$9,"-"))))</f>
        <v>-</v>
      </c>
      <c r="I4392" s="13" t="str">
        <f>IF(G4392="-","-",IF(Fixture!I4396&gt;Fixture!G4396,Settings!$G$7,IF(Fixture!I4396=Fixture!G4396,Settings!$G$8,IF(Fixture!I4396&lt;Fixture!G4396,Settings!$G$9,"-"))))</f>
        <v>-</v>
      </c>
    </row>
    <row r="4393" spans="3:9" x14ac:dyDescent="0.25">
      <c r="C4393" s="12" t="str">
        <f t="shared" si="138"/>
        <v>-</v>
      </c>
      <c r="D4393" s="9" t="str">
        <f t="shared" si="139"/>
        <v>-</v>
      </c>
      <c r="E4393" s="9" t="str">
        <f>IF(C4393="-","-",IF(D4393=maxgameno+2,"blank row 2",IF(D4393=maxgameno+1,"blank row 1",INDEX(FixtureCode!$B$4:$AH$128,MATCH($C4393,FixtureCode!$B$4:$B$128,0),MATCH("G"&amp;D4393&amp;"-T1",FixtureCode!$B$4:$AH$4,0)))))</f>
        <v>-</v>
      </c>
      <c r="F4393" s="13" t="str">
        <f>IF(C4393="-","-",IF(D4393=maxgameno+2,"blank row 2",IF(D4393=maxgameno+1,"blank row 1",INDEX(FixtureCode!$B$4:$AH$128,MATCH($C4393,FixtureCode!$B$4:$B$128,0),MATCH("G"&amp;D4393&amp;"-T2",FixtureCode!$B$4:$AH$4,0)))))</f>
        <v>-</v>
      </c>
      <c r="G4393" s="12" t="str">
        <f>IF(C4393="-","-",IF(AND(ISNUMBER(Fixture!G4397),ISNUMBER(Fixture!I4397),Fixture!F4397&lt;&gt;"BYE",Fixture!J4397&lt;&gt;"BYE"),"Yes","-"))</f>
        <v>-</v>
      </c>
      <c r="H4393" s="9" t="str">
        <f>IF(G4393="-","-",IF(Fixture!G4397&gt;Fixture!I4397,Settings!$G$7,IF(Fixture!G4397=Fixture!I4397,Settings!$G$8,IF(Fixture!G4397&lt;Fixture!I4397,Settings!$G$9,"-"))))</f>
        <v>-</v>
      </c>
      <c r="I4393" s="13" t="str">
        <f>IF(G4393="-","-",IF(Fixture!I4397&gt;Fixture!G4397,Settings!$G$7,IF(Fixture!I4397=Fixture!G4397,Settings!$G$8,IF(Fixture!I4397&lt;Fixture!G4397,Settings!$G$9,"-"))))</f>
        <v>-</v>
      </c>
    </row>
    <row r="4394" spans="3:9" x14ac:dyDescent="0.25">
      <c r="C4394" s="12" t="str">
        <f t="shared" si="138"/>
        <v>-</v>
      </c>
      <c r="D4394" s="9" t="str">
        <f t="shared" si="139"/>
        <v>-</v>
      </c>
      <c r="E4394" s="9" t="str">
        <f>IF(C4394="-","-",IF(D4394=maxgameno+2,"blank row 2",IF(D4394=maxgameno+1,"blank row 1",INDEX(FixtureCode!$B$4:$AH$128,MATCH($C4394,FixtureCode!$B$4:$B$128,0),MATCH("G"&amp;D4394&amp;"-T1",FixtureCode!$B$4:$AH$4,0)))))</f>
        <v>-</v>
      </c>
      <c r="F4394" s="13" t="str">
        <f>IF(C4394="-","-",IF(D4394=maxgameno+2,"blank row 2",IF(D4394=maxgameno+1,"blank row 1",INDEX(FixtureCode!$B$4:$AH$128,MATCH($C4394,FixtureCode!$B$4:$B$128,0),MATCH("G"&amp;D4394&amp;"-T2",FixtureCode!$B$4:$AH$4,0)))))</f>
        <v>-</v>
      </c>
      <c r="G4394" s="12" t="str">
        <f>IF(C4394="-","-",IF(AND(ISNUMBER(Fixture!G4398),ISNUMBER(Fixture!I4398),Fixture!F4398&lt;&gt;"BYE",Fixture!J4398&lt;&gt;"BYE"),"Yes","-"))</f>
        <v>-</v>
      </c>
      <c r="H4394" s="9" t="str">
        <f>IF(G4394="-","-",IF(Fixture!G4398&gt;Fixture!I4398,Settings!$G$7,IF(Fixture!G4398=Fixture!I4398,Settings!$G$8,IF(Fixture!G4398&lt;Fixture!I4398,Settings!$G$9,"-"))))</f>
        <v>-</v>
      </c>
      <c r="I4394" s="13" t="str">
        <f>IF(G4394="-","-",IF(Fixture!I4398&gt;Fixture!G4398,Settings!$G$7,IF(Fixture!I4398=Fixture!G4398,Settings!$G$8,IF(Fixture!I4398&lt;Fixture!G4398,Settings!$G$9,"-"))))</f>
        <v>-</v>
      </c>
    </row>
    <row r="4395" spans="3:9" x14ac:dyDescent="0.25">
      <c r="C4395" s="12" t="str">
        <f t="shared" si="138"/>
        <v>-</v>
      </c>
      <c r="D4395" s="9" t="str">
        <f t="shared" si="139"/>
        <v>-</v>
      </c>
      <c r="E4395" s="9" t="str">
        <f>IF(C4395="-","-",IF(D4395=maxgameno+2,"blank row 2",IF(D4395=maxgameno+1,"blank row 1",INDEX(FixtureCode!$B$4:$AH$128,MATCH($C4395,FixtureCode!$B$4:$B$128,0),MATCH("G"&amp;D4395&amp;"-T1",FixtureCode!$B$4:$AH$4,0)))))</f>
        <v>-</v>
      </c>
      <c r="F4395" s="13" t="str">
        <f>IF(C4395="-","-",IF(D4395=maxgameno+2,"blank row 2",IF(D4395=maxgameno+1,"blank row 1",INDEX(FixtureCode!$B$4:$AH$128,MATCH($C4395,FixtureCode!$B$4:$B$128,0),MATCH("G"&amp;D4395&amp;"-T2",FixtureCode!$B$4:$AH$4,0)))))</f>
        <v>-</v>
      </c>
      <c r="G4395" s="12" t="str">
        <f>IF(C4395="-","-",IF(AND(ISNUMBER(Fixture!G4399),ISNUMBER(Fixture!I4399),Fixture!F4399&lt;&gt;"BYE",Fixture!J4399&lt;&gt;"BYE"),"Yes","-"))</f>
        <v>-</v>
      </c>
      <c r="H4395" s="9" t="str">
        <f>IF(G4395="-","-",IF(Fixture!G4399&gt;Fixture!I4399,Settings!$G$7,IF(Fixture!G4399=Fixture!I4399,Settings!$G$8,IF(Fixture!G4399&lt;Fixture!I4399,Settings!$G$9,"-"))))</f>
        <v>-</v>
      </c>
      <c r="I4395" s="13" t="str">
        <f>IF(G4395="-","-",IF(Fixture!I4399&gt;Fixture!G4399,Settings!$G$7,IF(Fixture!I4399=Fixture!G4399,Settings!$G$8,IF(Fixture!I4399&lt;Fixture!G4399,Settings!$G$9,"-"))))</f>
        <v>-</v>
      </c>
    </row>
    <row r="4396" spans="3:9" x14ac:dyDescent="0.25">
      <c r="C4396" s="12" t="str">
        <f t="shared" si="138"/>
        <v>-</v>
      </c>
      <c r="D4396" s="9" t="str">
        <f t="shared" si="139"/>
        <v>-</v>
      </c>
      <c r="E4396" s="9" t="str">
        <f>IF(C4396="-","-",IF(D4396=maxgameno+2,"blank row 2",IF(D4396=maxgameno+1,"blank row 1",INDEX(FixtureCode!$B$4:$AH$128,MATCH($C4396,FixtureCode!$B$4:$B$128,0),MATCH("G"&amp;D4396&amp;"-T1",FixtureCode!$B$4:$AH$4,0)))))</f>
        <v>-</v>
      </c>
      <c r="F4396" s="13" t="str">
        <f>IF(C4396="-","-",IF(D4396=maxgameno+2,"blank row 2",IF(D4396=maxgameno+1,"blank row 1",INDEX(FixtureCode!$B$4:$AH$128,MATCH($C4396,FixtureCode!$B$4:$B$128,0),MATCH("G"&amp;D4396&amp;"-T2",FixtureCode!$B$4:$AH$4,0)))))</f>
        <v>-</v>
      </c>
      <c r="G4396" s="12" t="str">
        <f>IF(C4396="-","-",IF(AND(ISNUMBER(Fixture!G4400),ISNUMBER(Fixture!I4400),Fixture!F4400&lt;&gt;"BYE",Fixture!J4400&lt;&gt;"BYE"),"Yes","-"))</f>
        <v>-</v>
      </c>
      <c r="H4396" s="9" t="str">
        <f>IF(G4396="-","-",IF(Fixture!G4400&gt;Fixture!I4400,Settings!$G$7,IF(Fixture!G4400=Fixture!I4400,Settings!$G$8,IF(Fixture!G4400&lt;Fixture!I4400,Settings!$G$9,"-"))))</f>
        <v>-</v>
      </c>
      <c r="I4396" s="13" t="str">
        <f>IF(G4396="-","-",IF(Fixture!I4400&gt;Fixture!G4400,Settings!$G$7,IF(Fixture!I4400=Fixture!G4400,Settings!$G$8,IF(Fixture!I4400&lt;Fixture!G4400,Settings!$G$9,"-"))))</f>
        <v>-</v>
      </c>
    </row>
    <row r="4397" spans="3:9" x14ac:dyDescent="0.25">
      <c r="C4397" s="12" t="str">
        <f t="shared" si="138"/>
        <v>-</v>
      </c>
      <c r="D4397" s="9" t="str">
        <f t="shared" si="139"/>
        <v>-</v>
      </c>
      <c r="E4397" s="9" t="str">
        <f>IF(C4397="-","-",IF(D4397=maxgameno+2,"blank row 2",IF(D4397=maxgameno+1,"blank row 1",INDEX(FixtureCode!$B$4:$AH$128,MATCH($C4397,FixtureCode!$B$4:$B$128,0),MATCH("G"&amp;D4397&amp;"-T1",FixtureCode!$B$4:$AH$4,0)))))</f>
        <v>-</v>
      </c>
      <c r="F4397" s="13" t="str">
        <f>IF(C4397="-","-",IF(D4397=maxgameno+2,"blank row 2",IF(D4397=maxgameno+1,"blank row 1",INDEX(FixtureCode!$B$4:$AH$128,MATCH($C4397,FixtureCode!$B$4:$B$128,0),MATCH("G"&amp;D4397&amp;"-T2",FixtureCode!$B$4:$AH$4,0)))))</f>
        <v>-</v>
      </c>
      <c r="G4397" s="12" t="str">
        <f>IF(C4397="-","-",IF(AND(ISNUMBER(Fixture!G4401),ISNUMBER(Fixture!I4401),Fixture!F4401&lt;&gt;"BYE",Fixture!J4401&lt;&gt;"BYE"),"Yes","-"))</f>
        <v>-</v>
      </c>
      <c r="H4397" s="9" t="str">
        <f>IF(G4397="-","-",IF(Fixture!G4401&gt;Fixture!I4401,Settings!$G$7,IF(Fixture!G4401=Fixture!I4401,Settings!$G$8,IF(Fixture!G4401&lt;Fixture!I4401,Settings!$G$9,"-"))))</f>
        <v>-</v>
      </c>
      <c r="I4397" s="13" t="str">
        <f>IF(G4397="-","-",IF(Fixture!I4401&gt;Fixture!G4401,Settings!$G$7,IF(Fixture!I4401=Fixture!G4401,Settings!$G$8,IF(Fixture!I4401&lt;Fixture!G4401,Settings!$G$9,"-"))))</f>
        <v>-</v>
      </c>
    </row>
    <row r="4398" spans="3:9" x14ac:dyDescent="0.25">
      <c r="C4398" s="12" t="str">
        <f t="shared" si="138"/>
        <v>-</v>
      </c>
      <c r="D4398" s="9" t="str">
        <f t="shared" si="139"/>
        <v>-</v>
      </c>
      <c r="E4398" s="9" t="str">
        <f>IF(C4398="-","-",IF(D4398=maxgameno+2,"blank row 2",IF(D4398=maxgameno+1,"blank row 1",INDEX(FixtureCode!$B$4:$AH$128,MATCH($C4398,FixtureCode!$B$4:$B$128,0),MATCH("G"&amp;D4398&amp;"-T1",FixtureCode!$B$4:$AH$4,0)))))</f>
        <v>-</v>
      </c>
      <c r="F4398" s="13" t="str">
        <f>IF(C4398="-","-",IF(D4398=maxgameno+2,"blank row 2",IF(D4398=maxgameno+1,"blank row 1",INDEX(FixtureCode!$B$4:$AH$128,MATCH($C4398,FixtureCode!$B$4:$B$128,0),MATCH("G"&amp;D4398&amp;"-T2",FixtureCode!$B$4:$AH$4,0)))))</f>
        <v>-</v>
      </c>
      <c r="G4398" s="12" t="str">
        <f>IF(C4398="-","-",IF(AND(ISNUMBER(Fixture!G4402),ISNUMBER(Fixture!I4402),Fixture!F4402&lt;&gt;"BYE",Fixture!J4402&lt;&gt;"BYE"),"Yes","-"))</f>
        <v>-</v>
      </c>
      <c r="H4398" s="9" t="str">
        <f>IF(G4398="-","-",IF(Fixture!G4402&gt;Fixture!I4402,Settings!$G$7,IF(Fixture!G4402=Fixture!I4402,Settings!$G$8,IF(Fixture!G4402&lt;Fixture!I4402,Settings!$G$9,"-"))))</f>
        <v>-</v>
      </c>
      <c r="I4398" s="13" t="str">
        <f>IF(G4398="-","-",IF(Fixture!I4402&gt;Fixture!G4402,Settings!$G$7,IF(Fixture!I4402=Fixture!G4402,Settings!$G$8,IF(Fixture!I4402&lt;Fixture!G4402,Settings!$G$9,"-"))))</f>
        <v>-</v>
      </c>
    </row>
    <row r="4399" spans="3:9" x14ac:dyDescent="0.25">
      <c r="C4399" s="12" t="str">
        <f t="shared" si="138"/>
        <v>-</v>
      </c>
      <c r="D4399" s="9" t="str">
        <f t="shared" si="139"/>
        <v>-</v>
      </c>
      <c r="E4399" s="9" t="str">
        <f>IF(C4399="-","-",IF(D4399=maxgameno+2,"blank row 2",IF(D4399=maxgameno+1,"blank row 1",INDEX(FixtureCode!$B$4:$AH$128,MATCH($C4399,FixtureCode!$B$4:$B$128,0),MATCH("G"&amp;D4399&amp;"-T1",FixtureCode!$B$4:$AH$4,0)))))</f>
        <v>-</v>
      </c>
      <c r="F4399" s="13" t="str">
        <f>IF(C4399="-","-",IF(D4399=maxgameno+2,"blank row 2",IF(D4399=maxgameno+1,"blank row 1",INDEX(FixtureCode!$B$4:$AH$128,MATCH($C4399,FixtureCode!$B$4:$B$128,0),MATCH("G"&amp;D4399&amp;"-T2",FixtureCode!$B$4:$AH$4,0)))))</f>
        <v>-</v>
      </c>
      <c r="G4399" s="12" t="str">
        <f>IF(C4399="-","-",IF(AND(ISNUMBER(Fixture!G4403),ISNUMBER(Fixture!I4403),Fixture!F4403&lt;&gt;"BYE",Fixture!J4403&lt;&gt;"BYE"),"Yes","-"))</f>
        <v>-</v>
      </c>
      <c r="H4399" s="9" t="str">
        <f>IF(G4399="-","-",IF(Fixture!G4403&gt;Fixture!I4403,Settings!$G$7,IF(Fixture!G4403=Fixture!I4403,Settings!$G$8,IF(Fixture!G4403&lt;Fixture!I4403,Settings!$G$9,"-"))))</f>
        <v>-</v>
      </c>
      <c r="I4399" s="13" t="str">
        <f>IF(G4399="-","-",IF(Fixture!I4403&gt;Fixture!G4403,Settings!$G$7,IF(Fixture!I4403=Fixture!G4403,Settings!$G$8,IF(Fixture!I4403&lt;Fixture!G4403,Settings!$G$9,"-"))))</f>
        <v>-</v>
      </c>
    </row>
    <row r="4400" spans="3:9" x14ac:dyDescent="0.25">
      <c r="C4400" s="12" t="str">
        <f t="shared" si="138"/>
        <v>-</v>
      </c>
      <c r="D4400" s="9" t="str">
        <f t="shared" si="139"/>
        <v>-</v>
      </c>
      <c r="E4400" s="9" t="str">
        <f>IF(C4400="-","-",IF(D4400=maxgameno+2,"blank row 2",IF(D4400=maxgameno+1,"blank row 1",INDEX(FixtureCode!$B$4:$AH$128,MATCH($C4400,FixtureCode!$B$4:$B$128,0),MATCH("G"&amp;D4400&amp;"-T1",FixtureCode!$B$4:$AH$4,0)))))</f>
        <v>-</v>
      </c>
      <c r="F4400" s="13" t="str">
        <f>IF(C4400="-","-",IF(D4400=maxgameno+2,"blank row 2",IF(D4400=maxgameno+1,"blank row 1",INDEX(FixtureCode!$B$4:$AH$128,MATCH($C4400,FixtureCode!$B$4:$B$128,0),MATCH("G"&amp;D4400&amp;"-T2",FixtureCode!$B$4:$AH$4,0)))))</f>
        <v>-</v>
      </c>
      <c r="G4400" s="12" t="str">
        <f>IF(C4400="-","-",IF(AND(ISNUMBER(Fixture!G4404),ISNUMBER(Fixture!I4404),Fixture!F4404&lt;&gt;"BYE",Fixture!J4404&lt;&gt;"BYE"),"Yes","-"))</f>
        <v>-</v>
      </c>
      <c r="H4400" s="9" t="str">
        <f>IF(G4400="-","-",IF(Fixture!G4404&gt;Fixture!I4404,Settings!$G$7,IF(Fixture!G4404=Fixture!I4404,Settings!$G$8,IF(Fixture!G4404&lt;Fixture!I4404,Settings!$G$9,"-"))))</f>
        <v>-</v>
      </c>
      <c r="I4400" s="13" t="str">
        <f>IF(G4400="-","-",IF(Fixture!I4404&gt;Fixture!G4404,Settings!$G$7,IF(Fixture!I4404=Fixture!G4404,Settings!$G$8,IF(Fixture!I4404&lt;Fixture!G4404,Settings!$G$9,"-"))))</f>
        <v>-</v>
      </c>
    </row>
    <row r="4401" spans="3:9" x14ac:dyDescent="0.25">
      <c r="C4401" s="12" t="str">
        <f t="shared" si="138"/>
        <v>-</v>
      </c>
      <c r="D4401" s="9" t="str">
        <f t="shared" si="139"/>
        <v>-</v>
      </c>
      <c r="E4401" s="9" t="str">
        <f>IF(C4401="-","-",IF(D4401=maxgameno+2,"blank row 2",IF(D4401=maxgameno+1,"blank row 1",INDEX(FixtureCode!$B$4:$AH$128,MATCH($C4401,FixtureCode!$B$4:$B$128,0),MATCH("G"&amp;D4401&amp;"-T1",FixtureCode!$B$4:$AH$4,0)))))</f>
        <v>-</v>
      </c>
      <c r="F4401" s="13" t="str">
        <f>IF(C4401="-","-",IF(D4401=maxgameno+2,"blank row 2",IF(D4401=maxgameno+1,"blank row 1",INDEX(FixtureCode!$B$4:$AH$128,MATCH($C4401,FixtureCode!$B$4:$B$128,0),MATCH("G"&amp;D4401&amp;"-T2",FixtureCode!$B$4:$AH$4,0)))))</f>
        <v>-</v>
      </c>
      <c r="G4401" s="12" t="str">
        <f>IF(C4401="-","-",IF(AND(ISNUMBER(Fixture!G4405),ISNUMBER(Fixture!I4405),Fixture!F4405&lt;&gt;"BYE",Fixture!J4405&lt;&gt;"BYE"),"Yes","-"))</f>
        <v>-</v>
      </c>
      <c r="H4401" s="9" t="str">
        <f>IF(G4401="-","-",IF(Fixture!G4405&gt;Fixture!I4405,Settings!$G$7,IF(Fixture!G4405=Fixture!I4405,Settings!$G$8,IF(Fixture!G4405&lt;Fixture!I4405,Settings!$G$9,"-"))))</f>
        <v>-</v>
      </c>
      <c r="I4401" s="13" t="str">
        <f>IF(G4401="-","-",IF(Fixture!I4405&gt;Fixture!G4405,Settings!$G$7,IF(Fixture!I4405=Fixture!G4405,Settings!$G$8,IF(Fixture!I4405&lt;Fixture!G4405,Settings!$G$9,"-"))))</f>
        <v>-</v>
      </c>
    </row>
    <row r="4402" spans="3:9" x14ac:dyDescent="0.25">
      <c r="C4402" s="12" t="str">
        <f t="shared" si="138"/>
        <v>-</v>
      </c>
      <c r="D4402" s="9" t="str">
        <f t="shared" si="139"/>
        <v>-</v>
      </c>
      <c r="E4402" s="9" t="str">
        <f>IF(C4402="-","-",IF(D4402=maxgameno+2,"blank row 2",IF(D4402=maxgameno+1,"blank row 1",INDEX(FixtureCode!$B$4:$AH$128,MATCH($C4402,FixtureCode!$B$4:$B$128,0),MATCH("G"&amp;D4402&amp;"-T1",FixtureCode!$B$4:$AH$4,0)))))</f>
        <v>-</v>
      </c>
      <c r="F4402" s="13" t="str">
        <f>IF(C4402="-","-",IF(D4402=maxgameno+2,"blank row 2",IF(D4402=maxgameno+1,"blank row 1",INDEX(FixtureCode!$B$4:$AH$128,MATCH($C4402,FixtureCode!$B$4:$B$128,0),MATCH("G"&amp;D4402&amp;"-T2",FixtureCode!$B$4:$AH$4,0)))))</f>
        <v>-</v>
      </c>
      <c r="G4402" s="12" t="str">
        <f>IF(C4402="-","-",IF(AND(ISNUMBER(Fixture!G4406),ISNUMBER(Fixture!I4406),Fixture!F4406&lt;&gt;"BYE",Fixture!J4406&lt;&gt;"BYE"),"Yes","-"))</f>
        <v>-</v>
      </c>
      <c r="H4402" s="9" t="str">
        <f>IF(G4402="-","-",IF(Fixture!G4406&gt;Fixture!I4406,Settings!$G$7,IF(Fixture!G4406=Fixture!I4406,Settings!$G$8,IF(Fixture!G4406&lt;Fixture!I4406,Settings!$G$9,"-"))))</f>
        <v>-</v>
      </c>
      <c r="I4402" s="13" t="str">
        <f>IF(G4402="-","-",IF(Fixture!I4406&gt;Fixture!G4406,Settings!$G$7,IF(Fixture!I4406=Fixture!G4406,Settings!$G$8,IF(Fixture!I4406&lt;Fixture!G4406,Settings!$G$9,"-"))))</f>
        <v>-</v>
      </c>
    </row>
    <row r="4403" spans="3:9" x14ac:dyDescent="0.25">
      <c r="C4403" s="12" t="str">
        <f t="shared" si="138"/>
        <v>-</v>
      </c>
      <c r="D4403" s="9" t="str">
        <f t="shared" si="139"/>
        <v>-</v>
      </c>
      <c r="E4403" s="9" t="str">
        <f>IF(C4403="-","-",IF(D4403=maxgameno+2,"blank row 2",IF(D4403=maxgameno+1,"blank row 1",INDEX(FixtureCode!$B$4:$AH$128,MATCH($C4403,FixtureCode!$B$4:$B$128,0),MATCH("G"&amp;D4403&amp;"-T1",FixtureCode!$B$4:$AH$4,0)))))</f>
        <v>-</v>
      </c>
      <c r="F4403" s="13" t="str">
        <f>IF(C4403="-","-",IF(D4403=maxgameno+2,"blank row 2",IF(D4403=maxgameno+1,"blank row 1",INDEX(FixtureCode!$B$4:$AH$128,MATCH($C4403,FixtureCode!$B$4:$B$128,0),MATCH("G"&amp;D4403&amp;"-T2",FixtureCode!$B$4:$AH$4,0)))))</f>
        <v>-</v>
      </c>
      <c r="G4403" s="12" t="str">
        <f>IF(C4403="-","-",IF(AND(ISNUMBER(Fixture!G4407),ISNUMBER(Fixture!I4407),Fixture!F4407&lt;&gt;"BYE",Fixture!J4407&lt;&gt;"BYE"),"Yes","-"))</f>
        <v>-</v>
      </c>
      <c r="H4403" s="9" t="str">
        <f>IF(G4403="-","-",IF(Fixture!G4407&gt;Fixture!I4407,Settings!$G$7,IF(Fixture!G4407=Fixture!I4407,Settings!$G$8,IF(Fixture!G4407&lt;Fixture!I4407,Settings!$G$9,"-"))))</f>
        <v>-</v>
      </c>
      <c r="I4403" s="13" t="str">
        <f>IF(G4403="-","-",IF(Fixture!I4407&gt;Fixture!G4407,Settings!$G$7,IF(Fixture!I4407=Fixture!G4407,Settings!$G$8,IF(Fixture!I4407&lt;Fixture!G4407,Settings!$G$9,"-"))))</f>
        <v>-</v>
      </c>
    </row>
    <row r="4404" spans="3:9" x14ac:dyDescent="0.25">
      <c r="C4404" s="12" t="str">
        <f t="shared" si="138"/>
        <v>-</v>
      </c>
      <c r="D4404" s="9" t="str">
        <f t="shared" si="139"/>
        <v>-</v>
      </c>
      <c r="E4404" s="9" t="str">
        <f>IF(C4404="-","-",IF(D4404=maxgameno+2,"blank row 2",IF(D4404=maxgameno+1,"blank row 1",INDEX(FixtureCode!$B$4:$AH$128,MATCH($C4404,FixtureCode!$B$4:$B$128,0),MATCH("G"&amp;D4404&amp;"-T1",FixtureCode!$B$4:$AH$4,0)))))</f>
        <v>-</v>
      </c>
      <c r="F4404" s="13" t="str">
        <f>IF(C4404="-","-",IF(D4404=maxgameno+2,"blank row 2",IF(D4404=maxgameno+1,"blank row 1",INDEX(FixtureCode!$B$4:$AH$128,MATCH($C4404,FixtureCode!$B$4:$B$128,0),MATCH("G"&amp;D4404&amp;"-T2",FixtureCode!$B$4:$AH$4,0)))))</f>
        <v>-</v>
      </c>
      <c r="G4404" s="12" t="str">
        <f>IF(C4404="-","-",IF(AND(ISNUMBER(Fixture!G4408),ISNUMBER(Fixture!I4408),Fixture!F4408&lt;&gt;"BYE",Fixture!J4408&lt;&gt;"BYE"),"Yes","-"))</f>
        <v>-</v>
      </c>
      <c r="H4404" s="9" t="str">
        <f>IF(G4404="-","-",IF(Fixture!G4408&gt;Fixture!I4408,Settings!$G$7,IF(Fixture!G4408=Fixture!I4408,Settings!$G$8,IF(Fixture!G4408&lt;Fixture!I4408,Settings!$G$9,"-"))))</f>
        <v>-</v>
      </c>
      <c r="I4404" s="13" t="str">
        <f>IF(G4404="-","-",IF(Fixture!I4408&gt;Fixture!G4408,Settings!$G$7,IF(Fixture!I4408=Fixture!G4408,Settings!$G$8,IF(Fixture!I4408&lt;Fixture!G4408,Settings!$G$9,"-"))))</f>
        <v>-</v>
      </c>
    </row>
    <row r="4405" spans="3:9" x14ac:dyDescent="0.25">
      <c r="C4405" s="12" t="str">
        <f t="shared" si="138"/>
        <v>-</v>
      </c>
      <c r="D4405" s="9" t="str">
        <f t="shared" si="139"/>
        <v>-</v>
      </c>
      <c r="E4405" s="9" t="str">
        <f>IF(C4405="-","-",IF(D4405=maxgameno+2,"blank row 2",IF(D4405=maxgameno+1,"blank row 1",INDEX(FixtureCode!$B$4:$AH$128,MATCH($C4405,FixtureCode!$B$4:$B$128,0),MATCH("G"&amp;D4405&amp;"-T1",FixtureCode!$B$4:$AH$4,0)))))</f>
        <v>-</v>
      </c>
      <c r="F4405" s="13" t="str">
        <f>IF(C4405="-","-",IF(D4405=maxgameno+2,"blank row 2",IF(D4405=maxgameno+1,"blank row 1",INDEX(FixtureCode!$B$4:$AH$128,MATCH($C4405,FixtureCode!$B$4:$B$128,0),MATCH("G"&amp;D4405&amp;"-T2",FixtureCode!$B$4:$AH$4,0)))))</f>
        <v>-</v>
      </c>
      <c r="G4405" s="12" t="str">
        <f>IF(C4405="-","-",IF(AND(ISNUMBER(Fixture!G4409),ISNUMBER(Fixture!I4409),Fixture!F4409&lt;&gt;"BYE",Fixture!J4409&lt;&gt;"BYE"),"Yes","-"))</f>
        <v>-</v>
      </c>
      <c r="H4405" s="9" t="str">
        <f>IF(G4405="-","-",IF(Fixture!G4409&gt;Fixture!I4409,Settings!$G$7,IF(Fixture!G4409=Fixture!I4409,Settings!$G$8,IF(Fixture!G4409&lt;Fixture!I4409,Settings!$G$9,"-"))))</f>
        <v>-</v>
      </c>
      <c r="I4405" s="13" t="str">
        <f>IF(G4405="-","-",IF(Fixture!I4409&gt;Fixture!G4409,Settings!$G$7,IF(Fixture!I4409=Fixture!G4409,Settings!$G$8,IF(Fixture!I4409&lt;Fixture!G4409,Settings!$G$9,"-"))))</f>
        <v>-</v>
      </c>
    </row>
    <row r="4406" spans="3:9" x14ac:dyDescent="0.25">
      <c r="C4406" s="12" t="str">
        <f t="shared" si="138"/>
        <v>-</v>
      </c>
      <c r="D4406" s="9" t="str">
        <f t="shared" si="139"/>
        <v>-</v>
      </c>
      <c r="E4406" s="9" t="str">
        <f>IF(C4406="-","-",IF(D4406=maxgameno+2,"blank row 2",IF(D4406=maxgameno+1,"blank row 1",INDEX(FixtureCode!$B$4:$AH$128,MATCH($C4406,FixtureCode!$B$4:$B$128,0),MATCH("G"&amp;D4406&amp;"-T1",FixtureCode!$B$4:$AH$4,0)))))</f>
        <v>-</v>
      </c>
      <c r="F4406" s="13" t="str">
        <f>IF(C4406="-","-",IF(D4406=maxgameno+2,"blank row 2",IF(D4406=maxgameno+1,"blank row 1",INDEX(FixtureCode!$B$4:$AH$128,MATCH($C4406,FixtureCode!$B$4:$B$128,0),MATCH("G"&amp;D4406&amp;"-T2",FixtureCode!$B$4:$AH$4,0)))))</f>
        <v>-</v>
      </c>
      <c r="G4406" s="12" t="str">
        <f>IF(C4406="-","-",IF(AND(ISNUMBER(Fixture!G4410),ISNUMBER(Fixture!I4410),Fixture!F4410&lt;&gt;"BYE",Fixture!J4410&lt;&gt;"BYE"),"Yes","-"))</f>
        <v>-</v>
      </c>
      <c r="H4406" s="9" t="str">
        <f>IF(G4406="-","-",IF(Fixture!G4410&gt;Fixture!I4410,Settings!$G$7,IF(Fixture!G4410=Fixture!I4410,Settings!$G$8,IF(Fixture!G4410&lt;Fixture!I4410,Settings!$G$9,"-"))))</f>
        <v>-</v>
      </c>
      <c r="I4406" s="13" t="str">
        <f>IF(G4406="-","-",IF(Fixture!I4410&gt;Fixture!G4410,Settings!$G$7,IF(Fixture!I4410=Fixture!G4410,Settings!$G$8,IF(Fixture!I4410&lt;Fixture!G4410,Settings!$G$9,"-"))))</f>
        <v>-</v>
      </c>
    </row>
    <row r="4407" spans="3:9" x14ac:dyDescent="0.25">
      <c r="C4407" s="12" t="str">
        <f t="shared" si="138"/>
        <v>-</v>
      </c>
      <c r="D4407" s="9" t="str">
        <f t="shared" si="139"/>
        <v>-</v>
      </c>
      <c r="E4407" s="9" t="str">
        <f>IF(C4407="-","-",IF(D4407=maxgameno+2,"blank row 2",IF(D4407=maxgameno+1,"blank row 1",INDEX(FixtureCode!$B$4:$AH$128,MATCH($C4407,FixtureCode!$B$4:$B$128,0),MATCH("G"&amp;D4407&amp;"-T1",FixtureCode!$B$4:$AH$4,0)))))</f>
        <v>-</v>
      </c>
      <c r="F4407" s="13" t="str">
        <f>IF(C4407="-","-",IF(D4407=maxgameno+2,"blank row 2",IF(D4407=maxgameno+1,"blank row 1",INDEX(FixtureCode!$B$4:$AH$128,MATCH($C4407,FixtureCode!$B$4:$B$128,0),MATCH("G"&amp;D4407&amp;"-T2",FixtureCode!$B$4:$AH$4,0)))))</f>
        <v>-</v>
      </c>
      <c r="G4407" s="12" t="str">
        <f>IF(C4407="-","-",IF(AND(ISNUMBER(Fixture!G4411),ISNUMBER(Fixture!I4411),Fixture!F4411&lt;&gt;"BYE",Fixture!J4411&lt;&gt;"BYE"),"Yes","-"))</f>
        <v>-</v>
      </c>
      <c r="H4407" s="9" t="str">
        <f>IF(G4407="-","-",IF(Fixture!G4411&gt;Fixture!I4411,Settings!$G$7,IF(Fixture!G4411=Fixture!I4411,Settings!$G$8,IF(Fixture!G4411&lt;Fixture!I4411,Settings!$G$9,"-"))))</f>
        <v>-</v>
      </c>
      <c r="I4407" s="13" t="str">
        <f>IF(G4407="-","-",IF(Fixture!I4411&gt;Fixture!G4411,Settings!$G$7,IF(Fixture!I4411=Fixture!G4411,Settings!$G$8,IF(Fixture!I4411&lt;Fixture!G4411,Settings!$G$9,"-"))))</f>
        <v>-</v>
      </c>
    </row>
    <row r="4408" spans="3:9" x14ac:dyDescent="0.25">
      <c r="C4408" s="12" t="str">
        <f t="shared" si="138"/>
        <v>-</v>
      </c>
      <c r="D4408" s="9" t="str">
        <f t="shared" si="139"/>
        <v>-</v>
      </c>
      <c r="E4408" s="9" t="str">
        <f>IF(C4408="-","-",IF(D4408=maxgameno+2,"blank row 2",IF(D4408=maxgameno+1,"blank row 1",INDEX(FixtureCode!$B$4:$AH$128,MATCH($C4408,FixtureCode!$B$4:$B$128,0),MATCH("G"&amp;D4408&amp;"-T1",FixtureCode!$B$4:$AH$4,0)))))</f>
        <v>-</v>
      </c>
      <c r="F4408" s="13" t="str">
        <f>IF(C4408="-","-",IF(D4408=maxgameno+2,"blank row 2",IF(D4408=maxgameno+1,"blank row 1",INDEX(FixtureCode!$B$4:$AH$128,MATCH($C4408,FixtureCode!$B$4:$B$128,0),MATCH("G"&amp;D4408&amp;"-T2",FixtureCode!$B$4:$AH$4,0)))))</f>
        <v>-</v>
      </c>
      <c r="G4408" s="12" t="str">
        <f>IF(C4408="-","-",IF(AND(ISNUMBER(Fixture!G4412),ISNUMBER(Fixture!I4412),Fixture!F4412&lt;&gt;"BYE",Fixture!J4412&lt;&gt;"BYE"),"Yes","-"))</f>
        <v>-</v>
      </c>
      <c r="H4408" s="9" t="str">
        <f>IF(G4408="-","-",IF(Fixture!G4412&gt;Fixture!I4412,Settings!$G$7,IF(Fixture!G4412=Fixture!I4412,Settings!$G$8,IF(Fixture!G4412&lt;Fixture!I4412,Settings!$G$9,"-"))))</f>
        <v>-</v>
      </c>
      <c r="I4408" s="13" t="str">
        <f>IF(G4408="-","-",IF(Fixture!I4412&gt;Fixture!G4412,Settings!$G$7,IF(Fixture!I4412=Fixture!G4412,Settings!$G$8,IF(Fixture!I4412&lt;Fixture!G4412,Settings!$G$9,"-"))))</f>
        <v>-</v>
      </c>
    </row>
    <row r="4409" spans="3:9" x14ac:dyDescent="0.25">
      <c r="C4409" s="12" t="str">
        <f t="shared" si="138"/>
        <v>-</v>
      </c>
      <c r="D4409" s="9" t="str">
        <f t="shared" si="139"/>
        <v>-</v>
      </c>
      <c r="E4409" s="9" t="str">
        <f>IF(C4409="-","-",IF(D4409=maxgameno+2,"blank row 2",IF(D4409=maxgameno+1,"blank row 1",INDEX(FixtureCode!$B$4:$AH$128,MATCH($C4409,FixtureCode!$B$4:$B$128,0),MATCH("G"&amp;D4409&amp;"-T1",FixtureCode!$B$4:$AH$4,0)))))</f>
        <v>-</v>
      </c>
      <c r="F4409" s="13" t="str">
        <f>IF(C4409="-","-",IF(D4409=maxgameno+2,"blank row 2",IF(D4409=maxgameno+1,"blank row 1",INDEX(FixtureCode!$B$4:$AH$128,MATCH($C4409,FixtureCode!$B$4:$B$128,0),MATCH("G"&amp;D4409&amp;"-T2",FixtureCode!$B$4:$AH$4,0)))))</f>
        <v>-</v>
      </c>
      <c r="G4409" s="12" t="str">
        <f>IF(C4409="-","-",IF(AND(ISNUMBER(Fixture!G4413),ISNUMBER(Fixture!I4413),Fixture!F4413&lt;&gt;"BYE",Fixture!J4413&lt;&gt;"BYE"),"Yes","-"))</f>
        <v>-</v>
      </c>
      <c r="H4409" s="9" t="str">
        <f>IF(G4409="-","-",IF(Fixture!G4413&gt;Fixture!I4413,Settings!$G$7,IF(Fixture!G4413=Fixture!I4413,Settings!$G$8,IF(Fixture!G4413&lt;Fixture!I4413,Settings!$G$9,"-"))))</f>
        <v>-</v>
      </c>
      <c r="I4409" s="13" t="str">
        <f>IF(G4409="-","-",IF(Fixture!I4413&gt;Fixture!G4413,Settings!$G$7,IF(Fixture!I4413=Fixture!G4413,Settings!$G$8,IF(Fixture!I4413&lt;Fixture!G4413,Settings!$G$9,"-"))))</f>
        <v>-</v>
      </c>
    </row>
    <row r="4410" spans="3:9" x14ac:dyDescent="0.25">
      <c r="C4410" s="12" t="str">
        <f t="shared" si="138"/>
        <v>-</v>
      </c>
      <c r="D4410" s="9" t="str">
        <f t="shared" si="139"/>
        <v>-</v>
      </c>
      <c r="E4410" s="9" t="str">
        <f>IF(C4410="-","-",IF(D4410=maxgameno+2,"blank row 2",IF(D4410=maxgameno+1,"blank row 1",INDEX(FixtureCode!$B$4:$AH$128,MATCH($C4410,FixtureCode!$B$4:$B$128,0),MATCH("G"&amp;D4410&amp;"-T1",FixtureCode!$B$4:$AH$4,0)))))</f>
        <v>-</v>
      </c>
      <c r="F4410" s="13" t="str">
        <f>IF(C4410="-","-",IF(D4410=maxgameno+2,"blank row 2",IF(D4410=maxgameno+1,"blank row 1",INDEX(FixtureCode!$B$4:$AH$128,MATCH($C4410,FixtureCode!$B$4:$B$128,0),MATCH("G"&amp;D4410&amp;"-T2",FixtureCode!$B$4:$AH$4,0)))))</f>
        <v>-</v>
      </c>
      <c r="G4410" s="12" t="str">
        <f>IF(C4410="-","-",IF(AND(ISNUMBER(Fixture!G4414),ISNUMBER(Fixture!I4414),Fixture!F4414&lt;&gt;"BYE",Fixture!J4414&lt;&gt;"BYE"),"Yes","-"))</f>
        <v>-</v>
      </c>
      <c r="H4410" s="9" t="str">
        <f>IF(G4410="-","-",IF(Fixture!G4414&gt;Fixture!I4414,Settings!$G$7,IF(Fixture!G4414=Fixture!I4414,Settings!$G$8,IF(Fixture!G4414&lt;Fixture!I4414,Settings!$G$9,"-"))))</f>
        <v>-</v>
      </c>
      <c r="I4410" s="13" t="str">
        <f>IF(G4410="-","-",IF(Fixture!I4414&gt;Fixture!G4414,Settings!$G$7,IF(Fixture!I4414=Fixture!G4414,Settings!$G$8,IF(Fixture!I4414&lt;Fixture!G4414,Settings!$G$9,"-"))))</f>
        <v>-</v>
      </c>
    </row>
    <row r="4411" spans="3:9" x14ac:dyDescent="0.25">
      <c r="C4411" s="12" t="str">
        <f t="shared" si="138"/>
        <v>-</v>
      </c>
      <c r="D4411" s="9" t="str">
        <f t="shared" si="139"/>
        <v>-</v>
      </c>
      <c r="E4411" s="9" t="str">
        <f>IF(C4411="-","-",IF(D4411=maxgameno+2,"blank row 2",IF(D4411=maxgameno+1,"blank row 1",INDEX(FixtureCode!$B$4:$AH$128,MATCH($C4411,FixtureCode!$B$4:$B$128,0),MATCH("G"&amp;D4411&amp;"-T1",FixtureCode!$B$4:$AH$4,0)))))</f>
        <v>-</v>
      </c>
      <c r="F4411" s="13" t="str">
        <f>IF(C4411="-","-",IF(D4411=maxgameno+2,"blank row 2",IF(D4411=maxgameno+1,"blank row 1",INDEX(FixtureCode!$B$4:$AH$128,MATCH($C4411,FixtureCode!$B$4:$B$128,0),MATCH("G"&amp;D4411&amp;"-T2",FixtureCode!$B$4:$AH$4,0)))))</f>
        <v>-</v>
      </c>
      <c r="G4411" s="12" t="str">
        <f>IF(C4411="-","-",IF(AND(ISNUMBER(Fixture!G4415),ISNUMBER(Fixture!I4415),Fixture!F4415&lt;&gt;"BYE",Fixture!J4415&lt;&gt;"BYE"),"Yes","-"))</f>
        <v>-</v>
      </c>
      <c r="H4411" s="9" t="str">
        <f>IF(G4411="-","-",IF(Fixture!G4415&gt;Fixture!I4415,Settings!$G$7,IF(Fixture!G4415=Fixture!I4415,Settings!$G$8,IF(Fixture!G4415&lt;Fixture!I4415,Settings!$G$9,"-"))))</f>
        <v>-</v>
      </c>
      <c r="I4411" s="13" t="str">
        <f>IF(G4411="-","-",IF(Fixture!I4415&gt;Fixture!G4415,Settings!$G$7,IF(Fixture!I4415=Fixture!G4415,Settings!$G$8,IF(Fixture!I4415&lt;Fixture!G4415,Settings!$G$9,"-"))))</f>
        <v>-</v>
      </c>
    </row>
    <row r="4412" spans="3:9" x14ac:dyDescent="0.25">
      <c r="C4412" s="12" t="str">
        <f t="shared" si="138"/>
        <v>-</v>
      </c>
      <c r="D4412" s="9" t="str">
        <f t="shared" si="139"/>
        <v>-</v>
      </c>
      <c r="E4412" s="9" t="str">
        <f>IF(C4412="-","-",IF(D4412=maxgameno+2,"blank row 2",IF(D4412=maxgameno+1,"blank row 1",INDEX(FixtureCode!$B$4:$AH$128,MATCH($C4412,FixtureCode!$B$4:$B$128,0),MATCH("G"&amp;D4412&amp;"-T1",FixtureCode!$B$4:$AH$4,0)))))</f>
        <v>-</v>
      </c>
      <c r="F4412" s="13" t="str">
        <f>IF(C4412="-","-",IF(D4412=maxgameno+2,"blank row 2",IF(D4412=maxgameno+1,"blank row 1",INDEX(FixtureCode!$B$4:$AH$128,MATCH($C4412,FixtureCode!$B$4:$B$128,0),MATCH("G"&amp;D4412&amp;"-T2",FixtureCode!$B$4:$AH$4,0)))))</f>
        <v>-</v>
      </c>
      <c r="G4412" s="12" t="str">
        <f>IF(C4412="-","-",IF(AND(ISNUMBER(Fixture!G4416),ISNUMBER(Fixture!I4416),Fixture!F4416&lt;&gt;"BYE",Fixture!J4416&lt;&gt;"BYE"),"Yes","-"))</f>
        <v>-</v>
      </c>
      <c r="H4412" s="9" t="str">
        <f>IF(G4412="-","-",IF(Fixture!G4416&gt;Fixture!I4416,Settings!$G$7,IF(Fixture!G4416=Fixture!I4416,Settings!$G$8,IF(Fixture!G4416&lt;Fixture!I4416,Settings!$G$9,"-"))))</f>
        <v>-</v>
      </c>
      <c r="I4412" s="13" t="str">
        <f>IF(G4412="-","-",IF(Fixture!I4416&gt;Fixture!G4416,Settings!$G$7,IF(Fixture!I4416=Fixture!G4416,Settings!$G$8,IF(Fixture!I4416&lt;Fixture!G4416,Settings!$G$9,"-"))))</f>
        <v>-</v>
      </c>
    </row>
    <row r="4413" spans="3:9" x14ac:dyDescent="0.25">
      <c r="C4413" s="12" t="str">
        <f t="shared" si="138"/>
        <v>-</v>
      </c>
      <c r="D4413" s="9" t="str">
        <f t="shared" si="139"/>
        <v>-</v>
      </c>
      <c r="E4413" s="9" t="str">
        <f>IF(C4413="-","-",IF(D4413=maxgameno+2,"blank row 2",IF(D4413=maxgameno+1,"blank row 1",INDEX(FixtureCode!$B$4:$AH$128,MATCH($C4413,FixtureCode!$B$4:$B$128,0),MATCH("G"&amp;D4413&amp;"-T1",FixtureCode!$B$4:$AH$4,0)))))</f>
        <v>-</v>
      </c>
      <c r="F4413" s="13" t="str">
        <f>IF(C4413="-","-",IF(D4413=maxgameno+2,"blank row 2",IF(D4413=maxgameno+1,"blank row 1",INDEX(FixtureCode!$B$4:$AH$128,MATCH($C4413,FixtureCode!$B$4:$B$128,0),MATCH("G"&amp;D4413&amp;"-T2",FixtureCode!$B$4:$AH$4,0)))))</f>
        <v>-</v>
      </c>
      <c r="G4413" s="12" t="str">
        <f>IF(C4413="-","-",IF(AND(ISNUMBER(Fixture!G4417),ISNUMBER(Fixture!I4417),Fixture!F4417&lt;&gt;"BYE",Fixture!J4417&lt;&gt;"BYE"),"Yes","-"))</f>
        <v>-</v>
      </c>
      <c r="H4413" s="9" t="str">
        <f>IF(G4413="-","-",IF(Fixture!G4417&gt;Fixture!I4417,Settings!$G$7,IF(Fixture!G4417=Fixture!I4417,Settings!$G$8,IF(Fixture!G4417&lt;Fixture!I4417,Settings!$G$9,"-"))))</f>
        <v>-</v>
      </c>
      <c r="I4413" s="13" t="str">
        <f>IF(G4413="-","-",IF(Fixture!I4417&gt;Fixture!G4417,Settings!$G$7,IF(Fixture!I4417=Fixture!G4417,Settings!$G$8,IF(Fixture!I4417&lt;Fixture!G4417,Settings!$G$9,"-"))))</f>
        <v>-</v>
      </c>
    </row>
    <row r="4414" spans="3:9" x14ac:dyDescent="0.25">
      <c r="C4414" s="12" t="str">
        <f t="shared" si="138"/>
        <v>-</v>
      </c>
      <c r="D4414" s="9" t="str">
        <f t="shared" si="139"/>
        <v>-</v>
      </c>
      <c r="E4414" s="9" t="str">
        <f>IF(C4414="-","-",IF(D4414=maxgameno+2,"blank row 2",IF(D4414=maxgameno+1,"blank row 1",INDEX(FixtureCode!$B$4:$AH$128,MATCH($C4414,FixtureCode!$B$4:$B$128,0),MATCH("G"&amp;D4414&amp;"-T1",FixtureCode!$B$4:$AH$4,0)))))</f>
        <v>-</v>
      </c>
      <c r="F4414" s="13" t="str">
        <f>IF(C4414="-","-",IF(D4414=maxgameno+2,"blank row 2",IF(D4414=maxgameno+1,"blank row 1",INDEX(FixtureCode!$B$4:$AH$128,MATCH($C4414,FixtureCode!$B$4:$B$128,0),MATCH("G"&amp;D4414&amp;"-T2",FixtureCode!$B$4:$AH$4,0)))))</f>
        <v>-</v>
      </c>
      <c r="G4414" s="12" t="str">
        <f>IF(C4414="-","-",IF(AND(ISNUMBER(Fixture!G4418),ISNUMBER(Fixture!I4418),Fixture!F4418&lt;&gt;"BYE",Fixture!J4418&lt;&gt;"BYE"),"Yes","-"))</f>
        <v>-</v>
      </c>
      <c r="H4414" s="9" t="str">
        <f>IF(G4414="-","-",IF(Fixture!G4418&gt;Fixture!I4418,Settings!$G$7,IF(Fixture!G4418=Fixture!I4418,Settings!$G$8,IF(Fixture!G4418&lt;Fixture!I4418,Settings!$G$9,"-"))))</f>
        <v>-</v>
      </c>
      <c r="I4414" s="13" t="str">
        <f>IF(G4414="-","-",IF(Fixture!I4418&gt;Fixture!G4418,Settings!$G$7,IF(Fixture!I4418=Fixture!G4418,Settings!$G$8,IF(Fixture!I4418&lt;Fixture!G4418,Settings!$G$9,"-"))))</f>
        <v>-</v>
      </c>
    </row>
    <row r="4415" spans="3:9" x14ac:dyDescent="0.25">
      <c r="C4415" s="12" t="str">
        <f t="shared" si="138"/>
        <v>-</v>
      </c>
      <c r="D4415" s="9" t="str">
        <f t="shared" si="139"/>
        <v>-</v>
      </c>
      <c r="E4415" s="9" t="str">
        <f>IF(C4415="-","-",IF(D4415=maxgameno+2,"blank row 2",IF(D4415=maxgameno+1,"blank row 1",INDEX(FixtureCode!$B$4:$AH$128,MATCH($C4415,FixtureCode!$B$4:$B$128,0),MATCH("G"&amp;D4415&amp;"-T1",FixtureCode!$B$4:$AH$4,0)))))</f>
        <v>-</v>
      </c>
      <c r="F4415" s="13" t="str">
        <f>IF(C4415="-","-",IF(D4415=maxgameno+2,"blank row 2",IF(D4415=maxgameno+1,"blank row 1",INDEX(FixtureCode!$B$4:$AH$128,MATCH($C4415,FixtureCode!$B$4:$B$128,0),MATCH("G"&amp;D4415&amp;"-T2",FixtureCode!$B$4:$AH$4,0)))))</f>
        <v>-</v>
      </c>
      <c r="G4415" s="12" t="str">
        <f>IF(C4415="-","-",IF(AND(ISNUMBER(Fixture!G4419),ISNUMBER(Fixture!I4419),Fixture!F4419&lt;&gt;"BYE",Fixture!J4419&lt;&gt;"BYE"),"Yes","-"))</f>
        <v>-</v>
      </c>
      <c r="H4415" s="9" t="str">
        <f>IF(G4415="-","-",IF(Fixture!G4419&gt;Fixture!I4419,Settings!$G$7,IF(Fixture!G4419=Fixture!I4419,Settings!$G$8,IF(Fixture!G4419&lt;Fixture!I4419,Settings!$G$9,"-"))))</f>
        <v>-</v>
      </c>
      <c r="I4415" s="13" t="str">
        <f>IF(G4415="-","-",IF(Fixture!I4419&gt;Fixture!G4419,Settings!$G$7,IF(Fixture!I4419=Fixture!G4419,Settings!$G$8,IF(Fixture!I4419&lt;Fixture!G4419,Settings!$G$9,"-"))))</f>
        <v>-</v>
      </c>
    </row>
    <row r="4416" spans="3:9" x14ac:dyDescent="0.25">
      <c r="C4416" s="12" t="str">
        <f t="shared" si="138"/>
        <v>-</v>
      </c>
      <c r="D4416" s="9" t="str">
        <f t="shared" si="139"/>
        <v>-</v>
      </c>
      <c r="E4416" s="9" t="str">
        <f>IF(C4416="-","-",IF(D4416=maxgameno+2,"blank row 2",IF(D4416=maxgameno+1,"blank row 1",INDEX(FixtureCode!$B$4:$AH$128,MATCH($C4416,FixtureCode!$B$4:$B$128,0),MATCH("G"&amp;D4416&amp;"-T1",FixtureCode!$B$4:$AH$4,0)))))</f>
        <v>-</v>
      </c>
      <c r="F4416" s="13" t="str">
        <f>IF(C4416="-","-",IF(D4416=maxgameno+2,"blank row 2",IF(D4416=maxgameno+1,"blank row 1",INDEX(FixtureCode!$B$4:$AH$128,MATCH($C4416,FixtureCode!$B$4:$B$128,0),MATCH("G"&amp;D4416&amp;"-T2",FixtureCode!$B$4:$AH$4,0)))))</f>
        <v>-</v>
      </c>
      <c r="G4416" s="12" t="str">
        <f>IF(C4416="-","-",IF(AND(ISNUMBER(Fixture!G4420),ISNUMBER(Fixture!I4420),Fixture!F4420&lt;&gt;"BYE",Fixture!J4420&lt;&gt;"BYE"),"Yes","-"))</f>
        <v>-</v>
      </c>
      <c r="H4416" s="9" t="str">
        <f>IF(G4416="-","-",IF(Fixture!G4420&gt;Fixture!I4420,Settings!$G$7,IF(Fixture!G4420=Fixture!I4420,Settings!$G$8,IF(Fixture!G4420&lt;Fixture!I4420,Settings!$G$9,"-"))))</f>
        <v>-</v>
      </c>
      <c r="I4416" s="13" t="str">
        <f>IF(G4416="-","-",IF(Fixture!I4420&gt;Fixture!G4420,Settings!$G$7,IF(Fixture!I4420=Fixture!G4420,Settings!$G$8,IF(Fixture!I4420&lt;Fixture!G4420,Settings!$G$9,"-"))))</f>
        <v>-</v>
      </c>
    </row>
    <row r="4417" spans="3:9" x14ac:dyDescent="0.25">
      <c r="C4417" s="12" t="str">
        <f t="shared" si="138"/>
        <v>-</v>
      </c>
      <c r="D4417" s="9" t="str">
        <f t="shared" si="139"/>
        <v>-</v>
      </c>
      <c r="E4417" s="9" t="str">
        <f>IF(C4417="-","-",IF(D4417=maxgameno+2,"blank row 2",IF(D4417=maxgameno+1,"blank row 1",INDEX(FixtureCode!$B$4:$AH$128,MATCH($C4417,FixtureCode!$B$4:$B$128,0),MATCH("G"&amp;D4417&amp;"-T1",FixtureCode!$B$4:$AH$4,0)))))</f>
        <v>-</v>
      </c>
      <c r="F4417" s="13" t="str">
        <f>IF(C4417="-","-",IF(D4417=maxgameno+2,"blank row 2",IF(D4417=maxgameno+1,"blank row 1",INDEX(FixtureCode!$B$4:$AH$128,MATCH($C4417,FixtureCode!$B$4:$B$128,0),MATCH("G"&amp;D4417&amp;"-T2",FixtureCode!$B$4:$AH$4,0)))))</f>
        <v>-</v>
      </c>
      <c r="G4417" s="12" t="str">
        <f>IF(C4417="-","-",IF(AND(ISNUMBER(Fixture!G4421),ISNUMBER(Fixture!I4421),Fixture!F4421&lt;&gt;"BYE",Fixture!J4421&lt;&gt;"BYE"),"Yes","-"))</f>
        <v>-</v>
      </c>
      <c r="H4417" s="9" t="str">
        <f>IF(G4417="-","-",IF(Fixture!G4421&gt;Fixture!I4421,Settings!$G$7,IF(Fixture!G4421=Fixture!I4421,Settings!$G$8,IF(Fixture!G4421&lt;Fixture!I4421,Settings!$G$9,"-"))))</f>
        <v>-</v>
      </c>
      <c r="I4417" s="13" t="str">
        <f>IF(G4417="-","-",IF(Fixture!I4421&gt;Fixture!G4421,Settings!$G$7,IF(Fixture!I4421=Fixture!G4421,Settings!$G$8,IF(Fixture!I4421&lt;Fixture!G4421,Settings!$G$9,"-"))))</f>
        <v>-</v>
      </c>
    </row>
    <row r="4418" spans="3:9" x14ac:dyDescent="0.25">
      <c r="C4418" s="12" t="str">
        <f t="shared" si="138"/>
        <v>-</v>
      </c>
      <c r="D4418" s="9" t="str">
        <f t="shared" si="139"/>
        <v>-</v>
      </c>
      <c r="E4418" s="9" t="str">
        <f>IF(C4418="-","-",IF(D4418=maxgameno+2,"blank row 2",IF(D4418=maxgameno+1,"blank row 1",INDEX(FixtureCode!$B$4:$AH$128,MATCH($C4418,FixtureCode!$B$4:$B$128,0),MATCH("G"&amp;D4418&amp;"-T1",FixtureCode!$B$4:$AH$4,0)))))</f>
        <v>-</v>
      </c>
      <c r="F4418" s="13" t="str">
        <f>IF(C4418="-","-",IF(D4418=maxgameno+2,"blank row 2",IF(D4418=maxgameno+1,"blank row 1",INDEX(FixtureCode!$B$4:$AH$128,MATCH($C4418,FixtureCode!$B$4:$B$128,0),MATCH("G"&amp;D4418&amp;"-T2",FixtureCode!$B$4:$AH$4,0)))))</f>
        <v>-</v>
      </c>
      <c r="G4418" s="12" t="str">
        <f>IF(C4418="-","-",IF(AND(ISNUMBER(Fixture!G4422),ISNUMBER(Fixture!I4422),Fixture!F4422&lt;&gt;"BYE",Fixture!J4422&lt;&gt;"BYE"),"Yes","-"))</f>
        <v>-</v>
      </c>
      <c r="H4418" s="9" t="str">
        <f>IF(G4418="-","-",IF(Fixture!G4422&gt;Fixture!I4422,Settings!$G$7,IF(Fixture!G4422=Fixture!I4422,Settings!$G$8,IF(Fixture!G4422&lt;Fixture!I4422,Settings!$G$9,"-"))))</f>
        <v>-</v>
      </c>
      <c r="I4418" s="13" t="str">
        <f>IF(G4418="-","-",IF(Fixture!I4422&gt;Fixture!G4422,Settings!$G$7,IF(Fixture!I4422=Fixture!G4422,Settings!$G$8,IF(Fixture!I4422&lt;Fixture!G4422,Settings!$G$9,"-"))))</f>
        <v>-</v>
      </c>
    </row>
    <row r="4419" spans="3:9" x14ac:dyDescent="0.25">
      <c r="C4419" s="12" t="str">
        <f t="shared" si="138"/>
        <v>-</v>
      </c>
      <c r="D4419" s="9" t="str">
        <f t="shared" si="139"/>
        <v>-</v>
      </c>
      <c r="E4419" s="9" t="str">
        <f>IF(C4419="-","-",IF(D4419=maxgameno+2,"blank row 2",IF(D4419=maxgameno+1,"blank row 1",INDEX(FixtureCode!$B$4:$AH$128,MATCH($C4419,FixtureCode!$B$4:$B$128,0),MATCH("G"&amp;D4419&amp;"-T1",FixtureCode!$B$4:$AH$4,0)))))</f>
        <v>-</v>
      </c>
      <c r="F4419" s="13" t="str">
        <f>IF(C4419="-","-",IF(D4419=maxgameno+2,"blank row 2",IF(D4419=maxgameno+1,"blank row 1",INDEX(FixtureCode!$B$4:$AH$128,MATCH($C4419,FixtureCode!$B$4:$B$128,0),MATCH("G"&amp;D4419&amp;"-T2",FixtureCode!$B$4:$AH$4,0)))))</f>
        <v>-</v>
      </c>
      <c r="G4419" s="12" t="str">
        <f>IF(C4419="-","-",IF(AND(ISNUMBER(Fixture!G4423),ISNUMBER(Fixture!I4423),Fixture!F4423&lt;&gt;"BYE",Fixture!J4423&lt;&gt;"BYE"),"Yes","-"))</f>
        <v>-</v>
      </c>
      <c r="H4419" s="9" t="str">
        <f>IF(G4419="-","-",IF(Fixture!G4423&gt;Fixture!I4423,Settings!$G$7,IF(Fixture!G4423=Fixture!I4423,Settings!$G$8,IF(Fixture!G4423&lt;Fixture!I4423,Settings!$G$9,"-"))))</f>
        <v>-</v>
      </c>
      <c r="I4419" s="13" t="str">
        <f>IF(G4419="-","-",IF(Fixture!I4423&gt;Fixture!G4423,Settings!$G$7,IF(Fixture!I4423=Fixture!G4423,Settings!$G$8,IF(Fixture!I4423&lt;Fixture!G4423,Settings!$G$9,"-"))))</f>
        <v>-</v>
      </c>
    </row>
    <row r="4420" spans="3:9" x14ac:dyDescent="0.25">
      <c r="C4420" s="12" t="str">
        <f t="shared" si="138"/>
        <v>-</v>
      </c>
      <c r="D4420" s="9" t="str">
        <f t="shared" si="139"/>
        <v>-</v>
      </c>
      <c r="E4420" s="9" t="str">
        <f>IF(C4420="-","-",IF(D4420=maxgameno+2,"blank row 2",IF(D4420=maxgameno+1,"blank row 1",INDEX(FixtureCode!$B$4:$AH$128,MATCH($C4420,FixtureCode!$B$4:$B$128,0),MATCH("G"&amp;D4420&amp;"-T1",FixtureCode!$B$4:$AH$4,0)))))</f>
        <v>-</v>
      </c>
      <c r="F4420" s="13" t="str">
        <f>IF(C4420="-","-",IF(D4420=maxgameno+2,"blank row 2",IF(D4420=maxgameno+1,"blank row 1",INDEX(FixtureCode!$B$4:$AH$128,MATCH($C4420,FixtureCode!$B$4:$B$128,0),MATCH("G"&amp;D4420&amp;"-T2",FixtureCode!$B$4:$AH$4,0)))))</f>
        <v>-</v>
      </c>
      <c r="G4420" s="12" t="str">
        <f>IF(C4420="-","-",IF(AND(ISNUMBER(Fixture!G4424),ISNUMBER(Fixture!I4424),Fixture!F4424&lt;&gt;"BYE",Fixture!J4424&lt;&gt;"BYE"),"Yes","-"))</f>
        <v>-</v>
      </c>
      <c r="H4420" s="9" t="str">
        <f>IF(G4420="-","-",IF(Fixture!G4424&gt;Fixture!I4424,Settings!$G$7,IF(Fixture!G4424=Fixture!I4424,Settings!$G$8,IF(Fixture!G4424&lt;Fixture!I4424,Settings!$G$9,"-"))))</f>
        <v>-</v>
      </c>
      <c r="I4420" s="13" t="str">
        <f>IF(G4420="-","-",IF(Fixture!I4424&gt;Fixture!G4424,Settings!$G$7,IF(Fixture!I4424=Fixture!G4424,Settings!$G$8,IF(Fixture!I4424&lt;Fixture!G4424,Settings!$G$9,"-"))))</f>
        <v>-</v>
      </c>
    </row>
    <row r="4421" spans="3:9" x14ac:dyDescent="0.25">
      <c r="C4421" s="12" t="str">
        <f t="shared" si="138"/>
        <v>-</v>
      </c>
      <c r="D4421" s="9" t="str">
        <f t="shared" si="139"/>
        <v>-</v>
      </c>
      <c r="E4421" s="9" t="str">
        <f>IF(C4421="-","-",IF(D4421=maxgameno+2,"blank row 2",IF(D4421=maxgameno+1,"blank row 1",INDEX(FixtureCode!$B$4:$AH$128,MATCH($C4421,FixtureCode!$B$4:$B$128,0),MATCH("G"&amp;D4421&amp;"-T1",FixtureCode!$B$4:$AH$4,0)))))</f>
        <v>-</v>
      </c>
      <c r="F4421" s="13" t="str">
        <f>IF(C4421="-","-",IF(D4421=maxgameno+2,"blank row 2",IF(D4421=maxgameno+1,"blank row 1",INDEX(FixtureCode!$B$4:$AH$128,MATCH($C4421,FixtureCode!$B$4:$B$128,0),MATCH("G"&amp;D4421&amp;"-T2",FixtureCode!$B$4:$AH$4,0)))))</f>
        <v>-</v>
      </c>
      <c r="G4421" s="12" t="str">
        <f>IF(C4421="-","-",IF(AND(ISNUMBER(Fixture!G4425),ISNUMBER(Fixture!I4425),Fixture!F4425&lt;&gt;"BYE",Fixture!J4425&lt;&gt;"BYE"),"Yes","-"))</f>
        <v>-</v>
      </c>
      <c r="H4421" s="9" t="str">
        <f>IF(G4421="-","-",IF(Fixture!G4425&gt;Fixture!I4425,Settings!$G$7,IF(Fixture!G4425=Fixture!I4425,Settings!$G$8,IF(Fixture!G4425&lt;Fixture!I4425,Settings!$G$9,"-"))))</f>
        <v>-</v>
      </c>
      <c r="I4421" s="13" t="str">
        <f>IF(G4421="-","-",IF(Fixture!I4425&gt;Fixture!G4425,Settings!$G$7,IF(Fixture!I4425=Fixture!G4425,Settings!$G$8,IF(Fixture!I4425&lt;Fixture!G4425,Settings!$G$9,"-"))))</f>
        <v>-</v>
      </c>
    </row>
    <row r="4422" spans="3:9" x14ac:dyDescent="0.25">
      <c r="C4422" s="12" t="str">
        <f t="shared" ref="C4422:C4485" si="140">IF(C4421="-","-",IF(D4421+1&lt;=maxgameno+2,C4421,IF(C4421+1&lt;=maxroundno,C4421+1,"-")))</f>
        <v>-</v>
      </c>
      <c r="D4422" s="9" t="str">
        <f t="shared" ref="D4422:D4485" si="141">IF(C4422="-","-",IF(D4421+1&lt;=maxgameno+2,D4421+1,1))</f>
        <v>-</v>
      </c>
      <c r="E4422" s="9" t="str">
        <f>IF(C4422="-","-",IF(D4422=maxgameno+2,"blank row 2",IF(D4422=maxgameno+1,"blank row 1",INDEX(FixtureCode!$B$4:$AH$128,MATCH($C4422,FixtureCode!$B$4:$B$128,0),MATCH("G"&amp;D4422&amp;"-T1",FixtureCode!$B$4:$AH$4,0)))))</f>
        <v>-</v>
      </c>
      <c r="F4422" s="13" t="str">
        <f>IF(C4422="-","-",IF(D4422=maxgameno+2,"blank row 2",IF(D4422=maxgameno+1,"blank row 1",INDEX(FixtureCode!$B$4:$AH$128,MATCH($C4422,FixtureCode!$B$4:$B$128,0),MATCH("G"&amp;D4422&amp;"-T2",FixtureCode!$B$4:$AH$4,0)))))</f>
        <v>-</v>
      </c>
      <c r="G4422" s="12" t="str">
        <f>IF(C4422="-","-",IF(AND(ISNUMBER(Fixture!G4426),ISNUMBER(Fixture!I4426),Fixture!F4426&lt;&gt;"BYE",Fixture!J4426&lt;&gt;"BYE"),"Yes","-"))</f>
        <v>-</v>
      </c>
      <c r="H4422" s="9" t="str">
        <f>IF(G4422="-","-",IF(Fixture!G4426&gt;Fixture!I4426,Settings!$G$7,IF(Fixture!G4426=Fixture!I4426,Settings!$G$8,IF(Fixture!G4426&lt;Fixture!I4426,Settings!$G$9,"-"))))</f>
        <v>-</v>
      </c>
      <c r="I4422" s="13" t="str">
        <f>IF(G4422="-","-",IF(Fixture!I4426&gt;Fixture!G4426,Settings!$G$7,IF(Fixture!I4426=Fixture!G4426,Settings!$G$8,IF(Fixture!I4426&lt;Fixture!G4426,Settings!$G$9,"-"))))</f>
        <v>-</v>
      </c>
    </row>
    <row r="4423" spans="3:9" x14ac:dyDescent="0.25">
      <c r="C4423" s="12" t="str">
        <f t="shared" si="140"/>
        <v>-</v>
      </c>
      <c r="D4423" s="9" t="str">
        <f t="shared" si="141"/>
        <v>-</v>
      </c>
      <c r="E4423" s="9" t="str">
        <f>IF(C4423="-","-",IF(D4423=maxgameno+2,"blank row 2",IF(D4423=maxgameno+1,"blank row 1",INDEX(FixtureCode!$B$4:$AH$128,MATCH($C4423,FixtureCode!$B$4:$B$128,0),MATCH("G"&amp;D4423&amp;"-T1",FixtureCode!$B$4:$AH$4,0)))))</f>
        <v>-</v>
      </c>
      <c r="F4423" s="13" t="str">
        <f>IF(C4423="-","-",IF(D4423=maxgameno+2,"blank row 2",IF(D4423=maxgameno+1,"blank row 1",INDEX(FixtureCode!$B$4:$AH$128,MATCH($C4423,FixtureCode!$B$4:$B$128,0),MATCH("G"&amp;D4423&amp;"-T2",FixtureCode!$B$4:$AH$4,0)))))</f>
        <v>-</v>
      </c>
      <c r="G4423" s="12" t="str">
        <f>IF(C4423="-","-",IF(AND(ISNUMBER(Fixture!G4427),ISNUMBER(Fixture!I4427),Fixture!F4427&lt;&gt;"BYE",Fixture!J4427&lt;&gt;"BYE"),"Yes","-"))</f>
        <v>-</v>
      </c>
      <c r="H4423" s="9" t="str">
        <f>IF(G4423="-","-",IF(Fixture!G4427&gt;Fixture!I4427,Settings!$G$7,IF(Fixture!G4427=Fixture!I4427,Settings!$G$8,IF(Fixture!G4427&lt;Fixture!I4427,Settings!$G$9,"-"))))</f>
        <v>-</v>
      </c>
      <c r="I4423" s="13" t="str">
        <f>IF(G4423="-","-",IF(Fixture!I4427&gt;Fixture!G4427,Settings!$G$7,IF(Fixture!I4427=Fixture!G4427,Settings!$G$8,IF(Fixture!I4427&lt;Fixture!G4427,Settings!$G$9,"-"))))</f>
        <v>-</v>
      </c>
    </row>
    <row r="4424" spans="3:9" x14ac:dyDescent="0.25">
      <c r="C4424" s="12" t="str">
        <f t="shared" si="140"/>
        <v>-</v>
      </c>
      <c r="D4424" s="9" t="str">
        <f t="shared" si="141"/>
        <v>-</v>
      </c>
      <c r="E4424" s="9" t="str">
        <f>IF(C4424="-","-",IF(D4424=maxgameno+2,"blank row 2",IF(D4424=maxgameno+1,"blank row 1",INDEX(FixtureCode!$B$4:$AH$128,MATCH($C4424,FixtureCode!$B$4:$B$128,0),MATCH("G"&amp;D4424&amp;"-T1",FixtureCode!$B$4:$AH$4,0)))))</f>
        <v>-</v>
      </c>
      <c r="F4424" s="13" t="str">
        <f>IF(C4424="-","-",IF(D4424=maxgameno+2,"blank row 2",IF(D4424=maxgameno+1,"blank row 1",INDEX(FixtureCode!$B$4:$AH$128,MATCH($C4424,FixtureCode!$B$4:$B$128,0),MATCH("G"&amp;D4424&amp;"-T2",FixtureCode!$B$4:$AH$4,0)))))</f>
        <v>-</v>
      </c>
      <c r="G4424" s="12" t="str">
        <f>IF(C4424="-","-",IF(AND(ISNUMBER(Fixture!G4428),ISNUMBER(Fixture!I4428),Fixture!F4428&lt;&gt;"BYE",Fixture!J4428&lt;&gt;"BYE"),"Yes","-"))</f>
        <v>-</v>
      </c>
      <c r="H4424" s="9" t="str">
        <f>IF(G4424="-","-",IF(Fixture!G4428&gt;Fixture!I4428,Settings!$G$7,IF(Fixture!G4428=Fixture!I4428,Settings!$G$8,IF(Fixture!G4428&lt;Fixture!I4428,Settings!$G$9,"-"))))</f>
        <v>-</v>
      </c>
      <c r="I4424" s="13" t="str">
        <f>IF(G4424="-","-",IF(Fixture!I4428&gt;Fixture!G4428,Settings!$G$7,IF(Fixture!I4428=Fixture!G4428,Settings!$G$8,IF(Fixture!I4428&lt;Fixture!G4428,Settings!$G$9,"-"))))</f>
        <v>-</v>
      </c>
    </row>
    <row r="4425" spans="3:9" x14ac:dyDescent="0.25">
      <c r="C4425" s="12" t="str">
        <f t="shared" si="140"/>
        <v>-</v>
      </c>
      <c r="D4425" s="9" t="str">
        <f t="shared" si="141"/>
        <v>-</v>
      </c>
      <c r="E4425" s="9" t="str">
        <f>IF(C4425="-","-",IF(D4425=maxgameno+2,"blank row 2",IF(D4425=maxgameno+1,"blank row 1",INDEX(FixtureCode!$B$4:$AH$128,MATCH($C4425,FixtureCode!$B$4:$B$128,0),MATCH("G"&amp;D4425&amp;"-T1",FixtureCode!$B$4:$AH$4,0)))))</f>
        <v>-</v>
      </c>
      <c r="F4425" s="13" t="str">
        <f>IF(C4425="-","-",IF(D4425=maxgameno+2,"blank row 2",IF(D4425=maxgameno+1,"blank row 1",INDEX(FixtureCode!$B$4:$AH$128,MATCH($C4425,FixtureCode!$B$4:$B$128,0),MATCH("G"&amp;D4425&amp;"-T2",FixtureCode!$B$4:$AH$4,0)))))</f>
        <v>-</v>
      </c>
      <c r="G4425" s="12" t="str">
        <f>IF(C4425="-","-",IF(AND(ISNUMBER(Fixture!G4429),ISNUMBER(Fixture!I4429),Fixture!F4429&lt;&gt;"BYE",Fixture!J4429&lt;&gt;"BYE"),"Yes","-"))</f>
        <v>-</v>
      </c>
      <c r="H4425" s="9" t="str">
        <f>IF(G4425="-","-",IF(Fixture!G4429&gt;Fixture!I4429,Settings!$G$7,IF(Fixture!G4429=Fixture!I4429,Settings!$G$8,IF(Fixture!G4429&lt;Fixture!I4429,Settings!$G$9,"-"))))</f>
        <v>-</v>
      </c>
      <c r="I4425" s="13" t="str">
        <f>IF(G4425="-","-",IF(Fixture!I4429&gt;Fixture!G4429,Settings!$G$7,IF(Fixture!I4429=Fixture!G4429,Settings!$G$8,IF(Fixture!I4429&lt;Fixture!G4429,Settings!$G$9,"-"))))</f>
        <v>-</v>
      </c>
    </row>
    <row r="4426" spans="3:9" x14ac:dyDescent="0.25">
      <c r="C4426" s="12" t="str">
        <f t="shared" si="140"/>
        <v>-</v>
      </c>
      <c r="D4426" s="9" t="str">
        <f t="shared" si="141"/>
        <v>-</v>
      </c>
      <c r="E4426" s="9" t="str">
        <f>IF(C4426="-","-",IF(D4426=maxgameno+2,"blank row 2",IF(D4426=maxgameno+1,"blank row 1",INDEX(FixtureCode!$B$4:$AH$128,MATCH($C4426,FixtureCode!$B$4:$B$128,0),MATCH("G"&amp;D4426&amp;"-T1",FixtureCode!$B$4:$AH$4,0)))))</f>
        <v>-</v>
      </c>
      <c r="F4426" s="13" t="str">
        <f>IF(C4426="-","-",IF(D4426=maxgameno+2,"blank row 2",IF(D4426=maxgameno+1,"blank row 1",INDEX(FixtureCode!$B$4:$AH$128,MATCH($C4426,FixtureCode!$B$4:$B$128,0),MATCH("G"&amp;D4426&amp;"-T2",FixtureCode!$B$4:$AH$4,0)))))</f>
        <v>-</v>
      </c>
      <c r="G4426" s="12" t="str">
        <f>IF(C4426="-","-",IF(AND(ISNUMBER(Fixture!G4430),ISNUMBER(Fixture!I4430),Fixture!F4430&lt;&gt;"BYE",Fixture!J4430&lt;&gt;"BYE"),"Yes","-"))</f>
        <v>-</v>
      </c>
      <c r="H4426" s="9" t="str">
        <f>IF(G4426="-","-",IF(Fixture!G4430&gt;Fixture!I4430,Settings!$G$7,IF(Fixture!G4430=Fixture!I4430,Settings!$G$8,IF(Fixture!G4430&lt;Fixture!I4430,Settings!$G$9,"-"))))</f>
        <v>-</v>
      </c>
      <c r="I4426" s="13" t="str">
        <f>IF(G4426="-","-",IF(Fixture!I4430&gt;Fixture!G4430,Settings!$G$7,IF(Fixture!I4430=Fixture!G4430,Settings!$G$8,IF(Fixture!I4430&lt;Fixture!G4430,Settings!$G$9,"-"))))</f>
        <v>-</v>
      </c>
    </row>
    <row r="4427" spans="3:9" x14ac:dyDescent="0.25">
      <c r="C4427" s="12" t="str">
        <f t="shared" si="140"/>
        <v>-</v>
      </c>
      <c r="D4427" s="9" t="str">
        <f t="shared" si="141"/>
        <v>-</v>
      </c>
      <c r="E4427" s="9" t="str">
        <f>IF(C4427="-","-",IF(D4427=maxgameno+2,"blank row 2",IF(D4427=maxgameno+1,"blank row 1",INDEX(FixtureCode!$B$4:$AH$128,MATCH($C4427,FixtureCode!$B$4:$B$128,0),MATCH("G"&amp;D4427&amp;"-T1",FixtureCode!$B$4:$AH$4,0)))))</f>
        <v>-</v>
      </c>
      <c r="F4427" s="13" t="str">
        <f>IF(C4427="-","-",IF(D4427=maxgameno+2,"blank row 2",IF(D4427=maxgameno+1,"blank row 1",INDEX(FixtureCode!$B$4:$AH$128,MATCH($C4427,FixtureCode!$B$4:$B$128,0),MATCH("G"&amp;D4427&amp;"-T2",FixtureCode!$B$4:$AH$4,0)))))</f>
        <v>-</v>
      </c>
      <c r="G4427" s="12" t="str">
        <f>IF(C4427="-","-",IF(AND(ISNUMBER(Fixture!G4431),ISNUMBER(Fixture!I4431),Fixture!F4431&lt;&gt;"BYE",Fixture!J4431&lt;&gt;"BYE"),"Yes","-"))</f>
        <v>-</v>
      </c>
      <c r="H4427" s="9" t="str">
        <f>IF(G4427="-","-",IF(Fixture!G4431&gt;Fixture!I4431,Settings!$G$7,IF(Fixture!G4431=Fixture!I4431,Settings!$G$8,IF(Fixture!G4431&lt;Fixture!I4431,Settings!$G$9,"-"))))</f>
        <v>-</v>
      </c>
      <c r="I4427" s="13" t="str">
        <f>IF(G4427="-","-",IF(Fixture!I4431&gt;Fixture!G4431,Settings!$G$7,IF(Fixture!I4431=Fixture!G4431,Settings!$G$8,IF(Fixture!I4431&lt;Fixture!G4431,Settings!$G$9,"-"))))</f>
        <v>-</v>
      </c>
    </row>
    <row r="4428" spans="3:9" x14ac:dyDescent="0.25">
      <c r="C4428" s="12" t="str">
        <f t="shared" si="140"/>
        <v>-</v>
      </c>
      <c r="D4428" s="9" t="str">
        <f t="shared" si="141"/>
        <v>-</v>
      </c>
      <c r="E4428" s="9" t="str">
        <f>IF(C4428="-","-",IF(D4428=maxgameno+2,"blank row 2",IF(D4428=maxgameno+1,"blank row 1",INDEX(FixtureCode!$B$4:$AH$128,MATCH($C4428,FixtureCode!$B$4:$B$128,0),MATCH("G"&amp;D4428&amp;"-T1",FixtureCode!$B$4:$AH$4,0)))))</f>
        <v>-</v>
      </c>
      <c r="F4428" s="13" t="str">
        <f>IF(C4428="-","-",IF(D4428=maxgameno+2,"blank row 2",IF(D4428=maxgameno+1,"blank row 1",INDEX(FixtureCode!$B$4:$AH$128,MATCH($C4428,FixtureCode!$B$4:$B$128,0),MATCH("G"&amp;D4428&amp;"-T2",FixtureCode!$B$4:$AH$4,0)))))</f>
        <v>-</v>
      </c>
      <c r="G4428" s="12" t="str">
        <f>IF(C4428="-","-",IF(AND(ISNUMBER(Fixture!G4432),ISNUMBER(Fixture!I4432),Fixture!F4432&lt;&gt;"BYE",Fixture!J4432&lt;&gt;"BYE"),"Yes","-"))</f>
        <v>-</v>
      </c>
      <c r="H4428" s="9" t="str">
        <f>IF(G4428="-","-",IF(Fixture!G4432&gt;Fixture!I4432,Settings!$G$7,IF(Fixture!G4432=Fixture!I4432,Settings!$G$8,IF(Fixture!G4432&lt;Fixture!I4432,Settings!$G$9,"-"))))</f>
        <v>-</v>
      </c>
      <c r="I4428" s="13" t="str">
        <f>IF(G4428="-","-",IF(Fixture!I4432&gt;Fixture!G4432,Settings!$G$7,IF(Fixture!I4432=Fixture!G4432,Settings!$G$8,IF(Fixture!I4432&lt;Fixture!G4432,Settings!$G$9,"-"))))</f>
        <v>-</v>
      </c>
    </row>
    <row r="4429" spans="3:9" x14ac:dyDescent="0.25">
      <c r="C4429" s="12" t="str">
        <f t="shared" si="140"/>
        <v>-</v>
      </c>
      <c r="D4429" s="9" t="str">
        <f t="shared" si="141"/>
        <v>-</v>
      </c>
      <c r="E4429" s="9" t="str">
        <f>IF(C4429="-","-",IF(D4429=maxgameno+2,"blank row 2",IF(D4429=maxgameno+1,"blank row 1",INDEX(FixtureCode!$B$4:$AH$128,MATCH($C4429,FixtureCode!$B$4:$B$128,0),MATCH("G"&amp;D4429&amp;"-T1",FixtureCode!$B$4:$AH$4,0)))))</f>
        <v>-</v>
      </c>
      <c r="F4429" s="13" t="str">
        <f>IF(C4429="-","-",IF(D4429=maxgameno+2,"blank row 2",IF(D4429=maxgameno+1,"blank row 1",INDEX(FixtureCode!$B$4:$AH$128,MATCH($C4429,FixtureCode!$B$4:$B$128,0),MATCH("G"&amp;D4429&amp;"-T2",FixtureCode!$B$4:$AH$4,0)))))</f>
        <v>-</v>
      </c>
      <c r="G4429" s="12" t="str">
        <f>IF(C4429="-","-",IF(AND(ISNUMBER(Fixture!G4433),ISNUMBER(Fixture!I4433),Fixture!F4433&lt;&gt;"BYE",Fixture!J4433&lt;&gt;"BYE"),"Yes","-"))</f>
        <v>-</v>
      </c>
      <c r="H4429" s="9" t="str">
        <f>IF(G4429="-","-",IF(Fixture!G4433&gt;Fixture!I4433,Settings!$G$7,IF(Fixture!G4433=Fixture!I4433,Settings!$G$8,IF(Fixture!G4433&lt;Fixture!I4433,Settings!$G$9,"-"))))</f>
        <v>-</v>
      </c>
      <c r="I4429" s="13" t="str">
        <f>IF(G4429="-","-",IF(Fixture!I4433&gt;Fixture!G4433,Settings!$G$7,IF(Fixture!I4433=Fixture!G4433,Settings!$G$8,IF(Fixture!I4433&lt;Fixture!G4433,Settings!$G$9,"-"))))</f>
        <v>-</v>
      </c>
    </row>
    <row r="4430" spans="3:9" x14ac:dyDescent="0.25">
      <c r="C4430" s="12" t="str">
        <f t="shared" si="140"/>
        <v>-</v>
      </c>
      <c r="D4430" s="9" t="str">
        <f t="shared" si="141"/>
        <v>-</v>
      </c>
      <c r="E4430" s="9" t="str">
        <f>IF(C4430="-","-",IF(D4430=maxgameno+2,"blank row 2",IF(D4430=maxgameno+1,"blank row 1",INDEX(FixtureCode!$B$4:$AH$128,MATCH($C4430,FixtureCode!$B$4:$B$128,0),MATCH("G"&amp;D4430&amp;"-T1",FixtureCode!$B$4:$AH$4,0)))))</f>
        <v>-</v>
      </c>
      <c r="F4430" s="13" t="str">
        <f>IF(C4430="-","-",IF(D4430=maxgameno+2,"blank row 2",IF(D4430=maxgameno+1,"blank row 1",INDEX(FixtureCode!$B$4:$AH$128,MATCH($C4430,FixtureCode!$B$4:$B$128,0),MATCH("G"&amp;D4430&amp;"-T2",FixtureCode!$B$4:$AH$4,0)))))</f>
        <v>-</v>
      </c>
      <c r="G4430" s="12" t="str">
        <f>IF(C4430="-","-",IF(AND(ISNUMBER(Fixture!G4434),ISNUMBER(Fixture!I4434),Fixture!F4434&lt;&gt;"BYE",Fixture!J4434&lt;&gt;"BYE"),"Yes","-"))</f>
        <v>-</v>
      </c>
      <c r="H4430" s="9" t="str">
        <f>IF(G4430="-","-",IF(Fixture!G4434&gt;Fixture!I4434,Settings!$G$7,IF(Fixture!G4434=Fixture!I4434,Settings!$G$8,IF(Fixture!G4434&lt;Fixture!I4434,Settings!$G$9,"-"))))</f>
        <v>-</v>
      </c>
      <c r="I4430" s="13" t="str">
        <f>IF(G4430="-","-",IF(Fixture!I4434&gt;Fixture!G4434,Settings!$G$7,IF(Fixture!I4434=Fixture!G4434,Settings!$G$8,IF(Fixture!I4434&lt;Fixture!G4434,Settings!$G$9,"-"))))</f>
        <v>-</v>
      </c>
    </row>
    <row r="4431" spans="3:9" x14ac:dyDescent="0.25">
      <c r="C4431" s="12" t="str">
        <f t="shared" si="140"/>
        <v>-</v>
      </c>
      <c r="D4431" s="9" t="str">
        <f t="shared" si="141"/>
        <v>-</v>
      </c>
      <c r="E4431" s="9" t="str">
        <f>IF(C4431="-","-",IF(D4431=maxgameno+2,"blank row 2",IF(D4431=maxgameno+1,"blank row 1",INDEX(FixtureCode!$B$4:$AH$128,MATCH($C4431,FixtureCode!$B$4:$B$128,0),MATCH("G"&amp;D4431&amp;"-T1",FixtureCode!$B$4:$AH$4,0)))))</f>
        <v>-</v>
      </c>
      <c r="F4431" s="13" t="str">
        <f>IF(C4431="-","-",IF(D4431=maxgameno+2,"blank row 2",IF(D4431=maxgameno+1,"blank row 1",INDEX(FixtureCode!$B$4:$AH$128,MATCH($C4431,FixtureCode!$B$4:$B$128,0),MATCH("G"&amp;D4431&amp;"-T2",FixtureCode!$B$4:$AH$4,0)))))</f>
        <v>-</v>
      </c>
      <c r="G4431" s="12" t="str">
        <f>IF(C4431="-","-",IF(AND(ISNUMBER(Fixture!G4435),ISNUMBER(Fixture!I4435),Fixture!F4435&lt;&gt;"BYE",Fixture!J4435&lt;&gt;"BYE"),"Yes","-"))</f>
        <v>-</v>
      </c>
      <c r="H4431" s="9" t="str">
        <f>IF(G4431="-","-",IF(Fixture!G4435&gt;Fixture!I4435,Settings!$G$7,IF(Fixture!G4435=Fixture!I4435,Settings!$G$8,IF(Fixture!G4435&lt;Fixture!I4435,Settings!$G$9,"-"))))</f>
        <v>-</v>
      </c>
      <c r="I4431" s="13" t="str">
        <f>IF(G4431="-","-",IF(Fixture!I4435&gt;Fixture!G4435,Settings!$G$7,IF(Fixture!I4435=Fixture!G4435,Settings!$G$8,IF(Fixture!I4435&lt;Fixture!G4435,Settings!$G$9,"-"))))</f>
        <v>-</v>
      </c>
    </row>
    <row r="4432" spans="3:9" x14ac:dyDescent="0.25">
      <c r="C4432" s="12" t="str">
        <f t="shared" si="140"/>
        <v>-</v>
      </c>
      <c r="D4432" s="9" t="str">
        <f t="shared" si="141"/>
        <v>-</v>
      </c>
      <c r="E4432" s="9" t="str">
        <f>IF(C4432="-","-",IF(D4432=maxgameno+2,"blank row 2",IF(D4432=maxgameno+1,"blank row 1",INDEX(FixtureCode!$B$4:$AH$128,MATCH($C4432,FixtureCode!$B$4:$B$128,0),MATCH("G"&amp;D4432&amp;"-T1",FixtureCode!$B$4:$AH$4,0)))))</f>
        <v>-</v>
      </c>
      <c r="F4432" s="13" t="str">
        <f>IF(C4432="-","-",IF(D4432=maxgameno+2,"blank row 2",IF(D4432=maxgameno+1,"blank row 1",INDEX(FixtureCode!$B$4:$AH$128,MATCH($C4432,FixtureCode!$B$4:$B$128,0),MATCH("G"&amp;D4432&amp;"-T2",FixtureCode!$B$4:$AH$4,0)))))</f>
        <v>-</v>
      </c>
      <c r="G4432" s="12" t="str">
        <f>IF(C4432="-","-",IF(AND(ISNUMBER(Fixture!G4436),ISNUMBER(Fixture!I4436),Fixture!F4436&lt;&gt;"BYE",Fixture!J4436&lt;&gt;"BYE"),"Yes","-"))</f>
        <v>-</v>
      </c>
      <c r="H4432" s="9" t="str">
        <f>IF(G4432="-","-",IF(Fixture!G4436&gt;Fixture!I4436,Settings!$G$7,IF(Fixture!G4436=Fixture!I4436,Settings!$G$8,IF(Fixture!G4436&lt;Fixture!I4436,Settings!$G$9,"-"))))</f>
        <v>-</v>
      </c>
      <c r="I4432" s="13" t="str">
        <f>IF(G4432="-","-",IF(Fixture!I4436&gt;Fixture!G4436,Settings!$G$7,IF(Fixture!I4436=Fixture!G4436,Settings!$G$8,IF(Fixture!I4436&lt;Fixture!G4436,Settings!$G$9,"-"))))</f>
        <v>-</v>
      </c>
    </row>
    <row r="4433" spans="3:9" x14ac:dyDescent="0.25">
      <c r="C4433" s="12" t="str">
        <f t="shared" si="140"/>
        <v>-</v>
      </c>
      <c r="D4433" s="9" t="str">
        <f t="shared" si="141"/>
        <v>-</v>
      </c>
      <c r="E4433" s="9" t="str">
        <f>IF(C4433="-","-",IF(D4433=maxgameno+2,"blank row 2",IF(D4433=maxgameno+1,"blank row 1",INDEX(FixtureCode!$B$4:$AH$128,MATCH($C4433,FixtureCode!$B$4:$B$128,0),MATCH("G"&amp;D4433&amp;"-T1",FixtureCode!$B$4:$AH$4,0)))))</f>
        <v>-</v>
      </c>
      <c r="F4433" s="13" t="str">
        <f>IF(C4433="-","-",IF(D4433=maxgameno+2,"blank row 2",IF(D4433=maxgameno+1,"blank row 1",INDEX(FixtureCode!$B$4:$AH$128,MATCH($C4433,FixtureCode!$B$4:$B$128,0),MATCH("G"&amp;D4433&amp;"-T2",FixtureCode!$B$4:$AH$4,0)))))</f>
        <v>-</v>
      </c>
      <c r="G4433" s="12" t="str">
        <f>IF(C4433="-","-",IF(AND(ISNUMBER(Fixture!G4437),ISNUMBER(Fixture!I4437),Fixture!F4437&lt;&gt;"BYE",Fixture!J4437&lt;&gt;"BYE"),"Yes","-"))</f>
        <v>-</v>
      </c>
      <c r="H4433" s="9" t="str">
        <f>IF(G4433="-","-",IF(Fixture!G4437&gt;Fixture!I4437,Settings!$G$7,IF(Fixture!G4437=Fixture!I4437,Settings!$G$8,IF(Fixture!G4437&lt;Fixture!I4437,Settings!$G$9,"-"))))</f>
        <v>-</v>
      </c>
      <c r="I4433" s="13" t="str">
        <f>IF(G4433="-","-",IF(Fixture!I4437&gt;Fixture!G4437,Settings!$G$7,IF(Fixture!I4437=Fixture!G4437,Settings!$G$8,IF(Fixture!I4437&lt;Fixture!G4437,Settings!$G$9,"-"))))</f>
        <v>-</v>
      </c>
    </row>
    <row r="4434" spans="3:9" x14ac:dyDescent="0.25">
      <c r="C4434" s="12" t="str">
        <f t="shared" si="140"/>
        <v>-</v>
      </c>
      <c r="D4434" s="9" t="str">
        <f t="shared" si="141"/>
        <v>-</v>
      </c>
      <c r="E4434" s="9" t="str">
        <f>IF(C4434="-","-",IF(D4434=maxgameno+2,"blank row 2",IF(D4434=maxgameno+1,"blank row 1",INDEX(FixtureCode!$B$4:$AH$128,MATCH($C4434,FixtureCode!$B$4:$B$128,0),MATCH("G"&amp;D4434&amp;"-T1",FixtureCode!$B$4:$AH$4,0)))))</f>
        <v>-</v>
      </c>
      <c r="F4434" s="13" t="str">
        <f>IF(C4434="-","-",IF(D4434=maxgameno+2,"blank row 2",IF(D4434=maxgameno+1,"blank row 1",INDEX(FixtureCode!$B$4:$AH$128,MATCH($C4434,FixtureCode!$B$4:$B$128,0),MATCH("G"&amp;D4434&amp;"-T2",FixtureCode!$B$4:$AH$4,0)))))</f>
        <v>-</v>
      </c>
      <c r="G4434" s="12" t="str">
        <f>IF(C4434="-","-",IF(AND(ISNUMBER(Fixture!G4438),ISNUMBER(Fixture!I4438),Fixture!F4438&lt;&gt;"BYE",Fixture!J4438&lt;&gt;"BYE"),"Yes","-"))</f>
        <v>-</v>
      </c>
      <c r="H4434" s="9" t="str">
        <f>IF(G4434="-","-",IF(Fixture!G4438&gt;Fixture!I4438,Settings!$G$7,IF(Fixture!G4438=Fixture!I4438,Settings!$G$8,IF(Fixture!G4438&lt;Fixture!I4438,Settings!$G$9,"-"))))</f>
        <v>-</v>
      </c>
      <c r="I4434" s="13" t="str">
        <f>IF(G4434="-","-",IF(Fixture!I4438&gt;Fixture!G4438,Settings!$G$7,IF(Fixture!I4438=Fixture!G4438,Settings!$G$8,IF(Fixture!I4438&lt;Fixture!G4438,Settings!$G$9,"-"))))</f>
        <v>-</v>
      </c>
    </row>
    <row r="4435" spans="3:9" x14ac:dyDescent="0.25">
      <c r="C4435" s="12" t="str">
        <f t="shared" si="140"/>
        <v>-</v>
      </c>
      <c r="D4435" s="9" t="str">
        <f t="shared" si="141"/>
        <v>-</v>
      </c>
      <c r="E4435" s="9" t="str">
        <f>IF(C4435="-","-",IF(D4435=maxgameno+2,"blank row 2",IF(D4435=maxgameno+1,"blank row 1",INDEX(FixtureCode!$B$4:$AH$128,MATCH($C4435,FixtureCode!$B$4:$B$128,0),MATCH("G"&amp;D4435&amp;"-T1",FixtureCode!$B$4:$AH$4,0)))))</f>
        <v>-</v>
      </c>
      <c r="F4435" s="13" t="str">
        <f>IF(C4435="-","-",IF(D4435=maxgameno+2,"blank row 2",IF(D4435=maxgameno+1,"blank row 1",INDEX(FixtureCode!$B$4:$AH$128,MATCH($C4435,FixtureCode!$B$4:$B$128,0),MATCH("G"&amp;D4435&amp;"-T2",FixtureCode!$B$4:$AH$4,0)))))</f>
        <v>-</v>
      </c>
      <c r="G4435" s="12" t="str">
        <f>IF(C4435="-","-",IF(AND(ISNUMBER(Fixture!G4439),ISNUMBER(Fixture!I4439),Fixture!F4439&lt;&gt;"BYE",Fixture!J4439&lt;&gt;"BYE"),"Yes","-"))</f>
        <v>-</v>
      </c>
      <c r="H4435" s="9" t="str">
        <f>IF(G4435="-","-",IF(Fixture!G4439&gt;Fixture!I4439,Settings!$G$7,IF(Fixture!G4439=Fixture!I4439,Settings!$G$8,IF(Fixture!G4439&lt;Fixture!I4439,Settings!$G$9,"-"))))</f>
        <v>-</v>
      </c>
      <c r="I4435" s="13" t="str">
        <f>IF(G4435="-","-",IF(Fixture!I4439&gt;Fixture!G4439,Settings!$G$7,IF(Fixture!I4439=Fixture!G4439,Settings!$G$8,IF(Fixture!I4439&lt;Fixture!G4439,Settings!$G$9,"-"))))</f>
        <v>-</v>
      </c>
    </row>
    <row r="4436" spans="3:9" x14ac:dyDescent="0.25">
      <c r="C4436" s="12" t="str">
        <f t="shared" si="140"/>
        <v>-</v>
      </c>
      <c r="D4436" s="9" t="str">
        <f t="shared" si="141"/>
        <v>-</v>
      </c>
      <c r="E4436" s="9" t="str">
        <f>IF(C4436="-","-",IF(D4436=maxgameno+2,"blank row 2",IF(D4436=maxgameno+1,"blank row 1",INDEX(FixtureCode!$B$4:$AH$128,MATCH($C4436,FixtureCode!$B$4:$B$128,0),MATCH("G"&amp;D4436&amp;"-T1",FixtureCode!$B$4:$AH$4,0)))))</f>
        <v>-</v>
      </c>
      <c r="F4436" s="13" t="str">
        <f>IF(C4436="-","-",IF(D4436=maxgameno+2,"blank row 2",IF(D4436=maxgameno+1,"blank row 1",INDEX(FixtureCode!$B$4:$AH$128,MATCH($C4436,FixtureCode!$B$4:$B$128,0),MATCH("G"&amp;D4436&amp;"-T2",FixtureCode!$B$4:$AH$4,0)))))</f>
        <v>-</v>
      </c>
      <c r="G4436" s="12" t="str">
        <f>IF(C4436="-","-",IF(AND(ISNUMBER(Fixture!G4440),ISNUMBER(Fixture!I4440),Fixture!F4440&lt;&gt;"BYE",Fixture!J4440&lt;&gt;"BYE"),"Yes","-"))</f>
        <v>-</v>
      </c>
      <c r="H4436" s="9" t="str">
        <f>IF(G4436="-","-",IF(Fixture!G4440&gt;Fixture!I4440,Settings!$G$7,IF(Fixture!G4440=Fixture!I4440,Settings!$G$8,IF(Fixture!G4440&lt;Fixture!I4440,Settings!$G$9,"-"))))</f>
        <v>-</v>
      </c>
      <c r="I4436" s="13" t="str">
        <f>IF(G4436="-","-",IF(Fixture!I4440&gt;Fixture!G4440,Settings!$G$7,IF(Fixture!I4440=Fixture!G4440,Settings!$G$8,IF(Fixture!I4440&lt;Fixture!G4440,Settings!$G$9,"-"))))</f>
        <v>-</v>
      </c>
    </row>
    <row r="4437" spans="3:9" x14ac:dyDescent="0.25">
      <c r="C4437" s="12" t="str">
        <f t="shared" si="140"/>
        <v>-</v>
      </c>
      <c r="D4437" s="9" t="str">
        <f t="shared" si="141"/>
        <v>-</v>
      </c>
      <c r="E4437" s="9" t="str">
        <f>IF(C4437="-","-",IF(D4437=maxgameno+2,"blank row 2",IF(D4437=maxgameno+1,"blank row 1",INDEX(FixtureCode!$B$4:$AH$128,MATCH($C4437,FixtureCode!$B$4:$B$128,0),MATCH("G"&amp;D4437&amp;"-T1",FixtureCode!$B$4:$AH$4,0)))))</f>
        <v>-</v>
      </c>
      <c r="F4437" s="13" t="str">
        <f>IF(C4437="-","-",IF(D4437=maxgameno+2,"blank row 2",IF(D4437=maxgameno+1,"blank row 1",INDEX(FixtureCode!$B$4:$AH$128,MATCH($C4437,FixtureCode!$B$4:$B$128,0),MATCH("G"&amp;D4437&amp;"-T2",FixtureCode!$B$4:$AH$4,0)))))</f>
        <v>-</v>
      </c>
      <c r="G4437" s="12" t="str">
        <f>IF(C4437="-","-",IF(AND(ISNUMBER(Fixture!G4441),ISNUMBER(Fixture!I4441),Fixture!F4441&lt;&gt;"BYE",Fixture!J4441&lt;&gt;"BYE"),"Yes","-"))</f>
        <v>-</v>
      </c>
      <c r="H4437" s="9" t="str">
        <f>IF(G4437="-","-",IF(Fixture!G4441&gt;Fixture!I4441,Settings!$G$7,IF(Fixture!G4441=Fixture!I4441,Settings!$G$8,IF(Fixture!G4441&lt;Fixture!I4441,Settings!$G$9,"-"))))</f>
        <v>-</v>
      </c>
      <c r="I4437" s="13" t="str">
        <f>IF(G4437="-","-",IF(Fixture!I4441&gt;Fixture!G4441,Settings!$G$7,IF(Fixture!I4441=Fixture!G4441,Settings!$G$8,IF(Fixture!I4441&lt;Fixture!G4441,Settings!$G$9,"-"))))</f>
        <v>-</v>
      </c>
    </row>
    <row r="4438" spans="3:9" x14ac:dyDescent="0.25">
      <c r="C4438" s="12" t="str">
        <f t="shared" si="140"/>
        <v>-</v>
      </c>
      <c r="D4438" s="9" t="str">
        <f t="shared" si="141"/>
        <v>-</v>
      </c>
      <c r="E4438" s="9" t="str">
        <f>IF(C4438="-","-",IF(D4438=maxgameno+2,"blank row 2",IF(D4438=maxgameno+1,"blank row 1",INDEX(FixtureCode!$B$4:$AH$128,MATCH($C4438,FixtureCode!$B$4:$B$128,0),MATCH("G"&amp;D4438&amp;"-T1",FixtureCode!$B$4:$AH$4,0)))))</f>
        <v>-</v>
      </c>
      <c r="F4438" s="13" t="str">
        <f>IF(C4438="-","-",IF(D4438=maxgameno+2,"blank row 2",IF(D4438=maxgameno+1,"blank row 1",INDEX(FixtureCode!$B$4:$AH$128,MATCH($C4438,FixtureCode!$B$4:$B$128,0),MATCH("G"&amp;D4438&amp;"-T2",FixtureCode!$B$4:$AH$4,0)))))</f>
        <v>-</v>
      </c>
      <c r="G4438" s="12" t="str">
        <f>IF(C4438="-","-",IF(AND(ISNUMBER(Fixture!G4442),ISNUMBER(Fixture!I4442),Fixture!F4442&lt;&gt;"BYE",Fixture!J4442&lt;&gt;"BYE"),"Yes","-"))</f>
        <v>-</v>
      </c>
      <c r="H4438" s="9" t="str">
        <f>IF(G4438="-","-",IF(Fixture!G4442&gt;Fixture!I4442,Settings!$G$7,IF(Fixture!G4442=Fixture!I4442,Settings!$G$8,IF(Fixture!G4442&lt;Fixture!I4442,Settings!$G$9,"-"))))</f>
        <v>-</v>
      </c>
      <c r="I4438" s="13" t="str">
        <f>IF(G4438="-","-",IF(Fixture!I4442&gt;Fixture!G4442,Settings!$G$7,IF(Fixture!I4442=Fixture!G4442,Settings!$G$8,IF(Fixture!I4442&lt;Fixture!G4442,Settings!$G$9,"-"))))</f>
        <v>-</v>
      </c>
    </row>
    <row r="4439" spans="3:9" x14ac:dyDescent="0.25">
      <c r="C4439" s="12" t="str">
        <f t="shared" si="140"/>
        <v>-</v>
      </c>
      <c r="D4439" s="9" t="str">
        <f t="shared" si="141"/>
        <v>-</v>
      </c>
      <c r="E4439" s="9" t="str">
        <f>IF(C4439="-","-",IF(D4439=maxgameno+2,"blank row 2",IF(D4439=maxgameno+1,"blank row 1",INDEX(FixtureCode!$B$4:$AH$128,MATCH($C4439,FixtureCode!$B$4:$B$128,0),MATCH("G"&amp;D4439&amp;"-T1",FixtureCode!$B$4:$AH$4,0)))))</f>
        <v>-</v>
      </c>
      <c r="F4439" s="13" t="str">
        <f>IF(C4439="-","-",IF(D4439=maxgameno+2,"blank row 2",IF(D4439=maxgameno+1,"blank row 1",INDEX(FixtureCode!$B$4:$AH$128,MATCH($C4439,FixtureCode!$B$4:$B$128,0),MATCH("G"&amp;D4439&amp;"-T2",FixtureCode!$B$4:$AH$4,0)))))</f>
        <v>-</v>
      </c>
      <c r="G4439" s="12" t="str">
        <f>IF(C4439="-","-",IF(AND(ISNUMBER(Fixture!G4443),ISNUMBER(Fixture!I4443),Fixture!F4443&lt;&gt;"BYE",Fixture!J4443&lt;&gt;"BYE"),"Yes","-"))</f>
        <v>-</v>
      </c>
      <c r="H4439" s="9" t="str">
        <f>IF(G4439="-","-",IF(Fixture!G4443&gt;Fixture!I4443,Settings!$G$7,IF(Fixture!G4443=Fixture!I4443,Settings!$G$8,IF(Fixture!G4443&lt;Fixture!I4443,Settings!$G$9,"-"))))</f>
        <v>-</v>
      </c>
      <c r="I4439" s="13" t="str">
        <f>IF(G4439="-","-",IF(Fixture!I4443&gt;Fixture!G4443,Settings!$G$7,IF(Fixture!I4443=Fixture!G4443,Settings!$G$8,IF(Fixture!I4443&lt;Fixture!G4443,Settings!$G$9,"-"))))</f>
        <v>-</v>
      </c>
    </row>
    <row r="4440" spans="3:9" x14ac:dyDescent="0.25">
      <c r="C4440" s="12" t="str">
        <f t="shared" si="140"/>
        <v>-</v>
      </c>
      <c r="D4440" s="9" t="str">
        <f t="shared" si="141"/>
        <v>-</v>
      </c>
      <c r="E4440" s="9" t="str">
        <f>IF(C4440="-","-",IF(D4440=maxgameno+2,"blank row 2",IF(D4440=maxgameno+1,"blank row 1",INDEX(FixtureCode!$B$4:$AH$128,MATCH($C4440,FixtureCode!$B$4:$B$128,0),MATCH("G"&amp;D4440&amp;"-T1",FixtureCode!$B$4:$AH$4,0)))))</f>
        <v>-</v>
      </c>
      <c r="F4440" s="13" t="str">
        <f>IF(C4440="-","-",IF(D4440=maxgameno+2,"blank row 2",IF(D4440=maxgameno+1,"blank row 1",INDEX(FixtureCode!$B$4:$AH$128,MATCH($C4440,FixtureCode!$B$4:$B$128,0),MATCH("G"&amp;D4440&amp;"-T2",FixtureCode!$B$4:$AH$4,0)))))</f>
        <v>-</v>
      </c>
      <c r="G4440" s="12" t="str">
        <f>IF(C4440="-","-",IF(AND(ISNUMBER(Fixture!G4444),ISNUMBER(Fixture!I4444),Fixture!F4444&lt;&gt;"BYE",Fixture!J4444&lt;&gt;"BYE"),"Yes","-"))</f>
        <v>-</v>
      </c>
      <c r="H4440" s="9" t="str">
        <f>IF(G4440="-","-",IF(Fixture!G4444&gt;Fixture!I4444,Settings!$G$7,IF(Fixture!G4444=Fixture!I4444,Settings!$G$8,IF(Fixture!G4444&lt;Fixture!I4444,Settings!$G$9,"-"))))</f>
        <v>-</v>
      </c>
      <c r="I4440" s="13" t="str">
        <f>IF(G4440="-","-",IF(Fixture!I4444&gt;Fixture!G4444,Settings!$G$7,IF(Fixture!I4444=Fixture!G4444,Settings!$G$8,IF(Fixture!I4444&lt;Fixture!G4444,Settings!$G$9,"-"))))</f>
        <v>-</v>
      </c>
    </row>
    <row r="4441" spans="3:9" x14ac:dyDescent="0.25">
      <c r="C4441" s="12" t="str">
        <f t="shared" si="140"/>
        <v>-</v>
      </c>
      <c r="D4441" s="9" t="str">
        <f t="shared" si="141"/>
        <v>-</v>
      </c>
      <c r="E4441" s="9" t="str">
        <f>IF(C4441="-","-",IF(D4441=maxgameno+2,"blank row 2",IF(D4441=maxgameno+1,"blank row 1",INDEX(FixtureCode!$B$4:$AH$128,MATCH($C4441,FixtureCode!$B$4:$B$128,0),MATCH("G"&amp;D4441&amp;"-T1",FixtureCode!$B$4:$AH$4,0)))))</f>
        <v>-</v>
      </c>
      <c r="F4441" s="13" t="str">
        <f>IF(C4441="-","-",IF(D4441=maxgameno+2,"blank row 2",IF(D4441=maxgameno+1,"blank row 1",INDEX(FixtureCode!$B$4:$AH$128,MATCH($C4441,FixtureCode!$B$4:$B$128,0),MATCH("G"&amp;D4441&amp;"-T2",FixtureCode!$B$4:$AH$4,0)))))</f>
        <v>-</v>
      </c>
      <c r="G4441" s="12" t="str">
        <f>IF(C4441="-","-",IF(AND(ISNUMBER(Fixture!G4445),ISNUMBER(Fixture!I4445),Fixture!F4445&lt;&gt;"BYE",Fixture!J4445&lt;&gt;"BYE"),"Yes","-"))</f>
        <v>-</v>
      </c>
      <c r="H4441" s="9" t="str">
        <f>IF(G4441="-","-",IF(Fixture!G4445&gt;Fixture!I4445,Settings!$G$7,IF(Fixture!G4445=Fixture!I4445,Settings!$G$8,IF(Fixture!G4445&lt;Fixture!I4445,Settings!$G$9,"-"))))</f>
        <v>-</v>
      </c>
      <c r="I4441" s="13" t="str">
        <f>IF(G4441="-","-",IF(Fixture!I4445&gt;Fixture!G4445,Settings!$G$7,IF(Fixture!I4445=Fixture!G4445,Settings!$G$8,IF(Fixture!I4445&lt;Fixture!G4445,Settings!$G$9,"-"))))</f>
        <v>-</v>
      </c>
    </row>
    <row r="4442" spans="3:9" x14ac:dyDescent="0.25">
      <c r="C4442" s="12" t="str">
        <f t="shared" si="140"/>
        <v>-</v>
      </c>
      <c r="D4442" s="9" t="str">
        <f t="shared" si="141"/>
        <v>-</v>
      </c>
      <c r="E4442" s="9" t="str">
        <f>IF(C4442="-","-",IF(D4442=maxgameno+2,"blank row 2",IF(D4442=maxgameno+1,"blank row 1",INDEX(FixtureCode!$B$4:$AH$128,MATCH($C4442,FixtureCode!$B$4:$B$128,0),MATCH("G"&amp;D4442&amp;"-T1",FixtureCode!$B$4:$AH$4,0)))))</f>
        <v>-</v>
      </c>
      <c r="F4442" s="13" t="str">
        <f>IF(C4442="-","-",IF(D4442=maxgameno+2,"blank row 2",IF(D4442=maxgameno+1,"blank row 1",INDEX(FixtureCode!$B$4:$AH$128,MATCH($C4442,FixtureCode!$B$4:$B$128,0),MATCH("G"&amp;D4442&amp;"-T2",FixtureCode!$B$4:$AH$4,0)))))</f>
        <v>-</v>
      </c>
      <c r="G4442" s="12" t="str">
        <f>IF(C4442="-","-",IF(AND(ISNUMBER(Fixture!G4446),ISNUMBER(Fixture!I4446),Fixture!F4446&lt;&gt;"BYE",Fixture!J4446&lt;&gt;"BYE"),"Yes","-"))</f>
        <v>-</v>
      </c>
      <c r="H4442" s="9" t="str">
        <f>IF(G4442="-","-",IF(Fixture!G4446&gt;Fixture!I4446,Settings!$G$7,IF(Fixture!G4446=Fixture!I4446,Settings!$G$8,IF(Fixture!G4446&lt;Fixture!I4446,Settings!$G$9,"-"))))</f>
        <v>-</v>
      </c>
      <c r="I4442" s="13" t="str">
        <f>IF(G4442="-","-",IF(Fixture!I4446&gt;Fixture!G4446,Settings!$G$7,IF(Fixture!I4446=Fixture!G4446,Settings!$G$8,IF(Fixture!I4446&lt;Fixture!G4446,Settings!$G$9,"-"))))</f>
        <v>-</v>
      </c>
    </row>
    <row r="4443" spans="3:9" x14ac:dyDescent="0.25">
      <c r="C4443" s="12" t="str">
        <f t="shared" si="140"/>
        <v>-</v>
      </c>
      <c r="D4443" s="9" t="str">
        <f t="shared" si="141"/>
        <v>-</v>
      </c>
      <c r="E4443" s="9" t="str">
        <f>IF(C4443="-","-",IF(D4443=maxgameno+2,"blank row 2",IF(D4443=maxgameno+1,"blank row 1",INDEX(FixtureCode!$B$4:$AH$128,MATCH($C4443,FixtureCode!$B$4:$B$128,0),MATCH("G"&amp;D4443&amp;"-T1",FixtureCode!$B$4:$AH$4,0)))))</f>
        <v>-</v>
      </c>
      <c r="F4443" s="13" t="str">
        <f>IF(C4443="-","-",IF(D4443=maxgameno+2,"blank row 2",IF(D4443=maxgameno+1,"blank row 1",INDEX(FixtureCode!$B$4:$AH$128,MATCH($C4443,FixtureCode!$B$4:$B$128,0),MATCH("G"&amp;D4443&amp;"-T2",FixtureCode!$B$4:$AH$4,0)))))</f>
        <v>-</v>
      </c>
      <c r="G4443" s="12" t="str">
        <f>IF(C4443="-","-",IF(AND(ISNUMBER(Fixture!G4447),ISNUMBER(Fixture!I4447),Fixture!F4447&lt;&gt;"BYE",Fixture!J4447&lt;&gt;"BYE"),"Yes","-"))</f>
        <v>-</v>
      </c>
      <c r="H4443" s="9" t="str">
        <f>IF(G4443="-","-",IF(Fixture!G4447&gt;Fixture!I4447,Settings!$G$7,IF(Fixture!G4447=Fixture!I4447,Settings!$G$8,IF(Fixture!G4447&lt;Fixture!I4447,Settings!$G$9,"-"))))</f>
        <v>-</v>
      </c>
      <c r="I4443" s="13" t="str">
        <f>IF(G4443="-","-",IF(Fixture!I4447&gt;Fixture!G4447,Settings!$G$7,IF(Fixture!I4447=Fixture!G4447,Settings!$G$8,IF(Fixture!I4447&lt;Fixture!G4447,Settings!$G$9,"-"))))</f>
        <v>-</v>
      </c>
    </row>
    <row r="4444" spans="3:9" x14ac:dyDescent="0.25">
      <c r="C4444" s="12" t="str">
        <f t="shared" si="140"/>
        <v>-</v>
      </c>
      <c r="D4444" s="9" t="str">
        <f t="shared" si="141"/>
        <v>-</v>
      </c>
      <c r="E4444" s="9" t="str">
        <f>IF(C4444="-","-",IF(D4444=maxgameno+2,"blank row 2",IF(D4444=maxgameno+1,"blank row 1",INDEX(FixtureCode!$B$4:$AH$128,MATCH($C4444,FixtureCode!$B$4:$B$128,0),MATCH("G"&amp;D4444&amp;"-T1",FixtureCode!$B$4:$AH$4,0)))))</f>
        <v>-</v>
      </c>
      <c r="F4444" s="13" t="str">
        <f>IF(C4444="-","-",IF(D4444=maxgameno+2,"blank row 2",IF(D4444=maxgameno+1,"blank row 1",INDEX(FixtureCode!$B$4:$AH$128,MATCH($C4444,FixtureCode!$B$4:$B$128,0),MATCH("G"&amp;D4444&amp;"-T2",FixtureCode!$B$4:$AH$4,0)))))</f>
        <v>-</v>
      </c>
      <c r="G4444" s="12" t="str">
        <f>IF(C4444="-","-",IF(AND(ISNUMBER(Fixture!G4448),ISNUMBER(Fixture!I4448),Fixture!F4448&lt;&gt;"BYE",Fixture!J4448&lt;&gt;"BYE"),"Yes","-"))</f>
        <v>-</v>
      </c>
      <c r="H4444" s="9" t="str">
        <f>IF(G4444="-","-",IF(Fixture!G4448&gt;Fixture!I4448,Settings!$G$7,IF(Fixture!G4448=Fixture!I4448,Settings!$G$8,IF(Fixture!G4448&lt;Fixture!I4448,Settings!$G$9,"-"))))</f>
        <v>-</v>
      </c>
      <c r="I4444" s="13" t="str">
        <f>IF(G4444="-","-",IF(Fixture!I4448&gt;Fixture!G4448,Settings!$G$7,IF(Fixture!I4448=Fixture!G4448,Settings!$G$8,IF(Fixture!I4448&lt;Fixture!G4448,Settings!$G$9,"-"))))</f>
        <v>-</v>
      </c>
    </row>
    <row r="4445" spans="3:9" x14ac:dyDescent="0.25">
      <c r="C4445" s="12" t="str">
        <f t="shared" si="140"/>
        <v>-</v>
      </c>
      <c r="D4445" s="9" t="str">
        <f t="shared" si="141"/>
        <v>-</v>
      </c>
      <c r="E4445" s="9" t="str">
        <f>IF(C4445="-","-",IF(D4445=maxgameno+2,"blank row 2",IF(D4445=maxgameno+1,"blank row 1",INDEX(FixtureCode!$B$4:$AH$128,MATCH($C4445,FixtureCode!$B$4:$B$128,0),MATCH("G"&amp;D4445&amp;"-T1",FixtureCode!$B$4:$AH$4,0)))))</f>
        <v>-</v>
      </c>
      <c r="F4445" s="13" t="str">
        <f>IF(C4445="-","-",IF(D4445=maxgameno+2,"blank row 2",IF(D4445=maxgameno+1,"blank row 1",INDEX(FixtureCode!$B$4:$AH$128,MATCH($C4445,FixtureCode!$B$4:$B$128,0),MATCH("G"&amp;D4445&amp;"-T2",FixtureCode!$B$4:$AH$4,0)))))</f>
        <v>-</v>
      </c>
      <c r="G4445" s="12" t="str">
        <f>IF(C4445="-","-",IF(AND(ISNUMBER(Fixture!G4449),ISNUMBER(Fixture!I4449),Fixture!F4449&lt;&gt;"BYE",Fixture!J4449&lt;&gt;"BYE"),"Yes","-"))</f>
        <v>-</v>
      </c>
      <c r="H4445" s="9" t="str">
        <f>IF(G4445="-","-",IF(Fixture!G4449&gt;Fixture!I4449,Settings!$G$7,IF(Fixture!G4449=Fixture!I4449,Settings!$G$8,IF(Fixture!G4449&lt;Fixture!I4449,Settings!$G$9,"-"))))</f>
        <v>-</v>
      </c>
      <c r="I4445" s="13" t="str">
        <f>IF(G4445="-","-",IF(Fixture!I4449&gt;Fixture!G4449,Settings!$G$7,IF(Fixture!I4449=Fixture!G4449,Settings!$G$8,IF(Fixture!I4449&lt;Fixture!G4449,Settings!$G$9,"-"))))</f>
        <v>-</v>
      </c>
    </row>
    <row r="4446" spans="3:9" x14ac:dyDescent="0.25">
      <c r="C4446" s="12" t="str">
        <f t="shared" si="140"/>
        <v>-</v>
      </c>
      <c r="D4446" s="9" t="str">
        <f t="shared" si="141"/>
        <v>-</v>
      </c>
      <c r="E4446" s="9" t="str">
        <f>IF(C4446="-","-",IF(D4446=maxgameno+2,"blank row 2",IF(D4446=maxgameno+1,"blank row 1",INDEX(FixtureCode!$B$4:$AH$128,MATCH($C4446,FixtureCode!$B$4:$B$128,0),MATCH("G"&amp;D4446&amp;"-T1",FixtureCode!$B$4:$AH$4,0)))))</f>
        <v>-</v>
      </c>
      <c r="F4446" s="13" t="str">
        <f>IF(C4446="-","-",IF(D4446=maxgameno+2,"blank row 2",IF(D4446=maxgameno+1,"blank row 1",INDEX(FixtureCode!$B$4:$AH$128,MATCH($C4446,FixtureCode!$B$4:$B$128,0),MATCH("G"&amp;D4446&amp;"-T2",FixtureCode!$B$4:$AH$4,0)))))</f>
        <v>-</v>
      </c>
      <c r="G4446" s="12" t="str">
        <f>IF(C4446="-","-",IF(AND(ISNUMBER(Fixture!G4450),ISNUMBER(Fixture!I4450),Fixture!F4450&lt;&gt;"BYE",Fixture!J4450&lt;&gt;"BYE"),"Yes","-"))</f>
        <v>-</v>
      </c>
      <c r="H4446" s="9" t="str">
        <f>IF(G4446="-","-",IF(Fixture!G4450&gt;Fixture!I4450,Settings!$G$7,IF(Fixture!G4450=Fixture!I4450,Settings!$G$8,IF(Fixture!G4450&lt;Fixture!I4450,Settings!$G$9,"-"))))</f>
        <v>-</v>
      </c>
      <c r="I4446" s="13" t="str">
        <f>IF(G4446="-","-",IF(Fixture!I4450&gt;Fixture!G4450,Settings!$G$7,IF(Fixture!I4450=Fixture!G4450,Settings!$G$8,IF(Fixture!I4450&lt;Fixture!G4450,Settings!$G$9,"-"))))</f>
        <v>-</v>
      </c>
    </row>
    <row r="4447" spans="3:9" x14ac:dyDescent="0.25">
      <c r="C4447" s="12" t="str">
        <f t="shared" si="140"/>
        <v>-</v>
      </c>
      <c r="D4447" s="9" t="str">
        <f t="shared" si="141"/>
        <v>-</v>
      </c>
      <c r="E4447" s="9" t="str">
        <f>IF(C4447="-","-",IF(D4447=maxgameno+2,"blank row 2",IF(D4447=maxgameno+1,"blank row 1",INDEX(FixtureCode!$B$4:$AH$128,MATCH($C4447,FixtureCode!$B$4:$B$128,0),MATCH("G"&amp;D4447&amp;"-T1",FixtureCode!$B$4:$AH$4,0)))))</f>
        <v>-</v>
      </c>
      <c r="F4447" s="13" t="str">
        <f>IF(C4447="-","-",IF(D4447=maxgameno+2,"blank row 2",IF(D4447=maxgameno+1,"blank row 1",INDEX(FixtureCode!$B$4:$AH$128,MATCH($C4447,FixtureCode!$B$4:$B$128,0),MATCH("G"&amp;D4447&amp;"-T2",FixtureCode!$B$4:$AH$4,0)))))</f>
        <v>-</v>
      </c>
      <c r="G4447" s="12" t="str">
        <f>IF(C4447="-","-",IF(AND(ISNUMBER(Fixture!G4451),ISNUMBER(Fixture!I4451),Fixture!F4451&lt;&gt;"BYE",Fixture!J4451&lt;&gt;"BYE"),"Yes","-"))</f>
        <v>-</v>
      </c>
      <c r="H4447" s="9" t="str">
        <f>IF(G4447="-","-",IF(Fixture!G4451&gt;Fixture!I4451,Settings!$G$7,IF(Fixture!G4451=Fixture!I4451,Settings!$G$8,IF(Fixture!G4451&lt;Fixture!I4451,Settings!$G$9,"-"))))</f>
        <v>-</v>
      </c>
      <c r="I4447" s="13" t="str">
        <f>IF(G4447="-","-",IF(Fixture!I4451&gt;Fixture!G4451,Settings!$G$7,IF(Fixture!I4451=Fixture!G4451,Settings!$G$8,IF(Fixture!I4451&lt;Fixture!G4451,Settings!$G$9,"-"))))</f>
        <v>-</v>
      </c>
    </row>
    <row r="4448" spans="3:9" x14ac:dyDescent="0.25">
      <c r="C4448" s="12" t="str">
        <f t="shared" si="140"/>
        <v>-</v>
      </c>
      <c r="D4448" s="9" t="str">
        <f t="shared" si="141"/>
        <v>-</v>
      </c>
      <c r="E4448" s="9" t="str">
        <f>IF(C4448="-","-",IF(D4448=maxgameno+2,"blank row 2",IF(D4448=maxgameno+1,"blank row 1",INDEX(FixtureCode!$B$4:$AH$128,MATCH($C4448,FixtureCode!$B$4:$B$128,0),MATCH("G"&amp;D4448&amp;"-T1",FixtureCode!$B$4:$AH$4,0)))))</f>
        <v>-</v>
      </c>
      <c r="F4448" s="13" t="str">
        <f>IF(C4448="-","-",IF(D4448=maxgameno+2,"blank row 2",IF(D4448=maxgameno+1,"blank row 1",INDEX(FixtureCode!$B$4:$AH$128,MATCH($C4448,FixtureCode!$B$4:$B$128,0),MATCH("G"&amp;D4448&amp;"-T2",FixtureCode!$B$4:$AH$4,0)))))</f>
        <v>-</v>
      </c>
      <c r="G4448" s="12" t="str">
        <f>IF(C4448="-","-",IF(AND(ISNUMBER(Fixture!G4452),ISNUMBER(Fixture!I4452),Fixture!F4452&lt;&gt;"BYE",Fixture!J4452&lt;&gt;"BYE"),"Yes","-"))</f>
        <v>-</v>
      </c>
      <c r="H4448" s="9" t="str">
        <f>IF(G4448="-","-",IF(Fixture!G4452&gt;Fixture!I4452,Settings!$G$7,IF(Fixture!G4452=Fixture!I4452,Settings!$G$8,IF(Fixture!G4452&lt;Fixture!I4452,Settings!$G$9,"-"))))</f>
        <v>-</v>
      </c>
      <c r="I4448" s="13" t="str">
        <f>IF(G4448="-","-",IF(Fixture!I4452&gt;Fixture!G4452,Settings!$G$7,IF(Fixture!I4452=Fixture!G4452,Settings!$G$8,IF(Fixture!I4452&lt;Fixture!G4452,Settings!$G$9,"-"))))</f>
        <v>-</v>
      </c>
    </row>
    <row r="4449" spans="3:9" x14ac:dyDescent="0.25">
      <c r="C4449" s="12" t="str">
        <f t="shared" si="140"/>
        <v>-</v>
      </c>
      <c r="D4449" s="9" t="str">
        <f t="shared" si="141"/>
        <v>-</v>
      </c>
      <c r="E4449" s="9" t="str">
        <f>IF(C4449="-","-",IF(D4449=maxgameno+2,"blank row 2",IF(D4449=maxgameno+1,"blank row 1",INDEX(FixtureCode!$B$4:$AH$128,MATCH($C4449,FixtureCode!$B$4:$B$128,0),MATCH("G"&amp;D4449&amp;"-T1",FixtureCode!$B$4:$AH$4,0)))))</f>
        <v>-</v>
      </c>
      <c r="F4449" s="13" t="str">
        <f>IF(C4449="-","-",IF(D4449=maxgameno+2,"blank row 2",IF(D4449=maxgameno+1,"blank row 1",INDEX(FixtureCode!$B$4:$AH$128,MATCH($C4449,FixtureCode!$B$4:$B$128,0),MATCH("G"&amp;D4449&amp;"-T2",FixtureCode!$B$4:$AH$4,0)))))</f>
        <v>-</v>
      </c>
      <c r="G4449" s="12" t="str">
        <f>IF(C4449="-","-",IF(AND(ISNUMBER(Fixture!G4453),ISNUMBER(Fixture!I4453),Fixture!F4453&lt;&gt;"BYE",Fixture!J4453&lt;&gt;"BYE"),"Yes","-"))</f>
        <v>-</v>
      </c>
      <c r="H4449" s="9" t="str">
        <f>IF(G4449="-","-",IF(Fixture!G4453&gt;Fixture!I4453,Settings!$G$7,IF(Fixture!G4453=Fixture!I4453,Settings!$G$8,IF(Fixture!G4453&lt;Fixture!I4453,Settings!$G$9,"-"))))</f>
        <v>-</v>
      </c>
      <c r="I4449" s="13" t="str">
        <f>IF(G4449="-","-",IF(Fixture!I4453&gt;Fixture!G4453,Settings!$G$7,IF(Fixture!I4453=Fixture!G4453,Settings!$G$8,IF(Fixture!I4453&lt;Fixture!G4453,Settings!$G$9,"-"))))</f>
        <v>-</v>
      </c>
    </row>
    <row r="4450" spans="3:9" x14ac:dyDescent="0.25">
      <c r="C4450" s="12" t="str">
        <f t="shared" si="140"/>
        <v>-</v>
      </c>
      <c r="D4450" s="9" t="str">
        <f t="shared" si="141"/>
        <v>-</v>
      </c>
      <c r="E4450" s="9" t="str">
        <f>IF(C4450="-","-",IF(D4450=maxgameno+2,"blank row 2",IF(D4450=maxgameno+1,"blank row 1",INDEX(FixtureCode!$B$4:$AH$128,MATCH($C4450,FixtureCode!$B$4:$B$128,0),MATCH("G"&amp;D4450&amp;"-T1",FixtureCode!$B$4:$AH$4,0)))))</f>
        <v>-</v>
      </c>
      <c r="F4450" s="13" t="str">
        <f>IF(C4450="-","-",IF(D4450=maxgameno+2,"blank row 2",IF(D4450=maxgameno+1,"blank row 1",INDEX(FixtureCode!$B$4:$AH$128,MATCH($C4450,FixtureCode!$B$4:$B$128,0),MATCH("G"&amp;D4450&amp;"-T2",FixtureCode!$B$4:$AH$4,0)))))</f>
        <v>-</v>
      </c>
      <c r="G4450" s="12" t="str">
        <f>IF(C4450="-","-",IF(AND(ISNUMBER(Fixture!G4454),ISNUMBER(Fixture!I4454),Fixture!F4454&lt;&gt;"BYE",Fixture!J4454&lt;&gt;"BYE"),"Yes","-"))</f>
        <v>-</v>
      </c>
      <c r="H4450" s="9" t="str">
        <f>IF(G4450="-","-",IF(Fixture!G4454&gt;Fixture!I4454,Settings!$G$7,IF(Fixture!G4454=Fixture!I4454,Settings!$G$8,IF(Fixture!G4454&lt;Fixture!I4454,Settings!$G$9,"-"))))</f>
        <v>-</v>
      </c>
      <c r="I4450" s="13" t="str">
        <f>IF(G4450="-","-",IF(Fixture!I4454&gt;Fixture!G4454,Settings!$G$7,IF(Fixture!I4454=Fixture!G4454,Settings!$G$8,IF(Fixture!I4454&lt;Fixture!G4454,Settings!$G$9,"-"))))</f>
        <v>-</v>
      </c>
    </row>
    <row r="4451" spans="3:9" x14ac:dyDescent="0.25">
      <c r="C4451" s="12" t="str">
        <f t="shared" si="140"/>
        <v>-</v>
      </c>
      <c r="D4451" s="9" t="str">
        <f t="shared" si="141"/>
        <v>-</v>
      </c>
      <c r="E4451" s="9" t="str">
        <f>IF(C4451="-","-",IF(D4451=maxgameno+2,"blank row 2",IF(D4451=maxgameno+1,"blank row 1",INDEX(FixtureCode!$B$4:$AH$128,MATCH($C4451,FixtureCode!$B$4:$B$128,0),MATCH("G"&amp;D4451&amp;"-T1",FixtureCode!$B$4:$AH$4,0)))))</f>
        <v>-</v>
      </c>
      <c r="F4451" s="13" t="str">
        <f>IF(C4451="-","-",IF(D4451=maxgameno+2,"blank row 2",IF(D4451=maxgameno+1,"blank row 1",INDEX(FixtureCode!$B$4:$AH$128,MATCH($C4451,FixtureCode!$B$4:$B$128,0),MATCH("G"&amp;D4451&amp;"-T2",FixtureCode!$B$4:$AH$4,0)))))</f>
        <v>-</v>
      </c>
      <c r="G4451" s="12" t="str">
        <f>IF(C4451="-","-",IF(AND(ISNUMBER(Fixture!G4455),ISNUMBER(Fixture!I4455),Fixture!F4455&lt;&gt;"BYE",Fixture!J4455&lt;&gt;"BYE"),"Yes","-"))</f>
        <v>-</v>
      </c>
      <c r="H4451" s="9" t="str">
        <f>IF(G4451="-","-",IF(Fixture!G4455&gt;Fixture!I4455,Settings!$G$7,IF(Fixture!G4455=Fixture!I4455,Settings!$G$8,IF(Fixture!G4455&lt;Fixture!I4455,Settings!$G$9,"-"))))</f>
        <v>-</v>
      </c>
      <c r="I4451" s="13" t="str">
        <f>IF(G4451="-","-",IF(Fixture!I4455&gt;Fixture!G4455,Settings!$G$7,IF(Fixture!I4455=Fixture!G4455,Settings!$G$8,IF(Fixture!I4455&lt;Fixture!G4455,Settings!$G$9,"-"))))</f>
        <v>-</v>
      </c>
    </row>
    <row r="4452" spans="3:9" x14ac:dyDescent="0.25">
      <c r="C4452" s="12" t="str">
        <f t="shared" si="140"/>
        <v>-</v>
      </c>
      <c r="D4452" s="9" t="str">
        <f t="shared" si="141"/>
        <v>-</v>
      </c>
      <c r="E4452" s="9" t="str">
        <f>IF(C4452="-","-",IF(D4452=maxgameno+2,"blank row 2",IF(D4452=maxgameno+1,"blank row 1",INDEX(FixtureCode!$B$4:$AH$128,MATCH($C4452,FixtureCode!$B$4:$B$128,0),MATCH("G"&amp;D4452&amp;"-T1",FixtureCode!$B$4:$AH$4,0)))))</f>
        <v>-</v>
      </c>
      <c r="F4452" s="13" t="str">
        <f>IF(C4452="-","-",IF(D4452=maxgameno+2,"blank row 2",IF(D4452=maxgameno+1,"blank row 1",INDEX(FixtureCode!$B$4:$AH$128,MATCH($C4452,FixtureCode!$B$4:$B$128,0),MATCH("G"&amp;D4452&amp;"-T2",FixtureCode!$B$4:$AH$4,0)))))</f>
        <v>-</v>
      </c>
      <c r="G4452" s="12" t="str">
        <f>IF(C4452="-","-",IF(AND(ISNUMBER(Fixture!G4456),ISNUMBER(Fixture!I4456),Fixture!F4456&lt;&gt;"BYE",Fixture!J4456&lt;&gt;"BYE"),"Yes","-"))</f>
        <v>-</v>
      </c>
      <c r="H4452" s="9" t="str">
        <f>IF(G4452="-","-",IF(Fixture!G4456&gt;Fixture!I4456,Settings!$G$7,IF(Fixture!G4456=Fixture!I4456,Settings!$G$8,IF(Fixture!G4456&lt;Fixture!I4456,Settings!$G$9,"-"))))</f>
        <v>-</v>
      </c>
      <c r="I4452" s="13" t="str">
        <f>IF(G4452="-","-",IF(Fixture!I4456&gt;Fixture!G4456,Settings!$G$7,IF(Fixture!I4456=Fixture!G4456,Settings!$G$8,IF(Fixture!I4456&lt;Fixture!G4456,Settings!$G$9,"-"))))</f>
        <v>-</v>
      </c>
    </row>
    <row r="4453" spans="3:9" x14ac:dyDescent="0.25">
      <c r="C4453" s="12" t="str">
        <f t="shared" si="140"/>
        <v>-</v>
      </c>
      <c r="D4453" s="9" t="str">
        <f t="shared" si="141"/>
        <v>-</v>
      </c>
      <c r="E4453" s="9" t="str">
        <f>IF(C4453="-","-",IF(D4453=maxgameno+2,"blank row 2",IF(D4453=maxgameno+1,"blank row 1",INDEX(FixtureCode!$B$4:$AH$128,MATCH($C4453,FixtureCode!$B$4:$B$128,0),MATCH("G"&amp;D4453&amp;"-T1",FixtureCode!$B$4:$AH$4,0)))))</f>
        <v>-</v>
      </c>
      <c r="F4453" s="13" t="str">
        <f>IF(C4453="-","-",IF(D4453=maxgameno+2,"blank row 2",IF(D4453=maxgameno+1,"blank row 1",INDEX(FixtureCode!$B$4:$AH$128,MATCH($C4453,FixtureCode!$B$4:$B$128,0),MATCH("G"&amp;D4453&amp;"-T2",FixtureCode!$B$4:$AH$4,0)))))</f>
        <v>-</v>
      </c>
      <c r="G4453" s="12" t="str">
        <f>IF(C4453="-","-",IF(AND(ISNUMBER(Fixture!G4457),ISNUMBER(Fixture!I4457),Fixture!F4457&lt;&gt;"BYE",Fixture!J4457&lt;&gt;"BYE"),"Yes","-"))</f>
        <v>-</v>
      </c>
      <c r="H4453" s="9" t="str">
        <f>IF(G4453="-","-",IF(Fixture!G4457&gt;Fixture!I4457,Settings!$G$7,IF(Fixture!G4457=Fixture!I4457,Settings!$G$8,IF(Fixture!G4457&lt;Fixture!I4457,Settings!$G$9,"-"))))</f>
        <v>-</v>
      </c>
      <c r="I4453" s="13" t="str">
        <f>IF(G4453="-","-",IF(Fixture!I4457&gt;Fixture!G4457,Settings!$G$7,IF(Fixture!I4457=Fixture!G4457,Settings!$G$8,IF(Fixture!I4457&lt;Fixture!G4457,Settings!$G$9,"-"))))</f>
        <v>-</v>
      </c>
    </row>
    <row r="4454" spans="3:9" x14ac:dyDescent="0.25">
      <c r="C4454" s="12" t="str">
        <f t="shared" si="140"/>
        <v>-</v>
      </c>
      <c r="D4454" s="9" t="str">
        <f t="shared" si="141"/>
        <v>-</v>
      </c>
      <c r="E4454" s="9" t="str">
        <f>IF(C4454="-","-",IF(D4454=maxgameno+2,"blank row 2",IF(D4454=maxgameno+1,"blank row 1",INDEX(FixtureCode!$B$4:$AH$128,MATCH($C4454,FixtureCode!$B$4:$B$128,0),MATCH("G"&amp;D4454&amp;"-T1",FixtureCode!$B$4:$AH$4,0)))))</f>
        <v>-</v>
      </c>
      <c r="F4454" s="13" t="str">
        <f>IF(C4454="-","-",IF(D4454=maxgameno+2,"blank row 2",IF(D4454=maxgameno+1,"blank row 1",INDEX(FixtureCode!$B$4:$AH$128,MATCH($C4454,FixtureCode!$B$4:$B$128,0),MATCH("G"&amp;D4454&amp;"-T2",FixtureCode!$B$4:$AH$4,0)))))</f>
        <v>-</v>
      </c>
      <c r="G4454" s="12" t="str">
        <f>IF(C4454="-","-",IF(AND(ISNUMBER(Fixture!G4458),ISNUMBER(Fixture!I4458),Fixture!F4458&lt;&gt;"BYE",Fixture!J4458&lt;&gt;"BYE"),"Yes","-"))</f>
        <v>-</v>
      </c>
      <c r="H4454" s="9" t="str">
        <f>IF(G4454="-","-",IF(Fixture!G4458&gt;Fixture!I4458,Settings!$G$7,IF(Fixture!G4458=Fixture!I4458,Settings!$G$8,IF(Fixture!G4458&lt;Fixture!I4458,Settings!$G$9,"-"))))</f>
        <v>-</v>
      </c>
      <c r="I4454" s="13" t="str">
        <f>IF(G4454="-","-",IF(Fixture!I4458&gt;Fixture!G4458,Settings!$G$7,IF(Fixture!I4458=Fixture!G4458,Settings!$G$8,IF(Fixture!I4458&lt;Fixture!G4458,Settings!$G$9,"-"))))</f>
        <v>-</v>
      </c>
    </row>
    <row r="4455" spans="3:9" x14ac:dyDescent="0.25">
      <c r="C4455" s="12" t="str">
        <f t="shared" si="140"/>
        <v>-</v>
      </c>
      <c r="D4455" s="9" t="str">
        <f t="shared" si="141"/>
        <v>-</v>
      </c>
      <c r="E4455" s="9" t="str">
        <f>IF(C4455="-","-",IF(D4455=maxgameno+2,"blank row 2",IF(D4455=maxgameno+1,"blank row 1",INDEX(FixtureCode!$B$4:$AH$128,MATCH($C4455,FixtureCode!$B$4:$B$128,0),MATCH("G"&amp;D4455&amp;"-T1",FixtureCode!$B$4:$AH$4,0)))))</f>
        <v>-</v>
      </c>
      <c r="F4455" s="13" t="str">
        <f>IF(C4455="-","-",IF(D4455=maxgameno+2,"blank row 2",IF(D4455=maxgameno+1,"blank row 1",INDEX(FixtureCode!$B$4:$AH$128,MATCH($C4455,FixtureCode!$B$4:$B$128,0),MATCH("G"&amp;D4455&amp;"-T2",FixtureCode!$B$4:$AH$4,0)))))</f>
        <v>-</v>
      </c>
      <c r="G4455" s="12" t="str">
        <f>IF(C4455="-","-",IF(AND(ISNUMBER(Fixture!G4459),ISNUMBER(Fixture!I4459),Fixture!F4459&lt;&gt;"BYE",Fixture!J4459&lt;&gt;"BYE"),"Yes","-"))</f>
        <v>-</v>
      </c>
      <c r="H4455" s="9" t="str">
        <f>IF(G4455="-","-",IF(Fixture!G4459&gt;Fixture!I4459,Settings!$G$7,IF(Fixture!G4459=Fixture!I4459,Settings!$G$8,IF(Fixture!G4459&lt;Fixture!I4459,Settings!$G$9,"-"))))</f>
        <v>-</v>
      </c>
      <c r="I4455" s="13" t="str">
        <f>IF(G4455="-","-",IF(Fixture!I4459&gt;Fixture!G4459,Settings!$G$7,IF(Fixture!I4459=Fixture!G4459,Settings!$G$8,IF(Fixture!I4459&lt;Fixture!G4459,Settings!$G$9,"-"))))</f>
        <v>-</v>
      </c>
    </row>
    <row r="4456" spans="3:9" x14ac:dyDescent="0.25">
      <c r="C4456" s="12" t="str">
        <f t="shared" si="140"/>
        <v>-</v>
      </c>
      <c r="D4456" s="9" t="str">
        <f t="shared" si="141"/>
        <v>-</v>
      </c>
      <c r="E4456" s="9" t="str">
        <f>IF(C4456="-","-",IF(D4456=maxgameno+2,"blank row 2",IF(D4456=maxgameno+1,"blank row 1",INDEX(FixtureCode!$B$4:$AH$128,MATCH($C4456,FixtureCode!$B$4:$B$128,0),MATCH("G"&amp;D4456&amp;"-T1",FixtureCode!$B$4:$AH$4,0)))))</f>
        <v>-</v>
      </c>
      <c r="F4456" s="13" t="str">
        <f>IF(C4456="-","-",IF(D4456=maxgameno+2,"blank row 2",IF(D4456=maxgameno+1,"blank row 1",INDEX(FixtureCode!$B$4:$AH$128,MATCH($C4456,FixtureCode!$B$4:$B$128,0),MATCH("G"&amp;D4456&amp;"-T2",FixtureCode!$B$4:$AH$4,0)))))</f>
        <v>-</v>
      </c>
      <c r="G4456" s="12" t="str">
        <f>IF(C4456="-","-",IF(AND(ISNUMBER(Fixture!G4460),ISNUMBER(Fixture!I4460),Fixture!F4460&lt;&gt;"BYE",Fixture!J4460&lt;&gt;"BYE"),"Yes","-"))</f>
        <v>-</v>
      </c>
      <c r="H4456" s="9" t="str">
        <f>IF(G4456="-","-",IF(Fixture!G4460&gt;Fixture!I4460,Settings!$G$7,IF(Fixture!G4460=Fixture!I4460,Settings!$G$8,IF(Fixture!G4460&lt;Fixture!I4460,Settings!$G$9,"-"))))</f>
        <v>-</v>
      </c>
      <c r="I4456" s="13" t="str">
        <f>IF(G4456="-","-",IF(Fixture!I4460&gt;Fixture!G4460,Settings!$G$7,IF(Fixture!I4460=Fixture!G4460,Settings!$G$8,IF(Fixture!I4460&lt;Fixture!G4460,Settings!$G$9,"-"))))</f>
        <v>-</v>
      </c>
    </row>
    <row r="4457" spans="3:9" x14ac:dyDescent="0.25">
      <c r="C4457" s="12" t="str">
        <f t="shared" si="140"/>
        <v>-</v>
      </c>
      <c r="D4457" s="9" t="str">
        <f t="shared" si="141"/>
        <v>-</v>
      </c>
      <c r="E4457" s="9" t="str">
        <f>IF(C4457="-","-",IF(D4457=maxgameno+2,"blank row 2",IF(D4457=maxgameno+1,"blank row 1",INDEX(FixtureCode!$B$4:$AH$128,MATCH($C4457,FixtureCode!$B$4:$B$128,0),MATCH("G"&amp;D4457&amp;"-T1",FixtureCode!$B$4:$AH$4,0)))))</f>
        <v>-</v>
      </c>
      <c r="F4457" s="13" t="str">
        <f>IF(C4457="-","-",IF(D4457=maxgameno+2,"blank row 2",IF(D4457=maxgameno+1,"blank row 1",INDEX(FixtureCode!$B$4:$AH$128,MATCH($C4457,FixtureCode!$B$4:$B$128,0),MATCH("G"&amp;D4457&amp;"-T2",FixtureCode!$B$4:$AH$4,0)))))</f>
        <v>-</v>
      </c>
      <c r="G4457" s="12" t="str">
        <f>IF(C4457="-","-",IF(AND(ISNUMBER(Fixture!G4461),ISNUMBER(Fixture!I4461),Fixture!F4461&lt;&gt;"BYE",Fixture!J4461&lt;&gt;"BYE"),"Yes","-"))</f>
        <v>-</v>
      </c>
      <c r="H4457" s="9" t="str">
        <f>IF(G4457="-","-",IF(Fixture!G4461&gt;Fixture!I4461,Settings!$G$7,IF(Fixture!G4461=Fixture!I4461,Settings!$G$8,IF(Fixture!G4461&lt;Fixture!I4461,Settings!$G$9,"-"))))</f>
        <v>-</v>
      </c>
      <c r="I4457" s="13" t="str">
        <f>IF(G4457="-","-",IF(Fixture!I4461&gt;Fixture!G4461,Settings!$G$7,IF(Fixture!I4461=Fixture!G4461,Settings!$G$8,IF(Fixture!I4461&lt;Fixture!G4461,Settings!$G$9,"-"))))</f>
        <v>-</v>
      </c>
    </row>
    <row r="4458" spans="3:9" x14ac:dyDescent="0.25">
      <c r="C4458" s="12" t="str">
        <f t="shared" si="140"/>
        <v>-</v>
      </c>
      <c r="D4458" s="9" t="str">
        <f t="shared" si="141"/>
        <v>-</v>
      </c>
      <c r="E4458" s="9" t="str">
        <f>IF(C4458="-","-",IF(D4458=maxgameno+2,"blank row 2",IF(D4458=maxgameno+1,"blank row 1",INDEX(FixtureCode!$B$4:$AH$128,MATCH($C4458,FixtureCode!$B$4:$B$128,0),MATCH("G"&amp;D4458&amp;"-T1",FixtureCode!$B$4:$AH$4,0)))))</f>
        <v>-</v>
      </c>
      <c r="F4458" s="13" t="str">
        <f>IF(C4458="-","-",IF(D4458=maxgameno+2,"blank row 2",IF(D4458=maxgameno+1,"blank row 1",INDEX(FixtureCode!$B$4:$AH$128,MATCH($C4458,FixtureCode!$B$4:$B$128,0),MATCH("G"&amp;D4458&amp;"-T2",FixtureCode!$B$4:$AH$4,0)))))</f>
        <v>-</v>
      </c>
      <c r="G4458" s="12" t="str">
        <f>IF(C4458="-","-",IF(AND(ISNUMBER(Fixture!G4462),ISNUMBER(Fixture!I4462),Fixture!F4462&lt;&gt;"BYE",Fixture!J4462&lt;&gt;"BYE"),"Yes","-"))</f>
        <v>-</v>
      </c>
      <c r="H4458" s="9" t="str">
        <f>IF(G4458="-","-",IF(Fixture!G4462&gt;Fixture!I4462,Settings!$G$7,IF(Fixture!G4462=Fixture!I4462,Settings!$G$8,IF(Fixture!G4462&lt;Fixture!I4462,Settings!$G$9,"-"))))</f>
        <v>-</v>
      </c>
      <c r="I4458" s="13" t="str">
        <f>IF(G4458="-","-",IF(Fixture!I4462&gt;Fixture!G4462,Settings!$G$7,IF(Fixture!I4462=Fixture!G4462,Settings!$G$8,IF(Fixture!I4462&lt;Fixture!G4462,Settings!$G$9,"-"))))</f>
        <v>-</v>
      </c>
    </row>
    <row r="4459" spans="3:9" x14ac:dyDescent="0.25">
      <c r="C4459" s="12" t="str">
        <f t="shared" si="140"/>
        <v>-</v>
      </c>
      <c r="D4459" s="9" t="str">
        <f t="shared" si="141"/>
        <v>-</v>
      </c>
      <c r="E4459" s="9" t="str">
        <f>IF(C4459="-","-",IF(D4459=maxgameno+2,"blank row 2",IF(D4459=maxgameno+1,"blank row 1",INDEX(FixtureCode!$B$4:$AH$128,MATCH($C4459,FixtureCode!$B$4:$B$128,0),MATCH("G"&amp;D4459&amp;"-T1",FixtureCode!$B$4:$AH$4,0)))))</f>
        <v>-</v>
      </c>
      <c r="F4459" s="13" t="str">
        <f>IF(C4459="-","-",IF(D4459=maxgameno+2,"blank row 2",IF(D4459=maxgameno+1,"blank row 1",INDEX(FixtureCode!$B$4:$AH$128,MATCH($C4459,FixtureCode!$B$4:$B$128,0),MATCH("G"&amp;D4459&amp;"-T2",FixtureCode!$B$4:$AH$4,0)))))</f>
        <v>-</v>
      </c>
      <c r="G4459" s="12" t="str">
        <f>IF(C4459="-","-",IF(AND(ISNUMBER(Fixture!G4463),ISNUMBER(Fixture!I4463),Fixture!F4463&lt;&gt;"BYE",Fixture!J4463&lt;&gt;"BYE"),"Yes","-"))</f>
        <v>-</v>
      </c>
      <c r="H4459" s="9" t="str">
        <f>IF(G4459="-","-",IF(Fixture!G4463&gt;Fixture!I4463,Settings!$G$7,IF(Fixture!G4463=Fixture!I4463,Settings!$G$8,IF(Fixture!G4463&lt;Fixture!I4463,Settings!$G$9,"-"))))</f>
        <v>-</v>
      </c>
      <c r="I4459" s="13" t="str">
        <f>IF(G4459="-","-",IF(Fixture!I4463&gt;Fixture!G4463,Settings!$G$7,IF(Fixture!I4463=Fixture!G4463,Settings!$G$8,IF(Fixture!I4463&lt;Fixture!G4463,Settings!$G$9,"-"))))</f>
        <v>-</v>
      </c>
    </row>
    <row r="4460" spans="3:9" x14ac:dyDescent="0.25">
      <c r="C4460" s="12" t="str">
        <f t="shared" si="140"/>
        <v>-</v>
      </c>
      <c r="D4460" s="9" t="str">
        <f t="shared" si="141"/>
        <v>-</v>
      </c>
      <c r="E4460" s="9" t="str">
        <f>IF(C4460="-","-",IF(D4460=maxgameno+2,"blank row 2",IF(D4460=maxgameno+1,"blank row 1",INDEX(FixtureCode!$B$4:$AH$128,MATCH($C4460,FixtureCode!$B$4:$B$128,0),MATCH("G"&amp;D4460&amp;"-T1",FixtureCode!$B$4:$AH$4,0)))))</f>
        <v>-</v>
      </c>
      <c r="F4460" s="13" t="str">
        <f>IF(C4460="-","-",IF(D4460=maxgameno+2,"blank row 2",IF(D4460=maxgameno+1,"blank row 1",INDEX(FixtureCode!$B$4:$AH$128,MATCH($C4460,FixtureCode!$B$4:$B$128,0),MATCH("G"&amp;D4460&amp;"-T2",FixtureCode!$B$4:$AH$4,0)))))</f>
        <v>-</v>
      </c>
      <c r="G4460" s="12" t="str">
        <f>IF(C4460="-","-",IF(AND(ISNUMBER(Fixture!G4464),ISNUMBER(Fixture!I4464),Fixture!F4464&lt;&gt;"BYE",Fixture!J4464&lt;&gt;"BYE"),"Yes","-"))</f>
        <v>-</v>
      </c>
      <c r="H4460" s="9" t="str">
        <f>IF(G4460="-","-",IF(Fixture!G4464&gt;Fixture!I4464,Settings!$G$7,IF(Fixture!G4464=Fixture!I4464,Settings!$G$8,IF(Fixture!G4464&lt;Fixture!I4464,Settings!$G$9,"-"))))</f>
        <v>-</v>
      </c>
      <c r="I4460" s="13" t="str">
        <f>IF(G4460="-","-",IF(Fixture!I4464&gt;Fixture!G4464,Settings!$G$7,IF(Fixture!I4464=Fixture!G4464,Settings!$G$8,IF(Fixture!I4464&lt;Fixture!G4464,Settings!$G$9,"-"))))</f>
        <v>-</v>
      </c>
    </row>
    <row r="4461" spans="3:9" x14ac:dyDescent="0.25">
      <c r="C4461" s="12" t="str">
        <f t="shared" si="140"/>
        <v>-</v>
      </c>
      <c r="D4461" s="9" t="str">
        <f t="shared" si="141"/>
        <v>-</v>
      </c>
      <c r="E4461" s="9" t="str">
        <f>IF(C4461="-","-",IF(D4461=maxgameno+2,"blank row 2",IF(D4461=maxgameno+1,"blank row 1",INDEX(FixtureCode!$B$4:$AH$128,MATCH($C4461,FixtureCode!$B$4:$B$128,0),MATCH("G"&amp;D4461&amp;"-T1",FixtureCode!$B$4:$AH$4,0)))))</f>
        <v>-</v>
      </c>
      <c r="F4461" s="13" t="str">
        <f>IF(C4461="-","-",IF(D4461=maxgameno+2,"blank row 2",IF(D4461=maxgameno+1,"blank row 1",INDEX(FixtureCode!$B$4:$AH$128,MATCH($C4461,FixtureCode!$B$4:$B$128,0),MATCH("G"&amp;D4461&amp;"-T2",FixtureCode!$B$4:$AH$4,0)))))</f>
        <v>-</v>
      </c>
      <c r="G4461" s="12" t="str">
        <f>IF(C4461="-","-",IF(AND(ISNUMBER(Fixture!G4465),ISNUMBER(Fixture!I4465),Fixture!F4465&lt;&gt;"BYE",Fixture!J4465&lt;&gt;"BYE"),"Yes","-"))</f>
        <v>-</v>
      </c>
      <c r="H4461" s="9" t="str">
        <f>IF(G4461="-","-",IF(Fixture!G4465&gt;Fixture!I4465,Settings!$G$7,IF(Fixture!G4465=Fixture!I4465,Settings!$G$8,IF(Fixture!G4465&lt;Fixture!I4465,Settings!$G$9,"-"))))</f>
        <v>-</v>
      </c>
      <c r="I4461" s="13" t="str">
        <f>IF(G4461="-","-",IF(Fixture!I4465&gt;Fixture!G4465,Settings!$G$7,IF(Fixture!I4465=Fixture!G4465,Settings!$G$8,IF(Fixture!I4465&lt;Fixture!G4465,Settings!$G$9,"-"))))</f>
        <v>-</v>
      </c>
    </row>
    <row r="4462" spans="3:9" x14ac:dyDescent="0.25">
      <c r="C4462" s="12" t="str">
        <f t="shared" si="140"/>
        <v>-</v>
      </c>
      <c r="D4462" s="9" t="str">
        <f t="shared" si="141"/>
        <v>-</v>
      </c>
      <c r="E4462" s="9" t="str">
        <f>IF(C4462="-","-",IF(D4462=maxgameno+2,"blank row 2",IF(D4462=maxgameno+1,"blank row 1",INDEX(FixtureCode!$B$4:$AH$128,MATCH($C4462,FixtureCode!$B$4:$B$128,0),MATCH("G"&amp;D4462&amp;"-T1",FixtureCode!$B$4:$AH$4,0)))))</f>
        <v>-</v>
      </c>
      <c r="F4462" s="13" t="str">
        <f>IF(C4462="-","-",IF(D4462=maxgameno+2,"blank row 2",IF(D4462=maxgameno+1,"blank row 1",INDEX(FixtureCode!$B$4:$AH$128,MATCH($C4462,FixtureCode!$B$4:$B$128,0),MATCH("G"&amp;D4462&amp;"-T2",FixtureCode!$B$4:$AH$4,0)))))</f>
        <v>-</v>
      </c>
      <c r="G4462" s="12" t="str">
        <f>IF(C4462="-","-",IF(AND(ISNUMBER(Fixture!G4466),ISNUMBER(Fixture!I4466),Fixture!F4466&lt;&gt;"BYE",Fixture!J4466&lt;&gt;"BYE"),"Yes","-"))</f>
        <v>-</v>
      </c>
      <c r="H4462" s="9" t="str">
        <f>IF(G4462="-","-",IF(Fixture!G4466&gt;Fixture!I4466,Settings!$G$7,IF(Fixture!G4466=Fixture!I4466,Settings!$G$8,IF(Fixture!G4466&lt;Fixture!I4466,Settings!$G$9,"-"))))</f>
        <v>-</v>
      </c>
      <c r="I4462" s="13" t="str">
        <f>IF(G4462="-","-",IF(Fixture!I4466&gt;Fixture!G4466,Settings!$G$7,IF(Fixture!I4466=Fixture!G4466,Settings!$G$8,IF(Fixture!I4466&lt;Fixture!G4466,Settings!$G$9,"-"))))</f>
        <v>-</v>
      </c>
    </row>
    <row r="4463" spans="3:9" x14ac:dyDescent="0.25">
      <c r="C4463" s="12" t="str">
        <f t="shared" si="140"/>
        <v>-</v>
      </c>
      <c r="D4463" s="9" t="str">
        <f t="shared" si="141"/>
        <v>-</v>
      </c>
      <c r="E4463" s="9" t="str">
        <f>IF(C4463="-","-",IF(D4463=maxgameno+2,"blank row 2",IF(D4463=maxgameno+1,"blank row 1",INDEX(FixtureCode!$B$4:$AH$128,MATCH($C4463,FixtureCode!$B$4:$B$128,0),MATCH("G"&amp;D4463&amp;"-T1",FixtureCode!$B$4:$AH$4,0)))))</f>
        <v>-</v>
      </c>
      <c r="F4463" s="13" t="str">
        <f>IF(C4463="-","-",IF(D4463=maxgameno+2,"blank row 2",IF(D4463=maxgameno+1,"blank row 1",INDEX(FixtureCode!$B$4:$AH$128,MATCH($C4463,FixtureCode!$B$4:$B$128,0),MATCH("G"&amp;D4463&amp;"-T2",FixtureCode!$B$4:$AH$4,0)))))</f>
        <v>-</v>
      </c>
      <c r="G4463" s="12" t="str">
        <f>IF(C4463="-","-",IF(AND(ISNUMBER(Fixture!G4467),ISNUMBER(Fixture!I4467),Fixture!F4467&lt;&gt;"BYE",Fixture!J4467&lt;&gt;"BYE"),"Yes","-"))</f>
        <v>-</v>
      </c>
      <c r="H4463" s="9" t="str">
        <f>IF(G4463="-","-",IF(Fixture!G4467&gt;Fixture!I4467,Settings!$G$7,IF(Fixture!G4467=Fixture!I4467,Settings!$G$8,IF(Fixture!G4467&lt;Fixture!I4467,Settings!$G$9,"-"))))</f>
        <v>-</v>
      </c>
      <c r="I4463" s="13" t="str">
        <f>IF(G4463="-","-",IF(Fixture!I4467&gt;Fixture!G4467,Settings!$G$7,IF(Fixture!I4467=Fixture!G4467,Settings!$G$8,IF(Fixture!I4467&lt;Fixture!G4467,Settings!$G$9,"-"))))</f>
        <v>-</v>
      </c>
    </row>
    <row r="4464" spans="3:9" x14ac:dyDescent="0.25">
      <c r="C4464" s="12" t="str">
        <f t="shared" si="140"/>
        <v>-</v>
      </c>
      <c r="D4464" s="9" t="str">
        <f t="shared" si="141"/>
        <v>-</v>
      </c>
      <c r="E4464" s="9" t="str">
        <f>IF(C4464="-","-",IF(D4464=maxgameno+2,"blank row 2",IF(D4464=maxgameno+1,"blank row 1",INDEX(FixtureCode!$B$4:$AH$128,MATCH($C4464,FixtureCode!$B$4:$B$128,0),MATCH("G"&amp;D4464&amp;"-T1",FixtureCode!$B$4:$AH$4,0)))))</f>
        <v>-</v>
      </c>
      <c r="F4464" s="13" t="str">
        <f>IF(C4464="-","-",IF(D4464=maxgameno+2,"blank row 2",IF(D4464=maxgameno+1,"blank row 1",INDEX(FixtureCode!$B$4:$AH$128,MATCH($C4464,FixtureCode!$B$4:$B$128,0),MATCH("G"&amp;D4464&amp;"-T2",FixtureCode!$B$4:$AH$4,0)))))</f>
        <v>-</v>
      </c>
      <c r="G4464" s="12" t="str">
        <f>IF(C4464="-","-",IF(AND(ISNUMBER(Fixture!G4468),ISNUMBER(Fixture!I4468),Fixture!F4468&lt;&gt;"BYE",Fixture!J4468&lt;&gt;"BYE"),"Yes","-"))</f>
        <v>-</v>
      </c>
      <c r="H4464" s="9" t="str">
        <f>IF(G4464="-","-",IF(Fixture!G4468&gt;Fixture!I4468,Settings!$G$7,IF(Fixture!G4468=Fixture!I4468,Settings!$G$8,IF(Fixture!G4468&lt;Fixture!I4468,Settings!$G$9,"-"))))</f>
        <v>-</v>
      </c>
      <c r="I4464" s="13" t="str">
        <f>IF(G4464="-","-",IF(Fixture!I4468&gt;Fixture!G4468,Settings!$G$7,IF(Fixture!I4468=Fixture!G4468,Settings!$G$8,IF(Fixture!I4468&lt;Fixture!G4468,Settings!$G$9,"-"))))</f>
        <v>-</v>
      </c>
    </row>
    <row r="4465" spans="3:9" x14ac:dyDescent="0.25">
      <c r="C4465" s="12" t="str">
        <f t="shared" si="140"/>
        <v>-</v>
      </c>
      <c r="D4465" s="9" t="str">
        <f t="shared" si="141"/>
        <v>-</v>
      </c>
      <c r="E4465" s="9" t="str">
        <f>IF(C4465="-","-",IF(D4465=maxgameno+2,"blank row 2",IF(D4465=maxgameno+1,"blank row 1",INDEX(FixtureCode!$B$4:$AH$128,MATCH($C4465,FixtureCode!$B$4:$B$128,0),MATCH("G"&amp;D4465&amp;"-T1",FixtureCode!$B$4:$AH$4,0)))))</f>
        <v>-</v>
      </c>
      <c r="F4465" s="13" t="str">
        <f>IF(C4465="-","-",IF(D4465=maxgameno+2,"blank row 2",IF(D4465=maxgameno+1,"blank row 1",INDEX(FixtureCode!$B$4:$AH$128,MATCH($C4465,FixtureCode!$B$4:$B$128,0),MATCH("G"&amp;D4465&amp;"-T2",FixtureCode!$B$4:$AH$4,0)))))</f>
        <v>-</v>
      </c>
      <c r="G4465" s="12" t="str">
        <f>IF(C4465="-","-",IF(AND(ISNUMBER(Fixture!G4469),ISNUMBER(Fixture!I4469),Fixture!F4469&lt;&gt;"BYE",Fixture!J4469&lt;&gt;"BYE"),"Yes","-"))</f>
        <v>-</v>
      </c>
      <c r="H4465" s="9" t="str">
        <f>IF(G4465="-","-",IF(Fixture!G4469&gt;Fixture!I4469,Settings!$G$7,IF(Fixture!G4469=Fixture!I4469,Settings!$G$8,IF(Fixture!G4469&lt;Fixture!I4469,Settings!$G$9,"-"))))</f>
        <v>-</v>
      </c>
      <c r="I4465" s="13" t="str">
        <f>IF(G4465="-","-",IF(Fixture!I4469&gt;Fixture!G4469,Settings!$G$7,IF(Fixture!I4469=Fixture!G4469,Settings!$G$8,IF(Fixture!I4469&lt;Fixture!G4469,Settings!$G$9,"-"))))</f>
        <v>-</v>
      </c>
    </row>
    <row r="4466" spans="3:9" x14ac:dyDescent="0.25">
      <c r="C4466" s="12" t="str">
        <f t="shared" si="140"/>
        <v>-</v>
      </c>
      <c r="D4466" s="9" t="str">
        <f t="shared" si="141"/>
        <v>-</v>
      </c>
      <c r="E4466" s="9" t="str">
        <f>IF(C4466="-","-",IF(D4466=maxgameno+2,"blank row 2",IF(D4466=maxgameno+1,"blank row 1",INDEX(FixtureCode!$B$4:$AH$128,MATCH($C4466,FixtureCode!$B$4:$B$128,0),MATCH("G"&amp;D4466&amp;"-T1",FixtureCode!$B$4:$AH$4,0)))))</f>
        <v>-</v>
      </c>
      <c r="F4466" s="13" t="str">
        <f>IF(C4466="-","-",IF(D4466=maxgameno+2,"blank row 2",IF(D4466=maxgameno+1,"blank row 1",INDEX(FixtureCode!$B$4:$AH$128,MATCH($C4466,FixtureCode!$B$4:$B$128,0),MATCH("G"&amp;D4466&amp;"-T2",FixtureCode!$B$4:$AH$4,0)))))</f>
        <v>-</v>
      </c>
      <c r="G4466" s="12" t="str">
        <f>IF(C4466="-","-",IF(AND(ISNUMBER(Fixture!G4470),ISNUMBER(Fixture!I4470),Fixture!F4470&lt;&gt;"BYE",Fixture!J4470&lt;&gt;"BYE"),"Yes","-"))</f>
        <v>-</v>
      </c>
      <c r="H4466" s="9" t="str">
        <f>IF(G4466="-","-",IF(Fixture!G4470&gt;Fixture!I4470,Settings!$G$7,IF(Fixture!G4470=Fixture!I4470,Settings!$G$8,IF(Fixture!G4470&lt;Fixture!I4470,Settings!$G$9,"-"))))</f>
        <v>-</v>
      </c>
      <c r="I4466" s="13" t="str">
        <f>IF(G4466="-","-",IF(Fixture!I4470&gt;Fixture!G4470,Settings!$G$7,IF(Fixture!I4470=Fixture!G4470,Settings!$G$8,IF(Fixture!I4470&lt;Fixture!G4470,Settings!$G$9,"-"))))</f>
        <v>-</v>
      </c>
    </row>
    <row r="4467" spans="3:9" x14ac:dyDescent="0.25">
      <c r="C4467" s="12" t="str">
        <f t="shared" si="140"/>
        <v>-</v>
      </c>
      <c r="D4467" s="9" t="str">
        <f t="shared" si="141"/>
        <v>-</v>
      </c>
      <c r="E4467" s="9" t="str">
        <f>IF(C4467="-","-",IF(D4467=maxgameno+2,"blank row 2",IF(D4467=maxgameno+1,"blank row 1",INDEX(FixtureCode!$B$4:$AH$128,MATCH($C4467,FixtureCode!$B$4:$B$128,0),MATCH("G"&amp;D4467&amp;"-T1",FixtureCode!$B$4:$AH$4,0)))))</f>
        <v>-</v>
      </c>
      <c r="F4467" s="13" t="str">
        <f>IF(C4467="-","-",IF(D4467=maxgameno+2,"blank row 2",IF(D4467=maxgameno+1,"blank row 1",INDEX(FixtureCode!$B$4:$AH$128,MATCH($C4467,FixtureCode!$B$4:$B$128,0),MATCH("G"&amp;D4467&amp;"-T2",FixtureCode!$B$4:$AH$4,0)))))</f>
        <v>-</v>
      </c>
      <c r="G4467" s="12" t="str">
        <f>IF(C4467="-","-",IF(AND(ISNUMBER(Fixture!G4471),ISNUMBER(Fixture!I4471),Fixture!F4471&lt;&gt;"BYE",Fixture!J4471&lt;&gt;"BYE"),"Yes","-"))</f>
        <v>-</v>
      </c>
      <c r="H4467" s="9" t="str">
        <f>IF(G4467="-","-",IF(Fixture!G4471&gt;Fixture!I4471,Settings!$G$7,IF(Fixture!G4471=Fixture!I4471,Settings!$G$8,IF(Fixture!G4471&lt;Fixture!I4471,Settings!$G$9,"-"))))</f>
        <v>-</v>
      </c>
      <c r="I4467" s="13" t="str">
        <f>IF(G4467="-","-",IF(Fixture!I4471&gt;Fixture!G4471,Settings!$G$7,IF(Fixture!I4471=Fixture!G4471,Settings!$G$8,IF(Fixture!I4471&lt;Fixture!G4471,Settings!$G$9,"-"))))</f>
        <v>-</v>
      </c>
    </row>
    <row r="4468" spans="3:9" x14ac:dyDescent="0.25">
      <c r="C4468" s="12" t="str">
        <f t="shared" si="140"/>
        <v>-</v>
      </c>
      <c r="D4468" s="9" t="str">
        <f t="shared" si="141"/>
        <v>-</v>
      </c>
      <c r="E4468" s="9" t="str">
        <f>IF(C4468="-","-",IF(D4468=maxgameno+2,"blank row 2",IF(D4468=maxgameno+1,"blank row 1",INDEX(FixtureCode!$B$4:$AH$128,MATCH($C4468,FixtureCode!$B$4:$B$128,0),MATCH("G"&amp;D4468&amp;"-T1",FixtureCode!$B$4:$AH$4,0)))))</f>
        <v>-</v>
      </c>
      <c r="F4468" s="13" t="str">
        <f>IF(C4468="-","-",IF(D4468=maxgameno+2,"blank row 2",IF(D4468=maxgameno+1,"blank row 1",INDEX(FixtureCode!$B$4:$AH$128,MATCH($C4468,FixtureCode!$B$4:$B$128,0),MATCH("G"&amp;D4468&amp;"-T2",FixtureCode!$B$4:$AH$4,0)))))</f>
        <v>-</v>
      </c>
      <c r="G4468" s="12" t="str">
        <f>IF(C4468="-","-",IF(AND(ISNUMBER(Fixture!G4472),ISNUMBER(Fixture!I4472),Fixture!F4472&lt;&gt;"BYE",Fixture!J4472&lt;&gt;"BYE"),"Yes","-"))</f>
        <v>-</v>
      </c>
      <c r="H4468" s="9" t="str">
        <f>IF(G4468="-","-",IF(Fixture!G4472&gt;Fixture!I4472,Settings!$G$7,IF(Fixture!G4472=Fixture!I4472,Settings!$G$8,IF(Fixture!G4472&lt;Fixture!I4472,Settings!$G$9,"-"))))</f>
        <v>-</v>
      </c>
      <c r="I4468" s="13" t="str">
        <f>IF(G4468="-","-",IF(Fixture!I4472&gt;Fixture!G4472,Settings!$G$7,IF(Fixture!I4472=Fixture!G4472,Settings!$G$8,IF(Fixture!I4472&lt;Fixture!G4472,Settings!$G$9,"-"))))</f>
        <v>-</v>
      </c>
    </row>
    <row r="4469" spans="3:9" x14ac:dyDescent="0.25">
      <c r="C4469" s="12" t="str">
        <f t="shared" si="140"/>
        <v>-</v>
      </c>
      <c r="D4469" s="9" t="str">
        <f t="shared" si="141"/>
        <v>-</v>
      </c>
      <c r="E4469" s="9" t="str">
        <f>IF(C4469="-","-",IF(D4469=maxgameno+2,"blank row 2",IF(D4469=maxgameno+1,"blank row 1",INDEX(FixtureCode!$B$4:$AH$128,MATCH($C4469,FixtureCode!$B$4:$B$128,0),MATCH("G"&amp;D4469&amp;"-T1",FixtureCode!$B$4:$AH$4,0)))))</f>
        <v>-</v>
      </c>
      <c r="F4469" s="13" t="str">
        <f>IF(C4469="-","-",IF(D4469=maxgameno+2,"blank row 2",IF(D4469=maxgameno+1,"blank row 1",INDEX(FixtureCode!$B$4:$AH$128,MATCH($C4469,FixtureCode!$B$4:$B$128,0),MATCH("G"&amp;D4469&amp;"-T2",FixtureCode!$B$4:$AH$4,0)))))</f>
        <v>-</v>
      </c>
      <c r="G4469" s="12" t="str">
        <f>IF(C4469="-","-",IF(AND(ISNUMBER(Fixture!G4473),ISNUMBER(Fixture!I4473),Fixture!F4473&lt;&gt;"BYE",Fixture!J4473&lt;&gt;"BYE"),"Yes","-"))</f>
        <v>-</v>
      </c>
      <c r="H4469" s="9" t="str">
        <f>IF(G4469="-","-",IF(Fixture!G4473&gt;Fixture!I4473,Settings!$G$7,IF(Fixture!G4473=Fixture!I4473,Settings!$G$8,IF(Fixture!G4473&lt;Fixture!I4473,Settings!$G$9,"-"))))</f>
        <v>-</v>
      </c>
      <c r="I4469" s="13" t="str">
        <f>IF(G4469="-","-",IF(Fixture!I4473&gt;Fixture!G4473,Settings!$G$7,IF(Fixture!I4473=Fixture!G4473,Settings!$G$8,IF(Fixture!I4473&lt;Fixture!G4473,Settings!$G$9,"-"))))</f>
        <v>-</v>
      </c>
    </row>
    <row r="4470" spans="3:9" x14ac:dyDescent="0.25">
      <c r="C4470" s="12" t="str">
        <f t="shared" si="140"/>
        <v>-</v>
      </c>
      <c r="D4470" s="9" t="str">
        <f t="shared" si="141"/>
        <v>-</v>
      </c>
      <c r="E4470" s="9" t="str">
        <f>IF(C4470="-","-",IF(D4470=maxgameno+2,"blank row 2",IF(D4470=maxgameno+1,"blank row 1",INDEX(FixtureCode!$B$4:$AH$128,MATCH($C4470,FixtureCode!$B$4:$B$128,0),MATCH("G"&amp;D4470&amp;"-T1",FixtureCode!$B$4:$AH$4,0)))))</f>
        <v>-</v>
      </c>
      <c r="F4470" s="13" t="str">
        <f>IF(C4470="-","-",IF(D4470=maxgameno+2,"blank row 2",IF(D4470=maxgameno+1,"blank row 1",INDEX(FixtureCode!$B$4:$AH$128,MATCH($C4470,FixtureCode!$B$4:$B$128,0),MATCH("G"&amp;D4470&amp;"-T2",FixtureCode!$B$4:$AH$4,0)))))</f>
        <v>-</v>
      </c>
      <c r="G4470" s="12" t="str">
        <f>IF(C4470="-","-",IF(AND(ISNUMBER(Fixture!G4474),ISNUMBER(Fixture!I4474),Fixture!F4474&lt;&gt;"BYE",Fixture!J4474&lt;&gt;"BYE"),"Yes","-"))</f>
        <v>-</v>
      </c>
      <c r="H4470" s="9" t="str">
        <f>IF(G4470="-","-",IF(Fixture!G4474&gt;Fixture!I4474,Settings!$G$7,IF(Fixture!G4474=Fixture!I4474,Settings!$G$8,IF(Fixture!G4474&lt;Fixture!I4474,Settings!$G$9,"-"))))</f>
        <v>-</v>
      </c>
      <c r="I4470" s="13" t="str">
        <f>IF(G4470="-","-",IF(Fixture!I4474&gt;Fixture!G4474,Settings!$G$7,IF(Fixture!I4474=Fixture!G4474,Settings!$G$8,IF(Fixture!I4474&lt;Fixture!G4474,Settings!$G$9,"-"))))</f>
        <v>-</v>
      </c>
    </row>
    <row r="4471" spans="3:9" x14ac:dyDescent="0.25">
      <c r="C4471" s="12" t="str">
        <f t="shared" si="140"/>
        <v>-</v>
      </c>
      <c r="D4471" s="9" t="str">
        <f t="shared" si="141"/>
        <v>-</v>
      </c>
      <c r="E4471" s="9" t="str">
        <f>IF(C4471="-","-",IF(D4471=maxgameno+2,"blank row 2",IF(D4471=maxgameno+1,"blank row 1",INDEX(FixtureCode!$B$4:$AH$128,MATCH($C4471,FixtureCode!$B$4:$B$128,0),MATCH("G"&amp;D4471&amp;"-T1",FixtureCode!$B$4:$AH$4,0)))))</f>
        <v>-</v>
      </c>
      <c r="F4471" s="13" t="str">
        <f>IF(C4471="-","-",IF(D4471=maxgameno+2,"blank row 2",IF(D4471=maxgameno+1,"blank row 1",INDEX(FixtureCode!$B$4:$AH$128,MATCH($C4471,FixtureCode!$B$4:$B$128,0),MATCH("G"&amp;D4471&amp;"-T2",FixtureCode!$B$4:$AH$4,0)))))</f>
        <v>-</v>
      </c>
      <c r="G4471" s="12" t="str">
        <f>IF(C4471="-","-",IF(AND(ISNUMBER(Fixture!G4475),ISNUMBER(Fixture!I4475),Fixture!F4475&lt;&gt;"BYE",Fixture!J4475&lt;&gt;"BYE"),"Yes","-"))</f>
        <v>-</v>
      </c>
      <c r="H4471" s="9" t="str">
        <f>IF(G4471="-","-",IF(Fixture!G4475&gt;Fixture!I4475,Settings!$G$7,IF(Fixture!G4475=Fixture!I4475,Settings!$G$8,IF(Fixture!G4475&lt;Fixture!I4475,Settings!$G$9,"-"))))</f>
        <v>-</v>
      </c>
      <c r="I4471" s="13" t="str">
        <f>IF(G4471="-","-",IF(Fixture!I4475&gt;Fixture!G4475,Settings!$G$7,IF(Fixture!I4475=Fixture!G4475,Settings!$G$8,IF(Fixture!I4475&lt;Fixture!G4475,Settings!$G$9,"-"))))</f>
        <v>-</v>
      </c>
    </row>
    <row r="4472" spans="3:9" x14ac:dyDescent="0.25">
      <c r="C4472" s="12" t="str">
        <f t="shared" si="140"/>
        <v>-</v>
      </c>
      <c r="D4472" s="9" t="str">
        <f t="shared" si="141"/>
        <v>-</v>
      </c>
      <c r="E4472" s="9" t="str">
        <f>IF(C4472="-","-",IF(D4472=maxgameno+2,"blank row 2",IF(D4472=maxgameno+1,"blank row 1",INDEX(FixtureCode!$B$4:$AH$128,MATCH($C4472,FixtureCode!$B$4:$B$128,0),MATCH("G"&amp;D4472&amp;"-T1",FixtureCode!$B$4:$AH$4,0)))))</f>
        <v>-</v>
      </c>
      <c r="F4472" s="13" t="str">
        <f>IF(C4472="-","-",IF(D4472=maxgameno+2,"blank row 2",IF(D4472=maxgameno+1,"blank row 1",INDEX(FixtureCode!$B$4:$AH$128,MATCH($C4472,FixtureCode!$B$4:$B$128,0),MATCH("G"&amp;D4472&amp;"-T2",FixtureCode!$B$4:$AH$4,0)))))</f>
        <v>-</v>
      </c>
      <c r="G4472" s="12" t="str">
        <f>IF(C4472="-","-",IF(AND(ISNUMBER(Fixture!G4476),ISNUMBER(Fixture!I4476),Fixture!F4476&lt;&gt;"BYE",Fixture!J4476&lt;&gt;"BYE"),"Yes","-"))</f>
        <v>-</v>
      </c>
      <c r="H4472" s="9" t="str">
        <f>IF(G4472="-","-",IF(Fixture!G4476&gt;Fixture!I4476,Settings!$G$7,IF(Fixture!G4476=Fixture!I4476,Settings!$G$8,IF(Fixture!G4476&lt;Fixture!I4476,Settings!$G$9,"-"))))</f>
        <v>-</v>
      </c>
      <c r="I4472" s="13" t="str">
        <f>IF(G4472="-","-",IF(Fixture!I4476&gt;Fixture!G4476,Settings!$G$7,IF(Fixture!I4476=Fixture!G4476,Settings!$G$8,IF(Fixture!I4476&lt;Fixture!G4476,Settings!$G$9,"-"))))</f>
        <v>-</v>
      </c>
    </row>
    <row r="4473" spans="3:9" x14ac:dyDescent="0.25">
      <c r="C4473" s="12" t="str">
        <f t="shared" si="140"/>
        <v>-</v>
      </c>
      <c r="D4473" s="9" t="str">
        <f t="shared" si="141"/>
        <v>-</v>
      </c>
      <c r="E4473" s="9" t="str">
        <f>IF(C4473="-","-",IF(D4473=maxgameno+2,"blank row 2",IF(D4473=maxgameno+1,"blank row 1",INDEX(FixtureCode!$B$4:$AH$128,MATCH($C4473,FixtureCode!$B$4:$B$128,0),MATCH("G"&amp;D4473&amp;"-T1",FixtureCode!$B$4:$AH$4,0)))))</f>
        <v>-</v>
      </c>
      <c r="F4473" s="13" t="str">
        <f>IF(C4473="-","-",IF(D4473=maxgameno+2,"blank row 2",IF(D4473=maxgameno+1,"blank row 1",INDEX(FixtureCode!$B$4:$AH$128,MATCH($C4473,FixtureCode!$B$4:$B$128,0),MATCH("G"&amp;D4473&amp;"-T2",FixtureCode!$B$4:$AH$4,0)))))</f>
        <v>-</v>
      </c>
      <c r="G4473" s="12" t="str">
        <f>IF(C4473="-","-",IF(AND(ISNUMBER(Fixture!G4477),ISNUMBER(Fixture!I4477),Fixture!F4477&lt;&gt;"BYE",Fixture!J4477&lt;&gt;"BYE"),"Yes","-"))</f>
        <v>-</v>
      </c>
      <c r="H4473" s="9" t="str">
        <f>IF(G4473="-","-",IF(Fixture!G4477&gt;Fixture!I4477,Settings!$G$7,IF(Fixture!G4477=Fixture!I4477,Settings!$G$8,IF(Fixture!G4477&lt;Fixture!I4477,Settings!$G$9,"-"))))</f>
        <v>-</v>
      </c>
      <c r="I4473" s="13" t="str">
        <f>IF(G4473="-","-",IF(Fixture!I4477&gt;Fixture!G4477,Settings!$G$7,IF(Fixture!I4477=Fixture!G4477,Settings!$G$8,IF(Fixture!I4477&lt;Fixture!G4477,Settings!$G$9,"-"))))</f>
        <v>-</v>
      </c>
    </row>
    <row r="4474" spans="3:9" x14ac:dyDescent="0.25">
      <c r="C4474" s="12" t="str">
        <f t="shared" si="140"/>
        <v>-</v>
      </c>
      <c r="D4474" s="9" t="str">
        <f t="shared" si="141"/>
        <v>-</v>
      </c>
      <c r="E4474" s="9" t="str">
        <f>IF(C4474="-","-",IF(D4474=maxgameno+2,"blank row 2",IF(D4474=maxgameno+1,"blank row 1",INDEX(FixtureCode!$B$4:$AH$128,MATCH($C4474,FixtureCode!$B$4:$B$128,0),MATCH("G"&amp;D4474&amp;"-T1",FixtureCode!$B$4:$AH$4,0)))))</f>
        <v>-</v>
      </c>
      <c r="F4474" s="13" t="str">
        <f>IF(C4474="-","-",IF(D4474=maxgameno+2,"blank row 2",IF(D4474=maxgameno+1,"blank row 1",INDEX(FixtureCode!$B$4:$AH$128,MATCH($C4474,FixtureCode!$B$4:$B$128,0),MATCH("G"&amp;D4474&amp;"-T2",FixtureCode!$B$4:$AH$4,0)))))</f>
        <v>-</v>
      </c>
      <c r="G4474" s="12" t="str">
        <f>IF(C4474="-","-",IF(AND(ISNUMBER(Fixture!G4478),ISNUMBER(Fixture!I4478),Fixture!F4478&lt;&gt;"BYE",Fixture!J4478&lt;&gt;"BYE"),"Yes","-"))</f>
        <v>-</v>
      </c>
      <c r="H4474" s="9" t="str">
        <f>IF(G4474="-","-",IF(Fixture!G4478&gt;Fixture!I4478,Settings!$G$7,IF(Fixture!G4478=Fixture!I4478,Settings!$G$8,IF(Fixture!G4478&lt;Fixture!I4478,Settings!$G$9,"-"))))</f>
        <v>-</v>
      </c>
      <c r="I4474" s="13" t="str">
        <f>IF(G4474="-","-",IF(Fixture!I4478&gt;Fixture!G4478,Settings!$G$7,IF(Fixture!I4478=Fixture!G4478,Settings!$G$8,IF(Fixture!I4478&lt;Fixture!G4478,Settings!$G$9,"-"))))</f>
        <v>-</v>
      </c>
    </row>
    <row r="4475" spans="3:9" x14ac:dyDescent="0.25">
      <c r="C4475" s="12" t="str">
        <f t="shared" si="140"/>
        <v>-</v>
      </c>
      <c r="D4475" s="9" t="str">
        <f t="shared" si="141"/>
        <v>-</v>
      </c>
      <c r="E4475" s="9" t="str">
        <f>IF(C4475="-","-",IF(D4475=maxgameno+2,"blank row 2",IF(D4475=maxgameno+1,"blank row 1",INDEX(FixtureCode!$B$4:$AH$128,MATCH($C4475,FixtureCode!$B$4:$B$128,0),MATCH("G"&amp;D4475&amp;"-T1",FixtureCode!$B$4:$AH$4,0)))))</f>
        <v>-</v>
      </c>
      <c r="F4475" s="13" t="str">
        <f>IF(C4475="-","-",IF(D4475=maxgameno+2,"blank row 2",IF(D4475=maxgameno+1,"blank row 1",INDEX(FixtureCode!$B$4:$AH$128,MATCH($C4475,FixtureCode!$B$4:$B$128,0),MATCH("G"&amp;D4475&amp;"-T2",FixtureCode!$B$4:$AH$4,0)))))</f>
        <v>-</v>
      </c>
      <c r="G4475" s="12" t="str">
        <f>IF(C4475="-","-",IF(AND(ISNUMBER(Fixture!G4479),ISNUMBER(Fixture!I4479),Fixture!F4479&lt;&gt;"BYE",Fixture!J4479&lt;&gt;"BYE"),"Yes","-"))</f>
        <v>-</v>
      </c>
      <c r="H4475" s="9" t="str">
        <f>IF(G4475="-","-",IF(Fixture!G4479&gt;Fixture!I4479,Settings!$G$7,IF(Fixture!G4479=Fixture!I4479,Settings!$G$8,IF(Fixture!G4479&lt;Fixture!I4479,Settings!$G$9,"-"))))</f>
        <v>-</v>
      </c>
      <c r="I4475" s="13" t="str">
        <f>IF(G4475="-","-",IF(Fixture!I4479&gt;Fixture!G4479,Settings!$G$7,IF(Fixture!I4479=Fixture!G4479,Settings!$G$8,IF(Fixture!I4479&lt;Fixture!G4479,Settings!$G$9,"-"))))</f>
        <v>-</v>
      </c>
    </row>
    <row r="4476" spans="3:9" x14ac:dyDescent="0.25">
      <c r="C4476" s="12" t="str">
        <f t="shared" si="140"/>
        <v>-</v>
      </c>
      <c r="D4476" s="9" t="str">
        <f t="shared" si="141"/>
        <v>-</v>
      </c>
      <c r="E4476" s="9" t="str">
        <f>IF(C4476="-","-",IF(D4476=maxgameno+2,"blank row 2",IF(D4476=maxgameno+1,"blank row 1",INDEX(FixtureCode!$B$4:$AH$128,MATCH($C4476,FixtureCode!$B$4:$B$128,0),MATCH("G"&amp;D4476&amp;"-T1",FixtureCode!$B$4:$AH$4,0)))))</f>
        <v>-</v>
      </c>
      <c r="F4476" s="13" t="str">
        <f>IF(C4476="-","-",IF(D4476=maxgameno+2,"blank row 2",IF(D4476=maxgameno+1,"blank row 1",INDEX(FixtureCode!$B$4:$AH$128,MATCH($C4476,FixtureCode!$B$4:$B$128,0),MATCH("G"&amp;D4476&amp;"-T2",FixtureCode!$B$4:$AH$4,0)))))</f>
        <v>-</v>
      </c>
      <c r="G4476" s="12" t="str">
        <f>IF(C4476="-","-",IF(AND(ISNUMBER(Fixture!G4480),ISNUMBER(Fixture!I4480),Fixture!F4480&lt;&gt;"BYE",Fixture!J4480&lt;&gt;"BYE"),"Yes","-"))</f>
        <v>-</v>
      </c>
      <c r="H4476" s="9" t="str">
        <f>IF(G4476="-","-",IF(Fixture!G4480&gt;Fixture!I4480,Settings!$G$7,IF(Fixture!G4480=Fixture!I4480,Settings!$G$8,IF(Fixture!G4480&lt;Fixture!I4480,Settings!$G$9,"-"))))</f>
        <v>-</v>
      </c>
      <c r="I4476" s="13" t="str">
        <f>IF(G4476="-","-",IF(Fixture!I4480&gt;Fixture!G4480,Settings!$G$7,IF(Fixture!I4480=Fixture!G4480,Settings!$G$8,IF(Fixture!I4480&lt;Fixture!G4480,Settings!$G$9,"-"))))</f>
        <v>-</v>
      </c>
    </row>
    <row r="4477" spans="3:9" x14ac:dyDescent="0.25">
      <c r="C4477" s="12" t="str">
        <f t="shared" si="140"/>
        <v>-</v>
      </c>
      <c r="D4477" s="9" t="str">
        <f t="shared" si="141"/>
        <v>-</v>
      </c>
      <c r="E4477" s="9" t="str">
        <f>IF(C4477="-","-",IF(D4477=maxgameno+2,"blank row 2",IF(D4477=maxgameno+1,"blank row 1",INDEX(FixtureCode!$B$4:$AH$128,MATCH($C4477,FixtureCode!$B$4:$B$128,0),MATCH("G"&amp;D4477&amp;"-T1",FixtureCode!$B$4:$AH$4,0)))))</f>
        <v>-</v>
      </c>
      <c r="F4477" s="13" t="str">
        <f>IF(C4477="-","-",IF(D4477=maxgameno+2,"blank row 2",IF(D4477=maxgameno+1,"blank row 1",INDEX(FixtureCode!$B$4:$AH$128,MATCH($C4477,FixtureCode!$B$4:$B$128,0),MATCH("G"&amp;D4477&amp;"-T2",FixtureCode!$B$4:$AH$4,0)))))</f>
        <v>-</v>
      </c>
      <c r="G4477" s="12" t="str">
        <f>IF(C4477="-","-",IF(AND(ISNUMBER(Fixture!G4481),ISNUMBER(Fixture!I4481),Fixture!F4481&lt;&gt;"BYE",Fixture!J4481&lt;&gt;"BYE"),"Yes","-"))</f>
        <v>-</v>
      </c>
      <c r="H4477" s="9" t="str">
        <f>IF(G4477="-","-",IF(Fixture!G4481&gt;Fixture!I4481,Settings!$G$7,IF(Fixture!G4481=Fixture!I4481,Settings!$G$8,IF(Fixture!G4481&lt;Fixture!I4481,Settings!$G$9,"-"))))</f>
        <v>-</v>
      </c>
      <c r="I4477" s="13" t="str">
        <f>IF(G4477="-","-",IF(Fixture!I4481&gt;Fixture!G4481,Settings!$G$7,IF(Fixture!I4481=Fixture!G4481,Settings!$G$8,IF(Fixture!I4481&lt;Fixture!G4481,Settings!$G$9,"-"))))</f>
        <v>-</v>
      </c>
    </row>
    <row r="4478" spans="3:9" x14ac:dyDescent="0.25">
      <c r="C4478" s="12" t="str">
        <f t="shared" si="140"/>
        <v>-</v>
      </c>
      <c r="D4478" s="9" t="str">
        <f t="shared" si="141"/>
        <v>-</v>
      </c>
      <c r="E4478" s="9" t="str">
        <f>IF(C4478="-","-",IF(D4478=maxgameno+2,"blank row 2",IF(D4478=maxgameno+1,"blank row 1",INDEX(FixtureCode!$B$4:$AH$128,MATCH($C4478,FixtureCode!$B$4:$B$128,0),MATCH("G"&amp;D4478&amp;"-T1",FixtureCode!$B$4:$AH$4,0)))))</f>
        <v>-</v>
      </c>
      <c r="F4478" s="13" t="str">
        <f>IF(C4478="-","-",IF(D4478=maxgameno+2,"blank row 2",IF(D4478=maxgameno+1,"blank row 1",INDEX(FixtureCode!$B$4:$AH$128,MATCH($C4478,FixtureCode!$B$4:$B$128,0),MATCH("G"&amp;D4478&amp;"-T2",FixtureCode!$B$4:$AH$4,0)))))</f>
        <v>-</v>
      </c>
      <c r="G4478" s="12" t="str">
        <f>IF(C4478="-","-",IF(AND(ISNUMBER(Fixture!G4482),ISNUMBER(Fixture!I4482),Fixture!F4482&lt;&gt;"BYE",Fixture!J4482&lt;&gt;"BYE"),"Yes","-"))</f>
        <v>-</v>
      </c>
      <c r="H4478" s="9" t="str">
        <f>IF(G4478="-","-",IF(Fixture!G4482&gt;Fixture!I4482,Settings!$G$7,IF(Fixture!G4482=Fixture!I4482,Settings!$G$8,IF(Fixture!G4482&lt;Fixture!I4482,Settings!$G$9,"-"))))</f>
        <v>-</v>
      </c>
      <c r="I4478" s="13" t="str">
        <f>IF(G4478="-","-",IF(Fixture!I4482&gt;Fixture!G4482,Settings!$G$7,IF(Fixture!I4482=Fixture!G4482,Settings!$G$8,IF(Fixture!I4482&lt;Fixture!G4482,Settings!$G$9,"-"))))</f>
        <v>-</v>
      </c>
    </row>
    <row r="4479" spans="3:9" x14ac:dyDescent="0.25">
      <c r="C4479" s="12" t="str">
        <f t="shared" si="140"/>
        <v>-</v>
      </c>
      <c r="D4479" s="9" t="str">
        <f t="shared" si="141"/>
        <v>-</v>
      </c>
      <c r="E4479" s="9" t="str">
        <f>IF(C4479="-","-",IF(D4479=maxgameno+2,"blank row 2",IF(D4479=maxgameno+1,"blank row 1",INDEX(FixtureCode!$B$4:$AH$128,MATCH($C4479,FixtureCode!$B$4:$B$128,0),MATCH("G"&amp;D4479&amp;"-T1",FixtureCode!$B$4:$AH$4,0)))))</f>
        <v>-</v>
      </c>
      <c r="F4479" s="13" t="str">
        <f>IF(C4479="-","-",IF(D4479=maxgameno+2,"blank row 2",IF(D4479=maxgameno+1,"blank row 1",INDEX(FixtureCode!$B$4:$AH$128,MATCH($C4479,FixtureCode!$B$4:$B$128,0),MATCH("G"&amp;D4479&amp;"-T2",FixtureCode!$B$4:$AH$4,0)))))</f>
        <v>-</v>
      </c>
      <c r="G4479" s="12" t="str">
        <f>IF(C4479="-","-",IF(AND(ISNUMBER(Fixture!G4483),ISNUMBER(Fixture!I4483),Fixture!F4483&lt;&gt;"BYE",Fixture!J4483&lt;&gt;"BYE"),"Yes","-"))</f>
        <v>-</v>
      </c>
      <c r="H4479" s="9" t="str">
        <f>IF(G4479="-","-",IF(Fixture!G4483&gt;Fixture!I4483,Settings!$G$7,IF(Fixture!G4483=Fixture!I4483,Settings!$G$8,IF(Fixture!G4483&lt;Fixture!I4483,Settings!$G$9,"-"))))</f>
        <v>-</v>
      </c>
      <c r="I4479" s="13" t="str">
        <f>IF(G4479="-","-",IF(Fixture!I4483&gt;Fixture!G4483,Settings!$G$7,IF(Fixture!I4483=Fixture!G4483,Settings!$G$8,IF(Fixture!I4483&lt;Fixture!G4483,Settings!$G$9,"-"))))</f>
        <v>-</v>
      </c>
    </row>
    <row r="4480" spans="3:9" x14ac:dyDescent="0.25">
      <c r="C4480" s="12" t="str">
        <f t="shared" si="140"/>
        <v>-</v>
      </c>
      <c r="D4480" s="9" t="str">
        <f t="shared" si="141"/>
        <v>-</v>
      </c>
      <c r="E4480" s="9" t="str">
        <f>IF(C4480="-","-",IF(D4480=maxgameno+2,"blank row 2",IF(D4480=maxgameno+1,"blank row 1",INDEX(FixtureCode!$B$4:$AH$128,MATCH($C4480,FixtureCode!$B$4:$B$128,0),MATCH("G"&amp;D4480&amp;"-T1",FixtureCode!$B$4:$AH$4,0)))))</f>
        <v>-</v>
      </c>
      <c r="F4480" s="13" t="str">
        <f>IF(C4480="-","-",IF(D4480=maxgameno+2,"blank row 2",IF(D4480=maxgameno+1,"blank row 1",INDEX(FixtureCode!$B$4:$AH$128,MATCH($C4480,FixtureCode!$B$4:$B$128,0),MATCH("G"&amp;D4480&amp;"-T2",FixtureCode!$B$4:$AH$4,0)))))</f>
        <v>-</v>
      </c>
      <c r="G4480" s="12" t="str">
        <f>IF(C4480="-","-",IF(AND(ISNUMBER(Fixture!G4484),ISNUMBER(Fixture!I4484),Fixture!F4484&lt;&gt;"BYE",Fixture!J4484&lt;&gt;"BYE"),"Yes","-"))</f>
        <v>-</v>
      </c>
      <c r="H4480" s="9" t="str">
        <f>IF(G4480="-","-",IF(Fixture!G4484&gt;Fixture!I4484,Settings!$G$7,IF(Fixture!G4484=Fixture!I4484,Settings!$G$8,IF(Fixture!G4484&lt;Fixture!I4484,Settings!$G$9,"-"))))</f>
        <v>-</v>
      </c>
      <c r="I4480" s="13" t="str">
        <f>IF(G4480="-","-",IF(Fixture!I4484&gt;Fixture!G4484,Settings!$G$7,IF(Fixture!I4484=Fixture!G4484,Settings!$G$8,IF(Fixture!I4484&lt;Fixture!G4484,Settings!$G$9,"-"))))</f>
        <v>-</v>
      </c>
    </row>
    <row r="4481" spans="3:9" x14ac:dyDescent="0.25">
      <c r="C4481" s="12" t="str">
        <f t="shared" si="140"/>
        <v>-</v>
      </c>
      <c r="D4481" s="9" t="str">
        <f t="shared" si="141"/>
        <v>-</v>
      </c>
      <c r="E4481" s="9" t="str">
        <f>IF(C4481="-","-",IF(D4481=maxgameno+2,"blank row 2",IF(D4481=maxgameno+1,"blank row 1",INDEX(FixtureCode!$B$4:$AH$128,MATCH($C4481,FixtureCode!$B$4:$B$128,0),MATCH("G"&amp;D4481&amp;"-T1",FixtureCode!$B$4:$AH$4,0)))))</f>
        <v>-</v>
      </c>
      <c r="F4481" s="13" t="str">
        <f>IF(C4481="-","-",IF(D4481=maxgameno+2,"blank row 2",IF(D4481=maxgameno+1,"blank row 1",INDEX(FixtureCode!$B$4:$AH$128,MATCH($C4481,FixtureCode!$B$4:$B$128,0),MATCH("G"&amp;D4481&amp;"-T2",FixtureCode!$B$4:$AH$4,0)))))</f>
        <v>-</v>
      </c>
      <c r="G4481" s="12" t="str">
        <f>IF(C4481="-","-",IF(AND(ISNUMBER(Fixture!G4485),ISNUMBER(Fixture!I4485),Fixture!F4485&lt;&gt;"BYE",Fixture!J4485&lt;&gt;"BYE"),"Yes","-"))</f>
        <v>-</v>
      </c>
      <c r="H4481" s="9" t="str">
        <f>IF(G4481="-","-",IF(Fixture!G4485&gt;Fixture!I4485,Settings!$G$7,IF(Fixture!G4485=Fixture!I4485,Settings!$G$8,IF(Fixture!G4485&lt;Fixture!I4485,Settings!$G$9,"-"))))</f>
        <v>-</v>
      </c>
      <c r="I4481" s="13" t="str">
        <f>IF(G4481="-","-",IF(Fixture!I4485&gt;Fixture!G4485,Settings!$G$7,IF(Fixture!I4485=Fixture!G4485,Settings!$G$8,IF(Fixture!I4485&lt;Fixture!G4485,Settings!$G$9,"-"))))</f>
        <v>-</v>
      </c>
    </row>
    <row r="4482" spans="3:9" x14ac:dyDescent="0.25">
      <c r="C4482" s="12" t="str">
        <f t="shared" si="140"/>
        <v>-</v>
      </c>
      <c r="D4482" s="9" t="str">
        <f t="shared" si="141"/>
        <v>-</v>
      </c>
      <c r="E4482" s="9" t="str">
        <f>IF(C4482="-","-",IF(D4482=maxgameno+2,"blank row 2",IF(D4482=maxgameno+1,"blank row 1",INDEX(FixtureCode!$B$4:$AH$128,MATCH($C4482,FixtureCode!$B$4:$B$128,0),MATCH("G"&amp;D4482&amp;"-T1",FixtureCode!$B$4:$AH$4,0)))))</f>
        <v>-</v>
      </c>
      <c r="F4482" s="13" t="str">
        <f>IF(C4482="-","-",IF(D4482=maxgameno+2,"blank row 2",IF(D4482=maxgameno+1,"blank row 1",INDEX(FixtureCode!$B$4:$AH$128,MATCH($C4482,FixtureCode!$B$4:$B$128,0),MATCH("G"&amp;D4482&amp;"-T2",FixtureCode!$B$4:$AH$4,0)))))</f>
        <v>-</v>
      </c>
      <c r="G4482" s="12" t="str">
        <f>IF(C4482="-","-",IF(AND(ISNUMBER(Fixture!G4486),ISNUMBER(Fixture!I4486),Fixture!F4486&lt;&gt;"BYE",Fixture!J4486&lt;&gt;"BYE"),"Yes","-"))</f>
        <v>-</v>
      </c>
      <c r="H4482" s="9" t="str">
        <f>IF(G4482="-","-",IF(Fixture!G4486&gt;Fixture!I4486,Settings!$G$7,IF(Fixture!G4486=Fixture!I4486,Settings!$G$8,IF(Fixture!G4486&lt;Fixture!I4486,Settings!$G$9,"-"))))</f>
        <v>-</v>
      </c>
      <c r="I4482" s="13" t="str">
        <f>IF(G4482="-","-",IF(Fixture!I4486&gt;Fixture!G4486,Settings!$G$7,IF(Fixture!I4486=Fixture!G4486,Settings!$G$8,IF(Fixture!I4486&lt;Fixture!G4486,Settings!$G$9,"-"))))</f>
        <v>-</v>
      </c>
    </row>
    <row r="4483" spans="3:9" x14ac:dyDescent="0.25">
      <c r="C4483" s="12" t="str">
        <f t="shared" si="140"/>
        <v>-</v>
      </c>
      <c r="D4483" s="9" t="str">
        <f t="shared" si="141"/>
        <v>-</v>
      </c>
      <c r="E4483" s="9" t="str">
        <f>IF(C4483="-","-",IF(D4483=maxgameno+2,"blank row 2",IF(D4483=maxgameno+1,"blank row 1",INDEX(FixtureCode!$B$4:$AH$128,MATCH($C4483,FixtureCode!$B$4:$B$128,0),MATCH("G"&amp;D4483&amp;"-T1",FixtureCode!$B$4:$AH$4,0)))))</f>
        <v>-</v>
      </c>
      <c r="F4483" s="13" t="str">
        <f>IF(C4483="-","-",IF(D4483=maxgameno+2,"blank row 2",IF(D4483=maxgameno+1,"blank row 1",INDEX(FixtureCode!$B$4:$AH$128,MATCH($C4483,FixtureCode!$B$4:$B$128,0),MATCH("G"&amp;D4483&amp;"-T2",FixtureCode!$B$4:$AH$4,0)))))</f>
        <v>-</v>
      </c>
      <c r="G4483" s="12" t="str">
        <f>IF(C4483="-","-",IF(AND(ISNUMBER(Fixture!G4487),ISNUMBER(Fixture!I4487),Fixture!F4487&lt;&gt;"BYE",Fixture!J4487&lt;&gt;"BYE"),"Yes","-"))</f>
        <v>-</v>
      </c>
      <c r="H4483" s="9" t="str">
        <f>IF(G4483="-","-",IF(Fixture!G4487&gt;Fixture!I4487,Settings!$G$7,IF(Fixture!G4487=Fixture!I4487,Settings!$G$8,IF(Fixture!G4487&lt;Fixture!I4487,Settings!$G$9,"-"))))</f>
        <v>-</v>
      </c>
      <c r="I4483" s="13" t="str">
        <f>IF(G4483="-","-",IF(Fixture!I4487&gt;Fixture!G4487,Settings!$G$7,IF(Fixture!I4487=Fixture!G4487,Settings!$G$8,IF(Fixture!I4487&lt;Fixture!G4487,Settings!$G$9,"-"))))</f>
        <v>-</v>
      </c>
    </row>
    <row r="4484" spans="3:9" x14ac:dyDescent="0.25">
      <c r="C4484" s="12" t="str">
        <f t="shared" si="140"/>
        <v>-</v>
      </c>
      <c r="D4484" s="9" t="str">
        <f t="shared" si="141"/>
        <v>-</v>
      </c>
      <c r="E4484" s="9" t="str">
        <f>IF(C4484="-","-",IF(D4484=maxgameno+2,"blank row 2",IF(D4484=maxgameno+1,"blank row 1",INDEX(FixtureCode!$B$4:$AH$128,MATCH($C4484,FixtureCode!$B$4:$B$128,0),MATCH("G"&amp;D4484&amp;"-T1",FixtureCode!$B$4:$AH$4,0)))))</f>
        <v>-</v>
      </c>
      <c r="F4484" s="13" t="str">
        <f>IF(C4484="-","-",IF(D4484=maxgameno+2,"blank row 2",IF(D4484=maxgameno+1,"blank row 1",INDEX(FixtureCode!$B$4:$AH$128,MATCH($C4484,FixtureCode!$B$4:$B$128,0),MATCH("G"&amp;D4484&amp;"-T2",FixtureCode!$B$4:$AH$4,0)))))</f>
        <v>-</v>
      </c>
      <c r="G4484" s="12" t="str">
        <f>IF(C4484="-","-",IF(AND(ISNUMBER(Fixture!G4488),ISNUMBER(Fixture!I4488),Fixture!F4488&lt;&gt;"BYE",Fixture!J4488&lt;&gt;"BYE"),"Yes","-"))</f>
        <v>-</v>
      </c>
      <c r="H4484" s="9" t="str">
        <f>IF(G4484="-","-",IF(Fixture!G4488&gt;Fixture!I4488,Settings!$G$7,IF(Fixture!G4488=Fixture!I4488,Settings!$G$8,IF(Fixture!G4488&lt;Fixture!I4488,Settings!$G$9,"-"))))</f>
        <v>-</v>
      </c>
      <c r="I4484" s="13" t="str">
        <f>IF(G4484="-","-",IF(Fixture!I4488&gt;Fixture!G4488,Settings!$G$7,IF(Fixture!I4488=Fixture!G4488,Settings!$G$8,IF(Fixture!I4488&lt;Fixture!G4488,Settings!$G$9,"-"))))</f>
        <v>-</v>
      </c>
    </row>
    <row r="4485" spans="3:9" x14ac:dyDescent="0.25">
      <c r="C4485" s="12" t="str">
        <f t="shared" si="140"/>
        <v>-</v>
      </c>
      <c r="D4485" s="9" t="str">
        <f t="shared" si="141"/>
        <v>-</v>
      </c>
      <c r="E4485" s="9" t="str">
        <f>IF(C4485="-","-",IF(D4485=maxgameno+2,"blank row 2",IF(D4485=maxgameno+1,"blank row 1",INDEX(FixtureCode!$B$4:$AH$128,MATCH($C4485,FixtureCode!$B$4:$B$128,0),MATCH("G"&amp;D4485&amp;"-T1",FixtureCode!$B$4:$AH$4,0)))))</f>
        <v>-</v>
      </c>
      <c r="F4485" s="13" t="str">
        <f>IF(C4485="-","-",IF(D4485=maxgameno+2,"blank row 2",IF(D4485=maxgameno+1,"blank row 1",INDEX(FixtureCode!$B$4:$AH$128,MATCH($C4485,FixtureCode!$B$4:$B$128,0),MATCH("G"&amp;D4485&amp;"-T2",FixtureCode!$B$4:$AH$4,0)))))</f>
        <v>-</v>
      </c>
      <c r="G4485" s="12" t="str">
        <f>IF(C4485="-","-",IF(AND(ISNUMBER(Fixture!G4489),ISNUMBER(Fixture!I4489),Fixture!F4489&lt;&gt;"BYE",Fixture!J4489&lt;&gt;"BYE"),"Yes","-"))</f>
        <v>-</v>
      </c>
      <c r="H4485" s="9" t="str">
        <f>IF(G4485="-","-",IF(Fixture!G4489&gt;Fixture!I4489,Settings!$G$7,IF(Fixture!G4489=Fixture!I4489,Settings!$G$8,IF(Fixture!G4489&lt;Fixture!I4489,Settings!$G$9,"-"))))</f>
        <v>-</v>
      </c>
      <c r="I4485" s="13" t="str">
        <f>IF(G4485="-","-",IF(Fixture!I4489&gt;Fixture!G4489,Settings!$G$7,IF(Fixture!I4489=Fixture!G4489,Settings!$G$8,IF(Fixture!I4489&lt;Fixture!G4489,Settings!$G$9,"-"))))</f>
        <v>-</v>
      </c>
    </row>
    <row r="4486" spans="3:9" x14ac:dyDescent="0.25">
      <c r="C4486" s="12" t="str">
        <f t="shared" ref="C4486:C4549" si="142">IF(C4485="-","-",IF(D4485+1&lt;=maxgameno+2,C4485,IF(C4485+1&lt;=maxroundno,C4485+1,"-")))</f>
        <v>-</v>
      </c>
      <c r="D4486" s="9" t="str">
        <f t="shared" ref="D4486:D4549" si="143">IF(C4486="-","-",IF(D4485+1&lt;=maxgameno+2,D4485+1,1))</f>
        <v>-</v>
      </c>
      <c r="E4486" s="9" t="str">
        <f>IF(C4486="-","-",IF(D4486=maxgameno+2,"blank row 2",IF(D4486=maxgameno+1,"blank row 1",INDEX(FixtureCode!$B$4:$AH$128,MATCH($C4486,FixtureCode!$B$4:$B$128,0),MATCH("G"&amp;D4486&amp;"-T1",FixtureCode!$B$4:$AH$4,0)))))</f>
        <v>-</v>
      </c>
      <c r="F4486" s="13" t="str">
        <f>IF(C4486="-","-",IF(D4486=maxgameno+2,"blank row 2",IF(D4486=maxgameno+1,"blank row 1",INDEX(FixtureCode!$B$4:$AH$128,MATCH($C4486,FixtureCode!$B$4:$B$128,0),MATCH("G"&amp;D4486&amp;"-T2",FixtureCode!$B$4:$AH$4,0)))))</f>
        <v>-</v>
      </c>
      <c r="G4486" s="12" t="str">
        <f>IF(C4486="-","-",IF(AND(ISNUMBER(Fixture!G4490),ISNUMBER(Fixture!I4490),Fixture!F4490&lt;&gt;"BYE",Fixture!J4490&lt;&gt;"BYE"),"Yes","-"))</f>
        <v>-</v>
      </c>
      <c r="H4486" s="9" t="str">
        <f>IF(G4486="-","-",IF(Fixture!G4490&gt;Fixture!I4490,Settings!$G$7,IF(Fixture!G4490=Fixture!I4490,Settings!$G$8,IF(Fixture!G4490&lt;Fixture!I4490,Settings!$G$9,"-"))))</f>
        <v>-</v>
      </c>
      <c r="I4486" s="13" t="str">
        <f>IF(G4486="-","-",IF(Fixture!I4490&gt;Fixture!G4490,Settings!$G$7,IF(Fixture!I4490=Fixture!G4490,Settings!$G$8,IF(Fixture!I4490&lt;Fixture!G4490,Settings!$G$9,"-"))))</f>
        <v>-</v>
      </c>
    </row>
    <row r="4487" spans="3:9" x14ac:dyDescent="0.25">
      <c r="C4487" s="12" t="str">
        <f t="shared" si="142"/>
        <v>-</v>
      </c>
      <c r="D4487" s="9" t="str">
        <f t="shared" si="143"/>
        <v>-</v>
      </c>
      <c r="E4487" s="9" t="str">
        <f>IF(C4487="-","-",IF(D4487=maxgameno+2,"blank row 2",IF(D4487=maxgameno+1,"blank row 1",INDEX(FixtureCode!$B$4:$AH$128,MATCH($C4487,FixtureCode!$B$4:$B$128,0),MATCH("G"&amp;D4487&amp;"-T1",FixtureCode!$B$4:$AH$4,0)))))</f>
        <v>-</v>
      </c>
      <c r="F4487" s="13" t="str">
        <f>IF(C4487="-","-",IF(D4487=maxgameno+2,"blank row 2",IF(D4487=maxgameno+1,"blank row 1",INDEX(FixtureCode!$B$4:$AH$128,MATCH($C4487,FixtureCode!$B$4:$B$128,0),MATCH("G"&amp;D4487&amp;"-T2",FixtureCode!$B$4:$AH$4,0)))))</f>
        <v>-</v>
      </c>
      <c r="G4487" s="12" t="str">
        <f>IF(C4487="-","-",IF(AND(ISNUMBER(Fixture!G4491),ISNUMBER(Fixture!I4491),Fixture!F4491&lt;&gt;"BYE",Fixture!J4491&lt;&gt;"BYE"),"Yes","-"))</f>
        <v>-</v>
      </c>
      <c r="H4487" s="9" t="str">
        <f>IF(G4487="-","-",IF(Fixture!G4491&gt;Fixture!I4491,Settings!$G$7,IF(Fixture!G4491=Fixture!I4491,Settings!$G$8,IF(Fixture!G4491&lt;Fixture!I4491,Settings!$G$9,"-"))))</f>
        <v>-</v>
      </c>
      <c r="I4487" s="13" t="str">
        <f>IF(G4487="-","-",IF(Fixture!I4491&gt;Fixture!G4491,Settings!$G$7,IF(Fixture!I4491=Fixture!G4491,Settings!$G$8,IF(Fixture!I4491&lt;Fixture!G4491,Settings!$G$9,"-"))))</f>
        <v>-</v>
      </c>
    </row>
    <row r="4488" spans="3:9" x14ac:dyDescent="0.25">
      <c r="C4488" s="12" t="str">
        <f t="shared" si="142"/>
        <v>-</v>
      </c>
      <c r="D4488" s="9" t="str">
        <f t="shared" si="143"/>
        <v>-</v>
      </c>
      <c r="E4488" s="9" t="str">
        <f>IF(C4488="-","-",IF(D4488=maxgameno+2,"blank row 2",IF(D4488=maxgameno+1,"blank row 1",INDEX(FixtureCode!$B$4:$AH$128,MATCH($C4488,FixtureCode!$B$4:$B$128,0),MATCH("G"&amp;D4488&amp;"-T1",FixtureCode!$B$4:$AH$4,0)))))</f>
        <v>-</v>
      </c>
      <c r="F4488" s="13" t="str">
        <f>IF(C4488="-","-",IF(D4488=maxgameno+2,"blank row 2",IF(D4488=maxgameno+1,"blank row 1",INDEX(FixtureCode!$B$4:$AH$128,MATCH($C4488,FixtureCode!$B$4:$B$128,0),MATCH("G"&amp;D4488&amp;"-T2",FixtureCode!$B$4:$AH$4,0)))))</f>
        <v>-</v>
      </c>
      <c r="G4488" s="12" t="str">
        <f>IF(C4488="-","-",IF(AND(ISNUMBER(Fixture!G4492),ISNUMBER(Fixture!I4492),Fixture!F4492&lt;&gt;"BYE",Fixture!J4492&lt;&gt;"BYE"),"Yes","-"))</f>
        <v>-</v>
      </c>
      <c r="H4488" s="9" t="str">
        <f>IF(G4488="-","-",IF(Fixture!G4492&gt;Fixture!I4492,Settings!$G$7,IF(Fixture!G4492=Fixture!I4492,Settings!$G$8,IF(Fixture!G4492&lt;Fixture!I4492,Settings!$G$9,"-"))))</f>
        <v>-</v>
      </c>
      <c r="I4488" s="13" t="str">
        <f>IF(G4488="-","-",IF(Fixture!I4492&gt;Fixture!G4492,Settings!$G$7,IF(Fixture!I4492=Fixture!G4492,Settings!$G$8,IF(Fixture!I4492&lt;Fixture!G4492,Settings!$G$9,"-"))))</f>
        <v>-</v>
      </c>
    </row>
    <row r="4489" spans="3:9" x14ac:dyDescent="0.25">
      <c r="C4489" s="12" t="str">
        <f t="shared" si="142"/>
        <v>-</v>
      </c>
      <c r="D4489" s="9" t="str">
        <f t="shared" si="143"/>
        <v>-</v>
      </c>
      <c r="E4489" s="9" t="str">
        <f>IF(C4489="-","-",IF(D4489=maxgameno+2,"blank row 2",IF(D4489=maxgameno+1,"blank row 1",INDEX(FixtureCode!$B$4:$AH$128,MATCH($C4489,FixtureCode!$B$4:$B$128,0),MATCH("G"&amp;D4489&amp;"-T1",FixtureCode!$B$4:$AH$4,0)))))</f>
        <v>-</v>
      </c>
      <c r="F4489" s="13" t="str">
        <f>IF(C4489="-","-",IF(D4489=maxgameno+2,"blank row 2",IF(D4489=maxgameno+1,"blank row 1",INDEX(FixtureCode!$B$4:$AH$128,MATCH($C4489,FixtureCode!$B$4:$B$128,0),MATCH("G"&amp;D4489&amp;"-T2",FixtureCode!$B$4:$AH$4,0)))))</f>
        <v>-</v>
      </c>
      <c r="G4489" s="12" t="str">
        <f>IF(C4489="-","-",IF(AND(ISNUMBER(Fixture!G4493),ISNUMBER(Fixture!I4493),Fixture!F4493&lt;&gt;"BYE",Fixture!J4493&lt;&gt;"BYE"),"Yes","-"))</f>
        <v>-</v>
      </c>
      <c r="H4489" s="9" t="str">
        <f>IF(G4489="-","-",IF(Fixture!G4493&gt;Fixture!I4493,Settings!$G$7,IF(Fixture!G4493=Fixture!I4493,Settings!$G$8,IF(Fixture!G4493&lt;Fixture!I4493,Settings!$G$9,"-"))))</f>
        <v>-</v>
      </c>
      <c r="I4489" s="13" t="str">
        <f>IF(G4489="-","-",IF(Fixture!I4493&gt;Fixture!G4493,Settings!$G$7,IF(Fixture!I4493=Fixture!G4493,Settings!$G$8,IF(Fixture!I4493&lt;Fixture!G4493,Settings!$G$9,"-"))))</f>
        <v>-</v>
      </c>
    </row>
    <row r="4490" spans="3:9" x14ac:dyDescent="0.25">
      <c r="C4490" s="12" t="str">
        <f t="shared" si="142"/>
        <v>-</v>
      </c>
      <c r="D4490" s="9" t="str">
        <f t="shared" si="143"/>
        <v>-</v>
      </c>
      <c r="E4490" s="9" t="str">
        <f>IF(C4490="-","-",IF(D4490=maxgameno+2,"blank row 2",IF(D4490=maxgameno+1,"blank row 1",INDEX(FixtureCode!$B$4:$AH$128,MATCH($C4490,FixtureCode!$B$4:$B$128,0),MATCH("G"&amp;D4490&amp;"-T1",FixtureCode!$B$4:$AH$4,0)))))</f>
        <v>-</v>
      </c>
      <c r="F4490" s="13" t="str">
        <f>IF(C4490="-","-",IF(D4490=maxgameno+2,"blank row 2",IF(D4490=maxgameno+1,"blank row 1",INDEX(FixtureCode!$B$4:$AH$128,MATCH($C4490,FixtureCode!$B$4:$B$128,0),MATCH("G"&amp;D4490&amp;"-T2",FixtureCode!$B$4:$AH$4,0)))))</f>
        <v>-</v>
      </c>
      <c r="G4490" s="12" t="str">
        <f>IF(C4490="-","-",IF(AND(ISNUMBER(Fixture!G4494),ISNUMBER(Fixture!I4494),Fixture!F4494&lt;&gt;"BYE",Fixture!J4494&lt;&gt;"BYE"),"Yes","-"))</f>
        <v>-</v>
      </c>
      <c r="H4490" s="9" t="str">
        <f>IF(G4490="-","-",IF(Fixture!G4494&gt;Fixture!I4494,Settings!$G$7,IF(Fixture!G4494=Fixture!I4494,Settings!$G$8,IF(Fixture!G4494&lt;Fixture!I4494,Settings!$G$9,"-"))))</f>
        <v>-</v>
      </c>
      <c r="I4490" s="13" t="str">
        <f>IF(G4490="-","-",IF(Fixture!I4494&gt;Fixture!G4494,Settings!$G$7,IF(Fixture!I4494=Fixture!G4494,Settings!$G$8,IF(Fixture!I4494&lt;Fixture!G4494,Settings!$G$9,"-"))))</f>
        <v>-</v>
      </c>
    </row>
    <row r="4491" spans="3:9" x14ac:dyDescent="0.25">
      <c r="C4491" s="12" t="str">
        <f t="shared" si="142"/>
        <v>-</v>
      </c>
      <c r="D4491" s="9" t="str">
        <f t="shared" si="143"/>
        <v>-</v>
      </c>
      <c r="E4491" s="9" t="str">
        <f>IF(C4491="-","-",IF(D4491=maxgameno+2,"blank row 2",IF(D4491=maxgameno+1,"blank row 1",INDEX(FixtureCode!$B$4:$AH$128,MATCH($C4491,FixtureCode!$B$4:$B$128,0),MATCH("G"&amp;D4491&amp;"-T1",FixtureCode!$B$4:$AH$4,0)))))</f>
        <v>-</v>
      </c>
      <c r="F4491" s="13" t="str">
        <f>IF(C4491="-","-",IF(D4491=maxgameno+2,"blank row 2",IF(D4491=maxgameno+1,"blank row 1",INDEX(FixtureCode!$B$4:$AH$128,MATCH($C4491,FixtureCode!$B$4:$B$128,0),MATCH("G"&amp;D4491&amp;"-T2",FixtureCode!$B$4:$AH$4,0)))))</f>
        <v>-</v>
      </c>
      <c r="G4491" s="12" t="str">
        <f>IF(C4491="-","-",IF(AND(ISNUMBER(Fixture!G4495),ISNUMBER(Fixture!I4495),Fixture!F4495&lt;&gt;"BYE",Fixture!J4495&lt;&gt;"BYE"),"Yes","-"))</f>
        <v>-</v>
      </c>
      <c r="H4491" s="9" t="str">
        <f>IF(G4491="-","-",IF(Fixture!G4495&gt;Fixture!I4495,Settings!$G$7,IF(Fixture!G4495=Fixture!I4495,Settings!$G$8,IF(Fixture!G4495&lt;Fixture!I4495,Settings!$G$9,"-"))))</f>
        <v>-</v>
      </c>
      <c r="I4491" s="13" t="str">
        <f>IF(G4491="-","-",IF(Fixture!I4495&gt;Fixture!G4495,Settings!$G$7,IF(Fixture!I4495=Fixture!G4495,Settings!$G$8,IF(Fixture!I4495&lt;Fixture!G4495,Settings!$G$9,"-"))))</f>
        <v>-</v>
      </c>
    </row>
    <row r="4492" spans="3:9" x14ac:dyDescent="0.25">
      <c r="C4492" s="12" t="str">
        <f t="shared" si="142"/>
        <v>-</v>
      </c>
      <c r="D4492" s="9" t="str">
        <f t="shared" si="143"/>
        <v>-</v>
      </c>
      <c r="E4492" s="9" t="str">
        <f>IF(C4492="-","-",IF(D4492=maxgameno+2,"blank row 2",IF(D4492=maxgameno+1,"blank row 1",INDEX(FixtureCode!$B$4:$AH$128,MATCH($C4492,FixtureCode!$B$4:$B$128,0),MATCH("G"&amp;D4492&amp;"-T1",FixtureCode!$B$4:$AH$4,0)))))</f>
        <v>-</v>
      </c>
      <c r="F4492" s="13" t="str">
        <f>IF(C4492="-","-",IF(D4492=maxgameno+2,"blank row 2",IF(D4492=maxgameno+1,"blank row 1",INDEX(FixtureCode!$B$4:$AH$128,MATCH($C4492,FixtureCode!$B$4:$B$128,0),MATCH("G"&amp;D4492&amp;"-T2",FixtureCode!$B$4:$AH$4,0)))))</f>
        <v>-</v>
      </c>
      <c r="G4492" s="12" t="str">
        <f>IF(C4492="-","-",IF(AND(ISNUMBER(Fixture!G4496),ISNUMBER(Fixture!I4496),Fixture!F4496&lt;&gt;"BYE",Fixture!J4496&lt;&gt;"BYE"),"Yes","-"))</f>
        <v>-</v>
      </c>
      <c r="H4492" s="9" t="str">
        <f>IF(G4492="-","-",IF(Fixture!G4496&gt;Fixture!I4496,Settings!$G$7,IF(Fixture!G4496=Fixture!I4496,Settings!$G$8,IF(Fixture!G4496&lt;Fixture!I4496,Settings!$G$9,"-"))))</f>
        <v>-</v>
      </c>
      <c r="I4492" s="13" t="str">
        <f>IF(G4492="-","-",IF(Fixture!I4496&gt;Fixture!G4496,Settings!$G$7,IF(Fixture!I4496=Fixture!G4496,Settings!$G$8,IF(Fixture!I4496&lt;Fixture!G4496,Settings!$G$9,"-"))))</f>
        <v>-</v>
      </c>
    </row>
    <row r="4493" spans="3:9" x14ac:dyDescent="0.25">
      <c r="C4493" s="12" t="str">
        <f t="shared" si="142"/>
        <v>-</v>
      </c>
      <c r="D4493" s="9" t="str">
        <f t="shared" si="143"/>
        <v>-</v>
      </c>
      <c r="E4493" s="9" t="str">
        <f>IF(C4493="-","-",IF(D4493=maxgameno+2,"blank row 2",IF(D4493=maxgameno+1,"blank row 1",INDEX(FixtureCode!$B$4:$AH$128,MATCH($C4493,FixtureCode!$B$4:$B$128,0),MATCH("G"&amp;D4493&amp;"-T1",FixtureCode!$B$4:$AH$4,0)))))</f>
        <v>-</v>
      </c>
      <c r="F4493" s="13" t="str">
        <f>IF(C4493="-","-",IF(D4493=maxgameno+2,"blank row 2",IF(D4493=maxgameno+1,"blank row 1",INDEX(FixtureCode!$B$4:$AH$128,MATCH($C4493,FixtureCode!$B$4:$B$128,0),MATCH("G"&amp;D4493&amp;"-T2",FixtureCode!$B$4:$AH$4,0)))))</f>
        <v>-</v>
      </c>
      <c r="G4493" s="12" t="str">
        <f>IF(C4493="-","-",IF(AND(ISNUMBER(Fixture!G4497),ISNUMBER(Fixture!I4497),Fixture!F4497&lt;&gt;"BYE",Fixture!J4497&lt;&gt;"BYE"),"Yes","-"))</f>
        <v>-</v>
      </c>
      <c r="H4493" s="9" t="str">
        <f>IF(G4493="-","-",IF(Fixture!G4497&gt;Fixture!I4497,Settings!$G$7,IF(Fixture!G4497=Fixture!I4497,Settings!$G$8,IF(Fixture!G4497&lt;Fixture!I4497,Settings!$G$9,"-"))))</f>
        <v>-</v>
      </c>
      <c r="I4493" s="13" t="str">
        <f>IF(G4493="-","-",IF(Fixture!I4497&gt;Fixture!G4497,Settings!$G$7,IF(Fixture!I4497=Fixture!G4497,Settings!$G$8,IF(Fixture!I4497&lt;Fixture!G4497,Settings!$G$9,"-"))))</f>
        <v>-</v>
      </c>
    </row>
    <row r="4494" spans="3:9" x14ac:dyDescent="0.25">
      <c r="C4494" s="12" t="str">
        <f t="shared" si="142"/>
        <v>-</v>
      </c>
      <c r="D4494" s="9" t="str">
        <f t="shared" si="143"/>
        <v>-</v>
      </c>
      <c r="E4494" s="9" t="str">
        <f>IF(C4494="-","-",IF(D4494=maxgameno+2,"blank row 2",IF(D4494=maxgameno+1,"blank row 1",INDEX(FixtureCode!$B$4:$AH$128,MATCH($C4494,FixtureCode!$B$4:$B$128,0),MATCH("G"&amp;D4494&amp;"-T1",FixtureCode!$B$4:$AH$4,0)))))</f>
        <v>-</v>
      </c>
      <c r="F4494" s="13" t="str">
        <f>IF(C4494="-","-",IF(D4494=maxgameno+2,"blank row 2",IF(D4494=maxgameno+1,"blank row 1",INDEX(FixtureCode!$B$4:$AH$128,MATCH($C4494,FixtureCode!$B$4:$B$128,0),MATCH("G"&amp;D4494&amp;"-T2",FixtureCode!$B$4:$AH$4,0)))))</f>
        <v>-</v>
      </c>
      <c r="G4494" s="12" t="str">
        <f>IF(C4494="-","-",IF(AND(ISNUMBER(Fixture!G4498),ISNUMBER(Fixture!I4498),Fixture!F4498&lt;&gt;"BYE",Fixture!J4498&lt;&gt;"BYE"),"Yes","-"))</f>
        <v>-</v>
      </c>
      <c r="H4494" s="9" t="str">
        <f>IF(G4494="-","-",IF(Fixture!G4498&gt;Fixture!I4498,Settings!$G$7,IF(Fixture!G4498=Fixture!I4498,Settings!$G$8,IF(Fixture!G4498&lt;Fixture!I4498,Settings!$G$9,"-"))))</f>
        <v>-</v>
      </c>
      <c r="I4494" s="13" t="str">
        <f>IF(G4494="-","-",IF(Fixture!I4498&gt;Fixture!G4498,Settings!$G$7,IF(Fixture!I4498=Fixture!G4498,Settings!$G$8,IF(Fixture!I4498&lt;Fixture!G4498,Settings!$G$9,"-"))))</f>
        <v>-</v>
      </c>
    </row>
    <row r="4495" spans="3:9" x14ac:dyDescent="0.25">
      <c r="C4495" s="12" t="str">
        <f t="shared" si="142"/>
        <v>-</v>
      </c>
      <c r="D4495" s="9" t="str">
        <f t="shared" si="143"/>
        <v>-</v>
      </c>
      <c r="E4495" s="9" t="str">
        <f>IF(C4495="-","-",IF(D4495=maxgameno+2,"blank row 2",IF(D4495=maxgameno+1,"blank row 1",INDEX(FixtureCode!$B$4:$AH$128,MATCH($C4495,FixtureCode!$B$4:$B$128,0),MATCH("G"&amp;D4495&amp;"-T1",FixtureCode!$B$4:$AH$4,0)))))</f>
        <v>-</v>
      </c>
      <c r="F4495" s="13" t="str">
        <f>IF(C4495="-","-",IF(D4495=maxgameno+2,"blank row 2",IF(D4495=maxgameno+1,"blank row 1",INDEX(FixtureCode!$B$4:$AH$128,MATCH($C4495,FixtureCode!$B$4:$B$128,0),MATCH("G"&amp;D4495&amp;"-T2",FixtureCode!$B$4:$AH$4,0)))))</f>
        <v>-</v>
      </c>
      <c r="G4495" s="12" t="str">
        <f>IF(C4495="-","-",IF(AND(ISNUMBER(Fixture!G4499),ISNUMBER(Fixture!I4499),Fixture!F4499&lt;&gt;"BYE",Fixture!J4499&lt;&gt;"BYE"),"Yes","-"))</f>
        <v>-</v>
      </c>
      <c r="H4495" s="9" t="str">
        <f>IF(G4495="-","-",IF(Fixture!G4499&gt;Fixture!I4499,Settings!$G$7,IF(Fixture!G4499=Fixture!I4499,Settings!$G$8,IF(Fixture!G4499&lt;Fixture!I4499,Settings!$G$9,"-"))))</f>
        <v>-</v>
      </c>
      <c r="I4495" s="13" t="str">
        <f>IF(G4495="-","-",IF(Fixture!I4499&gt;Fixture!G4499,Settings!$G$7,IF(Fixture!I4499=Fixture!G4499,Settings!$G$8,IF(Fixture!I4499&lt;Fixture!G4499,Settings!$G$9,"-"))))</f>
        <v>-</v>
      </c>
    </row>
    <row r="4496" spans="3:9" x14ac:dyDescent="0.25">
      <c r="C4496" s="12" t="str">
        <f t="shared" si="142"/>
        <v>-</v>
      </c>
      <c r="D4496" s="9" t="str">
        <f t="shared" si="143"/>
        <v>-</v>
      </c>
      <c r="E4496" s="9" t="str">
        <f>IF(C4496="-","-",IF(D4496=maxgameno+2,"blank row 2",IF(D4496=maxgameno+1,"blank row 1",INDEX(FixtureCode!$B$4:$AH$128,MATCH($C4496,FixtureCode!$B$4:$B$128,0),MATCH("G"&amp;D4496&amp;"-T1",FixtureCode!$B$4:$AH$4,0)))))</f>
        <v>-</v>
      </c>
      <c r="F4496" s="13" t="str">
        <f>IF(C4496="-","-",IF(D4496=maxgameno+2,"blank row 2",IF(D4496=maxgameno+1,"blank row 1",INDEX(FixtureCode!$B$4:$AH$128,MATCH($C4496,FixtureCode!$B$4:$B$128,0),MATCH("G"&amp;D4496&amp;"-T2",FixtureCode!$B$4:$AH$4,0)))))</f>
        <v>-</v>
      </c>
      <c r="G4496" s="12" t="str">
        <f>IF(C4496="-","-",IF(AND(ISNUMBER(Fixture!G4500),ISNUMBER(Fixture!I4500),Fixture!F4500&lt;&gt;"BYE",Fixture!J4500&lt;&gt;"BYE"),"Yes","-"))</f>
        <v>-</v>
      </c>
      <c r="H4496" s="9" t="str">
        <f>IF(G4496="-","-",IF(Fixture!G4500&gt;Fixture!I4500,Settings!$G$7,IF(Fixture!G4500=Fixture!I4500,Settings!$G$8,IF(Fixture!G4500&lt;Fixture!I4500,Settings!$G$9,"-"))))</f>
        <v>-</v>
      </c>
      <c r="I4496" s="13" t="str">
        <f>IF(G4496="-","-",IF(Fixture!I4500&gt;Fixture!G4500,Settings!$G$7,IF(Fixture!I4500=Fixture!G4500,Settings!$G$8,IF(Fixture!I4500&lt;Fixture!G4500,Settings!$G$9,"-"))))</f>
        <v>-</v>
      </c>
    </row>
    <row r="4497" spans="3:9" x14ac:dyDescent="0.25">
      <c r="C4497" s="12" t="str">
        <f t="shared" si="142"/>
        <v>-</v>
      </c>
      <c r="D4497" s="9" t="str">
        <f t="shared" si="143"/>
        <v>-</v>
      </c>
      <c r="E4497" s="9" t="str">
        <f>IF(C4497="-","-",IF(D4497=maxgameno+2,"blank row 2",IF(D4497=maxgameno+1,"blank row 1",INDEX(FixtureCode!$B$4:$AH$128,MATCH($C4497,FixtureCode!$B$4:$B$128,0),MATCH("G"&amp;D4497&amp;"-T1",FixtureCode!$B$4:$AH$4,0)))))</f>
        <v>-</v>
      </c>
      <c r="F4497" s="13" t="str">
        <f>IF(C4497="-","-",IF(D4497=maxgameno+2,"blank row 2",IF(D4497=maxgameno+1,"blank row 1",INDEX(FixtureCode!$B$4:$AH$128,MATCH($C4497,FixtureCode!$B$4:$B$128,0),MATCH("G"&amp;D4497&amp;"-T2",FixtureCode!$B$4:$AH$4,0)))))</f>
        <v>-</v>
      </c>
      <c r="G4497" s="12" t="str">
        <f>IF(C4497="-","-",IF(AND(ISNUMBER(Fixture!G4501),ISNUMBER(Fixture!I4501),Fixture!F4501&lt;&gt;"BYE",Fixture!J4501&lt;&gt;"BYE"),"Yes","-"))</f>
        <v>-</v>
      </c>
      <c r="H4497" s="9" t="str">
        <f>IF(G4497="-","-",IF(Fixture!G4501&gt;Fixture!I4501,Settings!$G$7,IF(Fixture!G4501=Fixture!I4501,Settings!$G$8,IF(Fixture!G4501&lt;Fixture!I4501,Settings!$G$9,"-"))))</f>
        <v>-</v>
      </c>
      <c r="I4497" s="13" t="str">
        <f>IF(G4497="-","-",IF(Fixture!I4501&gt;Fixture!G4501,Settings!$G$7,IF(Fixture!I4501=Fixture!G4501,Settings!$G$8,IF(Fixture!I4501&lt;Fixture!G4501,Settings!$G$9,"-"))))</f>
        <v>-</v>
      </c>
    </row>
    <row r="4498" spans="3:9" x14ac:dyDescent="0.25">
      <c r="C4498" s="12" t="str">
        <f t="shared" si="142"/>
        <v>-</v>
      </c>
      <c r="D4498" s="9" t="str">
        <f t="shared" si="143"/>
        <v>-</v>
      </c>
      <c r="E4498" s="9" t="str">
        <f>IF(C4498="-","-",IF(D4498=maxgameno+2,"blank row 2",IF(D4498=maxgameno+1,"blank row 1",INDEX(FixtureCode!$B$4:$AH$128,MATCH($C4498,FixtureCode!$B$4:$B$128,0),MATCH("G"&amp;D4498&amp;"-T1",FixtureCode!$B$4:$AH$4,0)))))</f>
        <v>-</v>
      </c>
      <c r="F4498" s="13" t="str">
        <f>IF(C4498="-","-",IF(D4498=maxgameno+2,"blank row 2",IF(D4498=maxgameno+1,"blank row 1",INDEX(FixtureCode!$B$4:$AH$128,MATCH($C4498,FixtureCode!$B$4:$B$128,0),MATCH("G"&amp;D4498&amp;"-T2",FixtureCode!$B$4:$AH$4,0)))))</f>
        <v>-</v>
      </c>
      <c r="G4498" s="12" t="str">
        <f>IF(C4498="-","-",IF(AND(ISNUMBER(Fixture!G4502),ISNUMBER(Fixture!I4502),Fixture!F4502&lt;&gt;"BYE",Fixture!J4502&lt;&gt;"BYE"),"Yes","-"))</f>
        <v>-</v>
      </c>
      <c r="H4498" s="9" t="str">
        <f>IF(G4498="-","-",IF(Fixture!G4502&gt;Fixture!I4502,Settings!$G$7,IF(Fixture!G4502=Fixture!I4502,Settings!$G$8,IF(Fixture!G4502&lt;Fixture!I4502,Settings!$G$9,"-"))))</f>
        <v>-</v>
      </c>
      <c r="I4498" s="13" t="str">
        <f>IF(G4498="-","-",IF(Fixture!I4502&gt;Fixture!G4502,Settings!$G$7,IF(Fixture!I4502=Fixture!G4502,Settings!$G$8,IF(Fixture!I4502&lt;Fixture!G4502,Settings!$G$9,"-"))))</f>
        <v>-</v>
      </c>
    </row>
    <row r="4499" spans="3:9" x14ac:dyDescent="0.25">
      <c r="C4499" s="12" t="str">
        <f t="shared" si="142"/>
        <v>-</v>
      </c>
      <c r="D4499" s="9" t="str">
        <f t="shared" si="143"/>
        <v>-</v>
      </c>
      <c r="E4499" s="9" t="str">
        <f>IF(C4499="-","-",IF(D4499=maxgameno+2,"blank row 2",IF(D4499=maxgameno+1,"blank row 1",INDEX(FixtureCode!$B$4:$AH$128,MATCH($C4499,FixtureCode!$B$4:$B$128,0),MATCH("G"&amp;D4499&amp;"-T1",FixtureCode!$B$4:$AH$4,0)))))</f>
        <v>-</v>
      </c>
      <c r="F4499" s="13" t="str">
        <f>IF(C4499="-","-",IF(D4499=maxgameno+2,"blank row 2",IF(D4499=maxgameno+1,"blank row 1",INDEX(FixtureCode!$B$4:$AH$128,MATCH($C4499,FixtureCode!$B$4:$B$128,0),MATCH("G"&amp;D4499&amp;"-T2",FixtureCode!$B$4:$AH$4,0)))))</f>
        <v>-</v>
      </c>
      <c r="G4499" s="12" t="str">
        <f>IF(C4499="-","-",IF(AND(ISNUMBER(Fixture!G4503),ISNUMBER(Fixture!I4503),Fixture!F4503&lt;&gt;"BYE",Fixture!J4503&lt;&gt;"BYE"),"Yes","-"))</f>
        <v>-</v>
      </c>
      <c r="H4499" s="9" t="str">
        <f>IF(G4499="-","-",IF(Fixture!G4503&gt;Fixture!I4503,Settings!$G$7,IF(Fixture!G4503=Fixture!I4503,Settings!$G$8,IF(Fixture!G4503&lt;Fixture!I4503,Settings!$G$9,"-"))))</f>
        <v>-</v>
      </c>
      <c r="I4499" s="13" t="str">
        <f>IF(G4499="-","-",IF(Fixture!I4503&gt;Fixture!G4503,Settings!$G$7,IF(Fixture!I4503=Fixture!G4503,Settings!$G$8,IF(Fixture!I4503&lt;Fixture!G4503,Settings!$G$9,"-"))))</f>
        <v>-</v>
      </c>
    </row>
    <row r="4500" spans="3:9" x14ac:dyDescent="0.25">
      <c r="C4500" s="12" t="str">
        <f t="shared" si="142"/>
        <v>-</v>
      </c>
      <c r="D4500" s="9" t="str">
        <f t="shared" si="143"/>
        <v>-</v>
      </c>
      <c r="E4500" s="9" t="str">
        <f>IF(C4500="-","-",IF(D4500=maxgameno+2,"blank row 2",IF(D4500=maxgameno+1,"blank row 1",INDEX(FixtureCode!$B$4:$AH$128,MATCH($C4500,FixtureCode!$B$4:$B$128,0),MATCH("G"&amp;D4500&amp;"-T1",FixtureCode!$B$4:$AH$4,0)))))</f>
        <v>-</v>
      </c>
      <c r="F4500" s="13" t="str">
        <f>IF(C4500="-","-",IF(D4500=maxgameno+2,"blank row 2",IF(D4500=maxgameno+1,"blank row 1",INDEX(FixtureCode!$B$4:$AH$128,MATCH($C4500,FixtureCode!$B$4:$B$128,0),MATCH("G"&amp;D4500&amp;"-T2",FixtureCode!$B$4:$AH$4,0)))))</f>
        <v>-</v>
      </c>
      <c r="G4500" s="12" t="str">
        <f>IF(C4500="-","-",IF(AND(ISNUMBER(Fixture!G4504),ISNUMBER(Fixture!I4504),Fixture!F4504&lt;&gt;"BYE",Fixture!J4504&lt;&gt;"BYE"),"Yes","-"))</f>
        <v>-</v>
      </c>
      <c r="H4500" s="9" t="str">
        <f>IF(G4500="-","-",IF(Fixture!G4504&gt;Fixture!I4504,Settings!$G$7,IF(Fixture!G4504=Fixture!I4504,Settings!$G$8,IF(Fixture!G4504&lt;Fixture!I4504,Settings!$G$9,"-"))))</f>
        <v>-</v>
      </c>
      <c r="I4500" s="13" t="str">
        <f>IF(G4500="-","-",IF(Fixture!I4504&gt;Fixture!G4504,Settings!$G$7,IF(Fixture!I4504=Fixture!G4504,Settings!$G$8,IF(Fixture!I4504&lt;Fixture!G4504,Settings!$G$9,"-"))))</f>
        <v>-</v>
      </c>
    </row>
    <row r="4501" spans="3:9" x14ac:dyDescent="0.25">
      <c r="C4501" s="12" t="str">
        <f t="shared" si="142"/>
        <v>-</v>
      </c>
      <c r="D4501" s="9" t="str">
        <f t="shared" si="143"/>
        <v>-</v>
      </c>
      <c r="E4501" s="9" t="str">
        <f>IF(C4501="-","-",IF(D4501=maxgameno+2,"blank row 2",IF(D4501=maxgameno+1,"blank row 1",INDEX(FixtureCode!$B$4:$AH$128,MATCH($C4501,FixtureCode!$B$4:$B$128,0),MATCH("G"&amp;D4501&amp;"-T1",FixtureCode!$B$4:$AH$4,0)))))</f>
        <v>-</v>
      </c>
      <c r="F4501" s="13" t="str">
        <f>IF(C4501="-","-",IF(D4501=maxgameno+2,"blank row 2",IF(D4501=maxgameno+1,"blank row 1",INDEX(FixtureCode!$B$4:$AH$128,MATCH($C4501,FixtureCode!$B$4:$B$128,0),MATCH("G"&amp;D4501&amp;"-T2",FixtureCode!$B$4:$AH$4,0)))))</f>
        <v>-</v>
      </c>
      <c r="G4501" s="12" t="str">
        <f>IF(C4501="-","-",IF(AND(ISNUMBER(Fixture!G4505),ISNUMBER(Fixture!I4505),Fixture!F4505&lt;&gt;"BYE",Fixture!J4505&lt;&gt;"BYE"),"Yes","-"))</f>
        <v>-</v>
      </c>
      <c r="H4501" s="9" t="str">
        <f>IF(G4501="-","-",IF(Fixture!G4505&gt;Fixture!I4505,Settings!$G$7,IF(Fixture!G4505=Fixture!I4505,Settings!$G$8,IF(Fixture!G4505&lt;Fixture!I4505,Settings!$G$9,"-"))))</f>
        <v>-</v>
      </c>
      <c r="I4501" s="13" t="str">
        <f>IF(G4501="-","-",IF(Fixture!I4505&gt;Fixture!G4505,Settings!$G$7,IF(Fixture!I4505=Fixture!G4505,Settings!$G$8,IF(Fixture!I4505&lt;Fixture!G4505,Settings!$G$9,"-"))))</f>
        <v>-</v>
      </c>
    </row>
    <row r="4502" spans="3:9" x14ac:dyDescent="0.25">
      <c r="C4502" s="12" t="str">
        <f t="shared" si="142"/>
        <v>-</v>
      </c>
      <c r="D4502" s="9" t="str">
        <f t="shared" si="143"/>
        <v>-</v>
      </c>
      <c r="E4502" s="9" t="str">
        <f>IF(C4502="-","-",IF(D4502=maxgameno+2,"blank row 2",IF(D4502=maxgameno+1,"blank row 1",INDEX(FixtureCode!$B$4:$AH$128,MATCH($C4502,FixtureCode!$B$4:$B$128,0),MATCH("G"&amp;D4502&amp;"-T1",FixtureCode!$B$4:$AH$4,0)))))</f>
        <v>-</v>
      </c>
      <c r="F4502" s="13" t="str">
        <f>IF(C4502="-","-",IF(D4502=maxgameno+2,"blank row 2",IF(D4502=maxgameno+1,"blank row 1",INDEX(FixtureCode!$B$4:$AH$128,MATCH($C4502,FixtureCode!$B$4:$B$128,0),MATCH("G"&amp;D4502&amp;"-T2",FixtureCode!$B$4:$AH$4,0)))))</f>
        <v>-</v>
      </c>
      <c r="G4502" s="12" t="str">
        <f>IF(C4502="-","-",IF(AND(ISNUMBER(Fixture!G4506),ISNUMBER(Fixture!I4506),Fixture!F4506&lt;&gt;"BYE",Fixture!J4506&lt;&gt;"BYE"),"Yes","-"))</f>
        <v>-</v>
      </c>
      <c r="H4502" s="9" t="str">
        <f>IF(G4502="-","-",IF(Fixture!G4506&gt;Fixture!I4506,Settings!$G$7,IF(Fixture!G4506=Fixture!I4506,Settings!$G$8,IF(Fixture!G4506&lt;Fixture!I4506,Settings!$G$9,"-"))))</f>
        <v>-</v>
      </c>
      <c r="I4502" s="13" t="str">
        <f>IF(G4502="-","-",IF(Fixture!I4506&gt;Fixture!G4506,Settings!$G$7,IF(Fixture!I4506=Fixture!G4506,Settings!$G$8,IF(Fixture!I4506&lt;Fixture!G4506,Settings!$G$9,"-"))))</f>
        <v>-</v>
      </c>
    </row>
    <row r="4503" spans="3:9" x14ac:dyDescent="0.25">
      <c r="C4503" s="12" t="str">
        <f t="shared" si="142"/>
        <v>-</v>
      </c>
      <c r="D4503" s="9" t="str">
        <f t="shared" si="143"/>
        <v>-</v>
      </c>
      <c r="E4503" s="9" t="str">
        <f>IF(C4503="-","-",IF(D4503=maxgameno+2,"blank row 2",IF(D4503=maxgameno+1,"blank row 1",INDEX(FixtureCode!$B$4:$AH$128,MATCH($C4503,FixtureCode!$B$4:$B$128,0),MATCH("G"&amp;D4503&amp;"-T1",FixtureCode!$B$4:$AH$4,0)))))</f>
        <v>-</v>
      </c>
      <c r="F4503" s="13" t="str">
        <f>IF(C4503="-","-",IF(D4503=maxgameno+2,"blank row 2",IF(D4503=maxgameno+1,"blank row 1",INDEX(FixtureCode!$B$4:$AH$128,MATCH($C4503,FixtureCode!$B$4:$B$128,0),MATCH("G"&amp;D4503&amp;"-T2",FixtureCode!$B$4:$AH$4,0)))))</f>
        <v>-</v>
      </c>
      <c r="G4503" s="12" t="str">
        <f>IF(C4503="-","-",IF(AND(ISNUMBER(Fixture!G4507),ISNUMBER(Fixture!I4507),Fixture!F4507&lt;&gt;"BYE",Fixture!J4507&lt;&gt;"BYE"),"Yes","-"))</f>
        <v>-</v>
      </c>
      <c r="H4503" s="9" t="str">
        <f>IF(G4503="-","-",IF(Fixture!G4507&gt;Fixture!I4507,Settings!$G$7,IF(Fixture!G4507=Fixture!I4507,Settings!$G$8,IF(Fixture!G4507&lt;Fixture!I4507,Settings!$G$9,"-"))))</f>
        <v>-</v>
      </c>
      <c r="I4503" s="13" t="str">
        <f>IF(G4503="-","-",IF(Fixture!I4507&gt;Fixture!G4507,Settings!$G$7,IF(Fixture!I4507=Fixture!G4507,Settings!$G$8,IF(Fixture!I4507&lt;Fixture!G4507,Settings!$G$9,"-"))))</f>
        <v>-</v>
      </c>
    </row>
    <row r="4504" spans="3:9" x14ac:dyDescent="0.25">
      <c r="C4504" s="12" t="str">
        <f t="shared" si="142"/>
        <v>-</v>
      </c>
      <c r="D4504" s="9" t="str">
        <f t="shared" si="143"/>
        <v>-</v>
      </c>
      <c r="E4504" s="9" t="str">
        <f>IF(C4504="-","-",IF(D4504=maxgameno+2,"blank row 2",IF(D4504=maxgameno+1,"blank row 1",INDEX(FixtureCode!$B$4:$AH$128,MATCH($C4504,FixtureCode!$B$4:$B$128,0),MATCH("G"&amp;D4504&amp;"-T1",FixtureCode!$B$4:$AH$4,0)))))</f>
        <v>-</v>
      </c>
      <c r="F4504" s="13" t="str">
        <f>IF(C4504="-","-",IF(D4504=maxgameno+2,"blank row 2",IF(D4504=maxgameno+1,"blank row 1",INDEX(FixtureCode!$B$4:$AH$128,MATCH($C4504,FixtureCode!$B$4:$B$128,0),MATCH("G"&amp;D4504&amp;"-T2",FixtureCode!$B$4:$AH$4,0)))))</f>
        <v>-</v>
      </c>
      <c r="G4504" s="12" t="str">
        <f>IF(C4504="-","-",IF(AND(ISNUMBER(Fixture!G4508),ISNUMBER(Fixture!I4508),Fixture!F4508&lt;&gt;"BYE",Fixture!J4508&lt;&gt;"BYE"),"Yes","-"))</f>
        <v>-</v>
      </c>
      <c r="H4504" s="9" t="str">
        <f>IF(G4504="-","-",IF(Fixture!G4508&gt;Fixture!I4508,Settings!$G$7,IF(Fixture!G4508=Fixture!I4508,Settings!$G$8,IF(Fixture!G4508&lt;Fixture!I4508,Settings!$G$9,"-"))))</f>
        <v>-</v>
      </c>
      <c r="I4504" s="13" t="str">
        <f>IF(G4504="-","-",IF(Fixture!I4508&gt;Fixture!G4508,Settings!$G$7,IF(Fixture!I4508=Fixture!G4508,Settings!$G$8,IF(Fixture!I4508&lt;Fixture!G4508,Settings!$G$9,"-"))))</f>
        <v>-</v>
      </c>
    </row>
    <row r="4505" spans="3:9" x14ac:dyDescent="0.25">
      <c r="C4505" s="12" t="str">
        <f t="shared" si="142"/>
        <v>-</v>
      </c>
      <c r="D4505" s="9" t="str">
        <f t="shared" si="143"/>
        <v>-</v>
      </c>
      <c r="E4505" s="9" t="str">
        <f>IF(C4505="-","-",IF(D4505=maxgameno+2,"blank row 2",IF(D4505=maxgameno+1,"blank row 1",INDEX(FixtureCode!$B$4:$AH$128,MATCH($C4505,FixtureCode!$B$4:$B$128,0),MATCH("G"&amp;D4505&amp;"-T1",FixtureCode!$B$4:$AH$4,0)))))</f>
        <v>-</v>
      </c>
      <c r="F4505" s="13" t="str">
        <f>IF(C4505="-","-",IF(D4505=maxgameno+2,"blank row 2",IF(D4505=maxgameno+1,"blank row 1",INDEX(FixtureCode!$B$4:$AH$128,MATCH($C4505,FixtureCode!$B$4:$B$128,0),MATCH("G"&amp;D4505&amp;"-T2",FixtureCode!$B$4:$AH$4,0)))))</f>
        <v>-</v>
      </c>
      <c r="G4505" s="12" t="str">
        <f>IF(C4505="-","-",IF(AND(ISNUMBER(Fixture!G4509),ISNUMBER(Fixture!I4509),Fixture!F4509&lt;&gt;"BYE",Fixture!J4509&lt;&gt;"BYE"),"Yes","-"))</f>
        <v>-</v>
      </c>
      <c r="H4505" s="9" t="str">
        <f>IF(G4505="-","-",IF(Fixture!G4509&gt;Fixture!I4509,Settings!$G$7,IF(Fixture!G4509=Fixture!I4509,Settings!$G$8,IF(Fixture!G4509&lt;Fixture!I4509,Settings!$G$9,"-"))))</f>
        <v>-</v>
      </c>
      <c r="I4505" s="13" t="str">
        <f>IF(G4505="-","-",IF(Fixture!I4509&gt;Fixture!G4509,Settings!$G$7,IF(Fixture!I4509=Fixture!G4509,Settings!$G$8,IF(Fixture!I4509&lt;Fixture!G4509,Settings!$G$9,"-"))))</f>
        <v>-</v>
      </c>
    </row>
    <row r="4506" spans="3:9" x14ac:dyDescent="0.25">
      <c r="C4506" s="12" t="str">
        <f t="shared" si="142"/>
        <v>-</v>
      </c>
      <c r="D4506" s="9" t="str">
        <f t="shared" si="143"/>
        <v>-</v>
      </c>
      <c r="E4506" s="9" t="str">
        <f>IF(C4506="-","-",IF(D4506=maxgameno+2,"blank row 2",IF(D4506=maxgameno+1,"blank row 1",INDEX(FixtureCode!$B$4:$AH$128,MATCH($C4506,FixtureCode!$B$4:$B$128,0),MATCH("G"&amp;D4506&amp;"-T1",FixtureCode!$B$4:$AH$4,0)))))</f>
        <v>-</v>
      </c>
      <c r="F4506" s="13" t="str">
        <f>IF(C4506="-","-",IF(D4506=maxgameno+2,"blank row 2",IF(D4506=maxgameno+1,"blank row 1",INDEX(FixtureCode!$B$4:$AH$128,MATCH($C4506,FixtureCode!$B$4:$B$128,0),MATCH("G"&amp;D4506&amp;"-T2",FixtureCode!$B$4:$AH$4,0)))))</f>
        <v>-</v>
      </c>
      <c r="G4506" s="12" t="str">
        <f>IF(C4506="-","-",IF(AND(ISNUMBER(Fixture!G4510),ISNUMBER(Fixture!I4510),Fixture!F4510&lt;&gt;"BYE",Fixture!J4510&lt;&gt;"BYE"),"Yes","-"))</f>
        <v>-</v>
      </c>
      <c r="H4506" s="9" t="str">
        <f>IF(G4506="-","-",IF(Fixture!G4510&gt;Fixture!I4510,Settings!$G$7,IF(Fixture!G4510=Fixture!I4510,Settings!$G$8,IF(Fixture!G4510&lt;Fixture!I4510,Settings!$G$9,"-"))))</f>
        <v>-</v>
      </c>
      <c r="I4506" s="13" t="str">
        <f>IF(G4506="-","-",IF(Fixture!I4510&gt;Fixture!G4510,Settings!$G$7,IF(Fixture!I4510=Fixture!G4510,Settings!$G$8,IF(Fixture!I4510&lt;Fixture!G4510,Settings!$G$9,"-"))))</f>
        <v>-</v>
      </c>
    </row>
    <row r="4507" spans="3:9" x14ac:dyDescent="0.25">
      <c r="C4507" s="12" t="str">
        <f t="shared" si="142"/>
        <v>-</v>
      </c>
      <c r="D4507" s="9" t="str">
        <f t="shared" si="143"/>
        <v>-</v>
      </c>
      <c r="E4507" s="9" t="str">
        <f>IF(C4507="-","-",IF(D4507=maxgameno+2,"blank row 2",IF(D4507=maxgameno+1,"blank row 1",INDEX(FixtureCode!$B$4:$AH$128,MATCH($C4507,FixtureCode!$B$4:$B$128,0),MATCH("G"&amp;D4507&amp;"-T1",FixtureCode!$B$4:$AH$4,0)))))</f>
        <v>-</v>
      </c>
      <c r="F4507" s="13" t="str">
        <f>IF(C4507="-","-",IF(D4507=maxgameno+2,"blank row 2",IF(D4507=maxgameno+1,"blank row 1",INDEX(FixtureCode!$B$4:$AH$128,MATCH($C4507,FixtureCode!$B$4:$B$128,0),MATCH("G"&amp;D4507&amp;"-T2",FixtureCode!$B$4:$AH$4,0)))))</f>
        <v>-</v>
      </c>
      <c r="G4507" s="12" t="str">
        <f>IF(C4507="-","-",IF(AND(ISNUMBER(Fixture!G4511),ISNUMBER(Fixture!I4511),Fixture!F4511&lt;&gt;"BYE",Fixture!J4511&lt;&gt;"BYE"),"Yes","-"))</f>
        <v>-</v>
      </c>
      <c r="H4507" s="9" t="str">
        <f>IF(G4507="-","-",IF(Fixture!G4511&gt;Fixture!I4511,Settings!$G$7,IF(Fixture!G4511=Fixture!I4511,Settings!$G$8,IF(Fixture!G4511&lt;Fixture!I4511,Settings!$G$9,"-"))))</f>
        <v>-</v>
      </c>
      <c r="I4507" s="13" t="str">
        <f>IF(G4507="-","-",IF(Fixture!I4511&gt;Fixture!G4511,Settings!$G$7,IF(Fixture!I4511=Fixture!G4511,Settings!$G$8,IF(Fixture!I4511&lt;Fixture!G4511,Settings!$G$9,"-"))))</f>
        <v>-</v>
      </c>
    </row>
    <row r="4508" spans="3:9" x14ac:dyDescent="0.25">
      <c r="C4508" s="12" t="str">
        <f t="shared" si="142"/>
        <v>-</v>
      </c>
      <c r="D4508" s="9" t="str">
        <f t="shared" si="143"/>
        <v>-</v>
      </c>
      <c r="E4508" s="9" t="str">
        <f>IF(C4508="-","-",IF(D4508=maxgameno+2,"blank row 2",IF(D4508=maxgameno+1,"blank row 1",INDEX(FixtureCode!$B$4:$AH$128,MATCH($C4508,FixtureCode!$B$4:$B$128,0),MATCH("G"&amp;D4508&amp;"-T1",FixtureCode!$B$4:$AH$4,0)))))</f>
        <v>-</v>
      </c>
      <c r="F4508" s="13" t="str">
        <f>IF(C4508="-","-",IF(D4508=maxgameno+2,"blank row 2",IF(D4508=maxgameno+1,"blank row 1",INDEX(FixtureCode!$B$4:$AH$128,MATCH($C4508,FixtureCode!$B$4:$B$128,0),MATCH("G"&amp;D4508&amp;"-T2",FixtureCode!$B$4:$AH$4,0)))))</f>
        <v>-</v>
      </c>
      <c r="G4508" s="12" t="str">
        <f>IF(C4508="-","-",IF(AND(ISNUMBER(Fixture!G4512),ISNUMBER(Fixture!I4512),Fixture!F4512&lt;&gt;"BYE",Fixture!J4512&lt;&gt;"BYE"),"Yes","-"))</f>
        <v>-</v>
      </c>
      <c r="H4508" s="9" t="str">
        <f>IF(G4508="-","-",IF(Fixture!G4512&gt;Fixture!I4512,Settings!$G$7,IF(Fixture!G4512=Fixture!I4512,Settings!$G$8,IF(Fixture!G4512&lt;Fixture!I4512,Settings!$G$9,"-"))))</f>
        <v>-</v>
      </c>
      <c r="I4508" s="13" t="str">
        <f>IF(G4508="-","-",IF(Fixture!I4512&gt;Fixture!G4512,Settings!$G$7,IF(Fixture!I4512=Fixture!G4512,Settings!$G$8,IF(Fixture!I4512&lt;Fixture!G4512,Settings!$G$9,"-"))))</f>
        <v>-</v>
      </c>
    </row>
    <row r="4509" spans="3:9" x14ac:dyDescent="0.25">
      <c r="C4509" s="12" t="str">
        <f t="shared" si="142"/>
        <v>-</v>
      </c>
      <c r="D4509" s="9" t="str">
        <f t="shared" si="143"/>
        <v>-</v>
      </c>
      <c r="E4509" s="9" t="str">
        <f>IF(C4509="-","-",IF(D4509=maxgameno+2,"blank row 2",IF(D4509=maxgameno+1,"blank row 1",INDEX(FixtureCode!$B$4:$AH$128,MATCH($C4509,FixtureCode!$B$4:$B$128,0),MATCH("G"&amp;D4509&amp;"-T1",FixtureCode!$B$4:$AH$4,0)))))</f>
        <v>-</v>
      </c>
      <c r="F4509" s="13" t="str">
        <f>IF(C4509="-","-",IF(D4509=maxgameno+2,"blank row 2",IF(D4509=maxgameno+1,"blank row 1",INDEX(FixtureCode!$B$4:$AH$128,MATCH($C4509,FixtureCode!$B$4:$B$128,0),MATCH("G"&amp;D4509&amp;"-T2",FixtureCode!$B$4:$AH$4,0)))))</f>
        <v>-</v>
      </c>
      <c r="G4509" s="12" t="str">
        <f>IF(C4509="-","-",IF(AND(ISNUMBER(Fixture!G4513),ISNUMBER(Fixture!I4513),Fixture!F4513&lt;&gt;"BYE",Fixture!J4513&lt;&gt;"BYE"),"Yes","-"))</f>
        <v>-</v>
      </c>
      <c r="H4509" s="9" t="str">
        <f>IF(G4509="-","-",IF(Fixture!G4513&gt;Fixture!I4513,Settings!$G$7,IF(Fixture!G4513=Fixture!I4513,Settings!$G$8,IF(Fixture!G4513&lt;Fixture!I4513,Settings!$G$9,"-"))))</f>
        <v>-</v>
      </c>
      <c r="I4509" s="13" t="str">
        <f>IF(G4509="-","-",IF(Fixture!I4513&gt;Fixture!G4513,Settings!$G$7,IF(Fixture!I4513=Fixture!G4513,Settings!$G$8,IF(Fixture!I4513&lt;Fixture!G4513,Settings!$G$9,"-"))))</f>
        <v>-</v>
      </c>
    </row>
    <row r="4510" spans="3:9" x14ac:dyDescent="0.25">
      <c r="C4510" s="12" t="str">
        <f t="shared" si="142"/>
        <v>-</v>
      </c>
      <c r="D4510" s="9" t="str">
        <f t="shared" si="143"/>
        <v>-</v>
      </c>
      <c r="E4510" s="9" t="str">
        <f>IF(C4510="-","-",IF(D4510=maxgameno+2,"blank row 2",IF(D4510=maxgameno+1,"blank row 1",INDEX(FixtureCode!$B$4:$AH$128,MATCH($C4510,FixtureCode!$B$4:$B$128,0),MATCH("G"&amp;D4510&amp;"-T1",FixtureCode!$B$4:$AH$4,0)))))</f>
        <v>-</v>
      </c>
      <c r="F4510" s="13" t="str">
        <f>IF(C4510="-","-",IF(D4510=maxgameno+2,"blank row 2",IF(D4510=maxgameno+1,"blank row 1",INDEX(FixtureCode!$B$4:$AH$128,MATCH($C4510,FixtureCode!$B$4:$B$128,0),MATCH("G"&amp;D4510&amp;"-T2",FixtureCode!$B$4:$AH$4,0)))))</f>
        <v>-</v>
      </c>
      <c r="G4510" s="12" t="str">
        <f>IF(C4510="-","-",IF(AND(ISNUMBER(Fixture!G4514),ISNUMBER(Fixture!I4514),Fixture!F4514&lt;&gt;"BYE",Fixture!J4514&lt;&gt;"BYE"),"Yes","-"))</f>
        <v>-</v>
      </c>
      <c r="H4510" s="9" t="str">
        <f>IF(G4510="-","-",IF(Fixture!G4514&gt;Fixture!I4514,Settings!$G$7,IF(Fixture!G4514=Fixture!I4514,Settings!$G$8,IF(Fixture!G4514&lt;Fixture!I4514,Settings!$G$9,"-"))))</f>
        <v>-</v>
      </c>
      <c r="I4510" s="13" t="str">
        <f>IF(G4510="-","-",IF(Fixture!I4514&gt;Fixture!G4514,Settings!$G$7,IF(Fixture!I4514=Fixture!G4514,Settings!$G$8,IF(Fixture!I4514&lt;Fixture!G4514,Settings!$G$9,"-"))))</f>
        <v>-</v>
      </c>
    </row>
    <row r="4511" spans="3:9" x14ac:dyDescent="0.25">
      <c r="C4511" s="12" t="str">
        <f t="shared" si="142"/>
        <v>-</v>
      </c>
      <c r="D4511" s="9" t="str">
        <f t="shared" si="143"/>
        <v>-</v>
      </c>
      <c r="E4511" s="9" t="str">
        <f>IF(C4511="-","-",IF(D4511=maxgameno+2,"blank row 2",IF(D4511=maxgameno+1,"blank row 1",INDEX(FixtureCode!$B$4:$AH$128,MATCH($C4511,FixtureCode!$B$4:$B$128,0),MATCH("G"&amp;D4511&amp;"-T1",FixtureCode!$B$4:$AH$4,0)))))</f>
        <v>-</v>
      </c>
      <c r="F4511" s="13" t="str">
        <f>IF(C4511="-","-",IF(D4511=maxgameno+2,"blank row 2",IF(D4511=maxgameno+1,"blank row 1",INDEX(FixtureCode!$B$4:$AH$128,MATCH($C4511,FixtureCode!$B$4:$B$128,0),MATCH("G"&amp;D4511&amp;"-T2",FixtureCode!$B$4:$AH$4,0)))))</f>
        <v>-</v>
      </c>
      <c r="G4511" s="12" t="str">
        <f>IF(C4511="-","-",IF(AND(ISNUMBER(Fixture!G4515),ISNUMBER(Fixture!I4515),Fixture!F4515&lt;&gt;"BYE",Fixture!J4515&lt;&gt;"BYE"),"Yes","-"))</f>
        <v>-</v>
      </c>
      <c r="H4511" s="9" t="str">
        <f>IF(G4511="-","-",IF(Fixture!G4515&gt;Fixture!I4515,Settings!$G$7,IF(Fixture!G4515=Fixture!I4515,Settings!$G$8,IF(Fixture!G4515&lt;Fixture!I4515,Settings!$G$9,"-"))))</f>
        <v>-</v>
      </c>
      <c r="I4511" s="13" t="str">
        <f>IF(G4511="-","-",IF(Fixture!I4515&gt;Fixture!G4515,Settings!$G$7,IF(Fixture!I4515=Fixture!G4515,Settings!$G$8,IF(Fixture!I4515&lt;Fixture!G4515,Settings!$G$9,"-"))))</f>
        <v>-</v>
      </c>
    </row>
    <row r="4512" spans="3:9" x14ac:dyDescent="0.25">
      <c r="C4512" s="12" t="str">
        <f t="shared" si="142"/>
        <v>-</v>
      </c>
      <c r="D4512" s="9" t="str">
        <f t="shared" si="143"/>
        <v>-</v>
      </c>
      <c r="E4512" s="9" t="str">
        <f>IF(C4512="-","-",IF(D4512=maxgameno+2,"blank row 2",IF(D4512=maxgameno+1,"blank row 1",INDEX(FixtureCode!$B$4:$AH$128,MATCH($C4512,FixtureCode!$B$4:$B$128,0),MATCH("G"&amp;D4512&amp;"-T1",FixtureCode!$B$4:$AH$4,0)))))</f>
        <v>-</v>
      </c>
      <c r="F4512" s="13" t="str">
        <f>IF(C4512="-","-",IF(D4512=maxgameno+2,"blank row 2",IF(D4512=maxgameno+1,"blank row 1",INDEX(FixtureCode!$B$4:$AH$128,MATCH($C4512,FixtureCode!$B$4:$B$128,0),MATCH("G"&amp;D4512&amp;"-T2",FixtureCode!$B$4:$AH$4,0)))))</f>
        <v>-</v>
      </c>
      <c r="G4512" s="12" t="str">
        <f>IF(C4512="-","-",IF(AND(ISNUMBER(Fixture!G4516),ISNUMBER(Fixture!I4516),Fixture!F4516&lt;&gt;"BYE",Fixture!J4516&lt;&gt;"BYE"),"Yes","-"))</f>
        <v>-</v>
      </c>
      <c r="H4512" s="9" t="str">
        <f>IF(G4512="-","-",IF(Fixture!G4516&gt;Fixture!I4516,Settings!$G$7,IF(Fixture!G4516=Fixture!I4516,Settings!$G$8,IF(Fixture!G4516&lt;Fixture!I4516,Settings!$G$9,"-"))))</f>
        <v>-</v>
      </c>
      <c r="I4512" s="13" t="str">
        <f>IF(G4512="-","-",IF(Fixture!I4516&gt;Fixture!G4516,Settings!$G$7,IF(Fixture!I4516=Fixture!G4516,Settings!$G$8,IF(Fixture!I4516&lt;Fixture!G4516,Settings!$G$9,"-"))))</f>
        <v>-</v>
      </c>
    </row>
    <row r="4513" spans="3:9" x14ac:dyDescent="0.25">
      <c r="C4513" s="12" t="str">
        <f t="shared" si="142"/>
        <v>-</v>
      </c>
      <c r="D4513" s="9" t="str">
        <f t="shared" si="143"/>
        <v>-</v>
      </c>
      <c r="E4513" s="9" t="str">
        <f>IF(C4513="-","-",IF(D4513=maxgameno+2,"blank row 2",IF(D4513=maxgameno+1,"blank row 1",INDEX(FixtureCode!$B$4:$AH$128,MATCH($C4513,FixtureCode!$B$4:$B$128,0),MATCH("G"&amp;D4513&amp;"-T1",FixtureCode!$B$4:$AH$4,0)))))</f>
        <v>-</v>
      </c>
      <c r="F4513" s="13" t="str">
        <f>IF(C4513="-","-",IF(D4513=maxgameno+2,"blank row 2",IF(D4513=maxgameno+1,"blank row 1",INDEX(FixtureCode!$B$4:$AH$128,MATCH($C4513,FixtureCode!$B$4:$B$128,0),MATCH("G"&amp;D4513&amp;"-T2",FixtureCode!$B$4:$AH$4,0)))))</f>
        <v>-</v>
      </c>
      <c r="G4513" s="12" t="str">
        <f>IF(C4513="-","-",IF(AND(ISNUMBER(Fixture!G4517),ISNUMBER(Fixture!I4517),Fixture!F4517&lt;&gt;"BYE",Fixture!J4517&lt;&gt;"BYE"),"Yes","-"))</f>
        <v>-</v>
      </c>
      <c r="H4513" s="9" t="str">
        <f>IF(G4513="-","-",IF(Fixture!G4517&gt;Fixture!I4517,Settings!$G$7,IF(Fixture!G4517=Fixture!I4517,Settings!$G$8,IF(Fixture!G4517&lt;Fixture!I4517,Settings!$G$9,"-"))))</f>
        <v>-</v>
      </c>
      <c r="I4513" s="13" t="str">
        <f>IF(G4513="-","-",IF(Fixture!I4517&gt;Fixture!G4517,Settings!$G$7,IF(Fixture!I4517=Fixture!G4517,Settings!$G$8,IF(Fixture!I4517&lt;Fixture!G4517,Settings!$G$9,"-"))))</f>
        <v>-</v>
      </c>
    </row>
    <row r="4514" spans="3:9" x14ac:dyDescent="0.25">
      <c r="C4514" s="12" t="str">
        <f t="shared" si="142"/>
        <v>-</v>
      </c>
      <c r="D4514" s="9" t="str">
        <f t="shared" si="143"/>
        <v>-</v>
      </c>
      <c r="E4514" s="9" t="str">
        <f>IF(C4514="-","-",IF(D4514=maxgameno+2,"blank row 2",IF(D4514=maxgameno+1,"blank row 1",INDEX(FixtureCode!$B$4:$AH$128,MATCH($C4514,FixtureCode!$B$4:$B$128,0),MATCH("G"&amp;D4514&amp;"-T1",FixtureCode!$B$4:$AH$4,0)))))</f>
        <v>-</v>
      </c>
      <c r="F4514" s="13" t="str">
        <f>IF(C4514="-","-",IF(D4514=maxgameno+2,"blank row 2",IF(D4514=maxgameno+1,"blank row 1",INDEX(FixtureCode!$B$4:$AH$128,MATCH($C4514,FixtureCode!$B$4:$B$128,0),MATCH("G"&amp;D4514&amp;"-T2",FixtureCode!$B$4:$AH$4,0)))))</f>
        <v>-</v>
      </c>
      <c r="G4514" s="12" t="str">
        <f>IF(C4514="-","-",IF(AND(ISNUMBER(Fixture!G4518),ISNUMBER(Fixture!I4518),Fixture!F4518&lt;&gt;"BYE",Fixture!J4518&lt;&gt;"BYE"),"Yes","-"))</f>
        <v>-</v>
      </c>
      <c r="H4514" s="9" t="str">
        <f>IF(G4514="-","-",IF(Fixture!G4518&gt;Fixture!I4518,Settings!$G$7,IF(Fixture!G4518=Fixture!I4518,Settings!$G$8,IF(Fixture!G4518&lt;Fixture!I4518,Settings!$G$9,"-"))))</f>
        <v>-</v>
      </c>
      <c r="I4514" s="13" t="str">
        <f>IF(G4514="-","-",IF(Fixture!I4518&gt;Fixture!G4518,Settings!$G$7,IF(Fixture!I4518=Fixture!G4518,Settings!$G$8,IF(Fixture!I4518&lt;Fixture!G4518,Settings!$G$9,"-"))))</f>
        <v>-</v>
      </c>
    </row>
    <row r="4515" spans="3:9" x14ac:dyDescent="0.25">
      <c r="C4515" s="12" t="str">
        <f t="shared" si="142"/>
        <v>-</v>
      </c>
      <c r="D4515" s="9" t="str">
        <f t="shared" si="143"/>
        <v>-</v>
      </c>
      <c r="E4515" s="9" t="str">
        <f>IF(C4515="-","-",IF(D4515=maxgameno+2,"blank row 2",IF(D4515=maxgameno+1,"blank row 1",INDEX(FixtureCode!$B$4:$AH$128,MATCH($C4515,FixtureCode!$B$4:$B$128,0),MATCH("G"&amp;D4515&amp;"-T1",FixtureCode!$B$4:$AH$4,0)))))</f>
        <v>-</v>
      </c>
      <c r="F4515" s="13" t="str">
        <f>IF(C4515="-","-",IF(D4515=maxgameno+2,"blank row 2",IF(D4515=maxgameno+1,"blank row 1",INDEX(FixtureCode!$B$4:$AH$128,MATCH($C4515,FixtureCode!$B$4:$B$128,0),MATCH("G"&amp;D4515&amp;"-T2",FixtureCode!$B$4:$AH$4,0)))))</f>
        <v>-</v>
      </c>
      <c r="G4515" s="12" t="str">
        <f>IF(C4515="-","-",IF(AND(ISNUMBER(Fixture!G4519),ISNUMBER(Fixture!I4519),Fixture!F4519&lt;&gt;"BYE",Fixture!J4519&lt;&gt;"BYE"),"Yes","-"))</f>
        <v>-</v>
      </c>
      <c r="H4515" s="9" t="str">
        <f>IF(G4515="-","-",IF(Fixture!G4519&gt;Fixture!I4519,Settings!$G$7,IF(Fixture!G4519=Fixture!I4519,Settings!$G$8,IF(Fixture!G4519&lt;Fixture!I4519,Settings!$G$9,"-"))))</f>
        <v>-</v>
      </c>
      <c r="I4515" s="13" t="str">
        <f>IF(G4515="-","-",IF(Fixture!I4519&gt;Fixture!G4519,Settings!$G$7,IF(Fixture!I4519=Fixture!G4519,Settings!$G$8,IF(Fixture!I4519&lt;Fixture!G4519,Settings!$G$9,"-"))))</f>
        <v>-</v>
      </c>
    </row>
    <row r="4516" spans="3:9" x14ac:dyDescent="0.25">
      <c r="C4516" s="12" t="str">
        <f t="shared" si="142"/>
        <v>-</v>
      </c>
      <c r="D4516" s="9" t="str">
        <f t="shared" si="143"/>
        <v>-</v>
      </c>
      <c r="E4516" s="9" t="str">
        <f>IF(C4516="-","-",IF(D4516=maxgameno+2,"blank row 2",IF(D4516=maxgameno+1,"blank row 1",INDEX(FixtureCode!$B$4:$AH$128,MATCH($C4516,FixtureCode!$B$4:$B$128,0),MATCH("G"&amp;D4516&amp;"-T1",FixtureCode!$B$4:$AH$4,0)))))</f>
        <v>-</v>
      </c>
      <c r="F4516" s="13" t="str">
        <f>IF(C4516="-","-",IF(D4516=maxgameno+2,"blank row 2",IF(D4516=maxgameno+1,"blank row 1",INDEX(FixtureCode!$B$4:$AH$128,MATCH($C4516,FixtureCode!$B$4:$B$128,0),MATCH("G"&amp;D4516&amp;"-T2",FixtureCode!$B$4:$AH$4,0)))))</f>
        <v>-</v>
      </c>
      <c r="G4516" s="12" t="str">
        <f>IF(C4516="-","-",IF(AND(ISNUMBER(Fixture!G4520),ISNUMBER(Fixture!I4520),Fixture!F4520&lt;&gt;"BYE",Fixture!J4520&lt;&gt;"BYE"),"Yes","-"))</f>
        <v>-</v>
      </c>
      <c r="H4516" s="9" t="str">
        <f>IF(G4516="-","-",IF(Fixture!G4520&gt;Fixture!I4520,Settings!$G$7,IF(Fixture!G4520=Fixture!I4520,Settings!$G$8,IF(Fixture!G4520&lt;Fixture!I4520,Settings!$G$9,"-"))))</f>
        <v>-</v>
      </c>
      <c r="I4516" s="13" t="str">
        <f>IF(G4516="-","-",IF(Fixture!I4520&gt;Fixture!G4520,Settings!$G$7,IF(Fixture!I4520=Fixture!G4520,Settings!$G$8,IF(Fixture!I4520&lt;Fixture!G4520,Settings!$G$9,"-"))))</f>
        <v>-</v>
      </c>
    </row>
    <row r="4517" spans="3:9" x14ac:dyDescent="0.25">
      <c r="C4517" s="12" t="str">
        <f t="shared" si="142"/>
        <v>-</v>
      </c>
      <c r="D4517" s="9" t="str">
        <f t="shared" si="143"/>
        <v>-</v>
      </c>
      <c r="E4517" s="9" t="str">
        <f>IF(C4517="-","-",IF(D4517=maxgameno+2,"blank row 2",IF(D4517=maxgameno+1,"blank row 1",INDEX(FixtureCode!$B$4:$AH$128,MATCH($C4517,FixtureCode!$B$4:$B$128,0),MATCH("G"&amp;D4517&amp;"-T1",FixtureCode!$B$4:$AH$4,0)))))</f>
        <v>-</v>
      </c>
      <c r="F4517" s="13" t="str">
        <f>IF(C4517="-","-",IF(D4517=maxgameno+2,"blank row 2",IF(D4517=maxgameno+1,"blank row 1",INDEX(FixtureCode!$B$4:$AH$128,MATCH($C4517,FixtureCode!$B$4:$B$128,0),MATCH("G"&amp;D4517&amp;"-T2",FixtureCode!$B$4:$AH$4,0)))))</f>
        <v>-</v>
      </c>
      <c r="G4517" s="12" t="str">
        <f>IF(C4517="-","-",IF(AND(ISNUMBER(Fixture!G4521),ISNUMBER(Fixture!I4521),Fixture!F4521&lt;&gt;"BYE",Fixture!J4521&lt;&gt;"BYE"),"Yes","-"))</f>
        <v>-</v>
      </c>
      <c r="H4517" s="9" t="str">
        <f>IF(G4517="-","-",IF(Fixture!G4521&gt;Fixture!I4521,Settings!$G$7,IF(Fixture!G4521=Fixture!I4521,Settings!$G$8,IF(Fixture!G4521&lt;Fixture!I4521,Settings!$G$9,"-"))))</f>
        <v>-</v>
      </c>
      <c r="I4517" s="13" t="str">
        <f>IF(G4517="-","-",IF(Fixture!I4521&gt;Fixture!G4521,Settings!$G$7,IF(Fixture!I4521=Fixture!G4521,Settings!$G$8,IF(Fixture!I4521&lt;Fixture!G4521,Settings!$G$9,"-"))))</f>
        <v>-</v>
      </c>
    </row>
    <row r="4518" spans="3:9" x14ac:dyDescent="0.25">
      <c r="C4518" s="12" t="str">
        <f t="shared" si="142"/>
        <v>-</v>
      </c>
      <c r="D4518" s="9" t="str">
        <f t="shared" si="143"/>
        <v>-</v>
      </c>
      <c r="E4518" s="9" t="str">
        <f>IF(C4518="-","-",IF(D4518=maxgameno+2,"blank row 2",IF(D4518=maxgameno+1,"blank row 1",INDEX(FixtureCode!$B$4:$AH$128,MATCH($C4518,FixtureCode!$B$4:$B$128,0),MATCH("G"&amp;D4518&amp;"-T1",FixtureCode!$B$4:$AH$4,0)))))</f>
        <v>-</v>
      </c>
      <c r="F4518" s="13" t="str">
        <f>IF(C4518="-","-",IF(D4518=maxgameno+2,"blank row 2",IF(D4518=maxgameno+1,"blank row 1",INDEX(FixtureCode!$B$4:$AH$128,MATCH($C4518,FixtureCode!$B$4:$B$128,0),MATCH("G"&amp;D4518&amp;"-T2",FixtureCode!$B$4:$AH$4,0)))))</f>
        <v>-</v>
      </c>
      <c r="G4518" s="12" t="str">
        <f>IF(C4518="-","-",IF(AND(ISNUMBER(Fixture!G4522),ISNUMBER(Fixture!I4522),Fixture!F4522&lt;&gt;"BYE",Fixture!J4522&lt;&gt;"BYE"),"Yes","-"))</f>
        <v>-</v>
      </c>
      <c r="H4518" s="9" t="str">
        <f>IF(G4518="-","-",IF(Fixture!G4522&gt;Fixture!I4522,Settings!$G$7,IF(Fixture!G4522=Fixture!I4522,Settings!$G$8,IF(Fixture!G4522&lt;Fixture!I4522,Settings!$G$9,"-"))))</f>
        <v>-</v>
      </c>
      <c r="I4518" s="13" t="str">
        <f>IF(G4518="-","-",IF(Fixture!I4522&gt;Fixture!G4522,Settings!$G$7,IF(Fixture!I4522=Fixture!G4522,Settings!$G$8,IF(Fixture!I4522&lt;Fixture!G4522,Settings!$G$9,"-"))))</f>
        <v>-</v>
      </c>
    </row>
    <row r="4519" spans="3:9" x14ac:dyDescent="0.25">
      <c r="C4519" s="12" t="str">
        <f t="shared" si="142"/>
        <v>-</v>
      </c>
      <c r="D4519" s="9" t="str">
        <f t="shared" si="143"/>
        <v>-</v>
      </c>
      <c r="E4519" s="9" t="str">
        <f>IF(C4519="-","-",IF(D4519=maxgameno+2,"blank row 2",IF(D4519=maxgameno+1,"blank row 1",INDEX(FixtureCode!$B$4:$AH$128,MATCH($C4519,FixtureCode!$B$4:$B$128,0),MATCH("G"&amp;D4519&amp;"-T1",FixtureCode!$B$4:$AH$4,0)))))</f>
        <v>-</v>
      </c>
      <c r="F4519" s="13" t="str">
        <f>IF(C4519="-","-",IF(D4519=maxgameno+2,"blank row 2",IF(D4519=maxgameno+1,"blank row 1",INDEX(FixtureCode!$B$4:$AH$128,MATCH($C4519,FixtureCode!$B$4:$B$128,0),MATCH("G"&amp;D4519&amp;"-T2",FixtureCode!$B$4:$AH$4,0)))))</f>
        <v>-</v>
      </c>
      <c r="G4519" s="12" t="str">
        <f>IF(C4519="-","-",IF(AND(ISNUMBER(Fixture!G4523),ISNUMBER(Fixture!I4523),Fixture!F4523&lt;&gt;"BYE",Fixture!J4523&lt;&gt;"BYE"),"Yes","-"))</f>
        <v>-</v>
      </c>
      <c r="H4519" s="9" t="str">
        <f>IF(G4519="-","-",IF(Fixture!G4523&gt;Fixture!I4523,Settings!$G$7,IF(Fixture!G4523=Fixture!I4523,Settings!$G$8,IF(Fixture!G4523&lt;Fixture!I4523,Settings!$G$9,"-"))))</f>
        <v>-</v>
      </c>
      <c r="I4519" s="13" t="str">
        <f>IF(G4519="-","-",IF(Fixture!I4523&gt;Fixture!G4523,Settings!$G$7,IF(Fixture!I4523=Fixture!G4523,Settings!$G$8,IF(Fixture!I4523&lt;Fixture!G4523,Settings!$G$9,"-"))))</f>
        <v>-</v>
      </c>
    </row>
    <row r="4520" spans="3:9" x14ac:dyDescent="0.25">
      <c r="C4520" s="12" t="str">
        <f t="shared" si="142"/>
        <v>-</v>
      </c>
      <c r="D4520" s="9" t="str">
        <f t="shared" si="143"/>
        <v>-</v>
      </c>
      <c r="E4520" s="9" t="str">
        <f>IF(C4520="-","-",IF(D4520=maxgameno+2,"blank row 2",IF(D4520=maxgameno+1,"blank row 1",INDEX(FixtureCode!$B$4:$AH$128,MATCH($C4520,FixtureCode!$B$4:$B$128,0),MATCH("G"&amp;D4520&amp;"-T1",FixtureCode!$B$4:$AH$4,0)))))</f>
        <v>-</v>
      </c>
      <c r="F4520" s="13" t="str">
        <f>IF(C4520="-","-",IF(D4520=maxgameno+2,"blank row 2",IF(D4520=maxgameno+1,"blank row 1",INDEX(FixtureCode!$B$4:$AH$128,MATCH($C4520,FixtureCode!$B$4:$B$128,0),MATCH("G"&amp;D4520&amp;"-T2",FixtureCode!$B$4:$AH$4,0)))))</f>
        <v>-</v>
      </c>
      <c r="G4520" s="12" t="str">
        <f>IF(C4520="-","-",IF(AND(ISNUMBER(Fixture!G4524),ISNUMBER(Fixture!I4524),Fixture!F4524&lt;&gt;"BYE",Fixture!J4524&lt;&gt;"BYE"),"Yes","-"))</f>
        <v>-</v>
      </c>
      <c r="H4520" s="9" t="str">
        <f>IF(G4520="-","-",IF(Fixture!G4524&gt;Fixture!I4524,Settings!$G$7,IF(Fixture!G4524=Fixture!I4524,Settings!$G$8,IF(Fixture!G4524&lt;Fixture!I4524,Settings!$G$9,"-"))))</f>
        <v>-</v>
      </c>
      <c r="I4520" s="13" t="str">
        <f>IF(G4520="-","-",IF(Fixture!I4524&gt;Fixture!G4524,Settings!$G$7,IF(Fixture!I4524=Fixture!G4524,Settings!$G$8,IF(Fixture!I4524&lt;Fixture!G4524,Settings!$G$9,"-"))))</f>
        <v>-</v>
      </c>
    </row>
    <row r="4521" spans="3:9" x14ac:dyDescent="0.25">
      <c r="C4521" s="12" t="str">
        <f t="shared" si="142"/>
        <v>-</v>
      </c>
      <c r="D4521" s="9" t="str">
        <f t="shared" si="143"/>
        <v>-</v>
      </c>
      <c r="E4521" s="9" t="str">
        <f>IF(C4521="-","-",IF(D4521=maxgameno+2,"blank row 2",IF(D4521=maxgameno+1,"blank row 1",INDEX(FixtureCode!$B$4:$AH$128,MATCH($C4521,FixtureCode!$B$4:$B$128,0),MATCH("G"&amp;D4521&amp;"-T1",FixtureCode!$B$4:$AH$4,0)))))</f>
        <v>-</v>
      </c>
      <c r="F4521" s="13" t="str">
        <f>IF(C4521="-","-",IF(D4521=maxgameno+2,"blank row 2",IF(D4521=maxgameno+1,"blank row 1",INDEX(FixtureCode!$B$4:$AH$128,MATCH($C4521,FixtureCode!$B$4:$B$128,0),MATCH("G"&amp;D4521&amp;"-T2",FixtureCode!$B$4:$AH$4,0)))))</f>
        <v>-</v>
      </c>
      <c r="G4521" s="12" t="str">
        <f>IF(C4521="-","-",IF(AND(ISNUMBER(Fixture!G4525),ISNUMBER(Fixture!I4525),Fixture!F4525&lt;&gt;"BYE",Fixture!J4525&lt;&gt;"BYE"),"Yes","-"))</f>
        <v>-</v>
      </c>
      <c r="H4521" s="9" t="str">
        <f>IF(G4521="-","-",IF(Fixture!G4525&gt;Fixture!I4525,Settings!$G$7,IF(Fixture!G4525=Fixture!I4525,Settings!$G$8,IF(Fixture!G4525&lt;Fixture!I4525,Settings!$G$9,"-"))))</f>
        <v>-</v>
      </c>
      <c r="I4521" s="13" t="str">
        <f>IF(G4521="-","-",IF(Fixture!I4525&gt;Fixture!G4525,Settings!$G$7,IF(Fixture!I4525=Fixture!G4525,Settings!$G$8,IF(Fixture!I4525&lt;Fixture!G4525,Settings!$G$9,"-"))))</f>
        <v>-</v>
      </c>
    </row>
    <row r="4522" spans="3:9" x14ac:dyDescent="0.25">
      <c r="C4522" s="12" t="str">
        <f t="shared" si="142"/>
        <v>-</v>
      </c>
      <c r="D4522" s="9" t="str">
        <f t="shared" si="143"/>
        <v>-</v>
      </c>
      <c r="E4522" s="9" t="str">
        <f>IF(C4522="-","-",IF(D4522=maxgameno+2,"blank row 2",IF(D4522=maxgameno+1,"blank row 1",INDEX(FixtureCode!$B$4:$AH$128,MATCH($C4522,FixtureCode!$B$4:$B$128,0),MATCH("G"&amp;D4522&amp;"-T1",FixtureCode!$B$4:$AH$4,0)))))</f>
        <v>-</v>
      </c>
      <c r="F4522" s="13" t="str">
        <f>IF(C4522="-","-",IF(D4522=maxgameno+2,"blank row 2",IF(D4522=maxgameno+1,"blank row 1",INDEX(FixtureCode!$B$4:$AH$128,MATCH($C4522,FixtureCode!$B$4:$B$128,0),MATCH("G"&amp;D4522&amp;"-T2",FixtureCode!$B$4:$AH$4,0)))))</f>
        <v>-</v>
      </c>
      <c r="G4522" s="12" t="str">
        <f>IF(C4522="-","-",IF(AND(ISNUMBER(Fixture!G4526),ISNUMBER(Fixture!I4526),Fixture!F4526&lt;&gt;"BYE",Fixture!J4526&lt;&gt;"BYE"),"Yes","-"))</f>
        <v>-</v>
      </c>
      <c r="H4522" s="9" t="str">
        <f>IF(G4522="-","-",IF(Fixture!G4526&gt;Fixture!I4526,Settings!$G$7,IF(Fixture!G4526=Fixture!I4526,Settings!$G$8,IF(Fixture!G4526&lt;Fixture!I4526,Settings!$G$9,"-"))))</f>
        <v>-</v>
      </c>
      <c r="I4522" s="13" t="str">
        <f>IF(G4522="-","-",IF(Fixture!I4526&gt;Fixture!G4526,Settings!$G$7,IF(Fixture!I4526=Fixture!G4526,Settings!$G$8,IF(Fixture!I4526&lt;Fixture!G4526,Settings!$G$9,"-"))))</f>
        <v>-</v>
      </c>
    </row>
    <row r="4523" spans="3:9" x14ac:dyDescent="0.25">
      <c r="C4523" s="12" t="str">
        <f t="shared" si="142"/>
        <v>-</v>
      </c>
      <c r="D4523" s="9" t="str">
        <f t="shared" si="143"/>
        <v>-</v>
      </c>
      <c r="E4523" s="9" t="str">
        <f>IF(C4523="-","-",IF(D4523=maxgameno+2,"blank row 2",IF(D4523=maxgameno+1,"blank row 1",INDEX(FixtureCode!$B$4:$AH$128,MATCH($C4523,FixtureCode!$B$4:$B$128,0),MATCH("G"&amp;D4523&amp;"-T1",FixtureCode!$B$4:$AH$4,0)))))</f>
        <v>-</v>
      </c>
      <c r="F4523" s="13" t="str">
        <f>IF(C4523="-","-",IF(D4523=maxgameno+2,"blank row 2",IF(D4523=maxgameno+1,"blank row 1",INDEX(FixtureCode!$B$4:$AH$128,MATCH($C4523,FixtureCode!$B$4:$B$128,0),MATCH("G"&amp;D4523&amp;"-T2",FixtureCode!$B$4:$AH$4,0)))))</f>
        <v>-</v>
      </c>
      <c r="G4523" s="12" t="str">
        <f>IF(C4523="-","-",IF(AND(ISNUMBER(Fixture!G4527),ISNUMBER(Fixture!I4527),Fixture!F4527&lt;&gt;"BYE",Fixture!J4527&lt;&gt;"BYE"),"Yes","-"))</f>
        <v>-</v>
      </c>
      <c r="H4523" s="9" t="str">
        <f>IF(G4523="-","-",IF(Fixture!G4527&gt;Fixture!I4527,Settings!$G$7,IF(Fixture!G4527=Fixture!I4527,Settings!$G$8,IF(Fixture!G4527&lt;Fixture!I4527,Settings!$G$9,"-"))))</f>
        <v>-</v>
      </c>
      <c r="I4523" s="13" t="str">
        <f>IF(G4523="-","-",IF(Fixture!I4527&gt;Fixture!G4527,Settings!$G$7,IF(Fixture!I4527=Fixture!G4527,Settings!$G$8,IF(Fixture!I4527&lt;Fixture!G4527,Settings!$G$9,"-"))))</f>
        <v>-</v>
      </c>
    </row>
    <row r="4524" spans="3:9" x14ac:dyDescent="0.25">
      <c r="C4524" s="12" t="str">
        <f t="shared" si="142"/>
        <v>-</v>
      </c>
      <c r="D4524" s="9" t="str">
        <f t="shared" si="143"/>
        <v>-</v>
      </c>
      <c r="E4524" s="9" t="str">
        <f>IF(C4524="-","-",IF(D4524=maxgameno+2,"blank row 2",IF(D4524=maxgameno+1,"blank row 1",INDEX(FixtureCode!$B$4:$AH$128,MATCH($C4524,FixtureCode!$B$4:$B$128,0),MATCH("G"&amp;D4524&amp;"-T1",FixtureCode!$B$4:$AH$4,0)))))</f>
        <v>-</v>
      </c>
      <c r="F4524" s="13" t="str">
        <f>IF(C4524="-","-",IF(D4524=maxgameno+2,"blank row 2",IF(D4524=maxgameno+1,"blank row 1",INDEX(FixtureCode!$B$4:$AH$128,MATCH($C4524,FixtureCode!$B$4:$B$128,0),MATCH("G"&amp;D4524&amp;"-T2",FixtureCode!$B$4:$AH$4,0)))))</f>
        <v>-</v>
      </c>
      <c r="G4524" s="12" t="str">
        <f>IF(C4524="-","-",IF(AND(ISNUMBER(Fixture!G4528),ISNUMBER(Fixture!I4528),Fixture!F4528&lt;&gt;"BYE",Fixture!J4528&lt;&gt;"BYE"),"Yes","-"))</f>
        <v>-</v>
      </c>
      <c r="H4524" s="9" t="str">
        <f>IF(G4524="-","-",IF(Fixture!G4528&gt;Fixture!I4528,Settings!$G$7,IF(Fixture!G4528=Fixture!I4528,Settings!$G$8,IF(Fixture!G4528&lt;Fixture!I4528,Settings!$G$9,"-"))))</f>
        <v>-</v>
      </c>
      <c r="I4524" s="13" t="str">
        <f>IF(G4524="-","-",IF(Fixture!I4528&gt;Fixture!G4528,Settings!$G$7,IF(Fixture!I4528=Fixture!G4528,Settings!$G$8,IF(Fixture!I4528&lt;Fixture!G4528,Settings!$G$9,"-"))))</f>
        <v>-</v>
      </c>
    </row>
    <row r="4525" spans="3:9" x14ac:dyDescent="0.25">
      <c r="C4525" s="12" t="str">
        <f t="shared" si="142"/>
        <v>-</v>
      </c>
      <c r="D4525" s="9" t="str">
        <f t="shared" si="143"/>
        <v>-</v>
      </c>
      <c r="E4525" s="9" t="str">
        <f>IF(C4525="-","-",IF(D4525=maxgameno+2,"blank row 2",IF(D4525=maxgameno+1,"blank row 1",INDEX(FixtureCode!$B$4:$AH$128,MATCH($C4525,FixtureCode!$B$4:$B$128,0),MATCH("G"&amp;D4525&amp;"-T1",FixtureCode!$B$4:$AH$4,0)))))</f>
        <v>-</v>
      </c>
      <c r="F4525" s="13" t="str">
        <f>IF(C4525="-","-",IF(D4525=maxgameno+2,"blank row 2",IF(D4525=maxgameno+1,"blank row 1",INDEX(FixtureCode!$B$4:$AH$128,MATCH($C4525,FixtureCode!$B$4:$B$128,0),MATCH("G"&amp;D4525&amp;"-T2",FixtureCode!$B$4:$AH$4,0)))))</f>
        <v>-</v>
      </c>
      <c r="G4525" s="12" t="str">
        <f>IF(C4525="-","-",IF(AND(ISNUMBER(Fixture!G4529),ISNUMBER(Fixture!I4529),Fixture!F4529&lt;&gt;"BYE",Fixture!J4529&lt;&gt;"BYE"),"Yes","-"))</f>
        <v>-</v>
      </c>
      <c r="H4525" s="9" t="str">
        <f>IF(G4525="-","-",IF(Fixture!G4529&gt;Fixture!I4529,Settings!$G$7,IF(Fixture!G4529=Fixture!I4529,Settings!$G$8,IF(Fixture!G4529&lt;Fixture!I4529,Settings!$G$9,"-"))))</f>
        <v>-</v>
      </c>
      <c r="I4525" s="13" t="str">
        <f>IF(G4525="-","-",IF(Fixture!I4529&gt;Fixture!G4529,Settings!$G$7,IF(Fixture!I4529=Fixture!G4529,Settings!$G$8,IF(Fixture!I4529&lt;Fixture!G4529,Settings!$G$9,"-"))))</f>
        <v>-</v>
      </c>
    </row>
    <row r="4526" spans="3:9" x14ac:dyDescent="0.25">
      <c r="C4526" s="12" t="str">
        <f t="shared" si="142"/>
        <v>-</v>
      </c>
      <c r="D4526" s="9" t="str">
        <f t="shared" si="143"/>
        <v>-</v>
      </c>
      <c r="E4526" s="9" t="str">
        <f>IF(C4526="-","-",IF(D4526=maxgameno+2,"blank row 2",IF(D4526=maxgameno+1,"blank row 1",INDEX(FixtureCode!$B$4:$AH$128,MATCH($C4526,FixtureCode!$B$4:$B$128,0),MATCH("G"&amp;D4526&amp;"-T1",FixtureCode!$B$4:$AH$4,0)))))</f>
        <v>-</v>
      </c>
      <c r="F4526" s="13" t="str">
        <f>IF(C4526="-","-",IF(D4526=maxgameno+2,"blank row 2",IF(D4526=maxgameno+1,"blank row 1",INDEX(FixtureCode!$B$4:$AH$128,MATCH($C4526,FixtureCode!$B$4:$B$128,0),MATCH("G"&amp;D4526&amp;"-T2",FixtureCode!$B$4:$AH$4,0)))))</f>
        <v>-</v>
      </c>
      <c r="G4526" s="12" t="str">
        <f>IF(C4526="-","-",IF(AND(ISNUMBER(Fixture!G4530),ISNUMBER(Fixture!I4530),Fixture!F4530&lt;&gt;"BYE",Fixture!J4530&lt;&gt;"BYE"),"Yes","-"))</f>
        <v>-</v>
      </c>
      <c r="H4526" s="9" t="str">
        <f>IF(G4526="-","-",IF(Fixture!G4530&gt;Fixture!I4530,Settings!$G$7,IF(Fixture!G4530=Fixture!I4530,Settings!$G$8,IF(Fixture!G4530&lt;Fixture!I4530,Settings!$G$9,"-"))))</f>
        <v>-</v>
      </c>
      <c r="I4526" s="13" t="str">
        <f>IF(G4526="-","-",IF(Fixture!I4530&gt;Fixture!G4530,Settings!$G$7,IF(Fixture!I4530=Fixture!G4530,Settings!$G$8,IF(Fixture!I4530&lt;Fixture!G4530,Settings!$G$9,"-"))))</f>
        <v>-</v>
      </c>
    </row>
    <row r="4527" spans="3:9" x14ac:dyDescent="0.25">
      <c r="C4527" s="12" t="str">
        <f t="shared" si="142"/>
        <v>-</v>
      </c>
      <c r="D4527" s="9" t="str">
        <f t="shared" si="143"/>
        <v>-</v>
      </c>
      <c r="E4527" s="9" t="str">
        <f>IF(C4527="-","-",IF(D4527=maxgameno+2,"blank row 2",IF(D4527=maxgameno+1,"blank row 1",INDEX(FixtureCode!$B$4:$AH$128,MATCH($C4527,FixtureCode!$B$4:$B$128,0),MATCH("G"&amp;D4527&amp;"-T1",FixtureCode!$B$4:$AH$4,0)))))</f>
        <v>-</v>
      </c>
      <c r="F4527" s="13" t="str">
        <f>IF(C4527="-","-",IF(D4527=maxgameno+2,"blank row 2",IF(D4527=maxgameno+1,"blank row 1",INDEX(FixtureCode!$B$4:$AH$128,MATCH($C4527,FixtureCode!$B$4:$B$128,0),MATCH("G"&amp;D4527&amp;"-T2",FixtureCode!$B$4:$AH$4,0)))))</f>
        <v>-</v>
      </c>
      <c r="G4527" s="12" t="str">
        <f>IF(C4527="-","-",IF(AND(ISNUMBER(Fixture!G4531),ISNUMBER(Fixture!I4531),Fixture!F4531&lt;&gt;"BYE",Fixture!J4531&lt;&gt;"BYE"),"Yes","-"))</f>
        <v>-</v>
      </c>
      <c r="H4527" s="9" t="str">
        <f>IF(G4527="-","-",IF(Fixture!G4531&gt;Fixture!I4531,Settings!$G$7,IF(Fixture!G4531=Fixture!I4531,Settings!$G$8,IF(Fixture!G4531&lt;Fixture!I4531,Settings!$G$9,"-"))))</f>
        <v>-</v>
      </c>
      <c r="I4527" s="13" t="str">
        <f>IF(G4527="-","-",IF(Fixture!I4531&gt;Fixture!G4531,Settings!$G$7,IF(Fixture!I4531=Fixture!G4531,Settings!$G$8,IF(Fixture!I4531&lt;Fixture!G4531,Settings!$G$9,"-"))))</f>
        <v>-</v>
      </c>
    </row>
    <row r="4528" spans="3:9" x14ac:dyDescent="0.25">
      <c r="C4528" s="12" t="str">
        <f t="shared" si="142"/>
        <v>-</v>
      </c>
      <c r="D4528" s="9" t="str">
        <f t="shared" si="143"/>
        <v>-</v>
      </c>
      <c r="E4528" s="9" t="str">
        <f>IF(C4528="-","-",IF(D4528=maxgameno+2,"blank row 2",IF(D4528=maxgameno+1,"blank row 1",INDEX(FixtureCode!$B$4:$AH$128,MATCH($C4528,FixtureCode!$B$4:$B$128,0),MATCH("G"&amp;D4528&amp;"-T1",FixtureCode!$B$4:$AH$4,0)))))</f>
        <v>-</v>
      </c>
      <c r="F4528" s="13" t="str">
        <f>IF(C4528="-","-",IF(D4528=maxgameno+2,"blank row 2",IF(D4528=maxgameno+1,"blank row 1",INDEX(FixtureCode!$B$4:$AH$128,MATCH($C4528,FixtureCode!$B$4:$B$128,0),MATCH("G"&amp;D4528&amp;"-T2",FixtureCode!$B$4:$AH$4,0)))))</f>
        <v>-</v>
      </c>
      <c r="G4528" s="12" t="str">
        <f>IF(C4528="-","-",IF(AND(ISNUMBER(Fixture!G4532),ISNUMBER(Fixture!I4532),Fixture!F4532&lt;&gt;"BYE",Fixture!J4532&lt;&gt;"BYE"),"Yes","-"))</f>
        <v>-</v>
      </c>
      <c r="H4528" s="9" t="str">
        <f>IF(G4528="-","-",IF(Fixture!G4532&gt;Fixture!I4532,Settings!$G$7,IF(Fixture!G4532=Fixture!I4532,Settings!$G$8,IF(Fixture!G4532&lt;Fixture!I4532,Settings!$G$9,"-"))))</f>
        <v>-</v>
      </c>
      <c r="I4528" s="13" t="str">
        <f>IF(G4528="-","-",IF(Fixture!I4532&gt;Fixture!G4532,Settings!$G$7,IF(Fixture!I4532=Fixture!G4532,Settings!$G$8,IF(Fixture!I4532&lt;Fixture!G4532,Settings!$G$9,"-"))))</f>
        <v>-</v>
      </c>
    </row>
    <row r="4529" spans="3:9" x14ac:dyDescent="0.25">
      <c r="C4529" s="12" t="str">
        <f t="shared" si="142"/>
        <v>-</v>
      </c>
      <c r="D4529" s="9" t="str">
        <f t="shared" si="143"/>
        <v>-</v>
      </c>
      <c r="E4529" s="9" t="str">
        <f>IF(C4529="-","-",IF(D4529=maxgameno+2,"blank row 2",IF(D4529=maxgameno+1,"blank row 1",INDEX(FixtureCode!$B$4:$AH$128,MATCH($C4529,FixtureCode!$B$4:$B$128,0),MATCH("G"&amp;D4529&amp;"-T1",FixtureCode!$B$4:$AH$4,0)))))</f>
        <v>-</v>
      </c>
      <c r="F4529" s="13" t="str">
        <f>IF(C4529="-","-",IF(D4529=maxgameno+2,"blank row 2",IF(D4529=maxgameno+1,"blank row 1",INDEX(FixtureCode!$B$4:$AH$128,MATCH($C4529,FixtureCode!$B$4:$B$128,0),MATCH("G"&amp;D4529&amp;"-T2",FixtureCode!$B$4:$AH$4,0)))))</f>
        <v>-</v>
      </c>
      <c r="G4529" s="12" t="str">
        <f>IF(C4529="-","-",IF(AND(ISNUMBER(Fixture!G4533),ISNUMBER(Fixture!I4533),Fixture!F4533&lt;&gt;"BYE",Fixture!J4533&lt;&gt;"BYE"),"Yes","-"))</f>
        <v>-</v>
      </c>
      <c r="H4529" s="9" t="str">
        <f>IF(G4529="-","-",IF(Fixture!G4533&gt;Fixture!I4533,Settings!$G$7,IF(Fixture!G4533=Fixture!I4533,Settings!$G$8,IF(Fixture!G4533&lt;Fixture!I4533,Settings!$G$9,"-"))))</f>
        <v>-</v>
      </c>
      <c r="I4529" s="13" t="str">
        <f>IF(G4529="-","-",IF(Fixture!I4533&gt;Fixture!G4533,Settings!$G$7,IF(Fixture!I4533=Fixture!G4533,Settings!$G$8,IF(Fixture!I4533&lt;Fixture!G4533,Settings!$G$9,"-"))))</f>
        <v>-</v>
      </c>
    </row>
    <row r="4530" spans="3:9" x14ac:dyDescent="0.25">
      <c r="C4530" s="12" t="str">
        <f t="shared" si="142"/>
        <v>-</v>
      </c>
      <c r="D4530" s="9" t="str">
        <f t="shared" si="143"/>
        <v>-</v>
      </c>
      <c r="E4530" s="9" t="str">
        <f>IF(C4530="-","-",IF(D4530=maxgameno+2,"blank row 2",IF(D4530=maxgameno+1,"blank row 1",INDEX(FixtureCode!$B$4:$AH$128,MATCH($C4530,FixtureCode!$B$4:$B$128,0),MATCH("G"&amp;D4530&amp;"-T1",FixtureCode!$B$4:$AH$4,0)))))</f>
        <v>-</v>
      </c>
      <c r="F4530" s="13" t="str">
        <f>IF(C4530="-","-",IF(D4530=maxgameno+2,"blank row 2",IF(D4530=maxgameno+1,"blank row 1",INDEX(FixtureCode!$B$4:$AH$128,MATCH($C4530,FixtureCode!$B$4:$B$128,0),MATCH("G"&amp;D4530&amp;"-T2",FixtureCode!$B$4:$AH$4,0)))))</f>
        <v>-</v>
      </c>
      <c r="G4530" s="12" t="str">
        <f>IF(C4530="-","-",IF(AND(ISNUMBER(Fixture!G4534),ISNUMBER(Fixture!I4534),Fixture!F4534&lt;&gt;"BYE",Fixture!J4534&lt;&gt;"BYE"),"Yes","-"))</f>
        <v>-</v>
      </c>
      <c r="H4530" s="9" t="str">
        <f>IF(G4530="-","-",IF(Fixture!G4534&gt;Fixture!I4534,Settings!$G$7,IF(Fixture!G4534=Fixture!I4534,Settings!$G$8,IF(Fixture!G4534&lt;Fixture!I4534,Settings!$G$9,"-"))))</f>
        <v>-</v>
      </c>
      <c r="I4530" s="13" t="str">
        <f>IF(G4530="-","-",IF(Fixture!I4534&gt;Fixture!G4534,Settings!$G$7,IF(Fixture!I4534=Fixture!G4534,Settings!$G$8,IF(Fixture!I4534&lt;Fixture!G4534,Settings!$G$9,"-"))))</f>
        <v>-</v>
      </c>
    </row>
    <row r="4531" spans="3:9" x14ac:dyDescent="0.25">
      <c r="C4531" s="12" t="str">
        <f t="shared" si="142"/>
        <v>-</v>
      </c>
      <c r="D4531" s="9" t="str">
        <f t="shared" si="143"/>
        <v>-</v>
      </c>
      <c r="E4531" s="9" t="str">
        <f>IF(C4531="-","-",IF(D4531=maxgameno+2,"blank row 2",IF(D4531=maxgameno+1,"blank row 1",INDEX(FixtureCode!$B$4:$AH$128,MATCH($C4531,FixtureCode!$B$4:$B$128,0),MATCH("G"&amp;D4531&amp;"-T1",FixtureCode!$B$4:$AH$4,0)))))</f>
        <v>-</v>
      </c>
      <c r="F4531" s="13" t="str">
        <f>IF(C4531="-","-",IF(D4531=maxgameno+2,"blank row 2",IF(D4531=maxgameno+1,"blank row 1",INDEX(FixtureCode!$B$4:$AH$128,MATCH($C4531,FixtureCode!$B$4:$B$128,0),MATCH("G"&amp;D4531&amp;"-T2",FixtureCode!$B$4:$AH$4,0)))))</f>
        <v>-</v>
      </c>
      <c r="G4531" s="12" t="str">
        <f>IF(C4531="-","-",IF(AND(ISNUMBER(Fixture!G4535),ISNUMBER(Fixture!I4535),Fixture!F4535&lt;&gt;"BYE",Fixture!J4535&lt;&gt;"BYE"),"Yes","-"))</f>
        <v>-</v>
      </c>
      <c r="H4531" s="9" t="str">
        <f>IF(G4531="-","-",IF(Fixture!G4535&gt;Fixture!I4535,Settings!$G$7,IF(Fixture!G4535=Fixture!I4535,Settings!$G$8,IF(Fixture!G4535&lt;Fixture!I4535,Settings!$G$9,"-"))))</f>
        <v>-</v>
      </c>
      <c r="I4531" s="13" t="str">
        <f>IF(G4531="-","-",IF(Fixture!I4535&gt;Fixture!G4535,Settings!$G$7,IF(Fixture!I4535=Fixture!G4535,Settings!$G$8,IF(Fixture!I4535&lt;Fixture!G4535,Settings!$G$9,"-"))))</f>
        <v>-</v>
      </c>
    </row>
    <row r="4532" spans="3:9" x14ac:dyDescent="0.25">
      <c r="C4532" s="12" t="str">
        <f t="shared" si="142"/>
        <v>-</v>
      </c>
      <c r="D4532" s="9" t="str">
        <f t="shared" si="143"/>
        <v>-</v>
      </c>
      <c r="E4532" s="9" t="str">
        <f>IF(C4532="-","-",IF(D4532=maxgameno+2,"blank row 2",IF(D4532=maxgameno+1,"blank row 1",INDEX(FixtureCode!$B$4:$AH$128,MATCH($C4532,FixtureCode!$B$4:$B$128,0),MATCH("G"&amp;D4532&amp;"-T1",FixtureCode!$B$4:$AH$4,0)))))</f>
        <v>-</v>
      </c>
      <c r="F4532" s="13" t="str">
        <f>IF(C4532="-","-",IF(D4532=maxgameno+2,"blank row 2",IF(D4532=maxgameno+1,"blank row 1",INDEX(FixtureCode!$B$4:$AH$128,MATCH($C4532,FixtureCode!$B$4:$B$128,0),MATCH("G"&amp;D4532&amp;"-T2",FixtureCode!$B$4:$AH$4,0)))))</f>
        <v>-</v>
      </c>
      <c r="G4532" s="12" t="str">
        <f>IF(C4532="-","-",IF(AND(ISNUMBER(Fixture!G4536),ISNUMBER(Fixture!I4536),Fixture!F4536&lt;&gt;"BYE",Fixture!J4536&lt;&gt;"BYE"),"Yes","-"))</f>
        <v>-</v>
      </c>
      <c r="H4532" s="9" t="str">
        <f>IF(G4532="-","-",IF(Fixture!G4536&gt;Fixture!I4536,Settings!$G$7,IF(Fixture!G4536=Fixture!I4536,Settings!$G$8,IF(Fixture!G4536&lt;Fixture!I4536,Settings!$G$9,"-"))))</f>
        <v>-</v>
      </c>
      <c r="I4532" s="13" t="str">
        <f>IF(G4532="-","-",IF(Fixture!I4536&gt;Fixture!G4536,Settings!$G$7,IF(Fixture!I4536=Fixture!G4536,Settings!$G$8,IF(Fixture!I4536&lt;Fixture!G4536,Settings!$G$9,"-"))))</f>
        <v>-</v>
      </c>
    </row>
    <row r="4533" spans="3:9" x14ac:dyDescent="0.25">
      <c r="C4533" s="12" t="str">
        <f t="shared" si="142"/>
        <v>-</v>
      </c>
      <c r="D4533" s="9" t="str">
        <f t="shared" si="143"/>
        <v>-</v>
      </c>
      <c r="E4533" s="9" t="str">
        <f>IF(C4533="-","-",IF(D4533=maxgameno+2,"blank row 2",IF(D4533=maxgameno+1,"blank row 1",INDEX(FixtureCode!$B$4:$AH$128,MATCH($C4533,FixtureCode!$B$4:$B$128,0),MATCH("G"&amp;D4533&amp;"-T1",FixtureCode!$B$4:$AH$4,0)))))</f>
        <v>-</v>
      </c>
      <c r="F4533" s="13" t="str">
        <f>IF(C4533="-","-",IF(D4533=maxgameno+2,"blank row 2",IF(D4533=maxgameno+1,"blank row 1",INDEX(FixtureCode!$B$4:$AH$128,MATCH($C4533,FixtureCode!$B$4:$B$128,0),MATCH("G"&amp;D4533&amp;"-T2",FixtureCode!$B$4:$AH$4,0)))))</f>
        <v>-</v>
      </c>
      <c r="G4533" s="12" t="str">
        <f>IF(C4533="-","-",IF(AND(ISNUMBER(Fixture!G4537),ISNUMBER(Fixture!I4537),Fixture!F4537&lt;&gt;"BYE",Fixture!J4537&lt;&gt;"BYE"),"Yes","-"))</f>
        <v>-</v>
      </c>
      <c r="H4533" s="9" t="str">
        <f>IF(G4533="-","-",IF(Fixture!G4537&gt;Fixture!I4537,Settings!$G$7,IF(Fixture!G4537=Fixture!I4537,Settings!$G$8,IF(Fixture!G4537&lt;Fixture!I4537,Settings!$G$9,"-"))))</f>
        <v>-</v>
      </c>
      <c r="I4533" s="13" t="str">
        <f>IF(G4533="-","-",IF(Fixture!I4537&gt;Fixture!G4537,Settings!$G$7,IF(Fixture!I4537=Fixture!G4537,Settings!$G$8,IF(Fixture!I4537&lt;Fixture!G4537,Settings!$G$9,"-"))))</f>
        <v>-</v>
      </c>
    </row>
    <row r="4534" spans="3:9" x14ac:dyDescent="0.25">
      <c r="C4534" s="12" t="str">
        <f t="shared" si="142"/>
        <v>-</v>
      </c>
      <c r="D4534" s="9" t="str">
        <f t="shared" si="143"/>
        <v>-</v>
      </c>
      <c r="E4534" s="9" t="str">
        <f>IF(C4534="-","-",IF(D4534=maxgameno+2,"blank row 2",IF(D4534=maxgameno+1,"blank row 1",INDEX(FixtureCode!$B$4:$AH$128,MATCH($C4534,FixtureCode!$B$4:$B$128,0),MATCH("G"&amp;D4534&amp;"-T1",FixtureCode!$B$4:$AH$4,0)))))</f>
        <v>-</v>
      </c>
      <c r="F4534" s="13" t="str">
        <f>IF(C4534="-","-",IF(D4534=maxgameno+2,"blank row 2",IF(D4534=maxgameno+1,"blank row 1",INDEX(FixtureCode!$B$4:$AH$128,MATCH($C4534,FixtureCode!$B$4:$B$128,0),MATCH("G"&amp;D4534&amp;"-T2",FixtureCode!$B$4:$AH$4,0)))))</f>
        <v>-</v>
      </c>
      <c r="G4534" s="12" t="str">
        <f>IF(C4534="-","-",IF(AND(ISNUMBER(Fixture!G4538),ISNUMBER(Fixture!I4538),Fixture!F4538&lt;&gt;"BYE",Fixture!J4538&lt;&gt;"BYE"),"Yes","-"))</f>
        <v>-</v>
      </c>
      <c r="H4534" s="9" t="str">
        <f>IF(G4534="-","-",IF(Fixture!G4538&gt;Fixture!I4538,Settings!$G$7,IF(Fixture!G4538=Fixture!I4538,Settings!$G$8,IF(Fixture!G4538&lt;Fixture!I4538,Settings!$G$9,"-"))))</f>
        <v>-</v>
      </c>
      <c r="I4534" s="13" t="str">
        <f>IF(G4534="-","-",IF(Fixture!I4538&gt;Fixture!G4538,Settings!$G$7,IF(Fixture!I4538=Fixture!G4538,Settings!$G$8,IF(Fixture!I4538&lt;Fixture!G4538,Settings!$G$9,"-"))))</f>
        <v>-</v>
      </c>
    </row>
    <row r="4535" spans="3:9" x14ac:dyDescent="0.25">
      <c r="C4535" s="12" t="str">
        <f t="shared" si="142"/>
        <v>-</v>
      </c>
      <c r="D4535" s="9" t="str">
        <f t="shared" si="143"/>
        <v>-</v>
      </c>
      <c r="E4535" s="9" t="str">
        <f>IF(C4535="-","-",IF(D4535=maxgameno+2,"blank row 2",IF(D4535=maxgameno+1,"blank row 1",INDEX(FixtureCode!$B$4:$AH$128,MATCH($C4535,FixtureCode!$B$4:$B$128,0),MATCH("G"&amp;D4535&amp;"-T1",FixtureCode!$B$4:$AH$4,0)))))</f>
        <v>-</v>
      </c>
      <c r="F4535" s="13" t="str">
        <f>IF(C4535="-","-",IF(D4535=maxgameno+2,"blank row 2",IF(D4535=maxgameno+1,"blank row 1",INDEX(FixtureCode!$B$4:$AH$128,MATCH($C4535,FixtureCode!$B$4:$B$128,0),MATCH("G"&amp;D4535&amp;"-T2",FixtureCode!$B$4:$AH$4,0)))))</f>
        <v>-</v>
      </c>
      <c r="G4535" s="12" t="str">
        <f>IF(C4535="-","-",IF(AND(ISNUMBER(Fixture!G4539),ISNUMBER(Fixture!I4539),Fixture!F4539&lt;&gt;"BYE",Fixture!J4539&lt;&gt;"BYE"),"Yes","-"))</f>
        <v>-</v>
      </c>
      <c r="H4535" s="9" t="str">
        <f>IF(G4535="-","-",IF(Fixture!G4539&gt;Fixture!I4539,Settings!$G$7,IF(Fixture!G4539=Fixture!I4539,Settings!$G$8,IF(Fixture!G4539&lt;Fixture!I4539,Settings!$G$9,"-"))))</f>
        <v>-</v>
      </c>
      <c r="I4535" s="13" t="str">
        <f>IF(G4535="-","-",IF(Fixture!I4539&gt;Fixture!G4539,Settings!$G$7,IF(Fixture!I4539=Fixture!G4539,Settings!$G$8,IF(Fixture!I4539&lt;Fixture!G4539,Settings!$G$9,"-"))))</f>
        <v>-</v>
      </c>
    </row>
    <row r="4536" spans="3:9" x14ac:dyDescent="0.25">
      <c r="C4536" s="12" t="str">
        <f t="shared" si="142"/>
        <v>-</v>
      </c>
      <c r="D4536" s="9" t="str">
        <f t="shared" si="143"/>
        <v>-</v>
      </c>
      <c r="E4536" s="9" t="str">
        <f>IF(C4536="-","-",IF(D4536=maxgameno+2,"blank row 2",IF(D4536=maxgameno+1,"blank row 1",INDEX(FixtureCode!$B$4:$AH$128,MATCH($C4536,FixtureCode!$B$4:$B$128,0),MATCH("G"&amp;D4536&amp;"-T1",FixtureCode!$B$4:$AH$4,0)))))</f>
        <v>-</v>
      </c>
      <c r="F4536" s="13" t="str">
        <f>IF(C4536="-","-",IF(D4536=maxgameno+2,"blank row 2",IF(D4536=maxgameno+1,"blank row 1",INDEX(FixtureCode!$B$4:$AH$128,MATCH($C4536,FixtureCode!$B$4:$B$128,0),MATCH("G"&amp;D4536&amp;"-T2",FixtureCode!$B$4:$AH$4,0)))))</f>
        <v>-</v>
      </c>
      <c r="G4536" s="12" t="str">
        <f>IF(C4536="-","-",IF(AND(ISNUMBER(Fixture!G4540),ISNUMBER(Fixture!I4540),Fixture!F4540&lt;&gt;"BYE",Fixture!J4540&lt;&gt;"BYE"),"Yes","-"))</f>
        <v>-</v>
      </c>
      <c r="H4536" s="9" t="str">
        <f>IF(G4536="-","-",IF(Fixture!G4540&gt;Fixture!I4540,Settings!$G$7,IF(Fixture!G4540=Fixture!I4540,Settings!$G$8,IF(Fixture!G4540&lt;Fixture!I4540,Settings!$G$9,"-"))))</f>
        <v>-</v>
      </c>
      <c r="I4536" s="13" t="str">
        <f>IF(G4536="-","-",IF(Fixture!I4540&gt;Fixture!G4540,Settings!$G$7,IF(Fixture!I4540=Fixture!G4540,Settings!$G$8,IF(Fixture!I4540&lt;Fixture!G4540,Settings!$G$9,"-"))))</f>
        <v>-</v>
      </c>
    </row>
    <row r="4537" spans="3:9" x14ac:dyDescent="0.25">
      <c r="C4537" s="12" t="str">
        <f t="shared" si="142"/>
        <v>-</v>
      </c>
      <c r="D4537" s="9" t="str">
        <f t="shared" si="143"/>
        <v>-</v>
      </c>
      <c r="E4537" s="9" t="str">
        <f>IF(C4537="-","-",IF(D4537=maxgameno+2,"blank row 2",IF(D4537=maxgameno+1,"blank row 1",INDEX(FixtureCode!$B$4:$AH$128,MATCH($C4537,FixtureCode!$B$4:$B$128,0),MATCH("G"&amp;D4537&amp;"-T1",FixtureCode!$B$4:$AH$4,0)))))</f>
        <v>-</v>
      </c>
      <c r="F4537" s="13" t="str">
        <f>IF(C4537="-","-",IF(D4537=maxgameno+2,"blank row 2",IF(D4537=maxgameno+1,"blank row 1",INDEX(FixtureCode!$B$4:$AH$128,MATCH($C4537,FixtureCode!$B$4:$B$128,0),MATCH("G"&amp;D4537&amp;"-T2",FixtureCode!$B$4:$AH$4,0)))))</f>
        <v>-</v>
      </c>
      <c r="G4537" s="12" t="str">
        <f>IF(C4537="-","-",IF(AND(ISNUMBER(Fixture!G4541),ISNUMBER(Fixture!I4541),Fixture!F4541&lt;&gt;"BYE",Fixture!J4541&lt;&gt;"BYE"),"Yes","-"))</f>
        <v>-</v>
      </c>
      <c r="H4537" s="9" t="str">
        <f>IF(G4537="-","-",IF(Fixture!G4541&gt;Fixture!I4541,Settings!$G$7,IF(Fixture!G4541=Fixture!I4541,Settings!$G$8,IF(Fixture!G4541&lt;Fixture!I4541,Settings!$G$9,"-"))))</f>
        <v>-</v>
      </c>
      <c r="I4537" s="13" t="str">
        <f>IF(G4537="-","-",IF(Fixture!I4541&gt;Fixture!G4541,Settings!$G$7,IF(Fixture!I4541=Fixture!G4541,Settings!$G$8,IF(Fixture!I4541&lt;Fixture!G4541,Settings!$G$9,"-"))))</f>
        <v>-</v>
      </c>
    </row>
    <row r="4538" spans="3:9" x14ac:dyDescent="0.25">
      <c r="C4538" s="12" t="str">
        <f t="shared" si="142"/>
        <v>-</v>
      </c>
      <c r="D4538" s="9" t="str">
        <f t="shared" si="143"/>
        <v>-</v>
      </c>
      <c r="E4538" s="9" t="str">
        <f>IF(C4538="-","-",IF(D4538=maxgameno+2,"blank row 2",IF(D4538=maxgameno+1,"blank row 1",INDEX(FixtureCode!$B$4:$AH$128,MATCH($C4538,FixtureCode!$B$4:$B$128,0),MATCH("G"&amp;D4538&amp;"-T1",FixtureCode!$B$4:$AH$4,0)))))</f>
        <v>-</v>
      </c>
      <c r="F4538" s="13" t="str">
        <f>IF(C4538="-","-",IF(D4538=maxgameno+2,"blank row 2",IF(D4538=maxgameno+1,"blank row 1",INDEX(FixtureCode!$B$4:$AH$128,MATCH($C4538,FixtureCode!$B$4:$B$128,0),MATCH("G"&amp;D4538&amp;"-T2",FixtureCode!$B$4:$AH$4,0)))))</f>
        <v>-</v>
      </c>
      <c r="G4538" s="12" t="str">
        <f>IF(C4538="-","-",IF(AND(ISNUMBER(Fixture!G4542),ISNUMBER(Fixture!I4542),Fixture!F4542&lt;&gt;"BYE",Fixture!J4542&lt;&gt;"BYE"),"Yes","-"))</f>
        <v>-</v>
      </c>
      <c r="H4538" s="9" t="str">
        <f>IF(G4538="-","-",IF(Fixture!G4542&gt;Fixture!I4542,Settings!$G$7,IF(Fixture!G4542=Fixture!I4542,Settings!$G$8,IF(Fixture!G4542&lt;Fixture!I4542,Settings!$G$9,"-"))))</f>
        <v>-</v>
      </c>
      <c r="I4538" s="13" t="str">
        <f>IF(G4538="-","-",IF(Fixture!I4542&gt;Fixture!G4542,Settings!$G$7,IF(Fixture!I4542=Fixture!G4542,Settings!$G$8,IF(Fixture!I4542&lt;Fixture!G4542,Settings!$G$9,"-"))))</f>
        <v>-</v>
      </c>
    </row>
    <row r="4539" spans="3:9" x14ac:dyDescent="0.25">
      <c r="C4539" s="12" t="str">
        <f t="shared" si="142"/>
        <v>-</v>
      </c>
      <c r="D4539" s="9" t="str">
        <f t="shared" si="143"/>
        <v>-</v>
      </c>
      <c r="E4539" s="9" t="str">
        <f>IF(C4539="-","-",IF(D4539=maxgameno+2,"blank row 2",IF(D4539=maxgameno+1,"blank row 1",INDEX(FixtureCode!$B$4:$AH$128,MATCH($C4539,FixtureCode!$B$4:$B$128,0),MATCH("G"&amp;D4539&amp;"-T1",FixtureCode!$B$4:$AH$4,0)))))</f>
        <v>-</v>
      </c>
      <c r="F4539" s="13" t="str">
        <f>IF(C4539="-","-",IF(D4539=maxgameno+2,"blank row 2",IF(D4539=maxgameno+1,"blank row 1",INDEX(FixtureCode!$B$4:$AH$128,MATCH($C4539,FixtureCode!$B$4:$B$128,0),MATCH("G"&amp;D4539&amp;"-T2",FixtureCode!$B$4:$AH$4,0)))))</f>
        <v>-</v>
      </c>
      <c r="G4539" s="12" t="str">
        <f>IF(C4539="-","-",IF(AND(ISNUMBER(Fixture!G4543),ISNUMBER(Fixture!I4543),Fixture!F4543&lt;&gt;"BYE",Fixture!J4543&lt;&gt;"BYE"),"Yes","-"))</f>
        <v>-</v>
      </c>
      <c r="H4539" s="9" t="str">
        <f>IF(G4539="-","-",IF(Fixture!G4543&gt;Fixture!I4543,Settings!$G$7,IF(Fixture!G4543=Fixture!I4543,Settings!$G$8,IF(Fixture!G4543&lt;Fixture!I4543,Settings!$G$9,"-"))))</f>
        <v>-</v>
      </c>
      <c r="I4539" s="13" t="str">
        <f>IF(G4539="-","-",IF(Fixture!I4543&gt;Fixture!G4543,Settings!$G$7,IF(Fixture!I4543=Fixture!G4543,Settings!$G$8,IF(Fixture!I4543&lt;Fixture!G4543,Settings!$G$9,"-"))))</f>
        <v>-</v>
      </c>
    </row>
    <row r="4540" spans="3:9" x14ac:dyDescent="0.25">
      <c r="C4540" s="12" t="str">
        <f t="shared" si="142"/>
        <v>-</v>
      </c>
      <c r="D4540" s="9" t="str">
        <f t="shared" si="143"/>
        <v>-</v>
      </c>
      <c r="E4540" s="9" t="str">
        <f>IF(C4540="-","-",IF(D4540=maxgameno+2,"blank row 2",IF(D4540=maxgameno+1,"blank row 1",INDEX(FixtureCode!$B$4:$AH$128,MATCH($C4540,FixtureCode!$B$4:$B$128,0),MATCH("G"&amp;D4540&amp;"-T1",FixtureCode!$B$4:$AH$4,0)))))</f>
        <v>-</v>
      </c>
      <c r="F4540" s="13" t="str">
        <f>IF(C4540="-","-",IF(D4540=maxgameno+2,"blank row 2",IF(D4540=maxgameno+1,"blank row 1",INDEX(FixtureCode!$B$4:$AH$128,MATCH($C4540,FixtureCode!$B$4:$B$128,0),MATCH("G"&amp;D4540&amp;"-T2",FixtureCode!$B$4:$AH$4,0)))))</f>
        <v>-</v>
      </c>
      <c r="G4540" s="12" t="str">
        <f>IF(C4540="-","-",IF(AND(ISNUMBER(Fixture!G4544),ISNUMBER(Fixture!I4544),Fixture!F4544&lt;&gt;"BYE",Fixture!J4544&lt;&gt;"BYE"),"Yes","-"))</f>
        <v>-</v>
      </c>
      <c r="H4540" s="9" t="str">
        <f>IF(G4540="-","-",IF(Fixture!G4544&gt;Fixture!I4544,Settings!$G$7,IF(Fixture!G4544=Fixture!I4544,Settings!$G$8,IF(Fixture!G4544&lt;Fixture!I4544,Settings!$G$9,"-"))))</f>
        <v>-</v>
      </c>
      <c r="I4540" s="13" t="str">
        <f>IF(G4540="-","-",IF(Fixture!I4544&gt;Fixture!G4544,Settings!$G$7,IF(Fixture!I4544=Fixture!G4544,Settings!$G$8,IF(Fixture!I4544&lt;Fixture!G4544,Settings!$G$9,"-"))))</f>
        <v>-</v>
      </c>
    </row>
    <row r="4541" spans="3:9" x14ac:dyDescent="0.25">
      <c r="C4541" s="12" t="str">
        <f t="shared" si="142"/>
        <v>-</v>
      </c>
      <c r="D4541" s="9" t="str">
        <f t="shared" si="143"/>
        <v>-</v>
      </c>
      <c r="E4541" s="9" t="str">
        <f>IF(C4541="-","-",IF(D4541=maxgameno+2,"blank row 2",IF(D4541=maxgameno+1,"blank row 1",INDEX(FixtureCode!$B$4:$AH$128,MATCH($C4541,FixtureCode!$B$4:$B$128,0),MATCH("G"&amp;D4541&amp;"-T1",FixtureCode!$B$4:$AH$4,0)))))</f>
        <v>-</v>
      </c>
      <c r="F4541" s="13" t="str">
        <f>IF(C4541="-","-",IF(D4541=maxgameno+2,"blank row 2",IF(D4541=maxgameno+1,"blank row 1",INDEX(FixtureCode!$B$4:$AH$128,MATCH($C4541,FixtureCode!$B$4:$B$128,0),MATCH("G"&amp;D4541&amp;"-T2",FixtureCode!$B$4:$AH$4,0)))))</f>
        <v>-</v>
      </c>
      <c r="G4541" s="12" t="str">
        <f>IF(C4541="-","-",IF(AND(ISNUMBER(Fixture!G4545),ISNUMBER(Fixture!I4545),Fixture!F4545&lt;&gt;"BYE",Fixture!J4545&lt;&gt;"BYE"),"Yes","-"))</f>
        <v>-</v>
      </c>
      <c r="H4541" s="9" t="str">
        <f>IF(G4541="-","-",IF(Fixture!G4545&gt;Fixture!I4545,Settings!$G$7,IF(Fixture!G4545=Fixture!I4545,Settings!$G$8,IF(Fixture!G4545&lt;Fixture!I4545,Settings!$G$9,"-"))))</f>
        <v>-</v>
      </c>
      <c r="I4541" s="13" t="str">
        <f>IF(G4541="-","-",IF(Fixture!I4545&gt;Fixture!G4545,Settings!$G$7,IF(Fixture!I4545=Fixture!G4545,Settings!$G$8,IF(Fixture!I4545&lt;Fixture!G4545,Settings!$G$9,"-"))))</f>
        <v>-</v>
      </c>
    </row>
    <row r="4542" spans="3:9" x14ac:dyDescent="0.25">
      <c r="C4542" s="12" t="str">
        <f t="shared" si="142"/>
        <v>-</v>
      </c>
      <c r="D4542" s="9" t="str">
        <f t="shared" si="143"/>
        <v>-</v>
      </c>
      <c r="E4542" s="9" t="str">
        <f>IF(C4542="-","-",IF(D4542=maxgameno+2,"blank row 2",IF(D4542=maxgameno+1,"blank row 1",INDEX(FixtureCode!$B$4:$AH$128,MATCH($C4542,FixtureCode!$B$4:$B$128,0),MATCH("G"&amp;D4542&amp;"-T1",FixtureCode!$B$4:$AH$4,0)))))</f>
        <v>-</v>
      </c>
      <c r="F4542" s="13" t="str">
        <f>IF(C4542="-","-",IF(D4542=maxgameno+2,"blank row 2",IF(D4542=maxgameno+1,"blank row 1",INDEX(FixtureCode!$B$4:$AH$128,MATCH($C4542,FixtureCode!$B$4:$B$128,0),MATCH("G"&amp;D4542&amp;"-T2",FixtureCode!$B$4:$AH$4,0)))))</f>
        <v>-</v>
      </c>
      <c r="G4542" s="12" t="str">
        <f>IF(C4542="-","-",IF(AND(ISNUMBER(Fixture!G4546),ISNUMBER(Fixture!I4546),Fixture!F4546&lt;&gt;"BYE",Fixture!J4546&lt;&gt;"BYE"),"Yes","-"))</f>
        <v>-</v>
      </c>
      <c r="H4542" s="9" t="str">
        <f>IF(G4542="-","-",IF(Fixture!G4546&gt;Fixture!I4546,Settings!$G$7,IF(Fixture!G4546=Fixture!I4546,Settings!$G$8,IF(Fixture!G4546&lt;Fixture!I4546,Settings!$G$9,"-"))))</f>
        <v>-</v>
      </c>
      <c r="I4542" s="13" t="str">
        <f>IF(G4542="-","-",IF(Fixture!I4546&gt;Fixture!G4546,Settings!$G$7,IF(Fixture!I4546=Fixture!G4546,Settings!$G$8,IF(Fixture!I4546&lt;Fixture!G4546,Settings!$G$9,"-"))))</f>
        <v>-</v>
      </c>
    </row>
    <row r="4543" spans="3:9" x14ac:dyDescent="0.25">
      <c r="C4543" s="12" t="str">
        <f t="shared" si="142"/>
        <v>-</v>
      </c>
      <c r="D4543" s="9" t="str">
        <f t="shared" si="143"/>
        <v>-</v>
      </c>
      <c r="E4543" s="9" t="str">
        <f>IF(C4543="-","-",IF(D4543=maxgameno+2,"blank row 2",IF(D4543=maxgameno+1,"blank row 1",INDEX(FixtureCode!$B$4:$AH$128,MATCH($C4543,FixtureCode!$B$4:$B$128,0),MATCH("G"&amp;D4543&amp;"-T1",FixtureCode!$B$4:$AH$4,0)))))</f>
        <v>-</v>
      </c>
      <c r="F4543" s="13" t="str">
        <f>IF(C4543="-","-",IF(D4543=maxgameno+2,"blank row 2",IF(D4543=maxgameno+1,"blank row 1",INDEX(FixtureCode!$B$4:$AH$128,MATCH($C4543,FixtureCode!$B$4:$B$128,0),MATCH("G"&amp;D4543&amp;"-T2",FixtureCode!$B$4:$AH$4,0)))))</f>
        <v>-</v>
      </c>
      <c r="G4543" s="12" t="str">
        <f>IF(C4543="-","-",IF(AND(ISNUMBER(Fixture!G4547),ISNUMBER(Fixture!I4547),Fixture!F4547&lt;&gt;"BYE",Fixture!J4547&lt;&gt;"BYE"),"Yes","-"))</f>
        <v>-</v>
      </c>
      <c r="H4543" s="9" t="str">
        <f>IF(G4543="-","-",IF(Fixture!G4547&gt;Fixture!I4547,Settings!$G$7,IF(Fixture!G4547=Fixture!I4547,Settings!$G$8,IF(Fixture!G4547&lt;Fixture!I4547,Settings!$G$9,"-"))))</f>
        <v>-</v>
      </c>
      <c r="I4543" s="13" t="str">
        <f>IF(G4543="-","-",IF(Fixture!I4547&gt;Fixture!G4547,Settings!$G$7,IF(Fixture!I4547=Fixture!G4547,Settings!$G$8,IF(Fixture!I4547&lt;Fixture!G4547,Settings!$G$9,"-"))))</f>
        <v>-</v>
      </c>
    </row>
    <row r="4544" spans="3:9" x14ac:dyDescent="0.25">
      <c r="C4544" s="12" t="str">
        <f t="shared" si="142"/>
        <v>-</v>
      </c>
      <c r="D4544" s="9" t="str">
        <f t="shared" si="143"/>
        <v>-</v>
      </c>
      <c r="E4544" s="9" t="str">
        <f>IF(C4544="-","-",IF(D4544=maxgameno+2,"blank row 2",IF(D4544=maxgameno+1,"blank row 1",INDEX(FixtureCode!$B$4:$AH$128,MATCH($C4544,FixtureCode!$B$4:$B$128,0),MATCH("G"&amp;D4544&amp;"-T1",FixtureCode!$B$4:$AH$4,0)))))</f>
        <v>-</v>
      </c>
      <c r="F4544" s="13" t="str">
        <f>IF(C4544="-","-",IF(D4544=maxgameno+2,"blank row 2",IF(D4544=maxgameno+1,"blank row 1",INDEX(FixtureCode!$B$4:$AH$128,MATCH($C4544,FixtureCode!$B$4:$B$128,0),MATCH("G"&amp;D4544&amp;"-T2",FixtureCode!$B$4:$AH$4,0)))))</f>
        <v>-</v>
      </c>
      <c r="G4544" s="12" t="str">
        <f>IF(C4544="-","-",IF(AND(ISNUMBER(Fixture!G4548),ISNUMBER(Fixture!I4548),Fixture!F4548&lt;&gt;"BYE",Fixture!J4548&lt;&gt;"BYE"),"Yes","-"))</f>
        <v>-</v>
      </c>
      <c r="H4544" s="9" t="str">
        <f>IF(G4544="-","-",IF(Fixture!G4548&gt;Fixture!I4548,Settings!$G$7,IF(Fixture!G4548=Fixture!I4548,Settings!$G$8,IF(Fixture!G4548&lt;Fixture!I4548,Settings!$G$9,"-"))))</f>
        <v>-</v>
      </c>
      <c r="I4544" s="13" t="str">
        <f>IF(G4544="-","-",IF(Fixture!I4548&gt;Fixture!G4548,Settings!$G$7,IF(Fixture!I4548=Fixture!G4548,Settings!$G$8,IF(Fixture!I4548&lt;Fixture!G4548,Settings!$G$9,"-"))))</f>
        <v>-</v>
      </c>
    </row>
    <row r="4545" spans="3:9" x14ac:dyDescent="0.25">
      <c r="C4545" s="12" t="str">
        <f t="shared" si="142"/>
        <v>-</v>
      </c>
      <c r="D4545" s="9" t="str">
        <f t="shared" si="143"/>
        <v>-</v>
      </c>
      <c r="E4545" s="9" t="str">
        <f>IF(C4545="-","-",IF(D4545=maxgameno+2,"blank row 2",IF(D4545=maxgameno+1,"blank row 1",INDEX(FixtureCode!$B$4:$AH$128,MATCH($C4545,FixtureCode!$B$4:$B$128,0),MATCH("G"&amp;D4545&amp;"-T1",FixtureCode!$B$4:$AH$4,0)))))</f>
        <v>-</v>
      </c>
      <c r="F4545" s="13" t="str">
        <f>IF(C4545="-","-",IF(D4545=maxgameno+2,"blank row 2",IF(D4545=maxgameno+1,"blank row 1",INDEX(FixtureCode!$B$4:$AH$128,MATCH($C4545,FixtureCode!$B$4:$B$128,0),MATCH("G"&amp;D4545&amp;"-T2",FixtureCode!$B$4:$AH$4,0)))))</f>
        <v>-</v>
      </c>
      <c r="G4545" s="12" t="str">
        <f>IF(C4545="-","-",IF(AND(ISNUMBER(Fixture!G4549),ISNUMBER(Fixture!I4549),Fixture!F4549&lt;&gt;"BYE",Fixture!J4549&lt;&gt;"BYE"),"Yes","-"))</f>
        <v>-</v>
      </c>
      <c r="H4545" s="9" t="str">
        <f>IF(G4545="-","-",IF(Fixture!G4549&gt;Fixture!I4549,Settings!$G$7,IF(Fixture!G4549=Fixture!I4549,Settings!$G$8,IF(Fixture!G4549&lt;Fixture!I4549,Settings!$G$9,"-"))))</f>
        <v>-</v>
      </c>
      <c r="I4545" s="13" t="str">
        <f>IF(G4545="-","-",IF(Fixture!I4549&gt;Fixture!G4549,Settings!$G$7,IF(Fixture!I4549=Fixture!G4549,Settings!$G$8,IF(Fixture!I4549&lt;Fixture!G4549,Settings!$G$9,"-"))))</f>
        <v>-</v>
      </c>
    </row>
    <row r="4546" spans="3:9" x14ac:dyDescent="0.25">
      <c r="C4546" s="12" t="str">
        <f t="shared" si="142"/>
        <v>-</v>
      </c>
      <c r="D4546" s="9" t="str">
        <f t="shared" si="143"/>
        <v>-</v>
      </c>
      <c r="E4546" s="9" t="str">
        <f>IF(C4546="-","-",IF(D4546=maxgameno+2,"blank row 2",IF(D4546=maxgameno+1,"blank row 1",INDEX(FixtureCode!$B$4:$AH$128,MATCH($C4546,FixtureCode!$B$4:$B$128,0),MATCH("G"&amp;D4546&amp;"-T1",FixtureCode!$B$4:$AH$4,0)))))</f>
        <v>-</v>
      </c>
      <c r="F4546" s="13" t="str">
        <f>IF(C4546="-","-",IF(D4546=maxgameno+2,"blank row 2",IF(D4546=maxgameno+1,"blank row 1",INDEX(FixtureCode!$B$4:$AH$128,MATCH($C4546,FixtureCode!$B$4:$B$128,0),MATCH("G"&amp;D4546&amp;"-T2",FixtureCode!$B$4:$AH$4,0)))))</f>
        <v>-</v>
      </c>
      <c r="G4546" s="12" t="str">
        <f>IF(C4546="-","-",IF(AND(ISNUMBER(Fixture!G4550),ISNUMBER(Fixture!I4550),Fixture!F4550&lt;&gt;"BYE",Fixture!J4550&lt;&gt;"BYE"),"Yes","-"))</f>
        <v>-</v>
      </c>
      <c r="H4546" s="9" t="str">
        <f>IF(G4546="-","-",IF(Fixture!G4550&gt;Fixture!I4550,Settings!$G$7,IF(Fixture!G4550=Fixture!I4550,Settings!$G$8,IF(Fixture!G4550&lt;Fixture!I4550,Settings!$G$9,"-"))))</f>
        <v>-</v>
      </c>
      <c r="I4546" s="13" t="str">
        <f>IF(G4546="-","-",IF(Fixture!I4550&gt;Fixture!G4550,Settings!$G$7,IF(Fixture!I4550=Fixture!G4550,Settings!$G$8,IF(Fixture!I4550&lt;Fixture!G4550,Settings!$G$9,"-"))))</f>
        <v>-</v>
      </c>
    </row>
    <row r="4547" spans="3:9" x14ac:dyDescent="0.25">
      <c r="C4547" s="12" t="str">
        <f t="shared" si="142"/>
        <v>-</v>
      </c>
      <c r="D4547" s="9" t="str">
        <f t="shared" si="143"/>
        <v>-</v>
      </c>
      <c r="E4547" s="9" t="str">
        <f>IF(C4547="-","-",IF(D4547=maxgameno+2,"blank row 2",IF(D4547=maxgameno+1,"blank row 1",INDEX(FixtureCode!$B$4:$AH$128,MATCH($C4547,FixtureCode!$B$4:$B$128,0),MATCH("G"&amp;D4547&amp;"-T1",FixtureCode!$B$4:$AH$4,0)))))</f>
        <v>-</v>
      </c>
      <c r="F4547" s="13" t="str">
        <f>IF(C4547="-","-",IF(D4547=maxgameno+2,"blank row 2",IF(D4547=maxgameno+1,"blank row 1",INDEX(FixtureCode!$B$4:$AH$128,MATCH($C4547,FixtureCode!$B$4:$B$128,0),MATCH("G"&amp;D4547&amp;"-T2",FixtureCode!$B$4:$AH$4,0)))))</f>
        <v>-</v>
      </c>
      <c r="G4547" s="12" t="str">
        <f>IF(C4547="-","-",IF(AND(ISNUMBER(Fixture!G4551),ISNUMBER(Fixture!I4551),Fixture!F4551&lt;&gt;"BYE",Fixture!J4551&lt;&gt;"BYE"),"Yes","-"))</f>
        <v>-</v>
      </c>
      <c r="H4547" s="9" t="str">
        <f>IF(G4547="-","-",IF(Fixture!G4551&gt;Fixture!I4551,Settings!$G$7,IF(Fixture!G4551=Fixture!I4551,Settings!$G$8,IF(Fixture!G4551&lt;Fixture!I4551,Settings!$G$9,"-"))))</f>
        <v>-</v>
      </c>
      <c r="I4547" s="13" t="str">
        <f>IF(G4547="-","-",IF(Fixture!I4551&gt;Fixture!G4551,Settings!$G$7,IF(Fixture!I4551=Fixture!G4551,Settings!$G$8,IF(Fixture!I4551&lt;Fixture!G4551,Settings!$G$9,"-"))))</f>
        <v>-</v>
      </c>
    </row>
    <row r="4548" spans="3:9" x14ac:dyDescent="0.25">
      <c r="C4548" s="12" t="str">
        <f t="shared" si="142"/>
        <v>-</v>
      </c>
      <c r="D4548" s="9" t="str">
        <f t="shared" si="143"/>
        <v>-</v>
      </c>
      <c r="E4548" s="9" t="str">
        <f>IF(C4548="-","-",IF(D4548=maxgameno+2,"blank row 2",IF(D4548=maxgameno+1,"blank row 1",INDEX(FixtureCode!$B$4:$AH$128,MATCH($C4548,FixtureCode!$B$4:$B$128,0),MATCH("G"&amp;D4548&amp;"-T1",FixtureCode!$B$4:$AH$4,0)))))</f>
        <v>-</v>
      </c>
      <c r="F4548" s="13" t="str">
        <f>IF(C4548="-","-",IF(D4548=maxgameno+2,"blank row 2",IF(D4548=maxgameno+1,"blank row 1",INDEX(FixtureCode!$B$4:$AH$128,MATCH($C4548,FixtureCode!$B$4:$B$128,0),MATCH("G"&amp;D4548&amp;"-T2",FixtureCode!$B$4:$AH$4,0)))))</f>
        <v>-</v>
      </c>
      <c r="G4548" s="12" t="str">
        <f>IF(C4548="-","-",IF(AND(ISNUMBER(Fixture!G4552),ISNUMBER(Fixture!I4552),Fixture!F4552&lt;&gt;"BYE",Fixture!J4552&lt;&gt;"BYE"),"Yes","-"))</f>
        <v>-</v>
      </c>
      <c r="H4548" s="9" t="str">
        <f>IF(G4548="-","-",IF(Fixture!G4552&gt;Fixture!I4552,Settings!$G$7,IF(Fixture!G4552=Fixture!I4552,Settings!$G$8,IF(Fixture!G4552&lt;Fixture!I4552,Settings!$G$9,"-"))))</f>
        <v>-</v>
      </c>
      <c r="I4548" s="13" t="str">
        <f>IF(G4548="-","-",IF(Fixture!I4552&gt;Fixture!G4552,Settings!$G$7,IF(Fixture!I4552=Fixture!G4552,Settings!$G$8,IF(Fixture!I4552&lt;Fixture!G4552,Settings!$G$9,"-"))))</f>
        <v>-</v>
      </c>
    </row>
    <row r="4549" spans="3:9" x14ac:dyDescent="0.25">
      <c r="C4549" s="12" t="str">
        <f t="shared" si="142"/>
        <v>-</v>
      </c>
      <c r="D4549" s="9" t="str">
        <f t="shared" si="143"/>
        <v>-</v>
      </c>
      <c r="E4549" s="9" t="str">
        <f>IF(C4549="-","-",IF(D4549=maxgameno+2,"blank row 2",IF(D4549=maxgameno+1,"blank row 1",INDEX(FixtureCode!$B$4:$AH$128,MATCH($C4549,FixtureCode!$B$4:$B$128,0),MATCH("G"&amp;D4549&amp;"-T1",FixtureCode!$B$4:$AH$4,0)))))</f>
        <v>-</v>
      </c>
      <c r="F4549" s="13" t="str">
        <f>IF(C4549="-","-",IF(D4549=maxgameno+2,"blank row 2",IF(D4549=maxgameno+1,"blank row 1",INDEX(FixtureCode!$B$4:$AH$128,MATCH($C4549,FixtureCode!$B$4:$B$128,0),MATCH("G"&amp;D4549&amp;"-T2",FixtureCode!$B$4:$AH$4,0)))))</f>
        <v>-</v>
      </c>
      <c r="G4549" s="12" t="str">
        <f>IF(C4549="-","-",IF(AND(ISNUMBER(Fixture!G4553),ISNUMBER(Fixture!I4553),Fixture!F4553&lt;&gt;"BYE",Fixture!J4553&lt;&gt;"BYE"),"Yes","-"))</f>
        <v>-</v>
      </c>
      <c r="H4549" s="9" t="str">
        <f>IF(G4549="-","-",IF(Fixture!G4553&gt;Fixture!I4553,Settings!$G$7,IF(Fixture!G4553=Fixture!I4553,Settings!$G$8,IF(Fixture!G4553&lt;Fixture!I4553,Settings!$G$9,"-"))))</f>
        <v>-</v>
      </c>
      <c r="I4549" s="13" t="str">
        <f>IF(G4549="-","-",IF(Fixture!I4553&gt;Fixture!G4553,Settings!$G$7,IF(Fixture!I4553=Fixture!G4553,Settings!$G$8,IF(Fixture!I4553&lt;Fixture!G4553,Settings!$G$9,"-"))))</f>
        <v>-</v>
      </c>
    </row>
    <row r="4550" spans="3:9" x14ac:dyDescent="0.25">
      <c r="C4550" s="12" t="str">
        <f t="shared" ref="C4550:C4613" si="144">IF(C4549="-","-",IF(D4549+1&lt;=maxgameno+2,C4549,IF(C4549+1&lt;=maxroundno,C4549+1,"-")))</f>
        <v>-</v>
      </c>
      <c r="D4550" s="9" t="str">
        <f t="shared" ref="D4550:D4613" si="145">IF(C4550="-","-",IF(D4549+1&lt;=maxgameno+2,D4549+1,1))</f>
        <v>-</v>
      </c>
      <c r="E4550" s="9" t="str">
        <f>IF(C4550="-","-",IF(D4550=maxgameno+2,"blank row 2",IF(D4550=maxgameno+1,"blank row 1",INDEX(FixtureCode!$B$4:$AH$128,MATCH($C4550,FixtureCode!$B$4:$B$128,0),MATCH("G"&amp;D4550&amp;"-T1",FixtureCode!$B$4:$AH$4,0)))))</f>
        <v>-</v>
      </c>
      <c r="F4550" s="13" t="str">
        <f>IF(C4550="-","-",IF(D4550=maxgameno+2,"blank row 2",IF(D4550=maxgameno+1,"blank row 1",INDEX(FixtureCode!$B$4:$AH$128,MATCH($C4550,FixtureCode!$B$4:$B$128,0),MATCH("G"&amp;D4550&amp;"-T2",FixtureCode!$B$4:$AH$4,0)))))</f>
        <v>-</v>
      </c>
      <c r="G4550" s="12" t="str">
        <f>IF(C4550="-","-",IF(AND(ISNUMBER(Fixture!G4554),ISNUMBER(Fixture!I4554),Fixture!F4554&lt;&gt;"BYE",Fixture!J4554&lt;&gt;"BYE"),"Yes","-"))</f>
        <v>-</v>
      </c>
      <c r="H4550" s="9" t="str">
        <f>IF(G4550="-","-",IF(Fixture!G4554&gt;Fixture!I4554,Settings!$G$7,IF(Fixture!G4554=Fixture!I4554,Settings!$G$8,IF(Fixture!G4554&lt;Fixture!I4554,Settings!$G$9,"-"))))</f>
        <v>-</v>
      </c>
      <c r="I4550" s="13" t="str">
        <f>IF(G4550="-","-",IF(Fixture!I4554&gt;Fixture!G4554,Settings!$G$7,IF(Fixture!I4554=Fixture!G4554,Settings!$G$8,IF(Fixture!I4554&lt;Fixture!G4554,Settings!$G$9,"-"))))</f>
        <v>-</v>
      </c>
    </row>
    <row r="4551" spans="3:9" x14ac:dyDescent="0.25">
      <c r="C4551" s="12" t="str">
        <f t="shared" si="144"/>
        <v>-</v>
      </c>
      <c r="D4551" s="9" t="str">
        <f t="shared" si="145"/>
        <v>-</v>
      </c>
      <c r="E4551" s="9" t="str">
        <f>IF(C4551="-","-",IF(D4551=maxgameno+2,"blank row 2",IF(D4551=maxgameno+1,"blank row 1",INDEX(FixtureCode!$B$4:$AH$128,MATCH($C4551,FixtureCode!$B$4:$B$128,0),MATCH("G"&amp;D4551&amp;"-T1",FixtureCode!$B$4:$AH$4,0)))))</f>
        <v>-</v>
      </c>
      <c r="F4551" s="13" t="str">
        <f>IF(C4551="-","-",IF(D4551=maxgameno+2,"blank row 2",IF(D4551=maxgameno+1,"blank row 1",INDEX(FixtureCode!$B$4:$AH$128,MATCH($C4551,FixtureCode!$B$4:$B$128,0),MATCH("G"&amp;D4551&amp;"-T2",FixtureCode!$B$4:$AH$4,0)))))</f>
        <v>-</v>
      </c>
      <c r="G4551" s="12" t="str">
        <f>IF(C4551="-","-",IF(AND(ISNUMBER(Fixture!G4555),ISNUMBER(Fixture!I4555),Fixture!F4555&lt;&gt;"BYE",Fixture!J4555&lt;&gt;"BYE"),"Yes","-"))</f>
        <v>-</v>
      </c>
      <c r="H4551" s="9" t="str">
        <f>IF(G4551="-","-",IF(Fixture!G4555&gt;Fixture!I4555,Settings!$G$7,IF(Fixture!G4555=Fixture!I4555,Settings!$G$8,IF(Fixture!G4555&lt;Fixture!I4555,Settings!$G$9,"-"))))</f>
        <v>-</v>
      </c>
      <c r="I4551" s="13" t="str">
        <f>IF(G4551="-","-",IF(Fixture!I4555&gt;Fixture!G4555,Settings!$G$7,IF(Fixture!I4555=Fixture!G4555,Settings!$G$8,IF(Fixture!I4555&lt;Fixture!G4555,Settings!$G$9,"-"))))</f>
        <v>-</v>
      </c>
    </row>
    <row r="4552" spans="3:9" x14ac:dyDescent="0.25">
      <c r="C4552" s="12" t="str">
        <f t="shared" si="144"/>
        <v>-</v>
      </c>
      <c r="D4552" s="9" t="str">
        <f t="shared" si="145"/>
        <v>-</v>
      </c>
      <c r="E4552" s="9" t="str">
        <f>IF(C4552="-","-",IF(D4552=maxgameno+2,"blank row 2",IF(D4552=maxgameno+1,"blank row 1",INDEX(FixtureCode!$B$4:$AH$128,MATCH($C4552,FixtureCode!$B$4:$B$128,0),MATCH("G"&amp;D4552&amp;"-T1",FixtureCode!$B$4:$AH$4,0)))))</f>
        <v>-</v>
      </c>
      <c r="F4552" s="13" t="str">
        <f>IF(C4552="-","-",IF(D4552=maxgameno+2,"blank row 2",IF(D4552=maxgameno+1,"blank row 1",INDEX(FixtureCode!$B$4:$AH$128,MATCH($C4552,FixtureCode!$B$4:$B$128,0),MATCH("G"&amp;D4552&amp;"-T2",FixtureCode!$B$4:$AH$4,0)))))</f>
        <v>-</v>
      </c>
      <c r="G4552" s="12" t="str">
        <f>IF(C4552="-","-",IF(AND(ISNUMBER(Fixture!G4556),ISNUMBER(Fixture!I4556),Fixture!F4556&lt;&gt;"BYE",Fixture!J4556&lt;&gt;"BYE"),"Yes","-"))</f>
        <v>-</v>
      </c>
      <c r="H4552" s="9" t="str">
        <f>IF(G4552="-","-",IF(Fixture!G4556&gt;Fixture!I4556,Settings!$G$7,IF(Fixture!G4556=Fixture!I4556,Settings!$G$8,IF(Fixture!G4556&lt;Fixture!I4556,Settings!$G$9,"-"))))</f>
        <v>-</v>
      </c>
      <c r="I4552" s="13" t="str">
        <f>IF(G4552="-","-",IF(Fixture!I4556&gt;Fixture!G4556,Settings!$G$7,IF(Fixture!I4556=Fixture!G4556,Settings!$G$8,IF(Fixture!I4556&lt;Fixture!G4556,Settings!$G$9,"-"))))</f>
        <v>-</v>
      </c>
    </row>
    <row r="4553" spans="3:9" x14ac:dyDescent="0.25">
      <c r="C4553" s="12" t="str">
        <f t="shared" si="144"/>
        <v>-</v>
      </c>
      <c r="D4553" s="9" t="str">
        <f t="shared" si="145"/>
        <v>-</v>
      </c>
      <c r="E4553" s="9" t="str">
        <f>IF(C4553="-","-",IF(D4553=maxgameno+2,"blank row 2",IF(D4553=maxgameno+1,"blank row 1",INDEX(FixtureCode!$B$4:$AH$128,MATCH($C4553,FixtureCode!$B$4:$B$128,0),MATCH("G"&amp;D4553&amp;"-T1",FixtureCode!$B$4:$AH$4,0)))))</f>
        <v>-</v>
      </c>
      <c r="F4553" s="13" t="str">
        <f>IF(C4553="-","-",IF(D4553=maxgameno+2,"blank row 2",IF(D4553=maxgameno+1,"blank row 1",INDEX(FixtureCode!$B$4:$AH$128,MATCH($C4553,FixtureCode!$B$4:$B$128,0),MATCH("G"&amp;D4553&amp;"-T2",FixtureCode!$B$4:$AH$4,0)))))</f>
        <v>-</v>
      </c>
      <c r="G4553" s="12" t="str">
        <f>IF(C4553="-","-",IF(AND(ISNUMBER(Fixture!G4557),ISNUMBER(Fixture!I4557),Fixture!F4557&lt;&gt;"BYE",Fixture!J4557&lt;&gt;"BYE"),"Yes","-"))</f>
        <v>-</v>
      </c>
      <c r="H4553" s="9" t="str">
        <f>IF(G4553="-","-",IF(Fixture!G4557&gt;Fixture!I4557,Settings!$G$7,IF(Fixture!G4557=Fixture!I4557,Settings!$G$8,IF(Fixture!G4557&lt;Fixture!I4557,Settings!$G$9,"-"))))</f>
        <v>-</v>
      </c>
      <c r="I4553" s="13" t="str">
        <f>IF(G4553="-","-",IF(Fixture!I4557&gt;Fixture!G4557,Settings!$G$7,IF(Fixture!I4557=Fixture!G4557,Settings!$G$8,IF(Fixture!I4557&lt;Fixture!G4557,Settings!$G$9,"-"))))</f>
        <v>-</v>
      </c>
    </row>
    <row r="4554" spans="3:9" x14ac:dyDescent="0.25">
      <c r="C4554" s="12" t="str">
        <f t="shared" si="144"/>
        <v>-</v>
      </c>
      <c r="D4554" s="9" t="str">
        <f t="shared" si="145"/>
        <v>-</v>
      </c>
      <c r="E4554" s="9" t="str">
        <f>IF(C4554="-","-",IF(D4554=maxgameno+2,"blank row 2",IF(D4554=maxgameno+1,"blank row 1",INDEX(FixtureCode!$B$4:$AH$128,MATCH($C4554,FixtureCode!$B$4:$B$128,0),MATCH("G"&amp;D4554&amp;"-T1",FixtureCode!$B$4:$AH$4,0)))))</f>
        <v>-</v>
      </c>
      <c r="F4554" s="13" t="str">
        <f>IF(C4554="-","-",IF(D4554=maxgameno+2,"blank row 2",IF(D4554=maxgameno+1,"blank row 1",INDEX(FixtureCode!$B$4:$AH$128,MATCH($C4554,FixtureCode!$B$4:$B$128,0),MATCH("G"&amp;D4554&amp;"-T2",FixtureCode!$B$4:$AH$4,0)))))</f>
        <v>-</v>
      </c>
      <c r="G4554" s="12" t="str">
        <f>IF(C4554="-","-",IF(AND(ISNUMBER(Fixture!G4558),ISNUMBER(Fixture!I4558),Fixture!F4558&lt;&gt;"BYE",Fixture!J4558&lt;&gt;"BYE"),"Yes","-"))</f>
        <v>-</v>
      </c>
      <c r="H4554" s="9" t="str">
        <f>IF(G4554="-","-",IF(Fixture!G4558&gt;Fixture!I4558,Settings!$G$7,IF(Fixture!G4558=Fixture!I4558,Settings!$G$8,IF(Fixture!G4558&lt;Fixture!I4558,Settings!$G$9,"-"))))</f>
        <v>-</v>
      </c>
      <c r="I4554" s="13" t="str">
        <f>IF(G4554="-","-",IF(Fixture!I4558&gt;Fixture!G4558,Settings!$G$7,IF(Fixture!I4558=Fixture!G4558,Settings!$G$8,IF(Fixture!I4558&lt;Fixture!G4558,Settings!$G$9,"-"))))</f>
        <v>-</v>
      </c>
    </row>
    <row r="4555" spans="3:9" x14ac:dyDescent="0.25">
      <c r="C4555" s="12" t="str">
        <f t="shared" si="144"/>
        <v>-</v>
      </c>
      <c r="D4555" s="9" t="str">
        <f t="shared" si="145"/>
        <v>-</v>
      </c>
      <c r="E4555" s="9" t="str">
        <f>IF(C4555="-","-",IF(D4555=maxgameno+2,"blank row 2",IF(D4555=maxgameno+1,"blank row 1",INDEX(FixtureCode!$B$4:$AH$128,MATCH($C4555,FixtureCode!$B$4:$B$128,0),MATCH("G"&amp;D4555&amp;"-T1",FixtureCode!$B$4:$AH$4,0)))))</f>
        <v>-</v>
      </c>
      <c r="F4555" s="13" t="str">
        <f>IF(C4555="-","-",IF(D4555=maxgameno+2,"blank row 2",IF(D4555=maxgameno+1,"blank row 1",INDEX(FixtureCode!$B$4:$AH$128,MATCH($C4555,FixtureCode!$B$4:$B$128,0),MATCH("G"&amp;D4555&amp;"-T2",FixtureCode!$B$4:$AH$4,0)))))</f>
        <v>-</v>
      </c>
      <c r="G4555" s="12" t="str">
        <f>IF(C4555="-","-",IF(AND(ISNUMBER(Fixture!G4559),ISNUMBER(Fixture!I4559),Fixture!F4559&lt;&gt;"BYE",Fixture!J4559&lt;&gt;"BYE"),"Yes","-"))</f>
        <v>-</v>
      </c>
      <c r="H4555" s="9" t="str">
        <f>IF(G4555="-","-",IF(Fixture!G4559&gt;Fixture!I4559,Settings!$G$7,IF(Fixture!G4559=Fixture!I4559,Settings!$G$8,IF(Fixture!G4559&lt;Fixture!I4559,Settings!$G$9,"-"))))</f>
        <v>-</v>
      </c>
      <c r="I4555" s="13" t="str">
        <f>IF(G4555="-","-",IF(Fixture!I4559&gt;Fixture!G4559,Settings!$G$7,IF(Fixture!I4559=Fixture!G4559,Settings!$G$8,IF(Fixture!I4559&lt;Fixture!G4559,Settings!$G$9,"-"))))</f>
        <v>-</v>
      </c>
    </row>
    <row r="4556" spans="3:9" x14ac:dyDescent="0.25">
      <c r="C4556" s="12" t="str">
        <f t="shared" si="144"/>
        <v>-</v>
      </c>
      <c r="D4556" s="9" t="str">
        <f t="shared" si="145"/>
        <v>-</v>
      </c>
      <c r="E4556" s="9" t="str">
        <f>IF(C4556="-","-",IF(D4556=maxgameno+2,"blank row 2",IF(D4556=maxgameno+1,"blank row 1",INDEX(FixtureCode!$B$4:$AH$128,MATCH($C4556,FixtureCode!$B$4:$B$128,0),MATCH("G"&amp;D4556&amp;"-T1",FixtureCode!$B$4:$AH$4,0)))))</f>
        <v>-</v>
      </c>
      <c r="F4556" s="13" t="str">
        <f>IF(C4556="-","-",IF(D4556=maxgameno+2,"blank row 2",IF(D4556=maxgameno+1,"blank row 1",INDEX(FixtureCode!$B$4:$AH$128,MATCH($C4556,FixtureCode!$B$4:$B$128,0),MATCH("G"&amp;D4556&amp;"-T2",FixtureCode!$B$4:$AH$4,0)))))</f>
        <v>-</v>
      </c>
      <c r="G4556" s="12" t="str">
        <f>IF(C4556="-","-",IF(AND(ISNUMBER(Fixture!G4560),ISNUMBER(Fixture!I4560),Fixture!F4560&lt;&gt;"BYE",Fixture!J4560&lt;&gt;"BYE"),"Yes","-"))</f>
        <v>-</v>
      </c>
      <c r="H4556" s="9" t="str">
        <f>IF(G4556="-","-",IF(Fixture!G4560&gt;Fixture!I4560,Settings!$G$7,IF(Fixture!G4560=Fixture!I4560,Settings!$G$8,IF(Fixture!G4560&lt;Fixture!I4560,Settings!$G$9,"-"))))</f>
        <v>-</v>
      </c>
      <c r="I4556" s="13" t="str">
        <f>IF(G4556="-","-",IF(Fixture!I4560&gt;Fixture!G4560,Settings!$G$7,IF(Fixture!I4560=Fixture!G4560,Settings!$G$8,IF(Fixture!I4560&lt;Fixture!G4560,Settings!$G$9,"-"))))</f>
        <v>-</v>
      </c>
    </row>
    <row r="4557" spans="3:9" x14ac:dyDescent="0.25">
      <c r="C4557" s="12" t="str">
        <f t="shared" si="144"/>
        <v>-</v>
      </c>
      <c r="D4557" s="9" t="str">
        <f t="shared" si="145"/>
        <v>-</v>
      </c>
      <c r="E4557" s="9" t="str">
        <f>IF(C4557="-","-",IF(D4557=maxgameno+2,"blank row 2",IF(D4557=maxgameno+1,"blank row 1",INDEX(FixtureCode!$B$4:$AH$128,MATCH($C4557,FixtureCode!$B$4:$B$128,0),MATCH("G"&amp;D4557&amp;"-T1",FixtureCode!$B$4:$AH$4,0)))))</f>
        <v>-</v>
      </c>
      <c r="F4557" s="13" t="str">
        <f>IF(C4557="-","-",IF(D4557=maxgameno+2,"blank row 2",IF(D4557=maxgameno+1,"blank row 1",INDEX(FixtureCode!$B$4:$AH$128,MATCH($C4557,FixtureCode!$B$4:$B$128,0),MATCH("G"&amp;D4557&amp;"-T2",FixtureCode!$B$4:$AH$4,0)))))</f>
        <v>-</v>
      </c>
      <c r="G4557" s="12" t="str">
        <f>IF(C4557="-","-",IF(AND(ISNUMBER(Fixture!G4561),ISNUMBER(Fixture!I4561),Fixture!F4561&lt;&gt;"BYE",Fixture!J4561&lt;&gt;"BYE"),"Yes","-"))</f>
        <v>-</v>
      </c>
      <c r="H4557" s="9" t="str">
        <f>IF(G4557="-","-",IF(Fixture!G4561&gt;Fixture!I4561,Settings!$G$7,IF(Fixture!G4561=Fixture!I4561,Settings!$G$8,IF(Fixture!G4561&lt;Fixture!I4561,Settings!$G$9,"-"))))</f>
        <v>-</v>
      </c>
      <c r="I4557" s="13" t="str">
        <f>IF(G4557="-","-",IF(Fixture!I4561&gt;Fixture!G4561,Settings!$G$7,IF(Fixture!I4561=Fixture!G4561,Settings!$G$8,IF(Fixture!I4561&lt;Fixture!G4561,Settings!$G$9,"-"))))</f>
        <v>-</v>
      </c>
    </row>
    <row r="4558" spans="3:9" x14ac:dyDescent="0.25">
      <c r="C4558" s="12" t="str">
        <f t="shared" si="144"/>
        <v>-</v>
      </c>
      <c r="D4558" s="9" t="str">
        <f t="shared" si="145"/>
        <v>-</v>
      </c>
      <c r="E4558" s="9" t="str">
        <f>IF(C4558="-","-",IF(D4558=maxgameno+2,"blank row 2",IF(D4558=maxgameno+1,"blank row 1",INDEX(FixtureCode!$B$4:$AH$128,MATCH($C4558,FixtureCode!$B$4:$B$128,0),MATCH("G"&amp;D4558&amp;"-T1",FixtureCode!$B$4:$AH$4,0)))))</f>
        <v>-</v>
      </c>
      <c r="F4558" s="13" t="str">
        <f>IF(C4558="-","-",IF(D4558=maxgameno+2,"blank row 2",IF(D4558=maxgameno+1,"blank row 1",INDEX(FixtureCode!$B$4:$AH$128,MATCH($C4558,FixtureCode!$B$4:$B$128,0),MATCH("G"&amp;D4558&amp;"-T2",FixtureCode!$B$4:$AH$4,0)))))</f>
        <v>-</v>
      </c>
      <c r="G4558" s="12" t="str">
        <f>IF(C4558="-","-",IF(AND(ISNUMBER(Fixture!G4562),ISNUMBER(Fixture!I4562),Fixture!F4562&lt;&gt;"BYE",Fixture!J4562&lt;&gt;"BYE"),"Yes","-"))</f>
        <v>-</v>
      </c>
      <c r="H4558" s="9" t="str">
        <f>IF(G4558="-","-",IF(Fixture!G4562&gt;Fixture!I4562,Settings!$G$7,IF(Fixture!G4562=Fixture!I4562,Settings!$G$8,IF(Fixture!G4562&lt;Fixture!I4562,Settings!$G$9,"-"))))</f>
        <v>-</v>
      </c>
      <c r="I4558" s="13" t="str">
        <f>IF(G4558="-","-",IF(Fixture!I4562&gt;Fixture!G4562,Settings!$G$7,IF(Fixture!I4562=Fixture!G4562,Settings!$G$8,IF(Fixture!I4562&lt;Fixture!G4562,Settings!$G$9,"-"))))</f>
        <v>-</v>
      </c>
    </row>
    <row r="4559" spans="3:9" x14ac:dyDescent="0.25">
      <c r="C4559" s="12" t="str">
        <f t="shared" si="144"/>
        <v>-</v>
      </c>
      <c r="D4559" s="9" t="str">
        <f t="shared" si="145"/>
        <v>-</v>
      </c>
      <c r="E4559" s="9" t="str">
        <f>IF(C4559="-","-",IF(D4559=maxgameno+2,"blank row 2",IF(D4559=maxgameno+1,"blank row 1",INDEX(FixtureCode!$B$4:$AH$128,MATCH($C4559,FixtureCode!$B$4:$B$128,0),MATCH("G"&amp;D4559&amp;"-T1",FixtureCode!$B$4:$AH$4,0)))))</f>
        <v>-</v>
      </c>
      <c r="F4559" s="13" t="str">
        <f>IF(C4559="-","-",IF(D4559=maxgameno+2,"blank row 2",IF(D4559=maxgameno+1,"blank row 1",INDEX(FixtureCode!$B$4:$AH$128,MATCH($C4559,FixtureCode!$B$4:$B$128,0),MATCH("G"&amp;D4559&amp;"-T2",FixtureCode!$B$4:$AH$4,0)))))</f>
        <v>-</v>
      </c>
      <c r="G4559" s="12" t="str">
        <f>IF(C4559="-","-",IF(AND(ISNUMBER(Fixture!G4563),ISNUMBER(Fixture!I4563),Fixture!F4563&lt;&gt;"BYE",Fixture!J4563&lt;&gt;"BYE"),"Yes","-"))</f>
        <v>-</v>
      </c>
      <c r="H4559" s="9" t="str">
        <f>IF(G4559="-","-",IF(Fixture!G4563&gt;Fixture!I4563,Settings!$G$7,IF(Fixture!G4563=Fixture!I4563,Settings!$G$8,IF(Fixture!G4563&lt;Fixture!I4563,Settings!$G$9,"-"))))</f>
        <v>-</v>
      </c>
      <c r="I4559" s="13" t="str">
        <f>IF(G4559="-","-",IF(Fixture!I4563&gt;Fixture!G4563,Settings!$G$7,IF(Fixture!I4563=Fixture!G4563,Settings!$G$8,IF(Fixture!I4563&lt;Fixture!G4563,Settings!$G$9,"-"))))</f>
        <v>-</v>
      </c>
    </row>
    <row r="4560" spans="3:9" x14ac:dyDescent="0.25">
      <c r="C4560" s="12" t="str">
        <f t="shared" si="144"/>
        <v>-</v>
      </c>
      <c r="D4560" s="9" t="str">
        <f t="shared" si="145"/>
        <v>-</v>
      </c>
      <c r="E4560" s="9" t="str">
        <f>IF(C4560="-","-",IF(D4560=maxgameno+2,"blank row 2",IF(D4560=maxgameno+1,"blank row 1",INDEX(FixtureCode!$B$4:$AH$128,MATCH($C4560,FixtureCode!$B$4:$B$128,0),MATCH("G"&amp;D4560&amp;"-T1",FixtureCode!$B$4:$AH$4,0)))))</f>
        <v>-</v>
      </c>
      <c r="F4560" s="13" t="str">
        <f>IF(C4560="-","-",IF(D4560=maxgameno+2,"blank row 2",IF(D4560=maxgameno+1,"blank row 1",INDEX(FixtureCode!$B$4:$AH$128,MATCH($C4560,FixtureCode!$B$4:$B$128,0),MATCH("G"&amp;D4560&amp;"-T2",FixtureCode!$B$4:$AH$4,0)))))</f>
        <v>-</v>
      </c>
      <c r="G4560" s="12" t="str">
        <f>IF(C4560="-","-",IF(AND(ISNUMBER(Fixture!G4564),ISNUMBER(Fixture!I4564),Fixture!F4564&lt;&gt;"BYE",Fixture!J4564&lt;&gt;"BYE"),"Yes","-"))</f>
        <v>-</v>
      </c>
      <c r="H4560" s="9" t="str">
        <f>IF(G4560="-","-",IF(Fixture!G4564&gt;Fixture!I4564,Settings!$G$7,IF(Fixture!G4564=Fixture!I4564,Settings!$G$8,IF(Fixture!G4564&lt;Fixture!I4564,Settings!$G$9,"-"))))</f>
        <v>-</v>
      </c>
      <c r="I4560" s="13" t="str">
        <f>IF(G4560="-","-",IF(Fixture!I4564&gt;Fixture!G4564,Settings!$G$7,IF(Fixture!I4564=Fixture!G4564,Settings!$G$8,IF(Fixture!I4564&lt;Fixture!G4564,Settings!$G$9,"-"))))</f>
        <v>-</v>
      </c>
    </row>
    <row r="4561" spans="3:9" x14ac:dyDescent="0.25">
      <c r="C4561" s="12" t="str">
        <f t="shared" si="144"/>
        <v>-</v>
      </c>
      <c r="D4561" s="9" t="str">
        <f t="shared" si="145"/>
        <v>-</v>
      </c>
      <c r="E4561" s="9" t="str">
        <f>IF(C4561="-","-",IF(D4561=maxgameno+2,"blank row 2",IF(D4561=maxgameno+1,"blank row 1",INDEX(FixtureCode!$B$4:$AH$128,MATCH($C4561,FixtureCode!$B$4:$B$128,0),MATCH("G"&amp;D4561&amp;"-T1",FixtureCode!$B$4:$AH$4,0)))))</f>
        <v>-</v>
      </c>
      <c r="F4561" s="13" t="str">
        <f>IF(C4561="-","-",IF(D4561=maxgameno+2,"blank row 2",IF(D4561=maxgameno+1,"blank row 1",INDEX(FixtureCode!$B$4:$AH$128,MATCH($C4561,FixtureCode!$B$4:$B$128,0),MATCH("G"&amp;D4561&amp;"-T2",FixtureCode!$B$4:$AH$4,0)))))</f>
        <v>-</v>
      </c>
      <c r="G4561" s="12" t="str">
        <f>IF(C4561="-","-",IF(AND(ISNUMBER(Fixture!G4565),ISNUMBER(Fixture!I4565),Fixture!F4565&lt;&gt;"BYE",Fixture!J4565&lt;&gt;"BYE"),"Yes","-"))</f>
        <v>-</v>
      </c>
      <c r="H4561" s="9" t="str">
        <f>IF(G4561="-","-",IF(Fixture!G4565&gt;Fixture!I4565,Settings!$G$7,IF(Fixture!G4565=Fixture!I4565,Settings!$G$8,IF(Fixture!G4565&lt;Fixture!I4565,Settings!$G$9,"-"))))</f>
        <v>-</v>
      </c>
      <c r="I4561" s="13" t="str">
        <f>IF(G4561="-","-",IF(Fixture!I4565&gt;Fixture!G4565,Settings!$G$7,IF(Fixture!I4565=Fixture!G4565,Settings!$G$8,IF(Fixture!I4565&lt;Fixture!G4565,Settings!$G$9,"-"))))</f>
        <v>-</v>
      </c>
    </row>
    <row r="4562" spans="3:9" x14ac:dyDescent="0.25">
      <c r="C4562" s="12" t="str">
        <f t="shared" si="144"/>
        <v>-</v>
      </c>
      <c r="D4562" s="9" t="str">
        <f t="shared" si="145"/>
        <v>-</v>
      </c>
      <c r="E4562" s="9" t="str">
        <f>IF(C4562="-","-",IF(D4562=maxgameno+2,"blank row 2",IF(D4562=maxgameno+1,"blank row 1",INDEX(FixtureCode!$B$4:$AH$128,MATCH($C4562,FixtureCode!$B$4:$B$128,0),MATCH("G"&amp;D4562&amp;"-T1",FixtureCode!$B$4:$AH$4,0)))))</f>
        <v>-</v>
      </c>
      <c r="F4562" s="13" t="str">
        <f>IF(C4562="-","-",IF(D4562=maxgameno+2,"blank row 2",IF(D4562=maxgameno+1,"blank row 1",INDEX(FixtureCode!$B$4:$AH$128,MATCH($C4562,FixtureCode!$B$4:$B$128,0),MATCH("G"&amp;D4562&amp;"-T2",FixtureCode!$B$4:$AH$4,0)))))</f>
        <v>-</v>
      </c>
      <c r="G4562" s="12" t="str">
        <f>IF(C4562="-","-",IF(AND(ISNUMBER(Fixture!G4566),ISNUMBER(Fixture!I4566),Fixture!F4566&lt;&gt;"BYE",Fixture!J4566&lt;&gt;"BYE"),"Yes","-"))</f>
        <v>-</v>
      </c>
      <c r="H4562" s="9" t="str">
        <f>IF(G4562="-","-",IF(Fixture!G4566&gt;Fixture!I4566,Settings!$G$7,IF(Fixture!G4566=Fixture!I4566,Settings!$G$8,IF(Fixture!G4566&lt;Fixture!I4566,Settings!$G$9,"-"))))</f>
        <v>-</v>
      </c>
      <c r="I4562" s="13" t="str">
        <f>IF(G4562="-","-",IF(Fixture!I4566&gt;Fixture!G4566,Settings!$G$7,IF(Fixture!I4566=Fixture!G4566,Settings!$G$8,IF(Fixture!I4566&lt;Fixture!G4566,Settings!$G$9,"-"))))</f>
        <v>-</v>
      </c>
    </row>
    <row r="4563" spans="3:9" x14ac:dyDescent="0.25">
      <c r="C4563" s="12" t="str">
        <f t="shared" si="144"/>
        <v>-</v>
      </c>
      <c r="D4563" s="9" t="str">
        <f t="shared" si="145"/>
        <v>-</v>
      </c>
      <c r="E4563" s="9" t="str">
        <f>IF(C4563="-","-",IF(D4563=maxgameno+2,"blank row 2",IF(D4563=maxgameno+1,"blank row 1",INDEX(FixtureCode!$B$4:$AH$128,MATCH($C4563,FixtureCode!$B$4:$B$128,0),MATCH("G"&amp;D4563&amp;"-T1",FixtureCode!$B$4:$AH$4,0)))))</f>
        <v>-</v>
      </c>
      <c r="F4563" s="13" t="str">
        <f>IF(C4563="-","-",IF(D4563=maxgameno+2,"blank row 2",IF(D4563=maxgameno+1,"blank row 1",INDEX(FixtureCode!$B$4:$AH$128,MATCH($C4563,FixtureCode!$B$4:$B$128,0),MATCH("G"&amp;D4563&amp;"-T2",FixtureCode!$B$4:$AH$4,0)))))</f>
        <v>-</v>
      </c>
      <c r="G4563" s="12" t="str">
        <f>IF(C4563="-","-",IF(AND(ISNUMBER(Fixture!G4567),ISNUMBER(Fixture!I4567),Fixture!F4567&lt;&gt;"BYE",Fixture!J4567&lt;&gt;"BYE"),"Yes","-"))</f>
        <v>-</v>
      </c>
      <c r="H4563" s="9" t="str">
        <f>IF(G4563="-","-",IF(Fixture!G4567&gt;Fixture!I4567,Settings!$G$7,IF(Fixture!G4567=Fixture!I4567,Settings!$G$8,IF(Fixture!G4567&lt;Fixture!I4567,Settings!$G$9,"-"))))</f>
        <v>-</v>
      </c>
      <c r="I4563" s="13" t="str">
        <f>IF(G4563="-","-",IF(Fixture!I4567&gt;Fixture!G4567,Settings!$G$7,IF(Fixture!I4567=Fixture!G4567,Settings!$G$8,IF(Fixture!I4567&lt;Fixture!G4567,Settings!$G$9,"-"))))</f>
        <v>-</v>
      </c>
    </row>
    <row r="4564" spans="3:9" x14ac:dyDescent="0.25">
      <c r="C4564" s="12" t="str">
        <f t="shared" si="144"/>
        <v>-</v>
      </c>
      <c r="D4564" s="9" t="str">
        <f t="shared" si="145"/>
        <v>-</v>
      </c>
      <c r="E4564" s="9" t="str">
        <f>IF(C4564="-","-",IF(D4564=maxgameno+2,"blank row 2",IF(D4564=maxgameno+1,"blank row 1",INDEX(FixtureCode!$B$4:$AH$128,MATCH($C4564,FixtureCode!$B$4:$B$128,0),MATCH("G"&amp;D4564&amp;"-T1",FixtureCode!$B$4:$AH$4,0)))))</f>
        <v>-</v>
      </c>
      <c r="F4564" s="13" t="str">
        <f>IF(C4564="-","-",IF(D4564=maxgameno+2,"blank row 2",IF(D4564=maxgameno+1,"blank row 1",INDEX(FixtureCode!$B$4:$AH$128,MATCH($C4564,FixtureCode!$B$4:$B$128,0),MATCH("G"&amp;D4564&amp;"-T2",FixtureCode!$B$4:$AH$4,0)))))</f>
        <v>-</v>
      </c>
      <c r="G4564" s="12" t="str">
        <f>IF(C4564="-","-",IF(AND(ISNUMBER(Fixture!G4568),ISNUMBER(Fixture!I4568),Fixture!F4568&lt;&gt;"BYE",Fixture!J4568&lt;&gt;"BYE"),"Yes","-"))</f>
        <v>-</v>
      </c>
      <c r="H4564" s="9" t="str">
        <f>IF(G4564="-","-",IF(Fixture!G4568&gt;Fixture!I4568,Settings!$G$7,IF(Fixture!G4568=Fixture!I4568,Settings!$G$8,IF(Fixture!G4568&lt;Fixture!I4568,Settings!$G$9,"-"))))</f>
        <v>-</v>
      </c>
      <c r="I4564" s="13" t="str">
        <f>IF(G4564="-","-",IF(Fixture!I4568&gt;Fixture!G4568,Settings!$G$7,IF(Fixture!I4568=Fixture!G4568,Settings!$G$8,IF(Fixture!I4568&lt;Fixture!G4568,Settings!$G$9,"-"))))</f>
        <v>-</v>
      </c>
    </row>
    <row r="4565" spans="3:9" x14ac:dyDescent="0.25">
      <c r="C4565" s="12" t="str">
        <f t="shared" si="144"/>
        <v>-</v>
      </c>
      <c r="D4565" s="9" t="str">
        <f t="shared" si="145"/>
        <v>-</v>
      </c>
      <c r="E4565" s="9" t="str">
        <f>IF(C4565="-","-",IF(D4565=maxgameno+2,"blank row 2",IF(D4565=maxgameno+1,"blank row 1",INDEX(FixtureCode!$B$4:$AH$128,MATCH($C4565,FixtureCode!$B$4:$B$128,0),MATCH("G"&amp;D4565&amp;"-T1",FixtureCode!$B$4:$AH$4,0)))))</f>
        <v>-</v>
      </c>
      <c r="F4565" s="13" t="str">
        <f>IF(C4565="-","-",IF(D4565=maxgameno+2,"blank row 2",IF(D4565=maxgameno+1,"blank row 1",INDEX(FixtureCode!$B$4:$AH$128,MATCH($C4565,FixtureCode!$B$4:$B$128,0),MATCH("G"&amp;D4565&amp;"-T2",FixtureCode!$B$4:$AH$4,0)))))</f>
        <v>-</v>
      </c>
      <c r="G4565" s="12" t="str">
        <f>IF(C4565="-","-",IF(AND(ISNUMBER(Fixture!G4569),ISNUMBER(Fixture!I4569),Fixture!F4569&lt;&gt;"BYE",Fixture!J4569&lt;&gt;"BYE"),"Yes","-"))</f>
        <v>-</v>
      </c>
      <c r="H4565" s="9" t="str">
        <f>IF(G4565="-","-",IF(Fixture!G4569&gt;Fixture!I4569,Settings!$G$7,IF(Fixture!G4569=Fixture!I4569,Settings!$G$8,IF(Fixture!G4569&lt;Fixture!I4569,Settings!$G$9,"-"))))</f>
        <v>-</v>
      </c>
      <c r="I4565" s="13" t="str">
        <f>IF(G4565="-","-",IF(Fixture!I4569&gt;Fixture!G4569,Settings!$G$7,IF(Fixture!I4569=Fixture!G4569,Settings!$G$8,IF(Fixture!I4569&lt;Fixture!G4569,Settings!$G$9,"-"))))</f>
        <v>-</v>
      </c>
    </row>
    <row r="4566" spans="3:9" x14ac:dyDescent="0.25">
      <c r="C4566" s="12" t="str">
        <f t="shared" si="144"/>
        <v>-</v>
      </c>
      <c r="D4566" s="9" t="str">
        <f t="shared" si="145"/>
        <v>-</v>
      </c>
      <c r="E4566" s="9" t="str">
        <f>IF(C4566="-","-",IF(D4566=maxgameno+2,"blank row 2",IF(D4566=maxgameno+1,"blank row 1",INDEX(FixtureCode!$B$4:$AH$128,MATCH($C4566,FixtureCode!$B$4:$B$128,0),MATCH("G"&amp;D4566&amp;"-T1",FixtureCode!$B$4:$AH$4,0)))))</f>
        <v>-</v>
      </c>
      <c r="F4566" s="13" t="str">
        <f>IF(C4566="-","-",IF(D4566=maxgameno+2,"blank row 2",IF(D4566=maxgameno+1,"blank row 1",INDEX(FixtureCode!$B$4:$AH$128,MATCH($C4566,FixtureCode!$B$4:$B$128,0),MATCH("G"&amp;D4566&amp;"-T2",FixtureCode!$B$4:$AH$4,0)))))</f>
        <v>-</v>
      </c>
      <c r="G4566" s="12" t="str">
        <f>IF(C4566="-","-",IF(AND(ISNUMBER(Fixture!G4570),ISNUMBER(Fixture!I4570),Fixture!F4570&lt;&gt;"BYE",Fixture!J4570&lt;&gt;"BYE"),"Yes","-"))</f>
        <v>-</v>
      </c>
      <c r="H4566" s="9" t="str">
        <f>IF(G4566="-","-",IF(Fixture!G4570&gt;Fixture!I4570,Settings!$G$7,IF(Fixture!G4570=Fixture!I4570,Settings!$G$8,IF(Fixture!G4570&lt;Fixture!I4570,Settings!$G$9,"-"))))</f>
        <v>-</v>
      </c>
      <c r="I4566" s="13" t="str">
        <f>IF(G4566="-","-",IF(Fixture!I4570&gt;Fixture!G4570,Settings!$G$7,IF(Fixture!I4570=Fixture!G4570,Settings!$G$8,IF(Fixture!I4570&lt;Fixture!G4570,Settings!$G$9,"-"))))</f>
        <v>-</v>
      </c>
    </row>
    <row r="4567" spans="3:9" x14ac:dyDescent="0.25">
      <c r="C4567" s="12" t="str">
        <f t="shared" si="144"/>
        <v>-</v>
      </c>
      <c r="D4567" s="9" t="str">
        <f t="shared" si="145"/>
        <v>-</v>
      </c>
      <c r="E4567" s="9" t="str">
        <f>IF(C4567="-","-",IF(D4567=maxgameno+2,"blank row 2",IF(D4567=maxgameno+1,"blank row 1",INDEX(FixtureCode!$B$4:$AH$128,MATCH($C4567,FixtureCode!$B$4:$B$128,0),MATCH("G"&amp;D4567&amp;"-T1",FixtureCode!$B$4:$AH$4,0)))))</f>
        <v>-</v>
      </c>
      <c r="F4567" s="13" t="str">
        <f>IF(C4567="-","-",IF(D4567=maxgameno+2,"blank row 2",IF(D4567=maxgameno+1,"blank row 1",INDEX(FixtureCode!$B$4:$AH$128,MATCH($C4567,FixtureCode!$B$4:$B$128,0),MATCH("G"&amp;D4567&amp;"-T2",FixtureCode!$B$4:$AH$4,0)))))</f>
        <v>-</v>
      </c>
      <c r="G4567" s="12" t="str">
        <f>IF(C4567="-","-",IF(AND(ISNUMBER(Fixture!G4571),ISNUMBER(Fixture!I4571),Fixture!F4571&lt;&gt;"BYE",Fixture!J4571&lt;&gt;"BYE"),"Yes","-"))</f>
        <v>-</v>
      </c>
      <c r="H4567" s="9" t="str">
        <f>IF(G4567="-","-",IF(Fixture!G4571&gt;Fixture!I4571,Settings!$G$7,IF(Fixture!G4571=Fixture!I4571,Settings!$G$8,IF(Fixture!G4571&lt;Fixture!I4571,Settings!$G$9,"-"))))</f>
        <v>-</v>
      </c>
      <c r="I4567" s="13" t="str">
        <f>IF(G4567="-","-",IF(Fixture!I4571&gt;Fixture!G4571,Settings!$G$7,IF(Fixture!I4571=Fixture!G4571,Settings!$G$8,IF(Fixture!I4571&lt;Fixture!G4571,Settings!$G$9,"-"))))</f>
        <v>-</v>
      </c>
    </row>
    <row r="4568" spans="3:9" x14ac:dyDescent="0.25">
      <c r="C4568" s="12" t="str">
        <f t="shared" si="144"/>
        <v>-</v>
      </c>
      <c r="D4568" s="9" t="str">
        <f t="shared" si="145"/>
        <v>-</v>
      </c>
      <c r="E4568" s="9" t="str">
        <f>IF(C4568="-","-",IF(D4568=maxgameno+2,"blank row 2",IF(D4568=maxgameno+1,"blank row 1",INDEX(FixtureCode!$B$4:$AH$128,MATCH($C4568,FixtureCode!$B$4:$B$128,0),MATCH("G"&amp;D4568&amp;"-T1",FixtureCode!$B$4:$AH$4,0)))))</f>
        <v>-</v>
      </c>
      <c r="F4568" s="13" t="str">
        <f>IF(C4568="-","-",IF(D4568=maxgameno+2,"blank row 2",IF(D4568=maxgameno+1,"blank row 1",INDEX(FixtureCode!$B$4:$AH$128,MATCH($C4568,FixtureCode!$B$4:$B$128,0),MATCH("G"&amp;D4568&amp;"-T2",FixtureCode!$B$4:$AH$4,0)))))</f>
        <v>-</v>
      </c>
      <c r="G4568" s="12" t="str">
        <f>IF(C4568="-","-",IF(AND(ISNUMBER(Fixture!G4572),ISNUMBER(Fixture!I4572),Fixture!F4572&lt;&gt;"BYE",Fixture!J4572&lt;&gt;"BYE"),"Yes","-"))</f>
        <v>-</v>
      </c>
      <c r="H4568" s="9" t="str">
        <f>IF(G4568="-","-",IF(Fixture!G4572&gt;Fixture!I4572,Settings!$G$7,IF(Fixture!G4572=Fixture!I4572,Settings!$G$8,IF(Fixture!G4572&lt;Fixture!I4572,Settings!$G$9,"-"))))</f>
        <v>-</v>
      </c>
      <c r="I4568" s="13" t="str">
        <f>IF(G4568="-","-",IF(Fixture!I4572&gt;Fixture!G4572,Settings!$G$7,IF(Fixture!I4572=Fixture!G4572,Settings!$G$8,IF(Fixture!I4572&lt;Fixture!G4572,Settings!$G$9,"-"))))</f>
        <v>-</v>
      </c>
    </row>
    <row r="4569" spans="3:9" x14ac:dyDescent="0.25">
      <c r="C4569" s="12" t="str">
        <f t="shared" si="144"/>
        <v>-</v>
      </c>
      <c r="D4569" s="9" t="str">
        <f t="shared" si="145"/>
        <v>-</v>
      </c>
      <c r="E4569" s="9" t="str">
        <f>IF(C4569="-","-",IF(D4569=maxgameno+2,"blank row 2",IF(D4569=maxgameno+1,"blank row 1",INDEX(FixtureCode!$B$4:$AH$128,MATCH($C4569,FixtureCode!$B$4:$B$128,0),MATCH("G"&amp;D4569&amp;"-T1",FixtureCode!$B$4:$AH$4,0)))))</f>
        <v>-</v>
      </c>
      <c r="F4569" s="13" t="str">
        <f>IF(C4569="-","-",IF(D4569=maxgameno+2,"blank row 2",IF(D4569=maxgameno+1,"blank row 1",INDEX(FixtureCode!$B$4:$AH$128,MATCH($C4569,FixtureCode!$B$4:$B$128,0),MATCH("G"&amp;D4569&amp;"-T2",FixtureCode!$B$4:$AH$4,0)))))</f>
        <v>-</v>
      </c>
      <c r="G4569" s="12" t="str">
        <f>IF(C4569="-","-",IF(AND(ISNUMBER(Fixture!G4573),ISNUMBER(Fixture!I4573),Fixture!F4573&lt;&gt;"BYE",Fixture!J4573&lt;&gt;"BYE"),"Yes","-"))</f>
        <v>-</v>
      </c>
      <c r="H4569" s="9" t="str">
        <f>IF(G4569="-","-",IF(Fixture!G4573&gt;Fixture!I4573,Settings!$G$7,IF(Fixture!G4573=Fixture!I4573,Settings!$G$8,IF(Fixture!G4573&lt;Fixture!I4573,Settings!$G$9,"-"))))</f>
        <v>-</v>
      </c>
      <c r="I4569" s="13" t="str">
        <f>IF(G4569="-","-",IF(Fixture!I4573&gt;Fixture!G4573,Settings!$G$7,IF(Fixture!I4573=Fixture!G4573,Settings!$G$8,IF(Fixture!I4573&lt;Fixture!G4573,Settings!$G$9,"-"))))</f>
        <v>-</v>
      </c>
    </row>
    <row r="4570" spans="3:9" x14ac:dyDescent="0.25">
      <c r="C4570" s="12" t="str">
        <f t="shared" si="144"/>
        <v>-</v>
      </c>
      <c r="D4570" s="9" t="str">
        <f t="shared" si="145"/>
        <v>-</v>
      </c>
      <c r="E4570" s="9" t="str">
        <f>IF(C4570="-","-",IF(D4570=maxgameno+2,"blank row 2",IF(D4570=maxgameno+1,"blank row 1",INDEX(FixtureCode!$B$4:$AH$128,MATCH($C4570,FixtureCode!$B$4:$B$128,0),MATCH("G"&amp;D4570&amp;"-T1",FixtureCode!$B$4:$AH$4,0)))))</f>
        <v>-</v>
      </c>
      <c r="F4570" s="13" t="str">
        <f>IF(C4570="-","-",IF(D4570=maxgameno+2,"blank row 2",IF(D4570=maxgameno+1,"blank row 1",INDEX(FixtureCode!$B$4:$AH$128,MATCH($C4570,FixtureCode!$B$4:$B$128,0),MATCH("G"&amp;D4570&amp;"-T2",FixtureCode!$B$4:$AH$4,0)))))</f>
        <v>-</v>
      </c>
      <c r="G4570" s="12" t="str">
        <f>IF(C4570="-","-",IF(AND(ISNUMBER(Fixture!G4574),ISNUMBER(Fixture!I4574),Fixture!F4574&lt;&gt;"BYE",Fixture!J4574&lt;&gt;"BYE"),"Yes","-"))</f>
        <v>-</v>
      </c>
      <c r="H4570" s="9" t="str">
        <f>IF(G4570="-","-",IF(Fixture!G4574&gt;Fixture!I4574,Settings!$G$7,IF(Fixture!G4574=Fixture!I4574,Settings!$G$8,IF(Fixture!G4574&lt;Fixture!I4574,Settings!$G$9,"-"))))</f>
        <v>-</v>
      </c>
      <c r="I4570" s="13" t="str">
        <f>IF(G4570="-","-",IF(Fixture!I4574&gt;Fixture!G4574,Settings!$G$7,IF(Fixture!I4574=Fixture!G4574,Settings!$G$8,IF(Fixture!I4574&lt;Fixture!G4574,Settings!$G$9,"-"))))</f>
        <v>-</v>
      </c>
    </row>
    <row r="4571" spans="3:9" x14ac:dyDescent="0.25">
      <c r="C4571" s="12" t="str">
        <f t="shared" si="144"/>
        <v>-</v>
      </c>
      <c r="D4571" s="9" t="str">
        <f t="shared" si="145"/>
        <v>-</v>
      </c>
      <c r="E4571" s="9" t="str">
        <f>IF(C4571="-","-",IF(D4571=maxgameno+2,"blank row 2",IF(D4571=maxgameno+1,"blank row 1",INDEX(FixtureCode!$B$4:$AH$128,MATCH($C4571,FixtureCode!$B$4:$B$128,0),MATCH("G"&amp;D4571&amp;"-T1",FixtureCode!$B$4:$AH$4,0)))))</f>
        <v>-</v>
      </c>
      <c r="F4571" s="13" t="str">
        <f>IF(C4571="-","-",IF(D4571=maxgameno+2,"blank row 2",IF(D4571=maxgameno+1,"blank row 1",INDEX(FixtureCode!$B$4:$AH$128,MATCH($C4571,FixtureCode!$B$4:$B$128,0),MATCH("G"&amp;D4571&amp;"-T2",FixtureCode!$B$4:$AH$4,0)))))</f>
        <v>-</v>
      </c>
      <c r="G4571" s="12" t="str">
        <f>IF(C4571="-","-",IF(AND(ISNUMBER(Fixture!G4575),ISNUMBER(Fixture!I4575),Fixture!F4575&lt;&gt;"BYE",Fixture!J4575&lt;&gt;"BYE"),"Yes","-"))</f>
        <v>-</v>
      </c>
      <c r="H4571" s="9" t="str">
        <f>IF(G4571="-","-",IF(Fixture!G4575&gt;Fixture!I4575,Settings!$G$7,IF(Fixture!G4575=Fixture!I4575,Settings!$G$8,IF(Fixture!G4575&lt;Fixture!I4575,Settings!$G$9,"-"))))</f>
        <v>-</v>
      </c>
      <c r="I4571" s="13" t="str">
        <f>IF(G4571="-","-",IF(Fixture!I4575&gt;Fixture!G4575,Settings!$G$7,IF(Fixture!I4575=Fixture!G4575,Settings!$G$8,IF(Fixture!I4575&lt;Fixture!G4575,Settings!$G$9,"-"))))</f>
        <v>-</v>
      </c>
    </row>
    <row r="4572" spans="3:9" x14ac:dyDescent="0.25">
      <c r="C4572" s="12" t="str">
        <f t="shared" si="144"/>
        <v>-</v>
      </c>
      <c r="D4572" s="9" t="str">
        <f t="shared" si="145"/>
        <v>-</v>
      </c>
      <c r="E4572" s="9" t="str">
        <f>IF(C4572="-","-",IF(D4572=maxgameno+2,"blank row 2",IF(D4572=maxgameno+1,"blank row 1",INDEX(FixtureCode!$B$4:$AH$128,MATCH($C4572,FixtureCode!$B$4:$B$128,0),MATCH("G"&amp;D4572&amp;"-T1",FixtureCode!$B$4:$AH$4,0)))))</f>
        <v>-</v>
      </c>
      <c r="F4572" s="13" t="str">
        <f>IF(C4572="-","-",IF(D4572=maxgameno+2,"blank row 2",IF(D4572=maxgameno+1,"blank row 1",INDEX(FixtureCode!$B$4:$AH$128,MATCH($C4572,FixtureCode!$B$4:$B$128,0),MATCH("G"&amp;D4572&amp;"-T2",FixtureCode!$B$4:$AH$4,0)))))</f>
        <v>-</v>
      </c>
      <c r="G4572" s="12" t="str">
        <f>IF(C4572="-","-",IF(AND(ISNUMBER(Fixture!G4576),ISNUMBER(Fixture!I4576),Fixture!F4576&lt;&gt;"BYE",Fixture!J4576&lt;&gt;"BYE"),"Yes","-"))</f>
        <v>-</v>
      </c>
      <c r="H4572" s="9" t="str">
        <f>IF(G4572="-","-",IF(Fixture!G4576&gt;Fixture!I4576,Settings!$G$7,IF(Fixture!G4576=Fixture!I4576,Settings!$G$8,IF(Fixture!G4576&lt;Fixture!I4576,Settings!$G$9,"-"))))</f>
        <v>-</v>
      </c>
      <c r="I4572" s="13" t="str">
        <f>IF(G4572="-","-",IF(Fixture!I4576&gt;Fixture!G4576,Settings!$G$7,IF(Fixture!I4576=Fixture!G4576,Settings!$G$8,IF(Fixture!I4576&lt;Fixture!G4576,Settings!$G$9,"-"))))</f>
        <v>-</v>
      </c>
    </row>
    <row r="4573" spans="3:9" x14ac:dyDescent="0.25">
      <c r="C4573" s="12" t="str">
        <f t="shared" si="144"/>
        <v>-</v>
      </c>
      <c r="D4573" s="9" t="str">
        <f t="shared" si="145"/>
        <v>-</v>
      </c>
      <c r="E4573" s="9" t="str">
        <f>IF(C4573="-","-",IF(D4573=maxgameno+2,"blank row 2",IF(D4573=maxgameno+1,"blank row 1",INDEX(FixtureCode!$B$4:$AH$128,MATCH($C4573,FixtureCode!$B$4:$B$128,0),MATCH("G"&amp;D4573&amp;"-T1",FixtureCode!$B$4:$AH$4,0)))))</f>
        <v>-</v>
      </c>
      <c r="F4573" s="13" t="str">
        <f>IF(C4573="-","-",IF(D4573=maxgameno+2,"blank row 2",IF(D4573=maxgameno+1,"blank row 1",INDEX(FixtureCode!$B$4:$AH$128,MATCH($C4573,FixtureCode!$B$4:$B$128,0),MATCH("G"&amp;D4573&amp;"-T2",FixtureCode!$B$4:$AH$4,0)))))</f>
        <v>-</v>
      </c>
      <c r="G4573" s="12" t="str">
        <f>IF(C4573="-","-",IF(AND(ISNUMBER(Fixture!G4577),ISNUMBER(Fixture!I4577),Fixture!F4577&lt;&gt;"BYE",Fixture!J4577&lt;&gt;"BYE"),"Yes","-"))</f>
        <v>-</v>
      </c>
      <c r="H4573" s="9" t="str">
        <f>IF(G4573="-","-",IF(Fixture!G4577&gt;Fixture!I4577,Settings!$G$7,IF(Fixture!G4577=Fixture!I4577,Settings!$G$8,IF(Fixture!G4577&lt;Fixture!I4577,Settings!$G$9,"-"))))</f>
        <v>-</v>
      </c>
      <c r="I4573" s="13" t="str">
        <f>IF(G4573="-","-",IF(Fixture!I4577&gt;Fixture!G4577,Settings!$G$7,IF(Fixture!I4577=Fixture!G4577,Settings!$G$8,IF(Fixture!I4577&lt;Fixture!G4577,Settings!$G$9,"-"))))</f>
        <v>-</v>
      </c>
    </row>
    <row r="4574" spans="3:9" x14ac:dyDescent="0.25">
      <c r="C4574" s="12" t="str">
        <f t="shared" si="144"/>
        <v>-</v>
      </c>
      <c r="D4574" s="9" t="str">
        <f t="shared" si="145"/>
        <v>-</v>
      </c>
      <c r="E4574" s="9" t="str">
        <f>IF(C4574="-","-",IF(D4574=maxgameno+2,"blank row 2",IF(D4574=maxgameno+1,"blank row 1",INDEX(FixtureCode!$B$4:$AH$128,MATCH($C4574,FixtureCode!$B$4:$B$128,0),MATCH("G"&amp;D4574&amp;"-T1",FixtureCode!$B$4:$AH$4,0)))))</f>
        <v>-</v>
      </c>
      <c r="F4574" s="13" t="str">
        <f>IF(C4574="-","-",IF(D4574=maxgameno+2,"blank row 2",IF(D4574=maxgameno+1,"blank row 1",INDEX(FixtureCode!$B$4:$AH$128,MATCH($C4574,FixtureCode!$B$4:$B$128,0),MATCH("G"&amp;D4574&amp;"-T2",FixtureCode!$B$4:$AH$4,0)))))</f>
        <v>-</v>
      </c>
      <c r="G4574" s="12" t="str">
        <f>IF(C4574="-","-",IF(AND(ISNUMBER(Fixture!G4578),ISNUMBER(Fixture!I4578),Fixture!F4578&lt;&gt;"BYE",Fixture!J4578&lt;&gt;"BYE"),"Yes","-"))</f>
        <v>-</v>
      </c>
      <c r="H4574" s="9" t="str">
        <f>IF(G4574="-","-",IF(Fixture!G4578&gt;Fixture!I4578,Settings!$G$7,IF(Fixture!G4578=Fixture!I4578,Settings!$G$8,IF(Fixture!G4578&lt;Fixture!I4578,Settings!$G$9,"-"))))</f>
        <v>-</v>
      </c>
      <c r="I4574" s="13" t="str">
        <f>IF(G4574="-","-",IF(Fixture!I4578&gt;Fixture!G4578,Settings!$G$7,IF(Fixture!I4578=Fixture!G4578,Settings!$G$8,IF(Fixture!I4578&lt;Fixture!G4578,Settings!$G$9,"-"))))</f>
        <v>-</v>
      </c>
    </row>
    <row r="4575" spans="3:9" x14ac:dyDescent="0.25">
      <c r="C4575" s="12" t="str">
        <f t="shared" si="144"/>
        <v>-</v>
      </c>
      <c r="D4575" s="9" t="str">
        <f t="shared" si="145"/>
        <v>-</v>
      </c>
      <c r="E4575" s="9" t="str">
        <f>IF(C4575="-","-",IF(D4575=maxgameno+2,"blank row 2",IF(D4575=maxgameno+1,"blank row 1",INDEX(FixtureCode!$B$4:$AH$128,MATCH($C4575,FixtureCode!$B$4:$B$128,0),MATCH("G"&amp;D4575&amp;"-T1",FixtureCode!$B$4:$AH$4,0)))))</f>
        <v>-</v>
      </c>
      <c r="F4575" s="13" t="str">
        <f>IF(C4575="-","-",IF(D4575=maxgameno+2,"blank row 2",IF(D4575=maxgameno+1,"blank row 1",INDEX(FixtureCode!$B$4:$AH$128,MATCH($C4575,FixtureCode!$B$4:$B$128,0),MATCH("G"&amp;D4575&amp;"-T2",FixtureCode!$B$4:$AH$4,0)))))</f>
        <v>-</v>
      </c>
      <c r="G4575" s="12" t="str">
        <f>IF(C4575="-","-",IF(AND(ISNUMBER(Fixture!G4579),ISNUMBER(Fixture!I4579),Fixture!F4579&lt;&gt;"BYE",Fixture!J4579&lt;&gt;"BYE"),"Yes","-"))</f>
        <v>-</v>
      </c>
      <c r="H4575" s="9" t="str">
        <f>IF(G4575="-","-",IF(Fixture!G4579&gt;Fixture!I4579,Settings!$G$7,IF(Fixture!G4579=Fixture!I4579,Settings!$G$8,IF(Fixture!G4579&lt;Fixture!I4579,Settings!$G$9,"-"))))</f>
        <v>-</v>
      </c>
      <c r="I4575" s="13" t="str">
        <f>IF(G4575="-","-",IF(Fixture!I4579&gt;Fixture!G4579,Settings!$G$7,IF(Fixture!I4579=Fixture!G4579,Settings!$G$8,IF(Fixture!I4579&lt;Fixture!G4579,Settings!$G$9,"-"))))</f>
        <v>-</v>
      </c>
    </row>
    <row r="4576" spans="3:9" x14ac:dyDescent="0.25">
      <c r="C4576" s="12" t="str">
        <f t="shared" si="144"/>
        <v>-</v>
      </c>
      <c r="D4576" s="9" t="str">
        <f t="shared" si="145"/>
        <v>-</v>
      </c>
      <c r="E4576" s="9" t="str">
        <f>IF(C4576="-","-",IF(D4576=maxgameno+2,"blank row 2",IF(D4576=maxgameno+1,"blank row 1",INDEX(FixtureCode!$B$4:$AH$128,MATCH($C4576,FixtureCode!$B$4:$B$128,0),MATCH("G"&amp;D4576&amp;"-T1",FixtureCode!$B$4:$AH$4,0)))))</f>
        <v>-</v>
      </c>
      <c r="F4576" s="13" t="str">
        <f>IF(C4576="-","-",IF(D4576=maxgameno+2,"blank row 2",IF(D4576=maxgameno+1,"blank row 1",INDEX(FixtureCode!$B$4:$AH$128,MATCH($C4576,FixtureCode!$B$4:$B$128,0),MATCH("G"&amp;D4576&amp;"-T2",FixtureCode!$B$4:$AH$4,0)))))</f>
        <v>-</v>
      </c>
      <c r="G4576" s="12" t="str">
        <f>IF(C4576="-","-",IF(AND(ISNUMBER(Fixture!G4580),ISNUMBER(Fixture!I4580),Fixture!F4580&lt;&gt;"BYE",Fixture!J4580&lt;&gt;"BYE"),"Yes","-"))</f>
        <v>-</v>
      </c>
      <c r="H4576" s="9" t="str">
        <f>IF(G4576="-","-",IF(Fixture!G4580&gt;Fixture!I4580,Settings!$G$7,IF(Fixture!G4580=Fixture!I4580,Settings!$G$8,IF(Fixture!G4580&lt;Fixture!I4580,Settings!$G$9,"-"))))</f>
        <v>-</v>
      </c>
      <c r="I4576" s="13" t="str">
        <f>IF(G4576="-","-",IF(Fixture!I4580&gt;Fixture!G4580,Settings!$G$7,IF(Fixture!I4580=Fixture!G4580,Settings!$G$8,IF(Fixture!I4580&lt;Fixture!G4580,Settings!$G$9,"-"))))</f>
        <v>-</v>
      </c>
    </row>
    <row r="4577" spans="3:9" x14ac:dyDescent="0.25">
      <c r="C4577" s="12" t="str">
        <f t="shared" si="144"/>
        <v>-</v>
      </c>
      <c r="D4577" s="9" t="str">
        <f t="shared" si="145"/>
        <v>-</v>
      </c>
      <c r="E4577" s="9" t="str">
        <f>IF(C4577="-","-",IF(D4577=maxgameno+2,"blank row 2",IF(D4577=maxgameno+1,"blank row 1",INDEX(FixtureCode!$B$4:$AH$128,MATCH($C4577,FixtureCode!$B$4:$B$128,0),MATCH("G"&amp;D4577&amp;"-T1",FixtureCode!$B$4:$AH$4,0)))))</f>
        <v>-</v>
      </c>
      <c r="F4577" s="13" t="str">
        <f>IF(C4577="-","-",IF(D4577=maxgameno+2,"blank row 2",IF(D4577=maxgameno+1,"blank row 1",INDEX(FixtureCode!$B$4:$AH$128,MATCH($C4577,FixtureCode!$B$4:$B$128,0),MATCH("G"&amp;D4577&amp;"-T2",FixtureCode!$B$4:$AH$4,0)))))</f>
        <v>-</v>
      </c>
      <c r="G4577" s="12" t="str">
        <f>IF(C4577="-","-",IF(AND(ISNUMBER(Fixture!G4581),ISNUMBER(Fixture!I4581),Fixture!F4581&lt;&gt;"BYE",Fixture!J4581&lt;&gt;"BYE"),"Yes","-"))</f>
        <v>-</v>
      </c>
      <c r="H4577" s="9" t="str">
        <f>IF(G4577="-","-",IF(Fixture!G4581&gt;Fixture!I4581,Settings!$G$7,IF(Fixture!G4581=Fixture!I4581,Settings!$G$8,IF(Fixture!G4581&lt;Fixture!I4581,Settings!$G$9,"-"))))</f>
        <v>-</v>
      </c>
      <c r="I4577" s="13" t="str">
        <f>IF(G4577="-","-",IF(Fixture!I4581&gt;Fixture!G4581,Settings!$G$7,IF(Fixture!I4581=Fixture!G4581,Settings!$G$8,IF(Fixture!I4581&lt;Fixture!G4581,Settings!$G$9,"-"))))</f>
        <v>-</v>
      </c>
    </row>
    <row r="4578" spans="3:9" x14ac:dyDescent="0.25">
      <c r="C4578" s="12" t="str">
        <f t="shared" si="144"/>
        <v>-</v>
      </c>
      <c r="D4578" s="9" t="str">
        <f t="shared" si="145"/>
        <v>-</v>
      </c>
      <c r="E4578" s="9" t="str">
        <f>IF(C4578="-","-",IF(D4578=maxgameno+2,"blank row 2",IF(D4578=maxgameno+1,"blank row 1",INDEX(FixtureCode!$B$4:$AH$128,MATCH($C4578,FixtureCode!$B$4:$B$128,0),MATCH("G"&amp;D4578&amp;"-T1",FixtureCode!$B$4:$AH$4,0)))))</f>
        <v>-</v>
      </c>
      <c r="F4578" s="13" t="str">
        <f>IF(C4578="-","-",IF(D4578=maxgameno+2,"blank row 2",IF(D4578=maxgameno+1,"blank row 1",INDEX(FixtureCode!$B$4:$AH$128,MATCH($C4578,FixtureCode!$B$4:$B$128,0),MATCH("G"&amp;D4578&amp;"-T2",FixtureCode!$B$4:$AH$4,0)))))</f>
        <v>-</v>
      </c>
      <c r="G4578" s="12" t="str">
        <f>IF(C4578="-","-",IF(AND(ISNUMBER(Fixture!G4582),ISNUMBER(Fixture!I4582),Fixture!F4582&lt;&gt;"BYE",Fixture!J4582&lt;&gt;"BYE"),"Yes","-"))</f>
        <v>-</v>
      </c>
      <c r="H4578" s="9" t="str">
        <f>IF(G4578="-","-",IF(Fixture!G4582&gt;Fixture!I4582,Settings!$G$7,IF(Fixture!G4582=Fixture!I4582,Settings!$G$8,IF(Fixture!G4582&lt;Fixture!I4582,Settings!$G$9,"-"))))</f>
        <v>-</v>
      </c>
      <c r="I4578" s="13" t="str">
        <f>IF(G4578="-","-",IF(Fixture!I4582&gt;Fixture!G4582,Settings!$G$7,IF(Fixture!I4582=Fixture!G4582,Settings!$G$8,IF(Fixture!I4582&lt;Fixture!G4582,Settings!$G$9,"-"))))</f>
        <v>-</v>
      </c>
    </row>
    <row r="4579" spans="3:9" x14ac:dyDescent="0.25">
      <c r="C4579" s="12" t="str">
        <f t="shared" si="144"/>
        <v>-</v>
      </c>
      <c r="D4579" s="9" t="str">
        <f t="shared" si="145"/>
        <v>-</v>
      </c>
      <c r="E4579" s="9" t="str">
        <f>IF(C4579="-","-",IF(D4579=maxgameno+2,"blank row 2",IF(D4579=maxgameno+1,"blank row 1",INDEX(FixtureCode!$B$4:$AH$128,MATCH($C4579,FixtureCode!$B$4:$B$128,0),MATCH("G"&amp;D4579&amp;"-T1",FixtureCode!$B$4:$AH$4,0)))))</f>
        <v>-</v>
      </c>
      <c r="F4579" s="13" t="str">
        <f>IF(C4579="-","-",IF(D4579=maxgameno+2,"blank row 2",IF(D4579=maxgameno+1,"blank row 1",INDEX(FixtureCode!$B$4:$AH$128,MATCH($C4579,FixtureCode!$B$4:$B$128,0),MATCH("G"&amp;D4579&amp;"-T2",FixtureCode!$B$4:$AH$4,0)))))</f>
        <v>-</v>
      </c>
      <c r="G4579" s="12" t="str">
        <f>IF(C4579="-","-",IF(AND(ISNUMBER(Fixture!G4583),ISNUMBER(Fixture!I4583),Fixture!F4583&lt;&gt;"BYE",Fixture!J4583&lt;&gt;"BYE"),"Yes","-"))</f>
        <v>-</v>
      </c>
      <c r="H4579" s="9" t="str">
        <f>IF(G4579="-","-",IF(Fixture!G4583&gt;Fixture!I4583,Settings!$G$7,IF(Fixture!G4583=Fixture!I4583,Settings!$G$8,IF(Fixture!G4583&lt;Fixture!I4583,Settings!$G$9,"-"))))</f>
        <v>-</v>
      </c>
      <c r="I4579" s="13" t="str">
        <f>IF(G4579="-","-",IF(Fixture!I4583&gt;Fixture!G4583,Settings!$G$7,IF(Fixture!I4583=Fixture!G4583,Settings!$G$8,IF(Fixture!I4583&lt;Fixture!G4583,Settings!$G$9,"-"))))</f>
        <v>-</v>
      </c>
    </row>
    <row r="4580" spans="3:9" x14ac:dyDescent="0.25">
      <c r="C4580" s="12" t="str">
        <f t="shared" si="144"/>
        <v>-</v>
      </c>
      <c r="D4580" s="9" t="str">
        <f t="shared" si="145"/>
        <v>-</v>
      </c>
      <c r="E4580" s="9" t="str">
        <f>IF(C4580="-","-",IF(D4580=maxgameno+2,"blank row 2",IF(D4580=maxgameno+1,"blank row 1",INDEX(FixtureCode!$B$4:$AH$128,MATCH($C4580,FixtureCode!$B$4:$B$128,0),MATCH("G"&amp;D4580&amp;"-T1",FixtureCode!$B$4:$AH$4,0)))))</f>
        <v>-</v>
      </c>
      <c r="F4580" s="13" t="str">
        <f>IF(C4580="-","-",IF(D4580=maxgameno+2,"blank row 2",IF(D4580=maxgameno+1,"blank row 1",INDEX(FixtureCode!$B$4:$AH$128,MATCH($C4580,FixtureCode!$B$4:$B$128,0),MATCH("G"&amp;D4580&amp;"-T2",FixtureCode!$B$4:$AH$4,0)))))</f>
        <v>-</v>
      </c>
      <c r="G4580" s="12" t="str">
        <f>IF(C4580="-","-",IF(AND(ISNUMBER(Fixture!G4584),ISNUMBER(Fixture!I4584),Fixture!F4584&lt;&gt;"BYE",Fixture!J4584&lt;&gt;"BYE"),"Yes","-"))</f>
        <v>-</v>
      </c>
      <c r="H4580" s="9" t="str">
        <f>IF(G4580="-","-",IF(Fixture!G4584&gt;Fixture!I4584,Settings!$G$7,IF(Fixture!G4584=Fixture!I4584,Settings!$G$8,IF(Fixture!G4584&lt;Fixture!I4584,Settings!$G$9,"-"))))</f>
        <v>-</v>
      </c>
      <c r="I4580" s="13" t="str">
        <f>IF(G4580="-","-",IF(Fixture!I4584&gt;Fixture!G4584,Settings!$G$7,IF(Fixture!I4584=Fixture!G4584,Settings!$G$8,IF(Fixture!I4584&lt;Fixture!G4584,Settings!$G$9,"-"))))</f>
        <v>-</v>
      </c>
    </row>
    <row r="4581" spans="3:9" x14ac:dyDescent="0.25">
      <c r="C4581" s="12" t="str">
        <f t="shared" si="144"/>
        <v>-</v>
      </c>
      <c r="D4581" s="9" t="str">
        <f t="shared" si="145"/>
        <v>-</v>
      </c>
      <c r="E4581" s="9" t="str">
        <f>IF(C4581="-","-",IF(D4581=maxgameno+2,"blank row 2",IF(D4581=maxgameno+1,"blank row 1",INDEX(FixtureCode!$B$4:$AH$128,MATCH($C4581,FixtureCode!$B$4:$B$128,0),MATCH("G"&amp;D4581&amp;"-T1",FixtureCode!$B$4:$AH$4,0)))))</f>
        <v>-</v>
      </c>
      <c r="F4581" s="13" t="str">
        <f>IF(C4581="-","-",IF(D4581=maxgameno+2,"blank row 2",IF(D4581=maxgameno+1,"blank row 1",INDEX(FixtureCode!$B$4:$AH$128,MATCH($C4581,FixtureCode!$B$4:$B$128,0),MATCH("G"&amp;D4581&amp;"-T2",FixtureCode!$B$4:$AH$4,0)))))</f>
        <v>-</v>
      </c>
      <c r="G4581" s="12" t="str">
        <f>IF(C4581="-","-",IF(AND(ISNUMBER(Fixture!G4585),ISNUMBER(Fixture!I4585),Fixture!F4585&lt;&gt;"BYE",Fixture!J4585&lt;&gt;"BYE"),"Yes","-"))</f>
        <v>-</v>
      </c>
      <c r="H4581" s="9" t="str">
        <f>IF(G4581="-","-",IF(Fixture!G4585&gt;Fixture!I4585,Settings!$G$7,IF(Fixture!G4585=Fixture!I4585,Settings!$G$8,IF(Fixture!G4585&lt;Fixture!I4585,Settings!$G$9,"-"))))</f>
        <v>-</v>
      </c>
      <c r="I4581" s="13" t="str">
        <f>IF(G4581="-","-",IF(Fixture!I4585&gt;Fixture!G4585,Settings!$G$7,IF(Fixture!I4585=Fixture!G4585,Settings!$G$8,IF(Fixture!I4585&lt;Fixture!G4585,Settings!$G$9,"-"))))</f>
        <v>-</v>
      </c>
    </row>
    <row r="4582" spans="3:9" x14ac:dyDescent="0.25">
      <c r="C4582" s="12" t="str">
        <f t="shared" si="144"/>
        <v>-</v>
      </c>
      <c r="D4582" s="9" t="str">
        <f t="shared" si="145"/>
        <v>-</v>
      </c>
      <c r="E4582" s="9" t="str">
        <f>IF(C4582="-","-",IF(D4582=maxgameno+2,"blank row 2",IF(D4582=maxgameno+1,"blank row 1",INDEX(FixtureCode!$B$4:$AH$128,MATCH($C4582,FixtureCode!$B$4:$B$128,0),MATCH("G"&amp;D4582&amp;"-T1",FixtureCode!$B$4:$AH$4,0)))))</f>
        <v>-</v>
      </c>
      <c r="F4582" s="13" t="str">
        <f>IF(C4582="-","-",IF(D4582=maxgameno+2,"blank row 2",IF(D4582=maxgameno+1,"blank row 1",INDEX(FixtureCode!$B$4:$AH$128,MATCH($C4582,FixtureCode!$B$4:$B$128,0),MATCH("G"&amp;D4582&amp;"-T2",FixtureCode!$B$4:$AH$4,0)))))</f>
        <v>-</v>
      </c>
      <c r="G4582" s="12" t="str">
        <f>IF(C4582="-","-",IF(AND(ISNUMBER(Fixture!G4586),ISNUMBER(Fixture!I4586),Fixture!F4586&lt;&gt;"BYE",Fixture!J4586&lt;&gt;"BYE"),"Yes","-"))</f>
        <v>-</v>
      </c>
      <c r="H4582" s="9" t="str">
        <f>IF(G4582="-","-",IF(Fixture!G4586&gt;Fixture!I4586,Settings!$G$7,IF(Fixture!G4586=Fixture!I4586,Settings!$G$8,IF(Fixture!G4586&lt;Fixture!I4586,Settings!$G$9,"-"))))</f>
        <v>-</v>
      </c>
      <c r="I4582" s="13" t="str">
        <f>IF(G4582="-","-",IF(Fixture!I4586&gt;Fixture!G4586,Settings!$G$7,IF(Fixture!I4586=Fixture!G4586,Settings!$G$8,IF(Fixture!I4586&lt;Fixture!G4586,Settings!$G$9,"-"))))</f>
        <v>-</v>
      </c>
    </row>
    <row r="4583" spans="3:9" x14ac:dyDescent="0.25">
      <c r="C4583" s="12" t="str">
        <f t="shared" si="144"/>
        <v>-</v>
      </c>
      <c r="D4583" s="9" t="str">
        <f t="shared" si="145"/>
        <v>-</v>
      </c>
      <c r="E4583" s="9" t="str">
        <f>IF(C4583="-","-",IF(D4583=maxgameno+2,"blank row 2",IF(D4583=maxgameno+1,"blank row 1",INDEX(FixtureCode!$B$4:$AH$128,MATCH($C4583,FixtureCode!$B$4:$B$128,0),MATCH("G"&amp;D4583&amp;"-T1",FixtureCode!$B$4:$AH$4,0)))))</f>
        <v>-</v>
      </c>
      <c r="F4583" s="13" t="str">
        <f>IF(C4583="-","-",IF(D4583=maxgameno+2,"blank row 2",IF(D4583=maxgameno+1,"blank row 1",INDEX(FixtureCode!$B$4:$AH$128,MATCH($C4583,FixtureCode!$B$4:$B$128,0),MATCH("G"&amp;D4583&amp;"-T2",FixtureCode!$B$4:$AH$4,0)))))</f>
        <v>-</v>
      </c>
      <c r="G4583" s="12" t="str">
        <f>IF(C4583="-","-",IF(AND(ISNUMBER(Fixture!G4587),ISNUMBER(Fixture!I4587),Fixture!F4587&lt;&gt;"BYE",Fixture!J4587&lt;&gt;"BYE"),"Yes","-"))</f>
        <v>-</v>
      </c>
      <c r="H4583" s="9" t="str">
        <f>IF(G4583="-","-",IF(Fixture!G4587&gt;Fixture!I4587,Settings!$G$7,IF(Fixture!G4587=Fixture!I4587,Settings!$G$8,IF(Fixture!G4587&lt;Fixture!I4587,Settings!$G$9,"-"))))</f>
        <v>-</v>
      </c>
      <c r="I4583" s="13" t="str">
        <f>IF(G4583="-","-",IF(Fixture!I4587&gt;Fixture!G4587,Settings!$G$7,IF(Fixture!I4587=Fixture!G4587,Settings!$G$8,IF(Fixture!I4587&lt;Fixture!G4587,Settings!$G$9,"-"))))</f>
        <v>-</v>
      </c>
    </row>
    <row r="4584" spans="3:9" x14ac:dyDescent="0.25">
      <c r="C4584" s="12" t="str">
        <f t="shared" si="144"/>
        <v>-</v>
      </c>
      <c r="D4584" s="9" t="str">
        <f t="shared" si="145"/>
        <v>-</v>
      </c>
      <c r="E4584" s="9" t="str">
        <f>IF(C4584="-","-",IF(D4584=maxgameno+2,"blank row 2",IF(D4584=maxgameno+1,"blank row 1",INDEX(FixtureCode!$B$4:$AH$128,MATCH($C4584,FixtureCode!$B$4:$B$128,0),MATCH("G"&amp;D4584&amp;"-T1",FixtureCode!$B$4:$AH$4,0)))))</f>
        <v>-</v>
      </c>
      <c r="F4584" s="13" t="str">
        <f>IF(C4584="-","-",IF(D4584=maxgameno+2,"blank row 2",IF(D4584=maxgameno+1,"blank row 1",INDEX(FixtureCode!$B$4:$AH$128,MATCH($C4584,FixtureCode!$B$4:$B$128,0),MATCH("G"&amp;D4584&amp;"-T2",FixtureCode!$B$4:$AH$4,0)))))</f>
        <v>-</v>
      </c>
      <c r="G4584" s="12" t="str">
        <f>IF(C4584="-","-",IF(AND(ISNUMBER(Fixture!G4588),ISNUMBER(Fixture!I4588),Fixture!F4588&lt;&gt;"BYE",Fixture!J4588&lt;&gt;"BYE"),"Yes","-"))</f>
        <v>-</v>
      </c>
      <c r="H4584" s="9" t="str">
        <f>IF(G4584="-","-",IF(Fixture!G4588&gt;Fixture!I4588,Settings!$G$7,IF(Fixture!G4588=Fixture!I4588,Settings!$G$8,IF(Fixture!G4588&lt;Fixture!I4588,Settings!$G$9,"-"))))</f>
        <v>-</v>
      </c>
      <c r="I4584" s="13" t="str">
        <f>IF(G4584="-","-",IF(Fixture!I4588&gt;Fixture!G4588,Settings!$G$7,IF(Fixture!I4588=Fixture!G4588,Settings!$G$8,IF(Fixture!I4588&lt;Fixture!G4588,Settings!$G$9,"-"))))</f>
        <v>-</v>
      </c>
    </row>
    <row r="4585" spans="3:9" x14ac:dyDescent="0.25">
      <c r="C4585" s="12" t="str">
        <f t="shared" si="144"/>
        <v>-</v>
      </c>
      <c r="D4585" s="9" t="str">
        <f t="shared" si="145"/>
        <v>-</v>
      </c>
      <c r="E4585" s="9" t="str">
        <f>IF(C4585="-","-",IF(D4585=maxgameno+2,"blank row 2",IF(D4585=maxgameno+1,"blank row 1",INDEX(FixtureCode!$B$4:$AH$128,MATCH($C4585,FixtureCode!$B$4:$B$128,0),MATCH("G"&amp;D4585&amp;"-T1",FixtureCode!$B$4:$AH$4,0)))))</f>
        <v>-</v>
      </c>
      <c r="F4585" s="13" t="str">
        <f>IF(C4585="-","-",IF(D4585=maxgameno+2,"blank row 2",IF(D4585=maxgameno+1,"blank row 1",INDEX(FixtureCode!$B$4:$AH$128,MATCH($C4585,FixtureCode!$B$4:$B$128,0),MATCH("G"&amp;D4585&amp;"-T2",FixtureCode!$B$4:$AH$4,0)))))</f>
        <v>-</v>
      </c>
      <c r="G4585" s="12" t="str">
        <f>IF(C4585="-","-",IF(AND(ISNUMBER(Fixture!G4589),ISNUMBER(Fixture!I4589),Fixture!F4589&lt;&gt;"BYE",Fixture!J4589&lt;&gt;"BYE"),"Yes","-"))</f>
        <v>-</v>
      </c>
      <c r="H4585" s="9" t="str">
        <f>IF(G4585="-","-",IF(Fixture!G4589&gt;Fixture!I4589,Settings!$G$7,IF(Fixture!G4589=Fixture!I4589,Settings!$G$8,IF(Fixture!G4589&lt;Fixture!I4589,Settings!$G$9,"-"))))</f>
        <v>-</v>
      </c>
      <c r="I4585" s="13" t="str">
        <f>IF(G4585="-","-",IF(Fixture!I4589&gt;Fixture!G4589,Settings!$G$7,IF(Fixture!I4589=Fixture!G4589,Settings!$G$8,IF(Fixture!I4589&lt;Fixture!G4589,Settings!$G$9,"-"))))</f>
        <v>-</v>
      </c>
    </row>
    <row r="4586" spans="3:9" x14ac:dyDescent="0.25">
      <c r="C4586" s="12" t="str">
        <f t="shared" si="144"/>
        <v>-</v>
      </c>
      <c r="D4586" s="9" t="str">
        <f t="shared" si="145"/>
        <v>-</v>
      </c>
      <c r="E4586" s="9" t="str">
        <f>IF(C4586="-","-",IF(D4586=maxgameno+2,"blank row 2",IF(D4586=maxgameno+1,"blank row 1",INDEX(FixtureCode!$B$4:$AH$128,MATCH($C4586,FixtureCode!$B$4:$B$128,0),MATCH("G"&amp;D4586&amp;"-T1",FixtureCode!$B$4:$AH$4,0)))))</f>
        <v>-</v>
      </c>
      <c r="F4586" s="13" t="str">
        <f>IF(C4586="-","-",IF(D4586=maxgameno+2,"blank row 2",IF(D4586=maxgameno+1,"blank row 1",INDEX(FixtureCode!$B$4:$AH$128,MATCH($C4586,FixtureCode!$B$4:$B$128,0),MATCH("G"&amp;D4586&amp;"-T2",FixtureCode!$B$4:$AH$4,0)))))</f>
        <v>-</v>
      </c>
      <c r="G4586" s="12" t="str">
        <f>IF(C4586="-","-",IF(AND(ISNUMBER(Fixture!G4590),ISNUMBER(Fixture!I4590),Fixture!F4590&lt;&gt;"BYE",Fixture!J4590&lt;&gt;"BYE"),"Yes","-"))</f>
        <v>-</v>
      </c>
      <c r="H4586" s="9" t="str">
        <f>IF(G4586="-","-",IF(Fixture!G4590&gt;Fixture!I4590,Settings!$G$7,IF(Fixture!G4590=Fixture!I4590,Settings!$G$8,IF(Fixture!G4590&lt;Fixture!I4590,Settings!$G$9,"-"))))</f>
        <v>-</v>
      </c>
      <c r="I4586" s="13" t="str">
        <f>IF(G4586="-","-",IF(Fixture!I4590&gt;Fixture!G4590,Settings!$G$7,IF(Fixture!I4590=Fixture!G4590,Settings!$G$8,IF(Fixture!I4590&lt;Fixture!G4590,Settings!$G$9,"-"))))</f>
        <v>-</v>
      </c>
    </row>
    <row r="4587" spans="3:9" x14ac:dyDescent="0.25">
      <c r="C4587" s="12" t="str">
        <f t="shared" si="144"/>
        <v>-</v>
      </c>
      <c r="D4587" s="9" t="str">
        <f t="shared" si="145"/>
        <v>-</v>
      </c>
      <c r="E4587" s="9" t="str">
        <f>IF(C4587="-","-",IF(D4587=maxgameno+2,"blank row 2",IF(D4587=maxgameno+1,"blank row 1",INDEX(FixtureCode!$B$4:$AH$128,MATCH($C4587,FixtureCode!$B$4:$B$128,0),MATCH("G"&amp;D4587&amp;"-T1",FixtureCode!$B$4:$AH$4,0)))))</f>
        <v>-</v>
      </c>
      <c r="F4587" s="13" t="str">
        <f>IF(C4587="-","-",IF(D4587=maxgameno+2,"blank row 2",IF(D4587=maxgameno+1,"blank row 1",INDEX(FixtureCode!$B$4:$AH$128,MATCH($C4587,FixtureCode!$B$4:$B$128,0),MATCH("G"&amp;D4587&amp;"-T2",FixtureCode!$B$4:$AH$4,0)))))</f>
        <v>-</v>
      </c>
      <c r="G4587" s="12" t="str">
        <f>IF(C4587="-","-",IF(AND(ISNUMBER(Fixture!G4591),ISNUMBER(Fixture!I4591),Fixture!F4591&lt;&gt;"BYE",Fixture!J4591&lt;&gt;"BYE"),"Yes","-"))</f>
        <v>-</v>
      </c>
      <c r="H4587" s="9" t="str">
        <f>IF(G4587="-","-",IF(Fixture!G4591&gt;Fixture!I4591,Settings!$G$7,IF(Fixture!G4591=Fixture!I4591,Settings!$G$8,IF(Fixture!G4591&lt;Fixture!I4591,Settings!$G$9,"-"))))</f>
        <v>-</v>
      </c>
      <c r="I4587" s="13" t="str">
        <f>IF(G4587="-","-",IF(Fixture!I4591&gt;Fixture!G4591,Settings!$G$7,IF(Fixture!I4591=Fixture!G4591,Settings!$G$8,IF(Fixture!I4591&lt;Fixture!G4591,Settings!$G$9,"-"))))</f>
        <v>-</v>
      </c>
    </row>
    <row r="4588" spans="3:9" x14ac:dyDescent="0.25">
      <c r="C4588" s="12" t="str">
        <f t="shared" si="144"/>
        <v>-</v>
      </c>
      <c r="D4588" s="9" t="str">
        <f t="shared" si="145"/>
        <v>-</v>
      </c>
      <c r="E4588" s="9" t="str">
        <f>IF(C4588="-","-",IF(D4588=maxgameno+2,"blank row 2",IF(D4588=maxgameno+1,"blank row 1",INDEX(FixtureCode!$B$4:$AH$128,MATCH($C4588,FixtureCode!$B$4:$B$128,0),MATCH("G"&amp;D4588&amp;"-T1",FixtureCode!$B$4:$AH$4,0)))))</f>
        <v>-</v>
      </c>
      <c r="F4588" s="13" t="str">
        <f>IF(C4588="-","-",IF(D4588=maxgameno+2,"blank row 2",IF(D4588=maxgameno+1,"blank row 1",INDEX(FixtureCode!$B$4:$AH$128,MATCH($C4588,FixtureCode!$B$4:$B$128,0),MATCH("G"&amp;D4588&amp;"-T2",FixtureCode!$B$4:$AH$4,0)))))</f>
        <v>-</v>
      </c>
      <c r="G4588" s="12" t="str">
        <f>IF(C4588="-","-",IF(AND(ISNUMBER(Fixture!G4592),ISNUMBER(Fixture!I4592),Fixture!F4592&lt;&gt;"BYE",Fixture!J4592&lt;&gt;"BYE"),"Yes","-"))</f>
        <v>-</v>
      </c>
      <c r="H4588" s="9" t="str">
        <f>IF(G4588="-","-",IF(Fixture!G4592&gt;Fixture!I4592,Settings!$G$7,IF(Fixture!G4592=Fixture!I4592,Settings!$G$8,IF(Fixture!G4592&lt;Fixture!I4592,Settings!$G$9,"-"))))</f>
        <v>-</v>
      </c>
      <c r="I4588" s="13" t="str">
        <f>IF(G4588="-","-",IF(Fixture!I4592&gt;Fixture!G4592,Settings!$G$7,IF(Fixture!I4592=Fixture!G4592,Settings!$G$8,IF(Fixture!I4592&lt;Fixture!G4592,Settings!$G$9,"-"))))</f>
        <v>-</v>
      </c>
    </row>
    <row r="4589" spans="3:9" x14ac:dyDescent="0.25">
      <c r="C4589" s="12" t="str">
        <f t="shared" si="144"/>
        <v>-</v>
      </c>
      <c r="D4589" s="9" t="str">
        <f t="shared" si="145"/>
        <v>-</v>
      </c>
      <c r="E4589" s="9" t="str">
        <f>IF(C4589="-","-",IF(D4589=maxgameno+2,"blank row 2",IF(D4589=maxgameno+1,"blank row 1",INDEX(FixtureCode!$B$4:$AH$128,MATCH($C4589,FixtureCode!$B$4:$B$128,0),MATCH("G"&amp;D4589&amp;"-T1",FixtureCode!$B$4:$AH$4,0)))))</f>
        <v>-</v>
      </c>
      <c r="F4589" s="13" t="str">
        <f>IF(C4589="-","-",IF(D4589=maxgameno+2,"blank row 2",IF(D4589=maxgameno+1,"blank row 1",INDEX(FixtureCode!$B$4:$AH$128,MATCH($C4589,FixtureCode!$B$4:$B$128,0),MATCH("G"&amp;D4589&amp;"-T2",FixtureCode!$B$4:$AH$4,0)))))</f>
        <v>-</v>
      </c>
      <c r="G4589" s="12" t="str">
        <f>IF(C4589="-","-",IF(AND(ISNUMBER(Fixture!G4593),ISNUMBER(Fixture!I4593),Fixture!F4593&lt;&gt;"BYE",Fixture!J4593&lt;&gt;"BYE"),"Yes","-"))</f>
        <v>-</v>
      </c>
      <c r="H4589" s="9" t="str">
        <f>IF(G4589="-","-",IF(Fixture!G4593&gt;Fixture!I4593,Settings!$G$7,IF(Fixture!G4593=Fixture!I4593,Settings!$G$8,IF(Fixture!G4593&lt;Fixture!I4593,Settings!$G$9,"-"))))</f>
        <v>-</v>
      </c>
      <c r="I4589" s="13" t="str">
        <f>IF(G4589="-","-",IF(Fixture!I4593&gt;Fixture!G4593,Settings!$G$7,IF(Fixture!I4593=Fixture!G4593,Settings!$G$8,IF(Fixture!I4593&lt;Fixture!G4593,Settings!$G$9,"-"))))</f>
        <v>-</v>
      </c>
    </row>
    <row r="4590" spans="3:9" x14ac:dyDescent="0.25">
      <c r="C4590" s="12" t="str">
        <f t="shared" si="144"/>
        <v>-</v>
      </c>
      <c r="D4590" s="9" t="str">
        <f t="shared" si="145"/>
        <v>-</v>
      </c>
      <c r="E4590" s="9" t="str">
        <f>IF(C4590="-","-",IF(D4590=maxgameno+2,"blank row 2",IF(D4590=maxgameno+1,"blank row 1",INDEX(FixtureCode!$B$4:$AH$128,MATCH($C4590,FixtureCode!$B$4:$B$128,0),MATCH("G"&amp;D4590&amp;"-T1",FixtureCode!$B$4:$AH$4,0)))))</f>
        <v>-</v>
      </c>
      <c r="F4590" s="13" t="str">
        <f>IF(C4590="-","-",IF(D4590=maxgameno+2,"blank row 2",IF(D4590=maxgameno+1,"blank row 1",INDEX(FixtureCode!$B$4:$AH$128,MATCH($C4590,FixtureCode!$B$4:$B$128,0),MATCH("G"&amp;D4590&amp;"-T2",FixtureCode!$B$4:$AH$4,0)))))</f>
        <v>-</v>
      </c>
      <c r="G4590" s="12" t="str">
        <f>IF(C4590="-","-",IF(AND(ISNUMBER(Fixture!G4594),ISNUMBER(Fixture!I4594),Fixture!F4594&lt;&gt;"BYE",Fixture!J4594&lt;&gt;"BYE"),"Yes","-"))</f>
        <v>-</v>
      </c>
      <c r="H4590" s="9" t="str">
        <f>IF(G4590="-","-",IF(Fixture!G4594&gt;Fixture!I4594,Settings!$G$7,IF(Fixture!G4594=Fixture!I4594,Settings!$G$8,IF(Fixture!G4594&lt;Fixture!I4594,Settings!$G$9,"-"))))</f>
        <v>-</v>
      </c>
      <c r="I4590" s="13" t="str">
        <f>IF(G4590="-","-",IF(Fixture!I4594&gt;Fixture!G4594,Settings!$G$7,IF(Fixture!I4594=Fixture!G4594,Settings!$G$8,IF(Fixture!I4594&lt;Fixture!G4594,Settings!$G$9,"-"))))</f>
        <v>-</v>
      </c>
    </row>
    <row r="4591" spans="3:9" x14ac:dyDescent="0.25">
      <c r="C4591" s="12" t="str">
        <f t="shared" si="144"/>
        <v>-</v>
      </c>
      <c r="D4591" s="9" t="str">
        <f t="shared" si="145"/>
        <v>-</v>
      </c>
      <c r="E4591" s="9" t="str">
        <f>IF(C4591="-","-",IF(D4591=maxgameno+2,"blank row 2",IF(D4591=maxgameno+1,"blank row 1",INDEX(FixtureCode!$B$4:$AH$128,MATCH($C4591,FixtureCode!$B$4:$B$128,0),MATCH("G"&amp;D4591&amp;"-T1",FixtureCode!$B$4:$AH$4,0)))))</f>
        <v>-</v>
      </c>
      <c r="F4591" s="13" t="str">
        <f>IF(C4591="-","-",IF(D4591=maxgameno+2,"blank row 2",IF(D4591=maxgameno+1,"blank row 1",INDEX(FixtureCode!$B$4:$AH$128,MATCH($C4591,FixtureCode!$B$4:$B$128,0),MATCH("G"&amp;D4591&amp;"-T2",FixtureCode!$B$4:$AH$4,0)))))</f>
        <v>-</v>
      </c>
      <c r="G4591" s="12" t="str">
        <f>IF(C4591="-","-",IF(AND(ISNUMBER(Fixture!G4595),ISNUMBER(Fixture!I4595),Fixture!F4595&lt;&gt;"BYE",Fixture!J4595&lt;&gt;"BYE"),"Yes","-"))</f>
        <v>-</v>
      </c>
      <c r="H4591" s="9" t="str">
        <f>IF(G4591="-","-",IF(Fixture!G4595&gt;Fixture!I4595,Settings!$G$7,IF(Fixture!G4595=Fixture!I4595,Settings!$G$8,IF(Fixture!G4595&lt;Fixture!I4595,Settings!$G$9,"-"))))</f>
        <v>-</v>
      </c>
      <c r="I4591" s="13" t="str">
        <f>IF(G4591="-","-",IF(Fixture!I4595&gt;Fixture!G4595,Settings!$G$7,IF(Fixture!I4595=Fixture!G4595,Settings!$G$8,IF(Fixture!I4595&lt;Fixture!G4595,Settings!$G$9,"-"))))</f>
        <v>-</v>
      </c>
    </row>
    <row r="4592" spans="3:9" x14ac:dyDescent="0.25">
      <c r="C4592" s="12" t="str">
        <f t="shared" si="144"/>
        <v>-</v>
      </c>
      <c r="D4592" s="9" t="str">
        <f t="shared" si="145"/>
        <v>-</v>
      </c>
      <c r="E4592" s="9" t="str">
        <f>IF(C4592="-","-",IF(D4592=maxgameno+2,"blank row 2",IF(D4592=maxgameno+1,"blank row 1",INDEX(FixtureCode!$B$4:$AH$128,MATCH($C4592,FixtureCode!$B$4:$B$128,0),MATCH("G"&amp;D4592&amp;"-T1",FixtureCode!$B$4:$AH$4,0)))))</f>
        <v>-</v>
      </c>
      <c r="F4592" s="13" t="str">
        <f>IF(C4592="-","-",IF(D4592=maxgameno+2,"blank row 2",IF(D4592=maxgameno+1,"blank row 1",INDEX(FixtureCode!$B$4:$AH$128,MATCH($C4592,FixtureCode!$B$4:$B$128,0),MATCH("G"&amp;D4592&amp;"-T2",FixtureCode!$B$4:$AH$4,0)))))</f>
        <v>-</v>
      </c>
      <c r="G4592" s="12" t="str">
        <f>IF(C4592="-","-",IF(AND(ISNUMBER(Fixture!G4596),ISNUMBER(Fixture!I4596),Fixture!F4596&lt;&gt;"BYE",Fixture!J4596&lt;&gt;"BYE"),"Yes","-"))</f>
        <v>-</v>
      </c>
      <c r="H4592" s="9" t="str">
        <f>IF(G4592="-","-",IF(Fixture!G4596&gt;Fixture!I4596,Settings!$G$7,IF(Fixture!G4596=Fixture!I4596,Settings!$G$8,IF(Fixture!G4596&lt;Fixture!I4596,Settings!$G$9,"-"))))</f>
        <v>-</v>
      </c>
      <c r="I4592" s="13" t="str">
        <f>IF(G4592="-","-",IF(Fixture!I4596&gt;Fixture!G4596,Settings!$G$7,IF(Fixture!I4596=Fixture!G4596,Settings!$G$8,IF(Fixture!I4596&lt;Fixture!G4596,Settings!$G$9,"-"))))</f>
        <v>-</v>
      </c>
    </row>
    <row r="4593" spans="3:9" x14ac:dyDescent="0.25">
      <c r="C4593" s="12" t="str">
        <f t="shared" si="144"/>
        <v>-</v>
      </c>
      <c r="D4593" s="9" t="str">
        <f t="shared" si="145"/>
        <v>-</v>
      </c>
      <c r="E4593" s="9" t="str">
        <f>IF(C4593="-","-",IF(D4593=maxgameno+2,"blank row 2",IF(D4593=maxgameno+1,"blank row 1",INDEX(FixtureCode!$B$4:$AH$128,MATCH($C4593,FixtureCode!$B$4:$B$128,0),MATCH("G"&amp;D4593&amp;"-T1",FixtureCode!$B$4:$AH$4,0)))))</f>
        <v>-</v>
      </c>
      <c r="F4593" s="13" t="str">
        <f>IF(C4593="-","-",IF(D4593=maxgameno+2,"blank row 2",IF(D4593=maxgameno+1,"blank row 1",INDEX(FixtureCode!$B$4:$AH$128,MATCH($C4593,FixtureCode!$B$4:$B$128,0),MATCH("G"&amp;D4593&amp;"-T2",FixtureCode!$B$4:$AH$4,0)))))</f>
        <v>-</v>
      </c>
      <c r="G4593" s="12" t="str">
        <f>IF(C4593="-","-",IF(AND(ISNUMBER(Fixture!G4597),ISNUMBER(Fixture!I4597),Fixture!F4597&lt;&gt;"BYE",Fixture!J4597&lt;&gt;"BYE"),"Yes","-"))</f>
        <v>-</v>
      </c>
      <c r="H4593" s="9" t="str">
        <f>IF(G4593="-","-",IF(Fixture!G4597&gt;Fixture!I4597,Settings!$G$7,IF(Fixture!G4597=Fixture!I4597,Settings!$G$8,IF(Fixture!G4597&lt;Fixture!I4597,Settings!$G$9,"-"))))</f>
        <v>-</v>
      </c>
      <c r="I4593" s="13" t="str">
        <f>IF(G4593="-","-",IF(Fixture!I4597&gt;Fixture!G4597,Settings!$G$7,IF(Fixture!I4597=Fixture!G4597,Settings!$G$8,IF(Fixture!I4597&lt;Fixture!G4597,Settings!$G$9,"-"))))</f>
        <v>-</v>
      </c>
    </row>
    <row r="4594" spans="3:9" x14ac:dyDescent="0.25">
      <c r="C4594" s="12" t="str">
        <f t="shared" si="144"/>
        <v>-</v>
      </c>
      <c r="D4594" s="9" t="str">
        <f t="shared" si="145"/>
        <v>-</v>
      </c>
      <c r="E4594" s="9" t="str">
        <f>IF(C4594="-","-",IF(D4594=maxgameno+2,"blank row 2",IF(D4594=maxgameno+1,"blank row 1",INDEX(FixtureCode!$B$4:$AH$128,MATCH($C4594,FixtureCode!$B$4:$B$128,0),MATCH("G"&amp;D4594&amp;"-T1",FixtureCode!$B$4:$AH$4,0)))))</f>
        <v>-</v>
      </c>
      <c r="F4594" s="13" t="str">
        <f>IF(C4594="-","-",IF(D4594=maxgameno+2,"blank row 2",IF(D4594=maxgameno+1,"blank row 1",INDEX(FixtureCode!$B$4:$AH$128,MATCH($C4594,FixtureCode!$B$4:$B$128,0),MATCH("G"&amp;D4594&amp;"-T2",FixtureCode!$B$4:$AH$4,0)))))</f>
        <v>-</v>
      </c>
      <c r="G4594" s="12" t="str">
        <f>IF(C4594="-","-",IF(AND(ISNUMBER(Fixture!G4598),ISNUMBER(Fixture!I4598),Fixture!F4598&lt;&gt;"BYE",Fixture!J4598&lt;&gt;"BYE"),"Yes","-"))</f>
        <v>-</v>
      </c>
      <c r="H4594" s="9" t="str">
        <f>IF(G4594="-","-",IF(Fixture!G4598&gt;Fixture!I4598,Settings!$G$7,IF(Fixture!G4598=Fixture!I4598,Settings!$G$8,IF(Fixture!G4598&lt;Fixture!I4598,Settings!$G$9,"-"))))</f>
        <v>-</v>
      </c>
      <c r="I4594" s="13" t="str">
        <f>IF(G4594="-","-",IF(Fixture!I4598&gt;Fixture!G4598,Settings!$G$7,IF(Fixture!I4598=Fixture!G4598,Settings!$G$8,IF(Fixture!I4598&lt;Fixture!G4598,Settings!$G$9,"-"))))</f>
        <v>-</v>
      </c>
    </row>
    <row r="4595" spans="3:9" x14ac:dyDescent="0.25">
      <c r="C4595" s="12" t="str">
        <f t="shared" si="144"/>
        <v>-</v>
      </c>
      <c r="D4595" s="9" t="str">
        <f t="shared" si="145"/>
        <v>-</v>
      </c>
      <c r="E4595" s="9" t="str">
        <f>IF(C4595="-","-",IF(D4595=maxgameno+2,"blank row 2",IF(D4595=maxgameno+1,"blank row 1",INDEX(FixtureCode!$B$4:$AH$128,MATCH($C4595,FixtureCode!$B$4:$B$128,0),MATCH("G"&amp;D4595&amp;"-T1",FixtureCode!$B$4:$AH$4,0)))))</f>
        <v>-</v>
      </c>
      <c r="F4595" s="13" t="str">
        <f>IF(C4595="-","-",IF(D4595=maxgameno+2,"blank row 2",IF(D4595=maxgameno+1,"blank row 1",INDEX(FixtureCode!$B$4:$AH$128,MATCH($C4595,FixtureCode!$B$4:$B$128,0),MATCH("G"&amp;D4595&amp;"-T2",FixtureCode!$B$4:$AH$4,0)))))</f>
        <v>-</v>
      </c>
      <c r="G4595" s="12" t="str">
        <f>IF(C4595="-","-",IF(AND(ISNUMBER(Fixture!G4599),ISNUMBER(Fixture!I4599),Fixture!F4599&lt;&gt;"BYE",Fixture!J4599&lt;&gt;"BYE"),"Yes","-"))</f>
        <v>-</v>
      </c>
      <c r="H4595" s="9" t="str">
        <f>IF(G4595="-","-",IF(Fixture!G4599&gt;Fixture!I4599,Settings!$G$7,IF(Fixture!G4599=Fixture!I4599,Settings!$G$8,IF(Fixture!G4599&lt;Fixture!I4599,Settings!$G$9,"-"))))</f>
        <v>-</v>
      </c>
      <c r="I4595" s="13" t="str">
        <f>IF(G4595="-","-",IF(Fixture!I4599&gt;Fixture!G4599,Settings!$G$7,IF(Fixture!I4599=Fixture!G4599,Settings!$G$8,IF(Fixture!I4599&lt;Fixture!G4599,Settings!$G$9,"-"))))</f>
        <v>-</v>
      </c>
    </row>
    <row r="4596" spans="3:9" x14ac:dyDescent="0.25">
      <c r="C4596" s="12" t="str">
        <f t="shared" si="144"/>
        <v>-</v>
      </c>
      <c r="D4596" s="9" t="str">
        <f t="shared" si="145"/>
        <v>-</v>
      </c>
      <c r="E4596" s="9" t="str">
        <f>IF(C4596="-","-",IF(D4596=maxgameno+2,"blank row 2",IF(D4596=maxgameno+1,"blank row 1",INDEX(FixtureCode!$B$4:$AH$128,MATCH($C4596,FixtureCode!$B$4:$B$128,0),MATCH("G"&amp;D4596&amp;"-T1",FixtureCode!$B$4:$AH$4,0)))))</f>
        <v>-</v>
      </c>
      <c r="F4596" s="13" t="str">
        <f>IF(C4596="-","-",IF(D4596=maxgameno+2,"blank row 2",IF(D4596=maxgameno+1,"blank row 1",INDEX(FixtureCode!$B$4:$AH$128,MATCH($C4596,FixtureCode!$B$4:$B$128,0),MATCH("G"&amp;D4596&amp;"-T2",FixtureCode!$B$4:$AH$4,0)))))</f>
        <v>-</v>
      </c>
      <c r="G4596" s="12" t="str">
        <f>IF(C4596="-","-",IF(AND(ISNUMBER(Fixture!G4600),ISNUMBER(Fixture!I4600),Fixture!F4600&lt;&gt;"BYE",Fixture!J4600&lt;&gt;"BYE"),"Yes","-"))</f>
        <v>-</v>
      </c>
      <c r="H4596" s="9" t="str">
        <f>IF(G4596="-","-",IF(Fixture!G4600&gt;Fixture!I4600,Settings!$G$7,IF(Fixture!G4600=Fixture!I4600,Settings!$G$8,IF(Fixture!G4600&lt;Fixture!I4600,Settings!$G$9,"-"))))</f>
        <v>-</v>
      </c>
      <c r="I4596" s="13" t="str">
        <f>IF(G4596="-","-",IF(Fixture!I4600&gt;Fixture!G4600,Settings!$G$7,IF(Fixture!I4600=Fixture!G4600,Settings!$G$8,IF(Fixture!I4600&lt;Fixture!G4600,Settings!$G$9,"-"))))</f>
        <v>-</v>
      </c>
    </row>
    <row r="4597" spans="3:9" x14ac:dyDescent="0.25">
      <c r="C4597" s="12" t="str">
        <f t="shared" si="144"/>
        <v>-</v>
      </c>
      <c r="D4597" s="9" t="str">
        <f t="shared" si="145"/>
        <v>-</v>
      </c>
      <c r="E4597" s="9" t="str">
        <f>IF(C4597="-","-",IF(D4597=maxgameno+2,"blank row 2",IF(D4597=maxgameno+1,"blank row 1",INDEX(FixtureCode!$B$4:$AH$128,MATCH($C4597,FixtureCode!$B$4:$B$128,0),MATCH("G"&amp;D4597&amp;"-T1",FixtureCode!$B$4:$AH$4,0)))))</f>
        <v>-</v>
      </c>
      <c r="F4597" s="13" t="str">
        <f>IF(C4597="-","-",IF(D4597=maxgameno+2,"blank row 2",IF(D4597=maxgameno+1,"blank row 1",INDEX(FixtureCode!$B$4:$AH$128,MATCH($C4597,FixtureCode!$B$4:$B$128,0),MATCH("G"&amp;D4597&amp;"-T2",FixtureCode!$B$4:$AH$4,0)))))</f>
        <v>-</v>
      </c>
      <c r="G4597" s="12" t="str">
        <f>IF(C4597="-","-",IF(AND(ISNUMBER(Fixture!G4601),ISNUMBER(Fixture!I4601),Fixture!F4601&lt;&gt;"BYE",Fixture!J4601&lt;&gt;"BYE"),"Yes","-"))</f>
        <v>-</v>
      </c>
      <c r="H4597" s="9" t="str">
        <f>IF(G4597="-","-",IF(Fixture!G4601&gt;Fixture!I4601,Settings!$G$7,IF(Fixture!G4601=Fixture!I4601,Settings!$G$8,IF(Fixture!G4601&lt;Fixture!I4601,Settings!$G$9,"-"))))</f>
        <v>-</v>
      </c>
      <c r="I4597" s="13" t="str">
        <f>IF(G4597="-","-",IF(Fixture!I4601&gt;Fixture!G4601,Settings!$G$7,IF(Fixture!I4601=Fixture!G4601,Settings!$G$8,IF(Fixture!I4601&lt;Fixture!G4601,Settings!$G$9,"-"))))</f>
        <v>-</v>
      </c>
    </row>
    <row r="4598" spans="3:9" x14ac:dyDescent="0.25">
      <c r="C4598" s="12" t="str">
        <f t="shared" si="144"/>
        <v>-</v>
      </c>
      <c r="D4598" s="9" t="str">
        <f t="shared" si="145"/>
        <v>-</v>
      </c>
      <c r="E4598" s="9" t="str">
        <f>IF(C4598="-","-",IF(D4598=maxgameno+2,"blank row 2",IF(D4598=maxgameno+1,"blank row 1",INDEX(FixtureCode!$B$4:$AH$128,MATCH($C4598,FixtureCode!$B$4:$B$128,0),MATCH("G"&amp;D4598&amp;"-T1",FixtureCode!$B$4:$AH$4,0)))))</f>
        <v>-</v>
      </c>
      <c r="F4598" s="13" t="str">
        <f>IF(C4598="-","-",IF(D4598=maxgameno+2,"blank row 2",IF(D4598=maxgameno+1,"blank row 1",INDEX(FixtureCode!$B$4:$AH$128,MATCH($C4598,FixtureCode!$B$4:$B$128,0),MATCH("G"&amp;D4598&amp;"-T2",FixtureCode!$B$4:$AH$4,0)))))</f>
        <v>-</v>
      </c>
      <c r="G4598" s="12" t="str">
        <f>IF(C4598="-","-",IF(AND(ISNUMBER(Fixture!G4602),ISNUMBER(Fixture!I4602),Fixture!F4602&lt;&gt;"BYE",Fixture!J4602&lt;&gt;"BYE"),"Yes","-"))</f>
        <v>-</v>
      </c>
      <c r="H4598" s="9" t="str">
        <f>IF(G4598="-","-",IF(Fixture!G4602&gt;Fixture!I4602,Settings!$G$7,IF(Fixture!G4602=Fixture!I4602,Settings!$G$8,IF(Fixture!G4602&lt;Fixture!I4602,Settings!$G$9,"-"))))</f>
        <v>-</v>
      </c>
      <c r="I4598" s="13" t="str">
        <f>IF(G4598="-","-",IF(Fixture!I4602&gt;Fixture!G4602,Settings!$G$7,IF(Fixture!I4602=Fixture!G4602,Settings!$G$8,IF(Fixture!I4602&lt;Fixture!G4602,Settings!$G$9,"-"))))</f>
        <v>-</v>
      </c>
    </row>
    <row r="4599" spans="3:9" x14ac:dyDescent="0.25">
      <c r="C4599" s="12" t="str">
        <f t="shared" si="144"/>
        <v>-</v>
      </c>
      <c r="D4599" s="9" t="str">
        <f t="shared" si="145"/>
        <v>-</v>
      </c>
      <c r="E4599" s="9" t="str">
        <f>IF(C4599="-","-",IF(D4599=maxgameno+2,"blank row 2",IF(D4599=maxgameno+1,"blank row 1",INDEX(FixtureCode!$B$4:$AH$128,MATCH($C4599,FixtureCode!$B$4:$B$128,0),MATCH("G"&amp;D4599&amp;"-T1",FixtureCode!$B$4:$AH$4,0)))))</f>
        <v>-</v>
      </c>
      <c r="F4599" s="13" t="str">
        <f>IF(C4599="-","-",IF(D4599=maxgameno+2,"blank row 2",IF(D4599=maxgameno+1,"blank row 1",INDEX(FixtureCode!$B$4:$AH$128,MATCH($C4599,FixtureCode!$B$4:$B$128,0),MATCH("G"&amp;D4599&amp;"-T2",FixtureCode!$B$4:$AH$4,0)))))</f>
        <v>-</v>
      </c>
      <c r="G4599" s="12" t="str">
        <f>IF(C4599="-","-",IF(AND(ISNUMBER(Fixture!G4603),ISNUMBER(Fixture!I4603),Fixture!F4603&lt;&gt;"BYE",Fixture!J4603&lt;&gt;"BYE"),"Yes","-"))</f>
        <v>-</v>
      </c>
      <c r="H4599" s="9" t="str">
        <f>IF(G4599="-","-",IF(Fixture!G4603&gt;Fixture!I4603,Settings!$G$7,IF(Fixture!G4603=Fixture!I4603,Settings!$G$8,IF(Fixture!G4603&lt;Fixture!I4603,Settings!$G$9,"-"))))</f>
        <v>-</v>
      </c>
      <c r="I4599" s="13" t="str">
        <f>IF(G4599="-","-",IF(Fixture!I4603&gt;Fixture!G4603,Settings!$G$7,IF(Fixture!I4603=Fixture!G4603,Settings!$G$8,IF(Fixture!I4603&lt;Fixture!G4603,Settings!$G$9,"-"))))</f>
        <v>-</v>
      </c>
    </row>
    <row r="4600" spans="3:9" x14ac:dyDescent="0.25">
      <c r="C4600" s="12" t="str">
        <f t="shared" si="144"/>
        <v>-</v>
      </c>
      <c r="D4600" s="9" t="str">
        <f t="shared" si="145"/>
        <v>-</v>
      </c>
      <c r="E4600" s="9" t="str">
        <f>IF(C4600="-","-",IF(D4600=maxgameno+2,"blank row 2",IF(D4600=maxgameno+1,"blank row 1",INDEX(FixtureCode!$B$4:$AH$128,MATCH($C4600,FixtureCode!$B$4:$B$128,0),MATCH("G"&amp;D4600&amp;"-T1",FixtureCode!$B$4:$AH$4,0)))))</f>
        <v>-</v>
      </c>
      <c r="F4600" s="13" t="str">
        <f>IF(C4600="-","-",IF(D4600=maxgameno+2,"blank row 2",IF(D4600=maxgameno+1,"blank row 1",INDEX(FixtureCode!$B$4:$AH$128,MATCH($C4600,FixtureCode!$B$4:$B$128,0),MATCH("G"&amp;D4600&amp;"-T2",FixtureCode!$B$4:$AH$4,0)))))</f>
        <v>-</v>
      </c>
      <c r="G4600" s="12" t="str">
        <f>IF(C4600="-","-",IF(AND(ISNUMBER(Fixture!G4604),ISNUMBER(Fixture!I4604),Fixture!F4604&lt;&gt;"BYE",Fixture!J4604&lt;&gt;"BYE"),"Yes","-"))</f>
        <v>-</v>
      </c>
      <c r="H4600" s="9" t="str">
        <f>IF(G4600="-","-",IF(Fixture!G4604&gt;Fixture!I4604,Settings!$G$7,IF(Fixture!G4604=Fixture!I4604,Settings!$G$8,IF(Fixture!G4604&lt;Fixture!I4604,Settings!$G$9,"-"))))</f>
        <v>-</v>
      </c>
      <c r="I4600" s="13" t="str">
        <f>IF(G4600="-","-",IF(Fixture!I4604&gt;Fixture!G4604,Settings!$G$7,IF(Fixture!I4604=Fixture!G4604,Settings!$G$8,IF(Fixture!I4604&lt;Fixture!G4604,Settings!$G$9,"-"))))</f>
        <v>-</v>
      </c>
    </row>
    <row r="4601" spans="3:9" x14ac:dyDescent="0.25">
      <c r="C4601" s="12" t="str">
        <f t="shared" si="144"/>
        <v>-</v>
      </c>
      <c r="D4601" s="9" t="str">
        <f t="shared" si="145"/>
        <v>-</v>
      </c>
      <c r="E4601" s="9" t="str">
        <f>IF(C4601="-","-",IF(D4601=maxgameno+2,"blank row 2",IF(D4601=maxgameno+1,"blank row 1",INDEX(FixtureCode!$B$4:$AH$128,MATCH($C4601,FixtureCode!$B$4:$B$128,0),MATCH("G"&amp;D4601&amp;"-T1",FixtureCode!$B$4:$AH$4,0)))))</f>
        <v>-</v>
      </c>
      <c r="F4601" s="13" t="str">
        <f>IF(C4601="-","-",IF(D4601=maxgameno+2,"blank row 2",IF(D4601=maxgameno+1,"blank row 1",INDEX(FixtureCode!$B$4:$AH$128,MATCH($C4601,FixtureCode!$B$4:$B$128,0),MATCH("G"&amp;D4601&amp;"-T2",FixtureCode!$B$4:$AH$4,0)))))</f>
        <v>-</v>
      </c>
      <c r="G4601" s="12" t="str">
        <f>IF(C4601="-","-",IF(AND(ISNUMBER(Fixture!G4605),ISNUMBER(Fixture!I4605),Fixture!F4605&lt;&gt;"BYE",Fixture!J4605&lt;&gt;"BYE"),"Yes","-"))</f>
        <v>-</v>
      </c>
      <c r="H4601" s="9" t="str">
        <f>IF(G4601="-","-",IF(Fixture!G4605&gt;Fixture!I4605,Settings!$G$7,IF(Fixture!G4605=Fixture!I4605,Settings!$G$8,IF(Fixture!G4605&lt;Fixture!I4605,Settings!$G$9,"-"))))</f>
        <v>-</v>
      </c>
      <c r="I4601" s="13" t="str">
        <f>IF(G4601="-","-",IF(Fixture!I4605&gt;Fixture!G4605,Settings!$G$7,IF(Fixture!I4605=Fixture!G4605,Settings!$G$8,IF(Fixture!I4605&lt;Fixture!G4605,Settings!$G$9,"-"))))</f>
        <v>-</v>
      </c>
    </row>
    <row r="4602" spans="3:9" x14ac:dyDescent="0.25">
      <c r="C4602" s="12" t="str">
        <f t="shared" si="144"/>
        <v>-</v>
      </c>
      <c r="D4602" s="9" t="str">
        <f t="shared" si="145"/>
        <v>-</v>
      </c>
      <c r="E4602" s="9" t="str">
        <f>IF(C4602="-","-",IF(D4602=maxgameno+2,"blank row 2",IF(D4602=maxgameno+1,"blank row 1",INDEX(FixtureCode!$B$4:$AH$128,MATCH($C4602,FixtureCode!$B$4:$B$128,0),MATCH("G"&amp;D4602&amp;"-T1",FixtureCode!$B$4:$AH$4,0)))))</f>
        <v>-</v>
      </c>
      <c r="F4602" s="13" t="str">
        <f>IF(C4602="-","-",IF(D4602=maxgameno+2,"blank row 2",IF(D4602=maxgameno+1,"blank row 1",INDEX(FixtureCode!$B$4:$AH$128,MATCH($C4602,FixtureCode!$B$4:$B$128,0),MATCH("G"&amp;D4602&amp;"-T2",FixtureCode!$B$4:$AH$4,0)))))</f>
        <v>-</v>
      </c>
      <c r="G4602" s="12" t="str">
        <f>IF(C4602="-","-",IF(AND(ISNUMBER(Fixture!G4606),ISNUMBER(Fixture!I4606),Fixture!F4606&lt;&gt;"BYE",Fixture!J4606&lt;&gt;"BYE"),"Yes","-"))</f>
        <v>-</v>
      </c>
      <c r="H4602" s="9" t="str">
        <f>IF(G4602="-","-",IF(Fixture!G4606&gt;Fixture!I4606,Settings!$G$7,IF(Fixture!G4606=Fixture!I4606,Settings!$G$8,IF(Fixture!G4606&lt;Fixture!I4606,Settings!$G$9,"-"))))</f>
        <v>-</v>
      </c>
      <c r="I4602" s="13" t="str">
        <f>IF(G4602="-","-",IF(Fixture!I4606&gt;Fixture!G4606,Settings!$G$7,IF(Fixture!I4606=Fixture!G4606,Settings!$G$8,IF(Fixture!I4606&lt;Fixture!G4606,Settings!$G$9,"-"))))</f>
        <v>-</v>
      </c>
    </row>
    <row r="4603" spans="3:9" x14ac:dyDescent="0.25">
      <c r="C4603" s="12" t="str">
        <f t="shared" si="144"/>
        <v>-</v>
      </c>
      <c r="D4603" s="9" t="str">
        <f t="shared" si="145"/>
        <v>-</v>
      </c>
      <c r="E4603" s="9" t="str">
        <f>IF(C4603="-","-",IF(D4603=maxgameno+2,"blank row 2",IF(D4603=maxgameno+1,"blank row 1",INDEX(FixtureCode!$B$4:$AH$128,MATCH($C4603,FixtureCode!$B$4:$B$128,0),MATCH("G"&amp;D4603&amp;"-T1",FixtureCode!$B$4:$AH$4,0)))))</f>
        <v>-</v>
      </c>
      <c r="F4603" s="13" t="str">
        <f>IF(C4603="-","-",IF(D4603=maxgameno+2,"blank row 2",IF(D4603=maxgameno+1,"blank row 1",INDEX(FixtureCode!$B$4:$AH$128,MATCH($C4603,FixtureCode!$B$4:$B$128,0),MATCH("G"&amp;D4603&amp;"-T2",FixtureCode!$B$4:$AH$4,0)))))</f>
        <v>-</v>
      </c>
      <c r="G4603" s="12" t="str">
        <f>IF(C4603="-","-",IF(AND(ISNUMBER(Fixture!G4607),ISNUMBER(Fixture!I4607),Fixture!F4607&lt;&gt;"BYE",Fixture!J4607&lt;&gt;"BYE"),"Yes","-"))</f>
        <v>-</v>
      </c>
      <c r="H4603" s="9" t="str">
        <f>IF(G4603="-","-",IF(Fixture!G4607&gt;Fixture!I4607,Settings!$G$7,IF(Fixture!G4607=Fixture!I4607,Settings!$G$8,IF(Fixture!G4607&lt;Fixture!I4607,Settings!$G$9,"-"))))</f>
        <v>-</v>
      </c>
      <c r="I4603" s="13" t="str">
        <f>IF(G4603="-","-",IF(Fixture!I4607&gt;Fixture!G4607,Settings!$G$7,IF(Fixture!I4607=Fixture!G4607,Settings!$G$8,IF(Fixture!I4607&lt;Fixture!G4607,Settings!$G$9,"-"))))</f>
        <v>-</v>
      </c>
    </row>
    <row r="4604" spans="3:9" x14ac:dyDescent="0.25">
      <c r="C4604" s="12" t="str">
        <f t="shared" si="144"/>
        <v>-</v>
      </c>
      <c r="D4604" s="9" t="str">
        <f t="shared" si="145"/>
        <v>-</v>
      </c>
      <c r="E4604" s="9" t="str">
        <f>IF(C4604="-","-",IF(D4604=maxgameno+2,"blank row 2",IF(D4604=maxgameno+1,"blank row 1",INDEX(FixtureCode!$B$4:$AH$128,MATCH($C4604,FixtureCode!$B$4:$B$128,0),MATCH("G"&amp;D4604&amp;"-T1",FixtureCode!$B$4:$AH$4,0)))))</f>
        <v>-</v>
      </c>
      <c r="F4604" s="13" t="str">
        <f>IF(C4604="-","-",IF(D4604=maxgameno+2,"blank row 2",IF(D4604=maxgameno+1,"blank row 1",INDEX(FixtureCode!$B$4:$AH$128,MATCH($C4604,FixtureCode!$B$4:$B$128,0),MATCH("G"&amp;D4604&amp;"-T2",FixtureCode!$B$4:$AH$4,0)))))</f>
        <v>-</v>
      </c>
      <c r="G4604" s="12" t="str">
        <f>IF(C4604="-","-",IF(AND(ISNUMBER(Fixture!G4608),ISNUMBER(Fixture!I4608),Fixture!F4608&lt;&gt;"BYE",Fixture!J4608&lt;&gt;"BYE"),"Yes","-"))</f>
        <v>-</v>
      </c>
      <c r="H4604" s="9" t="str">
        <f>IF(G4604="-","-",IF(Fixture!G4608&gt;Fixture!I4608,Settings!$G$7,IF(Fixture!G4608=Fixture!I4608,Settings!$G$8,IF(Fixture!G4608&lt;Fixture!I4608,Settings!$G$9,"-"))))</f>
        <v>-</v>
      </c>
      <c r="I4604" s="13" t="str">
        <f>IF(G4604="-","-",IF(Fixture!I4608&gt;Fixture!G4608,Settings!$G$7,IF(Fixture!I4608=Fixture!G4608,Settings!$G$8,IF(Fixture!I4608&lt;Fixture!G4608,Settings!$G$9,"-"))))</f>
        <v>-</v>
      </c>
    </row>
    <row r="4605" spans="3:9" x14ac:dyDescent="0.25">
      <c r="C4605" s="12" t="str">
        <f t="shared" si="144"/>
        <v>-</v>
      </c>
      <c r="D4605" s="9" t="str">
        <f t="shared" si="145"/>
        <v>-</v>
      </c>
      <c r="E4605" s="9" t="str">
        <f>IF(C4605="-","-",IF(D4605=maxgameno+2,"blank row 2",IF(D4605=maxgameno+1,"blank row 1",INDEX(FixtureCode!$B$4:$AH$128,MATCH($C4605,FixtureCode!$B$4:$B$128,0),MATCH("G"&amp;D4605&amp;"-T1",FixtureCode!$B$4:$AH$4,0)))))</f>
        <v>-</v>
      </c>
      <c r="F4605" s="13" t="str">
        <f>IF(C4605="-","-",IF(D4605=maxgameno+2,"blank row 2",IF(D4605=maxgameno+1,"blank row 1",INDEX(FixtureCode!$B$4:$AH$128,MATCH($C4605,FixtureCode!$B$4:$B$128,0),MATCH("G"&amp;D4605&amp;"-T2",FixtureCode!$B$4:$AH$4,0)))))</f>
        <v>-</v>
      </c>
      <c r="G4605" s="12" t="str">
        <f>IF(C4605="-","-",IF(AND(ISNUMBER(Fixture!G4609),ISNUMBER(Fixture!I4609),Fixture!F4609&lt;&gt;"BYE",Fixture!J4609&lt;&gt;"BYE"),"Yes","-"))</f>
        <v>-</v>
      </c>
      <c r="H4605" s="9" t="str">
        <f>IF(G4605="-","-",IF(Fixture!G4609&gt;Fixture!I4609,Settings!$G$7,IF(Fixture!G4609=Fixture!I4609,Settings!$G$8,IF(Fixture!G4609&lt;Fixture!I4609,Settings!$G$9,"-"))))</f>
        <v>-</v>
      </c>
      <c r="I4605" s="13" t="str">
        <f>IF(G4605="-","-",IF(Fixture!I4609&gt;Fixture!G4609,Settings!$G$7,IF(Fixture!I4609=Fixture!G4609,Settings!$G$8,IF(Fixture!I4609&lt;Fixture!G4609,Settings!$G$9,"-"))))</f>
        <v>-</v>
      </c>
    </row>
    <row r="4606" spans="3:9" x14ac:dyDescent="0.25">
      <c r="C4606" s="12" t="str">
        <f t="shared" si="144"/>
        <v>-</v>
      </c>
      <c r="D4606" s="9" t="str">
        <f t="shared" si="145"/>
        <v>-</v>
      </c>
      <c r="E4606" s="9" t="str">
        <f>IF(C4606="-","-",IF(D4606=maxgameno+2,"blank row 2",IF(D4606=maxgameno+1,"blank row 1",INDEX(FixtureCode!$B$4:$AH$128,MATCH($C4606,FixtureCode!$B$4:$B$128,0),MATCH("G"&amp;D4606&amp;"-T1",FixtureCode!$B$4:$AH$4,0)))))</f>
        <v>-</v>
      </c>
      <c r="F4606" s="13" t="str">
        <f>IF(C4606="-","-",IF(D4606=maxgameno+2,"blank row 2",IF(D4606=maxgameno+1,"blank row 1",INDEX(FixtureCode!$B$4:$AH$128,MATCH($C4606,FixtureCode!$B$4:$B$128,0),MATCH("G"&amp;D4606&amp;"-T2",FixtureCode!$B$4:$AH$4,0)))))</f>
        <v>-</v>
      </c>
      <c r="G4606" s="12" t="str">
        <f>IF(C4606="-","-",IF(AND(ISNUMBER(Fixture!G4610),ISNUMBER(Fixture!I4610),Fixture!F4610&lt;&gt;"BYE",Fixture!J4610&lt;&gt;"BYE"),"Yes","-"))</f>
        <v>-</v>
      </c>
      <c r="H4606" s="9" t="str">
        <f>IF(G4606="-","-",IF(Fixture!G4610&gt;Fixture!I4610,Settings!$G$7,IF(Fixture!G4610=Fixture!I4610,Settings!$G$8,IF(Fixture!G4610&lt;Fixture!I4610,Settings!$G$9,"-"))))</f>
        <v>-</v>
      </c>
      <c r="I4606" s="13" t="str">
        <f>IF(G4606="-","-",IF(Fixture!I4610&gt;Fixture!G4610,Settings!$G$7,IF(Fixture!I4610=Fixture!G4610,Settings!$G$8,IF(Fixture!I4610&lt;Fixture!G4610,Settings!$G$9,"-"))))</f>
        <v>-</v>
      </c>
    </row>
    <row r="4607" spans="3:9" x14ac:dyDescent="0.25">
      <c r="C4607" s="12" t="str">
        <f t="shared" si="144"/>
        <v>-</v>
      </c>
      <c r="D4607" s="9" t="str">
        <f t="shared" si="145"/>
        <v>-</v>
      </c>
      <c r="E4607" s="9" t="str">
        <f>IF(C4607="-","-",IF(D4607=maxgameno+2,"blank row 2",IF(D4607=maxgameno+1,"blank row 1",INDEX(FixtureCode!$B$4:$AH$128,MATCH($C4607,FixtureCode!$B$4:$B$128,0),MATCH("G"&amp;D4607&amp;"-T1",FixtureCode!$B$4:$AH$4,0)))))</f>
        <v>-</v>
      </c>
      <c r="F4607" s="13" t="str">
        <f>IF(C4607="-","-",IF(D4607=maxgameno+2,"blank row 2",IF(D4607=maxgameno+1,"blank row 1",INDEX(FixtureCode!$B$4:$AH$128,MATCH($C4607,FixtureCode!$B$4:$B$128,0),MATCH("G"&amp;D4607&amp;"-T2",FixtureCode!$B$4:$AH$4,0)))))</f>
        <v>-</v>
      </c>
      <c r="G4607" s="12" t="str">
        <f>IF(C4607="-","-",IF(AND(ISNUMBER(Fixture!G4611),ISNUMBER(Fixture!I4611),Fixture!F4611&lt;&gt;"BYE",Fixture!J4611&lt;&gt;"BYE"),"Yes","-"))</f>
        <v>-</v>
      </c>
      <c r="H4607" s="9" t="str">
        <f>IF(G4607="-","-",IF(Fixture!G4611&gt;Fixture!I4611,Settings!$G$7,IF(Fixture!G4611=Fixture!I4611,Settings!$G$8,IF(Fixture!G4611&lt;Fixture!I4611,Settings!$G$9,"-"))))</f>
        <v>-</v>
      </c>
      <c r="I4607" s="13" t="str">
        <f>IF(G4607="-","-",IF(Fixture!I4611&gt;Fixture!G4611,Settings!$G$7,IF(Fixture!I4611=Fixture!G4611,Settings!$G$8,IF(Fixture!I4611&lt;Fixture!G4611,Settings!$G$9,"-"))))</f>
        <v>-</v>
      </c>
    </row>
    <row r="4608" spans="3:9" x14ac:dyDescent="0.25">
      <c r="C4608" s="12" t="str">
        <f t="shared" si="144"/>
        <v>-</v>
      </c>
      <c r="D4608" s="9" t="str">
        <f t="shared" si="145"/>
        <v>-</v>
      </c>
      <c r="E4608" s="9" t="str">
        <f>IF(C4608="-","-",IF(D4608=maxgameno+2,"blank row 2",IF(D4608=maxgameno+1,"blank row 1",INDEX(FixtureCode!$B$4:$AH$128,MATCH($C4608,FixtureCode!$B$4:$B$128,0),MATCH("G"&amp;D4608&amp;"-T1",FixtureCode!$B$4:$AH$4,0)))))</f>
        <v>-</v>
      </c>
      <c r="F4608" s="13" t="str">
        <f>IF(C4608="-","-",IF(D4608=maxgameno+2,"blank row 2",IF(D4608=maxgameno+1,"blank row 1",INDEX(FixtureCode!$B$4:$AH$128,MATCH($C4608,FixtureCode!$B$4:$B$128,0),MATCH("G"&amp;D4608&amp;"-T2",FixtureCode!$B$4:$AH$4,0)))))</f>
        <v>-</v>
      </c>
      <c r="G4608" s="12" t="str">
        <f>IF(C4608="-","-",IF(AND(ISNUMBER(Fixture!G4612),ISNUMBER(Fixture!I4612),Fixture!F4612&lt;&gt;"BYE",Fixture!J4612&lt;&gt;"BYE"),"Yes","-"))</f>
        <v>-</v>
      </c>
      <c r="H4608" s="9" t="str">
        <f>IF(G4608="-","-",IF(Fixture!G4612&gt;Fixture!I4612,Settings!$G$7,IF(Fixture!G4612=Fixture!I4612,Settings!$G$8,IF(Fixture!G4612&lt;Fixture!I4612,Settings!$G$9,"-"))))</f>
        <v>-</v>
      </c>
      <c r="I4608" s="13" t="str">
        <f>IF(G4608="-","-",IF(Fixture!I4612&gt;Fixture!G4612,Settings!$G$7,IF(Fixture!I4612=Fixture!G4612,Settings!$G$8,IF(Fixture!I4612&lt;Fixture!G4612,Settings!$G$9,"-"))))</f>
        <v>-</v>
      </c>
    </row>
    <row r="4609" spans="3:9" x14ac:dyDescent="0.25">
      <c r="C4609" s="12" t="str">
        <f t="shared" si="144"/>
        <v>-</v>
      </c>
      <c r="D4609" s="9" t="str">
        <f t="shared" si="145"/>
        <v>-</v>
      </c>
      <c r="E4609" s="9" t="str">
        <f>IF(C4609="-","-",IF(D4609=maxgameno+2,"blank row 2",IF(D4609=maxgameno+1,"blank row 1",INDEX(FixtureCode!$B$4:$AH$128,MATCH($C4609,FixtureCode!$B$4:$B$128,0),MATCH("G"&amp;D4609&amp;"-T1",FixtureCode!$B$4:$AH$4,0)))))</f>
        <v>-</v>
      </c>
      <c r="F4609" s="13" t="str">
        <f>IF(C4609="-","-",IF(D4609=maxgameno+2,"blank row 2",IF(D4609=maxgameno+1,"blank row 1",INDEX(FixtureCode!$B$4:$AH$128,MATCH($C4609,FixtureCode!$B$4:$B$128,0),MATCH("G"&amp;D4609&amp;"-T2",FixtureCode!$B$4:$AH$4,0)))))</f>
        <v>-</v>
      </c>
      <c r="G4609" s="12" t="str">
        <f>IF(C4609="-","-",IF(AND(ISNUMBER(Fixture!G4613),ISNUMBER(Fixture!I4613),Fixture!F4613&lt;&gt;"BYE",Fixture!J4613&lt;&gt;"BYE"),"Yes","-"))</f>
        <v>-</v>
      </c>
      <c r="H4609" s="9" t="str">
        <f>IF(G4609="-","-",IF(Fixture!G4613&gt;Fixture!I4613,Settings!$G$7,IF(Fixture!G4613=Fixture!I4613,Settings!$G$8,IF(Fixture!G4613&lt;Fixture!I4613,Settings!$G$9,"-"))))</f>
        <v>-</v>
      </c>
      <c r="I4609" s="13" t="str">
        <f>IF(G4609="-","-",IF(Fixture!I4613&gt;Fixture!G4613,Settings!$G$7,IF(Fixture!I4613=Fixture!G4613,Settings!$G$8,IF(Fixture!I4613&lt;Fixture!G4613,Settings!$G$9,"-"))))</f>
        <v>-</v>
      </c>
    </row>
    <row r="4610" spans="3:9" x14ac:dyDescent="0.25">
      <c r="C4610" s="12" t="str">
        <f t="shared" si="144"/>
        <v>-</v>
      </c>
      <c r="D4610" s="9" t="str">
        <f t="shared" si="145"/>
        <v>-</v>
      </c>
      <c r="E4610" s="9" t="str">
        <f>IF(C4610="-","-",IF(D4610=maxgameno+2,"blank row 2",IF(D4610=maxgameno+1,"blank row 1",INDEX(FixtureCode!$B$4:$AH$128,MATCH($C4610,FixtureCode!$B$4:$B$128,0),MATCH("G"&amp;D4610&amp;"-T1",FixtureCode!$B$4:$AH$4,0)))))</f>
        <v>-</v>
      </c>
      <c r="F4610" s="13" t="str">
        <f>IF(C4610="-","-",IF(D4610=maxgameno+2,"blank row 2",IF(D4610=maxgameno+1,"blank row 1",INDEX(FixtureCode!$B$4:$AH$128,MATCH($C4610,FixtureCode!$B$4:$B$128,0),MATCH("G"&amp;D4610&amp;"-T2",FixtureCode!$B$4:$AH$4,0)))))</f>
        <v>-</v>
      </c>
      <c r="G4610" s="12" t="str">
        <f>IF(C4610="-","-",IF(AND(ISNUMBER(Fixture!G4614),ISNUMBER(Fixture!I4614),Fixture!F4614&lt;&gt;"BYE",Fixture!J4614&lt;&gt;"BYE"),"Yes","-"))</f>
        <v>-</v>
      </c>
      <c r="H4610" s="9" t="str">
        <f>IF(G4610="-","-",IF(Fixture!G4614&gt;Fixture!I4614,Settings!$G$7,IF(Fixture!G4614=Fixture!I4614,Settings!$G$8,IF(Fixture!G4614&lt;Fixture!I4614,Settings!$G$9,"-"))))</f>
        <v>-</v>
      </c>
      <c r="I4610" s="13" t="str">
        <f>IF(G4610="-","-",IF(Fixture!I4614&gt;Fixture!G4614,Settings!$G$7,IF(Fixture!I4614=Fixture!G4614,Settings!$G$8,IF(Fixture!I4614&lt;Fixture!G4614,Settings!$G$9,"-"))))</f>
        <v>-</v>
      </c>
    </row>
    <row r="4611" spans="3:9" x14ac:dyDescent="0.25">
      <c r="C4611" s="12" t="str">
        <f t="shared" si="144"/>
        <v>-</v>
      </c>
      <c r="D4611" s="9" t="str">
        <f t="shared" si="145"/>
        <v>-</v>
      </c>
      <c r="E4611" s="9" t="str">
        <f>IF(C4611="-","-",IF(D4611=maxgameno+2,"blank row 2",IF(D4611=maxgameno+1,"blank row 1",INDEX(FixtureCode!$B$4:$AH$128,MATCH($C4611,FixtureCode!$B$4:$B$128,0),MATCH("G"&amp;D4611&amp;"-T1",FixtureCode!$B$4:$AH$4,0)))))</f>
        <v>-</v>
      </c>
      <c r="F4611" s="13" t="str">
        <f>IF(C4611="-","-",IF(D4611=maxgameno+2,"blank row 2",IF(D4611=maxgameno+1,"blank row 1",INDEX(FixtureCode!$B$4:$AH$128,MATCH($C4611,FixtureCode!$B$4:$B$128,0),MATCH("G"&amp;D4611&amp;"-T2",FixtureCode!$B$4:$AH$4,0)))))</f>
        <v>-</v>
      </c>
      <c r="G4611" s="12" t="str">
        <f>IF(C4611="-","-",IF(AND(ISNUMBER(Fixture!G4615),ISNUMBER(Fixture!I4615),Fixture!F4615&lt;&gt;"BYE",Fixture!J4615&lt;&gt;"BYE"),"Yes","-"))</f>
        <v>-</v>
      </c>
      <c r="H4611" s="9" t="str">
        <f>IF(G4611="-","-",IF(Fixture!G4615&gt;Fixture!I4615,Settings!$G$7,IF(Fixture!G4615=Fixture!I4615,Settings!$G$8,IF(Fixture!G4615&lt;Fixture!I4615,Settings!$G$9,"-"))))</f>
        <v>-</v>
      </c>
      <c r="I4611" s="13" t="str">
        <f>IF(G4611="-","-",IF(Fixture!I4615&gt;Fixture!G4615,Settings!$G$7,IF(Fixture!I4615=Fixture!G4615,Settings!$G$8,IF(Fixture!I4615&lt;Fixture!G4615,Settings!$G$9,"-"))))</f>
        <v>-</v>
      </c>
    </row>
    <row r="4612" spans="3:9" x14ac:dyDescent="0.25">
      <c r="C4612" s="12" t="str">
        <f t="shared" si="144"/>
        <v>-</v>
      </c>
      <c r="D4612" s="9" t="str">
        <f t="shared" si="145"/>
        <v>-</v>
      </c>
      <c r="E4612" s="9" t="str">
        <f>IF(C4612="-","-",IF(D4612=maxgameno+2,"blank row 2",IF(D4612=maxgameno+1,"blank row 1",INDEX(FixtureCode!$B$4:$AH$128,MATCH($C4612,FixtureCode!$B$4:$B$128,0),MATCH("G"&amp;D4612&amp;"-T1",FixtureCode!$B$4:$AH$4,0)))))</f>
        <v>-</v>
      </c>
      <c r="F4612" s="13" t="str">
        <f>IF(C4612="-","-",IF(D4612=maxgameno+2,"blank row 2",IF(D4612=maxgameno+1,"blank row 1",INDEX(FixtureCode!$B$4:$AH$128,MATCH($C4612,FixtureCode!$B$4:$B$128,0),MATCH("G"&amp;D4612&amp;"-T2",FixtureCode!$B$4:$AH$4,0)))))</f>
        <v>-</v>
      </c>
      <c r="G4612" s="12" t="str">
        <f>IF(C4612="-","-",IF(AND(ISNUMBER(Fixture!G4616),ISNUMBER(Fixture!I4616),Fixture!F4616&lt;&gt;"BYE",Fixture!J4616&lt;&gt;"BYE"),"Yes","-"))</f>
        <v>-</v>
      </c>
      <c r="H4612" s="9" t="str">
        <f>IF(G4612="-","-",IF(Fixture!G4616&gt;Fixture!I4616,Settings!$G$7,IF(Fixture!G4616=Fixture!I4616,Settings!$G$8,IF(Fixture!G4616&lt;Fixture!I4616,Settings!$G$9,"-"))))</f>
        <v>-</v>
      </c>
      <c r="I4612" s="13" t="str">
        <f>IF(G4612="-","-",IF(Fixture!I4616&gt;Fixture!G4616,Settings!$G$7,IF(Fixture!I4616=Fixture!G4616,Settings!$G$8,IF(Fixture!I4616&lt;Fixture!G4616,Settings!$G$9,"-"))))</f>
        <v>-</v>
      </c>
    </row>
    <row r="4613" spans="3:9" x14ac:dyDescent="0.25">
      <c r="C4613" s="12" t="str">
        <f t="shared" si="144"/>
        <v>-</v>
      </c>
      <c r="D4613" s="9" t="str">
        <f t="shared" si="145"/>
        <v>-</v>
      </c>
      <c r="E4613" s="9" t="str">
        <f>IF(C4613="-","-",IF(D4613=maxgameno+2,"blank row 2",IF(D4613=maxgameno+1,"blank row 1",INDEX(FixtureCode!$B$4:$AH$128,MATCH($C4613,FixtureCode!$B$4:$B$128,0),MATCH("G"&amp;D4613&amp;"-T1",FixtureCode!$B$4:$AH$4,0)))))</f>
        <v>-</v>
      </c>
      <c r="F4613" s="13" t="str">
        <f>IF(C4613="-","-",IF(D4613=maxgameno+2,"blank row 2",IF(D4613=maxgameno+1,"blank row 1",INDEX(FixtureCode!$B$4:$AH$128,MATCH($C4613,FixtureCode!$B$4:$B$128,0),MATCH("G"&amp;D4613&amp;"-T2",FixtureCode!$B$4:$AH$4,0)))))</f>
        <v>-</v>
      </c>
      <c r="G4613" s="12" t="str">
        <f>IF(C4613="-","-",IF(AND(ISNUMBER(Fixture!G4617),ISNUMBER(Fixture!I4617),Fixture!F4617&lt;&gt;"BYE",Fixture!J4617&lt;&gt;"BYE"),"Yes","-"))</f>
        <v>-</v>
      </c>
      <c r="H4613" s="9" t="str">
        <f>IF(G4613="-","-",IF(Fixture!G4617&gt;Fixture!I4617,Settings!$G$7,IF(Fixture!G4617=Fixture!I4617,Settings!$G$8,IF(Fixture!G4617&lt;Fixture!I4617,Settings!$G$9,"-"))))</f>
        <v>-</v>
      </c>
      <c r="I4613" s="13" t="str">
        <f>IF(G4613="-","-",IF(Fixture!I4617&gt;Fixture!G4617,Settings!$G$7,IF(Fixture!I4617=Fixture!G4617,Settings!$G$8,IF(Fixture!I4617&lt;Fixture!G4617,Settings!$G$9,"-"))))</f>
        <v>-</v>
      </c>
    </row>
    <row r="4614" spans="3:9" x14ac:dyDescent="0.25">
      <c r="C4614" s="12" t="str">
        <f t="shared" ref="C4614:C4677" si="146">IF(C4613="-","-",IF(D4613+1&lt;=maxgameno+2,C4613,IF(C4613+1&lt;=maxroundno,C4613+1,"-")))</f>
        <v>-</v>
      </c>
      <c r="D4614" s="9" t="str">
        <f t="shared" ref="D4614:D4677" si="147">IF(C4614="-","-",IF(D4613+1&lt;=maxgameno+2,D4613+1,1))</f>
        <v>-</v>
      </c>
      <c r="E4614" s="9" t="str">
        <f>IF(C4614="-","-",IF(D4614=maxgameno+2,"blank row 2",IF(D4614=maxgameno+1,"blank row 1",INDEX(FixtureCode!$B$4:$AH$128,MATCH($C4614,FixtureCode!$B$4:$B$128,0),MATCH("G"&amp;D4614&amp;"-T1",FixtureCode!$B$4:$AH$4,0)))))</f>
        <v>-</v>
      </c>
      <c r="F4614" s="13" t="str">
        <f>IF(C4614="-","-",IF(D4614=maxgameno+2,"blank row 2",IF(D4614=maxgameno+1,"blank row 1",INDEX(FixtureCode!$B$4:$AH$128,MATCH($C4614,FixtureCode!$B$4:$B$128,0),MATCH("G"&amp;D4614&amp;"-T2",FixtureCode!$B$4:$AH$4,0)))))</f>
        <v>-</v>
      </c>
      <c r="G4614" s="12" t="str">
        <f>IF(C4614="-","-",IF(AND(ISNUMBER(Fixture!G4618),ISNUMBER(Fixture!I4618),Fixture!F4618&lt;&gt;"BYE",Fixture!J4618&lt;&gt;"BYE"),"Yes","-"))</f>
        <v>-</v>
      </c>
      <c r="H4614" s="9" t="str">
        <f>IF(G4614="-","-",IF(Fixture!G4618&gt;Fixture!I4618,Settings!$G$7,IF(Fixture!G4618=Fixture!I4618,Settings!$G$8,IF(Fixture!G4618&lt;Fixture!I4618,Settings!$G$9,"-"))))</f>
        <v>-</v>
      </c>
      <c r="I4614" s="13" t="str">
        <f>IF(G4614="-","-",IF(Fixture!I4618&gt;Fixture!G4618,Settings!$G$7,IF(Fixture!I4618=Fixture!G4618,Settings!$G$8,IF(Fixture!I4618&lt;Fixture!G4618,Settings!$G$9,"-"))))</f>
        <v>-</v>
      </c>
    </row>
    <row r="4615" spans="3:9" x14ac:dyDescent="0.25">
      <c r="C4615" s="12" t="str">
        <f t="shared" si="146"/>
        <v>-</v>
      </c>
      <c r="D4615" s="9" t="str">
        <f t="shared" si="147"/>
        <v>-</v>
      </c>
      <c r="E4615" s="9" t="str">
        <f>IF(C4615="-","-",IF(D4615=maxgameno+2,"blank row 2",IF(D4615=maxgameno+1,"blank row 1",INDEX(FixtureCode!$B$4:$AH$128,MATCH($C4615,FixtureCode!$B$4:$B$128,0),MATCH("G"&amp;D4615&amp;"-T1",FixtureCode!$B$4:$AH$4,0)))))</f>
        <v>-</v>
      </c>
      <c r="F4615" s="13" t="str">
        <f>IF(C4615="-","-",IF(D4615=maxgameno+2,"blank row 2",IF(D4615=maxgameno+1,"blank row 1",INDEX(FixtureCode!$B$4:$AH$128,MATCH($C4615,FixtureCode!$B$4:$B$128,0),MATCH("G"&amp;D4615&amp;"-T2",FixtureCode!$B$4:$AH$4,0)))))</f>
        <v>-</v>
      </c>
      <c r="G4615" s="12" t="str">
        <f>IF(C4615="-","-",IF(AND(ISNUMBER(Fixture!G4619),ISNUMBER(Fixture!I4619),Fixture!F4619&lt;&gt;"BYE",Fixture!J4619&lt;&gt;"BYE"),"Yes","-"))</f>
        <v>-</v>
      </c>
      <c r="H4615" s="9" t="str">
        <f>IF(G4615="-","-",IF(Fixture!G4619&gt;Fixture!I4619,Settings!$G$7,IF(Fixture!G4619=Fixture!I4619,Settings!$G$8,IF(Fixture!G4619&lt;Fixture!I4619,Settings!$G$9,"-"))))</f>
        <v>-</v>
      </c>
      <c r="I4615" s="13" t="str">
        <f>IF(G4615="-","-",IF(Fixture!I4619&gt;Fixture!G4619,Settings!$G$7,IF(Fixture!I4619=Fixture!G4619,Settings!$G$8,IF(Fixture!I4619&lt;Fixture!G4619,Settings!$G$9,"-"))))</f>
        <v>-</v>
      </c>
    </row>
    <row r="4616" spans="3:9" x14ac:dyDescent="0.25">
      <c r="C4616" s="12" t="str">
        <f t="shared" si="146"/>
        <v>-</v>
      </c>
      <c r="D4616" s="9" t="str">
        <f t="shared" si="147"/>
        <v>-</v>
      </c>
      <c r="E4616" s="9" t="str">
        <f>IF(C4616="-","-",IF(D4616=maxgameno+2,"blank row 2",IF(D4616=maxgameno+1,"blank row 1",INDEX(FixtureCode!$B$4:$AH$128,MATCH($C4616,FixtureCode!$B$4:$B$128,0),MATCH("G"&amp;D4616&amp;"-T1",FixtureCode!$B$4:$AH$4,0)))))</f>
        <v>-</v>
      </c>
      <c r="F4616" s="13" t="str">
        <f>IF(C4616="-","-",IF(D4616=maxgameno+2,"blank row 2",IF(D4616=maxgameno+1,"blank row 1",INDEX(FixtureCode!$B$4:$AH$128,MATCH($C4616,FixtureCode!$B$4:$B$128,0),MATCH("G"&amp;D4616&amp;"-T2",FixtureCode!$B$4:$AH$4,0)))))</f>
        <v>-</v>
      </c>
      <c r="G4616" s="12" t="str">
        <f>IF(C4616="-","-",IF(AND(ISNUMBER(Fixture!G4620),ISNUMBER(Fixture!I4620),Fixture!F4620&lt;&gt;"BYE",Fixture!J4620&lt;&gt;"BYE"),"Yes","-"))</f>
        <v>-</v>
      </c>
      <c r="H4616" s="9" t="str">
        <f>IF(G4616="-","-",IF(Fixture!G4620&gt;Fixture!I4620,Settings!$G$7,IF(Fixture!G4620=Fixture!I4620,Settings!$G$8,IF(Fixture!G4620&lt;Fixture!I4620,Settings!$G$9,"-"))))</f>
        <v>-</v>
      </c>
      <c r="I4616" s="13" t="str">
        <f>IF(G4616="-","-",IF(Fixture!I4620&gt;Fixture!G4620,Settings!$G$7,IF(Fixture!I4620=Fixture!G4620,Settings!$G$8,IF(Fixture!I4620&lt;Fixture!G4620,Settings!$G$9,"-"))))</f>
        <v>-</v>
      </c>
    </row>
    <row r="4617" spans="3:9" x14ac:dyDescent="0.25">
      <c r="C4617" s="12" t="str">
        <f t="shared" si="146"/>
        <v>-</v>
      </c>
      <c r="D4617" s="9" t="str">
        <f t="shared" si="147"/>
        <v>-</v>
      </c>
      <c r="E4617" s="9" t="str">
        <f>IF(C4617="-","-",IF(D4617=maxgameno+2,"blank row 2",IF(D4617=maxgameno+1,"blank row 1",INDEX(FixtureCode!$B$4:$AH$128,MATCH($C4617,FixtureCode!$B$4:$B$128,0),MATCH("G"&amp;D4617&amp;"-T1",FixtureCode!$B$4:$AH$4,0)))))</f>
        <v>-</v>
      </c>
      <c r="F4617" s="13" t="str">
        <f>IF(C4617="-","-",IF(D4617=maxgameno+2,"blank row 2",IF(D4617=maxgameno+1,"blank row 1",INDEX(FixtureCode!$B$4:$AH$128,MATCH($C4617,FixtureCode!$B$4:$B$128,0),MATCH("G"&amp;D4617&amp;"-T2",FixtureCode!$B$4:$AH$4,0)))))</f>
        <v>-</v>
      </c>
      <c r="G4617" s="12" t="str">
        <f>IF(C4617="-","-",IF(AND(ISNUMBER(Fixture!G4621),ISNUMBER(Fixture!I4621),Fixture!F4621&lt;&gt;"BYE",Fixture!J4621&lt;&gt;"BYE"),"Yes","-"))</f>
        <v>-</v>
      </c>
      <c r="H4617" s="9" t="str">
        <f>IF(G4617="-","-",IF(Fixture!G4621&gt;Fixture!I4621,Settings!$G$7,IF(Fixture!G4621=Fixture!I4621,Settings!$G$8,IF(Fixture!G4621&lt;Fixture!I4621,Settings!$G$9,"-"))))</f>
        <v>-</v>
      </c>
      <c r="I4617" s="13" t="str">
        <f>IF(G4617="-","-",IF(Fixture!I4621&gt;Fixture!G4621,Settings!$G$7,IF(Fixture!I4621=Fixture!G4621,Settings!$G$8,IF(Fixture!I4621&lt;Fixture!G4621,Settings!$G$9,"-"))))</f>
        <v>-</v>
      </c>
    </row>
    <row r="4618" spans="3:9" x14ac:dyDescent="0.25">
      <c r="C4618" s="12" t="str">
        <f t="shared" si="146"/>
        <v>-</v>
      </c>
      <c r="D4618" s="9" t="str">
        <f t="shared" si="147"/>
        <v>-</v>
      </c>
      <c r="E4618" s="9" t="str">
        <f>IF(C4618="-","-",IF(D4618=maxgameno+2,"blank row 2",IF(D4618=maxgameno+1,"blank row 1",INDEX(FixtureCode!$B$4:$AH$128,MATCH($C4618,FixtureCode!$B$4:$B$128,0),MATCH("G"&amp;D4618&amp;"-T1",FixtureCode!$B$4:$AH$4,0)))))</f>
        <v>-</v>
      </c>
      <c r="F4618" s="13" t="str">
        <f>IF(C4618="-","-",IF(D4618=maxgameno+2,"blank row 2",IF(D4618=maxgameno+1,"blank row 1",INDEX(FixtureCode!$B$4:$AH$128,MATCH($C4618,FixtureCode!$B$4:$B$128,0),MATCH("G"&amp;D4618&amp;"-T2",FixtureCode!$B$4:$AH$4,0)))))</f>
        <v>-</v>
      </c>
      <c r="G4618" s="12" t="str">
        <f>IF(C4618="-","-",IF(AND(ISNUMBER(Fixture!G4622),ISNUMBER(Fixture!I4622),Fixture!F4622&lt;&gt;"BYE",Fixture!J4622&lt;&gt;"BYE"),"Yes","-"))</f>
        <v>-</v>
      </c>
      <c r="H4618" s="9" t="str">
        <f>IF(G4618="-","-",IF(Fixture!G4622&gt;Fixture!I4622,Settings!$G$7,IF(Fixture!G4622=Fixture!I4622,Settings!$G$8,IF(Fixture!G4622&lt;Fixture!I4622,Settings!$G$9,"-"))))</f>
        <v>-</v>
      </c>
      <c r="I4618" s="13" t="str">
        <f>IF(G4618="-","-",IF(Fixture!I4622&gt;Fixture!G4622,Settings!$G$7,IF(Fixture!I4622=Fixture!G4622,Settings!$G$8,IF(Fixture!I4622&lt;Fixture!G4622,Settings!$G$9,"-"))))</f>
        <v>-</v>
      </c>
    </row>
    <row r="4619" spans="3:9" x14ac:dyDescent="0.25">
      <c r="C4619" s="12" t="str">
        <f t="shared" si="146"/>
        <v>-</v>
      </c>
      <c r="D4619" s="9" t="str">
        <f t="shared" si="147"/>
        <v>-</v>
      </c>
      <c r="E4619" s="9" t="str">
        <f>IF(C4619="-","-",IF(D4619=maxgameno+2,"blank row 2",IF(D4619=maxgameno+1,"blank row 1",INDEX(FixtureCode!$B$4:$AH$128,MATCH($C4619,FixtureCode!$B$4:$B$128,0),MATCH("G"&amp;D4619&amp;"-T1",FixtureCode!$B$4:$AH$4,0)))))</f>
        <v>-</v>
      </c>
      <c r="F4619" s="13" t="str">
        <f>IF(C4619="-","-",IF(D4619=maxgameno+2,"blank row 2",IF(D4619=maxgameno+1,"blank row 1",INDEX(FixtureCode!$B$4:$AH$128,MATCH($C4619,FixtureCode!$B$4:$B$128,0),MATCH("G"&amp;D4619&amp;"-T2",FixtureCode!$B$4:$AH$4,0)))))</f>
        <v>-</v>
      </c>
      <c r="G4619" s="12" t="str">
        <f>IF(C4619="-","-",IF(AND(ISNUMBER(Fixture!G4623),ISNUMBER(Fixture!I4623),Fixture!F4623&lt;&gt;"BYE",Fixture!J4623&lt;&gt;"BYE"),"Yes","-"))</f>
        <v>-</v>
      </c>
      <c r="H4619" s="9" t="str">
        <f>IF(G4619="-","-",IF(Fixture!G4623&gt;Fixture!I4623,Settings!$G$7,IF(Fixture!G4623=Fixture!I4623,Settings!$G$8,IF(Fixture!G4623&lt;Fixture!I4623,Settings!$G$9,"-"))))</f>
        <v>-</v>
      </c>
      <c r="I4619" s="13" t="str">
        <f>IF(G4619="-","-",IF(Fixture!I4623&gt;Fixture!G4623,Settings!$G$7,IF(Fixture!I4623=Fixture!G4623,Settings!$G$8,IF(Fixture!I4623&lt;Fixture!G4623,Settings!$G$9,"-"))))</f>
        <v>-</v>
      </c>
    </row>
    <row r="4620" spans="3:9" x14ac:dyDescent="0.25">
      <c r="C4620" s="12" t="str">
        <f t="shared" si="146"/>
        <v>-</v>
      </c>
      <c r="D4620" s="9" t="str">
        <f t="shared" si="147"/>
        <v>-</v>
      </c>
      <c r="E4620" s="9" t="str">
        <f>IF(C4620="-","-",IF(D4620=maxgameno+2,"blank row 2",IF(D4620=maxgameno+1,"blank row 1",INDEX(FixtureCode!$B$4:$AH$128,MATCH($C4620,FixtureCode!$B$4:$B$128,0),MATCH("G"&amp;D4620&amp;"-T1",FixtureCode!$B$4:$AH$4,0)))))</f>
        <v>-</v>
      </c>
      <c r="F4620" s="13" t="str">
        <f>IF(C4620="-","-",IF(D4620=maxgameno+2,"blank row 2",IF(D4620=maxgameno+1,"blank row 1",INDEX(FixtureCode!$B$4:$AH$128,MATCH($C4620,FixtureCode!$B$4:$B$128,0),MATCH("G"&amp;D4620&amp;"-T2",FixtureCode!$B$4:$AH$4,0)))))</f>
        <v>-</v>
      </c>
      <c r="G4620" s="12" t="str">
        <f>IF(C4620="-","-",IF(AND(ISNUMBER(Fixture!G4624),ISNUMBER(Fixture!I4624),Fixture!F4624&lt;&gt;"BYE",Fixture!J4624&lt;&gt;"BYE"),"Yes","-"))</f>
        <v>-</v>
      </c>
      <c r="H4620" s="9" t="str">
        <f>IF(G4620="-","-",IF(Fixture!G4624&gt;Fixture!I4624,Settings!$G$7,IF(Fixture!G4624=Fixture!I4624,Settings!$G$8,IF(Fixture!G4624&lt;Fixture!I4624,Settings!$G$9,"-"))))</f>
        <v>-</v>
      </c>
      <c r="I4620" s="13" t="str">
        <f>IF(G4620="-","-",IF(Fixture!I4624&gt;Fixture!G4624,Settings!$G$7,IF(Fixture!I4624=Fixture!G4624,Settings!$G$8,IF(Fixture!I4624&lt;Fixture!G4624,Settings!$G$9,"-"))))</f>
        <v>-</v>
      </c>
    </row>
    <row r="4621" spans="3:9" x14ac:dyDescent="0.25">
      <c r="C4621" s="12" t="str">
        <f t="shared" si="146"/>
        <v>-</v>
      </c>
      <c r="D4621" s="9" t="str">
        <f t="shared" si="147"/>
        <v>-</v>
      </c>
      <c r="E4621" s="9" t="str">
        <f>IF(C4621="-","-",IF(D4621=maxgameno+2,"blank row 2",IF(D4621=maxgameno+1,"blank row 1",INDEX(FixtureCode!$B$4:$AH$128,MATCH($C4621,FixtureCode!$B$4:$B$128,0),MATCH("G"&amp;D4621&amp;"-T1",FixtureCode!$B$4:$AH$4,0)))))</f>
        <v>-</v>
      </c>
      <c r="F4621" s="13" t="str">
        <f>IF(C4621="-","-",IF(D4621=maxgameno+2,"blank row 2",IF(D4621=maxgameno+1,"blank row 1",INDEX(FixtureCode!$B$4:$AH$128,MATCH($C4621,FixtureCode!$B$4:$B$128,0),MATCH("G"&amp;D4621&amp;"-T2",FixtureCode!$B$4:$AH$4,0)))))</f>
        <v>-</v>
      </c>
      <c r="G4621" s="12" t="str">
        <f>IF(C4621="-","-",IF(AND(ISNUMBER(Fixture!G4625),ISNUMBER(Fixture!I4625),Fixture!F4625&lt;&gt;"BYE",Fixture!J4625&lt;&gt;"BYE"),"Yes","-"))</f>
        <v>-</v>
      </c>
      <c r="H4621" s="9" t="str">
        <f>IF(G4621="-","-",IF(Fixture!G4625&gt;Fixture!I4625,Settings!$G$7,IF(Fixture!G4625=Fixture!I4625,Settings!$G$8,IF(Fixture!G4625&lt;Fixture!I4625,Settings!$G$9,"-"))))</f>
        <v>-</v>
      </c>
      <c r="I4621" s="13" t="str">
        <f>IF(G4621="-","-",IF(Fixture!I4625&gt;Fixture!G4625,Settings!$G$7,IF(Fixture!I4625=Fixture!G4625,Settings!$G$8,IF(Fixture!I4625&lt;Fixture!G4625,Settings!$G$9,"-"))))</f>
        <v>-</v>
      </c>
    </row>
    <row r="4622" spans="3:9" x14ac:dyDescent="0.25">
      <c r="C4622" s="12" t="str">
        <f t="shared" si="146"/>
        <v>-</v>
      </c>
      <c r="D4622" s="9" t="str">
        <f t="shared" si="147"/>
        <v>-</v>
      </c>
      <c r="E4622" s="9" t="str">
        <f>IF(C4622="-","-",IF(D4622=maxgameno+2,"blank row 2",IF(D4622=maxgameno+1,"blank row 1",INDEX(FixtureCode!$B$4:$AH$128,MATCH($C4622,FixtureCode!$B$4:$B$128,0),MATCH("G"&amp;D4622&amp;"-T1",FixtureCode!$B$4:$AH$4,0)))))</f>
        <v>-</v>
      </c>
      <c r="F4622" s="13" t="str">
        <f>IF(C4622="-","-",IF(D4622=maxgameno+2,"blank row 2",IF(D4622=maxgameno+1,"blank row 1",INDEX(FixtureCode!$B$4:$AH$128,MATCH($C4622,FixtureCode!$B$4:$B$128,0),MATCH("G"&amp;D4622&amp;"-T2",FixtureCode!$B$4:$AH$4,0)))))</f>
        <v>-</v>
      </c>
      <c r="G4622" s="12" t="str">
        <f>IF(C4622="-","-",IF(AND(ISNUMBER(Fixture!G4626),ISNUMBER(Fixture!I4626),Fixture!F4626&lt;&gt;"BYE",Fixture!J4626&lt;&gt;"BYE"),"Yes","-"))</f>
        <v>-</v>
      </c>
      <c r="H4622" s="9" t="str">
        <f>IF(G4622="-","-",IF(Fixture!G4626&gt;Fixture!I4626,Settings!$G$7,IF(Fixture!G4626=Fixture!I4626,Settings!$G$8,IF(Fixture!G4626&lt;Fixture!I4626,Settings!$G$9,"-"))))</f>
        <v>-</v>
      </c>
      <c r="I4622" s="13" t="str">
        <f>IF(G4622="-","-",IF(Fixture!I4626&gt;Fixture!G4626,Settings!$G$7,IF(Fixture!I4626=Fixture!G4626,Settings!$G$8,IF(Fixture!I4626&lt;Fixture!G4626,Settings!$G$9,"-"))))</f>
        <v>-</v>
      </c>
    </row>
    <row r="4623" spans="3:9" x14ac:dyDescent="0.25">
      <c r="C4623" s="12" t="str">
        <f t="shared" si="146"/>
        <v>-</v>
      </c>
      <c r="D4623" s="9" t="str">
        <f t="shared" si="147"/>
        <v>-</v>
      </c>
      <c r="E4623" s="9" t="str">
        <f>IF(C4623="-","-",IF(D4623=maxgameno+2,"blank row 2",IF(D4623=maxgameno+1,"blank row 1",INDEX(FixtureCode!$B$4:$AH$128,MATCH($C4623,FixtureCode!$B$4:$B$128,0),MATCH("G"&amp;D4623&amp;"-T1",FixtureCode!$B$4:$AH$4,0)))))</f>
        <v>-</v>
      </c>
      <c r="F4623" s="13" t="str">
        <f>IF(C4623="-","-",IF(D4623=maxgameno+2,"blank row 2",IF(D4623=maxgameno+1,"blank row 1",INDEX(FixtureCode!$B$4:$AH$128,MATCH($C4623,FixtureCode!$B$4:$B$128,0),MATCH("G"&amp;D4623&amp;"-T2",FixtureCode!$B$4:$AH$4,0)))))</f>
        <v>-</v>
      </c>
      <c r="G4623" s="12" t="str">
        <f>IF(C4623="-","-",IF(AND(ISNUMBER(Fixture!G4627),ISNUMBER(Fixture!I4627),Fixture!F4627&lt;&gt;"BYE",Fixture!J4627&lt;&gt;"BYE"),"Yes","-"))</f>
        <v>-</v>
      </c>
      <c r="H4623" s="9" t="str">
        <f>IF(G4623="-","-",IF(Fixture!G4627&gt;Fixture!I4627,Settings!$G$7,IF(Fixture!G4627=Fixture!I4627,Settings!$G$8,IF(Fixture!G4627&lt;Fixture!I4627,Settings!$G$9,"-"))))</f>
        <v>-</v>
      </c>
      <c r="I4623" s="13" t="str">
        <f>IF(G4623="-","-",IF(Fixture!I4627&gt;Fixture!G4627,Settings!$G$7,IF(Fixture!I4627=Fixture!G4627,Settings!$G$8,IF(Fixture!I4627&lt;Fixture!G4627,Settings!$G$9,"-"))))</f>
        <v>-</v>
      </c>
    </row>
    <row r="4624" spans="3:9" x14ac:dyDescent="0.25">
      <c r="C4624" s="12" t="str">
        <f t="shared" si="146"/>
        <v>-</v>
      </c>
      <c r="D4624" s="9" t="str">
        <f t="shared" si="147"/>
        <v>-</v>
      </c>
      <c r="E4624" s="9" t="str">
        <f>IF(C4624="-","-",IF(D4624=maxgameno+2,"blank row 2",IF(D4624=maxgameno+1,"blank row 1",INDEX(FixtureCode!$B$4:$AH$128,MATCH($C4624,FixtureCode!$B$4:$B$128,0),MATCH("G"&amp;D4624&amp;"-T1",FixtureCode!$B$4:$AH$4,0)))))</f>
        <v>-</v>
      </c>
      <c r="F4624" s="13" t="str">
        <f>IF(C4624="-","-",IF(D4624=maxgameno+2,"blank row 2",IF(D4624=maxgameno+1,"blank row 1",INDEX(FixtureCode!$B$4:$AH$128,MATCH($C4624,FixtureCode!$B$4:$B$128,0),MATCH("G"&amp;D4624&amp;"-T2",FixtureCode!$B$4:$AH$4,0)))))</f>
        <v>-</v>
      </c>
      <c r="G4624" s="12" t="str">
        <f>IF(C4624="-","-",IF(AND(ISNUMBER(Fixture!G4628),ISNUMBER(Fixture!I4628),Fixture!F4628&lt;&gt;"BYE",Fixture!J4628&lt;&gt;"BYE"),"Yes","-"))</f>
        <v>-</v>
      </c>
      <c r="H4624" s="9" t="str">
        <f>IF(G4624="-","-",IF(Fixture!G4628&gt;Fixture!I4628,Settings!$G$7,IF(Fixture!G4628=Fixture!I4628,Settings!$G$8,IF(Fixture!G4628&lt;Fixture!I4628,Settings!$G$9,"-"))))</f>
        <v>-</v>
      </c>
      <c r="I4624" s="13" t="str">
        <f>IF(G4624="-","-",IF(Fixture!I4628&gt;Fixture!G4628,Settings!$G$7,IF(Fixture!I4628=Fixture!G4628,Settings!$G$8,IF(Fixture!I4628&lt;Fixture!G4628,Settings!$G$9,"-"))))</f>
        <v>-</v>
      </c>
    </row>
    <row r="4625" spans="3:9" x14ac:dyDescent="0.25">
      <c r="C4625" s="12" t="str">
        <f t="shared" si="146"/>
        <v>-</v>
      </c>
      <c r="D4625" s="9" t="str">
        <f t="shared" si="147"/>
        <v>-</v>
      </c>
      <c r="E4625" s="9" t="str">
        <f>IF(C4625="-","-",IF(D4625=maxgameno+2,"blank row 2",IF(D4625=maxgameno+1,"blank row 1",INDEX(FixtureCode!$B$4:$AH$128,MATCH($C4625,FixtureCode!$B$4:$B$128,0),MATCH("G"&amp;D4625&amp;"-T1",FixtureCode!$B$4:$AH$4,0)))))</f>
        <v>-</v>
      </c>
      <c r="F4625" s="13" t="str">
        <f>IF(C4625="-","-",IF(D4625=maxgameno+2,"blank row 2",IF(D4625=maxgameno+1,"blank row 1",INDEX(FixtureCode!$B$4:$AH$128,MATCH($C4625,FixtureCode!$B$4:$B$128,0),MATCH("G"&amp;D4625&amp;"-T2",FixtureCode!$B$4:$AH$4,0)))))</f>
        <v>-</v>
      </c>
      <c r="G4625" s="12" t="str">
        <f>IF(C4625="-","-",IF(AND(ISNUMBER(Fixture!G4629),ISNUMBER(Fixture!I4629),Fixture!F4629&lt;&gt;"BYE",Fixture!J4629&lt;&gt;"BYE"),"Yes","-"))</f>
        <v>-</v>
      </c>
      <c r="H4625" s="9" t="str">
        <f>IF(G4625="-","-",IF(Fixture!G4629&gt;Fixture!I4629,Settings!$G$7,IF(Fixture!G4629=Fixture!I4629,Settings!$G$8,IF(Fixture!G4629&lt;Fixture!I4629,Settings!$G$9,"-"))))</f>
        <v>-</v>
      </c>
      <c r="I4625" s="13" t="str">
        <f>IF(G4625="-","-",IF(Fixture!I4629&gt;Fixture!G4629,Settings!$G$7,IF(Fixture!I4629=Fixture!G4629,Settings!$G$8,IF(Fixture!I4629&lt;Fixture!G4629,Settings!$G$9,"-"))))</f>
        <v>-</v>
      </c>
    </row>
    <row r="4626" spans="3:9" x14ac:dyDescent="0.25">
      <c r="C4626" s="12" t="str">
        <f t="shared" si="146"/>
        <v>-</v>
      </c>
      <c r="D4626" s="9" t="str">
        <f t="shared" si="147"/>
        <v>-</v>
      </c>
      <c r="E4626" s="9" t="str">
        <f>IF(C4626="-","-",IF(D4626=maxgameno+2,"blank row 2",IF(D4626=maxgameno+1,"blank row 1",INDEX(FixtureCode!$B$4:$AH$128,MATCH($C4626,FixtureCode!$B$4:$B$128,0),MATCH("G"&amp;D4626&amp;"-T1",FixtureCode!$B$4:$AH$4,0)))))</f>
        <v>-</v>
      </c>
      <c r="F4626" s="13" t="str">
        <f>IF(C4626="-","-",IF(D4626=maxgameno+2,"blank row 2",IF(D4626=maxgameno+1,"blank row 1",INDEX(FixtureCode!$B$4:$AH$128,MATCH($C4626,FixtureCode!$B$4:$B$128,0),MATCH("G"&amp;D4626&amp;"-T2",FixtureCode!$B$4:$AH$4,0)))))</f>
        <v>-</v>
      </c>
      <c r="G4626" s="12" t="str">
        <f>IF(C4626="-","-",IF(AND(ISNUMBER(Fixture!G4630),ISNUMBER(Fixture!I4630),Fixture!F4630&lt;&gt;"BYE",Fixture!J4630&lt;&gt;"BYE"),"Yes","-"))</f>
        <v>-</v>
      </c>
      <c r="H4626" s="9" t="str">
        <f>IF(G4626="-","-",IF(Fixture!G4630&gt;Fixture!I4630,Settings!$G$7,IF(Fixture!G4630=Fixture!I4630,Settings!$G$8,IF(Fixture!G4630&lt;Fixture!I4630,Settings!$G$9,"-"))))</f>
        <v>-</v>
      </c>
      <c r="I4626" s="13" t="str">
        <f>IF(G4626="-","-",IF(Fixture!I4630&gt;Fixture!G4630,Settings!$G$7,IF(Fixture!I4630=Fixture!G4630,Settings!$G$8,IF(Fixture!I4630&lt;Fixture!G4630,Settings!$G$9,"-"))))</f>
        <v>-</v>
      </c>
    </row>
    <row r="4627" spans="3:9" x14ac:dyDescent="0.25">
      <c r="C4627" s="12" t="str">
        <f t="shared" si="146"/>
        <v>-</v>
      </c>
      <c r="D4627" s="9" t="str">
        <f t="shared" si="147"/>
        <v>-</v>
      </c>
      <c r="E4627" s="9" t="str">
        <f>IF(C4627="-","-",IF(D4627=maxgameno+2,"blank row 2",IF(D4627=maxgameno+1,"blank row 1",INDEX(FixtureCode!$B$4:$AH$128,MATCH($C4627,FixtureCode!$B$4:$B$128,0),MATCH("G"&amp;D4627&amp;"-T1",FixtureCode!$B$4:$AH$4,0)))))</f>
        <v>-</v>
      </c>
      <c r="F4627" s="13" t="str">
        <f>IF(C4627="-","-",IF(D4627=maxgameno+2,"blank row 2",IF(D4627=maxgameno+1,"blank row 1",INDEX(FixtureCode!$B$4:$AH$128,MATCH($C4627,FixtureCode!$B$4:$B$128,0),MATCH("G"&amp;D4627&amp;"-T2",FixtureCode!$B$4:$AH$4,0)))))</f>
        <v>-</v>
      </c>
      <c r="G4627" s="12" t="str">
        <f>IF(C4627="-","-",IF(AND(ISNUMBER(Fixture!G4631),ISNUMBER(Fixture!I4631),Fixture!F4631&lt;&gt;"BYE",Fixture!J4631&lt;&gt;"BYE"),"Yes","-"))</f>
        <v>-</v>
      </c>
      <c r="H4627" s="9" t="str">
        <f>IF(G4627="-","-",IF(Fixture!G4631&gt;Fixture!I4631,Settings!$G$7,IF(Fixture!G4631=Fixture!I4631,Settings!$G$8,IF(Fixture!G4631&lt;Fixture!I4631,Settings!$G$9,"-"))))</f>
        <v>-</v>
      </c>
      <c r="I4627" s="13" t="str">
        <f>IF(G4627="-","-",IF(Fixture!I4631&gt;Fixture!G4631,Settings!$G$7,IF(Fixture!I4631=Fixture!G4631,Settings!$G$8,IF(Fixture!I4631&lt;Fixture!G4631,Settings!$G$9,"-"))))</f>
        <v>-</v>
      </c>
    </row>
    <row r="4628" spans="3:9" x14ac:dyDescent="0.25">
      <c r="C4628" s="12" t="str">
        <f t="shared" si="146"/>
        <v>-</v>
      </c>
      <c r="D4628" s="9" t="str">
        <f t="shared" si="147"/>
        <v>-</v>
      </c>
      <c r="E4628" s="9" t="str">
        <f>IF(C4628="-","-",IF(D4628=maxgameno+2,"blank row 2",IF(D4628=maxgameno+1,"blank row 1",INDEX(FixtureCode!$B$4:$AH$128,MATCH($C4628,FixtureCode!$B$4:$B$128,0),MATCH("G"&amp;D4628&amp;"-T1",FixtureCode!$B$4:$AH$4,0)))))</f>
        <v>-</v>
      </c>
      <c r="F4628" s="13" t="str">
        <f>IF(C4628="-","-",IF(D4628=maxgameno+2,"blank row 2",IF(D4628=maxgameno+1,"blank row 1",INDEX(FixtureCode!$B$4:$AH$128,MATCH($C4628,FixtureCode!$B$4:$B$128,0),MATCH("G"&amp;D4628&amp;"-T2",FixtureCode!$B$4:$AH$4,0)))))</f>
        <v>-</v>
      </c>
      <c r="G4628" s="12" t="str">
        <f>IF(C4628="-","-",IF(AND(ISNUMBER(Fixture!G4632),ISNUMBER(Fixture!I4632),Fixture!F4632&lt;&gt;"BYE",Fixture!J4632&lt;&gt;"BYE"),"Yes","-"))</f>
        <v>-</v>
      </c>
      <c r="H4628" s="9" t="str">
        <f>IF(G4628="-","-",IF(Fixture!G4632&gt;Fixture!I4632,Settings!$G$7,IF(Fixture!G4632=Fixture!I4632,Settings!$G$8,IF(Fixture!G4632&lt;Fixture!I4632,Settings!$G$9,"-"))))</f>
        <v>-</v>
      </c>
      <c r="I4628" s="13" t="str">
        <f>IF(G4628="-","-",IF(Fixture!I4632&gt;Fixture!G4632,Settings!$G$7,IF(Fixture!I4632=Fixture!G4632,Settings!$G$8,IF(Fixture!I4632&lt;Fixture!G4632,Settings!$G$9,"-"))))</f>
        <v>-</v>
      </c>
    </row>
    <row r="4629" spans="3:9" x14ac:dyDescent="0.25">
      <c r="C4629" s="12" t="str">
        <f t="shared" si="146"/>
        <v>-</v>
      </c>
      <c r="D4629" s="9" t="str">
        <f t="shared" si="147"/>
        <v>-</v>
      </c>
      <c r="E4629" s="9" t="str">
        <f>IF(C4629="-","-",IF(D4629=maxgameno+2,"blank row 2",IF(D4629=maxgameno+1,"blank row 1",INDEX(FixtureCode!$B$4:$AH$128,MATCH($C4629,FixtureCode!$B$4:$B$128,0),MATCH("G"&amp;D4629&amp;"-T1",FixtureCode!$B$4:$AH$4,0)))))</f>
        <v>-</v>
      </c>
      <c r="F4629" s="13" t="str">
        <f>IF(C4629="-","-",IF(D4629=maxgameno+2,"blank row 2",IF(D4629=maxgameno+1,"blank row 1",INDEX(FixtureCode!$B$4:$AH$128,MATCH($C4629,FixtureCode!$B$4:$B$128,0),MATCH("G"&amp;D4629&amp;"-T2",FixtureCode!$B$4:$AH$4,0)))))</f>
        <v>-</v>
      </c>
      <c r="G4629" s="12" t="str">
        <f>IF(C4629="-","-",IF(AND(ISNUMBER(Fixture!G4633),ISNUMBER(Fixture!I4633),Fixture!F4633&lt;&gt;"BYE",Fixture!J4633&lt;&gt;"BYE"),"Yes","-"))</f>
        <v>-</v>
      </c>
      <c r="H4629" s="9" t="str">
        <f>IF(G4629="-","-",IF(Fixture!G4633&gt;Fixture!I4633,Settings!$G$7,IF(Fixture!G4633=Fixture!I4633,Settings!$G$8,IF(Fixture!G4633&lt;Fixture!I4633,Settings!$G$9,"-"))))</f>
        <v>-</v>
      </c>
      <c r="I4629" s="13" t="str">
        <f>IF(G4629="-","-",IF(Fixture!I4633&gt;Fixture!G4633,Settings!$G$7,IF(Fixture!I4633=Fixture!G4633,Settings!$G$8,IF(Fixture!I4633&lt;Fixture!G4633,Settings!$G$9,"-"))))</f>
        <v>-</v>
      </c>
    </row>
    <row r="4630" spans="3:9" x14ac:dyDescent="0.25">
      <c r="C4630" s="12" t="str">
        <f t="shared" si="146"/>
        <v>-</v>
      </c>
      <c r="D4630" s="9" t="str">
        <f t="shared" si="147"/>
        <v>-</v>
      </c>
      <c r="E4630" s="9" t="str">
        <f>IF(C4630="-","-",IF(D4630=maxgameno+2,"blank row 2",IF(D4630=maxgameno+1,"blank row 1",INDEX(FixtureCode!$B$4:$AH$128,MATCH($C4630,FixtureCode!$B$4:$B$128,0),MATCH("G"&amp;D4630&amp;"-T1",FixtureCode!$B$4:$AH$4,0)))))</f>
        <v>-</v>
      </c>
      <c r="F4630" s="13" t="str">
        <f>IF(C4630="-","-",IF(D4630=maxgameno+2,"blank row 2",IF(D4630=maxgameno+1,"blank row 1",INDEX(FixtureCode!$B$4:$AH$128,MATCH($C4630,FixtureCode!$B$4:$B$128,0),MATCH("G"&amp;D4630&amp;"-T2",FixtureCode!$B$4:$AH$4,0)))))</f>
        <v>-</v>
      </c>
      <c r="G4630" s="12" t="str">
        <f>IF(C4630="-","-",IF(AND(ISNUMBER(Fixture!G4634),ISNUMBER(Fixture!I4634),Fixture!F4634&lt;&gt;"BYE",Fixture!J4634&lt;&gt;"BYE"),"Yes","-"))</f>
        <v>-</v>
      </c>
      <c r="H4630" s="9" t="str">
        <f>IF(G4630="-","-",IF(Fixture!G4634&gt;Fixture!I4634,Settings!$G$7,IF(Fixture!G4634=Fixture!I4634,Settings!$G$8,IF(Fixture!G4634&lt;Fixture!I4634,Settings!$G$9,"-"))))</f>
        <v>-</v>
      </c>
      <c r="I4630" s="13" t="str">
        <f>IF(G4630="-","-",IF(Fixture!I4634&gt;Fixture!G4634,Settings!$G$7,IF(Fixture!I4634=Fixture!G4634,Settings!$G$8,IF(Fixture!I4634&lt;Fixture!G4634,Settings!$G$9,"-"))))</f>
        <v>-</v>
      </c>
    </row>
    <row r="4631" spans="3:9" x14ac:dyDescent="0.25">
      <c r="C4631" s="12" t="str">
        <f t="shared" si="146"/>
        <v>-</v>
      </c>
      <c r="D4631" s="9" t="str">
        <f t="shared" si="147"/>
        <v>-</v>
      </c>
      <c r="E4631" s="9" t="str">
        <f>IF(C4631="-","-",IF(D4631=maxgameno+2,"blank row 2",IF(D4631=maxgameno+1,"blank row 1",INDEX(FixtureCode!$B$4:$AH$128,MATCH($C4631,FixtureCode!$B$4:$B$128,0),MATCH("G"&amp;D4631&amp;"-T1",FixtureCode!$B$4:$AH$4,0)))))</f>
        <v>-</v>
      </c>
      <c r="F4631" s="13" t="str">
        <f>IF(C4631="-","-",IF(D4631=maxgameno+2,"blank row 2",IF(D4631=maxgameno+1,"blank row 1",INDEX(FixtureCode!$B$4:$AH$128,MATCH($C4631,FixtureCode!$B$4:$B$128,0),MATCH("G"&amp;D4631&amp;"-T2",FixtureCode!$B$4:$AH$4,0)))))</f>
        <v>-</v>
      </c>
      <c r="G4631" s="12" t="str">
        <f>IF(C4631="-","-",IF(AND(ISNUMBER(Fixture!G4635),ISNUMBER(Fixture!I4635),Fixture!F4635&lt;&gt;"BYE",Fixture!J4635&lt;&gt;"BYE"),"Yes","-"))</f>
        <v>-</v>
      </c>
      <c r="H4631" s="9" t="str">
        <f>IF(G4631="-","-",IF(Fixture!G4635&gt;Fixture!I4635,Settings!$G$7,IF(Fixture!G4635=Fixture!I4635,Settings!$G$8,IF(Fixture!G4635&lt;Fixture!I4635,Settings!$G$9,"-"))))</f>
        <v>-</v>
      </c>
      <c r="I4631" s="13" t="str">
        <f>IF(G4631="-","-",IF(Fixture!I4635&gt;Fixture!G4635,Settings!$G$7,IF(Fixture!I4635=Fixture!G4635,Settings!$G$8,IF(Fixture!I4635&lt;Fixture!G4635,Settings!$G$9,"-"))))</f>
        <v>-</v>
      </c>
    </row>
    <row r="4632" spans="3:9" x14ac:dyDescent="0.25">
      <c r="C4632" s="12" t="str">
        <f t="shared" si="146"/>
        <v>-</v>
      </c>
      <c r="D4632" s="9" t="str">
        <f t="shared" si="147"/>
        <v>-</v>
      </c>
      <c r="E4632" s="9" t="str">
        <f>IF(C4632="-","-",IF(D4632=maxgameno+2,"blank row 2",IF(D4632=maxgameno+1,"blank row 1",INDEX(FixtureCode!$B$4:$AH$128,MATCH($C4632,FixtureCode!$B$4:$B$128,0),MATCH("G"&amp;D4632&amp;"-T1",FixtureCode!$B$4:$AH$4,0)))))</f>
        <v>-</v>
      </c>
      <c r="F4632" s="13" t="str">
        <f>IF(C4632="-","-",IF(D4632=maxgameno+2,"blank row 2",IF(D4632=maxgameno+1,"blank row 1",INDEX(FixtureCode!$B$4:$AH$128,MATCH($C4632,FixtureCode!$B$4:$B$128,0),MATCH("G"&amp;D4632&amp;"-T2",FixtureCode!$B$4:$AH$4,0)))))</f>
        <v>-</v>
      </c>
      <c r="G4632" s="12" t="str">
        <f>IF(C4632="-","-",IF(AND(ISNUMBER(Fixture!G4636),ISNUMBER(Fixture!I4636),Fixture!F4636&lt;&gt;"BYE",Fixture!J4636&lt;&gt;"BYE"),"Yes","-"))</f>
        <v>-</v>
      </c>
      <c r="H4632" s="9" t="str">
        <f>IF(G4632="-","-",IF(Fixture!G4636&gt;Fixture!I4636,Settings!$G$7,IF(Fixture!G4636=Fixture!I4636,Settings!$G$8,IF(Fixture!G4636&lt;Fixture!I4636,Settings!$G$9,"-"))))</f>
        <v>-</v>
      </c>
      <c r="I4632" s="13" t="str">
        <f>IF(G4632="-","-",IF(Fixture!I4636&gt;Fixture!G4636,Settings!$G$7,IF(Fixture!I4636=Fixture!G4636,Settings!$G$8,IF(Fixture!I4636&lt;Fixture!G4636,Settings!$G$9,"-"))))</f>
        <v>-</v>
      </c>
    </row>
    <row r="4633" spans="3:9" x14ac:dyDescent="0.25">
      <c r="C4633" s="12" t="str">
        <f t="shared" si="146"/>
        <v>-</v>
      </c>
      <c r="D4633" s="9" t="str">
        <f t="shared" si="147"/>
        <v>-</v>
      </c>
      <c r="E4633" s="9" t="str">
        <f>IF(C4633="-","-",IF(D4633=maxgameno+2,"blank row 2",IF(D4633=maxgameno+1,"blank row 1",INDEX(FixtureCode!$B$4:$AH$128,MATCH($C4633,FixtureCode!$B$4:$B$128,0),MATCH("G"&amp;D4633&amp;"-T1",FixtureCode!$B$4:$AH$4,0)))))</f>
        <v>-</v>
      </c>
      <c r="F4633" s="13" t="str">
        <f>IF(C4633="-","-",IF(D4633=maxgameno+2,"blank row 2",IF(D4633=maxgameno+1,"blank row 1",INDEX(FixtureCode!$B$4:$AH$128,MATCH($C4633,FixtureCode!$B$4:$B$128,0),MATCH("G"&amp;D4633&amp;"-T2",FixtureCode!$B$4:$AH$4,0)))))</f>
        <v>-</v>
      </c>
      <c r="G4633" s="12" t="str">
        <f>IF(C4633="-","-",IF(AND(ISNUMBER(Fixture!G4637),ISNUMBER(Fixture!I4637),Fixture!F4637&lt;&gt;"BYE",Fixture!J4637&lt;&gt;"BYE"),"Yes","-"))</f>
        <v>-</v>
      </c>
      <c r="H4633" s="9" t="str">
        <f>IF(G4633="-","-",IF(Fixture!G4637&gt;Fixture!I4637,Settings!$G$7,IF(Fixture!G4637=Fixture!I4637,Settings!$G$8,IF(Fixture!G4637&lt;Fixture!I4637,Settings!$G$9,"-"))))</f>
        <v>-</v>
      </c>
      <c r="I4633" s="13" t="str">
        <f>IF(G4633="-","-",IF(Fixture!I4637&gt;Fixture!G4637,Settings!$G$7,IF(Fixture!I4637=Fixture!G4637,Settings!$G$8,IF(Fixture!I4637&lt;Fixture!G4637,Settings!$G$9,"-"))))</f>
        <v>-</v>
      </c>
    </row>
    <row r="4634" spans="3:9" x14ac:dyDescent="0.25">
      <c r="C4634" s="12" t="str">
        <f t="shared" si="146"/>
        <v>-</v>
      </c>
      <c r="D4634" s="9" t="str">
        <f t="shared" si="147"/>
        <v>-</v>
      </c>
      <c r="E4634" s="9" t="str">
        <f>IF(C4634="-","-",IF(D4634=maxgameno+2,"blank row 2",IF(D4634=maxgameno+1,"blank row 1",INDEX(FixtureCode!$B$4:$AH$128,MATCH($C4634,FixtureCode!$B$4:$B$128,0),MATCH("G"&amp;D4634&amp;"-T1",FixtureCode!$B$4:$AH$4,0)))))</f>
        <v>-</v>
      </c>
      <c r="F4634" s="13" t="str">
        <f>IF(C4634="-","-",IF(D4634=maxgameno+2,"blank row 2",IF(D4634=maxgameno+1,"blank row 1",INDEX(FixtureCode!$B$4:$AH$128,MATCH($C4634,FixtureCode!$B$4:$B$128,0),MATCH("G"&amp;D4634&amp;"-T2",FixtureCode!$B$4:$AH$4,0)))))</f>
        <v>-</v>
      </c>
      <c r="G4634" s="12" t="str">
        <f>IF(C4634="-","-",IF(AND(ISNUMBER(Fixture!G4638),ISNUMBER(Fixture!I4638),Fixture!F4638&lt;&gt;"BYE",Fixture!J4638&lt;&gt;"BYE"),"Yes","-"))</f>
        <v>-</v>
      </c>
      <c r="H4634" s="9" t="str">
        <f>IF(G4634="-","-",IF(Fixture!G4638&gt;Fixture!I4638,Settings!$G$7,IF(Fixture!G4638=Fixture!I4638,Settings!$G$8,IF(Fixture!G4638&lt;Fixture!I4638,Settings!$G$9,"-"))))</f>
        <v>-</v>
      </c>
      <c r="I4634" s="13" t="str">
        <f>IF(G4634="-","-",IF(Fixture!I4638&gt;Fixture!G4638,Settings!$G$7,IF(Fixture!I4638=Fixture!G4638,Settings!$G$8,IF(Fixture!I4638&lt;Fixture!G4638,Settings!$G$9,"-"))))</f>
        <v>-</v>
      </c>
    </row>
    <row r="4635" spans="3:9" x14ac:dyDescent="0.25">
      <c r="C4635" s="12" t="str">
        <f t="shared" si="146"/>
        <v>-</v>
      </c>
      <c r="D4635" s="9" t="str">
        <f t="shared" si="147"/>
        <v>-</v>
      </c>
      <c r="E4635" s="9" t="str">
        <f>IF(C4635="-","-",IF(D4635=maxgameno+2,"blank row 2",IF(D4635=maxgameno+1,"blank row 1",INDEX(FixtureCode!$B$4:$AH$128,MATCH($C4635,FixtureCode!$B$4:$B$128,0),MATCH("G"&amp;D4635&amp;"-T1",FixtureCode!$B$4:$AH$4,0)))))</f>
        <v>-</v>
      </c>
      <c r="F4635" s="13" t="str">
        <f>IF(C4635="-","-",IF(D4635=maxgameno+2,"blank row 2",IF(D4635=maxgameno+1,"blank row 1",INDEX(FixtureCode!$B$4:$AH$128,MATCH($C4635,FixtureCode!$B$4:$B$128,0),MATCH("G"&amp;D4635&amp;"-T2",FixtureCode!$B$4:$AH$4,0)))))</f>
        <v>-</v>
      </c>
      <c r="G4635" s="12" t="str">
        <f>IF(C4635="-","-",IF(AND(ISNUMBER(Fixture!G4639),ISNUMBER(Fixture!I4639),Fixture!F4639&lt;&gt;"BYE",Fixture!J4639&lt;&gt;"BYE"),"Yes","-"))</f>
        <v>-</v>
      </c>
      <c r="H4635" s="9" t="str">
        <f>IF(G4635="-","-",IF(Fixture!G4639&gt;Fixture!I4639,Settings!$G$7,IF(Fixture!G4639=Fixture!I4639,Settings!$G$8,IF(Fixture!G4639&lt;Fixture!I4639,Settings!$G$9,"-"))))</f>
        <v>-</v>
      </c>
      <c r="I4635" s="13" t="str">
        <f>IF(G4635="-","-",IF(Fixture!I4639&gt;Fixture!G4639,Settings!$G$7,IF(Fixture!I4639=Fixture!G4639,Settings!$G$8,IF(Fixture!I4639&lt;Fixture!G4639,Settings!$G$9,"-"))))</f>
        <v>-</v>
      </c>
    </row>
    <row r="4636" spans="3:9" x14ac:dyDescent="0.25">
      <c r="C4636" s="12" t="str">
        <f t="shared" si="146"/>
        <v>-</v>
      </c>
      <c r="D4636" s="9" t="str">
        <f t="shared" si="147"/>
        <v>-</v>
      </c>
      <c r="E4636" s="9" t="str">
        <f>IF(C4636="-","-",IF(D4636=maxgameno+2,"blank row 2",IF(D4636=maxgameno+1,"blank row 1",INDEX(FixtureCode!$B$4:$AH$128,MATCH($C4636,FixtureCode!$B$4:$B$128,0),MATCH("G"&amp;D4636&amp;"-T1",FixtureCode!$B$4:$AH$4,0)))))</f>
        <v>-</v>
      </c>
      <c r="F4636" s="13" t="str">
        <f>IF(C4636="-","-",IF(D4636=maxgameno+2,"blank row 2",IF(D4636=maxgameno+1,"blank row 1",INDEX(FixtureCode!$B$4:$AH$128,MATCH($C4636,FixtureCode!$B$4:$B$128,0),MATCH("G"&amp;D4636&amp;"-T2",FixtureCode!$B$4:$AH$4,0)))))</f>
        <v>-</v>
      </c>
      <c r="G4636" s="12" t="str">
        <f>IF(C4636="-","-",IF(AND(ISNUMBER(Fixture!G4640),ISNUMBER(Fixture!I4640),Fixture!F4640&lt;&gt;"BYE",Fixture!J4640&lt;&gt;"BYE"),"Yes","-"))</f>
        <v>-</v>
      </c>
      <c r="H4636" s="9" t="str">
        <f>IF(G4636="-","-",IF(Fixture!G4640&gt;Fixture!I4640,Settings!$G$7,IF(Fixture!G4640=Fixture!I4640,Settings!$G$8,IF(Fixture!G4640&lt;Fixture!I4640,Settings!$G$9,"-"))))</f>
        <v>-</v>
      </c>
      <c r="I4636" s="13" t="str">
        <f>IF(G4636="-","-",IF(Fixture!I4640&gt;Fixture!G4640,Settings!$G$7,IF(Fixture!I4640=Fixture!G4640,Settings!$G$8,IF(Fixture!I4640&lt;Fixture!G4640,Settings!$G$9,"-"))))</f>
        <v>-</v>
      </c>
    </row>
    <row r="4637" spans="3:9" x14ac:dyDescent="0.25">
      <c r="C4637" s="12" t="str">
        <f t="shared" si="146"/>
        <v>-</v>
      </c>
      <c r="D4637" s="9" t="str">
        <f t="shared" si="147"/>
        <v>-</v>
      </c>
      <c r="E4637" s="9" t="str">
        <f>IF(C4637="-","-",IF(D4637=maxgameno+2,"blank row 2",IF(D4637=maxgameno+1,"blank row 1",INDEX(FixtureCode!$B$4:$AH$128,MATCH($C4637,FixtureCode!$B$4:$B$128,0),MATCH("G"&amp;D4637&amp;"-T1",FixtureCode!$B$4:$AH$4,0)))))</f>
        <v>-</v>
      </c>
      <c r="F4637" s="13" t="str">
        <f>IF(C4637="-","-",IF(D4637=maxgameno+2,"blank row 2",IF(D4637=maxgameno+1,"blank row 1",INDEX(FixtureCode!$B$4:$AH$128,MATCH($C4637,FixtureCode!$B$4:$B$128,0),MATCH("G"&amp;D4637&amp;"-T2",FixtureCode!$B$4:$AH$4,0)))))</f>
        <v>-</v>
      </c>
      <c r="G4637" s="12" t="str">
        <f>IF(C4637="-","-",IF(AND(ISNUMBER(Fixture!G4641),ISNUMBER(Fixture!I4641),Fixture!F4641&lt;&gt;"BYE",Fixture!J4641&lt;&gt;"BYE"),"Yes","-"))</f>
        <v>-</v>
      </c>
      <c r="H4637" s="9" t="str">
        <f>IF(G4637="-","-",IF(Fixture!G4641&gt;Fixture!I4641,Settings!$G$7,IF(Fixture!G4641=Fixture!I4641,Settings!$G$8,IF(Fixture!G4641&lt;Fixture!I4641,Settings!$G$9,"-"))))</f>
        <v>-</v>
      </c>
      <c r="I4637" s="13" t="str">
        <f>IF(G4637="-","-",IF(Fixture!I4641&gt;Fixture!G4641,Settings!$G$7,IF(Fixture!I4641=Fixture!G4641,Settings!$G$8,IF(Fixture!I4641&lt;Fixture!G4641,Settings!$G$9,"-"))))</f>
        <v>-</v>
      </c>
    </row>
    <row r="4638" spans="3:9" x14ac:dyDescent="0.25">
      <c r="C4638" s="12" t="str">
        <f t="shared" si="146"/>
        <v>-</v>
      </c>
      <c r="D4638" s="9" t="str">
        <f t="shared" si="147"/>
        <v>-</v>
      </c>
      <c r="E4638" s="9" t="str">
        <f>IF(C4638="-","-",IF(D4638=maxgameno+2,"blank row 2",IF(D4638=maxgameno+1,"blank row 1",INDEX(FixtureCode!$B$4:$AH$128,MATCH($C4638,FixtureCode!$B$4:$B$128,0),MATCH("G"&amp;D4638&amp;"-T1",FixtureCode!$B$4:$AH$4,0)))))</f>
        <v>-</v>
      </c>
      <c r="F4638" s="13" t="str">
        <f>IF(C4638="-","-",IF(D4638=maxgameno+2,"blank row 2",IF(D4638=maxgameno+1,"blank row 1",INDEX(FixtureCode!$B$4:$AH$128,MATCH($C4638,FixtureCode!$B$4:$B$128,0),MATCH("G"&amp;D4638&amp;"-T2",FixtureCode!$B$4:$AH$4,0)))))</f>
        <v>-</v>
      </c>
      <c r="G4638" s="12" t="str">
        <f>IF(C4638="-","-",IF(AND(ISNUMBER(Fixture!G4642),ISNUMBER(Fixture!I4642),Fixture!F4642&lt;&gt;"BYE",Fixture!J4642&lt;&gt;"BYE"),"Yes","-"))</f>
        <v>-</v>
      </c>
      <c r="H4638" s="9" t="str">
        <f>IF(G4638="-","-",IF(Fixture!G4642&gt;Fixture!I4642,Settings!$G$7,IF(Fixture!G4642=Fixture!I4642,Settings!$G$8,IF(Fixture!G4642&lt;Fixture!I4642,Settings!$G$9,"-"))))</f>
        <v>-</v>
      </c>
      <c r="I4638" s="13" t="str">
        <f>IF(G4638="-","-",IF(Fixture!I4642&gt;Fixture!G4642,Settings!$G$7,IF(Fixture!I4642=Fixture!G4642,Settings!$G$8,IF(Fixture!I4642&lt;Fixture!G4642,Settings!$G$9,"-"))))</f>
        <v>-</v>
      </c>
    </row>
    <row r="4639" spans="3:9" x14ac:dyDescent="0.25">
      <c r="C4639" s="12" t="str">
        <f t="shared" si="146"/>
        <v>-</v>
      </c>
      <c r="D4639" s="9" t="str">
        <f t="shared" si="147"/>
        <v>-</v>
      </c>
      <c r="E4639" s="9" t="str">
        <f>IF(C4639="-","-",IF(D4639=maxgameno+2,"blank row 2",IF(D4639=maxgameno+1,"blank row 1",INDEX(FixtureCode!$B$4:$AH$128,MATCH($C4639,FixtureCode!$B$4:$B$128,0),MATCH("G"&amp;D4639&amp;"-T1",FixtureCode!$B$4:$AH$4,0)))))</f>
        <v>-</v>
      </c>
      <c r="F4639" s="13" t="str">
        <f>IF(C4639="-","-",IF(D4639=maxgameno+2,"blank row 2",IF(D4639=maxgameno+1,"blank row 1",INDEX(FixtureCode!$B$4:$AH$128,MATCH($C4639,FixtureCode!$B$4:$B$128,0),MATCH("G"&amp;D4639&amp;"-T2",FixtureCode!$B$4:$AH$4,0)))))</f>
        <v>-</v>
      </c>
      <c r="G4639" s="12" t="str">
        <f>IF(C4639="-","-",IF(AND(ISNUMBER(Fixture!G4643),ISNUMBER(Fixture!I4643),Fixture!F4643&lt;&gt;"BYE",Fixture!J4643&lt;&gt;"BYE"),"Yes","-"))</f>
        <v>-</v>
      </c>
      <c r="H4639" s="9" t="str">
        <f>IF(G4639="-","-",IF(Fixture!G4643&gt;Fixture!I4643,Settings!$G$7,IF(Fixture!G4643=Fixture!I4643,Settings!$G$8,IF(Fixture!G4643&lt;Fixture!I4643,Settings!$G$9,"-"))))</f>
        <v>-</v>
      </c>
      <c r="I4639" s="13" t="str">
        <f>IF(G4639="-","-",IF(Fixture!I4643&gt;Fixture!G4643,Settings!$G$7,IF(Fixture!I4643=Fixture!G4643,Settings!$G$8,IF(Fixture!I4643&lt;Fixture!G4643,Settings!$G$9,"-"))))</f>
        <v>-</v>
      </c>
    </row>
    <row r="4640" spans="3:9" x14ac:dyDescent="0.25">
      <c r="C4640" s="12" t="str">
        <f t="shared" si="146"/>
        <v>-</v>
      </c>
      <c r="D4640" s="9" t="str">
        <f t="shared" si="147"/>
        <v>-</v>
      </c>
      <c r="E4640" s="9" t="str">
        <f>IF(C4640="-","-",IF(D4640=maxgameno+2,"blank row 2",IF(D4640=maxgameno+1,"blank row 1",INDEX(FixtureCode!$B$4:$AH$128,MATCH($C4640,FixtureCode!$B$4:$B$128,0),MATCH("G"&amp;D4640&amp;"-T1",FixtureCode!$B$4:$AH$4,0)))))</f>
        <v>-</v>
      </c>
      <c r="F4640" s="13" t="str">
        <f>IF(C4640="-","-",IF(D4640=maxgameno+2,"blank row 2",IF(D4640=maxgameno+1,"blank row 1",INDEX(FixtureCode!$B$4:$AH$128,MATCH($C4640,FixtureCode!$B$4:$B$128,0),MATCH("G"&amp;D4640&amp;"-T2",FixtureCode!$B$4:$AH$4,0)))))</f>
        <v>-</v>
      </c>
      <c r="G4640" s="12" t="str">
        <f>IF(C4640="-","-",IF(AND(ISNUMBER(Fixture!G4644),ISNUMBER(Fixture!I4644),Fixture!F4644&lt;&gt;"BYE",Fixture!J4644&lt;&gt;"BYE"),"Yes","-"))</f>
        <v>-</v>
      </c>
      <c r="H4640" s="9" t="str">
        <f>IF(G4640="-","-",IF(Fixture!G4644&gt;Fixture!I4644,Settings!$G$7,IF(Fixture!G4644=Fixture!I4644,Settings!$G$8,IF(Fixture!G4644&lt;Fixture!I4644,Settings!$G$9,"-"))))</f>
        <v>-</v>
      </c>
      <c r="I4640" s="13" t="str">
        <f>IF(G4640="-","-",IF(Fixture!I4644&gt;Fixture!G4644,Settings!$G$7,IF(Fixture!I4644=Fixture!G4644,Settings!$G$8,IF(Fixture!I4644&lt;Fixture!G4644,Settings!$G$9,"-"))))</f>
        <v>-</v>
      </c>
    </row>
    <row r="4641" spans="3:9" x14ac:dyDescent="0.25">
      <c r="C4641" s="12" t="str">
        <f t="shared" si="146"/>
        <v>-</v>
      </c>
      <c r="D4641" s="9" t="str">
        <f t="shared" si="147"/>
        <v>-</v>
      </c>
      <c r="E4641" s="9" t="str">
        <f>IF(C4641="-","-",IF(D4641=maxgameno+2,"blank row 2",IF(D4641=maxgameno+1,"blank row 1",INDEX(FixtureCode!$B$4:$AH$128,MATCH($C4641,FixtureCode!$B$4:$B$128,0),MATCH("G"&amp;D4641&amp;"-T1",FixtureCode!$B$4:$AH$4,0)))))</f>
        <v>-</v>
      </c>
      <c r="F4641" s="13" t="str">
        <f>IF(C4641="-","-",IF(D4641=maxgameno+2,"blank row 2",IF(D4641=maxgameno+1,"blank row 1",INDEX(FixtureCode!$B$4:$AH$128,MATCH($C4641,FixtureCode!$B$4:$B$128,0),MATCH("G"&amp;D4641&amp;"-T2",FixtureCode!$B$4:$AH$4,0)))))</f>
        <v>-</v>
      </c>
      <c r="G4641" s="12" t="str">
        <f>IF(C4641="-","-",IF(AND(ISNUMBER(Fixture!G4645),ISNUMBER(Fixture!I4645),Fixture!F4645&lt;&gt;"BYE",Fixture!J4645&lt;&gt;"BYE"),"Yes","-"))</f>
        <v>-</v>
      </c>
      <c r="H4641" s="9" t="str">
        <f>IF(G4641="-","-",IF(Fixture!G4645&gt;Fixture!I4645,Settings!$G$7,IF(Fixture!G4645=Fixture!I4645,Settings!$G$8,IF(Fixture!G4645&lt;Fixture!I4645,Settings!$G$9,"-"))))</f>
        <v>-</v>
      </c>
      <c r="I4641" s="13" t="str">
        <f>IF(G4641="-","-",IF(Fixture!I4645&gt;Fixture!G4645,Settings!$G$7,IF(Fixture!I4645=Fixture!G4645,Settings!$G$8,IF(Fixture!I4645&lt;Fixture!G4645,Settings!$G$9,"-"))))</f>
        <v>-</v>
      </c>
    </row>
    <row r="4642" spans="3:9" x14ac:dyDescent="0.25">
      <c r="C4642" s="12" t="str">
        <f t="shared" si="146"/>
        <v>-</v>
      </c>
      <c r="D4642" s="9" t="str">
        <f t="shared" si="147"/>
        <v>-</v>
      </c>
      <c r="E4642" s="9" t="str">
        <f>IF(C4642="-","-",IF(D4642=maxgameno+2,"blank row 2",IF(D4642=maxgameno+1,"blank row 1",INDEX(FixtureCode!$B$4:$AH$128,MATCH($C4642,FixtureCode!$B$4:$B$128,0),MATCH("G"&amp;D4642&amp;"-T1",FixtureCode!$B$4:$AH$4,0)))))</f>
        <v>-</v>
      </c>
      <c r="F4642" s="13" t="str">
        <f>IF(C4642="-","-",IF(D4642=maxgameno+2,"blank row 2",IF(D4642=maxgameno+1,"blank row 1",INDEX(FixtureCode!$B$4:$AH$128,MATCH($C4642,FixtureCode!$B$4:$B$128,0),MATCH("G"&amp;D4642&amp;"-T2",FixtureCode!$B$4:$AH$4,0)))))</f>
        <v>-</v>
      </c>
      <c r="G4642" s="12" t="str">
        <f>IF(C4642="-","-",IF(AND(ISNUMBER(Fixture!G4646),ISNUMBER(Fixture!I4646),Fixture!F4646&lt;&gt;"BYE",Fixture!J4646&lt;&gt;"BYE"),"Yes","-"))</f>
        <v>-</v>
      </c>
      <c r="H4642" s="9" t="str">
        <f>IF(G4642="-","-",IF(Fixture!G4646&gt;Fixture!I4646,Settings!$G$7,IF(Fixture!G4646=Fixture!I4646,Settings!$G$8,IF(Fixture!G4646&lt;Fixture!I4646,Settings!$G$9,"-"))))</f>
        <v>-</v>
      </c>
      <c r="I4642" s="13" t="str">
        <f>IF(G4642="-","-",IF(Fixture!I4646&gt;Fixture!G4646,Settings!$G$7,IF(Fixture!I4646=Fixture!G4646,Settings!$G$8,IF(Fixture!I4646&lt;Fixture!G4646,Settings!$G$9,"-"))))</f>
        <v>-</v>
      </c>
    </row>
    <row r="4643" spans="3:9" x14ac:dyDescent="0.25">
      <c r="C4643" s="12" t="str">
        <f t="shared" si="146"/>
        <v>-</v>
      </c>
      <c r="D4643" s="9" t="str">
        <f t="shared" si="147"/>
        <v>-</v>
      </c>
      <c r="E4643" s="9" t="str">
        <f>IF(C4643="-","-",IF(D4643=maxgameno+2,"blank row 2",IF(D4643=maxgameno+1,"blank row 1",INDEX(FixtureCode!$B$4:$AH$128,MATCH($C4643,FixtureCode!$B$4:$B$128,0),MATCH("G"&amp;D4643&amp;"-T1",FixtureCode!$B$4:$AH$4,0)))))</f>
        <v>-</v>
      </c>
      <c r="F4643" s="13" t="str">
        <f>IF(C4643="-","-",IF(D4643=maxgameno+2,"blank row 2",IF(D4643=maxgameno+1,"blank row 1",INDEX(FixtureCode!$B$4:$AH$128,MATCH($C4643,FixtureCode!$B$4:$B$128,0),MATCH("G"&amp;D4643&amp;"-T2",FixtureCode!$B$4:$AH$4,0)))))</f>
        <v>-</v>
      </c>
      <c r="G4643" s="12" t="str">
        <f>IF(C4643="-","-",IF(AND(ISNUMBER(Fixture!G4647),ISNUMBER(Fixture!I4647),Fixture!F4647&lt;&gt;"BYE",Fixture!J4647&lt;&gt;"BYE"),"Yes","-"))</f>
        <v>-</v>
      </c>
      <c r="H4643" s="9" t="str">
        <f>IF(G4643="-","-",IF(Fixture!G4647&gt;Fixture!I4647,Settings!$G$7,IF(Fixture!G4647=Fixture!I4647,Settings!$G$8,IF(Fixture!G4647&lt;Fixture!I4647,Settings!$G$9,"-"))))</f>
        <v>-</v>
      </c>
      <c r="I4643" s="13" t="str">
        <f>IF(G4643="-","-",IF(Fixture!I4647&gt;Fixture!G4647,Settings!$G$7,IF(Fixture!I4647=Fixture!G4647,Settings!$G$8,IF(Fixture!I4647&lt;Fixture!G4647,Settings!$G$9,"-"))))</f>
        <v>-</v>
      </c>
    </row>
    <row r="4644" spans="3:9" x14ac:dyDescent="0.25">
      <c r="C4644" s="12" t="str">
        <f t="shared" si="146"/>
        <v>-</v>
      </c>
      <c r="D4644" s="9" t="str">
        <f t="shared" si="147"/>
        <v>-</v>
      </c>
      <c r="E4644" s="9" t="str">
        <f>IF(C4644="-","-",IF(D4644=maxgameno+2,"blank row 2",IF(D4644=maxgameno+1,"blank row 1",INDEX(FixtureCode!$B$4:$AH$128,MATCH($C4644,FixtureCode!$B$4:$B$128,0),MATCH("G"&amp;D4644&amp;"-T1",FixtureCode!$B$4:$AH$4,0)))))</f>
        <v>-</v>
      </c>
      <c r="F4644" s="13" t="str">
        <f>IF(C4644="-","-",IF(D4644=maxgameno+2,"blank row 2",IF(D4644=maxgameno+1,"blank row 1",INDEX(FixtureCode!$B$4:$AH$128,MATCH($C4644,FixtureCode!$B$4:$B$128,0),MATCH("G"&amp;D4644&amp;"-T2",FixtureCode!$B$4:$AH$4,0)))))</f>
        <v>-</v>
      </c>
      <c r="G4644" s="12" t="str">
        <f>IF(C4644="-","-",IF(AND(ISNUMBER(Fixture!G4648),ISNUMBER(Fixture!I4648),Fixture!F4648&lt;&gt;"BYE",Fixture!J4648&lt;&gt;"BYE"),"Yes","-"))</f>
        <v>-</v>
      </c>
      <c r="H4644" s="9" t="str">
        <f>IF(G4644="-","-",IF(Fixture!G4648&gt;Fixture!I4648,Settings!$G$7,IF(Fixture!G4648=Fixture!I4648,Settings!$G$8,IF(Fixture!G4648&lt;Fixture!I4648,Settings!$G$9,"-"))))</f>
        <v>-</v>
      </c>
      <c r="I4644" s="13" t="str">
        <f>IF(G4644="-","-",IF(Fixture!I4648&gt;Fixture!G4648,Settings!$G$7,IF(Fixture!I4648=Fixture!G4648,Settings!$G$8,IF(Fixture!I4648&lt;Fixture!G4648,Settings!$G$9,"-"))))</f>
        <v>-</v>
      </c>
    </row>
    <row r="4645" spans="3:9" x14ac:dyDescent="0.25">
      <c r="C4645" s="12" t="str">
        <f t="shared" si="146"/>
        <v>-</v>
      </c>
      <c r="D4645" s="9" t="str">
        <f t="shared" si="147"/>
        <v>-</v>
      </c>
      <c r="E4645" s="9" t="str">
        <f>IF(C4645="-","-",IF(D4645=maxgameno+2,"blank row 2",IF(D4645=maxgameno+1,"blank row 1",INDEX(FixtureCode!$B$4:$AH$128,MATCH($C4645,FixtureCode!$B$4:$B$128,0),MATCH("G"&amp;D4645&amp;"-T1",FixtureCode!$B$4:$AH$4,0)))))</f>
        <v>-</v>
      </c>
      <c r="F4645" s="13" t="str">
        <f>IF(C4645="-","-",IF(D4645=maxgameno+2,"blank row 2",IF(D4645=maxgameno+1,"blank row 1",INDEX(FixtureCode!$B$4:$AH$128,MATCH($C4645,FixtureCode!$B$4:$B$128,0),MATCH("G"&amp;D4645&amp;"-T2",FixtureCode!$B$4:$AH$4,0)))))</f>
        <v>-</v>
      </c>
      <c r="G4645" s="12" t="str">
        <f>IF(C4645="-","-",IF(AND(ISNUMBER(Fixture!G4649),ISNUMBER(Fixture!I4649),Fixture!F4649&lt;&gt;"BYE",Fixture!J4649&lt;&gt;"BYE"),"Yes","-"))</f>
        <v>-</v>
      </c>
      <c r="H4645" s="9" t="str">
        <f>IF(G4645="-","-",IF(Fixture!G4649&gt;Fixture!I4649,Settings!$G$7,IF(Fixture!G4649=Fixture!I4649,Settings!$G$8,IF(Fixture!G4649&lt;Fixture!I4649,Settings!$G$9,"-"))))</f>
        <v>-</v>
      </c>
      <c r="I4645" s="13" t="str">
        <f>IF(G4645="-","-",IF(Fixture!I4649&gt;Fixture!G4649,Settings!$G$7,IF(Fixture!I4649=Fixture!G4649,Settings!$G$8,IF(Fixture!I4649&lt;Fixture!G4649,Settings!$G$9,"-"))))</f>
        <v>-</v>
      </c>
    </row>
    <row r="4646" spans="3:9" x14ac:dyDescent="0.25">
      <c r="C4646" s="12" t="str">
        <f t="shared" si="146"/>
        <v>-</v>
      </c>
      <c r="D4646" s="9" t="str">
        <f t="shared" si="147"/>
        <v>-</v>
      </c>
      <c r="E4646" s="9" t="str">
        <f>IF(C4646="-","-",IF(D4646=maxgameno+2,"blank row 2",IF(D4646=maxgameno+1,"blank row 1",INDEX(FixtureCode!$B$4:$AH$128,MATCH($C4646,FixtureCode!$B$4:$B$128,0),MATCH("G"&amp;D4646&amp;"-T1",FixtureCode!$B$4:$AH$4,0)))))</f>
        <v>-</v>
      </c>
      <c r="F4646" s="13" t="str">
        <f>IF(C4646="-","-",IF(D4646=maxgameno+2,"blank row 2",IF(D4646=maxgameno+1,"blank row 1",INDEX(FixtureCode!$B$4:$AH$128,MATCH($C4646,FixtureCode!$B$4:$B$128,0),MATCH("G"&amp;D4646&amp;"-T2",FixtureCode!$B$4:$AH$4,0)))))</f>
        <v>-</v>
      </c>
      <c r="G4646" s="12" t="str">
        <f>IF(C4646="-","-",IF(AND(ISNUMBER(Fixture!G4650),ISNUMBER(Fixture!I4650),Fixture!F4650&lt;&gt;"BYE",Fixture!J4650&lt;&gt;"BYE"),"Yes","-"))</f>
        <v>-</v>
      </c>
      <c r="H4646" s="9" t="str">
        <f>IF(G4646="-","-",IF(Fixture!G4650&gt;Fixture!I4650,Settings!$G$7,IF(Fixture!G4650=Fixture!I4650,Settings!$G$8,IF(Fixture!G4650&lt;Fixture!I4650,Settings!$G$9,"-"))))</f>
        <v>-</v>
      </c>
      <c r="I4646" s="13" t="str">
        <f>IF(G4646="-","-",IF(Fixture!I4650&gt;Fixture!G4650,Settings!$G$7,IF(Fixture!I4650=Fixture!G4650,Settings!$G$8,IF(Fixture!I4650&lt;Fixture!G4650,Settings!$G$9,"-"))))</f>
        <v>-</v>
      </c>
    </row>
    <row r="4647" spans="3:9" x14ac:dyDescent="0.25">
      <c r="C4647" s="12" t="str">
        <f t="shared" si="146"/>
        <v>-</v>
      </c>
      <c r="D4647" s="9" t="str">
        <f t="shared" si="147"/>
        <v>-</v>
      </c>
      <c r="E4647" s="9" t="str">
        <f>IF(C4647="-","-",IF(D4647=maxgameno+2,"blank row 2",IF(D4647=maxgameno+1,"blank row 1",INDEX(FixtureCode!$B$4:$AH$128,MATCH($C4647,FixtureCode!$B$4:$B$128,0),MATCH("G"&amp;D4647&amp;"-T1",FixtureCode!$B$4:$AH$4,0)))))</f>
        <v>-</v>
      </c>
      <c r="F4647" s="13" t="str">
        <f>IF(C4647="-","-",IF(D4647=maxgameno+2,"blank row 2",IF(D4647=maxgameno+1,"blank row 1",INDEX(FixtureCode!$B$4:$AH$128,MATCH($C4647,FixtureCode!$B$4:$B$128,0),MATCH("G"&amp;D4647&amp;"-T2",FixtureCode!$B$4:$AH$4,0)))))</f>
        <v>-</v>
      </c>
      <c r="G4647" s="12" t="str">
        <f>IF(C4647="-","-",IF(AND(ISNUMBER(Fixture!G4651),ISNUMBER(Fixture!I4651),Fixture!F4651&lt;&gt;"BYE",Fixture!J4651&lt;&gt;"BYE"),"Yes","-"))</f>
        <v>-</v>
      </c>
      <c r="H4647" s="9" t="str">
        <f>IF(G4647="-","-",IF(Fixture!G4651&gt;Fixture!I4651,Settings!$G$7,IF(Fixture!G4651=Fixture!I4651,Settings!$G$8,IF(Fixture!G4651&lt;Fixture!I4651,Settings!$G$9,"-"))))</f>
        <v>-</v>
      </c>
      <c r="I4647" s="13" t="str">
        <f>IF(G4647="-","-",IF(Fixture!I4651&gt;Fixture!G4651,Settings!$G$7,IF(Fixture!I4651=Fixture!G4651,Settings!$G$8,IF(Fixture!I4651&lt;Fixture!G4651,Settings!$G$9,"-"))))</f>
        <v>-</v>
      </c>
    </row>
    <row r="4648" spans="3:9" x14ac:dyDescent="0.25">
      <c r="C4648" s="12" t="str">
        <f t="shared" si="146"/>
        <v>-</v>
      </c>
      <c r="D4648" s="9" t="str">
        <f t="shared" si="147"/>
        <v>-</v>
      </c>
      <c r="E4648" s="9" t="str">
        <f>IF(C4648="-","-",IF(D4648=maxgameno+2,"blank row 2",IF(D4648=maxgameno+1,"blank row 1",INDEX(FixtureCode!$B$4:$AH$128,MATCH($C4648,FixtureCode!$B$4:$B$128,0),MATCH("G"&amp;D4648&amp;"-T1",FixtureCode!$B$4:$AH$4,0)))))</f>
        <v>-</v>
      </c>
      <c r="F4648" s="13" t="str">
        <f>IF(C4648="-","-",IF(D4648=maxgameno+2,"blank row 2",IF(D4648=maxgameno+1,"blank row 1",INDEX(FixtureCode!$B$4:$AH$128,MATCH($C4648,FixtureCode!$B$4:$B$128,0),MATCH("G"&amp;D4648&amp;"-T2",FixtureCode!$B$4:$AH$4,0)))))</f>
        <v>-</v>
      </c>
      <c r="G4648" s="12" t="str">
        <f>IF(C4648="-","-",IF(AND(ISNUMBER(Fixture!G4652),ISNUMBER(Fixture!I4652),Fixture!F4652&lt;&gt;"BYE",Fixture!J4652&lt;&gt;"BYE"),"Yes","-"))</f>
        <v>-</v>
      </c>
      <c r="H4648" s="9" t="str">
        <f>IF(G4648="-","-",IF(Fixture!G4652&gt;Fixture!I4652,Settings!$G$7,IF(Fixture!G4652=Fixture!I4652,Settings!$G$8,IF(Fixture!G4652&lt;Fixture!I4652,Settings!$G$9,"-"))))</f>
        <v>-</v>
      </c>
      <c r="I4648" s="13" t="str">
        <f>IF(G4648="-","-",IF(Fixture!I4652&gt;Fixture!G4652,Settings!$G$7,IF(Fixture!I4652=Fixture!G4652,Settings!$G$8,IF(Fixture!I4652&lt;Fixture!G4652,Settings!$G$9,"-"))))</f>
        <v>-</v>
      </c>
    </row>
    <row r="4649" spans="3:9" x14ac:dyDescent="0.25">
      <c r="C4649" s="12" t="str">
        <f t="shared" si="146"/>
        <v>-</v>
      </c>
      <c r="D4649" s="9" t="str">
        <f t="shared" si="147"/>
        <v>-</v>
      </c>
      <c r="E4649" s="9" t="str">
        <f>IF(C4649="-","-",IF(D4649=maxgameno+2,"blank row 2",IF(D4649=maxgameno+1,"blank row 1",INDEX(FixtureCode!$B$4:$AH$128,MATCH($C4649,FixtureCode!$B$4:$B$128,0),MATCH("G"&amp;D4649&amp;"-T1",FixtureCode!$B$4:$AH$4,0)))))</f>
        <v>-</v>
      </c>
      <c r="F4649" s="13" t="str">
        <f>IF(C4649="-","-",IF(D4649=maxgameno+2,"blank row 2",IF(D4649=maxgameno+1,"blank row 1",INDEX(FixtureCode!$B$4:$AH$128,MATCH($C4649,FixtureCode!$B$4:$B$128,0),MATCH("G"&amp;D4649&amp;"-T2",FixtureCode!$B$4:$AH$4,0)))))</f>
        <v>-</v>
      </c>
      <c r="G4649" s="12" t="str">
        <f>IF(C4649="-","-",IF(AND(ISNUMBER(Fixture!G4653),ISNUMBER(Fixture!I4653),Fixture!F4653&lt;&gt;"BYE",Fixture!J4653&lt;&gt;"BYE"),"Yes","-"))</f>
        <v>-</v>
      </c>
      <c r="H4649" s="9" t="str">
        <f>IF(G4649="-","-",IF(Fixture!G4653&gt;Fixture!I4653,Settings!$G$7,IF(Fixture!G4653=Fixture!I4653,Settings!$G$8,IF(Fixture!G4653&lt;Fixture!I4653,Settings!$G$9,"-"))))</f>
        <v>-</v>
      </c>
      <c r="I4649" s="13" t="str">
        <f>IF(G4649="-","-",IF(Fixture!I4653&gt;Fixture!G4653,Settings!$G$7,IF(Fixture!I4653=Fixture!G4653,Settings!$G$8,IF(Fixture!I4653&lt;Fixture!G4653,Settings!$G$9,"-"))))</f>
        <v>-</v>
      </c>
    </row>
    <row r="4650" spans="3:9" x14ac:dyDescent="0.25">
      <c r="C4650" s="12" t="str">
        <f t="shared" si="146"/>
        <v>-</v>
      </c>
      <c r="D4650" s="9" t="str">
        <f t="shared" si="147"/>
        <v>-</v>
      </c>
      <c r="E4650" s="9" t="str">
        <f>IF(C4650="-","-",IF(D4650=maxgameno+2,"blank row 2",IF(D4650=maxgameno+1,"blank row 1",INDEX(FixtureCode!$B$4:$AH$128,MATCH($C4650,FixtureCode!$B$4:$B$128,0),MATCH("G"&amp;D4650&amp;"-T1",FixtureCode!$B$4:$AH$4,0)))))</f>
        <v>-</v>
      </c>
      <c r="F4650" s="13" t="str">
        <f>IF(C4650="-","-",IF(D4650=maxgameno+2,"blank row 2",IF(D4650=maxgameno+1,"blank row 1",INDEX(FixtureCode!$B$4:$AH$128,MATCH($C4650,FixtureCode!$B$4:$B$128,0),MATCH("G"&amp;D4650&amp;"-T2",FixtureCode!$B$4:$AH$4,0)))))</f>
        <v>-</v>
      </c>
      <c r="G4650" s="12" t="str">
        <f>IF(C4650="-","-",IF(AND(ISNUMBER(Fixture!G4654),ISNUMBER(Fixture!I4654),Fixture!F4654&lt;&gt;"BYE",Fixture!J4654&lt;&gt;"BYE"),"Yes","-"))</f>
        <v>-</v>
      </c>
      <c r="H4650" s="9" t="str">
        <f>IF(G4650="-","-",IF(Fixture!G4654&gt;Fixture!I4654,Settings!$G$7,IF(Fixture!G4654=Fixture!I4654,Settings!$G$8,IF(Fixture!G4654&lt;Fixture!I4654,Settings!$G$9,"-"))))</f>
        <v>-</v>
      </c>
      <c r="I4650" s="13" t="str">
        <f>IF(G4650="-","-",IF(Fixture!I4654&gt;Fixture!G4654,Settings!$G$7,IF(Fixture!I4654=Fixture!G4654,Settings!$G$8,IF(Fixture!I4654&lt;Fixture!G4654,Settings!$G$9,"-"))))</f>
        <v>-</v>
      </c>
    </row>
    <row r="4651" spans="3:9" x14ac:dyDescent="0.25">
      <c r="C4651" s="12" t="str">
        <f t="shared" si="146"/>
        <v>-</v>
      </c>
      <c r="D4651" s="9" t="str">
        <f t="shared" si="147"/>
        <v>-</v>
      </c>
      <c r="E4651" s="9" t="str">
        <f>IF(C4651="-","-",IF(D4651=maxgameno+2,"blank row 2",IF(D4651=maxgameno+1,"blank row 1",INDEX(FixtureCode!$B$4:$AH$128,MATCH($C4651,FixtureCode!$B$4:$B$128,0),MATCH("G"&amp;D4651&amp;"-T1",FixtureCode!$B$4:$AH$4,0)))))</f>
        <v>-</v>
      </c>
      <c r="F4651" s="13" t="str">
        <f>IF(C4651="-","-",IF(D4651=maxgameno+2,"blank row 2",IF(D4651=maxgameno+1,"blank row 1",INDEX(FixtureCode!$B$4:$AH$128,MATCH($C4651,FixtureCode!$B$4:$B$128,0),MATCH("G"&amp;D4651&amp;"-T2",FixtureCode!$B$4:$AH$4,0)))))</f>
        <v>-</v>
      </c>
      <c r="G4651" s="12" t="str">
        <f>IF(C4651="-","-",IF(AND(ISNUMBER(Fixture!G4655),ISNUMBER(Fixture!I4655),Fixture!F4655&lt;&gt;"BYE",Fixture!J4655&lt;&gt;"BYE"),"Yes","-"))</f>
        <v>-</v>
      </c>
      <c r="H4651" s="9" t="str">
        <f>IF(G4651="-","-",IF(Fixture!G4655&gt;Fixture!I4655,Settings!$G$7,IF(Fixture!G4655=Fixture!I4655,Settings!$G$8,IF(Fixture!G4655&lt;Fixture!I4655,Settings!$G$9,"-"))))</f>
        <v>-</v>
      </c>
      <c r="I4651" s="13" t="str">
        <f>IF(G4651="-","-",IF(Fixture!I4655&gt;Fixture!G4655,Settings!$G$7,IF(Fixture!I4655=Fixture!G4655,Settings!$G$8,IF(Fixture!I4655&lt;Fixture!G4655,Settings!$G$9,"-"))))</f>
        <v>-</v>
      </c>
    </row>
    <row r="4652" spans="3:9" x14ac:dyDescent="0.25">
      <c r="C4652" s="12" t="str">
        <f t="shared" si="146"/>
        <v>-</v>
      </c>
      <c r="D4652" s="9" t="str">
        <f t="shared" si="147"/>
        <v>-</v>
      </c>
      <c r="E4652" s="9" t="str">
        <f>IF(C4652="-","-",IF(D4652=maxgameno+2,"blank row 2",IF(D4652=maxgameno+1,"blank row 1",INDEX(FixtureCode!$B$4:$AH$128,MATCH($C4652,FixtureCode!$B$4:$B$128,0),MATCH("G"&amp;D4652&amp;"-T1",FixtureCode!$B$4:$AH$4,0)))))</f>
        <v>-</v>
      </c>
      <c r="F4652" s="13" t="str">
        <f>IF(C4652="-","-",IF(D4652=maxgameno+2,"blank row 2",IF(D4652=maxgameno+1,"blank row 1",INDEX(FixtureCode!$B$4:$AH$128,MATCH($C4652,FixtureCode!$B$4:$B$128,0),MATCH("G"&amp;D4652&amp;"-T2",FixtureCode!$B$4:$AH$4,0)))))</f>
        <v>-</v>
      </c>
      <c r="G4652" s="12" t="str">
        <f>IF(C4652="-","-",IF(AND(ISNUMBER(Fixture!G4656),ISNUMBER(Fixture!I4656),Fixture!F4656&lt;&gt;"BYE",Fixture!J4656&lt;&gt;"BYE"),"Yes","-"))</f>
        <v>-</v>
      </c>
      <c r="H4652" s="9" t="str">
        <f>IF(G4652="-","-",IF(Fixture!G4656&gt;Fixture!I4656,Settings!$G$7,IF(Fixture!G4656=Fixture!I4656,Settings!$G$8,IF(Fixture!G4656&lt;Fixture!I4656,Settings!$G$9,"-"))))</f>
        <v>-</v>
      </c>
      <c r="I4652" s="13" t="str">
        <f>IF(G4652="-","-",IF(Fixture!I4656&gt;Fixture!G4656,Settings!$G$7,IF(Fixture!I4656=Fixture!G4656,Settings!$G$8,IF(Fixture!I4656&lt;Fixture!G4656,Settings!$G$9,"-"))))</f>
        <v>-</v>
      </c>
    </row>
    <row r="4653" spans="3:9" x14ac:dyDescent="0.25">
      <c r="C4653" s="12" t="str">
        <f t="shared" si="146"/>
        <v>-</v>
      </c>
      <c r="D4653" s="9" t="str">
        <f t="shared" si="147"/>
        <v>-</v>
      </c>
      <c r="E4653" s="9" t="str">
        <f>IF(C4653="-","-",IF(D4653=maxgameno+2,"blank row 2",IF(D4653=maxgameno+1,"blank row 1",INDEX(FixtureCode!$B$4:$AH$128,MATCH($C4653,FixtureCode!$B$4:$B$128,0),MATCH("G"&amp;D4653&amp;"-T1",FixtureCode!$B$4:$AH$4,0)))))</f>
        <v>-</v>
      </c>
      <c r="F4653" s="13" t="str">
        <f>IF(C4653="-","-",IF(D4653=maxgameno+2,"blank row 2",IF(D4653=maxgameno+1,"blank row 1",INDEX(FixtureCode!$B$4:$AH$128,MATCH($C4653,FixtureCode!$B$4:$B$128,0),MATCH("G"&amp;D4653&amp;"-T2",FixtureCode!$B$4:$AH$4,0)))))</f>
        <v>-</v>
      </c>
      <c r="G4653" s="12" t="str">
        <f>IF(C4653="-","-",IF(AND(ISNUMBER(Fixture!G4657),ISNUMBER(Fixture!I4657),Fixture!F4657&lt;&gt;"BYE",Fixture!J4657&lt;&gt;"BYE"),"Yes","-"))</f>
        <v>-</v>
      </c>
      <c r="H4653" s="9" t="str">
        <f>IF(G4653="-","-",IF(Fixture!G4657&gt;Fixture!I4657,Settings!$G$7,IF(Fixture!G4657=Fixture!I4657,Settings!$G$8,IF(Fixture!G4657&lt;Fixture!I4657,Settings!$G$9,"-"))))</f>
        <v>-</v>
      </c>
      <c r="I4653" s="13" t="str">
        <f>IF(G4653="-","-",IF(Fixture!I4657&gt;Fixture!G4657,Settings!$G$7,IF(Fixture!I4657=Fixture!G4657,Settings!$G$8,IF(Fixture!I4657&lt;Fixture!G4657,Settings!$G$9,"-"))))</f>
        <v>-</v>
      </c>
    </row>
    <row r="4654" spans="3:9" x14ac:dyDescent="0.25">
      <c r="C4654" s="12" t="str">
        <f t="shared" si="146"/>
        <v>-</v>
      </c>
      <c r="D4654" s="9" t="str">
        <f t="shared" si="147"/>
        <v>-</v>
      </c>
      <c r="E4654" s="9" t="str">
        <f>IF(C4654="-","-",IF(D4654=maxgameno+2,"blank row 2",IF(D4654=maxgameno+1,"blank row 1",INDEX(FixtureCode!$B$4:$AH$128,MATCH($C4654,FixtureCode!$B$4:$B$128,0),MATCH("G"&amp;D4654&amp;"-T1",FixtureCode!$B$4:$AH$4,0)))))</f>
        <v>-</v>
      </c>
      <c r="F4654" s="13" t="str">
        <f>IF(C4654="-","-",IF(D4654=maxgameno+2,"blank row 2",IF(D4654=maxgameno+1,"blank row 1",INDEX(FixtureCode!$B$4:$AH$128,MATCH($C4654,FixtureCode!$B$4:$B$128,0),MATCH("G"&amp;D4654&amp;"-T2",FixtureCode!$B$4:$AH$4,0)))))</f>
        <v>-</v>
      </c>
      <c r="G4654" s="12" t="str">
        <f>IF(C4654="-","-",IF(AND(ISNUMBER(Fixture!G4658),ISNUMBER(Fixture!I4658),Fixture!F4658&lt;&gt;"BYE",Fixture!J4658&lt;&gt;"BYE"),"Yes","-"))</f>
        <v>-</v>
      </c>
      <c r="H4654" s="9" t="str">
        <f>IF(G4654="-","-",IF(Fixture!G4658&gt;Fixture!I4658,Settings!$G$7,IF(Fixture!G4658=Fixture!I4658,Settings!$G$8,IF(Fixture!G4658&lt;Fixture!I4658,Settings!$G$9,"-"))))</f>
        <v>-</v>
      </c>
      <c r="I4654" s="13" t="str">
        <f>IF(G4654="-","-",IF(Fixture!I4658&gt;Fixture!G4658,Settings!$G$7,IF(Fixture!I4658=Fixture!G4658,Settings!$G$8,IF(Fixture!I4658&lt;Fixture!G4658,Settings!$G$9,"-"))))</f>
        <v>-</v>
      </c>
    </row>
    <row r="4655" spans="3:9" x14ac:dyDescent="0.25">
      <c r="C4655" s="12" t="str">
        <f t="shared" si="146"/>
        <v>-</v>
      </c>
      <c r="D4655" s="9" t="str">
        <f t="shared" si="147"/>
        <v>-</v>
      </c>
      <c r="E4655" s="9" t="str">
        <f>IF(C4655="-","-",IF(D4655=maxgameno+2,"blank row 2",IF(D4655=maxgameno+1,"blank row 1",INDEX(FixtureCode!$B$4:$AH$128,MATCH($C4655,FixtureCode!$B$4:$B$128,0),MATCH("G"&amp;D4655&amp;"-T1",FixtureCode!$B$4:$AH$4,0)))))</f>
        <v>-</v>
      </c>
      <c r="F4655" s="13" t="str">
        <f>IF(C4655="-","-",IF(D4655=maxgameno+2,"blank row 2",IF(D4655=maxgameno+1,"blank row 1",INDEX(FixtureCode!$B$4:$AH$128,MATCH($C4655,FixtureCode!$B$4:$B$128,0),MATCH("G"&amp;D4655&amp;"-T2",FixtureCode!$B$4:$AH$4,0)))))</f>
        <v>-</v>
      </c>
      <c r="G4655" s="12" t="str">
        <f>IF(C4655="-","-",IF(AND(ISNUMBER(Fixture!G4659),ISNUMBER(Fixture!I4659),Fixture!F4659&lt;&gt;"BYE",Fixture!J4659&lt;&gt;"BYE"),"Yes","-"))</f>
        <v>-</v>
      </c>
      <c r="H4655" s="9" t="str">
        <f>IF(G4655="-","-",IF(Fixture!G4659&gt;Fixture!I4659,Settings!$G$7,IF(Fixture!G4659=Fixture!I4659,Settings!$G$8,IF(Fixture!G4659&lt;Fixture!I4659,Settings!$G$9,"-"))))</f>
        <v>-</v>
      </c>
      <c r="I4655" s="13" t="str">
        <f>IF(G4655="-","-",IF(Fixture!I4659&gt;Fixture!G4659,Settings!$G$7,IF(Fixture!I4659=Fixture!G4659,Settings!$G$8,IF(Fixture!I4659&lt;Fixture!G4659,Settings!$G$9,"-"))))</f>
        <v>-</v>
      </c>
    </row>
    <row r="4656" spans="3:9" x14ac:dyDescent="0.25">
      <c r="C4656" s="12" t="str">
        <f t="shared" si="146"/>
        <v>-</v>
      </c>
      <c r="D4656" s="9" t="str">
        <f t="shared" si="147"/>
        <v>-</v>
      </c>
      <c r="E4656" s="9" t="str">
        <f>IF(C4656="-","-",IF(D4656=maxgameno+2,"blank row 2",IF(D4656=maxgameno+1,"blank row 1",INDEX(FixtureCode!$B$4:$AH$128,MATCH($C4656,FixtureCode!$B$4:$B$128,0),MATCH("G"&amp;D4656&amp;"-T1",FixtureCode!$B$4:$AH$4,0)))))</f>
        <v>-</v>
      </c>
      <c r="F4656" s="13" t="str">
        <f>IF(C4656="-","-",IF(D4656=maxgameno+2,"blank row 2",IF(D4656=maxgameno+1,"blank row 1",INDEX(FixtureCode!$B$4:$AH$128,MATCH($C4656,FixtureCode!$B$4:$B$128,0),MATCH("G"&amp;D4656&amp;"-T2",FixtureCode!$B$4:$AH$4,0)))))</f>
        <v>-</v>
      </c>
      <c r="G4656" s="12" t="str">
        <f>IF(C4656="-","-",IF(AND(ISNUMBER(Fixture!G4660),ISNUMBER(Fixture!I4660),Fixture!F4660&lt;&gt;"BYE",Fixture!J4660&lt;&gt;"BYE"),"Yes","-"))</f>
        <v>-</v>
      </c>
      <c r="H4656" s="9" t="str">
        <f>IF(G4656="-","-",IF(Fixture!G4660&gt;Fixture!I4660,Settings!$G$7,IF(Fixture!G4660=Fixture!I4660,Settings!$G$8,IF(Fixture!G4660&lt;Fixture!I4660,Settings!$G$9,"-"))))</f>
        <v>-</v>
      </c>
      <c r="I4656" s="13" t="str">
        <f>IF(G4656="-","-",IF(Fixture!I4660&gt;Fixture!G4660,Settings!$G$7,IF(Fixture!I4660=Fixture!G4660,Settings!$G$8,IF(Fixture!I4660&lt;Fixture!G4660,Settings!$G$9,"-"))))</f>
        <v>-</v>
      </c>
    </row>
    <row r="4657" spans="3:9" x14ac:dyDescent="0.25">
      <c r="C4657" s="12" t="str">
        <f t="shared" si="146"/>
        <v>-</v>
      </c>
      <c r="D4657" s="9" t="str">
        <f t="shared" si="147"/>
        <v>-</v>
      </c>
      <c r="E4657" s="9" t="str">
        <f>IF(C4657="-","-",IF(D4657=maxgameno+2,"blank row 2",IF(D4657=maxgameno+1,"blank row 1",INDEX(FixtureCode!$B$4:$AH$128,MATCH($C4657,FixtureCode!$B$4:$B$128,0),MATCH("G"&amp;D4657&amp;"-T1",FixtureCode!$B$4:$AH$4,0)))))</f>
        <v>-</v>
      </c>
      <c r="F4657" s="13" t="str">
        <f>IF(C4657="-","-",IF(D4657=maxgameno+2,"blank row 2",IF(D4657=maxgameno+1,"blank row 1",INDEX(FixtureCode!$B$4:$AH$128,MATCH($C4657,FixtureCode!$B$4:$B$128,0),MATCH("G"&amp;D4657&amp;"-T2",FixtureCode!$B$4:$AH$4,0)))))</f>
        <v>-</v>
      </c>
      <c r="G4657" s="12" t="str">
        <f>IF(C4657="-","-",IF(AND(ISNUMBER(Fixture!G4661),ISNUMBER(Fixture!I4661),Fixture!F4661&lt;&gt;"BYE",Fixture!J4661&lt;&gt;"BYE"),"Yes","-"))</f>
        <v>-</v>
      </c>
      <c r="H4657" s="9" t="str">
        <f>IF(G4657="-","-",IF(Fixture!G4661&gt;Fixture!I4661,Settings!$G$7,IF(Fixture!G4661=Fixture!I4661,Settings!$G$8,IF(Fixture!G4661&lt;Fixture!I4661,Settings!$G$9,"-"))))</f>
        <v>-</v>
      </c>
      <c r="I4657" s="13" t="str">
        <f>IF(G4657="-","-",IF(Fixture!I4661&gt;Fixture!G4661,Settings!$G$7,IF(Fixture!I4661=Fixture!G4661,Settings!$G$8,IF(Fixture!I4661&lt;Fixture!G4661,Settings!$G$9,"-"))))</f>
        <v>-</v>
      </c>
    </row>
    <row r="4658" spans="3:9" x14ac:dyDescent="0.25">
      <c r="C4658" s="12" t="str">
        <f t="shared" si="146"/>
        <v>-</v>
      </c>
      <c r="D4658" s="9" t="str">
        <f t="shared" si="147"/>
        <v>-</v>
      </c>
      <c r="E4658" s="9" t="str">
        <f>IF(C4658="-","-",IF(D4658=maxgameno+2,"blank row 2",IF(D4658=maxgameno+1,"blank row 1",INDEX(FixtureCode!$B$4:$AH$128,MATCH($C4658,FixtureCode!$B$4:$B$128,0),MATCH("G"&amp;D4658&amp;"-T1",FixtureCode!$B$4:$AH$4,0)))))</f>
        <v>-</v>
      </c>
      <c r="F4658" s="13" t="str">
        <f>IF(C4658="-","-",IF(D4658=maxgameno+2,"blank row 2",IF(D4658=maxgameno+1,"blank row 1",INDEX(FixtureCode!$B$4:$AH$128,MATCH($C4658,FixtureCode!$B$4:$B$128,0),MATCH("G"&amp;D4658&amp;"-T2",FixtureCode!$B$4:$AH$4,0)))))</f>
        <v>-</v>
      </c>
      <c r="G4658" s="12" t="str">
        <f>IF(C4658="-","-",IF(AND(ISNUMBER(Fixture!G4662),ISNUMBER(Fixture!I4662),Fixture!F4662&lt;&gt;"BYE",Fixture!J4662&lt;&gt;"BYE"),"Yes","-"))</f>
        <v>-</v>
      </c>
      <c r="H4658" s="9" t="str">
        <f>IF(G4658="-","-",IF(Fixture!G4662&gt;Fixture!I4662,Settings!$G$7,IF(Fixture!G4662=Fixture!I4662,Settings!$G$8,IF(Fixture!G4662&lt;Fixture!I4662,Settings!$G$9,"-"))))</f>
        <v>-</v>
      </c>
      <c r="I4658" s="13" t="str">
        <f>IF(G4658="-","-",IF(Fixture!I4662&gt;Fixture!G4662,Settings!$G$7,IF(Fixture!I4662=Fixture!G4662,Settings!$G$8,IF(Fixture!I4662&lt;Fixture!G4662,Settings!$G$9,"-"))))</f>
        <v>-</v>
      </c>
    </row>
    <row r="4659" spans="3:9" x14ac:dyDescent="0.25">
      <c r="C4659" s="12" t="str">
        <f t="shared" si="146"/>
        <v>-</v>
      </c>
      <c r="D4659" s="9" t="str">
        <f t="shared" si="147"/>
        <v>-</v>
      </c>
      <c r="E4659" s="9" t="str">
        <f>IF(C4659="-","-",IF(D4659=maxgameno+2,"blank row 2",IF(D4659=maxgameno+1,"blank row 1",INDEX(FixtureCode!$B$4:$AH$128,MATCH($C4659,FixtureCode!$B$4:$B$128,0),MATCH("G"&amp;D4659&amp;"-T1",FixtureCode!$B$4:$AH$4,0)))))</f>
        <v>-</v>
      </c>
      <c r="F4659" s="13" t="str">
        <f>IF(C4659="-","-",IF(D4659=maxgameno+2,"blank row 2",IF(D4659=maxgameno+1,"blank row 1",INDEX(FixtureCode!$B$4:$AH$128,MATCH($C4659,FixtureCode!$B$4:$B$128,0),MATCH("G"&amp;D4659&amp;"-T2",FixtureCode!$B$4:$AH$4,0)))))</f>
        <v>-</v>
      </c>
      <c r="G4659" s="12" t="str">
        <f>IF(C4659="-","-",IF(AND(ISNUMBER(Fixture!G4663),ISNUMBER(Fixture!I4663),Fixture!F4663&lt;&gt;"BYE",Fixture!J4663&lt;&gt;"BYE"),"Yes","-"))</f>
        <v>-</v>
      </c>
      <c r="H4659" s="9" t="str">
        <f>IF(G4659="-","-",IF(Fixture!G4663&gt;Fixture!I4663,Settings!$G$7,IF(Fixture!G4663=Fixture!I4663,Settings!$G$8,IF(Fixture!G4663&lt;Fixture!I4663,Settings!$G$9,"-"))))</f>
        <v>-</v>
      </c>
      <c r="I4659" s="13" t="str">
        <f>IF(G4659="-","-",IF(Fixture!I4663&gt;Fixture!G4663,Settings!$G$7,IF(Fixture!I4663=Fixture!G4663,Settings!$G$8,IF(Fixture!I4663&lt;Fixture!G4663,Settings!$G$9,"-"))))</f>
        <v>-</v>
      </c>
    </row>
    <row r="4660" spans="3:9" x14ac:dyDescent="0.25">
      <c r="C4660" s="12" t="str">
        <f t="shared" si="146"/>
        <v>-</v>
      </c>
      <c r="D4660" s="9" t="str">
        <f t="shared" si="147"/>
        <v>-</v>
      </c>
      <c r="E4660" s="9" t="str">
        <f>IF(C4660="-","-",IF(D4660=maxgameno+2,"blank row 2",IF(D4660=maxgameno+1,"blank row 1",INDEX(FixtureCode!$B$4:$AH$128,MATCH($C4660,FixtureCode!$B$4:$B$128,0),MATCH("G"&amp;D4660&amp;"-T1",FixtureCode!$B$4:$AH$4,0)))))</f>
        <v>-</v>
      </c>
      <c r="F4660" s="13" t="str">
        <f>IF(C4660="-","-",IF(D4660=maxgameno+2,"blank row 2",IF(D4660=maxgameno+1,"blank row 1",INDEX(FixtureCode!$B$4:$AH$128,MATCH($C4660,FixtureCode!$B$4:$B$128,0),MATCH("G"&amp;D4660&amp;"-T2",FixtureCode!$B$4:$AH$4,0)))))</f>
        <v>-</v>
      </c>
      <c r="G4660" s="12" t="str">
        <f>IF(C4660="-","-",IF(AND(ISNUMBER(Fixture!G4664),ISNUMBER(Fixture!I4664),Fixture!F4664&lt;&gt;"BYE",Fixture!J4664&lt;&gt;"BYE"),"Yes","-"))</f>
        <v>-</v>
      </c>
      <c r="H4660" s="9" t="str">
        <f>IF(G4660="-","-",IF(Fixture!G4664&gt;Fixture!I4664,Settings!$G$7,IF(Fixture!G4664=Fixture!I4664,Settings!$G$8,IF(Fixture!G4664&lt;Fixture!I4664,Settings!$G$9,"-"))))</f>
        <v>-</v>
      </c>
      <c r="I4660" s="13" t="str">
        <f>IF(G4660="-","-",IF(Fixture!I4664&gt;Fixture!G4664,Settings!$G$7,IF(Fixture!I4664=Fixture!G4664,Settings!$G$8,IF(Fixture!I4664&lt;Fixture!G4664,Settings!$G$9,"-"))))</f>
        <v>-</v>
      </c>
    </row>
    <row r="4661" spans="3:9" x14ac:dyDescent="0.25">
      <c r="C4661" s="12" t="str">
        <f t="shared" si="146"/>
        <v>-</v>
      </c>
      <c r="D4661" s="9" t="str">
        <f t="shared" si="147"/>
        <v>-</v>
      </c>
      <c r="E4661" s="9" t="str">
        <f>IF(C4661="-","-",IF(D4661=maxgameno+2,"blank row 2",IF(D4661=maxgameno+1,"blank row 1",INDEX(FixtureCode!$B$4:$AH$128,MATCH($C4661,FixtureCode!$B$4:$B$128,0),MATCH("G"&amp;D4661&amp;"-T1",FixtureCode!$B$4:$AH$4,0)))))</f>
        <v>-</v>
      </c>
      <c r="F4661" s="13" t="str">
        <f>IF(C4661="-","-",IF(D4661=maxgameno+2,"blank row 2",IF(D4661=maxgameno+1,"blank row 1",INDEX(FixtureCode!$B$4:$AH$128,MATCH($C4661,FixtureCode!$B$4:$B$128,0),MATCH("G"&amp;D4661&amp;"-T2",FixtureCode!$B$4:$AH$4,0)))))</f>
        <v>-</v>
      </c>
      <c r="G4661" s="12" t="str">
        <f>IF(C4661="-","-",IF(AND(ISNUMBER(Fixture!G4665),ISNUMBER(Fixture!I4665),Fixture!F4665&lt;&gt;"BYE",Fixture!J4665&lt;&gt;"BYE"),"Yes","-"))</f>
        <v>-</v>
      </c>
      <c r="H4661" s="9" t="str">
        <f>IF(G4661="-","-",IF(Fixture!G4665&gt;Fixture!I4665,Settings!$G$7,IF(Fixture!G4665=Fixture!I4665,Settings!$G$8,IF(Fixture!G4665&lt;Fixture!I4665,Settings!$G$9,"-"))))</f>
        <v>-</v>
      </c>
      <c r="I4661" s="13" t="str">
        <f>IF(G4661="-","-",IF(Fixture!I4665&gt;Fixture!G4665,Settings!$G$7,IF(Fixture!I4665=Fixture!G4665,Settings!$G$8,IF(Fixture!I4665&lt;Fixture!G4665,Settings!$G$9,"-"))))</f>
        <v>-</v>
      </c>
    </row>
    <row r="4662" spans="3:9" x14ac:dyDescent="0.25">
      <c r="C4662" s="12" t="str">
        <f t="shared" si="146"/>
        <v>-</v>
      </c>
      <c r="D4662" s="9" t="str">
        <f t="shared" si="147"/>
        <v>-</v>
      </c>
      <c r="E4662" s="9" t="str">
        <f>IF(C4662="-","-",IF(D4662=maxgameno+2,"blank row 2",IF(D4662=maxgameno+1,"blank row 1",INDEX(FixtureCode!$B$4:$AH$128,MATCH($C4662,FixtureCode!$B$4:$B$128,0),MATCH("G"&amp;D4662&amp;"-T1",FixtureCode!$B$4:$AH$4,0)))))</f>
        <v>-</v>
      </c>
      <c r="F4662" s="13" t="str">
        <f>IF(C4662="-","-",IF(D4662=maxgameno+2,"blank row 2",IF(D4662=maxgameno+1,"blank row 1",INDEX(FixtureCode!$B$4:$AH$128,MATCH($C4662,FixtureCode!$B$4:$B$128,0),MATCH("G"&amp;D4662&amp;"-T2",FixtureCode!$B$4:$AH$4,0)))))</f>
        <v>-</v>
      </c>
      <c r="G4662" s="12" t="str">
        <f>IF(C4662="-","-",IF(AND(ISNUMBER(Fixture!G4666),ISNUMBER(Fixture!I4666),Fixture!F4666&lt;&gt;"BYE",Fixture!J4666&lt;&gt;"BYE"),"Yes","-"))</f>
        <v>-</v>
      </c>
      <c r="H4662" s="9" t="str">
        <f>IF(G4662="-","-",IF(Fixture!G4666&gt;Fixture!I4666,Settings!$G$7,IF(Fixture!G4666=Fixture!I4666,Settings!$G$8,IF(Fixture!G4666&lt;Fixture!I4666,Settings!$G$9,"-"))))</f>
        <v>-</v>
      </c>
      <c r="I4662" s="13" t="str">
        <f>IF(G4662="-","-",IF(Fixture!I4666&gt;Fixture!G4666,Settings!$G$7,IF(Fixture!I4666=Fixture!G4666,Settings!$G$8,IF(Fixture!I4666&lt;Fixture!G4666,Settings!$G$9,"-"))))</f>
        <v>-</v>
      </c>
    </row>
    <row r="4663" spans="3:9" x14ac:dyDescent="0.25">
      <c r="C4663" s="12" t="str">
        <f t="shared" si="146"/>
        <v>-</v>
      </c>
      <c r="D4663" s="9" t="str">
        <f t="shared" si="147"/>
        <v>-</v>
      </c>
      <c r="E4663" s="9" t="str">
        <f>IF(C4663="-","-",IF(D4663=maxgameno+2,"blank row 2",IF(D4663=maxgameno+1,"blank row 1",INDEX(FixtureCode!$B$4:$AH$128,MATCH($C4663,FixtureCode!$B$4:$B$128,0),MATCH("G"&amp;D4663&amp;"-T1",FixtureCode!$B$4:$AH$4,0)))))</f>
        <v>-</v>
      </c>
      <c r="F4663" s="13" t="str">
        <f>IF(C4663="-","-",IF(D4663=maxgameno+2,"blank row 2",IF(D4663=maxgameno+1,"blank row 1",INDEX(FixtureCode!$B$4:$AH$128,MATCH($C4663,FixtureCode!$B$4:$B$128,0),MATCH("G"&amp;D4663&amp;"-T2",FixtureCode!$B$4:$AH$4,0)))))</f>
        <v>-</v>
      </c>
      <c r="G4663" s="12" t="str">
        <f>IF(C4663="-","-",IF(AND(ISNUMBER(Fixture!G4667),ISNUMBER(Fixture!I4667),Fixture!F4667&lt;&gt;"BYE",Fixture!J4667&lt;&gt;"BYE"),"Yes","-"))</f>
        <v>-</v>
      </c>
      <c r="H4663" s="9" t="str">
        <f>IF(G4663="-","-",IF(Fixture!G4667&gt;Fixture!I4667,Settings!$G$7,IF(Fixture!G4667=Fixture!I4667,Settings!$G$8,IF(Fixture!G4667&lt;Fixture!I4667,Settings!$G$9,"-"))))</f>
        <v>-</v>
      </c>
      <c r="I4663" s="13" t="str">
        <f>IF(G4663="-","-",IF(Fixture!I4667&gt;Fixture!G4667,Settings!$G$7,IF(Fixture!I4667=Fixture!G4667,Settings!$G$8,IF(Fixture!I4667&lt;Fixture!G4667,Settings!$G$9,"-"))))</f>
        <v>-</v>
      </c>
    </row>
    <row r="4664" spans="3:9" x14ac:dyDescent="0.25">
      <c r="C4664" s="12" t="str">
        <f t="shared" si="146"/>
        <v>-</v>
      </c>
      <c r="D4664" s="9" t="str">
        <f t="shared" si="147"/>
        <v>-</v>
      </c>
      <c r="E4664" s="9" t="str">
        <f>IF(C4664="-","-",IF(D4664=maxgameno+2,"blank row 2",IF(D4664=maxgameno+1,"blank row 1",INDEX(FixtureCode!$B$4:$AH$128,MATCH($C4664,FixtureCode!$B$4:$B$128,0),MATCH("G"&amp;D4664&amp;"-T1",FixtureCode!$B$4:$AH$4,0)))))</f>
        <v>-</v>
      </c>
      <c r="F4664" s="13" t="str">
        <f>IF(C4664="-","-",IF(D4664=maxgameno+2,"blank row 2",IF(D4664=maxgameno+1,"blank row 1",INDEX(FixtureCode!$B$4:$AH$128,MATCH($C4664,FixtureCode!$B$4:$B$128,0),MATCH("G"&amp;D4664&amp;"-T2",FixtureCode!$B$4:$AH$4,0)))))</f>
        <v>-</v>
      </c>
      <c r="G4664" s="12" t="str">
        <f>IF(C4664="-","-",IF(AND(ISNUMBER(Fixture!G4668),ISNUMBER(Fixture!I4668),Fixture!F4668&lt;&gt;"BYE",Fixture!J4668&lt;&gt;"BYE"),"Yes","-"))</f>
        <v>-</v>
      </c>
      <c r="H4664" s="9" t="str">
        <f>IF(G4664="-","-",IF(Fixture!G4668&gt;Fixture!I4668,Settings!$G$7,IF(Fixture!G4668=Fixture!I4668,Settings!$G$8,IF(Fixture!G4668&lt;Fixture!I4668,Settings!$G$9,"-"))))</f>
        <v>-</v>
      </c>
      <c r="I4664" s="13" t="str">
        <f>IF(G4664="-","-",IF(Fixture!I4668&gt;Fixture!G4668,Settings!$G$7,IF(Fixture!I4668=Fixture!G4668,Settings!$G$8,IF(Fixture!I4668&lt;Fixture!G4668,Settings!$G$9,"-"))))</f>
        <v>-</v>
      </c>
    </row>
    <row r="4665" spans="3:9" x14ac:dyDescent="0.25">
      <c r="C4665" s="12" t="str">
        <f t="shared" si="146"/>
        <v>-</v>
      </c>
      <c r="D4665" s="9" t="str">
        <f t="shared" si="147"/>
        <v>-</v>
      </c>
      <c r="E4665" s="9" t="str">
        <f>IF(C4665="-","-",IF(D4665=maxgameno+2,"blank row 2",IF(D4665=maxgameno+1,"blank row 1",INDEX(FixtureCode!$B$4:$AH$128,MATCH($C4665,FixtureCode!$B$4:$B$128,0),MATCH("G"&amp;D4665&amp;"-T1",FixtureCode!$B$4:$AH$4,0)))))</f>
        <v>-</v>
      </c>
      <c r="F4665" s="13" t="str">
        <f>IF(C4665="-","-",IF(D4665=maxgameno+2,"blank row 2",IF(D4665=maxgameno+1,"blank row 1",INDEX(FixtureCode!$B$4:$AH$128,MATCH($C4665,FixtureCode!$B$4:$B$128,0),MATCH("G"&amp;D4665&amp;"-T2",FixtureCode!$B$4:$AH$4,0)))))</f>
        <v>-</v>
      </c>
      <c r="G4665" s="12" t="str">
        <f>IF(C4665="-","-",IF(AND(ISNUMBER(Fixture!G4669),ISNUMBER(Fixture!I4669),Fixture!F4669&lt;&gt;"BYE",Fixture!J4669&lt;&gt;"BYE"),"Yes","-"))</f>
        <v>-</v>
      </c>
      <c r="H4665" s="9" t="str">
        <f>IF(G4665="-","-",IF(Fixture!G4669&gt;Fixture!I4669,Settings!$G$7,IF(Fixture!G4669=Fixture!I4669,Settings!$G$8,IF(Fixture!G4669&lt;Fixture!I4669,Settings!$G$9,"-"))))</f>
        <v>-</v>
      </c>
      <c r="I4665" s="13" t="str">
        <f>IF(G4665="-","-",IF(Fixture!I4669&gt;Fixture!G4669,Settings!$G$7,IF(Fixture!I4669=Fixture!G4669,Settings!$G$8,IF(Fixture!I4669&lt;Fixture!G4669,Settings!$G$9,"-"))))</f>
        <v>-</v>
      </c>
    </row>
    <row r="4666" spans="3:9" x14ac:dyDescent="0.25">
      <c r="C4666" s="12" t="str">
        <f t="shared" si="146"/>
        <v>-</v>
      </c>
      <c r="D4666" s="9" t="str">
        <f t="shared" si="147"/>
        <v>-</v>
      </c>
      <c r="E4666" s="9" t="str">
        <f>IF(C4666="-","-",IF(D4666=maxgameno+2,"blank row 2",IF(D4666=maxgameno+1,"blank row 1",INDEX(FixtureCode!$B$4:$AH$128,MATCH($C4666,FixtureCode!$B$4:$B$128,0),MATCH("G"&amp;D4666&amp;"-T1",FixtureCode!$B$4:$AH$4,0)))))</f>
        <v>-</v>
      </c>
      <c r="F4666" s="13" t="str">
        <f>IF(C4666="-","-",IF(D4666=maxgameno+2,"blank row 2",IF(D4666=maxgameno+1,"blank row 1",INDEX(FixtureCode!$B$4:$AH$128,MATCH($C4666,FixtureCode!$B$4:$B$128,0),MATCH("G"&amp;D4666&amp;"-T2",FixtureCode!$B$4:$AH$4,0)))))</f>
        <v>-</v>
      </c>
      <c r="G4666" s="12" t="str">
        <f>IF(C4666="-","-",IF(AND(ISNUMBER(Fixture!G4670),ISNUMBER(Fixture!I4670),Fixture!F4670&lt;&gt;"BYE",Fixture!J4670&lt;&gt;"BYE"),"Yes","-"))</f>
        <v>-</v>
      </c>
      <c r="H4666" s="9" t="str">
        <f>IF(G4666="-","-",IF(Fixture!G4670&gt;Fixture!I4670,Settings!$G$7,IF(Fixture!G4670=Fixture!I4670,Settings!$G$8,IF(Fixture!G4670&lt;Fixture!I4670,Settings!$G$9,"-"))))</f>
        <v>-</v>
      </c>
      <c r="I4666" s="13" t="str">
        <f>IF(G4666="-","-",IF(Fixture!I4670&gt;Fixture!G4670,Settings!$G$7,IF(Fixture!I4670=Fixture!G4670,Settings!$G$8,IF(Fixture!I4670&lt;Fixture!G4670,Settings!$G$9,"-"))))</f>
        <v>-</v>
      </c>
    </row>
    <row r="4667" spans="3:9" x14ac:dyDescent="0.25">
      <c r="C4667" s="12" t="str">
        <f t="shared" si="146"/>
        <v>-</v>
      </c>
      <c r="D4667" s="9" t="str">
        <f t="shared" si="147"/>
        <v>-</v>
      </c>
      <c r="E4667" s="9" t="str">
        <f>IF(C4667="-","-",IF(D4667=maxgameno+2,"blank row 2",IF(D4667=maxgameno+1,"blank row 1",INDEX(FixtureCode!$B$4:$AH$128,MATCH($C4667,FixtureCode!$B$4:$B$128,0),MATCH("G"&amp;D4667&amp;"-T1",FixtureCode!$B$4:$AH$4,0)))))</f>
        <v>-</v>
      </c>
      <c r="F4667" s="13" t="str">
        <f>IF(C4667="-","-",IF(D4667=maxgameno+2,"blank row 2",IF(D4667=maxgameno+1,"blank row 1",INDEX(FixtureCode!$B$4:$AH$128,MATCH($C4667,FixtureCode!$B$4:$B$128,0),MATCH("G"&amp;D4667&amp;"-T2",FixtureCode!$B$4:$AH$4,0)))))</f>
        <v>-</v>
      </c>
      <c r="G4667" s="12" t="str">
        <f>IF(C4667="-","-",IF(AND(ISNUMBER(Fixture!G4671),ISNUMBER(Fixture!I4671),Fixture!F4671&lt;&gt;"BYE",Fixture!J4671&lt;&gt;"BYE"),"Yes","-"))</f>
        <v>-</v>
      </c>
      <c r="H4667" s="9" t="str">
        <f>IF(G4667="-","-",IF(Fixture!G4671&gt;Fixture!I4671,Settings!$G$7,IF(Fixture!G4671=Fixture!I4671,Settings!$G$8,IF(Fixture!G4671&lt;Fixture!I4671,Settings!$G$9,"-"))))</f>
        <v>-</v>
      </c>
      <c r="I4667" s="13" t="str">
        <f>IF(G4667="-","-",IF(Fixture!I4671&gt;Fixture!G4671,Settings!$G$7,IF(Fixture!I4671=Fixture!G4671,Settings!$G$8,IF(Fixture!I4671&lt;Fixture!G4671,Settings!$G$9,"-"))))</f>
        <v>-</v>
      </c>
    </row>
    <row r="4668" spans="3:9" x14ac:dyDescent="0.25">
      <c r="C4668" s="12" t="str">
        <f t="shared" si="146"/>
        <v>-</v>
      </c>
      <c r="D4668" s="9" t="str">
        <f t="shared" si="147"/>
        <v>-</v>
      </c>
      <c r="E4668" s="9" t="str">
        <f>IF(C4668="-","-",IF(D4668=maxgameno+2,"blank row 2",IF(D4668=maxgameno+1,"blank row 1",INDEX(FixtureCode!$B$4:$AH$128,MATCH($C4668,FixtureCode!$B$4:$B$128,0),MATCH("G"&amp;D4668&amp;"-T1",FixtureCode!$B$4:$AH$4,0)))))</f>
        <v>-</v>
      </c>
      <c r="F4668" s="13" t="str">
        <f>IF(C4668="-","-",IF(D4668=maxgameno+2,"blank row 2",IF(D4668=maxgameno+1,"blank row 1",INDEX(FixtureCode!$B$4:$AH$128,MATCH($C4668,FixtureCode!$B$4:$B$128,0),MATCH("G"&amp;D4668&amp;"-T2",FixtureCode!$B$4:$AH$4,0)))))</f>
        <v>-</v>
      </c>
      <c r="G4668" s="12" t="str">
        <f>IF(C4668="-","-",IF(AND(ISNUMBER(Fixture!G4672),ISNUMBER(Fixture!I4672),Fixture!F4672&lt;&gt;"BYE",Fixture!J4672&lt;&gt;"BYE"),"Yes","-"))</f>
        <v>-</v>
      </c>
      <c r="H4668" s="9" t="str">
        <f>IF(G4668="-","-",IF(Fixture!G4672&gt;Fixture!I4672,Settings!$G$7,IF(Fixture!G4672=Fixture!I4672,Settings!$G$8,IF(Fixture!G4672&lt;Fixture!I4672,Settings!$G$9,"-"))))</f>
        <v>-</v>
      </c>
      <c r="I4668" s="13" t="str">
        <f>IF(G4668="-","-",IF(Fixture!I4672&gt;Fixture!G4672,Settings!$G$7,IF(Fixture!I4672=Fixture!G4672,Settings!$G$8,IF(Fixture!I4672&lt;Fixture!G4672,Settings!$G$9,"-"))))</f>
        <v>-</v>
      </c>
    </row>
    <row r="4669" spans="3:9" x14ac:dyDescent="0.25">
      <c r="C4669" s="12" t="str">
        <f t="shared" si="146"/>
        <v>-</v>
      </c>
      <c r="D4669" s="9" t="str">
        <f t="shared" si="147"/>
        <v>-</v>
      </c>
      <c r="E4669" s="9" t="str">
        <f>IF(C4669="-","-",IF(D4669=maxgameno+2,"blank row 2",IF(D4669=maxgameno+1,"blank row 1",INDEX(FixtureCode!$B$4:$AH$128,MATCH($C4669,FixtureCode!$B$4:$B$128,0),MATCH("G"&amp;D4669&amp;"-T1",FixtureCode!$B$4:$AH$4,0)))))</f>
        <v>-</v>
      </c>
      <c r="F4669" s="13" t="str">
        <f>IF(C4669="-","-",IF(D4669=maxgameno+2,"blank row 2",IF(D4669=maxgameno+1,"blank row 1",INDEX(FixtureCode!$B$4:$AH$128,MATCH($C4669,FixtureCode!$B$4:$B$128,0),MATCH("G"&amp;D4669&amp;"-T2",FixtureCode!$B$4:$AH$4,0)))))</f>
        <v>-</v>
      </c>
      <c r="G4669" s="12" t="str">
        <f>IF(C4669="-","-",IF(AND(ISNUMBER(Fixture!G4673),ISNUMBER(Fixture!I4673),Fixture!F4673&lt;&gt;"BYE",Fixture!J4673&lt;&gt;"BYE"),"Yes","-"))</f>
        <v>-</v>
      </c>
      <c r="H4669" s="9" t="str">
        <f>IF(G4669="-","-",IF(Fixture!G4673&gt;Fixture!I4673,Settings!$G$7,IF(Fixture!G4673=Fixture!I4673,Settings!$G$8,IF(Fixture!G4673&lt;Fixture!I4673,Settings!$G$9,"-"))))</f>
        <v>-</v>
      </c>
      <c r="I4669" s="13" t="str">
        <f>IF(G4669="-","-",IF(Fixture!I4673&gt;Fixture!G4673,Settings!$G$7,IF(Fixture!I4673=Fixture!G4673,Settings!$G$8,IF(Fixture!I4673&lt;Fixture!G4673,Settings!$G$9,"-"))))</f>
        <v>-</v>
      </c>
    </row>
    <row r="4670" spans="3:9" x14ac:dyDescent="0.25">
      <c r="C4670" s="12" t="str">
        <f t="shared" si="146"/>
        <v>-</v>
      </c>
      <c r="D4670" s="9" t="str">
        <f t="shared" si="147"/>
        <v>-</v>
      </c>
      <c r="E4670" s="9" t="str">
        <f>IF(C4670="-","-",IF(D4670=maxgameno+2,"blank row 2",IF(D4670=maxgameno+1,"blank row 1",INDEX(FixtureCode!$B$4:$AH$128,MATCH($C4670,FixtureCode!$B$4:$B$128,0),MATCH("G"&amp;D4670&amp;"-T1",FixtureCode!$B$4:$AH$4,0)))))</f>
        <v>-</v>
      </c>
      <c r="F4670" s="13" t="str">
        <f>IF(C4670="-","-",IF(D4670=maxgameno+2,"blank row 2",IF(D4670=maxgameno+1,"blank row 1",INDEX(FixtureCode!$B$4:$AH$128,MATCH($C4670,FixtureCode!$B$4:$B$128,0),MATCH("G"&amp;D4670&amp;"-T2",FixtureCode!$B$4:$AH$4,0)))))</f>
        <v>-</v>
      </c>
      <c r="G4670" s="12" t="str">
        <f>IF(C4670="-","-",IF(AND(ISNUMBER(Fixture!G4674),ISNUMBER(Fixture!I4674),Fixture!F4674&lt;&gt;"BYE",Fixture!J4674&lt;&gt;"BYE"),"Yes","-"))</f>
        <v>-</v>
      </c>
      <c r="H4670" s="9" t="str">
        <f>IF(G4670="-","-",IF(Fixture!G4674&gt;Fixture!I4674,Settings!$G$7,IF(Fixture!G4674=Fixture!I4674,Settings!$G$8,IF(Fixture!G4674&lt;Fixture!I4674,Settings!$G$9,"-"))))</f>
        <v>-</v>
      </c>
      <c r="I4670" s="13" t="str">
        <f>IF(G4670="-","-",IF(Fixture!I4674&gt;Fixture!G4674,Settings!$G$7,IF(Fixture!I4674=Fixture!G4674,Settings!$G$8,IF(Fixture!I4674&lt;Fixture!G4674,Settings!$G$9,"-"))))</f>
        <v>-</v>
      </c>
    </row>
    <row r="4671" spans="3:9" x14ac:dyDescent="0.25">
      <c r="C4671" s="12" t="str">
        <f t="shared" si="146"/>
        <v>-</v>
      </c>
      <c r="D4671" s="9" t="str">
        <f t="shared" si="147"/>
        <v>-</v>
      </c>
      <c r="E4671" s="9" t="str">
        <f>IF(C4671="-","-",IF(D4671=maxgameno+2,"blank row 2",IF(D4671=maxgameno+1,"blank row 1",INDEX(FixtureCode!$B$4:$AH$128,MATCH($C4671,FixtureCode!$B$4:$B$128,0),MATCH("G"&amp;D4671&amp;"-T1",FixtureCode!$B$4:$AH$4,0)))))</f>
        <v>-</v>
      </c>
      <c r="F4671" s="13" t="str">
        <f>IF(C4671="-","-",IF(D4671=maxgameno+2,"blank row 2",IF(D4671=maxgameno+1,"blank row 1",INDEX(FixtureCode!$B$4:$AH$128,MATCH($C4671,FixtureCode!$B$4:$B$128,0),MATCH("G"&amp;D4671&amp;"-T2",FixtureCode!$B$4:$AH$4,0)))))</f>
        <v>-</v>
      </c>
      <c r="G4671" s="12" t="str">
        <f>IF(C4671="-","-",IF(AND(ISNUMBER(Fixture!G4675),ISNUMBER(Fixture!I4675),Fixture!F4675&lt;&gt;"BYE",Fixture!J4675&lt;&gt;"BYE"),"Yes","-"))</f>
        <v>-</v>
      </c>
      <c r="H4671" s="9" t="str">
        <f>IF(G4671="-","-",IF(Fixture!G4675&gt;Fixture!I4675,Settings!$G$7,IF(Fixture!G4675=Fixture!I4675,Settings!$G$8,IF(Fixture!G4675&lt;Fixture!I4675,Settings!$G$9,"-"))))</f>
        <v>-</v>
      </c>
      <c r="I4671" s="13" t="str">
        <f>IF(G4671="-","-",IF(Fixture!I4675&gt;Fixture!G4675,Settings!$G$7,IF(Fixture!I4675=Fixture!G4675,Settings!$G$8,IF(Fixture!I4675&lt;Fixture!G4675,Settings!$G$9,"-"))))</f>
        <v>-</v>
      </c>
    </row>
    <row r="4672" spans="3:9" x14ac:dyDescent="0.25">
      <c r="C4672" s="12" t="str">
        <f t="shared" si="146"/>
        <v>-</v>
      </c>
      <c r="D4672" s="9" t="str">
        <f t="shared" si="147"/>
        <v>-</v>
      </c>
      <c r="E4672" s="9" t="str">
        <f>IF(C4672="-","-",IF(D4672=maxgameno+2,"blank row 2",IF(D4672=maxgameno+1,"blank row 1",INDEX(FixtureCode!$B$4:$AH$128,MATCH($C4672,FixtureCode!$B$4:$B$128,0),MATCH("G"&amp;D4672&amp;"-T1",FixtureCode!$B$4:$AH$4,0)))))</f>
        <v>-</v>
      </c>
      <c r="F4672" s="13" t="str">
        <f>IF(C4672="-","-",IF(D4672=maxgameno+2,"blank row 2",IF(D4672=maxgameno+1,"blank row 1",INDEX(FixtureCode!$B$4:$AH$128,MATCH($C4672,FixtureCode!$B$4:$B$128,0),MATCH("G"&amp;D4672&amp;"-T2",FixtureCode!$B$4:$AH$4,0)))))</f>
        <v>-</v>
      </c>
      <c r="G4672" s="12" t="str">
        <f>IF(C4672="-","-",IF(AND(ISNUMBER(Fixture!G4676),ISNUMBER(Fixture!I4676),Fixture!F4676&lt;&gt;"BYE",Fixture!J4676&lt;&gt;"BYE"),"Yes","-"))</f>
        <v>-</v>
      </c>
      <c r="H4672" s="9" t="str">
        <f>IF(G4672="-","-",IF(Fixture!G4676&gt;Fixture!I4676,Settings!$G$7,IF(Fixture!G4676=Fixture!I4676,Settings!$G$8,IF(Fixture!G4676&lt;Fixture!I4676,Settings!$G$9,"-"))))</f>
        <v>-</v>
      </c>
      <c r="I4672" s="13" t="str">
        <f>IF(G4672="-","-",IF(Fixture!I4676&gt;Fixture!G4676,Settings!$G$7,IF(Fixture!I4676=Fixture!G4676,Settings!$G$8,IF(Fixture!I4676&lt;Fixture!G4676,Settings!$G$9,"-"))))</f>
        <v>-</v>
      </c>
    </row>
    <row r="4673" spans="3:9" x14ac:dyDescent="0.25">
      <c r="C4673" s="12" t="str">
        <f t="shared" si="146"/>
        <v>-</v>
      </c>
      <c r="D4673" s="9" t="str">
        <f t="shared" si="147"/>
        <v>-</v>
      </c>
      <c r="E4673" s="9" t="str">
        <f>IF(C4673="-","-",IF(D4673=maxgameno+2,"blank row 2",IF(D4673=maxgameno+1,"blank row 1",INDEX(FixtureCode!$B$4:$AH$128,MATCH($C4673,FixtureCode!$B$4:$B$128,0),MATCH("G"&amp;D4673&amp;"-T1",FixtureCode!$B$4:$AH$4,0)))))</f>
        <v>-</v>
      </c>
      <c r="F4673" s="13" t="str">
        <f>IF(C4673="-","-",IF(D4673=maxgameno+2,"blank row 2",IF(D4673=maxgameno+1,"blank row 1",INDEX(FixtureCode!$B$4:$AH$128,MATCH($C4673,FixtureCode!$B$4:$B$128,0),MATCH("G"&amp;D4673&amp;"-T2",FixtureCode!$B$4:$AH$4,0)))))</f>
        <v>-</v>
      </c>
      <c r="G4673" s="12" t="str">
        <f>IF(C4673="-","-",IF(AND(ISNUMBER(Fixture!G4677),ISNUMBER(Fixture!I4677),Fixture!F4677&lt;&gt;"BYE",Fixture!J4677&lt;&gt;"BYE"),"Yes","-"))</f>
        <v>-</v>
      </c>
      <c r="H4673" s="9" t="str">
        <f>IF(G4673="-","-",IF(Fixture!G4677&gt;Fixture!I4677,Settings!$G$7,IF(Fixture!G4677=Fixture!I4677,Settings!$G$8,IF(Fixture!G4677&lt;Fixture!I4677,Settings!$G$9,"-"))))</f>
        <v>-</v>
      </c>
      <c r="I4673" s="13" t="str">
        <f>IF(G4673="-","-",IF(Fixture!I4677&gt;Fixture!G4677,Settings!$G$7,IF(Fixture!I4677=Fixture!G4677,Settings!$G$8,IF(Fixture!I4677&lt;Fixture!G4677,Settings!$G$9,"-"))))</f>
        <v>-</v>
      </c>
    </row>
    <row r="4674" spans="3:9" x14ac:dyDescent="0.25">
      <c r="C4674" s="12" t="str">
        <f t="shared" si="146"/>
        <v>-</v>
      </c>
      <c r="D4674" s="9" t="str">
        <f t="shared" si="147"/>
        <v>-</v>
      </c>
      <c r="E4674" s="9" t="str">
        <f>IF(C4674="-","-",IF(D4674=maxgameno+2,"blank row 2",IF(D4674=maxgameno+1,"blank row 1",INDEX(FixtureCode!$B$4:$AH$128,MATCH($C4674,FixtureCode!$B$4:$B$128,0),MATCH("G"&amp;D4674&amp;"-T1",FixtureCode!$B$4:$AH$4,0)))))</f>
        <v>-</v>
      </c>
      <c r="F4674" s="13" t="str">
        <f>IF(C4674="-","-",IF(D4674=maxgameno+2,"blank row 2",IF(D4674=maxgameno+1,"blank row 1",INDEX(FixtureCode!$B$4:$AH$128,MATCH($C4674,FixtureCode!$B$4:$B$128,0),MATCH("G"&amp;D4674&amp;"-T2",FixtureCode!$B$4:$AH$4,0)))))</f>
        <v>-</v>
      </c>
      <c r="G4674" s="12" t="str">
        <f>IF(C4674="-","-",IF(AND(ISNUMBER(Fixture!G4678),ISNUMBER(Fixture!I4678),Fixture!F4678&lt;&gt;"BYE",Fixture!J4678&lt;&gt;"BYE"),"Yes","-"))</f>
        <v>-</v>
      </c>
      <c r="H4674" s="9" t="str">
        <f>IF(G4674="-","-",IF(Fixture!G4678&gt;Fixture!I4678,Settings!$G$7,IF(Fixture!G4678=Fixture!I4678,Settings!$G$8,IF(Fixture!G4678&lt;Fixture!I4678,Settings!$G$9,"-"))))</f>
        <v>-</v>
      </c>
      <c r="I4674" s="13" t="str">
        <f>IF(G4674="-","-",IF(Fixture!I4678&gt;Fixture!G4678,Settings!$G$7,IF(Fixture!I4678=Fixture!G4678,Settings!$G$8,IF(Fixture!I4678&lt;Fixture!G4678,Settings!$G$9,"-"))))</f>
        <v>-</v>
      </c>
    </row>
    <row r="4675" spans="3:9" x14ac:dyDescent="0.25">
      <c r="C4675" s="12" t="str">
        <f t="shared" si="146"/>
        <v>-</v>
      </c>
      <c r="D4675" s="9" t="str">
        <f t="shared" si="147"/>
        <v>-</v>
      </c>
      <c r="E4675" s="9" t="str">
        <f>IF(C4675="-","-",IF(D4675=maxgameno+2,"blank row 2",IF(D4675=maxgameno+1,"blank row 1",INDEX(FixtureCode!$B$4:$AH$128,MATCH($C4675,FixtureCode!$B$4:$B$128,0),MATCH("G"&amp;D4675&amp;"-T1",FixtureCode!$B$4:$AH$4,0)))))</f>
        <v>-</v>
      </c>
      <c r="F4675" s="13" t="str">
        <f>IF(C4675="-","-",IF(D4675=maxgameno+2,"blank row 2",IF(D4675=maxgameno+1,"blank row 1",INDEX(FixtureCode!$B$4:$AH$128,MATCH($C4675,FixtureCode!$B$4:$B$128,0),MATCH("G"&amp;D4675&amp;"-T2",FixtureCode!$B$4:$AH$4,0)))))</f>
        <v>-</v>
      </c>
      <c r="G4675" s="12" t="str">
        <f>IF(C4675="-","-",IF(AND(ISNUMBER(Fixture!G4679),ISNUMBER(Fixture!I4679),Fixture!F4679&lt;&gt;"BYE",Fixture!J4679&lt;&gt;"BYE"),"Yes","-"))</f>
        <v>-</v>
      </c>
      <c r="H4675" s="9" t="str">
        <f>IF(G4675="-","-",IF(Fixture!G4679&gt;Fixture!I4679,Settings!$G$7,IF(Fixture!G4679=Fixture!I4679,Settings!$G$8,IF(Fixture!G4679&lt;Fixture!I4679,Settings!$G$9,"-"))))</f>
        <v>-</v>
      </c>
      <c r="I4675" s="13" t="str">
        <f>IF(G4675="-","-",IF(Fixture!I4679&gt;Fixture!G4679,Settings!$G$7,IF(Fixture!I4679=Fixture!G4679,Settings!$G$8,IF(Fixture!I4679&lt;Fixture!G4679,Settings!$G$9,"-"))))</f>
        <v>-</v>
      </c>
    </row>
    <row r="4676" spans="3:9" x14ac:dyDescent="0.25">
      <c r="C4676" s="12" t="str">
        <f t="shared" si="146"/>
        <v>-</v>
      </c>
      <c r="D4676" s="9" t="str">
        <f t="shared" si="147"/>
        <v>-</v>
      </c>
      <c r="E4676" s="9" t="str">
        <f>IF(C4676="-","-",IF(D4676=maxgameno+2,"blank row 2",IF(D4676=maxgameno+1,"blank row 1",INDEX(FixtureCode!$B$4:$AH$128,MATCH($C4676,FixtureCode!$B$4:$B$128,0),MATCH("G"&amp;D4676&amp;"-T1",FixtureCode!$B$4:$AH$4,0)))))</f>
        <v>-</v>
      </c>
      <c r="F4676" s="13" t="str">
        <f>IF(C4676="-","-",IF(D4676=maxgameno+2,"blank row 2",IF(D4676=maxgameno+1,"blank row 1",INDEX(FixtureCode!$B$4:$AH$128,MATCH($C4676,FixtureCode!$B$4:$B$128,0),MATCH("G"&amp;D4676&amp;"-T2",FixtureCode!$B$4:$AH$4,0)))))</f>
        <v>-</v>
      </c>
      <c r="G4676" s="12" t="str">
        <f>IF(C4676="-","-",IF(AND(ISNUMBER(Fixture!G4680),ISNUMBER(Fixture!I4680),Fixture!F4680&lt;&gt;"BYE",Fixture!J4680&lt;&gt;"BYE"),"Yes","-"))</f>
        <v>-</v>
      </c>
      <c r="H4676" s="9" t="str">
        <f>IF(G4676="-","-",IF(Fixture!G4680&gt;Fixture!I4680,Settings!$G$7,IF(Fixture!G4680=Fixture!I4680,Settings!$G$8,IF(Fixture!G4680&lt;Fixture!I4680,Settings!$G$9,"-"))))</f>
        <v>-</v>
      </c>
      <c r="I4676" s="13" t="str">
        <f>IF(G4676="-","-",IF(Fixture!I4680&gt;Fixture!G4680,Settings!$G$7,IF(Fixture!I4680=Fixture!G4680,Settings!$G$8,IF(Fixture!I4680&lt;Fixture!G4680,Settings!$G$9,"-"))))</f>
        <v>-</v>
      </c>
    </row>
    <row r="4677" spans="3:9" x14ac:dyDescent="0.25">
      <c r="C4677" s="12" t="str">
        <f t="shared" si="146"/>
        <v>-</v>
      </c>
      <c r="D4677" s="9" t="str">
        <f t="shared" si="147"/>
        <v>-</v>
      </c>
      <c r="E4677" s="9" t="str">
        <f>IF(C4677="-","-",IF(D4677=maxgameno+2,"blank row 2",IF(D4677=maxgameno+1,"blank row 1",INDEX(FixtureCode!$B$4:$AH$128,MATCH($C4677,FixtureCode!$B$4:$B$128,0),MATCH("G"&amp;D4677&amp;"-T1",FixtureCode!$B$4:$AH$4,0)))))</f>
        <v>-</v>
      </c>
      <c r="F4677" s="13" t="str">
        <f>IF(C4677="-","-",IF(D4677=maxgameno+2,"blank row 2",IF(D4677=maxgameno+1,"blank row 1",INDEX(FixtureCode!$B$4:$AH$128,MATCH($C4677,FixtureCode!$B$4:$B$128,0),MATCH("G"&amp;D4677&amp;"-T2",FixtureCode!$B$4:$AH$4,0)))))</f>
        <v>-</v>
      </c>
      <c r="G4677" s="12" t="str">
        <f>IF(C4677="-","-",IF(AND(ISNUMBER(Fixture!G4681),ISNUMBER(Fixture!I4681),Fixture!F4681&lt;&gt;"BYE",Fixture!J4681&lt;&gt;"BYE"),"Yes","-"))</f>
        <v>-</v>
      </c>
      <c r="H4677" s="9" t="str">
        <f>IF(G4677="-","-",IF(Fixture!G4681&gt;Fixture!I4681,Settings!$G$7,IF(Fixture!G4681=Fixture!I4681,Settings!$G$8,IF(Fixture!G4681&lt;Fixture!I4681,Settings!$G$9,"-"))))</f>
        <v>-</v>
      </c>
      <c r="I4677" s="13" t="str">
        <f>IF(G4677="-","-",IF(Fixture!I4681&gt;Fixture!G4681,Settings!$G$7,IF(Fixture!I4681=Fixture!G4681,Settings!$G$8,IF(Fixture!I4681&lt;Fixture!G4681,Settings!$G$9,"-"))))</f>
        <v>-</v>
      </c>
    </row>
    <row r="4678" spans="3:9" x14ac:dyDescent="0.25">
      <c r="C4678" s="12" t="str">
        <f t="shared" ref="C4678:C4741" si="148">IF(C4677="-","-",IF(D4677+1&lt;=maxgameno+2,C4677,IF(C4677+1&lt;=maxroundno,C4677+1,"-")))</f>
        <v>-</v>
      </c>
      <c r="D4678" s="9" t="str">
        <f t="shared" ref="D4678:D4741" si="149">IF(C4678="-","-",IF(D4677+1&lt;=maxgameno+2,D4677+1,1))</f>
        <v>-</v>
      </c>
      <c r="E4678" s="9" t="str">
        <f>IF(C4678="-","-",IF(D4678=maxgameno+2,"blank row 2",IF(D4678=maxgameno+1,"blank row 1",INDEX(FixtureCode!$B$4:$AH$128,MATCH($C4678,FixtureCode!$B$4:$B$128,0),MATCH("G"&amp;D4678&amp;"-T1",FixtureCode!$B$4:$AH$4,0)))))</f>
        <v>-</v>
      </c>
      <c r="F4678" s="13" t="str">
        <f>IF(C4678="-","-",IF(D4678=maxgameno+2,"blank row 2",IF(D4678=maxgameno+1,"blank row 1",INDEX(FixtureCode!$B$4:$AH$128,MATCH($C4678,FixtureCode!$B$4:$B$128,0),MATCH("G"&amp;D4678&amp;"-T2",FixtureCode!$B$4:$AH$4,0)))))</f>
        <v>-</v>
      </c>
      <c r="G4678" s="12" t="str">
        <f>IF(C4678="-","-",IF(AND(ISNUMBER(Fixture!G4682),ISNUMBER(Fixture!I4682),Fixture!F4682&lt;&gt;"BYE",Fixture!J4682&lt;&gt;"BYE"),"Yes","-"))</f>
        <v>-</v>
      </c>
      <c r="H4678" s="9" t="str">
        <f>IF(G4678="-","-",IF(Fixture!G4682&gt;Fixture!I4682,Settings!$G$7,IF(Fixture!G4682=Fixture!I4682,Settings!$G$8,IF(Fixture!G4682&lt;Fixture!I4682,Settings!$G$9,"-"))))</f>
        <v>-</v>
      </c>
      <c r="I4678" s="13" t="str">
        <f>IF(G4678="-","-",IF(Fixture!I4682&gt;Fixture!G4682,Settings!$G$7,IF(Fixture!I4682=Fixture!G4682,Settings!$G$8,IF(Fixture!I4682&lt;Fixture!G4682,Settings!$G$9,"-"))))</f>
        <v>-</v>
      </c>
    </row>
    <row r="4679" spans="3:9" x14ac:dyDescent="0.25">
      <c r="C4679" s="12" t="str">
        <f t="shared" si="148"/>
        <v>-</v>
      </c>
      <c r="D4679" s="9" t="str">
        <f t="shared" si="149"/>
        <v>-</v>
      </c>
      <c r="E4679" s="9" t="str">
        <f>IF(C4679="-","-",IF(D4679=maxgameno+2,"blank row 2",IF(D4679=maxgameno+1,"blank row 1",INDEX(FixtureCode!$B$4:$AH$128,MATCH($C4679,FixtureCode!$B$4:$B$128,0),MATCH("G"&amp;D4679&amp;"-T1",FixtureCode!$B$4:$AH$4,0)))))</f>
        <v>-</v>
      </c>
      <c r="F4679" s="13" t="str">
        <f>IF(C4679="-","-",IF(D4679=maxgameno+2,"blank row 2",IF(D4679=maxgameno+1,"blank row 1",INDEX(FixtureCode!$B$4:$AH$128,MATCH($C4679,FixtureCode!$B$4:$B$128,0),MATCH("G"&amp;D4679&amp;"-T2",FixtureCode!$B$4:$AH$4,0)))))</f>
        <v>-</v>
      </c>
      <c r="G4679" s="12" t="str">
        <f>IF(C4679="-","-",IF(AND(ISNUMBER(Fixture!G4683),ISNUMBER(Fixture!I4683),Fixture!F4683&lt;&gt;"BYE",Fixture!J4683&lt;&gt;"BYE"),"Yes","-"))</f>
        <v>-</v>
      </c>
      <c r="H4679" s="9" t="str">
        <f>IF(G4679="-","-",IF(Fixture!G4683&gt;Fixture!I4683,Settings!$G$7,IF(Fixture!G4683=Fixture!I4683,Settings!$G$8,IF(Fixture!G4683&lt;Fixture!I4683,Settings!$G$9,"-"))))</f>
        <v>-</v>
      </c>
      <c r="I4679" s="13" t="str">
        <f>IF(G4679="-","-",IF(Fixture!I4683&gt;Fixture!G4683,Settings!$G$7,IF(Fixture!I4683=Fixture!G4683,Settings!$G$8,IF(Fixture!I4683&lt;Fixture!G4683,Settings!$G$9,"-"))))</f>
        <v>-</v>
      </c>
    </row>
    <row r="4680" spans="3:9" x14ac:dyDescent="0.25">
      <c r="C4680" s="12" t="str">
        <f t="shared" si="148"/>
        <v>-</v>
      </c>
      <c r="D4680" s="9" t="str">
        <f t="shared" si="149"/>
        <v>-</v>
      </c>
      <c r="E4680" s="9" t="str">
        <f>IF(C4680="-","-",IF(D4680=maxgameno+2,"blank row 2",IF(D4680=maxgameno+1,"blank row 1",INDEX(FixtureCode!$B$4:$AH$128,MATCH($C4680,FixtureCode!$B$4:$B$128,0),MATCH("G"&amp;D4680&amp;"-T1",FixtureCode!$B$4:$AH$4,0)))))</f>
        <v>-</v>
      </c>
      <c r="F4680" s="13" t="str">
        <f>IF(C4680="-","-",IF(D4680=maxgameno+2,"blank row 2",IF(D4680=maxgameno+1,"blank row 1",INDEX(FixtureCode!$B$4:$AH$128,MATCH($C4680,FixtureCode!$B$4:$B$128,0),MATCH("G"&amp;D4680&amp;"-T2",FixtureCode!$B$4:$AH$4,0)))))</f>
        <v>-</v>
      </c>
      <c r="G4680" s="12" t="str">
        <f>IF(C4680="-","-",IF(AND(ISNUMBER(Fixture!G4684),ISNUMBER(Fixture!I4684),Fixture!F4684&lt;&gt;"BYE",Fixture!J4684&lt;&gt;"BYE"),"Yes","-"))</f>
        <v>-</v>
      </c>
      <c r="H4680" s="9" t="str">
        <f>IF(G4680="-","-",IF(Fixture!G4684&gt;Fixture!I4684,Settings!$G$7,IF(Fixture!G4684=Fixture!I4684,Settings!$G$8,IF(Fixture!G4684&lt;Fixture!I4684,Settings!$G$9,"-"))))</f>
        <v>-</v>
      </c>
      <c r="I4680" s="13" t="str">
        <f>IF(G4680="-","-",IF(Fixture!I4684&gt;Fixture!G4684,Settings!$G$7,IF(Fixture!I4684=Fixture!G4684,Settings!$G$8,IF(Fixture!I4684&lt;Fixture!G4684,Settings!$G$9,"-"))))</f>
        <v>-</v>
      </c>
    </row>
    <row r="4681" spans="3:9" x14ac:dyDescent="0.25">
      <c r="C4681" s="12" t="str">
        <f t="shared" si="148"/>
        <v>-</v>
      </c>
      <c r="D4681" s="9" t="str">
        <f t="shared" si="149"/>
        <v>-</v>
      </c>
      <c r="E4681" s="9" t="str">
        <f>IF(C4681="-","-",IF(D4681=maxgameno+2,"blank row 2",IF(D4681=maxgameno+1,"blank row 1",INDEX(FixtureCode!$B$4:$AH$128,MATCH($C4681,FixtureCode!$B$4:$B$128,0),MATCH("G"&amp;D4681&amp;"-T1",FixtureCode!$B$4:$AH$4,0)))))</f>
        <v>-</v>
      </c>
      <c r="F4681" s="13" t="str">
        <f>IF(C4681="-","-",IF(D4681=maxgameno+2,"blank row 2",IF(D4681=maxgameno+1,"blank row 1",INDEX(FixtureCode!$B$4:$AH$128,MATCH($C4681,FixtureCode!$B$4:$B$128,0),MATCH("G"&amp;D4681&amp;"-T2",FixtureCode!$B$4:$AH$4,0)))))</f>
        <v>-</v>
      </c>
      <c r="G4681" s="12" t="str">
        <f>IF(C4681="-","-",IF(AND(ISNUMBER(Fixture!G4685),ISNUMBER(Fixture!I4685),Fixture!F4685&lt;&gt;"BYE",Fixture!J4685&lt;&gt;"BYE"),"Yes","-"))</f>
        <v>-</v>
      </c>
      <c r="H4681" s="9" t="str">
        <f>IF(G4681="-","-",IF(Fixture!G4685&gt;Fixture!I4685,Settings!$G$7,IF(Fixture!G4685=Fixture!I4685,Settings!$G$8,IF(Fixture!G4685&lt;Fixture!I4685,Settings!$G$9,"-"))))</f>
        <v>-</v>
      </c>
      <c r="I4681" s="13" t="str">
        <f>IF(G4681="-","-",IF(Fixture!I4685&gt;Fixture!G4685,Settings!$G$7,IF(Fixture!I4685=Fixture!G4685,Settings!$G$8,IF(Fixture!I4685&lt;Fixture!G4685,Settings!$G$9,"-"))))</f>
        <v>-</v>
      </c>
    </row>
    <row r="4682" spans="3:9" x14ac:dyDescent="0.25">
      <c r="C4682" s="12" t="str">
        <f t="shared" si="148"/>
        <v>-</v>
      </c>
      <c r="D4682" s="9" t="str">
        <f t="shared" si="149"/>
        <v>-</v>
      </c>
      <c r="E4682" s="9" t="str">
        <f>IF(C4682="-","-",IF(D4682=maxgameno+2,"blank row 2",IF(D4682=maxgameno+1,"blank row 1",INDEX(FixtureCode!$B$4:$AH$128,MATCH($C4682,FixtureCode!$B$4:$B$128,0),MATCH("G"&amp;D4682&amp;"-T1",FixtureCode!$B$4:$AH$4,0)))))</f>
        <v>-</v>
      </c>
      <c r="F4682" s="13" t="str">
        <f>IF(C4682="-","-",IF(D4682=maxgameno+2,"blank row 2",IF(D4682=maxgameno+1,"blank row 1",INDEX(FixtureCode!$B$4:$AH$128,MATCH($C4682,FixtureCode!$B$4:$B$128,0),MATCH("G"&amp;D4682&amp;"-T2",FixtureCode!$B$4:$AH$4,0)))))</f>
        <v>-</v>
      </c>
      <c r="G4682" s="12" t="str">
        <f>IF(C4682="-","-",IF(AND(ISNUMBER(Fixture!G4686),ISNUMBER(Fixture!I4686),Fixture!F4686&lt;&gt;"BYE",Fixture!J4686&lt;&gt;"BYE"),"Yes","-"))</f>
        <v>-</v>
      </c>
      <c r="H4682" s="9" t="str">
        <f>IF(G4682="-","-",IF(Fixture!G4686&gt;Fixture!I4686,Settings!$G$7,IF(Fixture!G4686=Fixture!I4686,Settings!$G$8,IF(Fixture!G4686&lt;Fixture!I4686,Settings!$G$9,"-"))))</f>
        <v>-</v>
      </c>
      <c r="I4682" s="13" t="str">
        <f>IF(G4682="-","-",IF(Fixture!I4686&gt;Fixture!G4686,Settings!$G$7,IF(Fixture!I4686=Fixture!G4686,Settings!$G$8,IF(Fixture!I4686&lt;Fixture!G4686,Settings!$G$9,"-"))))</f>
        <v>-</v>
      </c>
    </row>
    <row r="4683" spans="3:9" x14ac:dyDescent="0.25">
      <c r="C4683" s="12" t="str">
        <f t="shared" si="148"/>
        <v>-</v>
      </c>
      <c r="D4683" s="9" t="str">
        <f t="shared" si="149"/>
        <v>-</v>
      </c>
      <c r="E4683" s="9" t="str">
        <f>IF(C4683="-","-",IF(D4683=maxgameno+2,"blank row 2",IF(D4683=maxgameno+1,"blank row 1",INDEX(FixtureCode!$B$4:$AH$128,MATCH($C4683,FixtureCode!$B$4:$B$128,0),MATCH("G"&amp;D4683&amp;"-T1",FixtureCode!$B$4:$AH$4,0)))))</f>
        <v>-</v>
      </c>
      <c r="F4683" s="13" t="str">
        <f>IF(C4683="-","-",IF(D4683=maxgameno+2,"blank row 2",IF(D4683=maxgameno+1,"blank row 1",INDEX(FixtureCode!$B$4:$AH$128,MATCH($C4683,FixtureCode!$B$4:$B$128,0),MATCH("G"&amp;D4683&amp;"-T2",FixtureCode!$B$4:$AH$4,0)))))</f>
        <v>-</v>
      </c>
      <c r="G4683" s="12" t="str">
        <f>IF(C4683="-","-",IF(AND(ISNUMBER(Fixture!G4687),ISNUMBER(Fixture!I4687),Fixture!F4687&lt;&gt;"BYE",Fixture!J4687&lt;&gt;"BYE"),"Yes","-"))</f>
        <v>-</v>
      </c>
      <c r="H4683" s="9" t="str">
        <f>IF(G4683="-","-",IF(Fixture!G4687&gt;Fixture!I4687,Settings!$G$7,IF(Fixture!G4687=Fixture!I4687,Settings!$G$8,IF(Fixture!G4687&lt;Fixture!I4687,Settings!$G$9,"-"))))</f>
        <v>-</v>
      </c>
      <c r="I4683" s="13" t="str">
        <f>IF(G4683="-","-",IF(Fixture!I4687&gt;Fixture!G4687,Settings!$G$7,IF(Fixture!I4687=Fixture!G4687,Settings!$G$8,IF(Fixture!I4687&lt;Fixture!G4687,Settings!$G$9,"-"))))</f>
        <v>-</v>
      </c>
    </row>
    <row r="4684" spans="3:9" x14ac:dyDescent="0.25">
      <c r="C4684" s="12" t="str">
        <f t="shared" si="148"/>
        <v>-</v>
      </c>
      <c r="D4684" s="9" t="str">
        <f t="shared" si="149"/>
        <v>-</v>
      </c>
      <c r="E4684" s="9" t="str">
        <f>IF(C4684="-","-",IF(D4684=maxgameno+2,"blank row 2",IF(D4684=maxgameno+1,"blank row 1",INDEX(FixtureCode!$B$4:$AH$128,MATCH($C4684,FixtureCode!$B$4:$B$128,0),MATCH("G"&amp;D4684&amp;"-T1",FixtureCode!$B$4:$AH$4,0)))))</f>
        <v>-</v>
      </c>
      <c r="F4684" s="13" t="str">
        <f>IF(C4684="-","-",IF(D4684=maxgameno+2,"blank row 2",IF(D4684=maxgameno+1,"blank row 1",INDEX(FixtureCode!$B$4:$AH$128,MATCH($C4684,FixtureCode!$B$4:$B$128,0),MATCH("G"&amp;D4684&amp;"-T2",FixtureCode!$B$4:$AH$4,0)))))</f>
        <v>-</v>
      </c>
      <c r="G4684" s="12" t="str">
        <f>IF(C4684="-","-",IF(AND(ISNUMBER(Fixture!G4688),ISNUMBER(Fixture!I4688),Fixture!F4688&lt;&gt;"BYE",Fixture!J4688&lt;&gt;"BYE"),"Yes","-"))</f>
        <v>-</v>
      </c>
      <c r="H4684" s="9" t="str">
        <f>IF(G4684="-","-",IF(Fixture!G4688&gt;Fixture!I4688,Settings!$G$7,IF(Fixture!G4688=Fixture!I4688,Settings!$G$8,IF(Fixture!G4688&lt;Fixture!I4688,Settings!$G$9,"-"))))</f>
        <v>-</v>
      </c>
      <c r="I4684" s="13" t="str">
        <f>IF(G4684="-","-",IF(Fixture!I4688&gt;Fixture!G4688,Settings!$G$7,IF(Fixture!I4688=Fixture!G4688,Settings!$G$8,IF(Fixture!I4688&lt;Fixture!G4688,Settings!$G$9,"-"))))</f>
        <v>-</v>
      </c>
    </row>
    <row r="4685" spans="3:9" x14ac:dyDescent="0.25">
      <c r="C4685" s="12" t="str">
        <f t="shared" si="148"/>
        <v>-</v>
      </c>
      <c r="D4685" s="9" t="str">
        <f t="shared" si="149"/>
        <v>-</v>
      </c>
      <c r="E4685" s="9" t="str">
        <f>IF(C4685="-","-",IF(D4685=maxgameno+2,"blank row 2",IF(D4685=maxgameno+1,"blank row 1",INDEX(FixtureCode!$B$4:$AH$128,MATCH($C4685,FixtureCode!$B$4:$B$128,0),MATCH("G"&amp;D4685&amp;"-T1",FixtureCode!$B$4:$AH$4,0)))))</f>
        <v>-</v>
      </c>
      <c r="F4685" s="13" t="str">
        <f>IF(C4685="-","-",IF(D4685=maxgameno+2,"blank row 2",IF(D4685=maxgameno+1,"blank row 1",INDEX(FixtureCode!$B$4:$AH$128,MATCH($C4685,FixtureCode!$B$4:$B$128,0),MATCH("G"&amp;D4685&amp;"-T2",FixtureCode!$B$4:$AH$4,0)))))</f>
        <v>-</v>
      </c>
      <c r="G4685" s="12" t="str">
        <f>IF(C4685="-","-",IF(AND(ISNUMBER(Fixture!G4689),ISNUMBER(Fixture!I4689),Fixture!F4689&lt;&gt;"BYE",Fixture!J4689&lt;&gt;"BYE"),"Yes","-"))</f>
        <v>-</v>
      </c>
      <c r="H4685" s="9" t="str">
        <f>IF(G4685="-","-",IF(Fixture!G4689&gt;Fixture!I4689,Settings!$G$7,IF(Fixture!G4689=Fixture!I4689,Settings!$G$8,IF(Fixture!G4689&lt;Fixture!I4689,Settings!$G$9,"-"))))</f>
        <v>-</v>
      </c>
      <c r="I4685" s="13" t="str">
        <f>IF(G4685="-","-",IF(Fixture!I4689&gt;Fixture!G4689,Settings!$G$7,IF(Fixture!I4689=Fixture!G4689,Settings!$G$8,IF(Fixture!I4689&lt;Fixture!G4689,Settings!$G$9,"-"))))</f>
        <v>-</v>
      </c>
    </row>
    <row r="4686" spans="3:9" x14ac:dyDescent="0.25">
      <c r="C4686" s="12" t="str">
        <f t="shared" si="148"/>
        <v>-</v>
      </c>
      <c r="D4686" s="9" t="str">
        <f t="shared" si="149"/>
        <v>-</v>
      </c>
      <c r="E4686" s="9" t="str">
        <f>IF(C4686="-","-",IF(D4686=maxgameno+2,"blank row 2",IF(D4686=maxgameno+1,"blank row 1",INDEX(FixtureCode!$B$4:$AH$128,MATCH($C4686,FixtureCode!$B$4:$B$128,0),MATCH("G"&amp;D4686&amp;"-T1",FixtureCode!$B$4:$AH$4,0)))))</f>
        <v>-</v>
      </c>
      <c r="F4686" s="13" t="str">
        <f>IF(C4686="-","-",IF(D4686=maxgameno+2,"blank row 2",IF(D4686=maxgameno+1,"blank row 1",INDEX(FixtureCode!$B$4:$AH$128,MATCH($C4686,FixtureCode!$B$4:$B$128,0),MATCH("G"&amp;D4686&amp;"-T2",FixtureCode!$B$4:$AH$4,0)))))</f>
        <v>-</v>
      </c>
      <c r="G4686" s="12" t="str">
        <f>IF(C4686="-","-",IF(AND(ISNUMBER(Fixture!G4690),ISNUMBER(Fixture!I4690),Fixture!F4690&lt;&gt;"BYE",Fixture!J4690&lt;&gt;"BYE"),"Yes","-"))</f>
        <v>-</v>
      </c>
      <c r="H4686" s="9" t="str">
        <f>IF(G4686="-","-",IF(Fixture!G4690&gt;Fixture!I4690,Settings!$G$7,IF(Fixture!G4690=Fixture!I4690,Settings!$G$8,IF(Fixture!G4690&lt;Fixture!I4690,Settings!$G$9,"-"))))</f>
        <v>-</v>
      </c>
      <c r="I4686" s="13" t="str">
        <f>IF(G4686="-","-",IF(Fixture!I4690&gt;Fixture!G4690,Settings!$G$7,IF(Fixture!I4690=Fixture!G4690,Settings!$G$8,IF(Fixture!I4690&lt;Fixture!G4690,Settings!$G$9,"-"))))</f>
        <v>-</v>
      </c>
    </row>
    <row r="4687" spans="3:9" x14ac:dyDescent="0.25">
      <c r="C4687" s="12" t="str">
        <f t="shared" si="148"/>
        <v>-</v>
      </c>
      <c r="D4687" s="9" t="str">
        <f t="shared" si="149"/>
        <v>-</v>
      </c>
      <c r="E4687" s="9" t="str">
        <f>IF(C4687="-","-",IF(D4687=maxgameno+2,"blank row 2",IF(D4687=maxgameno+1,"blank row 1",INDEX(FixtureCode!$B$4:$AH$128,MATCH($C4687,FixtureCode!$B$4:$B$128,0),MATCH("G"&amp;D4687&amp;"-T1",FixtureCode!$B$4:$AH$4,0)))))</f>
        <v>-</v>
      </c>
      <c r="F4687" s="13" t="str">
        <f>IF(C4687="-","-",IF(D4687=maxgameno+2,"blank row 2",IF(D4687=maxgameno+1,"blank row 1",INDEX(FixtureCode!$B$4:$AH$128,MATCH($C4687,FixtureCode!$B$4:$B$128,0),MATCH("G"&amp;D4687&amp;"-T2",FixtureCode!$B$4:$AH$4,0)))))</f>
        <v>-</v>
      </c>
      <c r="G4687" s="12" t="str">
        <f>IF(C4687="-","-",IF(AND(ISNUMBER(Fixture!G4691),ISNUMBER(Fixture!I4691),Fixture!F4691&lt;&gt;"BYE",Fixture!J4691&lt;&gt;"BYE"),"Yes","-"))</f>
        <v>-</v>
      </c>
      <c r="H4687" s="9" t="str">
        <f>IF(G4687="-","-",IF(Fixture!G4691&gt;Fixture!I4691,Settings!$G$7,IF(Fixture!G4691=Fixture!I4691,Settings!$G$8,IF(Fixture!G4691&lt;Fixture!I4691,Settings!$G$9,"-"))))</f>
        <v>-</v>
      </c>
      <c r="I4687" s="13" t="str">
        <f>IF(G4687="-","-",IF(Fixture!I4691&gt;Fixture!G4691,Settings!$G$7,IF(Fixture!I4691=Fixture!G4691,Settings!$G$8,IF(Fixture!I4691&lt;Fixture!G4691,Settings!$G$9,"-"))))</f>
        <v>-</v>
      </c>
    </row>
    <row r="4688" spans="3:9" x14ac:dyDescent="0.25">
      <c r="C4688" s="12" t="str">
        <f t="shared" si="148"/>
        <v>-</v>
      </c>
      <c r="D4688" s="9" t="str">
        <f t="shared" si="149"/>
        <v>-</v>
      </c>
      <c r="E4688" s="9" t="str">
        <f>IF(C4688="-","-",IF(D4688=maxgameno+2,"blank row 2",IF(D4688=maxgameno+1,"blank row 1",INDEX(FixtureCode!$B$4:$AH$128,MATCH($C4688,FixtureCode!$B$4:$B$128,0),MATCH("G"&amp;D4688&amp;"-T1",FixtureCode!$B$4:$AH$4,0)))))</f>
        <v>-</v>
      </c>
      <c r="F4688" s="13" t="str">
        <f>IF(C4688="-","-",IF(D4688=maxgameno+2,"blank row 2",IF(D4688=maxgameno+1,"blank row 1",INDEX(FixtureCode!$B$4:$AH$128,MATCH($C4688,FixtureCode!$B$4:$B$128,0),MATCH("G"&amp;D4688&amp;"-T2",FixtureCode!$B$4:$AH$4,0)))))</f>
        <v>-</v>
      </c>
      <c r="G4688" s="12" t="str">
        <f>IF(C4688="-","-",IF(AND(ISNUMBER(Fixture!G4692),ISNUMBER(Fixture!I4692),Fixture!F4692&lt;&gt;"BYE",Fixture!J4692&lt;&gt;"BYE"),"Yes","-"))</f>
        <v>-</v>
      </c>
      <c r="H4688" s="9" t="str">
        <f>IF(G4688="-","-",IF(Fixture!G4692&gt;Fixture!I4692,Settings!$G$7,IF(Fixture!G4692=Fixture!I4692,Settings!$G$8,IF(Fixture!G4692&lt;Fixture!I4692,Settings!$G$9,"-"))))</f>
        <v>-</v>
      </c>
      <c r="I4688" s="13" t="str">
        <f>IF(G4688="-","-",IF(Fixture!I4692&gt;Fixture!G4692,Settings!$G$7,IF(Fixture!I4692=Fixture!G4692,Settings!$G$8,IF(Fixture!I4692&lt;Fixture!G4692,Settings!$G$9,"-"))))</f>
        <v>-</v>
      </c>
    </row>
    <row r="4689" spans="3:9" x14ac:dyDescent="0.25">
      <c r="C4689" s="12" t="str">
        <f t="shared" si="148"/>
        <v>-</v>
      </c>
      <c r="D4689" s="9" t="str">
        <f t="shared" si="149"/>
        <v>-</v>
      </c>
      <c r="E4689" s="9" t="str">
        <f>IF(C4689="-","-",IF(D4689=maxgameno+2,"blank row 2",IF(D4689=maxgameno+1,"blank row 1",INDEX(FixtureCode!$B$4:$AH$128,MATCH($C4689,FixtureCode!$B$4:$B$128,0),MATCH("G"&amp;D4689&amp;"-T1",FixtureCode!$B$4:$AH$4,0)))))</f>
        <v>-</v>
      </c>
      <c r="F4689" s="13" t="str">
        <f>IF(C4689="-","-",IF(D4689=maxgameno+2,"blank row 2",IF(D4689=maxgameno+1,"blank row 1",INDEX(FixtureCode!$B$4:$AH$128,MATCH($C4689,FixtureCode!$B$4:$B$128,0),MATCH("G"&amp;D4689&amp;"-T2",FixtureCode!$B$4:$AH$4,0)))))</f>
        <v>-</v>
      </c>
      <c r="G4689" s="12" t="str">
        <f>IF(C4689="-","-",IF(AND(ISNUMBER(Fixture!G4693),ISNUMBER(Fixture!I4693),Fixture!F4693&lt;&gt;"BYE",Fixture!J4693&lt;&gt;"BYE"),"Yes","-"))</f>
        <v>-</v>
      </c>
      <c r="H4689" s="9" t="str">
        <f>IF(G4689="-","-",IF(Fixture!G4693&gt;Fixture!I4693,Settings!$G$7,IF(Fixture!G4693=Fixture!I4693,Settings!$G$8,IF(Fixture!G4693&lt;Fixture!I4693,Settings!$G$9,"-"))))</f>
        <v>-</v>
      </c>
      <c r="I4689" s="13" t="str">
        <f>IF(G4689="-","-",IF(Fixture!I4693&gt;Fixture!G4693,Settings!$G$7,IF(Fixture!I4693=Fixture!G4693,Settings!$G$8,IF(Fixture!I4693&lt;Fixture!G4693,Settings!$G$9,"-"))))</f>
        <v>-</v>
      </c>
    </row>
    <row r="4690" spans="3:9" x14ac:dyDescent="0.25">
      <c r="C4690" s="12" t="str">
        <f t="shared" si="148"/>
        <v>-</v>
      </c>
      <c r="D4690" s="9" t="str">
        <f t="shared" si="149"/>
        <v>-</v>
      </c>
      <c r="E4690" s="9" t="str">
        <f>IF(C4690="-","-",IF(D4690=maxgameno+2,"blank row 2",IF(D4690=maxgameno+1,"blank row 1",INDEX(FixtureCode!$B$4:$AH$128,MATCH($C4690,FixtureCode!$B$4:$B$128,0),MATCH("G"&amp;D4690&amp;"-T1",FixtureCode!$B$4:$AH$4,0)))))</f>
        <v>-</v>
      </c>
      <c r="F4690" s="13" t="str">
        <f>IF(C4690="-","-",IF(D4690=maxgameno+2,"blank row 2",IF(D4690=maxgameno+1,"blank row 1",INDEX(FixtureCode!$B$4:$AH$128,MATCH($C4690,FixtureCode!$B$4:$B$128,0),MATCH("G"&amp;D4690&amp;"-T2",FixtureCode!$B$4:$AH$4,0)))))</f>
        <v>-</v>
      </c>
      <c r="G4690" s="12" t="str">
        <f>IF(C4690="-","-",IF(AND(ISNUMBER(Fixture!G4694),ISNUMBER(Fixture!I4694),Fixture!F4694&lt;&gt;"BYE",Fixture!J4694&lt;&gt;"BYE"),"Yes","-"))</f>
        <v>-</v>
      </c>
      <c r="H4690" s="9" t="str">
        <f>IF(G4690="-","-",IF(Fixture!G4694&gt;Fixture!I4694,Settings!$G$7,IF(Fixture!G4694=Fixture!I4694,Settings!$G$8,IF(Fixture!G4694&lt;Fixture!I4694,Settings!$G$9,"-"))))</f>
        <v>-</v>
      </c>
      <c r="I4690" s="13" t="str">
        <f>IF(G4690="-","-",IF(Fixture!I4694&gt;Fixture!G4694,Settings!$G$7,IF(Fixture!I4694=Fixture!G4694,Settings!$G$8,IF(Fixture!I4694&lt;Fixture!G4694,Settings!$G$9,"-"))))</f>
        <v>-</v>
      </c>
    </row>
    <row r="4691" spans="3:9" x14ac:dyDescent="0.25">
      <c r="C4691" s="12" t="str">
        <f t="shared" si="148"/>
        <v>-</v>
      </c>
      <c r="D4691" s="9" t="str">
        <f t="shared" si="149"/>
        <v>-</v>
      </c>
      <c r="E4691" s="9" t="str">
        <f>IF(C4691="-","-",IF(D4691=maxgameno+2,"blank row 2",IF(D4691=maxgameno+1,"blank row 1",INDEX(FixtureCode!$B$4:$AH$128,MATCH($C4691,FixtureCode!$B$4:$B$128,0),MATCH("G"&amp;D4691&amp;"-T1",FixtureCode!$B$4:$AH$4,0)))))</f>
        <v>-</v>
      </c>
      <c r="F4691" s="13" t="str">
        <f>IF(C4691="-","-",IF(D4691=maxgameno+2,"blank row 2",IF(D4691=maxgameno+1,"blank row 1",INDEX(FixtureCode!$B$4:$AH$128,MATCH($C4691,FixtureCode!$B$4:$B$128,0),MATCH("G"&amp;D4691&amp;"-T2",FixtureCode!$B$4:$AH$4,0)))))</f>
        <v>-</v>
      </c>
      <c r="G4691" s="12" t="str">
        <f>IF(C4691="-","-",IF(AND(ISNUMBER(Fixture!G4695),ISNUMBER(Fixture!I4695),Fixture!F4695&lt;&gt;"BYE",Fixture!J4695&lt;&gt;"BYE"),"Yes","-"))</f>
        <v>-</v>
      </c>
      <c r="H4691" s="9" t="str">
        <f>IF(G4691="-","-",IF(Fixture!G4695&gt;Fixture!I4695,Settings!$G$7,IF(Fixture!G4695=Fixture!I4695,Settings!$G$8,IF(Fixture!G4695&lt;Fixture!I4695,Settings!$G$9,"-"))))</f>
        <v>-</v>
      </c>
      <c r="I4691" s="13" t="str">
        <f>IF(G4691="-","-",IF(Fixture!I4695&gt;Fixture!G4695,Settings!$G$7,IF(Fixture!I4695=Fixture!G4695,Settings!$G$8,IF(Fixture!I4695&lt;Fixture!G4695,Settings!$G$9,"-"))))</f>
        <v>-</v>
      </c>
    </row>
    <row r="4692" spans="3:9" x14ac:dyDescent="0.25">
      <c r="C4692" s="12" t="str">
        <f t="shared" si="148"/>
        <v>-</v>
      </c>
      <c r="D4692" s="9" t="str">
        <f t="shared" si="149"/>
        <v>-</v>
      </c>
      <c r="E4692" s="9" t="str">
        <f>IF(C4692="-","-",IF(D4692=maxgameno+2,"blank row 2",IF(D4692=maxgameno+1,"blank row 1",INDEX(FixtureCode!$B$4:$AH$128,MATCH($C4692,FixtureCode!$B$4:$B$128,0),MATCH("G"&amp;D4692&amp;"-T1",FixtureCode!$B$4:$AH$4,0)))))</f>
        <v>-</v>
      </c>
      <c r="F4692" s="13" t="str">
        <f>IF(C4692="-","-",IF(D4692=maxgameno+2,"blank row 2",IF(D4692=maxgameno+1,"blank row 1",INDEX(FixtureCode!$B$4:$AH$128,MATCH($C4692,FixtureCode!$B$4:$B$128,0),MATCH("G"&amp;D4692&amp;"-T2",FixtureCode!$B$4:$AH$4,0)))))</f>
        <v>-</v>
      </c>
      <c r="G4692" s="12" t="str">
        <f>IF(C4692="-","-",IF(AND(ISNUMBER(Fixture!G4696),ISNUMBER(Fixture!I4696),Fixture!F4696&lt;&gt;"BYE",Fixture!J4696&lt;&gt;"BYE"),"Yes","-"))</f>
        <v>-</v>
      </c>
      <c r="H4692" s="9" t="str">
        <f>IF(G4692="-","-",IF(Fixture!G4696&gt;Fixture!I4696,Settings!$G$7,IF(Fixture!G4696=Fixture!I4696,Settings!$G$8,IF(Fixture!G4696&lt;Fixture!I4696,Settings!$G$9,"-"))))</f>
        <v>-</v>
      </c>
      <c r="I4692" s="13" t="str">
        <f>IF(G4692="-","-",IF(Fixture!I4696&gt;Fixture!G4696,Settings!$G$7,IF(Fixture!I4696=Fixture!G4696,Settings!$G$8,IF(Fixture!I4696&lt;Fixture!G4696,Settings!$G$9,"-"))))</f>
        <v>-</v>
      </c>
    </row>
    <row r="4693" spans="3:9" x14ac:dyDescent="0.25">
      <c r="C4693" s="12" t="str">
        <f t="shared" si="148"/>
        <v>-</v>
      </c>
      <c r="D4693" s="9" t="str">
        <f t="shared" si="149"/>
        <v>-</v>
      </c>
      <c r="E4693" s="9" t="str">
        <f>IF(C4693="-","-",IF(D4693=maxgameno+2,"blank row 2",IF(D4693=maxgameno+1,"blank row 1",INDEX(FixtureCode!$B$4:$AH$128,MATCH($C4693,FixtureCode!$B$4:$B$128,0),MATCH("G"&amp;D4693&amp;"-T1",FixtureCode!$B$4:$AH$4,0)))))</f>
        <v>-</v>
      </c>
      <c r="F4693" s="13" t="str">
        <f>IF(C4693="-","-",IF(D4693=maxgameno+2,"blank row 2",IF(D4693=maxgameno+1,"blank row 1",INDEX(FixtureCode!$B$4:$AH$128,MATCH($C4693,FixtureCode!$B$4:$B$128,0),MATCH("G"&amp;D4693&amp;"-T2",FixtureCode!$B$4:$AH$4,0)))))</f>
        <v>-</v>
      </c>
      <c r="G4693" s="12" t="str">
        <f>IF(C4693="-","-",IF(AND(ISNUMBER(Fixture!G4697),ISNUMBER(Fixture!I4697),Fixture!F4697&lt;&gt;"BYE",Fixture!J4697&lt;&gt;"BYE"),"Yes","-"))</f>
        <v>-</v>
      </c>
      <c r="H4693" s="9" t="str">
        <f>IF(G4693="-","-",IF(Fixture!G4697&gt;Fixture!I4697,Settings!$G$7,IF(Fixture!G4697=Fixture!I4697,Settings!$G$8,IF(Fixture!G4697&lt;Fixture!I4697,Settings!$G$9,"-"))))</f>
        <v>-</v>
      </c>
      <c r="I4693" s="13" t="str">
        <f>IF(G4693="-","-",IF(Fixture!I4697&gt;Fixture!G4697,Settings!$G$7,IF(Fixture!I4697=Fixture!G4697,Settings!$G$8,IF(Fixture!I4697&lt;Fixture!G4697,Settings!$G$9,"-"))))</f>
        <v>-</v>
      </c>
    </row>
    <row r="4694" spans="3:9" x14ac:dyDescent="0.25">
      <c r="C4694" s="12" t="str">
        <f t="shared" si="148"/>
        <v>-</v>
      </c>
      <c r="D4694" s="9" t="str">
        <f t="shared" si="149"/>
        <v>-</v>
      </c>
      <c r="E4694" s="9" t="str">
        <f>IF(C4694="-","-",IF(D4694=maxgameno+2,"blank row 2",IF(D4694=maxgameno+1,"blank row 1",INDEX(FixtureCode!$B$4:$AH$128,MATCH($C4694,FixtureCode!$B$4:$B$128,0),MATCH("G"&amp;D4694&amp;"-T1",FixtureCode!$B$4:$AH$4,0)))))</f>
        <v>-</v>
      </c>
      <c r="F4694" s="13" t="str">
        <f>IF(C4694="-","-",IF(D4694=maxgameno+2,"blank row 2",IF(D4694=maxgameno+1,"blank row 1",INDEX(FixtureCode!$B$4:$AH$128,MATCH($C4694,FixtureCode!$B$4:$B$128,0),MATCH("G"&amp;D4694&amp;"-T2",FixtureCode!$B$4:$AH$4,0)))))</f>
        <v>-</v>
      </c>
      <c r="G4694" s="12" t="str">
        <f>IF(C4694="-","-",IF(AND(ISNUMBER(Fixture!G4698),ISNUMBER(Fixture!I4698),Fixture!F4698&lt;&gt;"BYE",Fixture!J4698&lt;&gt;"BYE"),"Yes","-"))</f>
        <v>-</v>
      </c>
      <c r="H4694" s="9" t="str">
        <f>IF(G4694="-","-",IF(Fixture!G4698&gt;Fixture!I4698,Settings!$G$7,IF(Fixture!G4698=Fixture!I4698,Settings!$G$8,IF(Fixture!G4698&lt;Fixture!I4698,Settings!$G$9,"-"))))</f>
        <v>-</v>
      </c>
      <c r="I4694" s="13" t="str">
        <f>IF(G4694="-","-",IF(Fixture!I4698&gt;Fixture!G4698,Settings!$G$7,IF(Fixture!I4698=Fixture!G4698,Settings!$G$8,IF(Fixture!I4698&lt;Fixture!G4698,Settings!$G$9,"-"))))</f>
        <v>-</v>
      </c>
    </row>
    <row r="4695" spans="3:9" x14ac:dyDescent="0.25">
      <c r="C4695" s="12" t="str">
        <f t="shared" si="148"/>
        <v>-</v>
      </c>
      <c r="D4695" s="9" t="str">
        <f t="shared" si="149"/>
        <v>-</v>
      </c>
      <c r="E4695" s="9" t="str">
        <f>IF(C4695="-","-",IF(D4695=maxgameno+2,"blank row 2",IF(D4695=maxgameno+1,"blank row 1",INDEX(FixtureCode!$B$4:$AH$128,MATCH($C4695,FixtureCode!$B$4:$B$128,0),MATCH("G"&amp;D4695&amp;"-T1",FixtureCode!$B$4:$AH$4,0)))))</f>
        <v>-</v>
      </c>
      <c r="F4695" s="13" t="str">
        <f>IF(C4695="-","-",IF(D4695=maxgameno+2,"blank row 2",IF(D4695=maxgameno+1,"blank row 1",INDEX(FixtureCode!$B$4:$AH$128,MATCH($C4695,FixtureCode!$B$4:$B$128,0),MATCH("G"&amp;D4695&amp;"-T2",FixtureCode!$B$4:$AH$4,0)))))</f>
        <v>-</v>
      </c>
      <c r="G4695" s="12" t="str">
        <f>IF(C4695="-","-",IF(AND(ISNUMBER(Fixture!G4699),ISNUMBER(Fixture!I4699),Fixture!F4699&lt;&gt;"BYE",Fixture!J4699&lt;&gt;"BYE"),"Yes","-"))</f>
        <v>-</v>
      </c>
      <c r="H4695" s="9" t="str">
        <f>IF(G4695="-","-",IF(Fixture!G4699&gt;Fixture!I4699,Settings!$G$7,IF(Fixture!G4699=Fixture!I4699,Settings!$G$8,IF(Fixture!G4699&lt;Fixture!I4699,Settings!$G$9,"-"))))</f>
        <v>-</v>
      </c>
      <c r="I4695" s="13" t="str">
        <f>IF(G4695="-","-",IF(Fixture!I4699&gt;Fixture!G4699,Settings!$G$7,IF(Fixture!I4699=Fixture!G4699,Settings!$G$8,IF(Fixture!I4699&lt;Fixture!G4699,Settings!$G$9,"-"))))</f>
        <v>-</v>
      </c>
    </row>
    <row r="4696" spans="3:9" x14ac:dyDescent="0.25">
      <c r="C4696" s="12" t="str">
        <f t="shared" si="148"/>
        <v>-</v>
      </c>
      <c r="D4696" s="9" t="str">
        <f t="shared" si="149"/>
        <v>-</v>
      </c>
      <c r="E4696" s="9" t="str">
        <f>IF(C4696="-","-",IF(D4696=maxgameno+2,"blank row 2",IF(D4696=maxgameno+1,"blank row 1",INDEX(FixtureCode!$B$4:$AH$128,MATCH($C4696,FixtureCode!$B$4:$B$128,0),MATCH("G"&amp;D4696&amp;"-T1",FixtureCode!$B$4:$AH$4,0)))))</f>
        <v>-</v>
      </c>
      <c r="F4696" s="13" t="str">
        <f>IF(C4696="-","-",IF(D4696=maxgameno+2,"blank row 2",IF(D4696=maxgameno+1,"blank row 1",INDEX(FixtureCode!$B$4:$AH$128,MATCH($C4696,FixtureCode!$B$4:$B$128,0),MATCH("G"&amp;D4696&amp;"-T2",FixtureCode!$B$4:$AH$4,0)))))</f>
        <v>-</v>
      </c>
      <c r="G4696" s="12" t="str">
        <f>IF(C4696="-","-",IF(AND(ISNUMBER(Fixture!G4700),ISNUMBER(Fixture!I4700),Fixture!F4700&lt;&gt;"BYE",Fixture!J4700&lt;&gt;"BYE"),"Yes","-"))</f>
        <v>-</v>
      </c>
      <c r="H4696" s="9" t="str">
        <f>IF(G4696="-","-",IF(Fixture!G4700&gt;Fixture!I4700,Settings!$G$7,IF(Fixture!G4700=Fixture!I4700,Settings!$G$8,IF(Fixture!G4700&lt;Fixture!I4700,Settings!$G$9,"-"))))</f>
        <v>-</v>
      </c>
      <c r="I4696" s="13" t="str">
        <f>IF(G4696="-","-",IF(Fixture!I4700&gt;Fixture!G4700,Settings!$G$7,IF(Fixture!I4700=Fixture!G4700,Settings!$G$8,IF(Fixture!I4700&lt;Fixture!G4700,Settings!$G$9,"-"))))</f>
        <v>-</v>
      </c>
    </row>
    <row r="4697" spans="3:9" x14ac:dyDescent="0.25">
      <c r="C4697" s="12" t="str">
        <f t="shared" si="148"/>
        <v>-</v>
      </c>
      <c r="D4697" s="9" t="str">
        <f t="shared" si="149"/>
        <v>-</v>
      </c>
      <c r="E4697" s="9" t="str">
        <f>IF(C4697="-","-",IF(D4697=maxgameno+2,"blank row 2",IF(D4697=maxgameno+1,"blank row 1",INDEX(FixtureCode!$B$4:$AH$128,MATCH($C4697,FixtureCode!$B$4:$B$128,0),MATCH("G"&amp;D4697&amp;"-T1",FixtureCode!$B$4:$AH$4,0)))))</f>
        <v>-</v>
      </c>
      <c r="F4697" s="13" t="str">
        <f>IF(C4697="-","-",IF(D4697=maxgameno+2,"blank row 2",IF(D4697=maxgameno+1,"blank row 1",INDEX(FixtureCode!$B$4:$AH$128,MATCH($C4697,FixtureCode!$B$4:$B$128,0),MATCH("G"&amp;D4697&amp;"-T2",FixtureCode!$B$4:$AH$4,0)))))</f>
        <v>-</v>
      </c>
      <c r="G4697" s="12" t="str">
        <f>IF(C4697="-","-",IF(AND(ISNUMBER(Fixture!G4701),ISNUMBER(Fixture!I4701),Fixture!F4701&lt;&gt;"BYE",Fixture!J4701&lt;&gt;"BYE"),"Yes","-"))</f>
        <v>-</v>
      </c>
      <c r="H4697" s="9" t="str">
        <f>IF(G4697="-","-",IF(Fixture!G4701&gt;Fixture!I4701,Settings!$G$7,IF(Fixture!G4701=Fixture!I4701,Settings!$G$8,IF(Fixture!G4701&lt;Fixture!I4701,Settings!$G$9,"-"))))</f>
        <v>-</v>
      </c>
      <c r="I4697" s="13" t="str">
        <f>IF(G4697="-","-",IF(Fixture!I4701&gt;Fixture!G4701,Settings!$G$7,IF(Fixture!I4701=Fixture!G4701,Settings!$G$8,IF(Fixture!I4701&lt;Fixture!G4701,Settings!$G$9,"-"))))</f>
        <v>-</v>
      </c>
    </row>
    <row r="4698" spans="3:9" x14ac:dyDescent="0.25">
      <c r="C4698" s="12" t="str">
        <f t="shared" si="148"/>
        <v>-</v>
      </c>
      <c r="D4698" s="9" t="str">
        <f t="shared" si="149"/>
        <v>-</v>
      </c>
      <c r="E4698" s="9" t="str">
        <f>IF(C4698="-","-",IF(D4698=maxgameno+2,"blank row 2",IF(D4698=maxgameno+1,"blank row 1",INDEX(FixtureCode!$B$4:$AH$128,MATCH($C4698,FixtureCode!$B$4:$B$128,0),MATCH("G"&amp;D4698&amp;"-T1",FixtureCode!$B$4:$AH$4,0)))))</f>
        <v>-</v>
      </c>
      <c r="F4698" s="13" t="str">
        <f>IF(C4698="-","-",IF(D4698=maxgameno+2,"blank row 2",IF(D4698=maxgameno+1,"blank row 1",INDEX(FixtureCode!$B$4:$AH$128,MATCH($C4698,FixtureCode!$B$4:$B$128,0),MATCH("G"&amp;D4698&amp;"-T2",FixtureCode!$B$4:$AH$4,0)))))</f>
        <v>-</v>
      </c>
      <c r="G4698" s="12" t="str">
        <f>IF(C4698="-","-",IF(AND(ISNUMBER(Fixture!G4702),ISNUMBER(Fixture!I4702),Fixture!F4702&lt;&gt;"BYE",Fixture!J4702&lt;&gt;"BYE"),"Yes","-"))</f>
        <v>-</v>
      </c>
      <c r="H4698" s="9" t="str">
        <f>IF(G4698="-","-",IF(Fixture!G4702&gt;Fixture!I4702,Settings!$G$7,IF(Fixture!G4702=Fixture!I4702,Settings!$G$8,IF(Fixture!G4702&lt;Fixture!I4702,Settings!$G$9,"-"))))</f>
        <v>-</v>
      </c>
      <c r="I4698" s="13" t="str">
        <f>IF(G4698="-","-",IF(Fixture!I4702&gt;Fixture!G4702,Settings!$G$7,IF(Fixture!I4702=Fixture!G4702,Settings!$G$8,IF(Fixture!I4702&lt;Fixture!G4702,Settings!$G$9,"-"))))</f>
        <v>-</v>
      </c>
    </row>
    <row r="4699" spans="3:9" x14ac:dyDescent="0.25">
      <c r="C4699" s="12" t="str">
        <f t="shared" si="148"/>
        <v>-</v>
      </c>
      <c r="D4699" s="9" t="str">
        <f t="shared" si="149"/>
        <v>-</v>
      </c>
      <c r="E4699" s="9" t="str">
        <f>IF(C4699="-","-",IF(D4699=maxgameno+2,"blank row 2",IF(D4699=maxgameno+1,"blank row 1",INDEX(FixtureCode!$B$4:$AH$128,MATCH($C4699,FixtureCode!$B$4:$B$128,0),MATCH("G"&amp;D4699&amp;"-T1",FixtureCode!$B$4:$AH$4,0)))))</f>
        <v>-</v>
      </c>
      <c r="F4699" s="13" t="str">
        <f>IF(C4699="-","-",IF(D4699=maxgameno+2,"blank row 2",IF(D4699=maxgameno+1,"blank row 1",INDEX(FixtureCode!$B$4:$AH$128,MATCH($C4699,FixtureCode!$B$4:$B$128,0),MATCH("G"&amp;D4699&amp;"-T2",FixtureCode!$B$4:$AH$4,0)))))</f>
        <v>-</v>
      </c>
      <c r="G4699" s="12" t="str">
        <f>IF(C4699="-","-",IF(AND(ISNUMBER(Fixture!G4703),ISNUMBER(Fixture!I4703),Fixture!F4703&lt;&gt;"BYE",Fixture!J4703&lt;&gt;"BYE"),"Yes","-"))</f>
        <v>-</v>
      </c>
      <c r="H4699" s="9" t="str">
        <f>IF(G4699="-","-",IF(Fixture!G4703&gt;Fixture!I4703,Settings!$G$7,IF(Fixture!G4703=Fixture!I4703,Settings!$G$8,IF(Fixture!G4703&lt;Fixture!I4703,Settings!$G$9,"-"))))</f>
        <v>-</v>
      </c>
      <c r="I4699" s="13" t="str">
        <f>IF(G4699="-","-",IF(Fixture!I4703&gt;Fixture!G4703,Settings!$G$7,IF(Fixture!I4703=Fixture!G4703,Settings!$G$8,IF(Fixture!I4703&lt;Fixture!G4703,Settings!$G$9,"-"))))</f>
        <v>-</v>
      </c>
    </row>
    <row r="4700" spans="3:9" x14ac:dyDescent="0.25">
      <c r="C4700" s="12" t="str">
        <f t="shared" si="148"/>
        <v>-</v>
      </c>
      <c r="D4700" s="9" t="str">
        <f t="shared" si="149"/>
        <v>-</v>
      </c>
      <c r="E4700" s="9" t="str">
        <f>IF(C4700="-","-",IF(D4700=maxgameno+2,"blank row 2",IF(D4700=maxgameno+1,"blank row 1",INDEX(FixtureCode!$B$4:$AH$128,MATCH($C4700,FixtureCode!$B$4:$B$128,0),MATCH("G"&amp;D4700&amp;"-T1",FixtureCode!$B$4:$AH$4,0)))))</f>
        <v>-</v>
      </c>
      <c r="F4700" s="13" t="str">
        <f>IF(C4700="-","-",IF(D4700=maxgameno+2,"blank row 2",IF(D4700=maxgameno+1,"blank row 1",INDEX(FixtureCode!$B$4:$AH$128,MATCH($C4700,FixtureCode!$B$4:$B$128,0),MATCH("G"&amp;D4700&amp;"-T2",FixtureCode!$B$4:$AH$4,0)))))</f>
        <v>-</v>
      </c>
      <c r="G4700" s="12" t="str">
        <f>IF(C4700="-","-",IF(AND(ISNUMBER(Fixture!G4704),ISNUMBER(Fixture!I4704),Fixture!F4704&lt;&gt;"BYE",Fixture!J4704&lt;&gt;"BYE"),"Yes","-"))</f>
        <v>-</v>
      </c>
      <c r="H4700" s="9" t="str">
        <f>IF(G4700="-","-",IF(Fixture!G4704&gt;Fixture!I4704,Settings!$G$7,IF(Fixture!G4704=Fixture!I4704,Settings!$G$8,IF(Fixture!G4704&lt;Fixture!I4704,Settings!$G$9,"-"))))</f>
        <v>-</v>
      </c>
      <c r="I4700" s="13" t="str">
        <f>IF(G4700="-","-",IF(Fixture!I4704&gt;Fixture!G4704,Settings!$G$7,IF(Fixture!I4704=Fixture!G4704,Settings!$G$8,IF(Fixture!I4704&lt;Fixture!G4704,Settings!$G$9,"-"))))</f>
        <v>-</v>
      </c>
    </row>
    <row r="4701" spans="3:9" x14ac:dyDescent="0.25">
      <c r="C4701" s="12" t="str">
        <f t="shared" si="148"/>
        <v>-</v>
      </c>
      <c r="D4701" s="9" t="str">
        <f t="shared" si="149"/>
        <v>-</v>
      </c>
      <c r="E4701" s="9" t="str">
        <f>IF(C4701="-","-",IF(D4701=maxgameno+2,"blank row 2",IF(D4701=maxgameno+1,"blank row 1",INDEX(FixtureCode!$B$4:$AH$128,MATCH($C4701,FixtureCode!$B$4:$B$128,0),MATCH("G"&amp;D4701&amp;"-T1",FixtureCode!$B$4:$AH$4,0)))))</f>
        <v>-</v>
      </c>
      <c r="F4701" s="13" t="str">
        <f>IF(C4701="-","-",IF(D4701=maxgameno+2,"blank row 2",IF(D4701=maxgameno+1,"blank row 1",INDEX(FixtureCode!$B$4:$AH$128,MATCH($C4701,FixtureCode!$B$4:$B$128,0),MATCH("G"&amp;D4701&amp;"-T2",FixtureCode!$B$4:$AH$4,0)))))</f>
        <v>-</v>
      </c>
      <c r="G4701" s="12" t="str">
        <f>IF(C4701="-","-",IF(AND(ISNUMBER(Fixture!G4705),ISNUMBER(Fixture!I4705),Fixture!F4705&lt;&gt;"BYE",Fixture!J4705&lt;&gt;"BYE"),"Yes","-"))</f>
        <v>-</v>
      </c>
      <c r="H4701" s="9" t="str">
        <f>IF(G4701="-","-",IF(Fixture!G4705&gt;Fixture!I4705,Settings!$G$7,IF(Fixture!G4705=Fixture!I4705,Settings!$G$8,IF(Fixture!G4705&lt;Fixture!I4705,Settings!$G$9,"-"))))</f>
        <v>-</v>
      </c>
      <c r="I4701" s="13" t="str">
        <f>IF(G4701="-","-",IF(Fixture!I4705&gt;Fixture!G4705,Settings!$G$7,IF(Fixture!I4705=Fixture!G4705,Settings!$G$8,IF(Fixture!I4705&lt;Fixture!G4705,Settings!$G$9,"-"))))</f>
        <v>-</v>
      </c>
    </row>
    <row r="4702" spans="3:9" x14ac:dyDescent="0.25">
      <c r="C4702" s="12" t="str">
        <f t="shared" si="148"/>
        <v>-</v>
      </c>
      <c r="D4702" s="9" t="str">
        <f t="shared" si="149"/>
        <v>-</v>
      </c>
      <c r="E4702" s="9" t="str">
        <f>IF(C4702="-","-",IF(D4702=maxgameno+2,"blank row 2",IF(D4702=maxgameno+1,"blank row 1",INDEX(FixtureCode!$B$4:$AH$128,MATCH($C4702,FixtureCode!$B$4:$B$128,0),MATCH("G"&amp;D4702&amp;"-T1",FixtureCode!$B$4:$AH$4,0)))))</f>
        <v>-</v>
      </c>
      <c r="F4702" s="13" t="str">
        <f>IF(C4702="-","-",IF(D4702=maxgameno+2,"blank row 2",IF(D4702=maxgameno+1,"blank row 1",INDEX(FixtureCode!$B$4:$AH$128,MATCH($C4702,FixtureCode!$B$4:$B$128,0),MATCH("G"&amp;D4702&amp;"-T2",FixtureCode!$B$4:$AH$4,0)))))</f>
        <v>-</v>
      </c>
      <c r="G4702" s="12" t="str">
        <f>IF(C4702="-","-",IF(AND(ISNUMBER(Fixture!G4706),ISNUMBER(Fixture!I4706),Fixture!F4706&lt;&gt;"BYE",Fixture!J4706&lt;&gt;"BYE"),"Yes","-"))</f>
        <v>-</v>
      </c>
      <c r="H4702" s="9" t="str">
        <f>IF(G4702="-","-",IF(Fixture!G4706&gt;Fixture!I4706,Settings!$G$7,IF(Fixture!G4706=Fixture!I4706,Settings!$G$8,IF(Fixture!G4706&lt;Fixture!I4706,Settings!$G$9,"-"))))</f>
        <v>-</v>
      </c>
      <c r="I4702" s="13" t="str">
        <f>IF(G4702="-","-",IF(Fixture!I4706&gt;Fixture!G4706,Settings!$G$7,IF(Fixture!I4706=Fixture!G4706,Settings!$G$8,IF(Fixture!I4706&lt;Fixture!G4706,Settings!$G$9,"-"))))</f>
        <v>-</v>
      </c>
    </row>
    <row r="4703" spans="3:9" x14ac:dyDescent="0.25">
      <c r="C4703" s="12" t="str">
        <f t="shared" si="148"/>
        <v>-</v>
      </c>
      <c r="D4703" s="9" t="str">
        <f t="shared" si="149"/>
        <v>-</v>
      </c>
      <c r="E4703" s="9" t="str">
        <f>IF(C4703="-","-",IF(D4703=maxgameno+2,"blank row 2",IF(D4703=maxgameno+1,"blank row 1",INDEX(FixtureCode!$B$4:$AH$128,MATCH($C4703,FixtureCode!$B$4:$B$128,0),MATCH("G"&amp;D4703&amp;"-T1",FixtureCode!$B$4:$AH$4,0)))))</f>
        <v>-</v>
      </c>
      <c r="F4703" s="13" t="str">
        <f>IF(C4703="-","-",IF(D4703=maxgameno+2,"blank row 2",IF(D4703=maxgameno+1,"blank row 1",INDEX(FixtureCode!$B$4:$AH$128,MATCH($C4703,FixtureCode!$B$4:$B$128,0),MATCH("G"&amp;D4703&amp;"-T2",FixtureCode!$B$4:$AH$4,0)))))</f>
        <v>-</v>
      </c>
      <c r="G4703" s="12" t="str">
        <f>IF(C4703="-","-",IF(AND(ISNUMBER(Fixture!G4707),ISNUMBER(Fixture!I4707),Fixture!F4707&lt;&gt;"BYE",Fixture!J4707&lt;&gt;"BYE"),"Yes","-"))</f>
        <v>-</v>
      </c>
      <c r="H4703" s="9" t="str">
        <f>IF(G4703="-","-",IF(Fixture!G4707&gt;Fixture!I4707,Settings!$G$7,IF(Fixture!G4707=Fixture!I4707,Settings!$G$8,IF(Fixture!G4707&lt;Fixture!I4707,Settings!$G$9,"-"))))</f>
        <v>-</v>
      </c>
      <c r="I4703" s="13" t="str">
        <f>IF(G4703="-","-",IF(Fixture!I4707&gt;Fixture!G4707,Settings!$G$7,IF(Fixture!I4707=Fixture!G4707,Settings!$G$8,IF(Fixture!I4707&lt;Fixture!G4707,Settings!$G$9,"-"))))</f>
        <v>-</v>
      </c>
    </row>
    <row r="4704" spans="3:9" x14ac:dyDescent="0.25">
      <c r="C4704" s="12" t="str">
        <f t="shared" si="148"/>
        <v>-</v>
      </c>
      <c r="D4704" s="9" t="str">
        <f t="shared" si="149"/>
        <v>-</v>
      </c>
      <c r="E4704" s="9" t="str">
        <f>IF(C4704="-","-",IF(D4704=maxgameno+2,"blank row 2",IF(D4704=maxgameno+1,"blank row 1",INDEX(FixtureCode!$B$4:$AH$128,MATCH($C4704,FixtureCode!$B$4:$B$128,0),MATCH("G"&amp;D4704&amp;"-T1",FixtureCode!$B$4:$AH$4,0)))))</f>
        <v>-</v>
      </c>
      <c r="F4704" s="13" t="str">
        <f>IF(C4704="-","-",IF(D4704=maxgameno+2,"blank row 2",IF(D4704=maxgameno+1,"blank row 1",INDEX(FixtureCode!$B$4:$AH$128,MATCH($C4704,FixtureCode!$B$4:$B$128,0),MATCH("G"&amp;D4704&amp;"-T2",FixtureCode!$B$4:$AH$4,0)))))</f>
        <v>-</v>
      </c>
      <c r="G4704" s="12" t="str">
        <f>IF(C4704="-","-",IF(AND(ISNUMBER(Fixture!G4708),ISNUMBER(Fixture!I4708),Fixture!F4708&lt;&gt;"BYE",Fixture!J4708&lt;&gt;"BYE"),"Yes","-"))</f>
        <v>-</v>
      </c>
      <c r="H4704" s="9" t="str">
        <f>IF(G4704="-","-",IF(Fixture!G4708&gt;Fixture!I4708,Settings!$G$7,IF(Fixture!G4708=Fixture!I4708,Settings!$G$8,IF(Fixture!G4708&lt;Fixture!I4708,Settings!$G$9,"-"))))</f>
        <v>-</v>
      </c>
      <c r="I4704" s="13" t="str">
        <f>IF(G4704="-","-",IF(Fixture!I4708&gt;Fixture!G4708,Settings!$G$7,IF(Fixture!I4708=Fixture!G4708,Settings!$G$8,IF(Fixture!I4708&lt;Fixture!G4708,Settings!$G$9,"-"))))</f>
        <v>-</v>
      </c>
    </row>
    <row r="4705" spans="3:9" x14ac:dyDescent="0.25">
      <c r="C4705" s="12" t="str">
        <f t="shared" si="148"/>
        <v>-</v>
      </c>
      <c r="D4705" s="9" t="str">
        <f t="shared" si="149"/>
        <v>-</v>
      </c>
      <c r="E4705" s="9" t="str">
        <f>IF(C4705="-","-",IF(D4705=maxgameno+2,"blank row 2",IF(D4705=maxgameno+1,"blank row 1",INDEX(FixtureCode!$B$4:$AH$128,MATCH($C4705,FixtureCode!$B$4:$B$128,0),MATCH("G"&amp;D4705&amp;"-T1",FixtureCode!$B$4:$AH$4,0)))))</f>
        <v>-</v>
      </c>
      <c r="F4705" s="13" t="str">
        <f>IF(C4705="-","-",IF(D4705=maxgameno+2,"blank row 2",IF(D4705=maxgameno+1,"blank row 1",INDEX(FixtureCode!$B$4:$AH$128,MATCH($C4705,FixtureCode!$B$4:$B$128,0),MATCH("G"&amp;D4705&amp;"-T2",FixtureCode!$B$4:$AH$4,0)))))</f>
        <v>-</v>
      </c>
      <c r="G4705" s="12" t="str">
        <f>IF(C4705="-","-",IF(AND(ISNUMBER(Fixture!G4709),ISNUMBER(Fixture!I4709),Fixture!F4709&lt;&gt;"BYE",Fixture!J4709&lt;&gt;"BYE"),"Yes","-"))</f>
        <v>-</v>
      </c>
      <c r="H4705" s="9" t="str">
        <f>IF(G4705="-","-",IF(Fixture!G4709&gt;Fixture!I4709,Settings!$G$7,IF(Fixture!G4709=Fixture!I4709,Settings!$G$8,IF(Fixture!G4709&lt;Fixture!I4709,Settings!$G$9,"-"))))</f>
        <v>-</v>
      </c>
      <c r="I4705" s="13" t="str">
        <f>IF(G4705="-","-",IF(Fixture!I4709&gt;Fixture!G4709,Settings!$G$7,IF(Fixture!I4709=Fixture!G4709,Settings!$G$8,IF(Fixture!I4709&lt;Fixture!G4709,Settings!$G$9,"-"))))</f>
        <v>-</v>
      </c>
    </row>
    <row r="4706" spans="3:9" x14ac:dyDescent="0.25">
      <c r="C4706" s="12" t="str">
        <f t="shared" si="148"/>
        <v>-</v>
      </c>
      <c r="D4706" s="9" t="str">
        <f t="shared" si="149"/>
        <v>-</v>
      </c>
      <c r="E4706" s="9" t="str">
        <f>IF(C4706="-","-",IF(D4706=maxgameno+2,"blank row 2",IF(D4706=maxgameno+1,"blank row 1",INDEX(FixtureCode!$B$4:$AH$128,MATCH($C4706,FixtureCode!$B$4:$B$128,0),MATCH("G"&amp;D4706&amp;"-T1",FixtureCode!$B$4:$AH$4,0)))))</f>
        <v>-</v>
      </c>
      <c r="F4706" s="13" t="str">
        <f>IF(C4706="-","-",IF(D4706=maxgameno+2,"blank row 2",IF(D4706=maxgameno+1,"blank row 1",INDEX(FixtureCode!$B$4:$AH$128,MATCH($C4706,FixtureCode!$B$4:$B$128,0),MATCH("G"&amp;D4706&amp;"-T2",FixtureCode!$B$4:$AH$4,0)))))</f>
        <v>-</v>
      </c>
      <c r="G4706" s="12" t="str">
        <f>IF(C4706="-","-",IF(AND(ISNUMBER(Fixture!G4710),ISNUMBER(Fixture!I4710),Fixture!F4710&lt;&gt;"BYE",Fixture!J4710&lt;&gt;"BYE"),"Yes","-"))</f>
        <v>-</v>
      </c>
      <c r="H4706" s="9" t="str">
        <f>IF(G4706="-","-",IF(Fixture!G4710&gt;Fixture!I4710,Settings!$G$7,IF(Fixture!G4710=Fixture!I4710,Settings!$G$8,IF(Fixture!G4710&lt;Fixture!I4710,Settings!$G$9,"-"))))</f>
        <v>-</v>
      </c>
      <c r="I4706" s="13" t="str">
        <f>IF(G4706="-","-",IF(Fixture!I4710&gt;Fixture!G4710,Settings!$G$7,IF(Fixture!I4710=Fixture!G4710,Settings!$G$8,IF(Fixture!I4710&lt;Fixture!G4710,Settings!$G$9,"-"))))</f>
        <v>-</v>
      </c>
    </row>
    <row r="4707" spans="3:9" x14ac:dyDescent="0.25">
      <c r="C4707" s="12" t="str">
        <f t="shared" si="148"/>
        <v>-</v>
      </c>
      <c r="D4707" s="9" t="str">
        <f t="shared" si="149"/>
        <v>-</v>
      </c>
      <c r="E4707" s="9" t="str">
        <f>IF(C4707="-","-",IF(D4707=maxgameno+2,"blank row 2",IF(D4707=maxgameno+1,"blank row 1",INDEX(FixtureCode!$B$4:$AH$128,MATCH($C4707,FixtureCode!$B$4:$B$128,0),MATCH("G"&amp;D4707&amp;"-T1",FixtureCode!$B$4:$AH$4,0)))))</f>
        <v>-</v>
      </c>
      <c r="F4707" s="13" t="str">
        <f>IF(C4707="-","-",IF(D4707=maxgameno+2,"blank row 2",IF(D4707=maxgameno+1,"blank row 1",INDEX(FixtureCode!$B$4:$AH$128,MATCH($C4707,FixtureCode!$B$4:$B$128,0),MATCH("G"&amp;D4707&amp;"-T2",FixtureCode!$B$4:$AH$4,0)))))</f>
        <v>-</v>
      </c>
      <c r="G4707" s="12" t="str">
        <f>IF(C4707="-","-",IF(AND(ISNUMBER(Fixture!G4711),ISNUMBER(Fixture!I4711),Fixture!F4711&lt;&gt;"BYE",Fixture!J4711&lt;&gt;"BYE"),"Yes","-"))</f>
        <v>-</v>
      </c>
      <c r="H4707" s="9" t="str">
        <f>IF(G4707="-","-",IF(Fixture!G4711&gt;Fixture!I4711,Settings!$G$7,IF(Fixture!G4711=Fixture!I4711,Settings!$G$8,IF(Fixture!G4711&lt;Fixture!I4711,Settings!$G$9,"-"))))</f>
        <v>-</v>
      </c>
      <c r="I4707" s="13" t="str">
        <f>IF(G4707="-","-",IF(Fixture!I4711&gt;Fixture!G4711,Settings!$G$7,IF(Fixture!I4711=Fixture!G4711,Settings!$G$8,IF(Fixture!I4711&lt;Fixture!G4711,Settings!$G$9,"-"))))</f>
        <v>-</v>
      </c>
    </row>
    <row r="4708" spans="3:9" x14ac:dyDescent="0.25">
      <c r="C4708" s="12" t="str">
        <f t="shared" si="148"/>
        <v>-</v>
      </c>
      <c r="D4708" s="9" t="str">
        <f t="shared" si="149"/>
        <v>-</v>
      </c>
      <c r="E4708" s="9" t="str">
        <f>IF(C4708="-","-",IF(D4708=maxgameno+2,"blank row 2",IF(D4708=maxgameno+1,"blank row 1",INDEX(FixtureCode!$B$4:$AH$128,MATCH($C4708,FixtureCode!$B$4:$B$128,0),MATCH("G"&amp;D4708&amp;"-T1",FixtureCode!$B$4:$AH$4,0)))))</f>
        <v>-</v>
      </c>
      <c r="F4708" s="13" t="str">
        <f>IF(C4708="-","-",IF(D4708=maxgameno+2,"blank row 2",IF(D4708=maxgameno+1,"blank row 1",INDEX(FixtureCode!$B$4:$AH$128,MATCH($C4708,FixtureCode!$B$4:$B$128,0),MATCH("G"&amp;D4708&amp;"-T2",FixtureCode!$B$4:$AH$4,0)))))</f>
        <v>-</v>
      </c>
      <c r="G4708" s="12" t="str">
        <f>IF(C4708="-","-",IF(AND(ISNUMBER(Fixture!G4712),ISNUMBER(Fixture!I4712),Fixture!F4712&lt;&gt;"BYE",Fixture!J4712&lt;&gt;"BYE"),"Yes","-"))</f>
        <v>-</v>
      </c>
      <c r="H4708" s="9" t="str">
        <f>IF(G4708="-","-",IF(Fixture!G4712&gt;Fixture!I4712,Settings!$G$7,IF(Fixture!G4712=Fixture!I4712,Settings!$G$8,IF(Fixture!G4712&lt;Fixture!I4712,Settings!$G$9,"-"))))</f>
        <v>-</v>
      </c>
      <c r="I4708" s="13" t="str">
        <f>IF(G4708="-","-",IF(Fixture!I4712&gt;Fixture!G4712,Settings!$G$7,IF(Fixture!I4712=Fixture!G4712,Settings!$G$8,IF(Fixture!I4712&lt;Fixture!G4712,Settings!$G$9,"-"))))</f>
        <v>-</v>
      </c>
    </row>
    <row r="4709" spans="3:9" x14ac:dyDescent="0.25">
      <c r="C4709" s="12" t="str">
        <f t="shared" si="148"/>
        <v>-</v>
      </c>
      <c r="D4709" s="9" t="str">
        <f t="shared" si="149"/>
        <v>-</v>
      </c>
      <c r="E4709" s="9" t="str">
        <f>IF(C4709="-","-",IF(D4709=maxgameno+2,"blank row 2",IF(D4709=maxgameno+1,"blank row 1",INDEX(FixtureCode!$B$4:$AH$128,MATCH($C4709,FixtureCode!$B$4:$B$128,0),MATCH("G"&amp;D4709&amp;"-T1",FixtureCode!$B$4:$AH$4,0)))))</f>
        <v>-</v>
      </c>
      <c r="F4709" s="13" t="str">
        <f>IF(C4709="-","-",IF(D4709=maxgameno+2,"blank row 2",IF(D4709=maxgameno+1,"blank row 1",INDEX(FixtureCode!$B$4:$AH$128,MATCH($C4709,FixtureCode!$B$4:$B$128,0),MATCH("G"&amp;D4709&amp;"-T2",FixtureCode!$B$4:$AH$4,0)))))</f>
        <v>-</v>
      </c>
      <c r="G4709" s="12" t="str">
        <f>IF(C4709="-","-",IF(AND(ISNUMBER(Fixture!G4713),ISNUMBER(Fixture!I4713),Fixture!F4713&lt;&gt;"BYE",Fixture!J4713&lt;&gt;"BYE"),"Yes","-"))</f>
        <v>-</v>
      </c>
      <c r="H4709" s="9" t="str">
        <f>IF(G4709="-","-",IF(Fixture!G4713&gt;Fixture!I4713,Settings!$G$7,IF(Fixture!G4713=Fixture!I4713,Settings!$G$8,IF(Fixture!G4713&lt;Fixture!I4713,Settings!$G$9,"-"))))</f>
        <v>-</v>
      </c>
      <c r="I4709" s="13" t="str">
        <f>IF(G4709="-","-",IF(Fixture!I4713&gt;Fixture!G4713,Settings!$G$7,IF(Fixture!I4713=Fixture!G4713,Settings!$G$8,IF(Fixture!I4713&lt;Fixture!G4713,Settings!$G$9,"-"))))</f>
        <v>-</v>
      </c>
    </row>
    <row r="4710" spans="3:9" x14ac:dyDescent="0.25">
      <c r="C4710" s="12" t="str">
        <f t="shared" si="148"/>
        <v>-</v>
      </c>
      <c r="D4710" s="9" t="str">
        <f t="shared" si="149"/>
        <v>-</v>
      </c>
      <c r="E4710" s="9" t="str">
        <f>IF(C4710="-","-",IF(D4710=maxgameno+2,"blank row 2",IF(D4710=maxgameno+1,"blank row 1",INDEX(FixtureCode!$B$4:$AH$128,MATCH($C4710,FixtureCode!$B$4:$B$128,0),MATCH("G"&amp;D4710&amp;"-T1",FixtureCode!$B$4:$AH$4,0)))))</f>
        <v>-</v>
      </c>
      <c r="F4710" s="13" t="str">
        <f>IF(C4710="-","-",IF(D4710=maxgameno+2,"blank row 2",IF(D4710=maxgameno+1,"blank row 1",INDEX(FixtureCode!$B$4:$AH$128,MATCH($C4710,FixtureCode!$B$4:$B$128,0),MATCH("G"&amp;D4710&amp;"-T2",FixtureCode!$B$4:$AH$4,0)))))</f>
        <v>-</v>
      </c>
      <c r="G4710" s="12" t="str">
        <f>IF(C4710="-","-",IF(AND(ISNUMBER(Fixture!G4714),ISNUMBER(Fixture!I4714),Fixture!F4714&lt;&gt;"BYE",Fixture!J4714&lt;&gt;"BYE"),"Yes","-"))</f>
        <v>-</v>
      </c>
      <c r="H4710" s="9" t="str">
        <f>IF(G4710="-","-",IF(Fixture!G4714&gt;Fixture!I4714,Settings!$G$7,IF(Fixture!G4714=Fixture!I4714,Settings!$G$8,IF(Fixture!G4714&lt;Fixture!I4714,Settings!$G$9,"-"))))</f>
        <v>-</v>
      </c>
      <c r="I4710" s="13" t="str">
        <f>IF(G4710="-","-",IF(Fixture!I4714&gt;Fixture!G4714,Settings!$G$7,IF(Fixture!I4714=Fixture!G4714,Settings!$G$8,IF(Fixture!I4714&lt;Fixture!G4714,Settings!$G$9,"-"))))</f>
        <v>-</v>
      </c>
    </row>
    <row r="4711" spans="3:9" x14ac:dyDescent="0.25">
      <c r="C4711" s="12" t="str">
        <f t="shared" si="148"/>
        <v>-</v>
      </c>
      <c r="D4711" s="9" t="str">
        <f t="shared" si="149"/>
        <v>-</v>
      </c>
      <c r="E4711" s="9" t="str">
        <f>IF(C4711="-","-",IF(D4711=maxgameno+2,"blank row 2",IF(D4711=maxgameno+1,"blank row 1",INDEX(FixtureCode!$B$4:$AH$128,MATCH($C4711,FixtureCode!$B$4:$B$128,0),MATCH("G"&amp;D4711&amp;"-T1",FixtureCode!$B$4:$AH$4,0)))))</f>
        <v>-</v>
      </c>
      <c r="F4711" s="13" t="str">
        <f>IF(C4711="-","-",IF(D4711=maxgameno+2,"blank row 2",IF(D4711=maxgameno+1,"blank row 1",INDEX(FixtureCode!$B$4:$AH$128,MATCH($C4711,FixtureCode!$B$4:$B$128,0),MATCH("G"&amp;D4711&amp;"-T2",FixtureCode!$B$4:$AH$4,0)))))</f>
        <v>-</v>
      </c>
      <c r="G4711" s="12" t="str">
        <f>IF(C4711="-","-",IF(AND(ISNUMBER(Fixture!G4715),ISNUMBER(Fixture!I4715),Fixture!F4715&lt;&gt;"BYE",Fixture!J4715&lt;&gt;"BYE"),"Yes","-"))</f>
        <v>-</v>
      </c>
      <c r="H4711" s="9" t="str">
        <f>IF(G4711="-","-",IF(Fixture!G4715&gt;Fixture!I4715,Settings!$G$7,IF(Fixture!G4715=Fixture!I4715,Settings!$G$8,IF(Fixture!G4715&lt;Fixture!I4715,Settings!$G$9,"-"))))</f>
        <v>-</v>
      </c>
      <c r="I4711" s="13" t="str">
        <f>IF(G4711="-","-",IF(Fixture!I4715&gt;Fixture!G4715,Settings!$G$7,IF(Fixture!I4715=Fixture!G4715,Settings!$G$8,IF(Fixture!I4715&lt;Fixture!G4715,Settings!$G$9,"-"))))</f>
        <v>-</v>
      </c>
    </row>
    <row r="4712" spans="3:9" x14ac:dyDescent="0.25">
      <c r="C4712" s="12" t="str">
        <f t="shared" si="148"/>
        <v>-</v>
      </c>
      <c r="D4712" s="9" t="str">
        <f t="shared" si="149"/>
        <v>-</v>
      </c>
      <c r="E4712" s="9" t="str">
        <f>IF(C4712="-","-",IF(D4712=maxgameno+2,"blank row 2",IF(D4712=maxgameno+1,"blank row 1",INDEX(FixtureCode!$B$4:$AH$128,MATCH($C4712,FixtureCode!$B$4:$B$128,0),MATCH("G"&amp;D4712&amp;"-T1",FixtureCode!$B$4:$AH$4,0)))))</f>
        <v>-</v>
      </c>
      <c r="F4712" s="13" t="str">
        <f>IF(C4712="-","-",IF(D4712=maxgameno+2,"blank row 2",IF(D4712=maxgameno+1,"blank row 1",INDEX(FixtureCode!$B$4:$AH$128,MATCH($C4712,FixtureCode!$B$4:$B$128,0),MATCH("G"&amp;D4712&amp;"-T2",FixtureCode!$B$4:$AH$4,0)))))</f>
        <v>-</v>
      </c>
      <c r="G4712" s="12" t="str">
        <f>IF(C4712="-","-",IF(AND(ISNUMBER(Fixture!G4716),ISNUMBER(Fixture!I4716),Fixture!F4716&lt;&gt;"BYE",Fixture!J4716&lt;&gt;"BYE"),"Yes","-"))</f>
        <v>-</v>
      </c>
      <c r="H4712" s="9" t="str">
        <f>IF(G4712="-","-",IF(Fixture!G4716&gt;Fixture!I4716,Settings!$G$7,IF(Fixture!G4716=Fixture!I4716,Settings!$G$8,IF(Fixture!G4716&lt;Fixture!I4716,Settings!$G$9,"-"))))</f>
        <v>-</v>
      </c>
      <c r="I4712" s="13" t="str">
        <f>IF(G4712="-","-",IF(Fixture!I4716&gt;Fixture!G4716,Settings!$G$7,IF(Fixture!I4716=Fixture!G4716,Settings!$G$8,IF(Fixture!I4716&lt;Fixture!G4716,Settings!$G$9,"-"))))</f>
        <v>-</v>
      </c>
    </row>
    <row r="4713" spans="3:9" x14ac:dyDescent="0.25">
      <c r="C4713" s="12" t="str">
        <f t="shared" si="148"/>
        <v>-</v>
      </c>
      <c r="D4713" s="9" t="str">
        <f t="shared" si="149"/>
        <v>-</v>
      </c>
      <c r="E4713" s="9" t="str">
        <f>IF(C4713="-","-",IF(D4713=maxgameno+2,"blank row 2",IF(D4713=maxgameno+1,"blank row 1",INDEX(FixtureCode!$B$4:$AH$128,MATCH($C4713,FixtureCode!$B$4:$B$128,0),MATCH("G"&amp;D4713&amp;"-T1",FixtureCode!$B$4:$AH$4,0)))))</f>
        <v>-</v>
      </c>
      <c r="F4713" s="13" t="str">
        <f>IF(C4713="-","-",IF(D4713=maxgameno+2,"blank row 2",IF(D4713=maxgameno+1,"blank row 1",INDEX(FixtureCode!$B$4:$AH$128,MATCH($C4713,FixtureCode!$B$4:$B$128,0),MATCH("G"&amp;D4713&amp;"-T2",FixtureCode!$B$4:$AH$4,0)))))</f>
        <v>-</v>
      </c>
      <c r="G4713" s="12" t="str">
        <f>IF(C4713="-","-",IF(AND(ISNUMBER(Fixture!G4717),ISNUMBER(Fixture!I4717),Fixture!F4717&lt;&gt;"BYE",Fixture!J4717&lt;&gt;"BYE"),"Yes","-"))</f>
        <v>-</v>
      </c>
      <c r="H4713" s="9" t="str">
        <f>IF(G4713="-","-",IF(Fixture!G4717&gt;Fixture!I4717,Settings!$G$7,IF(Fixture!G4717=Fixture!I4717,Settings!$G$8,IF(Fixture!G4717&lt;Fixture!I4717,Settings!$G$9,"-"))))</f>
        <v>-</v>
      </c>
      <c r="I4713" s="13" t="str">
        <f>IF(G4713="-","-",IF(Fixture!I4717&gt;Fixture!G4717,Settings!$G$7,IF(Fixture!I4717=Fixture!G4717,Settings!$G$8,IF(Fixture!I4717&lt;Fixture!G4717,Settings!$G$9,"-"))))</f>
        <v>-</v>
      </c>
    </row>
    <row r="4714" spans="3:9" x14ac:dyDescent="0.25">
      <c r="C4714" s="12" t="str">
        <f t="shared" si="148"/>
        <v>-</v>
      </c>
      <c r="D4714" s="9" t="str">
        <f t="shared" si="149"/>
        <v>-</v>
      </c>
      <c r="E4714" s="9" t="str">
        <f>IF(C4714="-","-",IF(D4714=maxgameno+2,"blank row 2",IF(D4714=maxgameno+1,"blank row 1",INDEX(FixtureCode!$B$4:$AH$128,MATCH($C4714,FixtureCode!$B$4:$B$128,0),MATCH("G"&amp;D4714&amp;"-T1",FixtureCode!$B$4:$AH$4,0)))))</f>
        <v>-</v>
      </c>
      <c r="F4714" s="13" t="str">
        <f>IF(C4714="-","-",IF(D4714=maxgameno+2,"blank row 2",IF(D4714=maxgameno+1,"blank row 1",INDEX(FixtureCode!$B$4:$AH$128,MATCH($C4714,FixtureCode!$B$4:$B$128,0),MATCH("G"&amp;D4714&amp;"-T2",FixtureCode!$B$4:$AH$4,0)))))</f>
        <v>-</v>
      </c>
      <c r="G4714" s="12" t="str">
        <f>IF(C4714="-","-",IF(AND(ISNUMBER(Fixture!G4718),ISNUMBER(Fixture!I4718),Fixture!F4718&lt;&gt;"BYE",Fixture!J4718&lt;&gt;"BYE"),"Yes","-"))</f>
        <v>-</v>
      </c>
      <c r="H4714" s="9" t="str">
        <f>IF(G4714="-","-",IF(Fixture!G4718&gt;Fixture!I4718,Settings!$G$7,IF(Fixture!G4718=Fixture!I4718,Settings!$G$8,IF(Fixture!G4718&lt;Fixture!I4718,Settings!$G$9,"-"))))</f>
        <v>-</v>
      </c>
      <c r="I4714" s="13" t="str">
        <f>IF(G4714="-","-",IF(Fixture!I4718&gt;Fixture!G4718,Settings!$G$7,IF(Fixture!I4718=Fixture!G4718,Settings!$G$8,IF(Fixture!I4718&lt;Fixture!G4718,Settings!$G$9,"-"))))</f>
        <v>-</v>
      </c>
    </row>
    <row r="4715" spans="3:9" x14ac:dyDescent="0.25">
      <c r="C4715" s="12" t="str">
        <f t="shared" si="148"/>
        <v>-</v>
      </c>
      <c r="D4715" s="9" t="str">
        <f t="shared" si="149"/>
        <v>-</v>
      </c>
      <c r="E4715" s="9" t="str">
        <f>IF(C4715="-","-",IF(D4715=maxgameno+2,"blank row 2",IF(D4715=maxgameno+1,"blank row 1",INDEX(FixtureCode!$B$4:$AH$128,MATCH($C4715,FixtureCode!$B$4:$B$128,0),MATCH("G"&amp;D4715&amp;"-T1",FixtureCode!$B$4:$AH$4,0)))))</f>
        <v>-</v>
      </c>
      <c r="F4715" s="13" t="str">
        <f>IF(C4715="-","-",IF(D4715=maxgameno+2,"blank row 2",IF(D4715=maxgameno+1,"blank row 1",INDEX(FixtureCode!$B$4:$AH$128,MATCH($C4715,FixtureCode!$B$4:$B$128,0),MATCH("G"&amp;D4715&amp;"-T2",FixtureCode!$B$4:$AH$4,0)))))</f>
        <v>-</v>
      </c>
      <c r="G4715" s="12" t="str">
        <f>IF(C4715="-","-",IF(AND(ISNUMBER(Fixture!G4719),ISNUMBER(Fixture!I4719),Fixture!F4719&lt;&gt;"BYE",Fixture!J4719&lt;&gt;"BYE"),"Yes","-"))</f>
        <v>-</v>
      </c>
      <c r="H4715" s="9" t="str">
        <f>IF(G4715="-","-",IF(Fixture!G4719&gt;Fixture!I4719,Settings!$G$7,IF(Fixture!G4719=Fixture!I4719,Settings!$G$8,IF(Fixture!G4719&lt;Fixture!I4719,Settings!$G$9,"-"))))</f>
        <v>-</v>
      </c>
      <c r="I4715" s="13" t="str">
        <f>IF(G4715="-","-",IF(Fixture!I4719&gt;Fixture!G4719,Settings!$G$7,IF(Fixture!I4719=Fixture!G4719,Settings!$G$8,IF(Fixture!I4719&lt;Fixture!G4719,Settings!$G$9,"-"))))</f>
        <v>-</v>
      </c>
    </row>
    <row r="4716" spans="3:9" x14ac:dyDescent="0.25">
      <c r="C4716" s="12" t="str">
        <f t="shared" si="148"/>
        <v>-</v>
      </c>
      <c r="D4716" s="9" t="str">
        <f t="shared" si="149"/>
        <v>-</v>
      </c>
      <c r="E4716" s="9" t="str">
        <f>IF(C4716="-","-",IF(D4716=maxgameno+2,"blank row 2",IF(D4716=maxgameno+1,"blank row 1",INDEX(FixtureCode!$B$4:$AH$128,MATCH($C4716,FixtureCode!$B$4:$B$128,0),MATCH("G"&amp;D4716&amp;"-T1",FixtureCode!$B$4:$AH$4,0)))))</f>
        <v>-</v>
      </c>
      <c r="F4716" s="13" t="str">
        <f>IF(C4716="-","-",IF(D4716=maxgameno+2,"blank row 2",IF(D4716=maxgameno+1,"blank row 1",INDEX(FixtureCode!$B$4:$AH$128,MATCH($C4716,FixtureCode!$B$4:$B$128,0),MATCH("G"&amp;D4716&amp;"-T2",FixtureCode!$B$4:$AH$4,0)))))</f>
        <v>-</v>
      </c>
      <c r="G4716" s="12" t="str">
        <f>IF(C4716="-","-",IF(AND(ISNUMBER(Fixture!G4720),ISNUMBER(Fixture!I4720),Fixture!F4720&lt;&gt;"BYE",Fixture!J4720&lt;&gt;"BYE"),"Yes","-"))</f>
        <v>-</v>
      </c>
      <c r="H4716" s="9" t="str">
        <f>IF(G4716="-","-",IF(Fixture!G4720&gt;Fixture!I4720,Settings!$G$7,IF(Fixture!G4720=Fixture!I4720,Settings!$G$8,IF(Fixture!G4720&lt;Fixture!I4720,Settings!$G$9,"-"))))</f>
        <v>-</v>
      </c>
      <c r="I4716" s="13" t="str">
        <f>IF(G4716="-","-",IF(Fixture!I4720&gt;Fixture!G4720,Settings!$G$7,IF(Fixture!I4720=Fixture!G4720,Settings!$G$8,IF(Fixture!I4720&lt;Fixture!G4720,Settings!$G$9,"-"))))</f>
        <v>-</v>
      </c>
    </row>
    <row r="4717" spans="3:9" x14ac:dyDescent="0.25">
      <c r="C4717" s="12" t="str">
        <f t="shared" si="148"/>
        <v>-</v>
      </c>
      <c r="D4717" s="9" t="str">
        <f t="shared" si="149"/>
        <v>-</v>
      </c>
      <c r="E4717" s="9" t="str">
        <f>IF(C4717="-","-",IF(D4717=maxgameno+2,"blank row 2",IF(D4717=maxgameno+1,"blank row 1",INDEX(FixtureCode!$B$4:$AH$128,MATCH($C4717,FixtureCode!$B$4:$B$128,0),MATCH("G"&amp;D4717&amp;"-T1",FixtureCode!$B$4:$AH$4,0)))))</f>
        <v>-</v>
      </c>
      <c r="F4717" s="13" t="str">
        <f>IF(C4717="-","-",IF(D4717=maxgameno+2,"blank row 2",IF(D4717=maxgameno+1,"blank row 1",INDEX(FixtureCode!$B$4:$AH$128,MATCH($C4717,FixtureCode!$B$4:$B$128,0),MATCH("G"&amp;D4717&amp;"-T2",FixtureCode!$B$4:$AH$4,0)))))</f>
        <v>-</v>
      </c>
      <c r="G4717" s="12" t="str">
        <f>IF(C4717="-","-",IF(AND(ISNUMBER(Fixture!G4721),ISNUMBER(Fixture!I4721),Fixture!F4721&lt;&gt;"BYE",Fixture!J4721&lt;&gt;"BYE"),"Yes","-"))</f>
        <v>-</v>
      </c>
      <c r="H4717" s="9" t="str">
        <f>IF(G4717="-","-",IF(Fixture!G4721&gt;Fixture!I4721,Settings!$G$7,IF(Fixture!G4721=Fixture!I4721,Settings!$G$8,IF(Fixture!G4721&lt;Fixture!I4721,Settings!$G$9,"-"))))</f>
        <v>-</v>
      </c>
      <c r="I4717" s="13" t="str">
        <f>IF(G4717="-","-",IF(Fixture!I4721&gt;Fixture!G4721,Settings!$G$7,IF(Fixture!I4721=Fixture!G4721,Settings!$G$8,IF(Fixture!I4721&lt;Fixture!G4721,Settings!$G$9,"-"))))</f>
        <v>-</v>
      </c>
    </row>
    <row r="4718" spans="3:9" x14ac:dyDescent="0.25">
      <c r="C4718" s="12" t="str">
        <f t="shared" si="148"/>
        <v>-</v>
      </c>
      <c r="D4718" s="9" t="str">
        <f t="shared" si="149"/>
        <v>-</v>
      </c>
      <c r="E4718" s="9" t="str">
        <f>IF(C4718="-","-",IF(D4718=maxgameno+2,"blank row 2",IF(D4718=maxgameno+1,"blank row 1",INDEX(FixtureCode!$B$4:$AH$128,MATCH($C4718,FixtureCode!$B$4:$B$128,0),MATCH("G"&amp;D4718&amp;"-T1",FixtureCode!$B$4:$AH$4,0)))))</f>
        <v>-</v>
      </c>
      <c r="F4718" s="13" t="str">
        <f>IF(C4718="-","-",IF(D4718=maxgameno+2,"blank row 2",IF(D4718=maxgameno+1,"blank row 1",INDEX(FixtureCode!$B$4:$AH$128,MATCH($C4718,FixtureCode!$B$4:$B$128,0),MATCH("G"&amp;D4718&amp;"-T2",FixtureCode!$B$4:$AH$4,0)))))</f>
        <v>-</v>
      </c>
      <c r="G4718" s="12" t="str">
        <f>IF(C4718="-","-",IF(AND(ISNUMBER(Fixture!G4722),ISNUMBER(Fixture!I4722),Fixture!F4722&lt;&gt;"BYE",Fixture!J4722&lt;&gt;"BYE"),"Yes","-"))</f>
        <v>-</v>
      </c>
      <c r="H4718" s="9" t="str">
        <f>IF(G4718="-","-",IF(Fixture!G4722&gt;Fixture!I4722,Settings!$G$7,IF(Fixture!G4722=Fixture!I4722,Settings!$G$8,IF(Fixture!G4722&lt;Fixture!I4722,Settings!$G$9,"-"))))</f>
        <v>-</v>
      </c>
      <c r="I4718" s="13" t="str">
        <f>IF(G4718="-","-",IF(Fixture!I4722&gt;Fixture!G4722,Settings!$G$7,IF(Fixture!I4722=Fixture!G4722,Settings!$G$8,IF(Fixture!I4722&lt;Fixture!G4722,Settings!$G$9,"-"))))</f>
        <v>-</v>
      </c>
    </row>
    <row r="4719" spans="3:9" x14ac:dyDescent="0.25">
      <c r="C4719" s="12" t="str">
        <f t="shared" si="148"/>
        <v>-</v>
      </c>
      <c r="D4719" s="9" t="str">
        <f t="shared" si="149"/>
        <v>-</v>
      </c>
      <c r="E4719" s="9" t="str">
        <f>IF(C4719="-","-",IF(D4719=maxgameno+2,"blank row 2",IF(D4719=maxgameno+1,"blank row 1",INDEX(FixtureCode!$B$4:$AH$128,MATCH($C4719,FixtureCode!$B$4:$B$128,0),MATCH("G"&amp;D4719&amp;"-T1",FixtureCode!$B$4:$AH$4,0)))))</f>
        <v>-</v>
      </c>
      <c r="F4719" s="13" t="str">
        <f>IF(C4719="-","-",IF(D4719=maxgameno+2,"blank row 2",IF(D4719=maxgameno+1,"blank row 1",INDEX(FixtureCode!$B$4:$AH$128,MATCH($C4719,FixtureCode!$B$4:$B$128,0),MATCH("G"&amp;D4719&amp;"-T2",FixtureCode!$B$4:$AH$4,0)))))</f>
        <v>-</v>
      </c>
      <c r="G4719" s="12" t="str">
        <f>IF(C4719="-","-",IF(AND(ISNUMBER(Fixture!G4723),ISNUMBER(Fixture!I4723),Fixture!F4723&lt;&gt;"BYE",Fixture!J4723&lt;&gt;"BYE"),"Yes","-"))</f>
        <v>-</v>
      </c>
      <c r="H4719" s="9" t="str">
        <f>IF(G4719="-","-",IF(Fixture!G4723&gt;Fixture!I4723,Settings!$G$7,IF(Fixture!G4723=Fixture!I4723,Settings!$G$8,IF(Fixture!G4723&lt;Fixture!I4723,Settings!$G$9,"-"))))</f>
        <v>-</v>
      </c>
      <c r="I4719" s="13" t="str">
        <f>IF(G4719="-","-",IF(Fixture!I4723&gt;Fixture!G4723,Settings!$G$7,IF(Fixture!I4723=Fixture!G4723,Settings!$G$8,IF(Fixture!I4723&lt;Fixture!G4723,Settings!$G$9,"-"))))</f>
        <v>-</v>
      </c>
    </row>
    <row r="4720" spans="3:9" x14ac:dyDescent="0.25">
      <c r="C4720" s="12" t="str">
        <f t="shared" si="148"/>
        <v>-</v>
      </c>
      <c r="D4720" s="9" t="str">
        <f t="shared" si="149"/>
        <v>-</v>
      </c>
      <c r="E4720" s="9" t="str">
        <f>IF(C4720="-","-",IF(D4720=maxgameno+2,"blank row 2",IF(D4720=maxgameno+1,"blank row 1",INDEX(FixtureCode!$B$4:$AH$128,MATCH($C4720,FixtureCode!$B$4:$B$128,0),MATCH("G"&amp;D4720&amp;"-T1",FixtureCode!$B$4:$AH$4,0)))))</f>
        <v>-</v>
      </c>
      <c r="F4720" s="13" t="str">
        <f>IF(C4720="-","-",IF(D4720=maxgameno+2,"blank row 2",IF(D4720=maxgameno+1,"blank row 1",INDEX(FixtureCode!$B$4:$AH$128,MATCH($C4720,FixtureCode!$B$4:$B$128,0),MATCH("G"&amp;D4720&amp;"-T2",FixtureCode!$B$4:$AH$4,0)))))</f>
        <v>-</v>
      </c>
      <c r="G4720" s="12" t="str">
        <f>IF(C4720="-","-",IF(AND(ISNUMBER(Fixture!G4724),ISNUMBER(Fixture!I4724),Fixture!F4724&lt;&gt;"BYE",Fixture!J4724&lt;&gt;"BYE"),"Yes","-"))</f>
        <v>-</v>
      </c>
      <c r="H4720" s="9" t="str">
        <f>IF(G4720="-","-",IF(Fixture!G4724&gt;Fixture!I4724,Settings!$G$7,IF(Fixture!G4724=Fixture!I4724,Settings!$G$8,IF(Fixture!G4724&lt;Fixture!I4724,Settings!$G$9,"-"))))</f>
        <v>-</v>
      </c>
      <c r="I4720" s="13" t="str">
        <f>IF(G4720="-","-",IF(Fixture!I4724&gt;Fixture!G4724,Settings!$G$7,IF(Fixture!I4724=Fixture!G4724,Settings!$G$8,IF(Fixture!I4724&lt;Fixture!G4724,Settings!$G$9,"-"))))</f>
        <v>-</v>
      </c>
    </row>
    <row r="4721" spans="3:9" x14ac:dyDescent="0.25">
      <c r="C4721" s="12" t="str">
        <f t="shared" si="148"/>
        <v>-</v>
      </c>
      <c r="D4721" s="9" t="str">
        <f t="shared" si="149"/>
        <v>-</v>
      </c>
      <c r="E4721" s="9" t="str">
        <f>IF(C4721="-","-",IF(D4721=maxgameno+2,"blank row 2",IF(D4721=maxgameno+1,"blank row 1",INDEX(FixtureCode!$B$4:$AH$128,MATCH($C4721,FixtureCode!$B$4:$B$128,0),MATCH("G"&amp;D4721&amp;"-T1",FixtureCode!$B$4:$AH$4,0)))))</f>
        <v>-</v>
      </c>
      <c r="F4721" s="13" t="str">
        <f>IF(C4721="-","-",IF(D4721=maxgameno+2,"blank row 2",IF(D4721=maxgameno+1,"blank row 1",INDEX(FixtureCode!$B$4:$AH$128,MATCH($C4721,FixtureCode!$B$4:$B$128,0),MATCH("G"&amp;D4721&amp;"-T2",FixtureCode!$B$4:$AH$4,0)))))</f>
        <v>-</v>
      </c>
      <c r="G4721" s="12" t="str">
        <f>IF(C4721="-","-",IF(AND(ISNUMBER(Fixture!G4725),ISNUMBER(Fixture!I4725),Fixture!F4725&lt;&gt;"BYE",Fixture!J4725&lt;&gt;"BYE"),"Yes","-"))</f>
        <v>-</v>
      </c>
      <c r="H4721" s="9" t="str">
        <f>IF(G4721="-","-",IF(Fixture!G4725&gt;Fixture!I4725,Settings!$G$7,IF(Fixture!G4725=Fixture!I4725,Settings!$G$8,IF(Fixture!G4725&lt;Fixture!I4725,Settings!$G$9,"-"))))</f>
        <v>-</v>
      </c>
      <c r="I4721" s="13" t="str">
        <f>IF(G4721="-","-",IF(Fixture!I4725&gt;Fixture!G4725,Settings!$G$7,IF(Fixture!I4725=Fixture!G4725,Settings!$G$8,IF(Fixture!I4725&lt;Fixture!G4725,Settings!$G$9,"-"))))</f>
        <v>-</v>
      </c>
    </row>
    <row r="4722" spans="3:9" x14ac:dyDescent="0.25">
      <c r="C4722" s="12" t="str">
        <f t="shared" si="148"/>
        <v>-</v>
      </c>
      <c r="D4722" s="9" t="str">
        <f t="shared" si="149"/>
        <v>-</v>
      </c>
      <c r="E4722" s="9" t="str">
        <f>IF(C4722="-","-",IF(D4722=maxgameno+2,"blank row 2",IF(D4722=maxgameno+1,"blank row 1",INDEX(FixtureCode!$B$4:$AH$128,MATCH($C4722,FixtureCode!$B$4:$B$128,0),MATCH("G"&amp;D4722&amp;"-T1",FixtureCode!$B$4:$AH$4,0)))))</f>
        <v>-</v>
      </c>
      <c r="F4722" s="13" t="str">
        <f>IF(C4722="-","-",IF(D4722=maxgameno+2,"blank row 2",IF(D4722=maxgameno+1,"blank row 1",INDEX(FixtureCode!$B$4:$AH$128,MATCH($C4722,FixtureCode!$B$4:$B$128,0),MATCH("G"&amp;D4722&amp;"-T2",FixtureCode!$B$4:$AH$4,0)))))</f>
        <v>-</v>
      </c>
      <c r="G4722" s="12" t="str">
        <f>IF(C4722="-","-",IF(AND(ISNUMBER(Fixture!G4726),ISNUMBER(Fixture!I4726),Fixture!F4726&lt;&gt;"BYE",Fixture!J4726&lt;&gt;"BYE"),"Yes","-"))</f>
        <v>-</v>
      </c>
      <c r="H4722" s="9" t="str">
        <f>IF(G4722="-","-",IF(Fixture!G4726&gt;Fixture!I4726,Settings!$G$7,IF(Fixture!G4726=Fixture!I4726,Settings!$G$8,IF(Fixture!G4726&lt;Fixture!I4726,Settings!$G$9,"-"))))</f>
        <v>-</v>
      </c>
      <c r="I4722" s="13" t="str">
        <f>IF(G4722="-","-",IF(Fixture!I4726&gt;Fixture!G4726,Settings!$G$7,IF(Fixture!I4726=Fixture!G4726,Settings!$G$8,IF(Fixture!I4726&lt;Fixture!G4726,Settings!$G$9,"-"))))</f>
        <v>-</v>
      </c>
    </row>
    <row r="4723" spans="3:9" x14ac:dyDescent="0.25">
      <c r="C4723" s="12" t="str">
        <f t="shared" si="148"/>
        <v>-</v>
      </c>
      <c r="D4723" s="9" t="str">
        <f t="shared" si="149"/>
        <v>-</v>
      </c>
      <c r="E4723" s="9" t="str">
        <f>IF(C4723="-","-",IF(D4723=maxgameno+2,"blank row 2",IF(D4723=maxgameno+1,"blank row 1",INDEX(FixtureCode!$B$4:$AH$128,MATCH($C4723,FixtureCode!$B$4:$B$128,0),MATCH("G"&amp;D4723&amp;"-T1",FixtureCode!$B$4:$AH$4,0)))))</f>
        <v>-</v>
      </c>
      <c r="F4723" s="13" t="str">
        <f>IF(C4723="-","-",IF(D4723=maxgameno+2,"blank row 2",IF(D4723=maxgameno+1,"blank row 1",INDEX(FixtureCode!$B$4:$AH$128,MATCH($C4723,FixtureCode!$B$4:$B$128,0),MATCH("G"&amp;D4723&amp;"-T2",FixtureCode!$B$4:$AH$4,0)))))</f>
        <v>-</v>
      </c>
      <c r="G4723" s="12" t="str">
        <f>IF(C4723="-","-",IF(AND(ISNUMBER(Fixture!G4727),ISNUMBER(Fixture!I4727),Fixture!F4727&lt;&gt;"BYE",Fixture!J4727&lt;&gt;"BYE"),"Yes","-"))</f>
        <v>-</v>
      </c>
      <c r="H4723" s="9" t="str">
        <f>IF(G4723="-","-",IF(Fixture!G4727&gt;Fixture!I4727,Settings!$G$7,IF(Fixture!G4727=Fixture!I4727,Settings!$G$8,IF(Fixture!G4727&lt;Fixture!I4727,Settings!$G$9,"-"))))</f>
        <v>-</v>
      </c>
      <c r="I4723" s="13" t="str">
        <f>IF(G4723="-","-",IF(Fixture!I4727&gt;Fixture!G4727,Settings!$G$7,IF(Fixture!I4727=Fixture!G4727,Settings!$G$8,IF(Fixture!I4727&lt;Fixture!G4727,Settings!$G$9,"-"))))</f>
        <v>-</v>
      </c>
    </row>
    <row r="4724" spans="3:9" x14ac:dyDescent="0.25">
      <c r="C4724" s="12" t="str">
        <f t="shared" si="148"/>
        <v>-</v>
      </c>
      <c r="D4724" s="9" t="str">
        <f t="shared" si="149"/>
        <v>-</v>
      </c>
      <c r="E4724" s="9" t="str">
        <f>IF(C4724="-","-",IF(D4724=maxgameno+2,"blank row 2",IF(D4724=maxgameno+1,"blank row 1",INDEX(FixtureCode!$B$4:$AH$128,MATCH($C4724,FixtureCode!$B$4:$B$128,0),MATCH("G"&amp;D4724&amp;"-T1",FixtureCode!$B$4:$AH$4,0)))))</f>
        <v>-</v>
      </c>
      <c r="F4724" s="13" t="str">
        <f>IF(C4724="-","-",IF(D4724=maxgameno+2,"blank row 2",IF(D4724=maxgameno+1,"blank row 1",INDEX(FixtureCode!$B$4:$AH$128,MATCH($C4724,FixtureCode!$B$4:$B$128,0),MATCH("G"&amp;D4724&amp;"-T2",FixtureCode!$B$4:$AH$4,0)))))</f>
        <v>-</v>
      </c>
      <c r="G4724" s="12" t="str">
        <f>IF(C4724="-","-",IF(AND(ISNUMBER(Fixture!G4728),ISNUMBER(Fixture!I4728),Fixture!F4728&lt;&gt;"BYE",Fixture!J4728&lt;&gt;"BYE"),"Yes","-"))</f>
        <v>-</v>
      </c>
      <c r="H4724" s="9" t="str">
        <f>IF(G4724="-","-",IF(Fixture!G4728&gt;Fixture!I4728,Settings!$G$7,IF(Fixture!G4728=Fixture!I4728,Settings!$G$8,IF(Fixture!G4728&lt;Fixture!I4728,Settings!$G$9,"-"))))</f>
        <v>-</v>
      </c>
      <c r="I4724" s="13" t="str">
        <f>IF(G4724="-","-",IF(Fixture!I4728&gt;Fixture!G4728,Settings!$G$7,IF(Fixture!I4728=Fixture!G4728,Settings!$G$8,IF(Fixture!I4728&lt;Fixture!G4728,Settings!$G$9,"-"))))</f>
        <v>-</v>
      </c>
    </row>
    <row r="4725" spans="3:9" x14ac:dyDescent="0.25">
      <c r="C4725" s="12" t="str">
        <f t="shared" si="148"/>
        <v>-</v>
      </c>
      <c r="D4725" s="9" t="str">
        <f t="shared" si="149"/>
        <v>-</v>
      </c>
      <c r="E4725" s="9" t="str">
        <f>IF(C4725="-","-",IF(D4725=maxgameno+2,"blank row 2",IF(D4725=maxgameno+1,"blank row 1",INDEX(FixtureCode!$B$4:$AH$128,MATCH($C4725,FixtureCode!$B$4:$B$128,0),MATCH("G"&amp;D4725&amp;"-T1",FixtureCode!$B$4:$AH$4,0)))))</f>
        <v>-</v>
      </c>
      <c r="F4725" s="13" t="str">
        <f>IF(C4725="-","-",IF(D4725=maxgameno+2,"blank row 2",IF(D4725=maxgameno+1,"blank row 1",INDEX(FixtureCode!$B$4:$AH$128,MATCH($C4725,FixtureCode!$B$4:$B$128,0),MATCH("G"&amp;D4725&amp;"-T2",FixtureCode!$B$4:$AH$4,0)))))</f>
        <v>-</v>
      </c>
      <c r="G4725" s="12" t="str">
        <f>IF(C4725="-","-",IF(AND(ISNUMBER(Fixture!G4729),ISNUMBER(Fixture!I4729),Fixture!F4729&lt;&gt;"BYE",Fixture!J4729&lt;&gt;"BYE"),"Yes","-"))</f>
        <v>-</v>
      </c>
      <c r="H4725" s="9" t="str">
        <f>IF(G4725="-","-",IF(Fixture!G4729&gt;Fixture!I4729,Settings!$G$7,IF(Fixture!G4729=Fixture!I4729,Settings!$G$8,IF(Fixture!G4729&lt;Fixture!I4729,Settings!$G$9,"-"))))</f>
        <v>-</v>
      </c>
      <c r="I4725" s="13" t="str">
        <f>IF(G4725="-","-",IF(Fixture!I4729&gt;Fixture!G4729,Settings!$G$7,IF(Fixture!I4729=Fixture!G4729,Settings!$G$8,IF(Fixture!I4729&lt;Fixture!G4729,Settings!$G$9,"-"))))</f>
        <v>-</v>
      </c>
    </row>
    <row r="4726" spans="3:9" x14ac:dyDescent="0.25">
      <c r="C4726" s="12" t="str">
        <f t="shared" si="148"/>
        <v>-</v>
      </c>
      <c r="D4726" s="9" t="str">
        <f t="shared" si="149"/>
        <v>-</v>
      </c>
      <c r="E4726" s="9" t="str">
        <f>IF(C4726="-","-",IF(D4726=maxgameno+2,"blank row 2",IF(D4726=maxgameno+1,"blank row 1",INDEX(FixtureCode!$B$4:$AH$128,MATCH($C4726,FixtureCode!$B$4:$B$128,0),MATCH("G"&amp;D4726&amp;"-T1",FixtureCode!$B$4:$AH$4,0)))))</f>
        <v>-</v>
      </c>
      <c r="F4726" s="13" t="str">
        <f>IF(C4726="-","-",IF(D4726=maxgameno+2,"blank row 2",IF(D4726=maxgameno+1,"blank row 1",INDEX(FixtureCode!$B$4:$AH$128,MATCH($C4726,FixtureCode!$B$4:$B$128,0),MATCH("G"&amp;D4726&amp;"-T2",FixtureCode!$B$4:$AH$4,0)))))</f>
        <v>-</v>
      </c>
      <c r="G4726" s="12" t="str">
        <f>IF(C4726="-","-",IF(AND(ISNUMBER(Fixture!G4730),ISNUMBER(Fixture!I4730),Fixture!F4730&lt;&gt;"BYE",Fixture!J4730&lt;&gt;"BYE"),"Yes","-"))</f>
        <v>-</v>
      </c>
      <c r="H4726" s="9" t="str">
        <f>IF(G4726="-","-",IF(Fixture!G4730&gt;Fixture!I4730,Settings!$G$7,IF(Fixture!G4730=Fixture!I4730,Settings!$G$8,IF(Fixture!G4730&lt;Fixture!I4730,Settings!$G$9,"-"))))</f>
        <v>-</v>
      </c>
      <c r="I4726" s="13" t="str">
        <f>IF(G4726="-","-",IF(Fixture!I4730&gt;Fixture!G4730,Settings!$G$7,IF(Fixture!I4730=Fixture!G4730,Settings!$G$8,IF(Fixture!I4730&lt;Fixture!G4730,Settings!$G$9,"-"))))</f>
        <v>-</v>
      </c>
    </row>
    <row r="4727" spans="3:9" x14ac:dyDescent="0.25">
      <c r="C4727" s="12" t="str">
        <f t="shared" si="148"/>
        <v>-</v>
      </c>
      <c r="D4727" s="9" t="str">
        <f t="shared" si="149"/>
        <v>-</v>
      </c>
      <c r="E4727" s="9" t="str">
        <f>IF(C4727="-","-",IF(D4727=maxgameno+2,"blank row 2",IF(D4727=maxgameno+1,"blank row 1",INDEX(FixtureCode!$B$4:$AH$128,MATCH($C4727,FixtureCode!$B$4:$B$128,0),MATCH("G"&amp;D4727&amp;"-T1",FixtureCode!$B$4:$AH$4,0)))))</f>
        <v>-</v>
      </c>
      <c r="F4727" s="13" t="str">
        <f>IF(C4727="-","-",IF(D4727=maxgameno+2,"blank row 2",IF(D4727=maxgameno+1,"blank row 1",INDEX(FixtureCode!$B$4:$AH$128,MATCH($C4727,FixtureCode!$B$4:$B$128,0),MATCH("G"&amp;D4727&amp;"-T2",FixtureCode!$B$4:$AH$4,0)))))</f>
        <v>-</v>
      </c>
      <c r="G4727" s="12" t="str">
        <f>IF(C4727="-","-",IF(AND(ISNUMBER(Fixture!G4731),ISNUMBER(Fixture!I4731),Fixture!F4731&lt;&gt;"BYE",Fixture!J4731&lt;&gt;"BYE"),"Yes","-"))</f>
        <v>-</v>
      </c>
      <c r="H4727" s="9" t="str">
        <f>IF(G4727="-","-",IF(Fixture!G4731&gt;Fixture!I4731,Settings!$G$7,IF(Fixture!G4731=Fixture!I4731,Settings!$G$8,IF(Fixture!G4731&lt;Fixture!I4731,Settings!$G$9,"-"))))</f>
        <v>-</v>
      </c>
      <c r="I4727" s="13" t="str">
        <f>IF(G4727="-","-",IF(Fixture!I4731&gt;Fixture!G4731,Settings!$G$7,IF(Fixture!I4731=Fixture!G4731,Settings!$G$8,IF(Fixture!I4731&lt;Fixture!G4731,Settings!$G$9,"-"))))</f>
        <v>-</v>
      </c>
    </row>
    <row r="4728" spans="3:9" x14ac:dyDescent="0.25">
      <c r="C4728" s="12" t="str">
        <f t="shared" si="148"/>
        <v>-</v>
      </c>
      <c r="D4728" s="9" t="str">
        <f t="shared" si="149"/>
        <v>-</v>
      </c>
      <c r="E4728" s="9" t="str">
        <f>IF(C4728="-","-",IF(D4728=maxgameno+2,"blank row 2",IF(D4728=maxgameno+1,"blank row 1",INDEX(FixtureCode!$B$4:$AH$128,MATCH($C4728,FixtureCode!$B$4:$B$128,0),MATCH("G"&amp;D4728&amp;"-T1",FixtureCode!$B$4:$AH$4,0)))))</f>
        <v>-</v>
      </c>
      <c r="F4728" s="13" t="str">
        <f>IF(C4728="-","-",IF(D4728=maxgameno+2,"blank row 2",IF(D4728=maxgameno+1,"blank row 1",INDEX(FixtureCode!$B$4:$AH$128,MATCH($C4728,FixtureCode!$B$4:$B$128,0),MATCH("G"&amp;D4728&amp;"-T2",FixtureCode!$B$4:$AH$4,0)))))</f>
        <v>-</v>
      </c>
      <c r="G4728" s="12" t="str">
        <f>IF(C4728="-","-",IF(AND(ISNUMBER(Fixture!G4732),ISNUMBER(Fixture!I4732),Fixture!F4732&lt;&gt;"BYE",Fixture!J4732&lt;&gt;"BYE"),"Yes","-"))</f>
        <v>-</v>
      </c>
      <c r="H4728" s="9" t="str">
        <f>IF(G4728="-","-",IF(Fixture!G4732&gt;Fixture!I4732,Settings!$G$7,IF(Fixture!G4732=Fixture!I4732,Settings!$G$8,IF(Fixture!G4732&lt;Fixture!I4732,Settings!$G$9,"-"))))</f>
        <v>-</v>
      </c>
      <c r="I4728" s="13" t="str">
        <f>IF(G4728="-","-",IF(Fixture!I4732&gt;Fixture!G4732,Settings!$G$7,IF(Fixture!I4732=Fixture!G4732,Settings!$G$8,IF(Fixture!I4732&lt;Fixture!G4732,Settings!$G$9,"-"))))</f>
        <v>-</v>
      </c>
    </row>
    <row r="4729" spans="3:9" x14ac:dyDescent="0.25">
      <c r="C4729" s="12" t="str">
        <f t="shared" si="148"/>
        <v>-</v>
      </c>
      <c r="D4729" s="9" t="str">
        <f t="shared" si="149"/>
        <v>-</v>
      </c>
      <c r="E4729" s="9" t="str">
        <f>IF(C4729="-","-",IF(D4729=maxgameno+2,"blank row 2",IF(D4729=maxgameno+1,"blank row 1",INDEX(FixtureCode!$B$4:$AH$128,MATCH($C4729,FixtureCode!$B$4:$B$128,0),MATCH("G"&amp;D4729&amp;"-T1",FixtureCode!$B$4:$AH$4,0)))))</f>
        <v>-</v>
      </c>
      <c r="F4729" s="13" t="str">
        <f>IF(C4729="-","-",IF(D4729=maxgameno+2,"blank row 2",IF(D4729=maxgameno+1,"blank row 1",INDEX(FixtureCode!$B$4:$AH$128,MATCH($C4729,FixtureCode!$B$4:$B$128,0),MATCH("G"&amp;D4729&amp;"-T2",FixtureCode!$B$4:$AH$4,0)))))</f>
        <v>-</v>
      </c>
      <c r="G4729" s="12" t="str">
        <f>IF(C4729="-","-",IF(AND(ISNUMBER(Fixture!G4733),ISNUMBER(Fixture!I4733),Fixture!F4733&lt;&gt;"BYE",Fixture!J4733&lt;&gt;"BYE"),"Yes","-"))</f>
        <v>-</v>
      </c>
      <c r="H4729" s="9" t="str">
        <f>IF(G4729="-","-",IF(Fixture!G4733&gt;Fixture!I4733,Settings!$G$7,IF(Fixture!G4733=Fixture!I4733,Settings!$G$8,IF(Fixture!G4733&lt;Fixture!I4733,Settings!$G$9,"-"))))</f>
        <v>-</v>
      </c>
      <c r="I4729" s="13" t="str">
        <f>IF(G4729="-","-",IF(Fixture!I4733&gt;Fixture!G4733,Settings!$G$7,IF(Fixture!I4733=Fixture!G4733,Settings!$G$8,IF(Fixture!I4733&lt;Fixture!G4733,Settings!$G$9,"-"))))</f>
        <v>-</v>
      </c>
    </row>
    <row r="4730" spans="3:9" x14ac:dyDescent="0.25">
      <c r="C4730" s="12" t="str">
        <f t="shared" si="148"/>
        <v>-</v>
      </c>
      <c r="D4730" s="9" t="str">
        <f t="shared" si="149"/>
        <v>-</v>
      </c>
      <c r="E4730" s="9" t="str">
        <f>IF(C4730="-","-",IF(D4730=maxgameno+2,"blank row 2",IF(D4730=maxgameno+1,"blank row 1",INDEX(FixtureCode!$B$4:$AH$128,MATCH($C4730,FixtureCode!$B$4:$B$128,0),MATCH("G"&amp;D4730&amp;"-T1",FixtureCode!$B$4:$AH$4,0)))))</f>
        <v>-</v>
      </c>
      <c r="F4730" s="13" t="str">
        <f>IF(C4730="-","-",IF(D4730=maxgameno+2,"blank row 2",IF(D4730=maxgameno+1,"blank row 1",INDEX(FixtureCode!$B$4:$AH$128,MATCH($C4730,FixtureCode!$B$4:$B$128,0),MATCH("G"&amp;D4730&amp;"-T2",FixtureCode!$B$4:$AH$4,0)))))</f>
        <v>-</v>
      </c>
      <c r="G4730" s="12" t="str">
        <f>IF(C4730="-","-",IF(AND(ISNUMBER(Fixture!G4734),ISNUMBER(Fixture!I4734),Fixture!F4734&lt;&gt;"BYE",Fixture!J4734&lt;&gt;"BYE"),"Yes","-"))</f>
        <v>-</v>
      </c>
      <c r="H4730" s="9" t="str">
        <f>IF(G4730="-","-",IF(Fixture!G4734&gt;Fixture!I4734,Settings!$G$7,IF(Fixture!G4734=Fixture!I4734,Settings!$G$8,IF(Fixture!G4734&lt;Fixture!I4734,Settings!$G$9,"-"))))</f>
        <v>-</v>
      </c>
      <c r="I4730" s="13" t="str">
        <f>IF(G4730="-","-",IF(Fixture!I4734&gt;Fixture!G4734,Settings!$G$7,IF(Fixture!I4734=Fixture!G4734,Settings!$G$8,IF(Fixture!I4734&lt;Fixture!G4734,Settings!$G$9,"-"))))</f>
        <v>-</v>
      </c>
    </row>
    <row r="4731" spans="3:9" x14ac:dyDescent="0.25">
      <c r="C4731" s="12" t="str">
        <f t="shared" si="148"/>
        <v>-</v>
      </c>
      <c r="D4731" s="9" t="str">
        <f t="shared" si="149"/>
        <v>-</v>
      </c>
      <c r="E4731" s="9" t="str">
        <f>IF(C4731="-","-",IF(D4731=maxgameno+2,"blank row 2",IF(D4731=maxgameno+1,"blank row 1",INDEX(FixtureCode!$B$4:$AH$128,MATCH($C4731,FixtureCode!$B$4:$B$128,0),MATCH("G"&amp;D4731&amp;"-T1",FixtureCode!$B$4:$AH$4,0)))))</f>
        <v>-</v>
      </c>
      <c r="F4731" s="13" t="str">
        <f>IF(C4731="-","-",IF(D4731=maxgameno+2,"blank row 2",IF(D4731=maxgameno+1,"blank row 1",INDEX(FixtureCode!$B$4:$AH$128,MATCH($C4731,FixtureCode!$B$4:$B$128,0),MATCH("G"&amp;D4731&amp;"-T2",FixtureCode!$B$4:$AH$4,0)))))</f>
        <v>-</v>
      </c>
      <c r="G4731" s="12" t="str">
        <f>IF(C4731="-","-",IF(AND(ISNUMBER(Fixture!G4735),ISNUMBER(Fixture!I4735),Fixture!F4735&lt;&gt;"BYE",Fixture!J4735&lt;&gt;"BYE"),"Yes","-"))</f>
        <v>-</v>
      </c>
      <c r="H4731" s="9" t="str">
        <f>IF(G4731="-","-",IF(Fixture!G4735&gt;Fixture!I4735,Settings!$G$7,IF(Fixture!G4735=Fixture!I4735,Settings!$G$8,IF(Fixture!G4735&lt;Fixture!I4735,Settings!$G$9,"-"))))</f>
        <v>-</v>
      </c>
      <c r="I4731" s="13" t="str">
        <f>IF(G4731="-","-",IF(Fixture!I4735&gt;Fixture!G4735,Settings!$G$7,IF(Fixture!I4735=Fixture!G4735,Settings!$G$8,IF(Fixture!I4735&lt;Fixture!G4735,Settings!$G$9,"-"))))</f>
        <v>-</v>
      </c>
    </row>
    <row r="4732" spans="3:9" x14ac:dyDescent="0.25">
      <c r="C4732" s="12" t="str">
        <f t="shared" si="148"/>
        <v>-</v>
      </c>
      <c r="D4732" s="9" t="str">
        <f t="shared" si="149"/>
        <v>-</v>
      </c>
      <c r="E4732" s="9" t="str">
        <f>IF(C4732="-","-",IF(D4732=maxgameno+2,"blank row 2",IF(D4732=maxgameno+1,"blank row 1",INDEX(FixtureCode!$B$4:$AH$128,MATCH($C4732,FixtureCode!$B$4:$B$128,0),MATCH("G"&amp;D4732&amp;"-T1",FixtureCode!$B$4:$AH$4,0)))))</f>
        <v>-</v>
      </c>
      <c r="F4732" s="13" t="str">
        <f>IF(C4732="-","-",IF(D4732=maxgameno+2,"blank row 2",IF(D4732=maxgameno+1,"blank row 1",INDEX(FixtureCode!$B$4:$AH$128,MATCH($C4732,FixtureCode!$B$4:$B$128,0),MATCH("G"&amp;D4732&amp;"-T2",FixtureCode!$B$4:$AH$4,0)))))</f>
        <v>-</v>
      </c>
      <c r="G4732" s="12" t="str">
        <f>IF(C4732="-","-",IF(AND(ISNUMBER(Fixture!G4736),ISNUMBER(Fixture!I4736),Fixture!F4736&lt;&gt;"BYE",Fixture!J4736&lt;&gt;"BYE"),"Yes","-"))</f>
        <v>-</v>
      </c>
      <c r="H4732" s="9" t="str">
        <f>IF(G4732="-","-",IF(Fixture!G4736&gt;Fixture!I4736,Settings!$G$7,IF(Fixture!G4736=Fixture!I4736,Settings!$G$8,IF(Fixture!G4736&lt;Fixture!I4736,Settings!$G$9,"-"))))</f>
        <v>-</v>
      </c>
      <c r="I4732" s="13" t="str">
        <f>IF(G4732="-","-",IF(Fixture!I4736&gt;Fixture!G4736,Settings!$G$7,IF(Fixture!I4736=Fixture!G4736,Settings!$G$8,IF(Fixture!I4736&lt;Fixture!G4736,Settings!$G$9,"-"))))</f>
        <v>-</v>
      </c>
    </row>
    <row r="4733" spans="3:9" x14ac:dyDescent="0.25">
      <c r="C4733" s="12" t="str">
        <f t="shared" si="148"/>
        <v>-</v>
      </c>
      <c r="D4733" s="9" t="str">
        <f t="shared" si="149"/>
        <v>-</v>
      </c>
      <c r="E4733" s="9" t="str">
        <f>IF(C4733="-","-",IF(D4733=maxgameno+2,"blank row 2",IF(D4733=maxgameno+1,"blank row 1",INDEX(FixtureCode!$B$4:$AH$128,MATCH($C4733,FixtureCode!$B$4:$B$128,0),MATCH("G"&amp;D4733&amp;"-T1",FixtureCode!$B$4:$AH$4,0)))))</f>
        <v>-</v>
      </c>
      <c r="F4733" s="13" t="str">
        <f>IF(C4733="-","-",IF(D4733=maxgameno+2,"blank row 2",IF(D4733=maxgameno+1,"blank row 1",INDEX(FixtureCode!$B$4:$AH$128,MATCH($C4733,FixtureCode!$B$4:$B$128,0),MATCH("G"&amp;D4733&amp;"-T2",FixtureCode!$B$4:$AH$4,0)))))</f>
        <v>-</v>
      </c>
      <c r="G4733" s="12" t="str">
        <f>IF(C4733="-","-",IF(AND(ISNUMBER(Fixture!G4737),ISNUMBER(Fixture!I4737),Fixture!F4737&lt;&gt;"BYE",Fixture!J4737&lt;&gt;"BYE"),"Yes","-"))</f>
        <v>-</v>
      </c>
      <c r="H4733" s="9" t="str">
        <f>IF(G4733="-","-",IF(Fixture!G4737&gt;Fixture!I4737,Settings!$G$7,IF(Fixture!G4737=Fixture!I4737,Settings!$G$8,IF(Fixture!G4737&lt;Fixture!I4737,Settings!$G$9,"-"))))</f>
        <v>-</v>
      </c>
      <c r="I4733" s="13" t="str">
        <f>IF(G4733="-","-",IF(Fixture!I4737&gt;Fixture!G4737,Settings!$G$7,IF(Fixture!I4737=Fixture!G4737,Settings!$G$8,IF(Fixture!I4737&lt;Fixture!G4737,Settings!$G$9,"-"))))</f>
        <v>-</v>
      </c>
    </row>
    <row r="4734" spans="3:9" x14ac:dyDescent="0.25">
      <c r="C4734" s="12" t="str">
        <f t="shared" si="148"/>
        <v>-</v>
      </c>
      <c r="D4734" s="9" t="str">
        <f t="shared" si="149"/>
        <v>-</v>
      </c>
      <c r="E4734" s="9" t="str">
        <f>IF(C4734="-","-",IF(D4734=maxgameno+2,"blank row 2",IF(D4734=maxgameno+1,"blank row 1",INDEX(FixtureCode!$B$4:$AH$128,MATCH($C4734,FixtureCode!$B$4:$B$128,0),MATCH("G"&amp;D4734&amp;"-T1",FixtureCode!$B$4:$AH$4,0)))))</f>
        <v>-</v>
      </c>
      <c r="F4734" s="13" t="str">
        <f>IF(C4734="-","-",IF(D4734=maxgameno+2,"blank row 2",IF(D4734=maxgameno+1,"blank row 1",INDEX(FixtureCode!$B$4:$AH$128,MATCH($C4734,FixtureCode!$B$4:$B$128,0),MATCH("G"&amp;D4734&amp;"-T2",FixtureCode!$B$4:$AH$4,0)))))</f>
        <v>-</v>
      </c>
      <c r="G4734" s="12" t="str">
        <f>IF(C4734="-","-",IF(AND(ISNUMBER(Fixture!G4738),ISNUMBER(Fixture!I4738),Fixture!F4738&lt;&gt;"BYE",Fixture!J4738&lt;&gt;"BYE"),"Yes","-"))</f>
        <v>-</v>
      </c>
      <c r="H4734" s="9" t="str">
        <f>IF(G4734="-","-",IF(Fixture!G4738&gt;Fixture!I4738,Settings!$G$7,IF(Fixture!G4738=Fixture!I4738,Settings!$G$8,IF(Fixture!G4738&lt;Fixture!I4738,Settings!$G$9,"-"))))</f>
        <v>-</v>
      </c>
      <c r="I4734" s="13" t="str">
        <f>IF(G4734="-","-",IF(Fixture!I4738&gt;Fixture!G4738,Settings!$G$7,IF(Fixture!I4738=Fixture!G4738,Settings!$G$8,IF(Fixture!I4738&lt;Fixture!G4738,Settings!$G$9,"-"))))</f>
        <v>-</v>
      </c>
    </row>
    <row r="4735" spans="3:9" x14ac:dyDescent="0.25">
      <c r="C4735" s="12" t="str">
        <f t="shared" si="148"/>
        <v>-</v>
      </c>
      <c r="D4735" s="9" t="str">
        <f t="shared" si="149"/>
        <v>-</v>
      </c>
      <c r="E4735" s="9" t="str">
        <f>IF(C4735="-","-",IF(D4735=maxgameno+2,"blank row 2",IF(D4735=maxgameno+1,"blank row 1",INDEX(FixtureCode!$B$4:$AH$128,MATCH($C4735,FixtureCode!$B$4:$B$128,0),MATCH("G"&amp;D4735&amp;"-T1",FixtureCode!$B$4:$AH$4,0)))))</f>
        <v>-</v>
      </c>
      <c r="F4735" s="13" t="str">
        <f>IF(C4735="-","-",IF(D4735=maxgameno+2,"blank row 2",IF(D4735=maxgameno+1,"blank row 1",INDEX(FixtureCode!$B$4:$AH$128,MATCH($C4735,FixtureCode!$B$4:$B$128,0),MATCH("G"&amp;D4735&amp;"-T2",FixtureCode!$B$4:$AH$4,0)))))</f>
        <v>-</v>
      </c>
      <c r="G4735" s="12" t="str">
        <f>IF(C4735="-","-",IF(AND(ISNUMBER(Fixture!G4739),ISNUMBER(Fixture!I4739),Fixture!F4739&lt;&gt;"BYE",Fixture!J4739&lt;&gt;"BYE"),"Yes","-"))</f>
        <v>-</v>
      </c>
      <c r="H4735" s="9" t="str">
        <f>IF(G4735="-","-",IF(Fixture!G4739&gt;Fixture!I4739,Settings!$G$7,IF(Fixture!G4739=Fixture!I4739,Settings!$G$8,IF(Fixture!G4739&lt;Fixture!I4739,Settings!$G$9,"-"))))</f>
        <v>-</v>
      </c>
      <c r="I4735" s="13" t="str">
        <f>IF(G4735="-","-",IF(Fixture!I4739&gt;Fixture!G4739,Settings!$G$7,IF(Fixture!I4739=Fixture!G4739,Settings!$G$8,IF(Fixture!I4739&lt;Fixture!G4739,Settings!$G$9,"-"))))</f>
        <v>-</v>
      </c>
    </row>
    <row r="4736" spans="3:9" x14ac:dyDescent="0.25">
      <c r="C4736" s="12" t="str">
        <f t="shared" si="148"/>
        <v>-</v>
      </c>
      <c r="D4736" s="9" t="str">
        <f t="shared" si="149"/>
        <v>-</v>
      </c>
      <c r="E4736" s="9" t="str">
        <f>IF(C4736="-","-",IF(D4736=maxgameno+2,"blank row 2",IF(D4736=maxgameno+1,"blank row 1",INDEX(FixtureCode!$B$4:$AH$128,MATCH($C4736,FixtureCode!$B$4:$B$128,0),MATCH("G"&amp;D4736&amp;"-T1",FixtureCode!$B$4:$AH$4,0)))))</f>
        <v>-</v>
      </c>
      <c r="F4736" s="13" t="str">
        <f>IF(C4736="-","-",IF(D4736=maxgameno+2,"blank row 2",IF(D4736=maxgameno+1,"blank row 1",INDEX(FixtureCode!$B$4:$AH$128,MATCH($C4736,FixtureCode!$B$4:$B$128,0),MATCH("G"&amp;D4736&amp;"-T2",FixtureCode!$B$4:$AH$4,0)))))</f>
        <v>-</v>
      </c>
      <c r="G4736" s="12" t="str">
        <f>IF(C4736="-","-",IF(AND(ISNUMBER(Fixture!G4740),ISNUMBER(Fixture!I4740),Fixture!F4740&lt;&gt;"BYE",Fixture!J4740&lt;&gt;"BYE"),"Yes","-"))</f>
        <v>-</v>
      </c>
      <c r="H4736" s="9" t="str">
        <f>IF(G4736="-","-",IF(Fixture!G4740&gt;Fixture!I4740,Settings!$G$7,IF(Fixture!G4740=Fixture!I4740,Settings!$G$8,IF(Fixture!G4740&lt;Fixture!I4740,Settings!$G$9,"-"))))</f>
        <v>-</v>
      </c>
      <c r="I4736" s="13" t="str">
        <f>IF(G4736="-","-",IF(Fixture!I4740&gt;Fixture!G4740,Settings!$G$7,IF(Fixture!I4740=Fixture!G4740,Settings!$G$8,IF(Fixture!I4740&lt;Fixture!G4740,Settings!$G$9,"-"))))</f>
        <v>-</v>
      </c>
    </row>
    <row r="4737" spans="3:9" x14ac:dyDescent="0.25">
      <c r="C4737" s="12" t="str">
        <f t="shared" si="148"/>
        <v>-</v>
      </c>
      <c r="D4737" s="9" t="str">
        <f t="shared" si="149"/>
        <v>-</v>
      </c>
      <c r="E4737" s="9" t="str">
        <f>IF(C4737="-","-",IF(D4737=maxgameno+2,"blank row 2",IF(D4737=maxgameno+1,"blank row 1",INDEX(FixtureCode!$B$4:$AH$128,MATCH($C4737,FixtureCode!$B$4:$B$128,0),MATCH("G"&amp;D4737&amp;"-T1",FixtureCode!$B$4:$AH$4,0)))))</f>
        <v>-</v>
      </c>
      <c r="F4737" s="13" t="str">
        <f>IF(C4737="-","-",IF(D4737=maxgameno+2,"blank row 2",IF(D4737=maxgameno+1,"blank row 1",INDEX(FixtureCode!$B$4:$AH$128,MATCH($C4737,FixtureCode!$B$4:$B$128,0),MATCH("G"&amp;D4737&amp;"-T2",FixtureCode!$B$4:$AH$4,0)))))</f>
        <v>-</v>
      </c>
      <c r="G4737" s="12" t="str">
        <f>IF(C4737="-","-",IF(AND(ISNUMBER(Fixture!G4741),ISNUMBER(Fixture!I4741),Fixture!F4741&lt;&gt;"BYE",Fixture!J4741&lt;&gt;"BYE"),"Yes","-"))</f>
        <v>-</v>
      </c>
      <c r="H4737" s="9" t="str">
        <f>IF(G4737="-","-",IF(Fixture!G4741&gt;Fixture!I4741,Settings!$G$7,IF(Fixture!G4741=Fixture!I4741,Settings!$G$8,IF(Fixture!G4741&lt;Fixture!I4741,Settings!$G$9,"-"))))</f>
        <v>-</v>
      </c>
      <c r="I4737" s="13" t="str">
        <f>IF(G4737="-","-",IF(Fixture!I4741&gt;Fixture!G4741,Settings!$G$7,IF(Fixture!I4741=Fixture!G4741,Settings!$G$8,IF(Fixture!I4741&lt;Fixture!G4741,Settings!$G$9,"-"))))</f>
        <v>-</v>
      </c>
    </row>
    <row r="4738" spans="3:9" x14ac:dyDescent="0.25">
      <c r="C4738" s="12" t="str">
        <f t="shared" si="148"/>
        <v>-</v>
      </c>
      <c r="D4738" s="9" t="str">
        <f t="shared" si="149"/>
        <v>-</v>
      </c>
      <c r="E4738" s="9" t="str">
        <f>IF(C4738="-","-",IF(D4738=maxgameno+2,"blank row 2",IF(D4738=maxgameno+1,"blank row 1",INDEX(FixtureCode!$B$4:$AH$128,MATCH($C4738,FixtureCode!$B$4:$B$128,0),MATCH("G"&amp;D4738&amp;"-T1",FixtureCode!$B$4:$AH$4,0)))))</f>
        <v>-</v>
      </c>
      <c r="F4738" s="13" t="str">
        <f>IF(C4738="-","-",IF(D4738=maxgameno+2,"blank row 2",IF(D4738=maxgameno+1,"blank row 1",INDEX(FixtureCode!$B$4:$AH$128,MATCH($C4738,FixtureCode!$B$4:$B$128,0),MATCH("G"&amp;D4738&amp;"-T2",FixtureCode!$B$4:$AH$4,0)))))</f>
        <v>-</v>
      </c>
      <c r="G4738" s="12" t="str">
        <f>IF(C4738="-","-",IF(AND(ISNUMBER(Fixture!G4742),ISNUMBER(Fixture!I4742),Fixture!F4742&lt;&gt;"BYE",Fixture!J4742&lt;&gt;"BYE"),"Yes","-"))</f>
        <v>-</v>
      </c>
      <c r="H4738" s="9" t="str">
        <f>IF(G4738="-","-",IF(Fixture!G4742&gt;Fixture!I4742,Settings!$G$7,IF(Fixture!G4742=Fixture!I4742,Settings!$G$8,IF(Fixture!G4742&lt;Fixture!I4742,Settings!$G$9,"-"))))</f>
        <v>-</v>
      </c>
      <c r="I4738" s="13" t="str">
        <f>IF(G4738="-","-",IF(Fixture!I4742&gt;Fixture!G4742,Settings!$G$7,IF(Fixture!I4742=Fixture!G4742,Settings!$G$8,IF(Fixture!I4742&lt;Fixture!G4742,Settings!$G$9,"-"))))</f>
        <v>-</v>
      </c>
    </row>
    <row r="4739" spans="3:9" x14ac:dyDescent="0.25">
      <c r="C4739" s="12" t="str">
        <f t="shared" si="148"/>
        <v>-</v>
      </c>
      <c r="D4739" s="9" t="str">
        <f t="shared" si="149"/>
        <v>-</v>
      </c>
      <c r="E4739" s="9" t="str">
        <f>IF(C4739="-","-",IF(D4739=maxgameno+2,"blank row 2",IF(D4739=maxgameno+1,"blank row 1",INDEX(FixtureCode!$B$4:$AH$128,MATCH($C4739,FixtureCode!$B$4:$B$128,0),MATCH("G"&amp;D4739&amp;"-T1",FixtureCode!$B$4:$AH$4,0)))))</f>
        <v>-</v>
      </c>
      <c r="F4739" s="13" t="str">
        <f>IF(C4739="-","-",IF(D4739=maxgameno+2,"blank row 2",IF(D4739=maxgameno+1,"blank row 1",INDEX(FixtureCode!$B$4:$AH$128,MATCH($C4739,FixtureCode!$B$4:$B$128,0),MATCH("G"&amp;D4739&amp;"-T2",FixtureCode!$B$4:$AH$4,0)))))</f>
        <v>-</v>
      </c>
      <c r="G4739" s="12" t="str">
        <f>IF(C4739="-","-",IF(AND(ISNUMBER(Fixture!G4743),ISNUMBER(Fixture!I4743),Fixture!F4743&lt;&gt;"BYE",Fixture!J4743&lt;&gt;"BYE"),"Yes","-"))</f>
        <v>-</v>
      </c>
      <c r="H4739" s="9" t="str">
        <f>IF(G4739="-","-",IF(Fixture!G4743&gt;Fixture!I4743,Settings!$G$7,IF(Fixture!G4743=Fixture!I4743,Settings!$G$8,IF(Fixture!G4743&lt;Fixture!I4743,Settings!$G$9,"-"))))</f>
        <v>-</v>
      </c>
      <c r="I4739" s="13" t="str">
        <f>IF(G4739="-","-",IF(Fixture!I4743&gt;Fixture!G4743,Settings!$G$7,IF(Fixture!I4743=Fixture!G4743,Settings!$G$8,IF(Fixture!I4743&lt;Fixture!G4743,Settings!$G$9,"-"))))</f>
        <v>-</v>
      </c>
    </row>
    <row r="4740" spans="3:9" x14ac:dyDescent="0.25">
      <c r="C4740" s="12" t="str">
        <f t="shared" si="148"/>
        <v>-</v>
      </c>
      <c r="D4740" s="9" t="str">
        <f t="shared" si="149"/>
        <v>-</v>
      </c>
      <c r="E4740" s="9" t="str">
        <f>IF(C4740="-","-",IF(D4740=maxgameno+2,"blank row 2",IF(D4740=maxgameno+1,"blank row 1",INDEX(FixtureCode!$B$4:$AH$128,MATCH($C4740,FixtureCode!$B$4:$B$128,0),MATCH("G"&amp;D4740&amp;"-T1",FixtureCode!$B$4:$AH$4,0)))))</f>
        <v>-</v>
      </c>
      <c r="F4740" s="13" t="str">
        <f>IF(C4740="-","-",IF(D4740=maxgameno+2,"blank row 2",IF(D4740=maxgameno+1,"blank row 1",INDEX(FixtureCode!$B$4:$AH$128,MATCH($C4740,FixtureCode!$B$4:$B$128,0),MATCH("G"&amp;D4740&amp;"-T2",FixtureCode!$B$4:$AH$4,0)))))</f>
        <v>-</v>
      </c>
      <c r="G4740" s="12" t="str">
        <f>IF(C4740="-","-",IF(AND(ISNUMBER(Fixture!G4744),ISNUMBER(Fixture!I4744),Fixture!F4744&lt;&gt;"BYE",Fixture!J4744&lt;&gt;"BYE"),"Yes","-"))</f>
        <v>-</v>
      </c>
      <c r="H4740" s="9" t="str">
        <f>IF(G4740="-","-",IF(Fixture!G4744&gt;Fixture!I4744,Settings!$G$7,IF(Fixture!G4744=Fixture!I4744,Settings!$G$8,IF(Fixture!G4744&lt;Fixture!I4744,Settings!$G$9,"-"))))</f>
        <v>-</v>
      </c>
      <c r="I4740" s="13" t="str">
        <f>IF(G4740="-","-",IF(Fixture!I4744&gt;Fixture!G4744,Settings!$G$7,IF(Fixture!I4744=Fixture!G4744,Settings!$G$8,IF(Fixture!I4744&lt;Fixture!G4744,Settings!$G$9,"-"))))</f>
        <v>-</v>
      </c>
    </row>
    <row r="4741" spans="3:9" x14ac:dyDescent="0.25">
      <c r="C4741" s="12" t="str">
        <f t="shared" si="148"/>
        <v>-</v>
      </c>
      <c r="D4741" s="9" t="str">
        <f t="shared" si="149"/>
        <v>-</v>
      </c>
      <c r="E4741" s="9" t="str">
        <f>IF(C4741="-","-",IF(D4741=maxgameno+2,"blank row 2",IF(D4741=maxgameno+1,"blank row 1",INDEX(FixtureCode!$B$4:$AH$128,MATCH($C4741,FixtureCode!$B$4:$B$128,0),MATCH("G"&amp;D4741&amp;"-T1",FixtureCode!$B$4:$AH$4,0)))))</f>
        <v>-</v>
      </c>
      <c r="F4741" s="13" t="str">
        <f>IF(C4741="-","-",IF(D4741=maxgameno+2,"blank row 2",IF(D4741=maxgameno+1,"blank row 1",INDEX(FixtureCode!$B$4:$AH$128,MATCH($C4741,FixtureCode!$B$4:$B$128,0),MATCH("G"&amp;D4741&amp;"-T2",FixtureCode!$B$4:$AH$4,0)))))</f>
        <v>-</v>
      </c>
      <c r="G4741" s="12" t="str">
        <f>IF(C4741="-","-",IF(AND(ISNUMBER(Fixture!G4745),ISNUMBER(Fixture!I4745),Fixture!F4745&lt;&gt;"BYE",Fixture!J4745&lt;&gt;"BYE"),"Yes","-"))</f>
        <v>-</v>
      </c>
      <c r="H4741" s="9" t="str">
        <f>IF(G4741="-","-",IF(Fixture!G4745&gt;Fixture!I4745,Settings!$G$7,IF(Fixture!G4745=Fixture!I4745,Settings!$G$8,IF(Fixture!G4745&lt;Fixture!I4745,Settings!$G$9,"-"))))</f>
        <v>-</v>
      </c>
      <c r="I4741" s="13" t="str">
        <f>IF(G4741="-","-",IF(Fixture!I4745&gt;Fixture!G4745,Settings!$G$7,IF(Fixture!I4745=Fixture!G4745,Settings!$G$8,IF(Fixture!I4745&lt;Fixture!G4745,Settings!$G$9,"-"))))</f>
        <v>-</v>
      </c>
    </row>
    <row r="4742" spans="3:9" x14ac:dyDescent="0.25">
      <c r="C4742" s="12" t="str">
        <f t="shared" ref="C4742:C4805" si="150">IF(C4741="-","-",IF(D4741+1&lt;=maxgameno+2,C4741,IF(C4741+1&lt;=maxroundno,C4741+1,"-")))</f>
        <v>-</v>
      </c>
      <c r="D4742" s="9" t="str">
        <f t="shared" ref="D4742:D4805" si="151">IF(C4742="-","-",IF(D4741+1&lt;=maxgameno+2,D4741+1,1))</f>
        <v>-</v>
      </c>
      <c r="E4742" s="9" t="str">
        <f>IF(C4742="-","-",IF(D4742=maxgameno+2,"blank row 2",IF(D4742=maxgameno+1,"blank row 1",INDEX(FixtureCode!$B$4:$AH$128,MATCH($C4742,FixtureCode!$B$4:$B$128,0),MATCH("G"&amp;D4742&amp;"-T1",FixtureCode!$B$4:$AH$4,0)))))</f>
        <v>-</v>
      </c>
      <c r="F4742" s="13" t="str">
        <f>IF(C4742="-","-",IF(D4742=maxgameno+2,"blank row 2",IF(D4742=maxgameno+1,"blank row 1",INDEX(FixtureCode!$B$4:$AH$128,MATCH($C4742,FixtureCode!$B$4:$B$128,0),MATCH("G"&amp;D4742&amp;"-T2",FixtureCode!$B$4:$AH$4,0)))))</f>
        <v>-</v>
      </c>
      <c r="G4742" s="12" t="str">
        <f>IF(C4742="-","-",IF(AND(ISNUMBER(Fixture!G4746),ISNUMBER(Fixture!I4746),Fixture!F4746&lt;&gt;"BYE",Fixture!J4746&lt;&gt;"BYE"),"Yes","-"))</f>
        <v>-</v>
      </c>
      <c r="H4742" s="9" t="str">
        <f>IF(G4742="-","-",IF(Fixture!G4746&gt;Fixture!I4746,Settings!$G$7,IF(Fixture!G4746=Fixture!I4746,Settings!$G$8,IF(Fixture!G4746&lt;Fixture!I4746,Settings!$G$9,"-"))))</f>
        <v>-</v>
      </c>
      <c r="I4742" s="13" t="str">
        <f>IF(G4742="-","-",IF(Fixture!I4746&gt;Fixture!G4746,Settings!$G$7,IF(Fixture!I4746=Fixture!G4746,Settings!$G$8,IF(Fixture!I4746&lt;Fixture!G4746,Settings!$G$9,"-"))))</f>
        <v>-</v>
      </c>
    </row>
    <row r="4743" spans="3:9" x14ac:dyDescent="0.25">
      <c r="C4743" s="12" t="str">
        <f t="shared" si="150"/>
        <v>-</v>
      </c>
      <c r="D4743" s="9" t="str">
        <f t="shared" si="151"/>
        <v>-</v>
      </c>
      <c r="E4743" s="9" t="str">
        <f>IF(C4743="-","-",IF(D4743=maxgameno+2,"blank row 2",IF(D4743=maxgameno+1,"blank row 1",INDEX(FixtureCode!$B$4:$AH$128,MATCH($C4743,FixtureCode!$B$4:$B$128,0),MATCH("G"&amp;D4743&amp;"-T1",FixtureCode!$B$4:$AH$4,0)))))</f>
        <v>-</v>
      </c>
      <c r="F4743" s="13" t="str">
        <f>IF(C4743="-","-",IF(D4743=maxgameno+2,"blank row 2",IF(D4743=maxgameno+1,"blank row 1",INDEX(FixtureCode!$B$4:$AH$128,MATCH($C4743,FixtureCode!$B$4:$B$128,0),MATCH("G"&amp;D4743&amp;"-T2",FixtureCode!$B$4:$AH$4,0)))))</f>
        <v>-</v>
      </c>
      <c r="G4743" s="12" t="str">
        <f>IF(C4743="-","-",IF(AND(ISNUMBER(Fixture!G4747),ISNUMBER(Fixture!I4747),Fixture!F4747&lt;&gt;"BYE",Fixture!J4747&lt;&gt;"BYE"),"Yes","-"))</f>
        <v>-</v>
      </c>
      <c r="H4743" s="9" t="str">
        <f>IF(G4743="-","-",IF(Fixture!G4747&gt;Fixture!I4747,Settings!$G$7,IF(Fixture!G4747=Fixture!I4747,Settings!$G$8,IF(Fixture!G4747&lt;Fixture!I4747,Settings!$G$9,"-"))))</f>
        <v>-</v>
      </c>
      <c r="I4743" s="13" t="str">
        <f>IF(G4743="-","-",IF(Fixture!I4747&gt;Fixture!G4747,Settings!$G$7,IF(Fixture!I4747=Fixture!G4747,Settings!$G$8,IF(Fixture!I4747&lt;Fixture!G4747,Settings!$G$9,"-"))))</f>
        <v>-</v>
      </c>
    </row>
    <row r="4744" spans="3:9" x14ac:dyDescent="0.25">
      <c r="C4744" s="12" t="str">
        <f t="shared" si="150"/>
        <v>-</v>
      </c>
      <c r="D4744" s="9" t="str">
        <f t="shared" si="151"/>
        <v>-</v>
      </c>
      <c r="E4744" s="9" t="str">
        <f>IF(C4744="-","-",IF(D4744=maxgameno+2,"blank row 2",IF(D4744=maxgameno+1,"blank row 1",INDEX(FixtureCode!$B$4:$AH$128,MATCH($C4744,FixtureCode!$B$4:$B$128,0),MATCH("G"&amp;D4744&amp;"-T1",FixtureCode!$B$4:$AH$4,0)))))</f>
        <v>-</v>
      </c>
      <c r="F4744" s="13" t="str">
        <f>IF(C4744="-","-",IF(D4744=maxgameno+2,"blank row 2",IF(D4744=maxgameno+1,"blank row 1",INDEX(FixtureCode!$B$4:$AH$128,MATCH($C4744,FixtureCode!$B$4:$B$128,0),MATCH("G"&amp;D4744&amp;"-T2",FixtureCode!$B$4:$AH$4,0)))))</f>
        <v>-</v>
      </c>
      <c r="G4744" s="12" t="str">
        <f>IF(C4744="-","-",IF(AND(ISNUMBER(Fixture!G4748),ISNUMBER(Fixture!I4748),Fixture!F4748&lt;&gt;"BYE",Fixture!J4748&lt;&gt;"BYE"),"Yes","-"))</f>
        <v>-</v>
      </c>
      <c r="H4744" s="9" t="str">
        <f>IF(G4744="-","-",IF(Fixture!G4748&gt;Fixture!I4748,Settings!$G$7,IF(Fixture!G4748=Fixture!I4748,Settings!$G$8,IF(Fixture!G4748&lt;Fixture!I4748,Settings!$G$9,"-"))))</f>
        <v>-</v>
      </c>
      <c r="I4744" s="13" t="str">
        <f>IF(G4744="-","-",IF(Fixture!I4748&gt;Fixture!G4748,Settings!$G$7,IF(Fixture!I4748=Fixture!G4748,Settings!$G$8,IF(Fixture!I4748&lt;Fixture!G4748,Settings!$G$9,"-"))))</f>
        <v>-</v>
      </c>
    </row>
    <row r="4745" spans="3:9" x14ac:dyDescent="0.25">
      <c r="C4745" s="12" t="str">
        <f t="shared" si="150"/>
        <v>-</v>
      </c>
      <c r="D4745" s="9" t="str">
        <f t="shared" si="151"/>
        <v>-</v>
      </c>
      <c r="E4745" s="9" t="str">
        <f>IF(C4745="-","-",IF(D4745=maxgameno+2,"blank row 2",IF(D4745=maxgameno+1,"blank row 1",INDEX(FixtureCode!$B$4:$AH$128,MATCH($C4745,FixtureCode!$B$4:$B$128,0),MATCH("G"&amp;D4745&amp;"-T1",FixtureCode!$B$4:$AH$4,0)))))</f>
        <v>-</v>
      </c>
      <c r="F4745" s="13" t="str">
        <f>IF(C4745="-","-",IF(D4745=maxgameno+2,"blank row 2",IF(D4745=maxgameno+1,"blank row 1",INDEX(FixtureCode!$B$4:$AH$128,MATCH($C4745,FixtureCode!$B$4:$B$128,0),MATCH("G"&amp;D4745&amp;"-T2",FixtureCode!$B$4:$AH$4,0)))))</f>
        <v>-</v>
      </c>
      <c r="G4745" s="12" t="str">
        <f>IF(C4745="-","-",IF(AND(ISNUMBER(Fixture!G4749),ISNUMBER(Fixture!I4749),Fixture!F4749&lt;&gt;"BYE",Fixture!J4749&lt;&gt;"BYE"),"Yes","-"))</f>
        <v>-</v>
      </c>
      <c r="H4745" s="9" t="str">
        <f>IF(G4745="-","-",IF(Fixture!G4749&gt;Fixture!I4749,Settings!$G$7,IF(Fixture!G4749=Fixture!I4749,Settings!$G$8,IF(Fixture!G4749&lt;Fixture!I4749,Settings!$G$9,"-"))))</f>
        <v>-</v>
      </c>
      <c r="I4745" s="13" t="str">
        <f>IF(G4745="-","-",IF(Fixture!I4749&gt;Fixture!G4749,Settings!$G$7,IF(Fixture!I4749=Fixture!G4749,Settings!$G$8,IF(Fixture!I4749&lt;Fixture!G4749,Settings!$G$9,"-"))))</f>
        <v>-</v>
      </c>
    </row>
    <row r="4746" spans="3:9" x14ac:dyDescent="0.25">
      <c r="C4746" s="12" t="str">
        <f t="shared" si="150"/>
        <v>-</v>
      </c>
      <c r="D4746" s="9" t="str">
        <f t="shared" si="151"/>
        <v>-</v>
      </c>
      <c r="E4746" s="9" t="str">
        <f>IF(C4746="-","-",IF(D4746=maxgameno+2,"blank row 2",IF(D4746=maxgameno+1,"blank row 1",INDEX(FixtureCode!$B$4:$AH$128,MATCH($C4746,FixtureCode!$B$4:$B$128,0),MATCH("G"&amp;D4746&amp;"-T1",FixtureCode!$B$4:$AH$4,0)))))</f>
        <v>-</v>
      </c>
      <c r="F4746" s="13" t="str">
        <f>IF(C4746="-","-",IF(D4746=maxgameno+2,"blank row 2",IF(D4746=maxgameno+1,"blank row 1",INDEX(FixtureCode!$B$4:$AH$128,MATCH($C4746,FixtureCode!$B$4:$B$128,0),MATCH("G"&amp;D4746&amp;"-T2",FixtureCode!$B$4:$AH$4,0)))))</f>
        <v>-</v>
      </c>
      <c r="G4746" s="12" t="str">
        <f>IF(C4746="-","-",IF(AND(ISNUMBER(Fixture!G4750),ISNUMBER(Fixture!I4750),Fixture!F4750&lt;&gt;"BYE",Fixture!J4750&lt;&gt;"BYE"),"Yes","-"))</f>
        <v>-</v>
      </c>
      <c r="H4746" s="9" t="str">
        <f>IF(G4746="-","-",IF(Fixture!G4750&gt;Fixture!I4750,Settings!$G$7,IF(Fixture!G4750=Fixture!I4750,Settings!$G$8,IF(Fixture!G4750&lt;Fixture!I4750,Settings!$G$9,"-"))))</f>
        <v>-</v>
      </c>
      <c r="I4746" s="13" t="str">
        <f>IF(G4746="-","-",IF(Fixture!I4750&gt;Fixture!G4750,Settings!$G$7,IF(Fixture!I4750=Fixture!G4750,Settings!$G$8,IF(Fixture!I4750&lt;Fixture!G4750,Settings!$G$9,"-"))))</f>
        <v>-</v>
      </c>
    </row>
    <row r="4747" spans="3:9" x14ac:dyDescent="0.25">
      <c r="C4747" s="12" t="str">
        <f t="shared" si="150"/>
        <v>-</v>
      </c>
      <c r="D4747" s="9" t="str">
        <f t="shared" si="151"/>
        <v>-</v>
      </c>
      <c r="E4747" s="9" t="str">
        <f>IF(C4747="-","-",IF(D4747=maxgameno+2,"blank row 2",IF(D4747=maxgameno+1,"blank row 1",INDEX(FixtureCode!$B$4:$AH$128,MATCH($C4747,FixtureCode!$B$4:$B$128,0),MATCH("G"&amp;D4747&amp;"-T1",FixtureCode!$B$4:$AH$4,0)))))</f>
        <v>-</v>
      </c>
      <c r="F4747" s="13" t="str">
        <f>IF(C4747="-","-",IF(D4747=maxgameno+2,"blank row 2",IF(D4747=maxgameno+1,"blank row 1",INDEX(FixtureCode!$B$4:$AH$128,MATCH($C4747,FixtureCode!$B$4:$B$128,0),MATCH("G"&amp;D4747&amp;"-T2",FixtureCode!$B$4:$AH$4,0)))))</f>
        <v>-</v>
      </c>
      <c r="G4747" s="12" t="str">
        <f>IF(C4747="-","-",IF(AND(ISNUMBER(Fixture!G4751),ISNUMBER(Fixture!I4751),Fixture!F4751&lt;&gt;"BYE",Fixture!J4751&lt;&gt;"BYE"),"Yes","-"))</f>
        <v>-</v>
      </c>
      <c r="H4747" s="9" t="str">
        <f>IF(G4747="-","-",IF(Fixture!G4751&gt;Fixture!I4751,Settings!$G$7,IF(Fixture!G4751=Fixture!I4751,Settings!$G$8,IF(Fixture!G4751&lt;Fixture!I4751,Settings!$G$9,"-"))))</f>
        <v>-</v>
      </c>
      <c r="I4747" s="13" t="str">
        <f>IF(G4747="-","-",IF(Fixture!I4751&gt;Fixture!G4751,Settings!$G$7,IF(Fixture!I4751=Fixture!G4751,Settings!$G$8,IF(Fixture!I4751&lt;Fixture!G4751,Settings!$G$9,"-"))))</f>
        <v>-</v>
      </c>
    </row>
    <row r="4748" spans="3:9" x14ac:dyDescent="0.25">
      <c r="C4748" s="12" t="str">
        <f t="shared" si="150"/>
        <v>-</v>
      </c>
      <c r="D4748" s="9" t="str">
        <f t="shared" si="151"/>
        <v>-</v>
      </c>
      <c r="E4748" s="9" t="str">
        <f>IF(C4748="-","-",IF(D4748=maxgameno+2,"blank row 2",IF(D4748=maxgameno+1,"blank row 1",INDEX(FixtureCode!$B$4:$AH$128,MATCH($C4748,FixtureCode!$B$4:$B$128,0),MATCH("G"&amp;D4748&amp;"-T1",FixtureCode!$B$4:$AH$4,0)))))</f>
        <v>-</v>
      </c>
      <c r="F4748" s="13" t="str">
        <f>IF(C4748="-","-",IF(D4748=maxgameno+2,"blank row 2",IF(D4748=maxgameno+1,"blank row 1",INDEX(FixtureCode!$B$4:$AH$128,MATCH($C4748,FixtureCode!$B$4:$B$128,0),MATCH("G"&amp;D4748&amp;"-T2",FixtureCode!$B$4:$AH$4,0)))))</f>
        <v>-</v>
      </c>
      <c r="G4748" s="12" t="str">
        <f>IF(C4748="-","-",IF(AND(ISNUMBER(Fixture!G4752),ISNUMBER(Fixture!I4752),Fixture!F4752&lt;&gt;"BYE",Fixture!J4752&lt;&gt;"BYE"),"Yes","-"))</f>
        <v>-</v>
      </c>
      <c r="H4748" s="9" t="str">
        <f>IF(G4748="-","-",IF(Fixture!G4752&gt;Fixture!I4752,Settings!$G$7,IF(Fixture!G4752=Fixture!I4752,Settings!$G$8,IF(Fixture!G4752&lt;Fixture!I4752,Settings!$G$9,"-"))))</f>
        <v>-</v>
      </c>
      <c r="I4748" s="13" t="str">
        <f>IF(G4748="-","-",IF(Fixture!I4752&gt;Fixture!G4752,Settings!$G$7,IF(Fixture!I4752=Fixture!G4752,Settings!$G$8,IF(Fixture!I4752&lt;Fixture!G4752,Settings!$G$9,"-"))))</f>
        <v>-</v>
      </c>
    </row>
    <row r="4749" spans="3:9" x14ac:dyDescent="0.25">
      <c r="C4749" s="12" t="str">
        <f t="shared" si="150"/>
        <v>-</v>
      </c>
      <c r="D4749" s="9" t="str">
        <f t="shared" si="151"/>
        <v>-</v>
      </c>
      <c r="E4749" s="9" t="str">
        <f>IF(C4749="-","-",IF(D4749=maxgameno+2,"blank row 2",IF(D4749=maxgameno+1,"blank row 1",INDEX(FixtureCode!$B$4:$AH$128,MATCH($C4749,FixtureCode!$B$4:$B$128,0),MATCH("G"&amp;D4749&amp;"-T1",FixtureCode!$B$4:$AH$4,0)))))</f>
        <v>-</v>
      </c>
      <c r="F4749" s="13" t="str">
        <f>IF(C4749="-","-",IF(D4749=maxgameno+2,"blank row 2",IF(D4749=maxgameno+1,"blank row 1",INDEX(FixtureCode!$B$4:$AH$128,MATCH($C4749,FixtureCode!$B$4:$B$128,0),MATCH("G"&amp;D4749&amp;"-T2",FixtureCode!$B$4:$AH$4,0)))))</f>
        <v>-</v>
      </c>
      <c r="G4749" s="12" t="str">
        <f>IF(C4749="-","-",IF(AND(ISNUMBER(Fixture!G4753),ISNUMBER(Fixture!I4753),Fixture!F4753&lt;&gt;"BYE",Fixture!J4753&lt;&gt;"BYE"),"Yes","-"))</f>
        <v>-</v>
      </c>
      <c r="H4749" s="9" t="str">
        <f>IF(G4749="-","-",IF(Fixture!G4753&gt;Fixture!I4753,Settings!$G$7,IF(Fixture!G4753=Fixture!I4753,Settings!$G$8,IF(Fixture!G4753&lt;Fixture!I4753,Settings!$G$9,"-"))))</f>
        <v>-</v>
      </c>
      <c r="I4749" s="13" t="str">
        <f>IF(G4749="-","-",IF(Fixture!I4753&gt;Fixture!G4753,Settings!$G$7,IF(Fixture!I4753=Fixture!G4753,Settings!$G$8,IF(Fixture!I4753&lt;Fixture!G4753,Settings!$G$9,"-"))))</f>
        <v>-</v>
      </c>
    </row>
    <row r="4750" spans="3:9" x14ac:dyDescent="0.25">
      <c r="C4750" s="12" t="str">
        <f t="shared" si="150"/>
        <v>-</v>
      </c>
      <c r="D4750" s="9" t="str">
        <f t="shared" si="151"/>
        <v>-</v>
      </c>
      <c r="E4750" s="9" t="str">
        <f>IF(C4750="-","-",IF(D4750=maxgameno+2,"blank row 2",IF(D4750=maxgameno+1,"blank row 1",INDEX(FixtureCode!$B$4:$AH$128,MATCH($C4750,FixtureCode!$B$4:$B$128,0),MATCH("G"&amp;D4750&amp;"-T1",FixtureCode!$B$4:$AH$4,0)))))</f>
        <v>-</v>
      </c>
      <c r="F4750" s="13" t="str">
        <f>IF(C4750="-","-",IF(D4750=maxgameno+2,"blank row 2",IF(D4750=maxgameno+1,"blank row 1",INDEX(FixtureCode!$B$4:$AH$128,MATCH($C4750,FixtureCode!$B$4:$B$128,0),MATCH("G"&amp;D4750&amp;"-T2",FixtureCode!$B$4:$AH$4,0)))))</f>
        <v>-</v>
      </c>
      <c r="G4750" s="12" t="str">
        <f>IF(C4750="-","-",IF(AND(ISNUMBER(Fixture!G4754),ISNUMBER(Fixture!I4754),Fixture!F4754&lt;&gt;"BYE",Fixture!J4754&lt;&gt;"BYE"),"Yes","-"))</f>
        <v>-</v>
      </c>
      <c r="H4750" s="9" t="str">
        <f>IF(G4750="-","-",IF(Fixture!G4754&gt;Fixture!I4754,Settings!$G$7,IF(Fixture!G4754=Fixture!I4754,Settings!$G$8,IF(Fixture!G4754&lt;Fixture!I4754,Settings!$G$9,"-"))))</f>
        <v>-</v>
      </c>
      <c r="I4750" s="13" t="str">
        <f>IF(G4750="-","-",IF(Fixture!I4754&gt;Fixture!G4754,Settings!$G$7,IF(Fixture!I4754=Fixture!G4754,Settings!$G$8,IF(Fixture!I4754&lt;Fixture!G4754,Settings!$G$9,"-"))))</f>
        <v>-</v>
      </c>
    </row>
    <row r="4751" spans="3:9" x14ac:dyDescent="0.25">
      <c r="C4751" s="12" t="str">
        <f t="shared" si="150"/>
        <v>-</v>
      </c>
      <c r="D4751" s="9" t="str">
        <f t="shared" si="151"/>
        <v>-</v>
      </c>
      <c r="E4751" s="9" t="str">
        <f>IF(C4751="-","-",IF(D4751=maxgameno+2,"blank row 2",IF(D4751=maxgameno+1,"blank row 1",INDEX(FixtureCode!$B$4:$AH$128,MATCH($C4751,FixtureCode!$B$4:$B$128,0),MATCH("G"&amp;D4751&amp;"-T1",FixtureCode!$B$4:$AH$4,0)))))</f>
        <v>-</v>
      </c>
      <c r="F4751" s="13" t="str">
        <f>IF(C4751="-","-",IF(D4751=maxgameno+2,"blank row 2",IF(D4751=maxgameno+1,"blank row 1",INDEX(FixtureCode!$B$4:$AH$128,MATCH($C4751,FixtureCode!$B$4:$B$128,0),MATCH("G"&amp;D4751&amp;"-T2",FixtureCode!$B$4:$AH$4,0)))))</f>
        <v>-</v>
      </c>
      <c r="G4751" s="12" t="str">
        <f>IF(C4751="-","-",IF(AND(ISNUMBER(Fixture!G4755),ISNUMBER(Fixture!I4755),Fixture!F4755&lt;&gt;"BYE",Fixture!J4755&lt;&gt;"BYE"),"Yes","-"))</f>
        <v>-</v>
      </c>
      <c r="H4751" s="9" t="str">
        <f>IF(G4751="-","-",IF(Fixture!G4755&gt;Fixture!I4755,Settings!$G$7,IF(Fixture!G4755=Fixture!I4755,Settings!$G$8,IF(Fixture!G4755&lt;Fixture!I4755,Settings!$G$9,"-"))))</f>
        <v>-</v>
      </c>
      <c r="I4751" s="13" t="str">
        <f>IF(G4751="-","-",IF(Fixture!I4755&gt;Fixture!G4755,Settings!$G$7,IF(Fixture!I4755=Fixture!G4755,Settings!$G$8,IF(Fixture!I4755&lt;Fixture!G4755,Settings!$G$9,"-"))))</f>
        <v>-</v>
      </c>
    </row>
    <row r="4752" spans="3:9" x14ac:dyDescent="0.25">
      <c r="C4752" s="12" t="str">
        <f t="shared" si="150"/>
        <v>-</v>
      </c>
      <c r="D4752" s="9" t="str">
        <f t="shared" si="151"/>
        <v>-</v>
      </c>
      <c r="E4752" s="9" t="str">
        <f>IF(C4752="-","-",IF(D4752=maxgameno+2,"blank row 2",IF(D4752=maxgameno+1,"blank row 1",INDEX(FixtureCode!$B$4:$AH$128,MATCH($C4752,FixtureCode!$B$4:$B$128,0),MATCH("G"&amp;D4752&amp;"-T1",FixtureCode!$B$4:$AH$4,0)))))</f>
        <v>-</v>
      </c>
      <c r="F4752" s="13" t="str">
        <f>IF(C4752="-","-",IF(D4752=maxgameno+2,"blank row 2",IF(D4752=maxgameno+1,"blank row 1",INDEX(FixtureCode!$B$4:$AH$128,MATCH($C4752,FixtureCode!$B$4:$B$128,0),MATCH("G"&amp;D4752&amp;"-T2",FixtureCode!$B$4:$AH$4,0)))))</f>
        <v>-</v>
      </c>
      <c r="G4752" s="12" t="str">
        <f>IF(C4752="-","-",IF(AND(ISNUMBER(Fixture!G4756),ISNUMBER(Fixture!I4756),Fixture!F4756&lt;&gt;"BYE",Fixture!J4756&lt;&gt;"BYE"),"Yes","-"))</f>
        <v>-</v>
      </c>
      <c r="H4752" s="9" t="str">
        <f>IF(G4752="-","-",IF(Fixture!G4756&gt;Fixture!I4756,Settings!$G$7,IF(Fixture!G4756=Fixture!I4756,Settings!$G$8,IF(Fixture!G4756&lt;Fixture!I4756,Settings!$G$9,"-"))))</f>
        <v>-</v>
      </c>
      <c r="I4752" s="13" t="str">
        <f>IF(G4752="-","-",IF(Fixture!I4756&gt;Fixture!G4756,Settings!$G$7,IF(Fixture!I4756=Fixture!G4756,Settings!$G$8,IF(Fixture!I4756&lt;Fixture!G4756,Settings!$G$9,"-"))))</f>
        <v>-</v>
      </c>
    </row>
    <row r="4753" spans="3:9" x14ac:dyDescent="0.25">
      <c r="C4753" s="12" t="str">
        <f t="shared" si="150"/>
        <v>-</v>
      </c>
      <c r="D4753" s="9" t="str">
        <f t="shared" si="151"/>
        <v>-</v>
      </c>
      <c r="E4753" s="9" t="str">
        <f>IF(C4753="-","-",IF(D4753=maxgameno+2,"blank row 2",IF(D4753=maxgameno+1,"blank row 1",INDEX(FixtureCode!$B$4:$AH$128,MATCH($C4753,FixtureCode!$B$4:$B$128,0),MATCH("G"&amp;D4753&amp;"-T1",FixtureCode!$B$4:$AH$4,0)))))</f>
        <v>-</v>
      </c>
      <c r="F4753" s="13" t="str">
        <f>IF(C4753="-","-",IF(D4753=maxgameno+2,"blank row 2",IF(D4753=maxgameno+1,"blank row 1",INDEX(FixtureCode!$B$4:$AH$128,MATCH($C4753,FixtureCode!$B$4:$B$128,0),MATCH("G"&amp;D4753&amp;"-T2",FixtureCode!$B$4:$AH$4,0)))))</f>
        <v>-</v>
      </c>
      <c r="G4753" s="12" t="str">
        <f>IF(C4753="-","-",IF(AND(ISNUMBER(Fixture!G4757),ISNUMBER(Fixture!I4757),Fixture!F4757&lt;&gt;"BYE",Fixture!J4757&lt;&gt;"BYE"),"Yes","-"))</f>
        <v>-</v>
      </c>
      <c r="H4753" s="9" t="str">
        <f>IF(G4753="-","-",IF(Fixture!G4757&gt;Fixture!I4757,Settings!$G$7,IF(Fixture!G4757=Fixture!I4757,Settings!$G$8,IF(Fixture!G4757&lt;Fixture!I4757,Settings!$G$9,"-"))))</f>
        <v>-</v>
      </c>
      <c r="I4753" s="13" t="str">
        <f>IF(G4753="-","-",IF(Fixture!I4757&gt;Fixture!G4757,Settings!$G$7,IF(Fixture!I4757=Fixture!G4757,Settings!$G$8,IF(Fixture!I4757&lt;Fixture!G4757,Settings!$G$9,"-"))))</f>
        <v>-</v>
      </c>
    </row>
    <row r="4754" spans="3:9" x14ac:dyDescent="0.25">
      <c r="C4754" s="12" t="str">
        <f t="shared" si="150"/>
        <v>-</v>
      </c>
      <c r="D4754" s="9" t="str">
        <f t="shared" si="151"/>
        <v>-</v>
      </c>
      <c r="E4754" s="9" t="str">
        <f>IF(C4754="-","-",IF(D4754=maxgameno+2,"blank row 2",IF(D4754=maxgameno+1,"blank row 1",INDEX(FixtureCode!$B$4:$AH$128,MATCH($C4754,FixtureCode!$B$4:$B$128,0),MATCH("G"&amp;D4754&amp;"-T1",FixtureCode!$B$4:$AH$4,0)))))</f>
        <v>-</v>
      </c>
      <c r="F4754" s="13" t="str">
        <f>IF(C4754="-","-",IF(D4754=maxgameno+2,"blank row 2",IF(D4754=maxgameno+1,"blank row 1",INDEX(FixtureCode!$B$4:$AH$128,MATCH($C4754,FixtureCode!$B$4:$B$128,0),MATCH("G"&amp;D4754&amp;"-T2",FixtureCode!$B$4:$AH$4,0)))))</f>
        <v>-</v>
      </c>
      <c r="G4754" s="12" t="str">
        <f>IF(C4754="-","-",IF(AND(ISNUMBER(Fixture!G4758),ISNUMBER(Fixture!I4758),Fixture!F4758&lt;&gt;"BYE",Fixture!J4758&lt;&gt;"BYE"),"Yes","-"))</f>
        <v>-</v>
      </c>
      <c r="H4754" s="9" t="str">
        <f>IF(G4754="-","-",IF(Fixture!G4758&gt;Fixture!I4758,Settings!$G$7,IF(Fixture!G4758=Fixture!I4758,Settings!$G$8,IF(Fixture!G4758&lt;Fixture!I4758,Settings!$G$9,"-"))))</f>
        <v>-</v>
      </c>
      <c r="I4754" s="13" t="str">
        <f>IF(G4754="-","-",IF(Fixture!I4758&gt;Fixture!G4758,Settings!$G$7,IF(Fixture!I4758=Fixture!G4758,Settings!$G$8,IF(Fixture!I4758&lt;Fixture!G4758,Settings!$G$9,"-"))))</f>
        <v>-</v>
      </c>
    </row>
    <row r="4755" spans="3:9" x14ac:dyDescent="0.25">
      <c r="C4755" s="12" t="str">
        <f t="shared" si="150"/>
        <v>-</v>
      </c>
      <c r="D4755" s="9" t="str">
        <f t="shared" si="151"/>
        <v>-</v>
      </c>
      <c r="E4755" s="9" t="str">
        <f>IF(C4755="-","-",IF(D4755=maxgameno+2,"blank row 2",IF(D4755=maxgameno+1,"blank row 1",INDEX(FixtureCode!$B$4:$AH$128,MATCH($C4755,FixtureCode!$B$4:$B$128,0),MATCH("G"&amp;D4755&amp;"-T1",FixtureCode!$B$4:$AH$4,0)))))</f>
        <v>-</v>
      </c>
      <c r="F4755" s="13" t="str">
        <f>IF(C4755="-","-",IF(D4755=maxgameno+2,"blank row 2",IF(D4755=maxgameno+1,"blank row 1",INDEX(FixtureCode!$B$4:$AH$128,MATCH($C4755,FixtureCode!$B$4:$B$128,0),MATCH("G"&amp;D4755&amp;"-T2",FixtureCode!$B$4:$AH$4,0)))))</f>
        <v>-</v>
      </c>
      <c r="G4755" s="12" t="str">
        <f>IF(C4755="-","-",IF(AND(ISNUMBER(Fixture!G4759),ISNUMBER(Fixture!I4759),Fixture!F4759&lt;&gt;"BYE",Fixture!J4759&lt;&gt;"BYE"),"Yes","-"))</f>
        <v>-</v>
      </c>
      <c r="H4755" s="9" t="str">
        <f>IF(G4755="-","-",IF(Fixture!G4759&gt;Fixture!I4759,Settings!$G$7,IF(Fixture!G4759=Fixture!I4759,Settings!$G$8,IF(Fixture!G4759&lt;Fixture!I4759,Settings!$G$9,"-"))))</f>
        <v>-</v>
      </c>
      <c r="I4755" s="13" t="str">
        <f>IF(G4755="-","-",IF(Fixture!I4759&gt;Fixture!G4759,Settings!$G$7,IF(Fixture!I4759=Fixture!G4759,Settings!$G$8,IF(Fixture!I4759&lt;Fixture!G4759,Settings!$G$9,"-"))))</f>
        <v>-</v>
      </c>
    </row>
    <row r="4756" spans="3:9" x14ac:dyDescent="0.25">
      <c r="C4756" s="12" t="str">
        <f t="shared" si="150"/>
        <v>-</v>
      </c>
      <c r="D4756" s="9" t="str">
        <f t="shared" si="151"/>
        <v>-</v>
      </c>
      <c r="E4756" s="9" t="str">
        <f>IF(C4756="-","-",IF(D4756=maxgameno+2,"blank row 2",IF(D4756=maxgameno+1,"blank row 1",INDEX(FixtureCode!$B$4:$AH$128,MATCH($C4756,FixtureCode!$B$4:$B$128,0),MATCH("G"&amp;D4756&amp;"-T1",FixtureCode!$B$4:$AH$4,0)))))</f>
        <v>-</v>
      </c>
      <c r="F4756" s="13" t="str">
        <f>IF(C4756="-","-",IF(D4756=maxgameno+2,"blank row 2",IF(D4756=maxgameno+1,"blank row 1",INDEX(FixtureCode!$B$4:$AH$128,MATCH($C4756,FixtureCode!$B$4:$B$128,0),MATCH("G"&amp;D4756&amp;"-T2",FixtureCode!$B$4:$AH$4,0)))))</f>
        <v>-</v>
      </c>
      <c r="G4756" s="12" t="str">
        <f>IF(C4756="-","-",IF(AND(ISNUMBER(Fixture!G4760),ISNUMBER(Fixture!I4760),Fixture!F4760&lt;&gt;"BYE",Fixture!J4760&lt;&gt;"BYE"),"Yes","-"))</f>
        <v>-</v>
      </c>
      <c r="H4756" s="9" t="str">
        <f>IF(G4756="-","-",IF(Fixture!G4760&gt;Fixture!I4760,Settings!$G$7,IF(Fixture!G4760=Fixture!I4760,Settings!$G$8,IF(Fixture!G4760&lt;Fixture!I4760,Settings!$G$9,"-"))))</f>
        <v>-</v>
      </c>
      <c r="I4756" s="13" t="str">
        <f>IF(G4756="-","-",IF(Fixture!I4760&gt;Fixture!G4760,Settings!$G$7,IF(Fixture!I4760=Fixture!G4760,Settings!$G$8,IF(Fixture!I4760&lt;Fixture!G4760,Settings!$G$9,"-"))))</f>
        <v>-</v>
      </c>
    </row>
    <row r="4757" spans="3:9" x14ac:dyDescent="0.25">
      <c r="C4757" s="12" t="str">
        <f t="shared" si="150"/>
        <v>-</v>
      </c>
      <c r="D4757" s="9" t="str">
        <f t="shared" si="151"/>
        <v>-</v>
      </c>
      <c r="E4757" s="9" t="str">
        <f>IF(C4757="-","-",IF(D4757=maxgameno+2,"blank row 2",IF(D4757=maxgameno+1,"blank row 1",INDEX(FixtureCode!$B$4:$AH$128,MATCH($C4757,FixtureCode!$B$4:$B$128,0),MATCH("G"&amp;D4757&amp;"-T1",FixtureCode!$B$4:$AH$4,0)))))</f>
        <v>-</v>
      </c>
      <c r="F4757" s="13" t="str">
        <f>IF(C4757="-","-",IF(D4757=maxgameno+2,"blank row 2",IF(D4757=maxgameno+1,"blank row 1",INDEX(FixtureCode!$B$4:$AH$128,MATCH($C4757,FixtureCode!$B$4:$B$128,0),MATCH("G"&amp;D4757&amp;"-T2",FixtureCode!$B$4:$AH$4,0)))))</f>
        <v>-</v>
      </c>
      <c r="G4757" s="12" t="str">
        <f>IF(C4757="-","-",IF(AND(ISNUMBER(Fixture!G4761),ISNUMBER(Fixture!I4761),Fixture!F4761&lt;&gt;"BYE",Fixture!J4761&lt;&gt;"BYE"),"Yes","-"))</f>
        <v>-</v>
      </c>
      <c r="H4757" s="9" t="str">
        <f>IF(G4757="-","-",IF(Fixture!G4761&gt;Fixture!I4761,Settings!$G$7,IF(Fixture!G4761=Fixture!I4761,Settings!$G$8,IF(Fixture!G4761&lt;Fixture!I4761,Settings!$G$9,"-"))))</f>
        <v>-</v>
      </c>
      <c r="I4757" s="13" t="str">
        <f>IF(G4757="-","-",IF(Fixture!I4761&gt;Fixture!G4761,Settings!$G$7,IF(Fixture!I4761=Fixture!G4761,Settings!$G$8,IF(Fixture!I4761&lt;Fixture!G4761,Settings!$G$9,"-"))))</f>
        <v>-</v>
      </c>
    </row>
    <row r="4758" spans="3:9" x14ac:dyDescent="0.25">
      <c r="C4758" s="12" t="str">
        <f t="shared" si="150"/>
        <v>-</v>
      </c>
      <c r="D4758" s="9" t="str">
        <f t="shared" si="151"/>
        <v>-</v>
      </c>
      <c r="E4758" s="9" t="str">
        <f>IF(C4758="-","-",IF(D4758=maxgameno+2,"blank row 2",IF(D4758=maxgameno+1,"blank row 1",INDEX(FixtureCode!$B$4:$AH$128,MATCH($C4758,FixtureCode!$B$4:$B$128,0),MATCH("G"&amp;D4758&amp;"-T1",FixtureCode!$B$4:$AH$4,0)))))</f>
        <v>-</v>
      </c>
      <c r="F4758" s="13" t="str">
        <f>IF(C4758="-","-",IF(D4758=maxgameno+2,"blank row 2",IF(D4758=maxgameno+1,"blank row 1",INDEX(FixtureCode!$B$4:$AH$128,MATCH($C4758,FixtureCode!$B$4:$B$128,0),MATCH("G"&amp;D4758&amp;"-T2",FixtureCode!$B$4:$AH$4,0)))))</f>
        <v>-</v>
      </c>
      <c r="G4758" s="12" t="str">
        <f>IF(C4758="-","-",IF(AND(ISNUMBER(Fixture!G4762),ISNUMBER(Fixture!I4762),Fixture!F4762&lt;&gt;"BYE",Fixture!J4762&lt;&gt;"BYE"),"Yes","-"))</f>
        <v>-</v>
      </c>
      <c r="H4758" s="9" t="str">
        <f>IF(G4758="-","-",IF(Fixture!G4762&gt;Fixture!I4762,Settings!$G$7,IF(Fixture!G4762=Fixture!I4762,Settings!$G$8,IF(Fixture!G4762&lt;Fixture!I4762,Settings!$G$9,"-"))))</f>
        <v>-</v>
      </c>
      <c r="I4758" s="13" t="str">
        <f>IF(G4758="-","-",IF(Fixture!I4762&gt;Fixture!G4762,Settings!$G$7,IF(Fixture!I4762=Fixture!G4762,Settings!$G$8,IF(Fixture!I4762&lt;Fixture!G4762,Settings!$G$9,"-"))))</f>
        <v>-</v>
      </c>
    </row>
    <row r="4759" spans="3:9" x14ac:dyDescent="0.25">
      <c r="C4759" s="12" t="str">
        <f t="shared" si="150"/>
        <v>-</v>
      </c>
      <c r="D4759" s="9" t="str">
        <f t="shared" si="151"/>
        <v>-</v>
      </c>
      <c r="E4759" s="9" t="str">
        <f>IF(C4759="-","-",IF(D4759=maxgameno+2,"blank row 2",IF(D4759=maxgameno+1,"blank row 1",INDEX(FixtureCode!$B$4:$AH$128,MATCH($C4759,FixtureCode!$B$4:$B$128,0),MATCH("G"&amp;D4759&amp;"-T1",FixtureCode!$B$4:$AH$4,0)))))</f>
        <v>-</v>
      </c>
      <c r="F4759" s="13" t="str">
        <f>IF(C4759="-","-",IF(D4759=maxgameno+2,"blank row 2",IF(D4759=maxgameno+1,"blank row 1",INDEX(FixtureCode!$B$4:$AH$128,MATCH($C4759,FixtureCode!$B$4:$B$128,0),MATCH("G"&amp;D4759&amp;"-T2",FixtureCode!$B$4:$AH$4,0)))))</f>
        <v>-</v>
      </c>
      <c r="G4759" s="12" t="str">
        <f>IF(C4759="-","-",IF(AND(ISNUMBER(Fixture!G4763),ISNUMBER(Fixture!I4763),Fixture!F4763&lt;&gt;"BYE",Fixture!J4763&lt;&gt;"BYE"),"Yes","-"))</f>
        <v>-</v>
      </c>
      <c r="H4759" s="9" t="str">
        <f>IF(G4759="-","-",IF(Fixture!G4763&gt;Fixture!I4763,Settings!$G$7,IF(Fixture!G4763=Fixture!I4763,Settings!$G$8,IF(Fixture!G4763&lt;Fixture!I4763,Settings!$G$9,"-"))))</f>
        <v>-</v>
      </c>
      <c r="I4759" s="13" t="str">
        <f>IF(G4759="-","-",IF(Fixture!I4763&gt;Fixture!G4763,Settings!$G$7,IF(Fixture!I4763=Fixture!G4763,Settings!$G$8,IF(Fixture!I4763&lt;Fixture!G4763,Settings!$G$9,"-"))))</f>
        <v>-</v>
      </c>
    </row>
    <row r="4760" spans="3:9" x14ac:dyDescent="0.25">
      <c r="C4760" s="12" t="str">
        <f t="shared" si="150"/>
        <v>-</v>
      </c>
      <c r="D4760" s="9" t="str">
        <f t="shared" si="151"/>
        <v>-</v>
      </c>
      <c r="E4760" s="9" t="str">
        <f>IF(C4760="-","-",IF(D4760=maxgameno+2,"blank row 2",IF(D4760=maxgameno+1,"blank row 1",INDEX(FixtureCode!$B$4:$AH$128,MATCH($C4760,FixtureCode!$B$4:$B$128,0),MATCH("G"&amp;D4760&amp;"-T1",FixtureCode!$B$4:$AH$4,0)))))</f>
        <v>-</v>
      </c>
      <c r="F4760" s="13" t="str">
        <f>IF(C4760="-","-",IF(D4760=maxgameno+2,"blank row 2",IF(D4760=maxgameno+1,"blank row 1",INDEX(FixtureCode!$B$4:$AH$128,MATCH($C4760,FixtureCode!$B$4:$B$128,0),MATCH("G"&amp;D4760&amp;"-T2",FixtureCode!$B$4:$AH$4,0)))))</f>
        <v>-</v>
      </c>
      <c r="G4760" s="12" t="str">
        <f>IF(C4760="-","-",IF(AND(ISNUMBER(Fixture!G4764),ISNUMBER(Fixture!I4764),Fixture!F4764&lt;&gt;"BYE",Fixture!J4764&lt;&gt;"BYE"),"Yes","-"))</f>
        <v>-</v>
      </c>
      <c r="H4760" s="9" t="str">
        <f>IF(G4760="-","-",IF(Fixture!G4764&gt;Fixture!I4764,Settings!$G$7,IF(Fixture!G4764=Fixture!I4764,Settings!$G$8,IF(Fixture!G4764&lt;Fixture!I4764,Settings!$G$9,"-"))))</f>
        <v>-</v>
      </c>
      <c r="I4760" s="13" t="str">
        <f>IF(G4760="-","-",IF(Fixture!I4764&gt;Fixture!G4764,Settings!$G$7,IF(Fixture!I4764=Fixture!G4764,Settings!$G$8,IF(Fixture!I4764&lt;Fixture!G4764,Settings!$G$9,"-"))))</f>
        <v>-</v>
      </c>
    </row>
    <row r="4761" spans="3:9" x14ac:dyDescent="0.25">
      <c r="C4761" s="12" t="str">
        <f t="shared" si="150"/>
        <v>-</v>
      </c>
      <c r="D4761" s="9" t="str">
        <f t="shared" si="151"/>
        <v>-</v>
      </c>
      <c r="E4761" s="9" t="str">
        <f>IF(C4761="-","-",IF(D4761=maxgameno+2,"blank row 2",IF(D4761=maxgameno+1,"blank row 1",INDEX(FixtureCode!$B$4:$AH$128,MATCH($C4761,FixtureCode!$B$4:$B$128,0),MATCH("G"&amp;D4761&amp;"-T1",FixtureCode!$B$4:$AH$4,0)))))</f>
        <v>-</v>
      </c>
      <c r="F4761" s="13" t="str">
        <f>IF(C4761="-","-",IF(D4761=maxgameno+2,"blank row 2",IF(D4761=maxgameno+1,"blank row 1",INDEX(FixtureCode!$B$4:$AH$128,MATCH($C4761,FixtureCode!$B$4:$B$128,0),MATCH("G"&amp;D4761&amp;"-T2",FixtureCode!$B$4:$AH$4,0)))))</f>
        <v>-</v>
      </c>
      <c r="G4761" s="12" t="str">
        <f>IF(C4761="-","-",IF(AND(ISNUMBER(Fixture!G4765),ISNUMBER(Fixture!I4765),Fixture!F4765&lt;&gt;"BYE",Fixture!J4765&lt;&gt;"BYE"),"Yes","-"))</f>
        <v>-</v>
      </c>
      <c r="H4761" s="9" t="str">
        <f>IF(G4761="-","-",IF(Fixture!G4765&gt;Fixture!I4765,Settings!$G$7,IF(Fixture!G4765=Fixture!I4765,Settings!$G$8,IF(Fixture!G4765&lt;Fixture!I4765,Settings!$G$9,"-"))))</f>
        <v>-</v>
      </c>
      <c r="I4761" s="13" t="str">
        <f>IF(G4761="-","-",IF(Fixture!I4765&gt;Fixture!G4765,Settings!$G$7,IF(Fixture!I4765=Fixture!G4765,Settings!$G$8,IF(Fixture!I4765&lt;Fixture!G4765,Settings!$G$9,"-"))))</f>
        <v>-</v>
      </c>
    </row>
    <row r="4762" spans="3:9" x14ac:dyDescent="0.25">
      <c r="C4762" s="12" t="str">
        <f t="shared" si="150"/>
        <v>-</v>
      </c>
      <c r="D4762" s="9" t="str">
        <f t="shared" si="151"/>
        <v>-</v>
      </c>
      <c r="E4762" s="9" t="str">
        <f>IF(C4762="-","-",IF(D4762=maxgameno+2,"blank row 2",IF(D4762=maxgameno+1,"blank row 1",INDEX(FixtureCode!$B$4:$AH$128,MATCH($C4762,FixtureCode!$B$4:$B$128,0),MATCH("G"&amp;D4762&amp;"-T1",FixtureCode!$B$4:$AH$4,0)))))</f>
        <v>-</v>
      </c>
      <c r="F4762" s="13" t="str">
        <f>IF(C4762="-","-",IF(D4762=maxgameno+2,"blank row 2",IF(D4762=maxgameno+1,"blank row 1",INDEX(FixtureCode!$B$4:$AH$128,MATCH($C4762,FixtureCode!$B$4:$B$128,0),MATCH("G"&amp;D4762&amp;"-T2",FixtureCode!$B$4:$AH$4,0)))))</f>
        <v>-</v>
      </c>
      <c r="G4762" s="12" t="str">
        <f>IF(C4762="-","-",IF(AND(ISNUMBER(Fixture!G4766),ISNUMBER(Fixture!I4766),Fixture!F4766&lt;&gt;"BYE",Fixture!J4766&lt;&gt;"BYE"),"Yes","-"))</f>
        <v>-</v>
      </c>
      <c r="H4762" s="9" t="str">
        <f>IF(G4762="-","-",IF(Fixture!G4766&gt;Fixture!I4766,Settings!$G$7,IF(Fixture!G4766=Fixture!I4766,Settings!$G$8,IF(Fixture!G4766&lt;Fixture!I4766,Settings!$G$9,"-"))))</f>
        <v>-</v>
      </c>
      <c r="I4762" s="13" t="str">
        <f>IF(G4762="-","-",IF(Fixture!I4766&gt;Fixture!G4766,Settings!$G$7,IF(Fixture!I4766=Fixture!G4766,Settings!$G$8,IF(Fixture!I4766&lt;Fixture!G4766,Settings!$G$9,"-"))))</f>
        <v>-</v>
      </c>
    </row>
    <row r="4763" spans="3:9" x14ac:dyDescent="0.25">
      <c r="C4763" s="12" t="str">
        <f t="shared" si="150"/>
        <v>-</v>
      </c>
      <c r="D4763" s="9" t="str">
        <f t="shared" si="151"/>
        <v>-</v>
      </c>
      <c r="E4763" s="9" t="str">
        <f>IF(C4763="-","-",IF(D4763=maxgameno+2,"blank row 2",IF(D4763=maxgameno+1,"blank row 1",INDEX(FixtureCode!$B$4:$AH$128,MATCH($C4763,FixtureCode!$B$4:$B$128,0),MATCH("G"&amp;D4763&amp;"-T1",FixtureCode!$B$4:$AH$4,0)))))</f>
        <v>-</v>
      </c>
      <c r="F4763" s="13" t="str">
        <f>IF(C4763="-","-",IF(D4763=maxgameno+2,"blank row 2",IF(D4763=maxgameno+1,"blank row 1",INDEX(FixtureCode!$B$4:$AH$128,MATCH($C4763,FixtureCode!$B$4:$B$128,0),MATCH("G"&amp;D4763&amp;"-T2",FixtureCode!$B$4:$AH$4,0)))))</f>
        <v>-</v>
      </c>
      <c r="G4763" s="12" t="str">
        <f>IF(C4763="-","-",IF(AND(ISNUMBER(Fixture!G4767),ISNUMBER(Fixture!I4767),Fixture!F4767&lt;&gt;"BYE",Fixture!J4767&lt;&gt;"BYE"),"Yes","-"))</f>
        <v>-</v>
      </c>
      <c r="H4763" s="9" t="str">
        <f>IF(G4763="-","-",IF(Fixture!G4767&gt;Fixture!I4767,Settings!$G$7,IF(Fixture!G4767=Fixture!I4767,Settings!$G$8,IF(Fixture!G4767&lt;Fixture!I4767,Settings!$G$9,"-"))))</f>
        <v>-</v>
      </c>
      <c r="I4763" s="13" t="str">
        <f>IF(G4763="-","-",IF(Fixture!I4767&gt;Fixture!G4767,Settings!$G$7,IF(Fixture!I4767=Fixture!G4767,Settings!$G$8,IF(Fixture!I4767&lt;Fixture!G4767,Settings!$G$9,"-"))))</f>
        <v>-</v>
      </c>
    </row>
    <row r="4764" spans="3:9" x14ac:dyDescent="0.25">
      <c r="C4764" s="12" t="str">
        <f t="shared" si="150"/>
        <v>-</v>
      </c>
      <c r="D4764" s="9" t="str">
        <f t="shared" si="151"/>
        <v>-</v>
      </c>
      <c r="E4764" s="9" t="str">
        <f>IF(C4764="-","-",IF(D4764=maxgameno+2,"blank row 2",IF(D4764=maxgameno+1,"blank row 1",INDEX(FixtureCode!$B$4:$AH$128,MATCH($C4764,FixtureCode!$B$4:$B$128,0),MATCH("G"&amp;D4764&amp;"-T1",FixtureCode!$B$4:$AH$4,0)))))</f>
        <v>-</v>
      </c>
      <c r="F4764" s="13" t="str">
        <f>IF(C4764="-","-",IF(D4764=maxgameno+2,"blank row 2",IF(D4764=maxgameno+1,"blank row 1",INDEX(FixtureCode!$B$4:$AH$128,MATCH($C4764,FixtureCode!$B$4:$B$128,0),MATCH("G"&amp;D4764&amp;"-T2",FixtureCode!$B$4:$AH$4,0)))))</f>
        <v>-</v>
      </c>
      <c r="G4764" s="12" t="str">
        <f>IF(C4764="-","-",IF(AND(ISNUMBER(Fixture!G4768),ISNUMBER(Fixture!I4768),Fixture!F4768&lt;&gt;"BYE",Fixture!J4768&lt;&gt;"BYE"),"Yes","-"))</f>
        <v>-</v>
      </c>
      <c r="H4764" s="9" t="str">
        <f>IF(G4764="-","-",IF(Fixture!G4768&gt;Fixture!I4768,Settings!$G$7,IF(Fixture!G4768=Fixture!I4768,Settings!$G$8,IF(Fixture!G4768&lt;Fixture!I4768,Settings!$G$9,"-"))))</f>
        <v>-</v>
      </c>
      <c r="I4764" s="13" t="str">
        <f>IF(G4764="-","-",IF(Fixture!I4768&gt;Fixture!G4768,Settings!$G$7,IF(Fixture!I4768=Fixture!G4768,Settings!$G$8,IF(Fixture!I4768&lt;Fixture!G4768,Settings!$G$9,"-"))))</f>
        <v>-</v>
      </c>
    </row>
    <row r="4765" spans="3:9" x14ac:dyDescent="0.25">
      <c r="C4765" s="12" t="str">
        <f t="shared" si="150"/>
        <v>-</v>
      </c>
      <c r="D4765" s="9" t="str">
        <f t="shared" si="151"/>
        <v>-</v>
      </c>
      <c r="E4765" s="9" t="str">
        <f>IF(C4765="-","-",IF(D4765=maxgameno+2,"blank row 2",IF(D4765=maxgameno+1,"blank row 1",INDEX(FixtureCode!$B$4:$AH$128,MATCH($C4765,FixtureCode!$B$4:$B$128,0),MATCH("G"&amp;D4765&amp;"-T1",FixtureCode!$B$4:$AH$4,0)))))</f>
        <v>-</v>
      </c>
      <c r="F4765" s="13" t="str">
        <f>IF(C4765="-","-",IF(D4765=maxgameno+2,"blank row 2",IF(D4765=maxgameno+1,"blank row 1",INDEX(FixtureCode!$B$4:$AH$128,MATCH($C4765,FixtureCode!$B$4:$B$128,0),MATCH("G"&amp;D4765&amp;"-T2",FixtureCode!$B$4:$AH$4,0)))))</f>
        <v>-</v>
      </c>
      <c r="G4765" s="12" t="str">
        <f>IF(C4765="-","-",IF(AND(ISNUMBER(Fixture!G4769),ISNUMBER(Fixture!I4769),Fixture!F4769&lt;&gt;"BYE",Fixture!J4769&lt;&gt;"BYE"),"Yes","-"))</f>
        <v>-</v>
      </c>
      <c r="H4765" s="9" t="str">
        <f>IF(G4765="-","-",IF(Fixture!G4769&gt;Fixture!I4769,Settings!$G$7,IF(Fixture!G4769=Fixture!I4769,Settings!$G$8,IF(Fixture!G4769&lt;Fixture!I4769,Settings!$G$9,"-"))))</f>
        <v>-</v>
      </c>
      <c r="I4765" s="13" t="str">
        <f>IF(G4765="-","-",IF(Fixture!I4769&gt;Fixture!G4769,Settings!$G$7,IF(Fixture!I4769=Fixture!G4769,Settings!$G$8,IF(Fixture!I4769&lt;Fixture!G4769,Settings!$G$9,"-"))))</f>
        <v>-</v>
      </c>
    </row>
    <row r="4766" spans="3:9" x14ac:dyDescent="0.25">
      <c r="C4766" s="12" t="str">
        <f t="shared" si="150"/>
        <v>-</v>
      </c>
      <c r="D4766" s="9" t="str">
        <f t="shared" si="151"/>
        <v>-</v>
      </c>
      <c r="E4766" s="9" t="str">
        <f>IF(C4766="-","-",IF(D4766=maxgameno+2,"blank row 2",IF(D4766=maxgameno+1,"blank row 1",INDEX(FixtureCode!$B$4:$AH$128,MATCH($C4766,FixtureCode!$B$4:$B$128,0),MATCH("G"&amp;D4766&amp;"-T1",FixtureCode!$B$4:$AH$4,0)))))</f>
        <v>-</v>
      </c>
      <c r="F4766" s="13" t="str">
        <f>IF(C4766="-","-",IF(D4766=maxgameno+2,"blank row 2",IF(D4766=maxgameno+1,"blank row 1",INDEX(FixtureCode!$B$4:$AH$128,MATCH($C4766,FixtureCode!$B$4:$B$128,0),MATCH("G"&amp;D4766&amp;"-T2",FixtureCode!$B$4:$AH$4,0)))))</f>
        <v>-</v>
      </c>
      <c r="G4766" s="12" t="str">
        <f>IF(C4766="-","-",IF(AND(ISNUMBER(Fixture!G4770),ISNUMBER(Fixture!I4770),Fixture!F4770&lt;&gt;"BYE",Fixture!J4770&lt;&gt;"BYE"),"Yes","-"))</f>
        <v>-</v>
      </c>
      <c r="H4766" s="9" t="str">
        <f>IF(G4766="-","-",IF(Fixture!G4770&gt;Fixture!I4770,Settings!$G$7,IF(Fixture!G4770=Fixture!I4770,Settings!$G$8,IF(Fixture!G4770&lt;Fixture!I4770,Settings!$G$9,"-"))))</f>
        <v>-</v>
      </c>
      <c r="I4766" s="13" t="str">
        <f>IF(G4766="-","-",IF(Fixture!I4770&gt;Fixture!G4770,Settings!$G$7,IF(Fixture!I4770=Fixture!G4770,Settings!$G$8,IF(Fixture!I4770&lt;Fixture!G4770,Settings!$G$9,"-"))))</f>
        <v>-</v>
      </c>
    </row>
    <row r="4767" spans="3:9" x14ac:dyDescent="0.25">
      <c r="C4767" s="12" t="str">
        <f t="shared" si="150"/>
        <v>-</v>
      </c>
      <c r="D4767" s="9" t="str">
        <f t="shared" si="151"/>
        <v>-</v>
      </c>
      <c r="E4767" s="9" t="str">
        <f>IF(C4767="-","-",IF(D4767=maxgameno+2,"blank row 2",IF(D4767=maxgameno+1,"blank row 1",INDEX(FixtureCode!$B$4:$AH$128,MATCH($C4767,FixtureCode!$B$4:$B$128,0),MATCH("G"&amp;D4767&amp;"-T1",FixtureCode!$B$4:$AH$4,0)))))</f>
        <v>-</v>
      </c>
      <c r="F4767" s="13" t="str">
        <f>IF(C4767="-","-",IF(D4767=maxgameno+2,"blank row 2",IF(D4767=maxgameno+1,"blank row 1",INDEX(FixtureCode!$B$4:$AH$128,MATCH($C4767,FixtureCode!$B$4:$B$128,0),MATCH("G"&amp;D4767&amp;"-T2",FixtureCode!$B$4:$AH$4,0)))))</f>
        <v>-</v>
      </c>
      <c r="G4767" s="12" t="str">
        <f>IF(C4767="-","-",IF(AND(ISNUMBER(Fixture!G4771),ISNUMBER(Fixture!I4771),Fixture!F4771&lt;&gt;"BYE",Fixture!J4771&lt;&gt;"BYE"),"Yes","-"))</f>
        <v>-</v>
      </c>
      <c r="H4767" s="9" t="str">
        <f>IF(G4767="-","-",IF(Fixture!G4771&gt;Fixture!I4771,Settings!$G$7,IF(Fixture!G4771=Fixture!I4771,Settings!$G$8,IF(Fixture!G4771&lt;Fixture!I4771,Settings!$G$9,"-"))))</f>
        <v>-</v>
      </c>
      <c r="I4767" s="13" t="str">
        <f>IF(G4767="-","-",IF(Fixture!I4771&gt;Fixture!G4771,Settings!$G$7,IF(Fixture!I4771=Fixture!G4771,Settings!$G$8,IF(Fixture!I4771&lt;Fixture!G4771,Settings!$G$9,"-"))))</f>
        <v>-</v>
      </c>
    </row>
    <row r="4768" spans="3:9" x14ac:dyDescent="0.25">
      <c r="C4768" s="12" t="str">
        <f t="shared" si="150"/>
        <v>-</v>
      </c>
      <c r="D4768" s="9" t="str">
        <f t="shared" si="151"/>
        <v>-</v>
      </c>
      <c r="E4768" s="9" t="str">
        <f>IF(C4768="-","-",IF(D4768=maxgameno+2,"blank row 2",IF(D4768=maxgameno+1,"blank row 1",INDEX(FixtureCode!$B$4:$AH$128,MATCH($C4768,FixtureCode!$B$4:$B$128,0),MATCH("G"&amp;D4768&amp;"-T1",FixtureCode!$B$4:$AH$4,0)))))</f>
        <v>-</v>
      </c>
      <c r="F4768" s="13" t="str">
        <f>IF(C4768="-","-",IF(D4768=maxgameno+2,"blank row 2",IF(D4768=maxgameno+1,"blank row 1",INDEX(FixtureCode!$B$4:$AH$128,MATCH($C4768,FixtureCode!$B$4:$B$128,0),MATCH("G"&amp;D4768&amp;"-T2",FixtureCode!$B$4:$AH$4,0)))))</f>
        <v>-</v>
      </c>
      <c r="G4768" s="12" t="str">
        <f>IF(C4768="-","-",IF(AND(ISNUMBER(Fixture!G4772),ISNUMBER(Fixture!I4772),Fixture!F4772&lt;&gt;"BYE",Fixture!J4772&lt;&gt;"BYE"),"Yes","-"))</f>
        <v>-</v>
      </c>
      <c r="H4768" s="9" t="str">
        <f>IF(G4768="-","-",IF(Fixture!G4772&gt;Fixture!I4772,Settings!$G$7,IF(Fixture!G4772=Fixture!I4772,Settings!$G$8,IF(Fixture!G4772&lt;Fixture!I4772,Settings!$G$9,"-"))))</f>
        <v>-</v>
      </c>
      <c r="I4768" s="13" t="str">
        <f>IF(G4768="-","-",IF(Fixture!I4772&gt;Fixture!G4772,Settings!$G$7,IF(Fixture!I4772=Fixture!G4772,Settings!$G$8,IF(Fixture!I4772&lt;Fixture!G4772,Settings!$G$9,"-"))))</f>
        <v>-</v>
      </c>
    </row>
    <row r="4769" spans="3:9" x14ac:dyDescent="0.25">
      <c r="C4769" s="12" t="str">
        <f t="shared" si="150"/>
        <v>-</v>
      </c>
      <c r="D4769" s="9" t="str">
        <f t="shared" si="151"/>
        <v>-</v>
      </c>
      <c r="E4769" s="9" t="str">
        <f>IF(C4769="-","-",IF(D4769=maxgameno+2,"blank row 2",IF(D4769=maxgameno+1,"blank row 1",INDEX(FixtureCode!$B$4:$AH$128,MATCH($C4769,FixtureCode!$B$4:$B$128,0),MATCH("G"&amp;D4769&amp;"-T1",FixtureCode!$B$4:$AH$4,0)))))</f>
        <v>-</v>
      </c>
      <c r="F4769" s="13" t="str">
        <f>IF(C4769="-","-",IF(D4769=maxgameno+2,"blank row 2",IF(D4769=maxgameno+1,"blank row 1",INDEX(FixtureCode!$B$4:$AH$128,MATCH($C4769,FixtureCode!$B$4:$B$128,0),MATCH("G"&amp;D4769&amp;"-T2",FixtureCode!$B$4:$AH$4,0)))))</f>
        <v>-</v>
      </c>
      <c r="G4769" s="12" t="str">
        <f>IF(C4769="-","-",IF(AND(ISNUMBER(Fixture!G4773),ISNUMBER(Fixture!I4773),Fixture!F4773&lt;&gt;"BYE",Fixture!J4773&lt;&gt;"BYE"),"Yes","-"))</f>
        <v>-</v>
      </c>
      <c r="H4769" s="9" t="str">
        <f>IF(G4769="-","-",IF(Fixture!G4773&gt;Fixture!I4773,Settings!$G$7,IF(Fixture!G4773=Fixture!I4773,Settings!$G$8,IF(Fixture!G4773&lt;Fixture!I4773,Settings!$G$9,"-"))))</f>
        <v>-</v>
      </c>
      <c r="I4769" s="13" t="str">
        <f>IF(G4769="-","-",IF(Fixture!I4773&gt;Fixture!G4773,Settings!$G$7,IF(Fixture!I4773=Fixture!G4773,Settings!$G$8,IF(Fixture!I4773&lt;Fixture!G4773,Settings!$G$9,"-"))))</f>
        <v>-</v>
      </c>
    </row>
    <row r="4770" spans="3:9" x14ac:dyDescent="0.25">
      <c r="C4770" s="12" t="str">
        <f t="shared" si="150"/>
        <v>-</v>
      </c>
      <c r="D4770" s="9" t="str">
        <f t="shared" si="151"/>
        <v>-</v>
      </c>
      <c r="E4770" s="9" t="str">
        <f>IF(C4770="-","-",IF(D4770=maxgameno+2,"blank row 2",IF(D4770=maxgameno+1,"blank row 1",INDEX(FixtureCode!$B$4:$AH$128,MATCH($C4770,FixtureCode!$B$4:$B$128,0),MATCH("G"&amp;D4770&amp;"-T1",FixtureCode!$B$4:$AH$4,0)))))</f>
        <v>-</v>
      </c>
      <c r="F4770" s="13" t="str">
        <f>IF(C4770="-","-",IF(D4770=maxgameno+2,"blank row 2",IF(D4770=maxgameno+1,"blank row 1",INDEX(FixtureCode!$B$4:$AH$128,MATCH($C4770,FixtureCode!$B$4:$B$128,0),MATCH("G"&amp;D4770&amp;"-T2",FixtureCode!$B$4:$AH$4,0)))))</f>
        <v>-</v>
      </c>
      <c r="G4770" s="12" t="str">
        <f>IF(C4770="-","-",IF(AND(ISNUMBER(Fixture!G4774),ISNUMBER(Fixture!I4774),Fixture!F4774&lt;&gt;"BYE",Fixture!J4774&lt;&gt;"BYE"),"Yes","-"))</f>
        <v>-</v>
      </c>
      <c r="H4770" s="9" t="str">
        <f>IF(G4770="-","-",IF(Fixture!G4774&gt;Fixture!I4774,Settings!$G$7,IF(Fixture!G4774=Fixture!I4774,Settings!$G$8,IF(Fixture!G4774&lt;Fixture!I4774,Settings!$G$9,"-"))))</f>
        <v>-</v>
      </c>
      <c r="I4770" s="13" t="str">
        <f>IF(G4770="-","-",IF(Fixture!I4774&gt;Fixture!G4774,Settings!$G$7,IF(Fixture!I4774=Fixture!G4774,Settings!$G$8,IF(Fixture!I4774&lt;Fixture!G4774,Settings!$G$9,"-"))))</f>
        <v>-</v>
      </c>
    </row>
    <row r="4771" spans="3:9" x14ac:dyDescent="0.25">
      <c r="C4771" s="12" t="str">
        <f t="shared" si="150"/>
        <v>-</v>
      </c>
      <c r="D4771" s="9" t="str">
        <f t="shared" si="151"/>
        <v>-</v>
      </c>
      <c r="E4771" s="9" t="str">
        <f>IF(C4771="-","-",IF(D4771=maxgameno+2,"blank row 2",IF(D4771=maxgameno+1,"blank row 1",INDEX(FixtureCode!$B$4:$AH$128,MATCH($C4771,FixtureCode!$B$4:$B$128,0),MATCH("G"&amp;D4771&amp;"-T1",FixtureCode!$B$4:$AH$4,0)))))</f>
        <v>-</v>
      </c>
      <c r="F4771" s="13" t="str">
        <f>IF(C4771="-","-",IF(D4771=maxgameno+2,"blank row 2",IF(D4771=maxgameno+1,"blank row 1",INDEX(FixtureCode!$B$4:$AH$128,MATCH($C4771,FixtureCode!$B$4:$B$128,0),MATCH("G"&amp;D4771&amp;"-T2",FixtureCode!$B$4:$AH$4,0)))))</f>
        <v>-</v>
      </c>
      <c r="G4771" s="12" t="str">
        <f>IF(C4771="-","-",IF(AND(ISNUMBER(Fixture!G4775),ISNUMBER(Fixture!I4775),Fixture!F4775&lt;&gt;"BYE",Fixture!J4775&lt;&gt;"BYE"),"Yes","-"))</f>
        <v>-</v>
      </c>
      <c r="H4771" s="9" t="str">
        <f>IF(G4771="-","-",IF(Fixture!G4775&gt;Fixture!I4775,Settings!$G$7,IF(Fixture!G4775=Fixture!I4775,Settings!$G$8,IF(Fixture!G4775&lt;Fixture!I4775,Settings!$G$9,"-"))))</f>
        <v>-</v>
      </c>
      <c r="I4771" s="13" t="str">
        <f>IF(G4771="-","-",IF(Fixture!I4775&gt;Fixture!G4775,Settings!$G$7,IF(Fixture!I4775=Fixture!G4775,Settings!$G$8,IF(Fixture!I4775&lt;Fixture!G4775,Settings!$G$9,"-"))))</f>
        <v>-</v>
      </c>
    </row>
    <row r="4772" spans="3:9" x14ac:dyDescent="0.25">
      <c r="C4772" s="12" t="str">
        <f t="shared" si="150"/>
        <v>-</v>
      </c>
      <c r="D4772" s="9" t="str">
        <f t="shared" si="151"/>
        <v>-</v>
      </c>
      <c r="E4772" s="9" t="str">
        <f>IF(C4772="-","-",IF(D4772=maxgameno+2,"blank row 2",IF(D4772=maxgameno+1,"blank row 1",INDEX(FixtureCode!$B$4:$AH$128,MATCH($C4772,FixtureCode!$B$4:$B$128,0),MATCH("G"&amp;D4772&amp;"-T1",FixtureCode!$B$4:$AH$4,0)))))</f>
        <v>-</v>
      </c>
      <c r="F4772" s="13" t="str">
        <f>IF(C4772="-","-",IF(D4772=maxgameno+2,"blank row 2",IF(D4772=maxgameno+1,"blank row 1",INDEX(FixtureCode!$B$4:$AH$128,MATCH($C4772,FixtureCode!$B$4:$B$128,0),MATCH("G"&amp;D4772&amp;"-T2",FixtureCode!$B$4:$AH$4,0)))))</f>
        <v>-</v>
      </c>
      <c r="G4772" s="12" t="str">
        <f>IF(C4772="-","-",IF(AND(ISNUMBER(Fixture!G4776),ISNUMBER(Fixture!I4776),Fixture!F4776&lt;&gt;"BYE",Fixture!J4776&lt;&gt;"BYE"),"Yes","-"))</f>
        <v>-</v>
      </c>
      <c r="H4772" s="9" t="str">
        <f>IF(G4772="-","-",IF(Fixture!G4776&gt;Fixture!I4776,Settings!$G$7,IF(Fixture!G4776=Fixture!I4776,Settings!$G$8,IF(Fixture!G4776&lt;Fixture!I4776,Settings!$G$9,"-"))))</f>
        <v>-</v>
      </c>
      <c r="I4772" s="13" t="str">
        <f>IF(G4772="-","-",IF(Fixture!I4776&gt;Fixture!G4776,Settings!$G$7,IF(Fixture!I4776=Fixture!G4776,Settings!$G$8,IF(Fixture!I4776&lt;Fixture!G4776,Settings!$G$9,"-"))))</f>
        <v>-</v>
      </c>
    </row>
    <row r="4773" spans="3:9" x14ac:dyDescent="0.25">
      <c r="C4773" s="12" t="str">
        <f t="shared" si="150"/>
        <v>-</v>
      </c>
      <c r="D4773" s="9" t="str">
        <f t="shared" si="151"/>
        <v>-</v>
      </c>
      <c r="E4773" s="9" t="str">
        <f>IF(C4773="-","-",IF(D4773=maxgameno+2,"blank row 2",IF(D4773=maxgameno+1,"blank row 1",INDEX(FixtureCode!$B$4:$AH$128,MATCH($C4773,FixtureCode!$B$4:$B$128,0),MATCH("G"&amp;D4773&amp;"-T1",FixtureCode!$B$4:$AH$4,0)))))</f>
        <v>-</v>
      </c>
      <c r="F4773" s="13" t="str">
        <f>IF(C4773="-","-",IF(D4773=maxgameno+2,"blank row 2",IF(D4773=maxgameno+1,"blank row 1",INDEX(FixtureCode!$B$4:$AH$128,MATCH($C4773,FixtureCode!$B$4:$B$128,0),MATCH("G"&amp;D4773&amp;"-T2",FixtureCode!$B$4:$AH$4,0)))))</f>
        <v>-</v>
      </c>
      <c r="G4773" s="12" t="str">
        <f>IF(C4773="-","-",IF(AND(ISNUMBER(Fixture!G4777),ISNUMBER(Fixture!I4777),Fixture!F4777&lt;&gt;"BYE",Fixture!J4777&lt;&gt;"BYE"),"Yes","-"))</f>
        <v>-</v>
      </c>
      <c r="H4773" s="9" t="str">
        <f>IF(G4773="-","-",IF(Fixture!G4777&gt;Fixture!I4777,Settings!$G$7,IF(Fixture!G4777=Fixture!I4777,Settings!$G$8,IF(Fixture!G4777&lt;Fixture!I4777,Settings!$G$9,"-"))))</f>
        <v>-</v>
      </c>
      <c r="I4773" s="13" t="str">
        <f>IF(G4773="-","-",IF(Fixture!I4777&gt;Fixture!G4777,Settings!$G$7,IF(Fixture!I4777=Fixture!G4777,Settings!$G$8,IF(Fixture!I4777&lt;Fixture!G4777,Settings!$G$9,"-"))))</f>
        <v>-</v>
      </c>
    </row>
    <row r="4774" spans="3:9" x14ac:dyDescent="0.25">
      <c r="C4774" s="12" t="str">
        <f t="shared" si="150"/>
        <v>-</v>
      </c>
      <c r="D4774" s="9" t="str">
        <f t="shared" si="151"/>
        <v>-</v>
      </c>
      <c r="E4774" s="9" t="str">
        <f>IF(C4774="-","-",IF(D4774=maxgameno+2,"blank row 2",IF(D4774=maxgameno+1,"blank row 1",INDEX(FixtureCode!$B$4:$AH$128,MATCH($C4774,FixtureCode!$B$4:$B$128,0),MATCH("G"&amp;D4774&amp;"-T1",FixtureCode!$B$4:$AH$4,0)))))</f>
        <v>-</v>
      </c>
      <c r="F4774" s="13" t="str">
        <f>IF(C4774="-","-",IF(D4774=maxgameno+2,"blank row 2",IF(D4774=maxgameno+1,"blank row 1",INDEX(FixtureCode!$B$4:$AH$128,MATCH($C4774,FixtureCode!$B$4:$B$128,0),MATCH("G"&amp;D4774&amp;"-T2",FixtureCode!$B$4:$AH$4,0)))))</f>
        <v>-</v>
      </c>
      <c r="G4774" s="12" t="str">
        <f>IF(C4774="-","-",IF(AND(ISNUMBER(Fixture!G4778),ISNUMBER(Fixture!I4778),Fixture!F4778&lt;&gt;"BYE",Fixture!J4778&lt;&gt;"BYE"),"Yes","-"))</f>
        <v>-</v>
      </c>
      <c r="H4774" s="9" t="str">
        <f>IF(G4774="-","-",IF(Fixture!G4778&gt;Fixture!I4778,Settings!$G$7,IF(Fixture!G4778=Fixture!I4778,Settings!$G$8,IF(Fixture!G4778&lt;Fixture!I4778,Settings!$G$9,"-"))))</f>
        <v>-</v>
      </c>
      <c r="I4774" s="13" t="str">
        <f>IF(G4774="-","-",IF(Fixture!I4778&gt;Fixture!G4778,Settings!$G$7,IF(Fixture!I4778=Fixture!G4778,Settings!$G$8,IF(Fixture!I4778&lt;Fixture!G4778,Settings!$G$9,"-"))))</f>
        <v>-</v>
      </c>
    </row>
    <row r="4775" spans="3:9" x14ac:dyDescent="0.25">
      <c r="C4775" s="12" t="str">
        <f t="shared" si="150"/>
        <v>-</v>
      </c>
      <c r="D4775" s="9" t="str">
        <f t="shared" si="151"/>
        <v>-</v>
      </c>
      <c r="E4775" s="9" t="str">
        <f>IF(C4775="-","-",IF(D4775=maxgameno+2,"blank row 2",IF(D4775=maxgameno+1,"blank row 1",INDEX(FixtureCode!$B$4:$AH$128,MATCH($C4775,FixtureCode!$B$4:$B$128,0),MATCH("G"&amp;D4775&amp;"-T1",FixtureCode!$B$4:$AH$4,0)))))</f>
        <v>-</v>
      </c>
      <c r="F4775" s="13" t="str">
        <f>IF(C4775="-","-",IF(D4775=maxgameno+2,"blank row 2",IF(D4775=maxgameno+1,"blank row 1",INDEX(FixtureCode!$B$4:$AH$128,MATCH($C4775,FixtureCode!$B$4:$B$128,0),MATCH("G"&amp;D4775&amp;"-T2",FixtureCode!$B$4:$AH$4,0)))))</f>
        <v>-</v>
      </c>
      <c r="G4775" s="12" t="str">
        <f>IF(C4775="-","-",IF(AND(ISNUMBER(Fixture!G4779),ISNUMBER(Fixture!I4779),Fixture!F4779&lt;&gt;"BYE",Fixture!J4779&lt;&gt;"BYE"),"Yes","-"))</f>
        <v>-</v>
      </c>
      <c r="H4775" s="9" t="str">
        <f>IF(G4775="-","-",IF(Fixture!G4779&gt;Fixture!I4779,Settings!$G$7,IF(Fixture!G4779=Fixture!I4779,Settings!$G$8,IF(Fixture!G4779&lt;Fixture!I4779,Settings!$G$9,"-"))))</f>
        <v>-</v>
      </c>
      <c r="I4775" s="13" t="str">
        <f>IF(G4775="-","-",IF(Fixture!I4779&gt;Fixture!G4779,Settings!$G$7,IF(Fixture!I4779=Fixture!G4779,Settings!$G$8,IF(Fixture!I4779&lt;Fixture!G4779,Settings!$G$9,"-"))))</f>
        <v>-</v>
      </c>
    </row>
    <row r="4776" spans="3:9" x14ac:dyDescent="0.25">
      <c r="C4776" s="12" t="str">
        <f t="shared" si="150"/>
        <v>-</v>
      </c>
      <c r="D4776" s="9" t="str">
        <f t="shared" si="151"/>
        <v>-</v>
      </c>
      <c r="E4776" s="9" t="str">
        <f>IF(C4776="-","-",IF(D4776=maxgameno+2,"blank row 2",IF(D4776=maxgameno+1,"blank row 1",INDEX(FixtureCode!$B$4:$AH$128,MATCH($C4776,FixtureCode!$B$4:$B$128,0),MATCH("G"&amp;D4776&amp;"-T1",FixtureCode!$B$4:$AH$4,0)))))</f>
        <v>-</v>
      </c>
      <c r="F4776" s="13" t="str">
        <f>IF(C4776="-","-",IF(D4776=maxgameno+2,"blank row 2",IF(D4776=maxgameno+1,"blank row 1",INDEX(FixtureCode!$B$4:$AH$128,MATCH($C4776,FixtureCode!$B$4:$B$128,0),MATCH("G"&amp;D4776&amp;"-T2",FixtureCode!$B$4:$AH$4,0)))))</f>
        <v>-</v>
      </c>
      <c r="G4776" s="12" t="str">
        <f>IF(C4776="-","-",IF(AND(ISNUMBER(Fixture!G4780),ISNUMBER(Fixture!I4780),Fixture!F4780&lt;&gt;"BYE",Fixture!J4780&lt;&gt;"BYE"),"Yes","-"))</f>
        <v>-</v>
      </c>
      <c r="H4776" s="9" t="str">
        <f>IF(G4776="-","-",IF(Fixture!G4780&gt;Fixture!I4780,Settings!$G$7,IF(Fixture!G4780=Fixture!I4780,Settings!$G$8,IF(Fixture!G4780&lt;Fixture!I4780,Settings!$G$9,"-"))))</f>
        <v>-</v>
      </c>
      <c r="I4776" s="13" t="str">
        <f>IF(G4776="-","-",IF(Fixture!I4780&gt;Fixture!G4780,Settings!$G$7,IF(Fixture!I4780=Fixture!G4780,Settings!$G$8,IF(Fixture!I4780&lt;Fixture!G4780,Settings!$G$9,"-"))))</f>
        <v>-</v>
      </c>
    </row>
    <row r="4777" spans="3:9" x14ac:dyDescent="0.25">
      <c r="C4777" s="12" t="str">
        <f t="shared" si="150"/>
        <v>-</v>
      </c>
      <c r="D4777" s="9" t="str">
        <f t="shared" si="151"/>
        <v>-</v>
      </c>
      <c r="E4777" s="9" t="str">
        <f>IF(C4777="-","-",IF(D4777=maxgameno+2,"blank row 2",IF(D4777=maxgameno+1,"blank row 1",INDEX(FixtureCode!$B$4:$AH$128,MATCH($C4777,FixtureCode!$B$4:$B$128,0),MATCH("G"&amp;D4777&amp;"-T1",FixtureCode!$B$4:$AH$4,0)))))</f>
        <v>-</v>
      </c>
      <c r="F4777" s="13" t="str">
        <f>IF(C4777="-","-",IF(D4777=maxgameno+2,"blank row 2",IF(D4777=maxgameno+1,"blank row 1",INDEX(FixtureCode!$B$4:$AH$128,MATCH($C4777,FixtureCode!$B$4:$B$128,0),MATCH("G"&amp;D4777&amp;"-T2",FixtureCode!$B$4:$AH$4,0)))))</f>
        <v>-</v>
      </c>
      <c r="G4777" s="12" t="str">
        <f>IF(C4777="-","-",IF(AND(ISNUMBER(Fixture!G4781),ISNUMBER(Fixture!I4781),Fixture!F4781&lt;&gt;"BYE",Fixture!J4781&lt;&gt;"BYE"),"Yes","-"))</f>
        <v>-</v>
      </c>
      <c r="H4777" s="9" t="str">
        <f>IF(G4777="-","-",IF(Fixture!G4781&gt;Fixture!I4781,Settings!$G$7,IF(Fixture!G4781=Fixture!I4781,Settings!$G$8,IF(Fixture!G4781&lt;Fixture!I4781,Settings!$G$9,"-"))))</f>
        <v>-</v>
      </c>
      <c r="I4777" s="13" t="str">
        <f>IF(G4777="-","-",IF(Fixture!I4781&gt;Fixture!G4781,Settings!$G$7,IF(Fixture!I4781=Fixture!G4781,Settings!$G$8,IF(Fixture!I4781&lt;Fixture!G4781,Settings!$G$9,"-"))))</f>
        <v>-</v>
      </c>
    </row>
    <row r="4778" spans="3:9" x14ac:dyDescent="0.25">
      <c r="C4778" s="12" t="str">
        <f t="shared" si="150"/>
        <v>-</v>
      </c>
      <c r="D4778" s="9" t="str">
        <f t="shared" si="151"/>
        <v>-</v>
      </c>
      <c r="E4778" s="9" t="str">
        <f>IF(C4778="-","-",IF(D4778=maxgameno+2,"blank row 2",IF(D4778=maxgameno+1,"blank row 1",INDEX(FixtureCode!$B$4:$AH$128,MATCH($C4778,FixtureCode!$B$4:$B$128,0),MATCH("G"&amp;D4778&amp;"-T1",FixtureCode!$B$4:$AH$4,0)))))</f>
        <v>-</v>
      </c>
      <c r="F4778" s="13" t="str">
        <f>IF(C4778="-","-",IF(D4778=maxgameno+2,"blank row 2",IF(D4778=maxgameno+1,"blank row 1",INDEX(FixtureCode!$B$4:$AH$128,MATCH($C4778,FixtureCode!$B$4:$B$128,0),MATCH("G"&amp;D4778&amp;"-T2",FixtureCode!$B$4:$AH$4,0)))))</f>
        <v>-</v>
      </c>
      <c r="G4778" s="12" t="str">
        <f>IF(C4778="-","-",IF(AND(ISNUMBER(Fixture!G4782),ISNUMBER(Fixture!I4782),Fixture!F4782&lt;&gt;"BYE",Fixture!J4782&lt;&gt;"BYE"),"Yes","-"))</f>
        <v>-</v>
      </c>
      <c r="H4778" s="9" t="str">
        <f>IF(G4778="-","-",IF(Fixture!G4782&gt;Fixture!I4782,Settings!$G$7,IF(Fixture!G4782=Fixture!I4782,Settings!$G$8,IF(Fixture!G4782&lt;Fixture!I4782,Settings!$G$9,"-"))))</f>
        <v>-</v>
      </c>
      <c r="I4778" s="13" t="str">
        <f>IF(G4778="-","-",IF(Fixture!I4782&gt;Fixture!G4782,Settings!$G$7,IF(Fixture!I4782=Fixture!G4782,Settings!$G$8,IF(Fixture!I4782&lt;Fixture!G4782,Settings!$G$9,"-"))))</f>
        <v>-</v>
      </c>
    </row>
    <row r="4779" spans="3:9" x14ac:dyDescent="0.25">
      <c r="C4779" s="12" t="str">
        <f t="shared" si="150"/>
        <v>-</v>
      </c>
      <c r="D4779" s="9" t="str">
        <f t="shared" si="151"/>
        <v>-</v>
      </c>
      <c r="E4779" s="9" t="str">
        <f>IF(C4779="-","-",IF(D4779=maxgameno+2,"blank row 2",IF(D4779=maxgameno+1,"blank row 1",INDEX(FixtureCode!$B$4:$AH$128,MATCH($C4779,FixtureCode!$B$4:$B$128,0),MATCH("G"&amp;D4779&amp;"-T1",FixtureCode!$B$4:$AH$4,0)))))</f>
        <v>-</v>
      </c>
      <c r="F4779" s="13" t="str">
        <f>IF(C4779="-","-",IF(D4779=maxgameno+2,"blank row 2",IF(D4779=maxgameno+1,"blank row 1",INDEX(FixtureCode!$B$4:$AH$128,MATCH($C4779,FixtureCode!$B$4:$B$128,0),MATCH("G"&amp;D4779&amp;"-T2",FixtureCode!$B$4:$AH$4,0)))))</f>
        <v>-</v>
      </c>
      <c r="G4779" s="12" t="str">
        <f>IF(C4779="-","-",IF(AND(ISNUMBER(Fixture!G4783),ISNUMBER(Fixture!I4783),Fixture!F4783&lt;&gt;"BYE",Fixture!J4783&lt;&gt;"BYE"),"Yes","-"))</f>
        <v>-</v>
      </c>
      <c r="H4779" s="9" t="str">
        <f>IF(G4779="-","-",IF(Fixture!G4783&gt;Fixture!I4783,Settings!$G$7,IF(Fixture!G4783=Fixture!I4783,Settings!$G$8,IF(Fixture!G4783&lt;Fixture!I4783,Settings!$G$9,"-"))))</f>
        <v>-</v>
      </c>
      <c r="I4779" s="13" t="str">
        <f>IF(G4779="-","-",IF(Fixture!I4783&gt;Fixture!G4783,Settings!$G$7,IF(Fixture!I4783=Fixture!G4783,Settings!$G$8,IF(Fixture!I4783&lt;Fixture!G4783,Settings!$G$9,"-"))))</f>
        <v>-</v>
      </c>
    </row>
    <row r="4780" spans="3:9" x14ac:dyDescent="0.25">
      <c r="C4780" s="12" t="str">
        <f t="shared" si="150"/>
        <v>-</v>
      </c>
      <c r="D4780" s="9" t="str">
        <f t="shared" si="151"/>
        <v>-</v>
      </c>
      <c r="E4780" s="9" t="str">
        <f>IF(C4780="-","-",IF(D4780=maxgameno+2,"blank row 2",IF(D4780=maxgameno+1,"blank row 1",INDEX(FixtureCode!$B$4:$AH$128,MATCH($C4780,FixtureCode!$B$4:$B$128,0),MATCH("G"&amp;D4780&amp;"-T1",FixtureCode!$B$4:$AH$4,0)))))</f>
        <v>-</v>
      </c>
      <c r="F4780" s="13" t="str">
        <f>IF(C4780="-","-",IF(D4780=maxgameno+2,"blank row 2",IF(D4780=maxgameno+1,"blank row 1",INDEX(FixtureCode!$B$4:$AH$128,MATCH($C4780,FixtureCode!$B$4:$B$128,0),MATCH("G"&amp;D4780&amp;"-T2",FixtureCode!$B$4:$AH$4,0)))))</f>
        <v>-</v>
      </c>
      <c r="G4780" s="12" t="str">
        <f>IF(C4780="-","-",IF(AND(ISNUMBER(Fixture!G4784),ISNUMBER(Fixture!I4784),Fixture!F4784&lt;&gt;"BYE",Fixture!J4784&lt;&gt;"BYE"),"Yes","-"))</f>
        <v>-</v>
      </c>
      <c r="H4780" s="9" t="str">
        <f>IF(G4780="-","-",IF(Fixture!G4784&gt;Fixture!I4784,Settings!$G$7,IF(Fixture!G4784=Fixture!I4784,Settings!$G$8,IF(Fixture!G4784&lt;Fixture!I4784,Settings!$G$9,"-"))))</f>
        <v>-</v>
      </c>
      <c r="I4780" s="13" t="str">
        <f>IF(G4780="-","-",IF(Fixture!I4784&gt;Fixture!G4784,Settings!$G$7,IF(Fixture!I4784=Fixture!G4784,Settings!$G$8,IF(Fixture!I4784&lt;Fixture!G4784,Settings!$G$9,"-"))))</f>
        <v>-</v>
      </c>
    </row>
    <row r="4781" spans="3:9" x14ac:dyDescent="0.25">
      <c r="C4781" s="12" t="str">
        <f t="shared" si="150"/>
        <v>-</v>
      </c>
      <c r="D4781" s="9" t="str">
        <f t="shared" si="151"/>
        <v>-</v>
      </c>
      <c r="E4781" s="9" t="str">
        <f>IF(C4781="-","-",IF(D4781=maxgameno+2,"blank row 2",IF(D4781=maxgameno+1,"blank row 1",INDEX(FixtureCode!$B$4:$AH$128,MATCH($C4781,FixtureCode!$B$4:$B$128,0),MATCH("G"&amp;D4781&amp;"-T1",FixtureCode!$B$4:$AH$4,0)))))</f>
        <v>-</v>
      </c>
      <c r="F4781" s="13" t="str">
        <f>IF(C4781="-","-",IF(D4781=maxgameno+2,"blank row 2",IF(D4781=maxgameno+1,"blank row 1",INDEX(FixtureCode!$B$4:$AH$128,MATCH($C4781,FixtureCode!$B$4:$B$128,0),MATCH("G"&amp;D4781&amp;"-T2",FixtureCode!$B$4:$AH$4,0)))))</f>
        <v>-</v>
      </c>
      <c r="G4781" s="12" t="str">
        <f>IF(C4781="-","-",IF(AND(ISNUMBER(Fixture!G4785),ISNUMBER(Fixture!I4785),Fixture!F4785&lt;&gt;"BYE",Fixture!J4785&lt;&gt;"BYE"),"Yes","-"))</f>
        <v>-</v>
      </c>
      <c r="H4781" s="9" t="str">
        <f>IF(G4781="-","-",IF(Fixture!G4785&gt;Fixture!I4785,Settings!$G$7,IF(Fixture!G4785=Fixture!I4785,Settings!$G$8,IF(Fixture!G4785&lt;Fixture!I4785,Settings!$G$9,"-"))))</f>
        <v>-</v>
      </c>
      <c r="I4781" s="13" t="str">
        <f>IF(G4781="-","-",IF(Fixture!I4785&gt;Fixture!G4785,Settings!$G$7,IF(Fixture!I4785=Fixture!G4785,Settings!$G$8,IF(Fixture!I4785&lt;Fixture!G4785,Settings!$G$9,"-"))))</f>
        <v>-</v>
      </c>
    </row>
    <row r="4782" spans="3:9" x14ac:dyDescent="0.25">
      <c r="C4782" s="12" t="str">
        <f t="shared" si="150"/>
        <v>-</v>
      </c>
      <c r="D4782" s="9" t="str">
        <f t="shared" si="151"/>
        <v>-</v>
      </c>
      <c r="E4782" s="9" t="str">
        <f>IF(C4782="-","-",IF(D4782=maxgameno+2,"blank row 2",IF(D4782=maxgameno+1,"blank row 1",INDEX(FixtureCode!$B$4:$AH$128,MATCH($C4782,FixtureCode!$B$4:$B$128,0),MATCH("G"&amp;D4782&amp;"-T1",FixtureCode!$B$4:$AH$4,0)))))</f>
        <v>-</v>
      </c>
      <c r="F4782" s="13" t="str">
        <f>IF(C4782="-","-",IF(D4782=maxgameno+2,"blank row 2",IF(D4782=maxgameno+1,"blank row 1",INDEX(FixtureCode!$B$4:$AH$128,MATCH($C4782,FixtureCode!$B$4:$B$128,0),MATCH("G"&amp;D4782&amp;"-T2",FixtureCode!$B$4:$AH$4,0)))))</f>
        <v>-</v>
      </c>
      <c r="G4782" s="12" t="str">
        <f>IF(C4782="-","-",IF(AND(ISNUMBER(Fixture!G4786),ISNUMBER(Fixture!I4786),Fixture!F4786&lt;&gt;"BYE",Fixture!J4786&lt;&gt;"BYE"),"Yes","-"))</f>
        <v>-</v>
      </c>
      <c r="H4782" s="9" t="str">
        <f>IF(G4782="-","-",IF(Fixture!G4786&gt;Fixture!I4786,Settings!$G$7,IF(Fixture!G4786=Fixture!I4786,Settings!$G$8,IF(Fixture!G4786&lt;Fixture!I4786,Settings!$G$9,"-"))))</f>
        <v>-</v>
      </c>
      <c r="I4782" s="13" t="str">
        <f>IF(G4782="-","-",IF(Fixture!I4786&gt;Fixture!G4786,Settings!$G$7,IF(Fixture!I4786=Fixture!G4786,Settings!$G$8,IF(Fixture!I4786&lt;Fixture!G4786,Settings!$G$9,"-"))))</f>
        <v>-</v>
      </c>
    </row>
    <row r="4783" spans="3:9" x14ac:dyDescent="0.25">
      <c r="C4783" s="12" t="str">
        <f t="shared" si="150"/>
        <v>-</v>
      </c>
      <c r="D4783" s="9" t="str">
        <f t="shared" si="151"/>
        <v>-</v>
      </c>
      <c r="E4783" s="9" t="str">
        <f>IF(C4783="-","-",IF(D4783=maxgameno+2,"blank row 2",IF(D4783=maxgameno+1,"blank row 1",INDEX(FixtureCode!$B$4:$AH$128,MATCH($C4783,FixtureCode!$B$4:$B$128,0),MATCH("G"&amp;D4783&amp;"-T1",FixtureCode!$B$4:$AH$4,0)))))</f>
        <v>-</v>
      </c>
      <c r="F4783" s="13" t="str">
        <f>IF(C4783="-","-",IF(D4783=maxgameno+2,"blank row 2",IF(D4783=maxgameno+1,"blank row 1",INDEX(FixtureCode!$B$4:$AH$128,MATCH($C4783,FixtureCode!$B$4:$B$128,0),MATCH("G"&amp;D4783&amp;"-T2",FixtureCode!$B$4:$AH$4,0)))))</f>
        <v>-</v>
      </c>
      <c r="G4783" s="12" t="str">
        <f>IF(C4783="-","-",IF(AND(ISNUMBER(Fixture!G4787),ISNUMBER(Fixture!I4787),Fixture!F4787&lt;&gt;"BYE",Fixture!J4787&lt;&gt;"BYE"),"Yes","-"))</f>
        <v>-</v>
      </c>
      <c r="H4783" s="9" t="str">
        <f>IF(G4783="-","-",IF(Fixture!G4787&gt;Fixture!I4787,Settings!$G$7,IF(Fixture!G4787=Fixture!I4787,Settings!$G$8,IF(Fixture!G4787&lt;Fixture!I4787,Settings!$G$9,"-"))))</f>
        <v>-</v>
      </c>
      <c r="I4783" s="13" t="str">
        <f>IF(G4783="-","-",IF(Fixture!I4787&gt;Fixture!G4787,Settings!$G$7,IF(Fixture!I4787=Fixture!G4787,Settings!$G$8,IF(Fixture!I4787&lt;Fixture!G4787,Settings!$G$9,"-"))))</f>
        <v>-</v>
      </c>
    </row>
    <row r="4784" spans="3:9" x14ac:dyDescent="0.25">
      <c r="C4784" s="12" t="str">
        <f t="shared" si="150"/>
        <v>-</v>
      </c>
      <c r="D4784" s="9" t="str">
        <f t="shared" si="151"/>
        <v>-</v>
      </c>
      <c r="E4784" s="9" t="str">
        <f>IF(C4784="-","-",IF(D4784=maxgameno+2,"blank row 2",IF(D4784=maxgameno+1,"blank row 1",INDEX(FixtureCode!$B$4:$AH$128,MATCH($C4784,FixtureCode!$B$4:$B$128,0),MATCH("G"&amp;D4784&amp;"-T1",FixtureCode!$B$4:$AH$4,0)))))</f>
        <v>-</v>
      </c>
      <c r="F4784" s="13" t="str">
        <f>IF(C4784="-","-",IF(D4784=maxgameno+2,"blank row 2",IF(D4784=maxgameno+1,"blank row 1",INDEX(FixtureCode!$B$4:$AH$128,MATCH($C4784,FixtureCode!$B$4:$B$128,0),MATCH("G"&amp;D4784&amp;"-T2",FixtureCode!$B$4:$AH$4,0)))))</f>
        <v>-</v>
      </c>
      <c r="G4784" s="12" t="str">
        <f>IF(C4784="-","-",IF(AND(ISNUMBER(Fixture!G4788),ISNUMBER(Fixture!I4788),Fixture!F4788&lt;&gt;"BYE",Fixture!J4788&lt;&gt;"BYE"),"Yes","-"))</f>
        <v>-</v>
      </c>
      <c r="H4784" s="9" t="str">
        <f>IF(G4784="-","-",IF(Fixture!G4788&gt;Fixture!I4788,Settings!$G$7,IF(Fixture!G4788=Fixture!I4788,Settings!$G$8,IF(Fixture!G4788&lt;Fixture!I4788,Settings!$G$9,"-"))))</f>
        <v>-</v>
      </c>
      <c r="I4784" s="13" t="str">
        <f>IF(G4784="-","-",IF(Fixture!I4788&gt;Fixture!G4788,Settings!$G$7,IF(Fixture!I4788=Fixture!G4788,Settings!$G$8,IF(Fixture!I4788&lt;Fixture!G4788,Settings!$G$9,"-"))))</f>
        <v>-</v>
      </c>
    </row>
    <row r="4785" spans="3:9" x14ac:dyDescent="0.25">
      <c r="C4785" s="12" t="str">
        <f t="shared" si="150"/>
        <v>-</v>
      </c>
      <c r="D4785" s="9" t="str">
        <f t="shared" si="151"/>
        <v>-</v>
      </c>
      <c r="E4785" s="9" t="str">
        <f>IF(C4785="-","-",IF(D4785=maxgameno+2,"blank row 2",IF(D4785=maxgameno+1,"blank row 1",INDEX(FixtureCode!$B$4:$AH$128,MATCH($C4785,FixtureCode!$B$4:$B$128,0),MATCH("G"&amp;D4785&amp;"-T1",FixtureCode!$B$4:$AH$4,0)))))</f>
        <v>-</v>
      </c>
      <c r="F4785" s="13" t="str">
        <f>IF(C4785="-","-",IF(D4785=maxgameno+2,"blank row 2",IF(D4785=maxgameno+1,"blank row 1",INDEX(FixtureCode!$B$4:$AH$128,MATCH($C4785,FixtureCode!$B$4:$B$128,0),MATCH("G"&amp;D4785&amp;"-T2",FixtureCode!$B$4:$AH$4,0)))))</f>
        <v>-</v>
      </c>
      <c r="G4785" s="12" t="str">
        <f>IF(C4785="-","-",IF(AND(ISNUMBER(Fixture!G4789),ISNUMBER(Fixture!I4789),Fixture!F4789&lt;&gt;"BYE",Fixture!J4789&lt;&gt;"BYE"),"Yes","-"))</f>
        <v>-</v>
      </c>
      <c r="H4785" s="9" t="str">
        <f>IF(G4785="-","-",IF(Fixture!G4789&gt;Fixture!I4789,Settings!$G$7,IF(Fixture!G4789=Fixture!I4789,Settings!$G$8,IF(Fixture!G4789&lt;Fixture!I4789,Settings!$G$9,"-"))))</f>
        <v>-</v>
      </c>
      <c r="I4785" s="13" t="str">
        <f>IF(G4785="-","-",IF(Fixture!I4789&gt;Fixture!G4789,Settings!$G$7,IF(Fixture!I4789=Fixture!G4789,Settings!$G$8,IF(Fixture!I4789&lt;Fixture!G4789,Settings!$G$9,"-"))))</f>
        <v>-</v>
      </c>
    </row>
    <row r="4786" spans="3:9" x14ac:dyDescent="0.25">
      <c r="C4786" s="12" t="str">
        <f t="shared" si="150"/>
        <v>-</v>
      </c>
      <c r="D4786" s="9" t="str">
        <f t="shared" si="151"/>
        <v>-</v>
      </c>
      <c r="E4786" s="9" t="str">
        <f>IF(C4786="-","-",IF(D4786=maxgameno+2,"blank row 2",IF(D4786=maxgameno+1,"blank row 1",INDEX(FixtureCode!$B$4:$AH$128,MATCH($C4786,FixtureCode!$B$4:$B$128,0),MATCH("G"&amp;D4786&amp;"-T1",FixtureCode!$B$4:$AH$4,0)))))</f>
        <v>-</v>
      </c>
      <c r="F4786" s="13" t="str">
        <f>IF(C4786="-","-",IF(D4786=maxgameno+2,"blank row 2",IF(D4786=maxgameno+1,"blank row 1",INDEX(FixtureCode!$B$4:$AH$128,MATCH($C4786,FixtureCode!$B$4:$B$128,0),MATCH("G"&amp;D4786&amp;"-T2",FixtureCode!$B$4:$AH$4,0)))))</f>
        <v>-</v>
      </c>
      <c r="G4786" s="12" t="str">
        <f>IF(C4786="-","-",IF(AND(ISNUMBER(Fixture!G4790),ISNUMBER(Fixture!I4790),Fixture!F4790&lt;&gt;"BYE",Fixture!J4790&lt;&gt;"BYE"),"Yes","-"))</f>
        <v>-</v>
      </c>
      <c r="H4786" s="9" t="str">
        <f>IF(G4786="-","-",IF(Fixture!G4790&gt;Fixture!I4790,Settings!$G$7,IF(Fixture!G4790=Fixture!I4790,Settings!$G$8,IF(Fixture!G4790&lt;Fixture!I4790,Settings!$G$9,"-"))))</f>
        <v>-</v>
      </c>
      <c r="I4786" s="13" t="str">
        <f>IF(G4786="-","-",IF(Fixture!I4790&gt;Fixture!G4790,Settings!$G$7,IF(Fixture!I4790=Fixture!G4790,Settings!$G$8,IF(Fixture!I4790&lt;Fixture!G4790,Settings!$G$9,"-"))))</f>
        <v>-</v>
      </c>
    </row>
    <row r="4787" spans="3:9" x14ac:dyDescent="0.25">
      <c r="C4787" s="12" t="str">
        <f t="shared" si="150"/>
        <v>-</v>
      </c>
      <c r="D4787" s="9" t="str">
        <f t="shared" si="151"/>
        <v>-</v>
      </c>
      <c r="E4787" s="9" t="str">
        <f>IF(C4787="-","-",IF(D4787=maxgameno+2,"blank row 2",IF(D4787=maxgameno+1,"blank row 1",INDEX(FixtureCode!$B$4:$AH$128,MATCH($C4787,FixtureCode!$B$4:$B$128,0),MATCH("G"&amp;D4787&amp;"-T1",FixtureCode!$B$4:$AH$4,0)))))</f>
        <v>-</v>
      </c>
      <c r="F4787" s="13" t="str">
        <f>IF(C4787="-","-",IF(D4787=maxgameno+2,"blank row 2",IF(D4787=maxgameno+1,"blank row 1",INDEX(FixtureCode!$B$4:$AH$128,MATCH($C4787,FixtureCode!$B$4:$B$128,0),MATCH("G"&amp;D4787&amp;"-T2",FixtureCode!$B$4:$AH$4,0)))))</f>
        <v>-</v>
      </c>
      <c r="G4787" s="12" t="str">
        <f>IF(C4787="-","-",IF(AND(ISNUMBER(Fixture!G4791),ISNUMBER(Fixture!I4791),Fixture!F4791&lt;&gt;"BYE",Fixture!J4791&lt;&gt;"BYE"),"Yes","-"))</f>
        <v>-</v>
      </c>
      <c r="H4787" s="9" t="str">
        <f>IF(G4787="-","-",IF(Fixture!G4791&gt;Fixture!I4791,Settings!$G$7,IF(Fixture!G4791=Fixture!I4791,Settings!$G$8,IF(Fixture!G4791&lt;Fixture!I4791,Settings!$G$9,"-"))))</f>
        <v>-</v>
      </c>
      <c r="I4787" s="13" t="str">
        <f>IF(G4787="-","-",IF(Fixture!I4791&gt;Fixture!G4791,Settings!$G$7,IF(Fixture!I4791=Fixture!G4791,Settings!$G$8,IF(Fixture!I4791&lt;Fixture!G4791,Settings!$G$9,"-"))))</f>
        <v>-</v>
      </c>
    </row>
    <row r="4788" spans="3:9" x14ac:dyDescent="0.25">
      <c r="C4788" s="12" t="str">
        <f t="shared" si="150"/>
        <v>-</v>
      </c>
      <c r="D4788" s="9" t="str">
        <f t="shared" si="151"/>
        <v>-</v>
      </c>
      <c r="E4788" s="9" t="str">
        <f>IF(C4788="-","-",IF(D4788=maxgameno+2,"blank row 2",IF(D4788=maxgameno+1,"blank row 1",INDEX(FixtureCode!$B$4:$AH$128,MATCH($C4788,FixtureCode!$B$4:$B$128,0),MATCH("G"&amp;D4788&amp;"-T1",FixtureCode!$B$4:$AH$4,0)))))</f>
        <v>-</v>
      </c>
      <c r="F4788" s="13" t="str">
        <f>IF(C4788="-","-",IF(D4788=maxgameno+2,"blank row 2",IF(D4788=maxgameno+1,"blank row 1",INDEX(FixtureCode!$B$4:$AH$128,MATCH($C4788,FixtureCode!$B$4:$B$128,0),MATCH("G"&amp;D4788&amp;"-T2",FixtureCode!$B$4:$AH$4,0)))))</f>
        <v>-</v>
      </c>
      <c r="G4788" s="12" t="str">
        <f>IF(C4788="-","-",IF(AND(ISNUMBER(Fixture!G4792),ISNUMBER(Fixture!I4792),Fixture!F4792&lt;&gt;"BYE",Fixture!J4792&lt;&gt;"BYE"),"Yes","-"))</f>
        <v>-</v>
      </c>
      <c r="H4788" s="9" t="str">
        <f>IF(G4788="-","-",IF(Fixture!G4792&gt;Fixture!I4792,Settings!$G$7,IF(Fixture!G4792=Fixture!I4792,Settings!$G$8,IF(Fixture!G4792&lt;Fixture!I4792,Settings!$G$9,"-"))))</f>
        <v>-</v>
      </c>
      <c r="I4788" s="13" t="str">
        <f>IF(G4788="-","-",IF(Fixture!I4792&gt;Fixture!G4792,Settings!$G$7,IF(Fixture!I4792=Fixture!G4792,Settings!$G$8,IF(Fixture!I4792&lt;Fixture!G4792,Settings!$G$9,"-"))))</f>
        <v>-</v>
      </c>
    </row>
    <row r="4789" spans="3:9" x14ac:dyDescent="0.25">
      <c r="C4789" s="12" t="str">
        <f t="shared" si="150"/>
        <v>-</v>
      </c>
      <c r="D4789" s="9" t="str">
        <f t="shared" si="151"/>
        <v>-</v>
      </c>
      <c r="E4789" s="9" t="str">
        <f>IF(C4789="-","-",IF(D4789=maxgameno+2,"blank row 2",IF(D4789=maxgameno+1,"blank row 1",INDEX(FixtureCode!$B$4:$AH$128,MATCH($C4789,FixtureCode!$B$4:$B$128,0),MATCH("G"&amp;D4789&amp;"-T1",FixtureCode!$B$4:$AH$4,0)))))</f>
        <v>-</v>
      </c>
      <c r="F4789" s="13" t="str">
        <f>IF(C4789="-","-",IF(D4789=maxgameno+2,"blank row 2",IF(D4789=maxgameno+1,"blank row 1",INDEX(FixtureCode!$B$4:$AH$128,MATCH($C4789,FixtureCode!$B$4:$B$128,0),MATCH("G"&amp;D4789&amp;"-T2",FixtureCode!$B$4:$AH$4,0)))))</f>
        <v>-</v>
      </c>
      <c r="G4789" s="12" t="str">
        <f>IF(C4789="-","-",IF(AND(ISNUMBER(Fixture!G4793),ISNUMBER(Fixture!I4793),Fixture!F4793&lt;&gt;"BYE",Fixture!J4793&lt;&gt;"BYE"),"Yes","-"))</f>
        <v>-</v>
      </c>
      <c r="H4789" s="9" t="str">
        <f>IF(G4789="-","-",IF(Fixture!G4793&gt;Fixture!I4793,Settings!$G$7,IF(Fixture!G4793=Fixture!I4793,Settings!$G$8,IF(Fixture!G4793&lt;Fixture!I4793,Settings!$G$9,"-"))))</f>
        <v>-</v>
      </c>
      <c r="I4789" s="13" t="str">
        <f>IF(G4789="-","-",IF(Fixture!I4793&gt;Fixture!G4793,Settings!$G$7,IF(Fixture!I4793=Fixture!G4793,Settings!$G$8,IF(Fixture!I4793&lt;Fixture!G4793,Settings!$G$9,"-"))))</f>
        <v>-</v>
      </c>
    </row>
    <row r="4790" spans="3:9" x14ac:dyDescent="0.25">
      <c r="C4790" s="12" t="str">
        <f t="shared" si="150"/>
        <v>-</v>
      </c>
      <c r="D4790" s="9" t="str">
        <f t="shared" si="151"/>
        <v>-</v>
      </c>
      <c r="E4790" s="9" t="str">
        <f>IF(C4790="-","-",IF(D4790=maxgameno+2,"blank row 2",IF(D4790=maxgameno+1,"blank row 1",INDEX(FixtureCode!$B$4:$AH$128,MATCH($C4790,FixtureCode!$B$4:$B$128,0),MATCH("G"&amp;D4790&amp;"-T1",FixtureCode!$B$4:$AH$4,0)))))</f>
        <v>-</v>
      </c>
      <c r="F4790" s="13" t="str">
        <f>IF(C4790="-","-",IF(D4790=maxgameno+2,"blank row 2",IF(D4790=maxgameno+1,"blank row 1",INDEX(FixtureCode!$B$4:$AH$128,MATCH($C4790,FixtureCode!$B$4:$B$128,0),MATCH("G"&amp;D4790&amp;"-T2",FixtureCode!$B$4:$AH$4,0)))))</f>
        <v>-</v>
      </c>
      <c r="G4790" s="12" t="str">
        <f>IF(C4790="-","-",IF(AND(ISNUMBER(Fixture!G4794),ISNUMBER(Fixture!I4794),Fixture!F4794&lt;&gt;"BYE",Fixture!J4794&lt;&gt;"BYE"),"Yes","-"))</f>
        <v>-</v>
      </c>
      <c r="H4790" s="9" t="str">
        <f>IF(G4790="-","-",IF(Fixture!G4794&gt;Fixture!I4794,Settings!$G$7,IF(Fixture!G4794=Fixture!I4794,Settings!$G$8,IF(Fixture!G4794&lt;Fixture!I4794,Settings!$G$9,"-"))))</f>
        <v>-</v>
      </c>
      <c r="I4790" s="13" t="str">
        <f>IF(G4790="-","-",IF(Fixture!I4794&gt;Fixture!G4794,Settings!$G$7,IF(Fixture!I4794=Fixture!G4794,Settings!$G$8,IF(Fixture!I4794&lt;Fixture!G4794,Settings!$G$9,"-"))))</f>
        <v>-</v>
      </c>
    </row>
    <row r="4791" spans="3:9" x14ac:dyDescent="0.25">
      <c r="C4791" s="12" t="str">
        <f t="shared" si="150"/>
        <v>-</v>
      </c>
      <c r="D4791" s="9" t="str">
        <f t="shared" si="151"/>
        <v>-</v>
      </c>
      <c r="E4791" s="9" t="str">
        <f>IF(C4791="-","-",IF(D4791=maxgameno+2,"blank row 2",IF(D4791=maxgameno+1,"blank row 1",INDEX(FixtureCode!$B$4:$AH$128,MATCH($C4791,FixtureCode!$B$4:$B$128,0),MATCH("G"&amp;D4791&amp;"-T1",FixtureCode!$B$4:$AH$4,0)))))</f>
        <v>-</v>
      </c>
      <c r="F4791" s="13" t="str">
        <f>IF(C4791="-","-",IF(D4791=maxgameno+2,"blank row 2",IF(D4791=maxgameno+1,"blank row 1",INDEX(FixtureCode!$B$4:$AH$128,MATCH($C4791,FixtureCode!$B$4:$B$128,0),MATCH("G"&amp;D4791&amp;"-T2",FixtureCode!$B$4:$AH$4,0)))))</f>
        <v>-</v>
      </c>
      <c r="G4791" s="12" t="str">
        <f>IF(C4791="-","-",IF(AND(ISNUMBER(Fixture!G4795),ISNUMBER(Fixture!I4795),Fixture!F4795&lt;&gt;"BYE",Fixture!J4795&lt;&gt;"BYE"),"Yes","-"))</f>
        <v>-</v>
      </c>
      <c r="H4791" s="9" t="str">
        <f>IF(G4791="-","-",IF(Fixture!G4795&gt;Fixture!I4795,Settings!$G$7,IF(Fixture!G4795=Fixture!I4795,Settings!$G$8,IF(Fixture!G4795&lt;Fixture!I4795,Settings!$G$9,"-"))))</f>
        <v>-</v>
      </c>
      <c r="I4791" s="13" t="str">
        <f>IF(G4791="-","-",IF(Fixture!I4795&gt;Fixture!G4795,Settings!$G$7,IF(Fixture!I4795=Fixture!G4795,Settings!$G$8,IF(Fixture!I4795&lt;Fixture!G4795,Settings!$G$9,"-"))))</f>
        <v>-</v>
      </c>
    </row>
    <row r="4792" spans="3:9" x14ac:dyDescent="0.25">
      <c r="C4792" s="12" t="str">
        <f t="shared" si="150"/>
        <v>-</v>
      </c>
      <c r="D4792" s="9" t="str">
        <f t="shared" si="151"/>
        <v>-</v>
      </c>
      <c r="E4792" s="9" t="str">
        <f>IF(C4792="-","-",IF(D4792=maxgameno+2,"blank row 2",IF(D4792=maxgameno+1,"blank row 1",INDEX(FixtureCode!$B$4:$AH$128,MATCH($C4792,FixtureCode!$B$4:$B$128,0),MATCH("G"&amp;D4792&amp;"-T1",FixtureCode!$B$4:$AH$4,0)))))</f>
        <v>-</v>
      </c>
      <c r="F4792" s="13" t="str">
        <f>IF(C4792="-","-",IF(D4792=maxgameno+2,"blank row 2",IF(D4792=maxgameno+1,"blank row 1",INDEX(FixtureCode!$B$4:$AH$128,MATCH($C4792,FixtureCode!$B$4:$B$128,0),MATCH("G"&amp;D4792&amp;"-T2",FixtureCode!$B$4:$AH$4,0)))))</f>
        <v>-</v>
      </c>
      <c r="G4792" s="12" t="str">
        <f>IF(C4792="-","-",IF(AND(ISNUMBER(Fixture!G4796),ISNUMBER(Fixture!I4796),Fixture!F4796&lt;&gt;"BYE",Fixture!J4796&lt;&gt;"BYE"),"Yes","-"))</f>
        <v>-</v>
      </c>
      <c r="H4792" s="9" t="str">
        <f>IF(G4792="-","-",IF(Fixture!G4796&gt;Fixture!I4796,Settings!$G$7,IF(Fixture!G4796=Fixture!I4796,Settings!$G$8,IF(Fixture!G4796&lt;Fixture!I4796,Settings!$G$9,"-"))))</f>
        <v>-</v>
      </c>
      <c r="I4792" s="13" t="str">
        <f>IF(G4792="-","-",IF(Fixture!I4796&gt;Fixture!G4796,Settings!$G$7,IF(Fixture!I4796=Fixture!G4796,Settings!$G$8,IF(Fixture!I4796&lt;Fixture!G4796,Settings!$G$9,"-"))))</f>
        <v>-</v>
      </c>
    </row>
    <row r="4793" spans="3:9" x14ac:dyDescent="0.25">
      <c r="C4793" s="12" t="str">
        <f t="shared" si="150"/>
        <v>-</v>
      </c>
      <c r="D4793" s="9" t="str">
        <f t="shared" si="151"/>
        <v>-</v>
      </c>
      <c r="E4793" s="9" t="str">
        <f>IF(C4793="-","-",IF(D4793=maxgameno+2,"blank row 2",IF(D4793=maxgameno+1,"blank row 1",INDEX(FixtureCode!$B$4:$AH$128,MATCH($C4793,FixtureCode!$B$4:$B$128,0),MATCH("G"&amp;D4793&amp;"-T1",FixtureCode!$B$4:$AH$4,0)))))</f>
        <v>-</v>
      </c>
      <c r="F4793" s="13" t="str">
        <f>IF(C4793="-","-",IF(D4793=maxgameno+2,"blank row 2",IF(D4793=maxgameno+1,"blank row 1",INDEX(FixtureCode!$B$4:$AH$128,MATCH($C4793,FixtureCode!$B$4:$B$128,0),MATCH("G"&amp;D4793&amp;"-T2",FixtureCode!$B$4:$AH$4,0)))))</f>
        <v>-</v>
      </c>
      <c r="G4793" s="12" t="str">
        <f>IF(C4793="-","-",IF(AND(ISNUMBER(Fixture!G4797),ISNUMBER(Fixture!I4797),Fixture!F4797&lt;&gt;"BYE",Fixture!J4797&lt;&gt;"BYE"),"Yes","-"))</f>
        <v>-</v>
      </c>
      <c r="H4793" s="9" t="str">
        <f>IF(G4793="-","-",IF(Fixture!G4797&gt;Fixture!I4797,Settings!$G$7,IF(Fixture!G4797=Fixture!I4797,Settings!$G$8,IF(Fixture!G4797&lt;Fixture!I4797,Settings!$G$9,"-"))))</f>
        <v>-</v>
      </c>
      <c r="I4793" s="13" t="str">
        <f>IF(G4793="-","-",IF(Fixture!I4797&gt;Fixture!G4797,Settings!$G$7,IF(Fixture!I4797=Fixture!G4797,Settings!$G$8,IF(Fixture!I4797&lt;Fixture!G4797,Settings!$G$9,"-"))))</f>
        <v>-</v>
      </c>
    </row>
    <row r="4794" spans="3:9" x14ac:dyDescent="0.25">
      <c r="C4794" s="12" t="str">
        <f t="shared" si="150"/>
        <v>-</v>
      </c>
      <c r="D4794" s="9" t="str">
        <f t="shared" si="151"/>
        <v>-</v>
      </c>
      <c r="E4794" s="9" t="str">
        <f>IF(C4794="-","-",IF(D4794=maxgameno+2,"blank row 2",IF(D4794=maxgameno+1,"blank row 1",INDEX(FixtureCode!$B$4:$AH$128,MATCH($C4794,FixtureCode!$B$4:$B$128,0),MATCH("G"&amp;D4794&amp;"-T1",FixtureCode!$B$4:$AH$4,0)))))</f>
        <v>-</v>
      </c>
      <c r="F4794" s="13" t="str">
        <f>IF(C4794="-","-",IF(D4794=maxgameno+2,"blank row 2",IF(D4794=maxgameno+1,"blank row 1",INDEX(FixtureCode!$B$4:$AH$128,MATCH($C4794,FixtureCode!$B$4:$B$128,0),MATCH("G"&amp;D4794&amp;"-T2",FixtureCode!$B$4:$AH$4,0)))))</f>
        <v>-</v>
      </c>
      <c r="G4794" s="12" t="str">
        <f>IF(C4794="-","-",IF(AND(ISNUMBER(Fixture!G4798),ISNUMBER(Fixture!I4798),Fixture!F4798&lt;&gt;"BYE",Fixture!J4798&lt;&gt;"BYE"),"Yes","-"))</f>
        <v>-</v>
      </c>
      <c r="H4794" s="9" t="str">
        <f>IF(G4794="-","-",IF(Fixture!G4798&gt;Fixture!I4798,Settings!$G$7,IF(Fixture!G4798=Fixture!I4798,Settings!$G$8,IF(Fixture!G4798&lt;Fixture!I4798,Settings!$G$9,"-"))))</f>
        <v>-</v>
      </c>
      <c r="I4794" s="13" t="str">
        <f>IF(G4794="-","-",IF(Fixture!I4798&gt;Fixture!G4798,Settings!$G$7,IF(Fixture!I4798=Fixture!G4798,Settings!$G$8,IF(Fixture!I4798&lt;Fixture!G4798,Settings!$G$9,"-"))))</f>
        <v>-</v>
      </c>
    </row>
    <row r="4795" spans="3:9" x14ac:dyDescent="0.25">
      <c r="C4795" s="12" t="str">
        <f t="shared" si="150"/>
        <v>-</v>
      </c>
      <c r="D4795" s="9" t="str">
        <f t="shared" si="151"/>
        <v>-</v>
      </c>
      <c r="E4795" s="9" t="str">
        <f>IF(C4795="-","-",IF(D4795=maxgameno+2,"blank row 2",IF(D4795=maxgameno+1,"blank row 1",INDEX(FixtureCode!$B$4:$AH$128,MATCH($C4795,FixtureCode!$B$4:$B$128,0),MATCH("G"&amp;D4795&amp;"-T1",FixtureCode!$B$4:$AH$4,0)))))</f>
        <v>-</v>
      </c>
      <c r="F4795" s="13" t="str">
        <f>IF(C4795="-","-",IF(D4795=maxgameno+2,"blank row 2",IF(D4795=maxgameno+1,"blank row 1",INDEX(FixtureCode!$B$4:$AH$128,MATCH($C4795,FixtureCode!$B$4:$B$128,0),MATCH("G"&amp;D4795&amp;"-T2",FixtureCode!$B$4:$AH$4,0)))))</f>
        <v>-</v>
      </c>
      <c r="G4795" s="12" t="str">
        <f>IF(C4795="-","-",IF(AND(ISNUMBER(Fixture!G4799),ISNUMBER(Fixture!I4799),Fixture!F4799&lt;&gt;"BYE",Fixture!J4799&lt;&gt;"BYE"),"Yes","-"))</f>
        <v>-</v>
      </c>
      <c r="H4795" s="9" t="str">
        <f>IF(G4795="-","-",IF(Fixture!G4799&gt;Fixture!I4799,Settings!$G$7,IF(Fixture!G4799=Fixture!I4799,Settings!$G$8,IF(Fixture!G4799&lt;Fixture!I4799,Settings!$G$9,"-"))))</f>
        <v>-</v>
      </c>
      <c r="I4795" s="13" t="str">
        <f>IF(G4795="-","-",IF(Fixture!I4799&gt;Fixture!G4799,Settings!$G$7,IF(Fixture!I4799=Fixture!G4799,Settings!$G$8,IF(Fixture!I4799&lt;Fixture!G4799,Settings!$G$9,"-"))))</f>
        <v>-</v>
      </c>
    </row>
    <row r="4796" spans="3:9" x14ac:dyDescent="0.25">
      <c r="C4796" s="12" t="str">
        <f t="shared" si="150"/>
        <v>-</v>
      </c>
      <c r="D4796" s="9" t="str">
        <f t="shared" si="151"/>
        <v>-</v>
      </c>
      <c r="E4796" s="9" t="str">
        <f>IF(C4796="-","-",IF(D4796=maxgameno+2,"blank row 2",IF(D4796=maxgameno+1,"blank row 1",INDEX(FixtureCode!$B$4:$AH$128,MATCH($C4796,FixtureCode!$B$4:$B$128,0),MATCH("G"&amp;D4796&amp;"-T1",FixtureCode!$B$4:$AH$4,0)))))</f>
        <v>-</v>
      </c>
      <c r="F4796" s="13" t="str">
        <f>IF(C4796="-","-",IF(D4796=maxgameno+2,"blank row 2",IF(D4796=maxgameno+1,"blank row 1",INDEX(FixtureCode!$B$4:$AH$128,MATCH($C4796,FixtureCode!$B$4:$B$128,0),MATCH("G"&amp;D4796&amp;"-T2",FixtureCode!$B$4:$AH$4,0)))))</f>
        <v>-</v>
      </c>
      <c r="G4796" s="12" t="str">
        <f>IF(C4796="-","-",IF(AND(ISNUMBER(Fixture!G4800),ISNUMBER(Fixture!I4800),Fixture!F4800&lt;&gt;"BYE",Fixture!J4800&lt;&gt;"BYE"),"Yes","-"))</f>
        <v>-</v>
      </c>
      <c r="H4796" s="9" t="str">
        <f>IF(G4796="-","-",IF(Fixture!G4800&gt;Fixture!I4800,Settings!$G$7,IF(Fixture!G4800=Fixture!I4800,Settings!$G$8,IF(Fixture!G4800&lt;Fixture!I4800,Settings!$G$9,"-"))))</f>
        <v>-</v>
      </c>
      <c r="I4796" s="13" t="str">
        <f>IF(G4796="-","-",IF(Fixture!I4800&gt;Fixture!G4800,Settings!$G$7,IF(Fixture!I4800=Fixture!G4800,Settings!$G$8,IF(Fixture!I4800&lt;Fixture!G4800,Settings!$G$9,"-"))))</f>
        <v>-</v>
      </c>
    </row>
    <row r="4797" spans="3:9" x14ac:dyDescent="0.25">
      <c r="C4797" s="12" t="str">
        <f t="shared" si="150"/>
        <v>-</v>
      </c>
      <c r="D4797" s="9" t="str">
        <f t="shared" si="151"/>
        <v>-</v>
      </c>
      <c r="E4797" s="9" t="str">
        <f>IF(C4797="-","-",IF(D4797=maxgameno+2,"blank row 2",IF(D4797=maxgameno+1,"blank row 1",INDEX(FixtureCode!$B$4:$AH$128,MATCH($C4797,FixtureCode!$B$4:$B$128,0),MATCH("G"&amp;D4797&amp;"-T1",FixtureCode!$B$4:$AH$4,0)))))</f>
        <v>-</v>
      </c>
      <c r="F4797" s="13" t="str">
        <f>IF(C4797="-","-",IF(D4797=maxgameno+2,"blank row 2",IF(D4797=maxgameno+1,"blank row 1",INDEX(FixtureCode!$B$4:$AH$128,MATCH($C4797,FixtureCode!$B$4:$B$128,0),MATCH("G"&amp;D4797&amp;"-T2",FixtureCode!$B$4:$AH$4,0)))))</f>
        <v>-</v>
      </c>
      <c r="G4797" s="12" t="str">
        <f>IF(C4797="-","-",IF(AND(ISNUMBER(Fixture!G4801),ISNUMBER(Fixture!I4801),Fixture!F4801&lt;&gt;"BYE",Fixture!J4801&lt;&gt;"BYE"),"Yes","-"))</f>
        <v>-</v>
      </c>
      <c r="H4797" s="9" t="str">
        <f>IF(G4797="-","-",IF(Fixture!G4801&gt;Fixture!I4801,Settings!$G$7,IF(Fixture!G4801=Fixture!I4801,Settings!$G$8,IF(Fixture!G4801&lt;Fixture!I4801,Settings!$G$9,"-"))))</f>
        <v>-</v>
      </c>
      <c r="I4797" s="13" t="str">
        <f>IF(G4797="-","-",IF(Fixture!I4801&gt;Fixture!G4801,Settings!$G$7,IF(Fixture!I4801=Fixture!G4801,Settings!$G$8,IF(Fixture!I4801&lt;Fixture!G4801,Settings!$G$9,"-"))))</f>
        <v>-</v>
      </c>
    </row>
    <row r="4798" spans="3:9" x14ac:dyDescent="0.25">
      <c r="C4798" s="12" t="str">
        <f t="shared" si="150"/>
        <v>-</v>
      </c>
      <c r="D4798" s="9" t="str">
        <f t="shared" si="151"/>
        <v>-</v>
      </c>
      <c r="E4798" s="9" t="str">
        <f>IF(C4798="-","-",IF(D4798=maxgameno+2,"blank row 2",IF(D4798=maxgameno+1,"blank row 1",INDEX(FixtureCode!$B$4:$AH$128,MATCH($C4798,FixtureCode!$B$4:$B$128,0),MATCH("G"&amp;D4798&amp;"-T1",FixtureCode!$B$4:$AH$4,0)))))</f>
        <v>-</v>
      </c>
      <c r="F4798" s="13" t="str">
        <f>IF(C4798="-","-",IF(D4798=maxgameno+2,"blank row 2",IF(D4798=maxgameno+1,"blank row 1",INDEX(FixtureCode!$B$4:$AH$128,MATCH($C4798,FixtureCode!$B$4:$B$128,0),MATCH("G"&amp;D4798&amp;"-T2",FixtureCode!$B$4:$AH$4,0)))))</f>
        <v>-</v>
      </c>
      <c r="G4798" s="12" t="str">
        <f>IF(C4798="-","-",IF(AND(ISNUMBER(Fixture!G4802),ISNUMBER(Fixture!I4802),Fixture!F4802&lt;&gt;"BYE",Fixture!J4802&lt;&gt;"BYE"),"Yes","-"))</f>
        <v>-</v>
      </c>
      <c r="H4798" s="9" t="str">
        <f>IF(G4798="-","-",IF(Fixture!G4802&gt;Fixture!I4802,Settings!$G$7,IF(Fixture!G4802=Fixture!I4802,Settings!$G$8,IF(Fixture!G4802&lt;Fixture!I4802,Settings!$G$9,"-"))))</f>
        <v>-</v>
      </c>
      <c r="I4798" s="13" t="str">
        <f>IF(G4798="-","-",IF(Fixture!I4802&gt;Fixture!G4802,Settings!$G$7,IF(Fixture!I4802=Fixture!G4802,Settings!$G$8,IF(Fixture!I4802&lt;Fixture!G4802,Settings!$G$9,"-"))))</f>
        <v>-</v>
      </c>
    </row>
    <row r="4799" spans="3:9" x14ac:dyDescent="0.25">
      <c r="C4799" s="12" t="str">
        <f t="shared" si="150"/>
        <v>-</v>
      </c>
      <c r="D4799" s="9" t="str">
        <f t="shared" si="151"/>
        <v>-</v>
      </c>
      <c r="E4799" s="9" t="str">
        <f>IF(C4799="-","-",IF(D4799=maxgameno+2,"blank row 2",IF(D4799=maxgameno+1,"blank row 1",INDEX(FixtureCode!$B$4:$AH$128,MATCH($C4799,FixtureCode!$B$4:$B$128,0),MATCH("G"&amp;D4799&amp;"-T1",FixtureCode!$B$4:$AH$4,0)))))</f>
        <v>-</v>
      </c>
      <c r="F4799" s="13" t="str">
        <f>IF(C4799="-","-",IF(D4799=maxgameno+2,"blank row 2",IF(D4799=maxgameno+1,"blank row 1",INDEX(FixtureCode!$B$4:$AH$128,MATCH($C4799,FixtureCode!$B$4:$B$128,0),MATCH("G"&amp;D4799&amp;"-T2",FixtureCode!$B$4:$AH$4,0)))))</f>
        <v>-</v>
      </c>
      <c r="G4799" s="12" t="str">
        <f>IF(C4799="-","-",IF(AND(ISNUMBER(Fixture!G4803),ISNUMBER(Fixture!I4803),Fixture!F4803&lt;&gt;"BYE",Fixture!J4803&lt;&gt;"BYE"),"Yes","-"))</f>
        <v>-</v>
      </c>
      <c r="H4799" s="9" t="str">
        <f>IF(G4799="-","-",IF(Fixture!G4803&gt;Fixture!I4803,Settings!$G$7,IF(Fixture!G4803=Fixture!I4803,Settings!$G$8,IF(Fixture!G4803&lt;Fixture!I4803,Settings!$G$9,"-"))))</f>
        <v>-</v>
      </c>
      <c r="I4799" s="13" t="str">
        <f>IF(G4799="-","-",IF(Fixture!I4803&gt;Fixture!G4803,Settings!$G$7,IF(Fixture!I4803=Fixture!G4803,Settings!$G$8,IF(Fixture!I4803&lt;Fixture!G4803,Settings!$G$9,"-"))))</f>
        <v>-</v>
      </c>
    </row>
    <row r="4800" spans="3:9" x14ac:dyDescent="0.25">
      <c r="C4800" s="12" t="str">
        <f t="shared" si="150"/>
        <v>-</v>
      </c>
      <c r="D4800" s="9" t="str">
        <f t="shared" si="151"/>
        <v>-</v>
      </c>
      <c r="E4800" s="9" t="str">
        <f>IF(C4800="-","-",IF(D4800=maxgameno+2,"blank row 2",IF(D4800=maxgameno+1,"blank row 1",INDEX(FixtureCode!$B$4:$AH$128,MATCH($C4800,FixtureCode!$B$4:$B$128,0),MATCH("G"&amp;D4800&amp;"-T1",FixtureCode!$B$4:$AH$4,0)))))</f>
        <v>-</v>
      </c>
      <c r="F4800" s="13" t="str">
        <f>IF(C4800="-","-",IF(D4800=maxgameno+2,"blank row 2",IF(D4800=maxgameno+1,"blank row 1",INDEX(FixtureCode!$B$4:$AH$128,MATCH($C4800,FixtureCode!$B$4:$B$128,0),MATCH("G"&amp;D4800&amp;"-T2",FixtureCode!$B$4:$AH$4,0)))))</f>
        <v>-</v>
      </c>
      <c r="G4800" s="12" t="str">
        <f>IF(C4800="-","-",IF(AND(ISNUMBER(Fixture!G4804),ISNUMBER(Fixture!I4804),Fixture!F4804&lt;&gt;"BYE",Fixture!J4804&lt;&gt;"BYE"),"Yes","-"))</f>
        <v>-</v>
      </c>
      <c r="H4800" s="9" t="str">
        <f>IF(G4800="-","-",IF(Fixture!G4804&gt;Fixture!I4804,Settings!$G$7,IF(Fixture!G4804=Fixture!I4804,Settings!$G$8,IF(Fixture!G4804&lt;Fixture!I4804,Settings!$G$9,"-"))))</f>
        <v>-</v>
      </c>
      <c r="I4800" s="13" t="str">
        <f>IF(G4800="-","-",IF(Fixture!I4804&gt;Fixture!G4804,Settings!$G$7,IF(Fixture!I4804=Fixture!G4804,Settings!$G$8,IF(Fixture!I4804&lt;Fixture!G4804,Settings!$G$9,"-"))))</f>
        <v>-</v>
      </c>
    </row>
    <row r="4801" spans="3:9" x14ac:dyDescent="0.25">
      <c r="C4801" s="12" t="str">
        <f t="shared" si="150"/>
        <v>-</v>
      </c>
      <c r="D4801" s="9" t="str">
        <f t="shared" si="151"/>
        <v>-</v>
      </c>
      <c r="E4801" s="9" t="str">
        <f>IF(C4801="-","-",IF(D4801=maxgameno+2,"blank row 2",IF(D4801=maxgameno+1,"blank row 1",INDEX(FixtureCode!$B$4:$AH$128,MATCH($C4801,FixtureCode!$B$4:$B$128,0),MATCH("G"&amp;D4801&amp;"-T1",FixtureCode!$B$4:$AH$4,0)))))</f>
        <v>-</v>
      </c>
      <c r="F4801" s="13" t="str">
        <f>IF(C4801="-","-",IF(D4801=maxgameno+2,"blank row 2",IF(D4801=maxgameno+1,"blank row 1",INDEX(FixtureCode!$B$4:$AH$128,MATCH($C4801,FixtureCode!$B$4:$B$128,0),MATCH("G"&amp;D4801&amp;"-T2",FixtureCode!$B$4:$AH$4,0)))))</f>
        <v>-</v>
      </c>
      <c r="G4801" s="12" t="str">
        <f>IF(C4801="-","-",IF(AND(ISNUMBER(Fixture!G4805),ISNUMBER(Fixture!I4805),Fixture!F4805&lt;&gt;"BYE",Fixture!J4805&lt;&gt;"BYE"),"Yes","-"))</f>
        <v>-</v>
      </c>
      <c r="H4801" s="9" t="str">
        <f>IF(G4801="-","-",IF(Fixture!G4805&gt;Fixture!I4805,Settings!$G$7,IF(Fixture!G4805=Fixture!I4805,Settings!$G$8,IF(Fixture!G4805&lt;Fixture!I4805,Settings!$G$9,"-"))))</f>
        <v>-</v>
      </c>
      <c r="I4801" s="13" t="str">
        <f>IF(G4801="-","-",IF(Fixture!I4805&gt;Fixture!G4805,Settings!$G$7,IF(Fixture!I4805=Fixture!G4805,Settings!$G$8,IF(Fixture!I4805&lt;Fixture!G4805,Settings!$G$9,"-"))))</f>
        <v>-</v>
      </c>
    </row>
    <row r="4802" spans="3:9" x14ac:dyDescent="0.25">
      <c r="C4802" s="12" t="str">
        <f t="shared" si="150"/>
        <v>-</v>
      </c>
      <c r="D4802" s="9" t="str">
        <f t="shared" si="151"/>
        <v>-</v>
      </c>
      <c r="E4802" s="9" t="str">
        <f>IF(C4802="-","-",IF(D4802=maxgameno+2,"blank row 2",IF(D4802=maxgameno+1,"blank row 1",INDEX(FixtureCode!$B$4:$AH$128,MATCH($C4802,FixtureCode!$B$4:$B$128,0),MATCH("G"&amp;D4802&amp;"-T1",FixtureCode!$B$4:$AH$4,0)))))</f>
        <v>-</v>
      </c>
      <c r="F4802" s="13" t="str">
        <f>IF(C4802="-","-",IF(D4802=maxgameno+2,"blank row 2",IF(D4802=maxgameno+1,"blank row 1",INDEX(FixtureCode!$B$4:$AH$128,MATCH($C4802,FixtureCode!$B$4:$B$128,0),MATCH("G"&amp;D4802&amp;"-T2",FixtureCode!$B$4:$AH$4,0)))))</f>
        <v>-</v>
      </c>
      <c r="G4802" s="12" t="str">
        <f>IF(C4802="-","-",IF(AND(ISNUMBER(Fixture!G4806),ISNUMBER(Fixture!I4806),Fixture!F4806&lt;&gt;"BYE",Fixture!J4806&lt;&gt;"BYE"),"Yes","-"))</f>
        <v>-</v>
      </c>
      <c r="H4802" s="9" t="str">
        <f>IF(G4802="-","-",IF(Fixture!G4806&gt;Fixture!I4806,Settings!$G$7,IF(Fixture!G4806=Fixture!I4806,Settings!$G$8,IF(Fixture!G4806&lt;Fixture!I4806,Settings!$G$9,"-"))))</f>
        <v>-</v>
      </c>
      <c r="I4802" s="13" t="str">
        <f>IF(G4802="-","-",IF(Fixture!I4806&gt;Fixture!G4806,Settings!$G$7,IF(Fixture!I4806=Fixture!G4806,Settings!$G$8,IF(Fixture!I4806&lt;Fixture!G4806,Settings!$G$9,"-"))))</f>
        <v>-</v>
      </c>
    </row>
    <row r="4803" spans="3:9" x14ac:dyDescent="0.25">
      <c r="C4803" s="12" t="str">
        <f t="shared" si="150"/>
        <v>-</v>
      </c>
      <c r="D4803" s="9" t="str">
        <f t="shared" si="151"/>
        <v>-</v>
      </c>
      <c r="E4803" s="9" t="str">
        <f>IF(C4803="-","-",IF(D4803=maxgameno+2,"blank row 2",IF(D4803=maxgameno+1,"blank row 1",INDEX(FixtureCode!$B$4:$AH$128,MATCH($C4803,FixtureCode!$B$4:$B$128,0),MATCH("G"&amp;D4803&amp;"-T1",FixtureCode!$B$4:$AH$4,0)))))</f>
        <v>-</v>
      </c>
      <c r="F4803" s="13" t="str">
        <f>IF(C4803="-","-",IF(D4803=maxgameno+2,"blank row 2",IF(D4803=maxgameno+1,"blank row 1",INDEX(FixtureCode!$B$4:$AH$128,MATCH($C4803,FixtureCode!$B$4:$B$128,0),MATCH("G"&amp;D4803&amp;"-T2",FixtureCode!$B$4:$AH$4,0)))))</f>
        <v>-</v>
      </c>
      <c r="G4803" s="12" t="str">
        <f>IF(C4803="-","-",IF(AND(ISNUMBER(Fixture!G4807),ISNUMBER(Fixture!I4807),Fixture!F4807&lt;&gt;"BYE",Fixture!J4807&lt;&gt;"BYE"),"Yes","-"))</f>
        <v>-</v>
      </c>
      <c r="H4803" s="9" t="str">
        <f>IF(G4803="-","-",IF(Fixture!G4807&gt;Fixture!I4807,Settings!$G$7,IF(Fixture!G4807=Fixture!I4807,Settings!$G$8,IF(Fixture!G4807&lt;Fixture!I4807,Settings!$G$9,"-"))))</f>
        <v>-</v>
      </c>
      <c r="I4803" s="13" t="str">
        <f>IF(G4803="-","-",IF(Fixture!I4807&gt;Fixture!G4807,Settings!$G$7,IF(Fixture!I4807=Fixture!G4807,Settings!$G$8,IF(Fixture!I4807&lt;Fixture!G4807,Settings!$G$9,"-"))))</f>
        <v>-</v>
      </c>
    </row>
    <row r="4804" spans="3:9" x14ac:dyDescent="0.25">
      <c r="C4804" s="12" t="str">
        <f t="shared" si="150"/>
        <v>-</v>
      </c>
      <c r="D4804" s="9" t="str">
        <f t="shared" si="151"/>
        <v>-</v>
      </c>
      <c r="E4804" s="9" t="str">
        <f>IF(C4804="-","-",IF(D4804=maxgameno+2,"blank row 2",IF(D4804=maxgameno+1,"blank row 1",INDEX(FixtureCode!$B$4:$AH$128,MATCH($C4804,FixtureCode!$B$4:$B$128,0),MATCH("G"&amp;D4804&amp;"-T1",FixtureCode!$B$4:$AH$4,0)))))</f>
        <v>-</v>
      </c>
      <c r="F4804" s="13" t="str">
        <f>IF(C4804="-","-",IF(D4804=maxgameno+2,"blank row 2",IF(D4804=maxgameno+1,"blank row 1",INDEX(FixtureCode!$B$4:$AH$128,MATCH($C4804,FixtureCode!$B$4:$B$128,0),MATCH("G"&amp;D4804&amp;"-T2",FixtureCode!$B$4:$AH$4,0)))))</f>
        <v>-</v>
      </c>
      <c r="G4804" s="12" t="str">
        <f>IF(C4804="-","-",IF(AND(ISNUMBER(Fixture!G4808),ISNUMBER(Fixture!I4808),Fixture!F4808&lt;&gt;"BYE",Fixture!J4808&lt;&gt;"BYE"),"Yes","-"))</f>
        <v>-</v>
      </c>
      <c r="H4804" s="9" t="str">
        <f>IF(G4804="-","-",IF(Fixture!G4808&gt;Fixture!I4808,Settings!$G$7,IF(Fixture!G4808=Fixture!I4808,Settings!$G$8,IF(Fixture!G4808&lt;Fixture!I4808,Settings!$G$9,"-"))))</f>
        <v>-</v>
      </c>
      <c r="I4804" s="13" t="str">
        <f>IF(G4804="-","-",IF(Fixture!I4808&gt;Fixture!G4808,Settings!$G$7,IF(Fixture!I4808=Fixture!G4808,Settings!$G$8,IF(Fixture!I4808&lt;Fixture!G4808,Settings!$G$9,"-"))))</f>
        <v>-</v>
      </c>
    </row>
    <row r="4805" spans="3:9" x14ac:dyDescent="0.25">
      <c r="C4805" s="12" t="str">
        <f t="shared" si="150"/>
        <v>-</v>
      </c>
      <c r="D4805" s="9" t="str">
        <f t="shared" si="151"/>
        <v>-</v>
      </c>
      <c r="E4805" s="9" t="str">
        <f>IF(C4805="-","-",IF(D4805=maxgameno+2,"blank row 2",IF(D4805=maxgameno+1,"blank row 1",INDEX(FixtureCode!$B$4:$AH$128,MATCH($C4805,FixtureCode!$B$4:$B$128,0),MATCH("G"&amp;D4805&amp;"-T1",FixtureCode!$B$4:$AH$4,0)))))</f>
        <v>-</v>
      </c>
      <c r="F4805" s="13" t="str">
        <f>IF(C4805="-","-",IF(D4805=maxgameno+2,"blank row 2",IF(D4805=maxgameno+1,"blank row 1",INDEX(FixtureCode!$B$4:$AH$128,MATCH($C4805,FixtureCode!$B$4:$B$128,0),MATCH("G"&amp;D4805&amp;"-T2",FixtureCode!$B$4:$AH$4,0)))))</f>
        <v>-</v>
      </c>
      <c r="G4805" s="12" t="str">
        <f>IF(C4805="-","-",IF(AND(ISNUMBER(Fixture!G4809),ISNUMBER(Fixture!I4809),Fixture!F4809&lt;&gt;"BYE",Fixture!J4809&lt;&gt;"BYE"),"Yes","-"))</f>
        <v>-</v>
      </c>
      <c r="H4805" s="9" t="str">
        <f>IF(G4805="-","-",IF(Fixture!G4809&gt;Fixture!I4809,Settings!$G$7,IF(Fixture!G4809=Fixture!I4809,Settings!$G$8,IF(Fixture!G4809&lt;Fixture!I4809,Settings!$G$9,"-"))))</f>
        <v>-</v>
      </c>
      <c r="I4805" s="13" t="str">
        <f>IF(G4805="-","-",IF(Fixture!I4809&gt;Fixture!G4809,Settings!$G$7,IF(Fixture!I4809=Fixture!G4809,Settings!$G$8,IF(Fixture!I4809&lt;Fixture!G4809,Settings!$G$9,"-"))))</f>
        <v>-</v>
      </c>
    </row>
    <row r="4806" spans="3:9" x14ac:dyDescent="0.25">
      <c r="C4806" s="12" t="str">
        <f t="shared" ref="C4806:C4869" si="152">IF(C4805="-","-",IF(D4805+1&lt;=maxgameno+2,C4805,IF(C4805+1&lt;=maxroundno,C4805+1,"-")))</f>
        <v>-</v>
      </c>
      <c r="D4806" s="9" t="str">
        <f t="shared" ref="D4806:D4869" si="153">IF(C4806="-","-",IF(D4805+1&lt;=maxgameno+2,D4805+1,1))</f>
        <v>-</v>
      </c>
      <c r="E4806" s="9" t="str">
        <f>IF(C4806="-","-",IF(D4806=maxgameno+2,"blank row 2",IF(D4806=maxgameno+1,"blank row 1",INDEX(FixtureCode!$B$4:$AH$128,MATCH($C4806,FixtureCode!$B$4:$B$128,0),MATCH("G"&amp;D4806&amp;"-T1",FixtureCode!$B$4:$AH$4,0)))))</f>
        <v>-</v>
      </c>
      <c r="F4806" s="13" t="str">
        <f>IF(C4806="-","-",IF(D4806=maxgameno+2,"blank row 2",IF(D4806=maxgameno+1,"blank row 1",INDEX(FixtureCode!$B$4:$AH$128,MATCH($C4806,FixtureCode!$B$4:$B$128,0),MATCH("G"&amp;D4806&amp;"-T2",FixtureCode!$B$4:$AH$4,0)))))</f>
        <v>-</v>
      </c>
      <c r="G4806" s="12" t="str">
        <f>IF(C4806="-","-",IF(AND(ISNUMBER(Fixture!G4810),ISNUMBER(Fixture!I4810),Fixture!F4810&lt;&gt;"BYE",Fixture!J4810&lt;&gt;"BYE"),"Yes","-"))</f>
        <v>-</v>
      </c>
      <c r="H4806" s="9" t="str">
        <f>IF(G4806="-","-",IF(Fixture!G4810&gt;Fixture!I4810,Settings!$G$7,IF(Fixture!G4810=Fixture!I4810,Settings!$G$8,IF(Fixture!G4810&lt;Fixture!I4810,Settings!$G$9,"-"))))</f>
        <v>-</v>
      </c>
      <c r="I4806" s="13" t="str">
        <f>IF(G4806="-","-",IF(Fixture!I4810&gt;Fixture!G4810,Settings!$G$7,IF(Fixture!I4810=Fixture!G4810,Settings!$G$8,IF(Fixture!I4810&lt;Fixture!G4810,Settings!$G$9,"-"))))</f>
        <v>-</v>
      </c>
    </row>
    <row r="4807" spans="3:9" x14ac:dyDescent="0.25">
      <c r="C4807" s="12" t="str">
        <f t="shared" si="152"/>
        <v>-</v>
      </c>
      <c r="D4807" s="9" t="str">
        <f t="shared" si="153"/>
        <v>-</v>
      </c>
      <c r="E4807" s="9" t="str">
        <f>IF(C4807="-","-",IF(D4807=maxgameno+2,"blank row 2",IF(D4807=maxgameno+1,"blank row 1",INDEX(FixtureCode!$B$4:$AH$128,MATCH($C4807,FixtureCode!$B$4:$B$128,0),MATCH("G"&amp;D4807&amp;"-T1",FixtureCode!$B$4:$AH$4,0)))))</f>
        <v>-</v>
      </c>
      <c r="F4807" s="13" t="str">
        <f>IF(C4807="-","-",IF(D4807=maxgameno+2,"blank row 2",IF(D4807=maxgameno+1,"blank row 1",INDEX(FixtureCode!$B$4:$AH$128,MATCH($C4807,FixtureCode!$B$4:$B$128,0),MATCH("G"&amp;D4807&amp;"-T2",FixtureCode!$B$4:$AH$4,0)))))</f>
        <v>-</v>
      </c>
      <c r="G4807" s="12" t="str">
        <f>IF(C4807="-","-",IF(AND(ISNUMBER(Fixture!G4811),ISNUMBER(Fixture!I4811),Fixture!F4811&lt;&gt;"BYE",Fixture!J4811&lt;&gt;"BYE"),"Yes","-"))</f>
        <v>-</v>
      </c>
      <c r="H4807" s="9" t="str">
        <f>IF(G4807="-","-",IF(Fixture!G4811&gt;Fixture!I4811,Settings!$G$7,IF(Fixture!G4811=Fixture!I4811,Settings!$G$8,IF(Fixture!G4811&lt;Fixture!I4811,Settings!$G$9,"-"))))</f>
        <v>-</v>
      </c>
      <c r="I4807" s="13" t="str">
        <f>IF(G4807="-","-",IF(Fixture!I4811&gt;Fixture!G4811,Settings!$G$7,IF(Fixture!I4811=Fixture!G4811,Settings!$G$8,IF(Fixture!I4811&lt;Fixture!G4811,Settings!$G$9,"-"))))</f>
        <v>-</v>
      </c>
    </row>
    <row r="4808" spans="3:9" x14ac:dyDescent="0.25">
      <c r="C4808" s="12" t="str">
        <f t="shared" si="152"/>
        <v>-</v>
      </c>
      <c r="D4808" s="9" t="str">
        <f t="shared" si="153"/>
        <v>-</v>
      </c>
      <c r="E4808" s="9" t="str">
        <f>IF(C4808="-","-",IF(D4808=maxgameno+2,"blank row 2",IF(D4808=maxgameno+1,"blank row 1",INDEX(FixtureCode!$B$4:$AH$128,MATCH($C4808,FixtureCode!$B$4:$B$128,0),MATCH("G"&amp;D4808&amp;"-T1",FixtureCode!$B$4:$AH$4,0)))))</f>
        <v>-</v>
      </c>
      <c r="F4808" s="13" t="str">
        <f>IF(C4808="-","-",IF(D4808=maxgameno+2,"blank row 2",IF(D4808=maxgameno+1,"blank row 1",INDEX(FixtureCode!$B$4:$AH$128,MATCH($C4808,FixtureCode!$B$4:$B$128,0),MATCH("G"&amp;D4808&amp;"-T2",FixtureCode!$B$4:$AH$4,0)))))</f>
        <v>-</v>
      </c>
      <c r="G4808" s="12" t="str">
        <f>IF(C4808="-","-",IF(AND(ISNUMBER(Fixture!G4812),ISNUMBER(Fixture!I4812),Fixture!F4812&lt;&gt;"BYE",Fixture!J4812&lt;&gt;"BYE"),"Yes","-"))</f>
        <v>-</v>
      </c>
      <c r="H4808" s="9" t="str">
        <f>IF(G4808="-","-",IF(Fixture!G4812&gt;Fixture!I4812,Settings!$G$7,IF(Fixture!G4812=Fixture!I4812,Settings!$G$8,IF(Fixture!G4812&lt;Fixture!I4812,Settings!$G$9,"-"))))</f>
        <v>-</v>
      </c>
      <c r="I4808" s="13" t="str">
        <f>IF(G4808="-","-",IF(Fixture!I4812&gt;Fixture!G4812,Settings!$G$7,IF(Fixture!I4812=Fixture!G4812,Settings!$G$8,IF(Fixture!I4812&lt;Fixture!G4812,Settings!$G$9,"-"))))</f>
        <v>-</v>
      </c>
    </row>
    <row r="4809" spans="3:9" x14ac:dyDescent="0.25">
      <c r="C4809" s="12" t="str">
        <f t="shared" si="152"/>
        <v>-</v>
      </c>
      <c r="D4809" s="9" t="str">
        <f t="shared" si="153"/>
        <v>-</v>
      </c>
      <c r="E4809" s="9" t="str">
        <f>IF(C4809="-","-",IF(D4809=maxgameno+2,"blank row 2",IF(D4809=maxgameno+1,"blank row 1",INDEX(FixtureCode!$B$4:$AH$128,MATCH($C4809,FixtureCode!$B$4:$B$128,0),MATCH("G"&amp;D4809&amp;"-T1",FixtureCode!$B$4:$AH$4,0)))))</f>
        <v>-</v>
      </c>
      <c r="F4809" s="13" t="str">
        <f>IF(C4809="-","-",IF(D4809=maxgameno+2,"blank row 2",IF(D4809=maxgameno+1,"blank row 1",INDEX(FixtureCode!$B$4:$AH$128,MATCH($C4809,FixtureCode!$B$4:$B$128,0),MATCH("G"&amp;D4809&amp;"-T2",FixtureCode!$B$4:$AH$4,0)))))</f>
        <v>-</v>
      </c>
      <c r="G4809" s="12" t="str">
        <f>IF(C4809="-","-",IF(AND(ISNUMBER(Fixture!G4813),ISNUMBER(Fixture!I4813),Fixture!F4813&lt;&gt;"BYE",Fixture!J4813&lt;&gt;"BYE"),"Yes","-"))</f>
        <v>-</v>
      </c>
      <c r="H4809" s="9" t="str">
        <f>IF(G4809="-","-",IF(Fixture!G4813&gt;Fixture!I4813,Settings!$G$7,IF(Fixture!G4813=Fixture!I4813,Settings!$G$8,IF(Fixture!G4813&lt;Fixture!I4813,Settings!$G$9,"-"))))</f>
        <v>-</v>
      </c>
      <c r="I4809" s="13" t="str">
        <f>IF(G4809="-","-",IF(Fixture!I4813&gt;Fixture!G4813,Settings!$G$7,IF(Fixture!I4813=Fixture!G4813,Settings!$G$8,IF(Fixture!I4813&lt;Fixture!G4813,Settings!$G$9,"-"))))</f>
        <v>-</v>
      </c>
    </row>
    <row r="4810" spans="3:9" x14ac:dyDescent="0.25">
      <c r="C4810" s="12" t="str">
        <f t="shared" si="152"/>
        <v>-</v>
      </c>
      <c r="D4810" s="9" t="str">
        <f t="shared" si="153"/>
        <v>-</v>
      </c>
      <c r="E4810" s="9" t="str">
        <f>IF(C4810="-","-",IF(D4810=maxgameno+2,"blank row 2",IF(D4810=maxgameno+1,"blank row 1",INDEX(FixtureCode!$B$4:$AH$128,MATCH($C4810,FixtureCode!$B$4:$B$128,0),MATCH("G"&amp;D4810&amp;"-T1",FixtureCode!$B$4:$AH$4,0)))))</f>
        <v>-</v>
      </c>
      <c r="F4810" s="13" t="str">
        <f>IF(C4810="-","-",IF(D4810=maxgameno+2,"blank row 2",IF(D4810=maxgameno+1,"blank row 1",INDEX(FixtureCode!$B$4:$AH$128,MATCH($C4810,FixtureCode!$B$4:$B$128,0),MATCH("G"&amp;D4810&amp;"-T2",FixtureCode!$B$4:$AH$4,0)))))</f>
        <v>-</v>
      </c>
      <c r="G4810" s="12" t="str">
        <f>IF(C4810="-","-",IF(AND(ISNUMBER(Fixture!G4814),ISNUMBER(Fixture!I4814),Fixture!F4814&lt;&gt;"BYE",Fixture!J4814&lt;&gt;"BYE"),"Yes","-"))</f>
        <v>-</v>
      </c>
      <c r="H4810" s="9" t="str">
        <f>IF(G4810="-","-",IF(Fixture!G4814&gt;Fixture!I4814,Settings!$G$7,IF(Fixture!G4814=Fixture!I4814,Settings!$G$8,IF(Fixture!G4814&lt;Fixture!I4814,Settings!$G$9,"-"))))</f>
        <v>-</v>
      </c>
      <c r="I4810" s="13" t="str">
        <f>IF(G4810="-","-",IF(Fixture!I4814&gt;Fixture!G4814,Settings!$G$7,IF(Fixture!I4814=Fixture!G4814,Settings!$G$8,IF(Fixture!I4814&lt;Fixture!G4814,Settings!$G$9,"-"))))</f>
        <v>-</v>
      </c>
    </row>
    <row r="4811" spans="3:9" x14ac:dyDescent="0.25">
      <c r="C4811" s="12" t="str">
        <f t="shared" si="152"/>
        <v>-</v>
      </c>
      <c r="D4811" s="9" t="str">
        <f t="shared" si="153"/>
        <v>-</v>
      </c>
      <c r="E4811" s="9" t="str">
        <f>IF(C4811="-","-",IF(D4811=maxgameno+2,"blank row 2",IF(D4811=maxgameno+1,"blank row 1",INDEX(FixtureCode!$B$4:$AH$128,MATCH($C4811,FixtureCode!$B$4:$B$128,0),MATCH("G"&amp;D4811&amp;"-T1",FixtureCode!$B$4:$AH$4,0)))))</f>
        <v>-</v>
      </c>
      <c r="F4811" s="13" t="str">
        <f>IF(C4811="-","-",IF(D4811=maxgameno+2,"blank row 2",IF(D4811=maxgameno+1,"blank row 1",INDEX(FixtureCode!$B$4:$AH$128,MATCH($C4811,FixtureCode!$B$4:$B$128,0),MATCH("G"&amp;D4811&amp;"-T2",FixtureCode!$B$4:$AH$4,0)))))</f>
        <v>-</v>
      </c>
      <c r="G4811" s="12" t="str">
        <f>IF(C4811="-","-",IF(AND(ISNUMBER(Fixture!G4815),ISNUMBER(Fixture!I4815),Fixture!F4815&lt;&gt;"BYE",Fixture!J4815&lt;&gt;"BYE"),"Yes","-"))</f>
        <v>-</v>
      </c>
      <c r="H4811" s="9" t="str">
        <f>IF(G4811="-","-",IF(Fixture!G4815&gt;Fixture!I4815,Settings!$G$7,IF(Fixture!G4815=Fixture!I4815,Settings!$G$8,IF(Fixture!G4815&lt;Fixture!I4815,Settings!$G$9,"-"))))</f>
        <v>-</v>
      </c>
      <c r="I4811" s="13" t="str">
        <f>IF(G4811="-","-",IF(Fixture!I4815&gt;Fixture!G4815,Settings!$G$7,IF(Fixture!I4815=Fixture!G4815,Settings!$G$8,IF(Fixture!I4815&lt;Fixture!G4815,Settings!$G$9,"-"))))</f>
        <v>-</v>
      </c>
    </row>
    <row r="4812" spans="3:9" x14ac:dyDescent="0.25">
      <c r="C4812" s="12" t="str">
        <f t="shared" si="152"/>
        <v>-</v>
      </c>
      <c r="D4812" s="9" t="str">
        <f t="shared" si="153"/>
        <v>-</v>
      </c>
      <c r="E4812" s="9" t="str">
        <f>IF(C4812="-","-",IF(D4812=maxgameno+2,"blank row 2",IF(D4812=maxgameno+1,"blank row 1",INDEX(FixtureCode!$B$4:$AH$128,MATCH($C4812,FixtureCode!$B$4:$B$128,0),MATCH("G"&amp;D4812&amp;"-T1",FixtureCode!$B$4:$AH$4,0)))))</f>
        <v>-</v>
      </c>
      <c r="F4812" s="13" t="str">
        <f>IF(C4812="-","-",IF(D4812=maxgameno+2,"blank row 2",IF(D4812=maxgameno+1,"blank row 1",INDEX(FixtureCode!$B$4:$AH$128,MATCH($C4812,FixtureCode!$B$4:$B$128,0),MATCH("G"&amp;D4812&amp;"-T2",FixtureCode!$B$4:$AH$4,0)))))</f>
        <v>-</v>
      </c>
      <c r="G4812" s="12" t="str">
        <f>IF(C4812="-","-",IF(AND(ISNUMBER(Fixture!G4816),ISNUMBER(Fixture!I4816),Fixture!F4816&lt;&gt;"BYE",Fixture!J4816&lt;&gt;"BYE"),"Yes","-"))</f>
        <v>-</v>
      </c>
      <c r="H4812" s="9" t="str">
        <f>IF(G4812="-","-",IF(Fixture!G4816&gt;Fixture!I4816,Settings!$G$7,IF(Fixture!G4816=Fixture!I4816,Settings!$G$8,IF(Fixture!G4816&lt;Fixture!I4816,Settings!$G$9,"-"))))</f>
        <v>-</v>
      </c>
      <c r="I4812" s="13" t="str">
        <f>IF(G4812="-","-",IF(Fixture!I4816&gt;Fixture!G4816,Settings!$G$7,IF(Fixture!I4816=Fixture!G4816,Settings!$G$8,IF(Fixture!I4816&lt;Fixture!G4816,Settings!$G$9,"-"))))</f>
        <v>-</v>
      </c>
    </row>
    <row r="4813" spans="3:9" x14ac:dyDescent="0.25">
      <c r="C4813" s="12" t="str">
        <f t="shared" si="152"/>
        <v>-</v>
      </c>
      <c r="D4813" s="9" t="str">
        <f t="shared" si="153"/>
        <v>-</v>
      </c>
      <c r="E4813" s="9" t="str">
        <f>IF(C4813="-","-",IF(D4813=maxgameno+2,"blank row 2",IF(D4813=maxgameno+1,"blank row 1",INDEX(FixtureCode!$B$4:$AH$128,MATCH($C4813,FixtureCode!$B$4:$B$128,0),MATCH("G"&amp;D4813&amp;"-T1",FixtureCode!$B$4:$AH$4,0)))))</f>
        <v>-</v>
      </c>
      <c r="F4813" s="13" t="str">
        <f>IF(C4813="-","-",IF(D4813=maxgameno+2,"blank row 2",IF(D4813=maxgameno+1,"blank row 1",INDEX(FixtureCode!$B$4:$AH$128,MATCH($C4813,FixtureCode!$B$4:$B$128,0),MATCH("G"&amp;D4813&amp;"-T2",FixtureCode!$B$4:$AH$4,0)))))</f>
        <v>-</v>
      </c>
      <c r="G4813" s="12" t="str">
        <f>IF(C4813="-","-",IF(AND(ISNUMBER(Fixture!G4817),ISNUMBER(Fixture!I4817),Fixture!F4817&lt;&gt;"BYE",Fixture!J4817&lt;&gt;"BYE"),"Yes","-"))</f>
        <v>-</v>
      </c>
      <c r="H4813" s="9" t="str">
        <f>IF(G4813="-","-",IF(Fixture!G4817&gt;Fixture!I4817,Settings!$G$7,IF(Fixture!G4817=Fixture!I4817,Settings!$G$8,IF(Fixture!G4817&lt;Fixture!I4817,Settings!$G$9,"-"))))</f>
        <v>-</v>
      </c>
      <c r="I4813" s="13" t="str">
        <f>IF(G4813="-","-",IF(Fixture!I4817&gt;Fixture!G4817,Settings!$G$7,IF(Fixture!I4817=Fixture!G4817,Settings!$G$8,IF(Fixture!I4817&lt;Fixture!G4817,Settings!$G$9,"-"))))</f>
        <v>-</v>
      </c>
    </row>
    <row r="4814" spans="3:9" x14ac:dyDescent="0.25">
      <c r="C4814" s="12" t="str">
        <f t="shared" si="152"/>
        <v>-</v>
      </c>
      <c r="D4814" s="9" t="str">
        <f t="shared" si="153"/>
        <v>-</v>
      </c>
      <c r="E4814" s="9" t="str">
        <f>IF(C4814="-","-",IF(D4814=maxgameno+2,"blank row 2",IF(D4814=maxgameno+1,"blank row 1",INDEX(FixtureCode!$B$4:$AH$128,MATCH($C4814,FixtureCode!$B$4:$B$128,0),MATCH("G"&amp;D4814&amp;"-T1",FixtureCode!$B$4:$AH$4,0)))))</f>
        <v>-</v>
      </c>
      <c r="F4814" s="13" t="str">
        <f>IF(C4814="-","-",IF(D4814=maxgameno+2,"blank row 2",IF(D4814=maxgameno+1,"blank row 1",INDEX(FixtureCode!$B$4:$AH$128,MATCH($C4814,FixtureCode!$B$4:$B$128,0),MATCH("G"&amp;D4814&amp;"-T2",FixtureCode!$B$4:$AH$4,0)))))</f>
        <v>-</v>
      </c>
      <c r="G4814" s="12" t="str">
        <f>IF(C4814="-","-",IF(AND(ISNUMBER(Fixture!G4818),ISNUMBER(Fixture!I4818),Fixture!F4818&lt;&gt;"BYE",Fixture!J4818&lt;&gt;"BYE"),"Yes","-"))</f>
        <v>-</v>
      </c>
      <c r="H4814" s="9" t="str">
        <f>IF(G4814="-","-",IF(Fixture!G4818&gt;Fixture!I4818,Settings!$G$7,IF(Fixture!G4818=Fixture!I4818,Settings!$G$8,IF(Fixture!G4818&lt;Fixture!I4818,Settings!$G$9,"-"))))</f>
        <v>-</v>
      </c>
      <c r="I4814" s="13" t="str">
        <f>IF(G4814="-","-",IF(Fixture!I4818&gt;Fixture!G4818,Settings!$G$7,IF(Fixture!I4818=Fixture!G4818,Settings!$G$8,IF(Fixture!I4818&lt;Fixture!G4818,Settings!$G$9,"-"))))</f>
        <v>-</v>
      </c>
    </row>
    <row r="4815" spans="3:9" x14ac:dyDescent="0.25">
      <c r="C4815" s="12" t="str">
        <f t="shared" si="152"/>
        <v>-</v>
      </c>
      <c r="D4815" s="9" t="str">
        <f t="shared" si="153"/>
        <v>-</v>
      </c>
      <c r="E4815" s="9" t="str">
        <f>IF(C4815="-","-",IF(D4815=maxgameno+2,"blank row 2",IF(D4815=maxgameno+1,"blank row 1",INDEX(FixtureCode!$B$4:$AH$128,MATCH($C4815,FixtureCode!$B$4:$B$128,0),MATCH("G"&amp;D4815&amp;"-T1",FixtureCode!$B$4:$AH$4,0)))))</f>
        <v>-</v>
      </c>
      <c r="F4815" s="13" t="str">
        <f>IF(C4815="-","-",IF(D4815=maxgameno+2,"blank row 2",IF(D4815=maxgameno+1,"blank row 1",INDEX(FixtureCode!$B$4:$AH$128,MATCH($C4815,FixtureCode!$B$4:$B$128,0),MATCH("G"&amp;D4815&amp;"-T2",FixtureCode!$B$4:$AH$4,0)))))</f>
        <v>-</v>
      </c>
      <c r="G4815" s="12" t="str">
        <f>IF(C4815="-","-",IF(AND(ISNUMBER(Fixture!G4819),ISNUMBER(Fixture!I4819),Fixture!F4819&lt;&gt;"BYE",Fixture!J4819&lt;&gt;"BYE"),"Yes","-"))</f>
        <v>-</v>
      </c>
      <c r="H4815" s="9" t="str">
        <f>IF(G4815="-","-",IF(Fixture!G4819&gt;Fixture!I4819,Settings!$G$7,IF(Fixture!G4819=Fixture!I4819,Settings!$G$8,IF(Fixture!G4819&lt;Fixture!I4819,Settings!$G$9,"-"))))</f>
        <v>-</v>
      </c>
      <c r="I4815" s="13" t="str">
        <f>IF(G4815="-","-",IF(Fixture!I4819&gt;Fixture!G4819,Settings!$G$7,IF(Fixture!I4819=Fixture!G4819,Settings!$G$8,IF(Fixture!I4819&lt;Fixture!G4819,Settings!$G$9,"-"))))</f>
        <v>-</v>
      </c>
    </row>
    <row r="4816" spans="3:9" x14ac:dyDescent="0.25">
      <c r="C4816" s="12" t="str">
        <f t="shared" si="152"/>
        <v>-</v>
      </c>
      <c r="D4816" s="9" t="str">
        <f t="shared" si="153"/>
        <v>-</v>
      </c>
      <c r="E4816" s="9" t="str">
        <f>IF(C4816="-","-",IF(D4816=maxgameno+2,"blank row 2",IF(D4816=maxgameno+1,"blank row 1",INDEX(FixtureCode!$B$4:$AH$128,MATCH($C4816,FixtureCode!$B$4:$B$128,0),MATCH("G"&amp;D4816&amp;"-T1",FixtureCode!$B$4:$AH$4,0)))))</f>
        <v>-</v>
      </c>
      <c r="F4816" s="13" t="str">
        <f>IF(C4816="-","-",IF(D4816=maxgameno+2,"blank row 2",IF(D4816=maxgameno+1,"blank row 1",INDEX(FixtureCode!$B$4:$AH$128,MATCH($C4816,FixtureCode!$B$4:$B$128,0),MATCH("G"&amp;D4816&amp;"-T2",FixtureCode!$B$4:$AH$4,0)))))</f>
        <v>-</v>
      </c>
      <c r="G4816" s="12" t="str">
        <f>IF(C4816="-","-",IF(AND(ISNUMBER(Fixture!G4820),ISNUMBER(Fixture!I4820),Fixture!F4820&lt;&gt;"BYE",Fixture!J4820&lt;&gt;"BYE"),"Yes","-"))</f>
        <v>-</v>
      </c>
      <c r="H4816" s="9" t="str">
        <f>IF(G4816="-","-",IF(Fixture!G4820&gt;Fixture!I4820,Settings!$G$7,IF(Fixture!G4820=Fixture!I4820,Settings!$G$8,IF(Fixture!G4820&lt;Fixture!I4820,Settings!$G$9,"-"))))</f>
        <v>-</v>
      </c>
      <c r="I4816" s="13" t="str">
        <f>IF(G4816="-","-",IF(Fixture!I4820&gt;Fixture!G4820,Settings!$G$7,IF(Fixture!I4820=Fixture!G4820,Settings!$G$8,IF(Fixture!I4820&lt;Fixture!G4820,Settings!$G$9,"-"))))</f>
        <v>-</v>
      </c>
    </row>
    <row r="4817" spans="3:9" x14ac:dyDescent="0.25">
      <c r="C4817" s="12" t="str">
        <f t="shared" si="152"/>
        <v>-</v>
      </c>
      <c r="D4817" s="9" t="str">
        <f t="shared" si="153"/>
        <v>-</v>
      </c>
      <c r="E4817" s="9" t="str">
        <f>IF(C4817="-","-",IF(D4817=maxgameno+2,"blank row 2",IF(D4817=maxgameno+1,"blank row 1",INDEX(FixtureCode!$B$4:$AH$128,MATCH($C4817,FixtureCode!$B$4:$B$128,0),MATCH("G"&amp;D4817&amp;"-T1",FixtureCode!$B$4:$AH$4,0)))))</f>
        <v>-</v>
      </c>
      <c r="F4817" s="13" t="str">
        <f>IF(C4817="-","-",IF(D4817=maxgameno+2,"blank row 2",IF(D4817=maxgameno+1,"blank row 1",INDEX(FixtureCode!$B$4:$AH$128,MATCH($C4817,FixtureCode!$B$4:$B$128,0),MATCH("G"&amp;D4817&amp;"-T2",FixtureCode!$B$4:$AH$4,0)))))</f>
        <v>-</v>
      </c>
      <c r="G4817" s="12" t="str">
        <f>IF(C4817="-","-",IF(AND(ISNUMBER(Fixture!G4821),ISNUMBER(Fixture!I4821),Fixture!F4821&lt;&gt;"BYE",Fixture!J4821&lt;&gt;"BYE"),"Yes","-"))</f>
        <v>-</v>
      </c>
      <c r="H4817" s="9" t="str">
        <f>IF(G4817="-","-",IF(Fixture!G4821&gt;Fixture!I4821,Settings!$G$7,IF(Fixture!G4821=Fixture!I4821,Settings!$G$8,IF(Fixture!G4821&lt;Fixture!I4821,Settings!$G$9,"-"))))</f>
        <v>-</v>
      </c>
      <c r="I4817" s="13" t="str">
        <f>IF(G4817="-","-",IF(Fixture!I4821&gt;Fixture!G4821,Settings!$G$7,IF(Fixture!I4821=Fixture!G4821,Settings!$G$8,IF(Fixture!I4821&lt;Fixture!G4821,Settings!$G$9,"-"))))</f>
        <v>-</v>
      </c>
    </row>
    <row r="4818" spans="3:9" x14ac:dyDescent="0.25">
      <c r="C4818" s="12" t="str">
        <f t="shared" si="152"/>
        <v>-</v>
      </c>
      <c r="D4818" s="9" t="str">
        <f t="shared" si="153"/>
        <v>-</v>
      </c>
      <c r="E4818" s="9" t="str">
        <f>IF(C4818="-","-",IF(D4818=maxgameno+2,"blank row 2",IF(D4818=maxgameno+1,"blank row 1",INDEX(FixtureCode!$B$4:$AH$128,MATCH($C4818,FixtureCode!$B$4:$B$128,0),MATCH("G"&amp;D4818&amp;"-T1",FixtureCode!$B$4:$AH$4,0)))))</f>
        <v>-</v>
      </c>
      <c r="F4818" s="13" t="str">
        <f>IF(C4818="-","-",IF(D4818=maxgameno+2,"blank row 2",IF(D4818=maxgameno+1,"blank row 1",INDEX(FixtureCode!$B$4:$AH$128,MATCH($C4818,FixtureCode!$B$4:$B$128,0),MATCH("G"&amp;D4818&amp;"-T2",FixtureCode!$B$4:$AH$4,0)))))</f>
        <v>-</v>
      </c>
      <c r="G4818" s="12" t="str">
        <f>IF(C4818="-","-",IF(AND(ISNUMBER(Fixture!G4822),ISNUMBER(Fixture!I4822),Fixture!F4822&lt;&gt;"BYE",Fixture!J4822&lt;&gt;"BYE"),"Yes","-"))</f>
        <v>-</v>
      </c>
      <c r="H4818" s="9" t="str">
        <f>IF(G4818="-","-",IF(Fixture!G4822&gt;Fixture!I4822,Settings!$G$7,IF(Fixture!G4822=Fixture!I4822,Settings!$G$8,IF(Fixture!G4822&lt;Fixture!I4822,Settings!$G$9,"-"))))</f>
        <v>-</v>
      </c>
      <c r="I4818" s="13" t="str">
        <f>IF(G4818="-","-",IF(Fixture!I4822&gt;Fixture!G4822,Settings!$G$7,IF(Fixture!I4822=Fixture!G4822,Settings!$G$8,IF(Fixture!I4822&lt;Fixture!G4822,Settings!$G$9,"-"))))</f>
        <v>-</v>
      </c>
    </row>
    <row r="4819" spans="3:9" x14ac:dyDescent="0.25">
      <c r="C4819" s="12" t="str">
        <f t="shared" si="152"/>
        <v>-</v>
      </c>
      <c r="D4819" s="9" t="str">
        <f t="shared" si="153"/>
        <v>-</v>
      </c>
      <c r="E4819" s="9" t="str">
        <f>IF(C4819="-","-",IF(D4819=maxgameno+2,"blank row 2",IF(D4819=maxgameno+1,"blank row 1",INDEX(FixtureCode!$B$4:$AH$128,MATCH($C4819,FixtureCode!$B$4:$B$128,0),MATCH("G"&amp;D4819&amp;"-T1",FixtureCode!$B$4:$AH$4,0)))))</f>
        <v>-</v>
      </c>
      <c r="F4819" s="13" t="str">
        <f>IF(C4819="-","-",IF(D4819=maxgameno+2,"blank row 2",IF(D4819=maxgameno+1,"blank row 1",INDEX(FixtureCode!$B$4:$AH$128,MATCH($C4819,FixtureCode!$B$4:$B$128,0),MATCH("G"&amp;D4819&amp;"-T2",FixtureCode!$B$4:$AH$4,0)))))</f>
        <v>-</v>
      </c>
      <c r="G4819" s="12" t="str">
        <f>IF(C4819="-","-",IF(AND(ISNUMBER(Fixture!G4823),ISNUMBER(Fixture!I4823),Fixture!F4823&lt;&gt;"BYE",Fixture!J4823&lt;&gt;"BYE"),"Yes","-"))</f>
        <v>-</v>
      </c>
      <c r="H4819" s="9" t="str">
        <f>IF(G4819="-","-",IF(Fixture!G4823&gt;Fixture!I4823,Settings!$G$7,IF(Fixture!G4823=Fixture!I4823,Settings!$G$8,IF(Fixture!G4823&lt;Fixture!I4823,Settings!$G$9,"-"))))</f>
        <v>-</v>
      </c>
      <c r="I4819" s="13" t="str">
        <f>IF(G4819="-","-",IF(Fixture!I4823&gt;Fixture!G4823,Settings!$G$7,IF(Fixture!I4823=Fixture!G4823,Settings!$G$8,IF(Fixture!I4823&lt;Fixture!G4823,Settings!$G$9,"-"))))</f>
        <v>-</v>
      </c>
    </row>
    <row r="4820" spans="3:9" x14ac:dyDescent="0.25">
      <c r="C4820" s="12" t="str">
        <f t="shared" si="152"/>
        <v>-</v>
      </c>
      <c r="D4820" s="9" t="str">
        <f t="shared" si="153"/>
        <v>-</v>
      </c>
      <c r="E4820" s="9" t="str">
        <f>IF(C4820="-","-",IF(D4820=maxgameno+2,"blank row 2",IF(D4820=maxgameno+1,"blank row 1",INDEX(FixtureCode!$B$4:$AH$128,MATCH($C4820,FixtureCode!$B$4:$B$128,0),MATCH("G"&amp;D4820&amp;"-T1",FixtureCode!$B$4:$AH$4,0)))))</f>
        <v>-</v>
      </c>
      <c r="F4820" s="13" t="str">
        <f>IF(C4820="-","-",IF(D4820=maxgameno+2,"blank row 2",IF(D4820=maxgameno+1,"blank row 1",INDEX(FixtureCode!$B$4:$AH$128,MATCH($C4820,FixtureCode!$B$4:$B$128,0),MATCH("G"&amp;D4820&amp;"-T2",FixtureCode!$B$4:$AH$4,0)))))</f>
        <v>-</v>
      </c>
      <c r="G4820" s="12" t="str">
        <f>IF(C4820="-","-",IF(AND(ISNUMBER(Fixture!G4824),ISNUMBER(Fixture!I4824),Fixture!F4824&lt;&gt;"BYE",Fixture!J4824&lt;&gt;"BYE"),"Yes","-"))</f>
        <v>-</v>
      </c>
      <c r="H4820" s="9" t="str">
        <f>IF(G4820="-","-",IF(Fixture!G4824&gt;Fixture!I4824,Settings!$G$7,IF(Fixture!G4824=Fixture!I4824,Settings!$G$8,IF(Fixture!G4824&lt;Fixture!I4824,Settings!$G$9,"-"))))</f>
        <v>-</v>
      </c>
      <c r="I4820" s="13" t="str">
        <f>IF(G4820="-","-",IF(Fixture!I4824&gt;Fixture!G4824,Settings!$G$7,IF(Fixture!I4824=Fixture!G4824,Settings!$G$8,IF(Fixture!I4824&lt;Fixture!G4824,Settings!$G$9,"-"))))</f>
        <v>-</v>
      </c>
    </row>
    <row r="4821" spans="3:9" x14ac:dyDescent="0.25">
      <c r="C4821" s="12" t="str">
        <f t="shared" si="152"/>
        <v>-</v>
      </c>
      <c r="D4821" s="9" t="str">
        <f t="shared" si="153"/>
        <v>-</v>
      </c>
      <c r="E4821" s="9" t="str">
        <f>IF(C4821="-","-",IF(D4821=maxgameno+2,"blank row 2",IF(D4821=maxgameno+1,"blank row 1",INDEX(FixtureCode!$B$4:$AH$128,MATCH($C4821,FixtureCode!$B$4:$B$128,0),MATCH("G"&amp;D4821&amp;"-T1",FixtureCode!$B$4:$AH$4,0)))))</f>
        <v>-</v>
      </c>
      <c r="F4821" s="13" t="str">
        <f>IF(C4821="-","-",IF(D4821=maxgameno+2,"blank row 2",IF(D4821=maxgameno+1,"blank row 1",INDEX(FixtureCode!$B$4:$AH$128,MATCH($C4821,FixtureCode!$B$4:$B$128,0),MATCH("G"&amp;D4821&amp;"-T2",FixtureCode!$B$4:$AH$4,0)))))</f>
        <v>-</v>
      </c>
      <c r="G4821" s="12" t="str">
        <f>IF(C4821="-","-",IF(AND(ISNUMBER(Fixture!G4825),ISNUMBER(Fixture!I4825),Fixture!F4825&lt;&gt;"BYE",Fixture!J4825&lt;&gt;"BYE"),"Yes","-"))</f>
        <v>-</v>
      </c>
      <c r="H4821" s="9" t="str">
        <f>IF(G4821="-","-",IF(Fixture!G4825&gt;Fixture!I4825,Settings!$G$7,IF(Fixture!G4825=Fixture!I4825,Settings!$G$8,IF(Fixture!G4825&lt;Fixture!I4825,Settings!$G$9,"-"))))</f>
        <v>-</v>
      </c>
      <c r="I4821" s="13" t="str">
        <f>IF(G4821="-","-",IF(Fixture!I4825&gt;Fixture!G4825,Settings!$G$7,IF(Fixture!I4825=Fixture!G4825,Settings!$G$8,IF(Fixture!I4825&lt;Fixture!G4825,Settings!$G$9,"-"))))</f>
        <v>-</v>
      </c>
    </row>
    <row r="4822" spans="3:9" x14ac:dyDescent="0.25">
      <c r="C4822" s="12" t="str">
        <f t="shared" si="152"/>
        <v>-</v>
      </c>
      <c r="D4822" s="9" t="str">
        <f t="shared" si="153"/>
        <v>-</v>
      </c>
      <c r="E4822" s="9" t="str">
        <f>IF(C4822="-","-",IF(D4822=maxgameno+2,"blank row 2",IF(D4822=maxgameno+1,"blank row 1",INDEX(FixtureCode!$B$4:$AH$128,MATCH($C4822,FixtureCode!$B$4:$B$128,0),MATCH("G"&amp;D4822&amp;"-T1",FixtureCode!$B$4:$AH$4,0)))))</f>
        <v>-</v>
      </c>
      <c r="F4822" s="13" t="str">
        <f>IF(C4822="-","-",IF(D4822=maxgameno+2,"blank row 2",IF(D4822=maxgameno+1,"blank row 1",INDEX(FixtureCode!$B$4:$AH$128,MATCH($C4822,FixtureCode!$B$4:$B$128,0),MATCH("G"&amp;D4822&amp;"-T2",FixtureCode!$B$4:$AH$4,0)))))</f>
        <v>-</v>
      </c>
      <c r="G4822" s="12" t="str">
        <f>IF(C4822="-","-",IF(AND(ISNUMBER(Fixture!G4826),ISNUMBER(Fixture!I4826),Fixture!F4826&lt;&gt;"BYE",Fixture!J4826&lt;&gt;"BYE"),"Yes","-"))</f>
        <v>-</v>
      </c>
      <c r="H4822" s="9" t="str">
        <f>IF(G4822="-","-",IF(Fixture!G4826&gt;Fixture!I4826,Settings!$G$7,IF(Fixture!G4826=Fixture!I4826,Settings!$G$8,IF(Fixture!G4826&lt;Fixture!I4826,Settings!$G$9,"-"))))</f>
        <v>-</v>
      </c>
      <c r="I4822" s="13" t="str">
        <f>IF(G4822="-","-",IF(Fixture!I4826&gt;Fixture!G4826,Settings!$G$7,IF(Fixture!I4826=Fixture!G4826,Settings!$G$8,IF(Fixture!I4826&lt;Fixture!G4826,Settings!$G$9,"-"))))</f>
        <v>-</v>
      </c>
    </row>
    <row r="4823" spans="3:9" x14ac:dyDescent="0.25">
      <c r="C4823" s="12" t="str">
        <f t="shared" si="152"/>
        <v>-</v>
      </c>
      <c r="D4823" s="9" t="str">
        <f t="shared" si="153"/>
        <v>-</v>
      </c>
      <c r="E4823" s="9" t="str">
        <f>IF(C4823="-","-",IF(D4823=maxgameno+2,"blank row 2",IF(D4823=maxgameno+1,"blank row 1",INDEX(FixtureCode!$B$4:$AH$128,MATCH($C4823,FixtureCode!$B$4:$B$128,0),MATCH("G"&amp;D4823&amp;"-T1",FixtureCode!$B$4:$AH$4,0)))))</f>
        <v>-</v>
      </c>
      <c r="F4823" s="13" t="str">
        <f>IF(C4823="-","-",IF(D4823=maxgameno+2,"blank row 2",IF(D4823=maxgameno+1,"blank row 1",INDEX(FixtureCode!$B$4:$AH$128,MATCH($C4823,FixtureCode!$B$4:$B$128,0),MATCH("G"&amp;D4823&amp;"-T2",FixtureCode!$B$4:$AH$4,0)))))</f>
        <v>-</v>
      </c>
      <c r="G4823" s="12" t="str">
        <f>IF(C4823="-","-",IF(AND(ISNUMBER(Fixture!G4827),ISNUMBER(Fixture!I4827),Fixture!F4827&lt;&gt;"BYE",Fixture!J4827&lt;&gt;"BYE"),"Yes","-"))</f>
        <v>-</v>
      </c>
      <c r="H4823" s="9" t="str">
        <f>IF(G4823="-","-",IF(Fixture!G4827&gt;Fixture!I4827,Settings!$G$7,IF(Fixture!G4827=Fixture!I4827,Settings!$G$8,IF(Fixture!G4827&lt;Fixture!I4827,Settings!$G$9,"-"))))</f>
        <v>-</v>
      </c>
      <c r="I4823" s="13" t="str">
        <f>IF(G4823="-","-",IF(Fixture!I4827&gt;Fixture!G4827,Settings!$G$7,IF(Fixture!I4827=Fixture!G4827,Settings!$G$8,IF(Fixture!I4827&lt;Fixture!G4827,Settings!$G$9,"-"))))</f>
        <v>-</v>
      </c>
    </row>
    <row r="4824" spans="3:9" x14ac:dyDescent="0.25">
      <c r="C4824" s="12" t="str">
        <f t="shared" si="152"/>
        <v>-</v>
      </c>
      <c r="D4824" s="9" t="str">
        <f t="shared" si="153"/>
        <v>-</v>
      </c>
      <c r="E4824" s="9" t="str">
        <f>IF(C4824="-","-",IF(D4824=maxgameno+2,"blank row 2",IF(D4824=maxgameno+1,"blank row 1",INDEX(FixtureCode!$B$4:$AH$128,MATCH($C4824,FixtureCode!$B$4:$B$128,0),MATCH("G"&amp;D4824&amp;"-T1",FixtureCode!$B$4:$AH$4,0)))))</f>
        <v>-</v>
      </c>
      <c r="F4824" s="13" t="str">
        <f>IF(C4824="-","-",IF(D4824=maxgameno+2,"blank row 2",IF(D4824=maxgameno+1,"blank row 1",INDEX(FixtureCode!$B$4:$AH$128,MATCH($C4824,FixtureCode!$B$4:$B$128,0),MATCH("G"&amp;D4824&amp;"-T2",FixtureCode!$B$4:$AH$4,0)))))</f>
        <v>-</v>
      </c>
      <c r="G4824" s="12" t="str">
        <f>IF(C4824="-","-",IF(AND(ISNUMBER(Fixture!G4828),ISNUMBER(Fixture!I4828),Fixture!F4828&lt;&gt;"BYE",Fixture!J4828&lt;&gt;"BYE"),"Yes","-"))</f>
        <v>-</v>
      </c>
      <c r="H4824" s="9" t="str">
        <f>IF(G4824="-","-",IF(Fixture!G4828&gt;Fixture!I4828,Settings!$G$7,IF(Fixture!G4828=Fixture!I4828,Settings!$G$8,IF(Fixture!G4828&lt;Fixture!I4828,Settings!$G$9,"-"))))</f>
        <v>-</v>
      </c>
      <c r="I4824" s="13" t="str">
        <f>IF(G4824="-","-",IF(Fixture!I4828&gt;Fixture!G4828,Settings!$G$7,IF(Fixture!I4828=Fixture!G4828,Settings!$G$8,IF(Fixture!I4828&lt;Fixture!G4828,Settings!$G$9,"-"))))</f>
        <v>-</v>
      </c>
    </row>
    <row r="4825" spans="3:9" x14ac:dyDescent="0.25">
      <c r="C4825" s="12" t="str">
        <f t="shared" si="152"/>
        <v>-</v>
      </c>
      <c r="D4825" s="9" t="str">
        <f t="shared" si="153"/>
        <v>-</v>
      </c>
      <c r="E4825" s="9" t="str">
        <f>IF(C4825="-","-",IF(D4825=maxgameno+2,"blank row 2",IF(D4825=maxgameno+1,"blank row 1",INDEX(FixtureCode!$B$4:$AH$128,MATCH($C4825,FixtureCode!$B$4:$B$128,0),MATCH("G"&amp;D4825&amp;"-T1",FixtureCode!$B$4:$AH$4,0)))))</f>
        <v>-</v>
      </c>
      <c r="F4825" s="13" t="str">
        <f>IF(C4825="-","-",IF(D4825=maxgameno+2,"blank row 2",IF(D4825=maxgameno+1,"blank row 1",INDEX(FixtureCode!$B$4:$AH$128,MATCH($C4825,FixtureCode!$B$4:$B$128,0),MATCH("G"&amp;D4825&amp;"-T2",FixtureCode!$B$4:$AH$4,0)))))</f>
        <v>-</v>
      </c>
      <c r="G4825" s="12" t="str">
        <f>IF(C4825="-","-",IF(AND(ISNUMBER(Fixture!G4829),ISNUMBER(Fixture!I4829),Fixture!F4829&lt;&gt;"BYE",Fixture!J4829&lt;&gt;"BYE"),"Yes","-"))</f>
        <v>-</v>
      </c>
      <c r="H4825" s="9" t="str">
        <f>IF(G4825="-","-",IF(Fixture!G4829&gt;Fixture!I4829,Settings!$G$7,IF(Fixture!G4829=Fixture!I4829,Settings!$G$8,IF(Fixture!G4829&lt;Fixture!I4829,Settings!$G$9,"-"))))</f>
        <v>-</v>
      </c>
      <c r="I4825" s="13" t="str">
        <f>IF(G4825="-","-",IF(Fixture!I4829&gt;Fixture!G4829,Settings!$G$7,IF(Fixture!I4829=Fixture!G4829,Settings!$G$8,IF(Fixture!I4829&lt;Fixture!G4829,Settings!$G$9,"-"))))</f>
        <v>-</v>
      </c>
    </row>
    <row r="4826" spans="3:9" x14ac:dyDescent="0.25">
      <c r="C4826" s="12" t="str">
        <f t="shared" si="152"/>
        <v>-</v>
      </c>
      <c r="D4826" s="9" t="str">
        <f t="shared" si="153"/>
        <v>-</v>
      </c>
      <c r="E4826" s="9" t="str">
        <f>IF(C4826="-","-",IF(D4826=maxgameno+2,"blank row 2",IF(D4826=maxgameno+1,"blank row 1",INDEX(FixtureCode!$B$4:$AH$128,MATCH($C4826,FixtureCode!$B$4:$B$128,0),MATCH("G"&amp;D4826&amp;"-T1",FixtureCode!$B$4:$AH$4,0)))))</f>
        <v>-</v>
      </c>
      <c r="F4826" s="13" t="str">
        <f>IF(C4826="-","-",IF(D4826=maxgameno+2,"blank row 2",IF(D4826=maxgameno+1,"blank row 1",INDEX(FixtureCode!$B$4:$AH$128,MATCH($C4826,FixtureCode!$B$4:$B$128,0),MATCH("G"&amp;D4826&amp;"-T2",FixtureCode!$B$4:$AH$4,0)))))</f>
        <v>-</v>
      </c>
      <c r="G4826" s="12" t="str">
        <f>IF(C4826="-","-",IF(AND(ISNUMBER(Fixture!G4830),ISNUMBER(Fixture!I4830),Fixture!F4830&lt;&gt;"BYE",Fixture!J4830&lt;&gt;"BYE"),"Yes","-"))</f>
        <v>-</v>
      </c>
      <c r="H4826" s="9" t="str">
        <f>IF(G4826="-","-",IF(Fixture!G4830&gt;Fixture!I4830,Settings!$G$7,IF(Fixture!G4830=Fixture!I4830,Settings!$G$8,IF(Fixture!G4830&lt;Fixture!I4830,Settings!$G$9,"-"))))</f>
        <v>-</v>
      </c>
      <c r="I4826" s="13" t="str">
        <f>IF(G4826="-","-",IF(Fixture!I4830&gt;Fixture!G4830,Settings!$G$7,IF(Fixture!I4830=Fixture!G4830,Settings!$G$8,IF(Fixture!I4830&lt;Fixture!G4830,Settings!$G$9,"-"))))</f>
        <v>-</v>
      </c>
    </row>
    <row r="4827" spans="3:9" x14ac:dyDescent="0.25">
      <c r="C4827" s="12" t="str">
        <f t="shared" si="152"/>
        <v>-</v>
      </c>
      <c r="D4827" s="9" t="str">
        <f t="shared" si="153"/>
        <v>-</v>
      </c>
      <c r="E4827" s="9" t="str">
        <f>IF(C4827="-","-",IF(D4827=maxgameno+2,"blank row 2",IF(D4827=maxgameno+1,"blank row 1",INDEX(FixtureCode!$B$4:$AH$128,MATCH($C4827,FixtureCode!$B$4:$B$128,0),MATCH("G"&amp;D4827&amp;"-T1",FixtureCode!$B$4:$AH$4,0)))))</f>
        <v>-</v>
      </c>
      <c r="F4827" s="13" t="str">
        <f>IF(C4827="-","-",IF(D4827=maxgameno+2,"blank row 2",IF(D4827=maxgameno+1,"blank row 1",INDEX(FixtureCode!$B$4:$AH$128,MATCH($C4827,FixtureCode!$B$4:$B$128,0),MATCH("G"&amp;D4827&amp;"-T2",FixtureCode!$B$4:$AH$4,0)))))</f>
        <v>-</v>
      </c>
      <c r="G4827" s="12" t="str">
        <f>IF(C4827="-","-",IF(AND(ISNUMBER(Fixture!G4831),ISNUMBER(Fixture!I4831),Fixture!F4831&lt;&gt;"BYE",Fixture!J4831&lt;&gt;"BYE"),"Yes","-"))</f>
        <v>-</v>
      </c>
      <c r="H4827" s="9" t="str">
        <f>IF(G4827="-","-",IF(Fixture!G4831&gt;Fixture!I4831,Settings!$G$7,IF(Fixture!G4831=Fixture!I4831,Settings!$G$8,IF(Fixture!G4831&lt;Fixture!I4831,Settings!$G$9,"-"))))</f>
        <v>-</v>
      </c>
      <c r="I4827" s="13" t="str">
        <f>IF(G4827="-","-",IF(Fixture!I4831&gt;Fixture!G4831,Settings!$G$7,IF(Fixture!I4831=Fixture!G4831,Settings!$G$8,IF(Fixture!I4831&lt;Fixture!G4831,Settings!$G$9,"-"))))</f>
        <v>-</v>
      </c>
    </row>
    <row r="4828" spans="3:9" x14ac:dyDescent="0.25">
      <c r="C4828" s="12" t="str">
        <f t="shared" si="152"/>
        <v>-</v>
      </c>
      <c r="D4828" s="9" t="str">
        <f t="shared" si="153"/>
        <v>-</v>
      </c>
      <c r="E4828" s="9" t="str">
        <f>IF(C4828="-","-",IF(D4828=maxgameno+2,"blank row 2",IF(D4828=maxgameno+1,"blank row 1",INDEX(FixtureCode!$B$4:$AH$128,MATCH($C4828,FixtureCode!$B$4:$B$128,0),MATCH("G"&amp;D4828&amp;"-T1",FixtureCode!$B$4:$AH$4,0)))))</f>
        <v>-</v>
      </c>
      <c r="F4828" s="13" t="str">
        <f>IF(C4828="-","-",IF(D4828=maxgameno+2,"blank row 2",IF(D4828=maxgameno+1,"blank row 1",INDEX(FixtureCode!$B$4:$AH$128,MATCH($C4828,FixtureCode!$B$4:$B$128,0),MATCH("G"&amp;D4828&amp;"-T2",FixtureCode!$B$4:$AH$4,0)))))</f>
        <v>-</v>
      </c>
      <c r="G4828" s="12" t="str">
        <f>IF(C4828="-","-",IF(AND(ISNUMBER(Fixture!G4832),ISNUMBER(Fixture!I4832),Fixture!F4832&lt;&gt;"BYE",Fixture!J4832&lt;&gt;"BYE"),"Yes","-"))</f>
        <v>-</v>
      </c>
      <c r="H4828" s="9" t="str">
        <f>IF(G4828="-","-",IF(Fixture!G4832&gt;Fixture!I4832,Settings!$G$7,IF(Fixture!G4832=Fixture!I4832,Settings!$G$8,IF(Fixture!G4832&lt;Fixture!I4832,Settings!$G$9,"-"))))</f>
        <v>-</v>
      </c>
      <c r="I4828" s="13" t="str">
        <f>IF(G4828="-","-",IF(Fixture!I4832&gt;Fixture!G4832,Settings!$G$7,IF(Fixture!I4832=Fixture!G4832,Settings!$G$8,IF(Fixture!I4832&lt;Fixture!G4832,Settings!$G$9,"-"))))</f>
        <v>-</v>
      </c>
    </row>
    <row r="4829" spans="3:9" x14ac:dyDescent="0.25">
      <c r="C4829" s="12" t="str">
        <f t="shared" si="152"/>
        <v>-</v>
      </c>
      <c r="D4829" s="9" t="str">
        <f t="shared" si="153"/>
        <v>-</v>
      </c>
      <c r="E4829" s="9" t="str">
        <f>IF(C4829="-","-",IF(D4829=maxgameno+2,"blank row 2",IF(D4829=maxgameno+1,"blank row 1",INDEX(FixtureCode!$B$4:$AH$128,MATCH($C4829,FixtureCode!$B$4:$B$128,0),MATCH("G"&amp;D4829&amp;"-T1",FixtureCode!$B$4:$AH$4,0)))))</f>
        <v>-</v>
      </c>
      <c r="F4829" s="13" t="str">
        <f>IF(C4829="-","-",IF(D4829=maxgameno+2,"blank row 2",IF(D4829=maxgameno+1,"blank row 1",INDEX(FixtureCode!$B$4:$AH$128,MATCH($C4829,FixtureCode!$B$4:$B$128,0),MATCH("G"&amp;D4829&amp;"-T2",FixtureCode!$B$4:$AH$4,0)))))</f>
        <v>-</v>
      </c>
      <c r="G4829" s="12" t="str">
        <f>IF(C4829="-","-",IF(AND(ISNUMBER(Fixture!G4833),ISNUMBER(Fixture!I4833),Fixture!F4833&lt;&gt;"BYE",Fixture!J4833&lt;&gt;"BYE"),"Yes","-"))</f>
        <v>-</v>
      </c>
      <c r="H4829" s="9" t="str">
        <f>IF(G4829="-","-",IF(Fixture!G4833&gt;Fixture!I4833,Settings!$G$7,IF(Fixture!G4833=Fixture!I4833,Settings!$G$8,IF(Fixture!G4833&lt;Fixture!I4833,Settings!$G$9,"-"))))</f>
        <v>-</v>
      </c>
      <c r="I4829" s="13" t="str">
        <f>IF(G4829="-","-",IF(Fixture!I4833&gt;Fixture!G4833,Settings!$G$7,IF(Fixture!I4833=Fixture!G4833,Settings!$G$8,IF(Fixture!I4833&lt;Fixture!G4833,Settings!$G$9,"-"))))</f>
        <v>-</v>
      </c>
    </row>
    <row r="4830" spans="3:9" x14ac:dyDescent="0.25">
      <c r="C4830" s="12" t="str">
        <f t="shared" si="152"/>
        <v>-</v>
      </c>
      <c r="D4830" s="9" t="str">
        <f t="shared" si="153"/>
        <v>-</v>
      </c>
      <c r="E4830" s="9" t="str">
        <f>IF(C4830="-","-",IF(D4830=maxgameno+2,"blank row 2",IF(D4830=maxgameno+1,"blank row 1",INDEX(FixtureCode!$B$4:$AH$128,MATCH($C4830,FixtureCode!$B$4:$B$128,0),MATCH("G"&amp;D4830&amp;"-T1",FixtureCode!$B$4:$AH$4,0)))))</f>
        <v>-</v>
      </c>
      <c r="F4830" s="13" t="str">
        <f>IF(C4830="-","-",IF(D4830=maxgameno+2,"blank row 2",IF(D4830=maxgameno+1,"blank row 1",INDEX(FixtureCode!$B$4:$AH$128,MATCH($C4830,FixtureCode!$B$4:$B$128,0),MATCH("G"&amp;D4830&amp;"-T2",FixtureCode!$B$4:$AH$4,0)))))</f>
        <v>-</v>
      </c>
      <c r="G4830" s="12" t="str">
        <f>IF(C4830="-","-",IF(AND(ISNUMBER(Fixture!G4834),ISNUMBER(Fixture!I4834),Fixture!F4834&lt;&gt;"BYE",Fixture!J4834&lt;&gt;"BYE"),"Yes","-"))</f>
        <v>-</v>
      </c>
      <c r="H4830" s="9" t="str">
        <f>IF(G4830="-","-",IF(Fixture!G4834&gt;Fixture!I4834,Settings!$G$7,IF(Fixture!G4834=Fixture!I4834,Settings!$G$8,IF(Fixture!G4834&lt;Fixture!I4834,Settings!$G$9,"-"))))</f>
        <v>-</v>
      </c>
      <c r="I4830" s="13" t="str">
        <f>IF(G4830="-","-",IF(Fixture!I4834&gt;Fixture!G4834,Settings!$G$7,IF(Fixture!I4834=Fixture!G4834,Settings!$G$8,IF(Fixture!I4834&lt;Fixture!G4834,Settings!$G$9,"-"))))</f>
        <v>-</v>
      </c>
    </row>
    <row r="4831" spans="3:9" x14ac:dyDescent="0.25">
      <c r="C4831" s="12" t="str">
        <f t="shared" si="152"/>
        <v>-</v>
      </c>
      <c r="D4831" s="9" t="str">
        <f t="shared" si="153"/>
        <v>-</v>
      </c>
      <c r="E4831" s="9" t="str">
        <f>IF(C4831="-","-",IF(D4831=maxgameno+2,"blank row 2",IF(D4831=maxgameno+1,"blank row 1",INDEX(FixtureCode!$B$4:$AH$128,MATCH($C4831,FixtureCode!$B$4:$B$128,0),MATCH("G"&amp;D4831&amp;"-T1",FixtureCode!$B$4:$AH$4,0)))))</f>
        <v>-</v>
      </c>
      <c r="F4831" s="13" t="str">
        <f>IF(C4831="-","-",IF(D4831=maxgameno+2,"blank row 2",IF(D4831=maxgameno+1,"blank row 1",INDEX(FixtureCode!$B$4:$AH$128,MATCH($C4831,FixtureCode!$B$4:$B$128,0),MATCH("G"&amp;D4831&amp;"-T2",FixtureCode!$B$4:$AH$4,0)))))</f>
        <v>-</v>
      </c>
      <c r="G4831" s="12" t="str">
        <f>IF(C4831="-","-",IF(AND(ISNUMBER(Fixture!G4835),ISNUMBER(Fixture!I4835),Fixture!F4835&lt;&gt;"BYE",Fixture!J4835&lt;&gt;"BYE"),"Yes","-"))</f>
        <v>-</v>
      </c>
      <c r="H4831" s="9" t="str">
        <f>IF(G4831="-","-",IF(Fixture!G4835&gt;Fixture!I4835,Settings!$G$7,IF(Fixture!G4835=Fixture!I4835,Settings!$G$8,IF(Fixture!G4835&lt;Fixture!I4835,Settings!$G$9,"-"))))</f>
        <v>-</v>
      </c>
      <c r="I4831" s="13" t="str">
        <f>IF(G4831="-","-",IF(Fixture!I4835&gt;Fixture!G4835,Settings!$G$7,IF(Fixture!I4835=Fixture!G4835,Settings!$G$8,IF(Fixture!I4835&lt;Fixture!G4835,Settings!$G$9,"-"))))</f>
        <v>-</v>
      </c>
    </row>
    <row r="4832" spans="3:9" x14ac:dyDescent="0.25">
      <c r="C4832" s="12" t="str">
        <f t="shared" si="152"/>
        <v>-</v>
      </c>
      <c r="D4832" s="9" t="str">
        <f t="shared" si="153"/>
        <v>-</v>
      </c>
      <c r="E4832" s="9" t="str">
        <f>IF(C4832="-","-",IF(D4832=maxgameno+2,"blank row 2",IF(D4832=maxgameno+1,"blank row 1",INDEX(FixtureCode!$B$4:$AH$128,MATCH($C4832,FixtureCode!$B$4:$B$128,0),MATCH("G"&amp;D4832&amp;"-T1",FixtureCode!$B$4:$AH$4,0)))))</f>
        <v>-</v>
      </c>
      <c r="F4832" s="13" t="str">
        <f>IF(C4832="-","-",IF(D4832=maxgameno+2,"blank row 2",IF(D4832=maxgameno+1,"blank row 1",INDEX(FixtureCode!$B$4:$AH$128,MATCH($C4832,FixtureCode!$B$4:$B$128,0),MATCH("G"&amp;D4832&amp;"-T2",FixtureCode!$B$4:$AH$4,0)))))</f>
        <v>-</v>
      </c>
      <c r="G4832" s="12" t="str">
        <f>IF(C4832="-","-",IF(AND(ISNUMBER(Fixture!G4836),ISNUMBER(Fixture!I4836),Fixture!F4836&lt;&gt;"BYE",Fixture!J4836&lt;&gt;"BYE"),"Yes","-"))</f>
        <v>-</v>
      </c>
      <c r="H4832" s="9" t="str">
        <f>IF(G4832="-","-",IF(Fixture!G4836&gt;Fixture!I4836,Settings!$G$7,IF(Fixture!G4836=Fixture!I4836,Settings!$G$8,IF(Fixture!G4836&lt;Fixture!I4836,Settings!$G$9,"-"))))</f>
        <v>-</v>
      </c>
      <c r="I4832" s="13" t="str">
        <f>IF(G4832="-","-",IF(Fixture!I4836&gt;Fixture!G4836,Settings!$G$7,IF(Fixture!I4836=Fixture!G4836,Settings!$G$8,IF(Fixture!I4836&lt;Fixture!G4836,Settings!$G$9,"-"))))</f>
        <v>-</v>
      </c>
    </row>
    <row r="4833" spans="3:9" x14ac:dyDescent="0.25">
      <c r="C4833" s="12" t="str">
        <f t="shared" si="152"/>
        <v>-</v>
      </c>
      <c r="D4833" s="9" t="str">
        <f t="shared" si="153"/>
        <v>-</v>
      </c>
      <c r="E4833" s="9" t="str">
        <f>IF(C4833="-","-",IF(D4833=maxgameno+2,"blank row 2",IF(D4833=maxgameno+1,"blank row 1",INDEX(FixtureCode!$B$4:$AH$128,MATCH($C4833,FixtureCode!$B$4:$B$128,0),MATCH("G"&amp;D4833&amp;"-T1",FixtureCode!$B$4:$AH$4,0)))))</f>
        <v>-</v>
      </c>
      <c r="F4833" s="13" t="str">
        <f>IF(C4833="-","-",IF(D4833=maxgameno+2,"blank row 2",IF(D4833=maxgameno+1,"blank row 1",INDEX(FixtureCode!$B$4:$AH$128,MATCH($C4833,FixtureCode!$B$4:$B$128,0),MATCH("G"&amp;D4833&amp;"-T2",FixtureCode!$B$4:$AH$4,0)))))</f>
        <v>-</v>
      </c>
      <c r="G4833" s="12" t="str">
        <f>IF(C4833="-","-",IF(AND(ISNUMBER(Fixture!G4837),ISNUMBER(Fixture!I4837),Fixture!F4837&lt;&gt;"BYE",Fixture!J4837&lt;&gt;"BYE"),"Yes","-"))</f>
        <v>-</v>
      </c>
      <c r="H4833" s="9" t="str">
        <f>IF(G4833="-","-",IF(Fixture!G4837&gt;Fixture!I4837,Settings!$G$7,IF(Fixture!G4837=Fixture!I4837,Settings!$G$8,IF(Fixture!G4837&lt;Fixture!I4837,Settings!$G$9,"-"))))</f>
        <v>-</v>
      </c>
      <c r="I4833" s="13" t="str">
        <f>IF(G4833="-","-",IF(Fixture!I4837&gt;Fixture!G4837,Settings!$G$7,IF(Fixture!I4837=Fixture!G4837,Settings!$G$8,IF(Fixture!I4837&lt;Fixture!G4837,Settings!$G$9,"-"))))</f>
        <v>-</v>
      </c>
    </row>
    <row r="4834" spans="3:9" x14ac:dyDescent="0.25">
      <c r="C4834" s="12" t="str">
        <f t="shared" si="152"/>
        <v>-</v>
      </c>
      <c r="D4834" s="9" t="str">
        <f t="shared" si="153"/>
        <v>-</v>
      </c>
      <c r="E4834" s="9" t="str">
        <f>IF(C4834="-","-",IF(D4834=maxgameno+2,"blank row 2",IF(D4834=maxgameno+1,"blank row 1",INDEX(FixtureCode!$B$4:$AH$128,MATCH($C4834,FixtureCode!$B$4:$B$128,0),MATCH("G"&amp;D4834&amp;"-T1",FixtureCode!$B$4:$AH$4,0)))))</f>
        <v>-</v>
      </c>
      <c r="F4834" s="13" t="str">
        <f>IF(C4834="-","-",IF(D4834=maxgameno+2,"blank row 2",IF(D4834=maxgameno+1,"blank row 1",INDEX(FixtureCode!$B$4:$AH$128,MATCH($C4834,FixtureCode!$B$4:$B$128,0),MATCH("G"&amp;D4834&amp;"-T2",FixtureCode!$B$4:$AH$4,0)))))</f>
        <v>-</v>
      </c>
      <c r="G4834" s="12" t="str">
        <f>IF(C4834="-","-",IF(AND(ISNUMBER(Fixture!G4838),ISNUMBER(Fixture!I4838),Fixture!F4838&lt;&gt;"BYE",Fixture!J4838&lt;&gt;"BYE"),"Yes","-"))</f>
        <v>-</v>
      </c>
      <c r="H4834" s="9" t="str">
        <f>IF(G4834="-","-",IF(Fixture!G4838&gt;Fixture!I4838,Settings!$G$7,IF(Fixture!G4838=Fixture!I4838,Settings!$G$8,IF(Fixture!G4838&lt;Fixture!I4838,Settings!$G$9,"-"))))</f>
        <v>-</v>
      </c>
      <c r="I4834" s="13" t="str">
        <f>IF(G4834="-","-",IF(Fixture!I4838&gt;Fixture!G4838,Settings!$G$7,IF(Fixture!I4838=Fixture!G4838,Settings!$G$8,IF(Fixture!I4838&lt;Fixture!G4838,Settings!$G$9,"-"))))</f>
        <v>-</v>
      </c>
    </row>
    <row r="4835" spans="3:9" x14ac:dyDescent="0.25">
      <c r="C4835" s="12" t="str">
        <f t="shared" si="152"/>
        <v>-</v>
      </c>
      <c r="D4835" s="9" t="str">
        <f t="shared" si="153"/>
        <v>-</v>
      </c>
      <c r="E4835" s="9" t="str">
        <f>IF(C4835="-","-",IF(D4835=maxgameno+2,"blank row 2",IF(D4835=maxgameno+1,"blank row 1",INDEX(FixtureCode!$B$4:$AH$128,MATCH($C4835,FixtureCode!$B$4:$B$128,0),MATCH("G"&amp;D4835&amp;"-T1",FixtureCode!$B$4:$AH$4,0)))))</f>
        <v>-</v>
      </c>
      <c r="F4835" s="13" t="str">
        <f>IF(C4835="-","-",IF(D4835=maxgameno+2,"blank row 2",IF(D4835=maxgameno+1,"blank row 1",INDEX(FixtureCode!$B$4:$AH$128,MATCH($C4835,FixtureCode!$B$4:$B$128,0),MATCH("G"&amp;D4835&amp;"-T2",FixtureCode!$B$4:$AH$4,0)))))</f>
        <v>-</v>
      </c>
      <c r="G4835" s="12" t="str">
        <f>IF(C4835="-","-",IF(AND(ISNUMBER(Fixture!G4839),ISNUMBER(Fixture!I4839),Fixture!F4839&lt;&gt;"BYE",Fixture!J4839&lt;&gt;"BYE"),"Yes","-"))</f>
        <v>-</v>
      </c>
      <c r="H4835" s="9" t="str">
        <f>IF(G4835="-","-",IF(Fixture!G4839&gt;Fixture!I4839,Settings!$G$7,IF(Fixture!G4839=Fixture!I4839,Settings!$G$8,IF(Fixture!G4839&lt;Fixture!I4839,Settings!$G$9,"-"))))</f>
        <v>-</v>
      </c>
      <c r="I4835" s="13" t="str">
        <f>IF(G4835="-","-",IF(Fixture!I4839&gt;Fixture!G4839,Settings!$G$7,IF(Fixture!I4839=Fixture!G4839,Settings!$G$8,IF(Fixture!I4839&lt;Fixture!G4839,Settings!$G$9,"-"))))</f>
        <v>-</v>
      </c>
    </row>
    <row r="4836" spans="3:9" x14ac:dyDescent="0.25">
      <c r="C4836" s="12" t="str">
        <f t="shared" si="152"/>
        <v>-</v>
      </c>
      <c r="D4836" s="9" t="str">
        <f t="shared" si="153"/>
        <v>-</v>
      </c>
      <c r="E4836" s="9" t="str">
        <f>IF(C4836="-","-",IF(D4836=maxgameno+2,"blank row 2",IF(D4836=maxgameno+1,"blank row 1",INDEX(FixtureCode!$B$4:$AH$128,MATCH($C4836,FixtureCode!$B$4:$B$128,0),MATCH("G"&amp;D4836&amp;"-T1",FixtureCode!$B$4:$AH$4,0)))))</f>
        <v>-</v>
      </c>
      <c r="F4836" s="13" t="str">
        <f>IF(C4836="-","-",IF(D4836=maxgameno+2,"blank row 2",IF(D4836=maxgameno+1,"blank row 1",INDEX(FixtureCode!$B$4:$AH$128,MATCH($C4836,FixtureCode!$B$4:$B$128,0),MATCH("G"&amp;D4836&amp;"-T2",FixtureCode!$B$4:$AH$4,0)))))</f>
        <v>-</v>
      </c>
      <c r="G4836" s="12" t="str">
        <f>IF(C4836="-","-",IF(AND(ISNUMBER(Fixture!G4840),ISNUMBER(Fixture!I4840),Fixture!F4840&lt;&gt;"BYE",Fixture!J4840&lt;&gt;"BYE"),"Yes","-"))</f>
        <v>-</v>
      </c>
      <c r="H4836" s="9" t="str">
        <f>IF(G4836="-","-",IF(Fixture!G4840&gt;Fixture!I4840,Settings!$G$7,IF(Fixture!G4840=Fixture!I4840,Settings!$G$8,IF(Fixture!G4840&lt;Fixture!I4840,Settings!$G$9,"-"))))</f>
        <v>-</v>
      </c>
      <c r="I4836" s="13" t="str">
        <f>IF(G4836="-","-",IF(Fixture!I4840&gt;Fixture!G4840,Settings!$G$7,IF(Fixture!I4840=Fixture!G4840,Settings!$G$8,IF(Fixture!I4840&lt;Fixture!G4840,Settings!$G$9,"-"))))</f>
        <v>-</v>
      </c>
    </row>
    <row r="4837" spans="3:9" x14ac:dyDescent="0.25">
      <c r="C4837" s="12" t="str">
        <f t="shared" si="152"/>
        <v>-</v>
      </c>
      <c r="D4837" s="9" t="str">
        <f t="shared" si="153"/>
        <v>-</v>
      </c>
      <c r="E4837" s="9" t="str">
        <f>IF(C4837="-","-",IF(D4837=maxgameno+2,"blank row 2",IF(D4837=maxgameno+1,"blank row 1",INDEX(FixtureCode!$B$4:$AH$128,MATCH($C4837,FixtureCode!$B$4:$B$128,0),MATCH("G"&amp;D4837&amp;"-T1",FixtureCode!$B$4:$AH$4,0)))))</f>
        <v>-</v>
      </c>
      <c r="F4837" s="13" t="str">
        <f>IF(C4837="-","-",IF(D4837=maxgameno+2,"blank row 2",IF(D4837=maxgameno+1,"blank row 1",INDEX(FixtureCode!$B$4:$AH$128,MATCH($C4837,FixtureCode!$B$4:$B$128,0),MATCH("G"&amp;D4837&amp;"-T2",FixtureCode!$B$4:$AH$4,0)))))</f>
        <v>-</v>
      </c>
      <c r="G4837" s="12" t="str">
        <f>IF(C4837="-","-",IF(AND(ISNUMBER(Fixture!G4841),ISNUMBER(Fixture!I4841),Fixture!F4841&lt;&gt;"BYE",Fixture!J4841&lt;&gt;"BYE"),"Yes","-"))</f>
        <v>-</v>
      </c>
      <c r="H4837" s="9" t="str">
        <f>IF(G4837="-","-",IF(Fixture!G4841&gt;Fixture!I4841,Settings!$G$7,IF(Fixture!G4841=Fixture!I4841,Settings!$G$8,IF(Fixture!G4841&lt;Fixture!I4841,Settings!$G$9,"-"))))</f>
        <v>-</v>
      </c>
      <c r="I4837" s="13" t="str">
        <f>IF(G4837="-","-",IF(Fixture!I4841&gt;Fixture!G4841,Settings!$G$7,IF(Fixture!I4841=Fixture!G4841,Settings!$G$8,IF(Fixture!I4841&lt;Fixture!G4841,Settings!$G$9,"-"))))</f>
        <v>-</v>
      </c>
    </row>
    <row r="4838" spans="3:9" x14ac:dyDescent="0.25">
      <c r="C4838" s="12" t="str">
        <f t="shared" si="152"/>
        <v>-</v>
      </c>
      <c r="D4838" s="9" t="str">
        <f t="shared" si="153"/>
        <v>-</v>
      </c>
      <c r="E4838" s="9" t="str">
        <f>IF(C4838="-","-",IF(D4838=maxgameno+2,"blank row 2",IF(D4838=maxgameno+1,"blank row 1",INDEX(FixtureCode!$B$4:$AH$128,MATCH($C4838,FixtureCode!$B$4:$B$128,0),MATCH("G"&amp;D4838&amp;"-T1",FixtureCode!$B$4:$AH$4,0)))))</f>
        <v>-</v>
      </c>
      <c r="F4838" s="13" t="str">
        <f>IF(C4838="-","-",IF(D4838=maxgameno+2,"blank row 2",IF(D4838=maxgameno+1,"blank row 1",INDEX(FixtureCode!$B$4:$AH$128,MATCH($C4838,FixtureCode!$B$4:$B$128,0),MATCH("G"&amp;D4838&amp;"-T2",FixtureCode!$B$4:$AH$4,0)))))</f>
        <v>-</v>
      </c>
      <c r="G4838" s="12" t="str">
        <f>IF(C4838="-","-",IF(AND(ISNUMBER(Fixture!G4842),ISNUMBER(Fixture!I4842),Fixture!F4842&lt;&gt;"BYE",Fixture!J4842&lt;&gt;"BYE"),"Yes","-"))</f>
        <v>-</v>
      </c>
      <c r="H4838" s="9" t="str">
        <f>IF(G4838="-","-",IF(Fixture!G4842&gt;Fixture!I4842,Settings!$G$7,IF(Fixture!G4842=Fixture!I4842,Settings!$G$8,IF(Fixture!G4842&lt;Fixture!I4842,Settings!$G$9,"-"))))</f>
        <v>-</v>
      </c>
      <c r="I4838" s="13" t="str">
        <f>IF(G4838="-","-",IF(Fixture!I4842&gt;Fixture!G4842,Settings!$G$7,IF(Fixture!I4842=Fixture!G4842,Settings!$G$8,IF(Fixture!I4842&lt;Fixture!G4842,Settings!$G$9,"-"))))</f>
        <v>-</v>
      </c>
    </row>
    <row r="4839" spans="3:9" x14ac:dyDescent="0.25">
      <c r="C4839" s="12" t="str">
        <f t="shared" si="152"/>
        <v>-</v>
      </c>
      <c r="D4839" s="9" t="str">
        <f t="shared" si="153"/>
        <v>-</v>
      </c>
      <c r="E4839" s="9" t="str">
        <f>IF(C4839="-","-",IF(D4839=maxgameno+2,"blank row 2",IF(D4839=maxgameno+1,"blank row 1",INDEX(FixtureCode!$B$4:$AH$128,MATCH($C4839,FixtureCode!$B$4:$B$128,0),MATCH("G"&amp;D4839&amp;"-T1",FixtureCode!$B$4:$AH$4,0)))))</f>
        <v>-</v>
      </c>
      <c r="F4839" s="13" t="str">
        <f>IF(C4839="-","-",IF(D4839=maxgameno+2,"blank row 2",IF(D4839=maxgameno+1,"blank row 1",INDEX(FixtureCode!$B$4:$AH$128,MATCH($C4839,FixtureCode!$B$4:$B$128,0),MATCH("G"&amp;D4839&amp;"-T2",FixtureCode!$B$4:$AH$4,0)))))</f>
        <v>-</v>
      </c>
      <c r="G4839" s="12" t="str">
        <f>IF(C4839="-","-",IF(AND(ISNUMBER(Fixture!G4843),ISNUMBER(Fixture!I4843),Fixture!F4843&lt;&gt;"BYE",Fixture!J4843&lt;&gt;"BYE"),"Yes","-"))</f>
        <v>-</v>
      </c>
      <c r="H4839" s="9" t="str">
        <f>IF(G4839="-","-",IF(Fixture!G4843&gt;Fixture!I4843,Settings!$G$7,IF(Fixture!G4843=Fixture!I4843,Settings!$G$8,IF(Fixture!G4843&lt;Fixture!I4843,Settings!$G$9,"-"))))</f>
        <v>-</v>
      </c>
      <c r="I4839" s="13" t="str">
        <f>IF(G4839="-","-",IF(Fixture!I4843&gt;Fixture!G4843,Settings!$G$7,IF(Fixture!I4843=Fixture!G4843,Settings!$G$8,IF(Fixture!I4843&lt;Fixture!G4843,Settings!$G$9,"-"))))</f>
        <v>-</v>
      </c>
    </row>
    <row r="4840" spans="3:9" x14ac:dyDescent="0.25">
      <c r="C4840" s="12" t="str">
        <f t="shared" si="152"/>
        <v>-</v>
      </c>
      <c r="D4840" s="9" t="str">
        <f t="shared" si="153"/>
        <v>-</v>
      </c>
      <c r="E4840" s="9" t="str">
        <f>IF(C4840="-","-",IF(D4840=maxgameno+2,"blank row 2",IF(D4840=maxgameno+1,"blank row 1",INDEX(FixtureCode!$B$4:$AH$128,MATCH($C4840,FixtureCode!$B$4:$B$128,0),MATCH("G"&amp;D4840&amp;"-T1",FixtureCode!$B$4:$AH$4,0)))))</f>
        <v>-</v>
      </c>
      <c r="F4840" s="13" t="str">
        <f>IF(C4840="-","-",IF(D4840=maxgameno+2,"blank row 2",IF(D4840=maxgameno+1,"blank row 1",INDEX(FixtureCode!$B$4:$AH$128,MATCH($C4840,FixtureCode!$B$4:$B$128,0),MATCH("G"&amp;D4840&amp;"-T2",FixtureCode!$B$4:$AH$4,0)))))</f>
        <v>-</v>
      </c>
      <c r="G4840" s="12" t="str">
        <f>IF(C4840="-","-",IF(AND(ISNUMBER(Fixture!G4844),ISNUMBER(Fixture!I4844),Fixture!F4844&lt;&gt;"BYE",Fixture!J4844&lt;&gt;"BYE"),"Yes","-"))</f>
        <v>-</v>
      </c>
      <c r="H4840" s="9" t="str">
        <f>IF(G4840="-","-",IF(Fixture!G4844&gt;Fixture!I4844,Settings!$G$7,IF(Fixture!G4844=Fixture!I4844,Settings!$G$8,IF(Fixture!G4844&lt;Fixture!I4844,Settings!$G$9,"-"))))</f>
        <v>-</v>
      </c>
      <c r="I4840" s="13" t="str">
        <f>IF(G4840="-","-",IF(Fixture!I4844&gt;Fixture!G4844,Settings!$G$7,IF(Fixture!I4844=Fixture!G4844,Settings!$G$8,IF(Fixture!I4844&lt;Fixture!G4844,Settings!$G$9,"-"))))</f>
        <v>-</v>
      </c>
    </row>
    <row r="4841" spans="3:9" x14ac:dyDescent="0.25">
      <c r="C4841" s="12" t="str">
        <f t="shared" si="152"/>
        <v>-</v>
      </c>
      <c r="D4841" s="9" t="str">
        <f t="shared" si="153"/>
        <v>-</v>
      </c>
      <c r="E4841" s="9" t="str">
        <f>IF(C4841="-","-",IF(D4841=maxgameno+2,"blank row 2",IF(D4841=maxgameno+1,"blank row 1",INDEX(FixtureCode!$B$4:$AH$128,MATCH($C4841,FixtureCode!$B$4:$B$128,0),MATCH("G"&amp;D4841&amp;"-T1",FixtureCode!$B$4:$AH$4,0)))))</f>
        <v>-</v>
      </c>
      <c r="F4841" s="13" t="str">
        <f>IF(C4841="-","-",IF(D4841=maxgameno+2,"blank row 2",IF(D4841=maxgameno+1,"blank row 1",INDEX(FixtureCode!$B$4:$AH$128,MATCH($C4841,FixtureCode!$B$4:$B$128,0),MATCH("G"&amp;D4841&amp;"-T2",FixtureCode!$B$4:$AH$4,0)))))</f>
        <v>-</v>
      </c>
      <c r="G4841" s="12" t="str">
        <f>IF(C4841="-","-",IF(AND(ISNUMBER(Fixture!G4845),ISNUMBER(Fixture!I4845),Fixture!F4845&lt;&gt;"BYE",Fixture!J4845&lt;&gt;"BYE"),"Yes","-"))</f>
        <v>-</v>
      </c>
      <c r="H4841" s="9" t="str">
        <f>IF(G4841="-","-",IF(Fixture!G4845&gt;Fixture!I4845,Settings!$G$7,IF(Fixture!G4845=Fixture!I4845,Settings!$G$8,IF(Fixture!G4845&lt;Fixture!I4845,Settings!$G$9,"-"))))</f>
        <v>-</v>
      </c>
      <c r="I4841" s="13" t="str">
        <f>IF(G4841="-","-",IF(Fixture!I4845&gt;Fixture!G4845,Settings!$G$7,IF(Fixture!I4845=Fixture!G4845,Settings!$G$8,IF(Fixture!I4845&lt;Fixture!G4845,Settings!$G$9,"-"))))</f>
        <v>-</v>
      </c>
    </row>
    <row r="4842" spans="3:9" x14ac:dyDescent="0.25">
      <c r="C4842" s="12" t="str">
        <f t="shared" si="152"/>
        <v>-</v>
      </c>
      <c r="D4842" s="9" t="str">
        <f t="shared" si="153"/>
        <v>-</v>
      </c>
      <c r="E4842" s="9" t="str">
        <f>IF(C4842="-","-",IF(D4842=maxgameno+2,"blank row 2",IF(D4842=maxgameno+1,"blank row 1",INDEX(FixtureCode!$B$4:$AH$128,MATCH($C4842,FixtureCode!$B$4:$B$128,0),MATCH("G"&amp;D4842&amp;"-T1",FixtureCode!$B$4:$AH$4,0)))))</f>
        <v>-</v>
      </c>
      <c r="F4842" s="13" t="str">
        <f>IF(C4842="-","-",IF(D4842=maxgameno+2,"blank row 2",IF(D4842=maxgameno+1,"blank row 1",INDEX(FixtureCode!$B$4:$AH$128,MATCH($C4842,FixtureCode!$B$4:$B$128,0),MATCH("G"&amp;D4842&amp;"-T2",FixtureCode!$B$4:$AH$4,0)))))</f>
        <v>-</v>
      </c>
      <c r="G4842" s="12" t="str">
        <f>IF(C4842="-","-",IF(AND(ISNUMBER(Fixture!G4846),ISNUMBER(Fixture!I4846),Fixture!F4846&lt;&gt;"BYE",Fixture!J4846&lt;&gt;"BYE"),"Yes","-"))</f>
        <v>-</v>
      </c>
      <c r="H4842" s="9" t="str">
        <f>IF(G4842="-","-",IF(Fixture!G4846&gt;Fixture!I4846,Settings!$G$7,IF(Fixture!G4846=Fixture!I4846,Settings!$G$8,IF(Fixture!G4846&lt;Fixture!I4846,Settings!$G$9,"-"))))</f>
        <v>-</v>
      </c>
      <c r="I4842" s="13" t="str">
        <f>IF(G4842="-","-",IF(Fixture!I4846&gt;Fixture!G4846,Settings!$G$7,IF(Fixture!I4846=Fixture!G4846,Settings!$G$8,IF(Fixture!I4846&lt;Fixture!G4846,Settings!$G$9,"-"))))</f>
        <v>-</v>
      </c>
    </row>
    <row r="4843" spans="3:9" x14ac:dyDescent="0.25">
      <c r="C4843" s="12" t="str">
        <f t="shared" si="152"/>
        <v>-</v>
      </c>
      <c r="D4843" s="9" t="str">
        <f t="shared" si="153"/>
        <v>-</v>
      </c>
      <c r="E4843" s="9" t="str">
        <f>IF(C4843="-","-",IF(D4843=maxgameno+2,"blank row 2",IF(D4843=maxgameno+1,"blank row 1",INDEX(FixtureCode!$B$4:$AH$128,MATCH($C4843,FixtureCode!$B$4:$B$128,0),MATCH("G"&amp;D4843&amp;"-T1",FixtureCode!$B$4:$AH$4,0)))))</f>
        <v>-</v>
      </c>
      <c r="F4843" s="13" t="str">
        <f>IF(C4843="-","-",IF(D4843=maxgameno+2,"blank row 2",IF(D4843=maxgameno+1,"blank row 1",INDEX(FixtureCode!$B$4:$AH$128,MATCH($C4843,FixtureCode!$B$4:$B$128,0),MATCH("G"&amp;D4843&amp;"-T2",FixtureCode!$B$4:$AH$4,0)))))</f>
        <v>-</v>
      </c>
      <c r="G4843" s="12" t="str">
        <f>IF(C4843="-","-",IF(AND(ISNUMBER(Fixture!G4847),ISNUMBER(Fixture!I4847),Fixture!F4847&lt;&gt;"BYE",Fixture!J4847&lt;&gt;"BYE"),"Yes","-"))</f>
        <v>-</v>
      </c>
      <c r="H4843" s="9" t="str">
        <f>IF(G4843="-","-",IF(Fixture!G4847&gt;Fixture!I4847,Settings!$G$7,IF(Fixture!G4847=Fixture!I4847,Settings!$G$8,IF(Fixture!G4847&lt;Fixture!I4847,Settings!$G$9,"-"))))</f>
        <v>-</v>
      </c>
      <c r="I4843" s="13" t="str">
        <f>IF(G4843="-","-",IF(Fixture!I4847&gt;Fixture!G4847,Settings!$G$7,IF(Fixture!I4847=Fixture!G4847,Settings!$G$8,IF(Fixture!I4847&lt;Fixture!G4847,Settings!$G$9,"-"))))</f>
        <v>-</v>
      </c>
    </row>
    <row r="4844" spans="3:9" x14ac:dyDescent="0.25">
      <c r="C4844" s="12" t="str">
        <f t="shared" si="152"/>
        <v>-</v>
      </c>
      <c r="D4844" s="9" t="str">
        <f t="shared" si="153"/>
        <v>-</v>
      </c>
      <c r="E4844" s="9" t="str">
        <f>IF(C4844="-","-",IF(D4844=maxgameno+2,"blank row 2",IF(D4844=maxgameno+1,"blank row 1",INDEX(FixtureCode!$B$4:$AH$128,MATCH($C4844,FixtureCode!$B$4:$B$128,0),MATCH("G"&amp;D4844&amp;"-T1",FixtureCode!$B$4:$AH$4,0)))))</f>
        <v>-</v>
      </c>
      <c r="F4844" s="13" t="str">
        <f>IF(C4844="-","-",IF(D4844=maxgameno+2,"blank row 2",IF(D4844=maxgameno+1,"blank row 1",INDEX(FixtureCode!$B$4:$AH$128,MATCH($C4844,FixtureCode!$B$4:$B$128,0),MATCH("G"&amp;D4844&amp;"-T2",FixtureCode!$B$4:$AH$4,0)))))</f>
        <v>-</v>
      </c>
      <c r="G4844" s="12" t="str">
        <f>IF(C4844="-","-",IF(AND(ISNUMBER(Fixture!G4848),ISNUMBER(Fixture!I4848),Fixture!F4848&lt;&gt;"BYE",Fixture!J4848&lt;&gt;"BYE"),"Yes","-"))</f>
        <v>-</v>
      </c>
      <c r="H4844" s="9" t="str">
        <f>IF(G4844="-","-",IF(Fixture!G4848&gt;Fixture!I4848,Settings!$G$7,IF(Fixture!G4848=Fixture!I4848,Settings!$G$8,IF(Fixture!G4848&lt;Fixture!I4848,Settings!$G$9,"-"))))</f>
        <v>-</v>
      </c>
      <c r="I4844" s="13" t="str">
        <f>IF(G4844="-","-",IF(Fixture!I4848&gt;Fixture!G4848,Settings!$G$7,IF(Fixture!I4848=Fixture!G4848,Settings!$G$8,IF(Fixture!I4848&lt;Fixture!G4848,Settings!$G$9,"-"))))</f>
        <v>-</v>
      </c>
    </row>
    <row r="4845" spans="3:9" x14ac:dyDescent="0.25">
      <c r="C4845" s="12" t="str">
        <f t="shared" si="152"/>
        <v>-</v>
      </c>
      <c r="D4845" s="9" t="str">
        <f t="shared" si="153"/>
        <v>-</v>
      </c>
      <c r="E4845" s="9" t="str">
        <f>IF(C4845="-","-",IF(D4845=maxgameno+2,"blank row 2",IF(D4845=maxgameno+1,"blank row 1",INDEX(FixtureCode!$B$4:$AH$128,MATCH($C4845,FixtureCode!$B$4:$B$128,0),MATCH("G"&amp;D4845&amp;"-T1",FixtureCode!$B$4:$AH$4,0)))))</f>
        <v>-</v>
      </c>
      <c r="F4845" s="13" t="str">
        <f>IF(C4845="-","-",IF(D4845=maxgameno+2,"blank row 2",IF(D4845=maxgameno+1,"blank row 1",INDEX(FixtureCode!$B$4:$AH$128,MATCH($C4845,FixtureCode!$B$4:$B$128,0),MATCH("G"&amp;D4845&amp;"-T2",FixtureCode!$B$4:$AH$4,0)))))</f>
        <v>-</v>
      </c>
      <c r="G4845" s="12" t="str">
        <f>IF(C4845="-","-",IF(AND(ISNUMBER(Fixture!G4849),ISNUMBER(Fixture!I4849),Fixture!F4849&lt;&gt;"BYE",Fixture!J4849&lt;&gt;"BYE"),"Yes","-"))</f>
        <v>-</v>
      </c>
      <c r="H4845" s="9" t="str">
        <f>IF(G4845="-","-",IF(Fixture!G4849&gt;Fixture!I4849,Settings!$G$7,IF(Fixture!G4849=Fixture!I4849,Settings!$G$8,IF(Fixture!G4849&lt;Fixture!I4849,Settings!$G$9,"-"))))</f>
        <v>-</v>
      </c>
      <c r="I4845" s="13" t="str">
        <f>IF(G4845="-","-",IF(Fixture!I4849&gt;Fixture!G4849,Settings!$G$7,IF(Fixture!I4849=Fixture!G4849,Settings!$G$8,IF(Fixture!I4849&lt;Fixture!G4849,Settings!$G$9,"-"))))</f>
        <v>-</v>
      </c>
    </row>
    <row r="4846" spans="3:9" x14ac:dyDescent="0.25">
      <c r="C4846" s="12" t="str">
        <f t="shared" si="152"/>
        <v>-</v>
      </c>
      <c r="D4846" s="9" t="str">
        <f t="shared" si="153"/>
        <v>-</v>
      </c>
      <c r="E4846" s="9" t="str">
        <f>IF(C4846="-","-",IF(D4846=maxgameno+2,"blank row 2",IF(D4846=maxgameno+1,"blank row 1",INDEX(FixtureCode!$B$4:$AH$128,MATCH($C4846,FixtureCode!$B$4:$B$128,0),MATCH("G"&amp;D4846&amp;"-T1",FixtureCode!$B$4:$AH$4,0)))))</f>
        <v>-</v>
      </c>
      <c r="F4846" s="13" t="str">
        <f>IF(C4846="-","-",IF(D4846=maxgameno+2,"blank row 2",IF(D4846=maxgameno+1,"blank row 1",INDEX(FixtureCode!$B$4:$AH$128,MATCH($C4846,FixtureCode!$B$4:$B$128,0),MATCH("G"&amp;D4846&amp;"-T2",FixtureCode!$B$4:$AH$4,0)))))</f>
        <v>-</v>
      </c>
      <c r="G4846" s="12" t="str">
        <f>IF(C4846="-","-",IF(AND(ISNUMBER(Fixture!G4850),ISNUMBER(Fixture!I4850),Fixture!F4850&lt;&gt;"BYE",Fixture!J4850&lt;&gt;"BYE"),"Yes","-"))</f>
        <v>-</v>
      </c>
      <c r="H4846" s="9" t="str">
        <f>IF(G4846="-","-",IF(Fixture!G4850&gt;Fixture!I4850,Settings!$G$7,IF(Fixture!G4850=Fixture!I4850,Settings!$G$8,IF(Fixture!G4850&lt;Fixture!I4850,Settings!$G$9,"-"))))</f>
        <v>-</v>
      </c>
      <c r="I4846" s="13" t="str">
        <f>IF(G4846="-","-",IF(Fixture!I4850&gt;Fixture!G4850,Settings!$G$7,IF(Fixture!I4850=Fixture!G4850,Settings!$G$8,IF(Fixture!I4850&lt;Fixture!G4850,Settings!$G$9,"-"))))</f>
        <v>-</v>
      </c>
    </row>
    <row r="4847" spans="3:9" x14ac:dyDescent="0.25">
      <c r="C4847" s="12" t="str">
        <f t="shared" si="152"/>
        <v>-</v>
      </c>
      <c r="D4847" s="9" t="str">
        <f t="shared" si="153"/>
        <v>-</v>
      </c>
      <c r="E4847" s="9" t="str">
        <f>IF(C4847="-","-",IF(D4847=maxgameno+2,"blank row 2",IF(D4847=maxgameno+1,"blank row 1",INDEX(FixtureCode!$B$4:$AH$128,MATCH($C4847,FixtureCode!$B$4:$B$128,0),MATCH("G"&amp;D4847&amp;"-T1",FixtureCode!$B$4:$AH$4,0)))))</f>
        <v>-</v>
      </c>
      <c r="F4847" s="13" t="str">
        <f>IF(C4847="-","-",IF(D4847=maxgameno+2,"blank row 2",IF(D4847=maxgameno+1,"blank row 1",INDEX(FixtureCode!$B$4:$AH$128,MATCH($C4847,FixtureCode!$B$4:$B$128,0),MATCH("G"&amp;D4847&amp;"-T2",FixtureCode!$B$4:$AH$4,0)))))</f>
        <v>-</v>
      </c>
      <c r="G4847" s="12" t="str">
        <f>IF(C4847="-","-",IF(AND(ISNUMBER(Fixture!G4851),ISNUMBER(Fixture!I4851),Fixture!F4851&lt;&gt;"BYE",Fixture!J4851&lt;&gt;"BYE"),"Yes","-"))</f>
        <v>-</v>
      </c>
      <c r="H4847" s="9" t="str">
        <f>IF(G4847="-","-",IF(Fixture!G4851&gt;Fixture!I4851,Settings!$G$7,IF(Fixture!G4851=Fixture!I4851,Settings!$G$8,IF(Fixture!G4851&lt;Fixture!I4851,Settings!$G$9,"-"))))</f>
        <v>-</v>
      </c>
      <c r="I4847" s="13" t="str">
        <f>IF(G4847="-","-",IF(Fixture!I4851&gt;Fixture!G4851,Settings!$G$7,IF(Fixture!I4851=Fixture!G4851,Settings!$G$8,IF(Fixture!I4851&lt;Fixture!G4851,Settings!$G$9,"-"))))</f>
        <v>-</v>
      </c>
    </row>
    <row r="4848" spans="3:9" x14ac:dyDescent="0.25">
      <c r="C4848" s="12" t="str">
        <f t="shared" si="152"/>
        <v>-</v>
      </c>
      <c r="D4848" s="9" t="str">
        <f t="shared" si="153"/>
        <v>-</v>
      </c>
      <c r="E4848" s="9" t="str">
        <f>IF(C4848="-","-",IF(D4848=maxgameno+2,"blank row 2",IF(D4848=maxgameno+1,"blank row 1",INDEX(FixtureCode!$B$4:$AH$128,MATCH($C4848,FixtureCode!$B$4:$B$128,0),MATCH("G"&amp;D4848&amp;"-T1",FixtureCode!$B$4:$AH$4,0)))))</f>
        <v>-</v>
      </c>
      <c r="F4848" s="13" t="str">
        <f>IF(C4848="-","-",IF(D4848=maxgameno+2,"blank row 2",IF(D4848=maxgameno+1,"blank row 1",INDEX(FixtureCode!$B$4:$AH$128,MATCH($C4848,FixtureCode!$B$4:$B$128,0),MATCH("G"&amp;D4848&amp;"-T2",FixtureCode!$B$4:$AH$4,0)))))</f>
        <v>-</v>
      </c>
      <c r="G4848" s="12" t="str">
        <f>IF(C4848="-","-",IF(AND(ISNUMBER(Fixture!G4852),ISNUMBER(Fixture!I4852),Fixture!F4852&lt;&gt;"BYE",Fixture!J4852&lt;&gt;"BYE"),"Yes","-"))</f>
        <v>-</v>
      </c>
      <c r="H4848" s="9" t="str">
        <f>IF(G4848="-","-",IF(Fixture!G4852&gt;Fixture!I4852,Settings!$G$7,IF(Fixture!G4852=Fixture!I4852,Settings!$G$8,IF(Fixture!G4852&lt;Fixture!I4852,Settings!$G$9,"-"))))</f>
        <v>-</v>
      </c>
      <c r="I4848" s="13" t="str">
        <f>IF(G4848="-","-",IF(Fixture!I4852&gt;Fixture!G4852,Settings!$G$7,IF(Fixture!I4852=Fixture!G4852,Settings!$G$8,IF(Fixture!I4852&lt;Fixture!G4852,Settings!$G$9,"-"))))</f>
        <v>-</v>
      </c>
    </row>
    <row r="4849" spans="3:9" x14ac:dyDescent="0.25">
      <c r="C4849" s="12" t="str">
        <f t="shared" si="152"/>
        <v>-</v>
      </c>
      <c r="D4849" s="9" t="str">
        <f t="shared" si="153"/>
        <v>-</v>
      </c>
      <c r="E4849" s="9" t="str">
        <f>IF(C4849="-","-",IF(D4849=maxgameno+2,"blank row 2",IF(D4849=maxgameno+1,"blank row 1",INDEX(FixtureCode!$B$4:$AH$128,MATCH($C4849,FixtureCode!$B$4:$B$128,0),MATCH("G"&amp;D4849&amp;"-T1",FixtureCode!$B$4:$AH$4,0)))))</f>
        <v>-</v>
      </c>
      <c r="F4849" s="13" t="str">
        <f>IF(C4849="-","-",IF(D4849=maxgameno+2,"blank row 2",IF(D4849=maxgameno+1,"blank row 1",INDEX(FixtureCode!$B$4:$AH$128,MATCH($C4849,FixtureCode!$B$4:$B$128,0),MATCH("G"&amp;D4849&amp;"-T2",FixtureCode!$B$4:$AH$4,0)))))</f>
        <v>-</v>
      </c>
      <c r="G4849" s="12" t="str">
        <f>IF(C4849="-","-",IF(AND(ISNUMBER(Fixture!G4853),ISNUMBER(Fixture!I4853),Fixture!F4853&lt;&gt;"BYE",Fixture!J4853&lt;&gt;"BYE"),"Yes","-"))</f>
        <v>-</v>
      </c>
      <c r="H4849" s="9" t="str">
        <f>IF(G4849="-","-",IF(Fixture!G4853&gt;Fixture!I4853,Settings!$G$7,IF(Fixture!G4853=Fixture!I4853,Settings!$G$8,IF(Fixture!G4853&lt;Fixture!I4853,Settings!$G$9,"-"))))</f>
        <v>-</v>
      </c>
      <c r="I4849" s="13" t="str">
        <f>IF(G4849="-","-",IF(Fixture!I4853&gt;Fixture!G4853,Settings!$G$7,IF(Fixture!I4853=Fixture!G4853,Settings!$G$8,IF(Fixture!I4853&lt;Fixture!G4853,Settings!$G$9,"-"))))</f>
        <v>-</v>
      </c>
    </row>
    <row r="4850" spans="3:9" x14ac:dyDescent="0.25">
      <c r="C4850" s="12" t="str">
        <f t="shared" si="152"/>
        <v>-</v>
      </c>
      <c r="D4850" s="9" t="str">
        <f t="shared" si="153"/>
        <v>-</v>
      </c>
      <c r="E4850" s="9" t="str">
        <f>IF(C4850="-","-",IF(D4850=maxgameno+2,"blank row 2",IF(D4850=maxgameno+1,"blank row 1",INDEX(FixtureCode!$B$4:$AH$128,MATCH($C4850,FixtureCode!$B$4:$B$128,0),MATCH("G"&amp;D4850&amp;"-T1",FixtureCode!$B$4:$AH$4,0)))))</f>
        <v>-</v>
      </c>
      <c r="F4850" s="13" t="str">
        <f>IF(C4850="-","-",IF(D4850=maxgameno+2,"blank row 2",IF(D4850=maxgameno+1,"blank row 1",INDEX(FixtureCode!$B$4:$AH$128,MATCH($C4850,FixtureCode!$B$4:$B$128,0),MATCH("G"&amp;D4850&amp;"-T2",FixtureCode!$B$4:$AH$4,0)))))</f>
        <v>-</v>
      </c>
      <c r="G4850" s="12" t="str">
        <f>IF(C4850="-","-",IF(AND(ISNUMBER(Fixture!G4854),ISNUMBER(Fixture!I4854),Fixture!F4854&lt;&gt;"BYE",Fixture!J4854&lt;&gt;"BYE"),"Yes","-"))</f>
        <v>-</v>
      </c>
      <c r="H4850" s="9" t="str">
        <f>IF(G4850="-","-",IF(Fixture!G4854&gt;Fixture!I4854,Settings!$G$7,IF(Fixture!G4854=Fixture!I4854,Settings!$G$8,IF(Fixture!G4854&lt;Fixture!I4854,Settings!$G$9,"-"))))</f>
        <v>-</v>
      </c>
      <c r="I4850" s="13" t="str">
        <f>IF(G4850="-","-",IF(Fixture!I4854&gt;Fixture!G4854,Settings!$G$7,IF(Fixture!I4854=Fixture!G4854,Settings!$G$8,IF(Fixture!I4854&lt;Fixture!G4854,Settings!$G$9,"-"))))</f>
        <v>-</v>
      </c>
    </row>
    <row r="4851" spans="3:9" x14ac:dyDescent="0.25">
      <c r="C4851" s="12" t="str">
        <f t="shared" si="152"/>
        <v>-</v>
      </c>
      <c r="D4851" s="9" t="str">
        <f t="shared" si="153"/>
        <v>-</v>
      </c>
      <c r="E4851" s="9" t="str">
        <f>IF(C4851="-","-",IF(D4851=maxgameno+2,"blank row 2",IF(D4851=maxgameno+1,"blank row 1",INDEX(FixtureCode!$B$4:$AH$128,MATCH($C4851,FixtureCode!$B$4:$B$128,0),MATCH("G"&amp;D4851&amp;"-T1",FixtureCode!$B$4:$AH$4,0)))))</f>
        <v>-</v>
      </c>
      <c r="F4851" s="13" t="str">
        <f>IF(C4851="-","-",IF(D4851=maxgameno+2,"blank row 2",IF(D4851=maxgameno+1,"blank row 1",INDEX(FixtureCode!$B$4:$AH$128,MATCH($C4851,FixtureCode!$B$4:$B$128,0),MATCH("G"&amp;D4851&amp;"-T2",FixtureCode!$B$4:$AH$4,0)))))</f>
        <v>-</v>
      </c>
      <c r="G4851" s="12" t="str">
        <f>IF(C4851="-","-",IF(AND(ISNUMBER(Fixture!G4855),ISNUMBER(Fixture!I4855),Fixture!F4855&lt;&gt;"BYE",Fixture!J4855&lt;&gt;"BYE"),"Yes","-"))</f>
        <v>-</v>
      </c>
      <c r="H4851" s="9" t="str">
        <f>IF(G4851="-","-",IF(Fixture!G4855&gt;Fixture!I4855,Settings!$G$7,IF(Fixture!G4855=Fixture!I4855,Settings!$G$8,IF(Fixture!G4855&lt;Fixture!I4855,Settings!$G$9,"-"))))</f>
        <v>-</v>
      </c>
      <c r="I4851" s="13" t="str">
        <f>IF(G4851="-","-",IF(Fixture!I4855&gt;Fixture!G4855,Settings!$G$7,IF(Fixture!I4855=Fixture!G4855,Settings!$G$8,IF(Fixture!I4855&lt;Fixture!G4855,Settings!$G$9,"-"))))</f>
        <v>-</v>
      </c>
    </row>
    <row r="4852" spans="3:9" x14ac:dyDescent="0.25">
      <c r="C4852" s="12" t="str">
        <f t="shared" si="152"/>
        <v>-</v>
      </c>
      <c r="D4852" s="9" t="str">
        <f t="shared" si="153"/>
        <v>-</v>
      </c>
      <c r="E4852" s="9" t="str">
        <f>IF(C4852="-","-",IF(D4852=maxgameno+2,"blank row 2",IF(D4852=maxgameno+1,"blank row 1",INDEX(FixtureCode!$B$4:$AH$128,MATCH($C4852,FixtureCode!$B$4:$B$128,0),MATCH("G"&amp;D4852&amp;"-T1",FixtureCode!$B$4:$AH$4,0)))))</f>
        <v>-</v>
      </c>
      <c r="F4852" s="13" t="str">
        <f>IF(C4852="-","-",IF(D4852=maxgameno+2,"blank row 2",IF(D4852=maxgameno+1,"blank row 1",INDEX(FixtureCode!$B$4:$AH$128,MATCH($C4852,FixtureCode!$B$4:$B$128,0),MATCH("G"&amp;D4852&amp;"-T2",FixtureCode!$B$4:$AH$4,0)))))</f>
        <v>-</v>
      </c>
      <c r="G4852" s="12" t="str">
        <f>IF(C4852="-","-",IF(AND(ISNUMBER(Fixture!G4856),ISNUMBER(Fixture!I4856),Fixture!F4856&lt;&gt;"BYE",Fixture!J4856&lt;&gt;"BYE"),"Yes","-"))</f>
        <v>-</v>
      </c>
      <c r="H4852" s="9" t="str">
        <f>IF(G4852="-","-",IF(Fixture!G4856&gt;Fixture!I4856,Settings!$G$7,IF(Fixture!G4856=Fixture!I4856,Settings!$G$8,IF(Fixture!G4856&lt;Fixture!I4856,Settings!$G$9,"-"))))</f>
        <v>-</v>
      </c>
      <c r="I4852" s="13" t="str">
        <f>IF(G4852="-","-",IF(Fixture!I4856&gt;Fixture!G4856,Settings!$G$7,IF(Fixture!I4856=Fixture!G4856,Settings!$G$8,IF(Fixture!I4856&lt;Fixture!G4856,Settings!$G$9,"-"))))</f>
        <v>-</v>
      </c>
    </row>
    <row r="4853" spans="3:9" x14ac:dyDescent="0.25">
      <c r="C4853" s="12" t="str">
        <f t="shared" si="152"/>
        <v>-</v>
      </c>
      <c r="D4853" s="9" t="str">
        <f t="shared" si="153"/>
        <v>-</v>
      </c>
      <c r="E4853" s="9" t="str">
        <f>IF(C4853="-","-",IF(D4853=maxgameno+2,"blank row 2",IF(D4853=maxgameno+1,"blank row 1",INDEX(FixtureCode!$B$4:$AH$128,MATCH($C4853,FixtureCode!$B$4:$B$128,0),MATCH("G"&amp;D4853&amp;"-T1",FixtureCode!$B$4:$AH$4,0)))))</f>
        <v>-</v>
      </c>
      <c r="F4853" s="13" t="str">
        <f>IF(C4853="-","-",IF(D4853=maxgameno+2,"blank row 2",IF(D4853=maxgameno+1,"blank row 1",INDEX(FixtureCode!$B$4:$AH$128,MATCH($C4853,FixtureCode!$B$4:$B$128,0),MATCH("G"&amp;D4853&amp;"-T2",FixtureCode!$B$4:$AH$4,0)))))</f>
        <v>-</v>
      </c>
      <c r="G4853" s="12" t="str">
        <f>IF(C4853="-","-",IF(AND(ISNUMBER(Fixture!G4857),ISNUMBER(Fixture!I4857),Fixture!F4857&lt;&gt;"BYE",Fixture!J4857&lt;&gt;"BYE"),"Yes","-"))</f>
        <v>-</v>
      </c>
      <c r="H4853" s="9" t="str">
        <f>IF(G4853="-","-",IF(Fixture!G4857&gt;Fixture!I4857,Settings!$G$7,IF(Fixture!G4857=Fixture!I4857,Settings!$G$8,IF(Fixture!G4857&lt;Fixture!I4857,Settings!$G$9,"-"))))</f>
        <v>-</v>
      </c>
      <c r="I4853" s="13" t="str">
        <f>IF(G4853="-","-",IF(Fixture!I4857&gt;Fixture!G4857,Settings!$G$7,IF(Fixture!I4857=Fixture!G4857,Settings!$G$8,IF(Fixture!I4857&lt;Fixture!G4857,Settings!$G$9,"-"))))</f>
        <v>-</v>
      </c>
    </row>
    <row r="4854" spans="3:9" x14ac:dyDescent="0.25">
      <c r="C4854" s="12" t="str">
        <f t="shared" si="152"/>
        <v>-</v>
      </c>
      <c r="D4854" s="9" t="str">
        <f t="shared" si="153"/>
        <v>-</v>
      </c>
      <c r="E4854" s="9" t="str">
        <f>IF(C4854="-","-",IF(D4854=maxgameno+2,"blank row 2",IF(D4854=maxgameno+1,"blank row 1",INDEX(FixtureCode!$B$4:$AH$128,MATCH($C4854,FixtureCode!$B$4:$B$128,0),MATCH("G"&amp;D4854&amp;"-T1",FixtureCode!$B$4:$AH$4,0)))))</f>
        <v>-</v>
      </c>
      <c r="F4854" s="13" t="str">
        <f>IF(C4854="-","-",IF(D4854=maxgameno+2,"blank row 2",IF(D4854=maxgameno+1,"blank row 1",INDEX(FixtureCode!$B$4:$AH$128,MATCH($C4854,FixtureCode!$B$4:$B$128,0),MATCH("G"&amp;D4854&amp;"-T2",FixtureCode!$B$4:$AH$4,0)))))</f>
        <v>-</v>
      </c>
      <c r="G4854" s="12" t="str">
        <f>IF(C4854="-","-",IF(AND(ISNUMBER(Fixture!G4858),ISNUMBER(Fixture!I4858),Fixture!F4858&lt;&gt;"BYE",Fixture!J4858&lt;&gt;"BYE"),"Yes","-"))</f>
        <v>-</v>
      </c>
      <c r="H4854" s="9" t="str">
        <f>IF(G4854="-","-",IF(Fixture!G4858&gt;Fixture!I4858,Settings!$G$7,IF(Fixture!G4858=Fixture!I4858,Settings!$G$8,IF(Fixture!G4858&lt;Fixture!I4858,Settings!$G$9,"-"))))</f>
        <v>-</v>
      </c>
      <c r="I4854" s="13" t="str">
        <f>IF(G4854="-","-",IF(Fixture!I4858&gt;Fixture!G4858,Settings!$G$7,IF(Fixture!I4858=Fixture!G4858,Settings!$G$8,IF(Fixture!I4858&lt;Fixture!G4858,Settings!$G$9,"-"))))</f>
        <v>-</v>
      </c>
    </row>
    <row r="4855" spans="3:9" x14ac:dyDescent="0.25">
      <c r="C4855" s="12" t="str">
        <f t="shared" si="152"/>
        <v>-</v>
      </c>
      <c r="D4855" s="9" t="str">
        <f t="shared" si="153"/>
        <v>-</v>
      </c>
      <c r="E4855" s="9" t="str">
        <f>IF(C4855="-","-",IF(D4855=maxgameno+2,"blank row 2",IF(D4855=maxgameno+1,"blank row 1",INDEX(FixtureCode!$B$4:$AH$128,MATCH($C4855,FixtureCode!$B$4:$B$128,0),MATCH("G"&amp;D4855&amp;"-T1",FixtureCode!$B$4:$AH$4,0)))))</f>
        <v>-</v>
      </c>
      <c r="F4855" s="13" t="str">
        <f>IF(C4855="-","-",IF(D4855=maxgameno+2,"blank row 2",IF(D4855=maxgameno+1,"blank row 1",INDEX(FixtureCode!$B$4:$AH$128,MATCH($C4855,FixtureCode!$B$4:$B$128,0),MATCH("G"&amp;D4855&amp;"-T2",FixtureCode!$B$4:$AH$4,0)))))</f>
        <v>-</v>
      </c>
      <c r="G4855" s="12" t="str">
        <f>IF(C4855="-","-",IF(AND(ISNUMBER(Fixture!G4859),ISNUMBER(Fixture!I4859),Fixture!F4859&lt;&gt;"BYE",Fixture!J4859&lt;&gt;"BYE"),"Yes","-"))</f>
        <v>-</v>
      </c>
      <c r="H4855" s="9" t="str">
        <f>IF(G4855="-","-",IF(Fixture!G4859&gt;Fixture!I4859,Settings!$G$7,IF(Fixture!G4859=Fixture!I4859,Settings!$G$8,IF(Fixture!G4859&lt;Fixture!I4859,Settings!$G$9,"-"))))</f>
        <v>-</v>
      </c>
      <c r="I4855" s="13" t="str">
        <f>IF(G4855="-","-",IF(Fixture!I4859&gt;Fixture!G4859,Settings!$G$7,IF(Fixture!I4859=Fixture!G4859,Settings!$G$8,IF(Fixture!I4859&lt;Fixture!G4859,Settings!$G$9,"-"))))</f>
        <v>-</v>
      </c>
    </row>
    <row r="4856" spans="3:9" x14ac:dyDescent="0.25">
      <c r="C4856" s="12" t="str">
        <f t="shared" si="152"/>
        <v>-</v>
      </c>
      <c r="D4856" s="9" t="str">
        <f t="shared" si="153"/>
        <v>-</v>
      </c>
      <c r="E4856" s="9" t="str">
        <f>IF(C4856="-","-",IF(D4856=maxgameno+2,"blank row 2",IF(D4856=maxgameno+1,"blank row 1",INDEX(FixtureCode!$B$4:$AH$128,MATCH($C4856,FixtureCode!$B$4:$B$128,0),MATCH("G"&amp;D4856&amp;"-T1",FixtureCode!$B$4:$AH$4,0)))))</f>
        <v>-</v>
      </c>
      <c r="F4856" s="13" t="str">
        <f>IF(C4856="-","-",IF(D4856=maxgameno+2,"blank row 2",IF(D4856=maxgameno+1,"blank row 1",INDEX(FixtureCode!$B$4:$AH$128,MATCH($C4856,FixtureCode!$B$4:$B$128,0),MATCH("G"&amp;D4856&amp;"-T2",FixtureCode!$B$4:$AH$4,0)))))</f>
        <v>-</v>
      </c>
      <c r="G4856" s="12" t="str">
        <f>IF(C4856="-","-",IF(AND(ISNUMBER(Fixture!G4860),ISNUMBER(Fixture!I4860),Fixture!F4860&lt;&gt;"BYE",Fixture!J4860&lt;&gt;"BYE"),"Yes","-"))</f>
        <v>-</v>
      </c>
      <c r="H4856" s="9" t="str">
        <f>IF(G4856="-","-",IF(Fixture!G4860&gt;Fixture!I4860,Settings!$G$7,IF(Fixture!G4860=Fixture!I4860,Settings!$G$8,IF(Fixture!G4860&lt;Fixture!I4860,Settings!$G$9,"-"))))</f>
        <v>-</v>
      </c>
      <c r="I4856" s="13" t="str">
        <f>IF(G4856="-","-",IF(Fixture!I4860&gt;Fixture!G4860,Settings!$G$7,IF(Fixture!I4860=Fixture!G4860,Settings!$G$8,IF(Fixture!I4860&lt;Fixture!G4860,Settings!$G$9,"-"))))</f>
        <v>-</v>
      </c>
    </row>
    <row r="4857" spans="3:9" x14ac:dyDescent="0.25">
      <c r="C4857" s="12" t="str">
        <f t="shared" si="152"/>
        <v>-</v>
      </c>
      <c r="D4857" s="9" t="str">
        <f t="shared" si="153"/>
        <v>-</v>
      </c>
      <c r="E4857" s="9" t="str">
        <f>IF(C4857="-","-",IF(D4857=maxgameno+2,"blank row 2",IF(D4857=maxgameno+1,"blank row 1",INDEX(FixtureCode!$B$4:$AH$128,MATCH($C4857,FixtureCode!$B$4:$B$128,0),MATCH("G"&amp;D4857&amp;"-T1",FixtureCode!$B$4:$AH$4,0)))))</f>
        <v>-</v>
      </c>
      <c r="F4857" s="13" t="str">
        <f>IF(C4857="-","-",IF(D4857=maxgameno+2,"blank row 2",IF(D4857=maxgameno+1,"blank row 1",INDEX(FixtureCode!$B$4:$AH$128,MATCH($C4857,FixtureCode!$B$4:$B$128,0),MATCH("G"&amp;D4857&amp;"-T2",FixtureCode!$B$4:$AH$4,0)))))</f>
        <v>-</v>
      </c>
      <c r="G4857" s="12" t="str">
        <f>IF(C4857="-","-",IF(AND(ISNUMBER(Fixture!G4861),ISNUMBER(Fixture!I4861),Fixture!F4861&lt;&gt;"BYE",Fixture!J4861&lt;&gt;"BYE"),"Yes","-"))</f>
        <v>-</v>
      </c>
      <c r="H4857" s="9" t="str">
        <f>IF(G4857="-","-",IF(Fixture!G4861&gt;Fixture!I4861,Settings!$G$7,IF(Fixture!G4861=Fixture!I4861,Settings!$G$8,IF(Fixture!G4861&lt;Fixture!I4861,Settings!$G$9,"-"))))</f>
        <v>-</v>
      </c>
      <c r="I4857" s="13" t="str">
        <f>IF(G4857="-","-",IF(Fixture!I4861&gt;Fixture!G4861,Settings!$G$7,IF(Fixture!I4861=Fixture!G4861,Settings!$G$8,IF(Fixture!I4861&lt;Fixture!G4861,Settings!$G$9,"-"))))</f>
        <v>-</v>
      </c>
    </row>
    <row r="4858" spans="3:9" x14ac:dyDescent="0.25">
      <c r="C4858" s="12" t="str">
        <f t="shared" si="152"/>
        <v>-</v>
      </c>
      <c r="D4858" s="9" t="str">
        <f t="shared" si="153"/>
        <v>-</v>
      </c>
      <c r="E4858" s="9" t="str">
        <f>IF(C4858="-","-",IF(D4858=maxgameno+2,"blank row 2",IF(D4858=maxgameno+1,"blank row 1",INDEX(FixtureCode!$B$4:$AH$128,MATCH($C4858,FixtureCode!$B$4:$B$128,0),MATCH("G"&amp;D4858&amp;"-T1",FixtureCode!$B$4:$AH$4,0)))))</f>
        <v>-</v>
      </c>
      <c r="F4858" s="13" t="str">
        <f>IF(C4858="-","-",IF(D4858=maxgameno+2,"blank row 2",IF(D4858=maxgameno+1,"blank row 1",INDEX(FixtureCode!$B$4:$AH$128,MATCH($C4858,FixtureCode!$B$4:$B$128,0),MATCH("G"&amp;D4858&amp;"-T2",FixtureCode!$B$4:$AH$4,0)))))</f>
        <v>-</v>
      </c>
      <c r="G4858" s="12" t="str">
        <f>IF(C4858="-","-",IF(AND(ISNUMBER(Fixture!G4862),ISNUMBER(Fixture!I4862),Fixture!F4862&lt;&gt;"BYE",Fixture!J4862&lt;&gt;"BYE"),"Yes","-"))</f>
        <v>-</v>
      </c>
      <c r="H4858" s="9" t="str">
        <f>IF(G4858="-","-",IF(Fixture!G4862&gt;Fixture!I4862,Settings!$G$7,IF(Fixture!G4862=Fixture!I4862,Settings!$G$8,IF(Fixture!G4862&lt;Fixture!I4862,Settings!$G$9,"-"))))</f>
        <v>-</v>
      </c>
      <c r="I4858" s="13" t="str">
        <f>IF(G4858="-","-",IF(Fixture!I4862&gt;Fixture!G4862,Settings!$G$7,IF(Fixture!I4862=Fixture!G4862,Settings!$G$8,IF(Fixture!I4862&lt;Fixture!G4862,Settings!$G$9,"-"))))</f>
        <v>-</v>
      </c>
    </row>
    <row r="4859" spans="3:9" x14ac:dyDescent="0.25">
      <c r="C4859" s="12" t="str">
        <f t="shared" si="152"/>
        <v>-</v>
      </c>
      <c r="D4859" s="9" t="str">
        <f t="shared" si="153"/>
        <v>-</v>
      </c>
      <c r="E4859" s="9" t="str">
        <f>IF(C4859="-","-",IF(D4859=maxgameno+2,"blank row 2",IF(D4859=maxgameno+1,"blank row 1",INDEX(FixtureCode!$B$4:$AH$128,MATCH($C4859,FixtureCode!$B$4:$B$128,0),MATCH("G"&amp;D4859&amp;"-T1",FixtureCode!$B$4:$AH$4,0)))))</f>
        <v>-</v>
      </c>
      <c r="F4859" s="13" t="str">
        <f>IF(C4859="-","-",IF(D4859=maxgameno+2,"blank row 2",IF(D4859=maxgameno+1,"blank row 1",INDEX(FixtureCode!$B$4:$AH$128,MATCH($C4859,FixtureCode!$B$4:$B$128,0),MATCH("G"&amp;D4859&amp;"-T2",FixtureCode!$B$4:$AH$4,0)))))</f>
        <v>-</v>
      </c>
      <c r="G4859" s="12" t="str">
        <f>IF(C4859="-","-",IF(AND(ISNUMBER(Fixture!G4863),ISNUMBER(Fixture!I4863),Fixture!F4863&lt;&gt;"BYE",Fixture!J4863&lt;&gt;"BYE"),"Yes","-"))</f>
        <v>-</v>
      </c>
      <c r="H4859" s="9" t="str">
        <f>IF(G4859="-","-",IF(Fixture!G4863&gt;Fixture!I4863,Settings!$G$7,IF(Fixture!G4863=Fixture!I4863,Settings!$G$8,IF(Fixture!G4863&lt;Fixture!I4863,Settings!$G$9,"-"))))</f>
        <v>-</v>
      </c>
      <c r="I4859" s="13" t="str">
        <f>IF(G4859="-","-",IF(Fixture!I4863&gt;Fixture!G4863,Settings!$G$7,IF(Fixture!I4863=Fixture!G4863,Settings!$G$8,IF(Fixture!I4863&lt;Fixture!G4863,Settings!$G$9,"-"))))</f>
        <v>-</v>
      </c>
    </row>
    <row r="4860" spans="3:9" x14ac:dyDescent="0.25">
      <c r="C4860" s="12" t="str">
        <f t="shared" si="152"/>
        <v>-</v>
      </c>
      <c r="D4860" s="9" t="str">
        <f t="shared" si="153"/>
        <v>-</v>
      </c>
      <c r="E4860" s="9" t="str">
        <f>IF(C4860="-","-",IF(D4860=maxgameno+2,"blank row 2",IF(D4860=maxgameno+1,"blank row 1",INDEX(FixtureCode!$B$4:$AH$128,MATCH($C4860,FixtureCode!$B$4:$B$128,0),MATCH("G"&amp;D4860&amp;"-T1",FixtureCode!$B$4:$AH$4,0)))))</f>
        <v>-</v>
      </c>
      <c r="F4860" s="13" t="str">
        <f>IF(C4860="-","-",IF(D4860=maxgameno+2,"blank row 2",IF(D4860=maxgameno+1,"blank row 1",INDEX(FixtureCode!$B$4:$AH$128,MATCH($C4860,FixtureCode!$B$4:$B$128,0),MATCH("G"&amp;D4860&amp;"-T2",FixtureCode!$B$4:$AH$4,0)))))</f>
        <v>-</v>
      </c>
      <c r="G4860" s="12" t="str">
        <f>IF(C4860="-","-",IF(AND(ISNUMBER(Fixture!G4864),ISNUMBER(Fixture!I4864),Fixture!F4864&lt;&gt;"BYE",Fixture!J4864&lt;&gt;"BYE"),"Yes","-"))</f>
        <v>-</v>
      </c>
      <c r="H4860" s="9" t="str">
        <f>IF(G4860="-","-",IF(Fixture!G4864&gt;Fixture!I4864,Settings!$G$7,IF(Fixture!G4864=Fixture!I4864,Settings!$G$8,IF(Fixture!G4864&lt;Fixture!I4864,Settings!$G$9,"-"))))</f>
        <v>-</v>
      </c>
      <c r="I4860" s="13" t="str">
        <f>IF(G4860="-","-",IF(Fixture!I4864&gt;Fixture!G4864,Settings!$G$7,IF(Fixture!I4864=Fixture!G4864,Settings!$G$8,IF(Fixture!I4864&lt;Fixture!G4864,Settings!$G$9,"-"))))</f>
        <v>-</v>
      </c>
    </row>
    <row r="4861" spans="3:9" x14ac:dyDescent="0.25">
      <c r="C4861" s="12" t="str">
        <f t="shared" si="152"/>
        <v>-</v>
      </c>
      <c r="D4861" s="9" t="str">
        <f t="shared" si="153"/>
        <v>-</v>
      </c>
      <c r="E4861" s="9" t="str">
        <f>IF(C4861="-","-",IF(D4861=maxgameno+2,"blank row 2",IF(D4861=maxgameno+1,"blank row 1",INDEX(FixtureCode!$B$4:$AH$128,MATCH($C4861,FixtureCode!$B$4:$B$128,0),MATCH("G"&amp;D4861&amp;"-T1",FixtureCode!$B$4:$AH$4,0)))))</f>
        <v>-</v>
      </c>
      <c r="F4861" s="13" t="str">
        <f>IF(C4861="-","-",IF(D4861=maxgameno+2,"blank row 2",IF(D4861=maxgameno+1,"blank row 1",INDEX(FixtureCode!$B$4:$AH$128,MATCH($C4861,FixtureCode!$B$4:$B$128,0),MATCH("G"&amp;D4861&amp;"-T2",FixtureCode!$B$4:$AH$4,0)))))</f>
        <v>-</v>
      </c>
      <c r="G4861" s="12" t="str">
        <f>IF(C4861="-","-",IF(AND(ISNUMBER(Fixture!G4865),ISNUMBER(Fixture!I4865),Fixture!F4865&lt;&gt;"BYE",Fixture!J4865&lt;&gt;"BYE"),"Yes","-"))</f>
        <v>-</v>
      </c>
      <c r="H4861" s="9" t="str">
        <f>IF(G4861="-","-",IF(Fixture!G4865&gt;Fixture!I4865,Settings!$G$7,IF(Fixture!G4865=Fixture!I4865,Settings!$G$8,IF(Fixture!G4865&lt;Fixture!I4865,Settings!$G$9,"-"))))</f>
        <v>-</v>
      </c>
      <c r="I4861" s="13" t="str">
        <f>IF(G4861="-","-",IF(Fixture!I4865&gt;Fixture!G4865,Settings!$G$7,IF(Fixture!I4865=Fixture!G4865,Settings!$G$8,IF(Fixture!I4865&lt;Fixture!G4865,Settings!$G$9,"-"))))</f>
        <v>-</v>
      </c>
    </row>
    <row r="4862" spans="3:9" x14ac:dyDescent="0.25">
      <c r="C4862" s="12" t="str">
        <f t="shared" si="152"/>
        <v>-</v>
      </c>
      <c r="D4862" s="9" t="str">
        <f t="shared" si="153"/>
        <v>-</v>
      </c>
      <c r="E4862" s="9" t="str">
        <f>IF(C4862="-","-",IF(D4862=maxgameno+2,"blank row 2",IF(D4862=maxgameno+1,"blank row 1",INDEX(FixtureCode!$B$4:$AH$128,MATCH($C4862,FixtureCode!$B$4:$B$128,0),MATCH("G"&amp;D4862&amp;"-T1",FixtureCode!$B$4:$AH$4,0)))))</f>
        <v>-</v>
      </c>
      <c r="F4862" s="13" t="str">
        <f>IF(C4862="-","-",IF(D4862=maxgameno+2,"blank row 2",IF(D4862=maxgameno+1,"blank row 1",INDEX(FixtureCode!$B$4:$AH$128,MATCH($C4862,FixtureCode!$B$4:$B$128,0),MATCH("G"&amp;D4862&amp;"-T2",FixtureCode!$B$4:$AH$4,0)))))</f>
        <v>-</v>
      </c>
      <c r="G4862" s="12" t="str">
        <f>IF(C4862="-","-",IF(AND(ISNUMBER(Fixture!G4866),ISNUMBER(Fixture!I4866),Fixture!F4866&lt;&gt;"BYE",Fixture!J4866&lt;&gt;"BYE"),"Yes","-"))</f>
        <v>-</v>
      </c>
      <c r="H4862" s="9" t="str">
        <f>IF(G4862="-","-",IF(Fixture!G4866&gt;Fixture!I4866,Settings!$G$7,IF(Fixture!G4866=Fixture!I4866,Settings!$G$8,IF(Fixture!G4866&lt;Fixture!I4866,Settings!$G$9,"-"))))</f>
        <v>-</v>
      </c>
      <c r="I4862" s="13" t="str">
        <f>IF(G4862="-","-",IF(Fixture!I4866&gt;Fixture!G4866,Settings!$G$7,IF(Fixture!I4866=Fixture!G4866,Settings!$G$8,IF(Fixture!I4866&lt;Fixture!G4866,Settings!$G$9,"-"))))</f>
        <v>-</v>
      </c>
    </row>
    <row r="4863" spans="3:9" x14ac:dyDescent="0.25">
      <c r="C4863" s="12" t="str">
        <f t="shared" si="152"/>
        <v>-</v>
      </c>
      <c r="D4863" s="9" t="str">
        <f t="shared" si="153"/>
        <v>-</v>
      </c>
      <c r="E4863" s="9" t="str">
        <f>IF(C4863="-","-",IF(D4863=maxgameno+2,"blank row 2",IF(D4863=maxgameno+1,"blank row 1",INDEX(FixtureCode!$B$4:$AH$128,MATCH($C4863,FixtureCode!$B$4:$B$128,0),MATCH("G"&amp;D4863&amp;"-T1",FixtureCode!$B$4:$AH$4,0)))))</f>
        <v>-</v>
      </c>
      <c r="F4863" s="13" t="str">
        <f>IF(C4863="-","-",IF(D4863=maxgameno+2,"blank row 2",IF(D4863=maxgameno+1,"blank row 1",INDEX(FixtureCode!$B$4:$AH$128,MATCH($C4863,FixtureCode!$B$4:$B$128,0),MATCH("G"&amp;D4863&amp;"-T2",FixtureCode!$B$4:$AH$4,0)))))</f>
        <v>-</v>
      </c>
      <c r="G4863" s="12" t="str">
        <f>IF(C4863="-","-",IF(AND(ISNUMBER(Fixture!G4867),ISNUMBER(Fixture!I4867),Fixture!F4867&lt;&gt;"BYE",Fixture!J4867&lt;&gt;"BYE"),"Yes","-"))</f>
        <v>-</v>
      </c>
      <c r="H4863" s="9" t="str">
        <f>IF(G4863="-","-",IF(Fixture!G4867&gt;Fixture!I4867,Settings!$G$7,IF(Fixture!G4867=Fixture!I4867,Settings!$G$8,IF(Fixture!G4867&lt;Fixture!I4867,Settings!$G$9,"-"))))</f>
        <v>-</v>
      </c>
      <c r="I4863" s="13" t="str">
        <f>IF(G4863="-","-",IF(Fixture!I4867&gt;Fixture!G4867,Settings!$G$7,IF(Fixture!I4867=Fixture!G4867,Settings!$G$8,IF(Fixture!I4867&lt;Fixture!G4867,Settings!$G$9,"-"))))</f>
        <v>-</v>
      </c>
    </row>
    <row r="4864" spans="3:9" x14ac:dyDescent="0.25">
      <c r="C4864" s="12" t="str">
        <f t="shared" si="152"/>
        <v>-</v>
      </c>
      <c r="D4864" s="9" t="str">
        <f t="shared" si="153"/>
        <v>-</v>
      </c>
      <c r="E4864" s="9" t="str">
        <f>IF(C4864="-","-",IF(D4864=maxgameno+2,"blank row 2",IF(D4864=maxgameno+1,"blank row 1",INDEX(FixtureCode!$B$4:$AH$128,MATCH($C4864,FixtureCode!$B$4:$B$128,0),MATCH("G"&amp;D4864&amp;"-T1",FixtureCode!$B$4:$AH$4,0)))))</f>
        <v>-</v>
      </c>
      <c r="F4864" s="13" t="str">
        <f>IF(C4864="-","-",IF(D4864=maxgameno+2,"blank row 2",IF(D4864=maxgameno+1,"blank row 1",INDEX(FixtureCode!$B$4:$AH$128,MATCH($C4864,FixtureCode!$B$4:$B$128,0),MATCH("G"&amp;D4864&amp;"-T2",FixtureCode!$B$4:$AH$4,0)))))</f>
        <v>-</v>
      </c>
      <c r="G4864" s="12" t="str">
        <f>IF(C4864="-","-",IF(AND(ISNUMBER(Fixture!G4868),ISNUMBER(Fixture!I4868),Fixture!F4868&lt;&gt;"BYE",Fixture!J4868&lt;&gt;"BYE"),"Yes","-"))</f>
        <v>-</v>
      </c>
      <c r="H4864" s="9" t="str">
        <f>IF(G4864="-","-",IF(Fixture!G4868&gt;Fixture!I4868,Settings!$G$7,IF(Fixture!G4868=Fixture!I4868,Settings!$G$8,IF(Fixture!G4868&lt;Fixture!I4868,Settings!$G$9,"-"))))</f>
        <v>-</v>
      </c>
      <c r="I4864" s="13" t="str">
        <f>IF(G4864="-","-",IF(Fixture!I4868&gt;Fixture!G4868,Settings!$G$7,IF(Fixture!I4868=Fixture!G4868,Settings!$G$8,IF(Fixture!I4868&lt;Fixture!G4868,Settings!$G$9,"-"))))</f>
        <v>-</v>
      </c>
    </row>
    <row r="4865" spans="3:9" x14ac:dyDescent="0.25">
      <c r="C4865" s="12" t="str">
        <f t="shared" si="152"/>
        <v>-</v>
      </c>
      <c r="D4865" s="9" t="str">
        <f t="shared" si="153"/>
        <v>-</v>
      </c>
      <c r="E4865" s="9" t="str">
        <f>IF(C4865="-","-",IF(D4865=maxgameno+2,"blank row 2",IF(D4865=maxgameno+1,"blank row 1",INDEX(FixtureCode!$B$4:$AH$128,MATCH($C4865,FixtureCode!$B$4:$B$128,0),MATCH("G"&amp;D4865&amp;"-T1",FixtureCode!$B$4:$AH$4,0)))))</f>
        <v>-</v>
      </c>
      <c r="F4865" s="13" t="str">
        <f>IF(C4865="-","-",IF(D4865=maxgameno+2,"blank row 2",IF(D4865=maxgameno+1,"blank row 1",INDEX(FixtureCode!$B$4:$AH$128,MATCH($C4865,FixtureCode!$B$4:$B$128,0),MATCH("G"&amp;D4865&amp;"-T2",FixtureCode!$B$4:$AH$4,0)))))</f>
        <v>-</v>
      </c>
      <c r="G4865" s="12" t="str">
        <f>IF(C4865="-","-",IF(AND(ISNUMBER(Fixture!G4869),ISNUMBER(Fixture!I4869),Fixture!F4869&lt;&gt;"BYE",Fixture!J4869&lt;&gt;"BYE"),"Yes","-"))</f>
        <v>-</v>
      </c>
      <c r="H4865" s="9" t="str">
        <f>IF(G4865="-","-",IF(Fixture!G4869&gt;Fixture!I4869,Settings!$G$7,IF(Fixture!G4869=Fixture!I4869,Settings!$G$8,IF(Fixture!G4869&lt;Fixture!I4869,Settings!$G$9,"-"))))</f>
        <v>-</v>
      </c>
      <c r="I4865" s="13" t="str">
        <f>IF(G4865="-","-",IF(Fixture!I4869&gt;Fixture!G4869,Settings!$G$7,IF(Fixture!I4869=Fixture!G4869,Settings!$G$8,IF(Fixture!I4869&lt;Fixture!G4869,Settings!$G$9,"-"))))</f>
        <v>-</v>
      </c>
    </row>
    <row r="4866" spans="3:9" x14ac:dyDescent="0.25">
      <c r="C4866" s="12" t="str">
        <f t="shared" si="152"/>
        <v>-</v>
      </c>
      <c r="D4866" s="9" t="str">
        <f t="shared" si="153"/>
        <v>-</v>
      </c>
      <c r="E4866" s="9" t="str">
        <f>IF(C4866="-","-",IF(D4866=maxgameno+2,"blank row 2",IF(D4866=maxgameno+1,"blank row 1",INDEX(FixtureCode!$B$4:$AH$128,MATCH($C4866,FixtureCode!$B$4:$B$128,0),MATCH("G"&amp;D4866&amp;"-T1",FixtureCode!$B$4:$AH$4,0)))))</f>
        <v>-</v>
      </c>
      <c r="F4866" s="13" t="str">
        <f>IF(C4866="-","-",IF(D4866=maxgameno+2,"blank row 2",IF(D4866=maxgameno+1,"blank row 1",INDEX(FixtureCode!$B$4:$AH$128,MATCH($C4866,FixtureCode!$B$4:$B$128,0),MATCH("G"&amp;D4866&amp;"-T2",FixtureCode!$B$4:$AH$4,0)))))</f>
        <v>-</v>
      </c>
      <c r="G4866" s="12" t="str">
        <f>IF(C4866="-","-",IF(AND(ISNUMBER(Fixture!G4870),ISNUMBER(Fixture!I4870),Fixture!F4870&lt;&gt;"BYE",Fixture!J4870&lt;&gt;"BYE"),"Yes","-"))</f>
        <v>-</v>
      </c>
      <c r="H4866" s="9" t="str">
        <f>IF(G4866="-","-",IF(Fixture!G4870&gt;Fixture!I4870,Settings!$G$7,IF(Fixture!G4870=Fixture!I4870,Settings!$G$8,IF(Fixture!G4870&lt;Fixture!I4870,Settings!$G$9,"-"))))</f>
        <v>-</v>
      </c>
      <c r="I4866" s="13" t="str">
        <f>IF(G4866="-","-",IF(Fixture!I4870&gt;Fixture!G4870,Settings!$G$7,IF(Fixture!I4870=Fixture!G4870,Settings!$G$8,IF(Fixture!I4870&lt;Fixture!G4870,Settings!$G$9,"-"))))</f>
        <v>-</v>
      </c>
    </row>
    <row r="4867" spans="3:9" x14ac:dyDescent="0.25">
      <c r="C4867" s="12" t="str">
        <f t="shared" si="152"/>
        <v>-</v>
      </c>
      <c r="D4867" s="9" t="str">
        <f t="shared" si="153"/>
        <v>-</v>
      </c>
      <c r="E4867" s="9" t="str">
        <f>IF(C4867="-","-",IF(D4867=maxgameno+2,"blank row 2",IF(D4867=maxgameno+1,"blank row 1",INDEX(FixtureCode!$B$4:$AH$128,MATCH($C4867,FixtureCode!$B$4:$B$128,0),MATCH("G"&amp;D4867&amp;"-T1",FixtureCode!$B$4:$AH$4,0)))))</f>
        <v>-</v>
      </c>
      <c r="F4867" s="13" t="str">
        <f>IF(C4867="-","-",IF(D4867=maxgameno+2,"blank row 2",IF(D4867=maxgameno+1,"blank row 1",INDEX(FixtureCode!$B$4:$AH$128,MATCH($C4867,FixtureCode!$B$4:$B$128,0),MATCH("G"&amp;D4867&amp;"-T2",FixtureCode!$B$4:$AH$4,0)))))</f>
        <v>-</v>
      </c>
      <c r="G4867" s="12" t="str">
        <f>IF(C4867="-","-",IF(AND(ISNUMBER(Fixture!G4871),ISNUMBER(Fixture!I4871),Fixture!F4871&lt;&gt;"BYE",Fixture!J4871&lt;&gt;"BYE"),"Yes","-"))</f>
        <v>-</v>
      </c>
      <c r="H4867" s="9" t="str">
        <f>IF(G4867="-","-",IF(Fixture!G4871&gt;Fixture!I4871,Settings!$G$7,IF(Fixture!G4871=Fixture!I4871,Settings!$G$8,IF(Fixture!G4871&lt;Fixture!I4871,Settings!$G$9,"-"))))</f>
        <v>-</v>
      </c>
      <c r="I4867" s="13" t="str">
        <f>IF(G4867="-","-",IF(Fixture!I4871&gt;Fixture!G4871,Settings!$G$7,IF(Fixture!I4871=Fixture!G4871,Settings!$G$8,IF(Fixture!I4871&lt;Fixture!G4871,Settings!$G$9,"-"))))</f>
        <v>-</v>
      </c>
    </row>
    <row r="4868" spans="3:9" x14ac:dyDescent="0.25">
      <c r="C4868" s="12" t="str">
        <f t="shared" si="152"/>
        <v>-</v>
      </c>
      <c r="D4868" s="9" t="str">
        <f t="shared" si="153"/>
        <v>-</v>
      </c>
      <c r="E4868" s="9" t="str">
        <f>IF(C4868="-","-",IF(D4868=maxgameno+2,"blank row 2",IF(D4868=maxgameno+1,"blank row 1",INDEX(FixtureCode!$B$4:$AH$128,MATCH($C4868,FixtureCode!$B$4:$B$128,0),MATCH("G"&amp;D4868&amp;"-T1",FixtureCode!$B$4:$AH$4,0)))))</f>
        <v>-</v>
      </c>
      <c r="F4868" s="13" t="str">
        <f>IF(C4868="-","-",IF(D4868=maxgameno+2,"blank row 2",IF(D4868=maxgameno+1,"blank row 1",INDEX(FixtureCode!$B$4:$AH$128,MATCH($C4868,FixtureCode!$B$4:$B$128,0),MATCH("G"&amp;D4868&amp;"-T2",FixtureCode!$B$4:$AH$4,0)))))</f>
        <v>-</v>
      </c>
      <c r="G4868" s="12" t="str">
        <f>IF(C4868="-","-",IF(AND(ISNUMBER(Fixture!G4872),ISNUMBER(Fixture!I4872),Fixture!F4872&lt;&gt;"BYE",Fixture!J4872&lt;&gt;"BYE"),"Yes","-"))</f>
        <v>-</v>
      </c>
      <c r="H4868" s="9" t="str">
        <f>IF(G4868="-","-",IF(Fixture!G4872&gt;Fixture!I4872,Settings!$G$7,IF(Fixture!G4872=Fixture!I4872,Settings!$G$8,IF(Fixture!G4872&lt;Fixture!I4872,Settings!$G$9,"-"))))</f>
        <v>-</v>
      </c>
      <c r="I4868" s="13" t="str">
        <f>IF(G4868="-","-",IF(Fixture!I4872&gt;Fixture!G4872,Settings!$G$7,IF(Fixture!I4872=Fixture!G4872,Settings!$G$8,IF(Fixture!I4872&lt;Fixture!G4872,Settings!$G$9,"-"))))</f>
        <v>-</v>
      </c>
    </row>
    <row r="4869" spans="3:9" x14ac:dyDescent="0.25">
      <c r="C4869" s="12" t="str">
        <f t="shared" si="152"/>
        <v>-</v>
      </c>
      <c r="D4869" s="9" t="str">
        <f t="shared" si="153"/>
        <v>-</v>
      </c>
      <c r="E4869" s="9" t="str">
        <f>IF(C4869="-","-",IF(D4869=maxgameno+2,"blank row 2",IF(D4869=maxgameno+1,"blank row 1",INDEX(FixtureCode!$B$4:$AH$128,MATCH($C4869,FixtureCode!$B$4:$B$128,0),MATCH("G"&amp;D4869&amp;"-T1",FixtureCode!$B$4:$AH$4,0)))))</f>
        <v>-</v>
      </c>
      <c r="F4869" s="13" t="str">
        <f>IF(C4869="-","-",IF(D4869=maxgameno+2,"blank row 2",IF(D4869=maxgameno+1,"blank row 1",INDEX(FixtureCode!$B$4:$AH$128,MATCH($C4869,FixtureCode!$B$4:$B$128,0),MATCH("G"&amp;D4869&amp;"-T2",FixtureCode!$B$4:$AH$4,0)))))</f>
        <v>-</v>
      </c>
      <c r="G4869" s="12" t="str">
        <f>IF(C4869="-","-",IF(AND(ISNUMBER(Fixture!G4873),ISNUMBER(Fixture!I4873),Fixture!F4873&lt;&gt;"BYE",Fixture!J4873&lt;&gt;"BYE"),"Yes","-"))</f>
        <v>-</v>
      </c>
      <c r="H4869" s="9" t="str">
        <f>IF(G4869="-","-",IF(Fixture!G4873&gt;Fixture!I4873,Settings!$G$7,IF(Fixture!G4873=Fixture!I4873,Settings!$G$8,IF(Fixture!G4873&lt;Fixture!I4873,Settings!$G$9,"-"))))</f>
        <v>-</v>
      </c>
      <c r="I4869" s="13" t="str">
        <f>IF(G4869="-","-",IF(Fixture!I4873&gt;Fixture!G4873,Settings!$G$7,IF(Fixture!I4873=Fixture!G4873,Settings!$G$8,IF(Fixture!I4873&lt;Fixture!G4873,Settings!$G$9,"-"))))</f>
        <v>-</v>
      </c>
    </row>
    <row r="4870" spans="3:9" x14ac:dyDescent="0.25">
      <c r="C4870" s="12" t="str">
        <f t="shared" ref="C4870:C4933" si="154">IF(C4869="-","-",IF(D4869+1&lt;=maxgameno+2,C4869,IF(C4869+1&lt;=maxroundno,C4869+1,"-")))</f>
        <v>-</v>
      </c>
      <c r="D4870" s="9" t="str">
        <f t="shared" ref="D4870:D4933" si="155">IF(C4870="-","-",IF(D4869+1&lt;=maxgameno+2,D4869+1,1))</f>
        <v>-</v>
      </c>
      <c r="E4870" s="9" t="str">
        <f>IF(C4870="-","-",IF(D4870=maxgameno+2,"blank row 2",IF(D4870=maxgameno+1,"blank row 1",INDEX(FixtureCode!$B$4:$AH$128,MATCH($C4870,FixtureCode!$B$4:$B$128,0),MATCH("G"&amp;D4870&amp;"-T1",FixtureCode!$B$4:$AH$4,0)))))</f>
        <v>-</v>
      </c>
      <c r="F4870" s="13" t="str">
        <f>IF(C4870="-","-",IF(D4870=maxgameno+2,"blank row 2",IF(D4870=maxgameno+1,"blank row 1",INDEX(FixtureCode!$B$4:$AH$128,MATCH($C4870,FixtureCode!$B$4:$B$128,0),MATCH("G"&amp;D4870&amp;"-T2",FixtureCode!$B$4:$AH$4,0)))))</f>
        <v>-</v>
      </c>
      <c r="G4870" s="12" t="str">
        <f>IF(C4870="-","-",IF(AND(ISNUMBER(Fixture!G4874),ISNUMBER(Fixture!I4874),Fixture!F4874&lt;&gt;"BYE",Fixture!J4874&lt;&gt;"BYE"),"Yes","-"))</f>
        <v>-</v>
      </c>
      <c r="H4870" s="9" t="str">
        <f>IF(G4870="-","-",IF(Fixture!G4874&gt;Fixture!I4874,Settings!$G$7,IF(Fixture!G4874=Fixture!I4874,Settings!$G$8,IF(Fixture!G4874&lt;Fixture!I4874,Settings!$G$9,"-"))))</f>
        <v>-</v>
      </c>
      <c r="I4870" s="13" t="str">
        <f>IF(G4870="-","-",IF(Fixture!I4874&gt;Fixture!G4874,Settings!$G$7,IF(Fixture!I4874=Fixture!G4874,Settings!$G$8,IF(Fixture!I4874&lt;Fixture!G4874,Settings!$G$9,"-"))))</f>
        <v>-</v>
      </c>
    </row>
    <row r="4871" spans="3:9" x14ac:dyDescent="0.25">
      <c r="C4871" s="12" t="str">
        <f t="shared" si="154"/>
        <v>-</v>
      </c>
      <c r="D4871" s="9" t="str">
        <f t="shared" si="155"/>
        <v>-</v>
      </c>
      <c r="E4871" s="9" t="str">
        <f>IF(C4871="-","-",IF(D4871=maxgameno+2,"blank row 2",IF(D4871=maxgameno+1,"blank row 1",INDEX(FixtureCode!$B$4:$AH$128,MATCH($C4871,FixtureCode!$B$4:$B$128,0),MATCH("G"&amp;D4871&amp;"-T1",FixtureCode!$B$4:$AH$4,0)))))</f>
        <v>-</v>
      </c>
      <c r="F4871" s="13" t="str">
        <f>IF(C4871="-","-",IF(D4871=maxgameno+2,"blank row 2",IF(D4871=maxgameno+1,"blank row 1",INDEX(FixtureCode!$B$4:$AH$128,MATCH($C4871,FixtureCode!$B$4:$B$128,0),MATCH("G"&amp;D4871&amp;"-T2",FixtureCode!$B$4:$AH$4,0)))))</f>
        <v>-</v>
      </c>
      <c r="G4871" s="12" t="str">
        <f>IF(C4871="-","-",IF(AND(ISNUMBER(Fixture!G4875),ISNUMBER(Fixture!I4875),Fixture!F4875&lt;&gt;"BYE",Fixture!J4875&lt;&gt;"BYE"),"Yes","-"))</f>
        <v>-</v>
      </c>
      <c r="H4871" s="9" t="str">
        <f>IF(G4871="-","-",IF(Fixture!G4875&gt;Fixture!I4875,Settings!$G$7,IF(Fixture!G4875=Fixture!I4875,Settings!$G$8,IF(Fixture!G4875&lt;Fixture!I4875,Settings!$G$9,"-"))))</f>
        <v>-</v>
      </c>
      <c r="I4871" s="13" t="str">
        <f>IF(G4871="-","-",IF(Fixture!I4875&gt;Fixture!G4875,Settings!$G$7,IF(Fixture!I4875=Fixture!G4875,Settings!$G$8,IF(Fixture!I4875&lt;Fixture!G4875,Settings!$G$9,"-"))))</f>
        <v>-</v>
      </c>
    </row>
    <row r="4872" spans="3:9" x14ac:dyDescent="0.25">
      <c r="C4872" s="12" t="str">
        <f t="shared" si="154"/>
        <v>-</v>
      </c>
      <c r="D4872" s="9" t="str">
        <f t="shared" si="155"/>
        <v>-</v>
      </c>
      <c r="E4872" s="9" t="str">
        <f>IF(C4872="-","-",IF(D4872=maxgameno+2,"blank row 2",IF(D4872=maxgameno+1,"blank row 1",INDEX(FixtureCode!$B$4:$AH$128,MATCH($C4872,FixtureCode!$B$4:$B$128,0),MATCH("G"&amp;D4872&amp;"-T1",FixtureCode!$B$4:$AH$4,0)))))</f>
        <v>-</v>
      </c>
      <c r="F4872" s="13" t="str">
        <f>IF(C4872="-","-",IF(D4872=maxgameno+2,"blank row 2",IF(D4872=maxgameno+1,"blank row 1",INDEX(FixtureCode!$B$4:$AH$128,MATCH($C4872,FixtureCode!$B$4:$B$128,0),MATCH("G"&amp;D4872&amp;"-T2",FixtureCode!$B$4:$AH$4,0)))))</f>
        <v>-</v>
      </c>
      <c r="G4872" s="12" t="str">
        <f>IF(C4872="-","-",IF(AND(ISNUMBER(Fixture!G4876),ISNUMBER(Fixture!I4876),Fixture!F4876&lt;&gt;"BYE",Fixture!J4876&lt;&gt;"BYE"),"Yes","-"))</f>
        <v>-</v>
      </c>
      <c r="H4872" s="9" t="str">
        <f>IF(G4872="-","-",IF(Fixture!G4876&gt;Fixture!I4876,Settings!$G$7,IF(Fixture!G4876=Fixture!I4876,Settings!$G$8,IF(Fixture!G4876&lt;Fixture!I4876,Settings!$G$9,"-"))))</f>
        <v>-</v>
      </c>
      <c r="I4872" s="13" t="str">
        <f>IF(G4872="-","-",IF(Fixture!I4876&gt;Fixture!G4876,Settings!$G$7,IF(Fixture!I4876=Fixture!G4876,Settings!$G$8,IF(Fixture!I4876&lt;Fixture!G4876,Settings!$G$9,"-"))))</f>
        <v>-</v>
      </c>
    </row>
    <row r="4873" spans="3:9" x14ac:dyDescent="0.25">
      <c r="C4873" s="12" t="str">
        <f t="shared" si="154"/>
        <v>-</v>
      </c>
      <c r="D4873" s="9" t="str">
        <f t="shared" si="155"/>
        <v>-</v>
      </c>
      <c r="E4873" s="9" t="str">
        <f>IF(C4873="-","-",IF(D4873=maxgameno+2,"blank row 2",IF(D4873=maxgameno+1,"blank row 1",INDEX(FixtureCode!$B$4:$AH$128,MATCH($C4873,FixtureCode!$B$4:$B$128,0),MATCH("G"&amp;D4873&amp;"-T1",FixtureCode!$B$4:$AH$4,0)))))</f>
        <v>-</v>
      </c>
      <c r="F4873" s="13" t="str">
        <f>IF(C4873="-","-",IF(D4873=maxgameno+2,"blank row 2",IF(D4873=maxgameno+1,"blank row 1",INDEX(FixtureCode!$B$4:$AH$128,MATCH($C4873,FixtureCode!$B$4:$B$128,0),MATCH("G"&amp;D4873&amp;"-T2",FixtureCode!$B$4:$AH$4,0)))))</f>
        <v>-</v>
      </c>
      <c r="G4873" s="12" t="str">
        <f>IF(C4873="-","-",IF(AND(ISNUMBER(Fixture!G4877),ISNUMBER(Fixture!I4877),Fixture!F4877&lt;&gt;"BYE",Fixture!J4877&lt;&gt;"BYE"),"Yes","-"))</f>
        <v>-</v>
      </c>
      <c r="H4873" s="9" t="str">
        <f>IF(G4873="-","-",IF(Fixture!G4877&gt;Fixture!I4877,Settings!$G$7,IF(Fixture!G4877=Fixture!I4877,Settings!$G$8,IF(Fixture!G4877&lt;Fixture!I4877,Settings!$G$9,"-"))))</f>
        <v>-</v>
      </c>
      <c r="I4873" s="13" t="str">
        <f>IF(G4873="-","-",IF(Fixture!I4877&gt;Fixture!G4877,Settings!$G$7,IF(Fixture!I4877=Fixture!G4877,Settings!$G$8,IF(Fixture!I4877&lt;Fixture!G4877,Settings!$G$9,"-"))))</f>
        <v>-</v>
      </c>
    </row>
    <row r="4874" spans="3:9" x14ac:dyDescent="0.25">
      <c r="C4874" s="12" t="str">
        <f t="shared" si="154"/>
        <v>-</v>
      </c>
      <c r="D4874" s="9" t="str">
        <f t="shared" si="155"/>
        <v>-</v>
      </c>
      <c r="E4874" s="9" t="str">
        <f>IF(C4874="-","-",IF(D4874=maxgameno+2,"blank row 2",IF(D4874=maxgameno+1,"blank row 1",INDEX(FixtureCode!$B$4:$AH$128,MATCH($C4874,FixtureCode!$B$4:$B$128,0),MATCH("G"&amp;D4874&amp;"-T1",FixtureCode!$B$4:$AH$4,0)))))</f>
        <v>-</v>
      </c>
      <c r="F4874" s="13" t="str">
        <f>IF(C4874="-","-",IF(D4874=maxgameno+2,"blank row 2",IF(D4874=maxgameno+1,"blank row 1",INDEX(FixtureCode!$B$4:$AH$128,MATCH($C4874,FixtureCode!$B$4:$B$128,0),MATCH("G"&amp;D4874&amp;"-T2",FixtureCode!$B$4:$AH$4,0)))))</f>
        <v>-</v>
      </c>
      <c r="G4874" s="12" t="str">
        <f>IF(C4874="-","-",IF(AND(ISNUMBER(Fixture!G4878),ISNUMBER(Fixture!I4878),Fixture!F4878&lt;&gt;"BYE",Fixture!J4878&lt;&gt;"BYE"),"Yes","-"))</f>
        <v>-</v>
      </c>
      <c r="H4874" s="9" t="str">
        <f>IF(G4874="-","-",IF(Fixture!G4878&gt;Fixture!I4878,Settings!$G$7,IF(Fixture!G4878=Fixture!I4878,Settings!$G$8,IF(Fixture!G4878&lt;Fixture!I4878,Settings!$G$9,"-"))))</f>
        <v>-</v>
      </c>
      <c r="I4874" s="13" t="str">
        <f>IF(G4874="-","-",IF(Fixture!I4878&gt;Fixture!G4878,Settings!$G$7,IF(Fixture!I4878=Fixture!G4878,Settings!$G$8,IF(Fixture!I4878&lt;Fixture!G4878,Settings!$G$9,"-"))))</f>
        <v>-</v>
      </c>
    </row>
    <row r="4875" spans="3:9" x14ac:dyDescent="0.25">
      <c r="C4875" s="12" t="str">
        <f t="shared" si="154"/>
        <v>-</v>
      </c>
      <c r="D4875" s="9" t="str">
        <f t="shared" si="155"/>
        <v>-</v>
      </c>
      <c r="E4875" s="9" t="str">
        <f>IF(C4875="-","-",IF(D4875=maxgameno+2,"blank row 2",IF(D4875=maxgameno+1,"blank row 1",INDEX(FixtureCode!$B$4:$AH$128,MATCH($C4875,FixtureCode!$B$4:$B$128,0),MATCH("G"&amp;D4875&amp;"-T1",FixtureCode!$B$4:$AH$4,0)))))</f>
        <v>-</v>
      </c>
      <c r="F4875" s="13" t="str">
        <f>IF(C4875="-","-",IF(D4875=maxgameno+2,"blank row 2",IF(D4875=maxgameno+1,"blank row 1",INDEX(FixtureCode!$B$4:$AH$128,MATCH($C4875,FixtureCode!$B$4:$B$128,0),MATCH("G"&amp;D4875&amp;"-T2",FixtureCode!$B$4:$AH$4,0)))))</f>
        <v>-</v>
      </c>
      <c r="G4875" s="12" t="str">
        <f>IF(C4875="-","-",IF(AND(ISNUMBER(Fixture!G4879),ISNUMBER(Fixture!I4879),Fixture!F4879&lt;&gt;"BYE",Fixture!J4879&lt;&gt;"BYE"),"Yes","-"))</f>
        <v>-</v>
      </c>
      <c r="H4875" s="9" t="str">
        <f>IF(G4875="-","-",IF(Fixture!G4879&gt;Fixture!I4879,Settings!$G$7,IF(Fixture!G4879=Fixture!I4879,Settings!$G$8,IF(Fixture!G4879&lt;Fixture!I4879,Settings!$G$9,"-"))))</f>
        <v>-</v>
      </c>
      <c r="I4875" s="13" t="str">
        <f>IF(G4875="-","-",IF(Fixture!I4879&gt;Fixture!G4879,Settings!$G$7,IF(Fixture!I4879=Fixture!G4879,Settings!$G$8,IF(Fixture!I4879&lt;Fixture!G4879,Settings!$G$9,"-"))))</f>
        <v>-</v>
      </c>
    </row>
    <row r="4876" spans="3:9" x14ac:dyDescent="0.25">
      <c r="C4876" s="12" t="str">
        <f t="shared" si="154"/>
        <v>-</v>
      </c>
      <c r="D4876" s="9" t="str">
        <f t="shared" si="155"/>
        <v>-</v>
      </c>
      <c r="E4876" s="9" t="str">
        <f>IF(C4876="-","-",IF(D4876=maxgameno+2,"blank row 2",IF(D4876=maxgameno+1,"blank row 1",INDEX(FixtureCode!$B$4:$AH$128,MATCH($C4876,FixtureCode!$B$4:$B$128,0),MATCH("G"&amp;D4876&amp;"-T1",FixtureCode!$B$4:$AH$4,0)))))</f>
        <v>-</v>
      </c>
      <c r="F4876" s="13" t="str">
        <f>IF(C4876="-","-",IF(D4876=maxgameno+2,"blank row 2",IF(D4876=maxgameno+1,"blank row 1",INDEX(FixtureCode!$B$4:$AH$128,MATCH($C4876,FixtureCode!$B$4:$B$128,0),MATCH("G"&amp;D4876&amp;"-T2",FixtureCode!$B$4:$AH$4,0)))))</f>
        <v>-</v>
      </c>
      <c r="G4876" s="12" t="str">
        <f>IF(C4876="-","-",IF(AND(ISNUMBER(Fixture!G4880),ISNUMBER(Fixture!I4880),Fixture!F4880&lt;&gt;"BYE",Fixture!J4880&lt;&gt;"BYE"),"Yes","-"))</f>
        <v>-</v>
      </c>
      <c r="H4876" s="9" t="str">
        <f>IF(G4876="-","-",IF(Fixture!G4880&gt;Fixture!I4880,Settings!$G$7,IF(Fixture!G4880=Fixture!I4880,Settings!$G$8,IF(Fixture!G4880&lt;Fixture!I4880,Settings!$G$9,"-"))))</f>
        <v>-</v>
      </c>
      <c r="I4876" s="13" t="str">
        <f>IF(G4876="-","-",IF(Fixture!I4880&gt;Fixture!G4880,Settings!$G$7,IF(Fixture!I4880=Fixture!G4880,Settings!$G$8,IF(Fixture!I4880&lt;Fixture!G4880,Settings!$G$9,"-"))))</f>
        <v>-</v>
      </c>
    </row>
    <row r="4877" spans="3:9" x14ac:dyDescent="0.25">
      <c r="C4877" s="12" t="str">
        <f t="shared" si="154"/>
        <v>-</v>
      </c>
      <c r="D4877" s="9" t="str">
        <f t="shared" si="155"/>
        <v>-</v>
      </c>
      <c r="E4877" s="9" t="str">
        <f>IF(C4877="-","-",IF(D4877=maxgameno+2,"blank row 2",IF(D4877=maxgameno+1,"blank row 1",INDEX(FixtureCode!$B$4:$AH$128,MATCH($C4877,FixtureCode!$B$4:$B$128,0),MATCH("G"&amp;D4877&amp;"-T1",FixtureCode!$B$4:$AH$4,0)))))</f>
        <v>-</v>
      </c>
      <c r="F4877" s="13" t="str">
        <f>IF(C4877="-","-",IF(D4877=maxgameno+2,"blank row 2",IF(D4877=maxgameno+1,"blank row 1",INDEX(FixtureCode!$B$4:$AH$128,MATCH($C4877,FixtureCode!$B$4:$B$128,0),MATCH("G"&amp;D4877&amp;"-T2",FixtureCode!$B$4:$AH$4,0)))))</f>
        <v>-</v>
      </c>
      <c r="G4877" s="12" t="str">
        <f>IF(C4877="-","-",IF(AND(ISNUMBER(Fixture!G4881),ISNUMBER(Fixture!I4881),Fixture!F4881&lt;&gt;"BYE",Fixture!J4881&lt;&gt;"BYE"),"Yes","-"))</f>
        <v>-</v>
      </c>
      <c r="H4877" s="9" t="str">
        <f>IF(G4877="-","-",IF(Fixture!G4881&gt;Fixture!I4881,Settings!$G$7,IF(Fixture!G4881=Fixture!I4881,Settings!$G$8,IF(Fixture!G4881&lt;Fixture!I4881,Settings!$G$9,"-"))))</f>
        <v>-</v>
      </c>
      <c r="I4877" s="13" t="str">
        <f>IF(G4877="-","-",IF(Fixture!I4881&gt;Fixture!G4881,Settings!$G$7,IF(Fixture!I4881=Fixture!G4881,Settings!$G$8,IF(Fixture!I4881&lt;Fixture!G4881,Settings!$G$9,"-"))))</f>
        <v>-</v>
      </c>
    </row>
    <row r="4878" spans="3:9" x14ac:dyDescent="0.25">
      <c r="C4878" s="12" t="str">
        <f t="shared" si="154"/>
        <v>-</v>
      </c>
      <c r="D4878" s="9" t="str">
        <f t="shared" si="155"/>
        <v>-</v>
      </c>
      <c r="E4878" s="9" t="str">
        <f>IF(C4878="-","-",IF(D4878=maxgameno+2,"blank row 2",IF(D4878=maxgameno+1,"blank row 1",INDEX(FixtureCode!$B$4:$AH$128,MATCH($C4878,FixtureCode!$B$4:$B$128,0),MATCH("G"&amp;D4878&amp;"-T1",FixtureCode!$B$4:$AH$4,0)))))</f>
        <v>-</v>
      </c>
      <c r="F4878" s="13" t="str">
        <f>IF(C4878="-","-",IF(D4878=maxgameno+2,"blank row 2",IF(D4878=maxgameno+1,"blank row 1",INDEX(FixtureCode!$B$4:$AH$128,MATCH($C4878,FixtureCode!$B$4:$B$128,0),MATCH("G"&amp;D4878&amp;"-T2",FixtureCode!$B$4:$AH$4,0)))))</f>
        <v>-</v>
      </c>
      <c r="G4878" s="12" t="str">
        <f>IF(C4878="-","-",IF(AND(ISNUMBER(Fixture!G4882),ISNUMBER(Fixture!I4882),Fixture!F4882&lt;&gt;"BYE",Fixture!J4882&lt;&gt;"BYE"),"Yes","-"))</f>
        <v>-</v>
      </c>
      <c r="H4878" s="9" t="str">
        <f>IF(G4878="-","-",IF(Fixture!G4882&gt;Fixture!I4882,Settings!$G$7,IF(Fixture!G4882=Fixture!I4882,Settings!$G$8,IF(Fixture!G4882&lt;Fixture!I4882,Settings!$G$9,"-"))))</f>
        <v>-</v>
      </c>
      <c r="I4878" s="13" t="str">
        <f>IF(G4878="-","-",IF(Fixture!I4882&gt;Fixture!G4882,Settings!$G$7,IF(Fixture!I4882=Fixture!G4882,Settings!$G$8,IF(Fixture!I4882&lt;Fixture!G4882,Settings!$G$9,"-"))))</f>
        <v>-</v>
      </c>
    </row>
    <row r="4879" spans="3:9" x14ac:dyDescent="0.25">
      <c r="C4879" s="12" t="str">
        <f t="shared" si="154"/>
        <v>-</v>
      </c>
      <c r="D4879" s="9" t="str">
        <f t="shared" si="155"/>
        <v>-</v>
      </c>
      <c r="E4879" s="9" t="str">
        <f>IF(C4879="-","-",IF(D4879=maxgameno+2,"blank row 2",IF(D4879=maxgameno+1,"blank row 1",INDEX(FixtureCode!$B$4:$AH$128,MATCH($C4879,FixtureCode!$B$4:$B$128,0),MATCH("G"&amp;D4879&amp;"-T1",FixtureCode!$B$4:$AH$4,0)))))</f>
        <v>-</v>
      </c>
      <c r="F4879" s="13" t="str">
        <f>IF(C4879="-","-",IF(D4879=maxgameno+2,"blank row 2",IF(D4879=maxgameno+1,"blank row 1",INDEX(FixtureCode!$B$4:$AH$128,MATCH($C4879,FixtureCode!$B$4:$B$128,0),MATCH("G"&amp;D4879&amp;"-T2",FixtureCode!$B$4:$AH$4,0)))))</f>
        <v>-</v>
      </c>
      <c r="G4879" s="12" t="str">
        <f>IF(C4879="-","-",IF(AND(ISNUMBER(Fixture!G4883),ISNUMBER(Fixture!I4883),Fixture!F4883&lt;&gt;"BYE",Fixture!J4883&lt;&gt;"BYE"),"Yes","-"))</f>
        <v>-</v>
      </c>
      <c r="H4879" s="9" t="str">
        <f>IF(G4879="-","-",IF(Fixture!G4883&gt;Fixture!I4883,Settings!$G$7,IF(Fixture!G4883=Fixture!I4883,Settings!$G$8,IF(Fixture!G4883&lt;Fixture!I4883,Settings!$G$9,"-"))))</f>
        <v>-</v>
      </c>
      <c r="I4879" s="13" t="str">
        <f>IF(G4879="-","-",IF(Fixture!I4883&gt;Fixture!G4883,Settings!$G$7,IF(Fixture!I4883=Fixture!G4883,Settings!$G$8,IF(Fixture!I4883&lt;Fixture!G4883,Settings!$G$9,"-"))))</f>
        <v>-</v>
      </c>
    </row>
    <row r="4880" spans="3:9" x14ac:dyDescent="0.25">
      <c r="C4880" s="12" t="str">
        <f t="shared" si="154"/>
        <v>-</v>
      </c>
      <c r="D4880" s="9" t="str">
        <f t="shared" si="155"/>
        <v>-</v>
      </c>
      <c r="E4880" s="9" t="str">
        <f>IF(C4880="-","-",IF(D4880=maxgameno+2,"blank row 2",IF(D4880=maxgameno+1,"blank row 1",INDEX(FixtureCode!$B$4:$AH$128,MATCH($C4880,FixtureCode!$B$4:$B$128,0),MATCH("G"&amp;D4880&amp;"-T1",FixtureCode!$B$4:$AH$4,0)))))</f>
        <v>-</v>
      </c>
      <c r="F4880" s="13" t="str">
        <f>IF(C4880="-","-",IF(D4880=maxgameno+2,"blank row 2",IF(D4880=maxgameno+1,"blank row 1",INDEX(FixtureCode!$B$4:$AH$128,MATCH($C4880,FixtureCode!$B$4:$B$128,0),MATCH("G"&amp;D4880&amp;"-T2",FixtureCode!$B$4:$AH$4,0)))))</f>
        <v>-</v>
      </c>
      <c r="G4880" s="12" t="str">
        <f>IF(C4880="-","-",IF(AND(ISNUMBER(Fixture!G4884),ISNUMBER(Fixture!I4884),Fixture!F4884&lt;&gt;"BYE",Fixture!J4884&lt;&gt;"BYE"),"Yes","-"))</f>
        <v>-</v>
      </c>
      <c r="H4880" s="9" t="str">
        <f>IF(G4880="-","-",IF(Fixture!G4884&gt;Fixture!I4884,Settings!$G$7,IF(Fixture!G4884=Fixture!I4884,Settings!$G$8,IF(Fixture!G4884&lt;Fixture!I4884,Settings!$G$9,"-"))))</f>
        <v>-</v>
      </c>
      <c r="I4880" s="13" t="str">
        <f>IF(G4880="-","-",IF(Fixture!I4884&gt;Fixture!G4884,Settings!$G$7,IF(Fixture!I4884=Fixture!G4884,Settings!$G$8,IF(Fixture!I4884&lt;Fixture!G4884,Settings!$G$9,"-"))))</f>
        <v>-</v>
      </c>
    </row>
    <row r="4881" spans="3:9" x14ac:dyDescent="0.25">
      <c r="C4881" s="12" t="str">
        <f t="shared" si="154"/>
        <v>-</v>
      </c>
      <c r="D4881" s="9" t="str">
        <f t="shared" si="155"/>
        <v>-</v>
      </c>
      <c r="E4881" s="9" t="str">
        <f>IF(C4881="-","-",IF(D4881=maxgameno+2,"blank row 2",IF(D4881=maxgameno+1,"blank row 1",INDEX(FixtureCode!$B$4:$AH$128,MATCH($C4881,FixtureCode!$B$4:$B$128,0),MATCH("G"&amp;D4881&amp;"-T1",FixtureCode!$B$4:$AH$4,0)))))</f>
        <v>-</v>
      </c>
      <c r="F4881" s="13" t="str">
        <f>IF(C4881="-","-",IF(D4881=maxgameno+2,"blank row 2",IF(D4881=maxgameno+1,"blank row 1",INDEX(FixtureCode!$B$4:$AH$128,MATCH($C4881,FixtureCode!$B$4:$B$128,0),MATCH("G"&amp;D4881&amp;"-T2",FixtureCode!$B$4:$AH$4,0)))))</f>
        <v>-</v>
      </c>
      <c r="G4881" s="12" t="str">
        <f>IF(C4881="-","-",IF(AND(ISNUMBER(Fixture!G4885),ISNUMBER(Fixture!I4885),Fixture!F4885&lt;&gt;"BYE",Fixture!J4885&lt;&gt;"BYE"),"Yes","-"))</f>
        <v>-</v>
      </c>
      <c r="H4881" s="9" t="str">
        <f>IF(G4881="-","-",IF(Fixture!G4885&gt;Fixture!I4885,Settings!$G$7,IF(Fixture!G4885=Fixture!I4885,Settings!$G$8,IF(Fixture!G4885&lt;Fixture!I4885,Settings!$G$9,"-"))))</f>
        <v>-</v>
      </c>
      <c r="I4881" s="13" t="str">
        <f>IF(G4881="-","-",IF(Fixture!I4885&gt;Fixture!G4885,Settings!$G$7,IF(Fixture!I4885=Fixture!G4885,Settings!$G$8,IF(Fixture!I4885&lt;Fixture!G4885,Settings!$G$9,"-"))))</f>
        <v>-</v>
      </c>
    </row>
    <row r="4882" spans="3:9" x14ac:dyDescent="0.25">
      <c r="C4882" s="12" t="str">
        <f t="shared" si="154"/>
        <v>-</v>
      </c>
      <c r="D4882" s="9" t="str">
        <f t="shared" si="155"/>
        <v>-</v>
      </c>
      <c r="E4882" s="9" t="str">
        <f>IF(C4882="-","-",IF(D4882=maxgameno+2,"blank row 2",IF(D4882=maxgameno+1,"blank row 1",INDEX(FixtureCode!$B$4:$AH$128,MATCH($C4882,FixtureCode!$B$4:$B$128,0),MATCH("G"&amp;D4882&amp;"-T1",FixtureCode!$B$4:$AH$4,0)))))</f>
        <v>-</v>
      </c>
      <c r="F4882" s="13" t="str">
        <f>IF(C4882="-","-",IF(D4882=maxgameno+2,"blank row 2",IF(D4882=maxgameno+1,"blank row 1",INDEX(FixtureCode!$B$4:$AH$128,MATCH($C4882,FixtureCode!$B$4:$B$128,0),MATCH("G"&amp;D4882&amp;"-T2",FixtureCode!$B$4:$AH$4,0)))))</f>
        <v>-</v>
      </c>
      <c r="G4882" s="12" t="str">
        <f>IF(C4882="-","-",IF(AND(ISNUMBER(Fixture!G4886),ISNUMBER(Fixture!I4886),Fixture!F4886&lt;&gt;"BYE",Fixture!J4886&lt;&gt;"BYE"),"Yes","-"))</f>
        <v>-</v>
      </c>
      <c r="H4882" s="9" t="str">
        <f>IF(G4882="-","-",IF(Fixture!G4886&gt;Fixture!I4886,Settings!$G$7,IF(Fixture!G4886=Fixture!I4886,Settings!$G$8,IF(Fixture!G4886&lt;Fixture!I4886,Settings!$G$9,"-"))))</f>
        <v>-</v>
      </c>
      <c r="I4882" s="13" t="str">
        <f>IF(G4882="-","-",IF(Fixture!I4886&gt;Fixture!G4886,Settings!$G$7,IF(Fixture!I4886=Fixture!G4886,Settings!$G$8,IF(Fixture!I4886&lt;Fixture!G4886,Settings!$G$9,"-"))))</f>
        <v>-</v>
      </c>
    </row>
    <row r="4883" spans="3:9" x14ac:dyDescent="0.25">
      <c r="C4883" s="12" t="str">
        <f t="shared" si="154"/>
        <v>-</v>
      </c>
      <c r="D4883" s="9" t="str">
        <f t="shared" si="155"/>
        <v>-</v>
      </c>
      <c r="E4883" s="9" t="str">
        <f>IF(C4883="-","-",IF(D4883=maxgameno+2,"blank row 2",IF(D4883=maxgameno+1,"blank row 1",INDEX(FixtureCode!$B$4:$AH$128,MATCH($C4883,FixtureCode!$B$4:$B$128,0),MATCH("G"&amp;D4883&amp;"-T1",FixtureCode!$B$4:$AH$4,0)))))</f>
        <v>-</v>
      </c>
      <c r="F4883" s="13" t="str">
        <f>IF(C4883="-","-",IF(D4883=maxgameno+2,"blank row 2",IF(D4883=maxgameno+1,"blank row 1",INDEX(FixtureCode!$B$4:$AH$128,MATCH($C4883,FixtureCode!$B$4:$B$128,0),MATCH("G"&amp;D4883&amp;"-T2",FixtureCode!$B$4:$AH$4,0)))))</f>
        <v>-</v>
      </c>
      <c r="G4883" s="12" t="str">
        <f>IF(C4883="-","-",IF(AND(ISNUMBER(Fixture!G4887),ISNUMBER(Fixture!I4887),Fixture!F4887&lt;&gt;"BYE",Fixture!J4887&lt;&gt;"BYE"),"Yes","-"))</f>
        <v>-</v>
      </c>
      <c r="H4883" s="9" t="str">
        <f>IF(G4883="-","-",IF(Fixture!G4887&gt;Fixture!I4887,Settings!$G$7,IF(Fixture!G4887=Fixture!I4887,Settings!$G$8,IF(Fixture!G4887&lt;Fixture!I4887,Settings!$G$9,"-"))))</f>
        <v>-</v>
      </c>
      <c r="I4883" s="13" t="str">
        <f>IF(G4883="-","-",IF(Fixture!I4887&gt;Fixture!G4887,Settings!$G$7,IF(Fixture!I4887=Fixture!G4887,Settings!$G$8,IF(Fixture!I4887&lt;Fixture!G4887,Settings!$G$9,"-"))))</f>
        <v>-</v>
      </c>
    </row>
    <row r="4884" spans="3:9" x14ac:dyDescent="0.25">
      <c r="C4884" s="12" t="str">
        <f t="shared" si="154"/>
        <v>-</v>
      </c>
      <c r="D4884" s="9" t="str">
        <f t="shared" si="155"/>
        <v>-</v>
      </c>
      <c r="E4884" s="9" t="str">
        <f>IF(C4884="-","-",IF(D4884=maxgameno+2,"blank row 2",IF(D4884=maxgameno+1,"blank row 1",INDEX(FixtureCode!$B$4:$AH$128,MATCH($C4884,FixtureCode!$B$4:$B$128,0),MATCH("G"&amp;D4884&amp;"-T1",FixtureCode!$B$4:$AH$4,0)))))</f>
        <v>-</v>
      </c>
      <c r="F4884" s="13" t="str">
        <f>IF(C4884="-","-",IF(D4884=maxgameno+2,"blank row 2",IF(D4884=maxgameno+1,"blank row 1",INDEX(FixtureCode!$B$4:$AH$128,MATCH($C4884,FixtureCode!$B$4:$B$128,0),MATCH("G"&amp;D4884&amp;"-T2",FixtureCode!$B$4:$AH$4,0)))))</f>
        <v>-</v>
      </c>
      <c r="G4884" s="12" t="str">
        <f>IF(C4884="-","-",IF(AND(ISNUMBER(Fixture!G4888),ISNUMBER(Fixture!I4888),Fixture!F4888&lt;&gt;"BYE",Fixture!J4888&lt;&gt;"BYE"),"Yes","-"))</f>
        <v>-</v>
      </c>
      <c r="H4884" s="9" t="str">
        <f>IF(G4884="-","-",IF(Fixture!G4888&gt;Fixture!I4888,Settings!$G$7,IF(Fixture!G4888=Fixture!I4888,Settings!$G$8,IF(Fixture!G4888&lt;Fixture!I4888,Settings!$G$9,"-"))))</f>
        <v>-</v>
      </c>
      <c r="I4884" s="13" t="str">
        <f>IF(G4884="-","-",IF(Fixture!I4888&gt;Fixture!G4888,Settings!$G$7,IF(Fixture!I4888=Fixture!G4888,Settings!$G$8,IF(Fixture!I4888&lt;Fixture!G4888,Settings!$G$9,"-"))))</f>
        <v>-</v>
      </c>
    </row>
    <row r="4885" spans="3:9" x14ac:dyDescent="0.25">
      <c r="C4885" s="12" t="str">
        <f t="shared" si="154"/>
        <v>-</v>
      </c>
      <c r="D4885" s="9" t="str">
        <f t="shared" si="155"/>
        <v>-</v>
      </c>
      <c r="E4885" s="9" t="str">
        <f>IF(C4885="-","-",IF(D4885=maxgameno+2,"blank row 2",IF(D4885=maxgameno+1,"blank row 1",INDEX(FixtureCode!$B$4:$AH$128,MATCH($C4885,FixtureCode!$B$4:$B$128,0),MATCH("G"&amp;D4885&amp;"-T1",FixtureCode!$B$4:$AH$4,0)))))</f>
        <v>-</v>
      </c>
      <c r="F4885" s="13" t="str">
        <f>IF(C4885="-","-",IF(D4885=maxgameno+2,"blank row 2",IF(D4885=maxgameno+1,"blank row 1",INDEX(FixtureCode!$B$4:$AH$128,MATCH($C4885,FixtureCode!$B$4:$B$128,0),MATCH("G"&amp;D4885&amp;"-T2",FixtureCode!$B$4:$AH$4,0)))))</f>
        <v>-</v>
      </c>
      <c r="G4885" s="12" t="str">
        <f>IF(C4885="-","-",IF(AND(ISNUMBER(Fixture!G4889),ISNUMBER(Fixture!I4889),Fixture!F4889&lt;&gt;"BYE",Fixture!J4889&lt;&gt;"BYE"),"Yes","-"))</f>
        <v>-</v>
      </c>
      <c r="H4885" s="9" t="str">
        <f>IF(G4885="-","-",IF(Fixture!G4889&gt;Fixture!I4889,Settings!$G$7,IF(Fixture!G4889=Fixture!I4889,Settings!$G$8,IF(Fixture!G4889&lt;Fixture!I4889,Settings!$G$9,"-"))))</f>
        <v>-</v>
      </c>
      <c r="I4885" s="13" t="str">
        <f>IF(G4885="-","-",IF(Fixture!I4889&gt;Fixture!G4889,Settings!$G$7,IF(Fixture!I4889=Fixture!G4889,Settings!$G$8,IF(Fixture!I4889&lt;Fixture!G4889,Settings!$G$9,"-"))))</f>
        <v>-</v>
      </c>
    </row>
    <row r="4886" spans="3:9" x14ac:dyDescent="0.25">
      <c r="C4886" s="12" t="str">
        <f t="shared" si="154"/>
        <v>-</v>
      </c>
      <c r="D4886" s="9" t="str">
        <f t="shared" si="155"/>
        <v>-</v>
      </c>
      <c r="E4886" s="9" t="str">
        <f>IF(C4886="-","-",IF(D4886=maxgameno+2,"blank row 2",IF(D4886=maxgameno+1,"blank row 1",INDEX(FixtureCode!$B$4:$AH$128,MATCH($C4886,FixtureCode!$B$4:$B$128,0),MATCH("G"&amp;D4886&amp;"-T1",FixtureCode!$B$4:$AH$4,0)))))</f>
        <v>-</v>
      </c>
      <c r="F4886" s="13" t="str">
        <f>IF(C4886="-","-",IF(D4886=maxgameno+2,"blank row 2",IF(D4886=maxgameno+1,"blank row 1",INDEX(FixtureCode!$B$4:$AH$128,MATCH($C4886,FixtureCode!$B$4:$B$128,0),MATCH("G"&amp;D4886&amp;"-T2",FixtureCode!$B$4:$AH$4,0)))))</f>
        <v>-</v>
      </c>
      <c r="G4886" s="12" t="str">
        <f>IF(C4886="-","-",IF(AND(ISNUMBER(Fixture!G4890),ISNUMBER(Fixture!I4890),Fixture!F4890&lt;&gt;"BYE",Fixture!J4890&lt;&gt;"BYE"),"Yes","-"))</f>
        <v>-</v>
      </c>
      <c r="H4886" s="9" t="str">
        <f>IF(G4886="-","-",IF(Fixture!G4890&gt;Fixture!I4890,Settings!$G$7,IF(Fixture!G4890=Fixture!I4890,Settings!$G$8,IF(Fixture!G4890&lt;Fixture!I4890,Settings!$G$9,"-"))))</f>
        <v>-</v>
      </c>
      <c r="I4886" s="13" t="str">
        <f>IF(G4886="-","-",IF(Fixture!I4890&gt;Fixture!G4890,Settings!$G$7,IF(Fixture!I4890=Fixture!G4890,Settings!$G$8,IF(Fixture!I4890&lt;Fixture!G4890,Settings!$G$9,"-"))))</f>
        <v>-</v>
      </c>
    </row>
    <row r="4887" spans="3:9" x14ac:dyDescent="0.25">
      <c r="C4887" s="12" t="str">
        <f t="shared" si="154"/>
        <v>-</v>
      </c>
      <c r="D4887" s="9" t="str">
        <f t="shared" si="155"/>
        <v>-</v>
      </c>
      <c r="E4887" s="9" t="str">
        <f>IF(C4887="-","-",IF(D4887=maxgameno+2,"blank row 2",IF(D4887=maxgameno+1,"blank row 1",INDEX(FixtureCode!$B$4:$AH$128,MATCH($C4887,FixtureCode!$B$4:$B$128,0),MATCH("G"&amp;D4887&amp;"-T1",FixtureCode!$B$4:$AH$4,0)))))</f>
        <v>-</v>
      </c>
      <c r="F4887" s="13" t="str">
        <f>IF(C4887="-","-",IF(D4887=maxgameno+2,"blank row 2",IF(D4887=maxgameno+1,"blank row 1",INDEX(FixtureCode!$B$4:$AH$128,MATCH($C4887,FixtureCode!$B$4:$B$128,0),MATCH("G"&amp;D4887&amp;"-T2",FixtureCode!$B$4:$AH$4,0)))))</f>
        <v>-</v>
      </c>
      <c r="G4887" s="12" t="str">
        <f>IF(C4887="-","-",IF(AND(ISNUMBER(Fixture!G4891),ISNUMBER(Fixture!I4891),Fixture!F4891&lt;&gt;"BYE",Fixture!J4891&lt;&gt;"BYE"),"Yes","-"))</f>
        <v>-</v>
      </c>
      <c r="H4887" s="9" t="str">
        <f>IF(G4887="-","-",IF(Fixture!G4891&gt;Fixture!I4891,Settings!$G$7,IF(Fixture!G4891=Fixture!I4891,Settings!$G$8,IF(Fixture!G4891&lt;Fixture!I4891,Settings!$G$9,"-"))))</f>
        <v>-</v>
      </c>
      <c r="I4887" s="13" t="str">
        <f>IF(G4887="-","-",IF(Fixture!I4891&gt;Fixture!G4891,Settings!$G$7,IF(Fixture!I4891=Fixture!G4891,Settings!$G$8,IF(Fixture!I4891&lt;Fixture!G4891,Settings!$G$9,"-"))))</f>
        <v>-</v>
      </c>
    </row>
    <row r="4888" spans="3:9" x14ac:dyDescent="0.25">
      <c r="C4888" s="12" t="str">
        <f t="shared" si="154"/>
        <v>-</v>
      </c>
      <c r="D4888" s="9" t="str">
        <f t="shared" si="155"/>
        <v>-</v>
      </c>
      <c r="E4888" s="9" t="str">
        <f>IF(C4888="-","-",IF(D4888=maxgameno+2,"blank row 2",IF(D4888=maxgameno+1,"blank row 1",INDEX(FixtureCode!$B$4:$AH$128,MATCH($C4888,FixtureCode!$B$4:$B$128,0),MATCH("G"&amp;D4888&amp;"-T1",FixtureCode!$B$4:$AH$4,0)))))</f>
        <v>-</v>
      </c>
      <c r="F4888" s="13" t="str">
        <f>IF(C4888="-","-",IF(D4888=maxgameno+2,"blank row 2",IF(D4888=maxgameno+1,"blank row 1",INDEX(FixtureCode!$B$4:$AH$128,MATCH($C4888,FixtureCode!$B$4:$B$128,0),MATCH("G"&amp;D4888&amp;"-T2",FixtureCode!$B$4:$AH$4,0)))))</f>
        <v>-</v>
      </c>
      <c r="G4888" s="12" t="str">
        <f>IF(C4888="-","-",IF(AND(ISNUMBER(Fixture!G4892),ISNUMBER(Fixture!I4892),Fixture!F4892&lt;&gt;"BYE",Fixture!J4892&lt;&gt;"BYE"),"Yes","-"))</f>
        <v>-</v>
      </c>
      <c r="H4888" s="9" t="str">
        <f>IF(G4888="-","-",IF(Fixture!G4892&gt;Fixture!I4892,Settings!$G$7,IF(Fixture!G4892=Fixture!I4892,Settings!$G$8,IF(Fixture!G4892&lt;Fixture!I4892,Settings!$G$9,"-"))))</f>
        <v>-</v>
      </c>
      <c r="I4888" s="13" t="str">
        <f>IF(G4888="-","-",IF(Fixture!I4892&gt;Fixture!G4892,Settings!$G$7,IF(Fixture!I4892=Fixture!G4892,Settings!$G$8,IF(Fixture!I4892&lt;Fixture!G4892,Settings!$G$9,"-"))))</f>
        <v>-</v>
      </c>
    </row>
    <row r="4889" spans="3:9" x14ac:dyDescent="0.25">
      <c r="C4889" s="12" t="str">
        <f t="shared" si="154"/>
        <v>-</v>
      </c>
      <c r="D4889" s="9" t="str">
        <f t="shared" si="155"/>
        <v>-</v>
      </c>
      <c r="E4889" s="9" t="str">
        <f>IF(C4889="-","-",IF(D4889=maxgameno+2,"blank row 2",IF(D4889=maxgameno+1,"blank row 1",INDEX(FixtureCode!$B$4:$AH$128,MATCH($C4889,FixtureCode!$B$4:$B$128,0),MATCH("G"&amp;D4889&amp;"-T1",FixtureCode!$B$4:$AH$4,0)))))</f>
        <v>-</v>
      </c>
      <c r="F4889" s="13" t="str">
        <f>IF(C4889="-","-",IF(D4889=maxgameno+2,"blank row 2",IF(D4889=maxgameno+1,"blank row 1",INDEX(FixtureCode!$B$4:$AH$128,MATCH($C4889,FixtureCode!$B$4:$B$128,0),MATCH("G"&amp;D4889&amp;"-T2",FixtureCode!$B$4:$AH$4,0)))))</f>
        <v>-</v>
      </c>
      <c r="G4889" s="12" t="str">
        <f>IF(C4889="-","-",IF(AND(ISNUMBER(Fixture!G4893),ISNUMBER(Fixture!I4893),Fixture!F4893&lt;&gt;"BYE",Fixture!J4893&lt;&gt;"BYE"),"Yes","-"))</f>
        <v>-</v>
      </c>
      <c r="H4889" s="9" t="str">
        <f>IF(G4889="-","-",IF(Fixture!G4893&gt;Fixture!I4893,Settings!$G$7,IF(Fixture!G4893=Fixture!I4893,Settings!$G$8,IF(Fixture!G4893&lt;Fixture!I4893,Settings!$G$9,"-"))))</f>
        <v>-</v>
      </c>
      <c r="I4889" s="13" t="str">
        <f>IF(G4889="-","-",IF(Fixture!I4893&gt;Fixture!G4893,Settings!$G$7,IF(Fixture!I4893=Fixture!G4893,Settings!$G$8,IF(Fixture!I4893&lt;Fixture!G4893,Settings!$G$9,"-"))))</f>
        <v>-</v>
      </c>
    </row>
    <row r="4890" spans="3:9" x14ac:dyDescent="0.25">
      <c r="C4890" s="12" t="str">
        <f t="shared" si="154"/>
        <v>-</v>
      </c>
      <c r="D4890" s="9" t="str">
        <f t="shared" si="155"/>
        <v>-</v>
      </c>
      <c r="E4890" s="9" t="str">
        <f>IF(C4890="-","-",IF(D4890=maxgameno+2,"blank row 2",IF(D4890=maxgameno+1,"blank row 1",INDEX(FixtureCode!$B$4:$AH$128,MATCH($C4890,FixtureCode!$B$4:$B$128,0),MATCH("G"&amp;D4890&amp;"-T1",FixtureCode!$B$4:$AH$4,0)))))</f>
        <v>-</v>
      </c>
      <c r="F4890" s="13" t="str">
        <f>IF(C4890="-","-",IF(D4890=maxgameno+2,"blank row 2",IF(D4890=maxgameno+1,"blank row 1",INDEX(FixtureCode!$B$4:$AH$128,MATCH($C4890,FixtureCode!$B$4:$B$128,0),MATCH("G"&amp;D4890&amp;"-T2",FixtureCode!$B$4:$AH$4,0)))))</f>
        <v>-</v>
      </c>
      <c r="G4890" s="12" t="str">
        <f>IF(C4890="-","-",IF(AND(ISNUMBER(Fixture!G4894),ISNUMBER(Fixture!I4894),Fixture!F4894&lt;&gt;"BYE",Fixture!J4894&lt;&gt;"BYE"),"Yes","-"))</f>
        <v>-</v>
      </c>
      <c r="H4890" s="9" t="str">
        <f>IF(G4890="-","-",IF(Fixture!G4894&gt;Fixture!I4894,Settings!$G$7,IF(Fixture!G4894=Fixture!I4894,Settings!$G$8,IF(Fixture!G4894&lt;Fixture!I4894,Settings!$G$9,"-"))))</f>
        <v>-</v>
      </c>
      <c r="I4890" s="13" t="str">
        <f>IF(G4890="-","-",IF(Fixture!I4894&gt;Fixture!G4894,Settings!$G$7,IF(Fixture!I4894=Fixture!G4894,Settings!$G$8,IF(Fixture!I4894&lt;Fixture!G4894,Settings!$G$9,"-"))))</f>
        <v>-</v>
      </c>
    </row>
    <row r="4891" spans="3:9" x14ac:dyDescent="0.25">
      <c r="C4891" s="12" t="str">
        <f t="shared" si="154"/>
        <v>-</v>
      </c>
      <c r="D4891" s="9" t="str">
        <f t="shared" si="155"/>
        <v>-</v>
      </c>
      <c r="E4891" s="9" t="str">
        <f>IF(C4891="-","-",IF(D4891=maxgameno+2,"blank row 2",IF(D4891=maxgameno+1,"blank row 1",INDEX(FixtureCode!$B$4:$AH$128,MATCH($C4891,FixtureCode!$B$4:$B$128,0),MATCH("G"&amp;D4891&amp;"-T1",FixtureCode!$B$4:$AH$4,0)))))</f>
        <v>-</v>
      </c>
      <c r="F4891" s="13" t="str">
        <f>IF(C4891="-","-",IF(D4891=maxgameno+2,"blank row 2",IF(D4891=maxgameno+1,"blank row 1",INDEX(FixtureCode!$B$4:$AH$128,MATCH($C4891,FixtureCode!$B$4:$B$128,0),MATCH("G"&amp;D4891&amp;"-T2",FixtureCode!$B$4:$AH$4,0)))))</f>
        <v>-</v>
      </c>
      <c r="G4891" s="12" t="str">
        <f>IF(C4891="-","-",IF(AND(ISNUMBER(Fixture!G4895),ISNUMBER(Fixture!I4895),Fixture!F4895&lt;&gt;"BYE",Fixture!J4895&lt;&gt;"BYE"),"Yes","-"))</f>
        <v>-</v>
      </c>
      <c r="H4891" s="9" t="str">
        <f>IF(G4891="-","-",IF(Fixture!G4895&gt;Fixture!I4895,Settings!$G$7,IF(Fixture!G4895=Fixture!I4895,Settings!$G$8,IF(Fixture!G4895&lt;Fixture!I4895,Settings!$G$9,"-"))))</f>
        <v>-</v>
      </c>
      <c r="I4891" s="13" t="str">
        <f>IF(G4891="-","-",IF(Fixture!I4895&gt;Fixture!G4895,Settings!$G$7,IF(Fixture!I4895=Fixture!G4895,Settings!$G$8,IF(Fixture!I4895&lt;Fixture!G4895,Settings!$G$9,"-"))))</f>
        <v>-</v>
      </c>
    </row>
    <row r="4892" spans="3:9" x14ac:dyDescent="0.25">
      <c r="C4892" s="12" t="str">
        <f t="shared" si="154"/>
        <v>-</v>
      </c>
      <c r="D4892" s="9" t="str">
        <f t="shared" si="155"/>
        <v>-</v>
      </c>
      <c r="E4892" s="9" t="str">
        <f>IF(C4892="-","-",IF(D4892=maxgameno+2,"blank row 2",IF(D4892=maxgameno+1,"blank row 1",INDEX(FixtureCode!$B$4:$AH$128,MATCH($C4892,FixtureCode!$B$4:$B$128,0),MATCH("G"&amp;D4892&amp;"-T1",FixtureCode!$B$4:$AH$4,0)))))</f>
        <v>-</v>
      </c>
      <c r="F4892" s="13" t="str">
        <f>IF(C4892="-","-",IF(D4892=maxgameno+2,"blank row 2",IF(D4892=maxgameno+1,"blank row 1",INDEX(FixtureCode!$B$4:$AH$128,MATCH($C4892,FixtureCode!$B$4:$B$128,0),MATCH("G"&amp;D4892&amp;"-T2",FixtureCode!$B$4:$AH$4,0)))))</f>
        <v>-</v>
      </c>
      <c r="G4892" s="12" t="str">
        <f>IF(C4892="-","-",IF(AND(ISNUMBER(Fixture!G4896),ISNUMBER(Fixture!I4896),Fixture!F4896&lt;&gt;"BYE",Fixture!J4896&lt;&gt;"BYE"),"Yes","-"))</f>
        <v>-</v>
      </c>
      <c r="H4892" s="9" t="str">
        <f>IF(G4892="-","-",IF(Fixture!G4896&gt;Fixture!I4896,Settings!$G$7,IF(Fixture!G4896=Fixture!I4896,Settings!$G$8,IF(Fixture!G4896&lt;Fixture!I4896,Settings!$G$9,"-"))))</f>
        <v>-</v>
      </c>
      <c r="I4892" s="13" t="str">
        <f>IF(G4892="-","-",IF(Fixture!I4896&gt;Fixture!G4896,Settings!$G$7,IF(Fixture!I4896=Fixture!G4896,Settings!$G$8,IF(Fixture!I4896&lt;Fixture!G4896,Settings!$G$9,"-"))))</f>
        <v>-</v>
      </c>
    </row>
    <row r="4893" spans="3:9" x14ac:dyDescent="0.25">
      <c r="C4893" s="12" t="str">
        <f t="shared" si="154"/>
        <v>-</v>
      </c>
      <c r="D4893" s="9" t="str">
        <f t="shared" si="155"/>
        <v>-</v>
      </c>
      <c r="E4893" s="9" t="str">
        <f>IF(C4893="-","-",IF(D4893=maxgameno+2,"blank row 2",IF(D4893=maxgameno+1,"blank row 1",INDEX(FixtureCode!$B$4:$AH$128,MATCH($C4893,FixtureCode!$B$4:$B$128,0),MATCH("G"&amp;D4893&amp;"-T1",FixtureCode!$B$4:$AH$4,0)))))</f>
        <v>-</v>
      </c>
      <c r="F4893" s="13" t="str">
        <f>IF(C4893="-","-",IF(D4893=maxgameno+2,"blank row 2",IF(D4893=maxgameno+1,"blank row 1",INDEX(FixtureCode!$B$4:$AH$128,MATCH($C4893,FixtureCode!$B$4:$B$128,0),MATCH("G"&amp;D4893&amp;"-T2",FixtureCode!$B$4:$AH$4,0)))))</f>
        <v>-</v>
      </c>
      <c r="G4893" s="12" t="str">
        <f>IF(C4893="-","-",IF(AND(ISNUMBER(Fixture!G4897),ISNUMBER(Fixture!I4897),Fixture!F4897&lt;&gt;"BYE",Fixture!J4897&lt;&gt;"BYE"),"Yes","-"))</f>
        <v>-</v>
      </c>
      <c r="H4893" s="9" t="str">
        <f>IF(G4893="-","-",IF(Fixture!G4897&gt;Fixture!I4897,Settings!$G$7,IF(Fixture!G4897=Fixture!I4897,Settings!$G$8,IF(Fixture!G4897&lt;Fixture!I4897,Settings!$G$9,"-"))))</f>
        <v>-</v>
      </c>
      <c r="I4893" s="13" t="str">
        <f>IF(G4893="-","-",IF(Fixture!I4897&gt;Fixture!G4897,Settings!$G$7,IF(Fixture!I4897=Fixture!G4897,Settings!$G$8,IF(Fixture!I4897&lt;Fixture!G4897,Settings!$G$9,"-"))))</f>
        <v>-</v>
      </c>
    </row>
    <row r="4894" spans="3:9" x14ac:dyDescent="0.25">
      <c r="C4894" s="12" t="str">
        <f t="shared" si="154"/>
        <v>-</v>
      </c>
      <c r="D4894" s="9" t="str">
        <f t="shared" si="155"/>
        <v>-</v>
      </c>
      <c r="E4894" s="9" t="str">
        <f>IF(C4894="-","-",IF(D4894=maxgameno+2,"blank row 2",IF(D4894=maxgameno+1,"blank row 1",INDEX(FixtureCode!$B$4:$AH$128,MATCH($C4894,FixtureCode!$B$4:$B$128,0),MATCH("G"&amp;D4894&amp;"-T1",FixtureCode!$B$4:$AH$4,0)))))</f>
        <v>-</v>
      </c>
      <c r="F4894" s="13" t="str">
        <f>IF(C4894="-","-",IF(D4894=maxgameno+2,"blank row 2",IF(D4894=maxgameno+1,"blank row 1",INDEX(FixtureCode!$B$4:$AH$128,MATCH($C4894,FixtureCode!$B$4:$B$128,0),MATCH("G"&amp;D4894&amp;"-T2",FixtureCode!$B$4:$AH$4,0)))))</f>
        <v>-</v>
      </c>
      <c r="G4894" s="12" t="str">
        <f>IF(C4894="-","-",IF(AND(ISNUMBER(Fixture!G4898),ISNUMBER(Fixture!I4898),Fixture!F4898&lt;&gt;"BYE",Fixture!J4898&lt;&gt;"BYE"),"Yes","-"))</f>
        <v>-</v>
      </c>
      <c r="H4894" s="9" t="str">
        <f>IF(G4894="-","-",IF(Fixture!G4898&gt;Fixture!I4898,Settings!$G$7,IF(Fixture!G4898=Fixture!I4898,Settings!$G$8,IF(Fixture!G4898&lt;Fixture!I4898,Settings!$G$9,"-"))))</f>
        <v>-</v>
      </c>
      <c r="I4894" s="13" t="str">
        <f>IF(G4894="-","-",IF(Fixture!I4898&gt;Fixture!G4898,Settings!$G$7,IF(Fixture!I4898=Fixture!G4898,Settings!$G$8,IF(Fixture!I4898&lt;Fixture!G4898,Settings!$G$9,"-"))))</f>
        <v>-</v>
      </c>
    </row>
    <row r="4895" spans="3:9" x14ac:dyDescent="0.25">
      <c r="C4895" s="12" t="str">
        <f t="shared" si="154"/>
        <v>-</v>
      </c>
      <c r="D4895" s="9" t="str">
        <f t="shared" si="155"/>
        <v>-</v>
      </c>
      <c r="E4895" s="9" t="str">
        <f>IF(C4895="-","-",IF(D4895=maxgameno+2,"blank row 2",IF(D4895=maxgameno+1,"blank row 1",INDEX(FixtureCode!$B$4:$AH$128,MATCH($C4895,FixtureCode!$B$4:$B$128,0),MATCH("G"&amp;D4895&amp;"-T1",FixtureCode!$B$4:$AH$4,0)))))</f>
        <v>-</v>
      </c>
      <c r="F4895" s="13" t="str">
        <f>IF(C4895="-","-",IF(D4895=maxgameno+2,"blank row 2",IF(D4895=maxgameno+1,"blank row 1",INDEX(FixtureCode!$B$4:$AH$128,MATCH($C4895,FixtureCode!$B$4:$B$128,0),MATCH("G"&amp;D4895&amp;"-T2",FixtureCode!$B$4:$AH$4,0)))))</f>
        <v>-</v>
      </c>
      <c r="G4895" s="12" t="str">
        <f>IF(C4895="-","-",IF(AND(ISNUMBER(Fixture!G4899),ISNUMBER(Fixture!I4899),Fixture!F4899&lt;&gt;"BYE",Fixture!J4899&lt;&gt;"BYE"),"Yes","-"))</f>
        <v>-</v>
      </c>
      <c r="H4895" s="9" t="str">
        <f>IF(G4895="-","-",IF(Fixture!G4899&gt;Fixture!I4899,Settings!$G$7,IF(Fixture!G4899=Fixture!I4899,Settings!$G$8,IF(Fixture!G4899&lt;Fixture!I4899,Settings!$G$9,"-"))))</f>
        <v>-</v>
      </c>
      <c r="I4895" s="13" t="str">
        <f>IF(G4895="-","-",IF(Fixture!I4899&gt;Fixture!G4899,Settings!$G$7,IF(Fixture!I4899=Fixture!G4899,Settings!$G$8,IF(Fixture!I4899&lt;Fixture!G4899,Settings!$G$9,"-"))))</f>
        <v>-</v>
      </c>
    </row>
    <row r="4896" spans="3:9" x14ac:dyDescent="0.25">
      <c r="C4896" s="12" t="str">
        <f t="shared" si="154"/>
        <v>-</v>
      </c>
      <c r="D4896" s="9" t="str">
        <f t="shared" si="155"/>
        <v>-</v>
      </c>
      <c r="E4896" s="9" t="str">
        <f>IF(C4896="-","-",IF(D4896=maxgameno+2,"blank row 2",IF(D4896=maxgameno+1,"blank row 1",INDEX(FixtureCode!$B$4:$AH$128,MATCH($C4896,FixtureCode!$B$4:$B$128,0),MATCH("G"&amp;D4896&amp;"-T1",FixtureCode!$B$4:$AH$4,0)))))</f>
        <v>-</v>
      </c>
      <c r="F4896" s="13" t="str">
        <f>IF(C4896="-","-",IF(D4896=maxgameno+2,"blank row 2",IF(D4896=maxgameno+1,"blank row 1",INDEX(FixtureCode!$B$4:$AH$128,MATCH($C4896,FixtureCode!$B$4:$B$128,0),MATCH("G"&amp;D4896&amp;"-T2",FixtureCode!$B$4:$AH$4,0)))))</f>
        <v>-</v>
      </c>
      <c r="G4896" s="12" t="str">
        <f>IF(C4896="-","-",IF(AND(ISNUMBER(Fixture!G4900),ISNUMBER(Fixture!I4900),Fixture!F4900&lt;&gt;"BYE",Fixture!J4900&lt;&gt;"BYE"),"Yes","-"))</f>
        <v>-</v>
      </c>
      <c r="H4896" s="9" t="str">
        <f>IF(G4896="-","-",IF(Fixture!G4900&gt;Fixture!I4900,Settings!$G$7,IF(Fixture!G4900=Fixture!I4900,Settings!$G$8,IF(Fixture!G4900&lt;Fixture!I4900,Settings!$G$9,"-"))))</f>
        <v>-</v>
      </c>
      <c r="I4896" s="13" t="str">
        <f>IF(G4896="-","-",IF(Fixture!I4900&gt;Fixture!G4900,Settings!$G$7,IF(Fixture!I4900=Fixture!G4900,Settings!$G$8,IF(Fixture!I4900&lt;Fixture!G4900,Settings!$G$9,"-"))))</f>
        <v>-</v>
      </c>
    </row>
    <row r="4897" spans="3:9" x14ac:dyDescent="0.25">
      <c r="C4897" s="12" t="str">
        <f t="shared" si="154"/>
        <v>-</v>
      </c>
      <c r="D4897" s="9" t="str">
        <f t="shared" si="155"/>
        <v>-</v>
      </c>
      <c r="E4897" s="9" t="str">
        <f>IF(C4897="-","-",IF(D4897=maxgameno+2,"blank row 2",IF(D4897=maxgameno+1,"blank row 1",INDEX(FixtureCode!$B$4:$AH$128,MATCH($C4897,FixtureCode!$B$4:$B$128,0),MATCH("G"&amp;D4897&amp;"-T1",FixtureCode!$B$4:$AH$4,0)))))</f>
        <v>-</v>
      </c>
      <c r="F4897" s="13" t="str">
        <f>IF(C4897="-","-",IF(D4897=maxgameno+2,"blank row 2",IF(D4897=maxgameno+1,"blank row 1",INDEX(FixtureCode!$B$4:$AH$128,MATCH($C4897,FixtureCode!$B$4:$B$128,0),MATCH("G"&amp;D4897&amp;"-T2",FixtureCode!$B$4:$AH$4,0)))))</f>
        <v>-</v>
      </c>
      <c r="G4897" s="12" t="str">
        <f>IF(C4897="-","-",IF(AND(ISNUMBER(Fixture!G4901),ISNUMBER(Fixture!I4901),Fixture!F4901&lt;&gt;"BYE",Fixture!J4901&lt;&gt;"BYE"),"Yes","-"))</f>
        <v>-</v>
      </c>
      <c r="H4897" s="9" t="str">
        <f>IF(G4897="-","-",IF(Fixture!G4901&gt;Fixture!I4901,Settings!$G$7,IF(Fixture!G4901=Fixture!I4901,Settings!$G$8,IF(Fixture!G4901&lt;Fixture!I4901,Settings!$G$9,"-"))))</f>
        <v>-</v>
      </c>
      <c r="I4897" s="13" t="str">
        <f>IF(G4897="-","-",IF(Fixture!I4901&gt;Fixture!G4901,Settings!$G$7,IF(Fixture!I4901=Fixture!G4901,Settings!$G$8,IF(Fixture!I4901&lt;Fixture!G4901,Settings!$G$9,"-"))))</f>
        <v>-</v>
      </c>
    </row>
    <row r="4898" spans="3:9" x14ac:dyDescent="0.25">
      <c r="C4898" s="12" t="str">
        <f t="shared" si="154"/>
        <v>-</v>
      </c>
      <c r="D4898" s="9" t="str">
        <f t="shared" si="155"/>
        <v>-</v>
      </c>
      <c r="E4898" s="9" t="str">
        <f>IF(C4898="-","-",IF(D4898=maxgameno+2,"blank row 2",IF(D4898=maxgameno+1,"blank row 1",INDEX(FixtureCode!$B$4:$AH$128,MATCH($C4898,FixtureCode!$B$4:$B$128,0),MATCH("G"&amp;D4898&amp;"-T1",FixtureCode!$B$4:$AH$4,0)))))</f>
        <v>-</v>
      </c>
      <c r="F4898" s="13" t="str">
        <f>IF(C4898="-","-",IF(D4898=maxgameno+2,"blank row 2",IF(D4898=maxgameno+1,"blank row 1",INDEX(FixtureCode!$B$4:$AH$128,MATCH($C4898,FixtureCode!$B$4:$B$128,0),MATCH("G"&amp;D4898&amp;"-T2",FixtureCode!$B$4:$AH$4,0)))))</f>
        <v>-</v>
      </c>
      <c r="G4898" s="12" t="str">
        <f>IF(C4898="-","-",IF(AND(ISNUMBER(Fixture!G4902),ISNUMBER(Fixture!I4902),Fixture!F4902&lt;&gt;"BYE",Fixture!J4902&lt;&gt;"BYE"),"Yes","-"))</f>
        <v>-</v>
      </c>
      <c r="H4898" s="9" t="str">
        <f>IF(G4898="-","-",IF(Fixture!G4902&gt;Fixture!I4902,Settings!$G$7,IF(Fixture!G4902=Fixture!I4902,Settings!$G$8,IF(Fixture!G4902&lt;Fixture!I4902,Settings!$G$9,"-"))))</f>
        <v>-</v>
      </c>
      <c r="I4898" s="13" t="str">
        <f>IF(G4898="-","-",IF(Fixture!I4902&gt;Fixture!G4902,Settings!$G$7,IF(Fixture!I4902=Fixture!G4902,Settings!$G$8,IF(Fixture!I4902&lt;Fixture!G4902,Settings!$G$9,"-"))))</f>
        <v>-</v>
      </c>
    </row>
    <row r="4899" spans="3:9" x14ac:dyDescent="0.25">
      <c r="C4899" s="12" t="str">
        <f t="shared" si="154"/>
        <v>-</v>
      </c>
      <c r="D4899" s="9" t="str">
        <f t="shared" si="155"/>
        <v>-</v>
      </c>
      <c r="E4899" s="9" t="str">
        <f>IF(C4899="-","-",IF(D4899=maxgameno+2,"blank row 2",IF(D4899=maxgameno+1,"blank row 1",INDEX(FixtureCode!$B$4:$AH$128,MATCH($C4899,FixtureCode!$B$4:$B$128,0),MATCH("G"&amp;D4899&amp;"-T1",FixtureCode!$B$4:$AH$4,0)))))</f>
        <v>-</v>
      </c>
      <c r="F4899" s="13" t="str">
        <f>IF(C4899="-","-",IF(D4899=maxgameno+2,"blank row 2",IF(D4899=maxgameno+1,"blank row 1",INDEX(FixtureCode!$B$4:$AH$128,MATCH($C4899,FixtureCode!$B$4:$B$128,0),MATCH("G"&amp;D4899&amp;"-T2",FixtureCode!$B$4:$AH$4,0)))))</f>
        <v>-</v>
      </c>
      <c r="G4899" s="12" t="str">
        <f>IF(C4899="-","-",IF(AND(ISNUMBER(Fixture!G4903),ISNUMBER(Fixture!I4903),Fixture!F4903&lt;&gt;"BYE",Fixture!J4903&lt;&gt;"BYE"),"Yes","-"))</f>
        <v>-</v>
      </c>
      <c r="H4899" s="9" t="str">
        <f>IF(G4899="-","-",IF(Fixture!G4903&gt;Fixture!I4903,Settings!$G$7,IF(Fixture!G4903=Fixture!I4903,Settings!$G$8,IF(Fixture!G4903&lt;Fixture!I4903,Settings!$G$9,"-"))))</f>
        <v>-</v>
      </c>
      <c r="I4899" s="13" t="str">
        <f>IF(G4899="-","-",IF(Fixture!I4903&gt;Fixture!G4903,Settings!$G$7,IF(Fixture!I4903=Fixture!G4903,Settings!$G$8,IF(Fixture!I4903&lt;Fixture!G4903,Settings!$G$9,"-"))))</f>
        <v>-</v>
      </c>
    </row>
    <row r="4900" spans="3:9" x14ac:dyDescent="0.25">
      <c r="C4900" s="12" t="str">
        <f t="shared" si="154"/>
        <v>-</v>
      </c>
      <c r="D4900" s="9" t="str">
        <f t="shared" si="155"/>
        <v>-</v>
      </c>
      <c r="E4900" s="9" t="str">
        <f>IF(C4900="-","-",IF(D4900=maxgameno+2,"blank row 2",IF(D4900=maxgameno+1,"blank row 1",INDEX(FixtureCode!$B$4:$AH$128,MATCH($C4900,FixtureCode!$B$4:$B$128,0),MATCH("G"&amp;D4900&amp;"-T1",FixtureCode!$B$4:$AH$4,0)))))</f>
        <v>-</v>
      </c>
      <c r="F4900" s="13" t="str">
        <f>IF(C4900="-","-",IF(D4900=maxgameno+2,"blank row 2",IF(D4900=maxgameno+1,"blank row 1",INDEX(FixtureCode!$B$4:$AH$128,MATCH($C4900,FixtureCode!$B$4:$B$128,0),MATCH("G"&amp;D4900&amp;"-T2",FixtureCode!$B$4:$AH$4,0)))))</f>
        <v>-</v>
      </c>
      <c r="G4900" s="12" t="str">
        <f>IF(C4900="-","-",IF(AND(ISNUMBER(Fixture!G4904),ISNUMBER(Fixture!I4904),Fixture!F4904&lt;&gt;"BYE",Fixture!J4904&lt;&gt;"BYE"),"Yes","-"))</f>
        <v>-</v>
      </c>
      <c r="H4900" s="9" t="str">
        <f>IF(G4900="-","-",IF(Fixture!G4904&gt;Fixture!I4904,Settings!$G$7,IF(Fixture!G4904=Fixture!I4904,Settings!$G$8,IF(Fixture!G4904&lt;Fixture!I4904,Settings!$G$9,"-"))))</f>
        <v>-</v>
      </c>
      <c r="I4900" s="13" t="str">
        <f>IF(G4900="-","-",IF(Fixture!I4904&gt;Fixture!G4904,Settings!$G$7,IF(Fixture!I4904=Fixture!G4904,Settings!$G$8,IF(Fixture!I4904&lt;Fixture!G4904,Settings!$G$9,"-"))))</f>
        <v>-</v>
      </c>
    </row>
    <row r="4901" spans="3:9" x14ac:dyDescent="0.25">
      <c r="C4901" s="12" t="str">
        <f t="shared" si="154"/>
        <v>-</v>
      </c>
      <c r="D4901" s="9" t="str">
        <f t="shared" si="155"/>
        <v>-</v>
      </c>
      <c r="E4901" s="9" t="str">
        <f>IF(C4901="-","-",IF(D4901=maxgameno+2,"blank row 2",IF(D4901=maxgameno+1,"blank row 1",INDEX(FixtureCode!$B$4:$AH$128,MATCH($C4901,FixtureCode!$B$4:$B$128,0),MATCH("G"&amp;D4901&amp;"-T1",FixtureCode!$B$4:$AH$4,0)))))</f>
        <v>-</v>
      </c>
      <c r="F4901" s="13" t="str">
        <f>IF(C4901="-","-",IF(D4901=maxgameno+2,"blank row 2",IF(D4901=maxgameno+1,"blank row 1",INDEX(FixtureCode!$B$4:$AH$128,MATCH($C4901,FixtureCode!$B$4:$B$128,0),MATCH("G"&amp;D4901&amp;"-T2",FixtureCode!$B$4:$AH$4,0)))))</f>
        <v>-</v>
      </c>
      <c r="G4901" s="12" t="str">
        <f>IF(C4901="-","-",IF(AND(ISNUMBER(Fixture!G4905),ISNUMBER(Fixture!I4905),Fixture!F4905&lt;&gt;"BYE",Fixture!J4905&lt;&gt;"BYE"),"Yes","-"))</f>
        <v>-</v>
      </c>
      <c r="H4901" s="9" t="str">
        <f>IF(G4901="-","-",IF(Fixture!G4905&gt;Fixture!I4905,Settings!$G$7,IF(Fixture!G4905=Fixture!I4905,Settings!$G$8,IF(Fixture!G4905&lt;Fixture!I4905,Settings!$G$9,"-"))))</f>
        <v>-</v>
      </c>
      <c r="I4901" s="13" t="str">
        <f>IF(G4901="-","-",IF(Fixture!I4905&gt;Fixture!G4905,Settings!$G$7,IF(Fixture!I4905=Fixture!G4905,Settings!$G$8,IF(Fixture!I4905&lt;Fixture!G4905,Settings!$G$9,"-"))))</f>
        <v>-</v>
      </c>
    </row>
    <row r="4902" spans="3:9" x14ac:dyDescent="0.25">
      <c r="C4902" s="12" t="str">
        <f t="shared" si="154"/>
        <v>-</v>
      </c>
      <c r="D4902" s="9" t="str">
        <f t="shared" si="155"/>
        <v>-</v>
      </c>
      <c r="E4902" s="9" t="str">
        <f>IF(C4902="-","-",IF(D4902=maxgameno+2,"blank row 2",IF(D4902=maxgameno+1,"blank row 1",INDEX(FixtureCode!$B$4:$AH$128,MATCH($C4902,FixtureCode!$B$4:$B$128,0),MATCH("G"&amp;D4902&amp;"-T1",FixtureCode!$B$4:$AH$4,0)))))</f>
        <v>-</v>
      </c>
      <c r="F4902" s="13" t="str">
        <f>IF(C4902="-","-",IF(D4902=maxgameno+2,"blank row 2",IF(D4902=maxgameno+1,"blank row 1",INDEX(FixtureCode!$B$4:$AH$128,MATCH($C4902,FixtureCode!$B$4:$B$128,0),MATCH("G"&amp;D4902&amp;"-T2",FixtureCode!$B$4:$AH$4,0)))))</f>
        <v>-</v>
      </c>
      <c r="G4902" s="12" t="str">
        <f>IF(C4902="-","-",IF(AND(ISNUMBER(Fixture!G4906),ISNUMBER(Fixture!I4906),Fixture!F4906&lt;&gt;"BYE",Fixture!J4906&lt;&gt;"BYE"),"Yes","-"))</f>
        <v>-</v>
      </c>
      <c r="H4902" s="9" t="str">
        <f>IF(G4902="-","-",IF(Fixture!G4906&gt;Fixture!I4906,Settings!$G$7,IF(Fixture!G4906=Fixture!I4906,Settings!$G$8,IF(Fixture!G4906&lt;Fixture!I4906,Settings!$G$9,"-"))))</f>
        <v>-</v>
      </c>
      <c r="I4902" s="13" t="str">
        <f>IF(G4902="-","-",IF(Fixture!I4906&gt;Fixture!G4906,Settings!$G$7,IF(Fixture!I4906=Fixture!G4906,Settings!$G$8,IF(Fixture!I4906&lt;Fixture!G4906,Settings!$G$9,"-"))))</f>
        <v>-</v>
      </c>
    </row>
    <row r="4903" spans="3:9" x14ac:dyDescent="0.25">
      <c r="C4903" s="12" t="str">
        <f t="shared" si="154"/>
        <v>-</v>
      </c>
      <c r="D4903" s="9" t="str">
        <f t="shared" si="155"/>
        <v>-</v>
      </c>
      <c r="E4903" s="9" t="str">
        <f>IF(C4903="-","-",IF(D4903=maxgameno+2,"blank row 2",IF(D4903=maxgameno+1,"blank row 1",INDEX(FixtureCode!$B$4:$AH$128,MATCH($C4903,FixtureCode!$B$4:$B$128,0),MATCH("G"&amp;D4903&amp;"-T1",FixtureCode!$B$4:$AH$4,0)))))</f>
        <v>-</v>
      </c>
      <c r="F4903" s="13" t="str">
        <f>IF(C4903="-","-",IF(D4903=maxgameno+2,"blank row 2",IF(D4903=maxgameno+1,"blank row 1",INDEX(FixtureCode!$B$4:$AH$128,MATCH($C4903,FixtureCode!$B$4:$B$128,0),MATCH("G"&amp;D4903&amp;"-T2",FixtureCode!$B$4:$AH$4,0)))))</f>
        <v>-</v>
      </c>
      <c r="G4903" s="12" t="str">
        <f>IF(C4903="-","-",IF(AND(ISNUMBER(Fixture!G4907),ISNUMBER(Fixture!I4907),Fixture!F4907&lt;&gt;"BYE",Fixture!J4907&lt;&gt;"BYE"),"Yes","-"))</f>
        <v>-</v>
      </c>
      <c r="H4903" s="9" t="str">
        <f>IF(G4903="-","-",IF(Fixture!G4907&gt;Fixture!I4907,Settings!$G$7,IF(Fixture!G4907=Fixture!I4907,Settings!$G$8,IF(Fixture!G4907&lt;Fixture!I4907,Settings!$G$9,"-"))))</f>
        <v>-</v>
      </c>
      <c r="I4903" s="13" t="str">
        <f>IF(G4903="-","-",IF(Fixture!I4907&gt;Fixture!G4907,Settings!$G$7,IF(Fixture!I4907=Fixture!G4907,Settings!$G$8,IF(Fixture!I4907&lt;Fixture!G4907,Settings!$G$9,"-"))))</f>
        <v>-</v>
      </c>
    </row>
    <row r="4904" spans="3:9" x14ac:dyDescent="0.25">
      <c r="C4904" s="12" t="str">
        <f t="shared" si="154"/>
        <v>-</v>
      </c>
      <c r="D4904" s="9" t="str">
        <f t="shared" si="155"/>
        <v>-</v>
      </c>
      <c r="E4904" s="9" t="str">
        <f>IF(C4904="-","-",IF(D4904=maxgameno+2,"blank row 2",IF(D4904=maxgameno+1,"blank row 1",INDEX(FixtureCode!$B$4:$AH$128,MATCH($C4904,FixtureCode!$B$4:$B$128,0),MATCH("G"&amp;D4904&amp;"-T1",FixtureCode!$B$4:$AH$4,0)))))</f>
        <v>-</v>
      </c>
      <c r="F4904" s="13" t="str">
        <f>IF(C4904="-","-",IF(D4904=maxgameno+2,"blank row 2",IF(D4904=maxgameno+1,"blank row 1",INDEX(FixtureCode!$B$4:$AH$128,MATCH($C4904,FixtureCode!$B$4:$B$128,0),MATCH("G"&amp;D4904&amp;"-T2",FixtureCode!$B$4:$AH$4,0)))))</f>
        <v>-</v>
      </c>
      <c r="G4904" s="12" t="str">
        <f>IF(C4904="-","-",IF(AND(ISNUMBER(Fixture!G4908),ISNUMBER(Fixture!I4908),Fixture!F4908&lt;&gt;"BYE",Fixture!J4908&lt;&gt;"BYE"),"Yes","-"))</f>
        <v>-</v>
      </c>
      <c r="H4904" s="9" t="str">
        <f>IF(G4904="-","-",IF(Fixture!G4908&gt;Fixture!I4908,Settings!$G$7,IF(Fixture!G4908=Fixture!I4908,Settings!$G$8,IF(Fixture!G4908&lt;Fixture!I4908,Settings!$G$9,"-"))))</f>
        <v>-</v>
      </c>
      <c r="I4904" s="13" t="str">
        <f>IF(G4904="-","-",IF(Fixture!I4908&gt;Fixture!G4908,Settings!$G$7,IF(Fixture!I4908=Fixture!G4908,Settings!$G$8,IF(Fixture!I4908&lt;Fixture!G4908,Settings!$G$9,"-"))))</f>
        <v>-</v>
      </c>
    </row>
    <row r="4905" spans="3:9" x14ac:dyDescent="0.25">
      <c r="C4905" s="12" t="str">
        <f t="shared" si="154"/>
        <v>-</v>
      </c>
      <c r="D4905" s="9" t="str">
        <f t="shared" si="155"/>
        <v>-</v>
      </c>
      <c r="E4905" s="9" t="str">
        <f>IF(C4905="-","-",IF(D4905=maxgameno+2,"blank row 2",IF(D4905=maxgameno+1,"blank row 1",INDEX(FixtureCode!$B$4:$AH$128,MATCH($C4905,FixtureCode!$B$4:$B$128,0),MATCH("G"&amp;D4905&amp;"-T1",FixtureCode!$B$4:$AH$4,0)))))</f>
        <v>-</v>
      </c>
      <c r="F4905" s="13" t="str">
        <f>IF(C4905="-","-",IF(D4905=maxgameno+2,"blank row 2",IF(D4905=maxgameno+1,"blank row 1",INDEX(FixtureCode!$B$4:$AH$128,MATCH($C4905,FixtureCode!$B$4:$B$128,0),MATCH("G"&amp;D4905&amp;"-T2",FixtureCode!$B$4:$AH$4,0)))))</f>
        <v>-</v>
      </c>
      <c r="G4905" s="12" t="str">
        <f>IF(C4905="-","-",IF(AND(ISNUMBER(Fixture!G4909),ISNUMBER(Fixture!I4909),Fixture!F4909&lt;&gt;"BYE",Fixture!J4909&lt;&gt;"BYE"),"Yes","-"))</f>
        <v>-</v>
      </c>
      <c r="H4905" s="9" t="str">
        <f>IF(G4905="-","-",IF(Fixture!G4909&gt;Fixture!I4909,Settings!$G$7,IF(Fixture!G4909=Fixture!I4909,Settings!$G$8,IF(Fixture!G4909&lt;Fixture!I4909,Settings!$G$9,"-"))))</f>
        <v>-</v>
      </c>
      <c r="I4905" s="13" t="str">
        <f>IF(G4905="-","-",IF(Fixture!I4909&gt;Fixture!G4909,Settings!$G$7,IF(Fixture!I4909=Fixture!G4909,Settings!$G$8,IF(Fixture!I4909&lt;Fixture!G4909,Settings!$G$9,"-"))))</f>
        <v>-</v>
      </c>
    </row>
    <row r="4906" spans="3:9" x14ac:dyDescent="0.25">
      <c r="C4906" s="12" t="str">
        <f t="shared" si="154"/>
        <v>-</v>
      </c>
      <c r="D4906" s="9" t="str">
        <f t="shared" si="155"/>
        <v>-</v>
      </c>
      <c r="E4906" s="9" t="str">
        <f>IF(C4906="-","-",IF(D4906=maxgameno+2,"blank row 2",IF(D4906=maxgameno+1,"blank row 1",INDEX(FixtureCode!$B$4:$AH$128,MATCH($C4906,FixtureCode!$B$4:$B$128,0),MATCH("G"&amp;D4906&amp;"-T1",FixtureCode!$B$4:$AH$4,0)))))</f>
        <v>-</v>
      </c>
      <c r="F4906" s="13" t="str">
        <f>IF(C4906="-","-",IF(D4906=maxgameno+2,"blank row 2",IF(D4906=maxgameno+1,"blank row 1",INDEX(FixtureCode!$B$4:$AH$128,MATCH($C4906,FixtureCode!$B$4:$B$128,0),MATCH("G"&amp;D4906&amp;"-T2",FixtureCode!$B$4:$AH$4,0)))))</f>
        <v>-</v>
      </c>
      <c r="G4906" s="12" t="str">
        <f>IF(C4906="-","-",IF(AND(ISNUMBER(Fixture!G4910),ISNUMBER(Fixture!I4910),Fixture!F4910&lt;&gt;"BYE",Fixture!J4910&lt;&gt;"BYE"),"Yes","-"))</f>
        <v>-</v>
      </c>
      <c r="H4906" s="9" t="str">
        <f>IF(G4906="-","-",IF(Fixture!G4910&gt;Fixture!I4910,Settings!$G$7,IF(Fixture!G4910=Fixture!I4910,Settings!$G$8,IF(Fixture!G4910&lt;Fixture!I4910,Settings!$G$9,"-"))))</f>
        <v>-</v>
      </c>
      <c r="I4906" s="13" t="str">
        <f>IF(G4906="-","-",IF(Fixture!I4910&gt;Fixture!G4910,Settings!$G$7,IF(Fixture!I4910=Fixture!G4910,Settings!$G$8,IF(Fixture!I4910&lt;Fixture!G4910,Settings!$G$9,"-"))))</f>
        <v>-</v>
      </c>
    </row>
    <row r="4907" spans="3:9" x14ac:dyDescent="0.25">
      <c r="C4907" s="12" t="str">
        <f t="shared" si="154"/>
        <v>-</v>
      </c>
      <c r="D4907" s="9" t="str">
        <f t="shared" si="155"/>
        <v>-</v>
      </c>
      <c r="E4907" s="9" t="str">
        <f>IF(C4907="-","-",IF(D4907=maxgameno+2,"blank row 2",IF(D4907=maxgameno+1,"blank row 1",INDEX(FixtureCode!$B$4:$AH$128,MATCH($C4907,FixtureCode!$B$4:$B$128,0),MATCH("G"&amp;D4907&amp;"-T1",FixtureCode!$B$4:$AH$4,0)))))</f>
        <v>-</v>
      </c>
      <c r="F4907" s="13" t="str">
        <f>IF(C4907="-","-",IF(D4907=maxgameno+2,"blank row 2",IF(D4907=maxgameno+1,"blank row 1",INDEX(FixtureCode!$B$4:$AH$128,MATCH($C4907,FixtureCode!$B$4:$B$128,0),MATCH("G"&amp;D4907&amp;"-T2",FixtureCode!$B$4:$AH$4,0)))))</f>
        <v>-</v>
      </c>
      <c r="G4907" s="12" t="str">
        <f>IF(C4907="-","-",IF(AND(ISNUMBER(Fixture!G4911),ISNUMBER(Fixture!I4911),Fixture!F4911&lt;&gt;"BYE",Fixture!J4911&lt;&gt;"BYE"),"Yes","-"))</f>
        <v>-</v>
      </c>
      <c r="H4907" s="9" t="str">
        <f>IF(G4907="-","-",IF(Fixture!G4911&gt;Fixture!I4911,Settings!$G$7,IF(Fixture!G4911=Fixture!I4911,Settings!$G$8,IF(Fixture!G4911&lt;Fixture!I4911,Settings!$G$9,"-"))))</f>
        <v>-</v>
      </c>
      <c r="I4907" s="13" t="str">
        <f>IF(G4907="-","-",IF(Fixture!I4911&gt;Fixture!G4911,Settings!$G$7,IF(Fixture!I4911=Fixture!G4911,Settings!$G$8,IF(Fixture!I4911&lt;Fixture!G4911,Settings!$G$9,"-"))))</f>
        <v>-</v>
      </c>
    </row>
    <row r="4908" spans="3:9" x14ac:dyDescent="0.25">
      <c r="C4908" s="12" t="str">
        <f t="shared" si="154"/>
        <v>-</v>
      </c>
      <c r="D4908" s="9" t="str">
        <f t="shared" si="155"/>
        <v>-</v>
      </c>
      <c r="E4908" s="9" t="str">
        <f>IF(C4908="-","-",IF(D4908=maxgameno+2,"blank row 2",IF(D4908=maxgameno+1,"blank row 1",INDEX(FixtureCode!$B$4:$AH$128,MATCH($C4908,FixtureCode!$B$4:$B$128,0),MATCH("G"&amp;D4908&amp;"-T1",FixtureCode!$B$4:$AH$4,0)))))</f>
        <v>-</v>
      </c>
      <c r="F4908" s="13" t="str">
        <f>IF(C4908="-","-",IF(D4908=maxgameno+2,"blank row 2",IF(D4908=maxgameno+1,"blank row 1",INDEX(FixtureCode!$B$4:$AH$128,MATCH($C4908,FixtureCode!$B$4:$B$128,0),MATCH("G"&amp;D4908&amp;"-T2",FixtureCode!$B$4:$AH$4,0)))))</f>
        <v>-</v>
      </c>
      <c r="G4908" s="12" t="str">
        <f>IF(C4908="-","-",IF(AND(ISNUMBER(Fixture!G4912),ISNUMBER(Fixture!I4912),Fixture!F4912&lt;&gt;"BYE",Fixture!J4912&lt;&gt;"BYE"),"Yes","-"))</f>
        <v>-</v>
      </c>
      <c r="H4908" s="9" t="str">
        <f>IF(G4908="-","-",IF(Fixture!G4912&gt;Fixture!I4912,Settings!$G$7,IF(Fixture!G4912=Fixture!I4912,Settings!$G$8,IF(Fixture!G4912&lt;Fixture!I4912,Settings!$G$9,"-"))))</f>
        <v>-</v>
      </c>
      <c r="I4908" s="13" t="str">
        <f>IF(G4908="-","-",IF(Fixture!I4912&gt;Fixture!G4912,Settings!$G$7,IF(Fixture!I4912=Fixture!G4912,Settings!$G$8,IF(Fixture!I4912&lt;Fixture!G4912,Settings!$G$9,"-"))))</f>
        <v>-</v>
      </c>
    </row>
    <row r="4909" spans="3:9" x14ac:dyDescent="0.25">
      <c r="C4909" s="12" t="str">
        <f t="shared" si="154"/>
        <v>-</v>
      </c>
      <c r="D4909" s="9" t="str">
        <f t="shared" si="155"/>
        <v>-</v>
      </c>
      <c r="E4909" s="9" t="str">
        <f>IF(C4909="-","-",IF(D4909=maxgameno+2,"blank row 2",IF(D4909=maxgameno+1,"blank row 1",INDEX(FixtureCode!$B$4:$AH$128,MATCH($C4909,FixtureCode!$B$4:$B$128,0),MATCH("G"&amp;D4909&amp;"-T1",FixtureCode!$B$4:$AH$4,0)))))</f>
        <v>-</v>
      </c>
      <c r="F4909" s="13" t="str">
        <f>IF(C4909="-","-",IF(D4909=maxgameno+2,"blank row 2",IF(D4909=maxgameno+1,"blank row 1",INDEX(FixtureCode!$B$4:$AH$128,MATCH($C4909,FixtureCode!$B$4:$B$128,0),MATCH("G"&amp;D4909&amp;"-T2",FixtureCode!$B$4:$AH$4,0)))))</f>
        <v>-</v>
      </c>
      <c r="G4909" s="12" t="str">
        <f>IF(C4909="-","-",IF(AND(ISNUMBER(Fixture!G4913),ISNUMBER(Fixture!I4913),Fixture!F4913&lt;&gt;"BYE",Fixture!J4913&lt;&gt;"BYE"),"Yes","-"))</f>
        <v>-</v>
      </c>
      <c r="H4909" s="9" t="str">
        <f>IF(G4909="-","-",IF(Fixture!G4913&gt;Fixture!I4913,Settings!$G$7,IF(Fixture!G4913=Fixture!I4913,Settings!$G$8,IF(Fixture!G4913&lt;Fixture!I4913,Settings!$G$9,"-"))))</f>
        <v>-</v>
      </c>
      <c r="I4909" s="13" t="str">
        <f>IF(G4909="-","-",IF(Fixture!I4913&gt;Fixture!G4913,Settings!$G$7,IF(Fixture!I4913=Fixture!G4913,Settings!$G$8,IF(Fixture!I4913&lt;Fixture!G4913,Settings!$G$9,"-"))))</f>
        <v>-</v>
      </c>
    </row>
    <row r="4910" spans="3:9" x14ac:dyDescent="0.25">
      <c r="C4910" s="12" t="str">
        <f t="shared" si="154"/>
        <v>-</v>
      </c>
      <c r="D4910" s="9" t="str">
        <f t="shared" si="155"/>
        <v>-</v>
      </c>
      <c r="E4910" s="9" t="str">
        <f>IF(C4910="-","-",IF(D4910=maxgameno+2,"blank row 2",IF(D4910=maxgameno+1,"blank row 1",INDEX(FixtureCode!$B$4:$AH$128,MATCH($C4910,FixtureCode!$B$4:$B$128,0),MATCH("G"&amp;D4910&amp;"-T1",FixtureCode!$B$4:$AH$4,0)))))</f>
        <v>-</v>
      </c>
      <c r="F4910" s="13" t="str">
        <f>IF(C4910="-","-",IF(D4910=maxgameno+2,"blank row 2",IF(D4910=maxgameno+1,"blank row 1",INDEX(FixtureCode!$B$4:$AH$128,MATCH($C4910,FixtureCode!$B$4:$B$128,0),MATCH("G"&amp;D4910&amp;"-T2",FixtureCode!$B$4:$AH$4,0)))))</f>
        <v>-</v>
      </c>
      <c r="G4910" s="12" t="str">
        <f>IF(C4910="-","-",IF(AND(ISNUMBER(Fixture!G4914),ISNUMBER(Fixture!I4914),Fixture!F4914&lt;&gt;"BYE",Fixture!J4914&lt;&gt;"BYE"),"Yes","-"))</f>
        <v>-</v>
      </c>
      <c r="H4910" s="9" t="str">
        <f>IF(G4910="-","-",IF(Fixture!G4914&gt;Fixture!I4914,Settings!$G$7,IF(Fixture!G4914=Fixture!I4914,Settings!$G$8,IF(Fixture!G4914&lt;Fixture!I4914,Settings!$G$9,"-"))))</f>
        <v>-</v>
      </c>
      <c r="I4910" s="13" t="str">
        <f>IF(G4910="-","-",IF(Fixture!I4914&gt;Fixture!G4914,Settings!$G$7,IF(Fixture!I4914=Fixture!G4914,Settings!$G$8,IF(Fixture!I4914&lt;Fixture!G4914,Settings!$G$9,"-"))))</f>
        <v>-</v>
      </c>
    </row>
    <row r="4911" spans="3:9" x14ac:dyDescent="0.25">
      <c r="C4911" s="12" t="str">
        <f t="shared" si="154"/>
        <v>-</v>
      </c>
      <c r="D4911" s="9" t="str">
        <f t="shared" si="155"/>
        <v>-</v>
      </c>
      <c r="E4911" s="9" t="str">
        <f>IF(C4911="-","-",IF(D4911=maxgameno+2,"blank row 2",IF(D4911=maxgameno+1,"blank row 1",INDEX(FixtureCode!$B$4:$AH$128,MATCH($C4911,FixtureCode!$B$4:$B$128,0),MATCH("G"&amp;D4911&amp;"-T1",FixtureCode!$B$4:$AH$4,0)))))</f>
        <v>-</v>
      </c>
      <c r="F4911" s="13" t="str">
        <f>IF(C4911="-","-",IF(D4911=maxgameno+2,"blank row 2",IF(D4911=maxgameno+1,"blank row 1",INDEX(FixtureCode!$B$4:$AH$128,MATCH($C4911,FixtureCode!$B$4:$B$128,0),MATCH("G"&amp;D4911&amp;"-T2",FixtureCode!$B$4:$AH$4,0)))))</f>
        <v>-</v>
      </c>
      <c r="G4911" s="12" t="str">
        <f>IF(C4911="-","-",IF(AND(ISNUMBER(Fixture!G4915),ISNUMBER(Fixture!I4915),Fixture!F4915&lt;&gt;"BYE",Fixture!J4915&lt;&gt;"BYE"),"Yes","-"))</f>
        <v>-</v>
      </c>
      <c r="H4911" s="9" t="str">
        <f>IF(G4911="-","-",IF(Fixture!G4915&gt;Fixture!I4915,Settings!$G$7,IF(Fixture!G4915=Fixture!I4915,Settings!$G$8,IF(Fixture!G4915&lt;Fixture!I4915,Settings!$G$9,"-"))))</f>
        <v>-</v>
      </c>
      <c r="I4911" s="13" t="str">
        <f>IF(G4911="-","-",IF(Fixture!I4915&gt;Fixture!G4915,Settings!$G$7,IF(Fixture!I4915=Fixture!G4915,Settings!$G$8,IF(Fixture!I4915&lt;Fixture!G4915,Settings!$G$9,"-"))))</f>
        <v>-</v>
      </c>
    </row>
    <row r="4912" spans="3:9" x14ac:dyDescent="0.25">
      <c r="C4912" s="12" t="str">
        <f t="shared" si="154"/>
        <v>-</v>
      </c>
      <c r="D4912" s="9" t="str">
        <f t="shared" si="155"/>
        <v>-</v>
      </c>
      <c r="E4912" s="9" t="str">
        <f>IF(C4912="-","-",IF(D4912=maxgameno+2,"blank row 2",IF(D4912=maxgameno+1,"blank row 1",INDEX(FixtureCode!$B$4:$AH$128,MATCH($C4912,FixtureCode!$B$4:$B$128,0),MATCH("G"&amp;D4912&amp;"-T1",FixtureCode!$B$4:$AH$4,0)))))</f>
        <v>-</v>
      </c>
      <c r="F4912" s="13" t="str">
        <f>IF(C4912="-","-",IF(D4912=maxgameno+2,"blank row 2",IF(D4912=maxgameno+1,"blank row 1",INDEX(FixtureCode!$B$4:$AH$128,MATCH($C4912,FixtureCode!$B$4:$B$128,0),MATCH("G"&amp;D4912&amp;"-T2",FixtureCode!$B$4:$AH$4,0)))))</f>
        <v>-</v>
      </c>
      <c r="G4912" s="12" t="str">
        <f>IF(C4912="-","-",IF(AND(ISNUMBER(Fixture!G4916),ISNUMBER(Fixture!I4916),Fixture!F4916&lt;&gt;"BYE",Fixture!J4916&lt;&gt;"BYE"),"Yes","-"))</f>
        <v>-</v>
      </c>
      <c r="H4912" s="9" t="str">
        <f>IF(G4912="-","-",IF(Fixture!G4916&gt;Fixture!I4916,Settings!$G$7,IF(Fixture!G4916=Fixture!I4916,Settings!$G$8,IF(Fixture!G4916&lt;Fixture!I4916,Settings!$G$9,"-"))))</f>
        <v>-</v>
      </c>
      <c r="I4912" s="13" t="str">
        <f>IF(G4912="-","-",IF(Fixture!I4916&gt;Fixture!G4916,Settings!$G$7,IF(Fixture!I4916=Fixture!G4916,Settings!$G$8,IF(Fixture!I4916&lt;Fixture!G4916,Settings!$G$9,"-"))))</f>
        <v>-</v>
      </c>
    </row>
    <row r="4913" spans="3:9" x14ac:dyDescent="0.25">
      <c r="C4913" s="12" t="str">
        <f t="shared" si="154"/>
        <v>-</v>
      </c>
      <c r="D4913" s="9" t="str">
        <f t="shared" si="155"/>
        <v>-</v>
      </c>
      <c r="E4913" s="9" t="str">
        <f>IF(C4913="-","-",IF(D4913=maxgameno+2,"blank row 2",IF(D4913=maxgameno+1,"blank row 1",INDEX(FixtureCode!$B$4:$AH$128,MATCH($C4913,FixtureCode!$B$4:$B$128,0),MATCH("G"&amp;D4913&amp;"-T1",FixtureCode!$B$4:$AH$4,0)))))</f>
        <v>-</v>
      </c>
      <c r="F4913" s="13" t="str">
        <f>IF(C4913="-","-",IF(D4913=maxgameno+2,"blank row 2",IF(D4913=maxgameno+1,"blank row 1",INDEX(FixtureCode!$B$4:$AH$128,MATCH($C4913,FixtureCode!$B$4:$B$128,0),MATCH("G"&amp;D4913&amp;"-T2",FixtureCode!$B$4:$AH$4,0)))))</f>
        <v>-</v>
      </c>
      <c r="G4913" s="12" t="str">
        <f>IF(C4913="-","-",IF(AND(ISNUMBER(Fixture!G4917),ISNUMBER(Fixture!I4917),Fixture!F4917&lt;&gt;"BYE",Fixture!J4917&lt;&gt;"BYE"),"Yes","-"))</f>
        <v>-</v>
      </c>
      <c r="H4913" s="9" t="str">
        <f>IF(G4913="-","-",IF(Fixture!G4917&gt;Fixture!I4917,Settings!$G$7,IF(Fixture!G4917=Fixture!I4917,Settings!$G$8,IF(Fixture!G4917&lt;Fixture!I4917,Settings!$G$9,"-"))))</f>
        <v>-</v>
      </c>
      <c r="I4913" s="13" t="str">
        <f>IF(G4913="-","-",IF(Fixture!I4917&gt;Fixture!G4917,Settings!$G$7,IF(Fixture!I4917=Fixture!G4917,Settings!$G$8,IF(Fixture!I4917&lt;Fixture!G4917,Settings!$G$9,"-"))))</f>
        <v>-</v>
      </c>
    </row>
    <row r="4914" spans="3:9" x14ac:dyDescent="0.25">
      <c r="C4914" s="12" t="str">
        <f t="shared" si="154"/>
        <v>-</v>
      </c>
      <c r="D4914" s="9" t="str">
        <f t="shared" si="155"/>
        <v>-</v>
      </c>
      <c r="E4914" s="9" t="str">
        <f>IF(C4914="-","-",IF(D4914=maxgameno+2,"blank row 2",IF(D4914=maxgameno+1,"blank row 1",INDEX(FixtureCode!$B$4:$AH$128,MATCH($C4914,FixtureCode!$B$4:$B$128,0),MATCH("G"&amp;D4914&amp;"-T1",FixtureCode!$B$4:$AH$4,0)))))</f>
        <v>-</v>
      </c>
      <c r="F4914" s="13" t="str">
        <f>IF(C4914="-","-",IF(D4914=maxgameno+2,"blank row 2",IF(D4914=maxgameno+1,"blank row 1",INDEX(FixtureCode!$B$4:$AH$128,MATCH($C4914,FixtureCode!$B$4:$B$128,0),MATCH("G"&amp;D4914&amp;"-T2",FixtureCode!$B$4:$AH$4,0)))))</f>
        <v>-</v>
      </c>
      <c r="G4914" s="12" t="str">
        <f>IF(C4914="-","-",IF(AND(ISNUMBER(Fixture!G4918),ISNUMBER(Fixture!I4918),Fixture!F4918&lt;&gt;"BYE",Fixture!J4918&lt;&gt;"BYE"),"Yes","-"))</f>
        <v>-</v>
      </c>
      <c r="H4914" s="9" t="str">
        <f>IF(G4914="-","-",IF(Fixture!G4918&gt;Fixture!I4918,Settings!$G$7,IF(Fixture!G4918=Fixture!I4918,Settings!$G$8,IF(Fixture!G4918&lt;Fixture!I4918,Settings!$G$9,"-"))))</f>
        <v>-</v>
      </c>
      <c r="I4914" s="13" t="str">
        <f>IF(G4914="-","-",IF(Fixture!I4918&gt;Fixture!G4918,Settings!$G$7,IF(Fixture!I4918=Fixture!G4918,Settings!$G$8,IF(Fixture!I4918&lt;Fixture!G4918,Settings!$G$9,"-"))))</f>
        <v>-</v>
      </c>
    </row>
    <row r="4915" spans="3:9" x14ac:dyDescent="0.25">
      <c r="C4915" s="12" t="str">
        <f t="shared" si="154"/>
        <v>-</v>
      </c>
      <c r="D4915" s="9" t="str">
        <f t="shared" si="155"/>
        <v>-</v>
      </c>
      <c r="E4915" s="9" t="str">
        <f>IF(C4915="-","-",IF(D4915=maxgameno+2,"blank row 2",IF(D4915=maxgameno+1,"blank row 1",INDEX(FixtureCode!$B$4:$AH$128,MATCH($C4915,FixtureCode!$B$4:$B$128,0),MATCH("G"&amp;D4915&amp;"-T1",FixtureCode!$B$4:$AH$4,0)))))</f>
        <v>-</v>
      </c>
      <c r="F4915" s="13" t="str">
        <f>IF(C4915="-","-",IF(D4915=maxgameno+2,"blank row 2",IF(D4915=maxgameno+1,"blank row 1",INDEX(FixtureCode!$B$4:$AH$128,MATCH($C4915,FixtureCode!$B$4:$B$128,0),MATCH("G"&amp;D4915&amp;"-T2",FixtureCode!$B$4:$AH$4,0)))))</f>
        <v>-</v>
      </c>
      <c r="G4915" s="12" t="str">
        <f>IF(C4915="-","-",IF(AND(ISNUMBER(Fixture!G4919),ISNUMBER(Fixture!I4919),Fixture!F4919&lt;&gt;"BYE",Fixture!J4919&lt;&gt;"BYE"),"Yes","-"))</f>
        <v>-</v>
      </c>
      <c r="H4915" s="9" t="str">
        <f>IF(G4915="-","-",IF(Fixture!G4919&gt;Fixture!I4919,Settings!$G$7,IF(Fixture!G4919=Fixture!I4919,Settings!$G$8,IF(Fixture!G4919&lt;Fixture!I4919,Settings!$G$9,"-"))))</f>
        <v>-</v>
      </c>
      <c r="I4915" s="13" t="str">
        <f>IF(G4915="-","-",IF(Fixture!I4919&gt;Fixture!G4919,Settings!$G$7,IF(Fixture!I4919=Fixture!G4919,Settings!$G$8,IF(Fixture!I4919&lt;Fixture!G4919,Settings!$G$9,"-"))))</f>
        <v>-</v>
      </c>
    </row>
    <row r="4916" spans="3:9" x14ac:dyDescent="0.25">
      <c r="C4916" s="12" t="str">
        <f t="shared" si="154"/>
        <v>-</v>
      </c>
      <c r="D4916" s="9" t="str">
        <f t="shared" si="155"/>
        <v>-</v>
      </c>
      <c r="E4916" s="9" t="str">
        <f>IF(C4916="-","-",IF(D4916=maxgameno+2,"blank row 2",IF(D4916=maxgameno+1,"blank row 1",INDEX(FixtureCode!$B$4:$AH$128,MATCH($C4916,FixtureCode!$B$4:$B$128,0),MATCH("G"&amp;D4916&amp;"-T1",FixtureCode!$B$4:$AH$4,0)))))</f>
        <v>-</v>
      </c>
      <c r="F4916" s="13" t="str">
        <f>IF(C4916="-","-",IF(D4916=maxgameno+2,"blank row 2",IF(D4916=maxgameno+1,"blank row 1",INDEX(FixtureCode!$B$4:$AH$128,MATCH($C4916,FixtureCode!$B$4:$B$128,0),MATCH("G"&amp;D4916&amp;"-T2",FixtureCode!$B$4:$AH$4,0)))))</f>
        <v>-</v>
      </c>
      <c r="G4916" s="12" t="str">
        <f>IF(C4916="-","-",IF(AND(ISNUMBER(Fixture!G4920),ISNUMBER(Fixture!I4920),Fixture!F4920&lt;&gt;"BYE",Fixture!J4920&lt;&gt;"BYE"),"Yes","-"))</f>
        <v>-</v>
      </c>
      <c r="H4916" s="9" t="str">
        <f>IF(G4916="-","-",IF(Fixture!G4920&gt;Fixture!I4920,Settings!$G$7,IF(Fixture!G4920=Fixture!I4920,Settings!$G$8,IF(Fixture!G4920&lt;Fixture!I4920,Settings!$G$9,"-"))))</f>
        <v>-</v>
      </c>
      <c r="I4916" s="13" t="str">
        <f>IF(G4916="-","-",IF(Fixture!I4920&gt;Fixture!G4920,Settings!$G$7,IF(Fixture!I4920=Fixture!G4920,Settings!$G$8,IF(Fixture!I4920&lt;Fixture!G4920,Settings!$G$9,"-"))))</f>
        <v>-</v>
      </c>
    </row>
    <row r="4917" spans="3:9" x14ac:dyDescent="0.25">
      <c r="C4917" s="12" t="str">
        <f t="shared" si="154"/>
        <v>-</v>
      </c>
      <c r="D4917" s="9" t="str">
        <f t="shared" si="155"/>
        <v>-</v>
      </c>
      <c r="E4917" s="9" t="str">
        <f>IF(C4917="-","-",IF(D4917=maxgameno+2,"blank row 2",IF(D4917=maxgameno+1,"blank row 1",INDEX(FixtureCode!$B$4:$AH$128,MATCH($C4917,FixtureCode!$B$4:$B$128,0),MATCH("G"&amp;D4917&amp;"-T1",FixtureCode!$B$4:$AH$4,0)))))</f>
        <v>-</v>
      </c>
      <c r="F4917" s="13" t="str">
        <f>IF(C4917="-","-",IF(D4917=maxgameno+2,"blank row 2",IF(D4917=maxgameno+1,"blank row 1",INDEX(FixtureCode!$B$4:$AH$128,MATCH($C4917,FixtureCode!$B$4:$B$128,0),MATCH("G"&amp;D4917&amp;"-T2",FixtureCode!$B$4:$AH$4,0)))))</f>
        <v>-</v>
      </c>
      <c r="G4917" s="12" t="str">
        <f>IF(C4917="-","-",IF(AND(ISNUMBER(Fixture!G4921),ISNUMBER(Fixture!I4921),Fixture!F4921&lt;&gt;"BYE",Fixture!J4921&lt;&gt;"BYE"),"Yes","-"))</f>
        <v>-</v>
      </c>
      <c r="H4917" s="9" t="str">
        <f>IF(G4917="-","-",IF(Fixture!G4921&gt;Fixture!I4921,Settings!$G$7,IF(Fixture!G4921=Fixture!I4921,Settings!$G$8,IF(Fixture!G4921&lt;Fixture!I4921,Settings!$G$9,"-"))))</f>
        <v>-</v>
      </c>
      <c r="I4917" s="13" t="str">
        <f>IF(G4917="-","-",IF(Fixture!I4921&gt;Fixture!G4921,Settings!$G$7,IF(Fixture!I4921=Fixture!G4921,Settings!$G$8,IF(Fixture!I4921&lt;Fixture!G4921,Settings!$G$9,"-"))))</f>
        <v>-</v>
      </c>
    </row>
    <row r="4918" spans="3:9" x14ac:dyDescent="0.25">
      <c r="C4918" s="12" t="str">
        <f t="shared" si="154"/>
        <v>-</v>
      </c>
      <c r="D4918" s="9" t="str">
        <f t="shared" si="155"/>
        <v>-</v>
      </c>
      <c r="E4918" s="9" t="str">
        <f>IF(C4918="-","-",IF(D4918=maxgameno+2,"blank row 2",IF(D4918=maxgameno+1,"blank row 1",INDEX(FixtureCode!$B$4:$AH$128,MATCH($C4918,FixtureCode!$B$4:$B$128,0),MATCH("G"&amp;D4918&amp;"-T1",FixtureCode!$B$4:$AH$4,0)))))</f>
        <v>-</v>
      </c>
      <c r="F4918" s="13" t="str">
        <f>IF(C4918="-","-",IF(D4918=maxgameno+2,"blank row 2",IF(D4918=maxgameno+1,"blank row 1",INDEX(FixtureCode!$B$4:$AH$128,MATCH($C4918,FixtureCode!$B$4:$B$128,0),MATCH("G"&amp;D4918&amp;"-T2",FixtureCode!$B$4:$AH$4,0)))))</f>
        <v>-</v>
      </c>
      <c r="G4918" s="12" t="str">
        <f>IF(C4918="-","-",IF(AND(ISNUMBER(Fixture!G4922),ISNUMBER(Fixture!I4922),Fixture!F4922&lt;&gt;"BYE",Fixture!J4922&lt;&gt;"BYE"),"Yes","-"))</f>
        <v>-</v>
      </c>
      <c r="H4918" s="9" t="str">
        <f>IF(G4918="-","-",IF(Fixture!G4922&gt;Fixture!I4922,Settings!$G$7,IF(Fixture!G4922=Fixture!I4922,Settings!$G$8,IF(Fixture!G4922&lt;Fixture!I4922,Settings!$G$9,"-"))))</f>
        <v>-</v>
      </c>
      <c r="I4918" s="13" t="str">
        <f>IF(G4918="-","-",IF(Fixture!I4922&gt;Fixture!G4922,Settings!$G$7,IF(Fixture!I4922=Fixture!G4922,Settings!$G$8,IF(Fixture!I4922&lt;Fixture!G4922,Settings!$G$9,"-"))))</f>
        <v>-</v>
      </c>
    </row>
    <row r="4919" spans="3:9" x14ac:dyDescent="0.25">
      <c r="C4919" s="12" t="str">
        <f t="shared" si="154"/>
        <v>-</v>
      </c>
      <c r="D4919" s="9" t="str">
        <f t="shared" si="155"/>
        <v>-</v>
      </c>
      <c r="E4919" s="9" t="str">
        <f>IF(C4919="-","-",IF(D4919=maxgameno+2,"blank row 2",IF(D4919=maxgameno+1,"blank row 1",INDEX(FixtureCode!$B$4:$AH$128,MATCH($C4919,FixtureCode!$B$4:$B$128,0),MATCH("G"&amp;D4919&amp;"-T1",FixtureCode!$B$4:$AH$4,0)))))</f>
        <v>-</v>
      </c>
      <c r="F4919" s="13" t="str">
        <f>IF(C4919="-","-",IF(D4919=maxgameno+2,"blank row 2",IF(D4919=maxgameno+1,"blank row 1",INDEX(FixtureCode!$B$4:$AH$128,MATCH($C4919,FixtureCode!$B$4:$B$128,0),MATCH("G"&amp;D4919&amp;"-T2",FixtureCode!$B$4:$AH$4,0)))))</f>
        <v>-</v>
      </c>
      <c r="G4919" s="12" t="str">
        <f>IF(C4919="-","-",IF(AND(ISNUMBER(Fixture!G4923),ISNUMBER(Fixture!I4923),Fixture!F4923&lt;&gt;"BYE",Fixture!J4923&lt;&gt;"BYE"),"Yes","-"))</f>
        <v>-</v>
      </c>
      <c r="H4919" s="9" t="str">
        <f>IF(G4919="-","-",IF(Fixture!G4923&gt;Fixture!I4923,Settings!$G$7,IF(Fixture!G4923=Fixture!I4923,Settings!$G$8,IF(Fixture!G4923&lt;Fixture!I4923,Settings!$G$9,"-"))))</f>
        <v>-</v>
      </c>
      <c r="I4919" s="13" t="str">
        <f>IF(G4919="-","-",IF(Fixture!I4923&gt;Fixture!G4923,Settings!$G$7,IF(Fixture!I4923=Fixture!G4923,Settings!$G$8,IF(Fixture!I4923&lt;Fixture!G4923,Settings!$G$9,"-"))))</f>
        <v>-</v>
      </c>
    </row>
    <row r="4920" spans="3:9" x14ac:dyDescent="0.25">
      <c r="C4920" s="12" t="str">
        <f t="shared" si="154"/>
        <v>-</v>
      </c>
      <c r="D4920" s="9" t="str">
        <f t="shared" si="155"/>
        <v>-</v>
      </c>
      <c r="E4920" s="9" t="str">
        <f>IF(C4920="-","-",IF(D4920=maxgameno+2,"blank row 2",IF(D4920=maxgameno+1,"blank row 1",INDEX(FixtureCode!$B$4:$AH$128,MATCH($C4920,FixtureCode!$B$4:$B$128,0),MATCH("G"&amp;D4920&amp;"-T1",FixtureCode!$B$4:$AH$4,0)))))</f>
        <v>-</v>
      </c>
      <c r="F4920" s="13" t="str">
        <f>IF(C4920="-","-",IF(D4920=maxgameno+2,"blank row 2",IF(D4920=maxgameno+1,"blank row 1",INDEX(FixtureCode!$B$4:$AH$128,MATCH($C4920,FixtureCode!$B$4:$B$128,0),MATCH("G"&amp;D4920&amp;"-T2",FixtureCode!$B$4:$AH$4,0)))))</f>
        <v>-</v>
      </c>
      <c r="G4920" s="12" t="str">
        <f>IF(C4920="-","-",IF(AND(ISNUMBER(Fixture!G4924),ISNUMBER(Fixture!I4924),Fixture!F4924&lt;&gt;"BYE",Fixture!J4924&lt;&gt;"BYE"),"Yes","-"))</f>
        <v>-</v>
      </c>
      <c r="H4920" s="9" t="str">
        <f>IF(G4920="-","-",IF(Fixture!G4924&gt;Fixture!I4924,Settings!$G$7,IF(Fixture!G4924=Fixture!I4924,Settings!$G$8,IF(Fixture!G4924&lt;Fixture!I4924,Settings!$G$9,"-"))))</f>
        <v>-</v>
      </c>
      <c r="I4920" s="13" t="str">
        <f>IF(G4920="-","-",IF(Fixture!I4924&gt;Fixture!G4924,Settings!$G$7,IF(Fixture!I4924=Fixture!G4924,Settings!$G$8,IF(Fixture!I4924&lt;Fixture!G4924,Settings!$G$9,"-"))))</f>
        <v>-</v>
      </c>
    </row>
    <row r="4921" spans="3:9" x14ac:dyDescent="0.25">
      <c r="C4921" s="12" t="str">
        <f t="shared" si="154"/>
        <v>-</v>
      </c>
      <c r="D4921" s="9" t="str">
        <f t="shared" si="155"/>
        <v>-</v>
      </c>
      <c r="E4921" s="9" t="str">
        <f>IF(C4921="-","-",IF(D4921=maxgameno+2,"blank row 2",IF(D4921=maxgameno+1,"blank row 1",INDEX(FixtureCode!$B$4:$AH$128,MATCH($C4921,FixtureCode!$B$4:$B$128,0),MATCH("G"&amp;D4921&amp;"-T1",FixtureCode!$B$4:$AH$4,0)))))</f>
        <v>-</v>
      </c>
      <c r="F4921" s="13" t="str">
        <f>IF(C4921="-","-",IF(D4921=maxgameno+2,"blank row 2",IF(D4921=maxgameno+1,"blank row 1",INDEX(FixtureCode!$B$4:$AH$128,MATCH($C4921,FixtureCode!$B$4:$B$128,0),MATCH("G"&amp;D4921&amp;"-T2",FixtureCode!$B$4:$AH$4,0)))))</f>
        <v>-</v>
      </c>
      <c r="G4921" s="12" t="str">
        <f>IF(C4921="-","-",IF(AND(ISNUMBER(Fixture!G4925),ISNUMBER(Fixture!I4925),Fixture!F4925&lt;&gt;"BYE",Fixture!J4925&lt;&gt;"BYE"),"Yes","-"))</f>
        <v>-</v>
      </c>
      <c r="H4921" s="9" t="str">
        <f>IF(G4921="-","-",IF(Fixture!G4925&gt;Fixture!I4925,Settings!$G$7,IF(Fixture!G4925=Fixture!I4925,Settings!$G$8,IF(Fixture!G4925&lt;Fixture!I4925,Settings!$G$9,"-"))))</f>
        <v>-</v>
      </c>
      <c r="I4921" s="13" t="str">
        <f>IF(G4921="-","-",IF(Fixture!I4925&gt;Fixture!G4925,Settings!$G$7,IF(Fixture!I4925=Fixture!G4925,Settings!$G$8,IF(Fixture!I4925&lt;Fixture!G4925,Settings!$G$9,"-"))))</f>
        <v>-</v>
      </c>
    </row>
    <row r="4922" spans="3:9" x14ac:dyDescent="0.25">
      <c r="C4922" s="12" t="str">
        <f t="shared" si="154"/>
        <v>-</v>
      </c>
      <c r="D4922" s="9" t="str">
        <f t="shared" si="155"/>
        <v>-</v>
      </c>
      <c r="E4922" s="9" t="str">
        <f>IF(C4922="-","-",IF(D4922=maxgameno+2,"blank row 2",IF(D4922=maxgameno+1,"blank row 1",INDEX(FixtureCode!$B$4:$AH$128,MATCH($C4922,FixtureCode!$B$4:$B$128,0),MATCH("G"&amp;D4922&amp;"-T1",FixtureCode!$B$4:$AH$4,0)))))</f>
        <v>-</v>
      </c>
      <c r="F4922" s="13" t="str">
        <f>IF(C4922="-","-",IF(D4922=maxgameno+2,"blank row 2",IF(D4922=maxgameno+1,"blank row 1",INDEX(FixtureCode!$B$4:$AH$128,MATCH($C4922,FixtureCode!$B$4:$B$128,0),MATCH("G"&amp;D4922&amp;"-T2",FixtureCode!$B$4:$AH$4,0)))))</f>
        <v>-</v>
      </c>
      <c r="G4922" s="12" t="str">
        <f>IF(C4922="-","-",IF(AND(ISNUMBER(Fixture!G4926),ISNUMBER(Fixture!I4926),Fixture!F4926&lt;&gt;"BYE",Fixture!J4926&lt;&gt;"BYE"),"Yes","-"))</f>
        <v>-</v>
      </c>
      <c r="H4922" s="9" t="str">
        <f>IF(G4922="-","-",IF(Fixture!G4926&gt;Fixture!I4926,Settings!$G$7,IF(Fixture!G4926=Fixture!I4926,Settings!$G$8,IF(Fixture!G4926&lt;Fixture!I4926,Settings!$G$9,"-"))))</f>
        <v>-</v>
      </c>
      <c r="I4922" s="13" t="str">
        <f>IF(G4922="-","-",IF(Fixture!I4926&gt;Fixture!G4926,Settings!$G$7,IF(Fixture!I4926=Fixture!G4926,Settings!$G$8,IF(Fixture!I4926&lt;Fixture!G4926,Settings!$G$9,"-"))))</f>
        <v>-</v>
      </c>
    </row>
    <row r="4923" spans="3:9" x14ac:dyDescent="0.25">
      <c r="C4923" s="12" t="str">
        <f t="shared" si="154"/>
        <v>-</v>
      </c>
      <c r="D4923" s="9" t="str">
        <f t="shared" si="155"/>
        <v>-</v>
      </c>
      <c r="E4923" s="9" t="str">
        <f>IF(C4923="-","-",IF(D4923=maxgameno+2,"blank row 2",IF(D4923=maxgameno+1,"blank row 1",INDEX(FixtureCode!$B$4:$AH$128,MATCH($C4923,FixtureCode!$B$4:$B$128,0),MATCH("G"&amp;D4923&amp;"-T1",FixtureCode!$B$4:$AH$4,0)))))</f>
        <v>-</v>
      </c>
      <c r="F4923" s="13" t="str">
        <f>IF(C4923="-","-",IF(D4923=maxgameno+2,"blank row 2",IF(D4923=maxgameno+1,"blank row 1",INDEX(FixtureCode!$B$4:$AH$128,MATCH($C4923,FixtureCode!$B$4:$B$128,0),MATCH("G"&amp;D4923&amp;"-T2",FixtureCode!$B$4:$AH$4,0)))))</f>
        <v>-</v>
      </c>
      <c r="G4923" s="12" t="str">
        <f>IF(C4923="-","-",IF(AND(ISNUMBER(Fixture!G4927),ISNUMBER(Fixture!I4927),Fixture!F4927&lt;&gt;"BYE",Fixture!J4927&lt;&gt;"BYE"),"Yes","-"))</f>
        <v>-</v>
      </c>
      <c r="H4923" s="9" t="str">
        <f>IF(G4923="-","-",IF(Fixture!G4927&gt;Fixture!I4927,Settings!$G$7,IF(Fixture!G4927=Fixture!I4927,Settings!$G$8,IF(Fixture!G4927&lt;Fixture!I4927,Settings!$G$9,"-"))))</f>
        <v>-</v>
      </c>
      <c r="I4923" s="13" t="str">
        <f>IF(G4923="-","-",IF(Fixture!I4927&gt;Fixture!G4927,Settings!$G$7,IF(Fixture!I4927=Fixture!G4927,Settings!$G$8,IF(Fixture!I4927&lt;Fixture!G4927,Settings!$G$9,"-"))))</f>
        <v>-</v>
      </c>
    </row>
    <row r="4924" spans="3:9" x14ac:dyDescent="0.25">
      <c r="C4924" s="12" t="str">
        <f t="shared" si="154"/>
        <v>-</v>
      </c>
      <c r="D4924" s="9" t="str">
        <f t="shared" si="155"/>
        <v>-</v>
      </c>
      <c r="E4924" s="9" t="str">
        <f>IF(C4924="-","-",IF(D4924=maxgameno+2,"blank row 2",IF(D4924=maxgameno+1,"blank row 1",INDEX(FixtureCode!$B$4:$AH$128,MATCH($C4924,FixtureCode!$B$4:$B$128,0),MATCH("G"&amp;D4924&amp;"-T1",FixtureCode!$B$4:$AH$4,0)))))</f>
        <v>-</v>
      </c>
      <c r="F4924" s="13" t="str">
        <f>IF(C4924="-","-",IF(D4924=maxgameno+2,"blank row 2",IF(D4924=maxgameno+1,"blank row 1",INDEX(FixtureCode!$B$4:$AH$128,MATCH($C4924,FixtureCode!$B$4:$B$128,0),MATCH("G"&amp;D4924&amp;"-T2",FixtureCode!$B$4:$AH$4,0)))))</f>
        <v>-</v>
      </c>
      <c r="G4924" s="12" t="str">
        <f>IF(C4924="-","-",IF(AND(ISNUMBER(Fixture!G4928),ISNUMBER(Fixture!I4928),Fixture!F4928&lt;&gt;"BYE",Fixture!J4928&lt;&gt;"BYE"),"Yes","-"))</f>
        <v>-</v>
      </c>
      <c r="H4924" s="9" t="str">
        <f>IF(G4924="-","-",IF(Fixture!G4928&gt;Fixture!I4928,Settings!$G$7,IF(Fixture!G4928=Fixture!I4928,Settings!$G$8,IF(Fixture!G4928&lt;Fixture!I4928,Settings!$G$9,"-"))))</f>
        <v>-</v>
      </c>
      <c r="I4924" s="13" t="str">
        <f>IF(G4924="-","-",IF(Fixture!I4928&gt;Fixture!G4928,Settings!$G$7,IF(Fixture!I4928=Fixture!G4928,Settings!$G$8,IF(Fixture!I4928&lt;Fixture!G4928,Settings!$G$9,"-"))))</f>
        <v>-</v>
      </c>
    </row>
    <row r="4925" spans="3:9" x14ac:dyDescent="0.25">
      <c r="C4925" s="12" t="str">
        <f t="shared" si="154"/>
        <v>-</v>
      </c>
      <c r="D4925" s="9" t="str">
        <f t="shared" si="155"/>
        <v>-</v>
      </c>
      <c r="E4925" s="9" t="str">
        <f>IF(C4925="-","-",IF(D4925=maxgameno+2,"blank row 2",IF(D4925=maxgameno+1,"blank row 1",INDEX(FixtureCode!$B$4:$AH$128,MATCH($C4925,FixtureCode!$B$4:$B$128,0),MATCH("G"&amp;D4925&amp;"-T1",FixtureCode!$B$4:$AH$4,0)))))</f>
        <v>-</v>
      </c>
      <c r="F4925" s="13" t="str">
        <f>IF(C4925="-","-",IF(D4925=maxgameno+2,"blank row 2",IF(D4925=maxgameno+1,"blank row 1",INDEX(FixtureCode!$B$4:$AH$128,MATCH($C4925,FixtureCode!$B$4:$B$128,0),MATCH("G"&amp;D4925&amp;"-T2",FixtureCode!$B$4:$AH$4,0)))))</f>
        <v>-</v>
      </c>
      <c r="G4925" s="12" t="str">
        <f>IF(C4925="-","-",IF(AND(ISNUMBER(Fixture!G4929),ISNUMBER(Fixture!I4929),Fixture!F4929&lt;&gt;"BYE",Fixture!J4929&lt;&gt;"BYE"),"Yes","-"))</f>
        <v>-</v>
      </c>
      <c r="H4925" s="9" t="str">
        <f>IF(G4925="-","-",IF(Fixture!G4929&gt;Fixture!I4929,Settings!$G$7,IF(Fixture!G4929=Fixture!I4929,Settings!$G$8,IF(Fixture!G4929&lt;Fixture!I4929,Settings!$G$9,"-"))))</f>
        <v>-</v>
      </c>
      <c r="I4925" s="13" t="str">
        <f>IF(G4925="-","-",IF(Fixture!I4929&gt;Fixture!G4929,Settings!$G$7,IF(Fixture!I4929=Fixture!G4929,Settings!$G$8,IF(Fixture!I4929&lt;Fixture!G4929,Settings!$G$9,"-"))))</f>
        <v>-</v>
      </c>
    </row>
    <row r="4926" spans="3:9" x14ac:dyDescent="0.25">
      <c r="C4926" s="12" t="str">
        <f t="shared" si="154"/>
        <v>-</v>
      </c>
      <c r="D4926" s="9" t="str">
        <f t="shared" si="155"/>
        <v>-</v>
      </c>
      <c r="E4926" s="9" t="str">
        <f>IF(C4926="-","-",IF(D4926=maxgameno+2,"blank row 2",IF(D4926=maxgameno+1,"blank row 1",INDEX(FixtureCode!$B$4:$AH$128,MATCH($C4926,FixtureCode!$B$4:$B$128,0),MATCH("G"&amp;D4926&amp;"-T1",FixtureCode!$B$4:$AH$4,0)))))</f>
        <v>-</v>
      </c>
      <c r="F4926" s="13" t="str">
        <f>IF(C4926="-","-",IF(D4926=maxgameno+2,"blank row 2",IF(D4926=maxgameno+1,"blank row 1",INDEX(FixtureCode!$B$4:$AH$128,MATCH($C4926,FixtureCode!$B$4:$B$128,0),MATCH("G"&amp;D4926&amp;"-T2",FixtureCode!$B$4:$AH$4,0)))))</f>
        <v>-</v>
      </c>
      <c r="G4926" s="12" t="str">
        <f>IF(C4926="-","-",IF(AND(ISNUMBER(Fixture!G4930),ISNUMBER(Fixture!I4930),Fixture!F4930&lt;&gt;"BYE",Fixture!J4930&lt;&gt;"BYE"),"Yes","-"))</f>
        <v>-</v>
      </c>
      <c r="H4926" s="9" t="str">
        <f>IF(G4926="-","-",IF(Fixture!G4930&gt;Fixture!I4930,Settings!$G$7,IF(Fixture!G4930=Fixture!I4930,Settings!$G$8,IF(Fixture!G4930&lt;Fixture!I4930,Settings!$G$9,"-"))))</f>
        <v>-</v>
      </c>
      <c r="I4926" s="13" t="str">
        <f>IF(G4926="-","-",IF(Fixture!I4930&gt;Fixture!G4930,Settings!$G$7,IF(Fixture!I4930=Fixture!G4930,Settings!$G$8,IF(Fixture!I4930&lt;Fixture!G4930,Settings!$G$9,"-"))))</f>
        <v>-</v>
      </c>
    </row>
    <row r="4927" spans="3:9" x14ac:dyDescent="0.25">
      <c r="C4927" s="12" t="str">
        <f t="shared" si="154"/>
        <v>-</v>
      </c>
      <c r="D4927" s="9" t="str">
        <f t="shared" si="155"/>
        <v>-</v>
      </c>
      <c r="E4927" s="9" t="str">
        <f>IF(C4927="-","-",IF(D4927=maxgameno+2,"blank row 2",IF(D4927=maxgameno+1,"blank row 1",INDEX(FixtureCode!$B$4:$AH$128,MATCH($C4927,FixtureCode!$B$4:$B$128,0),MATCH("G"&amp;D4927&amp;"-T1",FixtureCode!$B$4:$AH$4,0)))))</f>
        <v>-</v>
      </c>
      <c r="F4927" s="13" t="str">
        <f>IF(C4927="-","-",IF(D4927=maxgameno+2,"blank row 2",IF(D4927=maxgameno+1,"blank row 1",INDEX(FixtureCode!$B$4:$AH$128,MATCH($C4927,FixtureCode!$B$4:$B$128,0),MATCH("G"&amp;D4927&amp;"-T2",FixtureCode!$B$4:$AH$4,0)))))</f>
        <v>-</v>
      </c>
      <c r="G4927" s="12" t="str">
        <f>IF(C4927="-","-",IF(AND(ISNUMBER(Fixture!G4931),ISNUMBER(Fixture!I4931),Fixture!F4931&lt;&gt;"BYE",Fixture!J4931&lt;&gt;"BYE"),"Yes","-"))</f>
        <v>-</v>
      </c>
      <c r="H4927" s="9" t="str">
        <f>IF(G4927="-","-",IF(Fixture!G4931&gt;Fixture!I4931,Settings!$G$7,IF(Fixture!G4931=Fixture!I4931,Settings!$G$8,IF(Fixture!G4931&lt;Fixture!I4931,Settings!$G$9,"-"))))</f>
        <v>-</v>
      </c>
      <c r="I4927" s="13" t="str">
        <f>IF(G4927="-","-",IF(Fixture!I4931&gt;Fixture!G4931,Settings!$G$7,IF(Fixture!I4931=Fixture!G4931,Settings!$G$8,IF(Fixture!I4931&lt;Fixture!G4931,Settings!$G$9,"-"))))</f>
        <v>-</v>
      </c>
    </row>
    <row r="4928" spans="3:9" x14ac:dyDescent="0.25">
      <c r="C4928" s="12" t="str">
        <f t="shared" si="154"/>
        <v>-</v>
      </c>
      <c r="D4928" s="9" t="str">
        <f t="shared" si="155"/>
        <v>-</v>
      </c>
      <c r="E4928" s="9" t="str">
        <f>IF(C4928="-","-",IF(D4928=maxgameno+2,"blank row 2",IF(D4928=maxgameno+1,"blank row 1",INDEX(FixtureCode!$B$4:$AH$128,MATCH($C4928,FixtureCode!$B$4:$B$128,0),MATCH("G"&amp;D4928&amp;"-T1",FixtureCode!$B$4:$AH$4,0)))))</f>
        <v>-</v>
      </c>
      <c r="F4928" s="13" t="str">
        <f>IF(C4928="-","-",IF(D4928=maxgameno+2,"blank row 2",IF(D4928=maxgameno+1,"blank row 1",INDEX(FixtureCode!$B$4:$AH$128,MATCH($C4928,FixtureCode!$B$4:$B$128,0),MATCH("G"&amp;D4928&amp;"-T2",FixtureCode!$B$4:$AH$4,0)))))</f>
        <v>-</v>
      </c>
      <c r="G4928" s="12" t="str">
        <f>IF(C4928="-","-",IF(AND(ISNUMBER(Fixture!G4932),ISNUMBER(Fixture!I4932),Fixture!F4932&lt;&gt;"BYE",Fixture!J4932&lt;&gt;"BYE"),"Yes","-"))</f>
        <v>-</v>
      </c>
      <c r="H4928" s="9" t="str">
        <f>IF(G4928="-","-",IF(Fixture!G4932&gt;Fixture!I4932,Settings!$G$7,IF(Fixture!G4932=Fixture!I4932,Settings!$G$8,IF(Fixture!G4932&lt;Fixture!I4932,Settings!$G$9,"-"))))</f>
        <v>-</v>
      </c>
      <c r="I4928" s="13" t="str">
        <f>IF(G4928="-","-",IF(Fixture!I4932&gt;Fixture!G4932,Settings!$G$7,IF(Fixture!I4932=Fixture!G4932,Settings!$G$8,IF(Fixture!I4932&lt;Fixture!G4932,Settings!$G$9,"-"))))</f>
        <v>-</v>
      </c>
    </row>
    <row r="4929" spans="3:9" x14ac:dyDescent="0.25">
      <c r="C4929" s="12" t="str">
        <f t="shared" si="154"/>
        <v>-</v>
      </c>
      <c r="D4929" s="9" t="str">
        <f t="shared" si="155"/>
        <v>-</v>
      </c>
      <c r="E4929" s="9" t="str">
        <f>IF(C4929="-","-",IF(D4929=maxgameno+2,"blank row 2",IF(D4929=maxgameno+1,"blank row 1",INDEX(FixtureCode!$B$4:$AH$128,MATCH($C4929,FixtureCode!$B$4:$B$128,0),MATCH("G"&amp;D4929&amp;"-T1",FixtureCode!$B$4:$AH$4,0)))))</f>
        <v>-</v>
      </c>
      <c r="F4929" s="13" t="str">
        <f>IF(C4929="-","-",IF(D4929=maxgameno+2,"blank row 2",IF(D4929=maxgameno+1,"blank row 1",INDEX(FixtureCode!$B$4:$AH$128,MATCH($C4929,FixtureCode!$B$4:$B$128,0),MATCH("G"&amp;D4929&amp;"-T2",FixtureCode!$B$4:$AH$4,0)))))</f>
        <v>-</v>
      </c>
      <c r="G4929" s="12" t="str">
        <f>IF(C4929="-","-",IF(AND(ISNUMBER(Fixture!G4933),ISNUMBER(Fixture!I4933),Fixture!F4933&lt;&gt;"BYE",Fixture!J4933&lt;&gt;"BYE"),"Yes","-"))</f>
        <v>-</v>
      </c>
      <c r="H4929" s="9" t="str">
        <f>IF(G4929="-","-",IF(Fixture!G4933&gt;Fixture!I4933,Settings!$G$7,IF(Fixture!G4933=Fixture!I4933,Settings!$G$8,IF(Fixture!G4933&lt;Fixture!I4933,Settings!$G$9,"-"))))</f>
        <v>-</v>
      </c>
      <c r="I4929" s="13" t="str">
        <f>IF(G4929="-","-",IF(Fixture!I4933&gt;Fixture!G4933,Settings!$G$7,IF(Fixture!I4933=Fixture!G4933,Settings!$G$8,IF(Fixture!I4933&lt;Fixture!G4933,Settings!$G$9,"-"))))</f>
        <v>-</v>
      </c>
    </row>
    <row r="4930" spans="3:9" x14ac:dyDescent="0.25">
      <c r="C4930" s="12" t="str">
        <f t="shared" si="154"/>
        <v>-</v>
      </c>
      <c r="D4930" s="9" t="str">
        <f t="shared" si="155"/>
        <v>-</v>
      </c>
      <c r="E4930" s="9" t="str">
        <f>IF(C4930="-","-",IF(D4930=maxgameno+2,"blank row 2",IF(D4930=maxgameno+1,"blank row 1",INDEX(FixtureCode!$B$4:$AH$128,MATCH($C4930,FixtureCode!$B$4:$B$128,0),MATCH("G"&amp;D4930&amp;"-T1",FixtureCode!$B$4:$AH$4,0)))))</f>
        <v>-</v>
      </c>
      <c r="F4930" s="13" t="str">
        <f>IF(C4930="-","-",IF(D4930=maxgameno+2,"blank row 2",IF(D4930=maxgameno+1,"blank row 1",INDEX(FixtureCode!$B$4:$AH$128,MATCH($C4930,FixtureCode!$B$4:$B$128,0),MATCH("G"&amp;D4930&amp;"-T2",FixtureCode!$B$4:$AH$4,0)))))</f>
        <v>-</v>
      </c>
      <c r="G4930" s="12" t="str">
        <f>IF(C4930="-","-",IF(AND(ISNUMBER(Fixture!G4934),ISNUMBER(Fixture!I4934),Fixture!F4934&lt;&gt;"BYE",Fixture!J4934&lt;&gt;"BYE"),"Yes","-"))</f>
        <v>-</v>
      </c>
      <c r="H4930" s="9" t="str">
        <f>IF(G4930="-","-",IF(Fixture!G4934&gt;Fixture!I4934,Settings!$G$7,IF(Fixture!G4934=Fixture!I4934,Settings!$G$8,IF(Fixture!G4934&lt;Fixture!I4934,Settings!$G$9,"-"))))</f>
        <v>-</v>
      </c>
      <c r="I4930" s="13" t="str">
        <f>IF(G4930="-","-",IF(Fixture!I4934&gt;Fixture!G4934,Settings!$G$7,IF(Fixture!I4934=Fixture!G4934,Settings!$G$8,IF(Fixture!I4934&lt;Fixture!G4934,Settings!$G$9,"-"))))</f>
        <v>-</v>
      </c>
    </row>
    <row r="4931" spans="3:9" x14ac:dyDescent="0.25">
      <c r="C4931" s="12" t="str">
        <f t="shared" si="154"/>
        <v>-</v>
      </c>
      <c r="D4931" s="9" t="str">
        <f t="shared" si="155"/>
        <v>-</v>
      </c>
      <c r="E4931" s="9" t="str">
        <f>IF(C4931="-","-",IF(D4931=maxgameno+2,"blank row 2",IF(D4931=maxgameno+1,"blank row 1",INDEX(FixtureCode!$B$4:$AH$128,MATCH($C4931,FixtureCode!$B$4:$B$128,0),MATCH("G"&amp;D4931&amp;"-T1",FixtureCode!$B$4:$AH$4,0)))))</f>
        <v>-</v>
      </c>
      <c r="F4931" s="13" t="str">
        <f>IF(C4931="-","-",IF(D4931=maxgameno+2,"blank row 2",IF(D4931=maxgameno+1,"blank row 1",INDEX(FixtureCode!$B$4:$AH$128,MATCH($C4931,FixtureCode!$B$4:$B$128,0),MATCH("G"&amp;D4931&amp;"-T2",FixtureCode!$B$4:$AH$4,0)))))</f>
        <v>-</v>
      </c>
      <c r="G4931" s="12" t="str">
        <f>IF(C4931="-","-",IF(AND(ISNUMBER(Fixture!G4935),ISNUMBER(Fixture!I4935),Fixture!F4935&lt;&gt;"BYE",Fixture!J4935&lt;&gt;"BYE"),"Yes","-"))</f>
        <v>-</v>
      </c>
      <c r="H4931" s="9" t="str">
        <f>IF(G4931="-","-",IF(Fixture!G4935&gt;Fixture!I4935,Settings!$G$7,IF(Fixture!G4935=Fixture!I4935,Settings!$G$8,IF(Fixture!G4935&lt;Fixture!I4935,Settings!$G$9,"-"))))</f>
        <v>-</v>
      </c>
      <c r="I4931" s="13" t="str">
        <f>IF(G4931="-","-",IF(Fixture!I4935&gt;Fixture!G4935,Settings!$G$7,IF(Fixture!I4935=Fixture!G4935,Settings!$G$8,IF(Fixture!I4935&lt;Fixture!G4935,Settings!$G$9,"-"))))</f>
        <v>-</v>
      </c>
    </row>
    <row r="4932" spans="3:9" x14ac:dyDescent="0.25">
      <c r="C4932" s="12" t="str">
        <f t="shared" si="154"/>
        <v>-</v>
      </c>
      <c r="D4932" s="9" t="str">
        <f t="shared" si="155"/>
        <v>-</v>
      </c>
      <c r="E4932" s="9" t="str">
        <f>IF(C4932="-","-",IF(D4932=maxgameno+2,"blank row 2",IF(D4932=maxgameno+1,"blank row 1",INDEX(FixtureCode!$B$4:$AH$128,MATCH($C4932,FixtureCode!$B$4:$B$128,0),MATCH("G"&amp;D4932&amp;"-T1",FixtureCode!$B$4:$AH$4,0)))))</f>
        <v>-</v>
      </c>
      <c r="F4932" s="13" t="str">
        <f>IF(C4932="-","-",IF(D4932=maxgameno+2,"blank row 2",IF(D4932=maxgameno+1,"blank row 1",INDEX(FixtureCode!$B$4:$AH$128,MATCH($C4932,FixtureCode!$B$4:$B$128,0),MATCH("G"&amp;D4932&amp;"-T2",FixtureCode!$B$4:$AH$4,0)))))</f>
        <v>-</v>
      </c>
      <c r="G4932" s="12" t="str">
        <f>IF(C4932="-","-",IF(AND(ISNUMBER(Fixture!G4936),ISNUMBER(Fixture!I4936),Fixture!F4936&lt;&gt;"BYE",Fixture!J4936&lt;&gt;"BYE"),"Yes","-"))</f>
        <v>-</v>
      </c>
      <c r="H4932" s="9" t="str">
        <f>IF(G4932="-","-",IF(Fixture!G4936&gt;Fixture!I4936,Settings!$G$7,IF(Fixture!G4936=Fixture!I4936,Settings!$G$8,IF(Fixture!G4936&lt;Fixture!I4936,Settings!$G$9,"-"))))</f>
        <v>-</v>
      </c>
      <c r="I4932" s="13" t="str">
        <f>IF(G4932="-","-",IF(Fixture!I4936&gt;Fixture!G4936,Settings!$G$7,IF(Fixture!I4936=Fixture!G4936,Settings!$G$8,IF(Fixture!I4936&lt;Fixture!G4936,Settings!$G$9,"-"))))</f>
        <v>-</v>
      </c>
    </row>
    <row r="4933" spans="3:9" x14ac:dyDescent="0.25">
      <c r="C4933" s="12" t="str">
        <f t="shared" si="154"/>
        <v>-</v>
      </c>
      <c r="D4933" s="9" t="str">
        <f t="shared" si="155"/>
        <v>-</v>
      </c>
      <c r="E4933" s="9" t="str">
        <f>IF(C4933="-","-",IF(D4933=maxgameno+2,"blank row 2",IF(D4933=maxgameno+1,"blank row 1",INDEX(FixtureCode!$B$4:$AH$128,MATCH($C4933,FixtureCode!$B$4:$B$128,0),MATCH("G"&amp;D4933&amp;"-T1",FixtureCode!$B$4:$AH$4,0)))))</f>
        <v>-</v>
      </c>
      <c r="F4933" s="13" t="str">
        <f>IF(C4933="-","-",IF(D4933=maxgameno+2,"blank row 2",IF(D4933=maxgameno+1,"blank row 1",INDEX(FixtureCode!$B$4:$AH$128,MATCH($C4933,FixtureCode!$B$4:$B$128,0),MATCH("G"&amp;D4933&amp;"-T2",FixtureCode!$B$4:$AH$4,0)))))</f>
        <v>-</v>
      </c>
      <c r="G4933" s="12" t="str">
        <f>IF(C4933="-","-",IF(AND(ISNUMBER(Fixture!G4937),ISNUMBER(Fixture!I4937),Fixture!F4937&lt;&gt;"BYE",Fixture!J4937&lt;&gt;"BYE"),"Yes","-"))</f>
        <v>-</v>
      </c>
      <c r="H4933" s="9" t="str">
        <f>IF(G4933="-","-",IF(Fixture!G4937&gt;Fixture!I4937,Settings!$G$7,IF(Fixture!G4937=Fixture!I4937,Settings!$G$8,IF(Fixture!G4937&lt;Fixture!I4937,Settings!$G$9,"-"))))</f>
        <v>-</v>
      </c>
      <c r="I4933" s="13" t="str">
        <f>IF(G4933="-","-",IF(Fixture!I4937&gt;Fixture!G4937,Settings!$G$7,IF(Fixture!I4937=Fixture!G4937,Settings!$G$8,IF(Fixture!I4937&lt;Fixture!G4937,Settings!$G$9,"-"))))</f>
        <v>-</v>
      </c>
    </row>
    <row r="4934" spans="3:9" x14ac:dyDescent="0.25">
      <c r="C4934" s="12" t="str">
        <f t="shared" ref="C4934:C4997" si="156">IF(C4933="-","-",IF(D4933+1&lt;=maxgameno+2,C4933,IF(C4933+1&lt;=maxroundno,C4933+1,"-")))</f>
        <v>-</v>
      </c>
      <c r="D4934" s="9" t="str">
        <f t="shared" ref="D4934:D4997" si="157">IF(C4934="-","-",IF(D4933+1&lt;=maxgameno+2,D4933+1,1))</f>
        <v>-</v>
      </c>
      <c r="E4934" s="9" t="str">
        <f>IF(C4934="-","-",IF(D4934=maxgameno+2,"blank row 2",IF(D4934=maxgameno+1,"blank row 1",INDEX(FixtureCode!$B$4:$AH$128,MATCH($C4934,FixtureCode!$B$4:$B$128,0),MATCH("G"&amp;D4934&amp;"-T1",FixtureCode!$B$4:$AH$4,0)))))</f>
        <v>-</v>
      </c>
      <c r="F4934" s="13" t="str">
        <f>IF(C4934="-","-",IF(D4934=maxgameno+2,"blank row 2",IF(D4934=maxgameno+1,"blank row 1",INDEX(FixtureCode!$B$4:$AH$128,MATCH($C4934,FixtureCode!$B$4:$B$128,0),MATCH("G"&amp;D4934&amp;"-T2",FixtureCode!$B$4:$AH$4,0)))))</f>
        <v>-</v>
      </c>
      <c r="G4934" s="12" t="str">
        <f>IF(C4934="-","-",IF(AND(ISNUMBER(Fixture!G4938),ISNUMBER(Fixture!I4938),Fixture!F4938&lt;&gt;"BYE",Fixture!J4938&lt;&gt;"BYE"),"Yes","-"))</f>
        <v>-</v>
      </c>
      <c r="H4934" s="9" t="str">
        <f>IF(G4934="-","-",IF(Fixture!G4938&gt;Fixture!I4938,Settings!$G$7,IF(Fixture!G4938=Fixture!I4938,Settings!$G$8,IF(Fixture!G4938&lt;Fixture!I4938,Settings!$G$9,"-"))))</f>
        <v>-</v>
      </c>
      <c r="I4934" s="13" t="str">
        <f>IF(G4934="-","-",IF(Fixture!I4938&gt;Fixture!G4938,Settings!$G$7,IF(Fixture!I4938=Fixture!G4938,Settings!$G$8,IF(Fixture!I4938&lt;Fixture!G4938,Settings!$G$9,"-"))))</f>
        <v>-</v>
      </c>
    </row>
    <row r="4935" spans="3:9" x14ac:dyDescent="0.25">
      <c r="C4935" s="12" t="str">
        <f t="shared" si="156"/>
        <v>-</v>
      </c>
      <c r="D4935" s="9" t="str">
        <f t="shared" si="157"/>
        <v>-</v>
      </c>
      <c r="E4935" s="9" t="str">
        <f>IF(C4935="-","-",IF(D4935=maxgameno+2,"blank row 2",IF(D4935=maxgameno+1,"blank row 1",INDEX(FixtureCode!$B$4:$AH$128,MATCH($C4935,FixtureCode!$B$4:$B$128,0),MATCH("G"&amp;D4935&amp;"-T1",FixtureCode!$B$4:$AH$4,0)))))</f>
        <v>-</v>
      </c>
      <c r="F4935" s="13" t="str">
        <f>IF(C4935="-","-",IF(D4935=maxgameno+2,"blank row 2",IF(D4935=maxgameno+1,"blank row 1",INDEX(FixtureCode!$B$4:$AH$128,MATCH($C4935,FixtureCode!$B$4:$B$128,0),MATCH("G"&amp;D4935&amp;"-T2",FixtureCode!$B$4:$AH$4,0)))))</f>
        <v>-</v>
      </c>
      <c r="G4935" s="12" t="str">
        <f>IF(C4935="-","-",IF(AND(ISNUMBER(Fixture!G4939),ISNUMBER(Fixture!I4939),Fixture!F4939&lt;&gt;"BYE",Fixture!J4939&lt;&gt;"BYE"),"Yes","-"))</f>
        <v>-</v>
      </c>
      <c r="H4935" s="9" t="str">
        <f>IF(G4935="-","-",IF(Fixture!G4939&gt;Fixture!I4939,Settings!$G$7,IF(Fixture!G4939=Fixture!I4939,Settings!$G$8,IF(Fixture!G4939&lt;Fixture!I4939,Settings!$G$9,"-"))))</f>
        <v>-</v>
      </c>
      <c r="I4935" s="13" t="str">
        <f>IF(G4935="-","-",IF(Fixture!I4939&gt;Fixture!G4939,Settings!$G$7,IF(Fixture!I4939=Fixture!G4939,Settings!$G$8,IF(Fixture!I4939&lt;Fixture!G4939,Settings!$G$9,"-"))))</f>
        <v>-</v>
      </c>
    </row>
    <row r="4936" spans="3:9" x14ac:dyDescent="0.25">
      <c r="C4936" s="12" t="str">
        <f t="shared" si="156"/>
        <v>-</v>
      </c>
      <c r="D4936" s="9" t="str">
        <f t="shared" si="157"/>
        <v>-</v>
      </c>
      <c r="E4936" s="9" t="str">
        <f>IF(C4936="-","-",IF(D4936=maxgameno+2,"blank row 2",IF(D4936=maxgameno+1,"blank row 1",INDEX(FixtureCode!$B$4:$AH$128,MATCH($C4936,FixtureCode!$B$4:$B$128,0),MATCH("G"&amp;D4936&amp;"-T1",FixtureCode!$B$4:$AH$4,0)))))</f>
        <v>-</v>
      </c>
      <c r="F4936" s="13" t="str">
        <f>IF(C4936="-","-",IF(D4936=maxgameno+2,"blank row 2",IF(D4936=maxgameno+1,"blank row 1",INDEX(FixtureCode!$B$4:$AH$128,MATCH($C4936,FixtureCode!$B$4:$B$128,0),MATCH("G"&amp;D4936&amp;"-T2",FixtureCode!$B$4:$AH$4,0)))))</f>
        <v>-</v>
      </c>
      <c r="G4936" s="12" t="str">
        <f>IF(C4936="-","-",IF(AND(ISNUMBER(Fixture!G4940),ISNUMBER(Fixture!I4940),Fixture!F4940&lt;&gt;"BYE",Fixture!J4940&lt;&gt;"BYE"),"Yes","-"))</f>
        <v>-</v>
      </c>
      <c r="H4936" s="9" t="str">
        <f>IF(G4936="-","-",IF(Fixture!G4940&gt;Fixture!I4940,Settings!$G$7,IF(Fixture!G4940=Fixture!I4940,Settings!$G$8,IF(Fixture!G4940&lt;Fixture!I4940,Settings!$G$9,"-"))))</f>
        <v>-</v>
      </c>
      <c r="I4936" s="13" t="str">
        <f>IF(G4936="-","-",IF(Fixture!I4940&gt;Fixture!G4940,Settings!$G$7,IF(Fixture!I4940=Fixture!G4940,Settings!$G$8,IF(Fixture!I4940&lt;Fixture!G4940,Settings!$G$9,"-"))))</f>
        <v>-</v>
      </c>
    </row>
    <row r="4937" spans="3:9" x14ac:dyDescent="0.25">
      <c r="C4937" s="12" t="str">
        <f t="shared" si="156"/>
        <v>-</v>
      </c>
      <c r="D4937" s="9" t="str">
        <f t="shared" si="157"/>
        <v>-</v>
      </c>
      <c r="E4937" s="9" t="str">
        <f>IF(C4937="-","-",IF(D4937=maxgameno+2,"blank row 2",IF(D4937=maxgameno+1,"blank row 1",INDEX(FixtureCode!$B$4:$AH$128,MATCH($C4937,FixtureCode!$B$4:$B$128,0),MATCH("G"&amp;D4937&amp;"-T1",FixtureCode!$B$4:$AH$4,0)))))</f>
        <v>-</v>
      </c>
      <c r="F4937" s="13" t="str">
        <f>IF(C4937="-","-",IF(D4937=maxgameno+2,"blank row 2",IF(D4937=maxgameno+1,"blank row 1",INDEX(FixtureCode!$B$4:$AH$128,MATCH($C4937,FixtureCode!$B$4:$B$128,0),MATCH("G"&amp;D4937&amp;"-T2",FixtureCode!$B$4:$AH$4,0)))))</f>
        <v>-</v>
      </c>
      <c r="G4937" s="12" t="str">
        <f>IF(C4937="-","-",IF(AND(ISNUMBER(Fixture!G4941),ISNUMBER(Fixture!I4941),Fixture!F4941&lt;&gt;"BYE",Fixture!J4941&lt;&gt;"BYE"),"Yes","-"))</f>
        <v>-</v>
      </c>
      <c r="H4937" s="9" t="str">
        <f>IF(G4937="-","-",IF(Fixture!G4941&gt;Fixture!I4941,Settings!$G$7,IF(Fixture!G4941=Fixture!I4941,Settings!$G$8,IF(Fixture!G4941&lt;Fixture!I4941,Settings!$G$9,"-"))))</f>
        <v>-</v>
      </c>
      <c r="I4937" s="13" t="str">
        <f>IF(G4937="-","-",IF(Fixture!I4941&gt;Fixture!G4941,Settings!$G$7,IF(Fixture!I4941=Fixture!G4941,Settings!$G$8,IF(Fixture!I4941&lt;Fixture!G4941,Settings!$G$9,"-"))))</f>
        <v>-</v>
      </c>
    </row>
    <row r="4938" spans="3:9" x14ac:dyDescent="0.25">
      <c r="C4938" s="12" t="str">
        <f t="shared" si="156"/>
        <v>-</v>
      </c>
      <c r="D4938" s="9" t="str">
        <f t="shared" si="157"/>
        <v>-</v>
      </c>
      <c r="E4938" s="9" t="str">
        <f>IF(C4938="-","-",IF(D4938=maxgameno+2,"blank row 2",IF(D4938=maxgameno+1,"blank row 1",INDEX(FixtureCode!$B$4:$AH$128,MATCH($C4938,FixtureCode!$B$4:$B$128,0),MATCH("G"&amp;D4938&amp;"-T1",FixtureCode!$B$4:$AH$4,0)))))</f>
        <v>-</v>
      </c>
      <c r="F4938" s="13" t="str">
        <f>IF(C4938="-","-",IF(D4938=maxgameno+2,"blank row 2",IF(D4938=maxgameno+1,"blank row 1",INDEX(FixtureCode!$B$4:$AH$128,MATCH($C4938,FixtureCode!$B$4:$B$128,0),MATCH("G"&amp;D4938&amp;"-T2",FixtureCode!$B$4:$AH$4,0)))))</f>
        <v>-</v>
      </c>
      <c r="G4938" s="12" t="str">
        <f>IF(C4938="-","-",IF(AND(ISNUMBER(Fixture!G4942),ISNUMBER(Fixture!I4942),Fixture!F4942&lt;&gt;"BYE",Fixture!J4942&lt;&gt;"BYE"),"Yes","-"))</f>
        <v>-</v>
      </c>
      <c r="H4938" s="9" t="str">
        <f>IF(G4938="-","-",IF(Fixture!G4942&gt;Fixture!I4942,Settings!$G$7,IF(Fixture!G4942=Fixture!I4942,Settings!$G$8,IF(Fixture!G4942&lt;Fixture!I4942,Settings!$G$9,"-"))))</f>
        <v>-</v>
      </c>
      <c r="I4938" s="13" t="str">
        <f>IF(G4938="-","-",IF(Fixture!I4942&gt;Fixture!G4942,Settings!$G$7,IF(Fixture!I4942=Fixture!G4942,Settings!$G$8,IF(Fixture!I4942&lt;Fixture!G4942,Settings!$G$9,"-"))))</f>
        <v>-</v>
      </c>
    </row>
    <row r="4939" spans="3:9" x14ac:dyDescent="0.25">
      <c r="C4939" s="12" t="str">
        <f t="shared" si="156"/>
        <v>-</v>
      </c>
      <c r="D4939" s="9" t="str">
        <f t="shared" si="157"/>
        <v>-</v>
      </c>
      <c r="E4939" s="9" t="str">
        <f>IF(C4939="-","-",IF(D4939=maxgameno+2,"blank row 2",IF(D4939=maxgameno+1,"blank row 1",INDEX(FixtureCode!$B$4:$AH$128,MATCH($C4939,FixtureCode!$B$4:$B$128,0),MATCH("G"&amp;D4939&amp;"-T1",FixtureCode!$B$4:$AH$4,0)))))</f>
        <v>-</v>
      </c>
      <c r="F4939" s="13" t="str">
        <f>IF(C4939="-","-",IF(D4939=maxgameno+2,"blank row 2",IF(D4939=maxgameno+1,"blank row 1",INDEX(FixtureCode!$B$4:$AH$128,MATCH($C4939,FixtureCode!$B$4:$B$128,0),MATCH("G"&amp;D4939&amp;"-T2",FixtureCode!$B$4:$AH$4,0)))))</f>
        <v>-</v>
      </c>
      <c r="G4939" s="12" t="str">
        <f>IF(C4939="-","-",IF(AND(ISNUMBER(Fixture!G4943),ISNUMBER(Fixture!I4943),Fixture!F4943&lt;&gt;"BYE",Fixture!J4943&lt;&gt;"BYE"),"Yes","-"))</f>
        <v>-</v>
      </c>
      <c r="H4939" s="9" t="str">
        <f>IF(G4939="-","-",IF(Fixture!G4943&gt;Fixture!I4943,Settings!$G$7,IF(Fixture!G4943=Fixture!I4943,Settings!$G$8,IF(Fixture!G4943&lt;Fixture!I4943,Settings!$G$9,"-"))))</f>
        <v>-</v>
      </c>
      <c r="I4939" s="13" t="str">
        <f>IF(G4939="-","-",IF(Fixture!I4943&gt;Fixture!G4943,Settings!$G$7,IF(Fixture!I4943=Fixture!G4943,Settings!$G$8,IF(Fixture!I4943&lt;Fixture!G4943,Settings!$G$9,"-"))))</f>
        <v>-</v>
      </c>
    </row>
    <row r="4940" spans="3:9" x14ac:dyDescent="0.25">
      <c r="C4940" s="12" t="str">
        <f t="shared" si="156"/>
        <v>-</v>
      </c>
      <c r="D4940" s="9" t="str">
        <f t="shared" si="157"/>
        <v>-</v>
      </c>
      <c r="E4940" s="9" t="str">
        <f>IF(C4940="-","-",IF(D4940=maxgameno+2,"blank row 2",IF(D4940=maxgameno+1,"blank row 1",INDEX(FixtureCode!$B$4:$AH$128,MATCH($C4940,FixtureCode!$B$4:$B$128,0),MATCH("G"&amp;D4940&amp;"-T1",FixtureCode!$B$4:$AH$4,0)))))</f>
        <v>-</v>
      </c>
      <c r="F4940" s="13" t="str">
        <f>IF(C4940="-","-",IF(D4940=maxgameno+2,"blank row 2",IF(D4940=maxgameno+1,"blank row 1",INDEX(FixtureCode!$B$4:$AH$128,MATCH($C4940,FixtureCode!$B$4:$B$128,0),MATCH("G"&amp;D4940&amp;"-T2",FixtureCode!$B$4:$AH$4,0)))))</f>
        <v>-</v>
      </c>
      <c r="G4940" s="12" t="str">
        <f>IF(C4940="-","-",IF(AND(ISNUMBER(Fixture!G4944),ISNUMBER(Fixture!I4944),Fixture!F4944&lt;&gt;"BYE",Fixture!J4944&lt;&gt;"BYE"),"Yes","-"))</f>
        <v>-</v>
      </c>
      <c r="H4940" s="9" t="str">
        <f>IF(G4940="-","-",IF(Fixture!G4944&gt;Fixture!I4944,Settings!$G$7,IF(Fixture!G4944=Fixture!I4944,Settings!$G$8,IF(Fixture!G4944&lt;Fixture!I4944,Settings!$G$9,"-"))))</f>
        <v>-</v>
      </c>
      <c r="I4940" s="13" t="str">
        <f>IF(G4940="-","-",IF(Fixture!I4944&gt;Fixture!G4944,Settings!$G$7,IF(Fixture!I4944=Fixture!G4944,Settings!$G$8,IF(Fixture!I4944&lt;Fixture!G4944,Settings!$G$9,"-"))))</f>
        <v>-</v>
      </c>
    </row>
    <row r="4941" spans="3:9" x14ac:dyDescent="0.25">
      <c r="C4941" s="12" t="str">
        <f t="shared" si="156"/>
        <v>-</v>
      </c>
      <c r="D4941" s="9" t="str">
        <f t="shared" si="157"/>
        <v>-</v>
      </c>
      <c r="E4941" s="9" t="str">
        <f>IF(C4941="-","-",IF(D4941=maxgameno+2,"blank row 2",IF(D4941=maxgameno+1,"blank row 1",INDEX(FixtureCode!$B$4:$AH$128,MATCH($C4941,FixtureCode!$B$4:$B$128,0),MATCH("G"&amp;D4941&amp;"-T1",FixtureCode!$B$4:$AH$4,0)))))</f>
        <v>-</v>
      </c>
      <c r="F4941" s="13" t="str">
        <f>IF(C4941="-","-",IF(D4941=maxgameno+2,"blank row 2",IF(D4941=maxgameno+1,"blank row 1",INDEX(FixtureCode!$B$4:$AH$128,MATCH($C4941,FixtureCode!$B$4:$B$128,0),MATCH("G"&amp;D4941&amp;"-T2",FixtureCode!$B$4:$AH$4,0)))))</f>
        <v>-</v>
      </c>
      <c r="G4941" s="12" t="str">
        <f>IF(C4941="-","-",IF(AND(ISNUMBER(Fixture!G4945),ISNUMBER(Fixture!I4945),Fixture!F4945&lt;&gt;"BYE",Fixture!J4945&lt;&gt;"BYE"),"Yes","-"))</f>
        <v>-</v>
      </c>
      <c r="H4941" s="9" t="str">
        <f>IF(G4941="-","-",IF(Fixture!G4945&gt;Fixture!I4945,Settings!$G$7,IF(Fixture!G4945=Fixture!I4945,Settings!$G$8,IF(Fixture!G4945&lt;Fixture!I4945,Settings!$G$9,"-"))))</f>
        <v>-</v>
      </c>
      <c r="I4941" s="13" t="str">
        <f>IF(G4941="-","-",IF(Fixture!I4945&gt;Fixture!G4945,Settings!$G$7,IF(Fixture!I4945=Fixture!G4945,Settings!$G$8,IF(Fixture!I4945&lt;Fixture!G4945,Settings!$G$9,"-"))))</f>
        <v>-</v>
      </c>
    </row>
    <row r="4942" spans="3:9" x14ac:dyDescent="0.25">
      <c r="C4942" s="12" t="str">
        <f t="shared" si="156"/>
        <v>-</v>
      </c>
      <c r="D4942" s="9" t="str">
        <f t="shared" si="157"/>
        <v>-</v>
      </c>
      <c r="E4942" s="9" t="str">
        <f>IF(C4942="-","-",IF(D4942=maxgameno+2,"blank row 2",IF(D4942=maxgameno+1,"blank row 1",INDEX(FixtureCode!$B$4:$AH$128,MATCH($C4942,FixtureCode!$B$4:$B$128,0),MATCH("G"&amp;D4942&amp;"-T1",FixtureCode!$B$4:$AH$4,0)))))</f>
        <v>-</v>
      </c>
      <c r="F4942" s="13" t="str">
        <f>IF(C4942="-","-",IF(D4942=maxgameno+2,"blank row 2",IF(D4942=maxgameno+1,"blank row 1",INDEX(FixtureCode!$B$4:$AH$128,MATCH($C4942,FixtureCode!$B$4:$B$128,0),MATCH("G"&amp;D4942&amp;"-T2",FixtureCode!$B$4:$AH$4,0)))))</f>
        <v>-</v>
      </c>
      <c r="G4942" s="12" t="str">
        <f>IF(C4942="-","-",IF(AND(ISNUMBER(Fixture!G4946),ISNUMBER(Fixture!I4946),Fixture!F4946&lt;&gt;"BYE",Fixture!J4946&lt;&gt;"BYE"),"Yes","-"))</f>
        <v>-</v>
      </c>
      <c r="H4942" s="9" t="str">
        <f>IF(G4942="-","-",IF(Fixture!G4946&gt;Fixture!I4946,Settings!$G$7,IF(Fixture!G4946=Fixture!I4946,Settings!$G$8,IF(Fixture!G4946&lt;Fixture!I4946,Settings!$G$9,"-"))))</f>
        <v>-</v>
      </c>
      <c r="I4942" s="13" t="str">
        <f>IF(G4942="-","-",IF(Fixture!I4946&gt;Fixture!G4946,Settings!$G$7,IF(Fixture!I4946=Fixture!G4946,Settings!$G$8,IF(Fixture!I4946&lt;Fixture!G4946,Settings!$G$9,"-"))))</f>
        <v>-</v>
      </c>
    </row>
    <row r="4943" spans="3:9" x14ac:dyDescent="0.25">
      <c r="C4943" s="12" t="str">
        <f t="shared" si="156"/>
        <v>-</v>
      </c>
      <c r="D4943" s="9" t="str">
        <f t="shared" si="157"/>
        <v>-</v>
      </c>
      <c r="E4943" s="9" t="str">
        <f>IF(C4943="-","-",IF(D4943=maxgameno+2,"blank row 2",IF(D4943=maxgameno+1,"blank row 1",INDEX(FixtureCode!$B$4:$AH$128,MATCH($C4943,FixtureCode!$B$4:$B$128,0),MATCH("G"&amp;D4943&amp;"-T1",FixtureCode!$B$4:$AH$4,0)))))</f>
        <v>-</v>
      </c>
      <c r="F4943" s="13" t="str">
        <f>IF(C4943="-","-",IF(D4943=maxgameno+2,"blank row 2",IF(D4943=maxgameno+1,"blank row 1",INDEX(FixtureCode!$B$4:$AH$128,MATCH($C4943,FixtureCode!$B$4:$B$128,0),MATCH("G"&amp;D4943&amp;"-T2",FixtureCode!$B$4:$AH$4,0)))))</f>
        <v>-</v>
      </c>
      <c r="G4943" s="12" t="str">
        <f>IF(C4943="-","-",IF(AND(ISNUMBER(Fixture!G4947),ISNUMBER(Fixture!I4947),Fixture!F4947&lt;&gt;"BYE",Fixture!J4947&lt;&gt;"BYE"),"Yes","-"))</f>
        <v>-</v>
      </c>
      <c r="H4943" s="9" t="str">
        <f>IF(G4943="-","-",IF(Fixture!G4947&gt;Fixture!I4947,Settings!$G$7,IF(Fixture!G4947=Fixture!I4947,Settings!$G$8,IF(Fixture!G4947&lt;Fixture!I4947,Settings!$G$9,"-"))))</f>
        <v>-</v>
      </c>
      <c r="I4943" s="13" t="str">
        <f>IF(G4943="-","-",IF(Fixture!I4947&gt;Fixture!G4947,Settings!$G$7,IF(Fixture!I4947=Fixture!G4947,Settings!$G$8,IF(Fixture!I4947&lt;Fixture!G4947,Settings!$G$9,"-"))))</f>
        <v>-</v>
      </c>
    </row>
    <row r="4944" spans="3:9" x14ac:dyDescent="0.25">
      <c r="C4944" s="12" t="str">
        <f t="shared" si="156"/>
        <v>-</v>
      </c>
      <c r="D4944" s="9" t="str">
        <f t="shared" si="157"/>
        <v>-</v>
      </c>
      <c r="E4944" s="9" t="str">
        <f>IF(C4944="-","-",IF(D4944=maxgameno+2,"blank row 2",IF(D4944=maxgameno+1,"blank row 1",INDEX(FixtureCode!$B$4:$AH$128,MATCH($C4944,FixtureCode!$B$4:$B$128,0),MATCH("G"&amp;D4944&amp;"-T1",FixtureCode!$B$4:$AH$4,0)))))</f>
        <v>-</v>
      </c>
      <c r="F4944" s="13" t="str">
        <f>IF(C4944="-","-",IF(D4944=maxgameno+2,"blank row 2",IF(D4944=maxgameno+1,"blank row 1",INDEX(FixtureCode!$B$4:$AH$128,MATCH($C4944,FixtureCode!$B$4:$B$128,0),MATCH("G"&amp;D4944&amp;"-T2",FixtureCode!$B$4:$AH$4,0)))))</f>
        <v>-</v>
      </c>
      <c r="G4944" s="12" t="str">
        <f>IF(C4944="-","-",IF(AND(ISNUMBER(Fixture!G4948),ISNUMBER(Fixture!I4948),Fixture!F4948&lt;&gt;"BYE",Fixture!J4948&lt;&gt;"BYE"),"Yes","-"))</f>
        <v>-</v>
      </c>
      <c r="H4944" s="9" t="str">
        <f>IF(G4944="-","-",IF(Fixture!G4948&gt;Fixture!I4948,Settings!$G$7,IF(Fixture!G4948=Fixture!I4948,Settings!$G$8,IF(Fixture!G4948&lt;Fixture!I4948,Settings!$G$9,"-"))))</f>
        <v>-</v>
      </c>
      <c r="I4944" s="13" t="str">
        <f>IF(G4944="-","-",IF(Fixture!I4948&gt;Fixture!G4948,Settings!$G$7,IF(Fixture!I4948=Fixture!G4948,Settings!$G$8,IF(Fixture!I4948&lt;Fixture!G4948,Settings!$G$9,"-"))))</f>
        <v>-</v>
      </c>
    </row>
    <row r="4945" spans="3:9" x14ac:dyDescent="0.25">
      <c r="C4945" s="12" t="str">
        <f t="shared" si="156"/>
        <v>-</v>
      </c>
      <c r="D4945" s="9" t="str">
        <f t="shared" si="157"/>
        <v>-</v>
      </c>
      <c r="E4945" s="9" t="str">
        <f>IF(C4945="-","-",IF(D4945=maxgameno+2,"blank row 2",IF(D4945=maxgameno+1,"blank row 1",INDEX(FixtureCode!$B$4:$AH$128,MATCH($C4945,FixtureCode!$B$4:$B$128,0),MATCH("G"&amp;D4945&amp;"-T1",FixtureCode!$B$4:$AH$4,0)))))</f>
        <v>-</v>
      </c>
      <c r="F4945" s="13" t="str">
        <f>IF(C4945="-","-",IF(D4945=maxgameno+2,"blank row 2",IF(D4945=maxgameno+1,"blank row 1",INDEX(FixtureCode!$B$4:$AH$128,MATCH($C4945,FixtureCode!$B$4:$B$128,0),MATCH("G"&amp;D4945&amp;"-T2",FixtureCode!$B$4:$AH$4,0)))))</f>
        <v>-</v>
      </c>
      <c r="G4945" s="12" t="str">
        <f>IF(C4945="-","-",IF(AND(ISNUMBER(Fixture!G4949),ISNUMBER(Fixture!I4949),Fixture!F4949&lt;&gt;"BYE",Fixture!J4949&lt;&gt;"BYE"),"Yes","-"))</f>
        <v>-</v>
      </c>
      <c r="H4945" s="9" t="str">
        <f>IF(G4945="-","-",IF(Fixture!G4949&gt;Fixture!I4949,Settings!$G$7,IF(Fixture!G4949=Fixture!I4949,Settings!$G$8,IF(Fixture!G4949&lt;Fixture!I4949,Settings!$G$9,"-"))))</f>
        <v>-</v>
      </c>
      <c r="I4945" s="13" t="str">
        <f>IF(G4945="-","-",IF(Fixture!I4949&gt;Fixture!G4949,Settings!$G$7,IF(Fixture!I4949=Fixture!G4949,Settings!$G$8,IF(Fixture!I4949&lt;Fixture!G4949,Settings!$G$9,"-"))))</f>
        <v>-</v>
      </c>
    </row>
    <row r="4946" spans="3:9" x14ac:dyDescent="0.25">
      <c r="C4946" s="12" t="str">
        <f t="shared" si="156"/>
        <v>-</v>
      </c>
      <c r="D4946" s="9" t="str">
        <f t="shared" si="157"/>
        <v>-</v>
      </c>
      <c r="E4946" s="9" t="str">
        <f>IF(C4946="-","-",IF(D4946=maxgameno+2,"blank row 2",IF(D4946=maxgameno+1,"blank row 1",INDEX(FixtureCode!$B$4:$AH$128,MATCH($C4946,FixtureCode!$B$4:$B$128,0),MATCH("G"&amp;D4946&amp;"-T1",FixtureCode!$B$4:$AH$4,0)))))</f>
        <v>-</v>
      </c>
      <c r="F4946" s="13" t="str">
        <f>IF(C4946="-","-",IF(D4946=maxgameno+2,"blank row 2",IF(D4946=maxgameno+1,"blank row 1",INDEX(FixtureCode!$B$4:$AH$128,MATCH($C4946,FixtureCode!$B$4:$B$128,0),MATCH("G"&amp;D4946&amp;"-T2",FixtureCode!$B$4:$AH$4,0)))))</f>
        <v>-</v>
      </c>
      <c r="G4946" s="12" t="str">
        <f>IF(C4946="-","-",IF(AND(ISNUMBER(Fixture!G4950),ISNUMBER(Fixture!I4950),Fixture!F4950&lt;&gt;"BYE",Fixture!J4950&lt;&gt;"BYE"),"Yes","-"))</f>
        <v>-</v>
      </c>
      <c r="H4946" s="9" t="str">
        <f>IF(G4946="-","-",IF(Fixture!G4950&gt;Fixture!I4950,Settings!$G$7,IF(Fixture!G4950=Fixture!I4950,Settings!$G$8,IF(Fixture!G4950&lt;Fixture!I4950,Settings!$G$9,"-"))))</f>
        <v>-</v>
      </c>
      <c r="I4946" s="13" t="str">
        <f>IF(G4946="-","-",IF(Fixture!I4950&gt;Fixture!G4950,Settings!$G$7,IF(Fixture!I4950=Fixture!G4950,Settings!$G$8,IF(Fixture!I4950&lt;Fixture!G4950,Settings!$G$9,"-"))))</f>
        <v>-</v>
      </c>
    </row>
    <row r="4947" spans="3:9" x14ac:dyDescent="0.25">
      <c r="C4947" s="12" t="str">
        <f t="shared" si="156"/>
        <v>-</v>
      </c>
      <c r="D4947" s="9" t="str">
        <f t="shared" si="157"/>
        <v>-</v>
      </c>
      <c r="E4947" s="9" t="str">
        <f>IF(C4947="-","-",IF(D4947=maxgameno+2,"blank row 2",IF(D4947=maxgameno+1,"blank row 1",INDEX(FixtureCode!$B$4:$AH$128,MATCH($C4947,FixtureCode!$B$4:$B$128,0),MATCH("G"&amp;D4947&amp;"-T1",FixtureCode!$B$4:$AH$4,0)))))</f>
        <v>-</v>
      </c>
      <c r="F4947" s="13" t="str">
        <f>IF(C4947="-","-",IF(D4947=maxgameno+2,"blank row 2",IF(D4947=maxgameno+1,"blank row 1",INDEX(FixtureCode!$B$4:$AH$128,MATCH($C4947,FixtureCode!$B$4:$B$128,0),MATCH("G"&amp;D4947&amp;"-T2",FixtureCode!$B$4:$AH$4,0)))))</f>
        <v>-</v>
      </c>
      <c r="G4947" s="12" t="str">
        <f>IF(C4947="-","-",IF(AND(ISNUMBER(Fixture!G4951),ISNUMBER(Fixture!I4951),Fixture!F4951&lt;&gt;"BYE",Fixture!J4951&lt;&gt;"BYE"),"Yes","-"))</f>
        <v>-</v>
      </c>
      <c r="H4947" s="9" t="str">
        <f>IF(G4947="-","-",IF(Fixture!G4951&gt;Fixture!I4951,Settings!$G$7,IF(Fixture!G4951=Fixture!I4951,Settings!$G$8,IF(Fixture!G4951&lt;Fixture!I4951,Settings!$G$9,"-"))))</f>
        <v>-</v>
      </c>
      <c r="I4947" s="13" t="str">
        <f>IF(G4947="-","-",IF(Fixture!I4951&gt;Fixture!G4951,Settings!$G$7,IF(Fixture!I4951=Fixture!G4951,Settings!$G$8,IF(Fixture!I4951&lt;Fixture!G4951,Settings!$G$9,"-"))))</f>
        <v>-</v>
      </c>
    </row>
    <row r="4948" spans="3:9" x14ac:dyDescent="0.25">
      <c r="C4948" s="12" t="str">
        <f t="shared" si="156"/>
        <v>-</v>
      </c>
      <c r="D4948" s="9" t="str">
        <f t="shared" si="157"/>
        <v>-</v>
      </c>
      <c r="E4948" s="9" t="str">
        <f>IF(C4948="-","-",IF(D4948=maxgameno+2,"blank row 2",IF(D4948=maxgameno+1,"blank row 1",INDEX(FixtureCode!$B$4:$AH$128,MATCH($C4948,FixtureCode!$B$4:$B$128,0),MATCH("G"&amp;D4948&amp;"-T1",FixtureCode!$B$4:$AH$4,0)))))</f>
        <v>-</v>
      </c>
      <c r="F4948" s="13" t="str">
        <f>IF(C4948="-","-",IF(D4948=maxgameno+2,"blank row 2",IF(D4948=maxgameno+1,"blank row 1",INDEX(FixtureCode!$B$4:$AH$128,MATCH($C4948,FixtureCode!$B$4:$B$128,0),MATCH("G"&amp;D4948&amp;"-T2",FixtureCode!$B$4:$AH$4,0)))))</f>
        <v>-</v>
      </c>
      <c r="G4948" s="12" t="str">
        <f>IF(C4948="-","-",IF(AND(ISNUMBER(Fixture!G4952),ISNUMBER(Fixture!I4952),Fixture!F4952&lt;&gt;"BYE",Fixture!J4952&lt;&gt;"BYE"),"Yes","-"))</f>
        <v>-</v>
      </c>
      <c r="H4948" s="9" t="str">
        <f>IF(G4948="-","-",IF(Fixture!G4952&gt;Fixture!I4952,Settings!$G$7,IF(Fixture!G4952=Fixture!I4952,Settings!$G$8,IF(Fixture!G4952&lt;Fixture!I4952,Settings!$G$9,"-"))))</f>
        <v>-</v>
      </c>
      <c r="I4948" s="13" t="str">
        <f>IF(G4948="-","-",IF(Fixture!I4952&gt;Fixture!G4952,Settings!$G$7,IF(Fixture!I4952=Fixture!G4952,Settings!$G$8,IF(Fixture!I4952&lt;Fixture!G4952,Settings!$G$9,"-"))))</f>
        <v>-</v>
      </c>
    </row>
    <row r="4949" spans="3:9" x14ac:dyDescent="0.25">
      <c r="C4949" s="12" t="str">
        <f t="shared" si="156"/>
        <v>-</v>
      </c>
      <c r="D4949" s="9" t="str">
        <f t="shared" si="157"/>
        <v>-</v>
      </c>
      <c r="E4949" s="9" t="str">
        <f>IF(C4949="-","-",IF(D4949=maxgameno+2,"blank row 2",IF(D4949=maxgameno+1,"blank row 1",INDEX(FixtureCode!$B$4:$AH$128,MATCH($C4949,FixtureCode!$B$4:$B$128,0),MATCH("G"&amp;D4949&amp;"-T1",FixtureCode!$B$4:$AH$4,0)))))</f>
        <v>-</v>
      </c>
      <c r="F4949" s="13" t="str">
        <f>IF(C4949="-","-",IF(D4949=maxgameno+2,"blank row 2",IF(D4949=maxgameno+1,"blank row 1",INDEX(FixtureCode!$B$4:$AH$128,MATCH($C4949,FixtureCode!$B$4:$B$128,0),MATCH("G"&amp;D4949&amp;"-T2",FixtureCode!$B$4:$AH$4,0)))))</f>
        <v>-</v>
      </c>
      <c r="G4949" s="12" t="str">
        <f>IF(C4949="-","-",IF(AND(ISNUMBER(Fixture!G4953),ISNUMBER(Fixture!I4953),Fixture!F4953&lt;&gt;"BYE",Fixture!J4953&lt;&gt;"BYE"),"Yes","-"))</f>
        <v>-</v>
      </c>
      <c r="H4949" s="9" t="str">
        <f>IF(G4949="-","-",IF(Fixture!G4953&gt;Fixture!I4953,Settings!$G$7,IF(Fixture!G4953=Fixture!I4953,Settings!$G$8,IF(Fixture!G4953&lt;Fixture!I4953,Settings!$G$9,"-"))))</f>
        <v>-</v>
      </c>
      <c r="I4949" s="13" t="str">
        <f>IF(G4949="-","-",IF(Fixture!I4953&gt;Fixture!G4953,Settings!$G$7,IF(Fixture!I4953=Fixture!G4953,Settings!$G$8,IF(Fixture!I4953&lt;Fixture!G4953,Settings!$G$9,"-"))))</f>
        <v>-</v>
      </c>
    </row>
    <row r="4950" spans="3:9" x14ac:dyDescent="0.25">
      <c r="C4950" s="12" t="str">
        <f t="shared" si="156"/>
        <v>-</v>
      </c>
      <c r="D4950" s="9" t="str">
        <f t="shared" si="157"/>
        <v>-</v>
      </c>
      <c r="E4950" s="9" t="str">
        <f>IF(C4950="-","-",IF(D4950=maxgameno+2,"blank row 2",IF(D4950=maxgameno+1,"blank row 1",INDEX(FixtureCode!$B$4:$AH$128,MATCH($C4950,FixtureCode!$B$4:$B$128,0),MATCH("G"&amp;D4950&amp;"-T1",FixtureCode!$B$4:$AH$4,0)))))</f>
        <v>-</v>
      </c>
      <c r="F4950" s="13" t="str">
        <f>IF(C4950="-","-",IF(D4950=maxgameno+2,"blank row 2",IF(D4950=maxgameno+1,"blank row 1",INDEX(FixtureCode!$B$4:$AH$128,MATCH($C4950,FixtureCode!$B$4:$B$128,0),MATCH("G"&amp;D4950&amp;"-T2",FixtureCode!$B$4:$AH$4,0)))))</f>
        <v>-</v>
      </c>
      <c r="G4950" s="12" t="str">
        <f>IF(C4950="-","-",IF(AND(ISNUMBER(Fixture!G4954),ISNUMBER(Fixture!I4954),Fixture!F4954&lt;&gt;"BYE",Fixture!J4954&lt;&gt;"BYE"),"Yes","-"))</f>
        <v>-</v>
      </c>
      <c r="H4950" s="9" t="str">
        <f>IF(G4950="-","-",IF(Fixture!G4954&gt;Fixture!I4954,Settings!$G$7,IF(Fixture!G4954=Fixture!I4954,Settings!$G$8,IF(Fixture!G4954&lt;Fixture!I4954,Settings!$G$9,"-"))))</f>
        <v>-</v>
      </c>
      <c r="I4950" s="13" t="str">
        <f>IF(G4950="-","-",IF(Fixture!I4954&gt;Fixture!G4954,Settings!$G$7,IF(Fixture!I4954=Fixture!G4954,Settings!$G$8,IF(Fixture!I4954&lt;Fixture!G4954,Settings!$G$9,"-"))))</f>
        <v>-</v>
      </c>
    </row>
    <row r="4951" spans="3:9" x14ac:dyDescent="0.25">
      <c r="C4951" s="12" t="str">
        <f t="shared" si="156"/>
        <v>-</v>
      </c>
      <c r="D4951" s="9" t="str">
        <f t="shared" si="157"/>
        <v>-</v>
      </c>
      <c r="E4951" s="9" t="str">
        <f>IF(C4951="-","-",IF(D4951=maxgameno+2,"blank row 2",IF(D4951=maxgameno+1,"blank row 1",INDEX(FixtureCode!$B$4:$AH$128,MATCH($C4951,FixtureCode!$B$4:$B$128,0),MATCH("G"&amp;D4951&amp;"-T1",FixtureCode!$B$4:$AH$4,0)))))</f>
        <v>-</v>
      </c>
      <c r="F4951" s="13" t="str">
        <f>IF(C4951="-","-",IF(D4951=maxgameno+2,"blank row 2",IF(D4951=maxgameno+1,"blank row 1",INDEX(FixtureCode!$B$4:$AH$128,MATCH($C4951,FixtureCode!$B$4:$B$128,0),MATCH("G"&amp;D4951&amp;"-T2",FixtureCode!$B$4:$AH$4,0)))))</f>
        <v>-</v>
      </c>
      <c r="G4951" s="12" t="str">
        <f>IF(C4951="-","-",IF(AND(ISNUMBER(Fixture!G4955),ISNUMBER(Fixture!I4955),Fixture!F4955&lt;&gt;"BYE",Fixture!J4955&lt;&gt;"BYE"),"Yes","-"))</f>
        <v>-</v>
      </c>
      <c r="H4951" s="9" t="str">
        <f>IF(G4951="-","-",IF(Fixture!G4955&gt;Fixture!I4955,Settings!$G$7,IF(Fixture!G4955=Fixture!I4955,Settings!$G$8,IF(Fixture!G4955&lt;Fixture!I4955,Settings!$G$9,"-"))))</f>
        <v>-</v>
      </c>
      <c r="I4951" s="13" t="str">
        <f>IF(G4951="-","-",IF(Fixture!I4955&gt;Fixture!G4955,Settings!$G$7,IF(Fixture!I4955=Fixture!G4955,Settings!$G$8,IF(Fixture!I4955&lt;Fixture!G4955,Settings!$G$9,"-"))))</f>
        <v>-</v>
      </c>
    </row>
    <row r="4952" spans="3:9" x14ac:dyDescent="0.25">
      <c r="C4952" s="12" t="str">
        <f t="shared" si="156"/>
        <v>-</v>
      </c>
      <c r="D4952" s="9" t="str">
        <f t="shared" si="157"/>
        <v>-</v>
      </c>
      <c r="E4952" s="9" t="str">
        <f>IF(C4952="-","-",IF(D4952=maxgameno+2,"blank row 2",IF(D4952=maxgameno+1,"blank row 1",INDEX(FixtureCode!$B$4:$AH$128,MATCH($C4952,FixtureCode!$B$4:$B$128,0),MATCH("G"&amp;D4952&amp;"-T1",FixtureCode!$B$4:$AH$4,0)))))</f>
        <v>-</v>
      </c>
      <c r="F4952" s="13" t="str">
        <f>IF(C4952="-","-",IF(D4952=maxgameno+2,"blank row 2",IF(D4952=maxgameno+1,"blank row 1",INDEX(FixtureCode!$B$4:$AH$128,MATCH($C4952,FixtureCode!$B$4:$B$128,0),MATCH("G"&amp;D4952&amp;"-T2",FixtureCode!$B$4:$AH$4,0)))))</f>
        <v>-</v>
      </c>
      <c r="G4952" s="12" t="str">
        <f>IF(C4952="-","-",IF(AND(ISNUMBER(Fixture!G4956),ISNUMBER(Fixture!I4956),Fixture!F4956&lt;&gt;"BYE",Fixture!J4956&lt;&gt;"BYE"),"Yes","-"))</f>
        <v>-</v>
      </c>
      <c r="H4952" s="9" t="str">
        <f>IF(G4952="-","-",IF(Fixture!G4956&gt;Fixture!I4956,Settings!$G$7,IF(Fixture!G4956=Fixture!I4956,Settings!$G$8,IF(Fixture!G4956&lt;Fixture!I4956,Settings!$G$9,"-"))))</f>
        <v>-</v>
      </c>
      <c r="I4952" s="13" t="str">
        <f>IF(G4952="-","-",IF(Fixture!I4956&gt;Fixture!G4956,Settings!$G$7,IF(Fixture!I4956=Fixture!G4956,Settings!$G$8,IF(Fixture!I4956&lt;Fixture!G4956,Settings!$G$9,"-"))))</f>
        <v>-</v>
      </c>
    </row>
    <row r="4953" spans="3:9" x14ac:dyDescent="0.25">
      <c r="C4953" s="12" t="str">
        <f t="shared" si="156"/>
        <v>-</v>
      </c>
      <c r="D4953" s="9" t="str">
        <f t="shared" si="157"/>
        <v>-</v>
      </c>
      <c r="E4953" s="9" t="str">
        <f>IF(C4953="-","-",IF(D4953=maxgameno+2,"blank row 2",IF(D4953=maxgameno+1,"blank row 1",INDEX(FixtureCode!$B$4:$AH$128,MATCH($C4953,FixtureCode!$B$4:$B$128,0),MATCH("G"&amp;D4953&amp;"-T1",FixtureCode!$B$4:$AH$4,0)))))</f>
        <v>-</v>
      </c>
      <c r="F4953" s="13" t="str">
        <f>IF(C4953="-","-",IF(D4953=maxgameno+2,"blank row 2",IF(D4953=maxgameno+1,"blank row 1",INDEX(FixtureCode!$B$4:$AH$128,MATCH($C4953,FixtureCode!$B$4:$B$128,0),MATCH("G"&amp;D4953&amp;"-T2",FixtureCode!$B$4:$AH$4,0)))))</f>
        <v>-</v>
      </c>
      <c r="G4953" s="12" t="str">
        <f>IF(C4953="-","-",IF(AND(ISNUMBER(Fixture!G4957),ISNUMBER(Fixture!I4957),Fixture!F4957&lt;&gt;"BYE",Fixture!J4957&lt;&gt;"BYE"),"Yes","-"))</f>
        <v>-</v>
      </c>
      <c r="H4953" s="9" t="str">
        <f>IF(G4953="-","-",IF(Fixture!G4957&gt;Fixture!I4957,Settings!$G$7,IF(Fixture!G4957=Fixture!I4957,Settings!$G$8,IF(Fixture!G4957&lt;Fixture!I4957,Settings!$G$9,"-"))))</f>
        <v>-</v>
      </c>
      <c r="I4953" s="13" t="str">
        <f>IF(G4953="-","-",IF(Fixture!I4957&gt;Fixture!G4957,Settings!$G$7,IF(Fixture!I4957=Fixture!G4957,Settings!$G$8,IF(Fixture!I4957&lt;Fixture!G4957,Settings!$G$9,"-"))))</f>
        <v>-</v>
      </c>
    </row>
    <row r="4954" spans="3:9" x14ac:dyDescent="0.25">
      <c r="C4954" s="12" t="str">
        <f t="shared" si="156"/>
        <v>-</v>
      </c>
      <c r="D4954" s="9" t="str">
        <f t="shared" si="157"/>
        <v>-</v>
      </c>
      <c r="E4954" s="9" t="str">
        <f>IF(C4954="-","-",IF(D4954=maxgameno+2,"blank row 2",IF(D4954=maxgameno+1,"blank row 1",INDEX(FixtureCode!$B$4:$AH$128,MATCH($C4954,FixtureCode!$B$4:$B$128,0),MATCH("G"&amp;D4954&amp;"-T1",FixtureCode!$B$4:$AH$4,0)))))</f>
        <v>-</v>
      </c>
      <c r="F4954" s="13" t="str">
        <f>IF(C4954="-","-",IF(D4954=maxgameno+2,"blank row 2",IF(D4954=maxgameno+1,"blank row 1",INDEX(FixtureCode!$B$4:$AH$128,MATCH($C4954,FixtureCode!$B$4:$B$128,0),MATCH("G"&amp;D4954&amp;"-T2",FixtureCode!$B$4:$AH$4,0)))))</f>
        <v>-</v>
      </c>
      <c r="G4954" s="12" t="str">
        <f>IF(C4954="-","-",IF(AND(ISNUMBER(Fixture!G4958),ISNUMBER(Fixture!I4958),Fixture!F4958&lt;&gt;"BYE",Fixture!J4958&lt;&gt;"BYE"),"Yes","-"))</f>
        <v>-</v>
      </c>
      <c r="H4954" s="9" t="str">
        <f>IF(G4954="-","-",IF(Fixture!G4958&gt;Fixture!I4958,Settings!$G$7,IF(Fixture!G4958=Fixture!I4958,Settings!$G$8,IF(Fixture!G4958&lt;Fixture!I4958,Settings!$G$9,"-"))))</f>
        <v>-</v>
      </c>
      <c r="I4954" s="13" t="str">
        <f>IF(G4954="-","-",IF(Fixture!I4958&gt;Fixture!G4958,Settings!$G$7,IF(Fixture!I4958=Fixture!G4958,Settings!$G$8,IF(Fixture!I4958&lt;Fixture!G4958,Settings!$G$9,"-"))))</f>
        <v>-</v>
      </c>
    </row>
    <row r="4955" spans="3:9" x14ac:dyDescent="0.25">
      <c r="C4955" s="12" t="str">
        <f t="shared" si="156"/>
        <v>-</v>
      </c>
      <c r="D4955" s="9" t="str">
        <f t="shared" si="157"/>
        <v>-</v>
      </c>
      <c r="E4955" s="9" t="str">
        <f>IF(C4955="-","-",IF(D4955=maxgameno+2,"blank row 2",IF(D4955=maxgameno+1,"blank row 1",INDEX(FixtureCode!$B$4:$AH$128,MATCH($C4955,FixtureCode!$B$4:$B$128,0),MATCH("G"&amp;D4955&amp;"-T1",FixtureCode!$B$4:$AH$4,0)))))</f>
        <v>-</v>
      </c>
      <c r="F4955" s="13" t="str">
        <f>IF(C4955="-","-",IF(D4955=maxgameno+2,"blank row 2",IF(D4955=maxgameno+1,"blank row 1",INDEX(FixtureCode!$B$4:$AH$128,MATCH($C4955,FixtureCode!$B$4:$B$128,0),MATCH("G"&amp;D4955&amp;"-T2",FixtureCode!$B$4:$AH$4,0)))))</f>
        <v>-</v>
      </c>
      <c r="G4955" s="12" t="str">
        <f>IF(C4955="-","-",IF(AND(ISNUMBER(Fixture!G4959),ISNUMBER(Fixture!I4959),Fixture!F4959&lt;&gt;"BYE",Fixture!J4959&lt;&gt;"BYE"),"Yes","-"))</f>
        <v>-</v>
      </c>
      <c r="H4955" s="9" t="str">
        <f>IF(G4955="-","-",IF(Fixture!G4959&gt;Fixture!I4959,Settings!$G$7,IF(Fixture!G4959=Fixture!I4959,Settings!$G$8,IF(Fixture!G4959&lt;Fixture!I4959,Settings!$G$9,"-"))))</f>
        <v>-</v>
      </c>
      <c r="I4955" s="13" t="str">
        <f>IF(G4955="-","-",IF(Fixture!I4959&gt;Fixture!G4959,Settings!$G$7,IF(Fixture!I4959=Fixture!G4959,Settings!$G$8,IF(Fixture!I4959&lt;Fixture!G4959,Settings!$G$9,"-"))))</f>
        <v>-</v>
      </c>
    </row>
    <row r="4956" spans="3:9" x14ac:dyDescent="0.25">
      <c r="C4956" s="12" t="str">
        <f t="shared" si="156"/>
        <v>-</v>
      </c>
      <c r="D4956" s="9" t="str">
        <f t="shared" si="157"/>
        <v>-</v>
      </c>
      <c r="E4956" s="9" t="str">
        <f>IF(C4956="-","-",IF(D4956=maxgameno+2,"blank row 2",IF(D4956=maxgameno+1,"blank row 1",INDEX(FixtureCode!$B$4:$AH$128,MATCH($C4956,FixtureCode!$B$4:$B$128,0),MATCH("G"&amp;D4956&amp;"-T1",FixtureCode!$B$4:$AH$4,0)))))</f>
        <v>-</v>
      </c>
      <c r="F4956" s="13" t="str">
        <f>IF(C4956="-","-",IF(D4956=maxgameno+2,"blank row 2",IF(D4956=maxgameno+1,"blank row 1",INDEX(FixtureCode!$B$4:$AH$128,MATCH($C4956,FixtureCode!$B$4:$B$128,0),MATCH("G"&amp;D4956&amp;"-T2",FixtureCode!$B$4:$AH$4,0)))))</f>
        <v>-</v>
      </c>
      <c r="G4956" s="12" t="str">
        <f>IF(C4956="-","-",IF(AND(ISNUMBER(Fixture!G4960),ISNUMBER(Fixture!I4960),Fixture!F4960&lt;&gt;"BYE",Fixture!J4960&lt;&gt;"BYE"),"Yes","-"))</f>
        <v>-</v>
      </c>
      <c r="H4956" s="9" t="str">
        <f>IF(G4956="-","-",IF(Fixture!G4960&gt;Fixture!I4960,Settings!$G$7,IF(Fixture!G4960=Fixture!I4960,Settings!$G$8,IF(Fixture!G4960&lt;Fixture!I4960,Settings!$G$9,"-"))))</f>
        <v>-</v>
      </c>
      <c r="I4956" s="13" t="str">
        <f>IF(G4956="-","-",IF(Fixture!I4960&gt;Fixture!G4960,Settings!$G$7,IF(Fixture!I4960=Fixture!G4960,Settings!$G$8,IF(Fixture!I4960&lt;Fixture!G4960,Settings!$G$9,"-"))))</f>
        <v>-</v>
      </c>
    </row>
    <row r="4957" spans="3:9" x14ac:dyDescent="0.25">
      <c r="C4957" s="12" t="str">
        <f t="shared" si="156"/>
        <v>-</v>
      </c>
      <c r="D4957" s="9" t="str">
        <f t="shared" si="157"/>
        <v>-</v>
      </c>
      <c r="E4957" s="9" t="str">
        <f>IF(C4957="-","-",IF(D4957=maxgameno+2,"blank row 2",IF(D4957=maxgameno+1,"blank row 1",INDEX(FixtureCode!$B$4:$AH$128,MATCH($C4957,FixtureCode!$B$4:$B$128,0),MATCH("G"&amp;D4957&amp;"-T1",FixtureCode!$B$4:$AH$4,0)))))</f>
        <v>-</v>
      </c>
      <c r="F4957" s="13" t="str">
        <f>IF(C4957="-","-",IF(D4957=maxgameno+2,"blank row 2",IF(D4957=maxgameno+1,"blank row 1",INDEX(FixtureCode!$B$4:$AH$128,MATCH($C4957,FixtureCode!$B$4:$B$128,0),MATCH("G"&amp;D4957&amp;"-T2",FixtureCode!$B$4:$AH$4,0)))))</f>
        <v>-</v>
      </c>
      <c r="G4957" s="12" t="str">
        <f>IF(C4957="-","-",IF(AND(ISNUMBER(Fixture!G4961),ISNUMBER(Fixture!I4961),Fixture!F4961&lt;&gt;"BYE",Fixture!J4961&lt;&gt;"BYE"),"Yes","-"))</f>
        <v>-</v>
      </c>
      <c r="H4957" s="9" t="str">
        <f>IF(G4957="-","-",IF(Fixture!G4961&gt;Fixture!I4961,Settings!$G$7,IF(Fixture!G4961=Fixture!I4961,Settings!$G$8,IF(Fixture!G4961&lt;Fixture!I4961,Settings!$G$9,"-"))))</f>
        <v>-</v>
      </c>
      <c r="I4957" s="13" t="str">
        <f>IF(G4957="-","-",IF(Fixture!I4961&gt;Fixture!G4961,Settings!$G$7,IF(Fixture!I4961=Fixture!G4961,Settings!$G$8,IF(Fixture!I4961&lt;Fixture!G4961,Settings!$G$9,"-"))))</f>
        <v>-</v>
      </c>
    </row>
    <row r="4958" spans="3:9" x14ac:dyDescent="0.25">
      <c r="C4958" s="12" t="str">
        <f t="shared" si="156"/>
        <v>-</v>
      </c>
      <c r="D4958" s="9" t="str">
        <f t="shared" si="157"/>
        <v>-</v>
      </c>
      <c r="E4958" s="9" t="str">
        <f>IF(C4958="-","-",IF(D4958=maxgameno+2,"blank row 2",IF(D4958=maxgameno+1,"blank row 1",INDEX(FixtureCode!$B$4:$AH$128,MATCH($C4958,FixtureCode!$B$4:$B$128,0),MATCH("G"&amp;D4958&amp;"-T1",FixtureCode!$B$4:$AH$4,0)))))</f>
        <v>-</v>
      </c>
      <c r="F4958" s="13" t="str">
        <f>IF(C4958="-","-",IF(D4958=maxgameno+2,"blank row 2",IF(D4958=maxgameno+1,"blank row 1",INDEX(FixtureCode!$B$4:$AH$128,MATCH($C4958,FixtureCode!$B$4:$B$128,0),MATCH("G"&amp;D4958&amp;"-T2",FixtureCode!$B$4:$AH$4,0)))))</f>
        <v>-</v>
      </c>
      <c r="G4958" s="12" t="str">
        <f>IF(C4958="-","-",IF(AND(ISNUMBER(Fixture!G4962),ISNUMBER(Fixture!I4962),Fixture!F4962&lt;&gt;"BYE",Fixture!J4962&lt;&gt;"BYE"),"Yes","-"))</f>
        <v>-</v>
      </c>
      <c r="H4958" s="9" t="str">
        <f>IF(G4958="-","-",IF(Fixture!G4962&gt;Fixture!I4962,Settings!$G$7,IF(Fixture!G4962=Fixture!I4962,Settings!$G$8,IF(Fixture!G4962&lt;Fixture!I4962,Settings!$G$9,"-"))))</f>
        <v>-</v>
      </c>
      <c r="I4958" s="13" t="str">
        <f>IF(G4958="-","-",IF(Fixture!I4962&gt;Fixture!G4962,Settings!$G$7,IF(Fixture!I4962=Fixture!G4962,Settings!$G$8,IF(Fixture!I4962&lt;Fixture!G4962,Settings!$G$9,"-"))))</f>
        <v>-</v>
      </c>
    </row>
    <row r="4959" spans="3:9" x14ac:dyDescent="0.25">
      <c r="C4959" s="12" t="str">
        <f t="shared" si="156"/>
        <v>-</v>
      </c>
      <c r="D4959" s="9" t="str">
        <f t="shared" si="157"/>
        <v>-</v>
      </c>
      <c r="E4959" s="9" t="str">
        <f>IF(C4959="-","-",IF(D4959=maxgameno+2,"blank row 2",IF(D4959=maxgameno+1,"blank row 1",INDEX(FixtureCode!$B$4:$AH$128,MATCH($C4959,FixtureCode!$B$4:$B$128,0),MATCH("G"&amp;D4959&amp;"-T1",FixtureCode!$B$4:$AH$4,0)))))</f>
        <v>-</v>
      </c>
      <c r="F4959" s="13" t="str">
        <f>IF(C4959="-","-",IF(D4959=maxgameno+2,"blank row 2",IF(D4959=maxgameno+1,"blank row 1",INDEX(FixtureCode!$B$4:$AH$128,MATCH($C4959,FixtureCode!$B$4:$B$128,0),MATCH("G"&amp;D4959&amp;"-T2",FixtureCode!$B$4:$AH$4,0)))))</f>
        <v>-</v>
      </c>
      <c r="G4959" s="12" t="str">
        <f>IF(C4959="-","-",IF(AND(ISNUMBER(Fixture!G4963),ISNUMBER(Fixture!I4963),Fixture!F4963&lt;&gt;"BYE",Fixture!J4963&lt;&gt;"BYE"),"Yes","-"))</f>
        <v>-</v>
      </c>
      <c r="H4959" s="9" t="str">
        <f>IF(G4959="-","-",IF(Fixture!G4963&gt;Fixture!I4963,Settings!$G$7,IF(Fixture!G4963=Fixture!I4963,Settings!$G$8,IF(Fixture!G4963&lt;Fixture!I4963,Settings!$G$9,"-"))))</f>
        <v>-</v>
      </c>
      <c r="I4959" s="13" t="str">
        <f>IF(G4959="-","-",IF(Fixture!I4963&gt;Fixture!G4963,Settings!$G$7,IF(Fixture!I4963=Fixture!G4963,Settings!$G$8,IF(Fixture!I4963&lt;Fixture!G4963,Settings!$G$9,"-"))))</f>
        <v>-</v>
      </c>
    </row>
    <row r="4960" spans="3:9" x14ac:dyDescent="0.25">
      <c r="C4960" s="12" t="str">
        <f t="shared" si="156"/>
        <v>-</v>
      </c>
      <c r="D4960" s="9" t="str">
        <f t="shared" si="157"/>
        <v>-</v>
      </c>
      <c r="E4960" s="9" t="str">
        <f>IF(C4960="-","-",IF(D4960=maxgameno+2,"blank row 2",IF(D4960=maxgameno+1,"blank row 1",INDEX(FixtureCode!$B$4:$AH$128,MATCH($C4960,FixtureCode!$B$4:$B$128,0),MATCH("G"&amp;D4960&amp;"-T1",FixtureCode!$B$4:$AH$4,0)))))</f>
        <v>-</v>
      </c>
      <c r="F4960" s="13" t="str">
        <f>IF(C4960="-","-",IF(D4960=maxgameno+2,"blank row 2",IF(D4960=maxgameno+1,"blank row 1",INDEX(FixtureCode!$B$4:$AH$128,MATCH($C4960,FixtureCode!$B$4:$B$128,0),MATCH("G"&amp;D4960&amp;"-T2",FixtureCode!$B$4:$AH$4,0)))))</f>
        <v>-</v>
      </c>
      <c r="G4960" s="12" t="str">
        <f>IF(C4960="-","-",IF(AND(ISNUMBER(Fixture!G4964),ISNUMBER(Fixture!I4964),Fixture!F4964&lt;&gt;"BYE",Fixture!J4964&lt;&gt;"BYE"),"Yes","-"))</f>
        <v>-</v>
      </c>
      <c r="H4960" s="9" t="str">
        <f>IF(G4960="-","-",IF(Fixture!G4964&gt;Fixture!I4964,Settings!$G$7,IF(Fixture!G4964=Fixture!I4964,Settings!$G$8,IF(Fixture!G4964&lt;Fixture!I4964,Settings!$G$9,"-"))))</f>
        <v>-</v>
      </c>
      <c r="I4960" s="13" t="str">
        <f>IF(G4960="-","-",IF(Fixture!I4964&gt;Fixture!G4964,Settings!$G$7,IF(Fixture!I4964=Fixture!G4964,Settings!$G$8,IF(Fixture!I4964&lt;Fixture!G4964,Settings!$G$9,"-"))))</f>
        <v>-</v>
      </c>
    </row>
    <row r="4961" spans="3:9" x14ac:dyDescent="0.25">
      <c r="C4961" s="12" t="str">
        <f t="shared" si="156"/>
        <v>-</v>
      </c>
      <c r="D4961" s="9" t="str">
        <f t="shared" si="157"/>
        <v>-</v>
      </c>
      <c r="E4961" s="9" t="str">
        <f>IF(C4961="-","-",IF(D4961=maxgameno+2,"blank row 2",IF(D4961=maxgameno+1,"blank row 1",INDEX(FixtureCode!$B$4:$AH$128,MATCH($C4961,FixtureCode!$B$4:$B$128,0),MATCH("G"&amp;D4961&amp;"-T1",FixtureCode!$B$4:$AH$4,0)))))</f>
        <v>-</v>
      </c>
      <c r="F4961" s="13" t="str">
        <f>IF(C4961="-","-",IF(D4961=maxgameno+2,"blank row 2",IF(D4961=maxgameno+1,"blank row 1",INDEX(FixtureCode!$B$4:$AH$128,MATCH($C4961,FixtureCode!$B$4:$B$128,0),MATCH("G"&amp;D4961&amp;"-T2",FixtureCode!$B$4:$AH$4,0)))))</f>
        <v>-</v>
      </c>
      <c r="G4961" s="12" t="str">
        <f>IF(C4961="-","-",IF(AND(ISNUMBER(Fixture!G4965),ISNUMBER(Fixture!I4965),Fixture!F4965&lt;&gt;"BYE",Fixture!J4965&lt;&gt;"BYE"),"Yes","-"))</f>
        <v>-</v>
      </c>
      <c r="H4961" s="9" t="str">
        <f>IF(G4961="-","-",IF(Fixture!G4965&gt;Fixture!I4965,Settings!$G$7,IF(Fixture!G4965=Fixture!I4965,Settings!$G$8,IF(Fixture!G4965&lt;Fixture!I4965,Settings!$G$9,"-"))))</f>
        <v>-</v>
      </c>
      <c r="I4961" s="13" t="str">
        <f>IF(G4961="-","-",IF(Fixture!I4965&gt;Fixture!G4965,Settings!$G$7,IF(Fixture!I4965=Fixture!G4965,Settings!$G$8,IF(Fixture!I4965&lt;Fixture!G4965,Settings!$G$9,"-"))))</f>
        <v>-</v>
      </c>
    </row>
    <row r="4962" spans="3:9" x14ac:dyDescent="0.25">
      <c r="C4962" s="12" t="str">
        <f t="shared" si="156"/>
        <v>-</v>
      </c>
      <c r="D4962" s="9" t="str">
        <f t="shared" si="157"/>
        <v>-</v>
      </c>
      <c r="E4962" s="9" t="str">
        <f>IF(C4962="-","-",IF(D4962=maxgameno+2,"blank row 2",IF(D4962=maxgameno+1,"blank row 1",INDEX(FixtureCode!$B$4:$AH$128,MATCH($C4962,FixtureCode!$B$4:$B$128,0),MATCH("G"&amp;D4962&amp;"-T1",FixtureCode!$B$4:$AH$4,0)))))</f>
        <v>-</v>
      </c>
      <c r="F4962" s="13" t="str">
        <f>IF(C4962="-","-",IF(D4962=maxgameno+2,"blank row 2",IF(D4962=maxgameno+1,"blank row 1",INDEX(FixtureCode!$B$4:$AH$128,MATCH($C4962,FixtureCode!$B$4:$B$128,0),MATCH("G"&amp;D4962&amp;"-T2",FixtureCode!$B$4:$AH$4,0)))))</f>
        <v>-</v>
      </c>
      <c r="G4962" s="12" t="str">
        <f>IF(C4962="-","-",IF(AND(ISNUMBER(Fixture!G4966),ISNUMBER(Fixture!I4966),Fixture!F4966&lt;&gt;"BYE",Fixture!J4966&lt;&gt;"BYE"),"Yes","-"))</f>
        <v>-</v>
      </c>
      <c r="H4962" s="9" t="str">
        <f>IF(G4962="-","-",IF(Fixture!G4966&gt;Fixture!I4966,Settings!$G$7,IF(Fixture!G4966=Fixture!I4966,Settings!$G$8,IF(Fixture!G4966&lt;Fixture!I4966,Settings!$G$9,"-"))))</f>
        <v>-</v>
      </c>
      <c r="I4962" s="13" t="str">
        <f>IF(G4962="-","-",IF(Fixture!I4966&gt;Fixture!G4966,Settings!$G$7,IF(Fixture!I4966=Fixture!G4966,Settings!$G$8,IF(Fixture!I4966&lt;Fixture!G4966,Settings!$G$9,"-"))))</f>
        <v>-</v>
      </c>
    </row>
    <row r="4963" spans="3:9" x14ac:dyDescent="0.25">
      <c r="C4963" s="12" t="str">
        <f t="shared" si="156"/>
        <v>-</v>
      </c>
      <c r="D4963" s="9" t="str">
        <f t="shared" si="157"/>
        <v>-</v>
      </c>
      <c r="E4963" s="9" t="str">
        <f>IF(C4963="-","-",IF(D4963=maxgameno+2,"blank row 2",IF(D4963=maxgameno+1,"blank row 1",INDEX(FixtureCode!$B$4:$AH$128,MATCH($C4963,FixtureCode!$B$4:$B$128,0),MATCH("G"&amp;D4963&amp;"-T1",FixtureCode!$B$4:$AH$4,0)))))</f>
        <v>-</v>
      </c>
      <c r="F4963" s="13" t="str">
        <f>IF(C4963="-","-",IF(D4963=maxgameno+2,"blank row 2",IF(D4963=maxgameno+1,"blank row 1",INDEX(FixtureCode!$B$4:$AH$128,MATCH($C4963,FixtureCode!$B$4:$B$128,0),MATCH("G"&amp;D4963&amp;"-T2",FixtureCode!$B$4:$AH$4,0)))))</f>
        <v>-</v>
      </c>
      <c r="G4963" s="12" t="str">
        <f>IF(C4963="-","-",IF(AND(ISNUMBER(Fixture!G4967),ISNUMBER(Fixture!I4967),Fixture!F4967&lt;&gt;"BYE",Fixture!J4967&lt;&gt;"BYE"),"Yes","-"))</f>
        <v>-</v>
      </c>
      <c r="H4963" s="9" t="str">
        <f>IF(G4963="-","-",IF(Fixture!G4967&gt;Fixture!I4967,Settings!$G$7,IF(Fixture!G4967=Fixture!I4967,Settings!$G$8,IF(Fixture!G4967&lt;Fixture!I4967,Settings!$G$9,"-"))))</f>
        <v>-</v>
      </c>
      <c r="I4963" s="13" t="str">
        <f>IF(G4963="-","-",IF(Fixture!I4967&gt;Fixture!G4967,Settings!$G$7,IF(Fixture!I4967=Fixture!G4967,Settings!$G$8,IF(Fixture!I4967&lt;Fixture!G4967,Settings!$G$9,"-"))))</f>
        <v>-</v>
      </c>
    </row>
    <row r="4964" spans="3:9" x14ac:dyDescent="0.25">
      <c r="C4964" s="12" t="str">
        <f t="shared" si="156"/>
        <v>-</v>
      </c>
      <c r="D4964" s="9" t="str">
        <f t="shared" si="157"/>
        <v>-</v>
      </c>
      <c r="E4964" s="9" t="str">
        <f>IF(C4964="-","-",IF(D4964=maxgameno+2,"blank row 2",IF(D4964=maxgameno+1,"blank row 1",INDEX(FixtureCode!$B$4:$AH$128,MATCH($C4964,FixtureCode!$B$4:$B$128,0),MATCH("G"&amp;D4964&amp;"-T1",FixtureCode!$B$4:$AH$4,0)))))</f>
        <v>-</v>
      </c>
      <c r="F4964" s="13" t="str">
        <f>IF(C4964="-","-",IF(D4964=maxgameno+2,"blank row 2",IF(D4964=maxgameno+1,"blank row 1",INDEX(FixtureCode!$B$4:$AH$128,MATCH($C4964,FixtureCode!$B$4:$B$128,0),MATCH("G"&amp;D4964&amp;"-T2",FixtureCode!$B$4:$AH$4,0)))))</f>
        <v>-</v>
      </c>
      <c r="G4964" s="12" t="str">
        <f>IF(C4964="-","-",IF(AND(ISNUMBER(Fixture!G4968),ISNUMBER(Fixture!I4968),Fixture!F4968&lt;&gt;"BYE",Fixture!J4968&lt;&gt;"BYE"),"Yes","-"))</f>
        <v>-</v>
      </c>
      <c r="H4964" s="9" t="str">
        <f>IF(G4964="-","-",IF(Fixture!G4968&gt;Fixture!I4968,Settings!$G$7,IF(Fixture!G4968=Fixture!I4968,Settings!$G$8,IF(Fixture!G4968&lt;Fixture!I4968,Settings!$G$9,"-"))))</f>
        <v>-</v>
      </c>
      <c r="I4964" s="13" t="str">
        <f>IF(G4964="-","-",IF(Fixture!I4968&gt;Fixture!G4968,Settings!$G$7,IF(Fixture!I4968=Fixture!G4968,Settings!$G$8,IF(Fixture!I4968&lt;Fixture!G4968,Settings!$G$9,"-"))))</f>
        <v>-</v>
      </c>
    </row>
    <row r="4965" spans="3:9" x14ac:dyDescent="0.25">
      <c r="C4965" s="12" t="str">
        <f t="shared" si="156"/>
        <v>-</v>
      </c>
      <c r="D4965" s="9" t="str">
        <f t="shared" si="157"/>
        <v>-</v>
      </c>
      <c r="E4965" s="9" t="str">
        <f>IF(C4965="-","-",IF(D4965=maxgameno+2,"blank row 2",IF(D4965=maxgameno+1,"blank row 1",INDEX(FixtureCode!$B$4:$AH$128,MATCH($C4965,FixtureCode!$B$4:$B$128,0),MATCH("G"&amp;D4965&amp;"-T1",FixtureCode!$B$4:$AH$4,0)))))</f>
        <v>-</v>
      </c>
      <c r="F4965" s="13" t="str">
        <f>IF(C4965="-","-",IF(D4965=maxgameno+2,"blank row 2",IF(D4965=maxgameno+1,"blank row 1",INDEX(FixtureCode!$B$4:$AH$128,MATCH($C4965,FixtureCode!$B$4:$B$128,0),MATCH("G"&amp;D4965&amp;"-T2",FixtureCode!$B$4:$AH$4,0)))))</f>
        <v>-</v>
      </c>
      <c r="G4965" s="12" t="str">
        <f>IF(C4965="-","-",IF(AND(ISNUMBER(Fixture!G4969),ISNUMBER(Fixture!I4969),Fixture!F4969&lt;&gt;"BYE",Fixture!J4969&lt;&gt;"BYE"),"Yes","-"))</f>
        <v>-</v>
      </c>
      <c r="H4965" s="9" t="str">
        <f>IF(G4965="-","-",IF(Fixture!G4969&gt;Fixture!I4969,Settings!$G$7,IF(Fixture!G4969=Fixture!I4969,Settings!$G$8,IF(Fixture!G4969&lt;Fixture!I4969,Settings!$G$9,"-"))))</f>
        <v>-</v>
      </c>
      <c r="I4965" s="13" t="str">
        <f>IF(G4965="-","-",IF(Fixture!I4969&gt;Fixture!G4969,Settings!$G$7,IF(Fixture!I4969=Fixture!G4969,Settings!$G$8,IF(Fixture!I4969&lt;Fixture!G4969,Settings!$G$9,"-"))))</f>
        <v>-</v>
      </c>
    </row>
    <row r="4966" spans="3:9" x14ac:dyDescent="0.25">
      <c r="C4966" s="12" t="str">
        <f t="shared" si="156"/>
        <v>-</v>
      </c>
      <c r="D4966" s="9" t="str">
        <f t="shared" si="157"/>
        <v>-</v>
      </c>
      <c r="E4966" s="9" t="str">
        <f>IF(C4966="-","-",IF(D4966=maxgameno+2,"blank row 2",IF(D4966=maxgameno+1,"blank row 1",INDEX(FixtureCode!$B$4:$AH$128,MATCH($C4966,FixtureCode!$B$4:$B$128,0),MATCH("G"&amp;D4966&amp;"-T1",FixtureCode!$B$4:$AH$4,0)))))</f>
        <v>-</v>
      </c>
      <c r="F4966" s="13" t="str">
        <f>IF(C4966="-","-",IF(D4966=maxgameno+2,"blank row 2",IF(D4966=maxgameno+1,"blank row 1",INDEX(FixtureCode!$B$4:$AH$128,MATCH($C4966,FixtureCode!$B$4:$B$128,0),MATCH("G"&amp;D4966&amp;"-T2",FixtureCode!$B$4:$AH$4,0)))))</f>
        <v>-</v>
      </c>
      <c r="G4966" s="12" t="str">
        <f>IF(C4966="-","-",IF(AND(ISNUMBER(Fixture!G4970),ISNUMBER(Fixture!I4970),Fixture!F4970&lt;&gt;"BYE",Fixture!J4970&lt;&gt;"BYE"),"Yes","-"))</f>
        <v>-</v>
      </c>
      <c r="H4966" s="9" t="str">
        <f>IF(G4966="-","-",IF(Fixture!G4970&gt;Fixture!I4970,Settings!$G$7,IF(Fixture!G4970=Fixture!I4970,Settings!$G$8,IF(Fixture!G4970&lt;Fixture!I4970,Settings!$G$9,"-"))))</f>
        <v>-</v>
      </c>
      <c r="I4966" s="13" t="str">
        <f>IF(G4966="-","-",IF(Fixture!I4970&gt;Fixture!G4970,Settings!$G$7,IF(Fixture!I4970=Fixture!G4970,Settings!$G$8,IF(Fixture!I4970&lt;Fixture!G4970,Settings!$G$9,"-"))))</f>
        <v>-</v>
      </c>
    </row>
    <row r="4967" spans="3:9" x14ac:dyDescent="0.25">
      <c r="C4967" s="12" t="str">
        <f t="shared" si="156"/>
        <v>-</v>
      </c>
      <c r="D4967" s="9" t="str">
        <f t="shared" si="157"/>
        <v>-</v>
      </c>
      <c r="E4967" s="9" t="str">
        <f>IF(C4967="-","-",IF(D4967=maxgameno+2,"blank row 2",IF(D4967=maxgameno+1,"blank row 1",INDEX(FixtureCode!$B$4:$AH$128,MATCH($C4967,FixtureCode!$B$4:$B$128,0),MATCH("G"&amp;D4967&amp;"-T1",FixtureCode!$B$4:$AH$4,0)))))</f>
        <v>-</v>
      </c>
      <c r="F4967" s="13" t="str">
        <f>IF(C4967="-","-",IF(D4967=maxgameno+2,"blank row 2",IF(D4967=maxgameno+1,"blank row 1",INDEX(FixtureCode!$B$4:$AH$128,MATCH($C4967,FixtureCode!$B$4:$B$128,0),MATCH("G"&amp;D4967&amp;"-T2",FixtureCode!$B$4:$AH$4,0)))))</f>
        <v>-</v>
      </c>
      <c r="G4967" s="12" t="str">
        <f>IF(C4967="-","-",IF(AND(ISNUMBER(Fixture!G4971),ISNUMBER(Fixture!I4971),Fixture!F4971&lt;&gt;"BYE",Fixture!J4971&lt;&gt;"BYE"),"Yes","-"))</f>
        <v>-</v>
      </c>
      <c r="H4967" s="9" t="str">
        <f>IF(G4967="-","-",IF(Fixture!G4971&gt;Fixture!I4971,Settings!$G$7,IF(Fixture!G4971=Fixture!I4971,Settings!$G$8,IF(Fixture!G4971&lt;Fixture!I4971,Settings!$G$9,"-"))))</f>
        <v>-</v>
      </c>
      <c r="I4967" s="13" t="str">
        <f>IF(G4967="-","-",IF(Fixture!I4971&gt;Fixture!G4971,Settings!$G$7,IF(Fixture!I4971=Fixture!G4971,Settings!$G$8,IF(Fixture!I4971&lt;Fixture!G4971,Settings!$G$9,"-"))))</f>
        <v>-</v>
      </c>
    </row>
    <row r="4968" spans="3:9" x14ac:dyDescent="0.25">
      <c r="C4968" s="12" t="str">
        <f t="shared" si="156"/>
        <v>-</v>
      </c>
      <c r="D4968" s="9" t="str">
        <f t="shared" si="157"/>
        <v>-</v>
      </c>
      <c r="E4968" s="9" t="str">
        <f>IF(C4968="-","-",IF(D4968=maxgameno+2,"blank row 2",IF(D4968=maxgameno+1,"blank row 1",INDEX(FixtureCode!$B$4:$AH$128,MATCH($C4968,FixtureCode!$B$4:$B$128,0),MATCH("G"&amp;D4968&amp;"-T1",FixtureCode!$B$4:$AH$4,0)))))</f>
        <v>-</v>
      </c>
      <c r="F4968" s="13" t="str">
        <f>IF(C4968="-","-",IF(D4968=maxgameno+2,"blank row 2",IF(D4968=maxgameno+1,"blank row 1",INDEX(FixtureCode!$B$4:$AH$128,MATCH($C4968,FixtureCode!$B$4:$B$128,0),MATCH("G"&amp;D4968&amp;"-T2",FixtureCode!$B$4:$AH$4,0)))))</f>
        <v>-</v>
      </c>
      <c r="G4968" s="12" t="str">
        <f>IF(C4968="-","-",IF(AND(ISNUMBER(Fixture!G4972),ISNUMBER(Fixture!I4972),Fixture!F4972&lt;&gt;"BYE",Fixture!J4972&lt;&gt;"BYE"),"Yes","-"))</f>
        <v>-</v>
      </c>
      <c r="H4968" s="9" t="str">
        <f>IF(G4968="-","-",IF(Fixture!G4972&gt;Fixture!I4972,Settings!$G$7,IF(Fixture!G4972=Fixture!I4972,Settings!$G$8,IF(Fixture!G4972&lt;Fixture!I4972,Settings!$G$9,"-"))))</f>
        <v>-</v>
      </c>
      <c r="I4968" s="13" t="str">
        <f>IF(G4968="-","-",IF(Fixture!I4972&gt;Fixture!G4972,Settings!$G$7,IF(Fixture!I4972=Fixture!G4972,Settings!$G$8,IF(Fixture!I4972&lt;Fixture!G4972,Settings!$G$9,"-"))))</f>
        <v>-</v>
      </c>
    </row>
    <row r="4969" spans="3:9" x14ac:dyDescent="0.25">
      <c r="C4969" s="12" t="str">
        <f t="shared" si="156"/>
        <v>-</v>
      </c>
      <c r="D4969" s="9" t="str">
        <f t="shared" si="157"/>
        <v>-</v>
      </c>
      <c r="E4969" s="9" t="str">
        <f>IF(C4969="-","-",IF(D4969=maxgameno+2,"blank row 2",IF(D4969=maxgameno+1,"blank row 1",INDEX(FixtureCode!$B$4:$AH$128,MATCH($C4969,FixtureCode!$B$4:$B$128,0),MATCH("G"&amp;D4969&amp;"-T1",FixtureCode!$B$4:$AH$4,0)))))</f>
        <v>-</v>
      </c>
      <c r="F4969" s="13" t="str">
        <f>IF(C4969="-","-",IF(D4969=maxgameno+2,"blank row 2",IF(D4969=maxgameno+1,"blank row 1",INDEX(FixtureCode!$B$4:$AH$128,MATCH($C4969,FixtureCode!$B$4:$B$128,0),MATCH("G"&amp;D4969&amp;"-T2",FixtureCode!$B$4:$AH$4,0)))))</f>
        <v>-</v>
      </c>
      <c r="G4969" s="12" t="str">
        <f>IF(C4969="-","-",IF(AND(ISNUMBER(Fixture!G4973),ISNUMBER(Fixture!I4973),Fixture!F4973&lt;&gt;"BYE",Fixture!J4973&lt;&gt;"BYE"),"Yes","-"))</f>
        <v>-</v>
      </c>
      <c r="H4969" s="9" t="str">
        <f>IF(G4969="-","-",IF(Fixture!G4973&gt;Fixture!I4973,Settings!$G$7,IF(Fixture!G4973=Fixture!I4973,Settings!$G$8,IF(Fixture!G4973&lt;Fixture!I4973,Settings!$G$9,"-"))))</f>
        <v>-</v>
      </c>
      <c r="I4969" s="13" t="str">
        <f>IF(G4969="-","-",IF(Fixture!I4973&gt;Fixture!G4973,Settings!$G$7,IF(Fixture!I4973=Fixture!G4973,Settings!$G$8,IF(Fixture!I4973&lt;Fixture!G4973,Settings!$G$9,"-"))))</f>
        <v>-</v>
      </c>
    </row>
    <row r="4970" spans="3:9" x14ac:dyDescent="0.25">
      <c r="C4970" s="12" t="str">
        <f t="shared" si="156"/>
        <v>-</v>
      </c>
      <c r="D4970" s="9" t="str">
        <f t="shared" si="157"/>
        <v>-</v>
      </c>
      <c r="E4970" s="9" t="str">
        <f>IF(C4970="-","-",IF(D4970=maxgameno+2,"blank row 2",IF(D4970=maxgameno+1,"blank row 1",INDEX(FixtureCode!$B$4:$AH$128,MATCH($C4970,FixtureCode!$B$4:$B$128,0),MATCH("G"&amp;D4970&amp;"-T1",FixtureCode!$B$4:$AH$4,0)))))</f>
        <v>-</v>
      </c>
      <c r="F4970" s="13" t="str">
        <f>IF(C4970="-","-",IF(D4970=maxgameno+2,"blank row 2",IF(D4970=maxgameno+1,"blank row 1",INDEX(FixtureCode!$B$4:$AH$128,MATCH($C4970,FixtureCode!$B$4:$B$128,0),MATCH("G"&amp;D4970&amp;"-T2",FixtureCode!$B$4:$AH$4,0)))))</f>
        <v>-</v>
      </c>
      <c r="G4970" s="12" t="str">
        <f>IF(C4970="-","-",IF(AND(ISNUMBER(Fixture!G4974),ISNUMBER(Fixture!I4974),Fixture!F4974&lt;&gt;"BYE",Fixture!J4974&lt;&gt;"BYE"),"Yes","-"))</f>
        <v>-</v>
      </c>
      <c r="H4970" s="9" t="str">
        <f>IF(G4970="-","-",IF(Fixture!G4974&gt;Fixture!I4974,Settings!$G$7,IF(Fixture!G4974=Fixture!I4974,Settings!$G$8,IF(Fixture!G4974&lt;Fixture!I4974,Settings!$G$9,"-"))))</f>
        <v>-</v>
      </c>
      <c r="I4970" s="13" t="str">
        <f>IF(G4970="-","-",IF(Fixture!I4974&gt;Fixture!G4974,Settings!$G$7,IF(Fixture!I4974=Fixture!G4974,Settings!$G$8,IF(Fixture!I4974&lt;Fixture!G4974,Settings!$G$9,"-"))))</f>
        <v>-</v>
      </c>
    </row>
    <row r="4971" spans="3:9" x14ac:dyDescent="0.25">
      <c r="C4971" s="12" t="str">
        <f t="shared" si="156"/>
        <v>-</v>
      </c>
      <c r="D4971" s="9" t="str">
        <f t="shared" si="157"/>
        <v>-</v>
      </c>
      <c r="E4971" s="9" t="str">
        <f>IF(C4971="-","-",IF(D4971=maxgameno+2,"blank row 2",IF(D4971=maxgameno+1,"blank row 1",INDEX(FixtureCode!$B$4:$AH$128,MATCH($C4971,FixtureCode!$B$4:$B$128,0),MATCH("G"&amp;D4971&amp;"-T1",FixtureCode!$B$4:$AH$4,0)))))</f>
        <v>-</v>
      </c>
      <c r="F4971" s="13" t="str">
        <f>IF(C4971="-","-",IF(D4971=maxgameno+2,"blank row 2",IF(D4971=maxgameno+1,"blank row 1",INDEX(FixtureCode!$B$4:$AH$128,MATCH($C4971,FixtureCode!$B$4:$B$128,0),MATCH("G"&amp;D4971&amp;"-T2",FixtureCode!$B$4:$AH$4,0)))))</f>
        <v>-</v>
      </c>
      <c r="G4971" s="12" t="str">
        <f>IF(C4971="-","-",IF(AND(ISNUMBER(Fixture!G4975),ISNUMBER(Fixture!I4975),Fixture!F4975&lt;&gt;"BYE",Fixture!J4975&lt;&gt;"BYE"),"Yes","-"))</f>
        <v>-</v>
      </c>
      <c r="H4971" s="9" t="str">
        <f>IF(G4971="-","-",IF(Fixture!G4975&gt;Fixture!I4975,Settings!$G$7,IF(Fixture!G4975=Fixture!I4975,Settings!$G$8,IF(Fixture!G4975&lt;Fixture!I4975,Settings!$G$9,"-"))))</f>
        <v>-</v>
      </c>
      <c r="I4971" s="13" t="str">
        <f>IF(G4971="-","-",IF(Fixture!I4975&gt;Fixture!G4975,Settings!$G$7,IF(Fixture!I4975=Fixture!G4975,Settings!$G$8,IF(Fixture!I4975&lt;Fixture!G4975,Settings!$G$9,"-"))))</f>
        <v>-</v>
      </c>
    </row>
    <row r="4972" spans="3:9" x14ac:dyDescent="0.25">
      <c r="C4972" s="12" t="str">
        <f t="shared" si="156"/>
        <v>-</v>
      </c>
      <c r="D4972" s="9" t="str">
        <f t="shared" si="157"/>
        <v>-</v>
      </c>
      <c r="E4972" s="9" t="str">
        <f>IF(C4972="-","-",IF(D4972=maxgameno+2,"blank row 2",IF(D4972=maxgameno+1,"blank row 1",INDEX(FixtureCode!$B$4:$AH$128,MATCH($C4972,FixtureCode!$B$4:$B$128,0),MATCH("G"&amp;D4972&amp;"-T1",FixtureCode!$B$4:$AH$4,0)))))</f>
        <v>-</v>
      </c>
      <c r="F4972" s="13" t="str">
        <f>IF(C4972="-","-",IF(D4972=maxgameno+2,"blank row 2",IF(D4972=maxgameno+1,"blank row 1",INDEX(FixtureCode!$B$4:$AH$128,MATCH($C4972,FixtureCode!$B$4:$B$128,0),MATCH("G"&amp;D4972&amp;"-T2",FixtureCode!$B$4:$AH$4,0)))))</f>
        <v>-</v>
      </c>
      <c r="G4972" s="12" t="str">
        <f>IF(C4972="-","-",IF(AND(ISNUMBER(Fixture!G4976),ISNUMBER(Fixture!I4976),Fixture!F4976&lt;&gt;"BYE",Fixture!J4976&lt;&gt;"BYE"),"Yes","-"))</f>
        <v>-</v>
      </c>
      <c r="H4972" s="9" t="str">
        <f>IF(G4972="-","-",IF(Fixture!G4976&gt;Fixture!I4976,Settings!$G$7,IF(Fixture!G4976=Fixture!I4976,Settings!$G$8,IF(Fixture!G4976&lt;Fixture!I4976,Settings!$G$9,"-"))))</f>
        <v>-</v>
      </c>
      <c r="I4972" s="13" t="str">
        <f>IF(G4972="-","-",IF(Fixture!I4976&gt;Fixture!G4976,Settings!$G$7,IF(Fixture!I4976=Fixture!G4976,Settings!$G$8,IF(Fixture!I4976&lt;Fixture!G4976,Settings!$G$9,"-"))))</f>
        <v>-</v>
      </c>
    </row>
    <row r="4973" spans="3:9" x14ac:dyDescent="0.25">
      <c r="C4973" s="12" t="str">
        <f t="shared" si="156"/>
        <v>-</v>
      </c>
      <c r="D4973" s="9" t="str">
        <f t="shared" si="157"/>
        <v>-</v>
      </c>
      <c r="E4973" s="9" t="str">
        <f>IF(C4973="-","-",IF(D4973=maxgameno+2,"blank row 2",IF(D4973=maxgameno+1,"blank row 1",INDEX(FixtureCode!$B$4:$AH$128,MATCH($C4973,FixtureCode!$B$4:$B$128,0),MATCH("G"&amp;D4973&amp;"-T1",FixtureCode!$B$4:$AH$4,0)))))</f>
        <v>-</v>
      </c>
      <c r="F4973" s="13" t="str">
        <f>IF(C4973="-","-",IF(D4973=maxgameno+2,"blank row 2",IF(D4973=maxgameno+1,"blank row 1",INDEX(FixtureCode!$B$4:$AH$128,MATCH($C4973,FixtureCode!$B$4:$B$128,0),MATCH("G"&amp;D4973&amp;"-T2",FixtureCode!$B$4:$AH$4,0)))))</f>
        <v>-</v>
      </c>
      <c r="G4973" s="12" t="str">
        <f>IF(C4973="-","-",IF(AND(ISNUMBER(Fixture!G4977),ISNUMBER(Fixture!I4977),Fixture!F4977&lt;&gt;"BYE",Fixture!J4977&lt;&gt;"BYE"),"Yes","-"))</f>
        <v>-</v>
      </c>
      <c r="H4973" s="9" t="str">
        <f>IF(G4973="-","-",IF(Fixture!G4977&gt;Fixture!I4977,Settings!$G$7,IF(Fixture!G4977=Fixture!I4977,Settings!$G$8,IF(Fixture!G4977&lt;Fixture!I4977,Settings!$G$9,"-"))))</f>
        <v>-</v>
      </c>
      <c r="I4973" s="13" t="str">
        <f>IF(G4973="-","-",IF(Fixture!I4977&gt;Fixture!G4977,Settings!$G$7,IF(Fixture!I4977=Fixture!G4977,Settings!$G$8,IF(Fixture!I4977&lt;Fixture!G4977,Settings!$G$9,"-"))))</f>
        <v>-</v>
      </c>
    </row>
    <row r="4974" spans="3:9" x14ac:dyDescent="0.25">
      <c r="C4974" s="12" t="str">
        <f t="shared" si="156"/>
        <v>-</v>
      </c>
      <c r="D4974" s="9" t="str">
        <f t="shared" si="157"/>
        <v>-</v>
      </c>
      <c r="E4974" s="9" t="str">
        <f>IF(C4974="-","-",IF(D4974=maxgameno+2,"blank row 2",IF(D4974=maxgameno+1,"blank row 1",INDEX(FixtureCode!$B$4:$AH$128,MATCH($C4974,FixtureCode!$B$4:$B$128,0),MATCH("G"&amp;D4974&amp;"-T1",FixtureCode!$B$4:$AH$4,0)))))</f>
        <v>-</v>
      </c>
      <c r="F4974" s="13" t="str">
        <f>IF(C4974="-","-",IF(D4974=maxgameno+2,"blank row 2",IF(D4974=maxgameno+1,"blank row 1",INDEX(FixtureCode!$B$4:$AH$128,MATCH($C4974,FixtureCode!$B$4:$B$128,0),MATCH("G"&amp;D4974&amp;"-T2",FixtureCode!$B$4:$AH$4,0)))))</f>
        <v>-</v>
      </c>
      <c r="G4974" s="12" t="str">
        <f>IF(C4974="-","-",IF(AND(ISNUMBER(Fixture!G4978),ISNUMBER(Fixture!I4978),Fixture!F4978&lt;&gt;"BYE",Fixture!J4978&lt;&gt;"BYE"),"Yes","-"))</f>
        <v>-</v>
      </c>
      <c r="H4974" s="9" t="str">
        <f>IF(G4974="-","-",IF(Fixture!G4978&gt;Fixture!I4978,Settings!$G$7,IF(Fixture!G4978=Fixture!I4978,Settings!$G$8,IF(Fixture!G4978&lt;Fixture!I4978,Settings!$G$9,"-"))))</f>
        <v>-</v>
      </c>
      <c r="I4974" s="13" t="str">
        <f>IF(G4974="-","-",IF(Fixture!I4978&gt;Fixture!G4978,Settings!$G$7,IF(Fixture!I4978=Fixture!G4978,Settings!$G$8,IF(Fixture!I4978&lt;Fixture!G4978,Settings!$G$9,"-"))))</f>
        <v>-</v>
      </c>
    </row>
    <row r="4975" spans="3:9" x14ac:dyDescent="0.25">
      <c r="C4975" s="12" t="str">
        <f t="shared" si="156"/>
        <v>-</v>
      </c>
      <c r="D4975" s="9" t="str">
        <f t="shared" si="157"/>
        <v>-</v>
      </c>
      <c r="E4975" s="9" t="str">
        <f>IF(C4975="-","-",IF(D4975=maxgameno+2,"blank row 2",IF(D4975=maxgameno+1,"blank row 1",INDEX(FixtureCode!$B$4:$AH$128,MATCH($C4975,FixtureCode!$B$4:$B$128,0),MATCH("G"&amp;D4975&amp;"-T1",FixtureCode!$B$4:$AH$4,0)))))</f>
        <v>-</v>
      </c>
      <c r="F4975" s="13" t="str">
        <f>IF(C4975="-","-",IF(D4975=maxgameno+2,"blank row 2",IF(D4975=maxgameno+1,"blank row 1",INDEX(FixtureCode!$B$4:$AH$128,MATCH($C4975,FixtureCode!$B$4:$B$128,0),MATCH("G"&amp;D4975&amp;"-T2",FixtureCode!$B$4:$AH$4,0)))))</f>
        <v>-</v>
      </c>
      <c r="G4975" s="12" t="str">
        <f>IF(C4975="-","-",IF(AND(ISNUMBER(Fixture!G4979),ISNUMBER(Fixture!I4979),Fixture!F4979&lt;&gt;"BYE",Fixture!J4979&lt;&gt;"BYE"),"Yes","-"))</f>
        <v>-</v>
      </c>
      <c r="H4975" s="9" t="str">
        <f>IF(G4975="-","-",IF(Fixture!G4979&gt;Fixture!I4979,Settings!$G$7,IF(Fixture!G4979=Fixture!I4979,Settings!$G$8,IF(Fixture!G4979&lt;Fixture!I4979,Settings!$G$9,"-"))))</f>
        <v>-</v>
      </c>
      <c r="I4975" s="13" t="str">
        <f>IF(G4975="-","-",IF(Fixture!I4979&gt;Fixture!G4979,Settings!$G$7,IF(Fixture!I4979=Fixture!G4979,Settings!$G$8,IF(Fixture!I4979&lt;Fixture!G4979,Settings!$G$9,"-"))))</f>
        <v>-</v>
      </c>
    </row>
    <row r="4976" spans="3:9" x14ac:dyDescent="0.25">
      <c r="C4976" s="12" t="str">
        <f t="shared" si="156"/>
        <v>-</v>
      </c>
      <c r="D4976" s="9" t="str">
        <f t="shared" si="157"/>
        <v>-</v>
      </c>
      <c r="E4976" s="9" t="str">
        <f>IF(C4976="-","-",IF(D4976=maxgameno+2,"blank row 2",IF(D4976=maxgameno+1,"blank row 1",INDEX(FixtureCode!$B$4:$AH$128,MATCH($C4976,FixtureCode!$B$4:$B$128,0),MATCH("G"&amp;D4976&amp;"-T1",FixtureCode!$B$4:$AH$4,0)))))</f>
        <v>-</v>
      </c>
      <c r="F4976" s="13" t="str">
        <f>IF(C4976="-","-",IF(D4976=maxgameno+2,"blank row 2",IF(D4976=maxgameno+1,"blank row 1",INDEX(FixtureCode!$B$4:$AH$128,MATCH($C4976,FixtureCode!$B$4:$B$128,0),MATCH("G"&amp;D4976&amp;"-T2",FixtureCode!$B$4:$AH$4,0)))))</f>
        <v>-</v>
      </c>
      <c r="G4976" s="12" t="str">
        <f>IF(C4976="-","-",IF(AND(ISNUMBER(Fixture!G4980),ISNUMBER(Fixture!I4980),Fixture!F4980&lt;&gt;"BYE",Fixture!J4980&lt;&gt;"BYE"),"Yes","-"))</f>
        <v>-</v>
      </c>
      <c r="H4976" s="9" t="str">
        <f>IF(G4976="-","-",IF(Fixture!G4980&gt;Fixture!I4980,Settings!$G$7,IF(Fixture!G4980=Fixture!I4980,Settings!$G$8,IF(Fixture!G4980&lt;Fixture!I4980,Settings!$G$9,"-"))))</f>
        <v>-</v>
      </c>
      <c r="I4976" s="13" t="str">
        <f>IF(G4976="-","-",IF(Fixture!I4980&gt;Fixture!G4980,Settings!$G$7,IF(Fixture!I4980=Fixture!G4980,Settings!$G$8,IF(Fixture!I4980&lt;Fixture!G4980,Settings!$G$9,"-"))))</f>
        <v>-</v>
      </c>
    </row>
    <row r="4977" spans="3:9" x14ac:dyDescent="0.25">
      <c r="C4977" s="12" t="str">
        <f t="shared" si="156"/>
        <v>-</v>
      </c>
      <c r="D4977" s="9" t="str">
        <f t="shared" si="157"/>
        <v>-</v>
      </c>
      <c r="E4977" s="9" t="str">
        <f>IF(C4977="-","-",IF(D4977=maxgameno+2,"blank row 2",IF(D4977=maxgameno+1,"blank row 1",INDEX(FixtureCode!$B$4:$AH$128,MATCH($C4977,FixtureCode!$B$4:$B$128,0),MATCH("G"&amp;D4977&amp;"-T1",FixtureCode!$B$4:$AH$4,0)))))</f>
        <v>-</v>
      </c>
      <c r="F4977" s="13" t="str">
        <f>IF(C4977="-","-",IF(D4977=maxgameno+2,"blank row 2",IF(D4977=maxgameno+1,"blank row 1",INDEX(FixtureCode!$B$4:$AH$128,MATCH($C4977,FixtureCode!$B$4:$B$128,0),MATCH("G"&amp;D4977&amp;"-T2",FixtureCode!$B$4:$AH$4,0)))))</f>
        <v>-</v>
      </c>
      <c r="G4977" s="12" t="str">
        <f>IF(C4977="-","-",IF(AND(ISNUMBER(Fixture!G4981),ISNUMBER(Fixture!I4981),Fixture!F4981&lt;&gt;"BYE",Fixture!J4981&lt;&gt;"BYE"),"Yes","-"))</f>
        <v>-</v>
      </c>
      <c r="H4977" s="9" t="str">
        <f>IF(G4977="-","-",IF(Fixture!G4981&gt;Fixture!I4981,Settings!$G$7,IF(Fixture!G4981=Fixture!I4981,Settings!$G$8,IF(Fixture!G4981&lt;Fixture!I4981,Settings!$G$9,"-"))))</f>
        <v>-</v>
      </c>
      <c r="I4977" s="13" t="str">
        <f>IF(G4977="-","-",IF(Fixture!I4981&gt;Fixture!G4981,Settings!$G$7,IF(Fixture!I4981=Fixture!G4981,Settings!$G$8,IF(Fixture!I4981&lt;Fixture!G4981,Settings!$G$9,"-"))))</f>
        <v>-</v>
      </c>
    </row>
    <row r="4978" spans="3:9" x14ac:dyDescent="0.25">
      <c r="C4978" s="12" t="str">
        <f t="shared" si="156"/>
        <v>-</v>
      </c>
      <c r="D4978" s="9" t="str">
        <f t="shared" si="157"/>
        <v>-</v>
      </c>
      <c r="E4978" s="9" t="str">
        <f>IF(C4978="-","-",IF(D4978=maxgameno+2,"blank row 2",IF(D4978=maxgameno+1,"blank row 1",INDEX(FixtureCode!$B$4:$AH$128,MATCH($C4978,FixtureCode!$B$4:$B$128,0),MATCH("G"&amp;D4978&amp;"-T1",FixtureCode!$B$4:$AH$4,0)))))</f>
        <v>-</v>
      </c>
      <c r="F4978" s="13" t="str">
        <f>IF(C4978="-","-",IF(D4978=maxgameno+2,"blank row 2",IF(D4978=maxgameno+1,"blank row 1",INDEX(FixtureCode!$B$4:$AH$128,MATCH($C4978,FixtureCode!$B$4:$B$128,0),MATCH("G"&amp;D4978&amp;"-T2",FixtureCode!$B$4:$AH$4,0)))))</f>
        <v>-</v>
      </c>
      <c r="G4978" s="12" t="str">
        <f>IF(C4978="-","-",IF(AND(ISNUMBER(Fixture!G4982),ISNUMBER(Fixture!I4982),Fixture!F4982&lt;&gt;"BYE",Fixture!J4982&lt;&gt;"BYE"),"Yes","-"))</f>
        <v>-</v>
      </c>
      <c r="H4978" s="9" t="str">
        <f>IF(G4978="-","-",IF(Fixture!G4982&gt;Fixture!I4982,Settings!$G$7,IF(Fixture!G4982=Fixture!I4982,Settings!$G$8,IF(Fixture!G4982&lt;Fixture!I4982,Settings!$G$9,"-"))))</f>
        <v>-</v>
      </c>
      <c r="I4978" s="13" t="str">
        <f>IF(G4978="-","-",IF(Fixture!I4982&gt;Fixture!G4982,Settings!$G$7,IF(Fixture!I4982=Fixture!G4982,Settings!$G$8,IF(Fixture!I4982&lt;Fixture!G4982,Settings!$G$9,"-"))))</f>
        <v>-</v>
      </c>
    </row>
    <row r="4979" spans="3:9" x14ac:dyDescent="0.25">
      <c r="C4979" s="12" t="str">
        <f t="shared" si="156"/>
        <v>-</v>
      </c>
      <c r="D4979" s="9" t="str">
        <f t="shared" si="157"/>
        <v>-</v>
      </c>
      <c r="E4979" s="9" t="str">
        <f>IF(C4979="-","-",IF(D4979=maxgameno+2,"blank row 2",IF(D4979=maxgameno+1,"blank row 1",INDEX(FixtureCode!$B$4:$AH$128,MATCH($C4979,FixtureCode!$B$4:$B$128,0),MATCH("G"&amp;D4979&amp;"-T1",FixtureCode!$B$4:$AH$4,0)))))</f>
        <v>-</v>
      </c>
      <c r="F4979" s="13" t="str">
        <f>IF(C4979="-","-",IF(D4979=maxgameno+2,"blank row 2",IF(D4979=maxgameno+1,"blank row 1",INDEX(FixtureCode!$B$4:$AH$128,MATCH($C4979,FixtureCode!$B$4:$B$128,0),MATCH("G"&amp;D4979&amp;"-T2",FixtureCode!$B$4:$AH$4,0)))))</f>
        <v>-</v>
      </c>
      <c r="G4979" s="12" t="str">
        <f>IF(C4979="-","-",IF(AND(ISNUMBER(Fixture!G4983),ISNUMBER(Fixture!I4983),Fixture!F4983&lt;&gt;"BYE",Fixture!J4983&lt;&gt;"BYE"),"Yes","-"))</f>
        <v>-</v>
      </c>
      <c r="H4979" s="9" t="str">
        <f>IF(G4979="-","-",IF(Fixture!G4983&gt;Fixture!I4983,Settings!$G$7,IF(Fixture!G4983=Fixture!I4983,Settings!$G$8,IF(Fixture!G4983&lt;Fixture!I4983,Settings!$G$9,"-"))))</f>
        <v>-</v>
      </c>
      <c r="I4979" s="13" t="str">
        <f>IF(G4979="-","-",IF(Fixture!I4983&gt;Fixture!G4983,Settings!$G$7,IF(Fixture!I4983=Fixture!G4983,Settings!$G$8,IF(Fixture!I4983&lt;Fixture!G4983,Settings!$G$9,"-"))))</f>
        <v>-</v>
      </c>
    </row>
    <row r="4980" spans="3:9" x14ac:dyDescent="0.25">
      <c r="C4980" s="12" t="str">
        <f t="shared" si="156"/>
        <v>-</v>
      </c>
      <c r="D4980" s="9" t="str">
        <f t="shared" si="157"/>
        <v>-</v>
      </c>
      <c r="E4980" s="9" t="str">
        <f>IF(C4980="-","-",IF(D4980=maxgameno+2,"blank row 2",IF(D4980=maxgameno+1,"blank row 1",INDEX(FixtureCode!$B$4:$AH$128,MATCH($C4980,FixtureCode!$B$4:$B$128,0),MATCH("G"&amp;D4980&amp;"-T1",FixtureCode!$B$4:$AH$4,0)))))</f>
        <v>-</v>
      </c>
      <c r="F4980" s="13" t="str">
        <f>IF(C4980="-","-",IF(D4980=maxgameno+2,"blank row 2",IF(D4980=maxgameno+1,"blank row 1",INDEX(FixtureCode!$B$4:$AH$128,MATCH($C4980,FixtureCode!$B$4:$B$128,0),MATCH("G"&amp;D4980&amp;"-T2",FixtureCode!$B$4:$AH$4,0)))))</f>
        <v>-</v>
      </c>
      <c r="G4980" s="12" t="str">
        <f>IF(C4980="-","-",IF(AND(ISNUMBER(Fixture!G4984),ISNUMBER(Fixture!I4984),Fixture!F4984&lt;&gt;"BYE",Fixture!J4984&lt;&gt;"BYE"),"Yes","-"))</f>
        <v>-</v>
      </c>
      <c r="H4980" s="9" t="str">
        <f>IF(G4980="-","-",IF(Fixture!G4984&gt;Fixture!I4984,Settings!$G$7,IF(Fixture!G4984=Fixture!I4984,Settings!$G$8,IF(Fixture!G4984&lt;Fixture!I4984,Settings!$G$9,"-"))))</f>
        <v>-</v>
      </c>
      <c r="I4980" s="13" t="str">
        <f>IF(G4980="-","-",IF(Fixture!I4984&gt;Fixture!G4984,Settings!$G$7,IF(Fixture!I4984=Fixture!G4984,Settings!$G$8,IF(Fixture!I4984&lt;Fixture!G4984,Settings!$G$9,"-"))))</f>
        <v>-</v>
      </c>
    </row>
    <row r="4981" spans="3:9" x14ac:dyDescent="0.25">
      <c r="C4981" s="12" t="str">
        <f t="shared" si="156"/>
        <v>-</v>
      </c>
      <c r="D4981" s="9" t="str">
        <f t="shared" si="157"/>
        <v>-</v>
      </c>
      <c r="E4981" s="9" t="str">
        <f>IF(C4981="-","-",IF(D4981=maxgameno+2,"blank row 2",IF(D4981=maxgameno+1,"blank row 1",INDEX(FixtureCode!$B$4:$AH$128,MATCH($C4981,FixtureCode!$B$4:$B$128,0),MATCH("G"&amp;D4981&amp;"-T1",FixtureCode!$B$4:$AH$4,0)))))</f>
        <v>-</v>
      </c>
      <c r="F4981" s="13" t="str">
        <f>IF(C4981="-","-",IF(D4981=maxgameno+2,"blank row 2",IF(D4981=maxgameno+1,"blank row 1",INDEX(FixtureCode!$B$4:$AH$128,MATCH($C4981,FixtureCode!$B$4:$B$128,0),MATCH("G"&amp;D4981&amp;"-T2",FixtureCode!$B$4:$AH$4,0)))))</f>
        <v>-</v>
      </c>
      <c r="G4981" s="12" t="str">
        <f>IF(C4981="-","-",IF(AND(ISNUMBER(Fixture!G4985),ISNUMBER(Fixture!I4985),Fixture!F4985&lt;&gt;"BYE",Fixture!J4985&lt;&gt;"BYE"),"Yes","-"))</f>
        <v>-</v>
      </c>
      <c r="H4981" s="9" t="str">
        <f>IF(G4981="-","-",IF(Fixture!G4985&gt;Fixture!I4985,Settings!$G$7,IF(Fixture!G4985=Fixture!I4985,Settings!$G$8,IF(Fixture!G4985&lt;Fixture!I4985,Settings!$G$9,"-"))))</f>
        <v>-</v>
      </c>
      <c r="I4981" s="13" t="str">
        <f>IF(G4981="-","-",IF(Fixture!I4985&gt;Fixture!G4985,Settings!$G$7,IF(Fixture!I4985=Fixture!G4985,Settings!$G$8,IF(Fixture!I4985&lt;Fixture!G4985,Settings!$G$9,"-"))))</f>
        <v>-</v>
      </c>
    </row>
    <row r="4982" spans="3:9" x14ac:dyDescent="0.25">
      <c r="C4982" s="12" t="str">
        <f t="shared" si="156"/>
        <v>-</v>
      </c>
      <c r="D4982" s="9" t="str">
        <f t="shared" si="157"/>
        <v>-</v>
      </c>
      <c r="E4982" s="9" t="str">
        <f>IF(C4982="-","-",IF(D4982=maxgameno+2,"blank row 2",IF(D4982=maxgameno+1,"blank row 1",INDEX(FixtureCode!$B$4:$AH$128,MATCH($C4982,FixtureCode!$B$4:$B$128,0),MATCH("G"&amp;D4982&amp;"-T1",FixtureCode!$B$4:$AH$4,0)))))</f>
        <v>-</v>
      </c>
      <c r="F4982" s="13" t="str">
        <f>IF(C4982="-","-",IF(D4982=maxgameno+2,"blank row 2",IF(D4982=maxgameno+1,"blank row 1",INDEX(FixtureCode!$B$4:$AH$128,MATCH($C4982,FixtureCode!$B$4:$B$128,0),MATCH("G"&amp;D4982&amp;"-T2",FixtureCode!$B$4:$AH$4,0)))))</f>
        <v>-</v>
      </c>
      <c r="G4982" s="12" t="str">
        <f>IF(C4982="-","-",IF(AND(ISNUMBER(Fixture!G4986),ISNUMBER(Fixture!I4986),Fixture!F4986&lt;&gt;"BYE",Fixture!J4986&lt;&gt;"BYE"),"Yes","-"))</f>
        <v>-</v>
      </c>
      <c r="H4982" s="9" t="str">
        <f>IF(G4982="-","-",IF(Fixture!G4986&gt;Fixture!I4986,Settings!$G$7,IF(Fixture!G4986=Fixture!I4986,Settings!$G$8,IF(Fixture!G4986&lt;Fixture!I4986,Settings!$G$9,"-"))))</f>
        <v>-</v>
      </c>
      <c r="I4982" s="13" t="str">
        <f>IF(G4982="-","-",IF(Fixture!I4986&gt;Fixture!G4986,Settings!$G$7,IF(Fixture!I4986=Fixture!G4986,Settings!$G$8,IF(Fixture!I4986&lt;Fixture!G4986,Settings!$G$9,"-"))))</f>
        <v>-</v>
      </c>
    </row>
    <row r="4983" spans="3:9" x14ac:dyDescent="0.25">
      <c r="C4983" s="12" t="str">
        <f t="shared" si="156"/>
        <v>-</v>
      </c>
      <c r="D4983" s="9" t="str">
        <f t="shared" si="157"/>
        <v>-</v>
      </c>
      <c r="E4983" s="9" t="str">
        <f>IF(C4983="-","-",IF(D4983=maxgameno+2,"blank row 2",IF(D4983=maxgameno+1,"blank row 1",INDEX(FixtureCode!$B$4:$AH$128,MATCH($C4983,FixtureCode!$B$4:$B$128,0),MATCH("G"&amp;D4983&amp;"-T1",FixtureCode!$B$4:$AH$4,0)))))</f>
        <v>-</v>
      </c>
      <c r="F4983" s="13" t="str">
        <f>IF(C4983="-","-",IF(D4983=maxgameno+2,"blank row 2",IF(D4983=maxgameno+1,"blank row 1",INDEX(FixtureCode!$B$4:$AH$128,MATCH($C4983,FixtureCode!$B$4:$B$128,0),MATCH("G"&amp;D4983&amp;"-T2",FixtureCode!$B$4:$AH$4,0)))))</f>
        <v>-</v>
      </c>
      <c r="G4983" s="12" t="str">
        <f>IF(C4983="-","-",IF(AND(ISNUMBER(Fixture!G4987),ISNUMBER(Fixture!I4987),Fixture!F4987&lt;&gt;"BYE",Fixture!J4987&lt;&gt;"BYE"),"Yes","-"))</f>
        <v>-</v>
      </c>
      <c r="H4983" s="9" t="str">
        <f>IF(G4983="-","-",IF(Fixture!G4987&gt;Fixture!I4987,Settings!$G$7,IF(Fixture!G4987=Fixture!I4987,Settings!$G$8,IF(Fixture!G4987&lt;Fixture!I4987,Settings!$G$9,"-"))))</f>
        <v>-</v>
      </c>
      <c r="I4983" s="13" t="str">
        <f>IF(G4983="-","-",IF(Fixture!I4987&gt;Fixture!G4987,Settings!$G$7,IF(Fixture!I4987=Fixture!G4987,Settings!$G$8,IF(Fixture!I4987&lt;Fixture!G4987,Settings!$G$9,"-"))))</f>
        <v>-</v>
      </c>
    </row>
    <row r="4984" spans="3:9" x14ac:dyDescent="0.25">
      <c r="C4984" s="12" t="str">
        <f t="shared" si="156"/>
        <v>-</v>
      </c>
      <c r="D4984" s="9" t="str">
        <f t="shared" si="157"/>
        <v>-</v>
      </c>
      <c r="E4984" s="9" t="str">
        <f>IF(C4984="-","-",IF(D4984=maxgameno+2,"blank row 2",IF(D4984=maxgameno+1,"blank row 1",INDEX(FixtureCode!$B$4:$AH$128,MATCH($C4984,FixtureCode!$B$4:$B$128,0),MATCH("G"&amp;D4984&amp;"-T1",FixtureCode!$B$4:$AH$4,0)))))</f>
        <v>-</v>
      </c>
      <c r="F4984" s="13" t="str">
        <f>IF(C4984="-","-",IF(D4984=maxgameno+2,"blank row 2",IF(D4984=maxgameno+1,"blank row 1",INDEX(FixtureCode!$B$4:$AH$128,MATCH($C4984,FixtureCode!$B$4:$B$128,0),MATCH("G"&amp;D4984&amp;"-T2",FixtureCode!$B$4:$AH$4,0)))))</f>
        <v>-</v>
      </c>
      <c r="G4984" s="12" t="str">
        <f>IF(C4984="-","-",IF(AND(ISNUMBER(Fixture!G4988),ISNUMBER(Fixture!I4988),Fixture!F4988&lt;&gt;"BYE",Fixture!J4988&lt;&gt;"BYE"),"Yes","-"))</f>
        <v>-</v>
      </c>
      <c r="H4984" s="9" t="str">
        <f>IF(G4984="-","-",IF(Fixture!G4988&gt;Fixture!I4988,Settings!$G$7,IF(Fixture!G4988=Fixture!I4988,Settings!$G$8,IF(Fixture!G4988&lt;Fixture!I4988,Settings!$G$9,"-"))))</f>
        <v>-</v>
      </c>
      <c r="I4984" s="13" t="str">
        <f>IF(G4984="-","-",IF(Fixture!I4988&gt;Fixture!G4988,Settings!$G$7,IF(Fixture!I4988=Fixture!G4988,Settings!$G$8,IF(Fixture!I4988&lt;Fixture!G4988,Settings!$G$9,"-"))))</f>
        <v>-</v>
      </c>
    </row>
    <row r="4985" spans="3:9" x14ac:dyDescent="0.25">
      <c r="C4985" s="12" t="str">
        <f t="shared" si="156"/>
        <v>-</v>
      </c>
      <c r="D4985" s="9" t="str">
        <f t="shared" si="157"/>
        <v>-</v>
      </c>
      <c r="E4985" s="9" t="str">
        <f>IF(C4985="-","-",IF(D4985=maxgameno+2,"blank row 2",IF(D4985=maxgameno+1,"blank row 1",INDEX(FixtureCode!$B$4:$AH$128,MATCH($C4985,FixtureCode!$B$4:$B$128,0),MATCH("G"&amp;D4985&amp;"-T1",FixtureCode!$B$4:$AH$4,0)))))</f>
        <v>-</v>
      </c>
      <c r="F4985" s="13" t="str">
        <f>IF(C4985="-","-",IF(D4985=maxgameno+2,"blank row 2",IF(D4985=maxgameno+1,"blank row 1",INDEX(FixtureCode!$B$4:$AH$128,MATCH($C4985,FixtureCode!$B$4:$B$128,0),MATCH("G"&amp;D4985&amp;"-T2",FixtureCode!$B$4:$AH$4,0)))))</f>
        <v>-</v>
      </c>
      <c r="G4985" s="12" t="str">
        <f>IF(C4985="-","-",IF(AND(ISNUMBER(Fixture!G4989),ISNUMBER(Fixture!I4989),Fixture!F4989&lt;&gt;"BYE",Fixture!J4989&lt;&gt;"BYE"),"Yes","-"))</f>
        <v>-</v>
      </c>
      <c r="H4985" s="9" t="str">
        <f>IF(G4985="-","-",IF(Fixture!G4989&gt;Fixture!I4989,Settings!$G$7,IF(Fixture!G4989=Fixture!I4989,Settings!$G$8,IF(Fixture!G4989&lt;Fixture!I4989,Settings!$G$9,"-"))))</f>
        <v>-</v>
      </c>
      <c r="I4985" s="13" t="str">
        <f>IF(G4985="-","-",IF(Fixture!I4989&gt;Fixture!G4989,Settings!$G$7,IF(Fixture!I4989=Fixture!G4989,Settings!$G$8,IF(Fixture!I4989&lt;Fixture!G4989,Settings!$G$9,"-"))))</f>
        <v>-</v>
      </c>
    </row>
    <row r="4986" spans="3:9" x14ac:dyDescent="0.25">
      <c r="C4986" s="12" t="str">
        <f t="shared" si="156"/>
        <v>-</v>
      </c>
      <c r="D4986" s="9" t="str">
        <f t="shared" si="157"/>
        <v>-</v>
      </c>
      <c r="E4986" s="9" t="str">
        <f>IF(C4986="-","-",IF(D4986=maxgameno+2,"blank row 2",IF(D4986=maxgameno+1,"blank row 1",INDEX(FixtureCode!$B$4:$AH$128,MATCH($C4986,FixtureCode!$B$4:$B$128,0),MATCH("G"&amp;D4986&amp;"-T1",FixtureCode!$B$4:$AH$4,0)))))</f>
        <v>-</v>
      </c>
      <c r="F4986" s="13" t="str">
        <f>IF(C4986="-","-",IF(D4986=maxgameno+2,"blank row 2",IF(D4986=maxgameno+1,"blank row 1",INDEX(FixtureCode!$B$4:$AH$128,MATCH($C4986,FixtureCode!$B$4:$B$128,0),MATCH("G"&amp;D4986&amp;"-T2",FixtureCode!$B$4:$AH$4,0)))))</f>
        <v>-</v>
      </c>
      <c r="G4986" s="12" t="str">
        <f>IF(C4986="-","-",IF(AND(ISNUMBER(Fixture!G4990),ISNUMBER(Fixture!I4990),Fixture!F4990&lt;&gt;"BYE",Fixture!J4990&lt;&gt;"BYE"),"Yes","-"))</f>
        <v>-</v>
      </c>
      <c r="H4986" s="9" t="str">
        <f>IF(G4986="-","-",IF(Fixture!G4990&gt;Fixture!I4990,Settings!$G$7,IF(Fixture!G4990=Fixture!I4990,Settings!$G$8,IF(Fixture!G4990&lt;Fixture!I4990,Settings!$G$9,"-"))))</f>
        <v>-</v>
      </c>
      <c r="I4986" s="13" t="str">
        <f>IF(G4986="-","-",IF(Fixture!I4990&gt;Fixture!G4990,Settings!$G$7,IF(Fixture!I4990=Fixture!G4990,Settings!$G$8,IF(Fixture!I4990&lt;Fixture!G4990,Settings!$G$9,"-"))))</f>
        <v>-</v>
      </c>
    </row>
    <row r="4987" spans="3:9" x14ac:dyDescent="0.25">
      <c r="C4987" s="12" t="str">
        <f t="shared" si="156"/>
        <v>-</v>
      </c>
      <c r="D4987" s="9" t="str">
        <f t="shared" si="157"/>
        <v>-</v>
      </c>
      <c r="E4987" s="9" t="str">
        <f>IF(C4987="-","-",IF(D4987=maxgameno+2,"blank row 2",IF(D4987=maxgameno+1,"blank row 1",INDEX(FixtureCode!$B$4:$AH$128,MATCH($C4987,FixtureCode!$B$4:$B$128,0),MATCH("G"&amp;D4987&amp;"-T1",FixtureCode!$B$4:$AH$4,0)))))</f>
        <v>-</v>
      </c>
      <c r="F4987" s="13" t="str">
        <f>IF(C4987="-","-",IF(D4987=maxgameno+2,"blank row 2",IF(D4987=maxgameno+1,"blank row 1",INDEX(FixtureCode!$B$4:$AH$128,MATCH($C4987,FixtureCode!$B$4:$B$128,0),MATCH("G"&amp;D4987&amp;"-T2",FixtureCode!$B$4:$AH$4,0)))))</f>
        <v>-</v>
      </c>
      <c r="G4987" s="12" t="str">
        <f>IF(C4987="-","-",IF(AND(ISNUMBER(Fixture!G4991),ISNUMBER(Fixture!I4991),Fixture!F4991&lt;&gt;"BYE",Fixture!J4991&lt;&gt;"BYE"),"Yes","-"))</f>
        <v>-</v>
      </c>
      <c r="H4987" s="9" t="str">
        <f>IF(G4987="-","-",IF(Fixture!G4991&gt;Fixture!I4991,Settings!$G$7,IF(Fixture!G4991=Fixture!I4991,Settings!$G$8,IF(Fixture!G4991&lt;Fixture!I4991,Settings!$G$9,"-"))))</f>
        <v>-</v>
      </c>
      <c r="I4987" s="13" t="str">
        <f>IF(G4987="-","-",IF(Fixture!I4991&gt;Fixture!G4991,Settings!$G$7,IF(Fixture!I4991=Fixture!G4991,Settings!$G$8,IF(Fixture!I4991&lt;Fixture!G4991,Settings!$G$9,"-"))))</f>
        <v>-</v>
      </c>
    </row>
    <row r="4988" spans="3:9" x14ac:dyDescent="0.25">
      <c r="C4988" s="12" t="str">
        <f t="shared" si="156"/>
        <v>-</v>
      </c>
      <c r="D4988" s="9" t="str">
        <f t="shared" si="157"/>
        <v>-</v>
      </c>
      <c r="E4988" s="9" t="str">
        <f>IF(C4988="-","-",IF(D4988=maxgameno+2,"blank row 2",IF(D4988=maxgameno+1,"blank row 1",INDEX(FixtureCode!$B$4:$AH$128,MATCH($C4988,FixtureCode!$B$4:$B$128,0),MATCH("G"&amp;D4988&amp;"-T1",FixtureCode!$B$4:$AH$4,0)))))</f>
        <v>-</v>
      </c>
      <c r="F4988" s="13" t="str">
        <f>IF(C4988="-","-",IF(D4988=maxgameno+2,"blank row 2",IF(D4988=maxgameno+1,"blank row 1",INDEX(FixtureCode!$B$4:$AH$128,MATCH($C4988,FixtureCode!$B$4:$B$128,0),MATCH("G"&amp;D4988&amp;"-T2",FixtureCode!$B$4:$AH$4,0)))))</f>
        <v>-</v>
      </c>
      <c r="G4988" s="12" t="str">
        <f>IF(C4988="-","-",IF(AND(ISNUMBER(Fixture!G4992),ISNUMBER(Fixture!I4992),Fixture!F4992&lt;&gt;"BYE",Fixture!J4992&lt;&gt;"BYE"),"Yes","-"))</f>
        <v>-</v>
      </c>
      <c r="H4988" s="9" t="str">
        <f>IF(G4988="-","-",IF(Fixture!G4992&gt;Fixture!I4992,Settings!$G$7,IF(Fixture!G4992=Fixture!I4992,Settings!$G$8,IF(Fixture!G4992&lt;Fixture!I4992,Settings!$G$9,"-"))))</f>
        <v>-</v>
      </c>
      <c r="I4988" s="13" t="str">
        <f>IF(G4988="-","-",IF(Fixture!I4992&gt;Fixture!G4992,Settings!$G$7,IF(Fixture!I4992=Fixture!G4992,Settings!$G$8,IF(Fixture!I4992&lt;Fixture!G4992,Settings!$G$9,"-"))))</f>
        <v>-</v>
      </c>
    </row>
    <row r="4989" spans="3:9" x14ac:dyDescent="0.25">
      <c r="C4989" s="12" t="str">
        <f t="shared" si="156"/>
        <v>-</v>
      </c>
      <c r="D4989" s="9" t="str">
        <f t="shared" si="157"/>
        <v>-</v>
      </c>
      <c r="E4989" s="9" t="str">
        <f>IF(C4989="-","-",IF(D4989=maxgameno+2,"blank row 2",IF(D4989=maxgameno+1,"blank row 1",INDEX(FixtureCode!$B$4:$AH$128,MATCH($C4989,FixtureCode!$B$4:$B$128,0),MATCH("G"&amp;D4989&amp;"-T1",FixtureCode!$B$4:$AH$4,0)))))</f>
        <v>-</v>
      </c>
      <c r="F4989" s="13" t="str">
        <f>IF(C4989="-","-",IF(D4989=maxgameno+2,"blank row 2",IF(D4989=maxgameno+1,"blank row 1",INDEX(FixtureCode!$B$4:$AH$128,MATCH($C4989,FixtureCode!$B$4:$B$128,0),MATCH("G"&amp;D4989&amp;"-T2",FixtureCode!$B$4:$AH$4,0)))))</f>
        <v>-</v>
      </c>
      <c r="G4989" s="12" t="str">
        <f>IF(C4989="-","-",IF(AND(ISNUMBER(Fixture!G4993),ISNUMBER(Fixture!I4993),Fixture!F4993&lt;&gt;"BYE",Fixture!J4993&lt;&gt;"BYE"),"Yes","-"))</f>
        <v>-</v>
      </c>
      <c r="H4989" s="9" t="str">
        <f>IF(G4989="-","-",IF(Fixture!G4993&gt;Fixture!I4993,Settings!$G$7,IF(Fixture!G4993=Fixture!I4993,Settings!$G$8,IF(Fixture!G4993&lt;Fixture!I4993,Settings!$G$9,"-"))))</f>
        <v>-</v>
      </c>
      <c r="I4989" s="13" t="str">
        <f>IF(G4989="-","-",IF(Fixture!I4993&gt;Fixture!G4993,Settings!$G$7,IF(Fixture!I4993=Fixture!G4993,Settings!$G$8,IF(Fixture!I4993&lt;Fixture!G4993,Settings!$G$9,"-"))))</f>
        <v>-</v>
      </c>
    </row>
    <row r="4990" spans="3:9" x14ac:dyDescent="0.25">
      <c r="C4990" s="12" t="str">
        <f t="shared" si="156"/>
        <v>-</v>
      </c>
      <c r="D4990" s="9" t="str">
        <f t="shared" si="157"/>
        <v>-</v>
      </c>
      <c r="E4990" s="9" t="str">
        <f>IF(C4990="-","-",IF(D4990=maxgameno+2,"blank row 2",IF(D4990=maxgameno+1,"blank row 1",INDEX(FixtureCode!$B$4:$AH$128,MATCH($C4990,FixtureCode!$B$4:$B$128,0),MATCH("G"&amp;D4990&amp;"-T1",FixtureCode!$B$4:$AH$4,0)))))</f>
        <v>-</v>
      </c>
      <c r="F4990" s="13" t="str">
        <f>IF(C4990="-","-",IF(D4990=maxgameno+2,"blank row 2",IF(D4990=maxgameno+1,"blank row 1",INDEX(FixtureCode!$B$4:$AH$128,MATCH($C4990,FixtureCode!$B$4:$B$128,0),MATCH("G"&amp;D4990&amp;"-T2",FixtureCode!$B$4:$AH$4,0)))))</f>
        <v>-</v>
      </c>
      <c r="G4990" s="12" t="str">
        <f>IF(C4990="-","-",IF(AND(ISNUMBER(Fixture!G4994),ISNUMBER(Fixture!I4994),Fixture!F4994&lt;&gt;"BYE",Fixture!J4994&lt;&gt;"BYE"),"Yes","-"))</f>
        <v>-</v>
      </c>
      <c r="H4990" s="9" t="str">
        <f>IF(G4990="-","-",IF(Fixture!G4994&gt;Fixture!I4994,Settings!$G$7,IF(Fixture!G4994=Fixture!I4994,Settings!$G$8,IF(Fixture!G4994&lt;Fixture!I4994,Settings!$G$9,"-"))))</f>
        <v>-</v>
      </c>
      <c r="I4990" s="13" t="str">
        <f>IF(G4990="-","-",IF(Fixture!I4994&gt;Fixture!G4994,Settings!$G$7,IF(Fixture!I4994=Fixture!G4994,Settings!$G$8,IF(Fixture!I4994&lt;Fixture!G4994,Settings!$G$9,"-"))))</f>
        <v>-</v>
      </c>
    </row>
    <row r="4991" spans="3:9" x14ac:dyDescent="0.25">
      <c r="C4991" s="12" t="str">
        <f t="shared" si="156"/>
        <v>-</v>
      </c>
      <c r="D4991" s="9" t="str">
        <f t="shared" si="157"/>
        <v>-</v>
      </c>
      <c r="E4991" s="9" t="str">
        <f>IF(C4991="-","-",IF(D4991=maxgameno+2,"blank row 2",IF(D4991=maxgameno+1,"blank row 1",INDEX(FixtureCode!$B$4:$AH$128,MATCH($C4991,FixtureCode!$B$4:$B$128,0),MATCH("G"&amp;D4991&amp;"-T1",FixtureCode!$B$4:$AH$4,0)))))</f>
        <v>-</v>
      </c>
      <c r="F4991" s="13" t="str">
        <f>IF(C4991="-","-",IF(D4991=maxgameno+2,"blank row 2",IF(D4991=maxgameno+1,"blank row 1",INDEX(FixtureCode!$B$4:$AH$128,MATCH($C4991,FixtureCode!$B$4:$B$128,0),MATCH("G"&amp;D4991&amp;"-T2",FixtureCode!$B$4:$AH$4,0)))))</f>
        <v>-</v>
      </c>
      <c r="G4991" s="12" t="str">
        <f>IF(C4991="-","-",IF(AND(ISNUMBER(Fixture!G4995),ISNUMBER(Fixture!I4995),Fixture!F4995&lt;&gt;"BYE",Fixture!J4995&lt;&gt;"BYE"),"Yes","-"))</f>
        <v>-</v>
      </c>
      <c r="H4991" s="9" t="str">
        <f>IF(G4991="-","-",IF(Fixture!G4995&gt;Fixture!I4995,Settings!$G$7,IF(Fixture!G4995=Fixture!I4995,Settings!$G$8,IF(Fixture!G4995&lt;Fixture!I4995,Settings!$G$9,"-"))))</f>
        <v>-</v>
      </c>
      <c r="I4991" s="13" t="str">
        <f>IF(G4991="-","-",IF(Fixture!I4995&gt;Fixture!G4995,Settings!$G$7,IF(Fixture!I4995=Fixture!G4995,Settings!$G$8,IF(Fixture!I4995&lt;Fixture!G4995,Settings!$G$9,"-"))))</f>
        <v>-</v>
      </c>
    </row>
    <row r="4992" spans="3:9" x14ac:dyDescent="0.25">
      <c r="C4992" s="12" t="str">
        <f t="shared" si="156"/>
        <v>-</v>
      </c>
      <c r="D4992" s="9" t="str">
        <f t="shared" si="157"/>
        <v>-</v>
      </c>
      <c r="E4992" s="9" t="str">
        <f>IF(C4992="-","-",IF(D4992=maxgameno+2,"blank row 2",IF(D4992=maxgameno+1,"blank row 1",INDEX(FixtureCode!$B$4:$AH$128,MATCH($C4992,FixtureCode!$B$4:$B$128,0),MATCH("G"&amp;D4992&amp;"-T1",FixtureCode!$B$4:$AH$4,0)))))</f>
        <v>-</v>
      </c>
      <c r="F4992" s="13" t="str">
        <f>IF(C4992="-","-",IF(D4992=maxgameno+2,"blank row 2",IF(D4992=maxgameno+1,"blank row 1",INDEX(FixtureCode!$B$4:$AH$128,MATCH($C4992,FixtureCode!$B$4:$B$128,0),MATCH("G"&amp;D4992&amp;"-T2",FixtureCode!$B$4:$AH$4,0)))))</f>
        <v>-</v>
      </c>
      <c r="G4992" s="12" t="str">
        <f>IF(C4992="-","-",IF(AND(ISNUMBER(Fixture!G4996),ISNUMBER(Fixture!I4996),Fixture!F4996&lt;&gt;"BYE",Fixture!J4996&lt;&gt;"BYE"),"Yes","-"))</f>
        <v>-</v>
      </c>
      <c r="H4992" s="9" t="str">
        <f>IF(G4992="-","-",IF(Fixture!G4996&gt;Fixture!I4996,Settings!$G$7,IF(Fixture!G4996=Fixture!I4996,Settings!$G$8,IF(Fixture!G4996&lt;Fixture!I4996,Settings!$G$9,"-"))))</f>
        <v>-</v>
      </c>
      <c r="I4992" s="13" t="str">
        <f>IF(G4992="-","-",IF(Fixture!I4996&gt;Fixture!G4996,Settings!$G$7,IF(Fixture!I4996=Fixture!G4996,Settings!$G$8,IF(Fixture!I4996&lt;Fixture!G4996,Settings!$G$9,"-"))))</f>
        <v>-</v>
      </c>
    </row>
    <row r="4993" spans="3:9" x14ac:dyDescent="0.25">
      <c r="C4993" s="12" t="str">
        <f t="shared" si="156"/>
        <v>-</v>
      </c>
      <c r="D4993" s="9" t="str">
        <f t="shared" si="157"/>
        <v>-</v>
      </c>
      <c r="E4993" s="9" t="str">
        <f>IF(C4993="-","-",IF(D4993=maxgameno+2,"blank row 2",IF(D4993=maxgameno+1,"blank row 1",INDEX(FixtureCode!$B$4:$AH$128,MATCH($C4993,FixtureCode!$B$4:$B$128,0),MATCH("G"&amp;D4993&amp;"-T1",FixtureCode!$B$4:$AH$4,0)))))</f>
        <v>-</v>
      </c>
      <c r="F4993" s="13" t="str">
        <f>IF(C4993="-","-",IF(D4993=maxgameno+2,"blank row 2",IF(D4993=maxgameno+1,"blank row 1",INDEX(FixtureCode!$B$4:$AH$128,MATCH($C4993,FixtureCode!$B$4:$B$128,0),MATCH("G"&amp;D4993&amp;"-T2",FixtureCode!$B$4:$AH$4,0)))))</f>
        <v>-</v>
      </c>
      <c r="G4993" s="12" t="str">
        <f>IF(C4993="-","-",IF(AND(ISNUMBER(Fixture!G4997),ISNUMBER(Fixture!I4997),Fixture!F4997&lt;&gt;"BYE",Fixture!J4997&lt;&gt;"BYE"),"Yes","-"))</f>
        <v>-</v>
      </c>
      <c r="H4993" s="9" t="str">
        <f>IF(G4993="-","-",IF(Fixture!G4997&gt;Fixture!I4997,Settings!$G$7,IF(Fixture!G4997=Fixture!I4997,Settings!$G$8,IF(Fixture!G4997&lt;Fixture!I4997,Settings!$G$9,"-"))))</f>
        <v>-</v>
      </c>
      <c r="I4993" s="13" t="str">
        <f>IF(G4993="-","-",IF(Fixture!I4997&gt;Fixture!G4997,Settings!$G$7,IF(Fixture!I4997=Fixture!G4997,Settings!$G$8,IF(Fixture!I4997&lt;Fixture!G4997,Settings!$G$9,"-"))))</f>
        <v>-</v>
      </c>
    </row>
    <row r="4994" spans="3:9" x14ac:dyDescent="0.25">
      <c r="C4994" s="12" t="str">
        <f t="shared" si="156"/>
        <v>-</v>
      </c>
      <c r="D4994" s="9" t="str">
        <f t="shared" si="157"/>
        <v>-</v>
      </c>
      <c r="E4994" s="9" t="str">
        <f>IF(C4994="-","-",IF(D4994=maxgameno+2,"blank row 2",IF(D4994=maxgameno+1,"blank row 1",INDEX(FixtureCode!$B$4:$AH$128,MATCH($C4994,FixtureCode!$B$4:$B$128,0),MATCH("G"&amp;D4994&amp;"-T1",FixtureCode!$B$4:$AH$4,0)))))</f>
        <v>-</v>
      </c>
      <c r="F4994" s="13" t="str">
        <f>IF(C4994="-","-",IF(D4994=maxgameno+2,"blank row 2",IF(D4994=maxgameno+1,"blank row 1",INDEX(FixtureCode!$B$4:$AH$128,MATCH($C4994,FixtureCode!$B$4:$B$128,0),MATCH("G"&amp;D4994&amp;"-T2",FixtureCode!$B$4:$AH$4,0)))))</f>
        <v>-</v>
      </c>
      <c r="G4994" s="12" t="str">
        <f>IF(C4994="-","-",IF(AND(ISNUMBER(Fixture!G4998),ISNUMBER(Fixture!I4998),Fixture!F4998&lt;&gt;"BYE",Fixture!J4998&lt;&gt;"BYE"),"Yes","-"))</f>
        <v>-</v>
      </c>
      <c r="H4994" s="9" t="str">
        <f>IF(G4994="-","-",IF(Fixture!G4998&gt;Fixture!I4998,Settings!$G$7,IF(Fixture!G4998=Fixture!I4998,Settings!$G$8,IF(Fixture!G4998&lt;Fixture!I4998,Settings!$G$9,"-"))))</f>
        <v>-</v>
      </c>
      <c r="I4994" s="13" t="str">
        <f>IF(G4994="-","-",IF(Fixture!I4998&gt;Fixture!G4998,Settings!$G$7,IF(Fixture!I4998=Fixture!G4998,Settings!$G$8,IF(Fixture!I4998&lt;Fixture!G4998,Settings!$G$9,"-"))))</f>
        <v>-</v>
      </c>
    </row>
    <row r="4995" spans="3:9" x14ac:dyDescent="0.25">
      <c r="C4995" s="12" t="str">
        <f t="shared" si="156"/>
        <v>-</v>
      </c>
      <c r="D4995" s="9" t="str">
        <f t="shared" si="157"/>
        <v>-</v>
      </c>
      <c r="E4995" s="9" t="str">
        <f>IF(C4995="-","-",IF(D4995=maxgameno+2,"blank row 2",IF(D4995=maxgameno+1,"blank row 1",INDEX(FixtureCode!$B$4:$AH$128,MATCH($C4995,FixtureCode!$B$4:$B$128,0),MATCH("G"&amp;D4995&amp;"-T1",FixtureCode!$B$4:$AH$4,0)))))</f>
        <v>-</v>
      </c>
      <c r="F4995" s="13" t="str">
        <f>IF(C4995="-","-",IF(D4995=maxgameno+2,"blank row 2",IF(D4995=maxgameno+1,"blank row 1",INDEX(FixtureCode!$B$4:$AH$128,MATCH($C4995,FixtureCode!$B$4:$B$128,0),MATCH("G"&amp;D4995&amp;"-T2",FixtureCode!$B$4:$AH$4,0)))))</f>
        <v>-</v>
      </c>
      <c r="G4995" s="12" t="str">
        <f>IF(C4995="-","-",IF(AND(ISNUMBER(Fixture!G4999),ISNUMBER(Fixture!I4999),Fixture!F4999&lt;&gt;"BYE",Fixture!J4999&lt;&gt;"BYE"),"Yes","-"))</f>
        <v>-</v>
      </c>
      <c r="H4995" s="9" t="str">
        <f>IF(G4995="-","-",IF(Fixture!G4999&gt;Fixture!I4999,Settings!$G$7,IF(Fixture!G4999=Fixture!I4999,Settings!$G$8,IF(Fixture!G4999&lt;Fixture!I4999,Settings!$G$9,"-"))))</f>
        <v>-</v>
      </c>
      <c r="I4995" s="13" t="str">
        <f>IF(G4995="-","-",IF(Fixture!I4999&gt;Fixture!G4999,Settings!$G$7,IF(Fixture!I4999=Fixture!G4999,Settings!$G$8,IF(Fixture!I4999&lt;Fixture!G4999,Settings!$G$9,"-"))))</f>
        <v>-</v>
      </c>
    </row>
    <row r="4996" spans="3:9" x14ac:dyDescent="0.25">
      <c r="C4996" s="12" t="str">
        <f t="shared" si="156"/>
        <v>-</v>
      </c>
      <c r="D4996" s="9" t="str">
        <f t="shared" si="157"/>
        <v>-</v>
      </c>
      <c r="E4996" s="9" t="str">
        <f>IF(C4996="-","-",IF(D4996=maxgameno+2,"blank row 2",IF(D4996=maxgameno+1,"blank row 1",INDEX(FixtureCode!$B$4:$AH$128,MATCH($C4996,FixtureCode!$B$4:$B$128,0),MATCH("G"&amp;D4996&amp;"-T1",FixtureCode!$B$4:$AH$4,0)))))</f>
        <v>-</v>
      </c>
      <c r="F4996" s="13" t="str">
        <f>IF(C4996="-","-",IF(D4996=maxgameno+2,"blank row 2",IF(D4996=maxgameno+1,"blank row 1",INDEX(FixtureCode!$B$4:$AH$128,MATCH($C4996,FixtureCode!$B$4:$B$128,0),MATCH("G"&amp;D4996&amp;"-T2",FixtureCode!$B$4:$AH$4,0)))))</f>
        <v>-</v>
      </c>
      <c r="G4996" s="12" t="str">
        <f>IF(C4996="-","-",IF(AND(ISNUMBER(Fixture!G5000),ISNUMBER(Fixture!I5000),Fixture!F5000&lt;&gt;"BYE",Fixture!J5000&lt;&gt;"BYE"),"Yes","-"))</f>
        <v>-</v>
      </c>
      <c r="H4996" s="9" t="str">
        <f>IF(G4996="-","-",IF(Fixture!G5000&gt;Fixture!I5000,Settings!$G$7,IF(Fixture!G5000=Fixture!I5000,Settings!$G$8,IF(Fixture!G5000&lt;Fixture!I5000,Settings!$G$9,"-"))))</f>
        <v>-</v>
      </c>
      <c r="I4996" s="13" t="str">
        <f>IF(G4996="-","-",IF(Fixture!I5000&gt;Fixture!G5000,Settings!$G$7,IF(Fixture!I5000=Fixture!G5000,Settings!$G$8,IF(Fixture!I5000&lt;Fixture!G5000,Settings!$G$9,"-"))))</f>
        <v>-</v>
      </c>
    </row>
    <row r="4997" spans="3:9" x14ac:dyDescent="0.25">
      <c r="C4997" s="12" t="str">
        <f t="shared" si="156"/>
        <v>-</v>
      </c>
      <c r="D4997" s="9" t="str">
        <f t="shared" si="157"/>
        <v>-</v>
      </c>
      <c r="E4997" s="9" t="str">
        <f>IF(C4997="-","-",IF(D4997=maxgameno+2,"blank row 2",IF(D4997=maxgameno+1,"blank row 1",INDEX(FixtureCode!$B$4:$AH$128,MATCH($C4997,FixtureCode!$B$4:$B$128,0),MATCH("G"&amp;D4997&amp;"-T1",FixtureCode!$B$4:$AH$4,0)))))</f>
        <v>-</v>
      </c>
      <c r="F4997" s="13" t="str">
        <f>IF(C4997="-","-",IF(D4997=maxgameno+2,"blank row 2",IF(D4997=maxgameno+1,"blank row 1",INDEX(FixtureCode!$B$4:$AH$128,MATCH($C4997,FixtureCode!$B$4:$B$128,0),MATCH("G"&amp;D4997&amp;"-T2",FixtureCode!$B$4:$AH$4,0)))))</f>
        <v>-</v>
      </c>
      <c r="G4997" s="12" t="str">
        <f>IF(C4997="-","-",IF(AND(ISNUMBER(Fixture!G5001),ISNUMBER(Fixture!I5001),Fixture!F5001&lt;&gt;"BYE",Fixture!J5001&lt;&gt;"BYE"),"Yes","-"))</f>
        <v>-</v>
      </c>
      <c r="H4997" s="9" t="str">
        <f>IF(G4997="-","-",IF(Fixture!G5001&gt;Fixture!I5001,Settings!$G$7,IF(Fixture!G5001=Fixture!I5001,Settings!$G$8,IF(Fixture!G5001&lt;Fixture!I5001,Settings!$G$9,"-"))))</f>
        <v>-</v>
      </c>
      <c r="I4997" s="13" t="str">
        <f>IF(G4997="-","-",IF(Fixture!I5001&gt;Fixture!G5001,Settings!$G$7,IF(Fixture!I5001=Fixture!G5001,Settings!$G$8,IF(Fixture!I5001&lt;Fixture!G5001,Settings!$G$9,"-"))))</f>
        <v>-</v>
      </c>
    </row>
    <row r="4998" spans="3:9" x14ac:dyDescent="0.25">
      <c r="C4998" s="12" t="str">
        <f t="shared" ref="C4998:C5061" si="158">IF(C4997="-","-",IF(D4997+1&lt;=maxgameno+2,C4997,IF(C4997+1&lt;=maxroundno,C4997+1,"-")))</f>
        <v>-</v>
      </c>
      <c r="D4998" s="9" t="str">
        <f t="shared" ref="D4998:D5061" si="159">IF(C4998="-","-",IF(D4997+1&lt;=maxgameno+2,D4997+1,1))</f>
        <v>-</v>
      </c>
      <c r="E4998" s="9" t="str">
        <f>IF(C4998="-","-",IF(D4998=maxgameno+2,"blank row 2",IF(D4998=maxgameno+1,"blank row 1",INDEX(FixtureCode!$B$4:$AH$128,MATCH($C4998,FixtureCode!$B$4:$B$128,0),MATCH("G"&amp;D4998&amp;"-T1",FixtureCode!$B$4:$AH$4,0)))))</f>
        <v>-</v>
      </c>
      <c r="F4998" s="13" t="str">
        <f>IF(C4998="-","-",IF(D4998=maxgameno+2,"blank row 2",IF(D4998=maxgameno+1,"blank row 1",INDEX(FixtureCode!$B$4:$AH$128,MATCH($C4998,FixtureCode!$B$4:$B$128,0),MATCH("G"&amp;D4998&amp;"-T2",FixtureCode!$B$4:$AH$4,0)))))</f>
        <v>-</v>
      </c>
      <c r="G4998" s="12" t="str">
        <f>IF(C4998="-","-",IF(AND(ISNUMBER(Fixture!G5002),ISNUMBER(Fixture!I5002),Fixture!F5002&lt;&gt;"BYE",Fixture!J5002&lt;&gt;"BYE"),"Yes","-"))</f>
        <v>-</v>
      </c>
      <c r="H4998" s="9" t="str">
        <f>IF(G4998="-","-",IF(Fixture!G5002&gt;Fixture!I5002,Settings!$G$7,IF(Fixture!G5002=Fixture!I5002,Settings!$G$8,IF(Fixture!G5002&lt;Fixture!I5002,Settings!$G$9,"-"))))</f>
        <v>-</v>
      </c>
      <c r="I4998" s="13" t="str">
        <f>IF(G4998="-","-",IF(Fixture!I5002&gt;Fixture!G5002,Settings!$G$7,IF(Fixture!I5002=Fixture!G5002,Settings!$G$8,IF(Fixture!I5002&lt;Fixture!G5002,Settings!$G$9,"-"))))</f>
        <v>-</v>
      </c>
    </row>
    <row r="4999" spans="3:9" x14ac:dyDescent="0.25">
      <c r="C4999" s="12" t="str">
        <f t="shared" si="158"/>
        <v>-</v>
      </c>
      <c r="D4999" s="9" t="str">
        <f t="shared" si="159"/>
        <v>-</v>
      </c>
      <c r="E4999" s="9" t="str">
        <f>IF(C4999="-","-",IF(D4999=maxgameno+2,"blank row 2",IF(D4999=maxgameno+1,"blank row 1",INDEX(FixtureCode!$B$4:$AH$128,MATCH($C4999,FixtureCode!$B$4:$B$128,0),MATCH("G"&amp;D4999&amp;"-T1",FixtureCode!$B$4:$AH$4,0)))))</f>
        <v>-</v>
      </c>
      <c r="F4999" s="13" t="str">
        <f>IF(C4999="-","-",IF(D4999=maxgameno+2,"blank row 2",IF(D4999=maxgameno+1,"blank row 1",INDEX(FixtureCode!$B$4:$AH$128,MATCH($C4999,FixtureCode!$B$4:$B$128,0),MATCH("G"&amp;D4999&amp;"-T2",FixtureCode!$B$4:$AH$4,0)))))</f>
        <v>-</v>
      </c>
      <c r="G4999" s="12" t="str">
        <f>IF(C4999="-","-",IF(AND(ISNUMBER(Fixture!G5003),ISNUMBER(Fixture!I5003),Fixture!F5003&lt;&gt;"BYE",Fixture!J5003&lt;&gt;"BYE"),"Yes","-"))</f>
        <v>-</v>
      </c>
      <c r="H4999" s="9" t="str">
        <f>IF(G4999="-","-",IF(Fixture!G5003&gt;Fixture!I5003,Settings!$G$7,IF(Fixture!G5003=Fixture!I5003,Settings!$G$8,IF(Fixture!G5003&lt;Fixture!I5003,Settings!$G$9,"-"))))</f>
        <v>-</v>
      </c>
      <c r="I4999" s="13" t="str">
        <f>IF(G4999="-","-",IF(Fixture!I5003&gt;Fixture!G5003,Settings!$G$7,IF(Fixture!I5003=Fixture!G5003,Settings!$G$8,IF(Fixture!I5003&lt;Fixture!G5003,Settings!$G$9,"-"))))</f>
        <v>-</v>
      </c>
    </row>
    <row r="5000" spans="3:9" x14ac:dyDescent="0.25">
      <c r="C5000" s="12" t="str">
        <f t="shared" si="158"/>
        <v>-</v>
      </c>
      <c r="D5000" s="9" t="str">
        <f t="shared" si="159"/>
        <v>-</v>
      </c>
      <c r="E5000" s="9" t="str">
        <f>IF(C5000="-","-",IF(D5000=maxgameno+2,"blank row 2",IF(D5000=maxgameno+1,"blank row 1",INDEX(FixtureCode!$B$4:$AH$128,MATCH($C5000,FixtureCode!$B$4:$B$128,0),MATCH("G"&amp;D5000&amp;"-T1",FixtureCode!$B$4:$AH$4,0)))))</f>
        <v>-</v>
      </c>
      <c r="F5000" s="13" t="str">
        <f>IF(C5000="-","-",IF(D5000=maxgameno+2,"blank row 2",IF(D5000=maxgameno+1,"blank row 1",INDEX(FixtureCode!$B$4:$AH$128,MATCH($C5000,FixtureCode!$B$4:$B$128,0),MATCH("G"&amp;D5000&amp;"-T2",FixtureCode!$B$4:$AH$4,0)))))</f>
        <v>-</v>
      </c>
      <c r="G5000" s="12" t="str">
        <f>IF(C5000="-","-",IF(AND(ISNUMBER(Fixture!G5004),ISNUMBER(Fixture!I5004),Fixture!F5004&lt;&gt;"BYE",Fixture!J5004&lt;&gt;"BYE"),"Yes","-"))</f>
        <v>-</v>
      </c>
      <c r="H5000" s="9" t="str">
        <f>IF(G5000="-","-",IF(Fixture!G5004&gt;Fixture!I5004,Settings!$G$7,IF(Fixture!G5004=Fixture!I5004,Settings!$G$8,IF(Fixture!G5004&lt;Fixture!I5004,Settings!$G$9,"-"))))</f>
        <v>-</v>
      </c>
      <c r="I5000" s="13" t="str">
        <f>IF(G5000="-","-",IF(Fixture!I5004&gt;Fixture!G5004,Settings!$G$7,IF(Fixture!I5004=Fixture!G5004,Settings!$G$8,IF(Fixture!I5004&lt;Fixture!G5004,Settings!$G$9,"-"))))</f>
        <v>-</v>
      </c>
    </row>
    <row r="5001" spans="3:9" x14ac:dyDescent="0.25">
      <c r="C5001" s="12" t="str">
        <f t="shared" si="158"/>
        <v>-</v>
      </c>
      <c r="D5001" s="9" t="str">
        <f t="shared" si="159"/>
        <v>-</v>
      </c>
      <c r="E5001" s="9" t="str">
        <f>IF(C5001="-","-",IF(D5001=maxgameno+2,"blank row 2",IF(D5001=maxgameno+1,"blank row 1",INDEX(FixtureCode!$B$4:$AH$128,MATCH($C5001,FixtureCode!$B$4:$B$128,0),MATCH("G"&amp;D5001&amp;"-T1",FixtureCode!$B$4:$AH$4,0)))))</f>
        <v>-</v>
      </c>
      <c r="F5001" s="13" t="str">
        <f>IF(C5001="-","-",IF(D5001=maxgameno+2,"blank row 2",IF(D5001=maxgameno+1,"blank row 1",INDEX(FixtureCode!$B$4:$AH$128,MATCH($C5001,FixtureCode!$B$4:$B$128,0),MATCH("G"&amp;D5001&amp;"-T2",FixtureCode!$B$4:$AH$4,0)))))</f>
        <v>-</v>
      </c>
      <c r="G5001" s="12" t="str">
        <f>IF(C5001="-","-",IF(AND(ISNUMBER(Fixture!G5005),ISNUMBER(Fixture!I5005),Fixture!F5005&lt;&gt;"BYE",Fixture!J5005&lt;&gt;"BYE"),"Yes","-"))</f>
        <v>-</v>
      </c>
      <c r="H5001" s="9" t="str">
        <f>IF(G5001="-","-",IF(Fixture!G5005&gt;Fixture!I5005,Settings!$G$7,IF(Fixture!G5005=Fixture!I5005,Settings!$G$8,IF(Fixture!G5005&lt;Fixture!I5005,Settings!$G$9,"-"))))</f>
        <v>-</v>
      </c>
      <c r="I5001" s="13" t="str">
        <f>IF(G5001="-","-",IF(Fixture!I5005&gt;Fixture!G5005,Settings!$G$7,IF(Fixture!I5005=Fixture!G5005,Settings!$G$8,IF(Fixture!I5005&lt;Fixture!G5005,Settings!$G$9,"-"))))</f>
        <v>-</v>
      </c>
    </row>
    <row r="5002" spans="3:9" x14ac:dyDescent="0.25">
      <c r="C5002" s="12" t="str">
        <f t="shared" si="158"/>
        <v>-</v>
      </c>
      <c r="D5002" s="9" t="str">
        <f t="shared" si="159"/>
        <v>-</v>
      </c>
      <c r="E5002" s="9" t="str">
        <f>IF(C5002="-","-",IF(D5002=maxgameno+2,"blank row 2",IF(D5002=maxgameno+1,"blank row 1",INDEX(FixtureCode!$B$4:$AH$128,MATCH($C5002,FixtureCode!$B$4:$B$128,0),MATCH("G"&amp;D5002&amp;"-T1",FixtureCode!$B$4:$AH$4,0)))))</f>
        <v>-</v>
      </c>
      <c r="F5002" s="13" t="str">
        <f>IF(C5002="-","-",IF(D5002=maxgameno+2,"blank row 2",IF(D5002=maxgameno+1,"blank row 1",INDEX(FixtureCode!$B$4:$AH$128,MATCH($C5002,FixtureCode!$B$4:$B$128,0),MATCH("G"&amp;D5002&amp;"-T2",FixtureCode!$B$4:$AH$4,0)))))</f>
        <v>-</v>
      </c>
      <c r="G5002" s="12" t="str">
        <f>IF(C5002="-","-",IF(AND(ISNUMBER(Fixture!G5006),ISNUMBER(Fixture!I5006),Fixture!F5006&lt;&gt;"BYE",Fixture!J5006&lt;&gt;"BYE"),"Yes","-"))</f>
        <v>-</v>
      </c>
      <c r="H5002" s="9" t="str">
        <f>IF(G5002="-","-",IF(Fixture!G5006&gt;Fixture!I5006,Settings!$G$7,IF(Fixture!G5006=Fixture!I5006,Settings!$G$8,IF(Fixture!G5006&lt;Fixture!I5006,Settings!$G$9,"-"))))</f>
        <v>-</v>
      </c>
      <c r="I5002" s="13" t="str">
        <f>IF(G5002="-","-",IF(Fixture!I5006&gt;Fixture!G5006,Settings!$G$7,IF(Fixture!I5006=Fixture!G5006,Settings!$G$8,IF(Fixture!I5006&lt;Fixture!G5006,Settings!$G$9,"-"))))</f>
        <v>-</v>
      </c>
    </row>
    <row r="5003" spans="3:9" x14ac:dyDescent="0.25">
      <c r="C5003" s="12" t="str">
        <f t="shared" si="158"/>
        <v>-</v>
      </c>
      <c r="D5003" s="9" t="str">
        <f t="shared" si="159"/>
        <v>-</v>
      </c>
      <c r="E5003" s="9" t="str">
        <f>IF(C5003="-","-",IF(D5003=maxgameno+2,"blank row 2",IF(D5003=maxgameno+1,"blank row 1",INDEX(FixtureCode!$B$4:$AH$128,MATCH($C5003,FixtureCode!$B$4:$B$128,0),MATCH("G"&amp;D5003&amp;"-T1",FixtureCode!$B$4:$AH$4,0)))))</f>
        <v>-</v>
      </c>
      <c r="F5003" s="13" t="str">
        <f>IF(C5003="-","-",IF(D5003=maxgameno+2,"blank row 2",IF(D5003=maxgameno+1,"blank row 1",INDEX(FixtureCode!$B$4:$AH$128,MATCH($C5003,FixtureCode!$B$4:$B$128,0),MATCH("G"&amp;D5003&amp;"-T2",FixtureCode!$B$4:$AH$4,0)))))</f>
        <v>-</v>
      </c>
      <c r="G5003" s="12" t="str">
        <f>IF(C5003="-","-",IF(AND(ISNUMBER(Fixture!G5007),ISNUMBER(Fixture!I5007),Fixture!F5007&lt;&gt;"BYE",Fixture!J5007&lt;&gt;"BYE"),"Yes","-"))</f>
        <v>-</v>
      </c>
      <c r="H5003" s="9" t="str">
        <f>IF(G5003="-","-",IF(Fixture!G5007&gt;Fixture!I5007,Settings!$G$7,IF(Fixture!G5007=Fixture!I5007,Settings!$G$8,IF(Fixture!G5007&lt;Fixture!I5007,Settings!$G$9,"-"))))</f>
        <v>-</v>
      </c>
      <c r="I5003" s="13" t="str">
        <f>IF(G5003="-","-",IF(Fixture!I5007&gt;Fixture!G5007,Settings!$G$7,IF(Fixture!I5007=Fixture!G5007,Settings!$G$8,IF(Fixture!I5007&lt;Fixture!G5007,Settings!$G$9,"-"))))</f>
        <v>-</v>
      </c>
    </row>
    <row r="5004" spans="3:9" x14ac:dyDescent="0.25">
      <c r="C5004" s="12" t="str">
        <f t="shared" si="158"/>
        <v>-</v>
      </c>
      <c r="D5004" s="9" t="str">
        <f t="shared" si="159"/>
        <v>-</v>
      </c>
      <c r="E5004" s="9" t="str">
        <f>IF(C5004="-","-",IF(D5004=maxgameno+2,"blank row 2",IF(D5004=maxgameno+1,"blank row 1",INDEX(FixtureCode!$B$4:$AH$128,MATCH($C5004,FixtureCode!$B$4:$B$128,0),MATCH("G"&amp;D5004&amp;"-T1",FixtureCode!$B$4:$AH$4,0)))))</f>
        <v>-</v>
      </c>
      <c r="F5004" s="13" t="str">
        <f>IF(C5004="-","-",IF(D5004=maxgameno+2,"blank row 2",IF(D5004=maxgameno+1,"blank row 1",INDEX(FixtureCode!$B$4:$AH$128,MATCH($C5004,FixtureCode!$B$4:$B$128,0),MATCH("G"&amp;D5004&amp;"-T2",FixtureCode!$B$4:$AH$4,0)))))</f>
        <v>-</v>
      </c>
      <c r="G5004" s="12" t="str">
        <f>IF(C5004="-","-",IF(AND(ISNUMBER(Fixture!G5008),ISNUMBER(Fixture!I5008),Fixture!F5008&lt;&gt;"BYE",Fixture!J5008&lt;&gt;"BYE"),"Yes","-"))</f>
        <v>-</v>
      </c>
      <c r="H5004" s="9" t="str">
        <f>IF(G5004="-","-",IF(Fixture!G5008&gt;Fixture!I5008,Settings!$G$7,IF(Fixture!G5008=Fixture!I5008,Settings!$G$8,IF(Fixture!G5008&lt;Fixture!I5008,Settings!$G$9,"-"))))</f>
        <v>-</v>
      </c>
      <c r="I5004" s="13" t="str">
        <f>IF(G5004="-","-",IF(Fixture!I5008&gt;Fixture!G5008,Settings!$G$7,IF(Fixture!I5008=Fixture!G5008,Settings!$G$8,IF(Fixture!I5008&lt;Fixture!G5008,Settings!$G$9,"-"))))</f>
        <v>-</v>
      </c>
    </row>
    <row r="5005" spans="3:9" x14ac:dyDescent="0.25">
      <c r="C5005" s="12" t="str">
        <f t="shared" si="158"/>
        <v>-</v>
      </c>
      <c r="D5005" s="9" t="str">
        <f t="shared" si="159"/>
        <v>-</v>
      </c>
      <c r="E5005" s="9" t="str">
        <f>IF(C5005="-","-",IF(D5005=maxgameno+2,"blank row 2",IF(D5005=maxgameno+1,"blank row 1",INDEX(FixtureCode!$B$4:$AH$128,MATCH($C5005,FixtureCode!$B$4:$B$128,0),MATCH("G"&amp;D5005&amp;"-T1",FixtureCode!$B$4:$AH$4,0)))))</f>
        <v>-</v>
      </c>
      <c r="F5005" s="13" t="str">
        <f>IF(C5005="-","-",IF(D5005=maxgameno+2,"blank row 2",IF(D5005=maxgameno+1,"blank row 1",INDEX(FixtureCode!$B$4:$AH$128,MATCH($C5005,FixtureCode!$B$4:$B$128,0),MATCH("G"&amp;D5005&amp;"-T2",FixtureCode!$B$4:$AH$4,0)))))</f>
        <v>-</v>
      </c>
      <c r="G5005" s="12" t="str">
        <f>IF(C5005="-","-",IF(AND(ISNUMBER(Fixture!G5009),ISNUMBER(Fixture!I5009),Fixture!F5009&lt;&gt;"BYE",Fixture!J5009&lt;&gt;"BYE"),"Yes","-"))</f>
        <v>-</v>
      </c>
      <c r="H5005" s="9" t="str">
        <f>IF(G5005="-","-",IF(Fixture!G5009&gt;Fixture!I5009,Settings!$G$7,IF(Fixture!G5009=Fixture!I5009,Settings!$G$8,IF(Fixture!G5009&lt;Fixture!I5009,Settings!$G$9,"-"))))</f>
        <v>-</v>
      </c>
      <c r="I5005" s="13" t="str">
        <f>IF(G5005="-","-",IF(Fixture!I5009&gt;Fixture!G5009,Settings!$G$7,IF(Fixture!I5009=Fixture!G5009,Settings!$G$8,IF(Fixture!I5009&lt;Fixture!G5009,Settings!$G$9,"-"))))</f>
        <v>-</v>
      </c>
    </row>
    <row r="5006" spans="3:9" x14ac:dyDescent="0.25">
      <c r="C5006" s="12" t="str">
        <f t="shared" si="158"/>
        <v>-</v>
      </c>
      <c r="D5006" s="9" t="str">
        <f t="shared" si="159"/>
        <v>-</v>
      </c>
      <c r="E5006" s="9" t="str">
        <f>IF(C5006="-","-",IF(D5006=maxgameno+2,"blank row 2",IF(D5006=maxgameno+1,"blank row 1",INDEX(FixtureCode!$B$4:$AH$128,MATCH($C5006,FixtureCode!$B$4:$B$128,0),MATCH("G"&amp;D5006&amp;"-T1",FixtureCode!$B$4:$AH$4,0)))))</f>
        <v>-</v>
      </c>
      <c r="F5006" s="13" t="str">
        <f>IF(C5006="-","-",IF(D5006=maxgameno+2,"blank row 2",IF(D5006=maxgameno+1,"blank row 1",INDEX(FixtureCode!$B$4:$AH$128,MATCH($C5006,FixtureCode!$B$4:$B$128,0),MATCH("G"&amp;D5006&amp;"-T2",FixtureCode!$B$4:$AH$4,0)))))</f>
        <v>-</v>
      </c>
      <c r="G5006" s="12" t="str">
        <f>IF(C5006="-","-",IF(AND(ISNUMBER(Fixture!G5010),ISNUMBER(Fixture!I5010),Fixture!F5010&lt;&gt;"BYE",Fixture!J5010&lt;&gt;"BYE"),"Yes","-"))</f>
        <v>-</v>
      </c>
      <c r="H5006" s="9" t="str">
        <f>IF(G5006="-","-",IF(Fixture!G5010&gt;Fixture!I5010,Settings!$G$7,IF(Fixture!G5010=Fixture!I5010,Settings!$G$8,IF(Fixture!G5010&lt;Fixture!I5010,Settings!$G$9,"-"))))</f>
        <v>-</v>
      </c>
      <c r="I5006" s="13" t="str">
        <f>IF(G5006="-","-",IF(Fixture!I5010&gt;Fixture!G5010,Settings!$G$7,IF(Fixture!I5010=Fixture!G5010,Settings!$G$8,IF(Fixture!I5010&lt;Fixture!G5010,Settings!$G$9,"-"))))</f>
        <v>-</v>
      </c>
    </row>
    <row r="5007" spans="3:9" x14ac:dyDescent="0.25">
      <c r="C5007" s="12" t="str">
        <f t="shared" si="158"/>
        <v>-</v>
      </c>
      <c r="D5007" s="9" t="str">
        <f t="shared" si="159"/>
        <v>-</v>
      </c>
      <c r="E5007" s="9" t="str">
        <f>IF(C5007="-","-",IF(D5007=maxgameno+2,"blank row 2",IF(D5007=maxgameno+1,"blank row 1",INDEX(FixtureCode!$B$4:$AH$128,MATCH($C5007,FixtureCode!$B$4:$B$128,0),MATCH("G"&amp;D5007&amp;"-T1",FixtureCode!$B$4:$AH$4,0)))))</f>
        <v>-</v>
      </c>
      <c r="F5007" s="13" t="str">
        <f>IF(C5007="-","-",IF(D5007=maxgameno+2,"blank row 2",IF(D5007=maxgameno+1,"blank row 1",INDEX(FixtureCode!$B$4:$AH$128,MATCH($C5007,FixtureCode!$B$4:$B$128,0),MATCH("G"&amp;D5007&amp;"-T2",FixtureCode!$B$4:$AH$4,0)))))</f>
        <v>-</v>
      </c>
      <c r="G5007" s="12" t="str">
        <f>IF(C5007="-","-",IF(AND(ISNUMBER(Fixture!G5011),ISNUMBER(Fixture!I5011),Fixture!F5011&lt;&gt;"BYE",Fixture!J5011&lt;&gt;"BYE"),"Yes","-"))</f>
        <v>-</v>
      </c>
      <c r="H5007" s="9" t="str">
        <f>IF(G5007="-","-",IF(Fixture!G5011&gt;Fixture!I5011,Settings!$G$7,IF(Fixture!G5011=Fixture!I5011,Settings!$G$8,IF(Fixture!G5011&lt;Fixture!I5011,Settings!$G$9,"-"))))</f>
        <v>-</v>
      </c>
      <c r="I5007" s="13" t="str">
        <f>IF(G5007="-","-",IF(Fixture!I5011&gt;Fixture!G5011,Settings!$G$7,IF(Fixture!I5011=Fixture!G5011,Settings!$G$8,IF(Fixture!I5011&lt;Fixture!G5011,Settings!$G$9,"-"))))</f>
        <v>-</v>
      </c>
    </row>
    <row r="5008" spans="3:9" x14ac:dyDescent="0.25">
      <c r="C5008" s="12" t="str">
        <f t="shared" si="158"/>
        <v>-</v>
      </c>
      <c r="D5008" s="9" t="str">
        <f t="shared" si="159"/>
        <v>-</v>
      </c>
      <c r="E5008" s="9" t="str">
        <f>IF(C5008="-","-",IF(D5008=maxgameno+2,"blank row 2",IF(D5008=maxgameno+1,"blank row 1",INDEX(FixtureCode!$B$4:$AH$128,MATCH($C5008,FixtureCode!$B$4:$B$128,0),MATCH("G"&amp;D5008&amp;"-T1",FixtureCode!$B$4:$AH$4,0)))))</f>
        <v>-</v>
      </c>
      <c r="F5008" s="13" t="str">
        <f>IF(C5008="-","-",IF(D5008=maxgameno+2,"blank row 2",IF(D5008=maxgameno+1,"blank row 1",INDEX(FixtureCode!$B$4:$AH$128,MATCH($C5008,FixtureCode!$B$4:$B$128,0),MATCH("G"&amp;D5008&amp;"-T2",FixtureCode!$B$4:$AH$4,0)))))</f>
        <v>-</v>
      </c>
      <c r="G5008" s="12" t="str">
        <f>IF(C5008="-","-",IF(AND(ISNUMBER(Fixture!G5012),ISNUMBER(Fixture!I5012),Fixture!F5012&lt;&gt;"BYE",Fixture!J5012&lt;&gt;"BYE"),"Yes","-"))</f>
        <v>-</v>
      </c>
      <c r="H5008" s="9" t="str">
        <f>IF(G5008="-","-",IF(Fixture!G5012&gt;Fixture!I5012,Settings!$G$7,IF(Fixture!G5012=Fixture!I5012,Settings!$G$8,IF(Fixture!G5012&lt;Fixture!I5012,Settings!$G$9,"-"))))</f>
        <v>-</v>
      </c>
      <c r="I5008" s="13" t="str">
        <f>IF(G5008="-","-",IF(Fixture!I5012&gt;Fixture!G5012,Settings!$G$7,IF(Fixture!I5012=Fixture!G5012,Settings!$G$8,IF(Fixture!I5012&lt;Fixture!G5012,Settings!$G$9,"-"))))</f>
        <v>-</v>
      </c>
    </row>
    <row r="5009" spans="3:9" x14ac:dyDescent="0.25">
      <c r="C5009" s="12" t="str">
        <f t="shared" si="158"/>
        <v>-</v>
      </c>
      <c r="D5009" s="9" t="str">
        <f t="shared" si="159"/>
        <v>-</v>
      </c>
      <c r="E5009" s="9" t="str">
        <f>IF(C5009="-","-",IF(D5009=maxgameno+2,"blank row 2",IF(D5009=maxgameno+1,"blank row 1",INDEX(FixtureCode!$B$4:$AH$128,MATCH($C5009,FixtureCode!$B$4:$B$128,0),MATCH("G"&amp;D5009&amp;"-T1",FixtureCode!$B$4:$AH$4,0)))))</f>
        <v>-</v>
      </c>
      <c r="F5009" s="13" t="str">
        <f>IF(C5009="-","-",IF(D5009=maxgameno+2,"blank row 2",IF(D5009=maxgameno+1,"blank row 1",INDEX(FixtureCode!$B$4:$AH$128,MATCH($C5009,FixtureCode!$B$4:$B$128,0),MATCH("G"&amp;D5009&amp;"-T2",FixtureCode!$B$4:$AH$4,0)))))</f>
        <v>-</v>
      </c>
      <c r="G5009" s="12" t="str">
        <f>IF(C5009="-","-",IF(AND(ISNUMBER(Fixture!G5013),ISNUMBER(Fixture!I5013),Fixture!F5013&lt;&gt;"BYE",Fixture!J5013&lt;&gt;"BYE"),"Yes","-"))</f>
        <v>-</v>
      </c>
      <c r="H5009" s="9" t="str">
        <f>IF(G5009="-","-",IF(Fixture!G5013&gt;Fixture!I5013,Settings!$G$7,IF(Fixture!G5013=Fixture!I5013,Settings!$G$8,IF(Fixture!G5013&lt;Fixture!I5013,Settings!$G$9,"-"))))</f>
        <v>-</v>
      </c>
      <c r="I5009" s="13" t="str">
        <f>IF(G5009="-","-",IF(Fixture!I5013&gt;Fixture!G5013,Settings!$G$7,IF(Fixture!I5013=Fixture!G5013,Settings!$G$8,IF(Fixture!I5013&lt;Fixture!G5013,Settings!$G$9,"-"))))</f>
        <v>-</v>
      </c>
    </row>
    <row r="5010" spans="3:9" x14ac:dyDescent="0.25">
      <c r="C5010" s="12" t="str">
        <f t="shared" si="158"/>
        <v>-</v>
      </c>
      <c r="D5010" s="9" t="str">
        <f t="shared" si="159"/>
        <v>-</v>
      </c>
      <c r="E5010" s="9" t="str">
        <f>IF(C5010="-","-",IF(D5010=maxgameno+2,"blank row 2",IF(D5010=maxgameno+1,"blank row 1",INDEX(FixtureCode!$B$4:$AH$128,MATCH($C5010,FixtureCode!$B$4:$B$128,0),MATCH("G"&amp;D5010&amp;"-T1",FixtureCode!$B$4:$AH$4,0)))))</f>
        <v>-</v>
      </c>
      <c r="F5010" s="13" t="str">
        <f>IF(C5010="-","-",IF(D5010=maxgameno+2,"blank row 2",IF(D5010=maxgameno+1,"blank row 1",INDEX(FixtureCode!$B$4:$AH$128,MATCH($C5010,FixtureCode!$B$4:$B$128,0),MATCH("G"&amp;D5010&amp;"-T2",FixtureCode!$B$4:$AH$4,0)))))</f>
        <v>-</v>
      </c>
      <c r="G5010" s="12" t="str">
        <f>IF(C5010="-","-",IF(AND(ISNUMBER(Fixture!G5014),ISNUMBER(Fixture!I5014),Fixture!F5014&lt;&gt;"BYE",Fixture!J5014&lt;&gt;"BYE"),"Yes","-"))</f>
        <v>-</v>
      </c>
      <c r="H5010" s="9" t="str">
        <f>IF(G5010="-","-",IF(Fixture!G5014&gt;Fixture!I5014,Settings!$G$7,IF(Fixture!G5014=Fixture!I5014,Settings!$G$8,IF(Fixture!G5014&lt;Fixture!I5014,Settings!$G$9,"-"))))</f>
        <v>-</v>
      </c>
      <c r="I5010" s="13" t="str">
        <f>IF(G5010="-","-",IF(Fixture!I5014&gt;Fixture!G5014,Settings!$G$7,IF(Fixture!I5014=Fixture!G5014,Settings!$G$8,IF(Fixture!I5014&lt;Fixture!G5014,Settings!$G$9,"-"))))</f>
        <v>-</v>
      </c>
    </row>
    <row r="5011" spans="3:9" x14ac:dyDescent="0.25">
      <c r="C5011" s="12" t="str">
        <f t="shared" si="158"/>
        <v>-</v>
      </c>
      <c r="D5011" s="9" t="str">
        <f t="shared" si="159"/>
        <v>-</v>
      </c>
      <c r="E5011" s="9" t="str">
        <f>IF(C5011="-","-",IF(D5011=maxgameno+2,"blank row 2",IF(D5011=maxgameno+1,"blank row 1",INDEX(FixtureCode!$B$4:$AH$128,MATCH($C5011,FixtureCode!$B$4:$B$128,0),MATCH("G"&amp;D5011&amp;"-T1",FixtureCode!$B$4:$AH$4,0)))))</f>
        <v>-</v>
      </c>
      <c r="F5011" s="13" t="str">
        <f>IF(C5011="-","-",IF(D5011=maxgameno+2,"blank row 2",IF(D5011=maxgameno+1,"blank row 1",INDEX(FixtureCode!$B$4:$AH$128,MATCH($C5011,FixtureCode!$B$4:$B$128,0),MATCH("G"&amp;D5011&amp;"-T2",FixtureCode!$B$4:$AH$4,0)))))</f>
        <v>-</v>
      </c>
      <c r="G5011" s="12" t="str">
        <f>IF(C5011="-","-",IF(AND(ISNUMBER(Fixture!G5015),ISNUMBER(Fixture!I5015),Fixture!F5015&lt;&gt;"BYE",Fixture!J5015&lt;&gt;"BYE"),"Yes","-"))</f>
        <v>-</v>
      </c>
      <c r="H5011" s="9" t="str">
        <f>IF(G5011="-","-",IF(Fixture!G5015&gt;Fixture!I5015,Settings!$G$7,IF(Fixture!G5015=Fixture!I5015,Settings!$G$8,IF(Fixture!G5015&lt;Fixture!I5015,Settings!$G$9,"-"))))</f>
        <v>-</v>
      </c>
      <c r="I5011" s="13" t="str">
        <f>IF(G5011="-","-",IF(Fixture!I5015&gt;Fixture!G5015,Settings!$G$7,IF(Fixture!I5015=Fixture!G5015,Settings!$G$8,IF(Fixture!I5015&lt;Fixture!G5015,Settings!$G$9,"-"))))</f>
        <v>-</v>
      </c>
    </row>
    <row r="5012" spans="3:9" x14ac:dyDescent="0.25">
      <c r="C5012" s="12" t="str">
        <f t="shared" si="158"/>
        <v>-</v>
      </c>
      <c r="D5012" s="9" t="str">
        <f t="shared" si="159"/>
        <v>-</v>
      </c>
      <c r="E5012" s="9" t="str">
        <f>IF(C5012="-","-",IF(D5012=maxgameno+2,"blank row 2",IF(D5012=maxgameno+1,"blank row 1",INDEX(FixtureCode!$B$4:$AH$128,MATCH($C5012,FixtureCode!$B$4:$B$128,0),MATCH("G"&amp;D5012&amp;"-T1",FixtureCode!$B$4:$AH$4,0)))))</f>
        <v>-</v>
      </c>
      <c r="F5012" s="13" t="str">
        <f>IF(C5012="-","-",IF(D5012=maxgameno+2,"blank row 2",IF(D5012=maxgameno+1,"blank row 1",INDEX(FixtureCode!$B$4:$AH$128,MATCH($C5012,FixtureCode!$B$4:$B$128,0),MATCH("G"&amp;D5012&amp;"-T2",FixtureCode!$B$4:$AH$4,0)))))</f>
        <v>-</v>
      </c>
      <c r="G5012" s="12" t="str">
        <f>IF(C5012="-","-",IF(AND(ISNUMBER(Fixture!G5016),ISNUMBER(Fixture!I5016),Fixture!F5016&lt;&gt;"BYE",Fixture!J5016&lt;&gt;"BYE"),"Yes","-"))</f>
        <v>-</v>
      </c>
      <c r="H5012" s="9" t="str">
        <f>IF(G5012="-","-",IF(Fixture!G5016&gt;Fixture!I5016,Settings!$G$7,IF(Fixture!G5016=Fixture!I5016,Settings!$G$8,IF(Fixture!G5016&lt;Fixture!I5016,Settings!$G$9,"-"))))</f>
        <v>-</v>
      </c>
      <c r="I5012" s="13" t="str">
        <f>IF(G5012="-","-",IF(Fixture!I5016&gt;Fixture!G5016,Settings!$G$7,IF(Fixture!I5016=Fixture!G5016,Settings!$G$8,IF(Fixture!I5016&lt;Fixture!G5016,Settings!$G$9,"-"))))</f>
        <v>-</v>
      </c>
    </row>
    <row r="5013" spans="3:9" x14ac:dyDescent="0.25">
      <c r="C5013" s="12" t="str">
        <f t="shared" si="158"/>
        <v>-</v>
      </c>
      <c r="D5013" s="9" t="str">
        <f t="shared" si="159"/>
        <v>-</v>
      </c>
      <c r="E5013" s="9" t="str">
        <f>IF(C5013="-","-",IF(D5013=maxgameno+2,"blank row 2",IF(D5013=maxgameno+1,"blank row 1",INDEX(FixtureCode!$B$4:$AH$128,MATCH($C5013,FixtureCode!$B$4:$B$128,0),MATCH("G"&amp;D5013&amp;"-T1",FixtureCode!$B$4:$AH$4,0)))))</f>
        <v>-</v>
      </c>
      <c r="F5013" s="13" t="str">
        <f>IF(C5013="-","-",IF(D5013=maxgameno+2,"blank row 2",IF(D5013=maxgameno+1,"blank row 1",INDEX(FixtureCode!$B$4:$AH$128,MATCH($C5013,FixtureCode!$B$4:$B$128,0),MATCH("G"&amp;D5013&amp;"-T2",FixtureCode!$B$4:$AH$4,0)))))</f>
        <v>-</v>
      </c>
      <c r="G5013" s="12" t="str">
        <f>IF(C5013="-","-",IF(AND(ISNUMBER(Fixture!G5017),ISNUMBER(Fixture!I5017),Fixture!F5017&lt;&gt;"BYE",Fixture!J5017&lt;&gt;"BYE"),"Yes","-"))</f>
        <v>-</v>
      </c>
      <c r="H5013" s="9" t="str">
        <f>IF(G5013="-","-",IF(Fixture!G5017&gt;Fixture!I5017,Settings!$G$7,IF(Fixture!G5017=Fixture!I5017,Settings!$G$8,IF(Fixture!G5017&lt;Fixture!I5017,Settings!$G$9,"-"))))</f>
        <v>-</v>
      </c>
      <c r="I5013" s="13" t="str">
        <f>IF(G5013="-","-",IF(Fixture!I5017&gt;Fixture!G5017,Settings!$G$7,IF(Fixture!I5017=Fixture!G5017,Settings!$G$8,IF(Fixture!I5017&lt;Fixture!G5017,Settings!$G$9,"-"))))</f>
        <v>-</v>
      </c>
    </row>
    <row r="5014" spans="3:9" x14ac:dyDescent="0.25">
      <c r="C5014" s="12" t="str">
        <f t="shared" si="158"/>
        <v>-</v>
      </c>
      <c r="D5014" s="9" t="str">
        <f t="shared" si="159"/>
        <v>-</v>
      </c>
      <c r="E5014" s="9" t="str">
        <f>IF(C5014="-","-",IF(D5014=maxgameno+2,"blank row 2",IF(D5014=maxgameno+1,"blank row 1",INDEX(FixtureCode!$B$4:$AH$128,MATCH($C5014,FixtureCode!$B$4:$B$128,0),MATCH("G"&amp;D5014&amp;"-T1",FixtureCode!$B$4:$AH$4,0)))))</f>
        <v>-</v>
      </c>
      <c r="F5014" s="13" t="str">
        <f>IF(C5014="-","-",IF(D5014=maxgameno+2,"blank row 2",IF(D5014=maxgameno+1,"blank row 1",INDEX(FixtureCode!$B$4:$AH$128,MATCH($C5014,FixtureCode!$B$4:$B$128,0),MATCH("G"&amp;D5014&amp;"-T2",FixtureCode!$B$4:$AH$4,0)))))</f>
        <v>-</v>
      </c>
      <c r="G5014" s="12" t="str">
        <f>IF(C5014="-","-",IF(AND(ISNUMBER(Fixture!G5018),ISNUMBER(Fixture!I5018),Fixture!F5018&lt;&gt;"BYE",Fixture!J5018&lt;&gt;"BYE"),"Yes","-"))</f>
        <v>-</v>
      </c>
      <c r="H5014" s="9" t="str">
        <f>IF(G5014="-","-",IF(Fixture!G5018&gt;Fixture!I5018,Settings!$G$7,IF(Fixture!G5018=Fixture!I5018,Settings!$G$8,IF(Fixture!G5018&lt;Fixture!I5018,Settings!$G$9,"-"))))</f>
        <v>-</v>
      </c>
      <c r="I5014" s="13" t="str">
        <f>IF(G5014="-","-",IF(Fixture!I5018&gt;Fixture!G5018,Settings!$G$7,IF(Fixture!I5018=Fixture!G5018,Settings!$G$8,IF(Fixture!I5018&lt;Fixture!G5018,Settings!$G$9,"-"))))</f>
        <v>-</v>
      </c>
    </row>
    <row r="5015" spans="3:9" x14ac:dyDescent="0.25">
      <c r="C5015" s="12" t="str">
        <f t="shared" si="158"/>
        <v>-</v>
      </c>
      <c r="D5015" s="9" t="str">
        <f t="shared" si="159"/>
        <v>-</v>
      </c>
      <c r="E5015" s="9" t="str">
        <f>IF(C5015="-","-",IF(D5015=maxgameno+2,"blank row 2",IF(D5015=maxgameno+1,"blank row 1",INDEX(FixtureCode!$B$4:$AH$128,MATCH($C5015,FixtureCode!$B$4:$B$128,0),MATCH("G"&amp;D5015&amp;"-T1",FixtureCode!$B$4:$AH$4,0)))))</f>
        <v>-</v>
      </c>
      <c r="F5015" s="13" t="str">
        <f>IF(C5015="-","-",IF(D5015=maxgameno+2,"blank row 2",IF(D5015=maxgameno+1,"blank row 1",INDEX(FixtureCode!$B$4:$AH$128,MATCH($C5015,FixtureCode!$B$4:$B$128,0),MATCH("G"&amp;D5015&amp;"-T2",FixtureCode!$B$4:$AH$4,0)))))</f>
        <v>-</v>
      </c>
      <c r="G5015" s="12" t="str">
        <f>IF(C5015="-","-",IF(AND(ISNUMBER(Fixture!G5019),ISNUMBER(Fixture!I5019),Fixture!F5019&lt;&gt;"BYE",Fixture!J5019&lt;&gt;"BYE"),"Yes","-"))</f>
        <v>-</v>
      </c>
      <c r="H5015" s="9" t="str">
        <f>IF(G5015="-","-",IF(Fixture!G5019&gt;Fixture!I5019,Settings!$G$7,IF(Fixture!G5019=Fixture!I5019,Settings!$G$8,IF(Fixture!G5019&lt;Fixture!I5019,Settings!$G$9,"-"))))</f>
        <v>-</v>
      </c>
      <c r="I5015" s="13" t="str">
        <f>IF(G5015="-","-",IF(Fixture!I5019&gt;Fixture!G5019,Settings!$G$7,IF(Fixture!I5019=Fixture!G5019,Settings!$G$8,IF(Fixture!I5019&lt;Fixture!G5019,Settings!$G$9,"-"))))</f>
        <v>-</v>
      </c>
    </row>
    <row r="5016" spans="3:9" x14ac:dyDescent="0.25">
      <c r="C5016" s="12" t="str">
        <f t="shared" si="158"/>
        <v>-</v>
      </c>
      <c r="D5016" s="9" t="str">
        <f t="shared" si="159"/>
        <v>-</v>
      </c>
      <c r="E5016" s="9" t="str">
        <f>IF(C5016="-","-",IF(D5016=maxgameno+2,"blank row 2",IF(D5016=maxgameno+1,"blank row 1",INDEX(FixtureCode!$B$4:$AH$128,MATCH($C5016,FixtureCode!$B$4:$B$128,0),MATCH("G"&amp;D5016&amp;"-T1",FixtureCode!$B$4:$AH$4,0)))))</f>
        <v>-</v>
      </c>
      <c r="F5016" s="13" t="str">
        <f>IF(C5016="-","-",IF(D5016=maxgameno+2,"blank row 2",IF(D5016=maxgameno+1,"blank row 1",INDEX(FixtureCode!$B$4:$AH$128,MATCH($C5016,FixtureCode!$B$4:$B$128,0),MATCH("G"&amp;D5016&amp;"-T2",FixtureCode!$B$4:$AH$4,0)))))</f>
        <v>-</v>
      </c>
      <c r="G5016" s="12" t="str">
        <f>IF(C5016="-","-",IF(AND(ISNUMBER(Fixture!G5020),ISNUMBER(Fixture!I5020),Fixture!F5020&lt;&gt;"BYE",Fixture!J5020&lt;&gt;"BYE"),"Yes","-"))</f>
        <v>-</v>
      </c>
      <c r="H5016" s="9" t="str">
        <f>IF(G5016="-","-",IF(Fixture!G5020&gt;Fixture!I5020,Settings!$G$7,IF(Fixture!G5020=Fixture!I5020,Settings!$G$8,IF(Fixture!G5020&lt;Fixture!I5020,Settings!$G$9,"-"))))</f>
        <v>-</v>
      </c>
      <c r="I5016" s="13" t="str">
        <f>IF(G5016="-","-",IF(Fixture!I5020&gt;Fixture!G5020,Settings!$G$7,IF(Fixture!I5020=Fixture!G5020,Settings!$G$8,IF(Fixture!I5020&lt;Fixture!G5020,Settings!$G$9,"-"))))</f>
        <v>-</v>
      </c>
    </row>
    <row r="5017" spans="3:9" x14ac:dyDescent="0.25">
      <c r="C5017" s="12" t="str">
        <f t="shared" si="158"/>
        <v>-</v>
      </c>
      <c r="D5017" s="9" t="str">
        <f t="shared" si="159"/>
        <v>-</v>
      </c>
      <c r="E5017" s="9" t="str">
        <f>IF(C5017="-","-",IF(D5017=maxgameno+2,"blank row 2",IF(D5017=maxgameno+1,"blank row 1",INDEX(FixtureCode!$B$4:$AH$128,MATCH($C5017,FixtureCode!$B$4:$B$128,0),MATCH("G"&amp;D5017&amp;"-T1",FixtureCode!$B$4:$AH$4,0)))))</f>
        <v>-</v>
      </c>
      <c r="F5017" s="13" t="str">
        <f>IF(C5017="-","-",IF(D5017=maxgameno+2,"blank row 2",IF(D5017=maxgameno+1,"blank row 1",INDEX(FixtureCode!$B$4:$AH$128,MATCH($C5017,FixtureCode!$B$4:$B$128,0),MATCH("G"&amp;D5017&amp;"-T2",FixtureCode!$B$4:$AH$4,0)))))</f>
        <v>-</v>
      </c>
      <c r="G5017" s="12" t="str">
        <f>IF(C5017="-","-",IF(AND(ISNUMBER(Fixture!G5021),ISNUMBER(Fixture!I5021),Fixture!F5021&lt;&gt;"BYE",Fixture!J5021&lt;&gt;"BYE"),"Yes","-"))</f>
        <v>-</v>
      </c>
      <c r="H5017" s="9" t="str">
        <f>IF(G5017="-","-",IF(Fixture!G5021&gt;Fixture!I5021,Settings!$G$7,IF(Fixture!G5021=Fixture!I5021,Settings!$G$8,IF(Fixture!G5021&lt;Fixture!I5021,Settings!$G$9,"-"))))</f>
        <v>-</v>
      </c>
      <c r="I5017" s="13" t="str">
        <f>IF(G5017="-","-",IF(Fixture!I5021&gt;Fixture!G5021,Settings!$G$7,IF(Fixture!I5021=Fixture!G5021,Settings!$G$8,IF(Fixture!I5021&lt;Fixture!G5021,Settings!$G$9,"-"))))</f>
        <v>-</v>
      </c>
    </row>
    <row r="5018" spans="3:9" x14ac:dyDescent="0.25">
      <c r="C5018" s="12" t="str">
        <f t="shared" si="158"/>
        <v>-</v>
      </c>
      <c r="D5018" s="9" t="str">
        <f t="shared" si="159"/>
        <v>-</v>
      </c>
      <c r="E5018" s="9" t="str">
        <f>IF(C5018="-","-",IF(D5018=maxgameno+2,"blank row 2",IF(D5018=maxgameno+1,"blank row 1",INDEX(FixtureCode!$B$4:$AH$128,MATCH($C5018,FixtureCode!$B$4:$B$128,0),MATCH("G"&amp;D5018&amp;"-T1",FixtureCode!$B$4:$AH$4,0)))))</f>
        <v>-</v>
      </c>
      <c r="F5018" s="13" t="str">
        <f>IF(C5018="-","-",IF(D5018=maxgameno+2,"blank row 2",IF(D5018=maxgameno+1,"blank row 1",INDEX(FixtureCode!$B$4:$AH$128,MATCH($C5018,FixtureCode!$B$4:$B$128,0),MATCH("G"&amp;D5018&amp;"-T2",FixtureCode!$B$4:$AH$4,0)))))</f>
        <v>-</v>
      </c>
      <c r="G5018" s="12" t="str">
        <f>IF(C5018="-","-",IF(AND(ISNUMBER(Fixture!G5022),ISNUMBER(Fixture!I5022),Fixture!F5022&lt;&gt;"BYE",Fixture!J5022&lt;&gt;"BYE"),"Yes","-"))</f>
        <v>-</v>
      </c>
      <c r="H5018" s="9" t="str">
        <f>IF(G5018="-","-",IF(Fixture!G5022&gt;Fixture!I5022,Settings!$G$7,IF(Fixture!G5022=Fixture!I5022,Settings!$G$8,IF(Fixture!G5022&lt;Fixture!I5022,Settings!$G$9,"-"))))</f>
        <v>-</v>
      </c>
      <c r="I5018" s="13" t="str">
        <f>IF(G5018="-","-",IF(Fixture!I5022&gt;Fixture!G5022,Settings!$G$7,IF(Fixture!I5022=Fixture!G5022,Settings!$G$8,IF(Fixture!I5022&lt;Fixture!G5022,Settings!$G$9,"-"))))</f>
        <v>-</v>
      </c>
    </row>
    <row r="5019" spans="3:9" x14ac:dyDescent="0.25">
      <c r="C5019" s="12" t="str">
        <f t="shared" si="158"/>
        <v>-</v>
      </c>
      <c r="D5019" s="9" t="str">
        <f t="shared" si="159"/>
        <v>-</v>
      </c>
      <c r="E5019" s="9" t="str">
        <f>IF(C5019="-","-",IF(D5019=maxgameno+2,"blank row 2",IF(D5019=maxgameno+1,"blank row 1",INDEX(FixtureCode!$B$4:$AH$128,MATCH($C5019,FixtureCode!$B$4:$B$128,0),MATCH("G"&amp;D5019&amp;"-T1",FixtureCode!$B$4:$AH$4,0)))))</f>
        <v>-</v>
      </c>
      <c r="F5019" s="13" t="str">
        <f>IF(C5019="-","-",IF(D5019=maxgameno+2,"blank row 2",IF(D5019=maxgameno+1,"blank row 1",INDEX(FixtureCode!$B$4:$AH$128,MATCH($C5019,FixtureCode!$B$4:$B$128,0),MATCH("G"&amp;D5019&amp;"-T2",FixtureCode!$B$4:$AH$4,0)))))</f>
        <v>-</v>
      </c>
      <c r="G5019" s="12" t="str">
        <f>IF(C5019="-","-",IF(AND(ISNUMBER(Fixture!G5023),ISNUMBER(Fixture!I5023),Fixture!F5023&lt;&gt;"BYE",Fixture!J5023&lt;&gt;"BYE"),"Yes","-"))</f>
        <v>-</v>
      </c>
      <c r="H5019" s="9" t="str">
        <f>IF(G5019="-","-",IF(Fixture!G5023&gt;Fixture!I5023,Settings!$G$7,IF(Fixture!G5023=Fixture!I5023,Settings!$G$8,IF(Fixture!G5023&lt;Fixture!I5023,Settings!$G$9,"-"))))</f>
        <v>-</v>
      </c>
      <c r="I5019" s="13" t="str">
        <f>IF(G5019="-","-",IF(Fixture!I5023&gt;Fixture!G5023,Settings!$G$7,IF(Fixture!I5023=Fixture!G5023,Settings!$G$8,IF(Fixture!I5023&lt;Fixture!G5023,Settings!$G$9,"-"))))</f>
        <v>-</v>
      </c>
    </row>
    <row r="5020" spans="3:9" x14ac:dyDescent="0.25">
      <c r="C5020" s="12" t="str">
        <f t="shared" si="158"/>
        <v>-</v>
      </c>
      <c r="D5020" s="9" t="str">
        <f t="shared" si="159"/>
        <v>-</v>
      </c>
      <c r="E5020" s="9" t="str">
        <f>IF(C5020="-","-",IF(D5020=maxgameno+2,"blank row 2",IF(D5020=maxgameno+1,"blank row 1",INDEX(FixtureCode!$B$4:$AH$128,MATCH($C5020,FixtureCode!$B$4:$B$128,0),MATCH("G"&amp;D5020&amp;"-T1",FixtureCode!$B$4:$AH$4,0)))))</f>
        <v>-</v>
      </c>
      <c r="F5020" s="13" t="str">
        <f>IF(C5020="-","-",IF(D5020=maxgameno+2,"blank row 2",IF(D5020=maxgameno+1,"blank row 1",INDEX(FixtureCode!$B$4:$AH$128,MATCH($C5020,FixtureCode!$B$4:$B$128,0),MATCH("G"&amp;D5020&amp;"-T2",FixtureCode!$B$4:$AH$4,0)))))</f>
        <v>-</v>
      </c>
      <c r="G5020" s="12" t="str">
        <f>IF(C5020="-","-",IF(AND(ISNUMBER(Fixture!G5024),ISNUMBER(Fixture!I5024),Fixture!F5024&lt;&gt;"BYE",Fixture!J5024&lt;&gt;"BYE"),"Yes","-"))</f>
        <v>-</v>
      </c>
      <c r="H5020" s="9" t="str">
        <f>IF(G5020="-","-",IF(Fixture!G5024&gt;Fixture!I5024,Settings!$G$7,IF(Fixture!G5024=Fixture!I5024,Settings!$G$8,IF(Fixture!G5024&lt;Fixture!I5024,Settings!$G$9,"-"))))</f>
        <v>-</v>
      </c>
      <c r="I5020" s="13" t="str">
        <f>IF(G5020="-","-",IF(Fixture!I5024&gt;Fixture!G5024,Settings!$G$7,IF(Fixture!I5024=Fixture!G5024,Settings!$G$8,IF(Fixture!I5024&lt;Fixture!G5024,Settings!$G$9,"-"))))</f>
        <v>-</v>
      </c>
    </row>
    <row r="5021" spans="3:9" x14ac:dyDescent="0.25">
      <c r="C5021" s="12" t="str">
        <f t="shared" si="158"/>
        <v>-</v>
      </c>
      <c r="D5021" s="9" t="str">
        <f t="shared" si="159"/>
        <v>-</v>
      </c>
      <c r="E5021" s="9" t="str">
        <f>IF(C5021="-","-",IF(D5021=maxgameno+2,"blank row 2",IF(D5021=maxgameno+1,"blank row 1",INDEX(FixtureCode!$B$4:$AH$128,MATCH($C5021,FixtureCode!$B$4:$B$128,0),MATCH("G"&amp;D5021&amp;"-T1",FixtureCode!$B$4:$AH$4,0)))))</f>
        <v>-</v>
      </c>
      <c r="F5021" s="13" t="str">
        <f>IF(C5021="-","-",IF(D5021=maxgameno+2,"blank row 2",IF(D5021=maxgameno+1,"blank row 1",INDEX(FixtureCode!$B$4:$AH$128,MATCH($C5021,FixtureCode!$B$4:$B$128,0),MATCH("G"&amp;D5021&amp;"-T2",FixtureCode!$B$4:$AH$4,0)))))</f>
        <v>-</v>
      </c>
      <c r="G5021" s="12" t="str">
        <f>IF(C5021="-","-",IF(AND(ISNUMBER(Fixture!G5025),ISNUMBER(Fixture!I5025),Fixture!F5025&lt;&gt;"BYE",Fixture!J5025&lt;&gt;"BYE"),"Yes","-"))</f>
        <v>-</v>
      </c>
      <c r="H5021" s="9" t="str">
        <f>IF(G5021="-","-",IF(Fixture!G5025&gt;Fixture!I5025,Settings!$G$7,IF(Fixture!G5025=Fixture!I5025,Settings!$G$8,IF(Fixture!G5025&lt;Fixture!I5025,Settings!$G$9,"-"))))</f>
        <v>-</v>
      </c>
      <c r="I5021" s="13" t="str">
        <f>IF(G5021="-","-",IF(Fixture!I5025&gt;Fixture!G5025,Settings!$G$7,IF(Fixture!I5025=Fixture!G5025,Settings!$G$8,IF(Fixture!I5025&lt;Fixture!G5025,Settings!$G$9,"-"))))</f>
        <v>-</v>
      </c>
    </row>
    <row r="5022" spans="3:9" x14ac:dyDescent="0.25">
      <c r="C5022" s="12" t="str">
        <f t="shared" si="158"/>
        <v>-</v>
      </c>
      <c r="D5022" s="9" t="str">
        <f t="shared" si="159"/>
        <v>-</v>
      </c>
      <c r="E5022" s="9" t="str">
        <f>IF(C5022="-","-",IF(D5022=maxgameno+2,"blank row 2",IF(D5022=maxgameno+1,"blank row 1",INDEX(FixtureCode!$B$4:$AH$128,MATCH($C5022,FixtureCode!$B$4:$B$128,0),MATCH("G"&amp;D5022&amp;"-T1",FixtureCode!$B$4:$AH$4,0)))))</f>
        <v>-</v>
      </c>
      <c r="F5022" s="13" t="str">
        <f>IF(C5022="-","-",IF(D5022=maxgameno+2,"blank row 2",IF(D5022=maxgameno+1,"blank row 1",INDEX(FixtureCode!$B$4:$AH$128,MATCH($C5022,FixtureCode!$B$4:$B$128,0),MATCH("G"&amp;D5022&amp;"-T2",FixtureCode!$B$4:$AH$4,0)))))</f>
        <v>-</v>
      </c>
      <c r="G5022" s="12" t="str">
        <f>IF(C5022="-","-",IF(AND(ISNUMBER(Fixture!G5026),ISNUMBER(Fixture!I5026),Fixture!F5026&lt;&gt;"BYE",Fixture!J5026&lt;&gt;"BYE"),"Yes","-"))</f>
        <v>-</v>
      </c>
      <c r="H5022" s="9" t="str">
        <f>IF(G5022="-","-",IF(Fixture!G5026&gt;Fixture!I5026,Settings!$G$7,IF(Fixture!G5026=Fixture!I5026,Settings!$G$8,IF(Fixture!G5026&lt;Fixture!I5026,Settings!$G$9,"-"))))</f>
        <v>-</v>
      </c>
      <c r="I5022" s="13" t="str">
        <f>IF(G5022="-","-",IF(Fixture!I5026&gt;Fixture!G5026,Settings!$G$7,IF(Fixture!I5026=Fixture!G5026,Settings!$G$8,IF(Fixture!I5026&lt;Fixture!G5026,Settings!$G$9,"-"))))</f>
        <v>-</v>
      </c>
    </row>
    <row r="5023" spans="3:9" x14ac:dyDescent="0.25">
      <c r="C5023" s="12" t="str">
        <f t="shared" si="158"/>
        <v>-</v>
      </c>
      <c r="D5023" s="9" t="str">
        <f t="shared" si="159"/>
        <v>-</v>
      </c>
      <c r="E5023" s="9" t="str">
        <f>IF(C5023="-","-",IF(D5023=maxgameno+2,"blank row 2",IF(D5023=maxgameno+1,"blank row 1",INDEX(FixtureCode!$B$4:$AH$128,MATCH($C5023,FixtureCode!$B$4:$B$128,0),MATCH("G"&amp;D5023&amp;"-T1",FixtureCode!$B$4:$AH$4,0)))))</f>
        <v>-</v>
      </c>
      <c r="F5023" s="13" t="str">
        <f>IF(C5023="-","-",IF(D5023=maxgameno+2,"blank row 2",IF(D5023=maxgameno+1,"blank row 1",INDEX(FixtureCode!$B$4:$AH$128,MATCH($C5023,FixtureCode!$B$4:$B$128,0),MATCH("G"&amp;D5023&amp;"-T2",FixtureCode!$B$4:$AH$4,0)))))</f>
        <v>-</v>
      </c>
      <c r="G5023" s="12" t="str">
        <f>IF(C5023="-","-",IF(AND(ISNUMBER(Fixture!G5027),ISNUMBER(Fixture!I5027),Fixture!F5027&lt;&gt;"BYE",Fixture!J5027&lt;&gt;"BYE"),"Yes","-"))</f>
        <v>-</v>
      </c>
      <c r="H5023" s="9" t="str">
        <f>IF(G5023="-","-",IF(Fixture!G5027&gt;Fixture!I5027,Settings!$G$7,IF(Fixture!G5027=Fixture!I5027,Settings!$G$8,IF(Fixture!G5027&lt;Fixture!I5027,Settings!$G$9,"-"))))</f>
        <v>-</v>
      </c>
      <c r="I5023" s="13" t="str">
        <f>IF(G5023="-","-",IF(Fixture!I5027&gt;Fixture!G5027,Settings!$G$7,IF(Fixture!I5027=Fixture!G5027,Settings!$G$8,IF(Fixture!I5027&lt;Fixture!G5027,Settings!$G$9,"-"))))</f>
        <v>-</v>
      </c>
    </row>
    <row r="5024" spans="3:9" x14ac:dyDescent="0.25">
      <c r="C5024" s="12" t="str">
        <f t="shared" si="158"/>
        <v>-</v>
      </c>
      <c r="D5024" s="9" t="str">
        <f t="shared" si="159"/>
        <v>-</v>
      </c>
      <c r="E5024" s="9" t="str">
        <f>IF(C5024="-","-",IF(D5024=maxgameno+2,"blank row 2",IF(D5024=maxgameno+1,"blank row 1",INDEX(FixtureCode!$B$4:$AH$128,MATCH($C5024,FixtureCode!$B$4:$B$128,0),MATCH("G"&amp;D5024&amp;"-T1",FixtureCode!$B$4:$AH$4,0)))))</f>
        <v>-</v>
      </c>
      <c r="F5024" s="13" t="str">
        <f>IF(C5024="-","-",IF(D5024=maxgameno+2,"blank row 2",IF(D5024=maxgameno+1,"blank row 1",INDEX(FixtureCode!$B$4:$AH$128,MATCH($C5024,FixtureCode!$B$4:$B$128,0),MATCH("G"&amp;D5024&amp;"-T2",FixtureCode!$B$4:$AH$4,0)))))</f>
        <v>-</v>
      </c>
      <c r="G5024" s="12" t="str">
        <f>IF(C5024="-","-",IF(AND(ISNUMBER(Fixture!G5028),ISNUMBER(Fixture!I5028),Fixture!F5028&lt;&gt;"BYE",Fixture!J5028&lt;&gt;"BYE"),"Yes","-"))</f>
        <v>-</v>
      </c>
      <c r="H5024" s="9" t="str">
        <f>IF(G5024="-","-",IF(Fixture!G5028&gt;Fixture!I5028,Settings!$G$7,IF(Fixture!G5028=Fixture!I5028,Settings!$G$8,IF(Fixture!G5028&lt;Fixture!I5028,Settings!$G$9,"-"))))</f>
        <v>-</v>
      </c>
      <c r="I5024" s="13" t="str">
        <f>IF(G5024="-","-",IF(Fixture!I5028&gt;Fixture!G5028,Settings!$G$7,IF(Fixture!I5028=Fixture!G5028,Settings!$G$8,IF(Fixture!I5028&lt;Fixture!G5028,Settings!$G$9,"-"))))</f>
        <v>-</v>
      </c>
    </row>
    <row r="5025" spans="3:9" x14ac:dyDescent="0.25">
      <c r="C5025" s="12" t="str">
        <f t="shared" si="158"/>
        <v>-</v>
      </c>
      <c r="D5025" s="9" t="str">
        <f t="shared" si="159"/>
        <v>-</v>
      </c>
      <c r="E5025" s="9" t="str">
        <f>IF(C5025="-","-",IF(D5025=maxgameno+2,"blank row 2",IF(D5025=maxgameno+1,"blank row 1",INDEX(FixtureCode!$B$4:$AH$128,MATCH($C5025,FixtureCode!$B$4:$B$128,0),MATCH("G"&amp;D5025&amp;"-T1",FixtureCode!$B$4:$AH$4,0)))))</f>
        <v>-</v>
      </c>
      <c r="F5025" s="13" t="str">
        <f>IF(C5025="-","-",IF(D5025=maxgameno+2,"blank row 2",IF(D5025=maxgameno+1,"blank row 1",INDEX(FixtureCode!$B$4:$AH$128,MATCH($C5025,FixtureCode!$B$4:$B$128,0),MATCH("G"&amp;D5025&amp;"-T2",FixtureCode!$B$4:$AH$4,0)))))</f>
        <v>-</v>
      </c>
      <c r="G5025" s="12" t="str">
        <f>IF(C5025="-","-",IF(AND(ISNUMBER(Fixture!G5029),ISNUMBER(Fixture!I5029),Fixture!F5029&lt;&gt;"BYE",Fixture!J5029&lt;&gt;"BYE"),"Yes","-"))</f>
        <v>-</v>
      </c>
      <c r="H5025" s="9" t="str">
        <f>IF(G5025="-","-",IF(Fixture!G5029&gt;Fixture!I5029,Settings!$G$7,IF(Fixture!G5029=Fixture!I5029,Settings!$G$8,IF(Fixture!G5029&lt;Fixture!I5029,Settings!$G$9,"-"))))</f>
        <v>-</v>
      </c>
      <c r="I5025" s="13" t="str">
        <f>IF(G5025="-","-",IF(Fixture!I5029&gt;Fixture!G5029,Settings!$G$7,IF(Fixture!I5029=Fixture!G5029,Settings!$G$8,IF(Fixture!I5029&lt;Fixture!G5029,Settings!$G$9,"-"))))</f>
        <v>-</v>
      </c>
    </row>
    <row r="5026" spans="3:9" x14ac:dyDescent="0.25">
      <c r="C5026" s="12" t="str">
        <f t="shared" si="158"/>
        <v>-</v>
      </c>
      <c r="D5026" s="9" t="str">
        <f t="shared" si="159"/>
        <v>-</v>
      </c>
      <c r="E5026" s="9" t="str">
        <f>IF(C5026="-","-",IF(D5026=maxgameno+2,"blank row 2",IF(D5026=maxgameno+1,"blank row 1",INDEX(FixtureCode!$B$4:$AH$128,MATCH($C5026,FixtureCode!$B$4:$B$128,0),MATCH("G"&amp;D5026&amp;"-T1",FixtureCode!$B$4:$AH$4,0)))))</f>
        <v>-</v>
      </c>
      <c r="F5026" s="13" t="str">
        <f>IF(C5026="-","-",IF(D5026=maxgameno+2,"blank row 2",IF(D5026=maxgameno+1,"blank row 1",INDEX(FixtureCode!$B$4:$AH$128,MATCH($C5026,FixtureCode!$B$4:$B$128,0),MATCH("G"&amp;D5026&amp;"-T2",FixtureCode!$B$4:$AH$4,0)))))</f>
        <v>-</v>
      </c>
      <c r="G5026" s="12" t="str">
        <f>IF(C5026="-","-",IF(AND(ISNUMBER(Fixture!G5030),ISNUMBER(Fixture!I5030),Fixture!F5030&lt;&gt;"BYE",Fixture!J5030&lt;&gt;"BYE"),"Yes","-"))</f>
        <v>-</v>
      </c>
      <c r="H5026" s="9" t="str">
        <f>IF(G5026="-","-",IF(Fixture!G5030&gt;Fixture!I5030,Settings!$G$7,IF(Fixture!G5030=Fixture!I5030,Settings!$G$8,IF(Fixture!G5030&lt;Fixture!I5030,Settings!$G$9,"-"))))</f>
        <v>-</v>
      </c>
      <c r="I5026" s="13" t="str">
        <f>IF(G5026="-","-",IF(Fixture!I5030&gt;Fixture!G5030,Settings!$G$7,IF(Fixture!I5030=Fixture!G5030,Settings!$G$8,IF(Fixture!I5030&lt;Fixture!G5030,Settings!$G$9,"-"))))</f>
        <v>-</v>
      </c>
    </row>
    <row r="5027" spans="3:9" x14ac:dyDescent="0.25">
      <c r="C5027" s="12" t="str">
        <f t="shared" si="158"/>
        <v>-</v>
      </c>
      <c r="D5027" s="9" t="str">
        <f t="shared" si="159"/>
        <v>-</v>
      </c>
      <c r="E5027" s="9" t="str">
        <f>IF(C5027="-","-",IF(D5027=maxgameno+2,"blank row 2",IF(D5027=maxgameno+1,"blank row 1",INDEX(FixtureCode!$B$4:$AH$128,MATCH($C5027,FixtureCode!$B$4:$B$128,0),MATCH("G"&amp;D5027&amp;"-T1",FixtureCode!$B$4:$AH$4,0)))))</f>
        <v>-</v>
      </c>
      <c r="F5027" s="13" t="str">
        <f>IF(C5027="-","-",IF(D5027=maxgameno+2,"blank row 2",IF(D5027=maxgameno+1,"blank row 1",INDEX(FixtureCode!$B$4:$AH$128,MATCH($C5027,FixtureCode!$B$4:$B$128,0),MATCH("G"&amp;D5027&amp;"-T2",FixtureCode!$B$4:$AH$4,0)))))</f>
        <v>-</v>
      </c>
      <c r="G5027" s="12" t="str">
        <f>IF(C5027="-","-",IF(AND(ISNUMBER(Fixture!G5031),ISNUMBER(Fixture!I5031),Fixture!F5031&lt;&gt;"BYE",Fixture!J5031&lt;&gt;"BYE"),"Yes","-"))</f>
        <v>-</v>
      </c>
      <c r="H5027" s="9" t="str">
        <f>IF(G5027="-","-",IF(Fixture!G5031&gt;Fixture!I5031,Settings!$G$7,IF(Fixture!G5031=Fixture!I5031,Settings!$G$8,IF(Fixture!G5031&lt;Fixture!I5031,Settings!$G$9,"-"))))</f>
        <v>-</v>
      </c>
      <c r="I5027" s="13" t="str">
        <f>IF(G5027="-","-",IF(Fixture!I5031&gt;Fixture!G5031,Settings!$G$7,IF(Fixture!I5031=Fixture!G5031,Settings!$G$8,IF(Fixture!I5031&lt;Fixture!G5031,Settings!$G$9,"-"))))</f>
        <v>-</v>
      </c>
    </row>
    <row r="5028" spans="3:9" x14ac:dyDescent="0.25">
      <c r="C5028" s="12" t="str">
        <f t="shared" si="158"/>
        <v>-</v>
      </c>
      <c r="D5028" s="9" t="str">
        <f t="shared" si="159"/>
        <v>-</v>
      </c>
      <c r="E5028" s="9" t="str">
        <f>IF(C5028="-","-",IF(D5028=maxgameno+2,"blank row 2",IF(D5028=maxgameno+1,"blank row 1",INDEX(FixtureCode!$B$4:$AH$128,MATCH($C5028,FixtureCode!$B$4:$B$128,0),MATCH("G"&amp;D5028&amp;"-T1",FixtureCode!$B$4:$AH$4,0)))))</f>
        <v>-</v>
      </c>
      <c r="F5028" s="13" t="str">
        <f>IF(C5028="-","-",IF(D5028=maxgameno+2,"blank row 2",IF(D5028=maxgameno+1,"blank row 1",INDEX(FixtureCode!$B$4:$AH$128,MATCH($C5028,FixtureCode!$B$4:$B$128,0),MATCH("G"&amp;D5028&amp;"-T2",FixtureCode!$B$4:$AH$4,0)))))</f>
        <v>-</v>
      </c>
      <c r="G5028" s="12" t="str">
        <f>IF(C5028="-","-",IF(AND(ISNUMBER(Fixture!G5032),ISNUMBER(Fixture!I5032),Fixture!F5032&lt;&gt;"BYE",Fixture!J5032&lt;&gt;"BYE"),"Yes","-"))</f>
        <v>-</v>
      </c>
      <c r="H5028" s="9" t="str">
        <f>IF(G5028="-","-",IF(Fixture!G5032&gt;Fixture!I5032,Settings!$G$7,IF(Fixture!G5032=Fixture!I5032,Settings!$G$8,IF(Fixture!G5032&lt;Fixture!I5032,Settings!$G$9,"-"))))</f>
        <v>-</v>
      </c>
      <c r="I5028" s="13" t="str">
        <f>IF(G5028="-","-",IF(Fixture!I5032&gt;Fixture!G5032,Settings!$G$7,IF(Fixture!I5032=Fixture!G5032,Settings!$G$8,IF(Fixture!I5032&lt;Fixture!G5032,Settings!$G$9,"-"))))</f>
        <v>-</v>
      </c>
    </row>
    <row r="5029" spans="3:9" x14ac:dyDescent="0.25">
      <c r="C5029" s="12" t="str">
        <f t="shared" si="158"/>
        <v>-</v>
      </c>
      <c r="D5029" s="9" t="str">
        <f t="shared" si="159"/>
        <v>-</v>
      </c>
      <c r="E5029" s="9" t="str">
        <f>IF(C5029="-","-",IF(D5029=maxgameno+2,"blank row 2",IF(D5029=maxgameno+1,"blank row 1",INDEX(FixtureCode!$B$4:$AH$128,MATCH($C5029,FixtureCode!$B$4:$B$128,0),MATCH("G"&amp;D5029&amp;"-T1",FixtureCode!$B$4:$AH$4,0)))))</f>
        <v>-</v>
      </c>
      <c r="F5029" s="13" t="str">
        <f>IF(C5029="-","-",IF(D5029=maxgameno+2,"blank row 2",IF(D5029=maxgameno+1,"blank row 1",INDEX(FixtureCode!$B$4:$AH$128,MATCH($C5029,FixtureCode!$B$4:$B$128,0),MATCH("G"&amp;D5029&amp;"-T2",FixtureCode!$B$4:$AH$4,0)))))</f>
        <v>-</v>
      </c>
      <c r="G5029" s="12" t="str">
        <f>IF(C5029="-","-",IF(AND(ISNUMBER(Fixture!G5033),ISNUMBER(Fixture!I5033),Fixture!F5033&lt;&gt;"BYE",Fixture!J5033&lt;&gt;"BYE"),"Yes","-"))</f>
        <v>-</v>
      </c>
      <c r="H5029" s="9" t="str">
        <f>IF(G5029="-","-",IF(Fixture!G5033&gt;Fixture!I5033,Settings!$G$7,IF(Fixture!G5033=Fixture!I5033,Settings!$G$8,IF(Fixture!G5033&lt;Fixture!I5033,Settings!$G$9,"-"))))</f>
        <v>-</v>
      </c>
      <c r="I5029" s="13" t="str">
        <f>IF(G5029="-","-",IF(Fixture!I5033&gt;Fixture!G5033,Settings!$G$7,IF(Fixture!I5033=Fixture!G5033,Settings!$G$8,IF(Fixture!I5033&lt;Fixture!G5033,Settings!$G$9,"-"))))</f>
        <v>-</v>
      </c>
    </row>
    <row r="5030" spans="3:9" x14ac:dyDescent="0.25">
      <c r="C5030" s="12" t="str">
        <f t="shared" si="158"/>
        <v>-</v>
      </c>
      <c r="D5030" s="9" t="str">
        <f t="shared" si="159"/>
        <v>-</v>
      </c>
      <c r="E5030" s="9" t="str">
        <f>IF(C5030="-","-",IF(D5030=maxgameno+2,"blank row 2",IF(D5030=maxgameno+1,"blank row 1",INDEX(FixtureCode!$B$4:$AH$128,MATCH($C5030,FixtureCode!$B$4:$B$128,0),MATCH("G"&amp;D5030&amp;"-T1",FixtureCode!$B$4:$AH$4,0)))))</f>
        <v>-</v>
      </c>
      <c r="F5030" s="13" t="str">
        <f>IF(C5030="-","-",IF(D5030=maxgameno+2,"blank row 2",IF(D5030=maxgameno+1,"blank row 1",INDEX(FixtureCode!$B$4:$AH$128,MATCH($C5030,FixtureCode!$B$4:$B$128,0),MATCH("G"&amp;D5030&amp;"-T2",FixtureCode!$B$4:$AH$4,0)))))</f>
        <v>-</v>
      </c>
      <c r="G5030" s="12" t="str">
        <f>IF(C5030="-","-",IF(AND(ISNUMBER(Fixture!G5034),ISNUMBER(Fixture!I5034),Fixture!F5034&lt;&gt;"BYE",Fixture!J5034&lt;&gt;"BYE"),"Yes","-"))</f>
        <v>-</v>
      </c>
      <c r="H5030" s="9" t="str">
        <f>IF(G5030="-","-",IF(Fixture!G5034&gt;Fixture!I5034,Settings!$G$7,IF(Fixture!G5034=Fixture!I5034,Settings!$G$8,IF(Fixture!G5034&lt;Fixture!I5034,Settings!$G$9,"-"))))</f>
        <v>-</v>
      </c>
      <c r="I5030" s="13" t="str">
        <f>IF(G5030="-","-",IF(Fixture!I5034&gt;Fixture!G5034,Settings!$G$7,IF(Fixture!I5034=Fixture!G5034,Settings!$G$8,IF(Fixture!I5034&lt;Fixture!G5034,Settings!$G$9,"-"))))</f>
        <v>-</v>
      </c>
    </row>
    <row r="5031" spans="3:9" x14ac:dyDescent="0.25">
      <c r="C5031" s="12" t="str">
        <f t="shared" si="158"/>
        <v>-</v>
      </c>
      <c r="D5031" s="9" t="str">
        <f t="shared" si="159"/>
        <v>-</v>
      </c>
      <c r="E5031" s="9" t="str">
        <f>IF(C5031="-","-",IF(D5031=maxgameno+2,"blank row 2",IF(D5031=maxgameno+1,"blank row 1",INDEX(FixtureCode!$B$4:$AH$128,MATCH($C5031,FixtureCode!$B$4:$B$128,0),MATCH("G"&amp;D5031&amp;"-T1",FixtureCode!$B$4:$AH$4,0)))))</f>
        <v>-</v>
      </c>
      <c r="F5031" s="13" t="str">
        <f>IF(C5031="-","-",IF(D5031=maxgameno+2,"blank row 2",IF(D5031=maxgameno+1,"blank row 1",INDEX(FixtureCode!$B$4:$AH$128,MATCH($C5031,FixtureCode!$B$4:$B$128,0),MATCH("G"&amp;D5031&amp;"-T2",FixtureCode!$B$4:$AH$4,0)))))</f>
        <v>-</v>
      </c>
      <c r="G5031" s="12" t="str">
        <f>IF(C5031="-","-",IF(AND(ISNUMBER(Fixture!G5035),ISNUMBER(Fixture!I5035),Fixture!F5035&lt;&gt;"BYE",Fixture!J5035&lt;&gt;"BYE"),"Yes","-"))</f>
        <v>-</v>
      </c>
      <c r="H5031" s="9" t="str">
        <f>IF(G5031="-","-",IF(Fixture!G5035&gt;Fixture!I5035,Settings!$G$7,IF(Fixture!G5035=Fixture!I5035,Settings!$G$8,IF(Fixture!G5035&lt;Fixture!I5035,Settings!$G$9,"-"))))</f>
        <v>-</v>
      </c>
      <c r="I5031" s="13" t="str">
        <f>IF(G5031="-","-",IF(Fixture!I5035&gt;Fixture!G5035,Settings!$G$7,IF(Fixture!I5035=Fixture!G5035,Settings!$G$8,IF(Fixture!I5035&lt;Fixture!G5035,Settings!$G$9,"-"))))</f>
        <v>-</v>
      </c>
    </row>
    <row r="5032" spans="3:9" x14ac:dyDescent="0.25">
      <c r="C5032" s="12" t="str">
        <f t="shared" si="158"/>
        <v>-</v>
      </c>
      <c r="D5032" s="9" t="str">
        <f t="shared" si="159"/>
        <v>-</v>
      </c>
      <c r="E5032" s="9" t="str">
        <f>IF(C5032="-","-",IF(D5032=maxgameno+2,"blank row 2",IF(D5032=maxgameno+1,"blank row 1",INDEX(FixtureCode!$B$4:$AH$128,MATCH($C5032,FixtureCode!$B$4:$B$128,0),MATCH("G"&amp;D5032&amp;"-T1",FixtureCode!$B$4:$AH$4,0)))))</f>
        <v>-</v>
      </c>
      <c r="F5032" s="13" t="str">
        <f>IF(C5032="-","-",IF(D5032=maxgameno+2,"blank row 2",IF(D5032=maxgameno+1,"blank row 1",INDEX(FixtureCode!$B$4:$AH$128,MATCH($C5032,FixtureCode!$B$4:$B$128,0),MATCH("G"&amp;D5032&amp;"-T2",FixtureCode!$B$4:$AH$4,0)))))</f>
        <v>-</v>
      </c>
      <c r="G5032" s="12" t="str">
        <f>IF(C5032="-","-",IF(AND(ISNUMBER(Fixture!G5036),ISNUMBER(Fixture!I5036),Fixture!F5036&lt;&gt;"BYE",Fixture!J5036&lt;&gt;"BYE"),"Yes","-"))</f>
        <v>-</v>
      </c>
      <c r="H5032" s="9" t="str">
        <f>IF(G5032="-","-",IF(Fixture!G5036&gt;Fixture!I5036,Settings!$G$7,IF(Fixture!G5036=Fixture!I5036,Settings!$G$8,IF(Fixture!G5036&lt;Fixture!I5036,Settings!$G$9,"-"))))</f>
        <v>-</v>
      </c>
      <c r="I5032" s="13" t="str">
        <f>IF(G5032="-","-",IF(Fixture!I5036&gt;Fixture!G5036,Settings!$G$7,IF(Fixture!I5036=Fixture!G5036,Settings!$G$8,IF(Fixture!I5036&lt;Fixture!G5036,Settings!$G$9,"-"))))</f>
        <v>-</v>
      </c>
    </row>
    <row r="5033" spans="3:9" x14ac:dyDescent="0.25">
      <c r="C5033" s="12" t="str">
        <f t="shared" si="158"/>
        <v>-</v>
      </c>
      <c r="D5033" s="9" t="str">
        <f t="shared" si="159"/>
        <v>-</v>
      </c>
      <c r="E5033" s="9" t="str">
        <f>IF(C5033="-","-",IF(D5033=maxgameno+2,"blank row 2",IF(D5033=maxgameno+1,"blank row 1",INDEX(FixtureCode!$B$4:$AH$128,MATCH($C5033,FixtureCode!$B$4:$B$128,0),MATCH("G"&amp;D5033&amp;"-T1",FixtureCode!$B$4:$AH$4,0)))))</f>
        <v>-</v>
      </c>
      <c r="F5033" s="13" t="str">
        <f>IF(C5033="-","-",IF(D5033=maxgameno+2,"blank row 2",IF(D5033=maxgameno+1,"blank row 1",INDEX(FixtureCode!$B$4:$AH$128,MATCH($C5033,FixtureCode!$B$4:$B$128,0),MATCH("G"&amp;D5033&amp;"-T2",FixtureCode!$B$4:$AH$4,0)))))</f>
        <v>-</v>
      </c>
      <c r="G5033" s="12" t="str">
        <f>IF(C5033="-","-",IF(AND(ISNUMBER(Fixture!G5037),ISNUMBER(Fixture!I5037),Fixture!F5037&lt;&gt;"BYE",Fixture!J5037&lt;&gt;"BYE"),"Yes","-"))</f>
        <v>-</v>
      </c>
      <c r="H5033" s="9" t="str">
        <f>IF(G5033="-","-",IF(Fixture!G5037&gt;Fixture!I5037,Settings!$G$7,IF(Fixture!G5037=Fixture!I5037,Settings!$G$8,IF(Fixture!G5037&lt;Fixture!I5037,Settings!$G$9,"-"))))</f>
        <v>-</v>
      </c>
      <c r="I5033" s="13" t="str">
        <f>IF(G5033="-","-",IF(Fixture!I5037&gt;Fixture!G5037,Settings!$G$7,IF(Fixture!I5037=Fixture!G5037,Settings!$G$8,IF(Fixture!I5037&lt;Fixture!G5037,Settings!$G$9,"-"))))</f>
        <v>-</v>
      </c>
    </row>
    <row r="5034" spans="3:9" x14ac:dyDescent="0.25">
      <c r="C5034" s="12" t="str">
        <f t="shared" si="158"/>
        <v>-</v>
      </c>
      <c r="D5034" s="9" t="str">
        <f t="shared" si="159"/>
        <v>-</v>
      </c>
      <c r="E5034" s="9" t="str">
        <f>IF(C5034="-","-",IF(D5034=maxgameno+2,"blank row 2",IF(D5034=maxgameno+1,"blank row 1",INDEX(FixtureCode!$B$4:$AH$128,MATCH($C5034,FixtureCode!$B$4:$B$128,0),MATCH("G"&amp;D5034&amp;"-T1",FixtureCode!$B$4:$AH$4,0)))))</f>
        <v>-</v>
      </c>
      <c r="F5034" s="13" t="str">
        <f>IF(C5034="-","-",IF(D5034=maxgameno+2,"blank row 2",IF(D5034=maxgameno+1,"blank row 1",INDEX(FixtureCode!$B$4:$AH$128,MATCH($C5034,FixtureCode!$B$4:$B$128,0),MATCH("G"&amp;D5034&amp;"-T2",FixtureCode!$B$4:$AH$4,0)))))</f>
        <v>-</v>
      </c>
      <c r="G5034" s="12" t="str">
        <f>IF(C5034="-","-",IF(AND(ISNUMBER(Fixture!G5038),ISNUMBER(Fixture!I5038),Fixture!F5038&lt;&gt;"BYE",Fixture!J5038&lt;&gt;"BYE"),"Yes","-"))</f>
        <v>-</v>
      </c>
      <c r="H5034" s="9" t="str">
        <f>IF(G5034="-","-",IF(Fixture!G5038&gt;Fixture!I5038,Settings!$G$7,IF(Fixture!G5038=Fixture!I5038,Settings!$G$8,IF(Fixture!G5038&lt;Fixture!I5038,Settings!$G$9,"-"))))</f>
        <v>-</v>
      </c>
      <c r="I5034" s="13" t="str">
        <f>IF(G5034="-","-",IF(Fixture!I5038&gt;Fixture!G5038,Settings!$G$7,IF(Fixture!I5038=Fixture!G5038,Settings!$G$8,IF(Fixture!I5038&lt;Fixture!G5038,Settings!$G$9,"-"))))</f>
        <v>-</v>
      </c>
    </row>
    <row r="5035" spans="3:9" x14ac:dyDescent="0.25">
      <c r="C5035" s="12" t="str">
        <f t="shared" si="158"/>
        <v>-</v>
      </c>
      <c r="D5035" s="9" t="str">
        <f t="shared" si="159"/>
        <v>-</v>
      </c>
      <c r="E5035" s="9" t="str">
        <f>IF(C5035="-","-",IF(D5035=maxgameno+2,"blank row 2",IF(D5035=maxgameno+1,"blank row 1",INDEX(FixtureCode!$B$4:$AH$128,MATCH($C5035,FixtureCode!$B$4:$B$128,0),MATCH("G"&amp;D5035&amp;"-T1",FixtureCode!$B$4:$AH$4,0)))))</f>
        <v>-</v>
      </c>
      <c r="F5035" s="13" t="str">
        <f>IF(C5035="-","-",IF(D5035=maxgameno+2,"blank row 2",IF(D5035=maxgameno+1,"blank row 1",INDEX(FixtureCode!$B$4:$AH$128,MATCH($C5035,FixtureCode!$B$4:$B$128,0),MATCH("G"&amp;D5035&amp;"-T2",FixtureCode!$B$4:$AH$4,0)))))</f>
        <v>-</v>
      </c>
      <c r="G5035" s="12" t="str">
        <f>IF(C5035="-","-",IF(AND(ISNUMBER(Fixture!G5039),ISNUMBER(Fixture!I5039),Fixture!F5039&lt;&gt;"BYE",Fixture!J5039&lt;&gt;"BYE"),"Yes","-"))</f>
        <v>-</v>
      </c>
      <c r="H5035" s="9" t="str">
        <f>IF(G5035="-","-",IF(Fixture!G5039&gt;Fixture!I5039,Settings!$G$7,IF(Fixture!G5039=Fixture!I5039,Settings!$G$8,IF(Fixture!G5039&lt;Fixture!I5039,Settings!$G$9,"-"))))</f>
        <v>-</v>
      </c>
      <c r="I5035" s="13" t="str">
        <f>IF(G5035="-","-",IF(Fixture!I5039&gt;Fixture!G5039,Settings!$G$7,IF(Fixture!I5039=Fixture!G5039,Settings!$G$8,IF(Fixture!I5039&lt;Fixture!G5039,Settings!$G$9,"-"))))</f>
        <v>-</v>
      </c>
    </row>
    <row r="5036" spans="3:9" x14ac:dyDescent="0.25">
      <c r="C5036" s="12" t="str">
        <f t="shared" si="158"/>
        <v>-</v>
      </c>
      <c r="D5036" s="9" t="str">
        <f t="shared" si="159"/>
        <v>-</v>
      </c>
      <c r="E5036" s="9" t="str">
        <f>IF(C5036="-","-",IF(D5036=maxgameno+2,"blank row 2",IF(D5036=maxgameno+1,"blank row 1",INDEX(FixtureCode!$B$4:$AH$128,MATCH($C5036,FixtureCode!$B$4:$B$128,0),MATCH("G"&amp;D5036&amp;"-T1",FixtureCode!$B$4:$AH$4,0)))))</f>
        <v>-</v>
      </c>
      <c r="F5036" s="13" t="str">
        <f>IF(C5036="-","-",IF(D5036=maxgameno+2,"blank row 2",IF(D5036=maxgameno+1,"blank row 1",INDEX(FixtureCode!$B$4:$AH$128,MATCH($C5036,FixtureCode!$B$4:$B$128,0),MATCH("G"&amp;D5036&amp;"-T2",FixtureCode!$B$4:$AH$4,0)))))</f>
        <v>-</v>
      </c>
      <c r="G5036" s="12" t="str">
        <f>IF(C5036="-","-",IF(AND(ISNUMBER(Fixture!G5040),ISNUMBER(Fixture!I5040),Fixture!F5040&lt;&gt;"BYE",Fixture!J5040&lt;&gt;"BYE"),"Yes","-"))</f>
        <v>-</v>
      </c>
      <c r="H5036" s="9" t="str">
        <f>IF(G5036="-","-",IF(Fixture!G5040&gt;Fixture!I5040,Settings!$G$7,IF(Fixture!G5040=Fixture!I5040,Settings!$G$8,IF(Fixture!G5040&lt;Fixture!I5040,Settings!$G$9,"-"))))</f>
        <v>-</v>
      </c>
      <c r="I5036" s="13" t="str">
        <f>IF(G5036="-","-",IF(Fixture!I5040&gt;Fixture!G5040,Settings!$G$7,IF(Fixture!I5040=Fixture!G5040,Settings!$G$8,IF(Fixture!I5040&lt;Fixture!G5040,Settings!$G$9,"-"))))</f>
        <v>-</v>
      </c>
    </row>
    <row r="5037" spans="3:9" x14ac:dyDescent="0.25">
      <c r="C5037" s="12" t="str">
        <f t="shared" si="158"/>
        <v>-</v>
      </c>
      <c r="D5037" s="9" t="str">
        <f t="shared" si="159"/>
        <v>-</v>
      </c>
      <c r="E5037" s="9" t="str">
        <f>IF(C5037="-","-",IF(D5037=maxgameno+2,"blank row 2",IF(D5037=maxgameno+1,"blank row 1",INDEX(FixtureCode!$B$4:$AH$128,MATCH($C5037,FixtureCode!$B$4:$B$128,0),MATCH("G"&amp;D5037&amp;"-T1",FixtureCode!$B$4:$AH$4,0)))))</f>
        <v>-</v>
      </c>
      <c r="F5037" s="13" t="str">
        <f>IF(C5037="-","-",IF(D5037=maxgameno+2,"blank row 2",IF(D5037=maxgameno+1,"blank row 1",INDEX(FixtureCode!$B$4:$AH$128,MATCH($C5037,FixtureCode!$B$4:$B$128,0),MATCH("G"&amp;D5037&amp;"-T2",FixtureCode!$B$4:$AH$4,0)))))</f>
        <v>-</v>
      </c>
      <c r="G5037" s="12" t="str">
        <f>IF(C5037="-","-",IF(AND(ISNUMBER(Fixture!G5041),ISNUMBER(Fixture!I5041),Fixture!F5041&lt;&gt;"BYE",Fixture!J5041&lt;&gt;"BYE"),"Yes","-"))</f>
        <v>-</v>
      </c>
      <c r="H5037" s="9" t="str">
        <f>IF(G5037="-","-",IF(Fixture!G5041&gt;Fixture!I5041,Settings!$G$7,IF(Fixture!G5041=Fixture!I5041,Settings!$G$8,IF(Fixture!G5041&lt;Fixture!I5041,Settings!$G$9,"-"))))</f>
        <v>-</v>
      </c>
      <c r="I5037" s="13" t="str">
        <f>IF(G5037="-","-",IF(Fixture!I5041&gt;Fixture!G5041,Settings!$G$7,IF(Fixture!I5041=Fixture!G5041,Settings!$G$8,IF(Fixture!I5041&lt;Fixture!G5041,Settings!$G$9,"-"))))</f>
        <v>-</v>
      </c>
    </row>
    <row r="5038" spans="3:9" x14ac:dyDescent="0.25">
      <c r="C5038" s="12" t="str">
        <f t="shared" si="158"/>
        <v>-</v>
      </c>
      <c r="D5038" s="9" t="str">
        <f t="shared" si="159"/>
        <v>-</v>
      </c>
      <c r="E5038" s="9" t="str">
        <f>IF(C5038="-","-",IF(D5038=maxgameno+2,"blank row 2",IF(D5038=maxgameno+1,"blank row 1",INDEX(FixtureCode!$B$4:$AH$128,MATCH($C5038,FixtureCode!$B$4:$B$128,0),MATCH("G"&amp;D5038&amp;"-T1",FixtureCode!$B$4:$AH$4,0)))))</f>
        <v>-</v>
      </c>
      <c r="F5038" s="13" t="str">
        <f>IF(C5038="-","-",IF(D5038=maxgameno+2,"blank row 2",IF(D5038=maxgameno+1,"blank row 1",INDEX(FixtureCode!$B$4:$AH$128,MATCH($C5038,FixtureCode!$B$4:$B$128,0),MATCH("G"&amp;D5038&amp;"-T2",FixtureCode!$B$4:$AH$4,0)))))</f>
        <v>-</v>
      </c>
      <c r="G5038" s="12" t="str">
        <f>IF(C5038="-","-",IF(AND(ISNUMBER(Fixture!G5042),ISNUMBER(Fixture!I5042),Fixture!F5042&lt;&gt;"BYE",Fixture!J5042&lt;&gt;"BYE"),"Yes","-"))</f>
        <v>-</v>
      </c>
      <c r="H5038" s="9" t="str">
        <f>IF(G5038="-","-",IF(Fixture!G5042&gt;Fixture!I5042,Settings!$G$7,IF(Fixture!G5042=Fixture!I5042,Settings!$G$8,IF(Fixture!G5042&lt;Fixture!I5042,Settings!$G$9,"-"))))</f>
        <v>-</v>
      </c>
      <c r="I5038" s="13" t="str">
        <f>IF(G5038="-","-",IF(Fixture!I5042&gt;Fixture!G5042,Settings!$G$7,IF(Fixture!I5042=Fixture!G5042,Settings!$G$8,IF(Fixture!I5042&lt;Fixture!G5042,Settings!$G$9,"-"))))</f>
        <v>-</v>
      </c>
    </row>
    <row r="5039" spans="3:9" x14ac:dyDescent="0.25">
      <c r="C5039" s="12" t="str">
        <f t="shared" si="158"/>
        <v>-</v>
      </c>
      <c r="D5039" s="9" t="str">
        <f t="shared" si="159"/>
        <v>-</v>
      </c>
      <c r="E5039" s="9" t="str">
        <f>IF(C5039="-","-",IF(D5039=maxgameno+2,"blank row 2",IF(D5039=maxgameno+1,"blank row 1",INDEX(FixtureCode!$B$4:$AH$128,MATCH($C5039,FixtureCode!$B$4:$B$128,0),MATCH("G"&amp;D5039&amp;"-T1",FixtureCode!$B$4:$AH$4,0)))))</f>
        <v>-</v>
      </c>
      <c r="F5039" s="13" t="str">
        <f>IF(C5039="-","-",IF(D5039=maxgameno+2,"blank row 2",IF(D5039=maxgameno+1,"blank row 1",INDEX(FixtureCode!$B$4:$AH$128,MATCH($C5039,FixtureCode!$B$4:$B$128,0),MATCH("G"&amp;D5039&amp;"-T2",FixtureCode!$B$4:$AH$4,0)))))</f>
        <v>-</v>
      </c>
      <c r="G5039" s="12" t="str">
        <f>IF(C5039="-","-",IF(AND(ISNUMBER(Fixture!G5043),ISNUMBER(Fixture!I5043),Fixture!F5043&lt;&gt;"BYE",Fixture!J5043&lt;&gt;"BYE"),"Yes","-"))</f>
        <v>-</v>
      </c>
      <c r="H5039" s="9" t="str">
        <f>IF(G5039="-","-",IF(Fixture!G5043&gt;Fixture!I5043,Settings!$G$7,IF(Fixture!G5043=Fixture!I5043,Settings!$G$8,IF(Fixture!G5043&lt;Fixture!I5043,Settings!$G$9,"-"))))</f>
        <v>-</v>
      </c>
      <c r="I5039" s="13" t="str">
        <f>IF(G5039="-","-",IF(Fixture!I5043&gt;Fixture!G5043,Settings!$G$7,IF(Fixture!I5043=Fixture!G5043,Settings!$G$8,IF(Fixture!I5043&lt;Fixture!G5043,Settings!$G$9,"-"))))</f>
        <v>-</v>
      </c>
    </row>
    <row r="5040" spans="3:9" x14ac:dyDescent="0.25">
      <c r="C5040" s="12" t="str">
        <f t="shared" si="158"/>
        <v>-</v>
      </c>
      <c r="D5040" s="9" t="str">
        <f t="shared" si="159"/>
        <v>-</v>
      </c>
      <c r="E5040" s="9" t="str">
        <f>IF(C5040="-","-",IF(D5040=maxgameno+2,"blank row 2",IF(D5040=maxgameno+1,"blank row 1",INDEX(FixtureCode!$B$4:$AH$128,MATCH($C5040,FixtureCode!$B$4:$B$128,0),MATCH("G"&amp;D5040&amp;"-T1",FixtureCode!$B$4:$AH$4,0)))))</f>
        <v>-</v>
      </c>
      <c r="F5040" s="13" t="str">
        <f>IF(C5040="-","-",IF(D5040=maxgameno+2,"blank row 2",IF(D5040=maxgameno+1,"blank row 1",INDEX(FixtureCode!$B$4:$AH$128,MATCH($C5040,FixtureCode!$B$4:$B$128,0),MATCH("G"&amp;D5040&amp;"-T2",FixtureCode!$B$4:$AH$4,0)))))</f>
        <v>-</v>
      </c>
      <c r="G5040" s="12" t="str">
        <f>IF(C5040="-","-",IF(AND(ISNUMBER(Fixture!G5044),ISNUMBER(Fixture!I5044),Fixture!F5044&lt;&gt;"BYE",Fixture!J5044&lt;&gt;"BYE"),"Yes","-"))</f>
        <v>-</v>
      </c>
      <c r="H5040" s="9" t="str">
        <f>IF(G5040="-","-",IF(Fixture!G5044&gt;Fixture!I5044,Settings!$G$7,IF(Fixture!G5044=Fixture!I5044,Settings!$G$8,IF(Fixture!G5044&lt;Fixture!I5044,Settings!$G$9,"-"))))</f>
        <v>-</v>
      </c>
      <c r="I5040" s="13" t="str">
        <f>IF(G5040="-","-",IF(Fixture!I5044&gt;Fixture!G5044,Settings!$G$7,IF(Fixture!I5044=Fixture!G5044,Settings!$G$8,IF(Fixture!I5044&lt;Fixture!G5044,Settings!$G$9,"-"))))</f>
        <v>-</v>
      </c>
    </row>
    <row r="5041" spans="3:9" x14ac:dyDescent="0.25">
      <c r="C5041" s="12" t="str">
        <f t="shared" si="158"/>
        <v>-</v>
      </c>
      <c r="D5041" s="9" t="str">
        <f t="shared" si="159"/>
        <v>-</v>
      </c>
      <c r="E5041" s="9" t="str">
        <f>IF(C5041="-","-",IF(D5041=maxgameno+2,"blank row 2",IF(D5041=maxgameno+1,"blank row 1",INDEX(FixtureCode!$B$4:$AH$128,MATCH($C5041,FixtureCode!$B$4:$B$128,0),MATCH("G"&amp;D5041&amp;"-T1",FixtureCode!$B$4:$AH$4,0)))))</f>
        <v>-</v>
      </c>
      <c r="F5041" s="13" t="str">
        <f>IF(C5041="-","-",IF(D5041=maxgameno+2,"blank row 2",IF(D5041=maxgameno+1,"blank row 1",INDEX(FixtureCode!$B$4:$AH$128,MATCH($C5041,FixtureCode!$B$4:$B$128,0),MATCH("G"&amp;D5041&amp;"-T2",FixtureCode!$B$4:$AH$4,0)))))</f>
        <v>-</v>
      </c>
      <c r="G5041" s="12" t="str">
        <f>IF(C5041="-","-",IF(AND(ISNUMBER(Fixture!G5045),ISNUMBER(Fixture!I5045),Fixture!F5045&lt;&gt;"BYE",Fixture!J5045&lt;&gt;"BYE"),"Yes","-"))</f>
        <v>-</v>
      </c>
      <c r="H5041" s="9" t="str">
        <f>IF(G5041="-","-",IF(Fixture!G5045&gt;Fixture!I5045,Settings!$G$7,IF(Fixture!G5045=Fixture!I5045,Settings!$G$8,IF(Fixture!G5045&lt;Fixture!I5045,Settings!$G$9,"-"))))</f>
        <v>-</v>
      </c>
      <c r="I5041" s="13" t="str">
        <f>IF(G5041="-","-",IF(Fixture!I5045&gt;Fixture!G5045,Settings!$G$7,IF(Fixture!I5045=Fixture!G5045,Settings!$G$8,IF(Fixture!I5045&lt;Fixture!G5045,Settings!$G$9,"-"))))</f>
        <v>-</v>
      </c>
    </row>
    <row r="5042" spans="3:9" x14ac:dyDescent="0.25">
      <c r="C5042" s="12" t="str">
        <f t="shared" si="158"/>
        <v>-</v>
      </c>
      <c r="D5042" s="9" t="str">
        <f t="shared" si="159"/>
        <v>-</v>
      </c>
      <c r="E5042" s="9" t="str">
        <f>IF(C5042="-","-",IF(D5042=maxgameno+2,"blank row 2",IF(D5042=maxgameno+1,"blank row 1",INDEX(FixtureCode!$B$4:$AH$128,MATCH($C5042,FixtureCode!$B$4:$B$128,0),MATCH("G"&amp;D5042&amp;"-T1",FixtureCode!$B$4:$AH$4,0)))))</f>
        <v>-</v>
      </c>
      <c r="F5042" s="13" t="str">
        <f>IF(C5042="-","-",IF(D5042=maxgameno+2,"blank row 2",IF(D5042=maxgameno+1,"blank row 1",INDEX(FixtureCode!$B$4:$AH$128,MATCH($C5042,FixtureCode!$B$4:$B$128,0),MATCH("G"&amp;D5042&amp;"-T2",FixtureCode!$B$4:$AH$4,0)))))</f>
        <v>-</v>
      </c>
      <c r="G5042" s="12" t="str">
        <f>IF(C5042="-","-",IF(AND(ISNUMBER(Fixture!G5046),ISNUMBER(Fixture!I5046),Fixture!F5046&lt;&gt;"BYE",Fixture!J5046&lt;&gt;"BYE"),"Yes","-"))</f>
        <v>-</v>
      </c>
      <c r="H5042" s="9" t="str">
        <f>IF(G5042="-","-",IF(Fixture!G5046&gt;Fixture!I5046,Settings!$G$7,IF(Fixture!G5046=Fixture!I5046,Settings!$G$8,IF(Fixture!G5046&lt;Fixture!I5046,Settings!$G$9,"-"))))</f>
        <v>-</v>
      </c>
      <c r="I5042" s="13" t="str">
        <f>IF(G5042="-","-",IF(Fixture!I5046&gt;Fixture!G5046,Settings!$G$7,IF(Fixture!I5046=Fixture!G5046,Settings!$G$8,IF(Fixture!I5046&lt;Fixture!G5046,Settings!$G$9,"-"))))</f>
        <v>-</v>
      </c>
    </row>
    <row r="5043" spans="3:9" x14ac:dyDescent="0.25">
      <c r="C5043" s="12" t="str">
        <f t="shared" si="158"/>
        <v>-</v>
      </c>
      <c r="D5043" s="9" t="str">
        <f t="shared" si="159"/>
        <v>-</v>
      </c>
      <c r="E5043" s="9" t="str">
        <f>IF(C5043="-","-",IF(D5043=maxgameno+2,"blank row 2",IF(D5043=maxgameno+1,"blank row 1",INDEX(FixtureCode!$B$4:$AH$128,MATCH($C5043,FixtureCode!$B$4:$B$128,0),MATCH("G"&amp;D5043&amp;"-T1",FixtureCode!$B$4:$AH$4,0)))))</f>
        <v>-</v>
      </c>
      <c r="F5043" s="13" t="str">
        <f>IF(C5043="-","-",IF(D5043=maxgameno+2,"blank row 2",IF(D5043=maxgameno+1,"blank row 1",INDEX(FixtureCode!$B$4:$AH$128,MATCH($C5043,FixtureCode!$B$4:$B$128,0),MATCH("G"&amp;D5043&amp;"-T2",FixtureCode!$B$4:$AH$4,0)))))</f>
        <v>-</v>
      </c>
      <c r="G5043" s="12" t="str">
        <f>IF(C5043="-","-",IF(AND(ISNUMBER(Fixture!G5047),ISNUMBER(Fixture!I5047),Fixture!F5047&lt;&gt;"BYE",Fixture!J5047&lt;&gt;"BYE"),"Yes","-"))</f>
        <v>-</v>
      </c>
      <c r="H5043" s="9" t="str">
        <f>IF(G5043="-","-",IF(Fixture!G5047&gt;Fixture!I5047,Settings!$G$7,IF(Fixture!G5047=Fixture!I5047,Settings!$G$8,IF(Fixture!G5047&lt;Fixture!I5047,Settings!$G$9,"-"))))</f>
        <v>-</v>
      </c>
      <c r="I5043" s="13" t="str">
        <f>IF(G5043="-","-",IF(Fixture!I5047&gt;Fixture!G5047,Settings!$G$7,IF(Fixture!I5047=Fixture!G5047,Settings!$G$8,IF(Fixture!I5047&lt;Fixture!G5047,Settings!$G$9,"-"))))</f>
        <v>-</v>
      </c>
    </row>
    <row r="5044" spans="3:9" x14ac:dyDescent="0.25">
      <c r="C5044" s="12" t="str">
        <f t="shared" si="158"/>
        <v>-</v>
      </c>
      <c r="D5044" s="9" t="str">
        <f t="shared" si="159"/>
        <v>-</v>
      </c>
      <c r="E5044" s="9" t="str">
        <f>IF(C5044="-","-",IF(D5044=maxgameno+2,"blank row 2",IF(D5044=maxgameno+1,"blank row 1",INDEX(FixtureCode!$B$4:$AH$128,MATCH($C5044,FixtureCode!$B$4:$B$128,0),MATCH("G"&amp;D5044&amp;"-T1",FixtureCode!$B$4:$AH$4,0)))))</f>
        <v>-</v>
      </c>
      <c r="F5044" s="13" t="str">
        <f>IF(C5044="-","-",IF(D5044=maxgameno+2,"blank row 2",IF(D5044=maxgameno+1,"blank row 1",INDEX(FixtureCode!$B$4:$AH$128,MATCH($C5044,FixtureCode!$B$4:$B$128,0),MATCH("G"&amp;D5044&amp;"-T2",FixtureCode!$B$4:$AH$4,0)))))</f>
        <v>-</v>
      </c>
      <c r="G5044" s="12" t="str">
        <f>IF(C5044="-","-",IF(AND(ISNUMBER(Fixture!G5048),ISNUMBER(Fixture!I5048),Fixture!F5048&lt;&gt;"BYE",Fixture!J5048&lt;&gt;"BYE"),"Yes","-"))</f>
        <v>-</v>
      </c>
      <c r="H5044" s="9" t="str">
        <f>IF(G5044="-","-",IF(Fixture!G5048&gt;Fixture!I5048,Settings!$G$7,IF(Fixture!G5048=Fixture!I5048,Settings!$G$8,IF(Fixture!G5048&lt;Fixture!I5048,Settings!$G$9,"-"))))</f>
        <v>-</v>
      </c>
      <c r="I5044" s="13" t="str">
        <f>IF(G5044="-","-",IF(Fixture!I5048&gt;Fixture!G5048,Settings!$G$7,IF(Fixture!I5048=Fixture!G5048,Settings!$G$8,IF(Fixture!I5048&lt;Fixture!G5048,Settings!$G$9,"-"))))</f>
        <v>-</v>
      </c>
    </row>
    <row r="5045" spans="3:9" x14ac:dyDescent="0.25">
      <c r="C5045" s="12" t="str">
        <f t="shared" si="158"/>
        <v>-</v>
      </c>
      <c r="D5045" s="9" t="str">
        <f t="shared" si="159"/>
        <v>-</v>
      </c>
      <c r="E5045" s="9" t="str">
        <f>IF(C5045="-","-",IF(D5045=maxgameno+2,"blank row 2",IF(D5045=maxgameno+1,"blank row 1",INDEX(FixtureCode!$B$4:$AH$128,MATCH($C5045,FixtureCode!$B$4:$B$128,0),MATCH("G"&amp;D5045&amp;"-T1",FixtureCode!$B$4:$AH$4,0)))))</f>
        <v>-</v>
      </c>
      <c r="F5045" s="13" t="str">
        <f>IF(C5045="-","-",IF(D5045=maxgameno+2,"blank row 2",IF(D5045=maxgameno+1,"blank row 1",INDEX(FixtureCode!$B$4:$AH$128,MATCH($C5045,FixtureCode!$B$4:$B$128,0),MATCH("G"&amp;D5045&amp;"-T2",FixtureCode!$B$4:$AH$4,0)))))</f>
        <v>-</v>
      </c>
      <c r="G5045" s="12" t="str">
        <f>IF(C5045="-","-",IF(AND(ISNUMBER(Fixture!G5049),ISNUMBER(Fixture!I5049),Fixture!F5049&lt;&gt;"BYE",Fixture!J5049&lt;&gt;"BYE"),"Yes","-"))</f>
        <v>-</v>
      </c>
      <c r="H5045" s="9" t="str">
        <f>IF(G5045="-","-",IF(Fixture!G5049&gt;Fixture!I5049,Settings!$G$7,IF(Fixture!G5049=Fixture!I5049,Settings!$G$8,IF(Fixture!G5049&lt;Fixture!I5049,Settings!$G$9,"-"))))</f>
        <v>-</v>
      </c>
      <c r="I5045" s="13" t="str">
        <f>IF(G5045="-","-",IF(Fixture!I5049&gt;Fixture!G5049,Settings!$G$7,IF(Fixture!I5049=Fixture!G5049,Settings!$G$8,IF(Fixture!I5049&lt;Fixture!G5049,Settings!$G$9,"-"))))</f>
        <v>-</v>
      </c>
    </row>
    <row r="5046" spans="3:9" x14ac:dyDescent="0.25">
      <c r="C5046" s="12" t="str">
        <f t="shared" si="158"/>
        <v>-</v>
      </c>
      <c r="D5046" s="9" t="str">
        <f t="shared" si="159"/>
        <v>-</v>
      </c>
      <c r="E5046" s="9" t="str">
        <f>IF(C5046="-","-",IF(D5046=maxgameno+2,"blank row 2",IF(D5046=maxgameno+1,"blank row 1",INDEX(FixtureCode!$B$4:$AH$128,MATCH($C5046,FixtureCode!$B$4:$B$128,0),MATCH("G"&amp;D5046&amp;"-T1",FixtureCode!$B$4:$AH$4,0)))))</f>
        <v>-</v>
      </c>
      <c r="F5046" s="13" t="str">
        <f>IF(C5046="-","-",IF(D5046=maxgameno+2,"blank row 2",IF(D5046=maxgameno+1,"blank row 1",INDEX(FixtureCode!$B$4:$AH$128,MATCH($C5046,FixtureCode!$B$4:$B$128,0),MATCH("G"&amp;D5046&amp;"-T2",FixtureCode!$B$4:$AH$4,0)))))</f>
        <v>-</v>
      </c>
      <c r="G5046" s="12" t="str">
        <f>IF(C5046="-","-",IF(AND(ISNUMBER(Fixture!G5050),ISNUMBER(Fixture!I5050),Fixture!F5050&lt;&gt;"BYE",Fixture!J5050&lt;&gt;"BYE"),"Yes","-"))</f>
        <v>-</v>
      </c>
      <c r="H5046" s="9" t="str">
        <f>IF(G5046="-","-",IF(Fixture!G5050&gt;Fixture!I5050,Settings!$G$7,IF(Fixture!G5050=Fixture!I5050,Settings!$G$8,IF(Fixture!G5050&lt;Fixture!I5050,Settings!$G$9,"-"))))</f>
        <v>-</v>
      </c>
      <c r="I5046" s="13" t="str">
        <f>IF(G5046="-","-",IF(Fixture!I5050&gt;Fixture!G5050,Settings!$G$7,IF(Fixture!I5050=Fixture!G5050,Settings!$G$8,IF(Fixture!I5050&lt;Fixture!G5050,Settings!$G$9,"-"))))</f>
        <v>-</v>
      </c>
    </row>
    <row r="5047" spans="3:9" x14ac:dyDescent="0.25">
      <c r="C5047" s="12" t="str">
        <f t="shared" si="158"/>
        <v>-</v>
      </c>
      <c r="D5047" s="9" t="str">
        <f t="shared" si="159"/>
        <v>-</v>
      </c>
      <c r="E5047" s="9" t="str">
        <f>IF(C5047="-","-",IF(D5047=maxgameno+2,"blank row 2",IF(D5047=maxgameno+1,"blank row 1",INDEX(FixtureCode!$B$4:$AH$128,MATCH($C5047,FixtureCode!$B$4:$B$128,0),MATCH("G"&amp;D5047&amp;"-T1",FixtureCode!$B$4:$AH$4,0)))))</f>
        <v>-</v>
      </c>
      <c r="F5047" s="13" t="str">
        <f>IF(C5047="-","-",IF(D5047=maxgameno+2,"blank row 2",IF(D5047=maxgameno+1,"blank row 1",INDEX(FixtureCode!$B$4:$AH$128,MATCH($C5047,FixtureCode!$B$4:$B$128,0),MATCH("G"&amp;D5047&amp;"-T2",FixtureCode!$B$4:$AH$4,0)))))</f>
        <v>-</v>
      </c>
      <c r="G5047" s="12" t="str">
        <f>IF(C5047="-","-",IF(AND(ISNUMBER(Fixture!G5051),ISNUMBER(Fixture!I5051),Fixture!F5051&lt;&gt;"BYE",Fixture!J5051&lt;&gt;"BYE"),"Yes","-"))</f>
        <v>-</v>
      </c>
      <c r="H5047" s="9" t="str">
        <f>IF(G5047="-","-",IF(Fixture!G5051&gt;Fixture!I5051,Settings!$G$7,IF(Fixture!G5051=Fixture!I5051,Settings!$G$8,IF(Fixture!G5051&lt;Fixture!I5051,Settings!$G$9,"-"))))</f>
        <v>-</v>
      </c>
      <c r="I5047" s="13" t="str">
        <f>IF(G5047="-","-",IF(Fixture!I5051&gt;Fixture!G5051,Settings!$G$7,IF(Fixture!I5051=Fixture!G5051,Settings!$G$8,IF(Fixture!I5051&lt;Fixture!G5051,Settings!$G$9,"-"))))</f>
        <v>-</v>
      </c>
    </row>
    <row r="5048" spans="3:9" x14ac:dyDescent="0.25">
      <c r="C5048" s="12" t="str">
        <f t="shared" si="158"/>
        <v>-</v>
      </c>
      <c r="D5048" s="9" t="str">
        <f t="shared" si="159"/>
        <v>-</v>
      </c>
      <c r="E5048" s="9" t="str">
        <f>IF(C5048="-","-",IF(D5048=maxgameno+2,"blank row 2",IF(D5048=maxgameno+1,"blank row 1",INDEX(FixtureCode!$B$4:$AH$128,MATCH($C5048,FixtureCode!$B$4:$B$128,0),MATCH("G"&amp;D5048&amp;"-T1",FixtureCode!$B$4:$AH$4,0)))))</f>
        <v>-</v>
      </c>
      <c r="F5048" s="13" t="str">
        <f>IF(C5048="-","-",IF(D5048=maxgameno+2,"blank row 2",IF(D5048=maxgameno+1,"blank row 1",INDEX(FixtureCode!$B$4:$AH$128,MATCH($C5048,FixtureCode!$B$4:$B$128,0),MATCH("G"&amp;D5048&amp;"-T2",FixtureCode!$B$4:$AH$4,0)))))</f>
        <v>-</v>
      </c>
      <c r="G5048" s="12" t="str">
        <f>IF(C5048="-","-",IF(AND(ISNUMBER(Fixture!G5052),ISNUMBER(Fixture!I5052),Fixture!F5052&lt;&gt;"BYE",Fixture!J5052&lt;&gt;"BYE"),"Yes","-"))</f>
        <v>-</v>
      </c>
      <c r="H5048" s="9" t="str">
        <f>IF(G5048="-","-",IF(Fixture!G5052&gt;Fixture!I5052,Settings!$G$7,IF(Fixture!G5052=Fixture!I5052,Settings!$G$8,IF(Fixture!G5052&lt;Fixture!I5052,Settings!$G$9,"-"))))</f>
        <v>-</v>
      </c>
      <c r="I5048" s="13" t="str">
        <f>IF(G5048="-","-",IF(Fixture!I5052&gt;Fixture!G5052,Settings!$G$7,IF(Fixture!I5052=Fixture!G5052,Settings!$G$8,IF(Fixture!I5052&lt;Fixture!G5052,Settings!$G$9,"-"))))</f>
        <v>-</v>
      </c>
    </row>
    <row r="5049" spans="3:9" x14ac:dyDescent="0.25">
      <c r="C5049" s="12" t="str">
        <f t="shared" si="158"/>
        <v>-</v>
      </c>
      <c r="D5049" s="9" t="str">
        <f t="shared" si="159"/>
        <v>-</v>
      </c>
      <c r="E5049" s="9" t="str">
        <f>IF(C5049="-","-",IF(D5049=maxgameno+2,"blank row 2",IF(D5049=maxgameno+1,"blank row 1",INDEX(FixtureCode!$B$4:$AH$128,MATCH($C5049,FixtureCode!$B$4:$B$128,0),MATCH("G"&amp;D5049&amp;"-T1",FixtureCode!$B$4:$AH$4,0)))))</f>
        <v>-</v>
      </c>
      <c r="F5049" s="13" t="str">
        <f>IF(C5049="-","-",IF(D5049=maxgameno+2,"blank row 2",IF(D5049=maxgameno+1,"blank row 1",INDEX(FixtureCode!$B$4:$AH$128,MATCH($C5049,FixtureCode!$B$4:$B$128,0),MATCH("G"&amp;D5049&amp;"-T2",FixtureCode!$B$4:$AH$4,0)))))</f>
        <v>-</v>
      </c>
      <c r="G5049" s="12" t="str">
        <f>IF(C5049="-","-",IF(AND(ISNUMBER(Fixture!G5053),ISNUMBER(Fixture!I5053),Fixture!F5053&lt;&gt;"BYE",Fixture!J5053&lt;&gt;"BYE"),"Yes","-"))</f>
        <v>-</v>
      </c>
      <c r="H5049" s="9" t="str">
        <f>IF(G5049="-","-",IF(Fixture!G5053&gt;Fixture!I5053,Settings!$G$7,IF(Fixture!G5053=Fixture!I5053,Settings!$G$8,IF(Fixture!G5053&lt;Fixture!I5053,Settings!$G$9,"-"))))</f>
        <v>-</v>
      </c>
      <c r="I5049" s="13" t="str">
        <f>IF(G5049="-","-",IF(Fixture!I5053&gt;Fixture!G5053,Settings!$G$7,IF(Fixture!I5053=Fixture!G5053,Settings!$G$8,IF(Fixture!I5053&lt;Fixture!G5053,Settings!$G$9,"-"))))</f>
        <v>-</v>
      </c>
    </row>
    <row r="5050" spans="3:9" x14ac:dyDescent="0.25">
      <c r="C5050" s="12" t="str">
        <f t="shared" si="158"/>
        <v>-</v>
      </c>
      <c r="D5050" s="9" t="str">
        <f t="shared" si="159"/>
        <v>-</v>
      </c>
      <c r="E5050" s="9" t="str">
        <f>IF(C5050="-","-",IF(D5050=maxgameno+2,"blank row 2",IF(D5050=maxgameno+1,"blank row 1",INDEX(FixtureCode!$B$4:$AH$128,MATCH($C5050,FixtureCode!$B$4:$B$128,0),MATCH("G"&amp;D5050&amp;"-T1",FixtureCode!$B$4:$AH$4,0)))))</f>
        <v>-</v>
      </c>
      <c r="F5050" s="13" t="str">
        <f>IF(C5050="-","-",IF(D5050=maxgameno+2,"blank row 2",IF(D5050=maxgameno+1,"blank row 1",INDEX(FixtureCode!$B$4:$AH$128,MATCH($C5050,FixtureCode!$B$4:$B$128,0),MATCH("G"&amp;D5050&amp;"-T2",FixtureCode!$B$4:$AH$4,0)))))</f>
        <v>-</v>
      </c>
      <c r="G5050" s="12" t="str">
        <f>IF(C5050="-","-",IF(AND(ISNUMBER(Fixture!G5054),ISNUMBER(Fixture!I5054),Fixture!F5054&lt;&gt;"BYE",Fixture!J5054&lt;&gt;"BYE"),"Yes","-"))</f>
        <v>-</v>
      </c>
      <c r="H5050" s="9" t="str">
        <f>IF(G5050="-","-",IF(Fixture!G5054&gt;Fixture!I5054,Settings!$G$7,IF(Fixture!G5054=Fixture!I5054,Settings!$G$8,IF(Fixture!G5054&lt;Fixture!I5054,Settings!$G$9,"-"))))</f>
        <v>-</v>
      </c>
      <c r="I5050" s="13" t="str">
        <f>IF(G5050="-","-",IF(Fixture!I5054&gt;Fixture!G5054,Settings!$G$7,IF(Fixture!I5054=Fixture!G5054,Settings!$G$8,IF(Fixture!I5054&lt;Fixture!G5054,Settings!$G$9,"-"))))</f>
        <v>-</v>
      </c>
    </row>
    <row r="5051" spans="3:9" x14ac:dyDescent="0.25">
      <c r="C5051" s="12" t="str">
        <f t="shared" si="158"/>
        <v>-</v>
      </c>
      <c r="D5051" s="9" t="str">
        <f t="shared" si="159"/>
        <v>-</v>
      </c>
      <c r="E5051" s="9" t="str">
        <f>IF(C5051="-","-",IF(D5051=maxgameno+2,"blank row 2",IF(D5051=maxgameno+1,"blank row 1",INDEX(FixtureCode!$B$4:$AH$128,MATCH($C5051,FixtureCode!$B$4:$B$128,0),MATCH("G"&amp;D5051&amp;"-T1",FixtureCode!$B$4:$AH$4,0)))))</f>
        <v>-</v>
      </c>
      <c r="F5051" s="13" t="str">
        <f>IF(C5051="-","-",IF(D5051=maxgameno+2,"blank row 2",IF(D5051=maxgameno+1,"blank row 1",INDEX(FixtureCode!$B$4:$AH$128,MATCH($C5051,FixtureCode!$B$4:$B$128,0),MATCH("G"&amp;D5051&amp;"-T2",FixtureCode!$B$4:$AH$4,0)))))</f>
        <v>-</v>
      </c>
      <c r="G5051" s="12" t="str">
        <f>IF(C5051="-","-",IF(AND(ISNUMBER(Fixture!G5055),ISNUMBER(Fixture!I5055),Fixture!F5055&lt;&gt;"BYE",Fixture!J5055&lt;&gt;"BYE"),"Yes","-"))</f>
        <v>-</v>
      </c>
      <c r="H5051" s="9" t="str">
        <f>IF(G5051="-","-",IF(Fixture!G5055&gt;Fixture!I5055,Settings!$G$7,IF(Fixture!G5055=Fixture!I5055,Settings!$G$8,IF(Fixture!G5055&lt;Fixture!I5055,Settings!$G$9,"-"))))</f>
        <v>-</v>
      </c>
      <c r="I5051" s="13" t="str">
        <f>IF(G5051="-","-",IF(Fixture!I5055&gt;Fixture!G5055,Settings!$G$7,IF(Fixture!I5055=Fixture!G5055,Settings!$G$8,IF(Fixture!I5055&lt;Fixture!G5055,Settings!$G$9,"-"))))</f>
        <v>-</v>
      </c>
    </row>
    <row r="5052" spans="3:9" x14ac:dyDescent="0.25">
      <c r="C5052" s="12" t="str">
        <f t="shared" si="158"/>
        <v>-</v>
      </c>
      <c r="D5052" s="9" t="str">
        <f t="shared" si="159"/>
        <v>-</v>
      </c>
      <c r="E5052" s="9" t="str">
        <f>IF(C5052="-","-",IF(D5052=maxgameno+2,"blank row 2",IF(D5052=maxgameno+1,"blank row 1",INDEX(FixtureCode!$B$4:$AH$128,MATCH($C5052,FixtureCode!$B$4:$B$128,0),MATCH("G"&amp;D5052&amp;"-T1",FixtureCode!$B$4:$AH$4,0)))))</f>
        <v>-</v>
      </c>
      <c r="F5052" s="13" t="str">
        <f>IF(C5052="-","-",IF(D5052=maxgameno+2,"blank row 2",IF(D5052=maxgameno+1,"blank row 1",INDEX(FixtureCode!$B$4:$AH$128,MATCH($C5052,FixtureCode!$B$4:$B$128,0),MATCH("G"&amp;D5052&amp;"-T2",FixtureCode!$B$4:$AH$4,0)))))</f>
        <v>-</v>
      </c>
      <c r="G5052" s="12" t="str">
        <f>IF(C5052="-","-",IF(AND(ISNUMBER(Fixture!G5056),ISNUMBER(Fixture!I5056),Fixture!F5056&lt;&gt;"BYE",Fixture!J5056&lt;&gt;"BYE"),"Yes","-"))</f>
        <v>-</v>
      </c>
      <c r="H5052" s="9" t="str">
        <f>IF(G5052="-","-",IF(Fixture!G5056&gt;Fixture!I5056,Settings!$G$7,IF(Fixture!G5056=Fixture!I5056,Settings!$G$8,IF(Fixture!G5056&lt;Fixture!I5056,Settings!$G$9,"-"))))</f>
        <v>-</v>
      </c>
      <c r="I5052" s="13" t="str">
        <f>IF(G5052="-","-",IF(Fixture!I5056&gt;Fixture!G5056,Settings!$G$7,IF(Fixture!I5056=Fixture!G5056,Settings!$G$8,IF(Fixture!I5056&lt;Fixture!G5056,Settings!$G$9,"-"))))</f>
        <v>-</v>
      </c>
    </row>
    <row r="5053" spans="3:9" x14ac:dyDescent="0.25">
      <c r="C5053" s="12" t="str">
        <f t="shared" si="158"/>
        <v>-</v>
      </c>
      <c r="D5053" s="9" t="str">
        <f t="shared" si="159"/>
        <v>-</v>
      </c>
      <c r="E5053" s="9" t="str">
        <f>IF(C5053="-","-",IF(D5053=maxgameno+2,"blank row 2",IF(D5053=maxgameno+1,"blank row 1",INDEX(FixtureCode!$B$4:$AH$128,MATCH($C5053,FixtureCode!$B$4:$B$128,0),MATCH("G"&amp;D5053&amp;"-T1",FixtureCode!$B$4:$AH$4,0)))))</f>
        <v>-</v>
      </c>
      <c r="F5053" s="13" t="str">
        <f>IF(C5053="-","-",IF(D5053=maxgameno+2,"blank row 2",IF(D5053=maxgameno+1,"blank row 1",INDEX(FixtureCode!$B$4:$AH$128,MATCH($C5053,FixtureCode!$B$4:$B$128,0),MATCH("G"&amp;D5053&amp;"-T2",FixtureCode!$B$4:$AH$4,0)))))</f>
        <v>-</v>
      </c>
      <c r="G5053" s="12" t="str">
        <f>IF(C5053="-","-",IF(AND(ISNUMBER(Fixture!G5057),ISNUMBER(Fixture!I5057),Fixture!F5057&lt;&gt;"BYE",Fixture!J5057&lt;&gt;"BYE"),"Yes","-"))</f>
        <v>-</v>
      </c>
      <c r="H5053" s="9" t="str">
        <f>IF(G5053="-","-",IF(Fixture!G5057&gt;Fixture!I5057,Settings!$G$7,IF(Fixture!G5057=Fixture!I5057,Settings!$G$8,IF(Fixture!G5057&lt;Fixture!I5057,Settings!$G$9,"-"))))</f>
        <v>-</v>
      </c>
      <c r="I5053" s="13" t="str">
        <f>IF(G5053="-","-",IF(Fixture!I5057&gt;Fixture!G5057,Settings!$G$7,IF(Fixture!I5057=Fixture!G5057,Settings!$G$8,IF(Fixture!I5057&lt;Fixture!G5057,Settings!$G$9,"-"))))</f>
        <v>-</v>
      </c>
    </row>
    <row r="5054" spans="3:9" x14ac:dyDescent="0.25">
      <c r="C5054" s="12" t="str">
        <f t="shared" si="158"/>
        <v>-</v>
      </c>
      <c r="D5054" s="9" t="str">
        <f t="shared" si="159"/>
        <v>-</v>
      </c>
      <c r="E5054" s="9" t="str">
        <f>IF(C5054="-","-",IF(D5054=maxgameno+2,"blank row 2",IF(D5054=maxgameno+1,"blank row 1",INDEX(FixtureCode!$B$4:$AH$128,MATCH($C5054,FixtureCode!$B$4:$B$128,0),MATCH("G"&amp;D5054&amp;"-T1",FixtureCode!$B$4:$AH$4,0)))))</f>
        <v>-</v>
      </c>
      <c r="F5054" s="13" t="str">
        <f>IF(C5054="-","-",IF(D5054=maxgameno+2,"blank row 2",IF(D5054=maxgameno+1,"blank row 1",INDEX(FixtureCode!$B$4:$AH$128,MATCH($C5054,FixtureCode!$B$4:$B$128,0),MATCH("G"&amp;D5054&amp;"-T2",FixtureCode!$B$4:$AH$4,0)))))</f>
        <v>-</v>
      </c>
      <c r="G5054" s="12" t="str">
        <f>IF(C5054="-","-",IF(AND(ISNUMBER(Fixture!G5058),ISNUMBER(Fixture!I5058),Fixture!F5058&lt;&gt;"BYE",Fixture!J5058&lt;&gt;"BYE"),"Yes","-"))</f>
        <v>-</v>
      </c>
      <c r="H5054" s="9" t="str">
        <f>IF(G5054="-","-",IF(Fixture!G5058&gt;Fixture!I5058,Settings!$G$7,IF(Fixture!G5058=Fixture!I5058,Settings!$G$8,IF(Fixture!G5058&lt;Fixture!I5058,Settings!$G$9,"-"))))</f>
        <v>-</v>
      </c>
      <c r="I5054" s="13" t="str">
        <f>IF(G5054="-","-",IF(Fixture!I5058&gt;Fixture!G5058,Settings!$G$7,IF(Fixture!I5058=Fixture!G5058,Settings!$G$8,IF(Fixture!I5058&lt;Fixture!G5058,Settings!$G$9,"-"))))</f>
        <v>-</v>
      </c>
    </row>
    <row r="5055" spans="3:9" x14ac:dyDescent="0.25">
      <c r="C5055" s="12" t="str">
        <f t="shared" si="158"/>
        <v>-</v>
      </c>
      <c r="D5055" s="9" t="str">
        <f t="shared" si="159"/>
        <v>-</v>
      </c>
      <c r="E5055" s="9" t="str">
        <f>IF(C5055="-","-",IF(D5055=maxgameno+2,"blank row 2",IF(D5055=maxgameno+1,"blank row 1",INDEX(FixtureCode!$B$4:$AH$128,MATCH($C5055,FixtureCode!$B$4:$B$128,0),MATCH("G"&amp;D5055&amp;"-T1",FixtureCode!$B$4:$AH$4,0)))))</f>
        <v>-</v>
      </c>
      <c r="F5055" s="13" t="str">
        <f>IF(C5055="-","-",IF(D5055=maxgameno+2,"blank row 2",IF(D5055=maxgameno+1,"blank row 1",INDEX(FixtureCode!$B$4:$AH$128,MATCH($C5055,FixtureCode!$B$4:$B$128,0),MATCH("G"&amp;D5055&amp;"-T2",FixtureCode!$B$4:$AH$4,0)))))</f>
        <v>-</v>
      </c>
      <c r="G5055" s="12" t="str">
        <f>IF(C5055="-","-",IF(AND(ISNUMBER(Fixture!G5059),ISNUMBER(Fixture!I5059),Fixture!F5059&lt;&gt;"BYE",Fixture!J5059&lt;&gt;"BYE"),"Yes","-"))</f>
        <v>-</v>
      </c>
      <c r="H5055" s="9" t="str">
        <f>IF(G5055="-","-",IF(Fixture!G5059&gt;Fixture!I5059,Settings!$G$7,IF(Fixture!G5059=Fixture!I5059,Settings!$G$8,IF(Fixture!G5059&lt;Fixture!I5059,Settings!$G$9,"-"))))</f>
        <v>-</v>
      </c>
      <c r="I5055" s="13" t="str">
        <f>IF(G5055="-","-",IF(Fixture!I5059&gt;Fixture!G5059,Settings!$G$7,IF(Fixture!I5059=Fixture!G5059,Settings!$G$8,IF(Fixture!I5059&lt;Fixture!G5059,Settings!$G$9,"-"))))</f>
        <v>-</v>
      </c>
    </row>
    <row r="5056" spans="3:9" x14ac:dyDescent="0.25">
      <c r="C5056" s="12" t="str">
        <f t="shared" si="158"/>
        <v>-</v>
      </c>
      <c r="D5056" s="9" t="str">
        <f t="shared" si="159"/>
        <v>-</v>
      </c>
      <c r="E5056" s="9" t="str">
        <f>IF(C5056="-","-",IF(D5056=maxgameno+2,"blank row 2",IF(D5056=maxgameno+1,"blank row 1",INDEX(FixtureCode!$B$4:$AH$128,MATCH($C5056,FixtureCode!$B$4:$B$128,0),MATCH("G"&amp;D5056&amp;"-T1",FixtureCode!$B$4:$AH$4,0)))))</f>
        <v>-</v>
      </c>
      <c r="F5056" s="13" t="str">
        <f>IF(C5056="-","-",IF(D5056=maxgameno+2,"blank row 2",IF(D5056=maxgameno+1,"blank row 1",INDEX(FixtureCode!$B$4:$AH$128,MATCH($C5056,FixtureCode!$B$4:$B$128,0),MATCH("G"&amp;D5056&amp;"-T2",FixtureCode!$B$4:$AH$4,0)))))</f>
        <v>-</v>
      </c>
      <c r="G5056" s="12" t="str">
        <f>IF(C5056="-","-",IF(AND(ISNUMBER(Fixture!G5060),ISNUMBER(Fixture!I5060),Fixture!F5060&lt;&gt;"BYE",Fixture!J5060&lt;&gt;"BYE"),"Yes","-"))</f>
        <v>-</v>
      </c>
      <c r="H5056" s="9" t="str">
        <f>IF(G5056="-","-",IF(Fixture!G5060&gt;Fixture!I5060,Settings!$G$7,IF(Fixture!G5060=Fixture!I5060,Settings!$G$8,IF(Fixture!G5060&lt;Fixture!I5060,Settings!$G$9,"-"))))</f>
        <v>-</v>
      </c>
      <c r="I5056" s="13" t="str">
        <f>IF(G5056="-","-",IF(Fixture!I5060&gt;Fixture!G5060,Settings!$G$7,IF(Fixture!I5060=Fixture!G5060,Settings!$G$8,IF(Fixture!I5060&lt;Fixture!G5060,Settings!$G$9,"-"))))</f>
        <v>-</v>
      </c>
    </row>
    <row r="5057" spans="3:9" x14ac:dyDescent="0.25">
      <c r="C5057" s="12" t="str">
        <f t="shared" si="158"/>
        <v>-</v>
      </c>
      <c r="D5057" s="9" t="str">
        <f t="shared" si="159"/>
        <v>-</v>
      </c>
      <c r="E5057" s="9" t="str">
        <f>IF(C5057="-","-",IF(D5057=maxgameno+2,"blank row 2",IF(D5057=maxgameno+1,"blank row 1",INDEX(FixtureCode!$B$4:$AH$128,MATCH($C5057,FixtureCode!$B$4:$B$128,0),MATCH("G"&amp;D5057&amp;"-T1",FixtureCode!$B$4:$AH$4,0)))))</f>
        <v>-</v>
      </c>
      <c r="F5057" s="13" t="str">
        <f>IF(C5057="-","-",IF(D5057=maxgameno+2,"blank row 2",IF(D5057=maxgameno+1,"blank row 1",INDEX(FixtureCode!$B$4:$AH$128,MATCH($C5057,FixtureCode!$B$4:$B$128,0),MATCH("G"&amp;D5057&amp;"-T2",FixtureCode!$B$4:$AH$4,0)))))</f>
        <v>-</v>
      </c>
      <c r="G5057" s="12" t="str">
        <f>IF(C5057="-","-",IF(AND(ISNUMBER(Fixture!G5061),ISNUMBER(Fixture!I5061),Fixture!F5061&lt;&gt;"BYE",Fixture!J5061&lt;&gt;"BYE"),"Yes","-"))</f>
        <v>-</v>
      </c>
      <c r="H5057" s="9" t="str">
        <f>IF(G5057="-","-",IF(Fixture!G5061&gt;Fixture!I5061,Settings!$G$7,IF(Fixture!G5061=Fixture!I5061,Settings!$G$8,IF(Fixture!G5061&lt;Fixture!I5061,Settings!$G$9,"-"))))</f>
        <v>-</v>
      </c>
      <c r="I5057" s="13" t="str">
        <f>IF(G5057="-","-",IF(Fixture!I5061&gt;Fixture!G5061,Settings!$G$7,IF(Fixture!I5061=Fixture!G5061,Settings!$G$8,IF(Fixture!I5061&lt;Fixture!G5061,Settings!$G$9,"-"))))</f>
        <v>-</v>
      </c>
    </row>
    <row r="5058" spans="3:9" x14ac:dyDescent="0.25">
      <c r="C5058" s="12" t="str">
        <f t="shared" si="158"/>
        <v>-</v>
      </c>
      <c r="D5058" s="9" t="str">
        <f t="shared" si="159"/>
        <v>-</v>
      </c>
      <c r="E5058" s="9" t="str">
        <f>IF(C5058="-","-",IF(D5058=maxgameno+2,"blank row 2",IF(D5058=maxgameno+1,"blank row 1",INDEX(FixtureCode!$B$4:$AH$128,MATCH($C5058,FixtureCode!$B$4:$B$128,0),MATCH("G"&amp;D5058&amp;"-T1",FixtureCode!$B$4:$AH$4,0)))))</f>
        <v>-</v>
      </c>
      <c r="F5058" s="13" t="str">
        <f>IF(C5058="-","-",IF(D5058=maxgameno+2,"blank row 2",IF(D5058=maxgameno+1,"blank row 1",INDEX(FixtureCode!$B$4:$AH$128,MATCH($C5058,FixtureCode!$B$4:$B$128,0),MATCH("G"&amp;D5058&amp;"-T2",FixtureCode!$B$4:$AH$4,0)))))</f>
        <v>-</v>
      </c>
      <c r="G5058" s="12" t="str">
        <f>IF(C5058="-","-",IF(AND(ISNUMBER(Fixture!G5062),ISNUMBER(Fixture!I5062),Fixture!F5062&lt;&gt;"BYE",Fixture!J5062&lt;&gt;"BYE"),"Yes","-"))</f>
        <v>-</v>
      </c>
      <c r="H5058" s="9" t="str">
        <f>IF(G5058="-","-",IF(Fixture!G5062&gt;Fixture!I5062,Settings!$G$7,IF(Fixture!G5062=Fixture!I5062,Settings!$G$8,IF(Fixture!G5062&lt;Fixture!I5062,Settings!$G$9,"-"))))</f>
        <v>-</v>
      </c>
      <c r="I5058" s="13" t="str">
        <f>IF(G5058="-","-",IF(Fixture!I5062&gt;Fixture!G5062,Settings!$G$7,IF(Fixture!I5062=Fixture!G5062,Settings!$G$8,IF(Fixture!I5062&lt;Fixture!G5062,Settings!$G$9,"-"))))</f>
        <v>-</v>
      </c>
    </row>
    <row r="5059" spans="3:9" x14ac:dyDescent="0.25">
      <c r="C5059" s="12" t="str">
        <f t="shared" si="158"/>
        <v>-</v>
      </c>
      <c r="D5059" s="9" t="str">
        <f t="shared" si="159"/>
        <v>-</v>
      </c>
      <c r="E5059" s="9" t="str">
        <f>IF(C5059="-","-",IF(D5059=maxgameno+2,"blank row 2",IF(D5059=maxgameno+1,"blank row 1",INDEX(FixtureCode!$B$4:$AH$128,MATCH($C5059,FixtureCode!$B$4:$B$128,0),MATCH("G"&amp;D5059&amp;"-T1",FixtureCode!$B$4:$AH$4,0)))))</f>
        <v>-</v>
      </c>
      <c r="F5059" s="13" t="str">
        <f>IF(C5059="-","-",IF(D5059=maxgameno+2,"blank row 2",IF(D5059=maxgameno+1,"blank row 1",INDEX(FixtureCode!$B$4:$AH$128,MATCH($C5059,FixtureCode!$B$4:$B$128,0),MATCH("G"&amp;D5059&amp;"-T2",FixtureCode!$B$4:$AH$4,0)))))</f>
        <v>-</v>
      </c>
      <c r="G5059" s="12" t="str">
        <f>IF(C5059="-","-",IF(AND(ISNUMBER(Fixture!G5063),ISNUMBER(Fixture!I5063),Fixture!F5063&lt;&gt;"BYE",Fixture!J5063&lt;&gt;"BYE"),"Yes","-"))</f>
        <v>-</v>
      </c>
      <c r="H5059" s="9" t="str">
        <f>IF(G5059="-","-",IF(Fixture!G5063&gt;Fixture!I5063,Settings!$G$7,IF(Fixture!G5063=Fixture!I5063,Settings!$G$8,IF(Fixture!G5063&lt;Fixture!I5063,Settings!$G$9,"-"))))</f>
        <v>-</v>
      </c>
      <c r="I5059" s="13" t="str">
        <f>IF(G5059="-","-",IF(Fixture!I5063&gt;Fixture!G5063,Settings!$G$7,IF(Fixture!I5063=Fixture!G5063,Settings!$G$8,IF(Fixture!I5063&lt;Fixture!G5063,Settings!$G$9,"-"))))</f>
        <v>-</v>
      </c>
    </row>
    <row r="5060" spans="3:9" x14ac:dyDescent="0.25">
      <c r="C5060" s="12" t="str">
        <f t="shared" si="158"/>
        <v>-</v>
      </c>
      <c r="D5060" s="9" t="str">
        <f t="shared" si="159"/>
        <v>-</v>
      </c>
      <c r="E5060" s="9" t="str">
        <f>IF(C5060="-","-",IF(D5060=maxgameno+2,"blank row 2",IF(D5060=maxgameno+1,"blank row 1",INDEX(FixtureCode!$B$4:$AH$128,MATCH($C5060,FixtureCode!$B$4:$B$128,0),MATCH("G"&amp;D5060&amp;"-T1",FixtureCode!$B$4:$AH$4,0)))))</f>
        <v>-</v>
      </c>
      <c r="F5060" s="13" t="str">
        <f>IF(C5060="-","-",IF(D5060=maxgameno+2,"blank row 2",IF(D5060=maxgameno+1,"blank row 1",INDEX(FixtureCode!$B$4:$AH$128,MATCH($C5060,FixtureCode!$B$4:$B$128,0),MATCH("G"&amp;D5060&amp;"-T2",FixtureCode!$B$4:$AH$4,0)))))</f>
        <v>-</v>
      </c>
      <c r="G5060" s="12" t="str">
        <f>IF(C5060="-","-",IF(AND(ISNUMBER(Fixture!G5064),ISNUMBER(Fixture!I5064),Fixture!F5064&lt;&gt;"BYE",Fixture!J5064&lt;&gt;"BYE"),"Yes","-"))</f>
        <v>-</v>
      </c>
      <c r="H5060" s="9" t="str">
        <f>IF(G5060="-","-",IF(Fixture!G5064&gt;Fixture!I5064,Settings!$G$7,IF(Fixture!G5064=Fixture!I5064,Settings!$G$8,IF(Fixture!G5064&lt;Fixture!I5064,Settings!$G$9,"-"))))</f>
        <v>-</v>
      </c>
      <c r="I5060" s="13" t="str">
        <f>IF(G5060="-","-",IF(Fixture!I5064&gt;Fixture!G5064,Settings!$G$7,IF(Fixture!I5064=Fixture!G5064,Settings!$G$8,IF(Fixture!I5064&lt;Fixture!G5064,Settings!$G$9,"-"))))</f>
        <v>-</v>
      </c>
    </row>
    <row r="5061" spans="3:9" x14ac:dyDescent="0.25">
      <c r="C5061" s="12" t="str">
        <f t="shared" si="158"/>
        <v>-</v>
      </c>
      <c r="D5061" s="9" t="str">
        <f t="shared" si="159"/>
        <v>-</v>
      </c>
      <c r="E5061" s="9" t="str">
        <f>IF(C5061="-","-",IF(D5061=maxgameno+2,"blank row 2",IF(D5061=maxgameno+1,"blank row 1",INDEX(FixtureCode!$B$4:$AH$128,MATCH($C5061,FixtureCode!$B$4:$B$128,0),MATCH("G"&amp;D5061&amp;"-T1",FixtureCode!$B$4:$AH$4,0)))))</f>
        <v>-</v>
      </c>
      <c r="F5061" s="13" t="str">
        <f>IF(C5061="-","-",IF(D5061=maxgameno+2,"blank row 2",IF(D5061=maxgameno+1,"blank row 1",INDEX(FixtureCode!$B$4:$AH$128,MATCH($C5061,FixtureCode!$B$4:$B$128,0),MATCH("G"&amp;D5061&amp;"-T2",FixtureCode!$B$4:$AH$4,0)))))</f>
        <v>-</v>
      </c>
      <c r="G5061" s="12" t="str">
        <f>IF(C5061="-","-",IF(AND(ISNUMBER(Fixture!G5065),ISNUMBER(Fixture!I5065),Fixture!F5065&lt;&gt;"BYE",Fixture!J5065&lt;&gt;"BYE"),"Yes","-"))</f>
        <v>-</v>
      </c>
      <c r="H5061" s="9" t="str">
        <f>IF(G5061="-","-",IF(Fixture!G5065&gt;Fixture!I5065,Settings!$G$7,IF(Fixture!G5065=Fixture!I5065,Settings!$G$8,IF(Fixture!G5065&lt;Fixture!I5065,Settings!$G$9,"-"))))</f>
        <v>-</v>
      </c>
      <c r="I5061" s="13" t="str">
        <f>IF(G5061="-","-",IF(Fixture!I5065&gt;Fixture!G5065,Settings!$G$7,IF(Fixture!I5065=Fixture!G5065,Settings!$G$8,IF(Fixture!I5065&lt;Fixture!G5065,Settings!$G$9,"-"))))</f>
        <v>-</v>
      </c>
    </row>
    <row r="5062" spans="3:9" x14ac:dyDescent="0.25">
      <c r="C5062" s="12" t="str">
        <f t="shared" ref="C5062:C5125" si="160">IF(C5061="-","-",IF(D5061+1&lt;=maxgameno+2,C5061,IF(C5061+1&lt;=maxroundno,C5061+1,"-")))</f>
        <v>-</v>
      </c>
      <c r="D5062" s="9" t="str">
        <f t="shared" ref="D5062:D5125" si="161">IF(C5062="-","-",IF(D5061+1&lt;=maxgameno+2,D5061+1,1))</f>
        <v>-</v>
      </c>
      <c r="E5062" s="9" t="str">
        <f>IF(C5062="-","-",IF(D5062=maxgameno+2,"blank row 2",IF(D5062=maxgameno+1,"blank row 1",INDEX(FixtureCode!$B$4:$AH$128,MATCH($C5062,FixtureCode!$B$4:$B$128,0),MATCH("G"&amp;D5062&amp;"-T1",FixtureCode!$B$4:$AH$4,0)))))</f>
        <v>-</v>
      </c>
      <c r="F5062" s="13" t="str">
        <f>IF(C5062="-","-",IF(D5062=maxgameno+2,"blank row 2",IF(D5062=maxgameno+1,"blank row 1",INDEX(FixtureCode!$B$4:$AH$128,MATCH($C5062,FixtureCode!$B$4:$B$128,0),MATCH("G"&amp;D5062&amp;"-T2",FixtureCode!$B$4:$AH$4,0)))))</f>
        <v>-</v>
      </c>
      <c r="G5062" s="12" t="str">
        <f>IF(C5062="-","-",IF(AND(ISNUMBER(Fixture!G5066),ISNUMBER(Fixture!I5066),Fixture!F5066&lt;&gt;"BYE",Fixture!J5066&lt;&gt;"BYE"),"Yes","-"))</f>
        <v>-</v>
      </c>
      <c r="H5062" s="9" t="str">
        <f>IF(G5062="-","-",IF(Fixture!G5066&gt;Fixture!I5066,Settings!$G$7,IF(Fixture!G5066=Fixture!I5066,Settings!$G$8,IF(Fixture!G5066&lt;Fixture!I5066,Settings!$G$9,"-"))))</f>
        <v>-</v>
      </c>
      <c r="I5062" s="13" t="str">
        <f>IF(G5062="-","-",IF(Fixture!I5066&gt;Fixture!G5066,Settings!$G$7,IF(Fixture!I5066=Fixture!G5066,Settings!$G$8,IF(Fixture!I5066&lt;Fixture!G5066,Settings!$G$9,"-"))))</f>
        <v>-</v>
      </c>
    </row>
    <row r="5063" spans="3:9" x14ac:dyDescent="0.25">
      <c r="C5063" s="12" t="str">
        <f t="shared" si="160"/>
        <v>-</v>
      </c>
      <c r="D5063" s="9" t="str">
        <f t="shared" si="161"/>
        <v>-</v>
      </c>
      <c r="E5063" s="9" t="str">
        <f>IF(C5063="-","-",IF(D5063=maxgameno+2,"blank row 2",IF(D5063=maxgameno+1,"blank row 1",INDEX(FixtureCode!$B$4:$AH$128,MATCH($C5063,FixtureCode!$B$4:$B$128,0),MATCH("G"&amp;D5063&amp;"-T1",FixtureCode!$B$4:$AH$4,0)))))</f>
        <v>-</v>
      </c>
      <c r="F5063" s="13" t="str">
        <f>IF(C5063="-","-",IF(D5063=maxgameno+2,"blank row 2",IF(D5063=maxgameno+1,"blank row 1",INDEX(FixtureCode!$B$4:$AH$128,MATCH($C5063,FixtureCode!$B$4:$B$128,0),MATCH("G"&amp;D5063&amp;"-T2",FixtureCode!$B$4:$AH$4,0)))))</f>
        <v>-</v>
      </c>
      <c r="G5063" s="12" t="str">
        <f>IF(C5063="-","-",IF(AND(ISNUMBER(Fixture!G5067),ISNUMBER(Fixture!I5067),Fixture!F5067&lt;&gt;"BYE",Fixture!J5067&lt;&gt;"BYE"),"Yes","-"))</f>
        <v>-</v>
      </c>
      <c r="H5063" s="9" t="str">
        <f>IF(G5063="-","-",IF(Fixture!G5067&gt;Fixture!I5067,Settings!$G$7,IF(Fixture!G5067=Fixture!I5067,Settings!$G$8,IF(Fixture!G5067&lt;Fixture!I5067,Settings!$G$9,"-"))))</f>
        <v>-</v>
      </c>
      <c r="I5063" s="13" t="str">
        <f>IF(G5063="-","-",IF(Fixture!I5067&gt;Fixture!G5067,Settings!$G$7,IF(Fixture!I5067=Fixture!G5067,Settings!$G$8,IF(Fixture!I5067&lt;Fixture!G5067,Settings!$G$9,"-"))))</f>
        <v>-</v>
      </c>
    </row>
    <row r="5064" spans="3:9" x14ac:dyDescent="0.25">
      <c r="C5064" s="12" t="str">
        <f t="shared" si="160"/>
        <v>-</v>
      </c>
      <c r="D5064" s="9" t="str">
        <f t="shared" si="161"/>
        <v>-</v>
      </c>
      <c r="E5064" s="9" t="str">
        <f>IF(C5064="-","-",IF(D5064=maxgameno+2,"blank row 2",IF(D5064=maxgameno+1,"blank row 1",INDEX(FixtureCode!$B$4:$AH$128,MATCH($C5064,FixtureCode!$B$4:$B$128,0),MATCH("G"&amp;D5064&amp;"-T1",FixtureCode!$B$4:$AH$4,0)))))</f>
        <v>-</v>
      </c>
      <c r="F5064" s="13" t="str">
        <f>IF(C5064="-","-",IF(D5064=maxgameno+2,"blank row 2",IF(D5064=maxgameno+1,"blank row 1",INDEX(FixtureCode!$B$4:$AH$128,MATCH($C5064,FixtureCode!$B$4:$B$128,0),MATCH("G"&amp;D5064&amp;"-T2",FixtureCode!$B$4:$AH$4,0)))))</f>
        <v>-</v>
      </c>
      <c r="G5064" s="12" t="str">
        <f>IF(C5064="-","-",IF(AND(ISNUMBER(Fixture!G5068),ISNUMBER(Fixture!I5068),Fixture!F5068&lt;&gt;"BYE",Fixture!J5068&lt;&gt;"BYE"),"Yes","-"))</f>
        <v>-</v>
      </c>
      <c r="H5064" s="9" t="str">
        <f>IF(G5064="-","-",IF(Fixture!G5068&gt;Fixture!I5068,Settings!$G$7,IF(Fixture!G5068=Fixture!I5068,Settings!$G$8,IF(Fixture!G5068&lt;Fixture!I5068,Settings!$G$9,"-"))))</f>
        <v>-</v>
      </c>
      <c r="I5064" s="13" t="str">
        <f>IF(G5064="-","-",IF(Fixture!I5068&gt;Fixture!G5068,Settings!$G$7,IF(Fixture!I5068=Fixture!G5068,Settings!$G$8,IF(Fixture!I5068&lt;Fixture!G5068,Settings!$G$9,"-"))))</f>
        <v>-</v>
      </c>
    </row>
    <row r="5065" spans="3:9" x14ac:dyDescent="0.25">
      <c r="C5065" s="12" t="str">
        <f t="shared" si="160"/>
        <v>-</v>
      </c>
      <c r="D5065" s="9" t="str">
        <f t="shared" si="161"/>
        <v>-</v>
      </c>
      <c r="E5065" s="9" t="str">
        <f>IF(C5065="-","-",IF(D5065=maxgameno+2,"blank row 2",IF(D5065=maxgameno+1,"blank row 1",INDEX(FixtureCode!$B$4:$AH$128,MATCH($C5065,FixtureCode!$B$4:$B$128,0),MATCH("G"&amp;D5065&amp;"-T1",FixtureCode!$B$4:$AH$4,0)))))</f>
        <v>-</v>
      </c>
      <c r="F5065" s="13" t="str">
        <f>IF(C5065="-","-",IF(D5065=maxgameno+2,"blank row 2",IF(D5065=maxgameno+1,"blank row 1",INDEX(FixtureCode!$B$4:$AH$128,MATCH($C5065,FixtureCode!$B$4:$B$128,0),MATCH("G"&amp;D5065&amp;"-T2",FixtureCode!$B$4:$AH$4,0)))))</f>
        <v>-</v>
      </c>
      <c r="G5065" s="12" t="str">
        <f>IF(C5065="-","-",IF(AND(ISNUMBER(Fixture!G5069),ISNUMBER(Fixture!I5069),Fixture!F5069&lt;&gt;"BYE",Fixture!J5069&lt;&gt;"BYE"),"Yes","-"))</f>
        <v>-</v>
      </c>
      <c r="H5065" s="9" t="str">
        <f>IF(G5065="-","-",IF(Fixture!G5069&gt;Fixture!I5069,Settings!$G$7,IF(Fixture!G5069=Fixture!I5069,Settings!$G$8,IF(Fixture!G5069&lt;Fixture!I5069,Settings!$G$9,"-"))))</f>
        <v>-</v>
      </c>
      <c r="I5065" s="13" t="str">
        <f>IF(G5065="-","-",IF(Fixture!I5069&gt;Fixture!G5069,Settings!$G$7,IF(Fixture!I5069=Fixture!G5069,Settings!$G$8,IF(Fixture!I5069&lt;Fixture!G5069,Settings!$G$9,"-"))))</f>
        <v>-</v>
      </c>
    </row>
    <row r="5066" spans="3:9" x14ac:dyDescent="0.25">
      <c r="C5066" s="12" t="str">
        <f t="shared" si="160"/>
        <v>-</v>
      </c>
      <c r="D5066" s="9" t="str">
        <f t="shared" si="161"/>
        <v>-</v>
      </c>
      <c r="E5066" s="9" t="str">
        <f>IF(C5066="-","-",IF(D5066=maxgameno+2,"blank row 2",IF(D5066=maxgameno+1,"blank row 1",INDEX(FixtureCode!$B$4:$AH$128,MATCH($C5066,FixtureCode!$B$4:$B$128,0),MATCH("G"&amp;D5066&amp;"-T1",FixtureCode!$B$4:$AH$4,0)))))</f>
        <v>-</v>
      </c>
      <c r="F5066" s="13" t="str">
        <f>IF(C5066="-","-",IF(D5066=maxgameno+2,"blank row 2",IF(D5066=maxgameno+1,"blank row 1",INDEX(FixtureCode!$B$4:$AH$128,MATCH($C5066,FixtureCode!$B$4:$B$128,0),MATCH("G"&amp;D5066&amp;"-T2",FixtureCode!$B$4:$AH$4,0)))))</f>
        <v>-</v>
      </c>
      <c r="G5066" s="12" t="str">
        <f>IF(C5066="-","-",IF(AND(ISNUMBER(Fixture!G5070),ISNUMBER(Fixture!I5070),Fixture!F5070&lt;&gt;"BYE",Fixture!J5070&lt;&gt;"BYE"),"Yes","-"))</f>
        <v>-</v>
      </c>
      <c r="H5066" s="9" t="str">
        <f>IF(G5066="-","-",IF(Fixture!G5070&gt;Fixture!I5070,Settings!$G$7,IF(Fixture!G5070=Fixture!I5070,Settings!$G$8,IF(Fixture!G5070&lt;Fixture!I5070,Settings!$G$9,"-"))))</f>
        <v>-</v>
      </c>
      <c r="I5066" s="13" t="str">
        <f>IF(G5066="-","-",IF(Fixture!I5070&gt;Fixture!G5070,Settings!$G$7,IF(Fixture!I5070=Fixture!G5070,Settings!$G$8,IF(Fixture!I5070&lt;Fixture!G5070,Settings!$G$9,"-"))))</f>
        <v>-</v>
      </c>
    </row>
    <row r="5067" spans="3:9" x14ac:dyDescent="0.25">
      <c r="C5067" s="12" t="str">
        <f t="shared" si="160"/>
        <v>-</v>
      </c>
      <c r="D5067" s="9" t="str">
        <f t="shared" si="161"/>
        <v>-</v>
      </c>
      <c r="E5067" s="9" t="str">
        <f>IF(C5067="-","-",IF(D5067=maxgameno+2,"blank row 2",IF(D5067=maxgameno+1,"blank row 1",INDEX(FixtureCode!$B$4:$AH$128,MATCH($C5067,FixtureCode!$B$4:$B$128,0),MATCH("G"&amp;D5067&amp;"-T1",FixtureCode!$B$4:$AH$4,0)))))</f>
        <v>-</v>
      </c>
      <c r="F5067" s="13" t="str">
        <f>IF(C5067="-","-",IF(D5067=maxgameno+2,"blank row 2",IF(D5067=maxgameno+1,"blank row 1",INDEX(FixtureCode!$B$4:$AH$128,MATCH($C5067,FixtureCode!$B$4:$B$128,0),MATCH("G"&amp;D5067&amp;"-T2",FixtureCode!$B$4:$AH$4,0)))))</f>
        <v>-</v>
      </c>
      <c r="G5067" s="12" t="str">
        <f>IF(C5067="-","-",IF(AND(ISNUMBER(Fixture!G5071),ISNUMBER(Fixture!I5071),Fixture!F5071&lt;&gt;"BYE",Fixture!J5071&lt;&gt;"BYE"),"Yes","-"))</f>
        <v>-</v>
      </c>
      <c r="H5067" s="9" t="str">
        <f>IF(G5067="-","-",IF(Fixture!G5071&gt;Fixture!I5071,Settings!$G$7,IF(Fixture!G5071=Fixture!I5071,Settings!$G$8,IF(Fixture!G5071&lt;Fixture!I5071,Settings!$G$9,"-"))))</f>
        <v>-</v>
      </c>
      <c r="I5067" s="13" t="str">
        <f>IF(G5067="-","-",IF(Fixture!I5071&gt;Fixture!G5071,Settings!$G$7,IF(Fixture!I5071=Fixture!G5071,Settings!$G$8,IF(Fixture!I5071&lt;Fixture!G5071,Settings!$G$9,"-"))))</f>
        <v>-</v>
      </c>
    </row>
    <row r="5068" spans="3:9" x14ac:dyDescent="0.25">
      <c r="C5068" s="12" t="str">
        <f t="shared" si="160"/>
        <v>-</v>
      </c>
      <c r="D5068" s="9" t="str">
        <f t="shared" si="161"/>
        <v>-</v>
      </c>
      <c r="E5068" s="9" t="str">
        <f>IF(C5068="-","-",IF(D5068=maxgameno+2,"blank row 2",IF(D5068=maxgameno+1,"blank row 1",INDEX(FixtureCode!$B$4:$AH$128,MATCH($C5068,FixtureCode!$B$4:$B$128,0),MATCH("G"&amp;D5068&amp;"-T1",FixtureCode!$B$4:$AH$4,0)))))</f>
        <v>-</v>
      </c>
      <c r="F5068" s="13" t="str">
        <f>IF(C5068="-","-",IF(D5068=maxgameno+2,"blank row 2",IF(D5068=maxgameno+1,"blank row 1",INDEX(FixtureCode!$B$4:$AH$128,MATCH($C5068,FixtureCode!$B$4:$B$128,0),MATCH("G"&amp;D5068&amp;"-T2",FixtureCode!$B$4:$AH$4,0)))))</f>
        <v>-</v>
      </c>
      <c r="G5068" s="12" t="str">
        <f>IF(C5068="-","-",IF(AND(ISNUMBER(Fixture!G5072),ISNUMBER(Fixture!I5072),Fixture!F5072&lt;&gt;"BYE",Fixture!J5072&lt;&gt;"BYE"),"Yes","-"))</f>
        <v>-</v>
      </c>
      <c r="H5068" s="9" t="str">
        <f>IF(G5068="-","-",IF(Fixture!G5072&gt;Fixture!I5072,Settings!$G$7,IF(Fixture!G5072=Fixture!I5072,Settings!$G$8,IF(Fixture!G5072&lt;Fixture!I5072,Settings!$G$9,"-"))))</f>
        <v>-</v>
      </c>
      <c r="I5068" s="13" t="str">
        <f>IF(G5068="-","-",IF(Fixture!I5072&gt;Fixture!G5072,Settings!$G$7,IF(Fixture!I5072=Fixture!G5072,Settings!$G$8,IF(Fixture!I5072&lt;Fixture!G5072,Settings!$G$9,"-"))))</f>
        <v>-</v>
      </c>
    </row>
    <row r="5069" spans="3:9" x14ac:dyDescent="0.25">
      <c r="C5069" s="12" t="str">
        <f t="shared" si="160"/>
        <v>-</v>
      </c>
      <c r="D5069" s="9" t="str">
        <f t="shared" si="161"/>
        <v>-</v>
      </c>
      <c r="E5069" s="9" t="str">
        <f>IF(C5069="-","-",IF(D5069=maxgameno+2,"blank row 2",IF(D5069=maxgameno+1,"blank row 1",INDEX(FixtureCode!$B$4:$AH$128,MATCH($C5069,FixtureCode!$B$4:$B$128,0),MATCH("G"&amp;D5069&amp;"-T1",FixtureCode!$B$4:$AH$4,0)))))</f>
        <v>-</v>
      </c>
      <c r="F5069" s="13" t="str">
        <f>IF(C5069="-","-",IF(D5069=maxgameno+2,"blank row 2",IF(D5069=maxgameno+1,"blank row 1",INDEX(FixtureCode!$B$4:$AH$128,MATCH($C5069,FixtureCode!$B$4:$B$128,0),MATCH("G"&amp;D5069&amp;"-T2",FixtureCode!$B$4:$AH$4,0)))))</f>
        <v>-</v>
      </c>
      <c r="G5069" s="12" t="str">
        <f>IF(C5069="-","-",IF(AND(ISNUMBER(Fixture!G5073),ISNUMBER(Fixture!I5073),Fixture!F5073&lt;&gt;"BYE",Fixture!J5073&lt;&gt;"BYE"),"Yes","-"))</f>
        <v>-</v>
      </c>
      <c r="H5069" s="9" t="str">
        <f>IF(G5069="-","-",IF(Fixture!G5073&gt;Fixture!I5073,Settings!$G$7,IF(Fixture!G5073=Fixture!I5073,Settings!$G$8,IF(Fixture!G5073&lt;Fixture!I5073,Settings!$G$9,"-"))))</f>
        <v>-</v>
      </c>
      <c r="I5069" s="13" t="str">
        <f>IF(G5069="-","-",IF(Fixture!I5073&gt;Fixture!G5073,Settings!$G$7,IF(Fixture!I5073=Fixture!G5073,Settings!$G$8,IF(Fixture!I5073&lt;Fixture!G5073,Settings!$G$9,"-"))))</f>
        <v>-</v>
      </c>
    </row>
    <row r="5070" spans="3:9" x14ac:dyDescent="0.25">
      <c r="C5070" s="12" t="str">
        <f t="shared" si="160"/>
        <v>-</v>
      </c>
      <c r="D5070" s="9" t="str">
        <f t="shared" si="161"/>
        <v>-</v>
      </c>
      <c r="E5070" s="9" t="str">
        <f>IF(C5070="-","-",IF(D5070=maxgameno+2,"blank row 2",IF(D5070=maxgameno+1,"blank row 1",INDEX(FixtureCode!$B$4:$AH$128,MATCH($C5070,FixtureCode!$B$4:$B$128,0),MATCH("G"&amp;D5070&amp;"-T1",FixtureCode!$B$4:$AH$4,0)))))</f>
        <v>-</v>
      </c>
      <c r="F5070" s="13" t="str">
        <f>IF(C5070="-","-",IF(D5070=maxgameno+2,"blank row 2",IF(D5070=maxgameno+1,"blank row 1",INDEX(FixtureCode!$B$4:$AH$128,MATCH($C5070,FixtureCode!$B$4:$B$128,0),MATCH("G"&amp;D5070&amp;"-T2",FixtureCode!$B$4:$AH$4,0)))))</f>
        <v>-</v>
      </c>
      <c r="G5070" s="12" t="str">
        <f>IF(C5070="-","-",IF(AND(ISNUMBER(Fixture!G5074),ISNUMBER(Fixture!I5074),Fixture!F5074&lt;&gt;"BYE",Fixture!J5074&lt;&gt;"BYE"),"Yes","-"))</f>
        <v>-</v>
      </c>
      <c r="H5070" s="9" t="str">
        <f>IF(G5070="-","-",IF(Fixture!G5074&gt;Fixture!I5074,Settings!$G$7,IF(Fixture!G5074=Fixture!I5074,Settings!$G$8,IF(Fixture!G5074&lt;Fixture!I5074,Settings!$G$9,"-"))))</f>
        <v>-</v>
      </c>
      <c r="I5070" s="13" t="str">
        <f>IF(G5070="-","-",IF(Fixture!I5074&gt;Fixture!G5074,Settings!$G$7,IF(Fixture!I5074=Fixture!G5074,Settings!$G$8,IF(Fixture!I5074&lt;Fixture!G5074,Settings!$G$9,"-"))))</f>
        <v>-</v>
      </c>
    </row>
    <row r="5071" spans="3:9" x14ac:dyDescent="0.25">
      <c r="C5071" s="12" t="str">
        <f t="shared" si="160"/>
        <v>-</v>
      </c>
      <c r="D5071" s="9" t="str">
        <f t="shared" si="161"/>
        <v>-</v>
      </c>
      <c r="E5071" s="9" t="str">
        <f>IF(C5071="-","-",IF(D5071=maxgameno+2,"blank row 2",IF(D5071=maxgameno+1,"blank row 1",INDEX(FixtureCode!$B$4:$AH$128,MATCH($C5071,FixtureCode!$B$4:$B$128,0),MATCH("G"&amp;D5071&amp;"-T1",FixtureCode!$B$4:$AH$4,0)))))</f>
        <v>-</v>
      </c>
      <c r="F5071" s="13" t="str">
        <f>IF(C5071="-","-",IF(D5071=maxgameno+2,"blank row 2",IF(D5071=maxgameno+1,"blank row 1",INDEX(FixtureCode!$B$4:$AH$128,MATCH($C5071,FixtureCode!$B$4:$B$128,0),MATCH("G"&amp;D5071&amp;"-T2",FixtureCode!$B$4:$AH$4,0)))))</f>
        <v>-</v>
      </c>
      <c r="G5071" s="12" t="str">
        <f>IF(C5071="-","-",IF(AND(ISNUMBER(Fixture!G5075),ISNUMBER(Fixture!I5075),Fixture!F5075&lt;&gt;"BYE",Fixture!J5075&lt;&gt;"BYE"),"Yes","-"))</f>
        <v>-</v>
      </c>
      <c r="H5071" s="9" t="str">
        <f>IF(G5071="-","-",IF(Fixture!G5075&gt;Fixture!I5075,Settings!$G$7,IF(Fixture!G5075=Fixture!I5075,Settings!$G$8,IF(Fixture!G5075&lt;Fixture!I5075,Settings!$G$9,"-"))))</f>
        <v>-</v>
      </c>
      <c r="I5071" s="13" t="str">
        <f>IF(G5071="-","-",IF(Fixture!I5075&gt;Fixture!G5075,Settings!$G$7,IF(Fixture!I5075=Fixture!G5075,Settings!$G$8,IF(Fixture!I5075&lt;Fixture!G5075,Settings!$G$9,"-"))))</f>
        <v>-</v>
      </c>
    </row>
    <row r="5072" spans="3:9" x14ac:dyDescent="0.25">
      <c r="C5072" s="12" t="str">
        <f t="shared" si="160"/>
        <v>-</v>
      </c>
      <c r="D5072" s="9" t="str">
        <f t="shared" si="161"/>
        <v>-</v>
      </c>
      <c r="E5072" s="9" t="str">
        <f>IF(C5072="-","-",IF(D5072=maxgameno+2,"blank row 2",IF(D5072=maxgameno+1,"blank row 1",INDEX(FixtureCode!$B$4:$AH$128,MATCH($C5072,FixtureCode!$B$4:$B$128,0),MATCH("G"&amp;D5072&amp;"-T1",FixtureCode!$B$4:$AH$4,0)))))</f>
        <v>-</v>
      </c>
      <c r="F5072" s="13" t="str">
        <f>IF(C5072="-","-",IF(D5072=maxgameno+2,"blank row 2",IF(D5072=maxgameno+1,"blank row 1",INDEX(FixtureCode!$B$4:$AH$128,MATCH($C5072,FixtureCode!$B$4:$B$128,0),MATCH("G"&amp;D5072&amp;"-T2",FixtureCode!$B$4:$AH$4,0)))))</f>
        <v>-</v>
      </c>
      <c r="G5072" s="12" t="str">
        <f>IF(C5072="-","-",IF(AND(ISNUMBER(Fixture!G5076),ISNUMBER(Fixture!I5076),Fixture!F5076&lt;&gt;"BYE",Fixture!J5076&lt;&gt;"BYE"),"Yes","-"))</f>
        <v>-</v>
      </c>
      <c r="H5072" s="9" t="str">
        <f>IF(G5072="-","-",IF(Fixture!G5076&gt;Fixture!I5076,Settings!$G$7,IF(Fixture!G5076=Fixture!I5076,Settings!$G$8,IF(Fixture!G5076&lt;Fixture!I5076,Settings!$G$9,"-"))))</f>
        <v>-</v>
      </c>
      <c r="I5072" s="13" t="str">
        <f>IF(G5072="-","-",IF(Fixture!I5076&gt;Fixture!G5076,Settings!$G$7,IF(Fixture!I5076=Fixture!G5076,Settings!$G$8,IF(Fixture!I5076&lt;Fixture!G5076,Settings!$G$9,"-"))))</f>
        <v>-</v>
      </c>
    </row>
    <row r="5073" spans="3:9" x14ac:dyDescent="0.25">
      <c r="C5073" s="12" t="str">
        <f t="shared" si="160"/>
        <v>-</v>
      </c>
      <c r="D5073" s="9" t="str">
        <f t="shared" si="161"/>
        <v>-</v>
      </c>
      <c r="E5073" s="9" t="str">
        <f>IF(C5073="-","-",IF(D5073=maxgameno+2,"blank row 2",IF(D5073=maxgameno+1,"blank row 1",INDEX(FixtureCode!$B$4:$AH$128,MATCH($C5073,FixtureCode!$B$4:$B$128,0),MATCH("G"&amp;D5073&amp;"-T1",FixtureCode!$B$4:$AH$4,0)))))</f>
        <v>-</v>
      </c>
      <c r="F5073" s="13" t="str">
        <f>IF(C5073="-","-",IF(D5073=maxgameno+2,"blank row 2",IF(D5073=maxgameno+1,"blank row 1",INDEX(FixtureCode!$B$4:$AH$128,MATCH($C5073,FixtureCode!$B$4:$B$128,0),MATCH("G"&amp;D5073&amp;"-T2",FixtureCode!$B$4:$AH$4,0)))))</f>
        <v>-</v>
      </c>
      <c r="G5073" s="12" t="str">
        <f>IF(C5073="-","-",IF(AND(ISNUMBER(Fixture!G5077),ISNUMBER(Fixture!I5077),Fixture!F5077&lt;&gt;"BYE",Fixture!J5077&lt;&gt;"BYE"),"Yes","-"))</f>
        <v>-</v>
      </c>
      <c r="H5073" s="9" t="str">
        <f>IF(G5073="-","-",IF(Fixture!G5077&gt;Fixture!I5077,Settings!$G$7,IF(Fixture!G5077=Fixture!I5077,Settings!$G$8,IF(Fixture!G5077&lt;Fixture!I5077,Settings!$G$9,"-"))))</f>
        <v>-</v>
      </c>
      <c r="I5073" s="13" t="str">
        <f>IF(G5073="-","-",IF(Fixture!I5077&gt;Fixture!G5077,Settings!$G$7,IF(Fixture!I5077=Fixture!G5077,Settings!$G$8,IF(Fixture!I5077&lt;Fixture!G5077,Settings!$G$9,"-"))))</f>
        <v>-</v>
      </c>
    </row>
    <row r="5074" spans="3:9" x14ac:dyDescent="0.25">
      <c r="C5074" s="12" t="str">
        <f t="shared" si="160"/>
        <v>-</v>
      </c>
      <c r="D5074" s="9" t="str">
        <f t="shared" si="161"/>
        <v>-</v>
      </c>
      <c r="E5074" s="9" t="str">
        <f>IF(C5074="-","-",IF(D5074=maxgameno+2,"blank row 2",IF(D5074=maxgameno+1,"blank row 1",INDEX(FixtureCode!$B$4:$AH$128,MATCH($C5074,FixtureCode!$B$4:$B$128,0),MATCH("G"&amp;D5074&amp;"-T1",FixtureCode!$B$4:$AH$4,0)))))</f>
        <v>-</v>
      </c>
      <c r="F5074" s="13" t="str">
        <f>IF(C5074="-","-",IF(D5074=maxgameno+2,"blank row 2",IF(D5074=maxgameno+1,"blank row 1",INDEX(FixtureCode!$B$4:$AH$128,MATCH($C5074,FixtureCode!$B$4:$B$128,0),MATCH("G"&amp;D5074&amp;"-T2",FixtureCode!$B$4:$AH$4,0)))))</f>
        <v>-</v>
      </c>
      <c r="G5074" s="12" t="str">
        <f>IF(C5074="-","-",IF(AND(ISNUMBER(Fixture!G5078),ISNUMBER(Fixture!I5078),Fixture!F5078&lt;&gt;"BYE",Fixture!J5078&lt;&gt;"BYE"),"Yes","-"))</f>
        <v>-</v>
      </c>
      <c r="H5074" s="9" t="str">
        <f>IF(G5074="-","-",IF(Fixture!G5078&gt;Fixture!I5078,Settings!$G$7,IF(Fixture!G5078=Fixture!I5078,Settings!$G$8,IF(Fixture!G5078&lt;Fixture!I5078,Settings!$G$9,"-"))))</f>
        <v>-</v>
      </c>
      <c r="I5074" s="13" t="str">
        <f>IF(G5074="-","-",IF(Fixture!I5078&gt;Fixture!G5078,Settings!$G$7,IF(Fixture!I5078=Fixture!G5078,Settings!$G$8,IF(Fixture!I5078&lt;Fixture!G5078,Settings!$G$9,"-"))))</f>
        <v>-</v>
      </c>
    </row>
    <row r="5075" spans="3:9" x14ac:dyDescent="0.25">
      <c r="C5075" s="12" t="str">
        <f t="shared" si="160"/>
        <v>-</v>
      </c>
      <c r="D5075" s="9" t="str">
        <f t="shared" si="161"/>
        <v>-</v>
      </c>
      <c r="E5075" s="9" t="str">
        <f>IF(C5075="-","-",IF(D5075=maxgameno+2,"blank row 2",IF(D5075=maxgameno+1,"blank row 1",INDEX(FixtureCode!$B$4:$AH$128,MATCH($C5075,FixtureCode!$B$4:$B$128,0),MATCH("G"&amp;D5075&amp;"-T1",FixtureCode!$B$4:$AH$4,0)))))</f>
        <v>-</v>
      </c>
      <c r="F5075" s="13" t="str">
        <f>IF(C5075="-","-",IF(D5075=maxgameno+2,"blank row 2",IF(D5075=maxgameno+1,"blank row 1",INDEX(FixtureCode!$B$4:$AH$128,MATCH($C5075,FixtureCode!$B$4:$B$128,0),MATCH("G"&amp;D5075&amp;"-T2",FixtureCode!$B$4:$AH$4,0)))))</f>
        <v>-</v>
      </c>
      <c r="G5075" s="12" t="str">
        <f>IF(C5075="-","-",IF(AND(ISNUMBER(Fixture!G5079),ISNUMBER(Fixture!I5079),Fixture!F5079&lt;&gt;"BYE",Fixture!J5079&lt;&gt;"BYE"),"Yes","-"))</f>
        <v>-</v>
      </c>
      <c r="H5075" s="9" t="str">
        <f>IF(G5075="-","-",IF(Fixture!G5079&gt;Fixture!I5079,Settings!$G$7,IF(Fixture!G5079=Fixture!I5079,Settings!$G$8,IF(Fixture!G5079&lt;Fixture!I5079,Settings!$G$9,"-"))))</f>
        <v>-</v>
      </c>
      <c r="I5075" s="13" t="str">
        <f>IF(G5075="-","-",IF(Fixture!I5079&gt;Fixture!G5079,Settings!$G$7,IF(Fixture!I5079=Fixture!G5079,Settings!$G$8,IF(Fixture!I5079&lt;Fixture!G5079,Settings!$G$9,"-"))))</f>
        <v>-</v>
      </c>
    </row>
    <row r="5076" spans="3:9" x14ac:dyDescent="0.25">
      <c r="C5076" s="12" t="str">
        <f t="shared" si="160"/>
        <v>-</v>
      </c>
      <c r="D5076" s="9" t="str">
        <f t="shared" si="161"/>
        <v>-</v>
      </c>
      <c r="E5076" s="9" t="str">
        <f>IF(C5076="-","-",IF(D5076=maxgameno+2,"blank row 2",IF(D5076=maxgameno+1,"blank row 1",INDEX(FixtureCode!$B$4:$AH$128,MATCH($C5076,FixtureCode!$B$4:$B$128,0),MATCH("G"&amp;D5076&amp;"-T1",FixtureCode!$B$4:$AH$4,0)))))</f>
        <v>-</v>
      </c>
      <c r="F5076" s="13" t="str">
        <f>IF(C5076="-","-",IF(D5076=maxgameno+2,"blank row 2",IF(D5076=maxgameno+1,"blank row 1",INDEX(FixtureCode!$B$4:$AH$128,MATCH($C5076,FixtureCode!$B$4:$B$128,0),MATCH("G"&amp;D5076&amp;"-T2",FixtureCode!$B$4:$AH$4,0)))))</f>
        <v>-</v>
      </c>
      <c r="G5076" s="12" t="str">
        <f>IF(C5076="-","-",IF(AND(ISNUMBER(Fixture!G5080),ISNUMBER(Fixture!I5080),Fixture!F5080&lt;&gt;"BYE",Fixture!J5080&lt;&gt;"BYE"),"Yes","-"))</f>
        <v>-</v>
      </c>
      <c r="H5076" s="9" t="str">
        <f>IF(G5076="-","-",IF(Fixture!G5080&gt;Fixture!I5080,Settings!$G$7,IF(Fixture!G5080=Fixture!I5080,Settings!$G$8,IF(Fixture!G5080&lt;Fixture!I5080,Settings!$G$9,"-"))))</f>
        <v>-</v>
      </c>
      <c r="I5076" s="13" t="str">
        <f>IF(G5076="-","-",IF(Fixture!I5080&gt;Fixture!G5080,Settings!$G$7,IF(Fixture!I5080=Fixture!G5080,Settings!$G$8,IF(Fixture!I5080&lt;Fixture!G5080,Settings!$G$9,"-"))))</f>
        <v>-</v>
      </c>
    </row>
    <row r="5077" spans="3:9" x14ac:dyDescent="0.25">
      <c r="C5077" s="12" t="str">
        <f t="shared" si="160"/>
        <v>-</v>
      </c>
      <c r="D5077" s="9" t="str">
        <f t="shared" si="161"/>
        <v>-</v>
      </c>
      <c r="E5077" s="9" t="str">
        <f>IF(C5077="-","-",IF(D5077=maxgameno+2,"blank row 2",IF(D5077=maxgameno+1,"blank row 1",INDEX(FixtureCode!$B$4:$AH$128,MATCH($C5077,FixtureCode!$B$4:$B$128,0),MATCH("G"&amp;D5077&amp;"-T1",FixtureCode!$B$4:$AH$4,0)))))</f>
        <v>-</v>
      </c>
      <c r="F5077" s="13" t="str">
        <f>IF(C5077="-","-",IF(D5077=maxgameno+2,"blank row 2",IF(D5077=maxgameno+1,"blank row 1",INDEX(FixtureCode!$B$4:$AH$128,MATCH($C5077,FixtureCode!$B$4:$B$128,0),MATCH("G"&amp;D5077&amp;"-T2",FixtureCode!$B$4:$AH$4,0)))))</f>
        <v>-</v>
      </c>
      <c r="G5077" s="12" t="str">
        <f>IF(C5077="-","-",IF(AND(ISNUMBER(Fixture!G5081),ISNUMBER(Fixture!I5081),Fixture!F5081&lt;&gt;"BYE",Fixture!J5081&lt;&gt;"BYE"),"Yes","-"))</f>
        <v>-</v>
      </c>
      <c r="H5077" s="9" t="str">
        <f>IF(G5077="-","-",IF(Fixture!G5081&gt;Fixture!I5081,Settings!$G$7,IF(Fixture!G5081=Fixture!I5081,Settings!$G$8,IF(Fixture!G5081&lt;Fixture!I5081,Settings!$G$9,"-"))))</f>
        <v>-</v>
      </c>
      <c r="I5077" s="13" t="str">
        <f>IF(G5077="-","-",IF(Fixture!I5081&gt;Fixture!G5081,Settings!$G$7,IF(Fixture!I5081=Fixture!G5081,Settings!$G$8,IF(Fixture!I5081&lt;Fixture!G5081,Settings!$G$9,"-"))))</f>
        <v>-</v>
      </c>
    </row>
    <row r="5078" spans="3:9" x14ac:dyDescent="0.25">
      <c r="C5078" s="12" t="str">
        <f t="shared" si="160"/>
        <v>-</v>
      </c>
      <c r="D5078" s="9" t="str">
        <f t="shared" si="161"/>
        <v>-</v>
      </c>
      <c r="E5078" s="9" t="str">
        <f>IF(C5078="-","-",IF(D5078=maxgameno+2,"blank row 2",IF(D5078=maxgameno+1,"blank row 1",INDEX(FixtureCode!$B$4:$AH$128,MATCH($C5078,FixtureCode!$B$4:$B$128,0),MATCH("G"&amp;D5078&amp;"-T1",FixtureCode!$B$4:$AH$4,0)))))</f>
        <v>-</v>
      </c>
      <c r="F5078" s="13" t="str">
        <f>IF(C5078="-","-",IF(D5078=maxgameno+2,"blank row 2",IF(D5078=maxgameno+1,"blank row 1",INDEX(FixtureCode!$B$4:$AH$128,MATCH($C5078,FixtureCode!$B$4:$B$128,0),MATCH("G"&amp;D5078&amp;"-T2",FixtureCode!$B$4:$AH$4,0)))))</f>
        <v>-</v>
      </c>
      <c r="G5078" s="12" t="str">
        <f>IF(C5078="-","-",IF(AND(ISNUMBER(Fixture!G5082),ISNUMBER(Fixture!I5082),Fixture!F5082&lt;&gt;"BYE",Fixture!J5082&lt;&gt;"BYE"),"Yes","-"))</f>
        <v>-</v>
      </c>
      <c r="H5078" s="9" t="str">
        <f>IF(G5078="-","-",IF(Fixture!G5082&gt;Fixture!I5082,Settings!$G$7,IF(Fixture!G5082=Fixture!I5082,Settings!$G$8,IF(Fixture!G5082&lt;Fixture!I5082,Settings!$G$9,"-"))))</f>
        <v>-</v>
      </c>
      <c r="I5078" s="13" t="str">
        <f>IF(G5078="-","-",IF(Fixture!I5082&gt;Fixture!G5082,Settings!$G$7,IF(Fixture!I5082=Fixture!G5082,Settings!$G$8,IF(Fixture!I5082&lt;Fixture!G5082,Settings!$G$9,"-"))))</f>
        <v>-</v>
      </c>
    </row>
    <row r="5079" spans="3:9" x14ac:dyDescent="0.25">
      <c r="C5079" s="12" t="str">
        <f t="shared" si="160"/>
        <v>-</v>
      </c>
      <c r="D5079" s="9" t="str">
        <f t="shared" si="161"/>
        <v>-</v>
      </c>
      <c r="E5079" s="9" t="str">
        <f>IF(C5079="-","-",IF(D5079=maxgameno+2,"blank row 2",IF(D5079=maxgameno+1,"blank row 1",INDEX(FixtureCode!$B$4:$AH$128,MATCH($C5079,FixtureCode!$B$4:$B$128,0),MATCH("G"&amp;D5079&amp;"-T1",FixtureCode!$B$4:$AH$4,0)))))</f>
        <v>-</v>
      </c>
      <c r="F5079" s="13" t="str">
        <f>IF(C5079="-","-",IF(D5079=maxgameno+2,"blank row 2",IF(D5079=maxgameno+1,"blank row 1",INDEX(FixtureCode!$B$4:$AH$128,MATCH($C5079,FixtureCode!$B$4:$B$128,0),MATCH("G"&amp;D5079&amp;"-T2",FixtureCode!$B$4:$AH$4,0)))))</f>
        <v>-</v>
      </c>
      <c r="G5079" s="12" t="str">
        <f>IF(C5079="-","-",IF(AND(ISNUMBER(Fixture!G5083),ISNUMBER(Fixture!I5083),Fixture!F5083&lt;&gt;"BYE",Fixture!J5083&lt;&gt;"BYE"),"Yes","-"))</f>
        <v>-</v>
      </c>
      <c r="H5079" s="9" t="str">
        <f>IF(G5079="-","-",IF(Fixture!G5083&gt;Fixture!I5083,Settings!$G$7,IF(Fixture!G5083=Fixture!I5083,Settings!$G$8,IF(Fixture!G5083&lt;Fixture!I5083,Settings!$G$9,"-"))))</f>
        <v>-</v>
      </c>
      <c r="I5079" s="13" t="str">
        <f>IF(G5079="-","-",IF(Fixture!I5083&gt;Fixture!G5083,Settings!$G$7,IF(Fixture!I5083=Fixture!G5083,Settings!$G$8,IF(Fixture!I5083&lt;Fixture!G5083,Settings!$G$9,"-"))))</f>
        <v>-</v>
      </c>
    </row>
    <row r="5080" spans="3:9" x14ac:dyDescent="0.25">
      <c r="C5080" s="12" t="str">
        <f t="shared" si="160"/>
        <v>-</v>
      </c>
      <c r="D5080" s="9" t="str">
        <f t="shared" si="161"/>
        <v>-</v>
      </c>
      <c r="E5080" s="9" t="str">
        <f>IF(C5080="-","-",IF(D5080=maxgameno+2,"blank row 2",IF(D5080=maxgameno+1,"blank row 1",INDEX(FixtureCode!$B$4:$AH$128,MATCH($C5080,FixtureCode!$B$4:$B$128,0),MATCH("G"&amp;D5080&amp;"-T1",FixtureCode!$B$4:$AH$4,0)))))</f>
        <v>-</v>
      </c>
      <c r="F5080" s="13" t="str">
        <f>IF(C5080="-","-",IF(D5080=maxgameno+2,"blank row 2",IF(D5080=maxgameno+1,"blank row 1",INDEX(FixtureCode!$B$4:$AH$128,MATCH($C5080,FixtureCode!$B$4:$B$128,0),MATCH("G"&amp;D5080&amp;"-T2",FixtureCode!$B$4:$AH$4,0)))))</f>
        <v>-</v>
      </c>
      <c r="G5080" s="12" t="str">
        <f>IF(C5080="-","-",IF(AND(ISNUMBER(Fixture!G5084),ISNUMBER(Fixture!I5084),Fixture!F5084&lt;&gt;"BYE",Fixture!J5084&lt;&gt;"BYE"),"Yes","-"))</f>
        <v>-</v>
      </c>
      <c r="H5080" s="9" t="str">
        <f>IF(G5080="-","-",IF(Fixture!G5084&gt;Fixture!I5084,Settings!$G$7,IF(Fixture!G5084=Fixture!I5084,Settings!$G$8,IF(Fixture!G5084&lt;Fixture!I5084,Settings!$G$9,"-"))))</f>
        <v>-</v>
      </c>
      <c r="I5080" s="13" t="str">
        <f>IF(G5080="-","-",IF(Fixture!I5084&gt;Fixture!G5084,Settings!$G$7,IF(Fixture!I5084=Fixture!G5084,Settings!$G$8,IF(Fixture!I5084&lt;Fixture!G5084,Settings!$G$9,"-"))))</f>
        <v>-</v>
      </c>
    </row>
    <row r="5081" spans="3:9" x14ac:dyDescent="0.25">
      <c r="C5081" s="12" t="str">
        <f t="shared" si="160"/>
        <v>-</v>
      </c>
      <c r="D5081" s="9" t="str">
        <f t="shared" si="161"/>
        <v>-</v>
      </c>
      <c r="E5081" s="9" t="str">
        <f>IF(C5081="-","-",IF(D5081=maxgameno+2,"blank row 2",IF(D5081=maxgameno+1,"blank row 1",INDEX(FixtureCode!$B$4:$AH$128,MATCH($C5081,FixtureCode!$B$4:$B$128,0),MATCH("G"&amp;D5081&amp;"-T1",FixtureCode!$B$4:$AH$4,0)))))</f>
        <v>-</v>
      </c>
      <c r="F5081" s="13" t="str">
        <f>IF(C5081="-","-",IF(D5081=maxgameno+2,"blank row 2",IF(D5081=maxgameno+1,"blank row 1",INDEX(FixtureCode!$B$4:$AH$128,MATCH($C5081,FixtureCode!$B$4:$B$128,0),MATCH("G"&amp;D5081&amp;"-T2",FixtureCode!$B$4:$AH$4,0)))))</f>
        <v>-</v>
      </c>
      <c r="G5081" s="12" t="str">
        <f>IF(C5081="-","-",IF(AND(ISNUMBER(Fixture!G5085),ISNUMBER(Fixture!I5085),Fixture!F5085&lt;&gt;"BYE",Fixture!J5085&lt;&gt;"BYE"),"Yes","-"))</f>
        <v>-</v>
      </c>
      <c r="H5081" s="9" t="str">
        <f>IF(G5081="-","-",IF(Fixture!G5085&gt;Fixture!I5085,Settings!$G$7,IF(Fixture!G5085=Fixture!I5085,Settings!$G$8,IF(Fixture!G5085&lt;Fixture!I5085,Settings!$G$9,"-"))))</f>
        <v>-</v>
      </c>
      <c r="I5081" s="13" t="str">
        <f>IF(G5081="-","-",IF(Fixture!I5085&gt;Fixture!G5085,Settings!$G$7,IF(Fixture!I5085=Fixture!G5085,Settings!$G$8,IF(Fixture!I5085&lt;Fixture!G5085,Settings!$G$9,"-"))))</f>
        <v>-</v>
      </c>
    </row>
    <row r="5082" spans="3:9" x14ac:dyDescent="0.25">
      <c r="C5082" s="12" t="str">
        <f t="shared" si="160"/>
        <v>-</v>
      </c>
      <c r="D5082" s="9" t="str">
        <f t="shared" si="161"/>
        <v>-</v>
      </c>
      <c r="E5082" s="9" t="str">
        <f>IF(C5082="-","-",IF(D5082=maxgameno+2,"blank row 2",IF(D5082=maxgameno+1,"blank row 1",INDEX(FixtureCode!$B$4:$AH$128,MATCH($C5082,FixtureCode!$B$4:$B$128,0),MATCH("G"&amp;D5082&amp;"-T1",FixtureCode!$B$4:$AH$4,0)))))</f>
        <v>-</v>
      </c>
      <c r="F5082" s="13" t="str">
        <f>IF(C5082="-","-",IF(D5082=maxgameno+2,"blank row 2",IF(D5082=maxgameno+1,"blank row 1",INDEX(FixtureCode!$B$4:$AH$128,MATCH($C5082,FixtureCode!$B$4:$B$128,0),MATCH("G"&amp;D5082&amp;"-T2",FixtureCode!$B$4:$AH$4,0)))))</f>
        <v>-</v>
      </c>
      <c r="G5082" s="12" t="str">
        <f>IF(C5082="-","-",IF(AND(ISNUMBER(Fixture!G5086),ISNUMBER(Fixture!I5086),Fixture!F5086&lt;&gt;"BYE",Fixture!J5086&lt;&gt;"BYE"),"Yes","-"))</f>
        <v>-</v>
      </c>
      <c r="H5082" s="9" t="str">
        <f>IF(G5082="-","-",IF(Fixture!G5086&gt;Fixture!I5086,Settings!$G$7,IF(Fixture!G5086=Fixture!I5086,Settings!$G$8,IF(Fixture!G5086&lt;Fixture!I5086,Settings!$G$9,"-"))))</f>
        <v>-</v>
      </c>
      <c r="I5082" s="13" t="str">
        <f>IF(G5082="-","-",IF(Fixture!I5086&gt;Fixture!G5086,Settings!$G$7,IF(Fixture!I5086=Fixture!G5086,Settings!$G$8,IF(Fixture!I5086&lt;Fixture!G5086,Settings!$G$9,"-"))))</f>
        <v>-</v>
      </c>
    </row>
    <row r="5083" spans="3:9" x14ac:dyDescent="0.25">
      <c r="C5083" s="12" t="str">
        <f t="shared" si="160"/>
        <v>-</v>
      </c>
      <c r="D5083" s="9" t="str">
        <f t="shared" si="161"/>
        <v>-</v>
      </c>
      <c r="E5083" s="9" t="str">
        <f>IF(C5083="-","-",IF(D5083=maxgameno+2,"blank row 2",IF(D5083=maxgameno+1,"blank row 1",INDEX(FixtureCode!$B$4:$AH$128,MATCH($C5083,FixtureCode!$B$4:$B$128,0),MATCH("G"&amp;D5083&amp;"-T1",FixtureCode!$B$4:$AH$4,0)))))</f>
        <v>-</v>
      </c>
      <c r="F5083" s="13" t="str">
        <f>IF(C5083="-","-",IF(D5083=maxgameno+2,"blank row 2",IF(D5083=maxgameno+1,"blank row 1",INDEX(FixtureCode!$B$4:$AH$128,MATCH($C5083,FixtureCode!$B$4:$B$128,0),MATCH("G"&amp;D5083&amp;"-T2",FixtureCode!$B$4:$AH$4,0)))))</f>
        <v>-</v>
      </c>
      <c r="G5083" s="12" t="str">
        <f>IF(C5083="-","-",IF(AND(ISNUMBER(Fixture!G5087),ISNUMBER(Fixture!I5087),Fixture!F5087&lt;&gt;"BYE",Fixture!J5087&lt;&gt;"BYE"),"Yes","-"))</f>
        <v>-</v>
      </c>
      <c r="H5083" s="9" t="str">
        <f>IF(G5083="-","-",IF(Fixture!G5087&gt;Fixture!I5087,Settings!$G$7,IF(Fixture!G5087=Fixture!I5087,Settings!$G$8,IF(Fixture!G5087&lt;Fixture!I5087,Settings!$G$9,"-"))))</f>
        <v>-</v>
      </c>
      <c r="I5083" s="13" t="str">
        <f>IF(G5083="-","-",IF(Fixture!I5087&gt;Fixture!G5087,Settings!$G$7,IF(Fixture!I5087=Fixture!G5087,Settings!$G$8,IF(Fixture!I5087&lt;Fixture!G5087,Settings!$G$9,"-"))))</f>
        <v>-</v>
      </c>
    </row>
    <row r="5084" spans="3:9" x14ac:dyDescent="0.25">
      <c r="C5084" s="12" t="str">
        <f t="shared" si="160"/>
        <v>-</v>
      </c>
      <c r="D5084" s="9" t="str">
        <f t="shared" si="161"/>
        <v>-</v>
      </c>
      <c r="E5084" s="9" t="str">
        <f>IF(C5084="-","-",IF(D5084=maxgameno+2,"blank row 2",IF(D5084=maxgameno+1,"blank row 1",INDEX(FixtureCode!$B$4:$AH$128,MATCH($C5084,FixtureCode!$B$4:$B$128,0),MATCH("G"&amp;D5084&amp;"-T1",FixtureCode!$B$4:$AH$4,0)))))</f>
        <v>-</v>
      </c>
      <c r="F5084" s="13" t="str">
        <f>IF(C5084="-","-",IF(D5084=maxgameno+2,"blank row 2",IF(D5084=maxgameno+1,"blank row 1",INDEX(FixtureCode!$B$4:$AH$128,MATCH($C5084,FixtureCode!$B$4:$B$128,0),MATCH("G"&amp;D5084&amp;"-T2",FixtureCode!$B$4:$AH$4,0)))))</f>
        <v>-</v>
      </c>
      <c r="G5084" s="12" t="str">
        <f>IF(C5084="-","-",IF(AND(ISNUMBER(Fixture!G5088),ISNUMBER(Fixture!I5088),Fixture!F5088&lt;&gt;"BYE",Fixture!J5088&lt;&gt;"BYE"),"Yes","-"))</f>
        <v>-</v>
      </c>
      <c r="H5084" s="9" t="str">
        <f>IF(G5084="-","-",IF(Fixture!G5088&gt;Fixture!I5088,Settings!$G$7,IF(Fixture!G5088=Fixture!I5088,Settings!$G$8,IF(Fixture!G5088&lt;Fixture!I5088,Settings!$G$9,"-"))))</f>
        <v>-</v>
      </c>
      <c r="I5084" s="13" t="str">
        <f>IF(G5084="-","-",IF(Fixture!I5088&gt;Fixture!G5088,Settings!$G$7,IF(Fixture!I5088=Fixture!G5088,Settings!$G$8,IF(Fixture!I5088&lt;Fixture!G5088,Settings!$G$9,"-"))))</f>
        <v>-</v>
      </c>
    </row>
    <row r="5085" spans="3:9" x14ac:dyDescent="0.25">
      <c r="C5085" s="12" t="str">
        <f t="shared" si="160"/>
        <v>-</v>
      </c>
      <c r="D5085" s="9" t="str">
        <f t="shared" si="161"/>
        <v>-</v>
      </c>
      <c r="E5085" s="9" t="str">
        <f>IF(C5085="-","-",IF(D5085=maxgameno+2,"blank row 2",IF(D5085=maxgameno+1,"blank row 1",INDEX(FixtureCode!$B$4:$AH$128,MATCH($C5085,FixtureCode!$B$4:$B$128,0),MATCH("G"&amp;D5085&amp;"-T1",FixtureCode!$B$4:$AH$4,0)))))</f>
        <v>-</v>
      </c>
      <c r="F5085" s="13" t="str">
        <f>IF(C5085="-","-",IF(D5085=maxgameno+2,"blank row 2",IF(D5085=maxgameno+1,"blank row 1",INDEX(FixtureCode!$B$4:$AH$128,MATCH($C5085,FixtureCode!$B$4:$B$128,0),MATCH("G"&amp;D5085&amp;"-T2",FixtureCode!$B$4:$AH$4,0)))))</f>
        <v>-</v>
      </c>
      <c r="G5085" s="12" t="str">
        <f>IF(C5085="-","-",IF(AND(ISNUMBER(Fixture!G5089),ISNUMBER(Fixture!I5089),Fixture!F5089&lt;&gt;"BYE",Fixture!J5089&lt;&gt;"BYE"),"Yes","-"))</f>
        <v>-</v>
      </c>
      <c r="H5085" s="9" t="str">
        <f>IF(G5085="-","-",IF(Fixture!G5089&gt;Fixture!I5089,Settings!$G$7,IF(Fixture!G5089=Fixture!I5089,Settings!$G$8,IF(Fixture!G5089&lt;Fixture!I5089,Settings!$G$9,"-"))))</f>
        <v>-</v>
      </c>
      <c r="I5085" s="13" t="str">
        <f>IF(G5085="-","-",IF(Fixture!I5089&gt;Fixture!G5089,Settings!$G$7,IF(Fixture!I5089=Fixture!G5089,Settings!$G$8,IF(Fixture!I5089&lt;Fixture!G5089,Settings!$G$9,"-"))))</f>
        <v>-</v>
      </c>
    </row>
    <row r="5086" spans="3:9" x14ac:dyDescent="0.25">
      <c r="C5086" s="12" t="str">
        <f t="shared" si="160"/>
        <v>-</v>
      </c>
      <c r="D5086" s="9" t="str">
        <f t="shared" si="161"/>
        <v>-</v>
      </c>
      <c r="E5086" s="9" t="str">
        <f>IF(C5086="-","-",IF(D5086=maxgameno+2,"blank row 2",IF(D5086=maxgameno+1,"blank row 1",INDEX(FixtureCode!$B$4:$AH$128,MATCH($C5086,FixtureCode!$B$4:$B$128,0),MATCH("G"&amp;D5086&amp;"-T1",FixtureCode!$B$4:$AH$4,0)))))</f>
        <v>-</v>
      </c>
      <c r="F5086" s="13" t="str">
        <f>IF(C5086="-","-",IF(D5086=maxgameno+2,"blank row 2",IF(D5086=maxgameno+1,"blank row 1",INDEX(FixtureCode!$B$4:$AH$128,MATCH($C5086,FixtureCode!$B$4:$B$128,0),MATCH("G"&amp;D5086&amp;"-T2",FixtureCode!$B$4:$AH$4,0)))))</f>
        <v>-</v>
      </c>
      <c r="G5086" s="12" t="str">
        <f>IF(C5086="-","-",IF(AND(ISNUMBER(Fixture!G5090),ISNUMBER(Fixture!I5090),Fixture!F5090&lt;&gt;"BYE",Fixture!J5090&lt;&gt;"BYE"),"Yes","-"))</f>
        <v>-</v>
      </c>
      <c r="H5086" s="9" t="str">
        <f>IF(G5086="-","-",IF(Fixture!G5090&gt;Fixture!I5090,Settings!$G$7,IF(Fixture!G5090=Fixture!I5090,Settings!$G$8,IF(Fixture!G5090&lt;Fixture!I5090,Settings!$G$9,"-"))))</f>
        <v>-</v>
      </c>
      <c r="I5086" s="13" t="str">
        <f>IF(G5086="-","-",IF(Fixture!I5090&gt;Fixture!G5090,Settings!$G$7,IF(Fixture!I5090=Fixture!G5090,Settings!$G$8,IF(Fixture!I5090&lt;Fixture!G5090,Settings!$G$9,"-"))))</f>
        <v>-</v>
      </c>
    </row>
    <row r="5087" spans="3:9" x14ac:dyDescent="0.25">
      <c r="C5087" s="12" t="str">
        <f t="shared" si="160"/>
        <v>-</v>
      </c>
      <c r="D5087" s="9" t="str">
        <f t="shared" si="161"/>
        <v>-</v>
      </c>
      <c r="E5087" s="9" t="str">
        <f>IF(C5087="-","-",IF(D5087=maxgameno+2,"blank row 2",IF(D5087=maxgameno+1,"blank row 1",INDEX(FixtureCode!$B$4:$AH$128,MATCH($C5087,FixtureCode!$B$4:$B$128,0),MATCH("G"&amp;D5087&amp;"-T1",FixtureCode!$B$4:$AH$4,0)))))</f>
        <v>-</v>
      </c>
      <c r="F5087" s="13" t="str">
        <f>IF(C5087="-","-",IF(D5087=maxgameno+2,"blank row 2",IF(D5087=maxgameno+1,"blank row 1",INDEX(FixtureCode!$B$4:$AH$128,MATCH($C5087,FixtureCode!$B$4:$B$128,0),MATCH("G"&amp;D5087&amp;"-T2",FixtureCode!$B$4:$AH$4,0)))))</f>
        <v>-</v>
      </c>
      <c r="G5087" s="12" t="str">
        <f>IF(C5087="-","-",IF(AND(ISNUMBER(Fixture!G5091),ISNUMBER(Fixture!I5091),Fixture!F5091&lt;&gt;"BYE",Fixture!J5091&lt;&gt;"BYE"),"Yes","-"))</f>
        <v>-</v>
      </c>
      <c r="H5087" s="9" t="str">
        <f>IF(G5087="-","-",IF(Fixture!G5091&gt;Fixture!I5091,Settings!$G$7,IF(Fixture!G5091=Fixture!I5091,Settings!$G$8,IF(Fixture!G5091&lt;Fixture!I5091,Settings!$G$9,"-"))))</f>
        <v>-</v>
      </c>
      <c r="I5087" s="13" t="str">
        <f>IF(G5087="-","-",IF(Fixture!I5091&gt;Fixture!G5091,Settings!$G$7,IF(Fixture!I5091=Fixture!G5091,Settings!$G$8,IF(Fixture!I5091&lt;Fixture!G5091,Settings!$G$9,"-"))))</f>
        <v>-</v>
      </c>
    </row>
    <row r="5088" spans="3:9" x14ac:dyDescent="0.25">
      <c r="C5088" s="12" t="str">
        <f t="shared" si="160"/>
        <v>-</v>
      </c>
      <c r="D5088" s="9" t="str">
        <f t="shared" si="161"/>
        <v>-</v>
      </c>
      <c r="E5088" s="9" t="str">
        <f>IF(C5088="-","-",IF(D5088=maxgameno+2,"blank row 2",IF(D5088=maxgameno+1,"blank row 1",INDEX(FixtureCode!$B$4:$AH$128,MATCH($C5088,FixtureCode!$B$4:$B$128,0),MATCH("G"&amp;D5088&amp;"-T1",FixtureCode!$B$4:$AH$4,0)))))</f>
        <v>-</v>
      </c>
      <c r="F5088" s="13" t="str">
        <f>IF(C5088="-","-",IF(D5088=maxgameno+2,"blank row 2",IF(D5088=maxgameno+1,"blank row 1",INDEX(FixtureCode!$B$4:$AH$128,MATCH($C5088,FixtureCode!$B$4:$B$128,0),MATCH("G"&amp;D5088&amp;"-T2",FixtureCode!$B$4:$AH$4,0)))))</f>
        <v>-</v>
      </c>
      <c r="G5088" s="12" t="str">
        <f>IF(C5088="-","-",IF(AND(ISNUMBER(Fixture!G5092),ISNUMBER(Fixture!I5092),Fixture!F5092&lt;&gt;"BYE",Fixture!J5092&lt;&gt;"BYE"),"Yes","-"))</f>
        <v>-</v>
      </c>
      <c r="H5088" s="9" t="str">
        <f>IF(G5088="-","-",IF(Fixture!G5092&gt;Fixture!I5092,Settings!$G$7,IF(Fixture!G5092=Fixture!I5092,Settings!$G$8,IF(Fixture!G5092&lt;Fixture!I5092,Settings!$G$9,"-"))))</f>
        <v>-</v>
      </c>
      <c r="I5088" s="13" t="str">
        <f>IF(G5088="-","-",IF(Fixture!I5092&gt;Fixture!G5092,Settings!$G$7,IF(Fixture!I5092=Fixture!G5092,Settings!$G$8,IF(Fixture!I5092&lt;Fixture!G5092,Settings!$G$9,"-"))))</f>
        <v>-</v>
      </c>
    </row>
    <row r="5089" spans="3:9" x14ac:dyDescent="0.25">
      <c r="C5089" s="12" t="str">
        <f t="shared" si="160"/>
        <v>-</v>
      </c>
      <c r="D5089" s="9" t="str">
        <f t="shared" si="161"/>
        <v>-</v>
      </c>
      <c r="E5089" s="9" t="str">
        <f>IF(C5089="-","-",IF(D5089=maxgameno+2,"blank row 2",IF(D5089=maxgameno+1,"blank row 1",INDEX(FixtureCode!$B$4:$AH$128,MATCH($C5089,FixtureCode!$B$4:$B$128,0),MATCH("G"&amp;D5089&amp;"-T1",FixtureCode!$B$4:$AH$4,0)))))</f>
        <v>-</v>
      </c>
      <c r="F5089" s="13" t="str">
        <f>IF(C5089="-","-",IF(D5089=maxgameno+2,"blank row 2",IF(D5089=maxgameno+1,"blank row 1",INDEX(FixtureCode!$B$4:$AH$128,MATCH($C5089,FixtureCode!$B$4:$B$128,0),MATCH("G"&amp;D5089&amp;"-T2",FixtureCode!$B$4:$AH$4,0)))))</f>
        <v>-</v>
      </c>
      <c r="G5089" s="12" t="str">
        <f>IF(C5089="-","-",IF(AND(ISNUMBER(Fixture!G5093),ISNUMBER(Fixture!I5093),Fixture!F5093&lt;&gt;"BYE",Fixture!J5093&lt;&gt;"BYE"),"Yes","-"))</f>
        <v>-</v>
      </c>
      <c r="H5089" s="9" t="str">
        <f>IF(G5089="-","-",IF(Fixture!G5093&gt;Fixture!I5093,Settings!$G$7,IF(Fixture!G5093=Fixture!I5093,Settings!$G$8,IF(Fixture!G5093&lt;Fixture!I5093,Settings!$G$9,"-"))))</f>
        <v>-</v>
      </c>
      <c r="I5089" s="13" t="str">
        <f>IF(G5089="-","-",IF(Fixture!I5093&gt;Fixture!G5093,Settings!$G$7,IF(Fixture!I5093=Fixture!G5093,Settings!$G$8,IF(Fixture!I5093&lt;Fixture!G5093,Settings!$G$9,"-"))))</f>
        <v>-</v>
      </c>
    </row>
    <row r="5090" spans="3:9" x14ac:dyDescent="0.25">
      <c r="C5090" s="12" t="str">
        <f t="shared" si="160"/>
        <v>-</v>
      </c>
      <c r="D5090" s="9" t="str">
        <f t="shared" si="161"/>
        <v>-</v>
      </c>
      <c r="E5090" s="9" t="str">
        <f>IF(C5090="-","-",IF(D5090=maxgameno+2,"blank row 2",IF(D5090=maxgameno+1,"blank row 1",INDEX(FixtureCode!$B$4:$AH$128,MATCH($C5090,FixtureCode!$B$4:$B$128,0),MATCH("G"&amp;D5090&amp;"-T1",FixtureCode!$B$4:$AH$4,0)))))</f>
        <v>-</v>
      </c>
      <c r="F5090" s="13" t="str">
        <f>IF(C5090="-","-",IF(D5090=maxgameno+2,"blank row 2",IF(D5090=maxgameno+1,"blank row 1",INDEX(FixtureCode!$B$4:$AH$128,MATCH($C5090,FixtureCode!$B$4:$B$128,0),MATCH("G"&amp;D5090&amp;"-T2",FixtureCode!$B$4:$AH$4,0)))))</f>
        <v>-</v>
      </c>
      <c r="G5090" s="12" t="str">
        <f>IF(C5090="-","-",IF(AND(ISNUMBER(Fixture!G5094),ISNUMBER(Fixture!I5094),Fixture!F5094&lt;&gt;"BYE",Fixture!J5094&lt;&gt;"BYE"),"Yes","-"))</f>
        <v>-</v>
      </c>
      <c r="H5090" s="9" t="str">
        <f>IF(G5090="-","-",IF(Fixture!G5094&gt;Fixture!I5094,Settings!$G$7,IF(Fixture!G5094=Fixture!I5094,Settings!$G$8,IF(Fixture!G5094&lt;Fixture!I5094,Settings!$G$9,"-"))))</f>
        <v>-</v>
      </c>
      <c r="I5090" s="13" t="str">
        <f>IF(G5090="-","-",IF(Fixture!I5094&gt;Fixture!G5094,Settings!$G$7,IF(Fixture!I5094=Fixture!G5094,Settings!$G$8,IF(Fixture!I5094&lt;Fixture!G5094,Settings!$G$9,"-"))))</f>
        <v>-</v>
      </c>
    </row>
    <row r="5091" spans="3:9" x14ac:dyDescent="0.25">
      <c r="C5091" s="12" t="str">
        <f t="shared" si="160"/>
        <v>-</v>
      </c>
      <c r="D5091" s="9" t="str">
        <f t="shared" si="161"/>
        <v>-</v>
      </c>
      <c r="E5091" s="9" t="str">
        <f>IF(C5091="-","-",IF(D5091=maxgameno+2,"blank row 2",IF(D5091=maxgameno+1,"blank row 1",INDEX(FixtureCode!$B$4:$AH$128,MATCH($C5091,FixtureCode!$B$4:$B$128,0),MATCH("G"&amp;D5091&amp;"-T1",FixtureCode!$B$4:$AH$4,0)))))</f>
        <v>-</v>
      </c>
      <c r="F5091" s="13" t="str">
        <f>IF(C5091="-","-",IF(D5091=maxgameno+2,"blank row 2",IF(D5091=maxgameno+1,"blank row 1",INDEX(FixtureCode!$B$4:$AH$128,MATCH($C5091,FixtureCode!$B$4:$B$128,0),MATCH("G"&amp;D5091&amp;"-T2",FixtureCode!$B$4:$AH$4,0)))))</f>
        <v>-</v>
      </c>
      <c r="G5091" s="12" t="str">
        <f>IF(C5091="-","-",IF(AND(ISNUMBER(Fixture!G5095),ISNUMBER(Fixture!I5095),Fixture!F5095&lt;&gt;"BYE",Fixture!J5095&lt;&gt;"BYE"),"Yes","-"))</f>
        <v>-</v>
      </c>
      <c r="H5091" s="9" t="str">
        <f>IF(G5091="-","-",IF(Fixture!G5095&gt;Fixture!I5095,Settings!$G$7,IF(Fixture!G5095=Fixture!I5095,Settings!$G$8,IF(Fixture!G5095&lt;Fixture!I5095,Settings!$G$9,"-"))))</f>
        <v>-</v>
      </c>
      <c r="I5091" s="13" t="str">
        <f>IF(G5091="-","-",IF(Fixture!I5095&gt;Fixture!G5095,Settings!$G$7,IF(Fixture!I5095=Fixture!G5095,Settings!$G$8,IF(Fixture!I5095&lt;Fixture!G5095,Settings!$G$9,"-"))))</f>
        <v>-</v>
      </c>
    </row>
    <row r="5092" spans="3:9" x14ac:dyDescent="0.25">
      <c r="C5092" s="12" t="str">
        <f t="shared" si="160"/>
        <v>-</v>
      </c>
      <c r="D5092" s="9" t="str">
        <f t="shared" si="161"/>
        <v>-</v>
      </c>
      <c r="E5092" s="9" t="str">
        <f>IF(C5092="-","-",IF(D5092=maxgameno+2,"blank row 2",IF(D5092=maxgameno+1,"blank row 1",INDEX(FixtureCode!$B$4:$AH$128,MATCH($C5092,FixtureCode!$B$4:$B$128,0),MATCH("G"&amp;D5092&amp;"-T1",FixtureCode!$B$4:$AH$4,0)))))</f>
        <v>-</v>
      </c>
      <c r="F5092" s="13" t="str">
        <f>IF(C5092="-","-",IF(D5092=maxgameno+2,"blank row 2",IF(D5092=maxgameno+1,"blank row 1",INDEX(FixtureCode!$B$4:$AH$128,MATCH($C5092,FixtureCode!$B$4:$B$128,0),MATCH("G"&amp;D5092&amp;"-T2",FixtureCode!$B$4:$AH$4,0)))))</f>
        <v>-</v>
      </c>
      <c r="G5092" s="12" t="str">
        <f>IF(C5092="-","-",IF(AND(ISNUMBER(Fixture!G5096),ISNUMBER(Fixture!I5096),Fixture!F5096&lt;&gt;"BYE",Fixture!J5096&lt;&gt;"BYE"),"Yes","-"))</f>
        <v>-</v>
      </c>
      <c r="H5092" s="9" t="str">
        <f>IF(G5092="-","-",IF(Fixture!G5096&gt;Fixture!I5096,Settings!$G$7,IF(Fixture!G5096=Fixture!I5096,Settings!$G$8,IF(Fixture!G5096&lt;Fixture!I5096,Settings!$G$9,"-"))))</f>
        <v>-</v>
      </c>
      <c r="I5092" s="13" t="str">
        <f>IF(G5092="-","-",IF(Fixture!I5096&gt;Fixture!G5096,Settings!$G$7,IF(Fixture!I5096=Fixture!G5096,Settings!$G$8,IF(Fixture!I5096&lt;Fixture!G5096,Settings!$G$9,"-"))))</f>
        <v>-</v>
      </c>
    </row>
    <row r="5093" spans="3:9" x14ac:dyDescent="0.25">
      <c r="C5093" s="12" t="str">
        <f t="shared" si="160"/>
        <v>-</v>
      </c>
      <c r="D5093" s="9" t="str">
        <f t="shared" si="161"/>
        <v>-</v>
      </c>
      <c r="E5093" s="9" t="str">
        <f>IF(C5093="-","-",IF(D5093=maxgameno+2,"blank row 2",IF(D5093=maxgameno+1,"blank row 1",INDEX(FixtureCode!$B$4:$AH$128,MATCH($C5093,FixtureCode!$B$4:$B$128,0),MATCH("G"&amp;D5093&amp;"-T1",FixtureCode!$B$4:$AH$4,0)))))</f>
        <v>-</v>
      </c>
      <c r="F5093" s="13" t="str">
        <f>IF(C5093="-","-",IF(D5093=maxgameno+2,"blank row 2",IF(D5093=maxgameno+1,"blank row 1",INDEX(FixtureCode!$B$4:$AH$128,MATCH($C5093,FixtureCode!$B$4:$B$128,0),MATCH("G"&amp;D5093&amp;"-T2",FixtureCode!$B$4:$AH$4,0)))))</f>
        <v>-</v>
      </c>
      <c r="G5093" s="12" t="str">
        <f>IF(C5093="-","-",IF(AND(ISNUMBER(Fixture!G5097),ISNUMBER(Fixture!I5097),Fixture!F5097&lt;&gt;"BYE",Fixture!J5097&lt;&gt;"BYE"),"Yes","-"))</f>
        <v>-</v>
      </c>
      <c r="H5093" s="9" t="str">
        <f>IF(G5093="-","-",IF(Fixture!G5097&gt;Fixture!I5097,Settings!$G$7,IF(Fixture!G5097=Fixture!I5097,Settings!$G$8,IF(Fixture!G5097&lt;Fixture!I5097,Settings!$G$9,"-"))))</f>
        <v>-</v>
      </c>
      <c r="I5093" s="13" t="str">
        <f>IF(G5093="-","-",IF(Fixture!I5097&gt;Fixture!G5097,Settings!$G$7,IF(Fixture!I5097=Fixture!G5097,Settings!$G$8,IF(Fixture!I5097&lt;Fixture!G5097,Settings!$G$9,"-"))))</f>
        <v>-</v>
      </c>
    </row>
    <row r="5094" spans="3:9" x14ac:dyDescent="0.25">
      <c r="C5094" s="12" t="str">
        <f t="shared" si="160"/>
        <v>-</v>
      </c>
      <c r="D5094" s="9" t="str">
        <f t="shared" si="161"/>
        <v>-</v>
      </c>
      <c r="E5094" s="9" t="str">
        <f>IF(C5094="-","-",IF(D5094=maxgameno+2,"blank row 2",IF(D5094=maxgameno+1,"blank row 1",INDEX(FixtureCode!$B$4:$AH$128,MATCH($C5094,FixtureCode!$B$4:$B$128,0),MATCH("G"&amp;D5094&amp;"-T1",FixtureCode!$B$4:$AH$4,0)))))</f>
        <v>-</v>
      </c>
      <c r="F5094" s="13" t="str">
        <f>IF(C5094="-","-",IF(D5094=maxgameno+2,"blank row 2",IF(D5094=maxgameno+1,"blank row 1",INDEX(FixtureCode!$B$4:$AH$128,MATCH($C5094,FixtureCode!$B$4:$B$128,0),MATCH("G"&amp;D5094&amp;"-T2",FixtureCode!$B$4:$AH$4,0)))))</f>
        <v>-</v>
      </c>
      <c r="G5094" s="12" t="str">
        <f>IF(C5094="-","-",IF(AND(ISNUMBER(Fixture!G5098),ISNUMBER(Fixture!I5098),Fixture!F5098&lt;&gt;"BYE",Fixture!J5098&lt;&gt;"BYE"),"Yes","-"))</f>
        <v>-</v>
      </c>
      <c r="H5094" s="9" t="str">
        <f>IF(G5094="-","-",IF(Fixture!G5098&gt;Fixture!I5098,Settings!$G$7,IF(Fixture!G5098=Fixture!I5098,Settings!$G$8,IF(Fixture!G5098&lt;Fixture!I5098,Settings!$G$9,"-"))))</f>
        <v>-</v>
      </c>
      <c r="I5094" s="13" t="str">
        <f>IF(G5094="-","-",IF(Fixture!I5098&gt;Fixture!G5098,Settings!$G$7,IF(Fixture!I5098=Fixture!G5098,Settings!$G$8,IF(Fixture!I5098&lt;Fixture!G5098,Settings!$G$9,"-"))))</f>
        <v>-</v>
      </c>
    </row>
    <row r="5095" spans="3:9" x14ac:dyDescent="0.25">
      <c r="C5095" s="12" t="str">
        <f t="shared" si="160"/>
        <v>-</v>
      </c>
      <c r="D5095" s="9" t="str">
        <f t="shared" si="161"/>
        <v>-</v>
      </c>
      <c r="E5095" s="9" t="str">
        <f>IF(C5095="-","-",IF(D5095=maxgameno+2,"blank row 2",IF(D5095=maxgameno+1,"blank row 1",INDEX(FixtureCode!$B$4:$AH$128,MATCH($C5095,FixtureCode!$B$4:$B$128,0),MATCH("G"&amp;D5095&amp;"-T1",FixtureCode!$B$4:$AH$4,0)))))</f>
        <v>-</v>
      </c>
      <c r="F5095" s="13" t="str">
        <f>IF(C5095="-","-",IF(D5095=maxgameno+2,"blank row 2",IF(D5095=maxgameno+1,"blank row 1",INDEX(FixtureCode!$B$4:$AH$128,MATCH($C5095,FixtureCode!$B$4:$B$128,0),MATCH("G"&amp;D5095&amp;"-T2",FixtureCode!$B$4:$AH$4,0)))))</f>
        <v>-</v>
      </c>
      <c r="G5095" s="12" t="str">
        <f>IF(C5095="-","-",IF(AND(ISNUMBER(Fixture!G5099),ISNUMBER(Fixture!I5099),Fixture!F5099&lt;&gt;"BYE",Fixture!J5099&lt;&gt;"BYE"),"Yes","-"))</f>
        <v>-</v>
      </c>
      <c r="H5095" s="9" t="str">
        <f>IF(G5095="-","-",IF(Fixture!G5099&gt;Fixture!I5099,Settings!$G$7,IF(Fixture!G5099=Fixture!I5099,Settings!$G$8,IF(Fixture!G5099&lt;Fixture!I5099,Settings!$G$9,"-"))))</f>
        <v>-</v>
      </c>
      <c r="I5095" s="13" t="str">
        <f>IF(G5095="-","-",IF(Fixture!I5099&gt;Fixture!G5099,Settings!$G$7,IF(Fixture!I5099=Fixture!G5099,Settings!$G$8,IF(Fixture!I5099&lt;Fixture!G5099,Settings!$G$9,"-"))))</f>
        <v>-</v>
      </c>
    </row>
    <row r="5096" spans="3:9" x14ac:dyDescent="0.25">
      <c r="C5096" s="12" t="str">
        <f t="shared" si="160"/>
        <v>-</v>
      </c>
      <c r="D5096" s="9" t="str">
        <f t="shared" si="161"/>
        <v>-</v>
      </c>
      <c r="E5096" s="9" t="str">
        <f>IF(C5096="-","-",IF(D5096=maxgameno+2,"blank row 2",IF(D5096=maxgameno+1,"blank row 1",INDEX(FixtureCode!$B$4:$AH$128,MATCH($C5096,FixtureCode!$B$4:$B$128,0),MATCH("G"&amp;D5096&amp;"-T1",FixtureCode!$B$4:$AH$4,0)))))</f>
        <v>-</v>
      </c>
      <c r="F5096" s="13" t="str">
        <f>IF(C5096="-","-",IF(D5096=maxgameno+2,"blank row 2",IF(D5096=maxgameno+1,"blank row 1",INDEX(FixtureCode!$B$4:$AH$128,MATCH($C5096,FixtureCode!$B$4:$B$128,0),MATCH("G"&amp;D5096&amp;"-T2",FixtureCode!$B$4:$AH$4,0)))))</f>
        <v>-</v>
      </c>
      <c r="G5096" s="12" t="str">
        <f>IF(C5096="-","-",IF(AND(ISNUMBER(Fixture!G5100),ISNUMBER(Fixture!I5100),Fixture!F5100&lt;&gt;"BYE",Fixture!J5100&lt;&gt;"BYE"),"Yes","-"))</f>
        <v>-</v>
      </c>
      <c r="H5096" s="9" t="str">
        <f>IF(G5096="-","-",IF(Fixture!G5100&gt;Fixture!I5100,Settings!$G$7,IF(Fixture!G5100=Fixture!I5100,Settings!$G$8,IF(Fixture!G5100&lt;Fixture!I5100,Settings!$G$9,"-"))))</f>
        <v>-</v>
      </c>
      <c r="I5096" s="13" t="str">
        <f>IF(G5096="-","-",IF(Fixture!I5100&gt;Fixture!G5100,Settings!$G$7,IF(Fixture!I5100=Fixture!G5100,Settings!$G$8,IF(Fixture!I5100&lt;Fixture!G5100,Settings!$G$9,"-"))))</f>
        <v>-</v>
      </c>
    </row>
    <row r="5097" spans="3:9" x14ac:dyDescent="0.25">
      <c r="C5097" s="12" t="str">
        <f t="shared" si="160"/>
        <v>-</v>
      </c>
      <c r="D5097" s="9" t="str">
        <f t="shared" si="161"/>
        <v>-</v>
      </c>
      <c r="E5097" s="9" t="str">
        <f>IF(C5097="-","-",IF(D5097=maxgameno+2,"blank row 2",IF(D5097=maxgameno+1,"blank row 1",INDEX(FixtureCode!$B$4:$AH$128,MATCH($C5097,FixtureCode!$B$4:$B$128,0),MATCH("G"&amp;D5097&amp;"-T1",FixtureCode!$B$4:$AH$4,0)))))</f>
        <v>-</v>
      </c>
      <c r="F5097" s="13" t="str">
        <f>IF(C5097="-","-",IF(D5097=maxgameno+2,"blank row 2",IF(D5097=maxgameno+1,"blank row 1",INDEX(FixtureCode!$B$4:$AH$128,MATCH($C5097,FixtureCode!$B$4:$B$128,0),MATCH("G"&amp;D5097&amp;"-T2",FixtureCode!$B$4:$AH$4,0)))))</f>
        <v>-</v>
      </c>
      <c r="G5097" s="12" t="str">
        <f>IF(C5097="-","-",IF(AND(ISNUMBER(Fixture!G5101),ISNUMBER(Fixture!I5101),Fixture!F5101&lt;&gt;"BYE",Fixture!J5101&lt;&gt;"BYE"),"Yes","-"))</f>
        <v>-</v>
      </c>
      <c r="H5097" s="9" t="str">
        <f>IF(G5097="-","-",IF(Fixture!G5101&gt;Fixture!I5101,Settings!$G$7,IF(Fixture!G5101=Fixture!I5101,Settings!$G$8,IF(Fixture!G5101&lt;Fixture!I5101,Settings!$G$9,"-"))))</f>
        <v>-</v>
      </c>
      <c r="I5097" s="13" t="str">
        <f>IF(G5097="-","-",IF(Fixture!I5101&gt;Fixture!G5101,Settings!$G$7,IF(Fixture!I5101=Fixture!G5101,Settings!$G$8,IF(Fixture!I5101&lt;Fixture!G5101,Settings!$G$9,"-"))))</f>
        <v>-</v>
      </c>
    </row>
    <row r="5098" spans="3:9" x14ac:dyDescent="0.25">
      <c r="C5098" s="12" t="str">
        <f t="shared" si="160"/>
        <v>-</v>
      </c>
      <c r="D5098" s="9" t="str">
        <f t="shared" si="161"/>
        <v>-</v>
      </c>
      <c r="E5098" s="9" t="str">
        <f>IF(C5098="-","-",IF(D5098=maxgameno+2,"blank row 2",IF(D5098=maxgameno+1,"blank row 1",INDEX(FixtureCode!$B$4:$AH$128,MATCH($C5098,FixtureCode!$B$4:$B$128,0),MATCH("G"&amp;D5098&amp;"-T1",FixtureCode!$B$4:$AH$4,0)))))</f>
        <v>-</v>
      </c>
      <c r="F5098" s="13" t="str">
        <f>IF(C5098="-","-",IF(D5098=maxgameno+2,"blank row 2",IF(D5098=maxgameno+1,"blank row 1",INDEX(FixtureCode!$B$4:$AH$128,MATCH($C5098,FixtureCode!$B$4:$B$128,0),MATCH("G"&amp;D5098&amp;"-T2",FixtureCode!$B$4:$AH$4,0)))))</f>
        <v>-</v>
      </c>
      <c r="G5098" s="12" t="str">
        <f>IF(C5098="-","-",IF(AND(ISNUMBER(Fixture!G5102),ISNUMBER(Fixture!I5102),Fixture!F5102&lt;&gt;"BYE",Fixture!J5102&lt;&gt;"BYE"),"Yes","-"))</f>
        <v>-</v>
      </c>
      <c r="H5098" s="9" t="str">
        <f>IF(G5098="-","-",IF(Fixture!G5102&gt;Fixture!I5102,Settings!$G$7,IF(Fixture!G5102=Fixture!I5102,Settings!$G$8,IF(Fixture!G5102&lt;Fixture!I5102,Settings!$G$9,"-"))))</f>
        <v>-</v>
      </c>
      <c r="I5098" s="13" t="str">
        <f>IF(G5098="-","-",IF(Fixture!I5102&gt;Fixture!G5102,Settings!$G$7,IF(Fixture!I5102=Fixture!G5102,Settings!$G$8,IF(Fixture!I5102&lt;Fixture!G5102,Settings!$G$9,"-"))))</f>
        <v>-</v>
      </c>
    </row>
    <row r="5099" spans="3:9" x14ac:dyDescent="0.25">
      <c r="C5099" s="12" t="str">
        <f t="shared" si="160"/>
        <v>-</v>
      </c>
      <c r="D5099" s="9" t="str">
        <f t="shared" si="161"/>
        <v>-</v>
      </c>
      <c r="E5099" s="9" t="str">
        <f>IF(C5099="-","-",IF(D5099=maxgameno+2,"blank row 2",IF(D5099=maxgameno+1,"blank row 1",INDEX(FixtureCode!$B$4:$AH$128,MATCH($C5099,FixtureCode!$B$4:$B$128,0),MATCH("G"&amp;D5099&amp;"-T1",FixtureCode!$B$4:$AH$4,0)))))</f>
        <v>-</v>
      </c>
      <c r="F5099" s="13" t="str">
        <f>IF(C5099="-","-",IF(D5099=maxgameno+2,"blank row 2",IF(D5099=maxgameno+1,"blank row 1",INDEX(FixtureCode!$B$4:$AH$128,MATCH($C5099,FixtureCode!$B$4:$B$128,0),MATCH("G"&amp;D5099&amp;"-T2",FixtureCode!$B$4:$AH$4,0)))))</f>
        <v>-</v>
      </c>
      <c r="G5099" s="12" t="str">
        <f>IF(C5099="-","-",IF(AND(ISNUMBER(Fixture!G5103),ISNUMBER(Fixture!I5103),Fixture!F5103&lt;&gt;"BYE",Fixture!J5103&lt;&gt;"BYE"),"Yes","-"))</f>
        <v>-</v>
      </c>
      <c r="H5099" s="9" t="str">
        <f>IF(G5099="-","-",IF(Fixture!G5103&gt;Fixture!I5103,Settings!$G$7,IF(Fixture!G5103=Fixture!I5103,Settings!$G$8,IF(Fixture!G5103&lt;Fixture!I5103,Settings!$G$9,"-"))))</f>
        <v>-</v>
      </c>
      <c r="I5099" s="13" t="str">
        <f>IF(G5099="-","-",IF(Fixture!I5103&gt;Fixture!G5103,Settings!$G$7,IF(Fixture!I5103=Fixture!G5103,Settings!$G$8,IF(Fixture!I5103&lt;Fixture!G5103,Settings!$G$9,"-"))))</f>
        <v>-</v>
      </c>
    </row>
    <row r="5100" spans="3:9" x14ac:dyDescent="0.25">
      <c r="C5100" s="12" t="str">
        <f t="shared" si="160"/>
        <v>-</v>
      </c>
      <c r="D5100" s="9" t="str">
        <f t="shared" si="161"/>
        <v>-</v>
      </c>
      <c r="E5100" s="9" t="str">
        <f>IF(C5100="-","-",IF(D5100=maxgameno+2,"blank row 2",IF(D5100=maxgameno+1,"blank row 1",INDEX(FixtureCode!$B$4:$AH$128,MATCH($C5100,FixtureCode!$B$4:$B$128,0),MATCH("G"&amp;D5100&amp;"-T1",FixtureCode!$B$4:$AH$4,0)))))</f>
        <v>-</v>
      </c>
      <c r="F5100" s="13" t="str">
        <f>IF(C5100="-","-",IF(D5100=maxgameno+2,"blank row 2",IF(D5100=maxgameno+1,"blank row 1",INDEX(FixtureCode!$B$4:$AH$128,MATCH($C5100,FixtureCode!$B$4:$B$128,0),MATCH("G"&amp;D5100&amp;"-T2",FixtureCode!$B$4:$AH$4,0)))))</f>
        <v>-</v>
      </c>
      <c r="G5100" s="12" t="str">
        <f>IF(C5100="-","-",IF(AND(ISNUMBER(Fixture!G5104),ISNUMBER(Fixture!I5104),Fixture!F5104&lt;&gt;"BYE",Fixture!J5104&lt;&gt;"BYE"),"Yes","-"))</f>
        <v>-</v>
      </c>
      <c r="H5100" s="9" t="str">
        <f>IF(G5100="-","-",IF(Fixture!G5104&gt;Fixture!I5104,Settings!$G$7,IF(Fixture!G5104=Fixture!I5104,Settings!$G$8,IF(Fixture!G5104&lt;Fixture!I5104,Settings!$G$9,"-"))))</f>
        <v>-</v>
      </c>
      <c r="I5100" s="13" t="str">
        <f>IF(G5100="-","-",IF(Fixture!I5104&gt;Fixture!G5104,Settings!$G$7,IF(Fixture!I5104=Fixture!G5104,Settings!$G$8,IF(Fixture!I5104&lt;Fixture!G5104,Settings!$G$9,"-"))))</f>
        <v>-</v>
      </c>
    </row>
    <row r="5101" spans="3:9" x14ac:dyDescent="0.25">
      <c r="C5101" s="12" t="str">
        <f t="shared" si="160"/>
        <v>-</v>
      </c>
      <c r="D5101" s="9" t="str">
        <f t="shared" si="161"/>
        <v>-</v>
      </c>
      <c r="E5101" s="9" t="str">
        <f>IF(C5101="-","-",IF(D5101=maxgameno+2,"blank row 2",IF(D5101=maxgameno+1,"blank row 1",INDEX(FixtureCode!$B$4:$AH$128,MATCH($C5101,FixtureCode!$B$4:$B$128,0),MATCH("G"&amp;D5101&amp;"-T1",FixtureCode!$B$4:$AH$4,0)))))</f>
        <v>-</v>
      </c>
      <c r="F5101" s="13" t="str">
        <f>IF(C5101="-","-",IF(D5101=maxgameno+2,"blank row 2",IF(D5101=maxgameno+1,"blank row 1",INDEX(FixtureCode!$B$4:$AH$128,MATCH($C5101,FixtureCode!$B$4:$B$128,0),MATCH("G"&amp;D5101&amp;"-T2",FixtureCode!$B$4:$AH$4,0)))))</f>
        <v>-</v>
      </c>
      <c r="G5101" s="12" t="str">
        <f>IF(C5101="-","-",IF(AND(ISNUMBER(Fixture!G5105),ISNUMBER(Fixture!I5105),Fixture!F5105&lt;&gt;"BYE",Fixture!J5105&lt;&gt;"BYE"),"Yes","-"))</f>
        <v>-</v>
      </c>
      <c r="H5101" s="9" t="str">
        <f>IF(G5101="-","-",IF(Fixture!G5105&gt;Fixture!I5105,Settings!$G$7,IF(Fixture!G5105=Fixture!I5105,Settings!$G$8,IF(Fixture!G5105&lt;Fixture!I5105,Settings!$G$9,"-"))))</f>
        <v>-</v>
      </c>
      <c r="I5101" s="13" t="str">
        <f>IF(G5101="-","-",IF(Fixture!I5105&gt;Fixture!G5105,Settings!$G$7,IF(Fixture!I5105=Fixture!G5105,Settings!$G$8,IF(Fixture!I5105&lt;Fixture!G5105,Settings!$G$9,"-"))))</f>
        <v>-</v>
      </c>
    </row>
    <row r="5102" spans="3:9" x14ac:dyDescent="0.25">
      <c r="C5102" s="12" t="str">
        <f t="shared" si="160"/>
        <v>-</v>
      </c>
      <c r="D5102" s="9" t="str">
        <f t="shared" si="161"/>
        <v>-</v>
      </c>
      <c r="E5102" s="9" t="str">
        <f>IF(C5102="-","-",IF(D5102=maxgameno+2,"blank row 2",IF(D5102=maxgameno+1,"blank row 1",INDEX(FixtureCode!$B$4:$AH$128,MATCH($C5102,FixtureCode!$B$4:$B$128,0),MATCH("G"&amp;D5102&amp;"-T1",FixtureCode!$B$4:$AH$4,0)))))</f>
        <v>-</v>
      </c>
      <c r="F5102" s="13" t="str">
        <f>IF(C5102="-","-",IF(D5102=maxgameno+2,"blank row 2",IF(D5102=maxgameno+1,"blank row 1",INDEX(FixtureCode!$B$4:$AH$128,MATCH($C5102,FixtureCode!$B$4:$B$128,0),MATCH("G"&amp;D5102&amp;"-T2",FixtureCode!$B$4:$AH$4,0)))))</f>
        <v>-</v>
      </c>
      <c r="G5102" s="12" t="str">
        <f>IF(C5102="-","-",IF(AND(ISNUMBER(Fixture!G5106),ISNUMBER(Fixture!I5106),Fixture!F5106&lt;&gt;"BYE",Fixture!J5106&lt;&gt;"BYE"),"Yes","-"))</f>
        <v>-</v>
      </c>
      <c r="H5102" s="9" t="str">
        <f>IF(G5102="-","-",IF(Fixture!G5106&gt;Fixture!I5106,Settings!$G$7,IF(Fixture!G5106=Fixture!I5106,Settings!$G$8,IF(Fixture!G5106&lt;Fixture!I5106,Settings!$G$9,"-"))))</f>
        <v>-</v>
      </c>
      <c r="I5102" s="13" t="str">
        <f>IF(G5102="-","-",IF(Fixture!I5106&gt;Fixture!G5106,Settings!$G$7,IF(Fixture!I5106=Fixture!G5106,Settings!$G$8,IF(Fixture!I5106&lt;Fixture!G5106,Settings!$G$9,"-"))))</f>
        <v>-</v>
      </c>
    </row>
    <row r="5103" spans="3:9" x14ac:dyDescent="0.25">
      <c r="C5103" s="12" t="str">
        <f t="shared" si="160"/>
        <v>-</v>
      </c>
      <c r="D5103" s="9" t="str">
        <f t="shared" si="161"/>
        <v>-</v>
      </c>
      <c r="E5103" s="9" t="str">
        <f>IF(C5103="-","-",IF(D5103=maxgameno+2,"blank row 2",IF(D5103=maxgameno+1,"blank row 1",INDEX(FixtureCode!$B$4:$AH$128,MATCH($C5103,FixtureCode!$B$4:$B$128,0),MATCH("G"&amp;D5103&amp;"-T1",FixtureCode!$B$4:$AH$4,0)))))</f>
        <v>-</v>
      </c>
      <c r="F5103" s="13" t="str">
        <f>IF(C5103="-","-",IF(D5103=maxgameno+2,"blank row 2",IF(D5103=maxgameno+1,"blank row 1",INDEX(FixtureCode!$B$4:$AH$128,MATCH($C5103,FixtureCode!$B$4:$B$128,0),MATCH("G"&amp;D5103&amp;"-T2",FixtureCode!$B$4:$AH$4,0)))))</f>
        <v>-</v>
      </c>
      <c r="G5103" s="12" t="str">
        <f>IF(C5103="-","-",IF(AND(ISNUMBER(Fixture!G5107),ISNUMBER(Fixture!I5107),Fixture!F5107&lt;&gt;"BYE",Fixture!J5107&lt;&gt;"BYE"),"Yes","-"))</f>
        <v>-</v>
      </c>
      <c r="H5103" s="9" t="str">
        <f>IF(G5103="-","-",IF(Fixture!G5107&gt;Fixture!I5107,Settings!$G$7,IF(Fixture!G5107=Fixture!I5107,Settings!$G$8,IF(Fixture!G5107&lt;Fixture!I5107,Settings!$G$9,"-"))))</f>
        <v>-</v>
      </c>
      <c r="I5103" s="13" t="str">
        <f>IF(G5103="-","-",IF(Fixture!I5107&gt;Fixture!G5107,Settings!$G$7,IF(Fixture!I5107=Fixture!G5107,Settings!$G$8,IF(Fixture!I5107&lt;Fixture!G5107,Settings!$G$9,"-"))))</f>
        <v>-</v>
      </c>
    </row>
    <row r="5104" spans="3:9" x14ac:dyDescent="0.25">
      <c r="C5104" s="12" t="str">
        <f t="shared" si="160"/>
        <v>-</v>
      </c>
      <c r="D5104" s="9" t="str">
        <f t="shared" si="161"/>
        <v>-</v>
      </c>
      <c r="E5104" s="9" t="str">
        <f>IF(C5104="-","-",IF(D5104=maxgameno+2,"blank row 2",IF(D5104=maxgameno+1,"blank row 1",INDEX(FixtureCode!$B$4:$AH$128,MATCH($C5104,FixtureCode!$B$4:$B$128,0),MATCH("G"&amp;D5104&amp;"-T1",FixtureCode!$B$4:$AH$4,0)))))</f>
        <v>-</v>
      </c>
      <c r="F5104" s="13" t="str">
        <f>IF(C5104="-","-",IF(D5104=maxgameno+2,"blank row 2",IF(D5104=maxgameno+1,"blank row 1",INDEX(FixtureCode!$B$4:$AH$128,MATCH($C5104,FixtureCode!$B$4:$B$128,0),MATCH("G"&amp;D5104&amp;"-T2",FixtureCode!$B$4:$AH$4,0)))))</f>
        <v>-</v>
      </c>
      <c r="G5104" s="12" t="str">
        <f>IF(C5104="-","-",IF(AND(ISNUMBER(Fixture!G5108),ISNUMBER(Fixture!I5108),Fixture!F5108&lt;&gt;"BYE",Fixture!J5108&lt;&gt;"BYE"),"Yes","-"))</f>
        <v>-</v>
      </c>
      <c r="H5104" s="9" t="str">
        <f>IF(G5104="-","-",IF(Fixture!G5108&gt;Fixture!I5108,Settings!$G$7,IF(Fixture!G5108=Fixture!I5108,Settings!$G$8,IF(Fixture!G5108&lt;Fixture!I5108,Settings!$G$9,"-"))))</f>
        <v>-</v>
      </c>
      <c r="I5104" s="13" t="str">
        <f>IF(G5104="-","-",IF(Fixture!I5108&gt;Fixture!G5108,Settings!$G$7,IF(Fixture!I5108=Fixture!G5108,Settings!$G$8,IF(Fixture!I5108&lt;Fixture!G5108,Settings!$G$9,"-"))))</f>
        <v>-</v>
      </c>
    </row>
    <row r="5105" spans="3:9" x14ac:dyDescent="0.25">
      <c r="C5105" s="12" t="str">
        <f t="shared" si="160"/>
        <v>-</v>
      </c>
      <c r="D5105" s="9" t="str">
        <f t="shared" si="161"/>
        <v>-</v>
      </c>
      <c r="E5105" s="9" t="str">
        <f>IF(C5105="-","-",IF(D5105=maxgameno+2,"blank row 2",IF(D5105=maxgameno+1,"blank row 1",INDEX(FixtureCode!$B$4:$AH$128,MATCH($C5105,FixtureCode!$B$4:$B$128,0),MATCH("G"&amp;D5105&amp;"-T1",FixtureCode!$B$4:$AH$4,0)))))</f>
        <v>-</v>
      </c>
      <c r="F5105" s="13" t="str">
        <f>IF(C5105="-","-",IF(D5105=maxgameno+2,"blank row 2",IF(D5105=maxgameno+1,"blank row 1",INDEX(FixtureCode!$B$4:$AH$128,MATCH($C5105,FixtureCode!$B$4:$B$128,0),MATCH("G"&amp;D5105&amp;"-T2",FixtureCode!$B$4:$AH$4,0)))))</f>
        <v>-</v>
      </c>
      <c r="G5105" s="12" t="str">
        <f>IF(C5105="-","-",IF(AND(ISNUMBER(Fixture!G5109),ISNUMBER(Fixture!I5109),Fixture!F5109&lt;&gt;"BYE",Fixture!J5109&lt;&gt;"BYE"),"Yes","-"))</f>
        <v>-</v>
      </c>
      <c r="H5105" s="9" t="str">
        <f>IF(G5105="-","-",IF(Fixture!G5109&gt;Fixture!I5109,Settings!$G$7,IF(Fixture!G5109=Fixture!I5109,Settings!$G$8,IF(Fixture!G5109&lt;Fixture!I5109,Settings!$G$9,"-"))))</f>
        <v>-</v>
      </c>
      <c r="I5105" s="13" t="str">
        <f>IF(G5105="-","-",IF(Fixture!I5109&gt;Fixture!G5109,Settings!$G$7,IF(Fixture!I5109=Fixture!G5109,Settings!$G$8,IF(Fixture!I5109&lt;Fixture!G5109,Settings!$G$9,"-"))))</f>
        <v>-</v>
      </c>
    </row>
    <row r="5106" spans="3:9" x14ac:dyDescent="0.25">
      <c r="C5106" s="12" t="str">
        <f t="shared" si="160"/>
        <v>-</v>
      </c>
      <c r="D5106" s="9" t="str">
        <f t="shared" si="161"/>
        <v>-</v>
      </c>
      <c r="E5106" s="9" t="str">
        <f>IF(C5106="-","-",IF(D5106=maxgameno+2,"blank row 2",IF(D5106=maxgameno+1,"blank row 1",INDEX(FixtureCode!$B$4:$AH$128,MATCH($C5106,FixtureCode!$B$4:$B$128,0),MATCH("G"&amp;D5106&amp;"-T1",FixtureCode!$B$4:$AH$4,0)))))</f>
        <v>-</v>
      </c>
      <c r="F5106" s="13" t="str">
        <f>IF(C5106="-","-",IF(D5106=maxgameno+2,"blank row 2",IF(D5106=maxgameno+1,"blank row 1",INDEX(FixtureCode!$B$4:$AH$128,MATCH($C5106,FixtureCode!$B$4:$B$128,0),MATCH("G"&amp;D5106&amp;"-T2",FixtureCode!$B$4:$AH$4,0)))))</f>
        <v>-</v>
      </c>
      <c r="G5106" s="12" t="str">
        <f>IF(C5106="-","-",IF(AND(ISNUMBER(Fixture!G5110),ISNUMBER(Fixture!I5110),Fixture!F5110&lt;&gt;"BYE",Fixture!J5110&lt;&gt;"BYE"),"Yes","-"))</f>
        <v>-</v>
      </c>
      <c r="H5106" s="9" t="str">
        <f>IF(G5106="-","-",IF(Fixture!G5110&gt;Fixture!I5110,Settings!$G$7,IF(Fixture!G5110=Fixture!I5110,Settings!$G$8,IF(Fixture!G5110&lt;Fixture!I5110,Settings!$G$9,"-"))))</f>
        <v>-</v>
      </c>
      <c r="I5106" s="13" t="str">
        <f>IF(G5106="-","-",IF(Fixture!I5110&gt;Fixture!G5110,Settings!$G$7,IF(Fixture!I5110=Fixture!G5110,Settings!$G$8,IF(Fixture!I5110&lt;Fixture!G5110,Settings!$G$9,"-"))))</f>
        <v>-</v>
      </c>
    </row>
    <row r="5107" spans="3:9" x14ac:dyDescent="0.25">
      <c r="C5107" s="12" t="str">
        <f t="shared" si="160"/>
        <v>-</v>
      </c>
      <c r="D5107" s="9" t="str">
        <f t="shared" si="161"/>
        <v>-</v>
      </c>
      <c r="E5107" s="9" t="str">
        <f>IF(C5107="-","-",IF(D5107=maxgameno+2,"blank row 2",IF(D5107=maxgameno+1,"blank row 1",INDEX(FixtureCode!$B$4:$AH$128,MATCH($C5107,FixtureCode!$B$4:$B$128,0),MATCH("G"&amp;D5107&amp;"-T1",FixtureCode!$B$4:$AH$4,0)))))</f>
        <v>-</v>
      </c>
      <c r="F5107" s="13" t="str">
        <f>IF(C5107="-","-",IF(D5107=maxgameno+2,"blank row 2",IF(D5107=maxgameno+1,"blank row 1",INDEX(FixtureCode!$B$4:$AH$128,MATCH($C5107,FixtureCode!$B$4:$B$128,0),MATCH("G"&amp;D5107&amp;"-T2",FixtureCode!$B$4:$AH$4,0)))))</f>
        <v>-</v>
      </c>
      <c r="G5107" s="12" t="str">
        <f>IF(C5107="-","-",IF(AND(ISNUMBER(Fixture!G5111),ISNUMBER(Fixture!I5111),Fixture!F5111&lt;&gt;"BYE",Fixture!J5111&lt;&gt;"BYE"),"Yes","-"))</f>
        <v>-</v>
      </c>
      <c r="H5107" s="9" t="str">
        <f>IF(G5107="-","-",IF(Fixture!G5111&gt;Fixture!I5111,Settings!$G$7,IF(Fixture!G5111=Fixture!I5111,Settings!$G$8,IF(Fixture!G5111&lt;Fixture!I5111,Settings!$G$9,"-"))))</f>
        <v>-</v>
      </c>
      <c r="I5107" s="13" t="str">
        <f>IF(G5107="-","-",IF(Fixture!I5111&gt;Fixture!G5111,Settings!$G$7,IF(Fixture!I5111=Fixture!G5111,Settings!$G$8,IF(Fixture!I5111&lt;Fixture!G5111,Settings!$G$9,"-"))))</f>
        <v>-</v>
      </c>
    </row>
    <row r="5108" spans="3:9" x14ac:dyDescent="0.25">
      <c r="C5108" s="12" t="str">
        <f t="shared" si="160"/>
        <v>-</v>
      </c>
      <c r="D5108" s="9" t="str">
        <f t="shared" si="161"/>
        <v>-</v>
      </c>
      <c r="E5108" s="9" t="str">
        <f>IF(C5108="-","-",IF(D5108=maxgameno+2,"blank row 2",IF(D5108=maxgameno+1,"blank row 1",INDEX(FixtureCode!$B$4:$AH$128,MATCH($C5108,FixtureCode!$B$4:$B$128,0),MATCH("G"&amp;D5108&amp;"-T1",FixtureCode!$B$4:$AH$4,0)))))</f>
        <v>-</v>
      </c>
      <c r="F5108" s="13" t="str">
        <f>IF(C5108="-","-",IF(D5108=maxgameno+2,"blank row 2",IF(D5108=maxgameno+1,"blank row 1",INDEX(FixtureCode!$B$4:$AH$128,MATCH($C5108,FixtureCode!$B$4:$B$128,0),MATCH("G"&amp;D5108&amp;"-T2",FixtureCode!$B$4:$AH$4,0)))))</f>
        <v>-</v>
      </c>
      <c r="G5108" s="12" t="str">
        <f>IF(C5108="-","-",IF(AND(ISNUMBER(Fixture!G5112),ISNUMBER(Fixture!I5112),Fixture!F5112&lt;&gt;"BYE",Fixture!J5112&lt;&gt;"BYE"),"Yes","-"))</f>
        <v>-</v>
      </c>
      <c r="H5108" s="9" t="str">
        <f>IF(G5108="-","-",IF(Fixture!G5112&gt;Fixture!I5112,Settings!$G$7,IF(Fixture!G5112=Fixture!I5112,Settings!$G$8,IF(Fixture!G5112&lt;Fixture!I5112,Settings!$G$9,"-"))))</f>
        <v>-</v>
      </c>
      <c r="I5108" s="13" t="str">
        <f>IF(G5108="-","-",IF(Fixture!I5112&gt;Fixture!G5112,Settings!$G$7,IF(Fixture!I5112=Fixture!G5112,Settings!$G$8,IF(Fixture!I5112&lt;Fixture!G5112,Settings!$G$9,"-"))))</f>
        <v>-</v>
      </c>
    </row>
    <row r="5109" spans="3:9" x14ac:dyDescent="0.25">
      <c r="C5109" s="12" t="str">
        <f t="shared" si="160"/>
        <v>-</v>
      </c>
      <c r="D5109" s="9" t="str">
        <f t="shared" si="161"/>
        <v>-</v>
      </c>
      <c r="E5109" s="9" t="str">
        <f>IF(C5109="-","-",IF(D5109=maxgameno+2,"blank row 2",IF(D5109=maxgameno+1,"blank row 1",INDEX(FixtureCode!$B$4:$AH$128,MATCH($C5109,FixtureCode!$B$4:$B$128,0),MATCH("G"&amp;D5109&amp;"-T1",FixtureCode!$B$4:$AH$4,0)))))</f>
        <v>-</v>
      </c>
      <c r="F5109" s="13" t="str">
        <f>IF(C5109="-","-",IF(D5109=maxgameno+2,"blank row 2",IF(D5109=maxgameno+1,"blank row 1",INDEX(FixtureCode!$B$4:$AH$128,MATCH($C5109,FixtureCode!$B$4:$B$128,0),MATCH("G"&amp;D5109&amp;"-T2",FixtureCode!$B$4:$AH$4,0)))))</f>
        <v>-</v>
      </c>
      <c r="G5109" s="12" t="str">
        <f>IF(C5109="-","-",IF(AND(ISNUMBER(Fixture!G5113),ISNUMBER(Fixture!I5113),Fixture!F5113&lt;&gt;"BYE",Fixture!J5113&lt;&gt;"BYE"),"Yes","-"))</f>
        <v>-</v>
      </c>
      <c r="H5109" s="9" t="str">
        <f>IF(G5109="-","-",IF(Fixture!G5113&gt;Fixture!I5113,Settings!$G$7,IF(Fixture!G5113=Fixture!I5113,Settings!$G$8,IF(Fixture!G5113&lt;Fixture!I5113,Settings!$G$9,"-"))))</f>
        <v>-</v>
      </c>
      <c r="I5109" s="13" t="str">
        <f>IF(G5109="-","-",IF(Fixture!I5113&gt;Fixture!G5113,Settings!$G$7,IF(Fixture!I5113=Fixture!G5113,Settings!$G$8,IF(Fixture!I5113&lt;Fixture!G5113,Settings!$G$9,"-"))))</f>
        <v>-</v>
      </c>
    </row>
    <row r="5110" spans="3:9" x14ac:dyDescent="0.25">
      <c r="C5110" s="12" t="str">
        <f t="shared" si="160"/>
        <v>-</v>
      </c>
      <c r="D5110" s="9" t="str">
        <f t="shared" si="161"/>
        <v>-</v>
      </c>
      <c r="E5110" s="9" t="str">
        <f>IF(C5110="-","-",IF(D5110=maxgameno+2,"blank row 2",IF(D5110=maxgameno+1,"blank row 1",INDEX(FixtureCode!$B$4:$AH$128,MATCH($C5110,FixtureCode!$B$4:$B$128,0),MATCH("G"&amp;D5110&amp;"-T1",FixtureCode!$B$4:$AH$4,0)))))</f>
        <v>-</v>
      </c>
      <c r="F5110" s="13" t="str">
        <f>IF(C5110="-","-",IF(D5110=maxgameno+2,"blank row 2",IF(D5110=maxgameno+1,"blank row 1",INDEX(FixtureCode!$B$4:$AH$128,MATCH($C5110,FixtureCode!$B$4:$B$128,0),MATCH("G"&amp;D5110&amp;"-T2",FixtureCode!$B$4:$AH$4,0)))))</f>
        <v>-</v>
      </c>
      <c r="G5110" s="12" t="str">
        <f>IF(C5110="-","-",IF(AND(ISNUMBER(Fixture!G5114),ISNUMBER(Fixture!I5114),Fixture!F5114&lt;&gt;"BYE",Fixture!J5114&lt;&gt;"BYE"),"Yes","-"))</f>
        <v>-</v>
      </c>
      <c r="H5110" s="9" t="str">
        <f>IF(G5110="-","-",IF(Fixture!G5114&gt;Fixture!I5114,Settings!$G$7,IF(Fixture!G5114=Fixture!I5114,Settings!$G$8,IF(Fixture!G5114&lt;Fixture!I5114,Settings!$G$9,"-"))))</f>
        <v>-</v>
      </c>
      <c r="I5110" s="13" t="str">
        <f>IF(G5110="-","-",IF(Fixture!I5114&gt;Fixture!G5114,Settings!$G$7,IF(Fixture!I5114=Fixture!G5114,Settings!$G$8,IF(Fixture!I5114&lt;Fixture!G5114,Settings!$G$9,"-"))))</f>
        <v>-</v>
      </c>
    </row>
    <row r="5111" spans="3:9" x14ac:dyDescent="0.25">
      <c r="C5111" s="12" t="str">
        <f t="shared" si="160"/>
        <v>-</v>
      </c>
      <c r="D5111" s="9" t="str">
        <f t="shared" si="161"/>
        <v>-</v>
      </c>
      <c r="E5111" s="9" t="str">
        <f>IF(C5111="-","-",IF(D5111=maxgameno+2,"blank row 2",IF(D5111=maxgameno+1,"blank row 1",INDEX(FixtureCode!$B$4:$AH$128,MATCH($C5111,FixtureCode!$B$4:$B$128,0),MATCH("G"&amp;D5111&amp;"-T1",FixtureCode!$B$4:$AH$4,0)))))</f>
        <v>-</v>
      </c>
      <c r="F5111" s="13" t="str">
        <f>IF(C5111="-","-",IF(D5111=maxgameno+2,"blank row 2",IF(D5111=maxgameno+1,"blank row 1",INDEX(FixtureCode!$B$4:$AH$128,MATCH($C5111,FixtureCode!$B$4:$B$128,0),MATCH("G"&amp;D5111&amp;"-T2",FixtureCode!$B$4:$AH$4,0)))))</f>
        <v>-</v>
      </c>
      <c r="G5111" s="12" t="str">
        <f>IF(C5111="-","-",IF(AND(ISNUMBER(Fixture!G5115),ISNUMBER(Fixture!I5115),Fixture!F5115&lt;&gt;"BYE",Fixture!J5115&lt;&gt;"BYE"),"Yes","-"))</f>
        <v>-</v>
      </c>
      <c r="H5111" s="9" t="str">
        <f>IF(G5111="-","-",IF(Fixture!G5115&gt;Fixture!I5115,Settings!$G$7,IF(Fixture!G5115=Fixture!I5115,Settings!$G$8,IF(Fixture!G5115&lt;Fixture!I5115,Settings!$G$9,"-"))))</f>
        <v>-</v>
      </c>
      <c r="I5111" s="13" t="str">
        <f>IF(G5111="-","-",IF(Fixture!I5115&gt;Fixture!G5115,Settings!$G$7,IF(Fixture!I5115=Fixture!G5115,Settings!$G$8,IF(Fixture!I5115&lt;Fixture!G5115,Settings!$G$9,"-"))))</f>
        <v>-</v>
      </c>
    </row>
    <row r="5112" spans="3:9" x14ac:dyDescent="0.25">
      <c r="C5112" s="12" t="str">
        <f t="shared" si="160"/>
        <v>-</v>
      </c>
      <c r="D5112" s="9" t="str">
        <f t="shared" si="161"/>
        <v>-</v>
      </c>
      <c r="E5112" s="9" t="str">
        <f>IF(C5112="-","-",IF(D5112=maxgameno+2,"blank row 2",IF(D5112=maxgameno+1,"blank row 1",INDEX(FixtureCode!$B$4:$AH$128,MATCH($C5112,FixtureCode!$B$4:$B$128,0),MATCH("G"&amp;D5112&amp;"-T1",FixtureCode!$B$4:$AH$4,0)))))</f>
        <v>-</v>
      </c>
      <c r="F5112" s="13" t="str">
        <f>IF(C5112="-","-",IF(D5112=maxgameno+2,"blank row 2",IF(D5112=maxgameno+1,"blank row 1",INDEX(FixtureCode!$B$4:$AH$128,MATCH($C5112,FixtureCode!$B$4:$B$128,0),MATCH("G"&amp;D5112&amp;"-T2",FixtureCode!$B$4:$AH$4,0)))))</f>
        <v>-</v>
      </c>
      <c r="G5112" s="12" t="str">
        <f>IF(C5112="-","-",IF(AND(ISNUMBER(Fixture!G5116),ISNUMBER(Fixture!I5116),Fixture!F5116&lt;&gt;"BYE",Fixture!J5116&lt;&gt;"BYE"),"Yes","-"))</f>
        <v>-</v>
      </c>
      <c r="H5112" s="9" t="str">
        <f>IF(G5112="-","-",IF(Fixture!G5116&gt;Fixture!I5116,Settings!$G$7,IF(Fixture!G5116=Fixture!I5116,Settings!$G$8,IF(Fixture!G5116&lt;Fixture!I5116,Settings!$G$9,"-"))))</f>
        <v>-</v>
      </c>
      <c r="I5112" s="13" t="str">
        <f>IF(G5112="-","-",IF(Fixture!I5116&gt;Fixture!G5116,Settings!$G$7,IF(Fixture!I5116=Fixture!G5116,Settings!$G$8,IF(Fixture!I5116&lt;Fixture!G5116,Settings!$G$9,"-"))))</f>
        <v>-</v>
      </c>
    </row>
    <row r="5113" spans="3:9" x14ac:dyDescent="0.25">
      <c r="C5113" s="12" t="str">
        <f t="shared" si="160"/>
        <v>-</v>
      </c>
      <c r="D5113" s="9" t="str">
        <f t="shared" si="161"/>
        <v>-</v>
      </c>
      <c r="E5113" s="9" t="str">
        <f>IF(C5113="-","-",IF(D5113=maxgameno+2,"blank row 2",IF(D5113=maxgameno+1,"blank row 1",INDEX(FixtureCode!$B$4:$AH$128,MATCH($C5113,FixtureCode!$B$4:$B$128,0),MATCH("G"&amp;D5113&amp;"-T1",FixtureCode!$B$4:$AH$4,0)))))</f>
        <v>-</v>
      </c>
      <c r="F5113" s="13" t="str">
        <f>IF(C5113="-","-",IF(D5113=maxgameno+2,"blank row 2",IF(D5113=maxgameno+1,"blank row 1",INDEX(FixtureCode!$B$4:$AH$128,MATCH($C5113,FixtureCode!$B$4:$B$128,0),MATCH("G"&amp;D5113&amp;"-T2",FixtureCode!$B$4:$AH$4,0)))))</f>
        <v>-</v>
      </c>
      <c r="G5113" s="12" t="str">
        <f>IF(C5113="-","-",IF(AND(ISNUMBER(Fixture!G5117),ISNUMBER(Fixture!I5117),Fixture!F5117&lt;&gt;"BYE",Fixture!J5117&lt;&gt;"BYE"),"Yes","-"))</f>
        <v>-</v>
      </c>
      <c r="H5113" s="9" t="str">
        <f>IF(G5113="-","-",IF(Fixture!G5117&gt;Fixture!I5117,Settings!$G$7,IF(Fixture!G5117=Fixture!I5117,Settings!$G$8,IF(Fixture!G5117&lt;Fixture!I5117,Settings!$G$9,"-"))))</f>
        <v>-</v>
      </c>
      <c r="I5113" s="13" t="str">
        <f>IF(G5113="-","-",IF(Fixture!I5117&gt;Fixture!G5117,Settings!$G$7,IF(Fixture!I5117=Fixture!G5117,Settings!$G$8,IF(Fixture!I5117&lt;Fixture!G5117,Settings!$G$9,"-"))))</f>
        <v>-</v>
      </c>
    </row>
    <row r="5114" spans="3:9" x14ac:dyDescent="0.25">
      <c r="C5114" s="12" t="str">
        <f t="shared" si="160"/>
        <v>-</v>
      </c>
      <c r="D5114" s="9" t="str">
        <f t="shared" si="161"/>
        <v>-</v>
      </c>
      <c r="E5114" s="9" t="str">
        <f>IF(C5114="-","-",IF(D5114=maxgameno+2,"blank row 2",IF(D5114=maxgameno+1,"blank row 1",INDEX(FixtureCode!$B$4:$AH$128,MATCH($C5114,FixtureCode!$B$4:$B$128,0),MATCH("G"&amp;D5114&amp;"-T1",FixtureCode!$B$4:$AH$4,0)))))</f>
        <v>-</v>
      </c>
      <c r="F5114" s="13" t="str">
        <f>IF(C5114="-","-",IF(D5114=maxgameno+2,"blank row 2",IF(D5114=maxgameno+1,"blank row 1",INDEX(FixtureCode!$B$4:$AH$128,MATCH($C5114,FixtureCode!$B$4:$B$128,0),MATCH("G"&amp;D5114&amp;"-T2",FixtureCode!$B$4:$AH$4,0)))))</f>
        <v>-</v>
      </c>
      <c r="G5114" s="12" t="str">
        <f>IF(C5114="-","-",IF(AND(ISNUMBER(Fixture!G5118),ISNUMBER(Fixture!I5118),Fixture!F5118&lt;&gt;"BYE",Fixture!J5118&lt;&gt;"BYE"),"Yes","-"))</f>
        <v>-</v>
      </c>
      <c r="H5114" s="9" t="str">
        <f>IF(G5114="-","-",IF(Fixture!G5118&gt;Fixture!I5118,Settings!$G$7,IF(Fixture!G5118=Fixture!I5118,Settings!$G$8,IF(Fixture!G5118&lt;Fixture!I5118,Settings!$G$9,"-"))))</f>
        <v>-</v>
      </c>
      <c r="I5114" s="13" t="str">
        <f>IF(G5114="-","-",IF(Fixture!I5118&gt;Fixture!G5118,Settings!$G$7,IF(Fixture!I5118=Fixture!G5118,Settings!$G$8,IF(Fixture!I5118&lt;Fixture!G5118,Settings!$G$9,"-"))))</f>
        <v>-</v>
      </c>
    </row>
    <row r="5115" spans="3:9" x14ac:dyDescent="0.25">
      <c r="C5115" s="12" t="str">
        <f t="shared" si="160"/>
        <v>-</v>
      </c>
      <c r="D5115" s="9" t="str">
        <f t="shared" si="161"/>
        <v>-</v>
      </c>
      <c r="E5115" s="9" t="str">
        <f>IF(C5115="-","-",IF(D5115=maxgameno+2,"blank row 2",IF(D5115=maxgameno+1,"blank row 1",INDEX(FixtureCode!$B$4:$AH$128,MATCH($C5115,FixtureCode!$B$4:$B$128,0),MATCH("G"&amp;D5115&amp;"-T1",FixtureCode!$B$4:$AH$4,0)))))</f>
        <v>-</v>
      </c>
      <c r="F5115" s="13" t="str">
        <f>IF(C5115="-","-",IF(D5115=maxgameno+2,"blank row 2",IF(D5115=maxgameno+1,"blank row 1",INDEX(FixtureCode!$B$4:$AH$128,MATCH($C5115,FixtureCode!$B$4:$B$128,0),MATCH("G"&amp;D5115&amp;"-T2",FixtureCode!$B$4:$AH$4,0)))))</f>
        <v>-</v>
      </c>
      <c r="G5115" s="12" t="str">
        <f>IF(C5115="-","-",IF(AND(ISNUMBER(Fixture!G5119),ISNUMBER(Fixture!I5119),Fixture!F5119&lt;&gt;"BYE",Fixture!J5119&lt;&gt;"BYE"),"Yes","-"))</f>
        <v>-</v>
      </c>
      <c r="H5115" s="9" t="str">
        <f>IF(G5115="-","-",IF(Fixture!G5119&gt;Fixture!I5119,Settings!$G$7,IF(Fixture!G5119=Fixture!I5119,Settings!$G$8,IF(Fixture!G5119&lt;Fixture!I5119,Settings!$G$9,"-"))))</f>
        <v>-</v>
      </c>
      <c r="I5115" s="13" t="str">
        <f>IF(G5115="-","-",IF(Fixture!I5119&gt;Fixture!G5119,Settings!$G$7,IF(Fixture!I5119=Fixture!G5119,Settings!$G$8,IF(Fixture!I5119&lt;Fixture!G5119,Settings!$G$9,"-"))))</f>
        <v>-</v>
      </c>
    </row>
    <row r="5116" spans="3:9" x14ac:dyDescent="0.25">
      <c r="C5116" s="12" t="str">
        <f t="shared" si="160"/>
        <v>-</v>
      </c>
      <c r="D5116" s="9" t="str">
        <f t="shared" si="161"/>
        <v>-</v>
      </c>
      <c r="E5116" s="9" t="str">
        <f>IF(C5116="-","-",IF(D5116=maxgameno+2,"blank row 2",IF(D5116=maxgameno+1,"blank row 1",INDEX(FixtureCode!$B$4:$AH$128,MATCH($C5116,FixtureCode!$B$4:$B$128,0),MATCH("G"&amp;D5116&amp;"-T1",FixtureCode!$B$4:$AH$4,0)))))</f>
        <v>-</v>
      </c>
      <c r="F5116" s="13" t="str">
        <f>IF(C5116="-","-",IF(D5116=maxgameno+2,"blank row 2",IF(D5116=maxgameno+1,"blank row 1",INDEX(FixtureCode!$B$4:$AH$128,MATCH($C5116,FixtureCode!$B$4:$B$128,0),MATCH("G"&amp;D5116&amp;"-T2",FixtureCode!$B$4:$AH$4,0)))))</f>
        <v>-</v>
      </c>
      <c r="G5116" s="12" t="str">
        <f>IF(C5116="-","-",IF(AND(ISNUMBER(Fixture!G5120),ISNUMBER(Fixture!I5120),Fixture!F5120&lt;&gt;"BYE",Fixture!J5120&lt;&gt;"BYE"),"Yes","-"))</f>
        <v>-</v>
      </c>
      <c r="H5116" s="9" t="str">
        <f>IF(G5116="-","-",IF(Fixture!G5120&gt;Fixture!I5120,Settings!$G$7,IF(Fixture!G5120=Fixture!I5120,Settings!$G$8,IF(Fixture!G5120&lt;Fixture!I5120,Settings!$G$9,"-"))))</f>
        <v>-</v>
      </c>
      <c r="I5116" s="13" t="str">
        <f>IF(G5116="-","-",IF(Fixture!I5120&gt;Fixture!G5120,Settings!$G$7,IF(Fixture!I5120=Fixture!G5120,Settings!$G$8,IF(Fixture!I5120&lt;Fixture!G5120,Settings!$G$9,"-"))))</f>
        <v>-</v>
      </c>
    </row>
    <row r="5117" spans="3:9" x14ac:dyDescent="0.25">
      <c r="C5117" s="12" t="str">
        <f t="shared" si="160"/>
        <v>-</v>
      </c>
      <c r="D5117" s="9" t="str">
        <f t="shared" si="161"/>
        <v>-</v>
      </c>
      <c r="E5117" s="9" t="str">
        <f>IF(C5117="-","-",IF(D5117=maxgameno+2,"blank row 2",IF(D5117=maxgameno+1,"blank row 1",INDEX(FixtureCode!$B$4:$AH$128,MATCH($C5117,FixtureCode!$B$4:$B$128,0),MATCH("G"&amp;D5117&amp;"-T1",FixtureCode!$B$4:$AH$4,0)))))</f>
        <v>-</v>
      </c>
      <c r="F5117" s="13" t="str">
        <f>IF(C5117="-","-",IF(D5117=maxgameno+2,"blank row 2",IF(D5117=maxgameno+1,"blank row 1",INDEX(FixtureCode!$B$4:$AH$128,MATCH($C5117,FixtureCode!$B$4:$B$128,0),MATCH("G"&amp;D5117&amp;"-T2",FixtureCode!$B$4:$AH$4,0)))))</f>
        <v>-</v>
      </c>
      <c r="G5117" s="12" t="str">
        <f>IF(C5117="-","-",IF(AND(ISNUMBER(Fixture!G5121),ISNUMBER(Fixture!I5121),Fixture!F5121&lt;&gt;"BYE",Fixture!J5121&lt;&gt;"BYE"),"Yes","-"))</f>
        <v>-</v>
      </c>
      <c r="H5117" s="9" t="str">
        <f>IF(G5117="-","-",IF(Fixture!G5121&gt;Fixture!I5121,Settings!$G$7,IF(Fixture!G5121=Fixture!I5121,Settings!$G$8,IF(Fixture!G5121&lt;Fixture!I5121,Settings!$G$9,"-"))))</f>
        <v>-</v>
      </c>
      <c r="I5117" s="13" t="str">
        <f>IF(G5117="-","-",IF(Fixture!I5121&gt;Fixture!G5121,Settings!$G$7,IF(Fixture!I5121=Fixture!G5121,Settings!$G$8,IF(Fixture!I5121&lt;Fixture!G5121,Settings!$G$9,"-"))))</f>
        <v>-</v>
      </c>
    </row>
    <row r="5118" spans="3:9" x14ac:dyDescent="0.25">
      <c r="C5118" s="12" t="str">
        <f t="shared" si="160"/>
        <v>-</v>
      </c>
      <c r="D5118" s="9" t="str">
        <f t="shared" si="161"/>
        <v>-</v>
      </c>
      <c r="E5118" s="9" t="str">
        <f>IF(C5118="-","-",IF(D5118=maxgameno+2,"blank row 2",IF(D5118=maxgameno+1,"blank row 1",INDEX(FixtureCode!$B$4:$AH$128,MATCH($C5118,FixtureCode!$B$4:$B$128,0),MATCH("G"&amp;D5118&amp;"-T1",FixtureCode!$B$4:$AH$4,0)))))</f>
        <v>-</v>
      </c>
      <c r="F5118" s="13" t="str">
        <f>IF(C5118="-","-",IF(D5118=maxgameno+2,"blank row 2",IF(D5118=maxgameno+1,"blank row 1",INDEX(FixtureCode!$B$4:$AH$128,MATCH($C5118,FixtureCode!$B$4:$B$128,0),MATCH("G"&amp;D5118&amp;"-T2",FixtureCode!$B$4:$AH$4,0)))))</f>
        <v>-</v>
      </c>
      <c r="G5118" s="12" t="str">
        <f>IF(C5118="-","-",IF(AND(ISNUMBER(Fixture!G5122),ISNUMBER(Fixture!I5122),Fixture!F5122&lt;&gt;"BYE",Fixture!J5122&lt;&gt;"BYE"),"Yes","-"))</f>
        <v>-</v>
      </c>
      <c r="H5118" s="9" t="str">
        <f>IF(G5118="-","-",IF(Fixture!G5122&gt;Fixture!I5122,Settings!$G$7,IF(Fixture!G5122=Fixture!I5122,Settings!$G$8,IF(Fixture!G5122&lt;Fixture!I5122,Settings!$G$9,"-"))))</f>
        <v>-</v>
      </c>
      <c r="I5118" s="13" t="str">
        <f>IF(G5118="-","-",IF(Fixture!I5122&gt;Fixture!G5122,Settings!$G$7,IF(Fixture!I5122=Fixture!G5122,Settings!$G$8,IF(Fixture!I5122&lt;Fixture!G5122,Settings!$G$9,"-"))))</f>
        <v>-</v>
      </c>
    </row>
    <row r="5119" spans="3:9" x14ac:dyDescent="0.25">
      <c r="C5119" s="12" t="str">
        <f t="shared" si="160"/>
        <v>-</v>
      </c>
      <c r="D5119" s="9" t="str">
        <f t="shared" si="161"/>
        <v>-</v>
      </c>
      <c r="E5119" s="9" t="str">
        <f>IF(C5119="-","-",IF(D5119=maxgameno+2,"blank row 2",IF(D5119=maxgameno+1,"blank row 1",INDEX(FixtureCode!$B$4:$AH$128,MATCH($C5119,FixtureCode!$B$4:$B$128,0),MATCH("G"&amp;D5119&amp;"-T1",FixtureCode!$B$4:$AH$4,0)))))</f>
        <v>-</v>
      </c>
      <c r="F5119" s="13" t="str">
        <f>IF(C5119="-","-",IF(D5119=maxgameno+2,"blank row 2",IF(D5119=maxgameno+1,"blank row 1",INDEX(FixtureCode!$B$4:$AH$128,MATCH($C5119,FixtureCode!$B$4:$B$128,0),MATCH("G"&amp;D5119&amp;"-T2",FixtureCode!$B$4:$AH$4,0)))))</f>
        <v>-</v>
      </c>
      <c r="G5119" s="12" t="str">
        <f>IF(C5119="-","-",IF(AND(ISNUMBER(Fixture!G5123),ISNUMBER(Fixture!I5123),Fixture!F5123&lt;&gt;"BYE",Fixture!J5123&lt;&gt;"BYE"),"Yes","-"))</f>
        <v>-</v>
      </c>
      <c r="H5119" s="9" t="str">
        <f>IF(G5119="-","-",IF(Fixture!G5123&gt;Fixture!I5123,Settings!$G$7,IF(Fixture!G5123=Fixture!I5123,Settings!$G$8,IF(Fixture!G5123&lt;Fixture!I5123,Settings!$G$9,"-"))))</f>
        <v>-</v>
      </c>
      <c r="I5119" s="13" t="str">
        <f>IF(G5119="-","-",IF(Fixture!I5123&gt;Fixture!G5123,Settings!$G$7,IF(Fixture!I5123=Fixture!G5123,Settings!$G$8,IF(Fixture!I5123&lt;Fixture!G5123,Settings!$G$9,"-"))))</f>
        <v>-</v>
      </c>
    </row>
    <row r="5120" spans="3:9" x14ac:dyDescent="0.25">
      <c r="C5120" s="12" t="str">
        <f t="shared" si="160"/>
        <v>-</v>
      </c>
      <c r="D5120" s="9" t="str">
        <f t="shared" si="161"/>
        <v>-</v>
      </c>
      <c r="E5120" s="9" t="str">
        <f>IF(C5120="-","-",IF(D5120=maxgameno+2,"blank row 2",IF(D5120=maxgameno+1,"blank row 1",INDEX(FixtureCode!$B$4:$AH$128,MATCH($C5120,FixtureCode!$B$4:$B$128,0),MATCH("G"&amp;D5120&amp;"-T1",FixtureCode!$B$4:$AH$4,0)))))</f>
        <v>-</v>
      </c>
      <c r="F5120" s="13" t="str">
        <f>IF(C5120="-","-",IF(D5120=maxgameno+2,"blank row 2",IF(D5120=maxgameno+1,"blank row 1",INDEX(FixtureCode!$B$4:$AH$128,MATCH($C5120,FixtureCode!$B$4:$B$128,0),MATCH("G"&amp;D5120&amp;"-T2",FixtureCode!$B$4:$AH$4,0)))))</f>
        <v>-</v>
      </c>
      <c r="G5120" s="12" t="str">
        <f>IF(C5120="-","-",IF(AND(ISNUMBER(Fixture!G5124),ISNUMBER(Fixture!I5124),Fixture!F5124&lt;&gt;"BYE",Fixture!J5124&lt;&gt;"BYE"),"Yes","-"))</f>
        <v>-</v>
      </c>
      <c r="H5120" s="9" t="str">
        <f>IF(G5120="-","-",IF(Fixture!G5124&gt;Fixture!I5124,Settings!$G$7,IF(Fixture!G5124=Fixture!I5124,Settings!$G$8,IF(Fixture!G5124&lt;Fixture!I5124,Settings!$G$9,"-"))))</f>
        <v>-</v>
      </c>
      <c r="I5120" s="13" t="str">
        <f>IF(G5120="-","-",IF(Fixture!I5124&gt;Fixture!G5124,Settings!$G$7,IF(Fixture!I5124=Fixture!G5124,Settings!$G$8,IF(Fixture!I5124&lt;Fixture!G5124,Settings!$G$9,"-"))))</f>
        <v>-</v>
      </c>
    </row>
    <row r="5121" spans="3:9" x14ac:dyDescent="0.25">
      <c r="C5121" s="12" t="str">
        <f t="shared" si="160"/>
        <v>-</v>
      </c>
      <c r="D5121" s="9" t="str">
        <f t="shared" si="161"/>
        <v>-</v>
      </c>
      <c r="E5121" s="9" t="str">
        <f>IF(C5121="-","-",IF(D5121=maxgameno+2,"blank row 2",IF(D5121=maxgameno+1,"blank row 1",INDEX(FixtureCode!$B$4:$AH$128,MATCH($C5121,FixtureCode!$B$4:$B$128,0),MATCH("G"&amp;D5121&amp;"-T1",FixtureCode!$B$4:$AH$4,0)))))</f>
        <v>-</v>
      </c>
      <c r="F5121" s="13" t="str">
        <f>IF(C5121="-","-",IF(D5121=maxgameno+2,"blank row 2",IF(D5121=maxgameno+1,"blank row 1",INDEX(FixtureCode!$B$4:$AH$128,MATCH($C5121,FixtureCode!$B$4:$B$128,0),MATCH("G"&amp;D5121&amp;"-T2",FixtureCode!$B$4:$AH$4,0)))))</f>
        <v>-</v>
      </c>
      <c r="G5121" s="12" t="str">
        <f>IF(C5121="-","-",IF(AND(ISNUMBER(Fixture!G5125),ISNUMBER(Fixture!I5125),Fixture!F5125&lt;&gt;"BYE",Fixture!J5125&lt;&gt;"BYE"),"Yes","-"))</f>
        <v>-</v>
      </c>
      <c r="H5121" s="9" t="str">
        <f>IF(G5121="-","-",IF(Fixture!G5125&gt;Fixture!I5125,Settings!$G$7,IF(Fixture!G5125=Fixture!I5125,Settings!$G$8,IF(Fixture!G5125&lt;Fixture!I5125,Settings!$G$9,"-"))))</f>
        <v>-</v>
      </c>
      <c r="I5121" s="13" t="str">
        <f>IF(G5121="-","-",IF(Fixture!I5125&gt;Fixture!G5125,Settings!$G$7,IF(Fixture!I5125=Fixture!G5125,Settings!$G$8,IF(Fixture!I5125&lt;Fixture!G5125,Settings!$G$9,"-"))))</f>
        <v>-</v>
      </c>
    </row>
    <row r="5122" spans="3:9" x14ac:dyDescent="0.25">
      <c r="C5122" s="12" t="str">
        <f t="shared" si="160"/>
        <v>-</v>
      </c>
      <c r="D5122" s="9" t="str">
        <f t="shared" si="161"/>
        <v>-</v>
      </c>
      <c r="E5122" s="9" t="str">
        <f>IF(C5122="-","-",IF(D5122=maxgameno+2,"blank row 2",IF(D5122=maxgameno+1,"blank row 1",INDEX(FixtureCode!$B$4:$AH$128,MATCH($C5122,FixtureCode!$B$4:$B$128,0),MATCH("G"&amp;D5122&amp;"-T1",FixtureCode!$B$4:$AH$4,0)))))</f>
        <v>-</v>
      </c>
      <c r="F5122" s="13" t="str">
        <f>IF(C5122="-","-",IF(D5122=maxgameno+2,"blank row 2",IF(D5122=maxgameno+1,"blank row 1",INDEX(FixtureCode!$B$4:$AH$128,MATCH($C5122,FixtureCode!$B$4:$B$128,0),MATCH("G"&amp;D5122&amp;"-T2",FixtureCode!$B$4:$AH$4,0)))))</f>
        <v>-</v>
      </c>
      <c r="G5122" s="12" t="str">
        <f>IF(C5122="-","-",IF(AND(ISNUMBER(Fixture!G5126),ISNUMBER(Fixture!I5126),Fixture!F5126&lt;&gt;"BYE",Fixture!J5126&lt;&gt;"BYE"),"Yes","-"))</f>
        <v>-</v>
      </c>
      <c r="H5122" s="9" t="str">
        <f>IF(G5122="-","-",IF(Fixture!G5126&gt;Fixture!I5126,Settings!$G$7,IF(Fixture!G5126=Fixture!I5126,Settings!$G$8,IF(Fixture!G5126&lt;Fixture!I5126,Settings!$G$9,"-"))))</f>
        <v>-</v>
      </c>
      <c r="I5122" s="13" t="str">
        <f>IF(G5122="-","-",IF(Fixture!I5126&gt;Fixture!G5126,Settings!$G$7,IF(Fixture!I5126=Fixture!G5126,Settings!$G$8,IF(Fixture!I5126&lt;Fixture!G5126,Settings!$G$9,"-"))))</f>
        <v>-</v>
      </c>
    </row>
    <row r="5123" spans="3:9" x14ac:dyDescent="0.25">
      <c r="C5123" s="12" t="str">
        <f t="shared" si="160"/>
        <v>-</v>
      </c>
      <c r="D5123" s="9" t="str">
        <f t="shared" si="161"/>
        <v>-</v>
      </c>
      <c r="E5123" s="9" t="str">
        <f>IF(C5123="-","-",IF(D5123=maxgameno+2,"blank row 2",IF(D5123=maxgameno+1,"blank row 1",INDEX(FixtureCode!$B$4:$AH$128,MATCH($C5123,FixtureCode!$B$4:$B$128,0),MATCH("G"&amp;D5123&amp;"-T1",FixtureCode!$B$4:$AH$4,0)))))</f>
        <v>-</v>
      </c>
      <c r="F5123" s="13" t="str">
        <f>IF(C5123="-","-",IF(D5123=maxgameno+2,"blank row 2",IF(D5123=maxgameno+1,"blank row 1",INDEX(FixtureCode!$B$4:$AH$128,MATCH($C5123,FixtureCode!$B$4:$B$128,0),MATCH("G"&amp;D5123&amp;"-T2",FixtureCode!$B$4:$AH$4,0)))))</f>
        <v>-</v>
      </c>
      <c r="G5123" s="12" t="str">
        <f>IF(C5123="-","-",IF(AND(ISNUMBER(Fixture!G5127),ISNUMBER(Fixture!I5127),Fixture!F5127&lt;&gt;"BYE",Fixture!J5127&lt;&gt;"BYE"),"Yes","-"))</f>
        <v>-</v>
      </c>
      <c r="H5123" s="9" t="str">
        <f>IF(G5123="-","-",IF(Fixture!G5127&gt;Fixture!I5127,Settings!$G$7,IF(Fixture!G5127=Fixture!I5127,Settings!$G$8,IF(Fixture!G5127&lt;Fixture!I5127,Settings!$G$9,"-"))))</f>
        <v>-</v>
      </c>
      <c r="I5123" s="13" t="str">
        <f>IF(G5123="-","-",IF(Fixture!I5127&gt;Fixture!G5127,Settings!$G$7,IF(Fixture!I5127=Fixture!G5127,Settings!$G$8,IF(Fixture!I5127&lt;Fixture!G5127,Settings!$G$9,"-"))))</f>
        <v>-</v>
      </c>
    </row>
    <row r="5124" spans="3:9" x14ac:dyDescent="0.25">
      <c r="C5124" s="12" t="str">
        <f t="shared" si="160"/>
        <v>-</v>
      </c>
      <c r="D5124" s="9" t="str">
        <f t="shared" si="161"/>
        <v>-</v>
      </c>
      <c r="E5124" s="9" t="str">
        <f>IF(C5124="-","-",IF(D5124=maxgameno+2,"blank row 2",IF(D5124=maxgameno+1,"blank row 1",INDEX(FixtureCode!$B$4:$AH$128,MATCH($C5124,FixtureCode!$B$4:$B$128,0),MATCH("G"&amp;D5124&amp;"-T1",FixtureCode!$B$4:$AH$4,0)))))</f>
        <v>-</v>
      </c>
      <c r="F5124" s="13" t="str">
        <f>IF(C5124="-","-",IF(D5124=maxgameno+2,"blank row 2",IF(D5124=maxgameno+1,"blank row 1",INDEX(FixtureCode!$B$4:$AH$128,MATCH($C5124,FixtureCode!$B$4:$B$128,0),MATCH("G"&amp;D5124&amp;"-T2",FixtureCode!$B$4:$AH$4,0)))))</f>
        <v>-</v>
      </c>
      <c r="G5124" s="12" t="str">
        <f>IF(C5124="-","-",IF(AND(ISNUMBER(Fixture!G5128),ISNUMBER(Fixture!I5128),Fixture!F5128&lt;&gt;"BYE",Fixture!J5128&lt;&gt;"BYE"),"Yes","-"))</f>
        <v>-</v>
      </c>
      <c r="H5124" s="9" t="str">
        <f>IF(G5124="-","-",IF(Fixture!G5128&gt;Fixture!I5128,Settings!$G$7,IF(Fixture!G5128=Fixture!I5128,Settings!$G$8,IF(Fixture!G5128&lt;Fixture!I5128,Settings!$G$9,"-"))))</f>
        <v>-</v>
      </c>
      <c r="I5124" s="13" t="str">
        <f>IF(G5124="-","-",IF(Fixture!I5128&gt;Fixture!G5128,Settings!$G$7,IF(Fixture!I5128=Fixture!G5128,Settings!$G$8,IF(Fixture!I5128&lt;Fixture!G5128,Settings!$G$9,"-"))))</f>
        <v>-</v>
      </c>
    </row>
    <row r="5125" spans="3:9" x14ac:dyDescent="0.25">
      <c r="C5125" s="12" t="str">
        <f t="shared" si="160"/>
        <v>-</v>
      </c>
      <c r="D5125" s="9" t="str">
        <f t="shared" si="161"/>
        <v>-</v>
      </c>
      <c r="E5125" s="9" t="str">
        <f>IF(C5125="-","-",IF(D5125=maxgameno+2,"blank row 2",IF(D5125=maxgameno+1,"blank row 1",INDEX(FixtureCode!$B$4:$AH$128,MATCH($C5125,FixtureCode!$B$4:$B$128,0),MATCH("G"&amp;D5125&amp;"-T1",FixtureCode!$B$4:$AH$4,0)))))</f>
        <v>-</v>
      </c>
      <c r="F5125" s="13" t="str">
        <f>IF(C5125="-","-",IF(D5125=maxgameno+2,"blank row 2",IF(D5125=maxgameno+1,"blank row 1",INDEX(FixtureCode!$B$4:$AH$128,MATCH($C5125,FixtureCode!$B$4:$B$128,0),MATCH("G"&amp;D5125&amp;"-T2",FixtureCode!$B$4:$AH$4,0)))))</f>
        <v>-</v>
      </c>
      <c r="G5125" s="12" t="str">
        <f>IF(C5125="-","-",IF(AND(ISNUMBER(Fixture!G5129),ISNUMBER(Fixture!I5129),Fixture!F5129&lt;&gt;"BYE",Fixture!J5129&lt;&gt;"BYE"),"Yes","-"))</f>
        <v>-</v>
      </c>
      <c r="H5125" s="9" t="str">
        <f>IF(G5125="-","-",IF(Fixture!G5129&gt;Fixture!I5129,Settings!$G$7,IF(Fixture!G5129=Fixture!I5129,Settings!$G$8,IF(Fixture!G5129&lt;Fixture!I5129,Settings!$G$9,"-"))))</f>
        <v>-</v>
      </c>
      <c r="I5125" s="13" t="str">
        <f>IF(G5125="-","-",IF(Fixture!I5129&gt;Fixture!G5129,Settings!$G$7,IF(Fixture!I5129=Fixture!G5129,Settings!$G$8,IF(Fixture!I5129&lt;Fixture!G5129,Settings!$G$9,"-"))))</f>
        <v>-</v>
      </c>
    </row>
    <row r="5126" spans="3:9" x14ac:dyDescent="0.25">
      <c r="C5126" s="12" t="str">
        <f t="shared" ref="C5126:C5189" si="162">IF(C5125="-","-",IF(D5125+1&lt;=maxgameno+2,C5125,IF(C5125+1&lt;=maxroundno,C5125+1,"-")))</f>
        <v>-</v>
      </c>
      <c r="D5126" s="9" t="str">
        <f t="shared" ref="D5126:D5189" si="163">IF(C5126="-","-",IF(D5125+1&lt;=maxgameno+2,D5125+1,1))</f>
        <v>-</v>
      </c>
      <c r="E5126" s="9" t="str">
        <f>IF(C5126="-","-",IF(D5126=maxgameno+2,"blank row 2",IF(D5126=maxgameno+1,"blank row 1",INDEX(FixtureCode!$B$4:$AH$128,MATCH($C5126,FixtureCode!$B$4:$B$128,0),MATCH("G"&amp;D5126&amp;"-T1",FixtureCode!$B$4:$AH$4,0)))))</f>
        <v>-</v>
      </c>
      <c r="F5126" s="13" t="str">
        <f>IF(C5126="-","-",IF(D5126=maxgameno+2,"blank row 2",IF(D5126=maxgameno+1,"blank row 1",INDEX(FixtureCode!$B$4:$AH$128,MATCH($C5126,FixtureCode!$B$4:$B$128,0),MATCH("G"&amp;D5126&amp;"-T2",FixtureCode!$B$4:$AH$4,0)))))</f>
        <v>-</v>
      </c>
      <c r="G5126" s="12" t="str">
        <f>IF(C5126="-","-",IF(AND(ISNUMBER(Fixture!G5130),ISNUMBER(Fixture!I5130),Fixture!F5130&lt;&gt;"BYE",Fixture!J5130&lt;&gt;"BYE"),"Yes","-"))</f>
        <v>-</v>
      </c>
      <c r="H5126" s="9" t="str">
        <f>IF(G5126="-","-",IF(Fixture!G5130&gt;Fixture!I5130,Settings!$G$7,IF(Fixture!G5130=Fixture!I5130,Settings!$G$8,IF(Fixture!G5130&lt;Fixture!I5130,Settings!$G$9,"-"))))</f>
        <v>-</v>
      </c>
      <c r="I5126" s="13" t="str">
        <f>IF(G5126="-","-",IF(Fixture!I5130&gt;Fixture!G5130,Settings!$G$7,IF(Fixture!I5130=Fixture!G5130,Settings!$G$8,IF(Fixture!I5130&lt;Fixture!G5130,Settings!$G$9,"-"))))</f>
        <v>-</v>
      </c>
    </row>
    <row r="5127" spans="3:9" x14ac:dyDescent="0.25">
      <c r="C5127" s="12" t="str">
        <f t="shared" si="162"/>
        <v>-</v>
      </c>
      <c r="D5127" s="9" t="str">
        <f t="shared" si="163"/>
        <v>-</v>
      </c>
      <c r="E5127" s="9" t="str">
        <f>IF(C5127="-","-",IF(D5127=maxgameno+2,"blank row 2",IF(D5127=maxgameno+1,"blank row 1",INDEX(FixtureCode!$B$4:$AH$128,MATCH($C5127,FixtureCode!$B$4:$B$128,0),MATCH("G"&amp;D5127&amp;"-T1",FixtureCode!$B$4:$AH$4,0)))))</f>
        <v>-</v>
      </c>
      <c r="F5127" s="13" t="str">
        <f>IF(C5127="-","-",IF(D5127=maxgameno+2,"blank row 2",IF(D5127=maxgameno+1,"blank row 1",INDEX(FixtureCode!$B$4:$AH$128,MATCH($C5127,FixtureCode!$B$4:$B$128,0),MATCH("G"&amp;D5127&amp;"-T2",FixtureCode!$B$4:$AH$4,0)))))</f>
        <v>-</v>
      </c>
      <c r="G5127" s="12" t="str">
        <f>IF(C5127="-","-",IF(AND(ISNUMBER(Fixture!G5131),ISNUMBER(Fixture!I5131),Fixture!F5131&lt;&gt;"BYE",Fixture!J5131&lt;&gt;"BYE"),"Yes","-"))</f>
        <v>-</v>
      </c>
      <c r="H5127" s="9" t="str">
        <f>IF(G5127="-","-",IF(Fixture!G5131&gt;Fixture!I5131,Settings!$G$7,IF(Fixture!G5131=Fixture!I5131,Settings!$G$8,IF(Fixture!G5131&lt;Fixture!I5131,Settings!$G$9,"-"))))</f>
        <v>-</v>
      </c>
      <c r="I5127" s="13" t="str">
        <f>IF(G5127="-","-",IF(Fixture!I5131&gt;Fixture!G5131,Settings!$G$7,IF(Fixture!I5131=Fixture!G5131,Settings!$G$8,IF(Fixture!I5131&lt;Fixture!G5131,Settings!$G$9,"-"))))</f>
        <v>-</v>
      </c>
    </row>
    <row r="5128" spans="3:9" x14ac:dyDescent="0.25">
      <c r="C5128" s="12" t="str">
        <f t="shared" si="162"/>
        <v>-</v>
      </c>
      <c r="D5128" s="9" t="str">
        <f t="shared" si="163"/>
        <v>-</v>
      </c>
      <c r="E5128" s="9" t="str">
        <f>IF(C5128="-","-",IF(D5128=maxgameno+2,"blank row 2",IF(D5128=maxgameno+1,"blank row 1",INDEX(FixtureCode!$B$4:$AH$128,MATCH($C5128,FixtureCode!$B$4:$B$128,0),MATCH("G"&amp;D5128&amp;"-T1",FixtureCode!$B$4:$AH$4,0)))))</f>
        <v>-</v>
      </c>
      <c r="F5128" s="13" t="str">
        <f>IF(C5128="-","-",IF(D5128=maxgameno+2,"blank row 2",IF(D5128=maxgameno+1,"blank row 1",INDEX(FixtureCode!$B$4:$AH$128,MATCH($C5128,FixtureCode!$B$4:$B$128,0),MATCH("G"&amp;D5128&amp;"-T2",FixtureCode!$B$4:$AH$4,0)))))</f>
        <v>-</v>
      </c>
      <c r="G5128" s="12" t="str">
        <f>IF(C5128="-","-",IF(AND(ISNUMBER(Fixture!G5132),ISNUMBER(Fixture!I5132),Fixture!F5132&lt;&gt;"BYE",Fixture!J5132&lt;&gt;"BYE"),"Yes","-"))</f>
        <v>-</v>
      </c>
      <c r="H5128" s="9" t="str">
        <f>IF(G5128="-","-",IF(Fixture!G5132&gt;Fixture!I5132,Settings!$G$7,IF(Fixture!G5132=Fixture!I5132,Settings!$G$8,IF(Fixture!G5132&lt;Fixture!I5132,Settings!$G$9,"-"))))</f>
        <v>-</v>
      </c>
      <c r="I5128" s="13" t="str">
        <f>IF(G5128="-","-",IF(Fixture!I5132&gt;Fixture!G5132,Settings!$G$7,IF(Fixture!I5132=Fixture!G5132,Settings!$G$8,IF(Fixture!I5132&lt;Fixture!G5132,Settings!$G$9,"-"))))</f>
        <v>-</v>
      </c>
    </row>
    <row r="5129" spans="3:9" x14ac:dyDescent="0.25">
      <c r="C5129" s="12" t="str">
        <f t="shared" si="162"/>
        <v>-</v>
      </c>
      <c r="D5129" s="9" t="str">
        <f t="shared" si="163"/>
        <v>-</v>
      </c>
      <c r="E5129" s="9" t="str">
        <f>IF(C5129="-","-",IF(D5129=maxgameno+2,"blank row 2",IF(D5129=maxgameno+1,"blank row 1",INDEX(FixtureCode!$B$4:$AH$128,MATCH($C5129,FixtureCode!$B$4:$B$128,0),MATCH("G"&amp;D5129&amp;"-T1",FixtureCode!$B$4:$AH$4,0)))))</f>
        <v>-</v>
      </c>
      <c r="F5129" s="13" t="str">
        <f>IF(C5129="-","-",IF(D5129=maxgameno+2,"blank row 2",IF(D5129=maxgameno+1,"blank row 1",INDEX(FixtureCode!$B$4:$AH$128,MATCH($C5129,FixtureCode!$B$4:$B$128,0),MATCH("G"&amp;D5129&amp;"-T2",FixtureCode!$B$4:$AH$4,0)))))</f>
        <v>-</v>
      </c>
      <c r="G5129" s="12" t="str">
        <f>IF(C5129="-","-",IF(AND(ISNUMBER(Fixture!G5133),ISNUMBER(Fixture!I5133),Fixture!F5133&lt;&gt;"BYE",Fixture!J5133&lt;&gt;"BYE"),"Yes","-"))</f>
        <v>-</v>
      </c>
      <c r="H5129" s="9" t="str">
        <f>IF(G5129="-","-",IF(Fixture!G5133&gt;Fixture!I5133,Settings!$G$7,IF(Fixture!G5133=Fixture!I5133,Settings!$G$8,IF(Fixture!G5133&lt;Fixture!I5133,Settings!$G$9,"-"))))</f>
        <v>-</v>
      </c>
      <c r="I5129" s="13" t="str">
        <f>IF(G5129="-","-",IF(Fixture!I5133&gt;Fixture!G5133,Settings!$G$7,IF(Fixture!I5133=Fixture!G5133,Settings!$G$8,IF(Fixture!I5133&lt;Fixture!G5133,Settings!$G$9,"-"))))</f>
        <v>-</v>
      </c>
    </row>
    <row r="5130" spans="3:9" x14ac:dyDescent="0.25">
      <c r="C5130" s="12" t="str">
        <f t="shared" si="162"/>
        <v>-</v>
      </c>
      <c r="D5130" s="9" t="str">
        <f t="shared" si="163"/>
        <v>-</v>
      </c>
      <c r="E5130" s="9" t="str">
        <f>IF(C5130="-","-",IF(D5130=maxgameno+2,"blank row 2",IF(D5130=maxgameno+1,"blank row 1",INDEX(FixtureCode!$B$4:$AH$128,MATCH($C5130,FixtureCode!$B$4:$B$128,0),MATCH("G"&amp;D5130&amp;"-T1",FixtureCode!$B$4:$AH$4,0)))))</f>
        <v>-</v>
      </c>
      <c r="F5130" s="13" t="str">
        <f>IF(C5130="-","-",IF(D5130=maxgameno+2,"blank row 2",IF(D5130=maxgameno+1,"blank row 1",INDEX(FixtureCode!$B$4:$AH$128,MATCH($C5130,FixtureCode!$B$4:$B$128,0),MATCH("G"&amp;D5130&amp;"-T2",FixtureCode!$B$4:$AH$4,0)))))</f>
        <v>-</v>
      </c>
      <c r="G5130" s="12" t="str">
        <f>IF(C5130="-","-",IF(AND(ISNUMBER(Fixture!G5134),ISNUMBER(Fixture!I5134),Fixture!F5134&lt;&gt;"BYE",Fixture!J5134&lt;&gt;"BYE"),"Yes","-"))</f>
        <v>-</v>
      </c>
      <c r="H5130" s="9" t="str">
        <f>IF(G5130="-","-",IF(Fixture!G5134&gt;Fixture!I5134,Settings!$G$7,IF(Fixture!G5134=Fixture!I5134,Settings!$G$8,IF(Fixture!G5134&lt;Fixture!I5134,Settings!$G$9,"-"))))</f>
        <v>-</v>
      </c>
      <c r="I5130" s="13" t="str">
        <f>IF(G5130="-","-",IF(Fixture!I5134&gt;Fixture!G5134,Settings!$G$7,IF(Fixture!I5134=Fixture!G5134,Settings!$G$8,IF(Fixture!I5134&lt;Fixture!G5134,Settings!$G$9,"-"))))</f>
        <v>-</v>
      </c>
    </row>
    <row r="5131" spans="3:9" x14ac:dyDescent="0.25">
      <c r="C5131" s="12" t="str">
        <f t="shared" si="162"/>
        <v>-</v>
      </c>
      <c r="D5131" s="9" t="str">
        <f t="shared" si="163"/>
        <v>-</v>
      </c>
      <c r="E5131" s="9" t="str">
        <f>IF(C5131="-","-",IF(D5131=maxgameno+2,"blank row 2",IF(D5131=maxgameno+1,"blank row 1",INDEX(FixtureCode!$B$4:$AH$128,MATCH($C5131,FixtureCode!$B$4:$B$128,0),MATCH("G"&amp;D5131&amp;"-T1",FixtureCode!$B$4:$AH$4,0)))))</f>
        <v>-</v>
      </c>
      <c r="F5131" s="13" t="str">
        <f>IF(C5131="-","-",IF(D5131=maxgameno+2,"blank row 2",IF(D5131=maxgameno+1,"blank row 1",INDEX(FixtureCode!$B$4:$AH$128,MATCH($C5131,FixtureCode!$B$4:$B$128,0),MATCH("G"&amp;D5131&amp;"-T2",FixtureCode!$B$4:$AH$4,0)))))</f>
        <v>-</v>
      </c>
      <c r="G5131" s="12" t="str">
        <f>IF(C5131="-","-",IF(AND(ISNUMBER(Fixture!G5135),ISNUMBER(Fixture!I5135),Fixture!F5135&lt;&gt;"BYE",Fixture!J5135&lt;&gt;"BYE"),"Yes","-"))</f>
        <v>-</v>
      </c>
      <c r="H5131" s="9" t="str">
        <f>IF(G5131="-","-",IF(Fixture!G5135&gt;Fixture!I5135,Settings!$G$7,IF(Fixture!G5135=Fixture!I5135,Settings!$G$8,IF(Fixture!G5135&lt;Fixture!I5135,Settings!$G$9,"-"))))</f>
        <v>-</v>
      </c>
      <c r="I5131" s="13" t="str">
        <f>IF(G5131="-","-",IF(Fixture!I5135&gt;Fixture!G5135,Settings!$G$7,IF(Fixture!I5135=Fixture!G5135,Settings!$G$8,IF(Fixture!I5135&lt;Fixture!G5135,Settings!$G$9,"-"))))</f>
        <v>-</v>
      </c>
    </row>
    <row r="5132" spans="3:9" x14ac:dyDescent="0.25">
      <c r="C5132" s="12" t="str">
        <f t="shared" si="162"/>
        <v>-</v>
      </c>
      <c r="D5132" s="9" t="str">
        <f t="shared" si="163"/>
        <v>-</v>
      </c>
      <c r="E5132" s="9" t="str">
        <f>IF(C5132="-","-",IF(D5132=maxgameno+2,"blank row 2",IF(D5132=maxgameno+1,"blank row 1",INDEX(FixtureCode!$B$4:$AH$128,MATCH($C5132,FixtureCode!$B$4:$B$128,0),MATCH("G"&amp;D5132&amp;"-T1",FixtureCode!$B$4:$AH$4,0)))))</f>
        <v>-</v>
      </c>
      <c r="F5132" s="13" t="str">
        <f>IF(C5132="-","-",IF(D5132=maxgameno+2,"blank row 2",IF(D5132=maxgameno+1,"blank row 1",INDEX(FixtureCode!$B$4:$AH$128,MATCH($C5132,FixtureCode!$B$4:$B$128,0),MATCH("G"&amp;D5132&amp;"-T2",FixtureCode!$B$4:$AH$4,0)))))</f>
        <v>-</v>
      </c>
      <c r="G5132" s="12" t="str">
        <f>IF(C5132="-","-",IF(AND(ISNUMBER(Fixture!G5136),ISNUMBER(Fixture!I5136),Fixture!F5136&lt;&gt;"BYE",Fixture!J5136&lt;&gt;"BYE"),"Yes","-"))</f>
        <v>-</v>
      </c>
      <c r="H5132" s="9" t="str">
        <f>IF(G5132="-","-",IF(Fixture!G5136&gt;Fixture!I5136,Settings!$G$7,IF(Fixture!G5136=Fixture!I5136,Settings!$G$8,IF(Fixture!G5136&lt;Fixture!I5136,Settings!$G$9,"-"))))</f>
        <v>-</v>
      </c>
      <c r="I5132" s="13" t="str">
        <f>IF(G5132="-","-",IF(Fixture!I5136&gt;Fixture!G5136,Settings!$G$7,IF(Fixture!I5136=Fixture!G5136,Settings!$G$8,IF(Fixture!I5136&lt;Fixture!G5136,Settings!$G$9,"-"))))</f>
        <v>-</v>
      </c>
    </row>
    <row r="5133" spans="3:9" x14ac:dyDescent="0.25">
      <c r="C5133" s="12" t="str">
        <f t="shared" si="162"/>
        <v>-</v>
      </c>
      <c r="D5133" s="9" t="str">
        <f t="shared" si="163"/>
        <v>-</v>
      </c>
      <c r="E5133" s="9" t="str">
        <f>IF(C5133="-","-",IF(D5133=maxgameno+2,"blank row 2",IF(D5133=maxgameno+1,"blank row 1",INDEX(FixtureCode!$B$4:$AH$128,MATCH($C5133,FixtureCode!$B$4:$B$128,0),MATCH("G"&amp;D5133&amp;"-T1",FixtureCode!$B$4:$AH$4,0)))))</f>
        <v>-</v>
      </c>
      <c r="F5133" s="13" t="str">
        <f>IF(C5133="-","-",IF(D5133=maxgameno+2,"blank row 2",IF(D5133=maxgameno+1,"blank row 1",INDEX(FixtureCode!$B$4:$AH$128,MATCH($C5133,FixtureCode!$B$4:$B$128,0),MATCH("G"&amp;D5133&amp;"-T2",FixtureCode!$B$4:$AH$4,0)))))</f>
        <v>-</v>
      </c>
      <c r="G5133" s="12" t="str">
        <f>IF(C5133="-","-",IF(AND(ISNUMBER(Fixture!G5137),ISNUMBER(Fixture!I5137),Fixture!F5137&lt;&gt;"BYE",Fixture!J5137&lt;&gt;"BYE"),"Yes","-"))</f>
        <v>-</v>
      </c>
      <c r="H5133" s="9" t="str">
        <f>IF(G5133="-","-",IF(Fixture!G5137&gt;Fixture!I5137,Settings!$G$7,IF(Fixture!G5137=Fixture!I5137,Settings!$G$8,IF(Fixture!G5137&lt;Fixture!I5137,Settings!$G$9,"-"))))</f>
        <v>-</v>
      </c>
      <c r="I5133" s="13" t="str">
        <f>IF(G5133="-","-",IF(Fixture!I5137&gt;Fixture!G5137,Settings!$G$7,IF(Fixture!I5137=Fixture!G5137,Settings!$G$8,IF(Fixture!I5137&lt;Fixture!G5137,Settings!$G$9,"-"))))</f>
        <v>-</v>
      </c>
    </row>
    <row r="5134" spans="3:9" x14ac:dyDescent="0.25">
      <c r="C5134" s="12" t="str">
        <f t="shared" si="162"/>
        <v>-</v>
      </c>
      <c r="D5134" s="9" t="str">
        <f t="shared" si="163"/>
        <v>-</v>
      </c>
      <c r="E5134" s="9" t="str">
        <f>IF(C5134="-","-",IF(D5134=maxgameno+2,"blank row 2",IF(D5134=maxgameno+1,"blank row 1",INDEX(FixtureCode!$B$4:$AH$128,MATCH($C5134,FixtureCode!$B$4:$B$128,0),MATCH("G"&amp;D5134&amp;"-T1",FixtureCode!$B$4:$AH$4,0)))))</f>
        <v>-</v>
      </c>
      <c r="F5134" s="13" t="str">
        <f>IF(C5134="-","-",IF(D5134=maxgameno+2,"blank row 2",IF(D5134=maxgameno+1,"blank row 1",INDEX(FixtureCode!$B$4:$AH$128,MATCH($C5134,FixtureCode!$B$4:$B$128,0),MATCH("G"&amp;D5134&amp;"-T2",FixtureCode!$B$4:$AH$4,0)))))</f>
        <v>-</v>
      </c>
      <c r="G5134" s="12" t="str">
        <f>IF(C5134="-","-",IF(AND(ISNUMBER(Fixture!G5138),ISNUMBER(Fixture!I5138),Fixture!F5138&lt;&gt;"BYE",Fixture!J5138&lt;&gt;"BYE"),"Yes","-"))</f>
        <v>-</v>
      </c>
      <c r="H5134" s="9" t="str">
        <f>IF(G5134="-","-",IF(Fixture!G5138&gt;Fixture!I5138,Settings!$G$7,IF(Fixture!G5138=Fixture!I5138,Settings!$G$8,IF(Fixture!G5138&lt;Fixture!I5138,Settings!$G$9,"-"))))</f>
        <v>-</v>
      </c>
      <c r="I5134" s="13" t="str">
        <f>IF(G5134="-","-",IF(Fixture!I5138&gt;Fixture!G5138,Settings!$G$7,IF(Fixture!I5138=Fixture!G5138,Settings!$G$8,IF(Fixture!I5138&lt;Fixture!G5138,Settings!$G$9,"-"))))</f>
        <v>-</v>
      </c>
    </row>
    <row r="5135" spans="3:9" x14ac:dyDescent="0.25">
      <c r="C5135" s="12" t="str">
        <f t="shared" si="162"/>
        <v>-</v>
      </c>
      <c r="D5135" s="9" t="str">
        <f t="shared" si="163"/>
        <v>-</v>
      </c>
      <c r="E5135" s="9" t="str">
        <f>IF(C5135="-","-",IF(D5135=maxgameno+2,"blank row 2",IF(D5135=maxgameno+1,"blank row 1",INDEX(FixtureCode!$B$4:$AH$128,MATCH($C5135,FixtureCode!$B$4:$B$128,0),MATCH("G"&amp;D5135&amp;"-T1",FixtureCode!$B$4:$AH$4,0)))))</f>
        <v>-</v>
      </c>
      <c r="F5135" s="13" t="str">
        <f>IF(C5135="-","-",IF(D5135=maxgameno+2,"blank row 2",IF(D5135=maxgameno+1,"blank row 1",INDEX(FixtureCode!$B$4:$AH$128,MATCH($C5135,FixtureCode!$B$4:$B$128,0),MATCH("G"&amp;D5135&amp;"-T2",FixtureCode!$B$4:$AH$4,0)))))</f>
        <v>-</v>
      </c>
      <c r="G5135" s="12" t="str">
        <f>IF(C5135="-","-",IF(AND(ISNUMBER(Fixture!G5139),ISNUMBER(Fixture!I5139),Fixture!F5139&lt;&gt;"BYE",Fixture!J5139&lt;&gt;"BYE"),"Yes","-"))</f>
        <v>-</v>
      </c>
      <c r="H5135" s="9" t="str">
        <f>IF(G5135="-","-",IF(Fixture!G5139&gt;Fixture!I5139,Settings!$G$7,IF(Fixture!G5139=Fixture!I5139,Settings!$G$8,IF(Fixture!G5139&lt;Fixture!I5139,Settings!$G$9,"-"))))</f>
        <v>-</v>
      </c>
      <c r="I5135" s="13" t="str">
        <f>IF(G5135="-","-",IF(Fixture!I5139&gt;Fixture!G5139,Settings!$G$7,IF(Fixture!I5139=Fixture!G5139,Settings!$G$8,IF(Fixture!I5139&lt;Fixture!G5139,Settings!$G$9,"-"))))</f>
        <v>-</v>
      </c>
    </row>
    <row r="5136" spans="3:9" x14ac:dyDescent="0.25">
      <c r="C5136" s="12" t="str">
        <f t="shared" si="162"/>
        <v>-</v>
      </c>
      <c r="D5136" s="9" t="str">
        <f t="shared" si="163"/>
        <v>-</v>
      </c>
      <c r="E5136" s="9" t="str">
        <f>IF(C5136="-","-",IF(D5136=maxgameno+2,"blank row 2",IF(D5136=maxgameno+1,"blank row 1",INDEX(FixtureCode!$B$4:$AH$128,MATCH($C5136,FixtureCode!$B$4:$B$128,0),MATCH("G"&amp;D5136&amp;"-T1",FixtureCode!$B$4:$AH$4,0)))))</f>
        <v>-</v>
      </c>
      <c r="F5136" s="13" t="str">
        <f>IF(C5136="-","-",IF(D5136=maxgameno+2,"blank row 2",IF(D5136=maxgameno+1,"blank row 1",INDEX(FixtureCode!$B$4:$AH$128,MATCH($C5136,FixtureCode!$B$4:$B$128,0),MATCH("G"&amp;D5136&amp;"-T2",FixtureCode!$B$4:$AH$4,0)))))</f>
        <v>-</v>
      </c>
      <c r="G5136" s="12" t="str">
        <f>IF(C5136="-","-",IF(AND(ISNUMBER(Fixture!G5140),ISNUMBER(Fixture!I5140),Fixture!F5140&lt;&gt;"BYE",Fixture!J5140&lt;&gt;"BYE"),"Yes","-"))</f>
        <v>-</v>
      </c>
      <c r="H5136" s="9" t="str">
        <f>IF(G5136="-","-",IF(Fixture!G5140&gt;Fixture!I5140,Settings!$G$7,IF(Fixture!G5140=Fixture!I5140,Settings!$G$8,IF(Fixture!G5140&lt;Fixture!I5140,Settings!$G$9,"-"))))</f>
        <v>-</v>
      </c>
      <c r="I5136" s="13" t="str">
        <f>IF(G5136="-","-",IF(Fixture!I5140&gt;Fixture!G5140,Settings!$G$7,IF(Fixture!I5140=Fixture!G5140,Settings!$G$8,IF(Fixture!I5140&lt;Fixture!G5140,Settings!$G$9,"-"))))</f>
        <v>-</v>
      </c>
    </row>
    <row r="5137" spans="3:9" x14ac:dyDescent="0.25">
      <c r="C5137" s="12" t="str">
        <f t="shared" si="162"/>
        <v>-</v>
      </c>
      <c r="D5137" s="9" t="str">
        <f t="shared" si="163"/>
        <v>-</v>
      </c>
      <c r="E5137" s="9" t="str">
        <f>IF(C5137="-","-",IF(D5137=maxgameno+2,"blank row 2",IF(D5137=maxgameno+1,"blank row 1",INDEX(FixtureCode!$B$4:$AH$128,MATCH($C5137,FixtureCode!$B$4:$B$128,0),MATCH("G"&amp;D5137&amp;"-T1",FixtureCode!$B$4:$AH$4,0)))))</f>
        <v>-</v>
      </c>
      <c r="F5137" s="13" t="str">
        <f>IF(C5137="-","-",IF(D5137=maxgameno+2,"blank row 2",IF(D5137=maxgameno+1,"blank row 1",INDEX(FixtureCode!$B$4:$AH$128,MATCH($C5137,FixtureCode!$B$4:$B$128,0),MATCH("G"&amp;D5137&amp;"-T2",FixtureCode!$B$4:$AH$4,0)))))</f>
        <v>-</v>
      </c>
      <c r="G5137" s="12" t="str">
        <f>IF(C5137="-","-",IF(AND(ISNUMBER(Fixture!G5141),ISNUMBER(Fixture!I5141),Fixture!F5141&lt;&gt;"BYE",Fixture!J5141&lt;&gt;"BYE"),"Yes","-"))</f>
        <v>-</v>
      </c>
      <c r="H5137" s="9" t="str">
        <f>IF(G5137="-","-",IF(Fixture!G5141&gt;Fixture!I5141,Settings!$G$7,IF(Fixture!G5141=Fixture!I5141,Settings!$G$8,IF(Fixture!G5141&lt;Fixture!I5141,Settings!$G$9,"-"))))</f>
        <v>-</v>
      </c>
      <c r="I5137" s="13" t="str">
        <f>IF(G5137="-","-",IF(Fixture!I5141&gt;Fixture!G5141,Settings!$G$7,IF(Fixture!I5141=Fixture!G5141,Settings!$G$8,IF(Fixture!I5141&lt;Fixture!G5141,Settings!$G$9,"-"))))</f>
        <v>-</v>
      </c>
    </row>
    <row r="5138" spans="3:9" x14ac:dyDescent="0.25">
      <c r="C5138" s="12" t="str">
        <f t="shared" si="162"/>
        <v>-</v>
      </c>
      <c r="D5138" s="9" t="str">
        <f t="shared" si="163"/>
        <v>-</v>
      </c>
      <c r="E5138" s="9" t="str">
        <f>IF(C5138="-","-",IF(D5138=maxgameno+2,"blank row 2",IF(D5138=maxgameno+1,"blank row 1",INDEX(FixtureCode!$B$4:$AH$128,MATCH($C5138,FixtureCode!$B$4:$B$128,0),MATCH("G"&amp;D5138&amp;"-T1",FixtureCode!$B$4:$AH$4,0)))))</f>
        <v>-</v>
      </c>
      <c r="F5138" s="13" t="str">
        <f>IF(C5138="-","-",IF(D5138=maxgameno+2,"blank row 2",IF(D5138=maxgameno+1,"blank row 1",INDEX(FixtureCode!$B$4:$AH$128,MATCH($C5138,FixtureCode!$B$4:$B$128,0),MATCH("G"&amp;D5138&amp;"-T2",FixtureCode!$B$4:$AH$4,0)))))</f>
        <v>-</v>
      </c>
      <c r="G5138" s="12" t="str">
        <f>IF(C5138="-","-",IF(AND(ISNUMBER(Fixture!G5142),ISNUMBER(Fixture!I5142),Fixture!F5142&lt;&gt;"BYE",Fixture!J5142&lt;&gt;"BYE"),"Yes","-"))</f>
        <v>-</v>
      </c>
      <c r="H5138" s="9" t="str">
        <f>IF(G5138="-","-",IF(Fixture!G5142&gt;Fixture!I5142,Settings!$G$7,IF(Fixture!G5142=Fixture!I5142,Settings!$G$8,IF(Fixture!G5142&lt;Fixture!I5142,Settings!$G$9,"-"))))</f>
        <v>-</v>
      </c>
      <c r="I5138" s="13" t="str">
        <f>IF(G5138="-","-",IF(Fixture!I5142&gt;Fixture!G5142,Settings!$G$7,IF(Fixture!I5142=Fixture!G5142,Settings!$G$8,IF(Fixture!I5142&lt;Fixture!G5142,Settings!$G$9,"-"))))</f>
        <v>-</v>
      </c>
    </row>
    <row r="5139" spans="3:9" x14ac:dyDescent="0.25">
      <c r="C5139" s="12" t="str">
        <f t="shared" si="162"/>
        <v>-</v>
      </c>
      <c r="D5139" s="9" t="str">
        <f t="shared" si="163"/>
        <v>-</v>
      </c>
      <c r="E5139" s="9" t="str">
        <f>IF(C5139="-","-",IF(D5139=maxgameno+2,"blank row 2",IF(D5139=maxgameno+1,"blank row 1",INDEX(FixtureCode!$B$4:$AH$128,MATCH($C5139,FixtureCode!$B$4:$B$128,0),MATCH("G"&amp;D5139&amp;"-T1",FixtureCode!$B$4:$AH$4,0)))))</f>
        <v>-</v>
      </c>
      <c r="F5139" s="13" t="str">
        <f>IF(C5139="-","-",IF(D5139=maxgameno+2,"blank row 2",IF(D5139=maxgameno+1,"blank row 1",INDEX(FixtureCode!$B$4:$AH$128,MATCH($C5139,FixtureCode!$B$4:$B$128,0),MATCH("G"&amp;D5139&amp;"-T2",FixtureCode!$B$4:$AH$4,0)))))</f>
        <v>-</v>
      </c>
      <c r="G5139" s="12" t="str">
        <f>IF(C5139="-","-",IF(AND(ISNUMBER(Fixture!G5143),ISNUMBER(Fixture!I5143),Fixture!F5143&lt;&gt;"BYE",Fixture!J5143&lt;&gt;"BYE"),"Yes","-"))</f>
        <v>-</v>
      </c>
      <c r="H5139" s="9" t="str">
        <f>IF(G5139="-","-",IF(Fixture!G5143&gt;Fixture!I5143,Settings!$G$7,IF(Fixture!G5143=Fixture!I5143,Settings!$G$8,IF(Fixture!G5143&lt;Fixture!I5143,Settings!$G$9,"-"))))</f>
        <v>-</v>
      </c>
      <c r="I5139" s="13" t="str">
        <f>IF(G5139="-","-",IF(Fixture!I5143&gt;Fixture!G5143,Settings!$G$7,IF(Fixture!I5143=Fixture!G5143,Settings!$G$8,IF(Fixture!I5143&lt;Fixture!G5143,Settings!$G$9,"-"))))</f>
        <v>-</v>
      </c>
    </row>
    <row r="5140" spans="3:9" x14ac:dyDescent="0.25">
      <c r="C5140" s="12" t="str">
        <f t="shared" si="162"/>
        <v>-</v>
      </c>
      <c r="D5140" s="9" t="str">
        <f t="shared" si="163"/>
        <v>-</v>
      </c>
      <c r="E5140" s="9" t="str">
        <f>IF(C5140="-","-",IF(D5140=maxgameno+2,"blank row 2",IF(D5140=maxgameno+1,"blank row 1",INDEX(FixtureCode!$B$4:$AH$128,MATCH($C5140,FixtureCode!$B$4:$B$128,0),MATCH("G"&amp;D5140&amp;"-T1",FixtureCode!$B$4:$AH$4,0)))))</f>
        <v>-</v>
      </c>
      <c r="F5140" s="13" t="str">
        <f>IF(C5140="-","-",IF(D5140=maxgameno+2,"blank row 2",IF(D5140=maxgameno+1,"blank row 1",INDEX(FixtureCode!$B$4:$AH$128,MATCH($C5140,FixtureCode!$B$4:$B$128,0),MATCH("G"&amp;D5140&amp;"-T2",FixtureCode!$B$4:$AH$4,0)))))</f>
        <v>-</v>
      </c>
      <c r="G5140" s="12" t="str">
        <f>IF(C5140="-","-",IF(AND(ISNUMBER(Fixture!G5144),ISNUMBER(Fixture!I5144),Fixture!F5144&lt;&gt;"BYE",Fixture!J5144&lt;&gt;"BYE"),"Yes","-"))</f>
        <v>-</v>
      </c>
      <c r="H5140" s="9" t="str">
        <f>IF(G5140="-","-",IF(Fixture!G5144&gt;Fixture!I5144,Settings!$G$7,IF(Fixture!G5144=Fixture!I5144,Settings!$G$8,IF(Fixture!G5144&lt;Fixture!I5144,Settings!$G$9,"-"))))</f>
        <v>-</v>
      </c>
      <c r="I5140" s="13" t="str">
        <f>IF(G5140="-","-",IF(Fixture!I5144&gt;Fixture!G5144,Settings!$G$7,IF(Fixture!I5144=Fixture!G5144,Settings!$G$8,IF(Fixture!I5144&lt;Fixture!G5144,Settings!$G$9,"-"))))</f>
        <v>-</v>
      </c>
    </row>
    <row r="5141" spans="3:9" x14ac:dyDescent="0.25">
      <c r="C5141" s="12" t="str">
        <f t="shared" si="162"/>
        <v>-</v>
      </c>
      <c r="D5141" s="9" t="str">
        <f t="shared" si="163"/>
        <v>-</v>
      </c>
      <c r="E5141" s="9" t="str">
        <f>IF(C5141="-","-",IF(D5141=maxgameno+2,"blank row 2",IF(D5141=maxgameno+1,"blank row 1",INDEX(FixtureCode!$B$4:$AH$128,MATCH($C5141,FixtureCode!$B$4:$B$128,0),MATCH("G"&amp;D5141&amp;"-T1",FixtureCode!$B$4:$AH$4,0)))))</f>
        <v>-</v>
      </c>
      <c r="F5141" s="13" t="str">
        <f>IF(C5141="-","-",IF(D5141=maxgameno+2,"blank row 2",IF(D5141=maxgameno+1,"blank row 1",INDEX(FixtureCode!$B$4:$AH$128,MATCH($C5141,FixtureCode!$B$4:$B$128,0),MATCH("G"&amp;D5141&amp;"-T2",FixtureCode!$B$4:$AH$4,0)))))</f>
        <v>-</v>
      </c>
      <c r="G5141" s="12" t="str">
        <f>IF(C5141="-","-",IF(AND(ISNUMBER(Fixture!G5145),ISNUMBER(Fixture!I5145),Fixture!F5145&lt;&gt;"BYE",Fixture!J5145&lt;&gt;"BYE"),"Yes","-"))</f>
        <v>-</v>
      </c>
      <c r="H5141" s="9" t="str">
        <f>IF(G5141="-","-",IF(Fixture!G5145&gt;Fixture!I5145,Settings!$G$7,IF(Fixture!G5145=Fixture!I5145,Settings!$G$8,IF(Fixture!G5145&lt;Fixture!I5145,Settings!$G$9,"-"))))</f>
        <v>-</v>
      </c>
      <c r="I5141" s="13" t="str">
        <f>IF(G5141="-","-",IF(Fixture!I5145&gt;Fixture!G5145,Settings!$G$7,IF(Fixture!I5145=Fixture!G5145,Settings!$G$8,IF(Fixture!I5145&lt;Fixture!G5145,Settings!$G$9,"-"))))</f>
        <v>-</v>
      </c>
    </row>
    <row r="5142" spans="3:9" x14ac:dyDescent="0.25">
      <c r="C5142" s="12" t="str">
        <f t="shared" si="162"/>
        <v>-</v>
      </c>
      <c r="D5142" s="9" t="str">
        <f t="shared" si="163"/>
        <v>-</v>
      </c>
      <c r="E5142" s="9" t="str">
        <f>IF(C5142="-","-",IF(D5142=maxgameno+2,"blank row 2",IF(D5142=maxgameno+1,"blank row 1",INDEX(FixtureCode!$B$4:$AH$128,MATCH($C5142,FixtureCode!$B$4:$B$128,0),MATCH("G"&amp;D5142&amp;"-T1",FixtureCode!$B$4:$AH$4,0)))))</f>
        <v>-</v>
      </c>
      <c r="F5142" s="13" t="str">
        <f>IF(C5142="-","-",IF(D5142=maxgameno+2,"blank row 2",IF(D5142=maxgameno+1,"blank row 1",INDEX(FixtureCode!$B$4:$AH$128,MATCH($C5142,FixtureCode!$B$4:$B$128,0),MATCH("G"&amp;D5142&amp;"-T2",FixtureCode!$B$4:$AH$4,0)))))</f>
        <v>-</v>
      </c>
      <c r="G5142" s="12" t="str">
        <f>IF(C5142="-","-",IF(AND(ISNUMBER(Fixture!G5146),ISNUMBER(Fixture!I5146),Fixture!F5146&lt;&gt;"BYE",Fixture!J5146&lt;&gt;"BYE"),"Yes","-"))</f>
        <v>-</v>
      </c>
      <c r="H5142" s="9" t="str">
        <f>IF(G5142="-","-",IF(Fixture!G5146&gt;Fixture!I5146,Settings!$G$7,IF(Fixture!G5146=Fixture!I5146,Settings!$G$8,IF(Fixture!G5146&lt;Fixture!I5146,Settings!$G$9,"-"))))</f>
        <v>-</v>
      </c>
      <c r="I5142" s="13" t="str">
        <f>IF(G5142="-","-",IF(Fixture!I5146&gt;Fixture!G5146,Settings!$G$7,IF(Fixture!I5146=Fixture!G5146,Settings!$G$8,IF(Fixture!I5146&lt;Fixture!G5146,Settings!$G$9,"-"))))</f>
        <v>-</v>
      </c>
    </row>
    <row r="5143" spans="3:9" x14ac:dyDescent="0.25">
      <c r="C5143" s="12" t="str">
        <f t="shared" si="162"/>
        <v>-</v>
      </c>
      <c r="D5143" s="9" t="str">
        <f t="shared" si="163"/>
        <v>-</v>
      </c>
      <c r="E5143" s="9" t="str">
        <f>IF(C5143="-","-",IF(D5143=maxgameno+2,"blank row 2",IF(D5143=maxgameno+1,"blank row 1",INDEX(FixtureCode!$B$4:$AH$128,MATCH($C5143,FixtureCode!$B$4:$B$128,0),MATCH("G"&amp;D5143&amp;"-T1",FixtureCode!$B$4:$AH$4,0)))))</f>
        <v>-</v>
      </c>
      <c r="F5143" s="13" t="str">
        <f>IF(C5143="-","-",IF(D5143=maxgameno+2,"blank row 2",IF(D5143=maxgameno+1,"blank row 1",INDEX(FixtureCode!$B$4:$AH$128,MATCH($C5143,FixtureCode!$B$4:$B$128,0),MATCH("G"&amp;D5143&amp;"-T2",FixtureCode!$B$4:$AH$4,0)))))</f>
        <v>-</v>
      </c>
      <c r="G5143" s="12" t="str">
        <f>IF(C5143="-","-",IF(AND(ISNUMBER(Fixture!G5147),ISNUMBER(Fixture!I5147),Fixture!F5147&lt;&gt;"BYE",Fixture!J5147&lt;&gt;"BYE"),"Yes","-"))</f>
        <v>-</v>
      </c>
      <c r="H5143" s="9" t="str">
        <f>IF(G5143="-","-",IF(Fixture!G5147&gt;Fixture!I5147,Settings!$G$7,IF(Fixture!G5147=Fixture!I5147,Settings!$G$8,IF(Fixture!G5147&lt;Fixture!I5147,Settings!$G$9,"-"))))</f>
        <v>-</v>
      </c>
      <c r="I5143" s="13" t="str">
        <f>IF(G5143="-","-",IF(Fixture!I5147&gt;Fixture!G5147,Settings!$G$7,IF(Fixture!I5147=Fixture!G5147,Settings!$G$8,IF(Fixture!I5147&lt;Fixture!G5147,Settings!$G$9,"-"))))</f>
        <v>-</v>
      </c>
    </row>
    <row r="5144" spans="3:9" x14ac:dyDescent="0.25">
      <c r="C5144" s="12" t="str">
        <f t="shared" si="162"/>
        <v>-</v>
      </c>
      <c r="D5144" s="9" t="str">
        <f t="shared" si="163"/>
        <v>-</v>
      </c>
      <c r="E5144" s="9" t="str">
        <f>IF(C5144="-","-",IF(D5144=maxgameno+2,"blank row 2",IF(D5144=maxgameno+1,"blank row 1",INDEX(FixtureCode!$B$4:$AH$128,MATCH($C5144,FixtureCode!$B$4:$B$128,0),MATCH("G"&amp;D5144&amp;"-T1",FixtureCode!$B$4:$AH$4,0)))))</f>
        <v>-</v>
      </c>
      <c r="F5144" s="13" t="str">
        <f>IF(C5144="-","-",IF(D5144=maxgameno+2,"blank row 2",IF(D5144=maxgameno+1,"blank row 1",INDEX(FixtureCode!$B$4:$AH$128,MATCH($C5144,FixtureCode!$B$4:$B$128,0),MATCH("G"&amp;D5144&amp;"-T2",FixtureCode!$B$4:$AH$4,0)))))</f>
        <v>-</v>
      </c>
      <c r="G5144" s="12" t="str">
        <f>IF(C5144="-","-",IF(AND(ISNUMBER(Fixture!G5148),ISNUMBER(Fixture!I5148),Fixture!F5148&lt;&gt;"BYE",Fixture!J5148&lt;&gt;"BYE"),"Yes","-"))</f>
        <v>-</v>
      </c>
      <c r="H5144" s="9" t="str">
        <f>IF(G5144="-","-",IF(Fixture!G5148&gt;Fixture!I5148,Settings!$G$7,IF(Fixture!G5148=Fixture!I5148,Settings!$G$8,IF(Fixture!G5148&lt;Fixture!I5148,Settings!$G$9,"-"))))</f>
        <v>-</v>
      </c>
      <c r="I5144" s="13" t="str">
        <f>IF(G5144="-","-",IF(Fixture!I5148&gt;Fixture!G5148,Settings!$G$7,IF(Fixture!I5148=Fixture!G5148,Settings!$G$8,IF(Fixture!I5148&lt;Fixture!G5148,Settings!$G$9,"-"))))</f>
        <v>-</v>
      </c>
    </row>
    <row r="5145" spans="3:9" x14ac:dyDescent="0.25">
      <c r="C5145" s="12" t="str">
        <f t="shared" si="162"/>
        <v>-</v>
      </c>
      <c r="D5145" s="9" t="str">
        <f t="shared" si="163"/>
        <v>-</v>
      </c>
      <c r="E5145" s="9" t="str">
        <f>IF(C5145="-","-",IF(D5145=maxgameno+2,"blank row 2",IF(D5145=maxgameno+1,"blank row 1",INDEX(FixtureCode!$B$4:$AH$128,MATCH($C5145,FixtureCode!$B$4:$B$128,0),MATCH("G"&amp;D5145&amp;"-T1",FixtureCode!$B$4:$AH$4,0)))))</f>
        <v>-</v>
      </c>
      <c r="F5145" s="13" t="str">
        <f>IF(C5145="-","-",IF(D5145=maxgameno+2,"blank row 2",IF(D5145=maxgameno+1,"blank row 1",INDEX(FixtureCode!$B$4:$AH$128,MATCH($C5145,FixtureCode!$B$4:$B$128,0),MATCH("G"&amp;D5145&amp;"-T2",FixtureCode!$B$4:$AH$4,0)))))</f>
        <v>-</v>
      </c>
      <c r="G5145" s="12" t="str">
        <f>IF(C5145="-","-",IF(AND(ISNUMBER(Fixture!G5149),ISNUMBER(Fixture!I5149),Fixture!F5149&lt;&gt;"BYE",Fixture!J5149&lt;&gt;"BYE"),"Yes","-"))</f>
        <v>-</v>
      </c>
      <c r="H5145" s="9" t="str">
        <f>IF(G5145="-","-",IF(Fixture!G5149&gt;Fixture!I5149,Settings!$G$7,IF(Fixture!G5149=Fixture!I5149,Settings!$G$8,IF(Fixture!G5149&lt;Fixture!I5149,Settings!$G$9,"-"))))</f>
        <v>-</v>
      </c>
      <c r="I5145" s="13" t="str">
        <f>IF(G5145="-","-",IF(Fixture!I5149&gt;Fixture!G5149,Settings!$G$7,IF(Fixture!I5149=Fixture!G5149,Settings!$G$8,IF(Fixture!I5149&lt;Fixture!G5149,Settings!$G$9,"-"))))</f>
        <v>-</v>
      </c>
    </row>
    <row r="5146" spans="3:9" x14ac:dyDescent="0.25">
      <c r="C5146" s="12" t="str">
        <f t="shared" si="162"/>
        <v>-</v>
      </c>
      <c r="D5146" s="9" t="str">
        <f t="shared" si="163"/>
        <v>-</v>
      </c>
      <c r="E5146" s="9" t="str">
        <f>IF(C5146="-","-",IF(D5146=maxgameno+2,"blank row 2",IF(D5146=maxgameno+1,"blank row 1",INDEX(FixtureCode!$B$4:$AH$128,MATCH($C5146,FixtureCode!$B$4:$B$128,0),MATCH("G"&amp;D5146&amp;"-T1",FixtureCode!$B$4:$AH$4,0)))))</f>
        <v>-</v>
      </c>
      <c r="F5146" s="13" t="str">
        <f>IF(C5146="-","-",IF(D5146=maxgameno+2,"blank row 2",IF(D5146=maxgameno+1,"blank row 1",INDEX(FixtureCode!$B$4:$AH$128,MATCH($C5146,FixtureCode!$B$4:$B$128,0),MATCH("G"&amp;D5146&amp;"-T2",FixtureCode!$B$4:$AH$4,0)))))</f>
        <v>-</v>
      </c>
      <c r="G5146" s="12" t="str">
        <f>IF(C5146="-","-",IF(AND(ISNUMBER(Fixture!G5150),ISNUMBER(Fixture!I5150),Fixture!F5150&lt;&gt;"BYE",Fixture!J5150&lt;&gt;"BYE"),"Yes","-"))</f>
        <v>-</v>
      </c>
      <c r="H5146" s="9" t="str">
        <f>IF(G5146="-","-",IF(Fixture!G5150&gt;Fixture!I5150,Settings!$G$7,IF(Fixture!G5150=Fixture!I5150,Settings!$G$8,IF(Fixture!G5150&lt;Fixture!I5150,Settings!$G$9,"-"))))</f>
        <v>-</v>
      </c>
      <c r="I5146" s="13" t="str">
        <f>IF(G5146="-","-",IF(Fixture!I5150&gt;Fixture!G5150,Settings!$G$7,IF(Fixture!I5150=Fixture!G5150,Settings!$G$8,IF(Fixture!I5150&lt;Fixture!G5150,Settings!$G$9,"-"))))</f>
        <v>-</v>
      </c>
    </row>
    <row r="5147" spans="3:9" x14ac:dyDescent="0.25">
      <c r="C5147" s="12" t="str">
        <f t="shared" si="162"/>
        <v>-</v>
      </c>
      <c r="D5147" s="9" t="str">
        <f t="shared" si="163"/>
        <v>-</v>
      </c>
      <c r="E5147" s="9" t="str">
        <f>IF(C5147="-","-",IF(D5147=maxgameno+2,"blank row 2",IF(D5147=maxgameno+1,"blank row 1",INDEX(FixtureCode!$B$4:$AH$128,MATCH($C5147,FixtureCode!$B$4:$B$128,0),MATCH("G"&amp;D5147&amp;"-T1",FixtureCode!$B$4:$AH$4,0)))))</f>
        <v>-</v>
      </c>
      <c r="F5147" s="13" t="str">
        <f>IF(C5147="-","-",IF(D5147=maxgameno+2,"blank row 2",IF(D5147=maxgameno+1,"blank row 1",INDEX(FixtureCode!$B$4:$AH$128,MATCH($C5147,FixtureCode!$B$4:$B$128,0),MATCH("G"&amp;D5147&amp;"-T2",FixtureCode!$B$4:$AH$4,0)))))</f>
        <v>-</v>
      </c>
      <c r="G5147" s="12" t="str">
        <f>IF(C5147="-","-",IF(AND(ISNUMBER(Fixture!G5151),ISNUMBER(Fixture!I5151),Fixture!F5151&lt;&gt;"BYE",Fixture!J5151&lt;&gt;"BYE"),"Yes","-"))</f>
        <v>-</v>
      </c>
      <c r="H5147" s="9" t="str">
        <f>IF(G5147="-","-",IF(Fixture!G5151&gt;Fixture!I5151,Settings!$G$7,IF(Fixture!G5151=Fixture!I5151,Settings!$G$8,IF(Fixture!G5151&lt;Fixture!I5151,Settings!$G$9,"-"))))</f>
        <v>-</v>
      </c>
      <c r="I5147" s="13" t="str">
        <f>IF(G5147="-","-",IF(Fixture!I5151&gt;Fixture!G5151,Settings!$G$7,IF(Fixture!I5151=Fixture!G5151,Settings!$G$8,IF(Fixture!I5151&lt;Fixture!G5151,Settings!$G$9,"-"))))</f>
        <v>-</v>
      </c>
    </row>
    <row r="5148" spans="3:9" x14ac:dyDescent="0.25">
      <c r="C5148" s="12" t="str">
        <f t="shared" si="162"/>
        <v>-</v>
      </c>
      <c r="D5148" s="9" t="str">
        <f t="shared" si="163"/>
        <v>-</v>
      </c>
      <c r="E5148" s="9" t="str">
        <f>IF(C5148="-","-",IF(D5148=maxgameno+2,"blank row 2",IF(D5148=maxgameno+1,"blank row 1",INDEX(FixtureCode!$B$4:$AH$128,MATCH($C5148,FixtureCode!$B$4:$B$128,0),MATCH("G"&amp;D5148&amp;"-T1",FixtureCode!$B$4:$AH$4,0)))))</f>
        <v>-</v>
      </c>
      <c r="F5148" s="13" t="str">
        <f>IF(C5148="-","-",IF(D5148=maxgameno+2,"blank row 2",IF(D5148=maxgameno+1,"blank row 1",INDEX(FixtureCode!$B$4:$AH$128,MATCH($C5148,FixtureCode!$B$4:$B$128,0),MATCH("G"&amp;D5148&amp;"-T2",FixtureCode!$B$4:$AH$4,0)))))</f>
        <v>-</v>
      </c>
      <c r="G5148" s="12" t="str">
        <f>IF(C5148="-","-",IF(AND(ISNUMBER(Fixture!G5152),ISNUMBER(Fixture!I5152),Fixture!F5152&lt;&gt;"BYE",Fixture!J5152&lt;&gt;"BYE"),"Yes","-"))</f>
        <v>-</v>
      </c>
      <c r="H5148" s="9" t="str">
        <f>IF(G5148="-","-",IF(Fixture!G5152&gt;Fixture!I5152,Settings!$G$7,IF(Fixture!G5152=Fixture!I5152,Settings!$G$8,IF(Fixture!G5152&lt;Fixture!I5152,Settings!$G$9,"-"))))</f>
        <v>-</v>
      </c>
      <c r="I5148" s="13" t="str">
        <f>IF(G5148="-","-",IF(Fixture!I5152&gt;Fixture!G5152,Settings!$G$7,IF(Fixture!I5152=Fixture!G5152,Settings!$G$8,IF(Fixture!I5152&lt;Fixture!G5152,Settings!$G$9,"-"))))</f>
        <v>-</v>
      </c>
    </row>
    <row r="5149" spans="3:9" x14ac:dyDescent="0.25">
      <c r="C5149" s="12" t="str">
        <f t="shared" si="162"/>
        <v>-</v>
      </c>
      <c r="D5149" s="9" t="str">
        <f t="shared" si="163"/>
        <v>-</v>
      </c>
      <c r="E5149" s="9" t="str">
        <f>IF(C5149="-","-",IF(D5149=maxgameno+2,"blank row 2",IF(D5149=maxgameno+1,"blank row 1",INDEX(FixtureCode!$B$4:$AH$128,MATCH($C5149,FixtureCode!$B$4:$B$128,0),MATCH("G"&amp;D5149&amp;"-T1",FixtureCode!$B$4:$AH$4,0)))))</f>
        <v>-</v>
      </c>
      <c r="F5149" s="13" t="str">
        <f>IF(C5149="-","-",IF(D5149=maxgameno+2,"blank row 2",IF(D5149=maxgameno+1,"blank row 1",INDEX(FixtureCode!$B$4:$AH$128,MATCH($C5149,FixtureCode!$B$4:$B$128,0),MATCH("G"&amp;D5149&amp;"-T2",FixtureCode!$B$4:$AH$4,0)))))</f>
        <v>-</v>
      </c>
      <c r="G5149" s="12" t="str">
        <f>IF(C5149="-","-",IF(AND(ISNUMBER(Fixture!G5153),ISNUMBER(Fixture!I5153),Fixture!F5153&lt;&gt;"BYE",Fixture!J5153&lt;&gt;"BYE"),"Yes","-"))</f>
        <v>-</v>
      </c>
      <c r="H5149" s="9" t="str">
        <f>IF(G5149="-","-",IF(Fixture!G5153&gt;Fixture!I5153,Settings!$G$7,IF(Fixture!G5153=Fixture!I5153,Settings!$G$8,IF(Fixture!G5153&lt;Fixture!I5153,Settings!$G$9,"-"))))</f>
        <v>-</v>
      </c>
      <c r="I5149" s="13" t="str">
        <f>IF(G5149="-","-",IF(Fixture!I5153&gt;Fixture!G5153,Settings!$G$7,IF(Fixture!I5153=Fixture!G5153,Settings!$G$8,IF(Fixture!I5153&lt;Fixture!G5153,Settings!$G$9,"-"))))</f>
        <v>-</v>
      </c>
    </row>
    <row r="5150" spans="3:9" x14ac:dyDescent="0.25">
      <c r="C5150" s="12" t="str">
        <f t="shared" si="162"/>
        <v>-</v>
      </c>
      <c r="D5150" s="9" t="str">
        <f t="shared" si="163"/>
        <v>-</v>
      </c>
      <c r="E5150" s="9" t="str">
        <f>IF(C5150="-","-",IF(D5150=maxgameno+2,"blank row 2",IF(D5150=maxgameno+1,"blank row 1",INDEX(FixtureCode!$B$4:$AH$128,MATCH($C5150,FixtureCode!$B$4:$B$128,0),MATCH("G"&amp;D5150&amp;"-T1",FixtureCode!$B$4:$AH$4,0)))))</f>
        <v>-</v>
      </c>
      <c r="F5150" s="13" t="str">
        <f>IF(C5150="-","-",IF(D5150=maxgameno+2,"blank row 2",IF(D5150=maxgameno+1,"blank row 1",INDEX(FixtureCode!$B$4:$AH$128,MATCH($C5150,FixtureCode!$B$4:$B$128,0),MATCH("G"&amp;D5150&amp;"-T2",FixtureCode!$B$4:$AH$4,0)))))</f>
        <v>-</v>
      </c>
      <c r="G5150" s="12" t="str">
        <f>IF(C5150="-","-",IF(AND(ISNUMBER(Fixture!G5154),ISNUMBER(Fixture!I5154),Fixture!F5154&lt;&gt;"BYE",Fixture!J5154&lt;&gt;"BYE"),"Yes","-"))</f>
        <v>-</v>
      </c>
      <c r="H5150" s="9" t="str">
        <f>IF(G5150="-","-",IF(Fixture!G5154&gt;Fixture!I5154,Settings!$G$7,IF(Fixture!G5154=Fixture!I5154,Settings!$G$8,IF(Fixture!G5154&lt;Fixture!I5154,Settings!$G$9,"-"))))</f>
        <v>-</v>
      </c>
      <c r="I5150" s="13" t="str">
        <f>IF(G5150="-","-",IF(Fixture!I5154&gt;Fixture!G5154,Settings!$G$7,IF(Fixture!I5154=Fixture!G5154,Settings!$G$8,IF(Fixture!I5154&lt;Fixture!G5154,Settings!$G$9,"-"))))</f>
        <v>-</v>
      </c>
    </row>
    <row r="5151" spans="3:9" x14ac:dyDescent="0.25">
      <c r="C5151" s="12" t="str">
        <f t="shared" si="162"/>
        <v>-</v>
      </c>
      <c r="D5151" s="9" t="str">
        <f t="shared" si="163"/>
        <v>-</v>
      </c>
      <c r="E5151" s="9" t="str">
        <f>IF(C5151="-","-",IF(D5151=maxgameno+2,"blank row 2",IF(D5151=maxgameno+1,"blank row 1",INDEX(FixtureCode!$B$4:$AH$128,MATCH($C5151,FixtureCode!$B$4:$B$128,0),MATCH("G"&amp;D5151&amp;"-T1",FixtureCode!$B$4:$AH$4,0)))))</f>
        <v>-</v>
      </c>
      <c r="F5151" s="13" t="str">
        <f>IF(C5151="-","-",IF(D5151=maxgameno+2,"blank row 2",IF(D5151=maxgameno+1,"blank row 1",INDEX(FixtureCode!$B$4:$AH$128,MATCH($C5151,FixtureCode!$B$4:$B$128,0),MATCH("G"&amp;D5151&amp;"-T2",FixtureCode!$B$4:$AH$4,0)))))</f>
        <v>-</v>
      </c>
      <c r="G5151" s="12" t="str">
        <f>IF(C5151="-","-",IF(AND(ISNUMBER(Fixture!G5155),ISNUMBER(Fixture!I5155),Fixture!F5155&lt;&gt;"BYE",Fixture!J5155&lt;&gt;"BYE"),"Yes","-"))</f>
        <v>-</v>
      </c>
      <c r="H5151" s="9" t="str">
        <f>IF(G5151="-","-",IF(Fixture!G5155&gt;Fixture!I5155,Settings!$G$7,IF(Fixture!G5155=Fixture!I5155,Settings!$G$8,IF(Fixture!G5155&lt;Fixture!I5155,Settings!$G$9,"-"))))</f>
        <v>-</v>
      </c>
      <c r="I5151" s="13" t="str">
        <f>IF(G5151="-","-",IF(Fixture!I5155&gt;Fixture!G5155,Settings!$G$7,IF(Fixture!I5155=Fixture!G5155,Settings!$G$8,IF(Fixture!I5155&lt;Fixture!G5155,Settings!$G$9,"-"))))</f>
        <v>-</v>
      </c>
    </row>
    <row r="5152" spans="3:9" x14ac:dyDescent="0.25">
      <c r="C5152" s="12" t="str">
        <f t="shared" si="162"/>
        <v>-</v>
      </c>
      <c r="D5152" s="9" t="str">
        <f t="shared" si="163"/>
        <v>-</v>
      </c>
      <c r="E5152" s="9" t="str">
        <f>IF(C5152="-","-",IF(D5152=maxgameno+2,"blank row 2",IF(D5152=maxgameno+1,"blank row 1",INDEX(FixtureCode!$B$4:$AH$128,MATCH($C5152,FixtureCode!$B$4:$B$128,0),MATCH("G"&amp;D5152&amp;"-T1",FixtureCode!$B$4:$AH$4,0)))))</f>
        <v>-</v>
      </c>
      <c r="F5152" s="13" t="str">
        <f>IF(C5152="-","-",IF(D5152=maxgameno+2,"blank row 2",IF(D5152=maxgameno+1,"blank row 1",INDEX(FixtureCode!$B$4:$AH$128,MATCH($C5152,FixtureCode!$B$4:$B$128,0),MATCH("G"&amp;D5152&amp;"-T2",FixtureCode!$B$4:$AH$4,0)))))</f>
        <v>-</v>
      </c>
      <c r="G5152" s="12" t="str">
        <f>IF(C5152="-","-",IF(AND(ISNUMBER(Fixture!G5156),ISNUMBER(Fixture!I5156),Fixture!F5156&lt;&gt;"BYE",Fixture!J5156&lt;&gt;"BYE"),"Yes","-"))</f>
        <v>-</v>
      </c>
      <c r="H5152" s="9" t="str">
        <f>IF(G5152="-","-",IF(Fixture!G5156&gt;Fixture!I5156,Settings!$G$7,IF(Fixture!G5156=Fixture!I5156,Settings!$G$8,IF(Fixture!G5156&lt;Fixture!I5156,Settings!$G$9,"-"))))</f>
        <v>-</v>
      </c>
      <c r="I5152" s="13" t="str">
        <f>IF(G5152="-","-",IF(Fixture!I5156&gt;Fixture!G5156,Settings!$G$7,IF(Fixture!I5156=Fixture!G5156,Settings!$G$8,IF(Fixture!I5156&lt;Fixture!G5156,Settings!$G$9,"-"))))</f>
        <v>-</v>
      </c>
    </row>
    <row r="5153" spans="3:9" x14ac:dyDescent="0.25">
      <c r="C5153" s="12" t="str">
        <f t="shared" si="162"/>
        <v>-</v>
      </c>
      <c r="D5153" s="9" t="str">
        <f t="shared" si="163"/>
        <v>-</v>
      </c>
      <c r="E5153" s="9" t="str">
        <f>IF(C5153="-","-",IF(D5153=maxgameno+2,"blank row 2",IF(D5153=maxgameno+1,"blank row 1",INDEX(FixtureCode!$B$4:$AH$128,MATCH($C5153,FixtureCode!$B$4:$B$128,0),MATCH("G"&amp;D5153&amp;"-T1",FixtureCode!$B$4:$AH$4,0)))))</f>
        <v>-</v>
      </c>
      <c r="F5153" s="13" t="str">
        <f>IF(C5153="-","-",IF(D5153=maxgameno+2,"blank row 2",IF(D5153=maxgameno+1,"blank row 1",INDEX(FixtureCode!$B$4:$AH$128,MATCH($C5153,FixtureCode!$B$4:$B$128,0),MATCH("G"&amp;D5153&amp;"-T2",FixtureCode!$B$4:$AH$4,0)))))</f>
        <v>-</v>
      </c>
      <c r="G5153" s="12" t="str">
        <f>IF(C5153="-","-",IF(AND(ISNUMBER(Fixture!G5157),ISNUMBER(Fixture!I5157),Fixture!F5157&lt;&gt;"BYE",Fixture!J5157&lt;&gt;"BYE"),"Yes","-"))</f>
        <v>-</v>
      </c>
      <c r="H5153" s="9" t="str">
        <f>IF(G5153="-","-",IF(Fixture!G5157&gt;Fixture!I5157,Settings!$G$7,IF(Fixture!G5157=Fixture!I5157,Settings!$G$8,IF(Fixture!G5157&lt;Fixture!I5157,Settings!$G$9,"-"))))</f>
        <v>-</v>
      </c>
      <c r="I5153" s="13" t="str">
        <f>IF(G5153="-","-",IF(Fixture!I5157&gt;Fixture!G5157,Settings!$G$7,IF(Fixture!I5157=Fixture!G5157,Settings!$G$8,IF(Fixture!I5157&lt;Fixture!G5157,Settings!$G$9,"-"))))</f>
        <v>-</v>
      </c>
    </row>
    <row r="5154" spans="3:9" x14ac:dyDescent="0.25">
      <c r="C5154" s="12" t="str">
        <f t="shared" si="162"/>
        <v>-</v>
      </c>
      <c r="D5154" s="9" t="str">
        <f t="shared" si="163"/>
        <v>-</v>
      </c>
      <c r="E5154" s="9" t="str">
        <f>IF(C5154="-","-",IF(D5154=maxgameno+2,"blank row 2",IF(D5154=maxgameno+1,"blank row 1",INDEX(FixtureCode!$B$4:$AH$128,MATCH($C5154,FixtureCode!$B$4:$B$128,0),MATCH("G"&amp;D5154&amp;"-T1",FixtureCode!$B$4:$AH$4,0)))))</f>
        <v>-</v>
      </c>
      <c r="F5154" s="13" t="str">
        <f>IF(C5154="-","-",IF(D5154=maxgameno+2,"blank row 2",IF(D5154=maxgameno+1,"blank row 1",INDEX(FixtureCode!$B$4:$AH$128,MATCH($C5154,FixtureCode!$B$4:$B$128,0),MATCH("G"&amp;D5154&amp;"-T2",FixtureCode!$B$4:$AH$4,0)))))</f>
        <v>-</v>
      </c>
      <c r="G5154" s="12" t="str">
        <f>IF(C5154="-","-",IF(AND(ISNUMBER(Fixture!G5158),ISNUMBER(Fixture!I5158),Fixture!F5158&lt;&gt;"BYE",Fixture!J5158&lt;&gt;"BYE"),"Yes","-"))</f>
        <v>-</v>
      </c>
      <c r="H5154" s="9" t="str">
        <f>IF(G5154="-","-",IF(Fixture!G5158&gt;Fixture!I5158,Settings!$G$7,IF(Fixture!G5158=Fixture!I5158,Settings!$G$8,IF(Fixture!G5158&lt;Fixture!I5158,Settings!$G$9,"-"))))</f>
        <v>-</v>
      </c>
      <c r="I5154" s="13" t="str">
        <f>IF(G5154="-","-",IF(Fixture!I5158&gt;Fixture!G5158,Settings!$G$7,IF(Fixture!I5158=Fixture!G5158,Settings!$G$8,IF(Fixture!I5158&lt;Fixture!G5158,Settings!$G$9,"-"))))</f>
        <v>-</v>
      </c>
    </row>
    <row r="5155" spans="3:9" x14ac:dyDescent="0.25">
      <c r="C5155" s="12" t="str">
        <f t="shared" si="162"/>
        <v>-</v>
      </c>
      <c r="D5155" s="9" t="str">
        <f t="shared" si="163"/>
        <v>-</v>
      </c>
      <c r="E5155" s="9" t="str">
        <f>IF(C5155="-","-",IF(D5155=maxgameno+2,"blank row 2",IF(D5155=maxgameno+1,"blank row 1",INDEX(FixtureCode!$B$4:$AH$128,MATCH($C5155,FixtureCode!$B$4:$B$128,0),MATCH("G"&amp;D5155&amp;"-T1",FixtureCode!$B$4:$AH$4,0)))))</f>
        <v>-</v>
      </c>
      <c r="F5155" s="13" t="str">
        <f>IF(C5155="-","-",IF(D5155=maxgameno+2,"blank row 2",IF(D5155=maxgameno+1,"blank row 1",INDEX(FixtureCode!$B$4:$AH$128,MATCH($C5155,FixtureCode!$B$4:$B$128,0),MATCH("G"&amp;D5155&amp;"-T2",FixtureCode!$B$4:$AH$4,0)))))</f>
        <v>-</v>
      </c>
      <c r="G5155" s="12" t="str">
        <f>IF(C5155="-","-",IF(AND(ISNUMBER(Fixture!G5159),ISNUMBER(Fixture!I5159),Fixture!F5159&lt;&gt;"BYE",Fixture!J5159&lt;&gt;"BYE"),"Yes","-"))</f>
        <v>-</v>
      </c>
      <c r="H5155" s="9" t="str">
        <f>IF(G5155="-","-",IF(Fixture!G5159&gt;Fixture!I5159,Settings!$G$7,IF(Fixture!G5159=Fixture!I5159,Settings!$G$8,IF(Fixture!G5159&lt;Fixture!I5159,Settings!$G$9,"-"))))</f>
        <v>-</v>
      </c>
      <c r="I5155" s="13" t="str">
        <f>IF(G5155="-","-",IF(Fixture!I5159&gt;Fixture!G5159,Settings!$G$7,IF(Fixture!I5159=Fixture!G5159,Settings!$G$8,IF(Fixture!I5159&lt;Fixture!G5159,Settings!$G$9,"-"))))</f>
        <v>-</v>
      </c>
    </row>
    <row r="5156" spans="3:9" x14ac:dyDescent="0.25">
      <c r="C5156" s="12" t="str">
        <f t="shared" si="162"/>
        <v>-</v>
      </c>
      <c r="D5156" s="9" t="str">
        <f t="shared" si="163"/>
        <v>-</v>
      </c>
      <c r="E5156" s="9" t="str">
        <f>IF(C5156="-","-",IF(D5156=maxgameno+2,"blank row 2",IF(D5156=maxgameno+1,"blank row 1",INDEX(FixtureCode!$B$4:$AH$128,MATCH($C5156,FixtureCode!$B$4:$B$128,0),MATCH("G"&amp;D5156&amp;"-T1",FixtureCode!$B$4:$AH$4,0)))))</f>
        <v>-</v>
      </c>
      <c r="F5156" s="13" t="str">
        <f>IF(C5156="-","-",IF(D5156=maxgameno+2,"blank row 2",IF(D5156=maxgameno+1,"blank row 1",INDEX(FixtureCode!$B$4:$AH$128,MATCH($C5156,FixtureCode!$B$4:$B$128,0),MATCH("G"&amp;D5156&amp;"-T2",FixtureCode!$B$4:$AH$4,0)))))</f>
        <v>-</v>
      </c>
      <c r="G5156" s="12" t="str">
        <f>IF(C5156="-","-",IF(AND(ISNUMBER(Fixture!G5160),ISNUMBER(Fixture!I5160),Fixture!F5160&lt;&gt;"BYE",Fixture!J5160&lt;&gt;"BYE"),"Yes","-"))</f>
        <v>-</v>
      </c>
      <c r="H5156" s="9" t="str">
        <f>IF(G5156="-","-",IF(Fixture!G5160&gt;Fixture!I5160,Settings!$G$7,IF(Fixture!G5160=Fixture!I5160,Settings!$G$8,IF(Fixture!G5160&lt;Fixture!I5160,Settings!$G$9,"-"))))</f>
        <v>-</v>
      </c>
      <c r="I5156" s="13" t="str">
        <f>IF(G5156="-","-",IF(Fixture!I5160&gt;Fixture!G5160,Settings!$G$7,IF(Fixture!I5160=Fixture!G5160,Settings!$G$8,IF(Fixture!I5160&lt;Fixture!G5160,Settings!$G$9,"-"))))</f>
        <v>-</v>
      </c>
    </row>
    <row r="5157" spans="3:9" x14ac:dyDescent="0.25">
      <c r="C5157" s="12" t="str">
        <f t="shared" si="162"/>
        <v>-</v>
      </c>
      <c r="D5157" s="9" t="str">
        <f t="shared" si="163"/>
        <v>-</v>
      </c>
      <c r="E5157" s="9" t="str">
        <f>IF(C5157="-","-",IF(D5157=maxgameno+2,"blank row 2",IF(D5157=maxgameno+1,"blank row 1",INDEX(FixtureCode!$B$4:$AH$128,MATCH($C5157,FixtureCode!$B$4:$B$128,0),MATCH("G"&amp;D5157&amp;"-T1",FixtureCode!$B$4:$AH$4,0)))))</f>
        <v>-</v>
      </c>
      <c r="F5157" s="13" t="str">
        <f>IF(C5157="-","-",IF(D5157=maxgameno+2,"blank row 2",IF(D5157=maxgameno+1,"blank row 1",INDEX(FixtureCode!$B$4:$AH$128,MATCH($C5157,FixtureCode!$B$4:$B$128,0),MATCH("G"&amp;D5157&amp;"-T2",FixtureCode!$B$4:$AH$4,0)))))</f>
        <v>-</v>
      </c>
      <c r="G5157" s="12" t="str">
        <f>IF(C5157="-","-",IF(AND(ISNUMBER(Fixture!G5161),ISNUMBER(Fixture!I5161),Fixture!F5161&lt;&gt;"BYE",Fixture!J5161&lt;&gt;"BYE"),"Yes","-"))</f>
        <v>-</v>
      </c>
      <c r="H5157" s="9" t="str">
        <f>IF(G5157="-","-",IF(Fixture!G5161&gt;Fixture!I5161,Settings!$G$7,IF(Fixture!G5161=Fixture!I5161,Settings!$G$8,IF(Fixture!G5161&lt;Fixture!I5161,Settings!$G$9,"-"))))</f>
        <v>-</v>
      </c>
      <c r="I5157" s="13" t="str">
        <f>IF(G5157="-","-",IF(Fixture!I5161&gt;Fixture!G5161,Settings!$G$7,IF(Fixture!I5161=Fixture!G5161,Settings!$G$8,IF(Fixture!I5161&lt;Fixture!G5161,Settings!$G$9,"-"))))</f>
        <v>-</v>
      </c>
    </row>
    <row r="5158" spans="3:9" x14ac:dyDescent="0.25">
      <c r="C5158" s="12" t="str">
        <f t="shared" si="162"/>
        <v>-</v>
      </c>
      <c r="D5158" s="9" t="str">
        <f t="shared" si="163"/>
        <v>-</v>
      </c>
      <c r="E5158" s="9" t="str">
        <f>IF(C5158="-","-",IF(D5158=maxgameno+2,"blank row 2",IF(D5158=maxgameno+1,"blank row 1",INDEX(FixtureCode!$B$4:$AH$128,MATCH($C5158,FixtureCode!$B$4:$B$128,0),MATCH("G"&amp;D5158&amp;"-T1",FixtureCode!$B$4:$AH$4,0)))))</f>
        <v>-</v>
      </c>
      <c r="F5158" s="13" t="str">
        <f>IF(C5158="-","-",IF(D5158=maxgameno+2,"blank row 2",IF(D5158=maxgameno+1,"blank row 1",INDEX(FixtureCode!$B$4:$AH$128,MATCH($C5158,FixtureCode!$B$4:$B$128,0),MATCH("G"&amp;D5158&amp;"-T2",FixtureCode!$B$4:$AH$4,0)))))</f>
        <v>-</v>
      </c>
      <c r="G5158" s="12" t="str">
        <f>IF(C5158="-","-",IF(AND(ISNUMBER(Fixture!G5162),ISNUMBER(Fixture!I5162),Fixture!F5162&lt;&gt;"BYE",Fixture!J5162&lt;&gt;"BYE"),"Yes","-"))</f>
        <v>-</v>
      </c>
      <c r="H5158" s="9" t="str">
        <f>IF(G5158="-","-",IF(Fixture!G5162&gt;Fixture!I5162,Settings!$G$7,IF(Fixture!G5162=Fixture!I5162,Settings!$G$8,IF(Fixture!G5162&lt;Fixture!I5162,Settings!$G$9,"-"))))</f>
        <v>-</v>
      </c>
      <c r="I5158" s="13" t="str">
        <f>IF(G5158="-","-",IF(Fixture!I5162&gt;Fixture!G5162,Settings!$G$7,IF(Fixture!I5162=Fixture!G5162,Settings!$G$8,IF(Fixture!I5162&lt;Fixture!G5162,Settings!$G$9,"-"))))</f>
        <v>-</v>
      </c>
    </row>
    <row r="5159" spans="3:9" x14ac:dyDescent="0.25">
      <c r="C5159" s="12" t="str">
        <f t="shared" si="162"/>
        <v>-</v>
      </c>
      <c r="D5159" s="9" t="str">
        <f t="shared" si="163"/>
        <v>-</v>
      </c>
      <c r="E5159" s="9" t="str">
        <f>IF(C5159="-","-",IF(D5159=maxgameno+2,"blank row 2",IF(D5159=maxgameno+1,"blank row 1",INDEX(FixtureCode!$B$4:$AH$128,MATCH($C5159,FixtureCode!$B$4:$B$128,0),MATCH("G"&amp;D5159&amp;"-T1",FixtureCode!$B$4:$AH$4,0)))))</f>
        <v>-</v>
      </c>
      <c r="F5159" s="13" t="str">
        <f>IF(C5159="-","-",IF(D5159=maxgameno+2,"blank row 2",IF(D5159=maxgameno+1,"blank row 1",INDEX(FixtureCode!$B$4:$AH$128,MATCH($C5159,FixtureCode!$B$4:$B$128,0),MATCH("G"&amp;D5159&amp;"-T2",FixtureCode!$B$4:$AH$4,0)))))</f>
        <v>-</v>
      </c>
      <c r="G5159" s="12" t="str">
        <f>IF(C5159="-","-",IF(AND(ISNUMBER(Fixture!G5163),ISNUMBER(Fixture!I5163),Fixture!F5163&lt;&gt;"BYE",Fixture!J5163&lt;&gt;"BYE"),"Yes","-"))</f>
        <v>-</v>
      </c>
      <c r="H5159" s="9" t="str">
        <f>IF(G5159="-","-",IF(Fixture!G5163&gt;Fixture!I5163,Settings!$G$7,IF(Fixture!G5163=Fixture!I5163,Settings!$G$8,IF(Fixture!G5163&lt;Fixture!I5163,Settings!$G$9,"-"))))</f>
        <v>-</v>
      </c>
      <c r="I5159" s="13" t="str">
        <f>IF(G5159="-","-",IF(Fixture!I5163&gt;Fixture!G5163,Settings!$G$7,IF(Fixture!I5163=Fixture!G5163,Settings!$G$8,IF(Fixture!I5163&lt;Fixture!G5163,Settings!$G$9,"-"))))</f>
        <v>-</v>
      </c>
    </row>
    <row r="5160" spans="3:9" x14ac:dyDescent="0.25">
      <c r="C5160" s="12" t="str">
        <f t="shared" si="162"/>
        <v>-</v>
      </c>
      <c r="D5160" s="9" t="str">
        <f t="shared" si="163"/>
        <v>-</v>
      </c>
      <c r="E5160" s="9" t="str">
        <f>IF(C5160="-","-",IF(D5160=maxgameno+2,"blank row 2",IF(D5160=maxgameno+1,"blank row 1",INDEX(FixtureCode!$B$4:$AH$128,MATCH($C5160,FixtureCode!$B$4:$B$128,0),MATCH("G"&amp;D5160&amp;"-T1",FixtureCode!$B$4:$AH$4,0)))))</f>
        <v>-</v>
      </c>
      <c r="F5160" s="13" t="str">
        <f>IF(C5160="-","-",IF(D5160=maxgameno+2,"blank row 2",IF(D5160=maxgameno+1,"blank row 1",INDEX(FixtureCode!$B$4:$AH$128,MATCH($C5160,FixtureCode!$B$4:$B$128,0),MATCH("G"&amp;D5160&amp;"-T2",FixtureCode!$B$4:$AH$4,0)))))</f>
        <v>-</v>
      </c>
      <c r="G5160" s="12" t="str">
        <f>IF(C5160="-","-",IF(AND(ISNUMBER(Fixture!G5164),ISNUMBER(Fixture!I5164),Fixture!F5164&lt;&gt;"BYE",Fixture!J5164&lt;&gt;"BYE"),"Yes","-"))</f>
        <v>-</v>
      </c>
      <c r="H5160" s="9" t="str">
        <f>IF(G5160="-","-",IF(Fixture!G5164&gt;Fixture!I5164,Settings!$G$7,IF(Fixture!G5164=Fixture!I5164,Settings!$G$8,IF(Fixture!G5164&lt;Fixture!I5164,Settings!$G$9,"-"))))</f>
        <v>-</v>
      </c>
      <c r="I5160" s="13" t="str">
        <f>IF(G5160="-","-",IF(Fixture!I5164&gt;Fixture!G5164,Settings!$G$7,IF(Fixture!I5164=Fixture!G5164,Settings!$G$8,IF(Fixture!I5164&lt;Fixture!G5164,Settings!$G$9,"-"))))</f>
        <v>-</v>
      </c>
    </row>
    <row r="5161" spans="3:9" x14ac:dyDescent="0.25">
      <c r="C5161" s="12" t="str">
        <f t="shared" si="162"/>
        <v>-</v>
      </c>
      <c r="D5161" s="9" t="str">
        <f t="shared" si="163"/>
        <v>-</v>
      </c>
      <c r="E5161" s="9" t="str">
        <f>IF(C5161="-","-",IF(D5161=maxgameno+2,"blank row 2",IF(D5161=maxgameno+1,"blank row 1",INDEX(FixtureCode!$B$4:$AH$128,MATCH($C5161,FixtureCode!$B$4:$B$128,0),MATCH("G"&amp;D5161&amp;"-T1",FixtureCode!$B$4:$AH$4,0)))))</f>
        <v>-</v>
      </c>
      <c r="F5161" s="13" t="str">
        <f>IF(C5161="-","-",IF(D5161=maxgameno+2,"blank row 2",IF(D5161=maxgameno+1,"blank row 1",INDEX(FixtureCode!$B$4:$AH$128,MATCH($C5161,FixtureCode!$B$4:$B$128,0),MATCH("G"&amp;D5161&amp;"-T2",FixtureCode!$B$4:$AH$4,0)))))</f>
        <v>-</v>
      </c>
      <c r="G5161" s="12" t="str">
        <f>IF(C5161="-","-",IF(AND(ISNUMBER(Fixture!G5165),ISNUMBER(Fixture!I5165),Fixture!F5165&lt;&gt;"BYE",Fixture!J5165&lt;&gt;"BYE"),"Yes","-"))</f>
        <v>-</v>
      </c>
      <c r="H5161" s="9" t="str">
        <f>IF(G5161="-","-",IF(Fixture!G5165&gt;Fixture!I5165,Settings!$G$7,IF(Fixture!G5165=Fixture!I5165,Settings!$G$8,IF(Fixture!G5165&lt;Fixture!I5165,Settings!$G$9,"-"))))</f>
        <v>-</v>
      </c>
      <c r="I5161" s="13" t="str">
        <f>IF(G5161="-","-",IF(Fixture!I5165&gt;Fixture!G5165,Settings!$G$7,IF(Fixture!I5165=Fixture!G5165,Settings!$G$8,IF(Fixture!I5165&lt;Fixture!G5165,Settings!$G$9,"-"))))</f>
        <v>-</v>
      </c>
    </row>
    <row r="5162" spans="3:9" x14ac:dyDescent="0.25">
      <c r="C5162" s="12" t="str">
        <f t="shared" si="162"/>
        <v>-</v>
      </c>
      <c r="D5162" s="9" t="str">
        <f t="shared" si="163"/>
        <v>-</v>
      </c>
      <c r="E5162" s="9" t="str">
        <f>IF(C5162="-","-",IF(D5162=maxgameno+2,"blank row 2",IF(D5162=maxgameno+1,"blank row 1",INDEX(FixtureCode!$B$4:$AH$128,MATCH($C5162,FixtureCode!$B$4:$B$128,0),MATCH("G"&amp;D5162&amp;"-T1",FixtureCode!$B$4:$AH$4,0)))))</f>
        <v>-</v>
      </c>
      <c r="F5162" s="13" t="str">
        <f>IF(C5162="-","-",IF(D5162=maxgameno+2,"blank row 2",IF(D5162=maxgameno+1,"blank row 1",INDEX(FixtureCode!$B$4:$AH$128,MATCH($C5162,FixtureCode!$B$4:$B$128,0),MATCH("G"&amp;D5162&amp;"-T2",FixtureCode!$B$4:$AH$4,0)))))</f>
        <v>-</v>
      </c>
      <c r="G5162" s="12" t="str">
        <f>IF(C5162="-","-",IF(AND(ISNUMBER(Fixture!G5166),ISNUMBER(Fixture!I5166),Fixture!F5166&lt;&gt;"BYE",Fixture!J5166&lt;&gt;"BYE"),"Yes","-"))</f>
        <v>-</v>
      </c>
      <c r="H5162" s="9" t="str">
        <f>IF(G5162="-","-",IF(Fixture!G5166&gt;Fixture!I5166,Settings!$G$7,IF(Fixture!G5166=Fixture!I5166,Settings!$G$8,IF(Fixture!G5166&lt;Fixture!I5166,Settings!$G$9,"-"))))</f>
        <v>-</v>
      </c>
      <c r="I5162" s="13" t="str">
        <f>IF(G5162="-","-",IF(Fixture!I5166&gt;Fixture!G5166,Settings!$G$7,IF(Fixture!I5166=Fixture!G5166,Settings!$G$8,IF(Fixture!I5166&lt;Fixture!G5166,Settings!$G$9,"-"))))</f>
        <v>-</v>
      </c>
    </row>
    <row r="5163" spans="3:9" x14ac:dyDescent="0.25">
      <c r="C5163" s="12" t="str">
        <f t="shared" si="162"/>
        <v>-</v>
      </c>
      <c r="D5163" s="9" t="str">
        <f t="shared" si="163"/>
        <v>-</v>
      </c>
      <c r="E5163" s="9" t="str">
        <f>IF(C5163="-","-",IF(D5163=maxgameno+2,"blank row 2",IF(D5163=maxgameno+1,"blank row 1",INDEX(FixtureCode!$B$4:$AH$128,MATCH($C5163,FixtureCode!$B$4:$B$128,0),MATCH("G"&amp;D5163&amp;"-T1",FixtureCode!$B$4:$AH$4,0)))))</f>
        <v>-</v>
      </c>
      <c r="F5163" s="13" t="str">
        <f>IF(C5163="-","-",IF(D5163=maxgameno+2,"blank row 2",IF(D5163=maxgameno+1,"blank row 1",INDEX(FixtureCode!$B$4:$AH$128,MATCH($C5163,FixtureCode!$B$4:$B$128,0),MATCH("G"&amp;D5163&amp;"-T2",FixtureCode!$B$4:$AH$4,0)))))</f>
        <v>-</v>
      </c>
      <c r="G5163" s="12" t="str">
        <f>IF(C5163="-","-",IF(AND(ISNUMBER(Fixture!G5167),ISNUMBER(Fixture!I5167),Fixture!F5167&lt;&gt;"BYE",Fixture!J5167&lt;&gt;"BYE"),"Yes","-"))</f>
        <v>-</v>
      </c>
      <c r="H5163" s="9" t="str">
        <f>IF(G5163="-","-",IF(Fixture!G5167&gt;Fixture!I5167,Settings!$G$7,IF(Fixture!G5167=Fixture!I5167,Settings!$G$8,IF(Fixture!G5167&lt;Fixture!I5167,Settings!$G$9,"-"))))</f>
        <v>-</v>
      </c>
      <c r="I5163" s="13" t="str">
        <f>IF(G5163="-","-",IF(Fixture!I5167&gt;Fixture!G5167,Settings!$G$7,IF(Fixture!I5167=Fixture!G5167,Settings!$G$8,IF(Fixture!I5167&lt;Fixture!G5167,Settings!$G$9,"-"))))</f>
        <v>-</v>
      </c>
    </row>
    <row r="5164" spans="3:9" x14ac:dyDescent="0.25">
      <c r="C5164" s="12" t="str">
        <f t="shared" si="162"/>
        <v>-</v>
      </c>
      <c r="D5164" s="9" t="str">
        <f t="shared" si="163"/>
        <v>-</v>
      </c>
      <c r="E5164" s="9" t="str">
        <f>IF(C5164="-","-",IF(D5164=maxgameno+2,"blank row 2",IF(D5164=maxgameno+1,"blank row 1",INDEX(FixtureCode!$B$4:$AH$128,MATCH($C5164,FixtureCode!$B$4:$B$128,0),MATCH("G"&amp;D5164&amp;"-T1",FixtureCode!$B$4:$AH$4,0)))))</f>
        <v>-</v>
      </c>
      <c r="F5164" s="13" t="str">
        <f>IF(C5164="-","-",IF(D5164=maxgameno+2,"blank row 2",IF(D5164=maxgameno+1,"blank row 1",INDEX(FixtureCode!$B$4:$AH$128,MATCH($C5164,FixtureCode!$B$4:$B$128,0),MATCH("G"&amp;D5164&amp;"-T2",FixtureCode!$B$4:$AH$4,0)))))</f>
        <v>-</v>
      </c>
      <c r="G5164" s="12" t="str">
        <f>IF(C5164="-","-",IF(AND(ISNUMBER(Fixture!G5168),ISNUMBER(Fixture!I5168),Fixture!F5168&lt;&gt;"BYE",Fixture!J5168&lt;&gt;"BYE"),"Yes","-"))</f>
        <v>-</v>
      </c>
      <c r="H5164" s="9" t="str">
        <f>IF(G5164="-","-",IF(Fixture!G5168&gt;Fixture!I5168,Settings!$G$7,IF(Fixture!G5168=Fixture!I5168,Settings!$G$8,IF(Fixture!G5168&lt;Fixture!I5168,Settings!$G$9,"-"))))</f>
        <v>-</v>
      </c>
      <c r="I5164" s="13" t="str">
        <f>IF(G5164="-","-",IF(Fixture!I5168&gt;Fixture!G5168,Settings!$G$7,IF(Fixture!I5168=Fixture!G5168,Settings!$G$8,IF(Fixture!I5168&lt;Fixture!G5168,Settings!$G$9,"-"))))</f>
        <v>-</v>
      </c>
    </row>
    <row r="5165" spans="3:9" x14ac:dyDescent="0.25">
      <c r="C5165" s="12" t="str">
        <f t="shared" si="162"/>
        <v>-</v>
      </c>
      <c r="D5165" s="9" t="str">
        <f t="shared" si="163"/>
        <v>-</v>
      </c>
      <c r="E5165" s="9" t="str">
        <f>IF(C5165="-","-",IF(D5165=maxgameno+2,"blank row 2",IF(D5165=maxgameno+1,"blank row 1",INDEX(FixtureCode!$B$4:$AH$128,MATCH($C5165,FixtureCode!$B$4:$B$128,0),MATCH("G"&amp;D5165&amp;"-T1",FixtureCode!$B$4:$AH$4,0)))))</f>
        <v>-</v>
      </c>
      <c r="F5165" s="13" t="str">
        <f>IF(C5165="-","-",IF(D5165=maxgameno+2,"blank row 2",IF(D5165=maxgameno+1,"blank row 1",INDEX(FixtureCode!$B$4:$AH$128,MATCH($C5165,FixtureCode!$B$4:$B$128,0),MATCH("G"&amp;D5165&amp;"-T2",FixtureCode!$B$4:$AH$4,0)))))</f>
        <v>-</v>
      </c>
      <c r="G5165" s="12" t="str">
        <f>IF(C5165="-","-",IF(AND(ISNUMBER(Fixture!G5169),ISNUMBER(Fixture!I5169),Fixture!F5169&lt;&gt;"BYE",Fixture!J5169&lt;&gt;"BYE"),"Yes","-"))</f>
        <v>-</v>
      </c>
      <c r="H5165" s="9" t="str">
        <f>IF(G5165="-","-",IF(Fixture!G5169&gt;Fixture!I5169,Settings!$G$7,IF(Fixture!G5169=Fixture!I5169,Settings!$G$8,IF(Fixture!G5169&lt;Fixture!I5169,Settings!$G$9,"-"))))</f>
        <v>-</v>
      </c>
      <c r="I5165" s="13" t="str">
        <f>IF(G5165="-","-",IF(Fixture!I5169&gt;Fixture!G5169,Settings!$G$7,IF(Fixture!I5169=Fixture!G5169,Settings!$G$8,IF(Fixture!I5169&lt;Fixture!G5169,Settings!$G$9,"-"))))</f>
        <v>-</v>
      </c>
    </row>
    <row r="5166" spans="3:9" x14ac:dyDescent="0.25">
      <c r="C5166" s="12" t="str">
        <f t="shared" si="162"/>
        <v>-</v>
      </c>
      <c r="D5166" s="9" t="str">
        <f t="shared" si="163"/>
        <v>-</v>
      </c>
      <c r="E5166" s="9" t="str">
        <f>IF(C5166="-","-",IF(D5166=maxgameno+2,"blank row 2",IF(D5166=maxgameno+1,"blank row 1",INDEX(FixtureCode!$B$4:$AH$128,MATCH($C5166,FixtureCode!$B$4:$B$128,0),MATCH("G"&amp;D5166&amp;"-T1",FixtureCode!$B$4:$AH$4,0)))))</f>
        <v>-</v>
      </c>
      <c r="F5166" s="13" t="str">
        <f>IF(C5166="-","-",IF(D5166=maxgameno+2,"blank row 2",IF(D5166=maxgameno+1,"blank row 1",INDEX(FixtureCode!$B$4:$AH$128,MATCH($C5166,FixtureCode!$B$4:$B$128,0),MATCH("G"&amp;D5166&amp;"-T2",FixtureCode!$B$4:$AH$4,0)))))</f>
        <v>-</v>
      </c>
      <c r="G5166" s="12" t="str">
        <f>IF(C5166="-","-",IF(AND(ISNUMBER(Fixture!G5170),ISNUMBER(Fixture!I5170),Fixture!F5170&lt;&gt;"BYE",Fixture!J5170&lt;&gt;"BYE"),"Yes","-"))</f>
        <v>-</v>
      </c>
      <c r="H5166" s="9" t="str">
        <f>IF(G5166="-","-",IF(Fixture!G5170&gt;Fixture!I5170,Settings!$G$7,IF(Fixture!G5170=Fixture!I5170,Settings!$G$8,IF(Fixture!G5170&lt;Fixture!I5170,Settings!$G$9,"-"))))</f>
        <v>-</v>
      </c>
      <c r="I5166" s="13" t="str">
        <f>IF(G5166="-","-",IF(Fixture!I5170&gt;Fixture!G5170,Settings!$G$7,IF(Fixture!I5170=Fixture!G5170,Settings!$G$8,IF(Fixture!I5170&lt;Fixture!G5170,Settings!$G$9,"-"))))</f>
        <v>-</v>
      </c>
    </row>
    <row r="5167" spans="3:9" x14ac:dyDescent="0.25">
      <c r="C5167" s="12" t="str">
        <f t="shared" si="162"/>
        <v>-</v>
      </c>
      <c r="D5167" s="9" t="str">
        <f t="shared" si="163"/>
        <v>-</v>
      </c>
      <c r="E5167" s="9" t="str">
        <f>IF(C5167="-","-",IF(D5167=maxgameno+2,"blank row 2",IF(D5167=maxgameno+1,"blank row 1",INDEX(FixtureCode!$B$4:$AH$128,MATCH($C5167,FixtureCode!$B$4:$B$128,0),MATCH("G"&amp;D5167&amp;"-T1",FixtureCode!$B$4:$AH$4,0)))))</f>
        <v>-</v>
      </c>
      <c r="F5167" s="13" t="str">
        <f>IF(C5167="-","-",IF(D5167=maxgameno+2,"blank row 2",IF(D5167=maxgameno+1,"blank row 1",INDEX(FixtureCode!$B$4:$AH$128,MATCH($C5167,FixtureCode!$B$4:$B$128,0),MATCH("G"&amp;D5167&amp;"-T2",FixtureCode!$B$4:$AH$4,0)))))</f>
        <v>-</v>
      </c>
      <c r="G5167" s="12" t="str">
        <f>IF(C5167="-","-",IF(AND(ISNUMBER(Fixture!G5171),ISNUMBER(Fixture!I5171),Fixture!F5171&lt;&gt;"BYE",Fixture!J5171&lt;&gt;"BYE"),"Yes","-"))</f>
        <v>-</v>
      </c>
      <c r="H5167" s="9" t="str">
        <f>IF(G5167="-","-",IF(Fixture!G5171&gt;Fixture!I5171,Settings!$G$7,IF(Fixture!G5171=Fixture!I5171,Settings!$G$8,IF(Fixture!G5171&lt;Fixture!I5171,Settings!$G$9,"-"))))</f>
        <v>-</v>
      </c>
      <c r="I5167" s="13" t="str">
        <f>IF(G5167="-","-",IF(Fixture!I5171&gt;Fixture!G5171,Settings!$G$7,IF(Fixture!I5171=Fixture!G5171,Settings!$G$8,IF(Fixture!I5171&lt;Fixture!G5171,Settings!$G$9,"-"))))</f>
        <v>-</v>
      </c>
    </row>
    <row r="5168" spans="3:9" x14ac:dyDescent="0.25">
      <c r="C5168" s="12" t="str">
        <f t="shared" si="162"/>
        <v>-</v>
      </c>
      <c r="D5168" s="9" t="str">
        <f t="shared" si="163"/>
        <v>-</v>
      </c>
      <c r="E5168" s="9" t="str">
        <f>IF(C5168="-","-",IF(D5168=maxgameno+2,"blank row 2",IF(D5168=maxgameno+1,"blank row 1",INDEX(FixtureCode!$B$4:$AH$128,MATCH($C5168,FixtureCode!$B$4:$B$128,0),MATCH("G"&amp;D5168&amp;"-T1",FixtureCode!$B$4:$AH$4,0)))))</f>
        <v>-</v>
      </c>
      <c r="F5168" s="13" t="str">
        <f>IF(C5168="-","-",IF(D5168=maxgameno+2,"blank row 2",IF(D5168=maxgameno+1,"blank row 1",INDEX(FixtureCode!$B$4:$AH$128,MATCH($C5168,FixtureCode!$B$4:$B$128,0),MATCH("G"&amp;D5168&amp;"-T2",FixtureCode!$B$4:$AH$4,0)))))</f>
        <v>-</v>
      </c>
      <c r="G5168" s="12" t="str">
        <f>IF(C5168="-","-",IF(AND(ISNUMBER(Fixture!G5172),ISNUMBER(Fixture!I5172),Fixture!F5172&lt;&gt;"BYE",Fixture!J5172&lt;&gt;"BYE"),"Yes","-"))</f>
        <v>-</v>
      </c>
      <c r="H5168" s="9" t="str">
        <f>IF(G5168="-","-",IF(Fixture!G5172&gt;Fixture!I5172,Settings!$G$7,IF(Fixture!G5172=Fixture!I5172,Settings!$G$8,IF(Fixture!G5172&lt;Fixture!I5172,Settings!$G$9,"-"))))</f>
        <v>-</v>
      </c>
      <c r="I5168" s="13" t="str">
        <f>IF(G5168="-","-",IF(Fixture!I5172&gt;Fixture!G5172,Settings!$G$7,IF(Fixture!I5172=Fixture!G5172,Settings!$G$8,IF(Fixture!I5172&lt;Fixture!G5172,Settings!$G$9,"-"))))</f>
        <v>-</v>
      </c>
    </row>
    <row r="5169" spans="3:9" x14ac:dyDescent="0.25">
      <c r="C5169" s="12" t="str">
        <f t="shared" si="162"/>
        <v>-</v>
      </c>
      <c r="D5169" s="9" t="str">
        <f t="shared" si="163"/>
        <v>-</v>
      </c>
      <c r="E5169" s="9" t="str">
        <f>IF(C5169="-","-",IF(D5169=maxgameno+2,"blank row 2",IF(D5169=maxgameno+1,"blank row 1",INDEX(FixtureCode!$B$4:$AH$128,MATCH($C5169,FixtureCode!$B$4:$B$128,0),MATCH("G"&amp;D5169&amp;"-T1",FixtureCode!$B$4:$AH$4,0)))))</f>
        <v>-</v>
      </c>
      <c r="F5169" s="13" t="str">
        <f>IF(C5169="-","-",IF(D5169=maxgameno+2,"blank row 2",IF(D5169=maxgameno+1,"blank row 1",INDEX(FixtureCode!$B$4:$AH$128,MATCH($C5169,FixtureCode!$B$4:$B$128,0),MATCH("G"&amp;D5169&amp;"-T2",FixtureCode!$B$4:$AH$4,0)))))</f>
        <v>-</v>
      </c>
      <c r="G5169" s="12" t="str">
        <f>IF(C5169="-","-",IF(AND(ISNUMBER(Fixture!G5173),ISNUMBER(Fixture!I5173),Fixture!F5173&lt;&gt;"BYE",Fixture!J5173&lt;&gt;"BYE"),"Yes","-"))</f>
        <v>-</v>
      </c>
      <c r="H5169" s="9" t="str">
        <f>IF(G5169="-","-",IF(Fixture!G5173&gt;Fixture!I5173,Settings!$G$7,IF(Fixture!G5173=Fixture!I5173,Settings!$G$8,IF(Fixture!G5173&lt;Fixture!I5173,Settings!$G$9,"-"))))</f>
        <v>-</v>
      </c>
      <c r="I5169" s="13" t="str">
        <f>IF(G5169="-","-",IF(Fixture!I5173&gt;Fixture!G5173,Settings!$G$7,IF(Fixture!I5173=Fixture!G5173,Settings!$G$8,IF(Fixture!I5173&lt;Fixture!G5173,Settings!$G$9,"-"))))</f>
        <v>-</v>
      </c>
    </row>
    <row r="5170" spans="3:9" x14ac:dyDescent="0.25">
      <c r="C5170" s="12" t="str">
        <f t="shared" si="162"/>
        <v>-</v>
      </c>
      <c r="D5170" s="9" t="str">
        <f t="shared" si="163"/>
        <v>-</v>
      </c>
      <c r="E5170" s="9" t="str">
        <f>IF(C5170="-","-",IF(D5170=maxgameno+2,"blank row 2",IF(D5170=maxgameno+1,"blank row 1",INDEX(FixtureCode!$B$4:$AH$128,MATCH($C5170,FixtureCode!$B$4:$B$128,0),MATCH("G"&amp;D5170&amp;"-T1",FixtureCode!$B$4:$AH$4,0)))))</f>
        <v>-</v>
      </c>
      <c r="F5170" s="13" t="str">
        <f>IF(C5170="-","-",IF(D5170=maxgameno+2,"blank row 2",IF(D5170=maxgameno+1,"blank row 1",INDEX(FixtureCode!$B$4:$AH$128,MATCH($C5170,FixtureCode!$B$4:$B$128,0),MATCH("G"&amp;D5170&amp;"-T2",FixtureCode!$B$4:$AH$4,0)))))</f>
        <v>-</v>
      </c>
      <c r="G5170" s="12" t="str">
        <f>IF(C5170="-","-",IF(AND(ISNUMBER(Fixture!G5174),ISNUMBER(Fixture!I5174),Fixture!F5174&lt;&gt;"BYE",Fixture!J5174&lt;&gt;"BYE"),"Yes","-"))</f>
        <v>-</v>
      </c>
      <c r="H5170" s="9" t="str">
        <f>IF(G5170="-","-",IF(Fixture!G5174&gt;Fixture!I5174,Settings!$G$7,IF(Fixture!G5174=Fixture!I5174,Settings!$G$8,IF(Fixture!G5174&lt;Fixture!I5174,Settings!$G$9,"-"))))</f>
        <v>-</v>
      </c>
      <c r="I5170" s="13" t="str">
        <f>IF(G5170="-","-",IF(Fixture!I5174&gt;Fixture!G5174,Settings!$G$7,IF(Fixture!I5174=Fixture!G5174,Settings!$G$8,IF(Fixture!I5174&lt;Fixture!G5174,Settings!$G$9,"-"))))</f>
        <v>-</v>
      </c>
    </row>
    <row r="5171" spans="3:9" x14ac:dyDescent="0.25">
      <c r="C5171" s="12" t="str">
        <f t="shared" si="162"/>
        <v>-</v>
      </c>
      <c r="D5171" s="9" t="str">
        <f t="shared" si="163"/>
        <v>-</v>
      </c>
      <c r="E5171" s="9" t="str">
        <f>IF(C5171="-","-",IF(D5171=maxgameno+2,"blank row 2",IF(D5171=maxgameno+1,"blank row 1",INDEX(FixtureCode!$B$4:$AH$128,MATCH($C5171,FixtureCode!$B$4:$B$128,0),MATCH("G"&amp;D5171&amp;"-T1",FixtureCode!$B$4:$AH$4,0)))))</f>
        <v>-</v>
      </c>
      <c r="F5171" s="13" t="str">
        <f>IF(C5171="-","-",IF(D5171=maxgameno+2,"blank row 2",IF(D5171=maxgameno+1,"blank row 1",INDEX(FixtureCode!$B$4:$AH$128,MATCH($C5171,FixtureCode!$B$4:$B$128,0),MATCH("G"&amp;D5171&amp;"-T2",FixtureCode!$B$4:$AH$4,0)))))</f>
        <v>-</v>
      </c>
      <c r="G5171" s="12" t="str">
        <f>IF(C5171="-","-",IF(AND(ISNUMBER(Fixture!G5175),ISNUMBER(Fixture!I5175),Fixture!F5175&lt;&gt;"BYE",Fixture!J5175&lt;&gt;"BYE"),"Yes","-"))</f>
        <v>-</v>
      </c>
      <c r="H5171" s="9" t="str">
        <f>IF(G5171="-","-",IF(Fixture!G5175&gt;Fixture!I5175,Settings!$G$7,IF(Fixture!G5175=Fixture!I5175,Settings!$G$8,IF(Fixture!G5175&lt;Fixture!I5175,Settings!$G$9,"-"))))</f>
        <v>-</v>
      </c>
      <c r="I5171" s="13" t="str">
        <f>IF(G5171="-","-",IF(Fixture!I5175&gt;Fixture!G5175,Settings!$G$7,IF(Fixture!I5175=Fixture!G5175,Settings!$G$8,IF(Fixture!I5175&lt;Fixture!G5175,Settings!$G$9,"-"))))</f>
        <v>-</v>
      </c>
    </row>
    <row r="5172" spans="3:9" x14ac:dyDescent="0.25">
      <c r="C5172" s="12" t="str">
        <f t="shared" si="162"/>
        <v>-</v>
      </c>
      <c r="D5172" s="9" t="str">
        <f t="shared" si="163"/>
        <v>-</v>
      </c>
      <c r="E5172" s="9" t="str">
        <f>IF(C5172="-","-",IF(D5172=maxgameno+2,"blank row 2",IF(D5172=maxgameno+1,"blank row 1",INDEX(FixtureCode!$B$4:$AH$128,MATCH($C5172,FixtureCode!$B$4:$B$128,0),MATCH("G"&amp;D5172&amp;"-T1",FixtureCode!$B$4:$AH$4,0)))))</f>
        <v>-</v>
      </c>
      <c r="F5172" s="13" t="str">
        <f>IF(C5172="-","-",IF(D5172=maxgameno+2,"blank row 2",IF(D5172=maxgameno+1,"blank row 1",INDEX(FixtureCode!$B$4:$AH$128,MATCH($C5172,FixtureCode!$B$4:$B$128,0),MATCH("G"&amp;D5172&amp;"-T2",FixtureCode!$B$4:$AH$4,0)))))</f>
        <v>-</v>
      </c>
      <c r="G5172" s="12" t="str">
        <f>IF(C5172="-","-",IF(AND(ISNUMBER(Fixture!G5176),ISNUMBER(Fixture!I5176),Fixture!F5176&lt;&gt;"BYE",Fixture!J5176&lt;&gt;"BYE"),"Yes","-"))</f>
        <v>-</v>
      </c>
      <c r="H5172" s="9" t="str">
        <f>IF(G5172="-","-",IF(Fixture!G5176&gt;Fixture!I5176,Settings!$G$7,IF(Fixture!G5176=Fixture!I5176,Settings!$G$8,IF(Fixture!G5176&lt;Fixture!I5176,Settings!$G$9,"-"))))</f>
        <v>-</v>
      </c>
      <c r="I5172" s="13" t="str">
        <f>IF(G5172="-","-",IF(Fixture!I5176&gt;Fixture!G5176,Settings!$G$7,IF(Fixture!I5176=Fixture!G5176,Settings!$G$8,IF(Fixture!I5176&lt;Fixture!G5176,Settings!$G$9,"-"))))</f>
        <v>-</v>
      </c>
    </row>
    <row r="5173" spans="3:9" x14ac:dyDescent="0.25">
      <c r="C5173" s="12" t="str">
        <f t="shared" si="162"/>
        <v>-</v>
      </c>
      <c r="D5173" s="9" t="str">
        <f t="shared" si="163"/>
        <v>-</v>
      </c>
      <c r="E5173" s="9" t="str">
        <f>IF(C5173="-","-",IF(D5173=maxgameno+2,"blank row 2",IF(D5173=maxgameno+1,"blank row 1",INDEX(FixtureCode!$B$4:$AH$128,MATCH($C5173,FixtureCode!$B$4:$B$128,0),MATCH("G"&amp;D5173&amp;"-T1",FixtureCode!$B$4:$AH$4,0)))))</f>
        <v>-</v>
      </c>
      <c r="F5173" s="13" t="str">
        <f>IF(C5173="-","-",IF(D5173=maxgameno+2,"blank row 2",IF(D5173=maxgameno+1,"blank row 1",INDEX(FixtureCode!$B$4:$AH$128,MATCH($C5173,FixtureCode!$B$4:$B$128,0),MATCH("G"&amp;D5173&amp;"-T2",FixtureCode!$B$4:$AH$4,0)))))</f>
        <v>-</v>
      </c>
      <c r="G5173" s="12" t="str">
        <f>IF(C5173="-","-",IF(AND(ISNUMBER(Fixture!G5177),ISNUMBER(Fixture!I5177),Fixture!F5177&lt;&gt;"BYE",Fixture!J5177&lt;&gt;"BYE"),"Yes","-"))</f>
        <v>-</v>
      </c>
      <c r="H5173" s="9" t="str">
        <f>IF(G5173="-","-",IF(Fixture!G5177&gt;Fixture!I5177,Settings!$G$7,IF(Fixture!G5177=Fixture!I5177,Settings!$G$8,IF(Fixture!G5177&lt;Fixture!I5177,Settings!$G$9,"-"))))</f>
        <v>-</v>
      </c>
      <c r="I5173" s="13" t="str">
        <f>IF(G5173="-","-",IF(Fixture!I5177&gt;Fixture!G5177,Settings!$G$7,IF(Fixture!I5177=Fixture!G5177,Settings!$G$8,IF(Fixture!I5177&lt;Fixture!G5177,Settings!$G$9,"-"))))</f>
        <v>-</v>
      </c>
    </row>
    <row r="5174" spans="3:9" x14ac:dyDescent="0.25">
      <c r="C5174" s="12" t="str">
        <f t="shared" si="162"/>
        <v>-</v>
      </c>
      <c r="D5174" s="9" t="str">
        <f t="shared" si="163"/>
        <v>-</v>
      </c>
      <c r="E5174" s="9" t="str">
        <f>IF(C5174="-","-",IF(D5174=maxgameno+2,"blank row 2",IF(D5174=maxgameno+1,"blank row 1",INDEX(FixtureCode!$B$4:$AH$128,MATCH($C5174,FixtureCode!$B$4:$B$128,0),MATCH("G"&amp;D5174&amp;"-T1",FixtureCode!$B$4:$AH$4,0)))))</f>
        <v>-</v>
      </c>
      <c r="F5174" s="13" t="str">
        <f>IF(C5174="-","-",IF(D5174=maxgameno+2,"blank row 2",IF(D5174=maxgameno+1,"blank row 1",INDEX(FixtureCode!$B$4:$AH$128,MATCH($C5174,FixtureCode!$B$4:$B$128,0),MATCH("G"&amp;D5174&amp;"-T2",FixtureCode!$B$4:$AH$4,0)))))</f>
        <v>-</v>
      </c>
      <c r="G5174" s="12" t="str">
        <f>IF(C5174="-","-",IF(AND(ISNUMBER(Fixture!G5178),ISNUMBER(Fixture!I5178),Fixture!F5178&lt;&gt;"BYE",Fixture!J5178&lt;&gt;"BYE"),"Yes","-"))</f>
        <v>-</v>
      </c>
      <c r="H5174" s="9" t="str">
        <f>IF(G5174="-","-",IF(Fixture!G5178&gt;Fixture!I5178,Settings!$G$7,IF(Fixture!G5178=Fixture!I5178,Settings!$G$8,IF(Fixture!G5178&lt;Fixture!I5178,Settings!$G$9,"-"))))</f>
        <v>-</v>
      </c>
      <c r="I5174" s="13" t="str">
        <f>IF(G5174="-","-",IF(Fixture!I5178&gt;Fixture!G5178,Settings!$G$7,IF(Fixture!I5178=Fixture!G5178,Settings!$G$8,IF(Fixture!I5178&lt;Fixture!G5178,Settings!$G$9,"-"))))</f>
        <v>-</v>
      </c>
    </row>
    <row r="5175" spans="3:9" x14ac:dyDescent="0.25">
      <c r="C5175" s="12" t="str">
        <f t="shared" si="162"/>
        <v>-</v>
      </c>
      <c r="D5175" s="9" t="str">
        <f t="shared" si="163"/>
        <v>-</v>
      </c>
      <c r="E5175" s="9" t="str">
        <f>IF(C5175="-","-",IF(D5175=maxgameno+2,"blank row 2",IF(D5175=maxgameno+1,"blank row 1",INDEX(FixtureCode!$B$4:$AH$128,MATCH($C5175,FixtureCode!$B$4:$B$128,0),MATCH("G"&amp;D5175&amp;"-T1",FixtureCode!$B$4:$AH$4,0)))))</f>
        <v>-</v>
      </c>
      <c r="F5175" s="13" t="str">
        <f>IF(C5175="-","-",IF(D5175=maxgameno+2,"blank row 2",IF(D5175=maxgameno+1,"blank row 1",INDEX(FixtureCode!$B$4:$AH$128,MATCH($C5175,FixtureCode!$B$4:$B$128,0),MATCH("G"&amp;D5175&amp;"-T2",FixtureCode!$B$4:$AH$4,0)))))</f>
        <v>-</v>
      </c>
      <c r="G5175" s="12" t="str">
        <f>IF(C5175="-","-",IF(AND(ISNUMBER(Fixture!G5179),ISNUMBER(Fixture!I5179),Fixture!F5179&lt;&gt;"BYE",Fixture!J5179&lt;&gt;"BYE"),"Yes","-"))</f>
        <v>-</v>
      </c>
      <c r="H5175" s="9" t="str">
        <f>IF(G5175="-","-",IF(Fixture!G5179&gt;Fixture!I5179,Settings!$G$7,IF(Fixture!G5179=Fixture!I5179,Settings!$G$8,IF(Fixture!G5179&lt;Fixture!I5179,Settings!$G$9,"-"))))</f>
        <v>-</v>
      </c>
      <c r="I5175" s="13" t="str">
        <f>IF(G5175="-","-",IF(Fixture!I5179&gt;Fixture!G5179,Settings!$G$7,IF(Fixture!I5179=Fixture!G5179,Settings!$G$8,IF(Fixture!I5179&lt;Fixture!G5179,Settings!$G$9,"-"))))</f>
        <v>-</v>
      </c>
    </row>
    <row r="5176" spans="3:9" x14ac:dyDescent="0.25">
      <c r="C5176" s="12" t="str">
        <f t="shared" si="162"/>
        <v>-</v>
      </c>
      <c r="D5176" s="9" t="str">
        <f t="shared" si="163"/>
        <v>-</v>
      </c>
      <c r="E5176" s="9" t="str">
        <f>IF(C5176="-","-",IF(D5176=maxgameno+2,"blank row 2",IF(D5176=maxgameno+1,"blank row 1",INDEX(FixtureCode!$B$4:$AH$128,MATCH($C5176,FixtureCode!$B$4:$B$128,0),MATCH("G"&amp;D5176&amp;"-T1",FixtureCode!$B$4:$AH$4,0)))))</f>
        <v>-</v>
      </c>
      <c r="F5176" s="13" t="str">
        <f>IF(C5176="-","-",IF(D5176=maxgameno+2,"blank row 2",IF(D5176=maxgameno+1,"blank row 1",INDEX(FixtureCode!$B$4:$AH$128,MATCH($C5176,FixtureCode!$B$4:$B$128,0),MATCH("G"&amp;D5176&amp;"-T2",FixtureCode!$B$4:$AH$4,0)))))</f>
        <v>-</v>
      </c>
      <c r="G5176" s="12" t="str">
        <f>IF(C5176="-","-",IF(AND(ISNUMBER(Fixture!G5180),ISNUMBER(Fixture!I5180),Fixture!F5180&lt;&gt;"BYE",Fixture!J5180&lt;&gt;"BYE"),"Yes","-"))</f>
        <v>-</v>
      </c>
      <c r="H5176" s="9" t="str">
        <f>IF(G5176="-","-",IF(Fixture!G5180&gt;Fixture!I5180,Settings!$G$7,IF(Fixture!G5180=Fixture!I5180,Settings!$G$8,IF(Fixture!G5180&lt;Fixture!I5180,Settings!$G$9,"-"))))</f>
        <v>-</v>
      </c>
      <c r="I5176" s="13" t="str">
        <f>IF(G5176="-","-",IF(Fixture!I5180&gt;Fixture!G5180,Settings!$G$7,IF(Fixture!I5180=Fixture!G5180,Settings!$G$8,IF(Fixture!I5180&lt;Fixture!G5180,Settings!$G$9,"-"))))</f>
        <v>-</v>
      </c>
    </row>
    <row r="5177" spans="3:9" x14ac:dyDescent="0.25">
      <c r="C5177" s="12" t="str">
        <f t="shared" si="162"/>
        <v>-</v>
      </c>
      <c r="D5177" s="9" t="str">
        <f t="shared" si="163"/>
        <v>-</v>
      </c>
      <c r="E5177" s="9" t="str">
        <f>IF(C5177="-","-",IF(D5177=maxgameno+2,"blank row 2",IF(D5177=maxgameno+1,"blank row 1",INDEX(FixtureCode!$B$4:$AH$128,MATCH($C5177,FixtureCode!$B$4:$B$128,0),MATCH("G"&amp;D5177&amp;"-T1",FixtureCode!$B$4:$AH$4,0)))))</f>
        <v>-</v>
      </c>
      <c r="F5177" s="13" t="str">
        <f>IF(C5177="-","-",IF(D5177=maxgameno+2,"blank row 2",IF(D5177=maxgameno+1,"blank row 1",INDEX(FixtureCode!$B$4:$AH$128,MATCH($C5177,FixtureCode!$B$4:$B$128,0),MATCH("G"&amp;D5177&amp;"-T2",FixtureCode!$B$4:$AH$4,0)))))</f>
        <v>-</v>
      </c>
      <c r="G5177" s="12" t="str">
        <f>IF(C5177="-","-",IF(AND(ISNUMBER(Fixture!G5181),ISNUMBER(Fixture!I5181),Fixture!F5181&lt;&gt;"BYE",Fixture!J5181&lt;&gt;"BYE"),"Yes","-"))</f>
        <v>-</v>
      </c>
      <c r="H5177" s="9" t="str">
        <f>IF(G5177="-","-",IF(Fixture!G5181&gt;Fixture!I5181,Settings!$G$7,IF(Fixture!G5181=Fixture!I5181,Settings!$G$8,IF(Fixture!G5181&lt;Fixture!I5181,Settings!$G$9,"-"))))</f>
        <v>-</v>
      </c>
      <c r="I5177" s="13" t="str">
        <f>IF(G5177="-","-",IF(Fixture!I5181&gt;Fixture!G5181,Settings!$G$7,IF(Fixture!I5181=Fixture!G5181,Settings!$G$8,IF(Fixture!I5181&lt;Fixture!G5181,Settings!$G$9,"-"))))</f>
        <v>-</v>
      </c>
    </row>
    <row r="5178" spans="3:9" x14ac:dyDescent="0.25">
      <c r="C5178" s="12" t="str">
        <f t="shared" si="162"/>
        <v>-</v>
      </c>
      <c r="D5178" s="9" t="str">
        <f t="shared" si="163"/>
        <v>-</v>
      </c>
      <c r="E5178" s="9" t="str">
        <f>IF(C5178="-","-",IF(D5178=maxgameno+2,"blank row 2",IF(D5178=maxgameno+1,"blank row 1",INDEX(FixtureCode!$B$4:$AH$128,MATCH($C5178,FixtureCode!$B$4:$B$128,0),MATCH("G"&amp;D5178&amp;"-T1",FixtureCode!$B$4:$AH$4,0)))))</f>
        <v>-</v>
      </c>
      <c r="F5178" s="13" t="str">
        <f>IF(C5178="-","-",IF(D5178=maxgameno+2,"blank row 2",IF(D5178=maxgameno+1,"blank row 1",INDEX(FixtureCode!$B$4:$AH$128,MATCH($C5178,FixtureCode!$B$4:$B$128,0),MATCH("G"&amp;D5178&amp;"-T2",FixtureCode!$B$4:$AH$4,0)))))</f>
        <v>-</v>
      </c>
      <c r="G5178" s="12" t="str">
        <f>IF(C5178="-","-",IF(AND(ISNUMBER(Fixture!G5182),ISNUMBER(Fixture!I5182),Fixture!F5182&lt;&gt;"BYE",Fixture!J5182&lt;&gt;"BYE"),"Yes","-"))</f>
        <v>-</v>
      </c>
      <c r="H5178" s="9" t="str">
        <f>IF(G5178="-","-",IF(Fixture!G5182&gt;Fixture!I5182,Settings!$G$7,IF(Fixture!G5182=Fixture!I5182,Settings!$G$8,IF(Fixture!G5182&lt;Fixture!I5182,Settings!$G$9,"-"))))</f>
        <v>-</v>
      </c>
      <c r="I5178" s="13" t="str">
        <f>IF(G5178="-","-",IF(Fixture!I5182&gt;Fixture!G5182,Settings!$G$7,IF(Fixture!I5182=Fixture!G5182,Settings!$G$8,IF(Fixture!I5182&lt;Fixture!G5182,Settings!$G$9,"-"))))</f>
        <v>-</v>
      </c>
    </row>
    <row r="5179" spans="3:9" x14ac:dyDescent="0.25">
      <c r="C5179" s="12" t="str">
        <f t="shared" si="162"/>
        <v>-</v>
      </c>
      <c r="D5179" s="9" t="str">
        <f t="shared" si="163"/>
        <v>-</v>
      </c>
      <c r="E5179" s="9" t="str">
        <f>IF(C5179="-","-",IF(D5179=maxgameno+2,"blank row 2",IF(D5179=maxgameno+1,"blank row 1",INDEX(FixtureCode!$B$4:$AH$128,MATCH($C5179,FixtureCode!$B$4:$B$128,0),MATCH("G"&amp;D5179&amp;"-T1",FixtureCode!$B$4:$AH$4,0)))))</f>
        <v>-</v>
      </c>
      <c r="F5179" s="13" t="str">
        <f>IF(C5179="-","-",IF(D5179=maxgameno+2,"blank row 2",IF(D5179=maxgameno+1,"blank row 1",INDEX(FixtureCode!$B$4:$AH$128,MATCH($C5179,FixtureCode!$B$4:$B$128,0),MATCH("G"&amp;D5179&amp;"-T2",FixtureCode!$B$4:$AH$4,0)))))</f>
        <v>-</v>
      </c>
      <c r="G5179" s="12" t="str">
        <f>IF(C5179="-","-",IF(AND(ISNUMBER(Fixture!G5183),ISNUMBER(Fixture!I5183),Fixture!F5183&lt;&gt;"BYE",Fixture!J5183&lt;&gt;"BYE"),"Yes","-"))</f>
        <v>-</v>
      </c>
      <c r="H5179" s="9" t="str">
        <f>IF(G5179="-","-",IF(Fixture!G5183&gt;Fixture!I5183,Settings!$G$7,IF(Fixture!G5183=Fixture!I5183,Settings!$G$8,IF(Fixture!G5183&lt;Fixture!I5183,Settings!$G$9,"-"))))</f>
        <v>-</v>
      </c>
      <c r="I5179" s="13" t="str">
        <f>IF(G5179="-","-",IF(Fixture!I5183&gt;Fixture!G5183,Settings!$G$7,IF(Fixture!I5183=Fixture!G5183,Settings!$G$8,IF(Fixture!I5183&lt;Fixture!G5183,Settings!$G$9,"-"))))</f>
        <v>-</v>
      </c>
    </row>
    <row r="5180" spans="3:9" x14ac:dyDescent="0.25">
      <c r="C5180" s="12" t="str">
        <f t="shared" si="162"/>
        <v>-</v>
      </c>
      <c r="D5180" s="9" t="str">
        <f t="shared" si="163"/>
        <v>-</v>
      </c>
      <c r="E5180" s="9" t="str">
        <f>IF(C5180="-","-",IF(D5180=maxgameno+2,"blank row 2",IF(D5180=maxgameno+1,"blank row 1",INDEX(FixtureCode!$B$4:$AH$128,MATCH($C5180,FixtureCode!$B$4:$B$128,0),MATCH("G"&amp;D5180&amp;"-T1",FixtureCode!$B$4:$AH$4,0)))))</f>
        <v>-</v>
      </c>
      <c r="F5180" s="13" t="str">
        <f>IF(C5180="-","-",IF(D5180=maxgameno+2,"blank row 2",IF(D5180=maxgameno+1,"blank row 1",INDEX(FixtureCode!$B$4:$AH$128,MATCH($C5180,FixtureCode!$B$4:$B$128,0),MATCH("G"&amp;D5180&amp;"-T2",FixtureCode!$B$4:$AH$4,0)))))</f>
        <v>-</v>
      </c>
      <c r="G5180" s="12" t="str">
        <f>IF(C5180="-","-",IF(AND(ISNUMBER(Fixture!G5184),ISNUMBER(Fixture!I5184),Fixture!F5184&lt;&gt;"BYE",Fixture!J5184&lt;&gt;"BYE"),"Yes","-"))</f>
        <v>-</v>
      </c>
      <c r="H5180" s="9" t="str">
        <f>IF(G5180="-","-",IF(Fixture!G5184&gt;Fixture!I5184,Settings!$G$7,IF(Fixture!G5184=Fixture!I5184,Settings!$G$8,IF(Fixture!G5184&lt;Fixture!I5184,Settings!$G$9,"-"))))</f>
        <v>-</v>
      </c>
      <c r="I5180" s="13" t="str">
        <f>IF(G5180="-","-",IF(Fixture!I5184&gt;Fixture!G5184,Settings!$G$7,IF(Fixture!I5184=Fixture!G5184,Settings!$G$8,IF(Fixture!I5184&lt;Fixture!G5184,Settings!$G$9,"-"))))</f>
        <v>-</v>
      </c>
    </row>
    <row r="5181" spans="3:9" x14ac:dyDescent="0.25">
      <c r="C5181" s="12" t="str">
        <f t="shared" si="162"/>
        <v>-</v>
      </c>
      <c r="D5181" s="9" t="str">
        <f t="shared" si="163"/>
        <v>-</v>
      </c>
      <c r="E5181" s="9" t="str">
        <f>IF(C5181="-","-",IF(D5181=maxgameno+2,"blank row 2",IF(D5181=maxgameno+1,"blank row 1",INDEX(FixtureCode!$B$4:$AH$128,MATCH($C5181,FixtureCode!$B$4:$B$128,0),MATCH("G"&amp;D5181&amp;"-T1",FixtureCode!$B$4:$AH$4,0)))))</f>
        <v>-</v>
      </c>
      <c r="F5181" s="13" t="str">
        <f>IF(C5181="-","-",IF(D5181=maxgameno+2,"blank row 2",IF(D5181=maxgameno+1,"blank row 1",INDEX(FixtureCode!$B$4:$AH$128,MATCH($C5181,FixtureCode!$B$4:$B$128,0),MATCH("G"&amp;D5181&amp;"-T2",FixtureCode!$B$4:$AH$4,0)))))</f>
        <v>-</v>
      </c>
      <c r="G5181" s="12" t="str">
        <f>IF(C5181="-","-",IF(AND(ISNUMBER(Fixture!G5185),ISNUMBER(Fixture!I5185),Fixture!F5185&lt;&gt;"BYE",Fixture!J5185&lt;&gt;"BYE"),"Yes","-"))</f>
        <v>-</v>
      </c>
      <c r="H5181" s="9" t="str">
        <f>IF(G5181="-","-",IF(Fixture!G5185&gt;Fixture!I5185,Settings!$G$7,IF(Fixture!G5185=Fixture!I5185,Settings!$G$8,IF(Fixture!G5185&lt;Fixture!I5185,Settings!$G$9,"-"))))</f>
        <v>-</v>
      </c>
      <c r="I5181" s="13" t="str">
        <f>IF(G5181="-","-",IF(Fixture!I5185&gt;Fixture!G5185,Settings!$G$7,IF(Fixture!I5185=Fixture!G5185,Settings!$G$8,IF(Fixture!I5185&lt;Fixture!G5185,Settings!$G$9,"-"))))</f>
        <v>-</v>
      </c>
    </row>
    <row r="5182" spans="3:9" x14ac:dyDescent="0.25">
      <c r="C5182" s="12" t="str">
        <f t="shared" si="162"/>
        <v>-</v>
      </c>
      <c r="D5182" s="9" t="str">
        <f t="shared" si="163"/>
        <v>-</v>
      </c>
      <c r="E5182" s="9" t="str">
        <f>IF(C5182="-","-",IF(D5182=maxgameno+2,"blank row 2",IF(D5182=maxgameno+1,"blank row 1",INDEX(FixtureCode!$B$4:$AH$128,MATCH($C5182,FixtureCode!$B$4:$B$128,0),MATCH("G"&amp;D5182&amp;"-T1",FixtureCode!$B$4:$AH$4,0)))))</f>
        <v>-</v>
      </c>
      <c r="F5182" s="13" t="str">
        <f>IF(C5182="-","-",IF(D5182=maxgameno+2,"blank row 2",IF(D5182=maxgameno+1,"blank row 1",INDEX(FixtureCode!$B$4:$AH$128,MATCH($C5182,FixtureCode!$B$4:$B$128,0),MATCH("G"&amp;D5182&amp;"-T2",FixtureCode!$B$4:$AH$4,0)))))</f>
        <v>-</v>
      </c>
      <c r="G5182" s="12" t="str">
        <f>IF(C5182="-","-",IF(AND(ISNUMBER(Fixture!G5186),ISNUMBER(Fixture!I5186),Fixture!F5186&lt;&gt;"BYE",Fixture!J5186&lt;&gt;"BYE"),"Yes","-"))</f>
        <v>-</v>
      </c>
      <c r="H5182" s="9" t="str">
        <f>IF(G5182="-","-",IF(Fixture!G5186&gt;Fixture!I5186,Settings!$G$7,IF(Fixture!G5186=Fixture!I5186,Settings!$G$8,IF(Fixture!G5186&lt;Fixture!I5186,Settings!$G$9,"-"))))</f>
        <v>-</v>
      </c>
      <c r="I5182" s="13" t="str">
        <f>IF(G5182="-","-",IF(Fixture!I5186&gt;Fixture!G5186,Settings!$G$7,IF(Fixture!I5186=Fixture!G5186,Settings!$G$8,IF(Fixture!I5186&lt;Fixture!G5186,Settings!$G$9,"-"))))</f>
        <v>-</v>
      </c>
    </row>
    <row r="5183" spans="3:9" x14ac:dyDescent="0.25">
      <c r="C5183" s="12" t="str">
        <f t="shared" si="162"/>
        <v>-</v>
      </c>
      <c r="D5183" s="9" t="str">
        <f t="shared" si="163"/>
        <v>-</v>
      </c>
      <c r="E5183" s="9" t="str">
        <f>IF(C5183="-","-",IF(D5183=maxgameno+2,"blank row 2",IF(D5183=maxgameno+1,"blank row 1",INDEX(FixtureCode!$B$4:$AH$128,MATCH($C5183,FixtureCode!$B$4:$B$128,0),MATCH("G"&amp;D5183&amp;"-T1",FixtureCode!$B$4:$AH$4,0)))))</f>
        <v>-</v>
      </c>
      <c r="F5183" s="13" t="str">
        <f>IF(C5183="-","-",IF(D5183=maxgameno+2,"blank row 2",IF(D5183=maxgameno+1,"blank row 1",INDEX(FixtureCode!$B$4:$AH$128,MATCH($C5183,FixtureCode!$B$4:$B$128,0),MATCH("G"&amp;D5183&amp;"-T2",FixtureCode!$B$4:$AH$4,0)))))</f>
        <v>-</v>
      </c>
      <c r="G5183" s="12" t="str">
        <f>IF(C5183="-","-",IF(AND(ISNUMBER(Fixture!G5187),ISNUMBER(Fixture!I5187),Fixture!F5187&lt;&gt;"BYE",Fixture!J5187&lt;&gt;"BYE"),"Yes","-"))</f>
        <v>-</v>
      </c>
      <c r="H5183" s="9" t="str">
        <f>IF(G5183="-","-",IF(Fixture!G5187&gt;Fixture!I5187,Settings!$G$7,IF(Fixture!G5187=Fixture!I5187,Settings!$G$8,IF(Fixture!G5187&lt;Fixture!I5187,Settings!$G$9,"-"))))</f>
        <v>-</v>
      </c>
      <c r="I5183" s="13" t="str">
        <f>IF(G5183="-","-",IF(Fixture!I5187&gt;Fixture!G5187,Settings!$G$7,IF(Fixture!I5187=Fixture!G5187,Settings!$G$8,IF(Fixture!I5187&lt;Fixture!G5187,Settings!$G$9,"-"))))</f>
        <v>-</v>
      </c>
    </row>
    <row r="5184" spans="3:9" x14ac:dyDescent="0.25">
      <c r="C5184" s="12" t="str">
        <f t="shared" si="162"/>
        <v>-</v>
      </c>
      <c r="D5184" s="9" t="str">
        <f t="shared" si="163"/>
        <v>-</v>
      </c>
      <c r="E5184" s="9" t="str">
        <f>IF(C5184="-","-",IF(D5184=maxgameno+2,"blank row 2",IF(D5184=maxgameno+1,"blank row 1",INDEX(FixtureCode!$B$4:$AH$128,MATCH($C5184,FixtureCode!$B$4:$B$128,0),MATCH("G"&amp;D5184&amp;"-T1",FixtureCode!$B$4:$AH$4,0)))))</f>
        <v>-</v>
      </c>
      <c r="F5184" s="13" t="str">
        <f>IF(C5184="-","-",IF(D5184=maxgameno+2,"blank row 2",IF(D5184=maxgameno+1,"blank row 1",INDEX(FixtureCode!$B$4:$AH$128,MATCH($C5184,FixtureCode!$B$4:$B$128,0),MATCH("G"&amp;D5184&amp;"-T2",FixtureCode!$B$4:$AH$4,0)))))</f>
        <v>-</v>
      </c>
      <c r="G5184" s="12" t="str">
        <f>IF(C5184="-","-",IF(AND(ISNUMBER(Fixture!G5188),ISNUMBER(Fixture!I5188),Fixture!F5188&lt;&gt;"BYE",Fixture!J5188&lt;&gt;"BYE"),"Yes","-"))</f>
        <v>-</v>
      </c>
      <c r="H5184" s="9" t="str">
        <f>IF(G5184="-","-",IF(Fixture!G5188&gt;Fixture!I5188,Settings!$G$7,IF(Fixture!G5188=Fixture!I5188,Settings!$G$8,IF(Fixture!G5188&lt;Fixture!I5188,Settings!$G$9,"-"))))</f>
        <v>-</v>
      </c>
      <c r="I5184" s="13" t="str">
        <f>IF(G5184="-","-",IF(Fixture!I5188&gt;Fixture!G5188,Settings!$G$7,IF(Fixture!I5188=Fixture!G5188,Settings!$G$8,IF(Fixture!I5188&lt;Fixture!G5188,Settings!$G$9,"-"))))</f>
        <v>-</v>
      </c>
    </row>
    <row r="5185" spans="3:9" x14ac:dyDescent="0.25">
      <c r="C5185" s="12" t="str">
        <f t="shared" si="162"/>
        <v>-</v>
      </c>
      <c r="D5185" s="9" t="str">
        <f t="shared" si="163"/>
        <v>-</v>
      </c>
      <c r="E5185" s="9" t="str">
        <f>IF(C5185="-","-",IF(D5185=maxgameno+2,"blank row 2",IF(D5185=maxgameno+1,"blank row 1",INDEX(FixtureCode!$B$4:$AH$128,MATCH($C5185,FixtureCode!$B$4:$B$128,0),MATCH("G"&amp;D5185&amp;"-T1",FixtureCode!$B$4:$AH$4,0)))))</f>
        <v>-</v>
      </c>
      <c r="F5185" s="13" t="str">
        <f>IF(C5185="-","-",IF(D5185=maxgameno+2,"blank row 2",IF(D5185=maxgameno+1,"blank row 1",INDEX(FixtureCode!$B$4:$AH$128,MATCH($C5185,FixtureCode!$B$4:$B$128,0),MATCH("G"&amp;D5185&amp;"-T2",FixtureCode!$B$4:$AH$4,0)))))</f>
        <v>-</v>
      </c>
      <c r="G5185" s="12" t="str">
        <f>IF(C5185="-","-",IF(AND(ISNUMBER(Fixture!G5189),ISNUMBER(Fixture!I5189),Fixture!F5189&lt;&gt;"BYE",Fixture!J5189&lt;&gt;"BYE"),"Yes","-"))</f>
        <v>-</v>
      </c>
      <c r="H5185" s="9" t="str">
        <f>IF(G5185="-","-",IF(Fixture!G5189&gt;Fixture!I5189,Settings!$G$7,IF(Fixture!G5189=Fixture!I5189,Settings!$G$8,IF(Fixture!G5189&lt;Fixture!I5189,Settings!$G$9,"-"))))</f>
        <v>-</v>
      </c>
      <c r="I5185" s="13" t="str">
        <f>IF(G5185="-","-",IF(Fixture!I5189&gt;Fixture!G5189,Settings!$G$7,IF(Fixture!I5189=Fixture!G5189,Settings!$G$8,IF(Fixture!I5189&lt;Fixture!G5189,Settings!$G$9,"-"))))</f>
        <v>-</v>
      </c>
    </row>
    <row r="5186" spans="3:9" x14ac:dyDescent="0.25">
      <c r="C5186" s="12" t="str">
        <f t="shared" si="162"/>
        <v>-</v>
      </c>
      <c r="D5186" s="9" t="str">
        <f t="shared" si="163"/>
        <v>-</v>
      </c>
      <c r="E5186" s="9" t="str">
        <f>IF(C5186="-","-",IF(D5186=maxgameno+2,"blank row 2",IF(D5186=maxgameno+1,"blank row 1",INDEX(FixtureCode!$B$4:$AH$128,MATCH($C5186,FixtureCode!$B$4:$B$128,0),MATCH("G"&amp;D5186&amp;"-T1",FixtureCode!$B$4:$AH$4,0)))))</f>
        <v>-</v>
      </c>
      <c r="F5186" s="13" t="str">
        <f>IF(C5186="-","-",IF(D5186=maxgameno+2,"blank row 2",IF(D5186=maxgameno+1,"blank row 1",INDEX(FixtureCode!$B$4:$AH$128,MATCH($C5186,FixtureCode!$B$4:$B$128,0),MATCH("G"&amp;D5186&amp;"-T2",FixtureCode!$B$4:$AH$4,0)))))</f>
        <v>-</v>
      </c>
      <c r="G5186" s="12" t="str">
        <f>IF(C5186="-","-",IF(AND(ISNUMBER(Fixture!G5190),ISNUMBER(Fixture!I5190),Fixture!F5190&lt;&gt;"BYE",Fixture!J5190&lt;&gt;"BYE"),"Yes","-"))</f>
        <v>-</v>
      </c>
      <c r="H5186" s="9" t="str">
        <f>IF(G5186="-","-",IF(Fixture!G5190&gt;Fixture!I5190,Settings!$G$7,IF(Fixture!G5190=Fixture!I5190,Settings!$G$8,IF(Fixture!G5190&lt;Fixture!I5190,Settings!$G$9,"-"))))</f>
        <v>-</v>
      </c>
      <c r="I5186" s="13" t="str">
        <f>IF(G5186="-","-",IF(Fixture!I5190&gt;Fixture!G5190,Settings!$G$7,IF(Fixture!I5190=Fixture!G5190,Settings!$G$8,IF(Fixture!I5190&lt;Fixture!G5190,Settings!$G$9,"-"))))</f>
        <v>-</v>
      </c>
    </row>
    <row r="5187" spans="3:9" x14ac:dyDescent="0.25">
      <c r="C5187" s="12" t="str">
        <f t="shared" si="162"/>
        <v>-</v>
      </c>
      <c r="D5187" s="9" t="str">
        <f t="shared" si="163"/>
        <v>-</v>
      </c>
      <c r="E5187" s="9" t="str">
        <f>IF(C5187="-","-",IF(D5187=maxgameno+2,"blank row 2",IF(D5187=maxgameno+1,"blank row 1",INDEX(FixtureCode!$B$4:$AH$128,MATCH($C5187,FixtureCode!$B$4:$B$128,0),MATCH("G"&amp;D5187&amp;"-T1",FixtureCode!$B$4:$AH$4,0)))))</f>
        <v>-</v>
      </c>
      <c r="F5187" s="13" t="str">
        <f>IF(C5187="-","-",IF(D5187=maxgameno+2,"blank row 2",IF(D5187=maxgameno+1,"blank row 1",INDEX(FixtureCode!$B$4:$AH$128,MATCH($C5187,FixtureCode!$B$4:$B$128,0),MATCH("G"&amp;D5187&amp;"-T2",FixtureCode!$B$4:$AH$4,0)))))</f>
        <v>-</v>
      </c>
      <c r="G5187" s="12" t="str">
        <f>IF(C5187="-","-",IF(AND(ISNUMBER(Fixture!G5191),ISNUMBER(Fixture!I5191),Fixture!F5191&lt;&gt;"BYE",Fixture!J5191&lt;&gt;"BYE"),"Yes","-"))</f>
        <v>-</v>
      </c>
      <c r="H5187" s="9" t="str">
        <f>IF(G5187="-","-",IF(Fixture!G5191&gt;Fixture!I5191,Settings!$G$7,IF(Fixture!G5191=Fixture!I5191,Settings!$G$8,IF(Fixture!G5191&lt;Fixture!I5191,Settings!$G$9,"-"))))</f>
        <v>-</v>
      </c>
      <c r="I5187" s="13" t="str">
        <f>IF(G5187="-","-",IF(Fixture!I5191&gt;Fixture!G5191,Settings!$G$7,IF(Fixture!I5191=Fixture!G5191,Settings!$G$8,IF(Fixture!I5191&lt;Fixture!G5191,Settings!$G$9,"-"))))</f>
        <v>-</v>
      </c>
    </row>
    <row r="5188" spans="3:9" x14ac:dyDescent="0.25">
      <c r="C5188" s="12" t="str">
        <f t="shared" si="162"/>
        <v>-</v>
      </c>
      <c r="D5188" s="9" t="str">
        <f t="shared" si="163"/>
        <v>-</v>
      </c>
      <c r="E5188" s="9" t="str">
        <f>IF(C5188="-","-",IF(D5188=maxgameno+2,"blank row 2",IF(D5188=maxgameno+1,"blank row 1",INDEX(FixtureCode!$B$4:$AH$128,MATCH($C5188,FixtureCode!$B$4:$B$128,0),MATCH("G"&amp;D5188&amp;"-T1",FixtureCode!$B$4:$AH$4,0)))))</f>
        <v>-</v>
      </c>
      <c r="F5188" s="13" t="str">
        <f>IF(C5188="-","-",IF(D5188=maxgameno+2,"blank row 2",IF(D5188=maxgameno+1,"blank row 1",INDEX(FixtureCode!$B$4:$AH$128,MATCH($C5188,FixtureCode!$B$4:$B$128,0),MATCH("G"&amp;D5188&amp;"-T2",FixtureCode!$B$4:$AH$4,0)))))</f>
        <v>-</v>
      </c>
      <c r="G5188" s="12" t="str">
        <f>IF(C5188="-","-",IF(AND(ISNUMBER(Fixture!G5192),ISNUMBER(Fixture!I5192),Fixture!F5192&lt;&gt;"BYE",Fixture!J5192&lt;&gt;"BYE"),"Yes","-"))</f>
        <v>-</v>
      </c>
      <c r="H5188" s="9" t="str">
        <f>IF(G5188="-","-",IF(Fixture!G5192&gt;Fixture!I5192,Settings!$G$7,IF(Fixture!G5192=Fixture!I5192,Settings!$G$8,IF(Fixture!G5192&lt;Fixture!I5192,Settings!$G$9,"-"))))</f>
        <v>-</v>
      </c>
      <c r="I5188" s="13" t="str">
        <f>IF(G5188="-","-",IF(Fixture!I5192&gt;Fixture!G5192,Settings!$G$7,IF(Fixture!I5192=Fixture!G5192,Settings!$G$8,IF(Fixture!I5192&lt;Fixture!G5192,Settings!$G$9,"-"))))</f>
        <v>-</v>
      </c>
    </row>
    <row r="5189" spans="3:9" x14ac:dyDescent="0.25">
      <c r="C5189" s="12" t="str">
        <f t="shared" si="162"/>
        <v>-</v>
      </c>
      <c r="D5189" s="9" t="str">
        <f t="shared" si="163"/>
        <v>-</v>
      </c>
      <c r="E5189" s="9" t="str">
        <f>IF(C5189="-","-",IF(D5189=maxgameno+2,"blank row 2",IF(D5189=maxgameno+1,"blank row 1",INDEX(FixtureCode!$B$4:$AH$128,MATCH($C5189,FixtureCode!$B$4:$B$128,0),MATCH("G"&amp;D5189&amp;"-T1",FixtureCode!$B$4:$AH$4,0)))))</f>
        <v>-</v>
      </c>
      <c r="F5189" s="13" t="str">
        <f>IF(C5189="-","-",IF(D5189=maxgameno+2,"blank row 2",IF(D5189=maxgameno+1,"blank row 1",INDEX(FixtureCode!$B$4:$AH$128,MATCH($C5189,FixtureCode!$B$4:$B$128,0),MATCH("G"&amp;D5189&amp;"-T2",FixtureCode!$B$4:$AH$4,0)))))</f>
        <v>-</v>
      </c>
      <c r="G5189" s="12" t="str">
        <f>IF(C5189="-","-",IF(AND(ISNUMBER(Fixture!G5193),ISNUMBER(Fixture!I5193),Fixture!F5193&lt;&gt;"BYE",Fixture!J5193&lt;&gt;"BYE"),"Yes","-"))</f>
        <v>-</v>
      </c>
      <c r="H5189" s="9" t="str">
        <f>IF(G5189="-","-",IF(Fixture!G5193&gt;Fixture!I5193,Settings!$G$7,IF(Fixture!G5193=Fixture!I5193,Settings!$G$8,IF(Fixture!G5193&lt;Fixture!I5193,Settings!$G$9,"-"))))</f>
        <v>-</v>
      </c>
      <c r="I5189" s="13" t="str">
        <f>IF(G5189="-","-",IF(Fixture!I5193&gt;Fixture!G5193,Settings!$G$7,IF(Fixture!I5193=Fixture!G5193,Settings!$G$8,IF(Fixture!I5193&lt;Fixture!G5193,Settings!$G$9,"-"))))</f>
        <v>-</v>
      </c>
    </row>
    <row r="5190" spans="3:9" x14ac:dyDescent="0.25">
      <c r="C5190" s="12" t="str">
        <f t="shared" ref="C5190:C5253" si="164">IF(C5189="-","-",IF(D5189+1&lt;=maxgameno+2,C5189,IF(C5189+1&lt;=maxroundno,C5189+1,"-")))</f>
        <v>-</v>
      </c>
      <c r="D5190" s="9" t="str">
        <f t="shared" ref="D5190:D5253" si="165">IF(C5190="-","-",IF(D5189+1&lt;=maxgameno+2,D5189+1,1))</f>
        <v>-</v>
      </c>
      <c r="E5190" s="9" t="str">
        <f>IF(C5190="-","-",IF(D5190=maxgameno+2,"blank row 2",IF(D5190=maxgameno+1,"blank row 1",INDEX(FixtureCode!$B$4:$AH$128,MATCH($C5190,FixtureCode!$B$4:$B$128,0),MATCH("G"&amp;D5190&amp;"-T1",FixtureCode!$B$4:$AH$4,0)))))</f>
        <v>-</v>
      </c>
      <c r="F5190" s="13" t="str">
        <f>IF(C5190="-","-",IF(D5190=maxgameno+2,"blank row 2",IF(D5190=maxgameno+1,"blank row 1",INDEX(FixtureCode!$B$4:$AH$128,MATCH($C5190,FixtureCode!$B$4:$B$128,0),MATCH("G"&amp;D5190&amp;"-T2",FixtureCode!$B$4:$AH$4,0)))))</f>
        <v>-</v>
      </c>
      <c r="G5190" s="12" t="str">
        <f>IF(C5190="-","-",IF(AND(ISNUMBER(Fixture!G5194),ISNUMBER(Fixture!I5194),Fixture!F5194&lt;&gt;"BYE",Fixture!J5194&lt;&gt;"BYE"),"Yes","-"))</f>
        <v>-</v>
      </c>
      <c r="H5190" s="9" t="str">
        <f>IF(G5190="-","-",IF(Fixture!G5194&gt;Fixture!I5194,Settings!$G$7,IF(Fixture!G5194=Fixture!I5194,Settings!$G$8,IF(Fixture!G5194&lt;Fixture!I5194,Settings!$G$9,"-"))))</f>
        <v>-</v>
      </c>
      <c r="I5190" s="13" t="str">
        <f>IF(G5190="-","-",IF(Fixture!I5194&gt;Fixture!G5194,Settings!$G$7,IF(Fixture!I5194=Fixture!G5194,Settings!$G$8,IF(Fixture!I5194&lt;Fixture!G5194,Settings!$G$9,"-"))))</f>
        <v>-</v>
      </c>
    </row>
    <row r="5191" spans="3:9" x14ac:dyDescent="0.25">
      <c r="C5191" s="12" t="str">
        <f t="shared" si="164"/>
        <v>-</v>
      </c>
      <c r="D5191" s="9" t="str">
        <f t="shared" si="165"/>
        <v>-</v>
      </c>
      <c r="E5191" s="9" t="str">
        <f>IF(C5191="-","-",IF(D5191=maxgameno+2,"blank row 2",IF(D5191=maxgameno+1,"blank row 1",INDEX(FixtureCode!$B$4:$AH$128,MATCH($C5191,FixtureCode!$B$4:$B$128,0),MATCH("G"&amp;D5191&amp;"-T1",FixtureCode!$B$4:$AH$4,0)))))</f>
        <v>-</v>
      </c>
      <c r="F5191" s="13" t="str">
        <f>IF(C5191="-","-",IF(D5191=maxgameno+2,"blank row 2",IF(D5191=maxgameno+1,"blank row 1",INDEX(FixtureCode!$B$4:$AH$128,MATCH($C5191,FixtureCode!$B$4:$B$128,0),MATCH("G"&amp;D5191&amp;"-T2",FixtureCode!$B$4:$AH$4,0)))))</f>
        <v>-</v>
      </c>
      <c r="G5191" s="12" t="str">
        <f>IF(C5191="-","-",IF(AND(ISNUMBER(Fixture!G5195),ISNUMBER(Fixture!I5195),Fixture!F5195&lt;&gt;"BYE",Fixture!J5195&lt;&gt;"BYE"),"Yes","-"))</f>
        <v>-</v>
      </c>
      <c r="H5191" s="9" t="str">
        <f>IF(G5191="-","-",IF(Fixture!G5195&gt;Fixture!I5195,Settings!$G$7,IF(Fixture!G5195=Fixture!I5195,Settings!$G$8,IF(Fixture!G5195&lt;Fixture!I5195,Settings!$G$9,"-"))))</f>
        <v>-</v>
      </c>
      <c r="I5191" s="13" t="str">
        <f>IF(G5191="-","-",IF(Fixture!I5195&gt;Fixture!G5195,Settings!$G$7,IF(Fixture!I5195=Fixture!G5195,Settings!$G$8,IF(Fixture!I5195&lt;Fixture!G5195,Settings!$G$9,"-"))))</f>
        <v>-</v>
      </c>
    </row>
    <row r="5192" spans="3:9" x14ac:dyDescent="0.25">
      <c r="C5192" s="12" t="str">
        <f t="shared" si="164"/>
        <v>-</v>
      </c>
      <c r="D5192" s="9" t="str">
        <f t="shared" si="165"/>
        <v>-</v>
      </c>
      <c r="E5192" s="9" t="str">
        <f>IF(C5192="-","-",IF(D5192=maxgameno+2,"blank row 2",IF(D5192=maxgameno+1,"blank row 1",INDEX(FixtureCode!$B$4:$AH$128,MATCH($C5192,FixtureCode!$B$4:$B$128,0),MATCH("G"&amp;D5192&amp;"-T1",FixtureCode!$B$4:$AH$4,0)))))</f>
        <v>-</v>
      </c>
      <c r="F5192" s="13" t="str">
        <f>IF(C5192="-","-",IF(D5192=maxgameno+2,"blank row 2",IF(D5192=maxgameno+1,"blank row 1",INDEX(FixtureCode!$B$4:$AH$128,MATCH($C5192,FixtureCode!$B$4:$B$128,0),MATCH("G"&amp;D5192&amp;"-T2",FixtureCode!$B$4:$AH$4,0)))))</f>
        <v>-</v>
      </c>
      <c r="G5192" s="12" t="str">
        <f>IF(C5192="-","-",IF(AND(ISNUMBER(Fixture!G5196),ISNUMBER(Fixture!I5196),Fixture!F5196&lt;&gt;"BYE",Fixture!J5196&lt;&gt;"BYE"),"Yes","-"))</f>
        <v>-</v>
      </c>
      <c r="H5192" s="9" t="str">
        <f>IF(G5192="-","-",IF(Fixture!G5196&gt;Fixture!I5196,Settings!$G$7,IF(Fixture!G5196=Fixture!I5196,Settings!$G$8,IF(Fixture!G5196&lt;Fixture!I5196,Settings!$G$9,"-"))))</f>
        <v>-</v>
      </c>
      <c r="I5192" s="13" t="str">
        <f>IF(G5192="-","-",IF(Fixture!I5196&gt;Fixture!G5196,Settings!$G$7,IF(Fixture!I5196=Fixture!G5196,Settings!$G$8,IF(Fixture!I5196&lt;Fixture!G5196,Settings!$G$9,"-"))))</f>
        <v>-</v>
      </c>
    </row>
    <row r="5193" spans="3:9" x14ac:dyDescent="0.25">
      <c r="C5193" s="12" t="str">
        <f t="shared" si="164"/>
        <v>-</v>
      </c>
      <c r="D5193" s="9" t="str">
        <f t="shared" si="165"/>
        <v>-</v>
      </c>
      <c r="E5193" s="9" t="str">
        <f>IF(C5193="-","-",IF(D5193=maxgameno+2,"blank row 2",IF(D5193=maxgameno+1,"blank row 1",INDEX(FixtureCode!$B$4:$AH$128,MATCH($C5193,FixtureCode!$B$4:$B$128,0),MATCH("G"&amp;D5193&amp;"-T1",FixtureCode!$B$4:$AH$4,0)))))</f>
        <v>-</v>
      </c>
      <c r="F5193" s="13" t="str">
        <f>IF(C5193="-","-",IF(D5193=maxgameno+2,"blank row 2",IF(D5193=maxgameno+1,"blank row 1",INDEX(FixtureCode!$B$4:$AH$128,MATCH($C5193,FixtureCode!$B$4:$B$128,0),MATCH("G"&amp;D5193&amp;"-T2",FixtureCode!$B$4:$AH$4,0)))))</f>
        <v>-</v>
      </c>
      <c r="G5193" s="12" t="str">
        <f>IF(C5193="-","-",IF(AND(ISNUMBER(Fixture!G5197),ISNUMBER(Fixture!I5197),Fixture!F5197&lt;&gt;"BYE",Fixture!J5197&lt;&gt;"BYE"),"Yes","-"))</f>
        <v>-</v>
      </c>
      <c r="H5193" s="9" t="str">
        <f>IF(G5193="-","-",IF(Fixture!G5197&gt;Fixture!I5197,Settings!$G$7,IF(Fixture!G5197=Fixture!I5197,Settings!$G$8,IF(Fixture!G5197&lt;Fixture!I5197,Settings!$G$9,"-"))))</f>
        <v>-</v>
      </c>
      <c r="I5193" s="13" t="str">
        <f>IF(G5193="-","-",IF(Fixture!I5197&gt;Fixture!G5197,Settings!$G$7,IF(Fixture!I5197=Fixture!G5197,Settings!$G$8,IF(Fixture!I5197&lt;Fixture!G5197,Settings!$G$9,"-"))))</f>
        <v>-</v>
      </c>
    </row>
    <row r="5194" spans="3:9" x14ac:dyDescent="0.25">
      <c r="C5194" s="12" t="str">
        <f t="shared" si="164"/>
        <v>-</v>
      </c>
      <c r="D5194" s="9" t="str">
        <f t="shared" si="165"/>
        <v>-</v>
      </c>
      <c r="E5194" s="9" t="str">
        <f>IF(C5194="-","-",IF(D5194=maxgameno+2,"blank row 2",IF(D5194=maxgameno+1,"blank row 1",INDEX(FixtureCode!$B$4:$AH$128,MATCH($C5194,FixtureCode!$B$4:$B$128,0),MATCH("G"&amp;D5194&amp;"-T1",FixtureCode!$B$4:$AH$4,0)))))</f>
        <v>-</v>
      </c>
      <c r="F5194" s="13" t="str">
        <f>IF(C5194="-","-",IF(D5194=maxgameno+2,"blank row 2",IF(D5194=maxgameno+1,"blank row 1",INDEX(FixtureCode!$B$4:$AH$128,MATCH($C5194,FixtureCode!$B$4:$B$128,0),MATCH("G"&amp;D5194&amp;"-T2",FixtureCode!$B$4:$AH$4,0)))))</f>
        <v>-</v>
      </c>
      <c r="G5194" s="12" t="str">
        <f>IF(C5194="-","-",IF(AND(ISNUMBER(Fixture!G5198),ISNUMBER(Fixture!I5198),Fixture!F5198&lt;&gt;"BYE",Fixture!J5198&lt;&gt;"BYE"),"Yes","-"))</f>
        <v>-</v>
      </c>
      <c r="H5194" s="9" t="str">
        <f>IF(G5194="-","-",IF(Fixture!G5198&gt;Fixture!I5198,Settings!$G$7,IF(Fixture!G5198=Fixture!I5198,Settings!$G$8,IF(Fixture!G5198&lt;Fixture!I5198,Settings!$G$9,"-"))))</f>
        <v>-</v>
      </c>
      <c r="I5194" s="13" t="str">
        <f>IF(G5194="-","-",IF(Fixture!I5198&gt;Fixture!G5198,Settings!$G$7,IF(Fixture!I5198=Fixture!G5198,Settings!$G$8,IF(Fixture!I5198&lt;Fixture!G5198,Settings!$G$9,"-"))))</f>
        <v>-</v>
      </c>
    </row>
    <row r="5195" spans="3:9" x14ac:dyDescent="0.25">
      <c r="C5195" s="12" t="str">
        <f t="shared" si="164"/>
        <v>-</v>
      </c>
      <c r="D5195" s="9" t="str">
        <f t="shared" si="165"/>
        <v>-</v>
      </c>
      <c r="E5195" s="9" t="str">
        <f>IF(C5195="-","-",IF(D5195=maxgameno+2,"blank row 2",IF(D5195=maxgameno+1,"blank row 1",INDEX(FixtureCode!$B$4:$AH$128,MATCH($C5195,FixtureCode!$B$4:$B$128,0),MATCH("G"&amp;D5195&amp;"-T1",FixtureCode!$B$4:$AH$4,0)))))</f>
        <v>-</v>
      </c>
      <c r="F5195" s="13" t="str">
        <f>IF(C5195="-","-",IF(D5195=maxgameno+2,"blank row 2",IF(D5195=maxgameno+1,"blank row 1",INDEX(FixtureCode!$B$4:$AH$128,MATCH($C5195,FixtureCode!$B$4:$B$128,0),MATCH("G"&amp;D5195&amp;"-T2",FixtureCode!$B$4:$AH$4,0)))))</f>
        <v>-</v>
      </c>
      <c r="G5195" s="12" t="str">
        <f>IF(C5195="-","-",IF(AND(ISNUMBER(Fixture!G5199),ISNUMBER(Fixture!I5199),Fixture!F5199&lt;&gt;"BYE",Fixture!J5199&lt;&gt;"BYE"),"Yes","-"))</f>
        <v>-</v>
      </c>
      <c r="H5195" s="9" t="str">
        <f>IF(G5195="-","-",IF(Fixture!G5199&gt;Fixture!I5199,Settings!$G$7,IF(Fixture!G5199=Fixture!I5199,Settings!$G$8,IF(Fixture!G5199&lt;Fixture!I5199,Settings!$G$9,"-"))))</f>
        <v>-</v>
      </c>
      <c r="I5195" s="13" t="str">
        <f>IF(G5195="-","-",IF(Fixture!I5199&gt;Fixture!G5199,Settings!$G$7,IF(Fixture!I5199=Fixture!G5199,Settings!$G$8,IF(Fixture!I5199&lt;Fixture!G5199,Settings!$G$9,"-"))))</f>
        <v>-</v>
      </c>
    </row>
    <row r="5196" spans="3:9" x14ac:dyDescent="0.25">
      <c r="C5196" s="12" t="str">
        <f t="shared" si="164"/>
        <v>-</v>
      </c>
      <c r="D5196" s="9" t="str">
        <f t="shared" si="165"/>
        <v>-</v>
      </c>
      <c r="E5196" s="9" t="str">
        <f>IF(C5196="-","-",IF(D5196=maxgameno+2,"blank row 2",IF(D5196=maxgameno+1,"blank row 1",INDEX(FixtureCode!$B$4:$AH$128,MATCH($C5196,FixtureCode!$B$4:$B$128,0),MATCH("G"&amp;D5196&amp;"-T1",FixtureCode!$B$4:$AH$4,0)))))</f>
        <v>-</v>
      </c>
      <c r="F5196" s="13" t="str">
        <f>IF(C5196="-","-",IF(D5196=maxgameno+2,"blank row 2",IF(D5196=maxgameno+1,"blank row 1",INDEX(FixtureCode!$B$4:$AH$128,MATCH($C5196,FixtureCode!$B$4:$B$128,0),MATCH("G"&amp;D5196&amp;"-T2",FixtureCode!$B$4:$AH$4,0)))))</f>
        <v>-</v>
      </c>
      <c r="G5196" s="12" t="str">
        <f>IF(C5196="-","-",IF(AND(ISNUMBER(Fixture!G5200),ISNUMBER(Fixture!I5200),Fixture!F5200&lt;&gt;"BYE",Fixture!J5200&lt;&gt;"BYE"),"Yes","-"))</f>
        <v>-</v>
      </c>
      <c r="H5196" s="9" t="str">
        <f>IF(G5196="-","-",IF(Fixture!G5200&gt;Fixture!I5200,Settings!$G$7,IF(Fixture!G5200=Fixture!I5200,Settings!$G$8,IF(Fixture!G5200&lt;Fixture!I5200,Settings!$G$9,"-"))))</f>
        <v>-</v>
      </c>
      <c r="I5196" s="13" t="str">
        <f>IF(G5196="-","-",IF(Fixture!I5200&gt;Fixture!G5200,Settings!$G$7,IF(Fixture!I5200=Fixture!G5200,Settings!$G$8,IF(Fixture!I5200&lt;Fixture!G5200,Settings!$G$9,"-"))))</f>
        <v>-</v>
      </c>
    </row>
    <row r="5197" spans="3:9" x14ac:dyDescent="0.25">
      <c r="C5197" s="12" t="str">
        <f t="shared" si="164"/>
        <v>-</v>
      </c>
      <c r="D5197" s="9" t="str">
        <f t="shared" si="165"/>
        <v>-</v>
      </c>
      <c r="E5197" s="9" t="str">
        <f>IF(C5197="-","-",IF(D5197=maxgameno+2,"blank row 2",IF(D5197=maxgameno+1,"blank row 1",INDEX(FixtureCode!$B$4:$AH$128,MATCH($C5197,FixtureCode!$B$4:$B$128,0),MATCH("G"&amp;D5197&amp;"-T1",FixtureCode!$B$4:$AH$4,0)))))</f>
        <v>-</v>
      </c>
      <c r="F5197" s="13" t="str">
        <f>IF(C5197="-","-",IF(D5197=maxgameno+2,"blank row 2",IF(D5197=maxgameno+1,"blank row 1",INDEX(FixtureCode!$B$4:$AH$128,MATCH($C5197,FixtureCode!$B$4:$B$128,0),MATCH("G"&amp;D5197&amp;"-T2",FixtureCode!$B$4:$AH$4,0)))))</f>
        <v>-</v>
      </c>
      <c r="G5197" s="12" t="str">
        <f>IF(C5197="-","-",IF(AND(ISNUMBER(Fixture!G5201),ISNUMBER(Fixture!I5201),Fixture!F5201&lt;&gt;"BYE",Fixture!J5201&lt;&gt;"BYE"),"Yes","-"))</f>
        <v>-</v>
      </c>
      <c r="H5197" s="9" t="str">
        <f>IF(G5197="-","-",IF(Fixture!G5201&gt;Fixture!I5201,Settings!$G$7,IF(Fixture!G5201=Fixture!I5201,Settings!$G$8,IF(Fixture!G5201&lt;Fixture!I5201,Settings!$G$9,"-"))))</f>
        <v>-</v>
      </c>
      <c r="I5197" s="13" t="str">
        <f>IF(G5197="-","-",IF(Fixture!I5201&gt;Fixture!G5201,Settings!$G$7,IF(Fixture!I5201=Fixture!G5201,Settings!$G$8,IF(Fixture!I5201&lt;Fixture!G5201,Settings!$G$9,"-"))))</f>
        <v>-</v>
      </c>
    </row>
    <row r="5198" spans="3:9" x14ac:dyDescent="0.25">
      <c r="C5198" s="12" t="str">
        <f t="shared" si="164"/>
        <v>-</v>
      </c>
      <c r="D5198" s="9" t="str">
        <f t="shared" si="165"/>
        <v>-</v>
      </c>
      <c r="E5198" s="9" t="str">
        <f>IF(C5198="-","-",IF(D5198=maxgameno+2,"blank row 2",IF(D5198=maxgameno+1,"blank row 1",INDEX(FixtureCode!$B$4:$AH$128,MATCH($C5198,FixtureCode!$B$4:$B$128,0),MATCH("G"&amp;D5198&amp;"-T1",FixtureCode!$B$4:$AH$4,0)))))</f>
        <v>-</v>
      </c>
      <c r="F5198" s="13" t="str">
        <f>IF(C5198="-","-",IF(D5198=maxgameno+2,"blank row 2",IF(D5198=maxgameno+1,"blank row 1",INDEX(FixtureCode!$B$4:$AH$128,MATCH($C5198,FixtureCode!$B$4:$B$128,0),MATCH("G"&amp;D5198&amp;"-T2",FixtureCode!$B$4:$AH$4,0)))))</f>
        <v>-</v>
      </c>
      <c r="G5198" s="12" t="str">
        <f>IF(C5198="-","-",IF(AND(ISNUMBER(Fixture!G5202),ISNUMBER(Fixture!I5202),Fixture!F5202&lt;&gt;"BYE",Fixture!J5202&lt;&gt;"BYE"),"Yes","-"))</f>
        <v>-</v>
      </c>
      <c r="H5198" s="9" t="str">
        <f>IF(G5198="-","-",IF(Fixture!G5202&gt;Fixture!I5202,Settings!$G$7,IF(Fixture!G5202=Fixture!I5202,Settings!$G$8,IF(Fixture!G5202&lt;Fixture!I5202,Settings!$G$9,"-"))))</f>
        <v>-</v>
      </c>
      <c r="I5198" s="13" t="str">
        <f>IF(G5198="-","-",IF(Fixture!I5202&gt;Fixture!G5202,Settings!$G$7,IF(Fixture!I5202=Fixture!G5202,Settings!$G$8,IF(Fixture!I5202&lt;Fixture!G5202,Settings!$G$9,"-"))))</f>
        <v>-</v>
      </c>
    </row>
    <row r="5199" spans="3:9" x14ac:dyDescent="0.25">
      <c r="C5199" s="12" t="str">
        <f t="shared" si="164"/>
        <v>-</v>
      </c>
      <c r="D5199" s="9" t="str">
        <f t="shared" si="165"/>
        <v>-</v>
      </c>
      <c r="E5199" s="9" t="str">
        <f>IF(C5199="-","-",IF(D5199=maxgameno+2,"blank row 2",IF(D5199=maxgameno+1,"blank row 1",INDEX(FixtureCode!$B$4:$AH$128,MATCH($C5199,FixtureCode!$B$4:$B$128,0),MATCH("G"&amp;D5199&amp;"-T1",FixtureCode!$B$4:$AH$4,0)))))</f>
        <v>-</v>
      </c>
      <c r="F5199" s="13" t="str">
        <f>IF(C5199="-","-",IF(D5199=maxgameno+2,"blank row 2",IF(D5199=maxgameno+1,"blank row 1",INDEX(FixtureCode!$B$4:$AH$128,MATCH($C5199,FixtureCode!$B$4:$B$128,0),MATCH("G"&amp;D5199&amp;"-T2",FixtureCode!$B$4:$AH$4,0)))))</f>
        <v>-</v>
      </c>
      <c r="G5199" s="12" t="str">
        <f>IF(C5199="-","-",IF(AND(ISNUMBER(Fixture!G5203),ISNUMBER(Fixture!I5203),Fixture!F5203&lt;&gt;"BYE",Fixture!J5203&lt;&gt;"BYE"),"Yes","-"))</f>
        <v>-</v>
      </c>
      <c r="H5199" s="9" t="str">
        <f>IF(G5199="-","-",IF(Fixture!G5203&gt;Fixture!I5203,Settings!$G$7,IF(Fixture!G5203=Fixture!I5203,Settings!$G$8,IF(Fixture!G5203&lt;Fixture!I5203,Settings!$G$9,"-"))))</f>
        <v>-</v>
      </c>
      <c r="I5199" s="13" t="str">
        <f>IF(G5199="-","-",IF(Fixture!I5203&gt;Fixture!G5203,Settings!$G$7,IF(Fixture!I5203=Fixture!G5203,Settings!$G$8,IF(Fixture!I5203&lt;Fixture!G5203,Settings!$G$9,"-"))))</f>
        <v>-</v>
      </c>
    </row>
    <row r="5200" spans="3:9" x14ac:dyDescent="0.25">
      <c r="C5200" s="12" t="str">
        <f t="shared" si="164"/>
        <v>-</v>
      </c>
      <c r="D5200" s="9" t="str">
        <f t="shared" si="165"/>
        <v>-</v>
      </c>
      <c r="E5200" s="9" t="str">
        <f>IF(C5200="-","-",IF(D5200=maxgameno+2,"blank row 2",IF(D5200=maxgameno+1,"blank row 1",INDEX(FixtureCode!$B$4:$AH$128,MATCH($C5200,FixtureCode!$B$4:$B$128,0),MATCH("G"&amp;D5200&amp;"-T1",FixtureCode!$B$4:$AH$4,0)))))</f>
        <v>-</v>
      </c>
      <c r="F5200" s="13" t="str">
        <f>IF(C5200="-","-",IF(D5200=maxgameno+2,"blank row 2",IF(D5200=maxgameno+1,"blank row 1",INDEX(FixtureCode!$B$4:$AH$128,MATCH($C5200,FixtureCode!$B$4:$B$128,0),MATCH("G"&amp;D5200&amp;"-T2",FixtureCode!$B$4:$AH$4,0)))))</f>
        <v>-</v>
      </c>
      <c r="G5200" s="12" t="str">
        <f>IF(C5200="-","-",IF(AND(ISNUMBER(Fixture!G5204),ISNUMBER(Fixture!I5204),Fixture!F5204&lt;&gt;"BYE",Fixture!J5204&lt;&gt;"BYE"),"Yes","-"))</f>
        <v>-</v>
      </c>
      <c r="H5200" s="9" t="str">
        <f>IF(G5200="-","-",IF(Fixture!G5204&gt;Fixture!I5204,Settings!$G$7,IF(Fixture!G5204=Fixture!I5204,Settings!$G$8,IF(Fixture!G5204&lt;Fixture!I5204,Settings!$G$9,"-"))))</f>
        <v>-</v>
      </c>
      <c r="I5200" s="13" t="str">
        <f>IF(G5200="-","-",IF(Fixture!I5204&gt;Fixture!G5204,Settings!$G$7,IF(Fixture!I5204=Fixture!G5204,Settings!$G$8,IF(Fixture!I5204&lt;Fixture!G5204,Settings!$G$9,"-"))))</f>
        <v>-</v>
      </c>
    </row>
    <row r="5201" spans="3:9" x14ac:dyDescent="0.25">
      <c r="C5201" s="12" t="str">
        <f t="shared" si="164"/>
        <v>-</v>
      </c>
      <c r="D5201" s="9" t="str">
        <f t="shared" si="165"/>
        <v>-</v>
      </c>
      <c r="E5201" s="9" t="str">
        <f>IF(C5201="-","-",IF(D5201=maxgameno+2,"blank row 2",IF(D5201=maxgameno+1,"blank row 1",INDEX(FixtureCode!$B$4:$AH$128,MATCH($C5201,FixtureCode!$B$4:$B$128,0),MATCH("G"&amp;D5201&amp;"-T1",FixtureCode!$B$4:$AH$4,0)))))</f>
        <v>-</v>
      </c>
      <c r="F5201" s="13" t="str">
        <f>IF(C5201="-","-",IF(D5201=maxgameno+2,"blank row 2",IF(D5201=maxgameno+1,"blank row 1",INDEX(FixtureCode!$B$4:$AH$128,MATCH($C5201,FixtureCode!$B$4:$B$128,0),MATCH("G"&amp;D5201&amp;"-T2",FixtureCode!$B$4:$AH$4,0)))))</f>
        <v>-</v>
      </c>
      <c r="G5201" s="12" t="str">
        <f>IF(C5201="-","-",IF(AND(ISNUMBER(Fixture!G5205),ISNUMBER(Fixture!I5205),Fixture!F5205&lt;&gt;"BYE",Fixture!J5205&lt;&gt;"BYE"),"Yes","-"))</f>
        <v>-</v>
      </c>
      <c r="H5201" s="9" t="str">
        <f>IF(G5201="-","-",IF(Fixture!G5205&gt;Fixture!I5205,Settings!$G$7,IF(Fixture!G5205=Fixture!I5205,Settings!$G$8,IF(Fixture!G5205&lt;Fixture!I5205,Settings!$G$9,"-"))))</f>
        <v>-</v>
      </c>
      <c r="I5201" s="13" t="str">
        <f>IF(G5201="-","-",IF(Fixture!I5205&gt;Fixture!G5205,Settings!$G$7,IF(Fixture!I5205=Fixture!G5205,Settings!$G$8,IF(Fixture!I5205&lt;Fixture!G5205,Settings!$G$9,"-"))))</f>
        <v>-</v>
      </c>
    </row>
    <row r="5202" spans="3:9" x14ac:dyDescent="0.25">
      <c r="C5202" s="12" t="str">
        <f t="shared" si="164"/>
        <v>-</v>
      </c>
      <c r="D5202" s="9" t="str">
        <f t="shared" si="165"/>
        <v>-</v>
      </c>
      <c r="E5202" s="9" t="str">
        <f>IF(C5202="-","-",IF(D5202=maxgameno+2,"blank row 2",IF(D5202=maxgameno+1,"blank row 1",INDEX(FixtureCode!$B$4:$AH$128,MATCH($C5202,FixtureCode!$B$4:$B$128,0),MATCH("G"&amp;D5202&amp;"-T1",FixtureCode!$B$4:$AH$4,0)))))</f>
        <v>-</v>
      </c>
      <c r="F5202" s="13" t="str">
        <f>IF(C5202="-","-",IF(D5202=maxgameno+2,"blank row 2",IF(D5202=maxgameno+1,"blank row 1",INDEX(FixtureCode!$B$4:$AH$128,MATCH($C5202,FixtureCode!$B$4:$B$128,0),MATCH("G"&amp;D5202&amp;"-T2",FixtureCode!$B$4:$AH$4,0)))))</f>
        <v>-</v>
      </c>
      <c r="G5202" s="12" t="str">
        <f>IF(C5202="-","-",IF(AND(ISNUMBER(Fixture!G5206),ISNUMBER(Fixture!I5206),Fixture!F5206&lt;&gt;"BYE",Fixture!J5206&lt;&gt;"BYE"),"Yes","-"))</f>
        <v>-</v>
      </c>
      <c r="H5202" s="9" t="str">
        <f>IF(G5202="-","-",IF(Fixture!G5206&gt;Fixture!I5206,Settings!$G$7,IF(Fixture!G5206=Fixture!I5206,Settings!$G$8,IF(Fixture!G5206&lt;Fixture!I5206,Settings!$G$9,"-"))))</f>
        <v>-</v>
      </c>
      <c r="I5202" s="13" t="str">
        <f>IF(G5202="-","-",IF(Fixture!I5206&gt;Fixture!G5206,Settings!$G$7,IF(Fixture!I5206=Fixture!G5206,Settings!$G$8,IF(Fixture!I5206&lt;Fixture!G5206,Settings!$G$9,"-"))))</f>
        <v>-</v>
      </c>
    </row>
    <row r="5203" spans="3:9" x14ac:dyDescent="0.25">
      <c r="C5203" s="12" t="str">
        <f t="shared" si="164"/>
        <v>-</v>
      </c>
      <c r="D5203" s="9" t="str">
        <f t="shared" si="165"/>
        <v>-</v>
      </c>
      <c r="E5203" s="9" t="str">
        <f>IF(C5203="-","-",IF(D5203=maxgameno+2,"blank row 2",IF(D5203=maxgameno+1,"blank row 1",INDEX(FixtureCode!$B$4:$AH$128,MATCH($C5203,FixtureCode!$B$4:$B$128,0),MATCH("G"&amp;D5203&amp;"-T1",FixtureCode!$B$4:$AH$4,0)))))</f>
        <v>-</v>
      </c>
      <c r="F5203" s="13" t="str">
        <f>IF(C5203="-","-",IF(D5203=maxgameno+2,"blank row 2",IF(D5203=maxgameno+1,"blank row 1",INDEX(FixtureCode!$B$4:$AH$128,MATCH($C5203,FixtureCode!$B$4:$B$128,0),MATCH("G"&amp;D5203&amp;"-T2",FixtureCode!$B$4:$AH$4,0)))))</f>
        <v>-</v>
      </c>
      <c r="G5203" s="12" t="str">
        <f>IF(C5203="-","-",IF(AND(ISNUMBER(Fixture!G5207),ISNUMBER(Fixture!I5207),Fixture!F5207&lt;&gt;"BYE",Fixture!J5207&lt;&gt;"BYE"),"Yes","-"))</f>
        <v>-</v>
      </c>
      <c r="H5203" s="9" t="str">
        <f>IF(G5203="-","-",IF(Fixture!G5207&gt;Fixture!I5207,Settings!$G$7,IF(Fixture!G5207=Fixture!I5207,Settings!$G$8,IF(Fixture!G5207&lt;Fixture!I5207,Settings!$G$9,"-"))))</f>
        <v>-</v>
      </c>
      <c r="I5203" s="13" t="str">
        <f>IF(G5203="-","-",IF(Fixture!I5207&gt;Fixture!G5207,Settings!$G$7,IF(Fixture!I5207=Fixture!G5207,Settings!$G$8,IF(Fixture!I5207&lt;Fixture!G5207,Settings!$G$9,"-"))))</f>
        <v>-</v>
      </c>
    </row>
    <row r="5204" spans="3:9" x14ac:dyDescent="0.25">
      <c r="C5204" s="12" t="str">
        <f t="shared" si="164"/>
        <v>-</v>
      </c>
      <c r="D5204" s="9" t="str">
        <f t="shared" si="165"/>
        <v>-</v>
      </c>
      <c r="E5204" s="9" t="str">
        <f>IF(C5204="-","-",IF(D5204=maxgameno+2,"blank row 2",IF(D5204=maxgameno+1,"blank row 1",INDEX(FixtureCode!$B$4:$AH$128,MATCH($C5204,FixtureCode!$B$4:$B$128,0),MATCH("G"&amp;D5204&amp;"-T1",FixtureCode!$B$4:$AH$4,0)))))</f>
        <v>-</v>
      </c>
      <c r="F5204" s="13" t="str">
        <f>IF(C5204="-","-",IF(D5204=maxgameno+2,"blank row 2",IF(D5204=maxgameno+1,"blank row 1",INDEX(FixtureCode!$B$4:$AH$128,MATCH($C5204,FixtureCode!$B$4:$B$128,0),MATCH("G"&amp;D5204&amp;"-T2",FixtureCode!$B$4:$AH$4,0)))))</f>
        <v>-</v>
      </c>
      <c r="G5204" s="12" t="str">
        <f>IF(C5204="-","-",IF(AND(ISNUMBER(Fixture!G5208),ISNUMBER(Fixture!I5208),Fixture!F5208&lt;&gt;"BYE",Fixture!J5208&lt;&gt;"BYE"),"Yes","-"))</f>
        <v>-</v>
      </c>
      <c r="H5204" s="9" t="str">
        <f>IF(G5204="-","-",IF(Fixture!G5208&gt;Fixture!I5208,Settings!$G$7,IF(Fixture!G5208=Fixture!I5208,Settings!$G$8,IF(Fixture!G5208&lt;Fixture!I5208,Settings!$G$9,"-"))))</f>
        <v>-</v>
      </c>
      <c r="I5204" s="13" t="str">
        <f>IF(G5204="-","-",IF(Fixture!I5208&gt;Fixture!G5208,Settings!$G$7,IF(Fixture!I5208=Fixture!G5208,Settings!$G$8,IF(Fixture!I5208&lt;Fixture!G5208,Settings!$G$9,"-"))))</f>
        <v>-</v>
      </c>
    </row>
    <row r="5205" spans="3:9" x14ac:dyDescent="0.25">
      <c r="C5205" s="12" t="str">
        <f t="shared" si="164"/>
        <v>-</v>
      </c>
      <c r="D5205" s="9" t="str">
        <f t="shared" si="165"/>
        <v>-</v>
      </c>
      <c r="E5205" s="9" t="str">
        <f>IF(C5205="-","-",IF(D5205=maxgameno+2,"blank row 2",IF(D5205=maxgameno+1,"blank row 1",INDEX(FixtureCode!$B$4:$AH$128,MATCH($C5205,FixtureCode!$B$4:$B$128,0),MATCH("G"&amp;D5205&amp;"-T1",FixtureCode!$B$4:$AH$4,0)))))</f>
        <v>-</v>
      </c>
      <c r="F5205" s="13" t="str">
        <f>IF(C5205="-","-",IF(D5205=maxgameno+2,"blank row 2",IF(D5205=maxgameno+1,"blank row 1",INDEX(FixtureCode!$B$4:$AH$128,MATCH($C5205,FixtureCode!$B$4:$B$128,0),MATCH("G"&amp;D5205&amp;"-T2",FixtureCode!$B$4:$AH$4,0)))))</f>
        <v>-</v>
      </c>
      <c r="G5205" s="12" t="str">
        <f>IF(C5205="-","-",IF(AND(ISNUMBER(Fixture!G5209),ISNUMBER(Fixture!I5209),Fixture!F5209&lt;&gt;"BYE",Fixture!J5209&lt;&gt;"BYE"),"Yes","-"))</f>
        <v>-</v>
      </c>
      <c r="H5205" s="9" t="str">
        <f>IF(G5205="-","-",IF(Fixture!G5209&gt;Fixture!I5209,Settings!$G$7,IF(Fixture!G5209=Fixture!I5209,Settings!$G$8,IF(Fixture!G5209&lt;Fixture!I5209,Settings!$G$9,"-"))))</f>
        <v>-</v>
      </c>
      <c r="I5205" s="13" t="str">
        <f>IF(G5205="-","-",IF(Fixture!I5209&gt;Fixture!G5209,Settings!$G$7,IF(Fixture!I5209=Fixture!G5209,Settings!$G$8,IF(Fixture!I5209&lt;Fixture!G5209,Settings!$G$9,"-"))))</f>
        <v>-</v>
      </c>
    </row>
    <row r="5206" spans="3:9" x14ac:dyDescent="0.25">
      <c r="C5206" s="12" t="str">
        <f t="shared" si="164"/>
        <v>-</v>
      </c>
      <c r="D5206" s="9" t="str">
        <f t="shared" si="165"/>
        <v>-</v>
      </c>
      <c r="E5206" s="9" t="str">
        <f>IF(C5206="-","-",IF(D5206=maxgameno+2,"blank row 2",IF(D5206=maxgameno+1,"blank row 1",INDEX(FixtureCode!$B$4:$AH$128,MATCH($C5206,FixtureCode!$B$4:$B$128,0),MATCH("G"&amp;D5206&amp;"-T1",FixtureCode!$B$4:$AH$4,0)))))</f>
        <v>-</v>
      </c>
      <c r="F5206" s="13" t="str">
        <f>IF(C5206="-","-",IF(D5206=maxgameno+2,"blank row 2",IF(D5206=maxgameno+1,"blank row 1",INDEX(FixtureCode!$B$4:$AH$128,MATCH($C5206,FixtureCode!$B$4:$B$128,0),MATCH("G"&amp;D5206&amp;"-T2",FixtureCode!$B$4:$AH$4,0)))))</f>
        <v>-</v>
      </c>
      <c r="G5206" s="12" t="str">
        <f>IF(C5206="-","-",IF(AND(ISNUMBER(Fixture!G5210),ISNUMBER(Fixture!I5210),Fixture!F5210&lt;&gt;"BYE",Fixture!J5210&lt;&gt;"BYE"),"Yes","-"))</f>
        <v>-</v>
      </c>
      <c r="H5206" s="9" t="str">
        <f>IF(G5206="-","-",IF(Fixture!G5210&gt;Fixture!I5210,Settings!$G$7,IF(Fixture!G5210=Fixture!I5210,Settings!$G$8,IF(Fixture!G5210&lt;Fixture!I5210,Settings!$G$9,"-"))))</f>
        <v>-</v>
      </c>
      <c r="I5206" s="13" t="str">
        <f>IF(G5206="-","-",IF(Fixture!I5210&gt;Fixture!G5210,Settings!$G$7,IF(Fixture!I5210=Fixture!G5210,Settings!$G$8,IF(Fixture!I5210&lt;Fixture!G5210,Settings!$G$9,"-"))))</f>
        <v>-</v>
      </c>
    </row>
    <row r="5207" spans="3:9" x14ac:dyDescent="0.25">
      <c r="C5207" s="12" t="str">
        <f t="shared" si="164"/>
        <v>-</v>
      </c>
      <c r="D5207" s="9" t="str">
        <f t="shared" si="165"/>
        <v>-</v>
      </c>
      <c r="E5207" s="9" t="str">
        <f>IF(C5207="-","-",IF(D5207=maxgameno+2,"blank row 2",IF(D5207=maxgameno+1,"blank row 1",INDEX(FixtureCode!$B$4:$AH$128,MATCH($C5207,FixtureCode!$B$4:$B$128,0),MATCH("G"&amp;D5207&amp;"-T1",FixtureCode!$B$4:$AH$4,0)))))</f>
        <v>-</v>
      </c>
      <c r="F5207" s="13" t="str">
        <f>IF(C5207="-","-",IF(D5207=maxgameno+2,"blank row 2",IF(D5207=maxgameno+1,"blank row 1",INDEX(FixtureCode!$B$4:$AH$128,MATCH($C5207,FixtureCode!$B$4:$B$128,0),MATCH("G"&amp;D5207&amp;"-T2",FixtureCode!$B$4:$AH$4,0)))))</f>
        <v>-</v>
      </c>
      <c r="G5207" s="12" t="str">
        <f>IF(C5207="-","-",IF(AND(ISNUMBER(Fixture!G5211),ISNUMBER(Fixture!I5211),Fixture!F5211&lt;&gt;"BYE",Fixture!J5211&lt;&gt;"BYE"),"Yes","-"))</f>
        <v>-</v>
      </c>
      <c r="H5207" s="9" t="str">
        <f>IF(G5207="-","-",IF(Fixture!G5211&gt;Fixture!I5211,Settings!$G$7,IF(Fixture!G5211=Fixture!I5211,Settings!$G$8,IF(Fixture!G5211&lt;Fixture!I5211,Settings!$G$9,"-"))))</f>
        <v>-</v>
      </c>
      <c r="I5207" s="13" t="str">
        <f>IF(G5207="-","-",IF(Fixture!I5211&gt;Fixture!G5211,Settings!$G$7,IF(Fixture!I5211=Fixture!G5211,Settings!$G$8,IF(Fixture!I5211&lt;Fixture!G5211,Settings!$G$9,"-"))))</f>
        <v>-</v>
      </c>
    </row>
    <row r="5208" spans="3:9" x14ac:dyDescent="0.25">
      <c r="C5208" s="12" t="str">
        <f t="shared" si="164"/>
        <v>-</v>
      </c>
      <c r="D5208" s="9" t="str">
        <f t="shared" si="165"/>
        <v>-</v>
      </c>
      <c r="E5208" s="9" t="str">
        <f>IF(C5208="-","-",IF(D5208=maxgameno+2,"blank row 2",IF(D5208=maxgameno+1,"blank row 1",INDEX(FixtureCode!$B$4:$AH$128,MATCH($C5208,FixtureCode!$B$4:$B$128,0),MATCH("G"&amp;D5208&amp;"-T1",FixtureCode!$B$4:$AH$4,0)))))</f>
        <v>-</v>
      </c>
      <c r="F5208" s="13" t="str">
        <f>IF(C5208="-","-",IF(D5208=maxgameno+2,"blank row 2",IF(D5208=maxgameno+1,"blank row 1",INDEX(FixtureCode!$B$4:$AH$128,MATCH($C5208,FixtureCode!$B$4:$B$128,0),MATCH("G"&amp;D5208&amp;"-T2",FixtureCode!$B$4:$AH$4,0)))))</f>
        <v>-</v>
      </c>
      <c r="G5208" s="12" t="str">
        <f>IF(C5208="-","-",IF(AND(ISNUMBER(Fixture!G5212),ISNUMBER(Fixture!I5212),Fixture!F5212&lt;&gt;"BYE",Fixture!J5212&lt;&gt;"BYE"),"Yes","-"))</f>
        <v>-</v>
      </c>
      <c r="H5208" s="9" t="str">
        <f>IF(G5208="-","-",IF(Fixture!G5212&gt;Fixture!I5212,Settings!$G$7,IF(Fixture!G5212=Fixture!I5212,Settings!$G$8,IF(Fixture!G5212&lt;Fixture!I5212,Settings!$G$9,"-"))))</f>
        <v>-</v>
      </c>
      <c r="I5208" s="13" t="str">
        <f>IF(G5208="-","-",IF(Fixture!I5212&gt;Fixture!G5212,Settings!$G$7,IF(Fixture!I5212=Fixture!G5212,Settings!$G$8,IF(Fixture!I5212&lt;Fixture!G5212,Settings!$G$9,"-"))))</f>
        <v>-</v>
      </c>
    </row>
    <row r="5209" spans="3:9" x14ac:dyDescent="0.25">
      <c r="C5209" s="12" t="str">
        <f t="shared" si="164"/>
        <v>-</v>
      </c>
      <c r="D5209" s="9" t="str">
        <f t="shared" si="165"/>
        <v>-</v>
      </c>
      <c r="E5209" s="9" t="str">
        <f>IF(C5209="-","-",IF(D5209=maxgameno+2,"blank row 2",IF(D5209=maxgameno+1,"blank row 1",INDEX(FixtureCode!$B$4:$AH$128,MATCH($C5209,FixtureCode!$B$4:$B$128,0),MATCH("G"&amp;D5209&amp;"-T1",FixtureCode!$B$4:$AH$4,0)))))</f>
        <v>-</v>
      </c>
      <c r="F5209" s="13" t="str">
        <f>IF(C5209="-","-",IF(D5209=maxgameno+2,"blank row 2",IF(D5209=maxgameno+1,"blank row 1",INDEX(FixtureCode!$B$4:$AH$128,MATCH($C5209,FixtureCode!$B$4:$B$128,0),MATCH("G"&amp;D5209&amp;"-T2",FixtureCode!$B$4:$AH$4,0)))))</f>
        <v>-</v>
      </c>
      <c r="G5209" s="12" t="str">
        <f>IF(C5209="-","-",IF(AND(ISNUMBER(Fixture!G5213),ISNUMBER(Fixture!I5213),Fixture!F5213&lt;&gt;"BYE",Fixture!J5213&lt;&gt;"BYE"),"Yes","-"))</f>
        <v>-</v>
      </c>
      <c r="H5209" s="9" t="str">
        <f>IF(G5209="-","-",IF(Fixture!G5213&gt;Fixture!I5213,Settings!$G$7,IF(Fixture!G5213=Fixture!I5213,Settings!$G$8,IF(Fixture!G5213&lt;Fixture!I5213,Settings!$G$9,"-"))))</f>
        <v>-</v>
      </c>
      <c r="I5209" s="13" t="str">
        <f>IF(G5209="-","-",IF(Fixture!I5213&gt;Fixture!G5213,Settings!$G$7,IF(Fixture!I5213=Fixture!G5213,Settings!$G$8,IF(Fixture!I5213&lt;Fixture!G5213,Settings!$G$9,"-"))))</f>
        <v>-</v>
      </c>
    </row>
    <row r="5210" spans="3:9" x14ac:dyDescent="0.25">
      <c r="C5210" s="12" t="str">
        <f t="shared" si="164"/>
        <v>-</v>
      </c>
      <c r="D5210" s="9" t="str">
        <f t="shared" si="165"/>
        <v>-</v>
      </c>
      <c r="E5210" s="9" t="str">
        <f>IF(C5210="-","-",IF(D5210=maxgameno+2,"blank row 2",IF(D5210=maxgameno+1,"blank row 1",INDEX(FixtureCode!$B$4:$AH$128,MATCH($C5210,FixtureCode!$B$4:$B$128,0),MATCH("G"&amp;D5210&amp;"-T1",FixtureCode!$B$4:$AH$4,0)))))</f>
        <v>-</v>
      </c>
      <c r="F5210" s="13" t="str">
        <f>IF(C5210="-","-",IF(D5210=maxgameno+2,"blank row 2",IF(D5210=maxgameno+1,"blank row 1",INDEX(FixtureCode!$B$4:$AH$128,MATCH($C5210,FixtureCode!$B$4:$B$128,0),MATCH("G"&amp;D5210&amp;"-T2",FixtureCode!$B$4:$AH$4,0)))))</f>
        <v>-</v>
      </c>
      <c r="G5210" s="12" t="str">
        <f>IF(C5210="-","-",IF(AND(ISNUMBER(Fixture!G5214),ISNUMBER(Fixture!I5214),Fixture!F5214&lt;&gt;"BYE",Fixture!J5214&lt;&gt;"BYE"),"Yes","-"))</f>
        <v>-</v>
      </c>
      <c r="H5210" s="9" t="str">
        <f>IF(G5210="-","-",IF(Fixture!G5214&gt;Fixture!I5214,Settings!$G$7,IF(Fixture!G5214=Fixture!I5214,Settings!$G$8,IF(Fixture!G5214&lt;Fixture!I5214,Settings!$G$9,"-"))))</f>
        <v>-</v>
      </c>
      <c r="I5210" s="13" t="str">
        <f>IF(G5210="-","-",IF(Fixture!I5214&gt;Fixture!G5214,Settings!$G$7,IF(Fixture!I5214=Fixture!G5214,Settings!$G$8,IF(Fixture!I5214&lt;Fixture!G5214,Settings!$G$9,"-"))))</f>
        <v>-</v>
      </c>
    </row>
    <row r="5211" spans="3:9" x14ac:dyDescent="0.25">
      <c r="C5211" s="12" t="str">
        <f t="shared" si="164"/>
        <v>-</v>
      </c>
      <c r="D5211" s="9" t="str">
        <f t="shared" si="165"/>
        <v>-</v>
      </c>
      <c r="E5211" s="9" t="str">
        <f>IF(C5211="-","-",IF(D5211=maxgameno+2,"blank row 2",IF(D5211=maxgameno+1,"blank row 1",INDEX(FixtureCode!$B$4:$AH$128,MATCH($C5211,FixtureCode!$B$4:$B$128,0),MATCH("G"&amp;D5211&amp;"-T1",FixtureCode!$B$4:$AH$4,0)))))</f>
        <v>-</v>
      </c>
      <c r="F5211" s="13" t="str">
        <f>IF(C5211="-","-",IF(D5211=maxgameno+2,"blank row 2",IF(D5211=maxgameno+1,"blank row 1",INDEX(FixtureCode!$B$4:$AH$128,MATCH($C5211,FixtureCode!$B$4:$B$128,0),MATCH("G"&amp;D5211&amp;"-T2",FixtureCode!$B$4:$AH$4,0)))))</f>
        <v>-</v>
      </c>
      <c r="G5211" s="12" t="str">
        <f>IF(C5211="-","-",IF(AND(ISNUMBER(Fixture!G5215),ISNUMBER(Fixture!I5215),Fixture!F5215&lt;&gt;"BYE",Fixture!J5215&lt;&gt;"BYE"),"Yes","-"))</f>
        <v>-</v>
      </c>
      <c r="H5211" s="9" t="str">
        <f>IF(G5211="-","-",IF(Fixture!G5215&gt;Fixture!I5215,Settings!$G$7,IF(Fixture!G5215=Fixture!I5215,Settings!$G$8,IF(Fixture!G5215&lt;Fixture!I5215,Settings!$G$9,"-"))))</f>
        <v>-</v>
      </c>
      <c r="I5211" s="13" t="str">
        <f>IF(G5211="-","-",IF(Fixture!I5215&gt;Fixture!G5215,Settings!$G$7,IF(Fixture!I5215=Fixture!G5215,Settings!$G$8,IF(Fixture!I5215&lt;Fixture!G5215,Settings!$G$9,"-"))))</f>
        <v>-</v>
      </c>
    </row>
    <row r="5212" spans="3:9" x14ac:dyDescent="0.25">
      <c r="C5212" s="12" t="str">
        <f t="shared" si="164"/>
        <v>-</v>
      </c>
      <c r="D5212" s="9" t="str">
        <f t="shared" si="165"/>
        <v>-</v>
      </c>
      <c r="E5212" s="9" t="str">
        <f>IF(C5212="-","-",IF(D5212=maxgameno+2,"blank row 2",IF(D5212=maxgameno+1,"blank row 1",INDEX(FixtureCode!$B$4:$AH$128,MATCH($C5212,FixtureCode!$B$4:$B$128,0),MATCH("G"&amp;D5212&amp;"-T1",FixtureCode!$B$4:$AH$4,0)))))</f>
        <v>-</v>
      </c>
      <c r="F5212" s="13" t="str">
        <f>IF(C5212="-","-",IF(D5212=maxgameno+2,"blank row 2",IF(D5212=maxgameno+1,"blank row 1",INDEX(FixtureCode!$B$4:$AH$128,MATCH($C5212,FixtureCode!$B$4:$B$128,0),MATCH("G"&amp;D5212&amp;"-T2",FixtureCode!$B$4:$AH$4,0)))))</f>
        <v>-</v>
      </c>
      <c r="G5212" s="12" t="str">
        <f>IF(C5212="-","-",IF(AND(ISNUMBER(Fixture!G5216),ISNUMBER(Fixture!I5216),Fixture!F5216&lt;&gt;"BYE",Fixture!J5216&lt;&gt;"BYE"),"Yes","-"))</f>
        <v>-</v>
      </c>
      <c r="H5212" s="9" t="str">
        <f>IF(G5212="-","-",IF(Fixture!G5216&gt;Fixture!I5216,Settings!$G$7,IF(Fixture!G5216=Fixture!I5216,Settings!$G$8,IF(Fixture!G5216&lt;Fixture!I5216,Settings!$G$9,"-"))))</f>
        <v>-</v>
      </c>
      <c r="I5212" s="13" t="str">
        <f>IF(G5212="-","-",IF(Fixture!I5216&gt;Fixture!G5216,Settings!$G$7,IF(Fixture!I5216=Fixture!G5216,Settings!$G$8,IF(Fixture!I5216&lt;Fixture!G5216,Settings!$G$9,"-"))))</f>
        <v>-</v>
      </c>
    </row>
    <row r="5213" spans="3:9" x14ac:dyDescent="0.25">
      <c r="C5213" s="12" t="str">
        <f t="shared" si="164"/>
        <v>-</v>
      </c>
      <c r="D5213" s="9" t="str">
        <f t="shared" si="165"/>
        <v>-</v>
      </c>
      <c r="E5213" s="9" t="str">
        <f>IF(C5213="-","-",IF(D5213=maxgameno+2,"blank row 2",IF(D5213=maxgameno+1,"blank row 1",INDEX(FixtureCode!$B$4:$AH$128,MATCH($C5213,FixtureCode!$B$4:$B$128,0),MATCH("G"&amp;D5213&amp;"-T1",FixtureCode!$B$4:$AH$4,0)))))</f>
        <v>-</v>
      </c>
      <c r="F5213" s="13" t="str">
        <f>IF(C5213="-","-",IF(D5213=maxgameno+2,"blank row 2",IF(D5213=maxgameno+1,"blank row 1",INDEX(FixtureCode!$B$4:$AH$128,MATCH($C5213,FixtureCode!$B$4:$B$128,0),MATCH("G"&amp;D5213&amp;"-T2",FixtureCode!$B$4:$AH$4,0)))))</f>
        <v>-</v>
      </c>
      <c r="G5213" s="12" t="str">
        <f>IF(C5213="-","-",IF(AND(ISNUMBER(Fixture!G5217),ISNUMBER(Fixture!I5217),Fixture!F5217&lt;&gt;"BYE",Fixture!J5217&lt;&gt;"BYE"),"Yes","-"))</f>
        <v>-</v>
      </c>
      <c r="H5213" s="9" t="str">
        <f>IF(G5213="-","-",IF(Fixture!G5217&gt;Fixture!I5217,Settings!$G$7,IF(Fixture!G5217=Fixture!I5217,Settings!$G$8,IF(Fixture!G5217&lt;Fixture!I5217,Settings!$G$9,"-"))))</f>
        <v>-</v>
      </c>
      <c r="I5213" s="13" t="str">
        <f>IF(G5213="-","-",IF(Fixture!I5217&gt;Fixture!G5217,Settings!$G$7,IF(Fixture!I5217=Fixture!G5217,Settings!$G$8,IF(Fixture!I5217&lt;Fixture!G5217,Settings!$G$9,"-"))))</f>
        <v>-</v>
      </c>
    </row>
    <row r="5214" spans="3:9" x14ac:dyDescent="0.25">
      <c r="C5214" s="12" t="str">
        <f t="shared" si="164"/>
        <v>-</v>
      </c>
      <c r="D5214" s="9" t="str">
        <f t="shared" si="165"/>
        <v>-</v>
      </c>
      <c r="E5214" s="9" t="str">
        <f>IF(C5214="-","-",IF(D5214=maxgameno+2,"blank row 2",IF(D5214=maxgameno+1,"blank row 1",INDEX(FixtureCode!$B$4:$AH$128,MATCH($C5214,FixtureCode!$B$4:$B$128,0),MATCH("G"&amp;D5214&amp;"-T1",FixtureCode!$B$4:$AH$4,0)))))</f>
        <v>-</v>
      </c>
      <c r="F5214" s="13" t="str">
        <f>IF(C5214="-","-",IF(D5214=maxgameno+2,"blank row 2",IF(D5214=maxgameno+1,"blank row 1",INDEX(FixtureCode!$B$4:$AH$128,MATCH($C5214,FixtureCode!$B$4:$B$128,0),MATCH("G"&amp;D5214&amp;"-T2",FixtureCode!$B$4:$AH$4,0)))))</f>
        <v>-</v>
      </c>
      <c r="G5214" s="12" t="str">
        <f>IF(C5214="-","-",IF(AND(ISNUMBER(Fixture!G5218),ISNUMBER(Fixture!I5218),Fixture!F5218&lt;&gt;"BYE",Fixture!J5218&lt;&gt;"BYE"),"Yes","-"))</f>
        <v>-</v>
      </c>
      <c r="H5214" s="9" t="str">
        <f>IF(G5214="-","-",IF(Fixture!G5218&gt;Fixture!I5218,Settings!$G$7,IF(Fixture!G5218=Fixture!I5218,Settings!$G$8,IF(Fixture!G5218&lt;Fixture!I5218,Settings!$G$9,"-"))))</f>
        <v>-</v>
      </c>
      <c r="I5214" s="13" t="str">
        <f>IF(G5214="-","-",IF(Fixture!I5218&gt;Fixture!G5218,Settings!$G$7,IF(Fixture!I5218=Fixture!G5218,Settings!$G$8,IF(Fixture!I5218&lt;Fixture!G5218,Settings!$G$9,"-"))))</f>
        <v>-</v>
      </c>
    </row>
    <row r="5215" spans="3:9" x14ac:dyDescent="0.25">
      <c r="C5215" s="12" t="str">
        <f t="shared" si="164"/>
        <v>-</v>
      </c>
      <c r="D5215" s="9" t="str">
        <f t="shared" si="165"/>
        <v>-</v>
      </c>
      <c r="E5215" s="9" t="str">
        <f>IF(C5215="-","-",IF(D5215=maxgameno+2,"blank row 2",IF(D5215=maxgameno+1,"blank row 1",INDEX(FixtureCode!$B$4:$AH$128,MATCH($C5215,FixtureCode!$B$4:$B$128,0),MATCH("G"&amp;D5215&amp;"-T1",FixtureCode!$B$4:$AH$4,0)))))</f>
        <v>-</v>
      </c>
      <c r="F5215" s="13" t="str">
        <f>IF(C5215="-","-",IF(D5215=maxgameno+2,"blank row 2",IF(D5215=maxgameno+1,"blank row 1",INDEX(FixtureCode!$B$4:$AH$128,MATCH($C5215,FixtureCode!$B$4:$B$128,0),MATCH("G"&amp;D5215&amp;"-T2",FixtureCode!$B$4:$AH$4,0)))))</f>
        <v>-</v>
      </c>
      <c r="G5215" s="12" t="str">
        <f>IF(C5215="-","-",IF(AND(ISNUMBER(Fixture!G5219),ISNUMBER(Fixture!I5219),Fixture!F5219&lt;&gt;"BYE",Fixture!J5219&lt;&gt;"BYE"),"Yes","-"))</f>
        <v>-</v>
      </c>
      <c r="H5215" s="9" t="str">
        <f>IF(G5215="-","-",IF(Fixture!G5219&gt;Fixture!I5219,Settings!$G$7,IF(Fixture!G5219=Fixture!I5219,Settings!$G$8,IF(Fixture!G5219&lt;Fixture!I5219,Settings!$G$9,"-"))))</f>
        <v>-</v>
      </c>
      <c r="I5215" s="13" t="str">
        <f>IF(G5215="-","-",IF(Fixture!I5219&gt;Fixture!G5219,Settings!$G$7,IF(Fixture!I5219=Fixture!G5219,Settings!$G$8,IF(Fixture!I5219&lt;Fixture!G5219,Settings!$G$9,"-"))))</f>
        <v>-</v>
      </c>
    </row>
    <row r="5216" spans="3:9" x14ac:dyDescent="0.25">
      <c r="C5216" s="12" t="str">
        <f t="shared" si="164"/>
        <v>-</v>
      </c>
      <c r="D5216" s="9" t="str">
        <f t="shared" si="165"/>
        <v>-</v>
      </c>
      <c r="E5216" s="9" t="str">
        <f>IF(C5216="-","-",IF(D5216=maxgameno+2,"blank row 2",IF(D5216=maxgameno+1,"blank row 1",INDEX(FixtureCode!$B$4:$AH$128,MATCH($C5216,FixtureCode!$B$4:$B$128,0),MATCH("G"&amp;D5216&amp;"-T1",FixtureCode!$B$4:$AH$4,0)))))</f>
        <v>-</v>
      </c>
      <c r="F5216" s="13" t="str">
        <f>IF(C5216="-","-",IF(D5216=maxgameno+2,"blank row 2",IF(D5216=maxgameno+1,"blank row 1",INDEX(FixtureCode!$B$4:$AH$128,MATCH($C5216,FixtureCode!$B$4:$B$128,0),MATCH("G"&amp;D5216&amp;"-T2",FixtureCode!$B$4:$AH$4,0)))))</f>
        <v>-</v>
      </c>
      <c r="G5216" s="12" t="str">
        <f>IF(C5216="-","-",IF(AND(ISNUMBER(Fixture!G5220),ISNUMBER(Fixture!I5220),Fixture!F5220&lt;&gt;"BYE",Fixture!J5220&lt;&gt;"BYE"),"Yes","-"))</f>
        <v>-</v>
      </c>
      <c r="H5216" s="9" t="str">
        <f>IF(G5216="-","-",IF(Fixture!G5220&gt;Fixture!I5220,Settings!$G$7,IF(Fixture!G5220=Fixture!I5220,Settings!$G$8,IF(Fixture!G5220&lt;Fixture!I5220,Settings!$G$9,"-"))))</f>
        <v>-</v>
      </c>
      <c r="I5216" s="13" t="str">
        <f>IF(G5216="-","-",IF(Fixture!I5220&gt;Fixture!G5220,Settings!$G$7,IF(Fixture!I5220=Fixture!G5220,Settings!$G$8,IF(Fixture!I5220&lt;Fixture!G5220,Settings!$G$9,"-"))))</f>
        <v>-</v>
      </c>
    </row>
    <row r="5217" spans="3:9" x14ac:dyDescent="0.25">
      <c r="C5217" s="12" t="str">
        <f t="shared" si="164"/>
        <v>-</v>
      </c>
      <c r="D5217" s="9" t="str">
        <f t="shared" si="165"/>
        <v>-</v>
      </c>
      <c r="E5217" s="9" t="str">
        <f>IF(C5217="-","-",IF(D5217=maxgameno+2,"blank row 2",IF(D5217=maxgameno+1,"blank row 1",INDEX(FixtureCode!$B$4:$AH$128,MATCH($C5217,FixtureCode!$B$4:$B$128,0),MATCH("G"&amp;D5217&amp;"-T1",FixtureCode!$B$4:$AH$4,0)))))</f>
        <v>-</v>
      </c>
      <c r="F5217" s="13" t="str">
        <f>IF(C5217="-","-",IF(D5217=maxgameno+2,"blank row 2",IF(D5217=maxgameno+1,"blank row 1",INDEX(FixtureCode!$B$4:$AH$128,MATCH($C5217,FixtureCode!$B$4:$B$128,0),MATCH("G"&amp;D5217&amp;"-T2",FixtureCode!$B$4:$AH$4,0)))))</f>
        <v>-</v>
      </c>
      <c r="G5217" s="12" t="str">
        <f>IF(C5217="-","-",IF(AND(ISNUMBER(Fixture!G5221),ISNUMBER(Fixture!I5221),Fixture!F5221&lt;&gt;"BYE",Fixture!J5221&lt;&gt;"BYE"),"Yes","-"))</f>
        <v>-</v>
      </c>
      <c r="H5217" s="9" t="str">
        <f>IF(G5217="-","-",IF(Fixture!G5221&gt;Fixture!I5221,Settings!$G$7,IF(Fixture!G5221=Fixture!I5221,Settings!$G$8,IF(Fixture!G5221&lt;Fixture!I5221,Settings!$G$9,"-"))))</f>
        <v>-</v>
      </c>
      <c r="I5217" s="13" t="str">
        <f>IF(G5217="-","-",IF(Fixture!I5221&gt;Fixture!G5221,Settings!$G$7,IF(Fixture!I5221=Fixture!G5221,Settings!$G$8,IF(Fixture!I5221&lt;Fixture!G5221,Settings!$G$9,"-"))))</f>
        <v>-</v>
      </c>
    </row>
    <row r="5218" spans="3:9" x14ac:dyDescent="0.25">
      <c r="C5218" s="12" t="str">
        <f t="shared" si="164"/>
        <v>-</v>
      </c>
      <c r="D5218" s="9" t="str">
        <f t="shared" si="165"/>
        <v>-</v>
      </c>
      <c r="E5218" s="9" t="str">
        <f>IF(C5218="-","-",IF(D5218=maxgameno+2,"blank row 2",IF(D5218=maxgameno+1,"blank row 1",INDEX(FixtureCode!$B$4:$AH$128,MATCH($C5218,FixtureCode!$B$4:$B$128,0),MATCH("G"&amp;D5218&amp;"-T1",FixtureCode!$B$4:$AH$4,0)))))</f>
        <v>-</v>
      </c>
      <c r="F5218" s="13" t="str">
        <f>IF(C5218="-","-",IF(D5218=maxgameno+2,"blank row 2",IF(D5218=maxgameno+1,"blank row 1",INDEX(FixtureCode!$B$4:$AH$128,MATCH($C5218,FixtureCode!$B$4:$B$128,0),MATCH("G"&amp;D5218&amp;"-T2",FixtureCode!$B$4:$AH$4,0)))))</f>
        <v>-</v>
      </c>
      <c r="G5218" s="12" t="str">
        <f>IF(C5218="-","-",IF(AND(ISNUMBER(Fixture!G5222),ISNUMBER(Fixture!I5222),Fixture!F5222&lt;&gt;"BYE",Fixture!J5222&lt;&gt;"BYE"),"Yes","-"))</f>
        <v>-</v>
      </c>
      <c r="H5218" s="9" t="str">
        <f>IF(G5218="-","-",IF(Fixture!G5222&gt;Fixture!I5222,Settings!$G$7,IF(Fixture!G5222=Fixture!I5222,Settings!$G$8,IF(Fixture!G5222&lt;Fixture!I5222,Settings!$G$9,"-"))))</f>
        <v>-</v>
      </c>
      <c r="I5218" s="13" t="str">
        <f>IF(G5218="-","-",IF(Fixture!I5222&gt;Fixture!G5222,Settings!$G$7,IF(Fixture!I5222=Fixture!G5222,Settings!$G$8,IF(Fixture!I5222&lt;Fixture!G5222,Settings!$G$9,"-"))))</f>
        <v>-</v>
      </c>
    </row>
    <row r="5219" spans="3:9" x14ac:dyDescent="0.25">
      <c r="C5219" s="12" t="str">
        <f t="shared" si="164"/>
        <v>-</v>
      </c>
      <c r="D5219" s="9" t="str">
        <f t="shared" si="165"/>
        <v>-</v>
      </c>
      <c r="E5219" s="9" t="str">
        <f>IF(C5219="-","-",IF(D5219=maxgameno+2,"blank row 2",IF(D5219=maxgameno+1,"blank row 1",INDEX(FixtureCode!$B$4:$AH$128,MATCH($C5219,FixtureCode!$B$4:$B$128,0),MATCH("G"&amp;D5219&amp;"-T1",FixtureCode!$B$4:$AH$4,0)))))</f>
        <v>-</v>
      </c>
      <c r="F5219" s="13" t="str">
        <f>IF(C5219="-","-",IF(D5219=maxgameno+2,"blank row 2",IF(D5219=maxgameno+1,"blank row 1",INDEX(FixtureCode!$B$4:$AH$128,MATCH($C5219,FixtureCode!$B$4:$B$128,0),MATCH("G"&amp;D5219&amp;"-T2",FixtureCode!$B$4:$AH$4,0)))))</f>
        <v>-</v>
      </c>
      <c r="G5219" s="12" t="str">
        <f>IF(C5219="-","-",IF(AND(ISNUMBER(Fixture!G5223),ISNUMBER(Fixture!I5223),Fixture!F5223&lt;&gt;"BYE",Fixture!J5223&lt;&gt;"BYE"),"Yes","-"))</f>
        <v>-</v>
      </c>
      <c r="H5219" s="9" t="str">
        <f>IF(G5219="-","-",IF(Fixture!G5223&gt;Fixture!I5223,Settings!$G$7,IF(Fixture!G5223=Fixture!I5223,Settings!$G$8,IF(Fixture!G5223&lt;Fixture!I5223,Settings!$G$9,"-"))))</f>
        <v>-</v>
      </c>
      <c r="I5219" s="13" t="str">
        <f>IF(G5219="-","-",IF(Fixture!I5223&gt;Fixture!G5223,Settings!$G$7,IF(Fixture!I5223=Fixture!G5223,Settings!$G$8,IF(Fixture!I5223&lt;Fixture!G5223,Settings!$G$9,"-"))))</f>
        <v>-</v>
      </c>
    </row>
    <row r="5220" spans="3:9" x14ac:dyDescent="0.25">
      <c r="C5220" s="12" t="str">
        <f t="shared" si="164"/>
        <v>-</v>
      </c>
      <c r="D5220" s="9" t="str">
        <f t="shared" si="165"/>
        <v>-</v>
      </c>
      <c r="E5220" s="9" t="str">
        <f>IF(C5220="-","-",IF(D5220=maxgameno+2,"blank row 2",IF(D5220=maxgameno+1,"blank row 1",INDEX(FixtureCode!$B$4:$AH$128,MATCH($C5220,FixtureCode!$B$4:$B$128,0),MATCH("G"&amp;D5220&amp;"-T1",FixtureCode!$B$4:$AH$4,0)))))</f>
        <v>-</v>
      </c>
      <c r="F5220" s="13" t="str">
        <f>IF(C5220="-","-",IF(D5220=maxgameno+2,"blank row 2",IF(D5220=maxgameno+1,"blank row 1",INDEX(FixtureCode!$B$4:$AH$128,MATCH($C5220,FixtureCode!$B$4:$B$128,0),MATCH("G"&amp;D5220&amp;"-T2",FixtureCode!$B$4:$AH$4,0)))))</f>
        <v>-</v>
      </c>
      <c r="G5220" s="12" t="str">
        <f>IF(C5220="-","-",IF(AND(ISNUMBER(Fixture!G5224),ISNUMBER(Fixture!I5224),Fixture!F5224&lt;&gt;"BYE",Fixture!J5224&lt;&gt;"BYE"),"Yes","-"))</f>
        <v>-</v>
      </c>
      <c r="H5220" s="9" t="str">
        <f>IF(G5220="-","-",IF(Fixture!G5224&gt;Fixture!I5224,Settings!$G$7,IF(Fixture!G5224=Fixture!I5224,Settings!$G$8,IF(Fixture!G5224&lt;Fixture!I5224,Settings!$G$9,"-"))))</f>
        <v>-</v>
      </c>
      <c r="I5220" s="13" t="str">
        <f>IF(G5220="-","-",IF(Fixture!I5224&gt;Fixture!G5224,Settings!$G$7,IF(Fixture!I5224=Fixture!G5224,Settings!$G$8,IF(Fixture!I5224&lt;Fixture!G5224,Settings!$G$9,"-"))))</f>
        <v>-</v>
      </c>
    </row>
    <row r="5221" spans="3:9" x14ac:dyDescent="0.25">
      <c r="C5221" s="12" t="str">
        <f t="shared" si="164"/>
        <v>-</v>
      </c>
      <c r="D5221" s="9" t="str">
        <f t="shared" si="165"/>
        <v>-</v>
      </c>
      <c r="E5221" s="9" t="str">
        <f>IF(C5221="-","-",IF(D5221=maxgameno+2,"blank row 2",IF(D5221=maxgameno+1,"blank row 1",INDEX(FixtureCode!$B$4:$AH$128,MATCH($C5221,FixtureCode!$B$4:$B$128,0),MATCH("G"&amp;D5221&amp;"-T1",FixtureCode!$B$4:$AH$4,0)))))</f>
        <v>-</v>
      </c>
      <c r="F5221" s="13" t="str">
        <f>IF(C5221="-","-",IF(D5221=maxgameno+2,"blank row 2",IF(D5221=maxgameno+1,"blank row 1",INDEX(FixtureCode!$B$4:$AH$128,MATCH($C5221,FixtureCode!$B$4:$B$128,0),MATCH("G"&amp;D5221&amp;"-T2",FixtureCode!$B$4:$AH$4,0)))))</f>
        <v>-</v>
      </c>
      <c r="G5221" s="12" t="str">
        <f>IF(C5221="-","-",IF(AND(ISNUMBER(Fixture!G5225),ISNUMBER(Fixture!I5225),Fixture!F5225&lt;&gt;"BYE",Fixture!J5225&lt;&gt;"BYE"),"Yes","-"))</f>
        <v>-</v>
      </c>
      <c r="H5221" s="9" t="str">
        <f>IF(G5221="-","-",IF(Fixture!G5225&gt;Fixture!I5225,Settings!$G$7,IF(Fixture!G5225=Fixture!I5225,Settings!$G$8,IF(Fixture!G5225&lt;Fixture!I5225,Settings!$G$9,"-"))))</f>
        <v>-</v>
      </c>
      <c r="I5221" s="13" t="str">
        <f>IF(G5221="-","-",IF(Fixture!I5225&gt;Fixture!G5225,Settings!$G$7,IF(Fixture!I5225=Fixture!G5225,Settings!$G$8,IF(Fixture!I5225&lt;Fixture!G5225,Settings!$G$9,"-"))))</f>
        <v>-</v>
      </c>
    </row>
    <row r="5222" spans="3:9" x14ac:dyDescent="0.25">
      <c r="C5222" s="12" t="str">
        <f t="shared" si="164"/>
        <v>-</v>
      </c>
      <c r="D5222" s="9" t="str">
        <f t="shared" si="165"/>
        <v>-</v>
      </c>
      <c r="E5222" s="9" t="str">
        <f>IF(C5222="-","-",IF(D5222=maxgameno+2,"blank row 2",IF(D5222=maxgameno+1,"blank row 1",INDEX(FixtureCode!$B$4:$AH$128,MATCH($C5222,FixtureCode!$B$4:$B$128,0),MATCH("G"&amp;D5222&amp;"-T1",FixtureCode!$B$4:$AH$4,0)))))</f>
        <v>-</v>
      </c>
      <c r="F5222" s="13" t="str">
        <f>IF(C5222="-","-",IF(D5222=maxgameno+2,"blank row 2",IF(D5222=maxgameno+1,"blank row 1",INDEX(FixtureCode!$B$4:$AH$128,MATCH($C5222,FixtureCode!$B$4:$B$128,0),MATCH("G"&amp;D5222&amp;"-T2",FixtureCode!$B$4:$AH$4,0)))))</f>
        <v>-</v>
      </c>
      <c r="G5222" s="12" t="str">
        <f>IF(C5222="-","-",IF(AND(ISNUMBER(Fixture!G5226),ISNUMBER(Fixture!I5226),Fixture!F5226&lt;&gt;"BYE",Fixture!J5226&lt;&gt;"BYE"),"Yes","-"))</f>
        <v>-</v>
      </c>
      <c r="H5222" s="9" t="str">
        <f>IF(G5222="-","-",IF(Fixture!G5226&gt;Fixture!I5226,Settings!$G$7,IF(Fixture!G5226=Fixture!I5226,Settings!$G$8,IF(Fixture!G5226&lt;Fixture!I5226,Settings!$G$9,"-"))))</f>
        <v>-</v>
      </c>
      <c r="I5222" s="13" t="str">
        <f>IF(G5222="-","-",IF(Fixture!I5226&gt;Fixture!G5226,Settings!$G$7,IF(Fixture!I5226=Fixture!G5226,Settings!$G$8,IF(Fixture!I5226&lt;Fixture!G5226,Settings!$G$9,"-"))))</f>
        <v>-</v>
      </c>
    </row>
    <row r="5223" spans="3:9" x14ac:dyDescent="0.25">
      <c r="C5223" s="12" t="str">
        <f t="shared" si="164"/>
        <v>-</v>
      </c>
      <c r="D5223" s="9" t="str">
        <f t="shared" si="165"/>
        <v>-</v>
      </c>
      <c r="E5223" s="9" t="str">
        <f>IF(C5223="-","-",IF(D5223=maxgameno+2,"blank row 2",IF(D5223=maxgameno+1,"blank row 1",INDEX(FixtureCode!$B$4:$AH$128,MATCH($C5223,FixtureCode!$B$4:$B$128,0),MATCH("G"&amp;D5223&amp;"-T1",FixtureCode!$B$4:$AH$4,0)))))</f>
        <v>-</v>
      </c>
      <c r="F5223" s="13" t="str">
        <f>IF(C5223="-","-",IF(D5223=maxgameno+2,"blank row 2",IF(D5223=maxgameno+1,"blank row 1",INDEX(FixtureCode!$B$4:$AH$128,MATCH($C5223,FixtureCode!$B$4:$B$128,0),MATCH("G"&amp;D5223&amp;"-T2",FixtureCode!$B$4:$AH$4,0)))))</f>
        <v>-</v>
      </c>
      <c r="G5223" s="12" t="str">
        <f>IF(C5223="-","-",IF(AND(ISNUMBER(Fixture!G5227),ISNUMBER(Fixture!I5227),Fixture!F5227&lt;&gt;"BYE",Fixture!J5227&lt;&gt;"BYE"),"Yes","-"))</f>
        <v>-</v>
      </c>
      <c r="H5223" s="9" t="str">
        <f>IF(G5223="-","-",IF(Fixture!G5227&gt;Fixture!I5227,Settings!$G$7,IF(Fixture!G5227=Fixture!I5227,Settings!$G$8,IF(Fixture!G5227&lt;Fixture!I5227,Settings!$G$9,"-"))))</f>
        <v>-</v>
      </c>
      <c r="I5223" s="13" t="str">
        <f>IF(G5223="-","-",IF(Fixture!I5227&gt;Fixture!G5227,Settings!$G$7,IF(Fixture!I5227=Fixture!G5227,Settings!$G$8,IF(Fixture!I5227&lt;Fixture!G5227,Settings!$G$9,"-"))))</f>
        <v>-</v>
      </c>
    </row>
    <row r="5224" spans="3:9" x14ac:dyDescent="0.25">
      <c r="C5224" s="12" t="str">
        <f t="shared" si="164"/>
        <v>-</v>
      </c>
      <c r="D5224" s="9" t="str">
        <f t="shared" si="165"/>
        <v>-</v>
      </c>
      <c r="E5224" s="9" t="str">
        <f>IF(C5224="-","-",IF(D5224=maxgameno+2,"blank row 2",IF(D5224=maxgameno+1,"blank row 1",INDEX(FixtureCode!$B$4:$AH$128,MATCH($C5224,FixtureCode!$B$4:$B$128,0),MATCH("G"&amp;D5224&amp;"-T1",FixtureCode!$B$4:$AH$4,0)))))</f>
        <v>-</v>
      </c>
      <c r="F5224" s="13" t="str">
        <f>IF(C5224="-","-",IF(D5224=maxgameno+2,"blank row 2",IF(D5224=maxgameno+1,"blank row 1",INDEX(FixtureCode!$B$4:$AH$128,MATCH($C5224,FixtureCode!$B$4:$B$128,0),MATCH("G"&amp;D5224&amp;"-T2",FixtureCode!$B$4:$AH$4,0)))))</f>
        <v>-</v>
      </c>
      <c r="G5224" s="12" t="str">
        <f>IF(C5224="-","-",IF(AND(ISNUMBER(Fixture!G5228),ISNUMBER(Fixture!I5228),Fixture!F5228&lt;&gt;"BYE",Fixture!J5228&lt;&gt;"BYE"),"Yes","-"))</f>
        <v>-</v>
      </c>
      <c r="H5224" s="9" t="str">
        <f>IF(G5224="-","-",IF(Fixture!G5228&gt;Fixture!I5228,Settings!$G$7,IF(Fixture!G5228=Fixture!I5228,Settings!$G$8,IF(Fixture!G5228&lt;Fixture!I5228,Settings!$G$9,"-"))))</f>
        <v>-</v>
      </c>
      <c r="I5224" s="13" t="str">
        <f>IF(G5224="-","-",IF(Fixture!I5228&gt;Fixture!G5228,Settings!$G$7,IF(Fixture!I5228=Fixture!G5228,Settings!$G$8,IF(Fixture!I5228&lt;Fixture!G5228,Settings!$G$9,"-"))))</f>
        <v>-</v>
      </c>
    </row>
    <row r="5225" spans="3:9" x14ac:dyDescent="0.25">
      <c r="C5225" s="12" t="str">
        <f t="shared" si="164"/>
        <v>-</v>
      </c>
      <c r="D5225" s="9" t="str">
        <f t="shared" si="165"/>
        <v>-</v>
      </c>
      <c r="E5225" s="9" t="str">
        <f>IF(C5225="-","-",IF(D5225=maxgameno+2,"blank row 2",IF(D5225=maxgameno+1,"blank row 1",INDEX(FixtureCode!$B$4:$AH$128,MATCH($C5225,FixtureCode!$B$4:$B$128,0),MATCH("G"&amp;D5225&amp;"-T1",FixtureCode!$B$4:$AH$4,0)))))</f>
        <v>-</v>
      </c>
      <c r="F5225" s="13" t="str">
        <f>IF(C5225="-","-",IF(D5225=maxgameno+2,"blank row 2",IF(D5225=maxgameno+1,"blank row 1",INDEX(FixtureCode!$B$4:$AH$128,MATCH($C5225,FixtureCode!$B$4:$B$128,0),MATCH("G"&amp;D5225&amp;"-T2",FixtureCode!$B$4:$AH$4,0)))))</f>
        <v>-</v>
      </c>
      <c r="G5225" s="12" t="str">
        <f>IF(C5225="-","-",IF(AND(ISNUMBER(Fixture!G5229),ISNUMBER(Fixture!I5229),Fixture!F5229&lt;&gt;"BYE",Fixture!J5229&lt;&gt;"BYE"),"Yes","-"))</f>
        <v>-</v>
      </c>
      <c r="H5225" s="9" t="str">
        <f>IF(G5225="-","-",IF(Fixture!G5229&gt;Fixture!I5229,Settings!$G$7,IF(Fixture!G5229=Fixture!I5229,Settings!$G$8,IF(Fixture!G5229&lt;Fixture!I5229,Settings!$G$9,"-"))))</f>
        <v>-</v>
      </c>
      <c r="I5225" s="13" t="str">
        <f>IF(G5225="-","-",IF(Fixture!I5229&gt;Fixture!G5229,Settings!$G$7,IF(Fixture!I5229=Fixture!G5229,Settings!$G$8,IF(Fixture!I5229&lt;Fixture!G5229,Settings!$G$9,"-"))))</f>
        <v>-</v>
      </c>
    </row>
    <row r="5226" spans="3:9" x14ac:dyDescent="0.25">
      <c r="C5226" s="12" t="str">
        <f t="shared" si="164"/>
        <v>-</v>
      </c>
      <c r="D5226" s="9" t="str">
        <f t="shared" si="165"/>
        <v>-</v>
      </c>
      <c r="E5226" s="9" t="str">
        <f>IF(C5226="-","-",IF(D5226=maxgameno+2,"blank row 2",IF(D5226=maxgameno+1,"blank row 1",INDEX(FixtureCode!$B$4:$AH$128,MATCH($C5226,FixtureCode!$B$4:$B$128,0),MATCH("G"&amp;D5226&amp;"-T1",FixtureCode!$B$4:$AH$4,0)))))</f>
        <v>-</v>
      </c>
      <c r="F5226" s="13" t="str">
        <f>IF(C5226="-","-",IF(D5226=maxgameno+2,"blank row 2",IF(D5226=maxgameno+1,"blank row 1",INDEX(FixtureCode!$B$4:$AH$128,MATCH($C5226,FixtureCode!$B$4:$B$128,0),MATCH("G"&amp;D5226&amp;"-T2",FixtureCode!$B$4:$AH$4,0)))))</f>
        <v>-</v>
      </c>
      <c r="G5226" s="12" t="str">
        <f>IF(C5226="-","-",IF(AND(ISNUMBER(Fixture!G5230),ISNUMBER(Fixture!I5230),Fixture!F5230&lt;&gt;"BYE",Fixture!J5230&lt;&gt;"BYE"),"Yes","-"))</f>
        <v>-</v>
      </c>
      <c r="H5226" s="9" t="str">
        <f>IF(G5226="-","-",IF(Fixture!G5230&gt;Fixture!I5230,Settings!$G$7,IF(Fixture!G5230=Fixture!I5230,Settings!$G$8,IF(Fixture!G5230&lt;Fixture!I5230,Settings!$G$9,"-"))))</f>
        <v>-</v>
      </c>
      <c r="I5226" s="13" t="str">
        <f>IF(G5226="-","-",IF(Fixture!I5230&gt;Fixture!G5230,Settings!$G$7,IF(Fixture!I5230=Fixture!G5230,Settings!$G$8,IF(Fixture!I5230&lt;Fixture!G5230,Settings!$G$9,"-"))))</f>
        <v>-</v>
      </c>
    </row>
    <row r="5227" spans="3:9" x14ac:dyDescent="0.25">
      <c r="C5227" s="12" t="str">
        <f t="shared" si="164"/>
        <v>-</v>
      </c>
      <c r="D5227" s="9" t="str">
        <f t="shared" si="165"/>
        <v>-</v>
      </c>
      <c r="E5227" s="9" t="str">
        <f>IF(C5227="-","-",IF(D5227=maxgameno+2,"blank row 2",IF(D5227=maxgameno+1,"blank row 1",INDEX(FixtureCode!$B$4:$AH$128,MATCH($C5227,FixtureCode!$B$4:$B$128,0),MATCH("G"&amp;D5227&amp;"-T1",FixtureCode!$B$4:$AH$4,0)))))</f>
        <v>-</v>
      </c>
      <c r="F5227" s="13" t="str">
        <f>IF(C5227="-","-",IF(D5227=maxgameno+2,"blank row 2",IF(D5227=maxgameno+1,"blank row 1",INDEX(FixtureCode!$B$4:$AH$128,MATCH($C5227,FixtureCode!$B$4:$B$128,0),MATCH("G"&amp;D5227&amp;"-T2",FixtureCode!$B$4:$AH$4,0)))))</f>
        <v>-</v>
      </c>
      <c r="G5227" s="12" t="str">
        <f>IF(C5227="-","-",IF(AND(ISNUMBER(Fixture!G5231),ISNUMBER(Fixture!I5231),Fixture!F5231&lt;&gt;"BYE",Fixture!J5231&lt;&gt;"BYE"),"Yes","-"))</f>
        <v>-</v>
      </c>
      <c r="H5227" s="9" t="str">
        <f>IF(G5227="-","-",IF(Fixture!G5231&gt;Fixture!I5231,Settings!$G$7,IF(Fixture!G5231=Fixture!I5231,Settings!$G$8,IF(Fixture!G5231&lt;Fixture!I5231,Settings!$G$9,"-"))))</f>
        <v>-</v>
      </c>
      <c r="I5227" s="13" t="str">
        <f>IF(G5227="-","-",IF(Fixture!I5231&gt;Fixture!G5231,Settings!$G$7,IF(Fixture!I5231=Fixture!G5231,Settings!$G$8,IF(Fixture!I5231&lt;Fixture!G5231,Settings!$G$9,"-"))))</f>
        <v>-</v>
      </c>
    </row>
    <row r="5228" spans="3:9" x14ac:dyDescent="0.25">
      <c r="C5228" s="12" t="str">
        <f t="shared" si="164"/>
        <v>-</v>
      </c>
      <c r="D5228" s="9" t="str">
        <f t="shared" si="165"/>
        <v>-</v>
      </c>
      <c r="E5228" s="9" t="str">
        <f>IF(C5228="-","-",IF(D5228=maxgameno+2,"blank row 2",IF(D5228=maxgameno+1,"blank row 1",INDEX(FixtureCode!$B$4:$AH$128,MATCH($C5228,FixtureCode!$B$4:$B$128,0),MATCH("G"&amp;D5228&amp;"-T1",FixtureCode!$B$4:$AH$4,0)))))</f>
        <v>-</v>
      </c>
      <c r="F5228" s="13" t="str">
        <f>IF(C5228="-","-",IF(D5228=maxgameno+2,"blank row 2",IF(D5228=maxgameno+1,"blank row 1",INDEX(FixtureCode!$B$4:$AH$128,MATCH($C5228,FixtureCode!$B$4:$B$128,0),MATCH("G"&amp;D5228&amp;"-T2",FixtureCode!$B$4:$AH$4,0)))))</f>
        <v>-</v>
      </c>
      <c r="G5228" s="12" t="str">
        <f>IF(C5228="-","-",IF(AND(ISNUMBER(Fixture!G5232),ISNUMBER(Fixture!I5232),Fixture!F5232&lt;&gt;"BYE",Fixture!J5232&lt;&gt;"BYE"),"Yes","-"))</f>
        <v>-</v>
      </c>
      <c r="H5228" s="9" t="str">
        <f>IF(G5228="-","-",IF(Fixture!G5232&gt;Fixture!I5232,Settings!$G$7,IF(Fixture!G5232=Fixture!I5232,Settings!$G$8,IF(Fixture!G5232&lt;Fixture!I5232,Settings!$G$9,"-"))))</f>
        <v>-</v>
      </c>
      <c r="I5228" s="13" t="str">
        <f>IF(G5228="-","-",IF(Fixture!I5232&gt;Fixture!G5232,Settings!$G$7,IF(Fixture!I5232=Fixture!G5232,Settings!$G$8,IF(Fixture!I5232&lt;Fixture!G5232,Settings!$G$9,"-"))))</f>
        <v>-</v>
      </c>
    </row>
    <row r="5229" spans="3:9" x14ac:dyDescent="0.25">
      <c r="C5229" s="12" t="str">
        <f t="shared" si="164"/>
        <v>-</v>
      </c>
      <c r="D5229" s="9" t="str">
        <f t="shared" si="165"/>
        <v>-</v>
      </c>
      <c r="E5229" s="9" t="str">
        <f>IF(C5229="-","-",IF(D5229=maxgameno+2,"blank row 2",IF(D5229=maxgameno+1,"blank row 1",INDEX(FixtureCode!$B$4:$AH$128,MATCH($C5229,FixtureCode!$B$4:$B$128,0),MATCH("G"&amp;D5229&amp;"-T1",FixtureCode!$B$4:$AH$4,0)))))</f>
        <v>-</v>
      </c>
      <c r="F5229" s="13" t="str">
        <f>IF(C5229="-","-",IF(D5229=maxgameno+2,"blank row 2",IF(D5229=maxgameno+1,"blank row 1",INDEX(FixtureCode!$B$4:$AH$128,MATCH($C5229,FixtureCode!$B$4:$B$128,0),MATCH("G"&amp;D5229&amp;"-T2",FixtureCode!$B$4:$AH$4,0)))))</f>
        <v>-</v>
      </c>
      <c r="G5229" s="12" t="str">
        <f>IF(C5229="-","-",IF(AND(ISNUMBER(Fixture!G5233),ISNUMBER(Fixture!I5233),Fixture!F5233&lt;&gt;"BYE",Fixture!J5233&lt;&gt;"BYE"),"Yes","-"))</f>
        <v>-</v>
      </c>
      <c r="H5229" s="9" t="str">
        <f>IF(G5229="-","-",IF(Fixture!G5233&gt;Fixture!I5233,Settings!$G$7,IF(Fixture!G5233=Fixture!I5233,Settings!$G$8,IF(Fixture!G5233&lt;Fixture!I5233,Settings!$G$9,"-"))))</f>
        <v>-</v>
      </c>
      <c r="I5229" s="13" t="str">
        <f>IF(G5229="-","-",IF(Fixture!I5233&gt;Fixture!G5233,Settings!$G$7,IF(Fixture!I5233=Fixture!G5233,Settings!$G$8,IF(Fixture!I5233&lt;Fixture!G5233,Settings!$G$9,"-"))))</f>
        <v>-</v>
      </c>
    </row>
    <row r="5230" spans="3:9" x14ac:dyDescent="0.25">
      <c r="C5230" s="12" t="str">
        <f t="shared" si="164"/>
        <v>-</v>
      </c>
      <c r="D5230" s="9" t="str">
        <f t="shared" si="165"/>
        <v>-</v>
      </c>
      <c r="E5230" s="9" t="str">
        <f>IF(C5230="-","-",IF(D5230=maxgameno+2,"blank row 2",IF(D5230=maxgameno+1,"blank row 1",INDEX(FixtureCode!$B$4:$AH$128,MATCH($C5230,FixtureCode!$B$4:$B$128,0),MATCH("G"&amp;D5230&amp;"-T1",FixtureCode!$B$4:$AH$4,0)))))</f>
        <v>-</v>
      </c>
      <c r="F5230" s="13" t="str">
        <f>IF(C5230="-","-",IF(D5230=maxgameno+2,"blank row 2",IF(D5230=maxgameno+1,"blank row 1",INDEX(FixtureCode!$B$4:$AH$128,MATCH($C5230,FixtureCode!$B$4:$B$128,0),MATCH("G"&amp;D5230&amp;"-T2",FixtureCode!$B$4:$AH$4,0)))))</f>
        <v>-</v>
      </c>
      <c r="G5230" s="12" t="str">
        <f>IF(C5230="-","-",IF(AND(ISNUMBER(Fixture!G5234),ISNUMBER(Fixture!I5234),Fixture!F5234&lt;&gt;"BYE",Fixture!J5234&lt;&gt;"BYE"),"Yes","-"))</f>
        <v>-</v>
      </c>
      <c r="H5230" s="9" t="str">
        <f>IF(G5230="-","-",IF(Fixture!G5234&gt;Fixture!I5234,Settings!$G$7,IF(Fixture!G5234=Fixture!I5234,Settings!$G$8,IF(Fixture!G5234&lt;Fixture!I5234,Settings!$G$9,"-"))))</f>
        <v>-</v>
      </c>
      <c r="I5230" s="13" t="str">
        <f>IF(G5230="-","-",IF(Fixture!I5234&gt;Fixture!G5234,Settings!$G$7,IF(Fixture!I5234=Fixture!G5234,Settings!$G$8,IF(Fixture!I5234&lt;Fixture!G5234,Settings!$G$9,"-"))))</f>
        <v>-</v>
      </c>
    </row>
    <row r="5231" spans="3:9" x14ac:dyDescent="0.25">
      <c r="C5231" s="12" t="str">
        <f t="shared" si="164"/>
        <v>-</v>
      </c>
      <c r="D5231" s="9" t="str">
        <f t="shared" si="165"/>
        <v>-</v>
      </c>
      <c r="E5231" s="9" t="str">
        <f>IF(C5231="-","-",IF(D5231=maxgameno+2,"blank row 2",IF(D5231=maxgameno+1,"blank row 1",INDEX(FixtureCode!$B$4:$AH$128,MATCH($C5231,FixtureCode!$B$4:$B$128,0),MATCH("G"&amp;D5231&amp;"-T1",FixtureCode!$B$4:$AH$4,0)))))</f>
        <v>-</v>
      </c>
      <c r="F5231" s="13" t="str">
        <f>IF(C5231="-","-",IF(D5231=maxgameno+2,"blank row 2",IF(D5231=maxgameno+1,"blank row 1",INDEX(FixtureCode!$B$4:$AH$128,MATCH($C5231,FixtureCode!$B$4:$B$128,0),MATCH("G"&amp;D5231&amp;"-T2",FixtureCode!$B$4:$AH$4,0)))))</f>
        <v>-</v>
      </c>
      <c r="G5231" s="12" t="str">
        <f>IF(C5231="-","-",IF(AND(ISNUMBER(Fixture!G5235),ISNUMBER(Fixture!I5235),Fixture!F5235&lt;&gt;"BYE",Fixture!J5235&lt;&gt;"BYE"),"Yes","-"))</f>
        <v>-</v>
      </c>
      <c r="H5231" s="9" t="str">
        <f>IF(G5231="-","-",IF(Fixture!G5235&gt;Fixture!I5235,Settings!$G$7,IF(Fixture!G5235=Fixture!I5235,Settings!$G$8,IF(Fixture!G5235&lt;Fixture!I5235,Settings!$G$9,"-"))))</f>
        <v>-</v>
      </c>
      <c r="I5231" s="13" t="str">
        <f>IF(G5231="-","-",IF(Fixture!I5235&gt;Fixture!G5235,Settings!$G$7,IF(Fixture!I5235=Fixture!G5235,Settings!$G$8,IF(Fixture!I5235&lt;Fixture!G5235,Settings!$G$9,"-"))))</f>
        <v>-</v>
      </c>
    </row>
    <row r="5232" spans="3:9" x14ac:dyDescent="0.25">
      <c r="C5232" s="12" t="str">
        <f t="shared" si="164"/>
        <v>-</v>
      </c>
      <c r="D5232" s="9" t="str">
        <f t="shared" si="165"/>
        <v>-</v>
      </c>
      <c r="E5232" s="9" t="str">
        <f>IF(C5232="-","-",IF(D5232=maxgameno+2,"blank row 2",IF(D5232=maxgameno+1,"blank row 1",INDEX(FixtureCode!$B$4:$AH$128,MATCH($C5232,FixtureCode!$B$4:$B$128,0),MATCH("G"&amp;D5232&amp;"-T1",FixtureCode!$B$4:$AH$4,0)))))</f>
        <v>-</v>
      </c>
      <c r="F5232" s="13" t="str">
        <f>IF(C5232="-","-",IF(D5232=maxgameno+2,"blank row 2",IF(D5232=maxgameno+1,"blank row 1",INDEX(FixtureCode!$B$4:$AH$128,MATCH($C5232,FixtureCode!$B$4:$B$128,0),MATCH("G"&amp;D5232&amp;"-T2",FixtureCode!$B$4:$AH$4,0)))))</f>
        <v>-</v>
      </c>
      <c r="G5232" s="12" t="str">
        <f>IF(C5232="-","-",IF(AND(ISNUMBER(Fixture!G5236),ISNUMBER(Fixture!I5236),Fixture!F5236&lt;&gt;"BYE",Fixture!J5236&lt;&gt;"BYE"),"Yes","-"))</f>
        <v>-</v>
      </c>
      <c r="H5232" s="9" t="str">
        <f>IF(G5232="-","-",IF(Fixture!G5236&gt;Fixture!I5236,Settings!$G$7,IF(Fixture!G5236=Fixture!I5236,Settings!$G$8,IF(Fixture!G5236&lt;Fixture!I5236,Settings!$G$9,"-"))))</f>
        <v>-</v>
      </c>
      <c r="I5232" s="13" t="str">
        <f>IF(G5232="-","-",IF(Fixture!I5236&gt;Fixture!G5236,Settings!$G$7,IF(Fixture!I5236=Fixture!G5236,Settings!$G$8,IF(Fixture!I5236&lt;Fixture!G5236,Settings!$G$9,"-"))))</f>
        <v>-</v>
      </c>
    </row>
    <row r="5233" spans="3:9" x14ac:dyDescent="0.25">
      <c r="C5233" s="12" t="str">
        <f t="shared" si="164"/>
        <v>-</v>
      </c>
      <c r="D5233" s="9" t="str">
        <f t="shared" si="165"/>
        <v>-</v>
      </c>
      <c r="E5233" s="9" t="str">
        <f>IF(C5233="-","-",IF(D5233=maxgameno+2,"blank row 2",IF(D5233=maxgameno+1,"blank row 1",INDEX(FixtureCode!$B$4:$AH$128,MATCH($C5233,FixtureCode!$B$4:$B$128,0),MATCH("G"&amp;D5233&amp;"-T1",FixtureCode!$B$4:$AH$4,0)))))</f>
        <v>-</v>
      </c>
      <c r="F5233" s="13" t="str">
        <f>IF(C5233="-","-",IF(D5233=maxgameno+2,"blank row 2",IF(D5233=maxgameno+1,"blank row 1",INDEX(FixtureCode!$B$4:$AH$128,MATCH($C5233,FixtureCode!$B$4:$B$128,0),MATCH("G"&amp;D5233&amp;"-T2",FixtureCode!$B$4:$AH$4,0)))))</f>
        <v>-</v>
      </c>
      <c r="G5233" s="12" t="str">
        <f>IF(C5233="-","-",IF(AND(ISNUMBER(Fixture!G5237),ISNUMBER(Fixture!I5237),Fixture!F5237&lt;&gt;"BYE",Fixture!J5237&lt;&gt;"BYE"),"Yes","-"))</f>
        <v>-</v>
      </c>
      <c r="H5233" s="9" t="str">
        <f>IF(G5233="-","-",IF(Fixture!G5237&gt;Fixture!I5237,Settings!$G$7,IF(Fixture!G5237=Fixture!I5237,Settings!$G$8,IF(Fixture!G5237&lt;Fixture!I5237,Settings!$G$9,"-"))))</f>
        <v>-</v>
      </c>
      <c r="I5233" s="13" t="str">
        <f>IF(G5233="-","-",IF(Fixture!I5237&gt;Fixture!G5237,Settings!$G$7,IF(Fixture!I5237=Fixture!G5237,Settings!$G$8,IF(Fixture!I5237&lt;Fixture!G5237,Settings!$G$9,"-"))))</f>
        <v>-</v>
      </c>
    </row>
    <row r="5234" spans="3:9" x14ac:dyDescent="0.25">
      <c r="C5234" s="12" t="str">
        <f t="shared" si="164"/>
        <v>-</v>
      </c>
      <c r="D5234" s="9" t="str">
        <f t="shared" si="165"/>
        <v>-</v>
      </c>
      <c r="E5234" s="9" t="str">
        <f>IF(C5234="-","-",IF(D5234=maxgameno+2,"blank row 2",IF(D5234=maxgameno+1,"blank row 1",INDEX(FixtureCode!$B$4:$AH$128,MATCH($C5234,FixtureCode!$B$4:$B$128,0),MATCH("G"&amp;D5234&amp;"-T1",FixtureCode!$B$4:$AH$4,0)))))</f>
        <v>-</v>
      </c>
      <c r="F5234" s="13" t="str">
        <f>IF(C5234="-","-",IF(D5234=maxgameno+2,"blank row 2",IF(D5234=maxgameno+1,"blank row 1",INDEX(FixtureCode!$B$4:$AH$128,MATCH($C5234,FixtureCode!$B$4:$B$128,0),MATCH("G"&amp;D5234&amp;"-T2",FixtureCode!$B$4:$AH$4,0)))))</f>
        <v>-</v>
      </c>
      <c r="G5234" s="12" t="str">
        <f>IF(C5234="-","-",IF(AND(ISNUMBER(Fixture!G5238),ISNUMBER(Fixture!I5238),Fixture!F5238&lt;&gt;"BYE",Fixture!J5238&lt;&gt;"BYE"),"Yes","-"))</f>
        <v>-</v>
      </c>
      <c r="H5234" s="9" t="str">
        <f>IF(G5234="-","-",IF(Fixture!G5238&gt;Fixture!I5238,Settings!$G$7,IF(Fixture!G5238=Fixture!I5238,Settings!$G$8,IF(Fixture!G5238&lt;Fixture!I5238,Settings!$G$9,"-"))))</f>
        <v>-</v>
      </c>
      <c r="I5234" s="13" t="str">
        <f>IF(G5234="-","-",IF(Fixture!I5238&gt;Fixture!G5238,Settings!$G$7,IF(Fixture!I5238=Fixture!G5238,Settings!$G$8,IF(Fixture!I5238&lt;Fixture!G5238,Settings!$G$9,"-"))))</f>
        <v>-</v>
      </c>
    </row>
    <row r="5235" spans="3:9" x14ac:dyDescent="0.25">
      <c r="C5235" s="12" t="str">
        <f t="shared" si="164"/>
        <v>-</v>
      </c>
      <c r="D5235" s="9" t="str">
        <f t="shared" si="165"/>
        <v>-</v>
      </c>
      <c r="E5235" s="9" t="str">
        <f>IF(C5235="-","-",IF(D5235=maxgameno+2,"blank row 2",IF(D5235=maxgameno+1,"blank row 1",INDEX(FixtureCode!$B$4:$AH$128,MATCH($C5235,FixtureCode!$B$4:$B$128,0),MATCH("G"&amp;D5235&amp;"-T1",FixtureCode!$B$4:$AH$4,0)))))</f>
        <v>-</v>
      </c>
      <c r="F5235" s="13" t="str">
        <f>IF(C5235="-","-",IF(D5235=maxgameno+2,"blank row 2",IF(D5235=maxgameno+1,"blank row 1",INDEX(FixtureCode!$B$4:$AH$128,MATCH($C5235,FixtureCode!$B$4:$B$128,0),MATCH("G"&amp;D5235&amp;"-T2",FixtureCode!$B$4:$AH$4,0)))))</f>
        <v>-</v>
      </c>
      <c r="G5235" s="12" t="str">
        <f>IF(C5235="-","-",IF(AND(ISNUMBER(Fixture!G5239),ISNUMBER(Fixture!I5239),Fixture!F5239&lt;&gt;"BYE",Fixture!J5239&lt;&gt;"BYE"),"Yes","-"))</f>
        <v>-</v>
      </c>
      <c r="H5235" s="9" t="str">
        <f>IF(G5235="-","-",IF(Fixture!G5239&gt;Fixture!I5239,Settings!$G$7,IF(Fixture!G5239=Fixture!I5239,Settings!$G$8,IF(Fixture!G5239&lt;Fixture!I5239,Settings!$G$9,"-"))))</f>
        <v>-</v>
      </c>
      <c r="I5235" s="13" t="str">
        <f>IF(G5235="-","-",IF(Fixture!I5239&gt;Fixture!G5239,Settings!$G$7,IF(Fixture!I5239=Fixture!G5239,Settings!$G$8,IF(Fixture!I5239&lt;Fixture!G5239,Settings!$G$9,"-"))))</f>
        <v>-</v>
      </c>
    </row>
    <row r="5236" spans="3:9" x14ac:dyDescent="0.25">
      <c r="C5236" s="12" t="str">
        <f t="shared" si="164"/>
        <v>-</v>
      </c>
      <c r="D5236" s="9" t="str">
        <f t="shared" si="165"/>
        <v>-</v>
      </c>
      <c r="E5236" s="9" t="str">
        <f>IF(C5236="-","-",IF(D5236=maxgameno+2,"blank row 2",IF(D5236=maxgameno+1,"blank row 1",INDEX(FixtureCode!$B$4:$AH$128,MATCH($C5236,FixtureCode!$B$4:$B$128,0),MATCH("G"&amp;D5236&amp;"-T1",FixtureCode!$B$4:$AH$4,0)))))</f>
        <v>-</v>
      </c>
      <c r="F5236" s="13" t="str">
        <f>IF(C5236="-","-",IF(D5236=maxgameno+2,"blank row 2",IF(D5236=maxgameno+1,"blank row 1",INDEX(FixtureCode!$B$4:$AH$128,MATCH($C5236,FixtureCode!$B$4:$B$128,0),MATCH("G"&amp;D5236&amp;"-T2",FixtureCode!$B$4:$AH$4,0)))))</f>
        <v>-</v>
      </c>
      <c r="G5236" s="12" t="str">
        <f>IF(C5236="-","-",IF(AND(ISNUMBER(Fixture!G5240),ISNUMBER(Fixture!I5240),Fixture!F5240&lt;&gt;"BYE",Fixture!J5240&lt;&gt;"BYE"),"Yes","-"))</f>
        <v>-</v>
      </c>
      <c r="H5236" s="9" t="str">
        <f>IF(G5236="-","-",IF(Fixture!G5240&gt;Fixture!I5240,Settings!$G$7,IF(Fixture!G5240=Fixture!I5240,Settings!$G$8,IF(Fixture!G5240&lt;Fixture!I5240,Settings!$G$9,"-"))))</f>
        <v>-</v>
      </c>
      <c r="I5236" s="13" t="str">
        <f>IF(G5236="-","-",IF(Fixture!I5240&gt;Fixture!G5240,Settings!$G$7,IF(Fixture!I5240=Fixture!G5240,Settings!$G$8,IF(Fixture!I5240&lt;Fixture!G5240,Settings!$G$9,"-"))))</f>
        <v>-</v>
      </c>
    </row>
    <row r="5237" spans="3:9" x14ac:dyDescent="0.25">
      <c r="C5237" s="12" t="str">
        <f t="shared" si="164"/>
        <v>-</v>
      </c>
      <c r="D5237" s="9" t="str">
        <f t="shared" si="165"/>
        <v>-</v>
      </c>
      <c r="E5237" s="9" t="str">
        <f>IF(C5237="-","-",IF(D5237=maxgameno+2,"blank row 2",IF(D5237=maxgameno+1,"blank row 1",INDEX(FixtureCode!$B$4:$AH$128,MATCH($C5237,FixtureCode!$B$4:$B$128,0),MATCH("G"&amp;D5237&amp;"-T1",FixtureCode!$B$4:$AH$4,0)))))</f>
        <v>-</v>
      </c>
      <c r="F5237" s="13" t="str">
        <f>IF(C5237="-","-",IF(D5237=maxgameno+2,"blank row 2",IF(D5237=maxgameno+1,"blank row 1",INDEX(FixtureCode!$B$4:$AH$128,MATCH($C5237,FixtureCode!$B$4:$B$128,0),MATCH("G"&amp;D5237&amp;"-T2",FixtureCode!$B$4:$AH$4,0)))))</f>
        <v>-</v>
      </c>
      <c r="G5237" s="12" t="str">
        <f>IF(C5237="-","-",IF(AND(ISNUMBER(Fixture!G5241),ISNUMBER(Fixture!I5241),Fixture!F5241&lt;&gt;"BYE",Fixture!J5241&lt;&gt;"BYE"),"Yes","-"))</f>
        <v>-</v>
      </c>
      <c r="H5237" s="9" t="str">
        <f>IF(G5237="-","-",IF(Fixture!G5241&gt;Fixture!I5241,Settings!$G$7,IF(Fixture!G5241=Fixture!I5241,Settings!$G$8,IF(Fixture!G5241&lt;Fixture!I5241,Settings!$G$9,"-"))))</f>
        <v>-</v>
      </c>
      <c r="I5237" s="13" t="str">
        <f>IF(G5237="-","-",IF(Fixture!I5241&gt;Fixture!G5241,Settings!$G$7,IF(Fixture!I5241=Fixture!G5241,Settings!$G$8,IF(Fixture!I5241&lt;Fixture!G5241,Settings!$G$9,"-"))))</f>
        <v>-</v>
      </c>
    </row>
    <row r="5238" spans="3:9" x14ac:dyDescent="0.25">
      <c r="C5238" s="12" t="str">
        <f t="shared" si="164"/>
        <v>-</v>
      </c>
      <c r="D5238" s="9" t="str">
        <f t="shared" si="165"/>
        <v>-</v>
      </c>
      <c r="E5238" s="9" t="str">
        <f>IF(C5238="-","-",IF(D5238=maxgameno+2,"blank row 2",IF(D5238=maxgameno+1,"blank row 1",INDEX(FixtureCode!$B$4:$AH$128,MATCH($C5238,FixtureCode!$B$4:$B$128,0),MATCH("G"&amp;D5238&amp;"-T1",FixtureCode!$B$4:$AH$4,0)))))</f>
        <v>-</v>
      </c>
      <c r="F5238" s="13" t="str">
        <f>IF(C5238="-","-",IF(D5238=maxgameno+2,"blank row 2",IF(D5238=maxgameno+1,"blank row 1",INDEX(FixtureCode!$B$4:$AH$128,MATCH($C5238,FixtureCode!$B$4:$B$128,0),MATCH("G"&amp;D5238&amp;"-T2",FixtureCode!$B$4:$AH$4,0)))))</f>
        <v>-</v>
      </c>
      <c r="G5238" s="12" t="str">
        <f>IF(C5238="-","-",IF(AND(ISNUMBER(Fixture!G5242),ISNUMBER(Fixture!I5242),Fixture!F5242&lt;&gt;"BYE",Fixture!J5242&lt;&gt;"BYE"),"Yes","-"))</f>
        <v>-</v>
      </c>
      <c r="H5238" s="9" t="str">
        <f>IF(G5238="-","-",IF(Fixture!G5242&gt;Fixture!I5242,Settings!$G$7,IF(Fixture!G5242=Fixture!I5242,Settings!$G$8,IF(Fixture!G5242&lt;Fixture!I5242,Settings!$G$9,"-"))))</f>
        <v>-</v>
      </c>
      <c r="I5238" s="13" t="str">
        <f>IF(G5238="-","-",IF(Fixture!I5242&gt;Fixture!G5242,Settings!$G$7,IF(Fixture!I5242=Fixture!G5242,Settings!$G$8,IF(Fixture!I5242&lt;Fixture!G5242,Settings!$G$9,"-"))))</f>
        <v>-</v>
      </c>
    </row>
    <row r="5239" spans="3:9" x14ac:dyDescent="0.25">
      <c r="C5239" s="12" t="str">
        <f t="shared" si="164"/>
        <v>-</v>
      </c>
      <c r="D5239" s="9" t="str">
        <f t="shared" si="165"/>
        <v>-</v>
      </c>
      <c r="E5239" s="9" t="str">
        <f>IF(C5239="-","-",IF(D5239=maxgameno+2,"blank row 2",IF(D5239=maxgameno+1,"blank row 1",INDEX(FixtureCode!$B$4:$AH$128,MATCH($C5239,FixtureCode!$B$4:$B$128,0),MATCH("G"&amp;D5239&amp;"-T1",FixtureCode!$B$4:$AH$4,0)))))</f>
        <v>-</v>
      </c>
      <c r="F5239" s="13" t="str">
        <f>IF(C5239="-","-",IF(D5239=maxgameno+2,"blank row 2",IF(D5239=maxgameno+1,"blank row 1",INDEX(FixtureCode!$B$4:$AH$128,MATCH($C5239,FixtureCode!$B$4:$B$128,0),MATCH("G"&amp;D5239&amp;"-T2",FixtureCode!$B$4:$AH$4,0)))))</f>
        <v>-</v>
      </c>
      <c r="G5239" s="12" t="str">
        <f>IF(C5239="-","-",IF(AND(ISNUMBER(Fixture!G5243),ISNUMBER(Fixture!I5243),Fixture!F5243&lt;&gt;"BYE",Fixture!J5243&lt;&gt;"BYE"),"Yes","-"))</f>
        <v>-</v>
      </c>
      <c r="H5239" s="9" t="str">
        <f>IF(G5239="-","-",IF(Fixture!G5243&gt;Fixture!I5243,Settings!$G$7,IF(Fixture!G5243=Fixture!I5243,Settings!$G$8,IF(Fixture!G5243&lt;Fixture!I5243,Settings!$G$9,"-"))))</f>
        <v>-</v>
      </c>
      <c r="I5239" s="13" t="str">
        <f>IF(G5239="-","-",IF(Fixture!I5243&gt;Fixture!G5243,Settings!$G$7,IF(Fixture!I5243=Fixture!G5243,Settings!$G$8,IF(Fixture!I5243&lt;Fixture!G5243,Settings!$G$9,"-"))))</f>
        <v>-</v>
      </c>
    </row>
    <row r="5240" spans="3:9" x14ac:dyDescent="0.25">
      <c r="C5240" s="12" t="str">
        <f t="shared" si="164"/>
        <v>-</v>
      </c>
      <c r="D5240" s="9" t="str">
        <f t="shared" si="165"/>
        <v>-</v>
      </c>
      <c r="E5240" s="9" t="str">
        <f>IF(C5240="-","-",IF(D5240=maxgameno+2,"blank row 2",IF(D5240=maxgameno+1,"blank row 1",INDEX(FixtureCode!$B$4:$AH$128,MATCH($C5240,FixtureCode!$B$4:$B$128,0),MATCH("G"&amp;D5240&amp;"-T1",FixtureCode!$B$4:$AH$4,0)))))</f>
        <v>-</v>
      </c>
      <c r="F5240" s="13" t="str">
        <f>IF(C5240="-","-",IF(D5240=maxgameno+2,"blank row 2",IF(D5240=maxgameno+1,"blank row 1",INDEX(FixtureCode!$B$4:$AH$128,MATCH($C5240,FixtureCode!$B$4:$B$128,0),MATCH("G"&amp;D5240&amp;"-T2",FixtureCode!$B$4:$AH$4,0)))))</f>
        <v>-</v>
      </c>
      <c r="G5240" s="12" t="str">
        <f>IF(C5240="-","-",IF(AND(ISNUMBER(Fixture!G5244),ISNUMBER(Fixture!I5244),Fixture!F5244&lt;&gt;"BYE",Fixture!J5244&lt;&gt;"BYE"),"Yes","-"))</f>
        <v>-</v>
      </c>
      <c r="H5240" s="9" t="str">
        <f>IF(G5240="-","-",IF(Fixture!G5244&gt;Fixture!I5244,Settings!$G$7,IF(Fixture!G5244=Fixture!I5244,Settings!$G$8,IF(Fixture!G5244&lt;Fixture!I5244,Settings!$G$9,"-"))))</f>
        <v>-</v>
      </c>
      <c r="I5240" s="13" t="str">
        <f>IF(G5240="-","-",IF(Fixture!I5244&gt;Fixture!G5244,Settings!$G$7,IF(Fixture!I5244=Fixture!G5244,Settings!$G$8,IF(Fixture!I5244&lt;Fixture!G5244,Settings!$G$9,"-"))))</f>
        <v>-</v>
      </c>
    </row>
    <row r="5241" spans="3:9" x14ac:dyDescent="0.25">
      <c r="C5241" s="12" t="str">
        <f t="shared" si="164"/>
        <v>-</v>
      </c>
      <c r="D5241" s="9" t="str">
        <f t="shared" si="165"/>
        <v>-</v>
      </c>
      <c r="E5241" s="9" t="str">
        <f>IF(C5241="-","-",IF(D5241=maxgameno+2,"blank row 2",IF(D5241=maxgameno+1,"blank row 1",INDEX(FixtureCode!$B$4:$AH$128,MATCH($C5241,FixtureCode!$B$4:$B$128,0),MATCH("G"&amp;D5241&amp;"-T1",FixtureCode!$B$4:$AH$4,0)))))</f>
        <v>-</v>
      </c>
      <c r="F5241" s="13" t="str">
        <f>IF(C5241="-","-",IF(D5241=maxgameno+2,"blank row 2",IF(D5241=maxgameno+1,"blank row 1",INDEX(FixtureCode!$B$4:$AH$128,MATCH($C5241,FixtureCode!$B$4:$B$128,0),MATCH("G"&amp;D5241&amp;"-T2",FixtureCode!$B$4:$AH$4,0)))))</f>
        <v>-</v>
      </c>
      <c r="G5241" s="12" t="str">
        <f>IF(C5241="-","-",IF(AND(ISNUMBER(Fixture!G5245),ISNUMBER(Fixture!I5245),Fixture!F5245&lt;&gt;"BYE",Fixture!J5245&lt;&gt;"BYE"),"Yes","-"))</f>
        <v>-</v>
      </c>
      <c r="H5241" s="9" t="str">
        <f>IF(G5241="-","-",IF(Fixture!G5245&gt;Fixture!I5245,Settings!$G$7,IF(Fixture!G5245=Fixture!I5245,Settings!$G$8,IF(Fixture!G5245&lt;Fixture!I5245,Settings!$G$9,"-"))))</f>
        <v>-</v>
      </c>
      <c r="I5241" s="13" t="str">
        <f>IF(G5241="-","-",IF(Fixture!I5245&gt;Fixture!G5245,Settings!$G$7,IF(Fixture!I5245=Fixture!G5245,Settings!$G$8,IF(Fixture!I5245&lt;Fixture!G5245,Settings!$G$9,"-"))))</f>
        <v>-</v>
      </c>
    </row>
    <row r="5242" spans="3:9" x14ac:dyDescent="0.25">
      <c r="C5242" s="12" t="str">
        <f t="shared" si="164"/>
        <v>-</v>
      </c>
      <c r="D5242" s="9" t="str">
        <f t="shared" si="165"/>
        <v>-</v>
      </c>
      <c r="E5242" s="9" t="str">
        <f>IF(C5242="-","-",IF(D5242=maxgameno+2,"blank row 2",IF(D5242=maxgameno+1,"blank row 1",INDEX(FixtureCode!$B$4:$AH$128,MATCH($C5242,FixtureCode!$B$4:$B$128,0),MATCH("G"&amp;D5242&amp;"-T1",FixtureCode!$B$4:$AH$4,0)))))</f>
        <v>-</v>
      </c>
      <c r="F5242" s="13" t="str">
        <f>IF(C5242="-","-",IF(D5242=maxgameno+2,"blank row 2",IF(D5242=maxgameno+1,"blank row 1",INDEX(FixtureCode!$B$4:$AH$128,MATCH($C5242,FixtureCode!$B$4:$B$128,0),MATCH("G"&amp;D5242&amp;"-T2",FixtureCode!$B$4:$AH$4,0)))))</f>
        <v>-</v>
      </c>
      <c r="G5242" s="12" t="str">
        <f>IF(C5242="-","-",IF(AND(ISNUMBER(Fixture!G5246),ISNUMBER(Fixture!I5246),Fixture!F5246&lt;&gt;"BYE",Fixture!J5246&lt;&gt;"BYE"),"Yes","-"))</f>
        <v>-</v>
      </c>
      <c r="H5242" s="9" t="str">
        <f>IF(G5242="-","-",IF(Fixture!G5246&gt;Fixture!I5246,Settings!$G$7,IF(Fixture!G5246=Fixture!I5246,Settings!$G$8,IF(Fixture!G5246&lt;Fixture!I5246,Settings!$G$9,"-"))))</f>
        <v>-</v>
      </c>
      <c r="I5242" s="13" t="str">
        <f>IF(G5242="-","-",IF(Fixture!I5246&gt;Fixture!G5246,Settings!$G$7,IF(Fixture!I5246=Fixture!G5246,Settings!$G$8,IF(Fixture!I5246&lt;Fixture!G5246,Settings!$G$9,"-"))))</f>
        <v>-</v>
      </c>
    </row>
    <row r="5243" spans="3:9" x14ac:dyDescent="0.25">
      <c r="C5243" s="12" t="str">
        <f t="shared" si="164"/>
        <v>-</v>
      </c>
      <c r="D5243" s="9" t="str">
        <f t="shared" si="165"/>
        <v>-</v>
      </c>
      <c r="E5243" s="9" t="str">
        <f>IF(C5243="-","-",IF(D5243=maxgameno+2,"blank row 2",IF(D5243=maxgameno+1,"blank row 1",INDEX(FixtureCode!$B$4:$AH$128,MATCH($C5243,FixtureCode!$B$4:$B$128,0),MATCH("G"&amp;D5243&amp;"-T1",FixtureCode!$B$4:$AH$4,0)))))</f>
        <v>-</v>
      </c>
      <c r="F5243" s="13" t="str">
        <f>IF(C5243="-","-",IF(D5243=maxgameno+2,"blank row 2",IF(D5243=maxgameno+1,"blank row 1",INDEX(FixtureCode!$B$4:$AH$128,MATCH($C5243,FixtureCode!$B$4:$B$128,0),MATCH("G"&amp;D5243&amp;"-T2",FixtureCode!$B$4:$AH$4,0)))))</f>
        <v>-</v>
      </c>
      <c r="G5243" s="12" t="str">
        <f>IF(C5243="-","-",IF(AND(ISNUMBER(Fixture!G5247),ISNUMBER(Fixture!I5247),Fixture!F5247&lt;&gt;"BYE",Fixture!J5247&lt;&gt;"BYE"),"Yes","-"))</f>
        <v>-</v>
      </c>
      <c r="H5243" s="9" t="str">
        <f>IF(G5243="-","-",IF(Fixture!G5247&gt;Fixture!I5247,Settings!$G$7,IF(Fixture!G5247=Fixture!I5247,Settings!$G$8,IF(Fixture!G5247&lt;Fixture!I5247,Settings!$G$9,"-"))))</f>
        <v>-</v>
      </c>
      <c r="I5243" s="13" t="str">
        <f>IF(G5243="-","-",IF(Fixture!I5247&gt;Fixture!G5247,Settings!$G$7,IF(Fixture!I5247=Fixture!G5247,Settings!$G$8,IF(Fixture!I5247&lt;Fixture!G5247,Settings!$G$9,"-"))))</f>
        <v>-</v>
      </c>
    </row>
    <row r="5244" spans="3:9" x14ac:dyDescent="0.25">
      <c r="C5244" s="12" t="str">
        <f t="shared" si="164"/>
        <v>-</v>
      </c>
      <c r="D5244" s="9" t="str">
        <f t="shared" si="165"/>
        <v>-</v>
      </c>
      <c r="E5244" s="9" t="str">
        <f>IF(C5244="-","-",IF(D5244=maxgameno+2,"blank row 2",IF(D5244=maxgameno+1,"blank row 1",INDEX(FixtureCode!$B$4:$AH$128,MATCH($C5244,FixtureCode!$B$4:$B$128,0),MATCH("G"&amp;D5244&amp;"-T1",FixtureCode!$B$4:$AH$4,0)))))</f>
        <v>-</v>
      </c>
      <c r="F5244" s="13" t="str">
        <f>IF(C5244="-","-",IF(D5244=maxgameno+2,"blank row 2",IF(D5244=maxgameno+1,"blank row 1",INDEX(FixtureCode!$B$4:$AH$128,MATCH($C5244,FixtureCode!$B$4:$B$128,0),MATCH("G"&amp;D5244&amp;"-T2",FixtureCode!$B$4:$AH$4,0)))))</f>
        <v>-</v>
      </c>
      <c r="G5244" s="12" t="str">
        <f>IF(C5244="-","-",IF(AND(ISNUMBER(Fixture!G5248),ISNUMBER(Fixture!I5248),Fixture!F5248&lt;&gt;"BYE",Fixture!J5248&lt;&gt;"BYE"),"Yes","-"))</f>
        <v>-</v>
      </c>
      <c r="H5244" s="9" t="str">
        <f>IF(G5244="-","-",IF(Fixture!G5248&gt;Fixture!I5248,Settings!$G$7,IF(Fixture!G5248=Fixture!I5248,Settings!$G$8,IF(Fixture!G5248&lt;Fixture!I5248,Settings!$G$9,"-"))))</f>
        <v>-</v>
      </c>
      <c r="I5244" s="13" t="str">
        <f>IF(G5244="-","-",IF(Fixture!I5248&gt;Fixture!G5248,Settings!$G$7,IF(Fixture!I5248=Fixture!G5248,Settings!$G$8,IF(Fixture!I5248&lt;Fixture!G5248,Settings!$G$9,"-"))))</f>
        <v>-</v>
      </c>
    </row>
    <row r="5245" spans="3:9" x14ac:dyDescent="0.25">
      <c r="C5245" s="12" t="str">
        <f t="shared" si="164"/>
        <v>-</v>
      </c>
      <c r="D5245" s="9" t="str">
        <f t="shared" si="165"/>
        <v>-</v>
      </c>
      <c r="E5245" s="9" t="str">
        <f>IF(C5245="-","-",IF(D5245=maxgameno+2,"blank row 2",IF(D5245=maxgameno+1,"blank row 1",INDEX(FixtureCode!$B$4:$AH$128,MATCH($C5245,FixtureCode!$B$4:$B$128,0),MATCH("G"&amp;D5245&amp;"-T1",FixtureCode!$B$4:$AH$4,0)))))</f>
        <v>-</v>
      </c>
      <c r="F5245" s="13" t="str">
        <f>IF(C5245="-","-",IF(D5245=maxgameno+2,"blank row 2",IF(D5245=maxgameno+1,"blank row 1",INDEX(FixtureCode!$B$4:$AH$128,MATCH($C5245,FixtureCode!$B$4:$B$128,0),MATCH("G"&amp;D5245&amp;"-T2",FixtureCode!$B$4:$AH$4,0)))))</f>
        <v>-</v>
      </c>
      <c r="G5245" s="12" t="str">
        <f>IF(C5245="-","-",IF(AND(ISNUMBER(Fixture!G5249),ISNUMBER(Fixture!I5249),Fixture!F5249&lt;&gt;"BYE",Fixture!J5249&lt;&gt;"BYE"),"Yes","-"))</f>
        <v>-</v>
      </c>
      <c r="H5245" s="9" t="str">
        <f>IF(G5245="-","-",IF(Fixture!G5249&gt;Fixture!I5249,Settings!$G$7,IF(Fixture!G5249=Fixture!I5249,Settings!$G$8,IF(Fixture!G5249&lt;Fixture!I5249,Settings!$G$9,"-"))))</f>
        <v>-</v>
      </c>
      <c r="I5245" s="13" t="str">
        <f>IF(G5245="-","-",IF(Fixture!I5249&gt;Fixture!G5249,Settings!$G$7,IF(Fixture!I5249=Fixture!G5249,Settings!$G$8,IF(Fixture!I5249&lt;Fixture!G5249,Settings!$G$9,"-"))))</f>
        <v>-</v>
      </c>
    </row>
    <row r="5246" spans="3:9" x14ac:dyDescent="0.25">
      <c r="C5246" s="12" t="str">
        <f t="shared" si="164"/>
        <v>-</v>
      </c>
      <c r="D5246" s="9" t="str">
        <f t="shared" si="165"/>
        <v>-</v>
      </c>
      <c r="E5246" s="9" t="str">
        <f>IF(C5246="-","-",IF(D5246=maxgameno+2,"blank row 2",IF(D5246=maxgameno+1,"blank row 1",INDEX(FixtureCode!$B$4:$AH$128,MATCH($C5246,FixtureCode!$B$4:$B$128,0),MATCH("G"&amp;D5246&amp;"-T1",FixtureCode!$B$4:$AH$4,0)))))</f>
        <v>-</v>
      </c>
      <c r="F5246" s="13" t="str">
        <f>IF(C5246="-","-",IF(D5246=maxgameno+2,"blank row 2",IF(D5246=maxgameno+1,"blank row 1",INDEX(FixtureCode!$B$4:$AH$128,MATCH($C5246,FixtureCode!$B$4:$B$128,0),MATCH("G"&amp;D5246&amp;"-T2",FixtureCode!$B$4:$AH$4,0)))))</f>
        <v>-</v>
      </c>
      <c r="G5246" s="12" t="str">
        <f>IF(C5246="-","-",IF(AND(ISNUMBER(Fixture!G5250),ISNUMBER(Fixture!I5250),Fixture!F5250&lt;&gt;"BYE",Fixture!J5250&lt;&gt;"BYE"),"Yes","-"))</f>
        <v>-</v>
      </c>
      <c r="H5246" s="9" t="str">
        <f>IF(G5246="-","-",IF(Fixture!G5250&gt;Fixture!I5250,Settings!$G$7,IF(Fixture!G5250=Fixture!I5250,Settings!$G$8,IF(Fixture!G5250&lt;Fixture!I5250,Settings!$G$9,"-"))))</f>
        <v>-</v>
      </c>
      <c r="I5246" s="13" t="str">
        <f>IF(G5246="-","-",IF(Fixture!I5250&gt;Fixture!G5250,Settings!$G$7,IF(Fixture!I5250=Fixture!G5250,Settings!$G$8,IF(Fixture!I5250&lt;Fixture!G5250,Settings!$G$9,"-"))))</f>
        <v>-</v>
      </c>
    </row>
    <row r="5247" spans="3:9" x14ac:dyDescent="0.25">
      <c r="C5247" s="12" t="str">
        <f t="shared" si="164"/>
        <v>-</v>
      </c>
      <c r="D5247" s="9" t="str">
        <f t="shared" si="165"/>
        <v>-</v>
      </c>
      <c r="E5247" s="9" t="str">
        <f>IF(C5247="-","-",IF(D5247=maxgameno+2,"blank row 2",IF(D5247=maxgameno+1,"blank row 1",INDEX(FixtureCode!$B$4:$AH$128,MATCH($C5247,FixtureCode!$B$4:$B$128,0),MATCH("G"&amp;D5247&amp;"-T1",FixtureCode!$B$4:$AH$4,0)))))</f>
        <v>-</v>
      </c>
      <c r="F5247" s="13" t="str">
        <f>IF(C5247="-","-",IF(D5247=maxgameno+2,"blank row 2",IF(D5247=maxgameno+1,"blank row 1",INDEX(FixtureCode!$B$4:$AH$128,MATCH($C5247,FixtureCode!$B$4:$B$128,0),MATCH("G"&amp;D5247&amp;"-T2",FixtureCode!$B$4:$AH$4,0)))))</f>
        <v>-</v>
      </c>
      <c r="G5247" s="12" t="str">
        <f>IF(C5247="-","-",IF(AND(ISNUMBER(Fixture!G5251),ISNUMBER(Fixture!I5251),Fixture!F5251&lt;&gt;"BYE",Fixture!J5251&lt;&gt;"BYE"),"Yes","-"))</f>
        <v>-</v>
      </c>
      <c r="H5247" s="9" t="str">
        <f>IF(G5247="-","-",IF(Fixture!G5251&gt;Fixture!I5251,Settings!$G$7,IF(Fixture!G5251=Fixture!I5251,Settings!$G$8,IF(Fixture!G5251&lt;Fixture!I5251,Settings!$G$9,"-"))))</f>
        <v>-</v>
      </c>
      <c r="I5247" s="13" t="str">
        <f>IF(G5247="-","-",IF(Fixture!I5251&gt;Fixture!G5251,Settings!$G$7,IF(Fixture!I5251=Fixture!G5251,Settings!$G$8,IF(Fixture!I5251&lt;Fixture!G5251,Settings!$G$9,"-"))))</f>
        <v>-</v>
      </c>
    </row>
    <row r="5248" spans="3:9" x14ac:dyDescent="0.25">
      <c r="C5248" s="12" t="str">
        <f t="shared" si="164"/>
        <v>-</v>
      </c>
      <c r="D5248" s="9" t="str">
        <f t="shared" si="165"/>
        <v>-</v>
      </c>
      <c r="E5248" s="9" t="str">
        <f>IF(C5248="-","-",IF(D5248=maxgameno+2,"blank row 2",IF(D5248=maxgameno+1,"blank row 1",INDEX(FixtureCode!$B$4:$AH$128,MATCH($C5248,FixtureCode!$B$4:$B$128,0),MATCH("G"&amp;D5248&amp;"-T1",FixtureCode!$B$4:$AH$4,0)))))</f>
        <v>-</v>
      </c>
      <c r="F5248" s="13" t="str">
        <f>IF(C5248="-","-",IF(D5248=maxgameno+2,"blank row 2",IF(D5248=maxgameno+1,"blank row 1",INDEX(FixtureCode!$B$4:$AH$128,MATCH($C5248,FixtureCode!$B$4:$B$128,0),MATCH("G"&amp;D5248&amp;"-T2",FixtureCode!$B$4:$AH$4,0)))))</f>
        <v>-</v>
      </c>
      <c r="G5248" s="12" t="str">
        <f>IF(C5248="-","-",IF(AND(ISNUMBER(Fixture!G5252),ISNUMBER(Fixture!I5252),Fixture!F5252&lt;&gt;"BYE",Fixture!J5252&lt;&gt;"BYE"),"Yes","-"))</f>
        <v>-</v>
      </c>
      <c r="H5248" s="9" t="str">
        <f>IF(G5248="-","-",IF(Fixture!G5252&gt;Fixture!I5252,Settings!$G$7,IF(Fixture!G5252=Fixture!I5252,Settings!$G$8,IF(Fixture!G5252&lt;Fixture!I5252,Settings!$G$9,"-"))))</f>
        <v>-</v>
      </c>
      <c r="I5248" s="13" t="str">
        <f>IF(G5248="-","-",IF(Fixture!I5252&gt;Fixture!G5252,Settings!$G$7,IF(Fixture!I5252=Fixture!G5252,Settings!$G$8,IF(Fixture!I5252&lt;Fixture!G5252,Settings!$G$9,"-"))))</f>
        <v>-</v>
      </c>
    </row>
    <row r="5249" spans="3:9" x14ac:dyDescent="0.25">
      <c r="C5249" s="12" t="str">
        <f t="shared" si="164"/>
        <v>-</v>
      </c>
      <c r="D5249" s="9" t="str">
        <f t="shared" si="165"/>
        <v>-</v>
      </c>
      <c r="E5249" s="9" t="str">
        <f>IF(C5249="-","-",IF(D5249=maxgameno+2,"blank row 2",IF(D5249=maxgameno+1,"blank row 1",INDEX(FixtureCode!$B$4:$AH$128,MATCH($C5249,FixtureCode!$B$4:$B$128,0),MATCH("G"&amp;D5249&amp;"-T1",FixtureCode!$B$4:$AH$4,0)))))</f>
        <v>-</v>
      </c>
      <c r="F5249" s="13" t="str">
        <f>IF(C5249="-","-",IF(D5249=maxgameno+2,"blank row 2",IF(D5249=maxgameno+1,"blank row 1",INDEX(FixtureCode!$B$4:$AH$128,MATCH($C5249,FixtureCode!$B$4:$B$128,0),MATCH("G"&amp;D5249&amp;"-T2",FixtureCode!$B$4:$AH$4,0)))))</f>
        <v>-</v>
      </c>
      <c r="G5249" s="12" t="str">
        <f>IF(C5249="-","-",IF(AND(ISNUMBER(Fixture!G5253),ISNUMBER(Fixture!I5253),Fixture!F5253&lt;&gt;"BYE",Fixture!J5253&lt;&gt;"BYE"),"Yes","-"))</f>
        <v>-</v>
      </c>
      <c r="H5249" s="9" t="str">
        <f>IF(G5249="-","-",IF(Fixture!G5253&gt;Fixture!I5253,Settings!$G$7,IF(Fixture!G5253=Fixture!I5253,Settings!$G$8,IF(Fixture!G5253&lt;Fixture!I5253,Settings!$G$9,"-"))))</f>
        <v>-</v>
      </c>
      <c r="I5249" s="13" t="str">
        <f>IF(G5249="-","-",IF(Fixture!I5253&gt;Fixture!G5253,Settings!$G$7,IF(Fixture!I5253=Fixture!G5253,Settings!$G$8,IF(Fixture!I5253&lt;Fixture!G5253,Settings!$G$9,"-"))))</f>
        <v>-</v>
      </c>
    </row>
    <row r="5250" spans="3:9" x14ac:dyDescent="0.25">
      <c r="C5250" s="12" t="str">
        <f t="shared" si="164"/>
        <v>-</v>
      </c>
      <c r="D5250" s="9" t="str">
        <f t="shared" si="165"/>
        <v>-</v>
      </c>
      <c r="E5250" s="9" t="str">
        <f>IF(C5250="-","-",IF(D5250=maxgameno+2,"blank row 2",IF(D5250=maxgameno+1,"blank row 1",INDEX(FixtureCode!$B$4:$AH$128,MATCH($C5250,FixtureCode!$B$4:$B$128,0),MATCH("G"&amp;D5250&amp;"-T1",FixtureCode!$B$4:$AH$4,0)))))</f>
        <v>-</v>
      </c>
      <c r="F5250" s="13" t="str">
        <f>IF(C5250="-","-",IF(D5250=maxgameno+2,"blank row 2",IF(D5250=maxgameno+1,"blank row 1",INDEX(FixtureCode!$B$4:$AH$128,MATCH($C5250,FixtureCode!$B$4:$B$128,0),MATCH("G"&amp;D5250&amp;"-T2",FixtureCode!$B$4:$AH$4,0)))))</f>
        <v>-</v>
      </c>
      <c r="G5250" s="12" t="str">
        <f>IF(C5250="-","-",IF(AND(ISNUMBER(Fixture!G5254),ISNUMBER(Fixture!I5254),Fixture!F5254&lt;&gt;"BYE",Fixture!J5254&lt;&gt;"BYE"),"Yes","-"))</f>
        <v>-</v>
      </c>
      <c r="H5250" s="9" t="str">
        <f>IF(G5250="-","-",IF(Fixture!G5254&gt;Fixture!I5254,Settings!$G$7,IF(Fixture!G5254=Fixture!I5254,Settings!$G$8,IF(Fixture!G5254&lt;Fixture!I5254,Settings!$G$9,"-"))))</f>
        <v>-</v>
      </c>
      <c r="I5250" s="13" t="str">
        <f>IF(G5250="-","-",IF(Fixture!I5254&gt;Fixture!G5254,Settings!$G$7,IF(Fixture!I5254=Fixture!G5254,Settings!$G$8,IF(Fixture!I5254&lt;Fixture!G5254,Settings!$G$9,"-"))))</f>
        <v>-</v>
      </c>
    </row>
    <row r="5251" spans="3:9" x14ac:dyDescent="0.25">
      <c r="C5251" s="12" t="str">
        <f t="shared" si="164"/>
        <v>-</v>
      </c>
      <c r="D5251" s="9" t="str">
        <f t="shared" si="165"/>
        <v>-</v>
      </c>
      <c r="E5251" s="9" t="str">
        <f>IF(C5251="-","-",IF(D5251=maxgameno+2,"blank row 2",IF(D5251=maxgameno+1,"blank row 1",INDEX(FixtureCode!$B$4:$AH$128,MATCH($C5251,FixtureCode!$B$4:$B$128,0),MATCH("G"&amp;D5251&amp;"-T1",FixtureCode!$B$4:$AH$4,0)))))</f>
        <v>-</v>
      </c>
      <c r="F5251" s="13" t="str">
        <f>IF(C5251="-","-",IF(D5251=maxgameno+2,"blank row 2",IF(D5251=maxgameno+1,"blank row 1",INDEX(FixtureCode!$B$4:$AH$128,MATCH($C5251,FixtureCode!$B$4:$B$128,0),MATCH("G"&amp;D5251&amp;"-T2",FixtureCode!$B$4:$AH$4,0)))))</f>
        <v>-</v>
      </c>
      <c r="G5251" s="12" t="str">
        <f>IF(C5251="-","-",IF(AND(ISNUMBER(Fixture!G5255),ISNUMBER(Fixture!I5255),Fixture!F5255&lt;&gt;"BYE",Fixture!J5255&lt;&gt;"BYE"),"Yes","-"))</f>
        <v>-</v>
      </c>
      <c r="H5251" s="9" t="str">
        <f>IF(G5251="-","-",IF(Fixture!G5255&gt;Fixture!I5255,Settings!$G$7,IF(Fixture!G5255=Fixture!I5255,Settings!$G$8,IF(Fixture!G5255&lt;Fixture!I5255,Settings!$G$9,"-"))))</f>
        <v>-</v>
      </c>
      <c r="I5251" s="13" t="str">
        <f>IF(G5251="-","-",IF(Fixture!I5255&gt;Fixture!G5255,Settings!$G$7,IF(Fixture!I5255=Fixture!G5255,Settings!$G$8,IF(Fixture!I5255&lt;Fixture!G5255,Settings!$G$9,"-"))))</f>
        <v>-</v>
      </c>
    </row>
    <row r="5252" spans="3:9" x14ac:dyDescent="0.25">
      <c r="C5252" s="12" t="str">
        <f t="shared" si="164"/>
        <v>-</v>
      </c>
      <c r="D5252" s="9" t="str">
        <f t="shared" si="165"/>
        <v>-</v>
      </c>
      <c r="E5252" s="9" t="str">
        <f>IF(C5252="-","-",IF(D5252=maxgameno+2,"blank row 2",IF(D5252=maxgameno+1,"blank row 1",INDEX(FixtureCode!$B$4:$AH$128,MATCH($C5252,FixtureCode!$B$4:$B$128,0),MATCH("G"&amp;D5252&amp;"-T1",FixtureCode!$B$4:$AH$4,0)))))</f>
        <v>-</v>
      </c>
      <c r="F5252" s="13" t="str">
        <f>IF(C5252="-","-",IF(D5252=maxgameno+2,"blank row 2",IF(D5252=maxgameno+1,"blank row 1",INDEX(FixtureCode!$B$4:$AH$128,MATCH($C5252,FixtureCode!$B$4:$B$128,0),MATCH("G"&amp;D5252&amp;"-T2",FixtureCode!$B$4:$AH$4,0)))))</f>
        <v>-</v>
      </c>
      <c r="G5252" s="12" t="str">
        <f>IF(C5252="-","-",IF(AND(ISNUMBER(Fixture!G5256),ISNUMBER(Fixture!I5256),Fixture!F5256&lt;&gt;"BYE",Fixture!J5256&lt;&gt;"BYE"),"Yes","-"))</f>
        <v>-</v>
      </c>
      <c r="H5252" s="9" t="str">
        <f>IF(G5252="-","-",IF(Fixture!G5256&gt;Fixture!I5256,Settings!$G$7,IF(Fixture!G5256=Fixture!I5256,Settings!$G$8,IF(Fixture!G5256&lt;Fixture!I5256,Settings!$G$9,"-"))))</f>
        <v>-</v>
      </c>
      <c r="I5252" s="13" t="str">
        <f>IF(G5252="-","-",IF(Fixture!I5256&gt;Fixture!G5256,Settings!$G$7,IF(Fixture!I5256=Fixture!G5256,Settings!$G$8,IF(Fixture!I5256&lt;Fixture!G5256,Settings!$G$9,"-"))))</f>
        <v>-</v>
      </c>
    </row>
    <row r="5253" spans="3:9" x14ac:dyDescent="0.25">
      <c r="C5253" s="12" t="str">
        <f t="shared" si="164"/>
        <v>-</v>
      </c>
      <c r="D5253" s="9" t="str">
        <f t="shared" si="165"/>
        <v>-</v>
      </c>
      <c r="E5253" s="9" t="str">
        <f>IF(C5253="-","-",IF(D5253=maxgameno+2,"blank row 2",IF(D5253=maxgameno+1,"blank row 1",INDEX(FixtureCode!$B$4:$AH$128,MATCH($C5253,FixtureCode!$B$4:$B$128,0),MATCH("G"&amp;D5253&amp;"-T1",FixtureCode!$B$4:$AH$4,0)))))</f>
        <v>-</v>
      </c>
      <c r="F5253" s="13" t="str">
        <f>IF(C5253="-","-",IF(D5253=maxgameno+2,"blank row 2",IF(D5253=maxgameno+1,"blank row 1",INDEX(FixtureCode!$B$4:$AH$128,MATCH($C5253,FixtureCode!$B$4:$B$128,0),MATCH("G"&amp;D5253&amp;"-T2",FixtureCode!$B$4:$AH$4,0)))))</f>
        <v>-</v>
      </c>
      <c r="G5253" s="12" t="str">
        <f>IF(C5253="-","-",IF(AND(ISNUMBER(Fixture!G5257),ISNUMBER(Fixture!I5257),Fixture!F5257&lt;&gt;"BYE",Fixture!J5257&lt;&gt;"BYE"),"Yes","-"))</f>
        <v>-</v>
      </c>
      <c r="H5253" s="9" t="str">
        <f>IF(G5253="-","-",IF(Fixture!G5257&gt;Fixture!I5257,Settings!$G$7,IF(Fixture!G5257=Fixture!I5257,Settings!$G$8,IF(Fixture!G5257&lt;Fixture!I5257,Settings!$G$9,"-"))))</f>
        <v>-</v>
      </c>
      <c r="I5253" s="13" t="str">
        <f>IF(G5253="-","-",IF(Fixture!I5257&gt;Fixture!G5257,Settings!$G$7,IF(Fixture!I5257=Fixture!G5257,Settings!$G$8,IF(Fixture!I5257&lt;Fixture!G5257,Settings!$G$9,"-"))))</f>
        <v>-</v>
      </c>
    </row>
    <row r="5254" spans="3:9" x14ac:dyDescent="0.25">
      <c r="C5254" s="12" t="str">
        <f t="shared" ref="C5254:C5317" si="166">IF(C5253="-","-",IF(D5253+1&lt;=maxgameno+2,C5253,IF(C5253+1&lt;=maxroundno,C5253+1,"-")))</f>
        <v>-</v>
      </c>
      <c r="D5254" s="9" t="str">
        <f t="shared" ref="D5254:D5317" si="167">IF(C5254="-","-",IF(D5253+1&lt;=maxgameno+2,D5253+1,1))</f>
        <v>-</v>
      </c>
      <c r="E5254" s="9" t="str">
        <f>IF(C5254="-","-",IF(D5254=maxgameno+2,"blank row 2",IF(D5254=maxgameno+1,"blank row 1",INDEX(FixtureCode!$B$4:$AH$128,MATCH($C5254,FixtureCode!$B$4:$B$128,0),MATCH("G"&amp;D5254&amp;"-T1",FixtureCode!$B$4:$AH$4,0)))))</f>
        <v>-</v>
      </c>
      <c r="F5254" s="13" t="str">
        <f>IF(C5254="-","-",IF(D5254=maxgameno+2,"blank row 2",IF(D5254=maxgameno+1,"blank row 1",INDEX(FixtureCode!$B$4:$AH$128,MATCH($C5254,FixtureCode!$B$4:$B$128,0),MATCH("G"&amp;D5254&amp;"-T2",FixtureCode!$B$4:$AH$4,0)))))</f>
        <v>-</v>
      </c>
      <c r="G5254" s="12" t="str">
        <f>IF(C5254="-","-",IF(AND(ISNUMBER(Fixture!G5258),ISNUMBER(Fixture!I5258),Fixture!F5258&lt;&gt;"BYE",Fixture!J5258&lt;&gt;"BYE"),"Yes","-"))</f>
        <v>-</v>
      </c>
      <c r="H5254" s="9" t="str">
        <f>IF(G5254="-","-",IF(Fixture!G5258&gt;Fixture!I5258,Settings!$G$7,IF(Fixture!G5258=Fixture!I5258,Settings!$G$8,IF(Fixture!G5258&lt;Fixture!I5258,Settings!$G$9,"-"))))</f>
        <v>-</v>
      </c>
      <c r="I5254" s="13" t="str">
        <f>IF(G5254="-","-",IF(Fixture!I5258&gt;Fixture!G5258,Settings!$G$7,IF(Fixture!I5258=Fixture!G5258,Settings!$G$8,IF(Fixture!I5258&lt;Fixture!G5258,Settings!$G$9,"-"))))</f>
        <v>-</v>
      </c>
    </row>
    <row r="5255" spans="3:9" x14ac:dyDescent="0.25">
      <c r="C5255" s="12" t="str">
        <f t="shared" si="166"/>
        <v>-</v>
      </c>
      <c r="D5255" s="9" t="str">
        <f t="shared" si="167"/>
        <v>-</v>
      </c>
      <c r="E5255" s="9" t="str">
        <f>IF(C5255="-","-",IF(D5255=maxgameno+2,"blank row 2",IF(D5255=maxgameno+1,"blank row 1",INDEX(FixtureCode!$B$4:$AH$128,MATCH($C5255,FixtureCode!$B$4:$B$128,0),MATCH("G"&amp;D5255&amp;"-T1",FixtureCode!$B$4:$AH$4,0)))))</f>
        <v>-</v>
      </c>
      <c r="F5255" s="13" t="str">
        <f>IF(C5255="-","-",IF(D5255=maxgameno+2,"blank row 2",IF(D5255=maxgameno+1,"blank row 1",INDEX(FixtureCode!$B$4:$AH$128,MATCH($C5255,FixtureCode!$B$4:$B$128,0),MATCH("G"&amp;D5255&amp;"-T2",FixtureCode!$B$4:$AH$4,0)))))</f>
        <v>-</v>
      </c>
      <c r="G5255" s="12" t="str">
        <f>IF(C5255="-","-",IF(AND(ISNUMBER(Fixture!G5259),ISNUMBER(Fixture!I5259),Fixture!F5259&lt;&gt;"BYE",Fixture!J5259&lt;&gt;"BYE"),"Yes","-"))</f>
        <v>-</v>
      </c>
      <c r="H5255" s="9" t="str">
        <f>IF(G5255="-","-",IF(Fixture!G5259&gt;Fixture!I5259,Settings!$G$7,IF(Fixture!G5259=Fixture!I5259,Settings!$G$8,IF(Fixture!G5259&lt;Fixture!I5259,Settings!$G$9,"-"))))</f>
        <v>-</v>
      </c>
      <c r="I5255" s="13" t="str">
        <f>IF(G5255="-","-",IF(Fixture!I5259&gt;Fixture!G5259,Settings!$G$7,IF(Fixture!I5259=Fixture!G5259,Settings!$G$8,IF(Fixture!I5259&lt;Fixture!G5259,Settings!$G$9,"-"))))</f>
        <v>-</v>
      </c>
    </row>
    <row r="5256" spans="3:9" x14ac:dyDescent="0.25">
      <c r="C5256" s="12" t="str">
        <f t="shared" si="166"/>
        <v>-</v>
      </c>
      <c r="D5256" s="9" t="str">
        <f t="shared" si="167"/>
        <v>-</v>
      </c>
      <c r="E5256" s="9" t="str">
        <f>IF(C5256="-","-",IF(D5256=maxgameno+2,"blank row 2",IF(D5256=maxgameno+1,"blank row 1",INDEX(FixtureCode!$B$4:$AH$128,MATCH($C5256,FixtureCode!$B$4:$B$128,0),MATCH("G"&amp;D5256&amp;"-T1",FixtureCode!$B$4:$AH$4,0)))))</f>
        <v>-</v>
      </c>
      <c r="F5256" s="13" t="str">
        <f>IF(C5256="-","-",IF(D5256=maxgameno+2,"blank row 2",IF(D5256=maxgameno+1,"blank row 1",INDEX(FixtureCode!$B$4:$AH$128,MATCH($C5256,FixtureCode!$B$4:$B$128,0),MATCH("G"&amp;D5256&amp;"-T2",FixtureCode!$B$4:$AH$4,0)))))</f>
        <v>-</v>
      </c>
      <c r="G5256" s="12" t="str">
        <f>IF(C5256="-","-",IF(AND(ISNUMBER(Fixture!G5260),ISNUMBER(Fixture!I5260),Fixture!F5260&lt;&gt;"BYE",Fixture!J5260&lt;&gt;"BYE"),"Yes","-"))</f>
        <v>-</v>
      </c>
      <c r="H5256" s="9" t="str">
        <f>IF(G5256="-","-",IF(Fixture!G5260&gt;Fixture!I5260,Settings!$G$7,IF(Fixture!G5260=Fixture!I5260,Settings!$G$8,IF(Fixture!G5260&lt;Fixture!I5260,Settings!$G$9,"-"))))</f>
        <v>-</v>
      </c>
      <c r="I5256" s="13" t="str">
        <f>IF(G5256="-","-",IF(Fixture!I5260&gt;Fixture!G5260,Settings!$G$7,IF(Fixture!I5260=Fixture!G5260,Settings!$G$8,IF(Fixture!I5260&lt;Fixture!G5260,Settings!$G$9,"-"))))</f>
        <v>-</v>
      </c>
    </row>
    <row r="5257" spans="3:9" x14ac:dyDescent="0.25">
      <c r="C5257" s="12" t="str">
        <f t="shared" si="166"/>
        <v>-</v>
      </c>
      <c r="D5257" s="9" t="str">
        <f t="shared" si="167"/>
        <v>-</v>
      </c>
      <c r="E5257" s="9" t="str">
        <f>IF(C5257="-","-",IF(D5257=maxgameno+2,"blank row 2",IF(D5257=maxgameno+1,"blank row 1",INDEX(FixtureCode!$B$4:$AH$128,MATCH($C5257,FixtureCode!$B$4:$B$128,0),MATCH("G"&amp;D5257&amp;"-T1",FixtureCode!$B$4:$AH$4,0)))))</f>
        <v>-</v>
      </c>
      <c r="F5257" s="13" t="str">
        <f>IF(C5257="-","-",IF(D5257=maxgameno+2,"blank row 2",IF(D5257=maxgameno+1,"blank row 1",INDEX(FixtureCode!$B$4:$AH$128,MATCH($C5257,FixtureCode!$B$4:$B$128,0),MATCH("G"&amp;D5257&amp;"-T2",FixtureCode!$B$4:$AH$4,0)))))</f>
        <v>-</v>
      </c>
      <c r="G5257" s="12" t="str">
        <f>IF(C5257="-","-",IF(AND(ISNUMBER(Fixture!G5261),ISNUMBER(Fixture!I5261),Fixture!F5261&lt;&gt;"BYE",Fixture!J5261&lt;&gt;"BYE"),"Yes","-"))</f>
        <v>-</v>
      </c>
      <c r="H5257" s="9" t="str">
        <f>IF(G5257="-","-",IF(Fixture!G5261&gt;Fixture!I5261,Settings!$G$7,IF(Fixture!G5261=Fixture!I5261,Settings!$G$8,IF(Fixture!G5261&lt;Fixture!I5261,Settings!$G$9,"-"))))</f>
        <v>-</v>
      </c>
      <c r="I5257" s="13" t="str">
        <f>IF(G5257="-","-",IF(Fixture!I5261&gt;Fixture!G5261,Settings!$G$7,IF(Fixture!I5261=Fixture!G5261,Settings!$G$8,IF(Fixture!I5261&lt;Fixture!G5261,Settings!$G$9,"-"))))</f>
        <v>-</v>
      </c>
    </row>
    <row r="5258" spans="3:9" x14ac:dyDescent="0.25">
      <c r="C5258" s="12" t="str">
        <f t="shared" si="166"/>
        <v>-</v>
      </c>
      <c r="D5258" s="9" t="str">
        <f t="shared" si="167"/>
        <v>-</v>
      </c>
      <c r="E5258" s="9" t="str">
        <f>IF(C5258="-","-",IF(D5258=maxgameno+2,"blank row 2",IF(D5258=maxgameno+1,"blank row 1",INDEX(FixtureCode!$B$4:$AH$128,MATCH($C5258,FixtureCode!$B$4:$B$128,0),MATCH("G"&amp;D5258&amp;"-T1",FixtureCode!$B$4:$AH$4,0)))))</f>
        <v>-</v>
      </c>
      <c r="F5258" s="13" t="str">
        <f>IF(C5258="-","-",IF(D5258=maxgameno+2,"blank row 2",IF(D5258=maxgameno+1,"blank row 1",INDEX(FixtureCode!$B$4:$AH$128,MATCH($C5258,FixtureCode!$B$4:$B$128,0),MATCH("G"&amp;D5258&amp;"-T2",FixtureCode!$B$4:$AH$4,0)))))</f>
        <v>-</v>
      </c>
      <c r="G5258" s="12" t="str">
        <f>IF(C5258="-","-",IF(AND(ISNUMBER(Fixture!G5262),ISNUMBER(Fixture!I5262),Fixture!F5262&lt;&gt;"BYE",Fixture!J5262&lt;&gt;"BYE"),"Yes","-"))</f>
        <v>-</v>
      </c>
      <c r="H5258" s="9" t="str">
        <f>IF(G5258="-","-",IF(Fixture!G5262&gt;Fixture!I5262,Settings!$G$7,IF(Fixture!G5262=Fixture!I5262,Settings!$G$8,IF(Fixture!G5262&lt;Fixture!I5262,Settings!$G$9,"-"))))</f>
        <v>-</v>
      </c>
      <c r="I5258" s="13" t="str">
        <f>IF(G5258="-","-",IF(Fixture!I5262&gt;Fixture!G5262,Settings!$G$7,IF(Fixture!I5262=Fixture!G5262,Settings!$G$8,IF(Fixture!I5262&lt;Fixture!G5262,Settings!$G$9,"-"))))</f>
        <v>-</v>
      </c>
    </row>
    <row r="5259" spans="3:9" x14ac:dyDescent="0.25">
      <c r="C5259" s="12" t="str">
        <f t="shared" si="166"/>
        <v>-</v>
      </c>
      <c r="D5259" s="9" t="str">
        <f t="shared" si="167"/>
        <v>-</v>
      </c>
      <c r="E5259" s="9" t="str">
        <f>IF(C5259="-","-",IF(D5259=maxgameno+2,"blank row 2",IF(D5259=maxgameno+1,"blank row 1",INDEX(FixtureCode!$B$4:$AH$128,MATCH($C5259,FixtureCode!$B$4:$B$128,0),MATCH("G"&amp;D5259&amp;"-T1",FixtureCode!$B$4:$AH$4,0)))))</f>
        <v>-</v>
      </c>
      <c r="F5259" s="13" t="str">
        <f>IF(C5259="-","-",IF(D5259=maxgameno+2,"blank row 2",IF(D5259=maxgameno+1,"blank row 1",INDEX(FixtureCode!$B$4:$AH$128,MATCH($C5259,FixtureCode!$B$4:$B$128,0),MATCH("G"&amp;D5259&amp;"-T2",FixtureCode!$B$4:$AH$4,0)))))</f>
        <v>-</v>
      </c>
      <c r="G5259" s="12" t="str">
        <f>IF(C5259="-","-",IF(AND(ISNUMBER(Fixture!G5263),ISNUMBER(Fixture!I5263),Fixture!F5263&lt;&gt;"BYE",Fixture!J5263&lt;&gt;"BYE"),"Yes","-"))</f>
        <v>-</v>
      </c>
      <c r="H5259" s="9" t="str">
        <f>IF(G5259="-","-",IF(Fixture!G5263&gt;Fixture!I5263,Settings!$G$7,IF(Fixture!G5263=Fixture!I5263,Settings!$G$8,IF(Fixture!G5263&lt;Fixture!I5263,Settings!$G$9,"-"))))</f>
        <v>-</v>
      </c>
      <c r="I5259" s="13" t="str">
        <f>IF(G5259="-","-",IF(Fixture!I5263&gt;Fixture!G5263,Settings!$G$7,IF(Fixture!I5263=Fixture!G5263,Settings!$G$8,IF(Fixture!I5263&lt;Fixture!G5263,Settings!$G$9,"-"))))</f>
        <v>-</v>
      </c>
    </row>
    <row r="5260" spans="3:9" x14ac:dyDescent="0.25">
      <c r="C5260" s="12" t="str">
        <f t="shared" si="166"/>
        <v>-</v>
      </c>
      <c r="D5260" s="9" t="str">
        <f t="shared" si="167"/>
        <v>-</v>
      </c>
      <c r="E5260" s="9" t="str">
        <f>IF(C5260="-","-",IF(D5260=maxgameno+2,"blank row 2",IF(D5260=maxgameno+1,"blank row 1",INDEX(FixtureCode!$B$4:$AH$128,MATCH($C5260,FixtureCode!$B$4:$B$128,0),MATCH("G"&amp;D5260&amp;"-T1",FixtureCode!$B$4:$AH$4,0)))))</f>
        <v>-</v>
      </c>
      <c r="F5260" s="13" t="str">
        <f>IF(C5260="-","-",IF(D5260=maxgameno+2,"blank row 2",IF(D5260=maxgameno+1,"blank row 1",INDEX(FixtureCode!$B$4:$AH$128,MATCH($C5260,FixtureCode!$B$4:$B$128,0),MATCH("G"&amp;D5260&amp;"-T2",FixtureCode!$B$4:$AH$4,0)))))</f>
        <v>-</v>
      </c>
      <c r="G5260" s="12" t="str">
        <f>IF(C5260="-","-",IF(AND(ISNUMBER(Fixture!G5264),ISNUMBER(Fixture!I5264),Fixture!F5264&lt;&gt;"BYE",Fixture!J5264&lt;&gt;"BYE"),"Yes","-"))</f>
        <v>-</v>
      </c>
      <c r="H5260" s="9" t="str">
        <f>IF(G5260="-","-",IF(Fixture!G5264&gt;Fixture!I5264,Settings!$G$7,IF(Fixture!G5264=Fixture!I5264,Settings!$G$8,IF(Fixture!G5264&lt;Fixture!I5264,Settings!$G$9,"-"))))</f>
        <v>-</v>
      </c>
      <c r="I5260" s="13" t="str">
        <f>IF(G5260="-","-",IF(Fixture!I5264&gt;Fixture!G5264,Settings!$G$7,IF(Fixture!I5264=Fixture!G5264,Settings!$G$8,IF(Fixture!I5264&lt;Fixture!G5264,Settings!$G$9,"-"))))</f>
        <v>-</v>
      </c>
    </row>
    <row r="5261" spans="3:9" x14ac:dyDescent="0.25">
      <c r="C5261" s="12" t="str">
        <f t="shared" si="166"/>
        <v>-</v>
      </c>
      <c r="D5261" s="9" t="str">
        <f t="shared" si="167"/>
        <v>-</v>
      </c>
      <c r="E5261" s="9" t="str">
        <f>IF(C5261="-","-",IF(D5261=maxgameno+2,"blank row 2",IF(D5261=maxgameno+1,"blank row 1",INDEX(FixtureCode!$B$4:$AH$128,MATCH($C5261,FixtureCode!$B$4:$B$128,0),MATCH("G"&amp;D5261&amp;"-T1",FixtureCode!$B$4:$AH$4,0)))))</f>
        <v>-</v>
      </c>
      <c r="F5261" s="13" t="str">
        <f>IF(C5261="-","-",IF(D5261=maxgameno+2,"blank row 2",IF(D5261=maxgameno+1,"blank row 1",INDEX(FixtureCode!$B$4:$AH$128,MATCH($C5261,FixtureCode!$B$4:$B$128,0),MATCH("G"&amp;D5261&amp;"-T2",FixtureCode!$B$4:$AH$4,0)))))</f>
        <v>-</v>
      </c>
      <c r="G5261" s="12" t="str">
        <f>IF(C5261="-","-",IF(AND(ISNUMBER(Fixture!G5265),ISNUMBER(Fixture!I5265),Fixture!F5265&lt;&gt;"BYE",Fixture!J5265&lt;&gt;"BYE"),"Yes","-"))</f>
        <v>-</v>
      </c>
      <c r="H5261" s="9" t="str">
        <f>IF(G5261="-","-",IF(Fixture!G5265&gt;Fixture!I5265,Settings!$G$7,IF(Fixture!G5265=Fixture!I5265,Settings!$G$8,IF(Fixture!G5265&lt;Fixture!I5265,Settings!$G$9,"-"))))</f>
        <v>-</v>
      </c>
      <c r="I5261" s="13" t="str">
        <f>IF(G5261="-","-",IF(Fixture!I5265&gt;Fixture!G5265,Settings!$G$7,IF(Fixture!I5265=Fixture!G5265,Settings!$G$8,IF(Fixture!I5265&lt;Fixture!G5265,Settings!$G$9,"-"))))</f>
        <v>-</v>
      </c>
    </row>
    <row r="5262" spans="3:9" x14ac:dyDescent="0.25">
      <c r="C5262" s="12" t="str">
        <f t="shared" si="166"/>
        <v>-</v>
      </c>
      <c r="D5262" s="9" t="str">
        <f t="shared" si="167"/>
        <v>-</v>
      </c>
      <c r="E5262" s="9" t="str">
        <f>IF(C5262="-","-",IF(D5262=maxgameno+2,"blank row 2",IF(D5262=maxgameno+1,"blank row 1",INDEX(FixtureCode!$B$4:$AH$128,MATCH($C5262,FixtureCode!$B$4:$B$128,0),MATCH("G"&amp;D5262&amp;"-T1",FixtureCode!$B$4:$AH$4,0)))))</f>
        <v>-</v>
      </c>
      <c r="F5262" s="13" t="str">
        <f>IF(C5262="-","-",IF(D5262=maxgameno+2,"blank row 2",IF(D5262=maxgameno+1,"blank row 1",INDEX(FixtureCode!$B$4:$AH$128,MATCH($C5262,FixtureCode!$B$4:$B$128,0),MATCH("G"&amp;D5262&amp;"-T2",FixtureCode!$B$4:$AH$4,0)))))</f>
        <v>-</v>
      </c>
      <c r="G5262" s="12" t="str">
        <f>IF(C5262="-","-",IF(AND(ISNUMBER(Fixture!G5266),ISNUMBER(Fixture!I5266),Fixture!F5266&lt;&gt;"BYE",Fixture!J5266&lt;&gt;"BYE"),"Yes","-"))</f>
        <v>-</v>
      </c>
      <c r="H5262" s="9" t="str">
        <f>IF(G5262="-","-",IF(Fixture!G5266&gt;Fixture!I5266,Settings!$G$7,IF(Fixture!G5266=Fixture!I5266,Settings!$G$8,IF(Fixture!G5266&lt;Fixture!I5266,Settings!$G$9,"-"))))</f>
        <v>-</v>
      </c>
      <c r="I5262" s="13" t="str">
        <f>IF(G5262="-","-",IF(Fixture!I5266&gt;Fixture!G5266,Settings!$G$7,IF(Fixture!I5266=Fixture!G5266,Settings!$G$8,IF(Fixture!I5266&lt;Fixture!G5266,Settings!$G$9,"-"))))</f>
        <v>-</v>
      </c>
    </row>
    <row r="5263" spans="3:9" x14ac:dyDescent="0.25">
      <c r="C5263" s="12" t="str">
        <f t="shared" si="166"/>
        <v>-</v>
      </c>
      <c r="D5263" s="9" t="str">
        <f t="shared" si="167"/>
        <v>-</v>
      </c>
      <c r="E5263" s="9" t="str">
        <f>IF(C5263="-","-",IF(D5263=maxgameno+2,"blank row 2",IF(D5263=maxgameno+1,"blank row 1",INDEX(FixtureCode!$B$4:$AH$128,MATCH($C5263,FixtureCode!$B$4:$B$128,0),MATCH("G"&amp;D5263&amp;"-T1",FixtureCode!$B$4:$AH$4,0)))))</f>
        <v>-</v>
      </c>
      <c r="F5263" s="13" t="str">
        <f>IF(C5263="-","-",IF(D5263=maxgameno+2,"blank row 2",IF(D5263=maxgameno+1,"blank row 1",INDEX(FixtureCode!$B$4:$AH$128,MATCH($C5263,FixtureCode!$B$4:$B$128,0),MATCH("G"&amp;D5263&amp;"-T2",FixtureCode!$B$4:$AH$4,0)))))</f>
        <v>-</v>
      </c>
      <c r="G5263" s="12" t="str">
        <f>IF(C5263="-","-",IF(AND(ISNUMBER(Fixture!G5267),ISNUMBER(Fixture!I5267),Fixture!F5267&lt;&gt;"BYE",Fixture!J5267&lt;&gt;"BYE"),"Yes","-"))</f>
        <v>-</v>
      </c>
      <c r="H5263" s="9" t="str">
        <f>IF(G5263="-","-",IF(Fixture!G5267&gt;Fixture!I5267,Settings!$G$7,IF(Fixture!G5267=Fixture!I5267,Settings!$G$8,IF(Fixture!G5267&lt;Fixture!I5267,Settings!$G$9,"-"))))</f>
        <v>-</v>
      </c>
      <c r="I5263" s="13" t="str">
        <f>IF(G5263="-","-",IF(Fixture!I5267&gt;Fixture!G5267,Settings!$G$7,IF(Fixture!I5267=Fixture!G5267,Settings!$G$8,IF(Fixture!I5267&lt;Fixture!G5267,Settings!$G$9,"-"))))</f>
        <v>-</v>
      </c>
    </row>
    <row r="5264" spans="3:9" x14ac:dyDescent="0.25">
      <c r="C5264" s="12" t="str">
        <f t="shared" si="166"/>
        <v>-</v>
      </c>
      <c r="D5264" s="9" t="str">
        <f t="shared" si="167"/>
        <v>-</v>
      </c>
      <c r="E5264" s="9" t="str">
        <f>IF(C5264="-","-",IF(D5264=maxgameno+2,"blank row 2",IF(D5264=maxgameno+1,"blank row 1",INDEX(FixtureCode!$B$4:$AH$128,MATCH($C5264,FixtureCode!$B$4:$B$128,0),MATCH("G"&amp;D5264&amp;"-T1",FixtureCode!$B$4:$AH$4,0)))))</f>
        <v>-</v>
      </c>
      <c r="F5264" s="13" t="str">
        <f>IF(C5264="-","-",IF(D5264=maxgameno+2,"blank row 2",IF(D5264=maxgameno+1,"blank row 1",INDEX(FixtureCode!$B$4:$AH$128,MATCH($C5264,FixtureCode!$B$4:$B$128,0),MATCH("G"&amp;D5264&amp;"-T2",FixtureCode!$B$4:$AH$4,0)))))</f>
        <v>-</v>
      </c>
      <c r="G5264" s="12" t="str">
        <f>IF(C5264="-","-",IF(AND(ISNUMBER(Fixture!G5268),ISNUMBER(Fixture!I5268),Fixture!F5268&lt;&gt;"BYE",Fixture!J5268&lt;&gt;"BYE"),"Yes","-"))</f>
        <v>-</v>
      </c>
      <c r="H5264" s="9" t="str">
        <f>IF(G5264="-","-",IF(Fixture!G5268&gt;Fixture!I5268,Settings!$G$7,IF(Fixture!G5268=Fixture!I5268,Settings!$G$8,IF(Fixture!G5268&lt;Fixture!I5268,Settings!$G$9,"-"))))</f>
        <v>-</v>
      </c>
      <c r="I5264" s="13" t="str">
        <f>IF(G5264="-","-",IF(Fixture!I5268&gt;Fixture!G5268,Settings!$G$7,IF(Fixture!I5268=Fixture!G5268,Settings!$G$8,IF(Fixture!I5268&lt;Fixture!G5268,Settings!$G$9,"-"))))</f>
        <v>-</v>
      </c>
    </row>
    <row r="5265" spans="3:9" x14ac:dyDescent="0.25">
      <c r="C5265" s="12" t="str">
        <f t="shared" si="166"/>
        <v>-</v>
      </c>
      <c r="D5265" s="9" t="str">
        <f t="shared" si="167"/>
        <v>-</v>
      </c>
      <c r="E5265" s="9" t="str">
        <f>IF(C5265="-","-",IF(D5265=maxgameno+2,"blank row 2",IF(D5265=maxgameno+1,"blank row 1",INDEX(FixtureCode!$B$4:$AH$128,MATCH($C5265,FixtureCode!$B$4:$B$128,0),MATCH("G"&amp;D5265&amp;"-T1",FixtureCode!$B$4:$AH$4,0)))))</f>
        <v>-</v>
      </c>
      <c r="F5265" s="13" t="str">
        <f>IF(C5265="-","-",IF(D5265=maxgameno+2,"blank row 2",IF(D5265=maxgameno+1,"blank row 1",INDEX(FixtureCode!$B$4:$AH$128,MATCH($C5265,FixtureCode!$B$4:$B$128,0),MATCH("G"&amp;D5265&amp;"-T2",FixtureCode!$B$4:$AH$4,0)))))</f>
        <v>-</v>
      </c>
      <c r="G5265" s="12" t="str">
        <f>IF(C5265="-","-",IF(AND(ISNUMBER(Fixture!G5269),ISNUMBER(Fixture!I5269),Fixture!F5269&lt;&gt;"BYE",Fixture!J5269&lt;&gt;"BYE"),"Yes","-"))</f>
        <v>-</v>
      </c>
      <c r="H5265" s="9" t="str">
        <f>IF(G5265="-","-",IF(Fixture!G5269&gt;Fixture!I5269,Settings!$G$7,IF(Fixture!G5269=Fixture!I5269,Settings!$G$8,IF(Fixture!G5269&lt;Fixture!I5269,Settings!$G$9,"-"))))</f>
        <v>-</v>
      </c>
      <c r="I5265" s="13" t="str">
        <f>IF(G5265="-","-",IF(Fixture!I5269&gt;Fixture!G5269,Settings!$G$7,IF(Fixture!I5269=Fixture!G5269,Settings!$G$8,IF(Fixture!I5269&lt;Fixture!G5269,Settings!$G$9,"-"))))</f>
        <v>-</v>
      </c>
    </row>
    <row r="5266" spans="3:9" x14ac:dyDescent="0.25">
      <c r="C5266" s="12" t="str">
        <f t="shared" si="166"/>
        <v>-</v>
      </c>
      <c r="D5266" s="9" t="str">
        <f t="shared" si="167"/>
        <v>-</v>
      </c>
      <c r="E5266" s="9" t="str">
        <f>IF(C5266="-","-",IF(D5266=maxgameno+2,"blank row 2",IF(D5266=maxgameno+1,"blank row 1",INDEX(FixtureCode!$B$4:$AH$128,MATCH($C5266,FixtureCode!$B$4:$B$128,0),MATCH("G"&amp;D5266&amp;"-T1",FixtureCode!$B$4:$AH$4,0)))))</f>
        <v>-</v>
      </c>
      <c r="F5266" s="13" t="str">
        <f>IF(C5266="-","-",IF(D5266=maxgameno+2,"blank row 2",IF(D5266=maxgameno+1,"blank row 1",INDEX(FixtureCode!$B$4:$AH$128,MATCH($C5266,FixtureCode!$B$4:$B$128,0),MATCH("G"&amp;D5266&amp;"-T2",FixtureCode!$B$4:$AH$4,0)))))</f>
        <v>-</v>
      </c>
      <c r="G5266" s="12" t="str">
        <f>IF(C5266="-","-",IF(AND(ISNUMBER(Fixture!G5270),ISNUMBER(Fixture!I5270),Fixture!F5270&lt;&gt;"BYE",Fixture!J5270&lt;&gt;"BYE"),"Yes","-"))</f>
        <v>-</v>
      </c>
      <c r="H5266" s="9" t="str">
        <f>IF(G5266="-","-",IF(Fixture!G5270&gt;Fixture!I5270,Settings!$G$7,IF(Fixture!G5270=Fixture!I5270,Settings!$G$8,IF(Fixture!G5270&lt;Fixture!I5270,Settings!$G$9,"-"))))</f>
        <v>-</v>
      </c>
      <c r="I5266" s="13" t="str">
        <f>IF(G5266="-","-",IF(Fixture!I5270&gt;Fixture!G5270,Settings!$G$7,IF(Fixture!I5270=Fixture!G5270,Settings!$G$8,IF(Fixture!I5270&lt;Fixture!G5270,Settings!$G$9,"-"))))</f>
        <v>-</v>
      </c>
    </row>
    <row r="5267" spans="3:9" x14ac:dyDescent="0.25">
      <c r="C5267" s="12" t="str">
        <f t="shared" si="166"/>
        <v>-</v>
      </c>
      <c r="D5267" s="9" t="str">
        <f t="shared" si="167"/>
        <v>-</v>
      </c>
      <c r="E5267" s="9" t="str">
        <f>IF(C5267="-","-",IF(D5267=maxgameno+2,"blank row 2",IF(D5267=maxgameno+1,"blank row 1",INDEX(FixtureCode!$B$4:$AH$128,MATCH($C5267,FixtureCode!$B$4:$B$128,0),MATCH("G"&amp;D5267&amp;"-T1",FixtureCode!$B$4:$AH$4,0)))))</f>
        <v>-</v>
      </c>
      <c r="F5267" s="13" t="str">
        <f>IF(C5267="-","-",IF(D5267=maxgameno+2,"blank row 2",IF(D5267=maxgameno+1,"blank row 1",INDEX(FixtureCode!$B$4:$AH$128,MATCH($C5267,FixtureCode!$B$4:$B$128,0),MATCH("G"&amp;D5267&amp;"-T2",FixtureCode!$B$4:$AH$4,0)))))</f>
        <v>-</v>
      </c>
      <c r="G5267" s="12" t="str">
        <f>IF(C5267="-","-",IF(AND(ISNUMBER(Fixture!G5271),ISNUMBER(Fixture!I5271),Fixture!F5271&lt;&gt;"BYE",Fixture!J5271&lt;&gt;"BYE"),"Yes","-"))</f>
        <v>-</v>
      </c>
      <c r="H5267" s="9" t="str">
        <f>IF(G5267="-","-",IF(Fixture!G5271&gt;Fixture!I5271,Settings!$G$7,IF(Fixture!G5271=Fixture!I5271,Settings!$G$8,IF(Fixture!G5271&lt;Fixture!I5271,Settings!$G$9,"-"))))</f>
        <v>-</v>
      </c>
      <c r="I5267" s="13" t="str">
        <f>IF(G5267="-","-",IF(Fixture!I5271&gt;Fixture!G5271,Settings!$G$7,IF(Fixture!I5271=Fixture!G5271,Settings!$G$8,IF(Fixture!I5271&lt;Fixture!G5271,Settings!$G$9,"-"))))</f>
        <v>-</v>
      </c>
    </row>
    <row r="5268" spans="3:9" x14ac:dyDescent="0.25">
      <c r="C5268" s="12" t="str">
        <f t="shared" si="166"/>
        <v>-</v>
      </c>
      <c r="D5268" s="9" t="str">
        <f t="shared" si="167"/>
        <v>-</v>
      </c>
      <c r="E5268" s="9" t="str">
        <f>IF(C5268="-","-",IF(D5268=maxgameno+2,"blank row 2",IF(D5268=maxgameno+1,"blank row 1",INDEX(FixtureCode!$B$4:$AH$128,MATCH($C5268,FixtureCode!$B$4:$B$128,0),MATCH("G"&amp;D5268&amp;"-T1",FixtureCode!$B$4:$AH$4,0)))))</f>
        <v>-</v>
      </c>
      <c r="F5268" s="13" t="str">
        <f>IF(C5268="-","-",IF(D5268=maxgameno+2,"blank row 2",IF(D5268=maxgameno+1,"blank row 1",INDEX(FixtureCode!$B$4:$AH$128,MATCH($C5268,FixtureCode!$B$4:$B$128,0),MATCH("G"&amp;D5268&amp;"-T2",FixtureCode!$B$4:$AH$4,0)))))</f>
        <v>-</v>
      </c>
      <c r="G5268" s="12" t="str">
        <f>IF(C5268="-","-",IF(AND(ISNUMBER(Fixture!G5272),ISNUMBER(Fixture!I5272),Fixture!F5272&lt;&gt;"BYE",Fixture!J5272&lt;&gt;"BYE"),"Yes","-"))</f>
        <v>-</v>
      </c>
      <c r="H5268" s="9" t="str">
        <f>IF(G5268="-","-",IF(Fixture!G5272&gt;Fixture!I5272,Settings!$G$7,IF(Fixture!G5272=Fixture!I5272,Settings!$G$8,IF(Fixture!G5272&lt;Fixture!I5272,Settings!$G$9,"-"))))</f>
        <v>-</v>
      </c>
      <c r="I5268" s="13" t="str">
        <f>IF(G5268="-","-",IF(Fixture!I5272&gt;Fixture!G5272,Settings!$G$7,IF(Fixture!I5272=Fixture!G5272,Settings!$G$8,IF(Fixture!I5272&lt;Fixture!G5272,Settings!$G$9,"-"))))</f>
        <v>-</v>
      </c>
    </row>
    <row r="5269" spans="3:9" x14ac:dyDescent="0.25">
      <c r="C5269" s="12" t="str">
        <f t="shared" si="166"/>
        <v>-</v>
      </c>
      <c r="D5269" s="9" t="str">
        <f t="shared" si="167"/>
        <v>-</v>
      </c>
      <c r="E5269" s="9" t="str">
        <f>IF(C5269="-","-",IF(D5269=maxgameno+2,"blank row 2",IF(D5269=maxgameno+1,"blank row 1",INDEX(FixtureCode!$B$4:$AH$128,MATCH($C5269,FixtureCode!$B$4:$B$128,0),MATCH("G"&amp;D5269&amp;"-T1",FixtureCode!$B$4:$AH$4,0)))))</f>
        <v>-</v>
      </c>
      <c r="F5269" s="13" t="str">
        <f>IF(C5269="-","-",IF(D5269=maxgameno+2,"blank row 2",IF(D5269=maxgameno+1,"blank row 1",INDEX(FixtureCode!$B$4:$AH$128,MATCH($C5269,FixtureCode!$B$4:$B$128,0),MATCH("G"&amp;D5269&amp;"-T2",FixtureCode!$B$4:$AH$4,0)))))</f>
        <v>-</v>
      </c>
      <c r="G5269" s="12" t="str">
        <f>IF(C5269="-","-",IF(AND(ISNUMBER(Fixture!G5273),ISNUMBER(Fixture!I5273),Fixture!F5273&lt;&gt;"BYE",Fixture!J5273&lt;&gt;"BYE"),"Yes","-"))</f>
        <v>-</v>
      </c>
      <c r="H5269" s="9" t="str">
        <f>IF(G5269="-","-",IF(Fixture!G5273&gt;Fixture!I5273,Settings!$G$7,IF(Fixture!G5273=Fixture!I5273,Settings!$G$8,IF(Fixture!G5273&lt;Fixture!I5273,Settings!$G$9,"-"))))</f>
        <v>-</v>
      </c>
      <c r="I5269" s="13" t="str">
        <f>IF(G5269="-","-",IF(Fixture!I5273&gt;Fixture!G5273,Settings!$G$7,IF(Fixture!I5273=Fixture!G5273,Settings!$G$8,IF(Fixture!I5273&lt;Fixture!G5273,Settings!$G$9,"-"))))</f>
        <v>-</v>
      </c>
    </row>
    <row r="5270" spans="3:9" x14ac:dyDescent="0.25">
      <c r="C5270" s="12" t="str">
        <f t="shared" si="166"/>
        <v>-</v>
      </c>
      <c r="D5270" s="9" t="str">
        <f t="shared" si="167"/>
        <v>-</v>
      </c>
      <c r="E5270" s="9" t="str">
        <f>IF(C5270="-","-",IF(D5270=maxgameno+2,"blank row 2",IF(D5270=maxgameno+1,"blank row 1",INDEX(FixtureCode!$B$4:$AH$128,MATCH($C5270,FixtureCode!$B$4:$B$128,0),MATCH("G"&amp;D5270&amp;"-T1",FixtureCode!$B$4:$AH$4,0)))))</f>
        <v>-</v>
      </c>
      <c r="F5270" s="13" t="str">
        <f>IF(C5270="-","-",IF(D5270=maxgameno+2,"blank row 2",IF(D5270=maxgameno+1,"blank row 1",INDEX(FixtureCode!$B$4:$AH$128,MATCH($C5270,FixtureCode!$B$4:$B$128,0),MATCH("G"&amp;D5270&amp;"-T2",FixtureCode!$B$4:$AH$4,0)))))</f>
        <v>-</v>
      </c>
      <c r="G5270" s="12" t="str">
        <f>IF(C5270="-","-",IF(AND(ISNUMBER(Fixture!G5274),ISNUMBER(Fixture!I5274),Fixture!F5274&lt;&gt;"BYE",Fixture!J5274&lt;&gt;"BYE"),"Yes","-"))</f>
        <v>-</v>
      </c>
      <c r="H5270" s="9" t="str">
        <f>IF(G5270="-","-",IF(Fixture!G5274&gt;Fixture!I5274,Settings!$G$7,IF(Fixture!G5274=Fixture!I5274,Settings!$G$8,IF(Fixture!G5274&lt;Fixture!I5274,Settings!$G$9,"-"))))</f>
        <v>-</v>
      </c>
      <c r="I5270" s="13" t="str">
        <f>IF(G5270="-","-",IF(Fixture!I5274&gt;Fixture!G5274,Settings!$G$7,IF(Fixture!I5274=Fixture!G5274,Settings!$G$8,IF(Fixture!I5274&lt;Fixture!G5274,Settings!$G$9,"-"))))</f>
        <v>-</v>
      </c>
    </row>
    <row r="5271" spans="3:9" x14ac:dyDescent="0.25">
      <c r="C5271" s="12" t="str">
        <f t="shared" si="166"/>
        <v>-</v>
      </c>
      <c r="D5271" s="9" t="str">
        <f t="shared" si="167"/>
        <v>-</v>
      </c>
      <c r="E5271" s="9" t="str">
        <f>IF(C5271="-","-",IF(D5271=maxgameno+2,"blank row 2",IF(D5271=maxgameno+1,"blank row 1",INDEX(FixtureCode!$B$4:$AH$128,MATCH($C5271,FixtureCode!$B$4:$B$128,0),MATCH("G"&amp;D5271&amp;"-T1",FixtureCode!$B$4:$AH$4,0)))))</f>
        <v>-</v>
      </c>
      <c r="F5271" s="13" t="str">
        <f>IF(C5271="-","-",IF(D5271=maxgameno+2,"blank row 2",IF(D5271=maxgameno+1,"blank row 1",INDEX(FixtureCode!$B$4:$AH$128,MATCH($C5271,FixtureCode!$B$4:$B$128,0),MATCH("G"&amp;D5271&amp;"-T2",FixtureCode!$B$4:$AH$4,0)))))</f>
        <v>-</v>
      </c>
      <c r="G5271" s="12" t="str">
        <f>IF(C5271="-","-",IF(AND(ISNUMBER(Fixture!G5275),ISNUMBER(Fixture!I5275),Fixture!F5275&lt;&gt;"BYE",Fixture!J5275&lt;&gt;"BYE"),"Yes","-"))</f>
        <v>-</v>
      </c>
      <c r="H5271" s="9" t="str">
        <f>IF(G5271="-","-",IF(Fixture!G5275&gt;Fixture!I5275,Settings!$G$7,IF(Fixture!G5275=Fixture!I5275,Settings!$G$8,IF(Fixture!G5275&lt;Fixture!I5275,Settings!$G$9,"-"))))</f>
        <v>-</v>
      </c>
      <c r="I5271" s="13" t="str">
        <f>IF(G5271="-","-",IF(Fixture!I5275&gt;Fixture!G5275,Settings!$G$7,IF(Fixture!I5275=Fixture!G5275,Settings!$G$8,IF(Fixture!I5275&lt;Fixture!G5275,Settings!$G$9,"-"))))</f>
        <v>-</v>
      </c>
    </row>
    <row r="5272" spans="3:9" x14ac:dyDescent="0.25">
      <c r="C5272" s="12" t="str">
        <f t="shared" si="166"/>
        <v>-</v>
      </c>
      <c r="D5272" s="9" t="str">
        <f t="shared" si="167"/>
        <v>-</v>
      </c>
      <c r="E5272" s="9" t="str">
        <f>IF(C5272="-","-",IF(D5272=maxgameno+2,"blank row 2",IF(D5272=maxgameno+1,"blank row 1",INDEX(FixtureCode!$B$4:$AH$128,MATCH($C5272,FixtureCode!$B$4:$B$128,0),MATCH("G"&amp;D5272&amp;"-T1",FixtureCode!$B$4:$AH$4,0)))))</f>
        <v>-</v>
      </c>
      <c r="F5272" s="13" t="str">
        <f>IF(C5272="-","-",IF(D5272=maxgameno+2,"blank row 2",IF(D5272=maxgameno+1,"blank row 1",INDEX(FixtureCode!$B$4:$AH$128,MATCH($C5272,FixtureCode!$B$4:$B$128,0),MATCH("G"&amp;D5272&amp;"-T2",FixtureCode!$B$4:$AH$4,0)))))</f>
        <v>-</v>
      </c>
      <c r="G5272" s="12" t="str">
        <f>IF(C5272="-","-",IF(AND(ISNUMBER(Fixture!G5276),ISNUMBER(Fixture!I5276),Fixture!F5276&lt;&gt;"BYE",Fixture!J5276&lt;&gt;"BYE"),"Yes","-"))</f>
        <v>-</v>
      </c>
      <c r="H5272" s="9" t="str">
        <f>IF(G5272="-","-",IF(Fixture!G5276&gt;Fixture!I5276,Settings!$G$7,IF(Fixture!G5276=Fixture!I5276,Settings!$G$8,IF(Fixture!G5276&lt;Fixture!I5276,Settings!$G$9,"-"))))</f>
        <v>-</v>
      </c>
      <c r="I5272" s="13" t="str">
        <f>IF(G5272="-","-",IF(Fixture!I5276&gt;Fixture!G5276,Settings!$G$7,IF(Fixture!I5276=Fixture!G5276,Settings!$G$8,IF(Fixture!I5276&lt;Fixture!G5276,Settings!$G$9,"-"))))</f>
        <v>-</v>
      </c>
    </row>
    <row r="5273" spans="3:9" x14ac:dyDescent="0.25">
      <c r="C5273" s="12" t="str">
        <f t="shared" si="166"/>
        <v>-</v>
      </c>
      <c r="D5273" s="9" t="str">
        <f t="shared" si="167"/>
        <v>-</v>
      </c>
      <c r="E5273" s="9" t="str">
        <f>IF(C5273="-","-",IF(D5273=maxgameno+2,"blank row 2",IF(D5273=maxgameno+1,"blank row 1",INDEX(FixtureCode!$B$4:$AH$128,MATCH($C5273,FixtureCode!$B$4:$B$128,0),MATCH("G"&amp;D5273&amp;"-T1",FixtureCode!$B$4:$AH$4,0)))))</f>
        <v>-</v>
      </c>
      <c r="F5273" s="13" t="str">
        <f>IF(C5273="-","-",IF(D5273=maxgameno+2,"blank row 2",IF(D5273=maxgameno+1,"blank row 1",INDEX(FixtureCode!$B$4:$AH$128,MATCH($C5273,FixtureCode!$B$4:$B$128,0),MATCH("G"&amp;D5273&amp;"-T2",FixtureCode!$B$4:$AH$4,0)))))</f>
        <v>-</v>
      </c>
      <c r="G5273" s="12" t="str">
        <f>IF(C5273="-","-",IF(AND(ISNUMBER(Fixture!G5277),ISNUMBER(Fixture!I5277),Fixture!F5277&lt;&gt;"BYE",Fixture!J5277&lt;&gt;"BYE"),"Yes","-"))</f>
        <v>-</v>
      </c>
      <c r="H5273" s="9" t="str">
        <f>IF(G5273="-","-",IF(Fixture!G5277&gt;Fixture!I5277,Settings!$G$7,IF(Fixture!G5277=Fixture!I5277,Settings!$G$8,IF(Fixture!G5277&lt;Fixture!I5277,Settings!$G$9,"-"))))</f>
        <v>-</v>
      </c>
      <c r="I5273" s="13" t="str">
        <f>IF(G5273="-","-",IF(Fixture!I5277&gt;Fixture!G5277,Settings!$G$7,IF(Fixture!I5277=Fixture!G5277,Settings!$G$8,IF(Fixture!I5277&lt;Fixture!G5277,Settings!$G$9,"-"))))</f>
        <v>-</v>
      </c>
    </row>
    <row r="5274" spans="3:9" x14ac:dyDescent="0.25">
      <c r="C5274" s="12" t="str">
        <f t="shared" si="166"/>
        <v>-</v>
      </c>
      <c r="D5274" s="9" t="str">
        <f t="shared" si="167"/>
        <v>-</v>
      </c>
      <c r="E5274" s="9" t="str">
        <f>IF(C5274="-","-",IF(D5274=maxgameno+2,"blank row 2",IF(D5274=maxgameno+1,"blank row 1",INDEX(FixtureCode!$B$4:$AH$128,MATCH($C5274,FixtureCode!$B$4:$B$128,0),MATCH("G"&amp;D5274&amp;"-T1",FixtureCode!$B$4:$AH$4,0)))))</f>
        <v>-</v>
      </c>
      <c r="F5274" s="13" t="str">
        <f>IF(C5274="-","-",IF(D5274=maxgameno+2,"blank row 2",IF(D5274=maxgameno+1,"blank row 1",INDEX(FixtureCode!$B$4:$AH$128,MATCH($C5274,FixtureCode!$B$4:$B$128,0),MATCH("G"&amp;D5274&amp;"-T2",FixtureCode!$B$4:$AH$4,0)))))</f>
        <v>-</v>
      </c>
      <c r="G5274" s="12" t="str">
        <f>IF(C5274="-","-",IF(AND(ISNUMBER(Fixture!G5278),ISNUMBER(Fixture!I5278),Fixture!F5278&lt;&gt;"BYE",Fixture!J5278&lt;&gt;"BYE"),"Yes","-"))</f>
        <v>-</v>
      </c>
      <c r="H5274" s="9" t="str">
        <f>IF(G5274="-","-",IF(Fixture!G5278&gt;Fixture!I5278,Settings!$G$7,IF(Fixture!G5278=Fixture!I5278,Settings!$G$8,IF(Fixture!G5278&lt;Fixture!I5278,Settings!$G$9,"-"))))</f>
        <v>-</v>
      </c>
      <c r="I5274" s="13" t="str">
        <f>IF(G5274="-","-",IF(Fixture!I5278&gt;Fixture!G5278,Settings!$G$7,IF(Fixture!I5278=Fixture!G5278,Settings!$G$8,IF(Fixture!I5278&lt;Fixture!G5278,Settings!$G$9,"-"))))</f>
        <v>-</v>
      </c>
    </row>
    <row r="5275" spans="3:9" x14ac:dyDescent="0.25">
      <c r="C5275" s="12" t="str">
        <f t="shared" si="166"/>
        <v>-</v>
      </c>
      <c r="D5275" s="9" t="str">
        <f t="shared" si="167"/>
        <v>-</v>
      </c>
      <c r="E5275" s="9" t="str">
        <f>IF(C5275="-","-",IF(D5275=maxgameno+2,"blank row 2",IF(D5275=maxgameno+1,"blank row 1",INDEX(FixtureCode!$B$4:$AH$128,MATCH($C5275,FixtureCode!$B$4:$B$128,0),MATCH("G"&amp;D5275&amp;"-T1",FixtureCode!$B$4:$AH$4,0)))))</f>
        <v>-</v>
      </c>
      <c r="F5275" s="13" t="str">
        <f>IF(C5275="-","-",IF(D5275=maxgameno+2,"blank row 2",IF(D5275=maxgameno+1,"blank row 1",INDEX(FixtureCode!$B$4:$AH$128,MATCH($C5275,FixtureCode!$B$4:$B$128,0),MATCH("G"&amp;D5275&amp;"-T2",FixtureCode!$B$4:$AH$4,0)))))</f>
        <v>-</v>
      </c>
      <c r="G5275" s="12" t="str">
        <f>IF(C5275="-","-",IF(AND(ISNUMBER(Fixture!G5279),ISNUMBER(Fixture!I5279),Fixture!F5279&lt;&gt;"BYE",Fixture!J5279&lt;&gt;"BYE"),"Yes","-"))</f>
        <v>-</v>
      </c>
      <c r="H5275" s="9" t="str">
        <f>IF(G5275="-","-",IF(Fixture!G5279&gt;Fixture!I5279,Settings!$G$7,IF(Fixture!G5279=Fixture!I5279,Settings!$G$8,IF(Fixture!G5279&lt;Fixture!I5279,Settings!$G$9,"-"))))</f>
        <v>-</v>
      </c>
      <c r="I5275" s="13" t="str">
        <f>IF(G5275="-","-",IF(Fixture!I5279&gt;Fixture!G5279,Settings!$G$7,IF(Fixture!I5279=Fixture!G5279,Settings!$G$8,IF(Fixture!I5279&lt;Fixture!G5279,Settings!$G$9,"-"))))</f>
        <v>-</v>
      </c>
    </row>
    <row r="5276" spans="3:9" x14ac:dyDescent="0.25">
      <c r="C5276" s="12" t="str">
        <f t="shared" si="166"/>
        <v>-</v>
      </c>
      <c r="D5276" s="9" t="str">
        <f t="shared" si="167"/>
        <v>-</v>
      </c>
      <c r="E5276" s="9" t="str">
        <f>IF(C5276="-","-",IF(D5276=maxgameno+2,"blank row 2",IF(D5276=maxgameno+1,"blank row 1",INDEX(FixtureCode!$B$4:$AH$128,MATCH($C5276,FixtureCode!$B$4:$B$128,0),MATCH("G"&amp;D5276&amp;"-T1",FixtureCode!$B$4:$AH$4,0)))))</f>
        <v>-</v>
      </c>
      <c r="F5276" s="13" t="str">
        <f>IF(C5276="-","-",IF(D5276=maxgameno+2,"blank row 2",IF(D5276=maxgameno+1,"blank row 1",INDEX(FixtureCode!$B$4:$AH$128,MATCH($C5276,FixtureCode!$B$4:$B$128,0),MATCH("G"&amp;D5276&amp;"-T2",FixtureCode!$B$4:$AH$4,0)))))</f>
        <v>-</v>
      </c>
      <c r="G5276" s="12" t="str">
        <f>IF(C5276="-","-",IF(AND(ISNUMBER(Fixture!G5280),ISNUMBER(Fixture!I5280),Fixture!F5280&lt;&gt;"BYE",Fixture!J5280&lt;&gt;"BYE"),"Yes","-"))</f>
        <v>-</v>
      </c>
      <c r="H5276" s="9" t="str">
        <f>IF(G5276="-","-",IF(Fixture!G5280&gt;Fixture!I5280,Settings!$G$7,IF(Fixture!G5280=Fixture!I5280,Settings!$G$8,IF(Fixture!G5280&lt;Fixture!I5280,Settings!$G$9,"-"))))</f>
        <v>-</v>
      </c>
      <c r="I5276" s="13" t="str">
        <f>IF(G5276="-","-",IF(Fixture!I5280&gt;Fixture!G5280,Settings!$G$7,IF(Fixture!I5280=Fixture!G5280,Settings!$G$8,IF(Fixture!I5280&lt;Fixture!G5280,Settings!$G$9,"-"))))</f>
        <v>-</v>
      </c>
    </row>
    <row r="5277" spans="3:9" x14ac:dyDescent="0.25">
      <c r="C5277" s="12" t="str">
        <f t="shared" si="166"/>
        <v>-</v>
      </c>
      <c r="D5277" s="9" t="str">
        <f t="shared" si="167"/>
        <v>-</v>
      </c>
      <c r="E5277" s="9" t="str">
        <f>IF(C5277="-","-",IF(D5277=maxgameno+2,"blank row 2",IF(D5277=maxgameno+1,"blank row 1",INDEX(FixtureCode!$B$4:$AH$128,MATCH($C5277,FixtureCode!$B$4:$B$128,0),MATCH("G"&amp;D5277&amp;"-T1",FixtureCode!$B$4:$AH$4,0)))))</f>
        <v>-</v>
      </c>
      <c r="F5277" s="13" t="str">
        <f>IF(C5277="-","-",IF(D5277=maxgameno+2,"blank row 2",IF(D5277=maxgameno+1,"blank row 1",INDEX(FixtureCode!$B$4:$AH$128,MATCH($C5277,FixtureCode!$B$4:$B$128,0),MATCH("G"&amp;D5277&amp;"-T2",FixtureCode!$B$4:$AH$4,0)))))</f>
        <v>-</v>
      </c>
      <c r="G5277" s="12" t="str">
        <f>IF(C5277="-","-",IF(AND(ISNUMBER(Fixture!G5281),ISNUMBER(Fixture!I5281),Fixture!F5281&lt;&gt;"BYE",Fixture!J5281&lt;&gt;"BYE"),"Yes","-"))</f>
        <v>-</v>
      </c>
      <c r="H5277" s="9" t="str">
        <f>IF(G5277="-","-",IF(Fixture!G5281&gt;Fixture!I5281,Settings!$G$7,IF(Fixture!G5281=Fixture!I5281,Settings!$G$8,IF(Fixture!G5281&lt;Fixture!I5281,Settings!$G$9,"-"))))</f>
        <v>-</v>
      </c>
      <c r="I5277" s="13" t="str">
        <f>IF(G5277="-","-",IF(Fixture!I5281&gt;Fixture!G5281,Settings!$G$7,IF(Fixture!I5281=Fixture!G5281,Settings!$G$8,IF(Fixture!I5281&lt;Fixture!G5281,Settings!$G$9,"-"))))</f>
        <v>-</v>
      </c>
    </row>
    <row r="5278" spans="3:9" x14ac:dyDescent="0.25">
      <c r="C5278" s="12" t="str">
        <f t="shared" si="166"/>
        <v>-</v>
      </c>
      <c r="D5278" s="9" t="str">
        <f t="shared" si="167"/>
        <v>-</v>
      </c>
      <c r="E5278" s="9" t="str">
        <f>IF(C5278="-","-",IF(D5278=maxgameno+2,"blank row 2",IF(D5278=maxgameno+1,"blank row 1",INDEX(FixtureCode!$B$4:$AH$128,MATCH($C5278,FixtureCode!$B$4:$B$128,0),MATCH("G"&amp;D5278&amp;"-T1",FixtureCode!$B$4:$AH$4,0)))))</f>
        <v>-</v>
      </c>
      <c r="F5278" s="13" t="str">
        <f>IF(C5278="-","-",IF(D5278=maxgameno+2,"blank row 2",IF(D5278=maxgameno+1,"blank row 1",INDEX(FixtureCode!$B$4:$AH$128,MATCH($C5278,FixtureCode!$B$4:$B$128,0),MATCH("G"&amp;D5278&amp;"-T2",FixtureCode!$B$4:$AH$4,0)))))</f>
        <v>-</v>
      </c>
      <c r="G5278" s="12" t="str">
        <f>IF(C5278="-","-",IF(AND(ISNUMBER(Fixture!G5282),ISNUMBER(Fixture!I5282),Fixture!F5282&lt;&gt;"BYE",Fixture!J5282&lt;&gt;"BYE"),"Yes","-"))</f>
        <v>-</v>
      </c>
      <c r="H5278" s="9" t="str">
        <f>IF(G5278="-","-",IF(Fixture!G5282&gt;Fixture!I5282,Settings!$G$7,IF(Fixture!G5282=Fixture!I5282,Settings!$G$8,IF(Fixture!G5282&lt;Fixture!I5282,Settings!$G$9,"-"))))</f>
        <v>-</v>
      </c>
      <c r="I5278" s="13" t="str">
        <f>IF(G5278="-","-",IF(Fixture!I5282&gt;Fixture!G5282,Settings!$G$7,IF(Fixture!I5282=Fixture!G5282,Settings!$G$8,IF(Fixture!I5282&lt;Fixture!G5282,Settings!$G$9,"-"))))</f>
        <v>-</v>
      </c>
    </row>
    <row r="5279" spans="3:9" x14ac:dyDescent="0.25">
      <c r="C5279" s="12" t="str">
        <f t="shared" si="166"/>
        <v>-</v>
      </c>
      <c r="D5279" s="9" t="str">
        <f t="shared" si="167"/>
        <v>-</v>
      </c>
      <c r="E5279" s="9" t="str">
        <f>IF(C5279="-","-",IF(D5279=maxgameno+2,"blank row 2",IF(D5279=maxgameno+1,"blank row 1",INDEX(FixtureCode!$B$4:$AH$128,MATCH($C5279,FixtureCode!$B$4:$B$128,0),MATCH("G"&amp;D5279&amp;"-T1",FixtureCode!$B$4:$AH$4,0)))))</f>
        <v>-</v>
      </c>
      <c r="F5279" s="13" t="str">
        <f>IF(C5279="-","-",IF(D5279=maxgameno+2,"blank row 2",IF(D5279=maxgameno+1,"blank row 1",INDEX(FixtureCode!$B$4:$AH$128,MATCH($C5279,FixtureCode!$B$4:$B$128,0),MATCH("G"&amp;D5279&amp;"-T2",FixtureCode!$B$4:$AH$4,0)))))</f>
        <v>-</v>
      </c>
      <c r="G5279" s="12" t="str">
        <f>IF(C5279="-","-",IF(AND(ISNUMBER(Fixture!G5283),ISNUMBER(Fixture!I5283),Fixture!F5283&lt;&gt;"BYE",Fixture!J5283&lt;&gt;"BYE"),"Yes","-"))</f>
        <v>-</v>
      </c>
      <c r="H5279" s="9" t="str">
        <f>IF(G5279="-","-",IF(Fixture!G5283&gt;Fixture!I5283,Settings!$G$7,IF(Fixture!G5283=Fixture!I5283,Settings!$G$8,IF(Fixture!G5283&lt;Fixture!I5283,Settings!$G$9,"-"))))</f>
        <v>-</v>
      </c>
      <c r="I5279" s="13" t="str">
        <f>IF(G5279="-","-",IF(Fixture!I5283&gt;Fixture!G5283,Settings!$G$7,IF(Fixture!I5283=Fixture!G5283,Settings!$G$8,IF(Fixture!I5283&lt;Fixture!G5283,Settings!$G$9,"-"))))</f>
        <v>-</v>
      </c>
    </row>
    <row r="5280" spans="3:9" x14ac:dyDescent="0.25">
      <c r="C5280" s="12" t="str">
        <f t="shared" si="166"/>
        <v>-</v>
      </c>
      <c r="D5280" s="9" t="str">
        <f t="shared" si="167"/>
        <v>-</v>
      </c>
      <c r="E5280" s="9" t="str">
        <f>IF(C5280="-","-",IF(D5280=maxgameno+2,"blank row 2",IF(D5280=maxgameno+1,"blank row 1",INDEX(FixtureCode!$B$4:$AH$128,MATCH($C5280,FixtureCode!$B$4:$B$128,0),MATCH("G"&amp;D5280&amp;"-T1",FixtureCode!$B$4:$AH$4,0)))))</f>
        <v>-</v>
      </c>
      <c r="F5280" s="13" t="str">
        <f>IF(C5280="-","-",IF(D5280=maxgameno+2,"blank row 2",IF(D5280=maxgameno+1,"blank row 1",INDEX(FixtureCode!$B$4:$AH$128,MATCH($C5280,FixtureCode!$B$4:$B$128,0),MATCH("G"&amp;D5280&amp;"-T2",FixtureCode!$B$4:$AH$4,0)))))</f>
        <v>-</v>
      </c>
      <c r="G5280" s="12" t="str">
        <f>IF(C5280="-","-",IF(AND(ISNUMBER(Fixture!G5284),ISNUMBER(Fixture!I5284),Fixture!F5284&lt;&gt;"BYE",Fixture!J5284&lt;&gt;"BYE"),"Yes","-"))</f>
        <v>-</v>
      </c>
      <c r="H5280" s="9" t="str">
        <f>IF(G5280="-","-",IF(Fixture!G5284&gt;Fixture!I5284,Settings!$G$7,IF(Fixture!G5284=Fixture!I5284,Settings!$G$8,IF(Fixture!G5284&lt;Fixture!I5284,Settings!$G$9,"-"))))</f>
        <v>-</v>
      </c>
      <c r="I5280" s="13" t="str">
        <f>IF(G5280="-","-",IF(Fixture!I5284&gt;Fixture!G5284,Settings!$G$7,IF(Fixture!I5284=Fixture!G5284,Settings!$G$8,IF(Fixture!I5284&lt;Fixture!G5284,Settings!$G$9,"-"))))</f>
        <v>-</v>
      </c>
    </row>
    <row r="5281" spans="3:9" x14ac:dyDescent="0.25">
      <c r="C5281" s="12" t="str">
        <f t="shared" si="166"/>
        <v>-</v>
      </c>
      <c r="D5281" s="9" t="str">
        <f t="shared" si="167"/>
        <v>-</v>
      </c>
      <c r="E5281" s="9" t="str">
        <f>IF(C5281="-","-",IF(D5281=maxgameno+2,"blank row 2",IF(D5281=maxgameno+1,"blank row 1",INDEX(FixtureCode!$B$4:$AH$128,MATCH($C5281,FixtureCode!$B$4:$B$128,0),MATCH("G"&amp;D5281&amp;"-T1",FixtureCode!$B$4:$AH$4,0)))))</f>
        <v>-</v>
      </c>
      <c r="F5281" s="13" t="str">
        <f>IF(C5281="-","-",IF(D5281=maxgameno+2,"blank row 2",IF(D5281=maxgameno+1,"blank row 1",INDEX(FixtureCode!$B$4:$AH$128,MATCH($C5281,FixtureCode!$B$4:$B$128,0),MATCH("G"&amp;D5281&amp;"-T2",FixtureCode!$B$4:$AH$4,0)))))</f>
        <v>-</v>
      </c>
      <c r="G5281" s="12" t="str">
        <f>IF(C5281="-","-",IF(AND(ISNUMBER(Fixture!G5285),ISNUMBER(Fixture!I5285),Fixture!F5285&lt;&gt;"BYE",Fixture!J5285&lt;&gt;"BYE"),"Yes","-"))</f>
        <v>-</v>
      </c>
      <c r="H5281" s="9" t="str">
        <f>IF(G5281="-","-",IF(Fixture!G5285&gt;Fixture!I5285,Settings!$G$7,IF(Fixture!G5285=Fixture!I5285,Settings!$G$8,IF(Fixture!G5285&lt;Fixture!I5285,Settings!$G$9,"-"))))</f>
        <v>-</v>
      </c>
      <c r="I5281" s="13" t="str">
        <f>IF(G5281="-","-",IF(Fixture!I5285&gt;Fixture!G5285,Settings!$G$7,IF(Fixture!I5285=Fixture!G5285,Settings!$G$8,IF(Fixture!I5285&lt;Fixture!G5285,Settings!$G$9,"-"))))</f>
        <v>-</v>
      </c>
    </row>
    <row r="5282" spans="3:9" x14ac:dyDescent="0.25">
      <c r="C5282" s="12" t="str">
        <f t="shared" si="166"/>
        <v>-</v>
      </c>
      <c r="D5282" s="9" t="str">
        <f t="shared" si="167"/>
        <v>-</v>
      </c>
      <c r="E5282" s="9" t="str">
        <f>IF(C5282="-","-",IF(D5282=maxgameno+2,"blank row 2",IF(D5282=maxgameno+1,"blank row 1",INDEX(FixtureCode!$B$4:$AH$128,MATCH($C5282,FixtureCode!$B$4:$B$128,0),MATCH("G"&amp;D5282&amp;"-T1",FixtureCode!$B$4:$AH$4,0)))))</f>
        <v>-</v>
      </c>
      <c r="F5282" s="13" t="str">
        <f>IF(C5282="-","-",IF(D5282=maxgameno+2,"blank row 2",IF(D5282=maxgameno+1,"blank row 1",INDEX(FixtureCode!$B$4:$AH$128,MATCH($C5282,FixtureCode!$B$4:$B$128,0),MATCH("G"&amp;D5282&amp;"-T2",FixtureCode!$B$4:$AH$4,0)))))</f>
        <v>-</v>
      </c>
      <c r="G5282" s="12" t="str">
        <f>IF(C5282="-","-",IF(AND(ISNUMBER(Fixture!G5286),ISNUMBER(Fixture!I5286),Fixture!F5286&lt;&gt;"BYE",Fixture!J5286&lt;&gt;"BYE"),"Yes","-"))</f>
        <v>-</v>
      </c>
      <c r="H5282" s="9" t="str">
        <f>IF(G5282="-","-",IF(Fixture!G5286&gt;Fixture!I5286,Settings!$G$7,IF(Fixture!G5286=Fixture!I5286,Settings!$G$8,IF(Fixture!G5286&lt;Fixture!I5286,Settings!$G$9,"-"))))</f>
        <v>-</v>
      </c>
      <c r="I5282" s="13" t="str">
        <f>IF(G5282="-","-",IF(Fixture!I5286&gt;Fixture!G5286,Settings!$G$7,IF(Fixture!I5286=Fixture!G5286,Settings!$G$8,IF(Fixture!I5286&lt;Fixture!G5286,Settings!$G$9,"-"))))</f>
        <v>-</v>
      </c>
    </row>
    <row r="5283" spans="3:9" x14ac:dyDescent="0.25">
      <c r="C5283" s="12" t="str">
        <f t="shared" si="166"/>
        <v>-</v>
      </c>
      <c r="D5283" s="9" t="str">
        <f t="shared" si="167"/>
        <v>-</v>
      </c>
      <c r="E5283" s="9" t="str">
        <f>IF(C5283="-","-",IF(D5283=maxgameno+2,"blank row 2",IF(D5283=maxgameno+1,"blank row 1",INDEX(FixtureCode!$B$4:$AH$128,MATCH($C5283,FixtureCode!$B$4:$B$128,0),MATCH("G"&amp;D5283&amp;"-T1",FixtureCode!$B$4:$AH$4,0)))))</f>
        <v>-</v>
      </c>
      <c r="F5283" s="13" t="str">
        <f>IF(C5283="-","-",IF(D5283=maxgameno+2,"blank row 2",IF(D5283=maxgameno+1,"blank row 1",INDEX(FixtureCode!$B$4:$AH$128,MATCH($C5283,FixtureCode!$B$4:$B$128,0),MATCH("G"&amp;D5283&amp;"-T2",FixtureCode!$B$4:$AH$4,0)))))</f>
        <v>-</v>
      </c>
      <c r="G5283" s="12" t="str">
        <f>IF(C5283="-","-",IF(AND(ISNUMBER(Fixture!G5287),ISNUMBER(Fixture!I5287),Fixture!F5287&lt;&gt;"BYE",Fixture!J5287&lt;&gt;"BYE"),"Yes","-"))</f>
        <v>-</v>
      </c>
      <c r="H5283" s="9" t="str">
        <f>IF(G5283="-","-",IF(Fixture!G5287&gt;Fixture!I5287,Settings!$G$7,IF(Fixture!G5287=Fixture!I5287,Settings!$G$8,IF(Fixture!G5287&lt;Fixture!I5287,Settings!$G$9,"-"))))</f>
        <v>-</v>
      </c>
      <c r="I5283" s="13" t="str">
        <f>IF(G5283="-","-",IF(Fixture!I5287&gt;Fixture!G5287,Settings!$G$7,IF(Fixture!I5287=Fixture!G5287,Settings!$G$8,IF(Fixture!I5287&lt;Fixture!G5287,Settings!$G$9,"-"))))</f>
        <v>-</v>
      </c>
    </row>
    <row r="5284" spans="3:9" x14ac:dyDescent="0.25">
      <c r="C5284" s="12" t="str">
        <f t="shared" si="166"/>
        <v>-</v>
      </c>
      <c r="D5284" s="9" t="str">
        <f t="shared" si="167"/>
        <v>-</v>
      </c>
      <c r="E5284" s="9" t="str">
        <f>IF(C5284="-","-",IF(D5284=maxgameno+2,"blank row 2",IF(D5284=maxgameno+1,"blank row 1",INDEX(FixtureCode!$B$4:$AH$128,MATCH($C5284,FixtureCode!$B$4:$B$128,0),MATCH("G"&amp;D5284&amp;"-T1",FixtureCode!$B$4:$AH$4,0)))))</f>
        <v>-</v>
      </c>
      <c r="F5284" s="13" t="str">
        <f>IF(C5284="-","-",IF(D5284=maxgameno+2,"blank row 2",IF(D5284=maxgameno+1,"blank row 1",INDEX(FixtureCode!$B$4:$AH$128,MATCH($C5284,FixtureCode!$B$4:$B$128,0),MATCH("G"&amp;D5284&amp;"-T2",FixtureCode!$B$4:$AH$4,0)))))</f>
        <v>-</v>
      </c>
      <c r="G5284" s="12" t="str">
        <f>IF(C5284="-","-",IF(AND(ISNUMBER(Fixture!G5288),ISNUMBER(Fixture!I5288),Fixture!F5288&lt;&gt;"BYE",Fixture!J5288&lt;&gt;"BYE"),"Yes","-"))</f>
        <v>-</v>
      </c>
      <c r="H5284" s="9" t="str">
        <f>IF(G5284="-","-",IF(Fixture!G5288&gt;Fixture!I5288,Settings!$G$7,IF(Fixture!G5288=Fixture!I5288,Settings!$G$8,IF(Fixture!G5288&lt;Fixture!I5288,Settings!$G$9,"-"))))</f>
        <v>-</v>
      </c>
      <c r="I5284" s="13" t="str">
        <f>IF(G5284="-","-",IF(Fixture!I5288&gt;Fixture!G5288,Settings!$G$7,IF(Fixture!I5288=Fixture!G5288,Settings!$G$8,IF(Fixture!I5288&lt;Fixture!G5288,Settings!$G$9,"-"))))</f>
        <v>-</v>
      </c>
    </row>
    <row r="5285" spans="3:9" x14ac:dyDescent="0.25">
      <c r="C5285" s="12" t="str">
        <f t="shared" si="166"/>
        <v>-</v>
      </c>
      <c r="D5285" s="9" t="str">
        <f t="shared" si="167"/>
        <v>-</v>
      </c>
      <c r="E5285" s="9" t="str">
        <f>IF(C5285="-","-",IF(D5285=maxgameno+2,"blank row 2",IF(D5285=maxgameno+1,"blank row 1",INDEX(FixtureCode!$B$4:$AH$128,MATCH($C5285,FixtureCode!$B$4:$B$128,0),MATCH("G"&amp;D5285&amp;"-T1",FixtureCode!$B$4:$AH$4,0)))))</f>
        <v>-</v>
      </c>
      <c r="F5285" s="13" t="str">
        <f>IF(C5285="-","-",IF(D5285=maxgameno+2,"blank row 2",IF(D5285=maxgameno+1,"blank row 1",INDEX(FixtureCode!$B$4:$AH$128,MATCH($C5285,FixtureCode!$B$4:$B$128,0),MATCH("G"&amp;D5285&amp;"-T2",FixtureCode!$B$4:$AH$4,0)))))</f>
        <v>-</v>
      </c>
      <c r="G5285" s="12" t="str">
        <f>IF(C5285="-","-",IF(AND(ISNUMBER(Fixture!G5289),ISNUMBER(Fixture!I5289),Fixture!F5289&lt;&gt;"BYE",Fixture!J5289&lt;&gt;"BYE"),"Yes","-"))</f>
        <v>-</v>
      </c>
      <c r="H5285" s="9" t="str">
        <f>IF(G5285="-","-",IF(Fixture!G5289&gt;Fixture!I5289,Settings!$G$7,IF(Fixture!G5289=Fixture!I5289,Settings!$G$8,IF(Fixture!G5289&lt;Fixture!I5289,Settings!$G$9,"-"))))</f>
        <v>-</v>
      </c>
      <c r="I5285" s="13" t="str">
        <f>IF(G5285="-","-",IF(Fixture!I5289&gt;Fixture!G5289,Settings!$G$7,IF(Fixture!I5289=Fixture!G5289,Settings!$G$8,IF(Fixture!I5289&lt;Fixture!G5289,Settings!$G$9,"-"))))</f>
        <v>-</v>
      </c>
    </row>
    <row r="5286" spans="3:9" x14ac:dyDescent="0.25">
      <c r="C5286" s="12" t="str">
        <f t="shared" si="166"/>
        <v>-</v>
      </c>
      <c r="D5286" s="9" t="str">
        <f t="shared" si="167"/>
        <v>-</v>
      </c>
      <c r="E5286" s="9" t="str">
        <f>IF(C5286="-","-",IF(D5286=maxgameno+2,"blank row 2",IF(D5286=maxgameno+1,"blank row 1",INDEX(FixtureCode!$B$4:$AH$128,MATCH($C5286,FixtureCode!$B$4:$B$128,0),MATCH("G"&amp;D5286&amp;"-T1",FixtureCode!$B$4:$AH$4,0)))))</f>
        <v>-</v>
      </c>
      <c r="F5286" s="13" t="str">
        <f>IF(C5286="-","-",IF(D5286=maxgameno+2,"blank row 2",IF(D5286=maxgameno+1,"blank row 1",INDEX(FixtureCode!$B$4:$AH$128,MATCH($C5286,FixtureCode!$B$4:$B$128,0),MATCH("G"&amp;D5286&amp;"-T2",FixtureCode!$B$4:$AH$4,0)))))</f>
        <v>-</v>
      </c>
      <c r="G5286" s="12" t="str">
        <f>IF(C5286="-","-",IF(AND(ISNUMBER(Fixture!G5290),ISNUMBER(Fixture!I5290),Fixture!F5290&lt;&gt;"BYE",Fixture!J5290&lt;&gt;"BYE"),"Yes","-"))</f>
        <v>-</v>
      </c>
      <c r="H5286" s="9" t="str">
        <f>IF(G5286="-","-",IF(Fixture!G5290&gt;Fixture!I5290,Settings!$G$7,IF(Fixture!G5290=Fixture!I5290,Settings!$G$8,IF(Fixture!G5290&lt;Fixture!I5290,Settings!$G$9,"-"))))</f>
        <v>-</v>
      </c>
      <c r="I5286" s="13" t="str">
        <f>IF(G5286="-","-",IF(Fixture!I5290&gt;Fixture!G5290,Settings!$G$7,IF(Fixture!I5290=Fixture!G5290,Settings!$G$8,IF(Fixture!I5290&lt;Fixture!G5290,Settings!$G$9,"-"))))</f>
        <v>-</v>
      </c>
    </row>
    <row r="5287" spans="3:9" x14ac:dyDescent="0.25">
      <c r="C5287" s="12" t="str">
        <f t="shared" si="166"/>
        <v>-</v>
      </c>
      <c r="D5287" s="9" t="str">
        <f t="shared" si="167"/>
        <v>-</v>
      </c>
      <c r="E5287" s="9" t="str">
        <f>IF(C5287="-","-",IF(D5287=maxgameno+2,"blank row 2",IF(D5287=maxgameno+1,"blank row 1",INDEX(FixtureCode!$B$4:$AH$128,MATCH($C5287,FixtureCode!$B$4:$B$128,0),MATCH("G"&amp;D5287&amp;"-T1",FixtureCode!$B$4:$AH$4,0)))))</f>
        <v>-</v>
      </c>
      <c r="F5287" s="13" t="str">
        <f>IF(C5287="-","-",IF(D5287=maxgameno+2,"blank row 2",IF(D5287=maxgameno+1,"blank row 1",INDEX(FixtureCode!$B$4:$AH$128,MATCH($C5287,FixtureCode!$B$4:$B$128,0),MATCH("G"&amp;D5287&amp;"-T2",FixtureCode!$B$4:$AH$4,0)))))</f>
        <v>-</v>
      </c>
      <c r="G5287" s="12" t="str">
        <f>IF(C5287="-","-",IF(AND(ISNUMBER(Fixture!G5291),ISNUMBER(Fixture!I5291),Fixture!F5291&lt;&gt;"BYE",Fixture!J5291&lt;&gt;"BYE"),"Yes","-"))</f>
        <v>-</v>
      </c>
      <c r="H5287" s="9" t="str">
        <f>IF(G5287="-","-",IF(Fixture!G5291&gt;Fixture!I5291,Settings!$G$7,IF(Fixture!G5291=Fixture!I5291,Settings!$G$8,IF(Fixture!G5291&lt;Fixture!I5291,Settings!$G$9,"-"))))</f>
        <v>-</v>
      </c>
      <c r="I5287" s="13" t="str">
        <f>IF(G5287="-","-",IF(Fixture!I5291&gt;Fixture!G5291,Settings!$G$7,IF(Fixture!I5291=Fixture!G5291,Settings!$G$8,IF(Fixture!I5291&lt;Fixture!G5291,Settings!$G$9,"-"))))</f>
        <v>-</v>
      </c>
    </row>
    <row r="5288" spans="3:9" x14ac:dyDescent="0.25">
      <c r="C5288" s="12" t="str">
        <f t="shared" si="166"/>
        <v>-</v>
      </c>
      <c r="D5288" s="9" t="str">
        <f t="shared" si="167"/>
        <v>-</v>
      </c>
      <c r="E5288" s="9" t="str">
        <f>IF(C5288="-","-",IF(D5288=maxgameno+2,"blank row 2",IF(D5288=maxgameno+1,"blank row 1",INDEX(FixtureCode!$B$4:$AH$128,MATCH($C5288,FixtureCode!$B$4:$B$128,0),MATCH("G"&amp;D5288&amp;"-T1",FixtureCode!$B$4:$AH$4,0)))))</f>
        <v>-</v>
      </c>
      <c r="F5288" s="13" t="str">
        <f>IF(C5288="-","-",IF(D5288=maxgameno+2,"blank row 2",IF(D5288=maxgameno+1,"blank row 1",INDEX(FixtureCode!$B$4:$AH$128,MATCH($C5288,FixtureCode!$B$4:$B$128,0),MATCH("G"&amp;D5288&amp;"-T2",FixtureCode!$B$4:$AH$4,0)))))</f>
        <v>-</v>
      </c>
      <c r="G5288" s="12" t="str">
        <f>IF(C5288="-","-",IF(AND(ISNUMBER(Fixture!G5292),ISNUMBER(Fixture!I5292),Fixture!F5292&lt;&gt;"BYE",Fixture!J5292&lt;&gt;"BYE"),"Yes","-"))</f>
        <v>-</v>
      </c>
      <c r="H5288" s="9" t="str">
        <f>IF(G5288="-","-",IF(Fixture!G5292&gt;Fixture!I5292,Settings!$G$7,IF(Fixture!G5292=Fixture!I5292,Settings!$G$8,IF(Fixture!G5292&lt;Fixture!I5292,Settings!$G$9,"-"))))</f>
        <v>-</v>
      </c>
      <c r="I5288" s="13" t="str">
        <f>IF(G5288="-","-",IF(Fixture!I5292&gt;Fixture!G5292,Settings!$G$7,IF(Fixture!I5292=Fixture!G5292,Settings!$G$8,IF(Fixture!I5292&lt;Fixture!G5292,Settings!$G$9,"-"))))</f>
        <v>-</v>
      </c>
    </row>
    <row r="5289" spans="3:9" x14ac:dyDescent="0.25">
      <c r="C5289" s="12" t="str">
        <f t="shared" si="166"/>
        <v>-</v>
      </c>
      <c r="D5289" s="9" t="str">
        <f t="shared" si="167"/>
        <v>-</v>
      </c>
      <c r="E5289" s="9" t="str">
        <f>IF(C5289="-","-",IF(D5289=maxgameno+2,"blank row 2",IF(D5289=maxgameno+1,"blank row 1",INDEX(FixtureCode!$B$4:$AH$128,MATCH($C5289,FixtureCode!$B$4:$B$128,0),MATCH("G"&amp;D5289&amp;"-T1",FixtureCode!$B$4:$AH$4,0)))))</f>
        <v>-</v>
      </c>
      <c r="F5289" s="13" t="str">
        <f>IF(C5289="-","-",IF(D5289=maxgameno+2,"blank row 2",IF(D5289=maxgameno+1,"blank row 1",INDEX(FixtureCode!$B$4:$AH$128,MATCH($C5289,FixtureCode!$B$4:$B$128,0),MATCH("G"&amp;D5289&amp;"-T2",FixtureCode!$B$4:$AH$4,0)))))</f>
        <v>-</v>
      </c>
      <c r="G5289" s="12" t="str">
        <f>IF(C5289="-","-",IF(AND(ISNUMBER(Fixture!G5293),ISNUMBER(Fixture!I5293),Fixture!F5293&lt;&gt;"BYE",Fixture!J5293&lt;&gt;"BYE"),"Yes","-"))</f>
        <v>-</v>
      </c>
      <c r="H5289" s="9" t="str">
        <f>IF(G5289="-","-",IF(Fixture!G5293&gt;Fixture!I5293,Settings!$G$7,IF(Fixture!G5293=Fixture!I5293,Settings!$G$8,IF(Fixture!G5293&lt;Fixture!I5293,Settings!$G$9,"-"))))</f>
        <v>-</v>
      </c>
      <c r="I5289" s="13" t="str">
        <f>IF(G5289="-","-",IF(Fixture!I5293&gt;Fixture!G5293,Settings!$G$7,IF(Fixture!I5293=Fixture!G5293,Settings!$G$8,IF(Fixture!I5293&lt;Fixture!G5293,Settings!$G$9,"-"))))</f>
        <v>-</v>
      </c>
    </row>
    <row r="5290" spans="3:9" x14ac:dyDescent="0.25">
      <c r="C5290" s="12" t="str">
        <f t="shared" si="166"/>
        <v>-</v>
      </c>
      <c r="D5290" s="9" t="str">
        <f t="shared" si="167"/>
        <v>-</v>
      </c>
      <c r="E5290" s="9" t="str">
        <f>IF(C5290="-","-",IF(D5290=maxgameno+2,"blank row 2",IF(D5290=maxgameno+1,"blank row 1",INDEX(FixtureCode!$B$4:$AH$128,MATCH($C5290,FixtureCode!$B$4:$B$128,0),MATCH("G"&amp;D5290&amp;"-T1",FixtureCode!$B$4:$AH$4,0)))))</f>
        <v>-</v>
      </c>
      <c r="F5290" s="13" t="str">
        <f>IF(C5290="-","-",IF(D5290=maxgameno+2,"blank row 2",IF(D5290=maxgameno+1,"blank row 1",INDEX(FixtureCode!$B$4:$AH$128,MATCH($C5290,FixtureCode!$B$4:$B$128,0),MATCH("G"&amp;D5290&amp;"-T2",FixtureCode!$B$4:$AH$4,0)))))</f>
        <v>-</v>
      </c>
      <c r="G5290" s="12" t="str">
        <f>IF(C5290="-","-",IF(AND(ISNUMBER(Fixture!G5294),ISNUMBER(Fixture!I5294),Fixture!F5294&lt;&gt;"BYE",Fixture!J5294&lt;&gt;"BYE"),"Yes","-"))</f>
        <v>-</v>
      </c>
      <c r="H5290" s="9" t="str">
        <f>IF(G5290="-","-",IF(Fixture!G5294&gt;Fixture!I5294,Settings!$G$7,IF(Fixture!G5294=Fixture!I5294,Settings!$G$8,IF(Fixture!G5294&lt;Fixture!I5294,Settings!$G$9,"-"))))</f>
        <v>-</v>
      </c>
      <c r="I5290" s="13" t="str">
        <f>IF(G5290="-","-",IF(Fixture!I5294&gt;Fixture!G5294,Settings!$G$7,IF(Fixture!I5294=Fixture!G5294,Settings!$G$8,IF(Fixture!I5294&lt;Fixture!G5294,Settings!$G$9,"-"))))</f>
        <v>-</v>
      </c>
    </row>
    <row r="5291" spans="3:9" x14ac:dyDescent="0.25">
      <c r="C5291" s="12" t="str">
        <f t="shared" si="166"/>
        <v>-</v>
      </c>
      <c r="D5291" s="9" t="str">
        <f t="shared" si="167"/>
        <v>-</v>
      </c>
      <c r="E5291" s="9" t="str">
        <f>IF(C5291="-","-",IF(D5291=maxgameno+2,"blank row 2",IF(D5291=maxgameno+1,"blank row 1",INDEX(FixtureCode!$B$4:$AH$128,MATCH($C5291,FixtureCode!$B$4:$B$128,0),MATCH("G"&amp;D5291&amp;"-T1",FixtureCode!$B$4:$AH$4,0)))))</f>
        <v>-</v>
      </c>
      <c r="F5291" s="13" t="str">
        <f>IF(C5291="-","-",IF(D5291=maxgameno+2,"blank row 2",IF(D5291=maxgameno+1,"blank row 1",INDEX(FixtureCode!$B$4:$AH$128,MATCH($C5291,FixtureCode!$B$4:$B$128,0),MATCH("G"&amp;D5291&amp;"-T2",FixtureCode!$B$4:$AH$4,0)))))</f>
        <v>-</v>
      </c>
      <c r="G5291" s="12" t="str">
        <f>IF(C5291="-","-",IF(AND(ISNUMBER(Fixture!G5295),ISNUMBER(Fixture!I5295),Fixture!F5295&lt;&gt;"BYE",Fixture!J5295&lt;&gt;"BYE"),"Yes","-"))</f>
        <v>-</v>
      </c>
      <c r="H5291" s="9" t="str">
        <f>IF(G5291="-","-",IF(Fixture!G5295&gt;Fixture!I5295,Settings!$G$7,IF(Fixture!G5295=Fixture!I5295,Settings!$G$8,IF(Fixture!G5295&lt;Fixture!I5295,Settings!$G$9,"-"))))</f>
        <v>-</v>
      </c>
      <c r="I5291" s="13" t="str">
        <f>IF(G5291="-","-",IF(Fixture!I5295&gt;Fixture!G5295,Settings!$G$7,IF(Fixture!I5295=Fixture!G5295,Settings!$G$8,IF(Fixture!I5295&lt;Fixture!G5295,Settings!$G$9,"-"))))</f>
        <v>-</v>
      </c>
    </row>
    <row r="5292" spans="3:9" x14ac:dyDescent="0.25">
      <c r="C5292" s="12" t="str">
        <f t="shared" si="166"/>
        <v>-</v>
      </c>
      <c r="D5292" s="9" t="str">
        <f t="shared" si="167"/>
        <v>-</v>
      </c>
      <c r="E5292" s="9" t="str">
        <f>IF(C5292="-","-",IF(D5292=maxgameno+2,"blank row 2",IF(D5292=maxgameno+1,"blank row 1",INDEX(FixtureCode!$B$4:$AH$128,MATCH($C5292,FixtureCode!$B$4:$B$128,0),MATCH("G"&amp;D5292&amp;"-T1",FixtureCode!$B$4:$AH$4,0)))))</f>
        <v>-</v>
      </c>
      <c r="F5292" s="13" t="str">
        <f>IF(C5292="-","-",IF(D5292=maxgameno+2,"blank row 2",IF(D5292=maxgameno+1,"blank row 1",INDEX(FixtureCode!$B$4:$AH$128,MATCH($C5292,FixtureCode!$B$4:$B$128,0),MATCH("G"&amp;D5292&amp;"-T2",FixtureCode!$B$4:$AH$4,0)))))</f>
        <v>-</v>
      </c>
      <c r="G5292" s="12" t="str">
        <f>IF(C5292="-","-",IF(AND(ISNUMBER(Fixture!G5296),ISNUMBER(Fixture!I5296),Fixture!F5296&lt;&gt;"BYE",Fixture!J5296&lt;&gt;"BYE"),"Yes","-"))</f>
        <v>-</v>
      </c>
      <c r="H5292" s="9" t="str">
        <f>IF(G5292="-","-",IF(Fixture!G5296&gt;Fixture!I5296,Settings!$G$7,IF(Fixture!G5296=Fixture!I5296,Settings!$G$8,IF(Fixture!G5296&lt;Fixture!I5296,Settings!$G$9,"-"))))</f>
        <v>-</v>
      </c>
      <c r="I5292" s="13" t="str">
        <f>IF(G5292="-","-",IF(Fixture!I5296&gt;Fixture!G5296,Settings!$G$7,IF(Fixture!I5296=Fixture!G5296,Settings!$G$8,IF(Fixture!I5296&lt;Fixture!G5296,Settings!$G$9,"-"))))</f>
        <v>-</v>
      </c>
    </row>
    <row r="5293" spans="3:9" x14ac:dyDescent="0.25">
      <c r="C5293" s="12" t="str">
        <f t="shared" si="166"/>
        <v>-</v>
      </c>
      <c r="D5293" s="9" t="str">
        <f t="shared" si="167"/>
        <v>-</v>
      </c>
      <c r="E5293" s="9" t="str">
        <f>IF(C5293="-","-",IF(D5293=maxgameno+2,"blank row 2",IF(D5293=maxgameno+1,"blank row 1",INDEX(FixtureCode!$B$4:$AH$128,MATCH($C5293,FixtureCode!$B$4:$B$128,0),MATCH("G"&amp;D5293&amp;"-T1",FixtureCode!$B$4:$AH$4,0)))))</f>
        <v>-</v>
      </c>
      <c r="F5293" s="13" t="str">
        <f>IF(C5293="-","-",IF(D5293=maxgameno+2,"blank row 2",IF(D5293=maxgameno+1,"blank row 1",INDEX(FixtureCode!$B$4:$AH$128,MATCH($C5293,FixtureCode!$B$4:$B$128,0),MATCH("G"&amp;D5293&amp;"-T2",FixtureCode!$B$4:$AH$4,0)))))</f>
        <v>-</v>
      </c>
      <c r="G5293" s="12" t="str">
        <f>IF(C5293="-","-",IF(AND(ISNUMBER(Fixture!G5297),ISNUMBER(Fixture!I5297),Fixture!F5297&lt;&gt;"BYE",Fixture!J5297&lt;&gt;"BYE"),"Yes","-"))</f>
        <v>-</v>
      </c>
      <c r="H5293" s="9" t="str">
        <f>IF(G5293="-","-",IF(Fixture!G5297&gt;Fixture!I5297,Settings!$G$7,IF(Fixture!G5297=Fixture!I5297,Settings!$G$8,IF(Fixture!G5297&lt;Fixture!I5297,Settings!$G$9,"-"))))</f>
        <v>-</v>
      </c>
      <c r="I5293" s="13" t="str">
        <f>IF(G5293="-","-",IF(Fixture!I5297&gt;Fixture!G5297,Settings!$G$7,IF(Fixture!I5297=Fixture!G5297,Settings!$G$8,IF(Fixture!I5297&lt;Fixture!G5297,Settings!$G$9,"-"))))</f>
        <v>-</v>
      </c>
    </row>
    <row r="5294" spans="3:9" x14ac:dyDescent="0.25">
      <c r="C5294" s="12" t="str">
        <f t="shared" si="166"/>
        <v>-</v>
      </c>
      <c r="D5294" s="9" t="str">
        <f t="shared" si="167"/>
        <v>-</v>
      </c>
      <c r="E5294" s="9" t="str">
        <f>IF(C5294="-","-",IF(D5294=maxgameno+2,"blank row 2",IF(D5294=maxgameno+1,"blank row 1",INDEX(FixtureCode!$B$4:$AH$128,MATCH($C5294,FixtureCode!$B$4:$B$128,0),MATCH("G"&amp;D5294&amp;"-T1",FixtureCode!$B$4:$AH$4,0)))))</f>
        <v>-</v>
      </c>
      <c r="F5294" s="13" t="str">
        <f>IF(C5294="-","-",IF(D5294=maxgameno+2,"blank row 2",IF(D5294=maxgameno+1,"blank row 1",INDEX(FixtureCode!$B$4:$AH$128,MATCH($C5294,FixtureCode!$B$4:$B$128,0),MATCH("G"&amp;D5294&amp;"-T2",FixtureCode!$B$4:$AH$4,0)))))</f>
        <v>-</v>
      </c>
      <c r="G5294" s="12" t="str">
        <f>IF(C5294="-","-",IF(AND(ISNUMBER(Fixture!G5298),ISNUMBER(Fixture!I5298),Fixture!F5298&lt;&gt;"BYE",Fixture!J5298&lt;&gt;"BYE"),"Yes","-"))</f>
        <v>-</v>
      </c>
      <c r="H5294" s="9" t="str">
        <f>IF(G5294="-","-",IF(Fixture!G5298&gt;Fixture!I5298,Settings!$G$7,IF(Fixture!G5298=Fixture!I5298,Settings!$G$8,IF(Fixture!G5298&lt;Fixture!I5298,Settings!$G$9,"-"))))</f>
        <v>-</v>
      </c>
      <c r="I5294" s="13" t="str">
        <f>IF(G5294="-","-",IF(Fixture!I5298&gt;Fixture!G5298,Settings!$G$7,IF(Fixture!I5298=Fixture!G5298,Settings!$G$8,IF(Fixture!I5298&lt;Fixture!G5298,Settings!$G$9,"-"))))</f>
        <v>-</v>
      </c>
    </row>
    <row r="5295" spans="3:9" x14ac:dyDescent="0.25">
      <c r="C5295" s="12" t="str">
        <f t="shared" si="166"/>
        <v>-</v>
      </c>
      <c r="D5295" s="9" t="str">
        <f t="shared" si="167"/>
        <v>-</v>
      </c>
      <c r="E5295" s="9" t="str">
        <f>IF(C5295="-","-",IF(D5295=maxgameno+2,"blank row 2",IF(D5295=maxgameno+1,"blank row 1",INDEX(FixtureCode!$B$4:$AH$128,MATCH($C5295,FixtureCode!$B$4:$B$128,0),MATCH("G"&amp;D5295&amp;"-T1",FixtureCode!$B$4:$AH$4,0)))))</f>
        <v>-</v>
      </c>
      <c r="F5295" s="13" t="str">
        <f>IF(C5295="-","-",IF(D5295=maxgameno+2,"blank row 2",IF(D5295=maxgameno+1,"blank row 1",INDEX(FixtureCode!$B$4:$AH$128,MATCH($C5295,FixtureCode!$B$4:$B$128,0),MATCH("G"&amp;D5295&amp;"-T2",FixtureCode!$B$4:$AH$4,0)))))</f>
        <v>-</v>
      </c>
      <c r="G5295" s="12" t="str">
        <f>IF(C5295="-","-",IF(AND(ISNUMBER(Fixture!G5299),ISNUMBER(Fixture!I5299),Fixture!F5299&lt;&gt;"BYE",Fixture!J5299&lt;&gt;"BYE"),"Yes","-"))</f>
        <v>-</v>
      </c>
      <c r="H5295" s="9" t="str">
        <f>IF(G5295="-","-",IF(Fixture!G5299&gt;Fixture!I5299,Settings!$G$7,IF(Fixture!G5299=Fixture!I5299,Settings!$G$8,IF(Fixture!G5299&lt;Fixture!I5299,Settings!$G$9,"-"))))</f>
        <v>-</v>
      </c>
      <c r="I5295" s="13" t="str">
        <f>IF(G5295="-","-",IF(Fixture!I5299&gt;Fixture!G5299,Settings!$G$7,IF(Fixture!I5299=Fixture!G5299,Settings!$G$8,IF(Fixture!I5299&lt;Fixture!G5299,Settings!$G$9,"-"))))</f>
        <v>-</v>
      </c>
    </row>
    <row r="5296" spans="3:9" x14ac:dyDescent="0.25">
      <c r="C5296" s="12" t="str">
        <f t="shared" si="166"/>
        <v>-</v>
      </c>
      <c r="D5296" s="9" t="str">
        <f t="shared" si="167"/>
        <v>-</v>
      </c>
      <c r="E5296" s="9" t="str">
        <f>IF(C5296="-","-",IF(D5296=maxgameno+2,"blank row 2",IF(D5296=maxgameno+1,"blank row 1",INDEX(FixtureCode!$B$4:$AH$128,MATCH($C5296,FixtureCode!$B$4:$B$128,0),MATCH("G"&amp;D5296&amp;"-T1",FixtureCode!$B$4:$AH$4,0)))))</f>
        <v>-</v>
      </c>
      <c r="F5296" s="13" t="str">
        <f>IF(C5296="-","-",IF(D5296=maxgameno+2,"blank row 2",IF(D5296=maxgameno+1,"blank row 1",INDEX(FixtureCode!$B$4:$AH$128,MATCH($C5296,FixtureCode!$B$4:$B$128,0),MATCH("G"&amp;D5296&amp;"-T2",FixtureCode!$B$4:$AH$4,0)))))</f>
        <v>-</v>
      </c>
      <c r="G5296" s="12" t="str">
        <f>IF(C5296="-","-",IF(AND(ISNUMBER(Fixture!G5300),ISNUMBER(Fixture!I5300),Fixture!F5300&lt;&gt;"BYE",Fixture!J5300&lt;&gt;"BYE"),"Yes","-"))</f>
        <v>-</v>
      </c>
      <c r="H5296" s="9" t="str">
        <f>IF(G5296="-","-",IF(Fixture!G5300&gt;Fixture!I5300,Settings!$G$7,IF(Fixture!G5300=Fixture!I5300,Settings!$G$8,IF(Fixture!G5300&lt;Fixture!I5300,Settings!$G$9,"-"))))</f>
        <v>-</v>
      </c>
      <c r="I5296" s="13" t="str">
        <f>IF(G5296="-","-",IF(Fixture!I5300&gt;Fixture!G5300,Settings!$G$7,IF(Fixture!I5300=Fixture!G5300,Settings!$G$8,IF(Fixture!I5300&lt;Fixture!G5300,Settings!$G$9,"-"))))</f>
        <v>-</v>
      </c>
    </row>
    <row r="5297" spans="3:9" x14ac:dyDescent="0.25">
      <c r="C5297" s="12" t="str">
        <f t="shared" si="166"/>
        <v>-</v>
      </c>
      <c r="D5297" s="9" t="str">
        <f t="shared" si="167"/>
        <v>-</v>
      </c>
      <c r="E5297" s="9" t="str">
        <f>IF(C5297="-","-",IF(D5297=maxgameno+2,"blank row 2",IF(D5297=maxgameno+1,"blank row 1",INDEX(FixtureCode!$B$4:$AH$128,MATCH($C5297,FixtureCode!$B$4:$B$128,0),MATCH("G"&amp;D5297&amp;"-T1",FixtureCode!$B$4:$AH$4,0)))))</f>
        <v>-</v>
      </c>
      <c r="F5297" s="13" t="str">
        <f>IF(C5297="-","-",IF(D5297=maxgameno+2,"blank row 2",IF(D5297=maxgameno+1,"blank row 1",INDEX(FixtureCode!$B$4:$AH$128,MATCH($C5297,FixtureCode!$B$4:$B$128,0),MATCH("G"&amp;D5297&amp;"-T2",FixtureCode!$B$4:$AH$4,0)))))</f>
        <v>-</v>
      </c>
      <c r="G5297" s="12" t="str">
        <f>IF(C5297="-","-",IF(AND(ISNUMBER(Fixture!G5301),ISNUMBER(Fixture!I5301),Fixture!F5301&lt;&gt;"BYE",Fixture!J5301&lt;&gt;"BYE"),"Yes","-"))</f>
        <v>-</v>
      </c>
      <c r="H5297" s="9" t="str">
        <f>IF(G5297="-","-",IF(Fixture!G5301&gt;Fixture!I5301,Settings!$G$7,IF(Fixture!G5301=Fixture!I5301,Settings!$G$8,IF(Fixture!G5301&lt;Fixture!I5301,Settings!$G$9,"-"))))</f>
        <v>-</v>
      </c>
      <c r="I5297" s="13" t="str">
        <f>IF(G5297="-","-",IF(Fixture!I5301&gt;Fixture!G5301,Settings!$G$7,IF(Fixture!I5301=Fixture!G5301,Settings!$G$8,IF(Fixture!I5301&lt;Fixture!G5301,Settings!$G$9,"-"))))</f>
        <v>-</v>
      </c>
    </row>
    <row r="5298" spans="3:9" x14ac:dyDescent="0.25">
      <c r="C5298" s="12" t="str">
        <f t="shared" si="166"/>
        <v>-</v>
      </c>
      <c r="D5298" s="9" t="str">
        <f t="shared" si="167"/>
        <v>-</v>
      </c>
      <c r="E5298" s="9" t="str">
        <f>IF(C5298="-","-",IF(D5298=maxgameno+2,"blank row 2",IF(D5298=maxgameno+1,"blank row 1",INDEX(FixtureCode!$B$4:$AH$128,MATCH($C5298,FixtureCode!$B$4:$B$128,0),MATCH("G"&amp;D5298&amp;"-T1",FixtureCode!$B$4:$AH$4,0)))))</f>
        <v>-</v>
      </c>
      <c r="F5298" s="13" t="str">
        <f>IF(C5298="-","-",IF(D5298=maxgameno+2,"blank row 2",IF(D5298=maxgameno+1,"blank row 1",INDEX(FixtureCode!$B$4:$AH$128,MATCH($C5298,FixtureCode!$B$4:$B$128,0),MATCH("G"&amp;D5298&amp;"-T2",FixtureCode!$B$4:$AH$4,0)))))</f>
        <v>-</v>
      </c>
      <c r="G5298" s="12" t="str">
        <f>IF(C5298="-","-",IF(AND(ISNUMBER(Fixture!G5302),ISNUMBER(Fixture!I5302),Fixture!F5302&lt;&gt;"BYE",Fixture!J5302&lt;&gt;"BYE"),"Yes","-"))</f>
        <v>-</v>
      </c>
      <c r="H5298" s="9" t="str">
        <f>IF(G5298="-","-",IF(Fixture!G5302&gt;Fixture!I5302,Settings!$G$7,IF(Fixture!G5302=Fixture!I5302,Settings!$G$8,IF(Fixture!G5302&lt;Fixture!I5302,Settings!$G$9,"-"))))</f>
        <v>-</v>
      </c>
      <c r="I5298" s="13" t="str">
        <f>IF(G5298="-","-",IF(Fixture!I5302&gt;Fixture!G5302,Settings!$G$7,IF(Fixture!I5302=Fixture!G5302,Settings!$G$8,IF(Fixture!I5302&lt;Fixture!G5302,Settings!$G$9,"-"))))</f>
        <v>-</v>
      </c>
    </row>
    <row r="5299" spans="3:9" x14ac:dyDescent="0.25">
      <c r="C5299" s="12" t="str">
        <f t="shared" si="166"/>
        <v>-</v>
      </c>
      <c r="D5299" s="9" t="str">
        <f t="shared" si="167"/>
        <v>-</v>
      </c>
      <c r="E5299" s="9" t="str">
        <f>IF(C5299="-","-",IF(D5299=maxgameno+2,"blank row 2",IF(D5299=maxgameno+1,"blank row 1",INDEX(FixtureCode!$B$4:$AH$128,MATCH($C5299,FixtureCode!$B$4:$B$128,0),MATCH("G"&amp;D5299&amp;"-T1",FixtureCode!$B$4:$AH$4,0)))))</f>
        <v>-</v>
      </c>
      <c r="F5299" s="13" t="str">
        <f>IF(C5299="-","-",IF(D5299=maxgameno+2,"blank row 2",IF(D5299=maxgameno+1,"blank row 1",INDEX(FixtureCode!$B$4:$AH$128,MATCH($C5299,FixtureCode!$B$4:$B$128,0),MATCH("G"&amp;D5299&amp;"-T2",FixtureCode!$B$4:$AH$4,0)))))</f>
        <v>-</v>
      </c>
      <c r="G5299" s="12" t="str">
        <f>IF(C5299="-","-",IF(AND(ISNUMBER(Fixture!G5303),ISNUMBER(Fixture!I5303),Fixture!F5303&lt;&gt;"BYE",Fixture!J5303&lt;&gt;"BYE"),"Yes","-"))</f>
        <v>-</v>
      </c>
      <c r="H5299" s="9" t="str">
        <f>IF(G5299="-","-",IF(Fixture!G5303&gt;Fixture!I5303,Settings!$G$7,IF(Fixture!G5303=Fixture!I5303,Settings!$G$8,IF(Fixture!G5303&lt;Fixture!I5303,Settings!$G$9,"-"))))</f>
        <v>-</v>
      </c>
      <c r="I5299" s="13" t="str">
        <f>IF(G5299="-","-",IF(Fixture!I5303&gt;Fixture!G5303,Settings!$G$7,IF(Fixture!I5303=Fixture!G5303,Settings!$G$8,IF(Fixture!I5303&lt;Fixture!G5303,Settings!$G$9,"-"))))</f>
        <v>-</v>
      </c>
    </row>
    <row r="5300" spans="3:9" x14ac:dyDescent="0.25">
      <c r="C5300" s="12" t="str">
        <f t="shared" si="166"/>
        <v>-</v>
      </c>
      <c r="D5300" s="9" t="str">
        <f t="shared" si="167"/>
        <v>-</v>
      </c>
      <c r="E5300" s="9" t="str">
        <f>IF(C5300="-","-",IF(D5300=maxgameno+2,"blank row 2",IF(D5300=maxgameno+1,"blank row 1",INDEX(FixtureCode!$B$4:$AH$128,MATCH($C5300,FixtureCode!$B$4:$B$128,0),MATCH("G"&amp;D5300&amp;"-T1",FixtureCode!$B$4:$AH$4,0)))))</f>
        <v>-</v>
      </c>
      <c r="F5300" s="13" t="str">
        <f>IF(C5300="-","-",IF(D5300=maxgameno+2,"blank row 2",IF(D5300=maxgameno+1,"blank row 1",INDEX(FixtureCode!$B$4:$AH$128,MATCH($C5300,FixtureCode!$B$4:$B$128,0),MATCH("G"&amp;D5300&amp;"-T2",FixtureCode!$B$4:$AH$4,0)))))</f>
        <v>-</v>
      </c>
      <c r="G5300" s="12" t="str">
        <f>IF(C5300="-","-",IF(AND(ISNUMBER(Fixture!G5304),ISNUMBER(Fixture!I5304),Fixture!F5304&lt;&gt;"BYE",Fixture!J5304&lt;&gt;"BYE"),"Yes","-"))</f>
        <v>-</v>
      </c>
      <c r="H5300" s="9" t="str">
        <f>IF(G5300="-","-",IF(Fixture!G5304&gt;Fixture!I5304,Settings!$G$7,IF(Fixture!G5304=Fixture!I5304,Settings!$G$8,IF(Fixture!G5304&lt;Fixture!I5304,Settings!$G$9,"-"))))</f>
        <v>-</v>
      </c>
      <c r="I5300" s="13" t="str">
        <f>IF(G5300="-","-",IF(Fixture!I5304&gt;Fixture!G5304,Settings!$G$7,IF(Fixture!I5304=Fixture!G5304,Settings!$G$8,IF(Fixture!I5304&lt;Fixture!G5304,Settings!$G$9,"-"))))</f>
        <v>-</v>
      </c>
    </row>
    <row r="5301" spans="3:9" x14ac:dyDescent="0.25">
      <c r="C5301" s="12" t="str">
        <f t="shared" si="166"/>
        <v>-</v>
      </c>
      <c r="D5301" s="9" t="str">
        <f t="shared" si="167"/>
        <v>-</v>
      </c>
      <c r="E5301" s="9" t="str">
        <f>IF(C5301="-","-",IF(D5301=maxgameno+2,"blank row 2",IF(D5301=maxgameno+1,"blank row 1",INDEX(FixtureCode!$B$4:$AH$128,MATCH($C5301,FixtureCode!$B$4:$B$128,0),MATCH("G"&amp;D5301&amp;"-T1",FixtureCode!$B$4:$AH$4,0)))))</f>
        <v>-</v>
      </c>
      <c r="F5301" s="13" t="str">
        <f>IF(C5301="-","-",IF(D5301=maxgameno+2,"blank row 2",IF(D5301=maxgameno+1,"blank row 1",INDEX(FixtureCode!$B$4:$AH$128,MATCH($C5301,FixtureCode!$B$4:$B$128,0),MATCH("G"&amp;D5301&amp;"-T2",FixtureCode!$B$4:$AH$4,0)))))</f>
        <v>-</v>
      </c>
      <c r="G5301" s="12" t="str">
        <f>IF(C5301="-","-",IF(AND(ISNUMBER(Fixture!G5305),ISNUMBER(Fixture!I5305),Fixture!F5305&lt;&gt;"BYE",Fixture!J5305&lt;&gt;"BYE"),"Yes","-"))</f>
        <v>-</v>
      </c>
      <c r="H5301" s="9" t="str">
        <f>IF(G5301="-","-",IF(Fixture!G5305&gt;Fixture!I5305,Settings!$G$7,IF(Fixture!G5305=Fixture!I5305,Settings!$G$8,IF(Fixture!G5305&lt;Fixture!I5305,Settings!$G$9,"-"))))</f>
        <v>-</v>
      </c>
      <c r="I5301" s="13" t="str">
        <f>IF(G5301="-","-",IF(Fixture!I5305&gt;Fixture!G5305,Settings!$G$7,IF(Fixture!I5305=Fixture!G5305,Settings!$G$8,IF(Fixture!I5305&lt;Fixture!G5305,Settings!$G$9,"-"))))</f>
        <v>-</v>
      </c>
    </row>
    <row r="5302" spans="3:9" x14ac:dyDescent="0.25">
      <c r="C5302" s="12" t="str">
        <f t="shared" si="166"/>
        <v>-</v>
      </c>
      <c r="D5302" s="9" t="str">
        <f t="shared" si="167"/>
        <v>-</v>
      </c>
      <c r="E5302" s="9" t="str">
        <f>IF(C5302="-","-",IF(D5302=maxgameno+2,"blank row 2",IF(D5302=maxgameno+1,"blank row 1",INDEX(FixtureCode!$B$4:$AH$128,MATCH($C5302,FixtureCode!$B$4:$B$128,0),MATCH("G"&amp;D5302&amp;"-T1",FixtureCode!$B$4:$AH$4,0)))))</f>
        <v>-</v>
      </c>
      <c r="F5302" s="13" t="str">
        <f>IF(C5302="-","-",IF(D5302=maxgameno+2,"blank row 2",IF(D5302=maxgameno+1,"blank row 1",INDEX(FixtureCode!$B$4:$AH$128,MATCH($C5302,FixtureCode!$B$4:$B$128,0),MATCH("G"&amp;D5302&amp;"-T2",FixtureCode!$B$4:$AH$4,0)))))</f>
        <v>-</v>
      </c>
      <c r="G5302" s="12" t="str">
        <f>IF(C5302="-","-",IF(AND(ISNUMBER(Fixture!G5306),ISNUMBER(Fixture!I5306),Fixture!F5306&lt;&gt;"BYE",Fixture!J5306&lt;&gt;"BYE"),"Yes","-"))</f>
        <v>-</v>
      </c>
      <c r="H5302" s="9" t="str">
        <f>IF(G5302="-","-",IF(Fixture!G5306&gt;Fixture!I5306,Settings!$G$7,IF(Fixture!G5306=Fixture!I5306,Settings!$G$8,IF(Fixture!G5306&lt;Fixture!I5306,Settings!$G$9,"-"))))</f>
        <v>-</v>
      </c>
      <c r="I5302" s="13" t="str">
        <f>IF(G5302="-","-",IF(Fixture!I5306&gt;Fixture!G5306,Settings!$G$7,IF(Fixture!I5306=Fixture!G5306,Settings!$G$8,IF(Fixture!I5306&lt;Fixture!G5306,Settings!$G$9,"-"))))</f>
        <v>-</v>
      </c>
    </row>
    <row r="5303" spans="3:9" x14ac:dyDescent="0.25">
      <c r="C5303" s="12" t="str">
        <f t="shared" si="166"/>
        <v>-</v>
      </c>
      <c r="D5303" s="9" t="str">
        <f t="shared" si="167"/>
        <v>-</v>
      </c>
      <c r="E5303" s="9" t="str">
        <f>IF(C5303="-","-",IF(D5303=maxgameno+2,"blank row 2",IF(D5303=maxgameno+1,"blank row 1",INDEX(FixtureCode!$B$4:$AH$128,MATCH($C5303,FixtureCode!$B$4:$B$128,0),MATCH("G"&amp;D5303&amp;"-T1",FixtureCode!$B$4:$AH$4,0)))))</f>
        <v>-</v>
      </c>
      <c r="F5303" s="13" t="str">
        <f>IF(C5303="-","-",IF(D5303=maxgameno+2,"blank row 2",IF(D5303=maxgameno+1,"blank row 1",INDEX(FixtureCode!$B$4:$AH$128,MATCH($C5303,FixtureCode!$B$4:$B$128,0),MATCH("G"&amp;D5303&amp;"-T2",FixtureCode!$B$4:$AH$4,0)))))</f>
        <v>-</v>
      </c>
      <c r="G5303" s="12" t="str">
        <f>IF(C5303="-","-",IF(AND(ISNUMBER(Fixture!G5307),ISNUMBER(Fixture!I5307),Fixture!F5307&lt;&gt;"BYE",Fixture!J5307&lt;&gt;"BYE"),"Yes","-"))</f>
        <v>-</v>
      </c>
      <c r="H5303" s="9" t="str">
        <f>IF(G5303="-","-",IF(Fixture!G5307&gt;Fixture!I5307,Settings!$G$7,IF(Fixture!G5307=Fixture!I5307,Settings!$G$8,IF(Fixture!G5307&lt;Fixture!I5307,Settings!$G$9,"-"))))</f>
        <v>-</v>
      </c>
      <c r="I5303" s="13" t="str">
        <f>IF(G5303="-","-",IF(Fixture!I5307&gt;Fixture!G5307,Settings!$G$7,IF(Fixture!I5307=Fixture!G5307,Settings!$G$8,IF(Fixture!I5307&lt;Fixture!G5307,Settings!$G$9,"-"))))</f>
        <v>-</v>
      </c>
    </row>
    <row r="5304" spans="3:9" x14ac:dyDescent="0.25">
      <c r="C5304" s="12" t="str">
        <f t="shared" si="166"/>
        <v>-</v>
      </c>
      <c r="D5304" s="9" t="str">
        <f t="shared" si="167"/>
        <v>-</v>
      </c>
      <c r="E5304" s="9" t="str">
        <f>IF(C5304="-","-",IF(D5304=maxgameno+2,"blank row 2",IF(D5304=maxgameno+1,"blank row 1",INDEX(FixtureCode!$B$4:$AH$128,MATCH($C5304,FixtureCode!$B$4:$B$128,0),MATCH("G"&amp;D5304&amp;"-T1",FixtureCode!$B$4:$AH$4,0)))))</f>
        <v>-</v>
      </c>
      <c r="F5304" s="13" t="str">
        <f>IF(C5304="-","-",IF(D5304=maxgameno+2,"blank row 2",IF(D5304=maxgameno+1,"blank row 1",INDEX(FixtureCode!$B$4:$AH$128,MATCH($C5304,FixtureCode!$B$4:$B$128,0),MATCH("G"&amp;D5304&amp;"-T2",FixtureCode!$B$4:$AH$4,0)))))</f>
        <v>-</v>
      </c>
      <c r="G5304" s="12" t="str">
        <f>IF(C5304="-","-",IF(AND(ISNUMBER(Fixture!G5308),ISNUMBER(Fixture!I5308),Fixture!F5308&lt;&gt;"BYE",Fixture!J5308&lt;&gt;"BYE"),"Yes","-"))</f>
        <v>-</v>
      </c>
      <c r="H5304" s="9" t="str">
        <f>IF(G5304="-","-",IF(Fixture!G5308&gt;Fixture!I5308,Settings!$G$7,IF(Fixture!G5308=Fixture!I5308,Settings!$G$8,IF(Fixture!G5308&lt;Fixture!I5308,Settings!$G$9,"-"))))</f>
        <v>-</v>
      </c>
      <c r="I5304" s="13" t="str">
        <f>IF(G5304="-","-",IF(Fixture!I5308&gt;Fixture!G5308,Settings!$G$7,IF(Fixture!I5308=Fixture!G5308,Settings!$G$8,IF(Fixture!I5308&lt;Fixture!G5308,Settings!$G$9,"-"))))</f>
        <v>-</v>
      </c>
    </row>
    <row r="5305" spans="3:9" x14ac:dyDescent="0.25">
      <c r="C5305" s="12" t="str">
        <f t="shared" si="166"/>
        <v>-</v>
      </c>
      <c r="D5305" s="9" t="str">
        <f t="shared" si="167"/>
        <v>-</v>
      </c>
      <c r="E5305" s="9" t="str">
        <f>IF(C5305="-","-",IF(D5305=maxgameno+2,"blank row 2",IF(D5305=maxgameno+1,"blank row 1",INDEX(FixtureCode!$B$4:$AH$128,MATCH($C5305,FixtureCode!$B$4:$B$128,0),MATCH("G"&amp;D5305&amp;"-T1",FixtureCode!$B$4:$AH$4,0)))))</f>
        <v>-</v>
      </c>
      <c r="F5305" s="13" t="str">
        <f>IF(C5305="-","-",IF(D5305=maxgameno+2,"blank row 2",IF(D5305=maxgameno+1,"blank row 1",INDEX(FixtureCode!$B$4:$AH$128,MATCH($C5305,FixtureCode!$B$4:$B$128,0),MATCH("G"&amp;D5305&amp;"-T2",FixtureCode!$B$4:$AH$4,0)))))</f>
        <v>-</v>
      </c>
      <c r="G5305" s="12" t="str">
        <f>IF(C5305="-","-",IF(AND(ISNUMBER(Fixture!G5309),ISNUMBER(Fixture!I5309),Fixture!F5309&lt;&gt;"BYE",Fixture!J5309&lt;&gt;"BYE"),"Yes","-"))</f>
        <v>-</v>
      </c>
      <c r="H5305" s="9" t="str">
        <f>IF(G5305="-","-",IF(Fixture!G5309&gt;Fixture!I5309,Settings!$G$7,IF(Fixture!G5309=Fixture!I5309,Settings!$G$8,IF(Fixture!G5309&lt;Fixture!I5309,Settings!$G$9,"-"))))</f>
        <v>-</v>
      </c>
      <c r="I5305" s="13" t="str">
        <f>IF(G5305="-","-",IF(Fixture!I5309&gt;Fixture!G5309,Settings!$G$7,IF(Fixture!I5309=Fixture!G5309,Settings!$G$8,IF(Fixture!I5309&lt;Fixture!G5309,Settings!$G$9,"-"))))</f>
        <v>-</v>
      </c>
    </row>
    <row r="5306" spans="3:9" x14ac:dyDescent="0.25">
      <c r="C5306" s="12" t="str">
        <f t="shared" si="166"/>
        <v>-</v>
      </c>
      <c r="D5306" s="9" t="str">
        <f t="shared" si="167"/>
        <v>-</v>
      </c>
      <c r="E5306" s="9" t="str">
        <f>IF(C5306="-","-",IF(D5306=maxgameno+2,"blank row 2",IF(D5306=maxgameno+1,"blank row 1",INDEX(FixtureCode!$B$4:$AH$128,MATCH($C5306,FixtureCode!$B$4:$B$128,0),MATCH("G"&amp;D5306&amp;"-T1",FixtureCode!$B$4:$AH$4,0)))))</f>
        <v>-</v>
      </c>
      <c r="F5306" s="13" t="str">
        <f>IF(C5306="-","-",IF(D5306=maxgameno+2,"blank row 2",IF(D5306=maxgameno+1,"blank row 1",INDEX(FixtureCode!$B$4:$AH$128,MATCH($C5306,FixtureCode!$B$4:$B$128,0),MATCH("G"&amp;D5306&amp;"-T2",FixtureCode!$B$4:$AH$4,0)))))</f>
        <v>-</v>
      </c>
      <c r="G5306" s="12" t="str">
        <f>IF(C5306="-","-",IF(AND(ISNUMBER(Fixture!G5310),ISNUMBER(Fixture!I5310),Fixture!F5310&lt;&gt;"BYE",Fixture!J5310&lt;&gt;"BYE"),"Yes","-"))</f>
        <v>-</v>
      </c>
      <c r="H5306" s="9" t="str">
        <f>IF(G5306="-","-",IF(Fixture!G5310&gt;Fixture!I5310,Settings!$G$7,IF(Fixture!G5310=Fixture!I5310,Settings!$G$8,IF(Fixture!G5310&lt;Fixture!I5310,Settings!$G$9,"-"))))</f>
        <v>-</v>
      </c>
      <c r="I5306" s="13" t="str">
        <f>IF(G5306="-","-",IF(Fixture!I5310&gt;Fixture!G5310,Settings!$G$7,IF(Fixture!I5310=Fixture!G5310,Settings!$G$8,IF(Fixture!I5310&lt;Fixture!G5310,Settings!$G$9,"-"))))</f>
        <v>-</v>
      </c>
    </row>
    <row r="5307" spans="3:9" x14ac:dyDescent="0.25">
      <c r="C5307" s="12" t="str">
        <f t="shared" si="166"/>
        <v>-</v>
      </c>
      <c r="D5307" s="9" t="str">
        <f t="shared" si="167"/>
        <v>-</v>
      </c>
      <c r="E5307" s="9" t="str">
        <f>IF(C5307="-","-",IF(D5307=maxgameno+2,"blank row 2",IF(D5307=maxgameno+1,"blank row 1",INDEX(FixtureCode!$B$4:$AH$128,MATCH($C5307,FixtureCode!$B$4:$B$128,0),MATCH("G"&amp;D5307&amp;"-T1",FixtureCode!$B$4:$AH$4,0)))))</f>
        <v>-</v>
      </c>
      <c r="F5307" s="13" t="str">
        <f>IF(C5307="-","-",IF(D5307=maxgameno+2,"blank row 2",IF(D5307=maxgameno+1,"blank row 1",INDEX(FixtureCode!$B$4:$AH$128,MATCH($C5307,FixtureCode!$B$4:$B$128,0),MATCH("G"&amp;D5307&amp;"-T2",FixtureCode!$B$4:$AH$4,0)))))</f>
        <v>-</v>
      </c>
      <c r="G5307" s="12" t="str">
        <f>IF(C5307="-","-",IF(AND(ISNUMBER(Fixture!G5311),ISNUMBER(Fixture!I5311),Fixture!F5311&lt;&gt;"BYE",Fixture!J5311&lt;&gt;"BYE"),"Yes","-"))</f>
        <v>-</v>
      </c>
      <c r="H5307" s="9" t="str">
        <f>IF(G5307="-","-",IF(Fixture!G5311&gt;Fixture!I5311,Settings!$G$7,IF(Fixture!G5311=Fixture!I5311,Settings!$G$8,IF(Fixture!G5311&lt;Fixture!I5311,Settings!$G$9,"-"))))</f>
        <v>-</v>
      </c>
      <c r="I5307" s="13" t="str">
        <f>IF(G5307="-","-",IF(Fixture!I5311&gt;Fixture!G5311,Settings!$G$7,IF(Fixture!I5311=Fixture!G5311,Settings!$G$8,IF(Fixture!I5311&lt;Fixture!G5311,Settings!$G$9,"-"))))</f>
        <v>-</v>
      </c>
    </row>
    <row r="5308" spans="3:9" x14ac:dyDescent="0.25">
      <c r="C5308" s="12" t="str">
        <f t="shared" si="166"/>
        <v>-</v>
      </c>
      <c r="D5308" s="9" t="str">
        <f t="shared" si="167"/>
        <v>-</v>
      </c>
      <c r="E5308" s="9" t="str">
        <f>IF(C5308="-","-",IF(D5308=maxgameno+2,"blank row 2",IF(D5308=maxgameno+1,"blank row 1",INDEX(FixtureCode!$B$4:$AH$128,MATCH($C5308,FixtureCode!$B$4:$B$128,0),MATCH("G"&amp;D5308&amp;"-T1",FixtureCode!$B$4:$AH$4,0)))))</f>
        <v>-</v>
      </c>
      <c r="F5308" s="13" t="str">
        <f>IF(C5308="-","-",IF(D5308=maxgameno+2,"blank row 2",IF(D5308=maxgameno+1,"blank row 1",INDEX(FixtureCode!$B$4:$AH$128,MATCH($C5308,FixtureCode!$B$4:$B$128,0),MATCH("G"&amp;D5308&amp;"-T2",FixtureCode!$B$4:$AH$4,0)))))</f>
        <v>-</v>
      </c>
      <c r="G5308" s="12" t="str">
        <f>IF(C5308="-","-",IF(AND(ISNUMBER(Fixture!G5312),ISNUMBER(Fixture!I5312),Fixture!F5312&lt;&gt;"BYE",Fixture!J5312&lt;&gt;"BYE"),"Yes","-"))</f>
        <v>-</v>
      </c>
      <c r="H5308" s="9" t="str">
        <f>IF(G5308="-","-",IF(Fixture!G5312&gt;Fixture!I5312,Settings!$G$7,IF(Fixture!G5312=Fixture!I5312,Settings!$G$8,IF(Fixture!G5312&lt;Fixture!I5312,Settings!$G$9,"-"))))</f>
        <v>-</v>
      </c>
      <c r="I5308" s="13" t="str">
        <f>IF(G5308="-","-",IF(Fixture!I5312&gt;Fixture!G5312,Settings!$G$7,IF(Fixture!I5312=Fixture!G5312,Settings!$G$8,IF(Fixture!I5312&lt;Fixture!G5312,Settings!$G$9,"-"))))</f>
        <v>-</v>
      </c>
    </row>
    <row r="5309" spans="3:9" x14ac:dyDescent="0.25">
      <c r="C5309" s="12" t="str">
        <f t="shared" si="166"/>
        <v>-</v>
      </c>
      <c r="D5309" s="9" t="str">
        <f t="shared" si="167"/>
        <v>-</v>
      </c>
      <c r="E5309" s="9" t="str">
        <f>IF(C5309="-","-",IF(D5309=maxgameno+2,"blank row 2",IF(D5309=maxgameno+1,"blank row 1",INDEX(FixtureCode!$B$4:$AH$128,MATCH($C5309,FixtureCode!$B$4:$B$128,0),MATCH("G"&amp;D5309&amp;"-T1",FixtureCode!$B$4:$AH$4,0)))))</f>
        <v>-</v>
      </c>
      <c r="F5309" s="13" t="str">
        <f>IF(C5309="-","-",IF(D5309=maxgameno+2,"blank row 2",IF(D5309=maxgameno+1,"blank row 1",INDEX(FixtureCode!$B$4:$AH$128,MATCH($C5309,FixtureCode!$B$4:$B$128,0),MATCH("G"&amp;D5309&amp;"-T2",FixtureCode!$B$4:$AH$4,0)))))</f>
        <v>-</v>
      </c>
      <c r="G5309" s="12" t="str">
        <f>IF(C5309="-","-",IF(AND(ISNUMBER(Fixture!G5313),ISNUMBER(Fixture!I5313),Fixture!F5313&lt;&gt;"BYE",Fixture!J5313&lt;&gt;"BYE"),"Yes","-"))</f>
        <v>-</v>
      </c>
      <c r="H5309" s="9" t="str">
        <f>IF(G5309="-","-",IF(Fixture!G5313&gt;Fixture!I5313,Settings!$G$7,IF(Fixture!G5313=Fixture!I5313,Settings!$G$8,IF(Fixture!G5313&lt;Fixture!I5313,Settings!$G$9,"-"))))</f>
        <v>-</v>
      </c>
      <c r="I5309" s="13" t="str">
        <f>IF(G5309="-","-",IF(Fixture!I5313&gt;Fixture!G5313,Settings!$G$7,IF(Fixture!I5313=Fixture!G5313,Settings!$G$8,IF(Fixture!I5313&lt;Fixture!G5313,Settings!$G$9,"-"))))</f>
        <v>-</v>
      </c>
    </row>
    <row r="5310" spans="3:9" x14ac:dyDescent="0.25">
      <c r="C5310" s="12" t="str">
        <f t="shared" si="166"/>
        <v>-</v>
      </c>
      <c r="D5310" s="9" t="str">
        <f t="shared" si="167"/>
        <v>-</v>
      </c>
      <c r="E5310" s="9" t="str">
        <f>IF(C5310="-","-",IF(D5310=maxgameno+2,"blank row 2",IF(D5310=maxgameno+1,"blank row 1",INDEX(FixtureCode!$B$4:$AH$128,MATCH($C5310,FixtureCode!$B$4:$B$128,0),MATCH("G"&amp;D5310&amp;"-T1",FixtureCode!$B$4:$AH$4,0)))))</f>
        <v>-</v>
      </c>
      <c r="F5310" s="13" t="str">
        <f>IF(C5310="-","-",IF(D5310=maxgameno+2,"blank row 2",IF(D5310=maxgameno+1,"blank row 1",INDEX(FixtureCode!$B$4:$AH$128,MATCH($C5310,FixtureCode!$B$4:$B$128,0),MATCH("G"&amp;D5310&amp;"-T2",FixtureCode!$B$4:$AH$4,0)))))</f>
        <v>-</v>
      </c>
      <c r="G5310" s="12" t="str">
        <f>IF(C5310="-","-",IF(AND(ISNUMBER(Fixture!G5314),ISNUMBER(Fixture!I5314),Fixture!F5314&lt;&gt;"BYE",Fixture!J5314&lt;&gt;"BYE"),"Yes","-"))</f>
        <v>-</v>
      </c>
      <c r="H5310" s="9" t="str">
        <f>IF(G5310="-","-",IF(Fixture!G5314&gt;Fixture!I5314,Settings!$G$7,IF(Fixture!G5314=Fixture!I5314,Settings!$G$8,IF(Fixture!G5314&lt;Fixture!I5314,Settings!$G$9,"-"))))</f>
        <v>-</v>
      </c>
      <c r="I5310" s="13" t="str">
        <f>IF(G5310="-","-",IF(Fixture!I5314&gt;Fixture!G5314,Settings!$G$7,IF(Fixture!I5314=Fixture!G5314,Settings!$G$8,IF(Fixture!I5314&lt;Fixture!G5314,Settings!$G$9,"-"))))</f>
        <v>-</v>
      </c>
    </row>
    <row r="5311" spans="3:9" x14ac:dyDescent="0.25">
      <c r="C5311" s="12" t="str">
        <f t="shared" si="166"/>
        <v>-</v>
      </c>
      <c r="D5311" s="9" t="str">
        <f t="shared" si="167"/>
        <v>-</v>
      </c>
      <c r="E5311" s="9" t="str">
        <f>IF(C5311="-","-",IF(D5311=maxgameno+2,"blank row 2",IF(D5311=maxgameno+1,"blank row 1",INDEX(FixtureCode!$B$4:$AH$128,MATCH($C5311,FixtureCode!$B$4:$B$128,0),MATCH("G"&amp;D5311&amp;"-T1",FixtureCode!$B$4:$AH$4,0)))))</f>
        <v>-</v>
      </c>
      <c r="F5311" s="13" t="str">
        <f>IF(C5311="-","-",IF(D5311=maxgameno+2,"blank row 2",IF(D5311=maxgameno+1,"blank row 1",INDEX(FixtureCode!$B$4:$AH$128,MATCH($C5311,FixtureCode!$B$4:$B$128,0),MATCH("G"&amp;D5311&amp;"-T2",FixtureCode!$B$4:$AH$4,0)))))</f>
        <v>-</v>
      </c>
      <c r="G5311" s="12" t="str">
        <f>IF(C5311="-","-",IF(AND(ISNUMBER(Fixture!G5315),ISNUMBER(Fixture!I5315),Fixture!F5315&lt;&gt;"BYE",Fixture!J5315&lt;&gt;"BYE"),"Yes","-"))</f>
        <v>-</v>
      </c>
      <c r="H5311" s="9" t="str">
        <f>IF(G5311="-","-",IF(Fixture!G5315&gt;Fixture!I5315,Settings!$G$7,IF(Fixture!G5315=Fixture!I5315,Settings!$G$8,IF(Fixture!G5315&lt;Fixture!I5315,Settings!$G$9,"-"))))</f>
        <v>-</v>
      </c>
      <c r="I5311" s="13" t="str">
        <f>IF(G5311="-","-",IF(Fixture!I5315&gt;Fixture!G5315,Settings!$G$7,IF(Fixture!I5315=Fixture!G5315,Settings!$G$8,IF(Fixture!I5315&lt;Fixture!G5315,Settings!$G$9,"-"))))</f>
        <v>-</v>
      </c>
    </row>
    <row r="5312" spans="3:9" x14ac:dyDescent="0.25">
      <c r="C5312" s="12" t="str">
        <f t="shared" si="166"/>
        <v>-</v>
      </c>
      <c r="D5312" s="9" t="str">
        <f t="shared" si="167"/>
        <v>-</v>
      </c>
      <c r="E5312" s="9" t="str">
        <f>IF(C5312="-","-",IF(D5312=maxgameno+2,"blank row 2",IF(D5312=maxgameno+1,"blank row 1",INDEX(FixtureCode!$B$4:$AH$128,MATCH($C5312,FixtureCode!$B$4:$B$128,0),MATCH("G"&amp;D5312&amp;"-T1",FixtureCode!$B$4:$AH$4,0)))))</f>
        <v>-</v>
      </c>
      <c r="F5312" s="13" t="str">
        <f>IF(C5312="-","-",IF(D5312=maxgameno+2,"blank row 2",IF(D5312=maxgameno+1,"blank row 1",INDEX(FixtureCode!$B$4:$AH$128,MATCH($C5312,FixtureCode!$B$4:$B$128,0),MATCH("G"&amp;D5312&amp;"-T2",FixtureCode!$B$4:$AH$4,0)))))</f>
        <v>-</v>
      </c>
      <c r="G5312" s="12" t="str">
        <f>IF(C5312="-","-",IF(AND(ISNUMBER(Fixture!G5316),ISNUMBER(Fixture!I5316),Fixture!F5316&lt;&gt;"BYE",Fixture!J5316&lt;&gt;"BYE"),"Yes","-"))</f>
        <v>-</v>
      </c>
      <c r="H5312" s="9" t="str">
        <f>IF(G5312="-","-",IF(Fixture!G5316&gt;Fixture!I5316,Settings!$G$7,IF(Fixture!G5316=Fixture!I5316,Settings!$G$8,IF(Fixture!G5316&lt;Fixture!I5316,Settings!$G$9,"-"))))</f>
        <v>-</v>
      </c>
      <c r="I5312" s="13" t="str">
        <f>IF(G5312="-","-",IF(Fixture!I5316&gt;Fixture!G5316,Settings!$G$7,IF(Fixture!I5316=Fixture!G5316,Settings!$G$8,IF(Fixture!I5316&lt;Fixture!G5316,Settings!$G$9,"-"))))</f>
        <v>-</v>
      </c>
    </row>
    <row r="5313" spans="3:9" x14ac:dyDescent="0.25">
      <c r="C5313" s="12" t="str">
        <f t="shared" si="166"/>
        <v>-</v>
      </c>
      <c r="D5313" s="9" t="str">
        <f t="shared" si="167"/>
        <v>-</v>
      </c>
      <c r="E5313" s="9" t="str">
        <f>IF(C5313="-","-",IF(D5313=maxgameno+2,"blank row 2",IF(D5313=maxgameno+1,"blank row 1",INDEX(FixtureCode!$B$4:$AH$128,MATCH($C5313,FixtureCode!$B$4:$B$128,0),MATCH("G"&amp;D5313&amp;"-T1",FixtureCode!$B$4:$AH$4,0)))))</f>
        <v>-</v>
      </c>
      <c r="F5313" s="13" t="str">
        <f>IF(C5313="-","-",IF(D5313=maxgameno+2,"blank row 2",IF(D5313=maxgameno+1,"blank row 1",INDEX(FixtureCode!$B$4:$AH$128,MATCH($C5313,FixtureCode!$B$4:$B$128,0),MATCH("G"&amp;D5313&amp;"-T2",FixtureCode!$B$4:$AH$4,0)))))</f>
        <v>-</v>
      </c>
      <c r="G5313" s="12" t="str">
        <f>IF(C5313="-","-",IF(AND(ISNUMBER(Fixture!G5317),ISNUMBER(Fixture!I5317),Fixture!F5317&lt;&gt;"BYE",Fixture!J5317&lt;&gt;"BYE"),"Yes","-"))</f>
        <v>-</v>
      </c>
      <c r="H5313" s="9" t="str">
        <f>IF(G5313="-","-",IF(Fixture!G5317&gt;Fixture!I5317,Settings!$G$7,IF(Fixture!G5317=Fixture!I5317,Settings!$G$8,IF(Fixture!G5317&lt;Fixture!I5317,Settings!$G$9,"-"))))</f>
        <v>-</v>
      </c>
      <c r="I5313" s="13" t="str">
        <f>IF(G5313="-","-",IF(Fixture!I5317&gt;Fixture!G5317,Settings!$G$7,IF(Fixture!I5317=Fixture!G5317,Settings!$G$8,IF(Fixture!I5317&lt;Fixture!G5317,Settings!$G$9,"-"))))</f>
        <v>-</v>
      </c>
    </row>
    <row r="5314" spans="3:9" x14ac:dyDescent="0.25">
      <c r="C5314" s="12" t="str">
        <f t="shared" si="166"/>
        <v>-</v>
      </c>
      <c r="D5314" s="9" t="str">
        <f t="shared" si="167"/>
        <v>-</v>
      </c>
      <c r="E5314" s="9" t="str">
        <f>IF(C5314="-","-",IF(D5314=maxgameno+2,"blank row 2",IF(D5314=maxgameno+1,"blank row 1",INDEX(FixtureCode!$B$4:$AH$128,MATCH($C5314,FixtureCode!$B$4:$B$128,0),MATCH("G"&amp;D5314&amp;"-T1",FixtureCode!$B$4:$AH$4,0)))))</f>
        <v>-</v>
      </c>
      <c r="F5314" s="13" t="str">
        <f>IF(C5314="-","-",IF(D5314=maxgameno+2,"blank row 2",IF(D5314=maxgameno+1,"blank row 1",INDEX(FixtureCode!$B$4:$AH$128,MATCH($C5314,FixtureCode!$B$4:$B$128,0),MATCH("G"&amp;D5314&amp;"-T2",FixtureCode!$B$4:$AH$4,0)))))</f>
        <v>-</v>
      </c>
      <c r="G5314" s="12" t="str">
        <f>IF(C5314="-","-",IF(AND(ISNUMBER(Fixture!G5318),ISNUMBER(Fixture!I5318),Fixture!F5318&lt;&gt;"BYE",Fixture!J5318&lt;&gt;"BYE"),"Yes","-"))</f>
        <v>-</v>
      </c>
      <c r="H5314" s="9" t="str">
        <f>IF(G5314="-","-",IF(Fixture!G5318&gt;Fixture!I5318,Settings!$G$7,IF(Fixture!G5318=Fixture!I5318,Settings!$G$8,IF(Fixture!G5318&lt;Fixture!I5318,Settings!$G$9,"-"))))</f>
        <v>-</v>
      </c>
      <c r="I5314" s="13" t="str">
        <f>IF(G5314="-","-",IF(Fixture!I5318&gt;Fixture!G5318,Settings!$G$7,IF(Fixture!I5318=Fixture!G5318,Settings!$G$8,IF(Fixture!I5318&lt;Fixture!G5318,Settings!$G$9,"-"))))</f>
        <v>-</v>
      </c>
    </row>
    <row r="5315" spans="3:9" x14ac:dyDescent="0.25">
      <c r="C5315" s="12" t="str">
        <f t="shared" si="166"/>
        <v>-</v>
      </c>
      <c r="D5315" s="9" t="str">
        <f t="shared" si="167"/>
        <v>-</v>
      </c>
      <c r="E5315" s="9" t="str">
        <f>IF(C5315="-","-",IF(D5315=maxgameno+2,"blank row 2",IF(D5315=maxgameno+1,"blank row 1",INDEX(FixtureCode!$B$4:$AH$128,MATCH($C5315,FixtureCode!$B$4:$B$128,0),MATCH("G"&amp;D5315&amp;"-T1",FixtureCode!$B$4:$AH$4,0)))))</f>
        <v>-</v>
      </c>
      <c r="F5315" s="13" t="str">
        <f>IF(C5315="-","-",IF(D5315=maxgameno+2,"blank row 2",IF(D5315=maxgameno+1,"blank row 1",INDEX(FixtureCode!$B$4:$AH$128,MATCH($C5315,FixtureCode!$B$4:$B$128,0),MATCH("G"&amp;D5315&amp;"-T2",FixtureCode!$B$4:$AH$4,0)))))</f>
        <v>-</v>
      </c>
      <c r="G5315" s="12" t="str">
        <f>IF(C5315="-","-",IF(AND(ISNUMBER(Fixture!G5319),ISNUMBER(Fixture!I5319),Fixture!F5319&lt;&gt;"BYE",Fixture!J5319&lt;&gt;"BYE"),"Yes","-"))</f>
        <v>-</v>
      </c>
      <c r="H5315" s="9" t="str">
        <f>IF(G5315="-","-",IF(Fixture!G5319&gt;Fixture!I5319,Settings!$G$7,IF(Fixture!G5319=Fixture!I5319,Settings!$G$8,IF(Fixture!G5319&lt;Fixture!I5319,Settings!$G$9,"-"))))</f>
        <v>-</v>
      </c>
      <c r="I5315" s="13" t="str">
        <f>IF(G5315="-","-",IF(Fixture!I5319&gt;Fixture!G5319,Settings!$G$7,IF(Fixture!I5319=Fixture!G5319,Settings!$G$8,IF(Fixture!I5319&lt;Fixture!G5319,Settings!$G$9,"-"))))</f>
        <v>-</v>
      </c>
    </row>
    <row r="5316" spans="3:9" x14ac:dyDescent="0.25">
      <c r="C5316" s="12" t="str">
        <f t="shared" si="166"/>
        <v>-</v>
      </c>
      <c r="D5316" s="9" t="str">
        <f t="shared" si="167"/>
        <v>-</v>
      </c>
      <c r="E5316" s="9" t="str">
        <f>IF(C5316="-","-",IF(D5316=maxgameno+2,"blank row 2",IF(D5316=maxgameno+1,"blank row 1",INDEX(FixtureCode!$B$4:$AH$128,MATCH($C5316,FixtureCode!$B$4:$B$128,0),MATCH("G"&amp;D5316&amp;"-T1",FixtureCode!$B$4:$AH$4,0)))))</f>
        <v>-</v>
      </c>
      <c r="F5316" s="13" t="str">
        <f>IF(C5316="-","-",IF(D5316=maxgameno+2,"blank row 2",IF(D5316=maxgameno+1,"blank row 1",INDEX(FixtureCode!$B$4:$AH$128,MATCH($C5316,FixtureCode!$B$4:$B$128,0),MATCH("G"&amp;D5316&amp;"-T2",FixtureCode!$B$4:$AH$4,0)))))</f>
        <v>-</v>
      </c>
      <c r="G5316" s="12" t="str">
        <f>IF(C5316="-","-",IF(AND(ISNUMBER(Fixture!G5320),ISNUMBER(Fixture!I5320),Fixture!F5320&lt;&gt;"BYE",Fixture!J5320&lt;&gt;"BYE"),"Yes","-"))</f>
        <v>-</v>
      </c>
      <c r="H5316" s="9" t="str">
        <f>IF(G5316="-","-",IF(Fixture!G5320&gt;Fixture!I5320,Settings!$G$7,IF(Fixture!G5320=Fixture!I5320,Settings!$G$8,IF(Fixture!G5320&lt;Fixture!I5320,Settings!$G$9,"-"))))</f>
        <v>-</v>
      </c>
      <c r="I5316" s="13" t="str">
        <f>IF(G5316="-","-",IF(Fixture!I5320&gt;Fixture!G5320,Settings!$G$7,IF(Fixture!I5320=Fixture!G5320,Settings!$G$8,IF(Fixture!I5320&lt;Fixture!G5320,Settings!$G$9,"-"))))</f>
        <v>-</v>
      </c>
    </row>
    <row r="5317" spans="3:9" x14ac:dyDescent="0.25">
      <c r="C5317" s="12" t="str">
        <f t="shared" si="166"/>
        <v>-</v>
      </c>
      <c r="D5317" s="9" t="str">
        <f t="shared" si="167"/>
        <v>-</v>
      </c>
      <c r="E5317" s="9" t="str">
        <f>IF(C5317="-","-",IF(D5317=maxgameno+2,"blank row 2",IF(D5317=maxgameno+1,"blank row 1",INDEX(FixtureCode!$B$4:$AH$128,MATCH($C5317,FixtureCode!$B$4:$B$128,0),MATCH("G"&amp;D5317&amp;"-T1",FixtureCode!$B$4:$AH$4,0)))))</f>
        <v>-</v>
      </c>
      <c r="F5317" s="13" t="str">
        <f>IF(C5317="-","-",IF(D5317=maxgameno+2,"blank row 2",IF(D5317=maxgameno+1,"blank row 1",INDEX(FixtureCode!$B$4:$AH$128,MATCH($C5317,FixtureCode!$B$4:$B$128,0),MATCH("G"&amp;D5317&amp;"-T2",FixtureCode!$B$4:$AH$4,0)))))</f>
        <v>-</v>
      </c>
      <c r="G5317" s="12" t="str">
        <f>IF(C5317="-","-",IF(AND(ISNUMBER(Fixture!G5321),ISNUMBER(Fixture!I5321),Fixture!F5321&lt;&gt;"BYE",Fixture!J5321&lt;&gt;"BYE"),"Yes","-"))</f>
        <v>-</v>
      </c>
      <c r="H5317" s="9" t="str">
        <f>IF(G5317="-","-",IF(Fixture!G5321&gt;Fixture!I5321,Settings!$G$7,IF(Fixture!G5321=Fixture!I5321,Settings!$G$8,IF(Fixture!G5321&lt;Fixture!I5321,Settings!$G$9,"-"))))</f>
        <v>-</v>
      </c>
      <c r="I5317" s="13" t="str">
        <f>IF(G5317="-","-",IF(Fixture!I5321&gt;Fixture!G5321,Settings!$G$7,IF(Fixture!I5321=Fixture!G5321,Settings!$G$8,IF(Fixture!I5321&lt;Fixture!G5321,Settings!$G$9,"-"))))</f>
        <v>-</v>
      </c>
    </row>
    <row r="5318" spans="3:9" x14ac:dyDescent="0.25">
      <c r="C5318" s="12" t="str">
        <f t="shared" ref="C5318:C5381" si="168">IF(C5317="-","-",IF(D5317+1&lt;=maxgameno+2,C5317,IF(C5317+1&lt;=maxroundno,C5317+1,"-")))</f>
        <v>-</v>
      </c>
      <c r="D5318" s="9" t="str">
        <f t="shared" ref="D5318:D5381" si="169">IF(C5318="-","-",IF(D5317+1&lt;=maxgameno+2,D5317+1,1))</f>
        <v>-</v>
      </c>
      <c r="E5318" s="9" t="str">
        <f>IF(C5318="-","-",IF(D5318=maxgameno+2,"blank row 2",IF(D5318=maxgameno+1,"blank row 1",INDEX(FixtureCode!$B$4:$AH$128,MATCH($C5318,FixtureCode!$B$4:$B$128,0),MATCH("G"&amp;D5318&amp;"-T1",FixtureCode!$B$4:$AH$4,0)))))</f>
        <v>-</v>
      </c>
      <c r="F5318" s="13" t="str">
        <f>IF(C5318="-","-",IF(D5318=maxgameno+2,"blank row 2",IF(D5318=maxgameno+1,"blank row 1",INDEX(FixtureCode!$B$4:$AH$128,MATCH($C5318,FixtureCode!$B$4:$B$128,0),MATCH("G"&amp;D5318&amp;"-T2",FixtureCode!$B$4:$AH$4,0)))))</f>
        <v>-</v>
      </c>
      <c r="G5318" s="12" t="str">
        <f>IF(C5318="-","-",IF(AND(ISNUMBER(Fixture!G5322),ISNUMBER(Fixture!I5322),Fixture!F5322&lt;&gt;"BYE",Fixture!J5322&lt;&gt;"BYE"),"Yes","-"))</f>
        <v>-</v>
      </c>
      <c r="H5318" s="9" t="str">
        <f>IF(G5318="-","-",IF(Fixture!G5322&gt;Fixture!I5322,Settings!$G$7,IF(Fixture!G5322=Fixture!I5322,Settings!$G$8,IF(Fixture!G5322&lt;Fixture!I5322,Settings!$G$9,"-"))))</f>
        <v>-</v>
      </c>
      <c r="I5318" s="13" t="str">
        <f>IF(G5318="-","-",IF(Fixture!I5322&gt;Fixture!G5322,Settings!$G$7,IF(Fixture!I5322=Fixture!G5322,Settings!$G$8,IF(Fixture!I5322&lt;Fixture!G5322,Settings!$G$9,"-"))))</f>
        <v>-</v>
      </c>
    </row>
    <row r="5319" spans="3:9" x14ac:dyDescent="0.25">
      <c r="C5319" s="12" t="str">
        <f t="shared" si="168"/>
        <v>-</v>
      </c>
      <c r="D5319" s="9" t="str">
        <f t="shared" si="169"/>
        <v>-</v>
      </c>
      <c r="E5319" s="9" t="str">
        <f>IF(C5319="-","-",IF(D5319=maxgameno+2,"blank row 2",IF(D5319=maxgameno+1,"blank row 1",INDEX(FixtureCode!$B$4:$AH$128,MATCH($C5319,FixtureCode!$B$4:$B$128,0),MATCH("G"&amp;D5319&amp;"-T1",FixtureCode!$B$4:$AH$4,0)))))</f>
        <v>-</v>
      </c>
      <c r="F5319" s="13" t="str">
        <f>IF(C5319="-","-",IF(D5319=maxgameno+2,"blank row 2",IF(D5319=maxgameno+1,"blank row 1",INDEX(FixtureCode!$B$4:$AH$128,MATCH($C5319,FixtureCode!$B$4:$B$128,0),MATCH("G"&amp;D5319&amp;"-T2",FixtureCode!$B$4:$AH$4,0)))))</f>
        <v>-</v>
      </c>
      <c r="G5319" s="12" t="str">
        <f>IF(C5319="-","-",IF(AND(ISNUMBER(Fixture!G5323),ISNUMBER(Fixture!I5323),Fixture!F5323&lt;&gt;"BYE",Fixture!J5323&lt;&gt;"BYE"),"Yes","-"))</f>
        <v>-</v>
      </c>
      <c r="H5319" s="9" t="str">
        <f>IF(G5319="-","-",IF(Fixture!G5323&gt;Fixture!I5323,Settings!$G$7,IF(Fixture!G5323=Fixture!I5323,Settings!$G$8,IF(Fixture!G5323&lt;Fixture!I5323,Settings!$G$9,"-"))))</f>
        <v>-</v>
      </c>
      <c r="I5319" s="13" t="str">
        <f>IF(G5319="-","-",IF(Fixture!I5323&gt;Fixture!G5323,Settings!$G$7,IF(Fixture!I5323=Fixture!G5323,Settings!$G$8,IF(Fixture!I5323&lt;Fixture!G5323,Settings!$G$9,"-"))))</f>
        <v>-</v>
      </c>
    </row>
    <row r="5320" spans="3:9" x14ac:dyDescent="0.25">
      <c r="C5320" s="12" t="str">
        <f t="shared" si="168"/>
        <v>-</v>
      </c>
      <c r="D5320" s="9" t="str">
        <f t="shared" si="169"/>
        <v>-</v>
      </c>
      <c r="E5320" s="9" t="str">
        <f>IF(C5320="-","-",IF(D5320=maxgameno+2,"blank row 2",IF(D5320=maxgameno+1,"blank row 1",INDEX(FixtureCode!$B$4:$AH$128,MATCH($C5320,FixtureCode!$B$4:$B$128,0),MATCH("G"&amp;D5320&amp;"-T1",FixtureCode!$B$4:$AH$4,0)))))</f>
        <v>-</v>
      </c>
      <c r="F5320" s="13" t="str">
        <f>IF(C5320="-","-",IF(D5320=maxgameno+2,"blank row 2",IF(D5320=maxgameno+1,"blank row 1",INDEX(FixtureCode!$B$4:$AH$128,MATCH($C5320,FixtureCode!$B$4:$B$128,0),MATCH("G"&amp;D5320&amp;"-T2",FixtureCode!$B$4:$AH$4,0)))))</f>
        <v>-</v>
      </c>
      <c r="G5320" s="12" t="str">
        <f>IF(C5320="-","-",IF(AND(ISNUMBER(Fixture!G5324),ISNUMBER(Fixture!I5324),Fixture!F5324&lt;&gt;"BYE",Fixture!J5324&lt;&gt;"BYE"),"Yes","-"))</f>
        <v>-</v>
      </c>
      <c r="H5320" s="9" t="str">
        <f>IF(G5320="-","-",IF(Fixture!G5324&gt;Fixture!I5324,Settings!$G$7,IF(Fixture!G5324=Fixture!I5324,Settings!$G$8,IF(Fixture!G5324&lt;Fixture!I5324,Settings!$G$9,"-"))))</f>
        <v>-</v>
      </c>
      <c r="I5320" s="13" t="str">
        <f>IF(G5320="-","-",IF(Fixture!I5324&gt;Fixture!G5324,Settings!$G$7,IF(Fixture!I5324=Fixture!G5324,Settings!$G$8,IF(Fixture!I5324&lt;Fixture!G5324,Settings!$G$9,"-"))))</f>
        <v>-</v>
      </c>
    </row>
    <row r="5321" spans="3:9" x14ac:dyDescent="0.25">
      <c r="C5321" s="12" t="str">
        <f t="shared" si="168"/>
        <v>-</v>
      </c>
      <c r="D5321" s="9" t="str">
        <f t="shared" si="169"/>
        <v>-</v>
      </c>
      <c r="E5321" s="9" t="str">
        <f>IF(C5321="-","-",IF(D5321=maxgameno+2,"blank row 2",IF(D5321=maxgameno+1,"blank row 1",INDEX(FixtureCode!$B$4:$AH$128,MATCH($C5321,FixtureCode!$B$4:$B$128,0),MATCH("G"&amp;D5321&amp;"-T1",FixtureCode!$B$4:$AH$4,0)))))</f>
        <v>-</v>
      </c>
      <c r="F5321" s="13" t="str">
        <f>IF(C5321="-","-",IF(D5321=maxgameno+2,"blank row 2",IF(D5321=maxgameno+1,"blank row 1",INDEX(FixtureCode!$B$4:$AH$128,MATCH($C5321,FixtureCode!$B$4:$B$128,0),MATCH("G"&amp;D5321&amp;"-T2",FixtureCode!$B$4:$AH$4,0)))))</f>
        <v>-</v>
      </c>
      <c r="G5321" s="12" t="str">
        <f>IF(C5321="-","-",IF(AND(ISNUMBER(Fixture!G5325),ISNUMBER(Fixture!I5325),Fixture!F5325&lt;&gt;"BYE",Fixture!J5325&lt;&gt;"BYE"),"Yes","-"))</f>
        <v>-</v>
      </c>
      <c r="H5321" s="9" t="str">
        <f>IF(G5321="-","-",IF(Fixture!G5325&gt;Fixture!I5325,Settings!$G$7,IF(Fixture!G5325=Fixture!I5325,Settings!$G$8,IF(Fixture!G5325&lt;Fixture!I5325,Settings!$G$9,"-"))))</f>
        <v>-</v>
      </c>
      <c r="I5321" s="13" t="str">
        <f>IF(G5321="-","-",IF(Fixture!I5325&gt;Fixture!G5325,Settings!$G$7,IF(Fixture!I5325=Fixture!G5325,Settings!$G$8,IF(Fixture!I5325&lt;Fixture!G5325,Settings!$G$9,"-"))))</f>
        <v>-</v>
      </c>
    </row>
    <row r="5322" spans="3:9" x14ac:dyDescent="0.25">
      <c r="C5322" s="12" t="str">
        <f t="shared" si="168"/>
        <v>-</v>
      </c>
      <c r="D5322" s="9" t="str">
        <f t="shared" si="169"/>
        <v>-</v>
      </c>
      <c r="E5322" s="9" t="str">
        <f>IF(C5322="-","-",IF(D5322=maxgameno+2,"blank row 2",IF(D5322=maxgameno+1,"blank row 1",INDEX(FixtureCode!$B$4:$AH$128,MATCH($C5322,FixtureCode!$B$4:$B$128,0),MATCH("G"&amp;D5322&amp;"-T1",FixtureCode!$B$4:$AH$4,0)))))</f>
        <v>-</v>
      </c>
      <c r="F5322" s="13" t="str">
        <f>IF(C5322="-","-",IF(D5322=maxgameno+2,"blank row 2",IF(D5322=maxgameno+1,"blank row 1",INDEX(FixtureCode!$B$4:$AH$128,MATCH($C5322,FixtureCode!$B$4:$B$128,0),MATCH("G"&amp;D5322&amp;"-T2",FixtureCode!$B$4:$AH$4,0)))))</f>
        <v>-</v>
      </c>
      <c r="G5322" s="12" t="str">
        <f>IF(C5322="-","-",IF(AND(ISNUMBER(Fixture!G5326),ISNUMBER(Fixture!I5326),Fixture!F5326&lt;&gt;"BYE",Fixture!J5326&lt;&gt;"BYE"),"Yes","-"))</f>
        <v>-</v>
      </c>
      <c r="H5322" s="9" t="str">
        <f>IF(G5322="-","-",IF(Fixture!G5326&gt;Fixture!I5326,Settings!$G$7,IF(Fixture!G5326=Fixture!I5326,Settings!$G$8,IF(Fixture!G5326&lt;Fixture!I5326,Settings!$G$9,"-"))))</f>
        <v>-</v>
      </c>
      <c r="I5322" s="13" t="str">
        <f>IF(G5322="-","-",IF(Fixture!I5326&gt;Fixture!G5326,Settings!$G$7,IF(Fixture!I5326=Fixture!G5326,Settings!$G$8,IF(Fixture!I5326&lt;Fixture!G5326,Settings!$G$9,"-"))))</f>
        <v>-</v>
      </c>
    </row>
    <row r="5323" spans="3:9" x14ac:dyDescent="0.25">
      <c r="C5323" s="12" t="str">
        <f t="shared" si="168"/>
        <v>-</v>
      </c>
      <c r="D5323" s="9" t="str">
        <f t="shared" si="169"/>
        <v>-</v>
      </c>
      <c r="E5323" s="9" t="str">
        <f>IF(C5323="-","-",IF(D5323=maxgameno+2,"blank row 2",IF(D5323=maxgameno+1,"blank row 1",INDEX(FixtureCode!$B$4:$AH$128,MATCH($C5323,FixtureCode!$B$4:$B$128,0),MATCH("G"&amp;D5323&amp;"-T1",FixtureCode!$B$4:$AH$4,0)))))</f>
        <v>-</v>
      </c>
      <c r="F5323" s="13" t="str">
        <f>IF(C5323="-","-",IF(D5323=maxgameno+2,"blank row 2",IF(D5323=maxgameno+1,"blank row 1",INDEX(FixtureCode!$B$4:$AH$128,MATCH($C5323,FixtureCode!$B$4:$B$128,0),MATCH("G"&amp;D5323&amp;"-T2",FixtureCode!$B$4:$AH$4,0)))))</f>
        <v>-</v>
      </c>
      <c r="G5323" s="12" t="str">
        <f>IF(C5323="-","-",IF(AND(ISNUMBER(Fixture!G5327),ISNUMBER(Fixture!I5327),Fixture!F5327&lt;&gt;"BYE",Fixture!J5327&lt;&gt;"BYE"),"Yes","-"))</f>
        <v>-</v>
      </c>
      <c r="H5323" s="9" t="str">
        <f>IF(G5323="-","-",IF(Fixture!G5327&gt;Fixture!I5327,Settings!$G$7,IF(Fixture!G5327=Fixture!I5327,Settings!$G$8,IF(Fixture!G5327&lt;Fixture!I5327,Settings!$G$9,"-"))))</f>
        <v>-</v>
      </c>
      <c r="I5323" s="13" t="str">
        <f>IF(G5323="-","-",IF(Fixture!I5327&gt;Fixture!G5327,Settings!$G$7,IF(Fixture!I5327=Fixture!G5327,Settings!$G$8,IF(Fixture!I5327&lt;Fixture!G5327,Settings!$G$9,"-"))))</f>
        <v>-</v>
      </c>
    </row>
    <row r="5324" spans="3:9" x14ac:dyDescent="0.25">
      <c r="C5324" s="12" t="str">
        <f t="shared" si="168"/>
        <v>-</v>
      </c>
      <c r="D5324" s="9" t="str">
        <f t="shared" si="169"/>
        <v>-</v>
      </c>
      <c r="E5324" s="9" t="str">
        <f>IF(C5324="-","-",IF(D5324=maxgameno+2,"blank row 2",IF(D5324=maxgameno+1,"blank row 1",INDEX(FixtureCode!$B$4:$AH$128,MATCH($C5324,FixtureCode!$B$4:$B$128,0),MATCH("G"&amp;D5324&amp;"-T1",FixtureCode!$B$4:$AH$4,0)))))</f>
        <v>-</v>
      </c>
      <c r="F5324" s="13" t="str">
        <f>IF(C5324="-","-",IF(D5324=maxgameno+2,"blank row 2",IF(D5324=maxgameno+1,"blank row 1",INDEX(FixtureCode!$B$4:$AH$128,MATCH($C5324,FixtureCode!$B$4:$B$128,0),MATCH("G"&amp;D5324&amp;"-T2",FixtureCode!$B$4:$AH$4,0)))))</f>
        <v>-</v>
      </c>
      <c r="G5324" s="12" t="str">
        <f>IF(C5324="-","-",IF(AND(ISNUMBER(Fixture!G5328),ISNUMBER(Fixture!I5328),Fixture!F5328&lt;&gt;"BYE",Fixture!J5328&lt;&gt;"BYE"),"Yes","-"))</f>
        <v>-</v>
      </c>
      <c r="H5324" s="9" t="str">
        <f>IF(G5324="-","-",IF(Fixture!G5328&gt;Fixture!I5328,Settings!$G$7,IF(Fixture!G5328=Fixture!I5328,Settings!$G$8,IF(Fixture!G5328&lt;Fixture!I5328,Settings!$G$9,"-"))))</f>
        <v>-</v>
      </c>
      <c r="I5324" s="13" t="str">
        <f>IF(G5324="-","-",IF(Fixture!I5328&gt;Fixture!G5328,Settings!$G$7,IF(Fixture!I5328=Fixture!G5328,Settings!$G$8,IF(Fixture!I5328&lt;Fixture!G5328,Settings!$G$9,"-"))))</f>
        <v>-</v>
      </c>
    </row>
    <row r="5325" spans="3:9" x14ac:dyDescent="0.25">
      <c r="C5325" s="12" t="str">
        <f t="shared" si="168"/>
        <v>-</v>
      </c>
      <c r="D5325" s="9" t="str">
        <f t="shared" si="169"/>
        <v>-</v>
      </c>
      <c r="E5325" s="9" t="str">
        <f>IF(C5325="-","-",IF(D5325=maxgameno+2,"blank row 2",IF(D5325=maxgameno+1,"blank row 1",INDEX(FixtureCode!$B$4:$AH$128,MATCH($C5325,FixtureCode!$B$4:$B$128,0),MATCH("G"&amp;D5325&amp;"-T1",FixtureCode!$B$4:$AH$4,0)))))</f>
        <v>-</v>
      </c>
      <c r="F5325" s="13" t="str">
        <f>IF(C5325="-","-",IF(D5325=maxgameno+2,"blank row 2",IF(D5325=maxgameno+1,"blank row 1",INDEX(FixtureCode!$B$4:$AH$128,MATCH($C5325,FixtureCode!$B$4:$B$128,0),MATCH("G"&amp;D5325&amp;"-T2",FixtureCode!$B$4:$AH$4,0)))))</f>
        <v>-</v>
      </c>
      <c r="G5325" s="12" t="str">
        <f>IF(C5325="-","-",IF(AND(ISNUMBER(Fixture!G5329),ISNUMBER(Fixture!I5329),Fixture!F5329&lt;&gt;"BYE",Fixture!J5329&lt;&gt;"BYE"),"Yes","-"))</f>
        <v>-</v>
      </c>
      <c r="H5325" s="9" t="str">
        <f>IF(G5325="-","-",IF(Fixture!G5329&gt;Fixture!I5329,Settings!$G$7,IF(Fixture!G5329=Fixture!I5329,Settings!$G$8,IF(Fixture!G5329&lt;Fixture!I5329,Settings!$G$9,"-"))))</f>
        <v>-</v>
      </c>
      <c r="I5325" s="13" t="str">
        <f>IF(G5325="-","-",IF(Fixture!I5329&gt;Fixture!G5329,Settings!$G$7,IF(Fixture!I5329=Fixture!G5329,Settings!$G$8,IF(Fixture!I5329&lt;Fixture!G5329,Settings!$G$9,"-"))))</f>
        <v>-</v>
      </c>
    </row>
    <row r="5326" spans="3:9" x14ac:dyDescent="0.25">
      <c r="C5326" s="12" t="str">
        <f t="shared" si="168"/>
        <v>-</v>
      </c>
      <c r="D5326" s="9" t="str">
        <f t="shared" si="169"/>
        <v>-</v>
      </c>
      <c r="E5326" s="9" t="str">
        <f>IF(C5326="-","-",IF(D5326=maxgameno+2,"blank row 2",IF(D5326=maxgameno+1,"blank row 1",INDEX(FixtureCode!$B$4:$AH$128,MATCH($C5326,FixtureCode!$B$4:$B$128,0),MATCH("G"&amp;D5326&amp;"-T1",FixtureCode!$B$4:$AH$4,0)))))</f>
        <v>-</v>
      </c>
      <c r="F5326" s="13" t="str">
        <f>IF(C5326="-","-",IF(D5326=maxgameno+2,"blank row 2",IF(D5326=maxgameno+1,"blank row 1",INDEX(FixtureCode!$B$4:$AH$128,MATCH($C5326,FixtureCode!$B$4:$B$128,0),MATCH("G"&amp;D5326&amp;"-T2",FixtureCode!$B$4:$AH$4,0)))))</f>
        <v>-</v>
      </c>
      <c r="G5326" s="12" t="str">
        <f>IF(C5326="-","-",IF(AND(ISNUMBER(Fixture!G5330),ISNUMBER(Fixture!I5330),Fixture!F5330&lt;&gt;"BYE",Fixture!J5330&lt;&gt;"BYE"),"Yes","-"))</f>
        <v>-</v>
      </c>
      <c r="H5326" s="9" t="str">
        <f>IF(G5326="-","-",IF(Fixture!G5330&gt;Fixture!I5330,Settings!$G$7,IF(Fixture!G5330=Fixture!I5330,Settings!$G$8,IF(Fixture!G5330&lt;Fixture!I5330,Settings!$G$9,"-"))))</f>
        <v>-</v>
      </c>
      <c r="I5326" s="13" t="str">
        <f>IF(G5326="-","-",IF(Fixture!I5330&gt;Fixture!G5330,Settings!$G$7,IF(Fixture!I5330=Fixture!G5330,Settings!$G$8,IF(Fixture!I5330&lt;Fixture!G5330,Settings!$G$9,"-"))))</f>
        <v>-</v>
      </c>
    </row>
    <row r="5327" spans="3:9" x14ac:dyDescent="0.25">
      <c r="C5327" s="12" t="str">
        <f t="shared" si="168"/>
        <v>-</v>
      </c>
      <c r="D5327" s="9" t="str">
        <f t="shared" si="169"/>
        <v>-</v>
      </c>
      <c r="E5327" s="9" t="str">
        <f>IF(C5327="-","-",IF(D5327=maxgameno+2,"blank row 2",IF(D5327=maxgameno+1,"blank row 1",INDEX(FixtureCode!$B$4:$AH$128,MATCH($C5327,FixtureCode!$B$4:$B$128,0),MATCH("G"&amp;D5327&amp;"-T1",FixtureCode!$B$4:$AH$4,0)))))</f>
        <v>-</v>
      </c>
      <c r="F5327" s="13" t="str">
        <f>IF(C5327="-","-",IF(D5327=maxgameno+2,"blank row 2",IF(D5327=maxgameno+1,"blank row 1",INDEX(FixtureCode!$B$4:$AH$128,MATCH($C5327,FixtureCode!$B$4:$B$128,0),MATCH("G"&amp;D5327&amp;"-T2",FixtureCode!$B$4:$AH$4,0)))))</f>
        <v>-</v>
      </c>
      <c r="G5327" s="12" t="str">
        <f>IF(C5327="-","-",IF(AND(ISNUMBER(Fixture!G5331),ISNUMBER(Fixture!I5331),Fixture!F5331&lt;&gt;"BYE",Fixture!J5331&lt;&gt;"BYE"),"Yes","-"))</f>
        <v>-</v>
      </c>
      <c r="H5327" s="9" t="str">
        <f>IF(G5327="-","-",IF(Fixture!G5331&gt;Fixture!I5331,Settings!$G$7,IF(Fixture!G5331=Fixture!I5331,Settings!$G$8,IF(Fixture!G5331&lt;Fixture!I5331,Settings!$G$9,"-"))))</f>
        <v>-</v>
      </c>
      <c r="I5327" s="13" t="str">
        <f>IF(G5327="-","-",IF(Fixture!I5331&gt;Fixture!G5331,Settings!$G$7,IF(Fixture!I5331=Fixture!G5331,Settings!$G$8,IF(Fixture!I5331&lt;Fixture!G5331,Settings!$G$9,"-"))))</f>
        <v>-</v>
      </c>
    </row>
    <row r="5328" spans="3:9" x14ac:dyDescent="0.25">
      <c r="C5328" s="12" t="str">
        <f t="shared" si="168"/>
        <v>-</v>
      </c>
      <c r="D5328" s="9" t="str">
        <f t="shared" si="169"/>
        <v>-</v>
      </c>
      <c r="E5328" s="9" t="str">
        <f>IF(C5328="-","-",IF(D5328=maxgameno+2,"blank row 2",IF(D5328=maxgameno+1,"blank row 1",INDEX(FixtureCode!$B$4:$AH$128,MATCH($C5328,FixtureCode!$B$4:$B$128,0),MATCH("G"&amp;D5328&amp;"-T1",FixtureCode!$B$4:$AH$4,0)))))</f>
        <v>-</v>
      </c>
      <c r="F5328" s="13" t="str">
        <f>IF(C5328="-","-",IF(D5328=maxgameno+2,"blank row 2",IF(D5328=maxgameno+1,"blank row 1",INDEX(FixtureCode!$B$4:$AH$128,MATCH($C5328,FixtureCode!$B$4:$B$128,0),MATCH("G"&amp;D5328&amp;"-T2",FixtureCode!$B$4:$AH$4,0)))))</f>
        <v>-</v>
      </c>
      <c r="G5328" s="12" t="str">
        <f>IF(C5328="-","-",IF(AND(ISNUMBER(Fixture!G5332),ISNUMBER(Fixture!I5332),Fixture!F5332&lt;&gt;"BYE",Fixture!J5332&lt;&gt;"BYE"),"Yes","-"))</f>
        <v>-</v>
      </c>
      <c r="H5328" s="9" t="str">
        <f>IF(G5328="-","-",IF(Fixture!G5332&gt;Fixture!I5332,Settings!$G$7,IF(Fixture!G5332=Fixture!I5332,Settings!$G$8,IF(Fixture!G5332&lt;Fixture!I5332,Settings!$G$9,"-"))))</f>
        <v>-</v>
      </c>
      <c r="I5328" s="13" t="str">
        <f>IF(G5328="-","-",IF(Fixture!I5332&gt;Fixture!G5332,Settings!$G$7,IF(Fixture!I5332=Fixture!G5332,Settings!$G$8,IF(Fixture!I5332&lt;Fixture!G5332,Settings!$G$9,"-"))))</f>
        <v>-</v>
      </c>
    </row>
    <row r="5329" spans="3:9" x14ac:dyDescent="0.25">
      <c r="C5329" s="12" t="str">
        <f t="shared" si="168"/>
        <v>-</v>
      </c>
      <c r="D5329" s="9" t="str">
        <f t="shared" si="169"/>
        <v>-</v>
      </c>
      <c r="E5329" s="9" t="str">
        <f>IF(C5329="-","-",IF(D5329=maxgameno+2,"blank row 2",IF(D5329=maxgameno+1,"blank row 1",INDEX(FixtureCode!$B$4:$AH$128,MATCH($C5329,FixtureCode!$B$4:$B$128,0),MATCH("G"&amp;D5329&amp;"-T1",FixtureCode!$B$4:$AH$4,0)))))</f>
        <v>-</v>
      </c>
      <c r="F5329" s="13" t="str">
        <f>IF(C5329="-","-",IF(D5329=maxgameno+2,"blank row 2",IF(D5329=maxgameno+1,"blank row 1",INDEX(FixtureCode!$B$4:$AH$128,MATCH($C5329,FixtureCode!$B$4:$B$128,0),MATCH("G"&amp;D5329&amp;"-T2",FixtureCode!$B$4:$AH$4,0)))))</f>
        <v>-</v>
      </c>
      <c r="G5329" s="12" t="str">
        <f>IF(C5329="-","-",IF(AND(ISNUMBER(Fixture!G5333),ISNUMBER(Fixture!I5333),Fixture!F5333&lt;&gt;"BYE",Fixture!J5333&lt;&gt;"BYE"),"Yes","-"))</f>
        <v>-</v>
      </c>
      <c r="H5329" s="9" t="str">
        <f>IF(G5329="-","-",IF(Fixture!G5333&gt;Fixture!I5333,Settings!$G$7,IF(Fixture!G5333=Fixture!I5333,Settings!$G$8,IF(Fixture!G5333&lt;Fixture!I5333,Settings!$G$9,"-"))))</f>
        <v>-</v>
      </c>
      <c r="I5329" s="13" t="str">
        <f>IF(G5329="-","-",IF(Fixture!I5333&gt;Fixture!G5333,Settings!$G$7,IF(Fixture!I5333=Fixture!G5333,Settings!$G$8,IF(Fixture!I5333&lt;Fixture!G5333,Settings!$G$9,"-"))))</f>
        <v>-</v>
      </c>
    </row>
    <row r="5330" spans="3:9" x14ac:dyDescent="0.25">
      <c r="C5330" s="12" t="str">
        <f t="shared" si="168"/>
        <v>-</v>
      </c>
      <c r="D5330" s="9" t="str">
        <f t="shared" si="169"/>
        <v>-</v>
      </c>
      <c r="E5330" s="9" t="str">
        <f>IF(C5330="-","-",IF(D5330=maxgameno+2,"blank row 2",IF(D5330=maxgameno+1,"blank row 1",INDEX(FixtureCode!$B$4:$AH$128,MATCH($C5330,FixtureCode!$B$4:$B$128,0),MATCH("G"&amp;D5330&amp;"-T1",FixtureCode!$B$4:$AH$4,0)))))</f>
        <v>-</v>
      </c>
      <c r="F5330" s="13" t="str">
        <f>IF(C5330="-","-",IF(D5330=maxgameno+2,"blank row 2",IF(D5330=maxgameno+1,"blank row 1",INDEX(FixtureCode!$B$4:$AH$128,MATCH($C5330,FixtureCode!$B$4:$B$128,0),MATCH("G"&amp;D5330&amp;"-T2",FixtureCode!$B$4:$AH$4,0)))))</f>
        <v>-</v>
      </c>
      <c r="G5330" s="12" t="str">
        <f>IF(C5330="-","-",IF(AND(ISNUMBER(Fixture!G5334),ISNUMBER(Fixture!I5334),Fixture!F5334&lt;&gt;"BYE",Fixture!J5334&lt;&gt;"BYE"),"Yes","-"))</f>
        <v>-</v>
      </c>
      <c r="H5330" s="9" t="str">
        <f>IF(G5330="-","-",IF(Fixture!G5334&gt;Fixture!I5334,Settings!$G$7,IF(Fixture!G5334=Fixture!I5334,Settings!$G$8,IF(Fixture!G5334&lt;Fixture!I5334,Settings!$G$9,"-"))))</f>
        <v>-</v>
      </c>
      <c r="I5330" s="13" t="str">
        <f>IF(G5330="-","-",IF(Fixture!I5334&gt;Fixture!G5334,Settings!$G$7,IF(Fixture!I5334=Fixture!G5334,Settings!$G$8,IF(Fixture!I5334&lt;Fixture!G5334,Settings!$G$9,"-"))))</f>
        <v>-</v>
      </c>
    </row>
    <row r="5331" spans="3:9" x14ac:dyDescent="0.25">
      <c r="C5331" s="12" t="str">
        <f t="shared" si="168"/>
        <v>-</v>
      </c>
      <c r="D5331" s="9" t="str">
        <f t="shared" si="169"/>
        <v>-</v>
      </c>
      <c r="E5331" s="9" t="str">
        <f>IF(C5331="-","-",IF(D5331=maxgameno+2,"blank row 2",IF(D5331=maxgameno+1,"blank row 1",INDEX(FixtureCode!$B$4:$AH$128,MATCH($C5331,FixtureCode!$B$4:$B$128,0),MATCH("G"&amp;D5331&amp;"-T1",FixtureCode!$B$4:$AH$4,0)))))</f>
        <v>-</v>
      </c>
      <c r="F5331" s="13" t="str">
        <f>IF(C5331="-","-",IF(D5331=maxgameno+2,"blank row 2",IF(D5331=maxgameno+1,"blank row 1",INDEX(FixtureCode!$B$4:$AH$128,MATCH($C5331,FixtureCode!$B$4:$B$128,0),MATCH("G"&amp;D5331&amp;"-T2",FixtureCode!$B$4:$AH$4,0)))))</f>
        <v>-</v>
      </c>
      <c r="G5331" s="12" t="str">
        <f>IF(C5331="-","-",IF(AND(ISNUMBER(Fixture!G5335),ISNUMBER(Fixture!I5335),Fixture!F5335&lt;&gt;"BYE",Fixture!J5335&lt;&gt;"BYE"),"Yes","-"))</f>
        <v>-</v>
      </c>
      <c r="H5331" s="9" t="str">
        <f>IF(G5331="-","-",IF(Fixture!G5335&gt;Fixture!I5335,Settings!$G$7,IF(Fixture!G5335=Fixture!I5335,Settings!$G$8,IF(Fixture!G5335&lt;Fixture!I5335,Settings!$G$9,"-"))))</f>
        <v>-</v>
      </c>
      <c r="I5331" s="13" t="str">
        <f>IF(G5331="-","-",IF(Fixture!I5335&gt;Fixture!G5335,Settings!$G$7,IF(Fixture!I5335=Fixture!G5335,Settings!$G$8,IF(Fixture!I5335&lt;Fixture!G5335,Settings!$G$9,"-"))))</f>
        <v>-</v>
      </c>
    </row>
    <row r="5332" spans="3:9" x14ac:dyDescent="0.25">
      <c r="C5332" s="12" t="str">
        <f t="shared" si="168"/>
        <v>-</v>
      </c>
      <c r="D5332" s="9" t="str">
        <f t="shared" si="169"/>
        <v>-</v>
      </c>
      <c r="E5332" s="9" t="str">
        <f>IF(C5332="-","-",IF(D5332=maxgameno+2,"blank row 2",IF(D5332=maxgameno+1,"blank row 1",INDEX(FixtureCode!$B$4:$AH$128,MATCH($C5332,FixtureCode!$B$4:$B$128,0),MATCH("G"&amp;D5332&amp;"-T1",FixtureCode!$B$4:$AH$4,0)))))</f>
        <v>-</v>
      </c>
      <c r="F5332" s="13" t="str">
        <f>IF(C5332="-","-",IF(D5332=maxgameno+2,"blank row 2",IF(D5332=maxgameno+1,"blank row 1",INDEX(FixtureCode!$B$4:$AH$128,MATCH($C5332,FixtureCode!$B$4:$B$128,0),MATCH("G"&amp;D5332&amp;"-T2",FixtureCode!$B$4:$AH$4,0)))))</f>
        <v>-</v>
      </c>
      <c r="G5332" s="12" t="str">
        <f>IF(C5332="-","-",IF(AND(ISNUMBER(Fixture!G5336),ISNUMBER(Fixture!I5336),Fixture!F5336&lt;&gt;"BYE",Fixture!J5336&lt;&gt;"BYE"),"Yes","-"))</f>
        <v>-</v>
      </c>
      <c r="H5332" s="9" t="str">
        <f>IF(G5332="-","-",IF(Fixture!G5336&gt;Fixture!I5336,Settings!$G$7,IF(Fixture!G5336=Fixture!I5336,Settings!$G$8,IF(Fixture!G5336&lt;Fixture!I5336,Settings!$G$9,"-"))))</f>
        <v>-</v>
      </c>
      <c r="I5332" s="13" t="str">
        <f>IF(G5332="-","-",IF(Fixture!I5336&gt;Fixture!G5336,Settings!$G$7,IF(Fixture!I5336=Fixture!G5336,Settings!$G$8,IF(Fixture!I5336&lt;Fixture!G5336,Settings!$G$9,"-"))))</f>
        <v>-</v>
      </c>
    </row>
    <row r="5333" spans="3:9" x14ac:dyDescent="0.25">
      <c r="C5333" s="12" t="str">
        <f t="shared" si="168"/>
        <v>-</v>
      </c>
      <c r="D5333" s="9" t="str">
        <f t="shared" si="169"/>
        <v>-</v>
      </c>
      <c r="E5333" s="9" t="str">
        <f>IF(C5333="-","-",IF(D5333=maxgameno+2,"blank row 2",IF(D5333=maxgameno+1,"blank row 1",INDEX(FixtureCode!$B$4:$AH$128,MATCH($C5333,FixtureCode!$B$4:$B$128,0),MATCH("G"&amp;D5333&amp;"-T1",FixtureCode!$B$4:$AH$4,0)))))</f>
        <v>-</v>
      </c>
      <c r="F5333" s="13" t="str">
        <f>IF(C5333="-","-",IF(D5333=maxgameno+2,"blank row 2",IF(D5333=maxgameno+1,"blank row 1",INDEX(FixtureCode!$B$4:$AH$128,MATCH($C5333,FixtureCode!$B$4:$B$128,0),MATCH("G"&amp;D5333&amp;"-T2",FixtureCode!$B$4:$AH$4,0)))))</f>
        <v>-</v>
      </c>
      <c r="G5333" s="12" t="str">
        <f>IF(C5333="-","-",IF(AND(ISNUMBER(Fixture!G5337),ISNUMBER(Fixture!I5337),Fixture!F5337&lt;&gt;"BYE",Fixture!J5337&lt;&gt;"BYE"),"Yes","-"))</f>
        <v>-</v>
      </c>
      <c r="H5333" s="9" t="str">
        <f>IF(G5333="-","-",IF(Fixture!G5337&gt;Fixture!I5337,Settings!$G$7,IF(Fixture!G5337=Fixture!I5337,Settings!$G$8,IF(Fixture!G5337&lt;Fixture!I5337,Settings!$G$9,"-"))))</f>
        <v>-</v>
      </c>
      <c r="I5333" s="13" t="str">
        <f>IF(G5333="-","-",IF(Fixture!I5337&gt;Fixture!G5337,Settings!$G$7,IF(Fixture!I5337=Fixture!G5337,Settings!$G$8,IF(Fixture!I5337&lt;Fixture!G5337,Settings!$G$9,"-"))))</f>
        <v>-</v>
      </c>
    </row>
    <row r="5334" spans="3:9" x14ac:dyDescent="0.25">
      <c r="C5334" s="12" t="str">
        <f t="shared" si="168"/>
        <v>-</v>
      </c>
      <c r="D5334" s="9" t="str">
        <f t="shared" si="169"/>
        <v>-</v>
      </c>
      <c r="E5334" s="9" t="str">
        <f>IF(C5334="-","-",IF(D5334=maxgameno+2,"blank row 2",IF(D5334=maxgameno+1,"blank row 1",INDEX(FixtureCode!$B$4:$AH$128,MATCH($C5334,FixtureCode!$B$4:$B$128,0),MATCH("G"&amp;D5334&amp;"-T1",FixtureCode!$B$4:$AH$4,0)))))</f>
        <v>-</v>
      </c>
      <c r="F5334" s="13" t="str">
        <f>IF(C5334="-","-",IF(D5334=maxgameno+2,"blank row 2",IF(D5334=maxgameno+1,"blank row 1",INDEX(FixtureCode!$B$4:$AH$128,MATCH($C5334,FixtureCode!$B$4:$B$128,0),MATCH("G"&amp;D5334&amp;"-T2",FixtureCode!$B$4:$AH$4,0)))))</f>
        <v>-</v>
      </c>
      <c r="G5334" s="12" t="str">
        <f>IF(C5334="-","-",IF(AND(ISNUMBER(Fixture!G5338),ISNUMBER(Fixture!I5338),Fixture!F5338&lt;&gt;"BYE",Fixture!J5338&lt;&gt;"BYE"),"Yes","-"))</f>
        <v>-</v>
      </c>
      <c r="H5334" s="9" t="str">
        <f>IF(G5334="-","-",IF(Fixture!G5338&gt;Fixture!I5338,Settings!$G$7,IF(Fixture!G5338=Fixture!I5338,Settings!$G$8,IF(Fixture!G5338&lt;Fixture!I5338,Settings!$G$9,"-"))))</f>
        <v>-</v>
      </c>
      <c r="I5334" s="13" t="str">
        <f>IF(G5334="-","-",IF(Fixture!I5338&gt;Fixture!G5338,Settings!$G$7,IF(Fixture!I5338=Fixture!G5338,Settings!$G$8,IF(Fixture!I5338&lt;Fixture!G5338,Settings!$G$9,"-"))))</f>
        <v>-</v>
      </c>
    </row>
    <row r="5335" spans="3:9" x14ac:dyDescent="0.25">
      <c r="C5335" s="12" t="str">
        <f t="shared" si="168"/>
        <v>-</v>
      </c>
      <c r="D5335" s="9" t="str">
        <f t="shared" si="169"/>
        <v>-</v>
      </c>
      <c r="E5335" s="9" t="str">
        <f>IF(C5335="-","-",IF(D5335=maxgameno+2,"blank row 2",IF(D5335=maxgameno+1,"blank row 1",INDEX(FixtureCode!$B$4:$AH$128,MATCH($C5335,FixtureCode!$B$4:$B$128,0),MATCH("G"&amp;D5335&amp;"-T1",FixtureCode!$B$4:$AH$4,0)))))</f>
        <v>-</v>
      </c>
      <c r="F5335" s="13" t="str">
        <f>IF(C5335="-","-",IF(D5335=maxgameno+2,"blank row 2",IF(D5335=maxgameno+1,"blank row 1",INDEX(FixtureCode!$B$4:$AH$128,MATCH($C5335,FixtureCode!$B$4:$B$128,0),MATCH("G"&amp;D5335&amp;"-T2",FixtureCode!$B$4:$AH$4,0)))))</f>
        <v>-</v>
      </c>
      <c r="G5335" s="12" t="str">
        <f>IF(C5335="-","-",IF(AND(ISNUMBER(Fixture!G5339),ISNUMBER(Fixture!I5339),Fixture!F5339&lt;&gt;"BYE",Fixture!J5339&lt;&gt;"BYE"),"Yes","-"))</f>
        <v>-</v>
      </c>
      <c r="H5335" s="9" t="str">
        <f>IF(G5335="-","-",IF(Fixture!G5339&gt;Fixture!I5339,Settings!$G$7,IF(Fixture!G5339=Fixture!I5339,Settings!$G$8,IF(Fixture!G5339&lt;Fixture!I5339,Settings!$G$9,"-"))))</f>
        <v>-</v>
      </c>
      <c r="I5335" s="13" t="str">
        <f>IF(G5335="-","-",IF(Fixture!I5339&gt;Fixture!G5339,Settings!$G$7,IF(Fixture!I5339=Fixture!G5339,Settings!$G$8,IF(Fixture!I5339&lt;Fixture!G5339,Settings!$G$9,"-"))))</f>
        <v>-</v>
      </c>
    </row>
    <row r="5336" spans="3:9" x14ac:dyDescent="0.25">
      <c r="C5336" s="12" t="str">
        <f t="shared" si="168"/>
        <v>-</v>
      </c>
      <c r="D5336" s="9" t="str">
        <f t="shared" si="169"/>
        <v>-</v>
      </c>
      <c r="E5336" s="9" t="str">
        <f>IF(C5336="-","-",IF(D5336=maxgameno+2,"blank row 2",IF(D5336=maxgameno+1,"blank row 1",INDEX(FixtureCode!$B$4:$AH$128,MATCH($C5336,FixtureCode!$B$4:$B$128,0),MATCH("G"&amp;D5336&amp;"-T1",FixtureCode!$B$4:$AH$4,0)))))</f>
        <v>-</v>
      </c>
      <c r="F5336" s="13" t="str">
        <f>IF(C5336="-","-",IF(D5336=maxgameno+2,"blank row 2",IF(D5336=maxgameno+1,"blank row 1",INDEX(FixtureCode!$B$4:$AH$128,MATCH($C5336,FixtureCode!$B$4:$B$128,0),MATCH("G"&amp;D5336&amp;"-T2",FixtureCode!$B$4:$AH$4,0)))))</f>
        <v>-</v>
      </c>
      <c r="G5336" s="12" t="str">
        <f>IF(C5336="-","-",IF(AND(ISNUMBER(Fixture!G5340),ISNUMBER(Fixture!I5340),Fixture!F5340&lt;&gt;"BYE",Fixture!J5340&lt;&gt;"BYE"),"Yes","-"))</f>
        <v>-</v>
      </c>
      <c r="H5336" s="9" t="str">
        <f>IF(G5336="-","-",IF(Fixture!G5340&gt;Fixture!I5340,Settings!$G$7,IF(Fixture!G5340=Fixture!I5340,Settings!$G$8,IF(Fixture!G5340&lt;Fixture!I5340,Settings!$G$9,"-"))))</f>
        <v>-</v>
      </c>
      <c r="I5336" s="13" t="str">
        <f>IF(G5336="-","-",IF(Fixture!I5340&gt;Fixture!G5340,Settings!$G$7,IF(Fixture!I5340=Fixture!G5340,Settings!$G$8,IF(Fixture!I5340&lt;Fixture!G5340,Settings!$G$9,"-"))))</f>
        <v>-</v>
      </c>
    </row>
    <row r="5337" spans="3:9" x14ac:dyDescent="0.25">
      <c r="C5337" s="12" t="str">
        <f t="shared" si="168"/>
        <v>-</v>
      </c>
      <c r="D5337" s="9" t="str">
        <f t="shared" si="169"/>
        <v>-</v>
      </c>
      <c r="E5337" s="9" t="str">
        <f>IF(C5337="-","-",IF(D5337=maxgameno+2,"blank row 2",IF(D5337=maxgameno+1,"blank row 1",INDEX(FixtureCode!$B$4:$AH$128,MATCH($C5337,FixtureCode!$B$4:$B$128,0),MATCH("G"&amp;D5337&amp;"-T1",FixtureCode!$B$4:$AH$4,0)))))</f>
        <v>-</v>
      </c>
      <c r="F5337" s="13" t="str">
        <f>IF(C5337="-","-",IF(D5337=maxgameno+2,"blank row 2",IF(D5337=maxgameno+1,"blank row 1",INDEX(FixtureCode!$B$4:$AH$128,MATCH($C5337,FixtureCode!$B$4:$B$128,0),MATCH("G"&amp;D5337&amp;"-T2",FixtureCode!$B$4:$AH$4,0)))))</f>
        <v>-</v>
      </c>
      <c r="G5337" s="12" t="str">
        <f>IF(C5337="-","-",IF(AND(ISNUMBER(Fixture!G5341),ISNUMBER(Fixture!I5341),Fixture!F5341&lt;&gt;"BYE",Fixture!J5341&lt;&gt;"BYE"),"Yes","-"))</f>
        <v>-</v>
      </c>
      <c r="H5337" s="9" t="str">
        <f>IF(G5337="-","-",IF(Fixture!G5341&gt;Fixture!I5341,Settings!$G$7,IF(Fixture!G5341=Fixture!I5341,Settings!$G$8,IF(Fixture!G5341&lt;Fixture!I5341,Settings!$G$9,"-"))))</f>
        <v>-</v>
      </c>
      <c r="I5337" s="13" t="str">
        <f>IF(G5337="-","-",IF(Fixture!I5341&gt;Fixture!G5341,Settings!$G$7,IF(Fixture!I5341=Fixture!G5341,Settings!$G$8,IF(Fixture!I5341&lt;Fixture!G5341,Settings!$G$9,"-"))))</f>
        <v>-</v>
      </c>
    </row>
    <row r="5338" spans="3:9" x14ac:dyDescent="0.25">
      <c r="C5338" s="12" t="str">
        <f t="shared" si="168"/>
        <v>-</v>
      </c>
      <c r="D5338" s="9" t="str">
        <f t="shared" si="169"/>
        <v>-</v>
      </c>
      <c r="E5338" s="9" t="str">
        <f>IF(C5338="-","-",IF(D5338=maxgameno+2,"blank row 2",IF(D5338=maxgameno+1,"blank row 1",INDEX(FixtureCode!$B$4:$AH$128,MATCH($C5338,FixtureCode!$B$4:$B$128,0),MATCH("G"&amp;D5338&amp;"-T1",FixtureCode!$B$4:$AH$4,0)))))</f>
        <v>-</v>
      </c>
      <c r="F5338" s="13" t="str">
        <f>IF(C5338="-","-",IF(D5338=maxgameno+2,"blank row 2",IF(D5338=maxgameno+1,"blank row 1",INDEX(FixtureCode!$B$4:$AH$128,MATCH($C5338,FixtureCode!$B$4:$B$128,0),MATCH("G"&amp;D5338&amp;"-T2",FixtureCode!$B$4:$AH$4,0)))))</f>
        <v>-</v>
      </c>
      <c r="G5338" s="12" t="str">
        <f>IF(C5338="-","-",IF(AND(ISNUMBER(Fixture!G5342),ISNUMBER(Fixture!I5342),Fixture!F5342&lt;&gt;"BYE",Fixture!J5342&lt;&gt;"BYE"),"Yes","-"))</f>
        <v>-</v>
      </c>
      <c r="H5338" s="9" t="str">
        <f>IF(G5338="-","-",IF(Fixture!G5342&gt;Fixture!I5342,Settings!$G$7,IF(Fixture!G5342=Fixture!I5342,Settings!$G$8,IF(Fixture!G5342&lt;Fixture!I5342,Settings!$G$9,"-"))))</f>
        <v>-</v>
      </c>
      <c r="I5338" s="13" t="str">
        <f>IF(G5338="-","-",IF(Fixture!I5342&gt;Fixture!G5342,Settings!$G$7,IF(Fixture!I5342=Fixture!G5342,Settings!$G$8,IF(Fixture!I5342&lt;Fixture!G5342,Settings!$G$9,"-"))))</f>
        <v>-</v>
      </c>
    </row>
    <row r="5339" spans="3:9" x14ac:dyDescent="0.25">
      <c r="C5339" s="12" t="str">
        <f t="shared" si="168"/>
        <v>-</v>
      </c>
      <c r="D5339" s="9" t="str">
        <f t="shared" si="169"/>
        <v>-</v>
      </c>
      <c r="E5339" s="9" t="str">
        <f>IF(C5339="-","-",IF(D5339=maxgameno+2,"blank row 2",IF(D5339=maxgameno+1,"blank row 1",INDEX(FixtureCode!$B$4:$AH$128,MATCH($C5339,FixtureCode!$B$4:$B$128,0),MATCH("G"&amp;D5339&amp;"-T1",FixtureCode!$B$4:$AH$4,0)))))</f>
        <v>-</v>
      </c>
      <c r="F5339" s="13" t="str">
        <f>IF(C5339="-","-",IF(D5339=maxgameno+2,"blank row 2",IF(D5339=maxgameno+1,"blank row 1",INDEX(FixtureCode!$B$4:$AH$128,MATCH($C5339,FixtureCode!$B$4:$B$128,0),MATCH("G"&amp;D5339&amp;"-T2",FixtureCode!$B$4:$AH$4,0)))))</f>
        <v>-</v>
      </c>
      <c r="G5339" s="12" t="str">
        <f>IF(C5339="-","-",IF(AND(ISNUMBER(Fixture!G5343),ISNUMBER(Fixture!I5343),Fixture!F5343&lt;&gt;"BYE",Fixture!J5343&lt;&gt;"BYE"),"Yes","-"))</f>
        <v>-</v>
      </c>
      <c r="H5339" s="9" t="str">
        <f>IF(G5339="-","-",IF(Fixture!G5343&gt;Fixture!I5343,Settings!$G$7,IF(Fixture!G5343=Fixture!I5343,Settings!$G$8,IF(Fixture!G5343&lt;Fixture!I5343,Settings!$G$9,"-"))))</f>
        <v>-</v>
      </c>
      <c r="I5339" s="13" t="str">
        <f>IF(G5339="-","-",IF(Fixture!I5343&gt;Fixture!G5343,Settings!$G$7,IF(Fixture!I5343=Fixture!G5343,Settings!$G$8,IF(Fixture!I5343&lt;Fixture!G5343,Settings!$G$9,"-"))))</f>
        <v>-</v>
      </c>
    </row>
    <row r="5340" spans="3:9" x14ac:dyDescent="0.25">
      <c r="C5340" s="12" t="str">
        <f t="shared" si="168"/>
        <v>-</v>
      </c>
      <c r="D5340" s="9" t="str">
        <f t="shared" si="169"/>
        <v>-</v>
      </c>
      <c r="E5340" s="9" t="str">
        <f>IF(C5340="-","-",IF(D5340=maxgameno+2,"blank row 2",IF(D5340=maxgameno+1,"blank row 1",INDEX(FixtureCode!$B$4:$AH$128,MATCH($C5340,FixtureCode!$B$4:$B$128,0),MATCH("G"&amp;D5340&amp;"-T1",FixtureCode!$B$4:$AH$4,0)))))</f>
        <v>-</v>
      </c>
      <c r="F5340" s="13" t="str">
        <f>IF(C5340="-","-",IF(D5340=maxgameno+2,"blank row 2",IF(D5340=maxgameno+1,"blank row 1",INDEX(FixtureCode!$B$4:$AH$128,MATCH($C5340,FixtureCode!$B$4:$B$128,0),MATCH("G"&amp;D5340&amp;"-T2",FixtureCode!$B$4:$AH$4,0)))))</f>
        <v>-</v>
      </c>
      <c r="G5340" s="12" t="str">
        <f>IF(C5340="-","-",IF(AND(ISNUMBER(Fixture!G5344),ISNUMBER(Fixture!I5344),Fixture!F5344&lt;&gt;"BYE",Fixture!J5344&lt;&gt;"BYE"),"Yes","-"))</f>
        <v>-</v>
      </c>
      <c r="H5340" s="9" t="str">
        <f>IF(G5340="-","-",IF(Fixture!G5344&gt;Fixture!I5344,Settings!$G$7,IF(Fixture!G5344=Fixture!I5344,Settings!$G$8,IF(Fixture!G5344&lt;Fixture!I5344,Settings!$G$9,"-"))))</f>
        <v>-</v>
      </c>
      <c r="I5340" s="13" t="str">
        <f>IF(G5340="-","-",IF(Fixture!I5344&gt;Fixture!G5344,Settings!$G$7,IF(Fixture!I5344=Fixture!G5344,Settings!$G$8,IF(Fixture!I5344&lt;Fixture!G5344,Settings!$G$9,"-"))))</f>
        <v>-</v>
      </c>
    </row>
    <row r="5341" spans="3:9" x14ac:dyDescent="0.25">
      <c r="C5341" s="12" t="str">
        <f t="shared" si="168"/>
        <v>-</v>
      </c>
      <c r="D5341" s="9" t="str">
        <f t="shared" si="169"/>
        <v>-</v>
      </c>
      <c r="E5341" s="9" t="str">
        <f>IF(C5341="-","-",IF(D5341=maxgameno+2,"blank row 2",IF(D5341=maxgameno+1,"blank row 1",INDEX(FixtureCode!$B$4:$AH$128,MATCH($C5341,FixtureCode!$B$4:$B$128,0),MATCH("G"&amp;D5341&amp;"-T1",FixtureCode!$B$4:$AH$4,0)))))</f>
        <v>-</v>
      </c>
      <c r="F5341" s="13" t="str">
        <f>IF(C5341="-","-",IF(D5341=maxgameno+2,"blank row 2",IF(D5341=maxgameno+1,"blank row 1",INDEX(FixtureCode!$B$4:$AH$128,MATCH($C5341,FixtureCode!$B$4:$B$128,0),MATCH("G"&amp;D5341&amp;"-T2",FixtureCode!$B$4:$AH$4,0)))))</f>
        <v>-</v>
      </c>
      <c r="G5341" s="12" t="str">
        <f>IF(C5341="-","-",IF(AND(ISNUMBER(Fixture!G5345),ISNUMBER(Fixture!I5345),Fixture!F5345&lt;&gt;"BYE",Fixture!J5345&lt;&gt;"BYE"),"Yes","-"))</f>
        <v>-</v>
      </c>
      <c r="H5341" s="9" t="str">
        <f>IF(G5341="-","-",IF(Fixture!G5345&gt;Fixture!I5345,Settings!$G$7,IF(Fixture!G5345=Fixture!I5345,Settings!$G$8,IF(Fixture!G5345&lt;Fixture!I5345,Settings!$G$9,"-"))))</f>
        <v>-</v>
      </c>
      <c r="I5341" s="13" t="str">
        <f>IF(G5341="-","-",IF(Fixture!I5345&gt;Fixture!G5345,Settings!$G$7,IF(Fixture!I5345=Fixture!G5345,Settings!$G$8,IF(Fixture!I5345&lt;Fixture!G5345,Settings!$G$9,"-"))))</f>
        <v>-</v>
      </c>
    </row>
    <row r="5342" spans="3:9" x14ac:dyDescent="0.25">
      <c r="C5342" s="12" t="str">
        <f t="shared" si="168"/>
        <v>-</v>
      </c>
      <c r="D5342" s="9" t="str">
        <f t="shared" si="169"/>
        <v>-</v>
      </c>
      <c r="E5342" s="9" t="str">
        <f>IF(C5342="-","-",IF(D5342=maxgameno+2,"blank row 2",IF(D5342=maxgameno+1,"blank row 1",INDEX(FixtureCode!$B$4:$AH$128,MATCH($C5342,FixtureCode!$B$4:$B$128,0),MATCH("G"&amp;D5342&amp;"-T1",FixtureCode!$B$4:$AH$4,0)))))</f>
        <v>-</v>
      </c>
      <c r="F5342" s="13" t="str">
        <f>IF(C5342="-","-",IF(D5342=maxgameno+2,"blank row 2",IF(D5342=maxgameno+1,"blank row 1",INDEX(FixtureCode!$B$4:$AH$128,MATCH($C5342,FixtureCode!$B$4:$B$128,0),MATCH("G"&amp;D5342&amp;"-T2",FixtureCode!$B$4:$AH$4,0)))))</f>
        <v>-</v>
      </c>
      <c r="G5342" s="12" t="str">
        <f>IF(C5342="-","-",IF(AND(ISNUMBER(Fixture!G5346),ISNUMBER(Fixture!I5346),Fixture!F5346&lt;&gt;"BYE",Fixture!J5346&lt;&gt;"BYE"),"Yes","-"))</f>
        <v>-</v>
      </c>
      <c r="H5342" s="9" t="str">
        <f>IF(G5342="-","-",IF(Fixture!G5346&gt;Fixture!I5346,Settings!$G$7,IF(Fixture!G5346=Fixture!I5346,Settings!$G$8,IF(Fixture!G5346&lt;Fixture!I5346,Settings!$G$9,"-"))))</f>
        <v>-</v>
      </c>
      <c r="I5342" s="13" t="str">
        <f>IF(G5342="-","-",IF(Fixture!I5346&gt;Fixture!G5346,Settings!$G$7,IF(Fixture!I5346=Fixture!G5346,Settings!$G$8,IF(Fixture!I5346&lt;Fixture!G5346,Settings!$G$9,"-"))))</f>
        <v>-</v>
      </c>
    </row>
    <row r="5343" spans="3:9" x14ac:dyDescent="0.25">
      <c r="C5343" s="12" t="str">
        <f t="shared" si="168"/>
        <v>-</v>
      </c>
      <c r="D5343" s="9" t="str">
        <f t="shared" si="169"/>
        <v>-</v>
      </c>
      <c r="E5343" s="9" t="str">
        <f>IF(C5343="-","-",IF(D5343=maxgameno+2,"blank row 2",IF(D5343=maxgameno+1,"blank row 1",INDEX(FixtureCode!$B$4:$AH$128,MATCH($C5343,FixtureCode!$B$4:$B$128,0),MATCH("G"&amp;D5343&amp;"-T1",FixtureCode!$B$4:$AH$4,0)))))</f>
        <v>-</v>
      </c>
      <c r="F5343" s="13" t="str">
        <f>IF(C5343="-","-",IF(D5343=maxgameno+2,"blank row 2",IF(D5343=maxgameno+1,"blank row 1",INDEX(FixtureCode!$B$4:$AH$128,MATCH($C5343,FixtureCode!$B$4:$B$128,0),MATCH("G"&amp;D5343&amp;"-T2",FixtureCode!$B$4:$AH$4,0)))))</f>
        <v>-</v>
      </c>
      <c r="G5343" s="12" t="str">
        <f>IF(C5343="-","-",IF(AND(ISNUMBER(Fixture!G5347),ISNUMBER(Fixture!I5347),Fixture!F5347&lt;&gt;"BYE",Fixture!J5347&lt;&gt;"BYE"),"Yes","-"))</f>
        <v>-</v>
      </c>
      <c r="H5343" s="9" t="str">
        <f>IF(G5343="-","-",IF(Fixture!G5347&gt;Fixture!I5347,Settings!$G$7,IF(Fixture!G5347=Fixture!I5347,Settings!$G$8,IF(Fixture!G5347&lt;Fixture!I5347,Settings!$G$9,"-"))))</f>
        <v>-</v>
      </c>
      <c r="I5343" s="13" t="str">
        <f>IF(G5343="-","-",IF(Fixture!I5347&gt;Fixture!G5347,Settings!$G$7,IF(Fixture!I5347=Fixture!G5347,Settings!$G$8,IF(Fixture!I5347&lt;Fixture!G5347,Settings!$G$9,"-"))))</f>
        <v>-</v>
      </c>
    </row>
    <row r="5344" spans="3:9" x14ac:dyDescent="0.25">
      <c r="C5344" s="12" t="str">
        <f t="shared" si="168"/>
        <v>-</v>
      </c>
      <c r="D5344" s="9" t="str">
        <f t="shared" si="169"/>
        <v>-</v>
      </c>
      <c r="E5344" s="9" t="str">
        <f>IF(C5344="-","-",IF(D5344=maxgameno+2,"blank row 2",IF(D5344=maxgameno+1,"blank row 1",INDEX(FixtureCode!$B$4:$AH$128,MATCH($C5344,FixtureCode!$B$4:$B$128,0),MATCH("G"&amp;D5344&amp;"-T1",FixtureCode!$B$4:$AH$4,0)))))</f>
        <v>-</v>
      </c>
      <c r="F5344" s="13" t="str">
        <f>IF(C5344="-","-",IF(D5344=maxgameno+2,"blank row 2",IF(D5344=maxgameno+1,"blank row 1",INDEX(FixtureCode!$B$4:$AH$128,MATCH($C5344,FixtureCode!$B$4:$B$128,0),MATCH("G"&amp;D5344&amp;"-T2",FixtureCode!$B$4:$AH$4,0)))))</f>
        <v>-</v>
      </c>
      <c r="G5344" s="12" t="str">
        <f>IF(C5344="-","-",IF(AND(ISNUMBER(Fixture!G5348),ISNUMBER(Fixture!I5348),Fixture!F5348&lt;&gt;"BYE",Fixture!J5348&lt;&gt;"BYE"),"Yes","-"))</f>
        <v>-</v>
      </c>
      <c r="H5344" s="9" t="str">
        <f>IF(G5344="-","-",IF(Fixture!G5348&gt;Fixture!I5348,Settings!$G$7,IF(Fixture!G5348=Fixture!I5348,Settings!$G$8,IF(Fixture!G5348&lt;Fixture!I5348,Settings!$G$9,"-"))))</f>
        <v>-</v>
      </c>
      <c r="I5344" s="13" t="str">
        <f>IF(G5344="-","-",IF(Fixture!I5348&gt;Fixture!G5348,Settings!$G$7,IF(Fixture!I5348=Fixture!G5348,Settings!$G$8,IF(Fixture!I5348&lt;Fixture!G5348,Settings!$G$9,"-"))))</f>
        <v>-</v>
      </c>
    </row>
    <row r="5345" spans="3:9" x14ac:dyDescent="0.25">
      <c r="C5345" s="12" t="str">
        <f t="shared" si="168"/>
        <v>-</v>
      </c>
      <c r="D5345" s="9" t="str">
        <f t="shared" si="169"/>
        <v>-</v>
      </c>
      <c r="E5345" s="9" t="str">
        <f>IF(C5345="-","-",IF(D5345=maxgameno+2,"blank row 2",IF(D5345=maxgameno+1,"blank row 1",INDEX(FixtureCode!$B$4:$AH$128,MATCH($C5345,FixtureCode!$B$4:$B$128,0),MATCH("G"&amp;D5345&amp;"-T1",FixtureCode!$B$4:$AH$4,0)))))</f>
        <v>-</v>
      </c>
      <c r="F5345" s="13" t="str">
        <f>IF(C5345="-","-",IF(D5345=maxgameno+2,"blank row 2",IF(D5345=maxgameno+1,"blank row 1",INDEX(FixtureCode!$B$4:$AH$128,MATCH($C5345,FixtureCode!$B$4:$B$128,0),MATCH("G"&amp;D5345&amp;"-T2",FixtureCode!$B$4:$AH$4,0)))))</f>
        <v>-</v>
      </c>
      <c r="G5345" s="12" t="str">
        <f>IF(C5345="-","-",IF(AND(ISNUMBER(Fixture!G5349),ISNUMBER(Fixture!I5349),Fixture!F5349&lt;&gt;"BYE",Fixture!J5349&lt;&gt;"BYE"),"Yes","-"))</f>
        <v>-</v>
      </c>
      <c r="H5345" s="9" t="str">
        <f>IF(G5345="-","-",IF(Fixture!G5349&gt;Fixture!I5349,Settings!$G$7,IF(Fixture!G5349=Fixture!I5349,Settings!$G$8,IF(Fixture!G5349&lt;Fixture!I5349,Settings!$G$9,"-"))))</f>
        <v>-</v>
      </c>
      <c r="I5345" s="13" t="str">
        <f>IF(G5345="-","-",IF(Fixture!I5349&gt;Fixture!G5349,Settings!$G$7,IF(Fixture!I5349=Fixture!G5349,Settings!$G$8,IF(Fixture!I5349&lt;Fixture!G5349,Settings!$G$9,"-"))))</f>
        <v>-</v>
      </c>
    </row>
    <row r="5346" spans="3:9" x14ac:dyDescent="0.25">
      <c r="C5346" s="12" t="str">
        <f t="shared" si="168"/>
        <v>-</v>
      </c>
      <c r="D5346" s="9" t="str">
        <f t="shared" si="169"/>
        <v>-</v>
      </c>
      <c r="E5346" s="9" t="str">
        <f>IF(C5346="-","-",IF(D5346=maxgameno+2,"blank row 2",IF(D5346=maxgameno+1,"blank row 1",INDEX(FixtureCode!$B$4:$AH$128,MATCH($C5346,FixtureCode!$B$4:$B$128,0),MATCH("G"&amp;D5346&amp;"-T1",FixtureCode!$B$4:$AH$4,0)))))</f>
        <v>-</v>
      </c>
      <c r="F5346" s="13" t="str">
        <f>IF(C5346="-","-",IF(D5346=maxgameno+2,"blank row 2",IF(D5346=maxgameno+1,"blank row 1",INDEX(FixtureCode!$B$4:$AH$128,MATCH($C5346,FixtureCode!$B$4:$B$128,0),MATCH("G"&amp;D5346&amp;"-T2",FixtureCode!$B$4:$AH$4,0)))))</f>
        <v>-</v>
      </c>
      <c r="G5346" s="12" t="str">
        <f>IF(C5346="-","-",IF(AND(ISNUMBER(Fixture!G5350),ISNUMBER(Fixture!I5350),Fixture!F5350&lt;&gt;"BYE",Fixture!J5350&lt;&gt;"BYE"),"Yes","-"))</f>
        <v>-</v>
      </c>
      <c r="H5346" s="9" t="str">
        <f>IF(G5346="-","-",IF(Fixture!G5350&gt;Fixture!I5350,Settings!$G$7,IF(Fixture!G5350=Fixture!I5350,Settings!$G$8,IF(Fixture!G5350&lt;Fixture!I5350,Settings!$G$9,"-"))))</f>
        <v>-</v>
      </c>
      <c r="I5346" s="13" t="str">
        <f>IF(G5346="-","-",IF(Fixture!I5350&gt;Fixture!G5350,Settings!$G$7,IF(Fixture!I5350=Fixture!G5350,Settings!$G$8,IF(Fixture!I5350&lt;Fixture!G5350,Settings!$G$9,"-"))))</f>
        <v>-</v>
      </c>
    </row>
    <row r="5347" spans="3:9" x14ac:dyDescent="0.25">
      <c r="C5347" s="12" t="str">
        <f t="shared" si="168"/>
        <v>-</v>
      </c>
      <c r="D5347" s="9" t="str">
        <f t="shared" si="169"/>
        <v>-</v>
      </c>
      <c r="E5347" s="9" t="str">
        <f>IF(C5347="-","-",IF(D5347=maxgameno+2,"blank row 2",IF(D5347=maxgameno+1,"blank row 1",INDEX(FixtureCode!$B$4:$AH$128,MATCH($C5347,FixtureCode!$B$4:$B$128,0),MATCH("G"&amp;D5347&amp;"-T1",FixtureCode!$B$4:$AH$4,0)))))</f>
        <v>-</v>
      </c>
      <c r="F5347" s="13" t="str">
        <f>IF(C5347="-","-",IF(D5347=maxgameno+2,"blank row 2",IF(D5347=maxgameno+1,"blank row 1",INDEX(FixtureCode!$B$4:$AH$128,MATCH($C5347,FixtureCode!$B$4:$B$128,0),MATCH("G"&amp;D5347&amp;"-T2",FixtureCode!$B$4:$AH$4,0)))))</f>
        <v>-</v>
      </c>
      <c r="G5347" s="12" t="str">
        <f>IF(C5347="-","-",IF(AND(ISNUMBER(Fixture!G5351),ISNUMBER(Fixture!I5351),Fixture!F5351&lt;&gt;"BYE",Fixture!J5351&lt;&gt;"BYE"),"Yes","-"))</f>
        <v>-</v>
      </c>
      <c r="H5347" s="9" t="str">
        <f>IF(G5347="-","-",IF(Fixture!G5351&gt;Fixture!I5351,Settings!$G$7,IF(Fixture!G5351=Fixture!I5351,Settings!$G$8,IF(Fixture!G5351&lt;Fixture!I5351,Settings!$G$9,"-"))))</f>
        <v>-</v>
      </c>
      <c r="I5347" s="13" t="str">
        <f>IF(G5347="-","-",IF(Fixture!I5351&gt;Fixture!G5351,Settings!$G$7,IF(Fixture!I5351=Fixture!G5351,Settings!$G$8,IF(Fixture!I5351&lt;Fixture!G5351,Settings!$G$9,"-"))))</f>
        <v>-</v>
      </c>
    </row>
    <row r="5348" spans="3:9" x14ac:dyDescent="0.25">
      <c r="C5348" s="12" t="str">
        <f t="shared" si="168"/>
        <v>-</v>
      </c>
      <c r="D5348" s="9" t="str">
        <f t="shared" si="169"/>
        <v>-</v>
      </c>
      <c r="E5348" s="9" t="str">
        <f>IF(C5348="-","-",IF(D5348=maxgameno+2,"blank row 2",IF(D5348=maxgameno+1,"blank row 1",INDEX(FixtureCode!$B$4:$AH$128,MATCH($C5348,FixtureCode!$B$4:$B$128,0),MATCH("G"&amp;D5348&amp;"-T1",FixtureCode!$B$4:$AH$4,0)))))</f>
        <v>-</v>
      </c>
      <c r="F5348" s="13" t="str">
        <f>IF(C5348="-","-",IF(D5348=maxgameno+2,"blank row 2",IF(D5348=maxgameno+1,"blank row 1",INDEX(FixtureCode!$B$4:$AH$128,MATCH($C5348,FixtureCode!$B$4:$B$128,0),MATCH("G"&amp;D5348&amp;"-T2",FixtureCode!$B$4:$AH$4,0)))))</f>
        <v>-</v>
      </c>
      <c r="G5348" s="12" t="str">
        <f>IF(C5348="-","-",IF(AND(ISNUMBER(Fixture!G5352),ISNUMBER(Fixture!I5352),Fixture!F5352&lt;&gt;"BYE",Fixture!J5352&lt;&gt;"BYE"),"Yes","-"))</f>
        <v>-</v>
      </c>
      <c r="H5348" s="9" t="str">
        <f>IF(G5348="-","-",IF(Fixture!G5352&gt;Fixture!I5352,Settings!$G$7,IF(Fixture!G5352=Fixture!I5352,Settings!$G$8,IF(Fixture!G5352&lt;Fixture!I5352,Settings!$G$9,"-"))))</f>
        <v>-</v>
      </c>
      <c r="I5348" s="13" t="str">
        <f>IF(G5348="-","-",IF(Fixture!I5352&gt;Fixture!G5352,Settings!$G$7,IF(Fixture!I5352=Fixture!G5352,Settings!$G$8,IF(Fixture!I5352&lt;Fixture!G5352,Settings!$G$9,"-"))))</f>
        <v>-</v>
      </c>
    </row>
    <row r="5349" spans="3:9" x14ac:dyDescent="0.25">
      <c r="C5349" s="12" t="str">
        <f t="shared" si="168"/>
        <v>-</v>
      </c>
      <c r="D5349" s="9" t="str">
        <f t="shared" si="169"/>
        <v>-</v>
      </c>
      <c r="E5349" s="9" t="str">
        <f>IF(C5349="-","-",IF(D5349=maxgameno+2,"blank row 2",IF(D5349=maxgameno+1,"blank row 1",INDEX(FixtureCode!$B$4:$AH$128,MATCH($C5349,FixtureCode!$B$4:$B$128,0),MATCH("G"&amp;D5349&amp;"-T1",FixtureCode!$B$4:$AH$4,0)))))</f>
        <v>-</v>
      </c>
      <c r="F5349" s="13" t="str">
        <f>IF(C5349="-","-",IF(D5349=maxgameno+2,"blank row 2",IF(D5349=maxgameno+1,"blank row 1",INDEX(FixtureCode!$B$4:$AH$128,MATCH($C5349,FixtureCode!$B$4:$B$128,0),MATCH("G"&amp;D5349&amp;"-T2",FixtureCode!$B$4:$AH$4,0)))))</f>
        <v>-</v>
      </c>
      <c r="G5349" s="12" t="str">
        <f>IF(C5349="-","-",IF(AND(ISNUMBER(Fixture!G5353),ISNUMBER(Fixture!I5353),Fixture!F5353&lt;&gt;"BYE",Fixture!J5353&lt;&gt;"BYE"),"Yes","-"))</f>
        <v>-</v>
      </c>
      <c r="H5349" s="9" t="str">
        <f>IF(G5349="-","-",IF(Fixture!G5353&gt;Fixture!I5353,Settings!$G$7,IF(Fixture!G5353=Fixture!I5353,Settings!$G$8,IF(Fixture!G5353&lt;Fixture!I5353,Settings!$G$9,"-"))))</f>
        <v>-</v>
      </c>
      <c r="I5349" s="13" t="str">
        <f>IF(G5349="-","-",IF(Fixture!I5353&gt;Fixture!G5353,Settings!$G$7,IF(Fixture!I5353=Fixture!G5353,Settings!$G$8,IF(Fixture!I5353&lt;Fixture!G5353,Settings!$G$9,"-"))))</f>
        <v>-</v>
      </c>
    </row>
    <row r="5350" spans="3:9" x14ac:dyDescent="0.25">
      <c r="C5350" s="12" t="str">
        <f t="shared" si="168"/>
        <v>-</v>
      </c>
      <c r="D5350" s="9" t="str">
        <f t="shared" si="169"/>
        <v>-</v>
      </c>
      <c r="E5350" s="9" t="str">
        <f>IF(C5350="-","-",IF(D5350=maxgameno+2,"blank row 2",IF(D5350=maxgameno+1,"blank row 1",INDEX(FixtureCode!$B$4:$AH$128,MATCH($C5350,FixtureCode!$B$4:$B$128,0),MATCH("G"&amp;D5350&amp;"-T1",FixtureCode!$B$4:$AH$4,0)))))</f>
        <v>-</v>
      </c>
      <c r="F5350" s="13" t="str">
        <f>IF(C5350="-","-",IF(D5350=maxgameno+2,"blank row 2",IF(D5350=maxgameno+1,"blank row 1",INDEX(FixtureCode!$B$4:$AH$128,MATCH($C5350,FixtureCode!$B$4:$B$128,0),MATCH("G"&amp;D5350&amp;"-T2",FixtureCode!$B$4:$AH$4,0)))))</f>
        <v>-</v>
      </c>
      <c r="G5350" s="12" t="str">
        <f>IF(C5350="-","-",IF(AND(ISNUMBER(Fixture!G5354),ISNUMBER(Fixture!I5354),Fixture!F5354&lt;&gt;"BYE",Fixture!J5354&lt;&gt;"BYE"),"Yes","-"))</f>
        <v>-</v>
      </c>
      <c r="H5350" s="9" t="str">
        <f>IF(G5350="-","-",IF(Fixture!G5354&gt;Fixture!I5354,Settings!$G$7,IF(Fixture!G5354=Fixture!I5354,Settings!$G$8,IF(Fixture!G5354&lt;Fixture!I5354,Settings!$G$9,"-"))))</f>
        <v>-</v>
      </c>
      <c r="I5350" s="13" t="str">
        <f>IF(G5350="-","-",IF(Fixture!I5354&gt;Fixture!G5354,Settings!$G$7,IF(Fixture!I5354=Fixture!G5354,Settings!$G$8,IF(Fixture!I5354&lt;Fixture!G5354,Settings!$G$9,"-"))))</f>
        <v>-</v>
      </c>
    </row>
    <row r="5351" spans="3:9" x14ac:dyDescent="0.25">
      <c r="C5351" s="12" t="str">
        <f t="shared" si="168"/>
        <v>-</v>
      </c>
      <c r="D5351" s="9" t="str">
        <f t="shared" si="169"/>
        <v>-</v>
      </c>
      <c r="E5351" s="9" t="str">
        <f>IF(C5351="-","-",IF(D5351=maxgameno+2,"blank row 2",IF(D5351=maxgameno+1,"blank row 1",INDEX(FixtureCode!$B$4:$AH$128,MATCH($C5351,FixtureCode!$B$4:$B$128,0),MATCH("G"&amp;D5351&amp;"-T1",FixtureCode!$B$4:$AH$4,0)))))</f>
        <v>-</v>
      </c>
      <c r="F5351" s="13" t="str">
        <f>IF(C5351="-","-",IF(D5351=maxgameno+2,"blank row 2",IF(D5351=maxgameno+1,"blank row 1",INDEX(FixtureCode!$B$4:$AH$128,MATCH($C5351,FixtureCode!$B$4:$B$128,0),MATCH("G"&amp;D5351&amp;"-T2",FixtureCode!$B$4:$AH$4,0)))))</f>
        <v>-</v>
      </c>
      <c r="G5351" s="12" t="str">
        <f>IF(C5351="-","-",IF(AND(ISNUMBER(Fixture!G5355),ISNUMBER(Fixture!I5355),Fixture!F5355&lt;&gt;"BYE",Fixture!J5355&lt;&gt;"BYE"),"Yes","-"))</f>
        <v>-</v>
      </c>
      <c r="H5351" s="9" t="str">
        <f>IF(G5351="-","-",IF(Fixture!G5355&gt;Fixture!I5355,Settings!$G$7,IF(Fixture!G5355=Fixture!I5355,Settings!$G$8,IF(Fixture!G5355&lt;Fixture!I5355,Settings!$G$9,"-"))))</f>
        <v>-</v>
      </c>
      <c r="I5351" s="13" t="str">
        <f>IF(G5351="-","-",IF(Fixture!I5355&gt;Fixture!G5355,Settings!$G$7,IF(Fixture!I5355=Fixture!G5355,Settings!$G$8,IF(Fixture!I5355&lt;Fixture!G5355,Settings!$G$9,"-"))))</f>
        <v>-</v>
      </c>
    </row>
    <row r="5352" spans="3:9" x14ac:dyDescent="0.25">
      <c r="C5352" s="12" t="str">
        <f t="shared" si="168"/>
        <v>-</v>
      </c>
      <c r="D5352" s="9" t="str">
        <f t="shared" si="169"/>
        <v>-</v>
      </c>
      <c r="E5352" s="9" t="str">
        <f>IF(C5352="-","-",IF(D5352=maxgameno+2,"blank row 2",IF(D5352=maxgameno+1,"blank row 1",INDEX(FixtureCode!$B$4:$AH$128,MATCH($C5352,FixtureCode!$B$4:$B$128,0),MATCH("G"&amp;D5352&amp;"-T1",FixtureCode!$B$4:$AH$4,0)))))</f>
        <v>-</v>
      </c>
      <c r="F5352" s="13" t="str">
        <f>IF(C5352="-","-",IF(D5352=maxgameno+2,"blank row 2",IF(D5352=maxgameno+1,"blank row 1",INDEX(FixtureCode!$B$4:$AH$128,MATCH($C5352,FixtureCode!$B$4:$B$128,0),MATCH("G"&amp;D5352&amp;"-T2",FixtureCode!$B$4:$AH$4,0)))))</f>
        <v>-</v>
      </c>
      <c r="G5352" s="12" t="str">
        <f>IF(C5352="-","-",IF(AND(ISNUMBER(Fixture!G5356),ISNUMBER(Fixture!I5356),Fixture!F5356&lt;&gt;"BYE",Fixture!J5356&lt;&gt;"BYE"),"Yes","-"))</f>
        <v>-</v>
      </c>
      <c r="H5352" s="9" t="str">
        <f>IF(G5352="-","-",IF(Fixture!G5356&gt;Fixture!I5356,Settings!$G$7,IF(Fixture!G5356=Fixture!I5356,Settings!$G$8,IF(Fixture!G5356&lt;Fixture!I5356,Settings!$G$9,"-"))))</f>
        <v>-</v>
      </c>
      <c r="I5352" s="13" t="str">
        <f>IF(G5352="-","-",IF(Fixture!I5356&gt;Fixture!G5356,Settings!$G$7,IF(Fixture!I5356=Fixture!G5356,Settings!$G$8,IF(Fixture!I5356&lt;Fixture!G5356,Settings!$G$9,"-"))))</f>
        <v>-</v>
      </c>
    </row>
    <row r="5353" spans="3:9" x14ac:dyDescent="0.25">
      <c r="C5353" s="12" t="str">
        <f t="shared" si="168"/>
        <v>-</v>
      </c>
      <c r="D5353" s="9" t="str">
        <f t="shared" si="169"/>
        <v>-</v>
      </c>
      <c r="E5353" s="9" t="str">
        <f>IF(C5353="-","-",IF(D5353=maxgameno+2,"blank row 2",IF(D5353=maxgameno+1,"blank row 1",INDEX(FixtureCode!$B$4:$AH$128,MATCH($C5353,FixtureCode!$B$4:$B$128,0),MATCH("G"&amp;D5353&amp;"-T1",FixtureCode!$B$4:$AH$4,0)))))</f>
        <v>-</v>
      </c>
      <c r="F5353" s="13" t="str">
        <f>IF(C5353="-","-",IF(D5353=maxgameno+2,"blank row 2",IF(D5353=maxgameno+1,"blank row 1",INDEX(FixtureCode!$B$4:$AH$128,MATCH($C5353,FixtureCode!$B$4:$B$128,0),MATCH("G"&amp;D5353&amp;"-T2",FixtureCode!$B$4:$AH$4,0)))))</f>
        <v>-</v>
      </c>
      <c r="G5353" s="12" t="str">
        <f>IF(C5353="-","-",IF(AND(ISNUMBER(Fixture!G5357),ISNUMBER(Fixture!I5357),Fixture!F5357&lt;&gt;"BYE",Fixture!J5357&lt;&gt;"BYE"),"Yes","-"))</f>
        <v>-</v>
      </c>
      <c r="H5353" s="9" t="str">
        <f>IF(G5353="-","-",IF(Fixture!G5357&gt;Fixture!I5357,Settings!$G$7,IF(Fixture!G5357=Fixture!I5357,Settings!$G$8,IF(Fixture!G5357&lt;Fixture!I5357,Settings!$G$9,"-"))))</f>
        <v>-</v>
      </c>
      <c r="I5353" s="13" t="str">
        <f>IF(G5353="-","-",IF(Fixture!I5357&gt;Fixture!G5357,Settings!$G$7,IF(Fixture!I5357=Fixture!G5357,Settings!$G$8,IF(Fixture!I5357&lt;Fixture!G5357,Settings!$G$9,"-"))))</f>
        <v>-</v>
      </c>
    </row>
    <row r="5354" spans="3:9" x14ac:dyDescent="0.25">
      <c r="C5354" s="12" t="str">
        <f t="shared" si="168"/>
        <v>-</v>
      </c>
      <c r="D5354" s="9" t="str">
        <f t="shared" si="169"/>
        <v>-</v>
      </c>
      <c r="E5354" s="9" t="str">
        <f>IF(C5354="-","-",IF(D5354=maxgameno+2,"blank row 2",IF(D5354=maxgameno+1,"blank row 1",INDEX(FixtureCode!$B$4:$AH$128,MATCH($C5354,FixtureCode!$B$4:$B$128,0),MATCH("G"&amp;D5354&amp;"-T1",FixtureCode!$B$4:$AH$4,0)))))</f>
        <v>-</v>
      </c>
      <c r="F5354" s="13" t="str">
        <f>IF(C5354="-","-",IF(D5354=maxgameno+2,"blank row 2",IF(D5354=maxgameno+1,"blank row 1",INDEX(FixtureCode!$B$4:$AH$128,MATCH($C5354,FixtureCode!$B$4:$B$128,0),MATCH("G"&amp;D5354&amp;"-T2",FixtureCode!$B$4:$AH$4,0)))))</f>
        <v>-</v>
      </c>
      <c r="G5354" s="12" t="str">
        <f>IF(C5354="-","-",IF(AND(ISNUMBER(Fixture!G5358),ISNUMBER(Fixture!I5358),Fixture!F5358&lt;&gt;"BYE",Fixture!J5358&lt;&gt;"BYE"),"Yes","-"))</f>
        <v>-</v>
      </c>
      <c r="H5354" s="9" t="str">
        <f>IF(G5354="-","-",IF(Fixture!G5358&gt;Fixture!I5358,Settings!$G$7,IF(Fixture!G5358=Fixture!I5358,Settings!$G$8,IF(Fixture!G5358&lt;Fixture!I5358,Settings!$G$9,"-"))))</f>
        <v>-</v>
      </c>
      <c r="I5354" s="13" t="str">
        <f>IF(G5354="-","-",IF(Fixture!I5358&gt;Fixture!G5358,Settings!$G$7,IF(Fixture!I5358=Fixture!G5358,Settings!$G$8,IF(Fixture!I5358&lt;Fixture!G5358,Settings!$G$9,"-"))))</f>
        <v>-</v>
      </c>
    </row>
    <row r="5355" spans="3:9" x14ac:dyDescent="0.25">
      <c r="C5355" s="12" t="str">
        <f t="shared" si="168"/>
        <v>-</v>
      </c>
      <c r="D5355" s="9" t="str">
        <f t="shared" si="169"/>
        <v>-</v>
      </c>
      <c r="E5355" s="9" t="str">
        <f>IF(C5355="-","-",IF(D5355=maxgameno+2,"blank row 2",IF(D5355=maxgameno+1,"blank row 1",INDEX(FixtureCode!$B$4:$AH$128,MATCH($C5355,FixtureCode!$B$4:$B$128,0),MATCH("G"&amp;D5355&amp;"-T1",FixtureCode!$B$4:$AH$4,0)))))</f>
        <v>-</v>
      </c>
      <c r="F5355" s="13" t="str">
        <f>IF(C5355="-","-",IF(D5355=maxgameno+2,"blank row 2",IF(D5355=maxgameno+1,"blank row 1",INDEX(FixtureCode!$B$4:$AH$128,MATCH($C5355,FixtureCode!$B$4:$B$128,0),MATCH("G"&amp;D5355&amp;"-T2",FixtureCode!$B$4:$AH$4,0)))))</f>
        <v>-</v>
      </c>
      <c r="G5355" s="12" t="str">
        <f>IF(C5355="-","-",IF(AND(ISNUMBER(Fixture!G5359),ISNUMBER(Fixture!I5359),Fixture!F5359&lt;&gt;"BYE",Fixture!J5359&lt;&gt;"BYE"),"Yes","-"))</f>
        <v>-</v>
      </c>
      <c r="H5355" s="9" t="str">
        <f>IF(G5355="-","-",IF(Fixture!G5359&gt;Fixture!I5359,Settings!$G$7,IF(Fixture!G5359=Fixture!I5359,Settings!$G$8,IF(Fixture!G5359&lt;Fixture!I5359,Settings!$G$9,"-"))))</f>
        <v>-</v>
      </c>
      <c r="I5355" s="13" t="str">
        <f>IF(G5355="-","-",IF(Fixture!I5359&gt;Fixture!G5359,Settings!$G$7,IF(Fixture!I5359=Fixture!G5359,Settings!$G$8,IF(Fixture!I5359&lt;Fixture!G5359,Settings!$G$9,"-"))))</f>
        <v>-</v>
      </c>
    </row>
    <row r="5356" spans="3:9" x14ac:dyDescent="0.25">
      <c r="C5356" s="12" t="str">
        <f t="shared" si="168"/>
        <v>-</v>
      </c>
      <c r="D5356" s="9" t="str">
        <f t="shared" si="169"/>
        <v>-</v>
      </c>
      <c r="E5356" s="9" t="str">
        <f>IF(C5356="-","-",IF(D5356=maxgameno+2,"blank row 2",IF(D5356=maxgameno+1,"blank row 1",INDEX(FixtureCode!$B$4:$AH$128,MATCH($C5356,FixtureCode!$B$4:$B$128,0),MATCH("G"&amp;D5356&amp;"-T1",FixtureCode!$B$4:$AH$4,0)))))</f>
        <v>-</v>
      </c>
      <c r="F5356" s="13" t="str">
        <f>IF(C5356="-","-",IF(D5356=maxgameno+2,"blank row 2",IF(D5356=maxgameno+1,"blank row 1",INDEX(FixtureCode!$B$4:$AH$128,MATCH($C5356,FixtureCode!$B$4:$B$128,0),MATCH("G"&amp;D5356&amp;"-T2",FixtureCode!$B$4:$AH$4,0)))))</f>
        <v>-</v>
      </c>
      <c r="G5356" s="12" t="str">
        <f>IF(C5356="-","-",IF(AND(ISNUMBER(Fixture!G5360),ISNUMBER(Fixture!I5360),Fixture!F5360&lt;&gt;"BYE",Fixture!J5360&lt;&gt;"BYE"),"Yes","-"))</f>
        <v>-</v>
      </c>
      <c r="H5356" s="9" t="str">
        <f>IF(G5356="-","-",IF(Fixture!G5360&gt;Fixture!I5360,Settings!$G$7,IF(Fixture!G5360=Fixture!I5360,Settings!$G$8,IF(Fixture!G5360&lt;Fixture!I5360,Settings!$G$9,"-"))))</f>
        <v>-</v>
      </c>
      <c r="I5356" s="13" t="str">
        <f>IF(G5356="-","-",IF(Fixture!I5360&gt;Fixture!G5360,Settings!$G$7,IF(Fixture!I5360=Fixture!G5360,Settings!$G$8,IF(Fixture!I5360&lt;Fixture!G5360,Settings!$G$9,"-"))))</f>
        <v>-</v>
      </c>
    </row>
    <row r="5357" spans="3:9" x14ac:dyDescent="0.25">
      <c r="C5357" s="12" t="str">
        <f t="shared" si="168"/>
        <v>-</v>
      </c>
      <c r="D5357" s="9" t="str">
        <f t="shared" si="169"/>
        <v>-</v>
      </c>
      <c r="E5357" s="9" t="str">
        <f>IF(C5357="-","-",IF(D5357=maxgameno+2,"blank row 2",IF(D5357=maxgameno+1,"blank row 1",INDEX(FixtureCode!$B$4:$AH$128,MATCH($C5357,FixtureCode!$B$4:$B$128,0),MATCH("G"&amp;D5357&amp;"-T1",FixtureCode!$B$4:$AH$4,0)))))</f>
        <v>-</v>
      </c>
      <c r="F5357" s="13" t="str">
        <f>IF(C5357="-","-",IF(D5357=maxgameno+2,"blank row 2",IF(D5357=maxgameno+1,"blank row 1",INDEX(FixtureCode!$B$4:$AH$128,MATCH($C5357,FixtureCode!$B$4:$B$128,0),MATCH("G"&amp;D5357&amp;"-T2",FixtureCode!$B$4:$AH$4,0)))))</f>
        <v>-</v>
      </c>
      <c r="G5357" s="12" t="str">
        <f>IF(C5357="-","-",IF(AND(ISNUMBER(Fixture!G5361),ISNUMBER(Fixture!I5361),Fixture!F5361&lt;&gt;"BYE",Fixture!J5361&lt;&gt;"BYE"),"Yes","-"))</f>
        <v>-</v>
      </c>
      <c r="H5357" s="9" t="str">
        <f>IF(G5357="-","-",IF(Fixture!G5361&gt;Fixture!I5361,Settings!$G$7,IF(Fixture!G5361=Fixture!I5361,Settings!$G$8,IF(Fixture!G5361&lt;Fixture!I5361,Settings!$G$9,"-"))))</f>
        <v>-</v>
      </c>
      <c r="I5357" s="13" t="str">
        <f>IF(G5357="-","-",IF(Fixture!I5361&gt;Fixture!G5361,Settings!$G$7,IF(Fixture!I5361=Fixture!G5361,Settings!$G$8,IF(Fixture!I5361&lt;Fixture!G5361,Settings!$G$9,"-"))))</f>
        <v>-</v>
      </c>
    </row>
    <row r="5358" spans="3:9" x14ac:dyDescent="0.25">
      <c r="C5358" s="12" t="str">
        <f t="shared" si="168"/>
        <v>-</v>
      </c>
      <c r="D5358" s="9" t="str">
        <f t="shared" si="169"/>
        <v>-</v>
      </c>
      <c r="E5358" s="9" t="str">
        <f>IF(C5358="-","-",IF(D5358=maxgameno+2,"blank row 2",IF(D5358=maxgameno+1,"blank row 1",INDEX(FixtureCode!$B$4:$AH$128,MATCH($C5358,FixtureCode!$B$4:$B$128,0),MATCH("G"&amp;D5358&amp;"-T1",FixtureCode!$B$4:$AH$4,0)))))</f>
        <v>-</v>
      </c>
      <c r="F5358" s="13" t="str">
        <f>IF(C5358="-","-",IF(D5358=maxgameno+2,"blank row 2",IF(D5358=maxgameno+1,"blank row 1",INDEX(FixtureCode!$B$4:$AH$128,MATCH($C5358,FixtureCode!$B$4:$B$128,0),MATCH("G"&amp;D5358&amp;"-T2",FixtureCode!$B$4:$AH$4,0)))))</f>
        <v>-</v>
      </c>
      <c r="G5358" s="12" t="str">
        <f>IF(C5358="-","-",IF(AND(ISNUMBER(Fixture!G5362),ISNUMBER(Fixture!I5362),Fixture!F5362&lt;&gt;"BYE",Fixture!J5362&lt;&gt;"BYE"),"Yes","-"))</f>
        <v>-</v>
      </c>
      <c r="H5358" s="9" t="str">
        <f>IF(G5358="-","-",IF(Fixture!G5362&gt;Fixture!I5362,Settings!$G$7,IF(Fixture!G5362=Fixture!I5362,Settings!$G$8,IF(Fixture!G5362&lt;Fixture!I5362,Settings!$G$9,"-"))))</f>
        <v>-</v>
      </c>
      <c r="I5358" s="13" t="str">
        <f>IF(G5358="-","-",IF(Fixture!I5362&gt;Fixture!G5362,Settings!$G$7,IF(Fixture!I5362=Fixture!G5362,Settings!$G$8,IF(Fixture!I5362&lt;Fixture!G5362,Settings!$G$9,"-"))))</f>
        <v>-</v>
      </c>
    </row>
    <row r="5359" spans="3:9" x14ac:dyDescent="0.25">
      <c r="C5359" s="12" t="str">
        <f t="shared" si="168"/>
        <v>-</v>
      </c>
      <c r="D5359" s="9" t="str">
        <f t="shared" si="169"/>
        <v>-</v>
      </c>
      <c r="E5359" s="9" t="str">
        <f>IF(C5359="-","-",IF(D5359=maxgameno+2,"blank row 2",IF(D5359=maxgameno+1,"blank row 1",INDEX(FixtureCode!$B$4:$AH$128,MATCH($C5359,FixtureCode!$B$4:$B$128,0),MATCH("G"&amp;D5359&amp;"-T1",FixtureCode!$B$4:$AH$4,0)))))</f>
        <v>-</v>
      </c>
      <c r="F5359" s="13" t="str">
        <f>IF(C5359="-","-",IF(D5359=maxgameno+2,"blank row 2",IF(D5359=maxgameno+1,"blank row 1",INDEX(FixtureCode!$B$4:$AH$128,MATCH($C5359,FixtureCode!$B$4:$B$128,0),MATCH("G"&amp;D5359&amp;"-T2",FixtureCode!$B$4:$AH$4,0)))))</f>
        <v>-</v>
      </c>
      <c r="G5359" s="12" t="str">
        <f>IF(C5359="-","-",IF(AND(ISNUMBER(Fixture!G5363),ISNUMBER(Fixture!I5363),Fixture!F5363&lt;&gt;"BYE",Fixture!J5363&lt;&gt;"BYE"),"Yes","-"))</f>
        <v>-</v>
      </c>
      <c r="H5359" s="9" t="str">
        <f>IF(G5359="-","-",IF(Fixture!G5363&gt;Fixture!I5363,Settings!$G$7,IF(Fixture!G5363=Fixture!I5363,Settings!$G$8,IF(Fixture!G5363&lt;Fixture!I5363,Settings!$G$9,"-"))))</f>
        <v>-</v>
      </c>
      <c r="I5359" s="13" t="str">
        <f>IF(G5359="-","-",IF(Fixture!I5363&gt;Fixture!G5363,Settings!$G$7,IF(Fixture!I5363=Fixture!G5363,Settings!$G$8,IF(Fixture!I5363&lt;Fixture!G5363,Settings!$G$9,"-"))))</f>
        <v>-</v>
      </c>
    </row>
    <row r="5360" spans="3:9" x14ac:dyDescent="0.25">
      <c r="C5360" s="12" t="str">
        <f t="shared" si="168"/>
        <v>-</v>
      </c>
      <c r="D5360" s="9" t="str">
        <f t="shared" si="169"/>
        <v>-</v>
      </c>
      <c r="E5360" s="9" t="str">
        <f>IF(C5360="-","-",IF(D5360=maxgameno+2,"blank row 2",IF(D5360=maxgameno+1,"blank row 1",INDEX(FixtureCode!$B$4:$AH$128,MATCH($C5360,FixtureCode!$B$4:$B$128,0),MATCH("G"&amp;D5360&amp;"-T1",FixtureCode!$B$4:$AH$4,0)))))</f>
        <v>-</v>
      </c>
      <c r="F5360" s="13" t="str">
        <f>IF(C5360="-","-",IF(D5360=maxgameno+2,"blank row 2",IF(D5360=maxgameno+1,"blank row 1",INDEX(FixtureCode!$B$4:$AH$128,MATCH($C5360,FixtureCode!$B$4:$B$128,0),MATCH("G"&amp;D5360&amp;"-T2",FixtureCode!$B$4:$AH$4,0)))))</f>
        <v>-</v>
      </c>
      <c r="G5360" s="12" t="str">
        <f>IF(C5360="-","-",IF(AND(ISNUMBER(Fixture!G5364),ISNUMBER(Fixture!I5364),Fixture!F5364&lt;&gt;"BYE",Fixture!J5364&lt;&gt;"BYE"),"Yes","-"))</f>
        <v>-</v>
      </c>
      <c r="H5360" s="9" t="str">
        <f>IF(G5360="-","-",IF(Fixture!G5364&gt;Fixture!I5364,Settings!$G$7,IF(Fixture!G5364=Fixture!I5364,Settings!$G$8,IF(Fixture!G5364&lt;Fixture!I5364,Settings!$G$9,"-"))))</f>
        <v>-</v>
      </c>
      <c r="I5360" s="13" t="str">
        <f>IF(G5360="-","-",IF(Fixture!I5364&gt;Fixture!G5364,Settings!$G$7,IF(Fixture!I5364=Fixture!G5364,Settings!$G$8,IF(Fixture!I5364&lt;Fixture!G5364,Settings!$G$9,"-"))))</f>
        <v>-</v>
      </c>
    </row>
    <row r="5361" spans="3:9" x14ac:dyDescent="0.25">
      <c r="C5361" s="12" t="str">
        <f t="shared" si="168"/>
        <v>-</v>
      </c>
      <c r="D5361" s="9" t="str">
        <f t="shared" si="169"/>
        <v>-</v>
      </c>
      <c r="E5361" s="9" t="str">
        <f>IF(C5361="-","-",IF(D5361=maxgameno+2,"blank row 2",IF(D5361=maxgameno+1,"blank row 1",INDEX(FixtureCode!$B$4:$AH$128,MATCH($C5361,FixtureCode!$B$4:$B$128,0),MATCH("G"&amp;D5361&amp;"-T1",FixtureCode!$B$4:$AH$4,0)))))</f>
        <v>-</v>
      </c>
      <c r="F5361" s="13" t="str">
        <f>IF(C5361="-","-",IF(D5361=maxgameno+2,"blank row 2",IF(D5361=maxgameno+1,"blank row 1",INDEX(FixtureCode!$B$4:$AH$128,MATCH($C5361,FixtureCode!$B$4:$B$128,0),MATCH("G"&amp;D5361&amp;"-T2",FixtureCode!$B$4:$AH$4,0)))))</f>
        <v>-</v>
      </c>
      <c r="G5361" s="12" t="str">
        <f>IF(C5361="-","-",IF(AND(ISNUMBER(Fixture!G5365),ISNUMBER(Fixture!I5365),Fixture!F5365&lt;&gt;"BYE",Fixture!J5365&lt;&gt;"BYE"),"Yes","-"))</f>
        <v>-</v>
      </c>
      <c r="H5361" s="9" t="str">
        <f>IF(G5361="-","-",IF(Fixture!G5365&gt;Fixture!I5365,Settings!$G$7,IF(Fixture!G5365=Fixture!I5365,Settings!$G$8,IF(Fixture!G5365&lt;Fixture!I5365,Settings!$G$9,"-"))))</f>
        <v>-</v>
      </c>
      <c r="I5361" s="13" t="str">
        <f>IF(G5361="-","-",IF(Fixture!I5365&gt;Fixture!G5365,Settings!$G$7,IF(Fixture!I5365=Fixture!G5365,Settings!$G$8,IF(Fixture!I5365&lt;Fixture!G5365,Settings!$G$9,"-"))))</f>
        <v>-</v>
      </c>
    </row>
    <row r="5362" spans="3:9" x14ac:dyDescent="0.25">
      <c r="C5362" s="12" t="str">
        <f t="shared" si="168"/>
        <v>-</v>
      </c>
      <c r="D5362" s="9" t="str">
        <f t="shared" si="169"/>
        <v>-</v>
      </c>
      <c r="E5362" s="9" t="str">
        <f>IF(C5362="-","-",IF(D5362=maxgameno+2,"blank row 2",IF(D5362=maxgameno+1,"blank row 1",INDEX(FixtureCode!$B$4:$AH$128,MATCH($C5362,FixtureCode!$B$4:$B$128,0),MATCH("G"&amp;D5362&amp;"-T1",FixtureCode!$B$4:$AH$4,0)))))</f>
        <v>-</v>
      </c>
      <c r="F5362" s="13" t="str">
        <f>IF(C5362="-","-",IF(D5362=maxgameno+2,"blank row 2",IF(D5362=maxgameno+1,"blank row 1",INDEX(FixtureCode!$B$4:$AH$128,MATCH($C5362,FixtureCode!$B$4:$B$128,0),MATCH("G"&amp;D5362&amp;"-T2",FixtureCode!$B$4:$AH$4,0)))))</f>
        <v>-</v>
      </c>
      <c r="G5362" s="12" t="str">
        <f>IF(C5362="-","-",IF(AND(ISNUMBER(Fixture!G5366),ISNUMBER(Fixture!I5366),Fixture!F5366&lt;&gt;"BYE",Fixture!J5366&lt;&gt;"BYE"),"Yes","-"))</f>
        <v>-</v>
      </c>
      <c r="H5362" s="9" t="str">
        <f>IF(G5362="-","-",IF(Fixture!G5366&gt;Fixture!I5366,Settings!$G$7,IF(Fixture!G5366=Fixture!I5366,Settings!$G$8,IF(Fixture!G5366&lt;Fixture!I5366,Settings!$G$9,"-"))))</f>
        <v>-</v>
      </c>
      <c r="I5362" s="13" t="str">
        <f>IF(G5362="-","-",IF(Fixture!I5366&gt;Fixture!G5366,Settings!$G$7,IF(Fixture!I5366=Fixture!G5366,Settings!$G$8,IF(Fixture!I5366&lt;Fixture!G5366,Settings!$G$9,"-"))))</f>
        <v>-</v>
      </c>
    </row>
    <row r="5363" spans="3:9" x14ac:dyDescent="0.25">
      <c r="C5363" s="12" t="str">
        <f t="shared" si="168"/>
        <v>-</v>
      </c>
      <c r="D5363" s="9" t="str">
        <f t="shared" si="169"/>
        <v>-</v>
      </c>
      <c r="E5363" s="9" t="str">
        <f>IF(C5363="-","-",IF(D5363=maxgameno+2,"blank row 2",IF(D5363=maxgameno+1,"blank row 1",INDEX(FixtureCode!$B$4:$AH$128,MATCH($C5363,FixtureCode!$B$4:$B$128,0),MATCH("G"&amp;D5363&amp;"-T1",FixtureCode!$B$4:$AH$4,0)))))</f>
        <v>-</v>
      </c>
      <c r="F5363" s="13" t="str">
        <f>IF(C5363="-","-",IF(D5363=maxgameno+2,"blank row 2",IF(D5363=maxgameno+1,"blank row 1",INDEX(FixtureCode!$B$4:$AH$128,MATCH($C5363,FixtureCode!$B$4:$B$128,0),MATCH("G"&amp;D5363&amp;"-T2",FixtureCode!$B$4:$AH$4,0)))))</f>
        <v>-</v>
      </c>
      <c r="G5363" s="12" t="str">
        <f>IF(C5363="-","-",IF(AND(ISNUMBER(Fixture!G5367),ISNUMBER(Fixture!I5367),Fixture!F5367&lt;&gt;"BYE",Fixture!J5367&lt;&gt;"BYE"),"Yes","-"))</f>
        <v>-</v>
      </c>
      <c r="H5363" s="9" t="str">
        <f>IF(G5363="-","-",IF(Fixture!G5367&gt;Fixture!I5367,Settings!$G$7,IF(Fixture!G5367=Fixture!I5367,Settings!$G$8,IF(Fixture!G5367&lt;Fixture!I5367,Settings!$G$9,"-"))))</f>
        <v>-</v>
      </c>
      <c r="I5363" s="13" t="str">
        <f>IF(G5363="-","-",IF(Fixture!I5367&gt;Fixture!G5367,Settings!$G$7,IF(Fixture!I5367=Fixture!G5367,Settings!$G$8,IF(Fixture!I5367&lt;Fixture!G5367,Settings!$G$9,"-"))))</f>
        <v>-</v>
      </c>
    </row>
    <row r="5364" spans="3:9" x14ac:dyDescent="0.25">
      <c r="C5364" s="12" t="str">
        <f t="shared" si="168"/>
        <v>-</v>
      </c>
      <c r="D5364" s="9" t="str">
        <f t="shared" si="169"/>
        <v>-</v>
      </c>
      <c r="E5364" s="9" t="str">
        <f>IF(C5364="-","-",IF(D5364=maxgameno+2,"blank row 2",IF(D5364=maxgameno+1,"blank row 1",INDEX(FixtureCode!$B$4:$AH$128,MATCH($C5364,FixtureCode!$B$4:$B$128,0),MATCH("G"&amp;D5364&amp;"-T1",FixtureCode!$B$4:$AH$4,0)))))</f>
        <v>-</v>
      </c>
      <c r="F5364" s="13" t="str">
        <f>IF(C5364="-","-",IF(D5364=maxgameno+2,"blank row 2",IF(D5364=maxgameno+1,"blank row 1",INDEX(FixtureCode!$B$4:$AH$128,MATCH($C5364,FixtureCode!$B$4:$B$128,0),MATCH("G"&amp;D5364&amp;"-T2",FixtureCode!$B$4:$AH$4,0)))))</f>
        <v>-</v>
      </c>
      <c r="G5364" s="12" t="str">
        <f>IF(C5364="-","-",IF(AND(ISNUMBER(Fixture!G5368),ISNUMBER(Fixture!I5368),Fixture!F5368&lt;&gt;"BYE",Fixture!J5368&lt;&gt;"BYE"),"Yes","-"))</f>
        <v>-</v>
      </c>
      <c r="H5364" s="9" t="str">
        <f>IF(G5364="-","-",IF(Fixture!G5368&gt;Fixture!I5368,Settings!$G$7,IF(Fixture!G5368=Fixture!I5368,Settings!$G$8,IF(Fixture!G5368&lt;Fixture!I5368,Settings!$G$9,"-"))))</f>
        <v>-</v>
      </c>
      <c r="I5364" s="13" t="str">
        <f>IF(G5364="-","-",IF(Fixture!I5368&gt;Fixture!G5368,Settings!$G$7,IF(Fixture!I5368=Fixture!G5368,Settings!$G$8,IF(Fixture!I5368&lt;Fixture!G5368,Settings!$G$9,"-"))))</f>
        <v>-</v>
      </c>
    </row>
    <row r="5365" spans="3:9" x14ac:dyDescent="0.25">
      <c r="C5365" s="12" t="str">
        <f t="shared" si="168"/>
        <v>-</v>
      </c>
      <c r="D5365" s="9" t="str">
        <f t="shared" si="169"/>
        <v>-</v>
      </c>
      <c r="E5365" s="9" t="str">
        <f>IF(C5365="-","-",IF(D5365=maxgameno+2,"blank row 2",IF(D5365=maxgameno+1,"blank row 1",INDEX(FixtureCode!$B$4:$AH$128,MATCH($C5365,FixtureCode!$B$4:$B$128,0),MATCH("G"&amp;D5365&amp;"-T1",FixtureCode!$B$4:$AH$4,0)))))</f>
        <v>-</v>
      </c>
      <c r="F5365" s="13" t="str">
        <f>IF(C5365="-","-",IF(D5365=maxgameno+2,"blank row 2",IF(D5365=maxgameno+1,"blank row 1",INDEX(FixtureCode!$B$4:$AH$128,MATCH($C5365,FixtureCode!$B$4:$B$128,0),MATCH("G"&amp;D5365&amp;"-T2",FixtureCode!$B$4:$AH$4,0)))))</f>
        <v>-</v>
      </c>
      <c r="G5365" s="12" t="str">
        <f>IF(C5365="-","-",IF(AND(ISNUMBER(Fixture!G5369),ISNUMBER(Fixture!I5369),Fixture!F5369&lt;&gt;"BYE",Fixture!J5369&lt;&gt;"BYE"),"Yes","-"))</f>
        <v>-</v>
      </c>
      <c r="H5365" s="9" t="str">
        <f>IF(G5365="-","-",IF(Fixture!G5369&gt;Fixture!I5369,Settings!$G$7,IF(Fixture!G5369=Fixture!I5369,Settings!$G$8,IF(Fixture!G5369&lt;Fixture!I5369,Settings!$G$9,"-"))))</f>
        <v>-</v>
      </c>
      <c r="I5365" s="13" t="str">
        <f>IF(G5365="-","-",IF(Fixture!I5369&gt;Fixture!G5369,Settings!$G$7,IF(Fixture!I5369=Fixture!G5369,Settings!$G$8,IF(Fixture!I5369&lt;Fixture!G5369,Settings!$G$9,"-"))))</f>
        <v>-</v>
      </c>
    </row>
    <row r="5366" spans="3:9" x14ac:dyDescent="0.25">
      <c r="C5366" s="12" t="str">
        <f t="shared" si="168"/>
        <v>-</v>
      </c>
      <c r="D5366" s="9" t="str">
        <f t="shared" si="169"/>
        <v>-</v>
      </c>
      <c r="E5366" s="9" t="str">
        <f>IF(C5366="-","-",IF(D5366=maxgameno+2,"blank row 2",IF(D5366=maxgameno+1,"blank row 1",INDEX(FixtureCode!$B$4:$AH$128,MATCH($C5366,FixtureCode!$B$4:$B$128,0),MATCH("G"&amp;D5366&amp;"-T1",FixtureCode!$B$4:$AH$4,0)))))</f>
        <v>-</v>
      </c>
      <c r="F5366" s="13" t="str">
        <f>IF(C5366="-","-",IF(D5366=maxgameno+2,"blank row 2",IF(D5366=maxgameno+1,"blank row 1",INDEX(FixtureCode!$B$4:$AH$128,MATCH($C5366,FixtureCode!$B$4:$B$128,0),MATCH("G"&amp;D5366&amp;"-T2",FixtureCode!$B$4:$AH$4,0)))))</f>
        <v>-</v>
      </c>
      <c r="G5366" s="12" t="str">
        <f>IF(C5366="-","-",IF(AND(ISNUMBER(Fixture!G5370),ISNUMBER(Fixture!I5370),Fixture!F5370&lt;&gt;"BYE",Fixture!J5370&lt;&gt;"BYE"),"Yes","-"))</f>
        <v>-</v>
      </c>
      <c r="H5366" s="9" t="str">
        <f>IF(G5366="-","-",IF(Fixture!G5370&gt;Fixture!I5370,Settings!$G$7,IF(Fixture!G5370=Fixture!I5370,Settings!$G$8,IF(Fixture!G5370&lt;Fixture!I5370,Settings!$G$9,"-"))))</f>
        <v>-</v>
      </c>
      <c r="I5366" s="13" t="str">
        <f>IF(G5366="-","-",IF(Fixture!I5370&gt;Fixture!G5370,Settings!$G$7,IF(Fixture!I5370=Fixture!G5370,Settings!$G$8,IF(Fixture!I5370&lt;Fixture!G5370,Settings!$G$9,"-"))))</f>
        <v>-</v>
      </c>
    </row>
    <row r="5367" spans="3:9" x14ac:dyDescent="0.25">
      <c r="C5367" s="12" t="str">
        <f t="shared" si="168"/>
        <v>-</v>
      </c>
      <c r="D5367" s="9" t="str">
        <f t="shared" si="169"/>
        <v>-</v>
      </c>
      <c r="E5367" s="9" t="str">
        <f>IF(C5367="-","-",IF(D5367=maxgameno+2,"blank row 2",IF(D5367=maxgameno+1,"blank row 1",INDEX(FixtureCode!$B$4:$AH$128,MATCH($C5367,FixtureCode!$B$4:$B$128,0),MATCH("G"&amp;D5367&amp;"-T1",FixtureCode!$B$4:$AH$4,0)))))</f>
        <v>-</v>
      </c>
      <c r="F5367" s="13" t="str">
        <f>IF(C5367="-","-",IF(D5367=maxgameno+2,"blank row 2",IF(D5367=maxgameno+1,"blank row 1",INDEX(FixtureCode!$B$4:$AH$128,MATCH($C5367,FixtureCode!$B$4:$B$128,0),MATCH("G"&amp;D5367&amp;"-T2",FixtureCode!$B$4:$AH$4,0)))))</f>
        <v>-</v>
      </c>
      <c r="G5367" s="12" t="str">
        <f>IF(C5367="-","-",IF(AND(ISNUMBER(Fixture!G5371),ISNUMBER(Fixture!I5371),Fixture!F5371&lt;&gt;"BYE",Fixture!J5371&lt;&gt;"BYE"),"Yes","-"))</f>
        <v>-</v>
      </c>
      <c r="H5367" s="9" t="str">
        <f>IF(G5367="-","-",IF(Fixture!G5371&gt;Fixture!I5371,Settings!$G$7,IF(Fixture!G5371=Fixture!I5371,Settings!$G$8,IF(Fixture!G5371&lt;Fixture!I5371,Settings!$G$9,"-"))))</f>
        <v>-</v>
      </c>
      <c r="I5367" s="13" t="str">
        <f>IF(G5367="-","-",IF(Fixture!I5371&gt;Fixture!G5371,Settings!$G$7,IF(Fixture!I5371=Fixture!G5371,Settings!$G$8,IF(Fixture!I5371&lt;Fixture!G5371,Settings!$G$9,"-"))))</f>
        <v>-</v>
      </c>
    </row>
    <row r="5368" spans="3:9" x14ac:dyDescent="0.25">
      <c r="C5368" s="12" t="str">
        <f t="shared" si="168"/>
        <v>-</v>
      </c>
      <c r="D5368" s="9" t="str">
        <f t="shared" si="169"/>
        <v>-</v>
      </c>
      <c r="E5368" s="9" t="str">
        <f>IF(C5368="-","-",IF(D5368=maxgameno+2,"blank row 2",IF(D5368=maxgameno+1,"blank row 1",INDEX(FixtureCode!$B$4:$AH$128,MATCH($C5368,FixtureCode!$B$4:$B$128,0),MATCH("G"&amp;D5368&amp;"-T1",FixtureCode!$B$4:$AH$4,0)))))</f>
        <v>-</v>
      </c>
      <c r="F5368" s="13" t="str">
        <f>IF(C5368="-","-",IF(D5368=maxgameno+2,"blank row 2",IF(D5368=maxgameno+1,"blank row 1",INDEX(FixtureCode!$B$4:$AH$128,MATCH($C5368,FixtureCode!$B$4:$B$128,0),MATCH("G"&amp;D5368&amp;"-T2",FixtureCode!$B$4:$AH$4,0)))))</f>
        <v>-</v>
      </c>
      <c r="G5368" s="12" t="str">
        <f>IF(C5368="-","-",IF(AND(ISNUMBER(Fixture!G5372),ISNUMBER(Fixture!I5372),Fixture!F5372&lt;&gt;"BYE",Fixture!J5372&lt;&gt;"BYE"),"Yes","-"))</f>
        <v>-</v>
      </c>
      <c r="H5368" s="9" t="str">
        <f>IF(G5368="-","-",IF(Fixture!G5372&gt;Fixture!I5372,Settings!$G$7,IF(Fixture!G5372=Fixture!I5372,Settings!$G$8,IF(Fixture!G5372&lt;Fixture!I5372,Settings!$G$9,"-"))))</f>
        <v>-</v>
      </c>
      <c r="I5368" s="13" t="str">
        <f>IF(G5368="-","-",IF(Fixture!I5372&gt;Fixture!G5372,Settings!$G$7,IF(Fixture!I5372=Fixture!G5372,Settings!$G$8,IF(Fixture!I5372&lt;Fixture!G5372,Settings!$G$9,"-"))))</f>
        <v>-</v>
      </c>
    </row>
    <row r="5369" spans="3:9" x14ac:dyDescent="0.25">
      <c r="C5369" s="12" t="str">
        <f t="shared" si="168"/>
        <v>-</v>
      </c>
      <c r="D5369" s="9" t="str">
        <f t="shared" si="169"/>
        <v>-</v>
      </c>
      <c r="E5369" s="9" t="str">
        <f>IF(C5369="-","-",IF(D5369=maxgameno+2,"blank row 2",IF(D5369=maxgameno+1,"blank row 1",INDEX(FixtureCode!$B$4:$AH$128,MATCH($C5369,FixtureCode!$B$4:$B$128,0),MATCH("G"&amp;D5369&amp;"-T1",FixtureCode!$B$4:$AH$4,0)))))</f>
        <v>-</v>
      </c>
      <c r="F5369" s="13" t="str">
        <f>IF(C5369="-","-",IF(D5369=maxgameno+2,"blank row 2",IF(D5369=maxgameno+1,"blank row 1",INDEX(FixtureCode!$B$4:$AH$128,MATCH($C5369,FixtureCode!$B$4:$B$128,0),MATCH("G"&amp;D5369&amp;"-T2",FixtureCode!$B$4:$AH$4,0)))))</f>
        <v>-</v>
      </c>
      <c r="G5369" s="12" t="str">
        <f>IF(C5369="-","-",IF(AND(ISNUMBER(Fixture!G5373),ISNUMBER(Fixture!I5373),Fixture!F5373&lt;&gt;"BYE",Fixture!J5373&lt;&gt;"BYE"),"Yes","-"))</f>
        <v>-</v>
      </c>
      <c r="H5369" s="9" t="str">
        <f>IF(G5369="-","-",IF(Fixture!G5373&gt;Fixture!I5373,Settings!$G$7,IF(Fixture!G5373=Fixture!I5373,Settings!$G$8,IF(Fixture!G5373&lt;Fixture!I5373,Settings!$G$9,"-"))))</f>
        <v>-</v>
      </c>
      <c r="I5369" s="13" t="str">
        <f>IF(G5369="-","-",IF(Fixture!I5373&gt;Fixture!G5373,Settings!$G$7,IF(Fixture!I5373=Fixture!G5373,Settings!$G$8,IF(Fixture!I5373&lt;Fixture!G5373,Settings!$G$9,"-"))))</f>
        <v>-</v>
      </c>
    </row>
    <row r="5370" spans="3:9" x14ac:dyDescent="0.25">
      <c r="C5370" s="12" t="str">
        <f t="shared" si="168"/>
        <v>-</v>
      </c>
      <c r="D5370" s="9" t="str">
        <f t="shared" si="169"/>
        <v>-</v>
      </c>
      <c r="E5370" s="9" t="str">
        <f>IF(C5370="-","-",IF(D5370=maxgameno+2,"blank row 2",IF(D5370=maxgameno+1,"blank row 1",INDEX(FixtureCode!$B$4:$AH$128,MATCH($C5370,FixtureCode!$B$4:$B$128,0),MATCH("G"&amp;D5370&amp;"-T1",FixtureCode!$B$4:$AH$4,0)))))</f>
        <v>-</v>
      </c>
      <c r="F5370" s="13" t="str">
        <f>IF(C5370="-","-",IF(D5370=maxgameno+2,"blank row 2",IF(D5370=maxgameno+1,"blank row 1",INDEX(FixtureCode!$B$4:$AH$128,MATCH($C5370,FixtureCode!$B$4:$B$128,0),MATCH("G"&amp;D5370&amp;"-T2",FixtureCode!$B$4:$AH$4,0)))))</f>
        <v>-</v>
      </c>
      <c r="G5370" s="12" t="str">
        <f>IF(C5370="-","-",IF(AND(ISNUMBER(Fixture!G5374),ISNUMBER(Fixture!I5374),Fixture!F5374&lt;&gt;"BYE",Fixture!J5374&lt;&gt;"BYE"),"Yes","-"))</f>
        <v>-</v>
      </c>
      <c r="H5370" s="9" t="str">
        <f>IF(G5370="-","-",IF(Fixture!G5374&gt;Fixture!I5374,Settings!$G$7,IF(Fixture!G5374=Fixture!I5374,Settings!$G$8,IF(Fixture!G5374&lt;Fixture!I5374,Settings!$G$9,"-"))))</f>
        <v>-</v>
      </c>
      <c r="I5370" s="13" t="str">
        <f>IF(G5370="-","-",IF(Fixture!I5374&gt;Fixture!G5374,Settings!$G$7,IF(Fixture!I5374=Fixture!G5374,Settings!$G$8,IF(Fixture!I5374&lt;Fixture!G5374,Settings!$G$9,"-"))))</f>
        <v>-</v>
      </c>
    </row>
    <row r="5371" spans="3:9" x14ac:dyDescent="0.25">
      <c r="C5371" s="12" t="str">
        <f t="shared" si="168"/>
        <v>-</v>
      </c>
      <c r="D5371" s="9" t="str">
        <f t="shared" si="169"/>
        <v>-</v>
      </c>
      <c r="E5371" s="9" t="str">
        <f>IF(C5371="-","-",IF(D5371=maxgameno+2,"blank row 2",IF(D5371=maxgameno+1,"blank row 1",INDEX(FixtureCode!$B$4:$AH$128,MATCH($C5371,FixtureCode!$B$4:$B$128,0),MATCH("G"&amp;D5371&amp;"-T1",FixtureCode!$B$4:$AH$4,0)))))</f>
        <v>-</v>
      </c>
      <c r="F5371" s="13" t="str">
        <f>IF(C5371="-","-",IF(D5371=maxgameno+2,"blank row 2",IF(D5371=maxgameno+1,"blank row 1",INDEX(FixtureCode!$B$4:$AH$128,MATCH($C5371,FixtureCode!$B$4:$B$128,0),MATCH("G"&amp;D5371&amp;"-T2",FixtureCode!$B$4:$AH$4,0)))))</f>
        <v>-</v>
      </c>
      <c r="G5371" s="12" t="str">
        <f>IF(C5371="-","-",IF(AND(ISNUMBER(Fixture!G5375),ISNUMBER(Fixture!I5375),Fixture!F5375&lt;&gt;"BYE",Fixture!J5375&lt;&gt;"BYE"),"Yes","-"))</f>
        <v>-</v>
      </c>
      <c r="H5371" s="9" t="str">
        <f>IF(G5371="-","-",IF(Fixture!G5375&gt;Fixture!I5375,Settings!$G$7,IF(Fixture!G5375=Fixture!I5375,Settings!$G$8,IF(Fixture!G5375&lt;Fixture!I5375,Settings!$G$9,"-"))))</f>
        <v>-</v>
      </c>
      <c r="I5371" s="13" t="str">
        <f>IF(G5371="-","-",IF(Fixture!I5375&gt;Fixture!G5375,Settings!$G$7,IF(Fixture!I5375=Fixture!G5375,Settings!$G$8,IF(Fixture!I5375&lt;Fixture!G5375,Settings!$G$9,"-"))))</f>
        <v>-</v>
      </c>
    </row>
    <row r="5372" spans="3:9" x14ac:dyDescent="0.25">
      <c r="C5372" s="12" t="str">
        <f t="shared" si="168"/>
        <v>-</v>
      </c>
      <c r="D5372" s="9" t="str">
        <f t="shared" si="169"/>
        <v>-</v>
      </c>
      <c r="E5372" s="9" t="str">
        <f>IF(C5372="-","-",IF(D5372=maxgameno+2,"blank row 2",IF(D5372=maxgameno+1,"blank row 1",INDEX(FixtureCode!$B$4:$AH$128,MATCH($C5372,FixtureCode!$B$4:$B$128,0),MATCH("G"&amp;D5372&amp;"-T1",FixtureCode!$B$4:$AH$4,0)))))</f>
        <v>-</v>
      </c>
      <c r="F5372" s="13" t="str">
        <f>IF(C5372="-","-",IF(D5372=maxgameno+2,"blank row 2",IF(D5372=maxgameno+1,"blank row 1",INDEX(FixtureCode!$B$4:$AH$128,MATCH($C5372,FixtureCode!$B$4:$B$128,0),MATCH("G"&amp;D5372&amp;"-T2",FixtureCode!$B$4:$AH$4,0)))))</f>
        <v>-</v>
      </c>
      <c r="G5372" s="12" t="str">
        <f>IF(C5372="-","-",IF(AND(ISNUMBER(Fixture!G5376),ISNUMBER(Fixture!I5376),Fixture!F5376&lt;&gt;"BYE",Fixture!J5376&lt;&gt;"BYE"),"Yes","-"))</f>
        <v>-</v>
      </c>
      <c r="H5372" s="9" t="str">
        <f>IF(G5372="-","-",IF(Fixture!G5376&gt;Fixture!I5376,Settings!$G$7,IF(Fixture!G5376=Fixture!I5376,Settings!$G$8,IF(Fixture!G5376&lt;Fixture!I5376,Settings!$G$9,"-"))))</f>
        <v>-</v>
      </c>
      <c r="I5372" s="13" t="str">
        <f>IF(G5372="-","-",IF(Fixture!I5376&gt;Fixture!G5376,Settings!$G$7,IF(Fixture!I5376=Fixture!G5376,Settings!$G$8,IF(Fixture!I5376&lt;Fixture!G5376,Settings!$G$9,"-"))))</f>
        <v>-</v>
      </c>
    </row>
    <row r="5373" spans="3:9" x14ac:dyDescent="0.25">
      <c r="C5373" s="12" t="str">
        <f t="shared" si="168"/>
        <v>-</v>
      </c>
      <c r="D5373" s="9" t="str">
        <f t="shared" si="169"/>
        <v>-</v>
      </c>
      <c r="E5373" s="9" t="str">
        <f>IF(C5373="-","-",IF(D5373=maxgameno+2,"blank row 2",IF(D5373=maxgameno+1,"blank row 1",INDEX(FixtureCode!$B$4:$AH$128,MATCH($C5373,FixtureCode!$B$4:$B$128,0),MATCH("G"&amp;D5373&amp;"-T1",FixtureCode!$B$4:$AH$4,0)))))</f>
        <v>-</v>
      </c>
      <c r="F5373" s="13" t="str">
        <f>IF(C5373="-","-",IF(D5373=maxgameno+2,"blank row 2",IF(D5373=maxgameno+1,"blank row 1",INDEX(FixtureCode!$B$4:$AH$128,MATCH($C5373,FixtureCode!$B$4:$B$128,0),MATCH("G"&amp;D5373&amp;"-T2",FixtureCode!$B$4:$AH$4,0)))))</f>
        <v>-</v>
      </c>
      <c r="G5373" s="12" t="str">
        <f>IF(C5373="-","-",IF(AND(ISNUMBER(Fixture!G5377),ISNUMBER(Fixture!I5377),Fixture!F5377&lt;&gt;"BYE",Fixture!J5377&lt;&gt;"BYE"),"Yes","-"))</f>
        <v>-</v>
      </c>
      <c r="H5373" s="9" t="str">
        <f>IF(G5373="-","-",IF(Fixture!G5377&gt;Fixture!I5377,Settings!$G$7,IF(Fixture!G5377=Fixture!I5377,Settings!$G$8,IF(Fixture!G5377&lt;Fixture!I5377,Settings!$G$9,"-"))))</f>
        <v>-</v>
      </c>
      <c r="I5373" s="13" t="str">
        <f>IF(G5373="-","-",IF(Fixture!I5377&gt;Fixture!G5377,Settings!$G$7,IF(Fixture!I5377=Fixture!G5377,Settings!$G$8,IF(Fixture!I5377&lt;Fixture!G5377,Settings!$G$9,"-"))))</f>
        <v>-</v>
      </c>
    </row>
    <row r="5374" spans="3:9" x14ac:dyDescent="0.25">
      <c r="C5374" s="12" t="str">
        <f t="shared" si="168"/>
        <v>-</v>
      </c>
      <c r="D5374" s="9" t="str">
        <f t="shared" si="169"/>
        <v>-</v>
      </c>
      <c r="E5374" s="9" t="str">
        <f>IF(C5374="-","-",IF(D5374=maxgameno+2,"blank row 2",IF(D5374=maxgameno+1,"blank row 1",INDEX(FixtureCode!$B$4:$AH$128,MATCH($C5374,FixtureCode!$B$4:$B$128,0),MATCH("G"&amp;D5374&amp;"-T1",FixtureCode!$B$4:$AH$4,0)))))</f>
        <v>-</v>
      </c>
      <c r="F5374" s="13" t="str">
        <f>IF(C5374="-","-",IF(D5374=maxgameno+2,"blank row 2",IF(D5374=maxgameno+1,"blank row 1",INDEX(FixtureCode!$B$4:$AH$128,MATCH($C5374,FixtureCode!$B$4:$B$128,0),MATCH("G"&amp;D5374&amp;"-T2",FixtureCode!$B$4:$AH$4,0)))))</f>
        <v>-</v>
      </c>
      <c r="G5374" s="12" t="str">
        <f>IF(C5374="-","-",IF(AND(ISNUMBER(Fixture!G5378),ISNUMBER(Fixture!I5378),Fixture!F5378&lt;&gt;"BYE",Fixture!J5378&lt;&gt;"BYE"),"Yes","-"))</f>
        <v>-</v>
      </c>
      <c r="H5374" s="9" t="str">
        <f>IF(G5374="-","-",IF(Fixture!G5378&gt;Fixture!I5378,Settings!$G$7,IF(Fixture!G5378=Fixture!I5378,Settings!$G$8,IF(Fixture!G5378&lt;Fixture!I5378,Settings!$G$9,"-"))))</f>
        <v>-</v>
      </c>
      <c r="I5374" s="13" t="str">
        <f>IF(G5374="-","-",IF(Fixture!I5378&gt;Fixture!G5378,Settings!$G$7,IF(Fixture!I5378=Fixture!G5378,Settings!$G$8,IF(Fixture!I5378&lt;Fixture!G5378,Settings!$G$9,"-"))))</f>
        <v>-</v>
      </c>
    </row>
    <row r="5375" spans="3:9" x14ac:dyDescent="0.25">
      <c r="C5375" s="12" t="str">
        <f t="shared" si="168"/>
        <v>-</v>
      </c>
      <c r="D5375" s="9" t="str">
        <f t="shared" si="169"/>
        <v>-</v>
      </c>
      <c r="E5375" s="9" t="str">
        <f>IF(C5375="-","-",IF(D5375=maxgameno+2,"blank row 2",IF(D5375=maxgameno+1,"blank row 1",INDEX(FixtureCode!$B$4:$AH$128,MATCH($C5375,FixtureCode!$B$4:$B$128,0),MATCH("G"&amp;D5375&amp;"-T1",FixtureCode!$B$4:$AH$4,0)))))</f>
        <v>-</v>
      </c>
      <c r="F5375" s="13" t="str">
        <f>IF(C5375="-","-",IF(D5375=maxgameno+2,"blank row 2",IF(D5375=maxgameno+1,"blank row 1",INDEX(FixtureCode!$B$4:$AH$128,MATCH($C5375,FixtureCode!$B$4:$B$128,0),MATCH("G"&amp;D5375&amp;"-T2",FixtureCode!$B$4:$AH$4,0)))))</f>
        <v>-</v>
      </c>
      <c r="G5375" s="12" t="str">
        <f>IF(C5375="-","-",IF(AND(ISNUMBER(Fixture!G5379),ISNUMBER(Fixture!I5379),Fixture!F5379&lt;&gt;"BYE",Fixture!J5379&lt;&gt;"BYE"),"Yes","-"))</f>
        <v>-</v>
      </c>
      <c r="H5375" s="9" t="str">
        <f>IF(G5375="-","-",IF(Fixture!G5379&gt;Fixture!I5379,Settings!$G$7,IF(Fixture!G5379=Fixture!I5379,Settings!$G$8,IF(Fixture!G5379&lt;Fixture!I5379,Settings!$G$9,"-"))))</f>
        <v>-</v>
      </c>
      <c r="I5375" s="13" t="str">
        <f>IF(G5375="-","-",IF(Fixture!I5379&gt;Fixture!G5379,Settings!$G$7,IF(Fixture!I5379=Fixture!G5379,Settings!$G$8,IF(Fixture!I5379&lt;Fixture!G5379,Settings!$G$9,"-"))))</f>
        <v>-</v>
      </c>
    </row>
    <row r="5376" spans="3:9" x14ac:dyDescent="0.25">
      <c r="C5376" s="12" t="str">
        <f t="shared" si="168"/>
        <v>-</v>
      </c>
      <c r="D5376" s="9" t="str">
        <f t="shared" si="169"/>
        <v>-</v>
      </c>
      <c r="E5376" s="9" t="str">
        <f>IF(C5376="-","-",IF(D5376=maxgameno+2,"blank row 2",IF(D5376=maxgameno+1,"blank row 1",INDEX(FixtureCode!$B$4:$AH$128,MATCH($C5376,FixtureCode!$B$4:$B$128,0),MATCH("G"&amp;D5376&amp;"-T1",FixtureCode!$B$4:$AH$4,0)))))</f>
        <v>-</v>
      </c>
      <c r="F5376" s="13" t="str">
        <f>IF(C5376="-","-",IF(D5376=maxgameno+2,"blank row 2",IF(D5376=maxgameno+1,"blank row 1",INDEX(FixtureCode!$B$4:$AH$128,MATCH($C5376,FixtureCode!$B$4:$B$128,0),MATCH("G"&amp;D5376&amp;"-T2",FixtureCode!$B$4:$AH$4,0)))))</f>
        <v>-</v>
      </c>
      <c r="G5376" s="12" t="str">
        <f>IF(C5376="-","-",IF(AND(ISNUMBER(Fixture!G5380),ISNUMBER(Fixture!I5380),Fixture!F5380&lt;&gt;"BYE",Fixture!J5380&lt;&gt;"BYE"),"Yes","-"))</f>
        <v>-</v>
      </c>
      <c r="H5376" s="9" t="str">
        <f>IF(G5376="-","-",IF(Fixture!G5380&gt;Fixture!I5380,Settings!$G$7,IF(Fixture!G5380=Fixture!I5380,Settings!$G$8,IF(Fixture!G5380&lt;Fixture!I5380,Settings!$G$9,"-"))))</f>
        <v>-</v>
      </c>
      <c r="I5376" s="13" t="str">
        <f>IF(G5376="-","-",IF(Fixture!I5380&gt;Fixture!G5380,Settings!$G$7,IF(Fixture!I5380=Fixture!G5380,Settings!$G$8,IF(Fixture!I5380&lt;Fixture!G5380,Settings!$G$9,"-"))))</f>
        <v>-</v>
      </c>
    </row>
    <row r="5377" spans="3:9" x14ac:dyDescent="0.25">
      <c r="C5377" s="12" t="str">
        <f t="shared" si="168"/>
        <v>-</v>
      </c>
      <c r="D5377" s="9" t="str">
        <f t="shared" si="169"/>
        <v>-</v>
      </c>
      <c r="E5377" s="9" t="str">
        <f>IF(C5377="-","-",IF(D5377=maxgameno+2,"blank row 2",IF(D5377=maxgameno+1,"blank row 1",INDEX(FixtureCode!$B$4:$AH$128,MATCH($C5377,FixtureCode!$B$4:$B$128,0),MATCH("G"&amp;D5377&amp;"-T1",FixtureCode!$B$4:$AH$4,0)))))</f>
        <v>-</v>
      </c>
      <c r="F5377" s="13" t="str">
        <f>IF(C5377="-","-",IF(D5377=maxgameno+2,"blank row 2",IF(D5377=maxgameno+1,"blank row 1",INDEX(FixtureCode!$B$4:$AH$128,MATCH($C5377,FixtureCode!$B$4:$B$128,0),MATCH("G"&amp;D5377&amp;"-T2",FixtureCode!$B$4:$AH$4,0)))))</f>
        <v>-</v>
      </c>
      <c r="G5377" s="12" t="str">
        <f>IF(C5377="-","-",IF(AND(ISNUMBER(Fixture!G5381),ISNUMBER(Fixture!I5381),Fixture!F5381&lt;&gt;"BYE",Fixture!J5381&lt;&gt;"BYE"),"Yes","-"))</f>
        <v>-</v>
      </c>
      <c r="H5377" s="9" t="str">
        <f>IF(G5377="-","-",IF(Fixture!G5381&gt;Fixture!I5381,Settings!$G$7,IF(Fixture!G5381=Fixture!I5381,Settings!$G$8,IF(Fixture!G5381&lt;Fixture!I5381,Settings!$G$9,"-"))))</f>
        <v>-</v>
      </c>
      <c r="I5377" s="13" t="str">
        <f>IF(G5377="-","-",IF(Fixture!I5381&gt;Fixture!G5381,Settings!$G$7,IF(Fixture!I5381=Fixture!G5381,Settings!$G$8,IF(Fixture!I5381&lt;Fixture!G5381,Settings!$G$9,"-"))))</f>
        <v>-</v>
      </c>
    </row>
    <row r="5378" spans="3:9" x14ac:dyDescent="0.25">
      <c r="C5378" s="12" t="str">
        <f t="shared" si="168"/>
        <v>-</v>
      </c>
      <c r="D5378" s="9" t="str">
        <f t="shared" si="169"/>
        <v>-</v>
      </c>
      <c r="E5378" s="9" t="str">
        <f>IF(C5378="-","-",IF(D5378=maxgameno+2,"blank row 2",IF(D5378=maxgameno+1,"blank row 1",INDEX(FixtureCode!$B$4:$AH$128,MATCH($C5378,FixtureCode!$B$4:$B$128,0),MATCH("G"&amp;D5378&amp;"-T1",FixtureCode!$B$4:$AH$4,0)))))</f>
        <v>-</v>
      </c>
      <c r="F5378" s="13" t="str">
        <f>IF(C5378="-","-",IF(D5378=maxgameno+2,"blank row 2",IF(D5378=maxgameno+1,"blank row 1",INDEX(FixtureCode!$B$4:$AH$128,MATCH($C5378,FixtureCode!$B$4:$B$128,0),MATCH("G"&amp;D5378&amp;"-T2",FixtureCode!$B$4:$AH$4,0)))))</f>
        <v>-</v>
      </c>
      <c r="G5378" s="12" t="str">
        <f>IF(C5378="-","-",IF(AND(ISNUMBER(Fixture!G5382),ISNUMBER(Fixture!I5382),Fixture!F5382&lt;&gt;"BYE",Fixture!J5382&lt;&gt;"BYE"),"Yes","-"))</f>
        <v>-</v>
      </c>
      <c r="H5378" s="9" t="str">
        <f>IF(G5378="-","-",IF(Fixture!G5382&gt;Fixture!I5382,Settings!$G$7,IF(Fixture!G5382=Fixture!I5382,Settings!$G$8,IF(Fixture!G5382&lt;Fixture!I5382,Settings!$G$9,"-"))))</f>
        <v>-</v>
      </c>
      <c r="I5378" s="13" t="str">
        <f>IF(G5378="-","-",IF(Fixture!I5382&gt;Fixture!G5382,Settings!$G$7,IF(Fixture!I5382=Fixture!G5382,Settings!$G$8,IF(Fixture!I5382&lt;Fixture!G5382,Settings!$G$9,"-"))))</f>
        <v>-</v>
      </c>
    </row>
    <row r="5379" spans="3:9" x14ac:dyDescent="0.25">
      <c r="C5379" s="12" t="str">
        <f t="shared" si="168"/>
        <v>-</v>
      </c>
      <c r="D5379" s="9" t="str">
        <f t="shared" si="169"/>
        <v>-</v>
      </c>
      <c r="E5379" s="9" t="str">
        <f>IF(C5379="-","-",IF(D5379=maxgameno+2,"blank row 2",IF(D5379=maxgameno+1,"blank row 1",INDEX(FixtureCode!$B$4:$AH$128,MATCH($C5379,FixtureCode!$B$4:$B$128,0),MATCH("G"&amp;D5379&amp;"-T1",FixtureCode!$B$4:$AH$4,0)))))</f>
        <v>-</v>
      </c>
      <c r="F5379" s="13" t="str">
        <f>IF(C5379="-","-",IF(D5379=maxgameno+2,"blank row 2",IF(D5379=maxgameno+1,"blank row 1",INDEX(FixtureCode!$B$4:$AH$128,MATCH($C5379,FixtureCode!$B$4:$B$128,0),MATCH("G"&amp;D5379&amp;"-T2",FixtureCode!$B$4:$AH$4,0)))))</f>
        <v>-</v>
      </c>
      <c r="G5379" s="12" t="str">
        <f>IF(C5379="-","-",IF(AND(ISNUMBER(Fixture!G5383),ISNUMBER(Fixture!I5383),Fixture!F5383&lt;&gt;"BYE",Fixture!J5383&lt;&gt;"BYE"),"Yes","-"))</f>
        <v>-</v>
      </c>
      <c r="H5379" s="9" t="str">
        <f>IF(G5379="-","-",IF(Fixture!G5383&gt;Fixture!I5383,Settings!$G$7,IF(Fixture!G5383=Fixture!I5383,Settings!$G$8,IF(Fixture!G5383&lt;Fixture!I5383,Settings!$G$9,"-"))))</f>
        <v>-</v>
      </c>
      <c r="I5379" s="13" t="str">
        <f>IF(G5379="-","-",IF(Fixture!I5383&gt;Fixture!G5383,Settings!$G$7,IF(Fixture!I5383=Fixture!G5383,Settings!$G$8,IF(Fixture!I5383&lt;Fixture!G5383,Settings!$G$9,"-"))))</f>
        <v>-</v>
      </c>
    </row>
    <row r="5380" spans="3:9" x14ac:dyDescent="0.25">
      <c r="C5380" s="12" t="str">
        <f t="shared" si="168"/>
        <v>-</v>
      </c>
      <c r="D5380" s="9" t="str">
        <f t="shared" si="169"/>
        <v>-</v>
      </c>
      <c r="E5380" s="9" t="str">
        <f>IF(C5380="-","-",IF(D5380=maxgameno+2,"blank row 2",IF(D5380=maxgameno+1,"blank row 1",INDEX(FixtureCode!$B$4:$AH$128,MATCH($C5380,FixtureCode!$B$4:$B$128,0),MATCH("G"&amp;D5380&amp;"-T1",FixtureCode!$B$4:$AH$4,0)))))</f>
        <v>-</v>
      </c>
      <c r="F5380" s="13" t="str">
        <f>IF(C5380="-","-",IF(D5380=maxgameno+2,"blank row 2",IF(D5380=maxgameno+1,"blank row 1",INDEX(FixtureCode!$B$4:$AH$128,MATCH($C5380,FixtureCode!$B$4:$B$128,0),MATCH("G"&amp;D5380&amp;"-T2",FixtureCode!$B$4:$AH$4,0)))))</f>
        <v>-</v>
      </c>
      <c r="G5380" s="12" t="str">
        <f>IF(C5380="-","-",IF(AND(ISNUMBER(Fixture!G5384),ISNUMBER(Fixture!I5384),Fixture!F5384&lt;&gt;"BYE",Fixture!J5384&lt;&gt;"BYE"),"Yes","-"))</f>
        <v>-</v>
      </c>
      <c r="H5380" s="9" t="str">
        <f>IF(G5380="-","-",IF(Fixture!G5384&gt;Fixture!I5384,Settings!$G$7,IF(Fixture!G5384=Fixture!I5384,Settings!$G$8,IF(Fixture!G5384&lt;Fixture!I5384,Settings!$G$9,"-"))))</f>
        <v>-</v>
      </c>
      <c r="I5380" s="13" t="str">
        <f>IF(G5380="-","-",IF(Fixture!I5384&gt;Fixture!G5384,Settings!$G$7,IF(Fixture!I5384=Fixture!G5384,Settings!$G$8,IF(Fixture!I5384&lt;Fixture!G5384,Settings!$G$9,"-"))))</f>
        <v>-</v>
      </c>
    </row>
    <row r="5381" spans="3:9" x14ac:dyDescent="0.25">
      <c r="C5381" s="12" t="str">
        <f t="shared" si="168"/>
        <v>-</v>
      </c>
      <c r="D5381" s="9" t="str">
        <f t="shared" si="169"/>
        <v>-</v>
      </c>
      <c r="E5381" s="9" t="str">
        <f>IF(C5381="-","-",IF(D5381=maxgameno+2,"blank row 2",IF(D5381=maxgameno+1,"blank row 1",INDEX(FixtureCode!$B$4:$AH$128,MATCH($C5381,FixtureCode!$B$4:$B$128,0),MATCH("G"&amp;D5381&amp;"-T1",FixtureCode!$B$4:$AH$4,0)))))</f>
        <v>-</v>
      </c>
      <c r="F5381" s="13" t="str">
        <f>IF(C5381="-","-",IF(D5381=maxgameno+2,"blank row 2",IF(D5381=maxgameno+1,"blank row 1",INDEX(FixtureCode!$B$4:$AH$128,MATCH($C5381,FixtureCode!$B$4:$B$128,0),MATCH("G"&amp;D5381&amp;"-T2",FixtureCode!$B$4:$AH$4,0)))))</f>
        <v>-</v>
      </c>
      <c r="G5381" s="12" t="str">
        <f>IF(C5381="-","-",IF(AND(ISNUMBER(Fixture!G5385),ISNUMBER(Fixture!I5385),Fixture!F5385&lt;&gt;"BYE",Fixture!J5385&lt;&gt;"BYE"),"Yes","-"))</f>
        <v>-</v>
      </c>
      <c r="H5381" s="9" t="str">
        <f>IF(G5381="-","-",IF(Fixture!G5385&gt;Fixture!I5385,Settings!$G$7,IF(Fixture!G5385=Fixture!I5385,Settings!$G$8,IF(Fixture!G5385&lt;Fixture!I5385,Settings!$G$9,"-"))))</f>
        <v>-</v>
      </c>
      <c r="I5381" s="13" t="str">
        <f>IF(G5381="-","-",IF(Fixture!I5385&gt;Fixture!G5385,Settings!$G$7,IF(Fixture!I5385=Fixture!G5385,Settings!$G$8,IF(Fixture!I5385&lt;Fixture!G5385,Settings!$G$9,"-"))))</f>
        <v>-</v>
      </c>
    </row>
    <row r="5382" spans="3:9" x14ac:dyDescent="0.25">
      <c r="C5382" s="12" t="str">
        <f t="shared" ref="C5382:C5445" si="170">IF(C5381="-","-",IF(D5381+1&lt;=maxgameno+2,C5381,IF(C5381+1&lt;=maxroundno,C5381+1,"-")))</f>
        <v>-</v>
      </c>
      <c r="D5382" s="9" t="str">
        <f t="shared" ref="D5382:D5445" si="171">IF(C5382="-","-",IF(D5381+1&lt;=maxgameno+2,D5381+1,1))</f>
        <v>-</v>
      </c>
      <c r="E5382" s="9" t="str">
        <f>IF(C5382="-","-",IF(D5382=maxgameno+2,"blank row 2",IF(D5382=maxgameno+1,"blank row 1",INDEX(FixtureCode!$B$4:$AH$128,MATCH($C5382,FixtureCode!$B$4:$B$128,0),MATCH("G"&amp;D5382&amp;"-T1",FixtureCode!$B$4:$AH$4,0)))))</f>
        <v>-</v>
      </c>
      <c r="F5382" s="13" t="str">
        <f>IF(C5382="-","-",IF(D5382=maxgameno+2,"blank row 2",IF(D5382=maxgameno+1,"blank row 1",INDEX(FixtureCode!$B$4:$AH$128,MATCH($C5382,FixtureCode!$B$4:$B$128,0),MATCH("G"&amp;D5382&amp;"-T2",FixtureCode!$B$4:$AH$4,0)))))</f>
        <v>-</v>
      </c>
      <c r="G5382" s="12" t="str">
        <f>IF(C5382="-","-",IF(AND(ISNUMBER(Fixture!G5386),ISNUMBER(Fixture!I5386),Fixture!F5386&lt;&gt;"BYE",Fixture!J5386&lt;&gt;"BYE"),"Yes","-"))</f>
        <v>-</v>
      </c>
      <c r="H5382" s="9" t="str">
        <f>IF(G5382="-","-",IF(Fixture!G5386&gt;Fixture!I5386,Settings!$G$7,IF(Fixture!G5386=Fixture!I5386,Settings!$G$8,IF(Fixture!G5386&lt;Fixture!I5386,Settings!$G$9,"-"))))</f>
        <v>-</v>
      </c>
      <c r="I5382" s="13" t="str">
        <f>IF(G5382="-","-",IF(Fixture!I5386&gt;Fixture!G5386,Settings!$G$7,IF(Fixture!I5386=Fixture!G5386,Settings!$G$8,IF(Fixture!I5386&lt;Fixture!G5386,Settings!$G$9,"-"))))</f>
        <v>-</v>
      </c>
    </row>
    <row r="5383" spans="3:9" x14ac:dyDescent="0.25">
      <c r="C5383" s="12" t="str">
        <f t="shared" si="170"/>
        <v>-</v>
      </c>
      <c r="D5383" s="9" t="str">
        <f t="shared" si="171"/>
        <v>-</v>
      </c>
      <c r="E5383" s="9" t="str">
        <f>IF(C5383="-","-",IF(D5383=maxgameno+2,"blank row 2",IF(D5383=maxgameno+1,"blank row 1",INDEX(FixtureCode!$B$4:$AH$128,MATCH($C5383,FixtureCode!$B$4:$B$128,0),MATCH("G"&amp;D5383&amp;"-T1",FixtureCode!$B$4:$AH$4,0)))))</f>
        <v>-</v>
      </c>
      <c r="F5383" s="13" t="str">
        <f>IF(C5383="-","-",IF(D5383=maxgameno+2,"blank row 2",IF(D5383=maxgameno+1,"blank row 1",INDEX(FixtureCode!$B$4:$AH$128,MATCH($C5383,FixtureCode!$B$4:$B$128,0),MATCH("G"&amp;D5383&amp;"-T2",FixtureCode!$B$4:$AH$4,0)))))</f>
        <v>-</v>
      </c>
      <c r="G5383" s="12" t="str">
        <f>IF(C5383="-","-",IF(AND(ISNUMBER(Fixture!G5387),ISNUMBER(Fixture!I5387),Fixture!F5387&lt;&gt;"BYE",Fixture!J5387&lt;&gt;"BYE"),"Yes","-"))</f>
        <v>-</v>
      </c>
      <c r="H5383" s="9" t="str">
        <f>IF(G5383="-","-",IF(Fixture!G5387&gt;Fixture!I5387,Settings!$G$7,IF(Fixture!G5387=Fixture!I5387,Settings!$G$8,IF(Fixture!G5387&lt;Fixture!I5387,Settings!$G$9,"-"))))</f>
        <v>-</v>
      </c>
      <c r="I5383" s="13" t="str">
        <f>IF(G5383="-","-",IF(Fixture!I5387&gt;Fixture!G5387,Settings!$G$7,IF(Fixture!I5387=Fixture!G5387,Settings!$G$8,IF(Fixture!I5387&lt;Fixture!G5387,Settings!$G$9,"-"))))</f>
        <v>-</v>
      </c>
    </row>
    <row r="5384" spans="3:9" x14ac:dyDescent="0.25">
      <c r="C5384" s="12" t="str">
        <f t="shared" si="170"/>
        <v>-</v>
      </c>
      <c r="D5384" s="9" t="str">
        <f t="shared" si="171"/>
        <v>-</v>
      </c>
      <c r="E5384" s="9" t="str">
        <f>IF(C5384="-","-",IF(D5384=maxgameno+2,"blank row 2",IF(D5384=maxgameno+1,"blank row 1",INDEX(FixtureCode!$B$4:$AH$128,MATCH($C5384,FixtureCode!$B$4:$B$128,0),MATCH("G"&amp;D5384&amp;"-T1",FixtureCode!$B$4:$AH$4,0)))))</f>
        <v>-</v>
      </c>
      <c r="F5384" s="13" t="str">
        <f>IF(C5384="-","-",IF(D5384=maxgameno+2,"blank row 2",IF(D5384=maxgameno+1,"blank row 1",INDEX(FixtureCode!$B$4:$AH$128,MATCH($C5384,FixtureCode!$B$4:$B$128,0),MATCH("G"&amp;D5384&amp;"-T2",FixtureCode!$B$4:$AH$4,0)))))</f>
        <v>-</v>
      </c>
      <c r="G5384" s="12" t="str">
        <f>IF(C5384="-","-",IF(AND(ISNUMBER(Fixture!G5388),ISNUMBER(Fixture!I5388),Fixture!F5388&lt;&gt;"BYE",Fixture!J5388&lt;&gt;"BYE"),"Yes","-"))</f>
        <v>-</v>
      </c>
      <c r="H5384" s="9" t="str">
        <f>IF(G5384="-","-",IF(Fixture!G5388&gt;Fixture!I5388,Settings!$G$7,IF(Fixture!G5388=Fixture!I5388,Settings!$G$8,IF(Fixture!G5388&lt;Fixture!I5388,Settings!$G$9,"-"))))</f>
        <v>-</v>
      </c>
      <c r="I5384" s="13" t="str">
        <f>IF(G5384="-","-",IF(Fixture!I5388&gt;Fixture!G5388,Settings!$G$7,IF(Fixture!I5388=Fixture!G5388,Settings!$G$8,IF(Fixture!I5388&lt;Fixture!G5388,Settings!$G$9,"-"))))</f>
        <v>-</v>
      </c>
    </row>
    <row r="5385" spans="3:9" x14ac:dyDescent="0.25">
      <c r="C5385" s="12" t="str">
        <f t="shared" si="170"/>
        <v>-</v>
      </c>
      <c r="D5385" s="9" t="str">
        <f t="shared" si="171"/>
        <v>-</v>
      </c>
      <c r="E5385" s="9" t="str">
        <f>IF(C5385="-","-",IF(D5385=maxgameno+2,"blank row 2",IF(D5385=maxgameno+1,"blank row 1",INDEX(FixtureCode!$B$4:$AH$128,MATCH($C5385,FixtureCode!$B$4:$B$128,0),MATCH("G"&amp;D5385&amp;"-T1",FixtureCode!$B$4:$AH$4,0)))))</f>
        <v>-</v>
      </c>
      <c r="F5385" s="13" t="str">
        <f>IF(C5385="-","-",IF(D5385=maxgameno+2,"blank row 2",IF(D5385=maxgameno+1,"blank row 1",INDEX(FixtureCode!$B$4:$AH$128,MATCH($C5385,FixtureCode!$B$4:$B$128,0),MATCH("G"&amp;D5385&amp;"-T2",FixtureCode!$B$4:$AH$4,0)))))</f>
        <v>-</v>
      </c>
      <c r="G5385" s="12" t="str">
        <f>IF(C5385="-","-",IF(AND(ISNUMBER(Fixture!G5389),ISNUMBER(Fixture!I5389),Fixture!F5389&lt;&gt;"BYE",Fixture!J5389&lt;&gt;"BYE"),"Yes","-"))</f>
        <v>-</v>
      </c>
      <c r="H5385" s="9" t="str">
        <f>IF(G5385="-","-",IF(Fixture!G5389&gt;Fixture!I5389,Settings!$G$7,IF(Fixture!G5389=Fixture!I5389,Settings!$G$8,IF(Fixture!G5389&lt;Fixture!I5389,Settings!$G$9,"-"))))</f>
        <v>-</v>
      </c>
      <c r="I5385" s="13" t="str">
        <f>IF(G5385="-","-",IF(Fixture!I5389&gt;Fixture!G5389,Settings!$G$7,IF(Fixture!I5389=Fixture!G5389,Settings!$G$8,IF(Fixture!I5389&lt;Fixture!G5389,Settings!$G$9,"-"))))</f>
        <v>-</v>
      </c>
    </row>
    <row r="5386" spans="3:9" x14ac:dyDescent="0.25">
      <c r="C5386" s="12" t="str">
        <f t="shared" si="170"/>
        <v>-</v>
      </c>
      <c r="D5386" s="9" t="str">
        <f t="shared" si="171"/>
        <v>-</v>
      </c>
      <c r="E5386" s="9" t="str">
        <f>IF(C5386="-","-",IF(D5386=maxgameno+2,"blank row 2",IF(D5386=maxgameno+1,"blank row 1",INDEX(FixtureCode!$B$4:$AH$128,MATCH($C5386,FixtureCode!$B$4:$B$128,0),MATCH("G"&amp;D5386&amp;"-T1",FixtureCode!$B$4:$AH$4,0)))))</f>
        <v>-</v>
      </c>
      <c r="F5386" s="13" t="str">
        <f>IF(C5386="-","-",IF(D5386=maxgameno+2,"blank row 2",IF(D5386=maxgameno+1,"blank row 1",INDEX(FixtureCode!$B$4:$AH$128,MATCH($C5386,FixtureCode!$B$4:$B$128,0),MATCH("G"&amp;D5386&amp;"-T2",FixtureCode!$B$4:$AH$4,0)))))</f>
        <v>-</v>
      </c>
      <c r="G5386" s="12" t="str">
        <f>IF(C5386="-","-",IF(AND(ISNUMBER(Fixture!G5390),ISNUMBER(Fixture!I5390),Fixture!F5390&lt;&gt;"BYE",Fixture!J5390&lt;&gt;"BYE"),"Yes","-"))</f>
        <v>-</v>
      </c>
      <c r="H5386" s="9" t="str">
        <f>IF(G5386="-","-",IF(Fixture!G5390&gt;Fixture!I5390,Settings!$G$7,IF(Fixture!G5390=Fixture!I5390,Settings!$G$8,IF(Fixture!G5390&lt;Fixture!I5390,Settings!$G$9,"-"))))</f>
        <v>-</v>
      </c>
      <c r="I5386" s="13" t="str">
        <f>IF(G5386="-","-",IF(Fixture!I5390&gt;Fixture!G5390,Settings!$G$7,IF(Fixture!I5390=Fixture!G5390,Settings!$G$8,IF(Fixture!I5390&lt;Fixture!G5390,Settings!$G$9,"-"))))</f>
        <v>-</v>
      </c>
    </row>
    <row r="5387" spans="3:9" x14ac:dyDescent="0.25">
      <c r="C5387" s="12" t="str">
        <f t="shared" si="170"/>
        <v>-</v>
      </c>
      <c r="D5387" s="9" t="str">
        <f t="shared" si="171"/>
        <v>-</v>
      </c>
      <c r="E5387" s="9" t="str">
        <f>IF(C5387="-","-",IF(D5387=maxgameno+2,"blank row 2",IF(D5387=maxgameno+1,"blank row 1",INDEX(FixtureCode!$B$4:$AH$128,MATCH($C5387,FixtureCode!$B$4:$B$128,0),MATCH("G"&amp;D5387&amp;"-T1",FixtureCode!$B$4:$AH$4,0)))))</f>
        <v>-</v>
      </c>
      <c r="F5387" s="13" t="str">
        <f>IF(C5387="-","-",IF(D5387=maxgameno+2,"blank row 2",IF(D5387=maxgameno+1,"blank row 1",INDEX(FixtureCode!$B$4:$AH$128,MATCH($C5387,FixtureCode!$B$4:$B$128,0),MATCH("G"&amp;D5387&amp;"-T2",FixtureCode!$B$4:$AH$4,0)))))</f>
        <v>-</v>
      </c>
      <c r="G5387" s="12" t="str">
        <f>IF(C5387="-","-",IF(AND(ISNUMBER(Fixture!G5391),ISNUMBER(Fixture!I5391),Fixture!F5391&lt;&gt;"BYE",Fixture!J5391&lt;&gt;"BYE"),"Yes","-"))</f>
        <v>-</v>
      </c>
      <c r="H5387" s="9" t="str">
        <f>IF(G5387="-","-",IF(Fixture!G5391&gt;Fixture!I5391,Settings!$G$7,IF(Fixture!G5391=Fixture!I5391,Settings!$G$8,IF(Fixture!G5391&lt;Fixture!I5391,Settings!$G$9,"-"))))</f>
        <v>-</v>
      </c>
      <c r="I5387" s="13" t="str">
        <f>IF(G5387="-","-",IF(Fixture!I5391&gt;Fixture!G5391,Settings!$G$7,IF(Fixture!I5391=Fixture!G5391,Settings!$G$8,IF(Fixture!I5391&lt;Fixture!G5391,Settings!$G$9,"-"))))</f>
        <v>-</v>
      </c>
    </row>
    <row r="5388" spans="3:9" x14ac:dyDescent="0.25">
      <c r="C5388" s="12" t="str">
        <f t="shared" si="170"/>
        <v>-</v>
      </c>
      <c r="D5388" s="9" t="str">
        <f t="shared" si="171"/>
        <v>-</v>
      </c>
      <c r="E5388" s="9" t="str">
        <f>IF(C5388="-","-",IF(D5388=maxgameno+2,"blank row 2",IF(D5388=maxgameno+1,"blank row 1",INDEX(FixtureCode!$B$4:$AH$128,MATCH($C5388,FixtureCode!$B$4:$B$128,0),MATCH("G"&amp;D5388&amp;"-T1",FixtureCode!$B$4:$AH$4,0)))))</f>
        <v>-</v>
      </c>
      <c r="F5388" s="13" t="str">
        <f>IF(C5388="-","-",IF(D5388=maxgameno+2,"blank row 2",IF(D5388=maxgameno+1,"blank row 1",INDEX(FixtureCode!$B$4:$AH$128,MATCH($C5388,FixtureCode!$B$4:$B$128,0),MATCH("G"&amp;D5388&amp;"-T2",FixtureCode!$B$4:$AH$4,0)))))</f>
        <v>-</v>
      </c>
      <c r="G5388" s="12" t="str">
        <f>IF(C5388="-","-",IF(AND(ISNUMBER(Fixture!G5392),ISNUMBER(Fixture!I5392),Fixture!F5392&lt;&gt;"BYE",Fixture!J5392&lt;&gt;"BYE"),"Yes","-"))</f>
        <v>-</v>
      </c>
      <c r="H5388" s="9" t="str">
        <f>IF(G5388="-","-",IF(Fixture!G5392&gt;Fixture!I5392,Settings!$G$7,IF(Fixture!G5392=Fixture!I5392,Settings!$G$8,IF(Fixture!G5392&lt;Fixture!I5392,Settings!$G$9,"-"))))</f>
        <v>-</v>
      </c>
      <c r="I5388" s="13" t="str">
        <f>IF(G5388="-","-",IF(Fixture!I5392&gt;Fixture!G5392,Settings!$G$7,IF(Fixture!I5392=Fixture!G5392,Settings!$G$8,IF(Fixture!I5392&lt;Fixture!G5392,Settings!$G$9,"-"))))</f>
        <v>-</v>
      </c>
    </row>
    <row r="5389" spans="3:9" x14ac:dyDescent="0.25">
      <c r="C5389" s="12" t="str">
        <f t="shared" si="170"/>
        <v>-</v>
      </c>
      <c r="D5389" s="9" t="str">
        <f t="shared" si="171"/>
        <v>-</v>
      </c>
      <c r="E5389" s="9" t="str">
        <f>IF(C5389="-","-",IF(D5389=maxgameno+2,"blank row 2",IF(D5389=maxgameno+1,"blank row 1",INDEX(FixtureCode!$B$4:$AH$128,MATCH($C5389,FixtureCode!$B$4:$B$128,0),MATCH("G"&amp;D5389&amp;"-T1",FixtureCode!$B$4:$AH$4,0)))))</f>
        <v>-</v>
      </c>
      <c r="F5389" s="13" t="str">
        <f>IF(C5389="-","-",IF(D5389=maxgameno+2,"blank row 2",IF(D5389=maxgameno+1,"blank row 1",INDEX(FixtureCode!$B$4:$AH$128,MATCH($C5389,FixtureCode!$B$4:$B$128,0),MATCH("G"&amp;D5389&amp;"-T2",FixtureCode!$B$4:$AH$4,0)))))</f>
        <v>-</v>
      </c>
      <c r="G5389" s="12" t="str">
        <f>IF(C5389="-","-",IF(AND(ISNUMBER(Fixture!G5393),ISNUMBER(Fixture!I5393),Fixture!F5393&lt;&gt;"BYE",Fixture!J5393&lt;&gt;"BYE"),"Yes","-"))</f>
        <v>-</v>
      </c>
      <c r="H5389" s="9" t="str">
        <f>IF(G5389="-","-",IF(Fixture!G5393&gt;Fixture!I5393,Settings!$G$7,IF(Fixture!G5393=Fixture!I5393,Settings!$G$8,IF(Fixture!G5393&lt;Fixture!I5393,Settings!$G$9,"-"))))</f>
        <v>-</v>
      </c>
      <c r="I5389" s="13" t="str">
        <f>IF(G5389="-","-",IF(Fixture!I5393&gt;Fixture!G5393,Settings!$G$7,IF(Fixture!I5393=Fixture!G5393,Settings!$G$8,IF(Fixture!I5393&lt;Fixture!G5393,Settings!$G$9,"-"))))</f>
        <v>-</v>
      </c>
    </row>
    <row r="5390" spans="3:9" x14ac:dyDescent="0.25">
      <c r="C5390" s="12" t="str">
        <f t="shared" si="170"/>
        <v>-</v>
      </c>
      <c r="D5390" s="9" t="str">
        <f t="shared" si="171"/>
        <v>-</v>
      </c>
      <c r="E5390" s="9" t="str">
        <f>IF(C5390="-","-",IF(D5390=maxgameno+2,"blank row 2",IF(D5390=maxgameno+1,"blank row 1",INDEX(FixtureCode!$B$4:$AH$128,MATCH($C5390,FixtureCode!$B$4:$B$128,0),MATCH("G"&amp;D5390&amp;"-T1",FixtureCode!$B$4:$AH$4,0)))))</f>
        <v>-</v>
      </c>
      <c r="F5390" s="13" t="str">
        <f>IF(C5390="-","-",IF(D5390=maxgameno+2,"blank row 2",IF(D5390=maxgameno+1,"blank row 1",INDEX(FixtureCode!$B$4:$AH$128,MATCH($C5390,FixtureCode!$B$4:$B$128,0),MATCH("G"&amp;D5390&amp;"-T2",FixtureCode!$B$4:$AH$4,0)))))</f>
        <v>-</v>
      </c>
      <c r="G5390" s="12" t="str">
        <f>IF(C5390="-","-",IF(AND(ISNUMBER(Fixture!G5394),ISNUMBER(Fixture!I5394),Fixture!F5394&lt;&gt;"BYE",Fixture!J5394&lt;&gt;"BYE"),"Yes","-"))</f>
        <v>-</v>
      </c>
      <c r="H5390" s="9" t="str">
        <f>IF(G5390="-","-",IF(Fixture!G5394&gt;Fixture!I5394,Settings!$G$7,IF(Fixture!G5394=Fixture!I5394,Settings!$G$8,IF(Fixture!G5394&lt;Fixture!I5394,Settings!$G$9,"-"))))</f>
        <v>-</v>
      </c>
      <c r="I5390" s="13" t="str">
        <f>IF(G5390="-","-",IF(Fixture!I5394&gt;Fixture!G5394,Settings!$G$7,IF(Fixture!I5394=Fixture!G5394,Settings!$G$8,IF(Fixture!I5394&lt;Fixture!G5394,Settings!$G$9,"-"))))</f>
        <v>-</v>
      </c>
    </row>
    <row r="5391" spans="3:9" x14ac:dyDescent="0.25">
      <c r="C5391" s="12" t="str">
        <f t="shared" si="170"/>
        <v>-</v>
      </c>
      <c r="D5391" s="9" t="str">
        <f t="shared" si="171"/>
        <v>-</v>
      </c>
      <c r="E5391" s="9" t="str">
        <f>IF(C5391="-","-",IF(D5391=maxgameno+2,"blank row 2",IF(D5391=maxgameno+1,"blank row 1",INDEX(FixtureCode!$B$4:$AH$128,MATCH($C5391,FixtureCode!$B$4:$B$128,0),MATCH("G"&amp;D5391&amp;"-T1",FixtureCode!$B$4:$AH$4,0)))))</f>
        <v>-</v>
      </c>
      <c r="F5391" s="13" t="str">
        <f>IF(C5391="-","-",IF(D5391=maxgameno+2,"blank row 2",IF(D5391=maxgameno+1,"blank row 1",INDEX(FixtureCode!$B$4:$AH$128,MATCH($C5391,FixtureCode!$B$4:$B$128,0),MATCH("G"&amp;D5391&amp;"-T2",FixtureCode!$B$4:$AH$4,0)))))</f>
        <v>-</v>
      </c>
      <c r="G5391" s="12" t="str">
        <f>IF(C5391="-","-",IF(AND(ISNUMBER(Fixture!G5395),ISNUMBER(Fixture!I5395),Fixture!F5395&lt;&gt;"BYE",Fixture!J5395&lt;&gt;"BYE"),"Yes","-"))</f>
        <v>-</v>
      </c>
      <c r="H5391" s="9" t="str">
        <f>IF(G5391="-","-",IF(Fixture!G5395&gt;Fixture!I5395,Settings!$G$7,IF(Fixture!G5395=Fixture!I5395,Settings!$G$8,IF(Fixture!G5395&lt;Fixture!I5395,Settings!$G$9,"-"))))</f>
        <v>-</v>
      </c>
      <c r="I5391" s="13" t="str">
        <f>IF(G5391="-","-",IF(Fixture!I5395&gt;Fixture!G5395,Settings!$G$7,IF(Fixture!I5395=Fixture!G5395,Settings!$G$8,IF(Fixture!I5395&lt;Fixture!G5395,Settings!$G$9,"-"))))</f>
        <v>-</v>
      </c>
    </row>
    <row r="5392" spans="3:9" x14ac:dyDescent="0.25">
      <c r="C5392" s="12" t="str">
        <f t="shared" si="170"/>
        <v>-</v>
      </c>
      <c r="D5392" s="9" t="str">
        <f t="shared" si="171"/>
        <v>-</v>
      </c>
      <c r="E5392" s="9" t="str">
        <f>IF(C5392="-","-",IF(D5392=maxgameno+2,"blank row 2",IF(D5392=maxgameno+1,"blank row 1",INDEX(FixtureCode!$B$4:$AH$128,MATCH($C5392,FixtureCode!$B$4:$B$128,0),MATCH("G"&amp;D5392&amp;"-T1",FixtureCode!$B$4:$AH$4,0)))))</f>
        <v>-</v>
      </c>
      <c r="F5392" s="13" t="str">
        <f>IF(C5392="-","-",IF(D5392=maxgameno+2,"blank row 2",IF(D5392=maxgameno+1,"blank row 1",INDEX(FixtureCode!$B$4:$AH$128,MATCH($C5392,FixtureCode!$B$4:$B$128,0),MATCH("G"&amp;D5392&amp;"-T2",FixtureCode!$B$4:$AH$4,0)))))</f>
        <v>-</v>
      </c>
      <c r="G5392" s="12" t="str">
        <f>IF(C5392="-","-",IF(AND(ISNUMBER(Fixture!G5396),ISNUMBER(Fixture!I5396),Fixture!F5396&lt;&gt;"BYE",Fixture!J5396&lt;&gt;"BYE"),"Yes","-"))</f>
        <v>-</v>
      </c>
      <c r="H5392" s="9" t="str">
        <f>IF(G5392="-","-",IF(Fixture!G5396&gt;Fixture!I5396,Settings!$G$7,IF(Fixture!G5396=Fixture!I5396,Settings!$G$8,IF(Fixture!G5396&lt;Fixture!I5396,Settings!$G$9,"-"))))</f>
        <v>-</v>
      </c>
      <c r="I5392" s="13" t="str">
        <f>IF(G5392="-","-",IF(Fixture!I5396&gt;Fixture!G5396,Settings!$G$7,IF(Fixture!I5396=Fixture!G5396,Settings!$G$8,IF(Fixture!I5396&lt;Fixture!G5396,Settings!$G$9,"-"))))</f>
        <v>-</v>
      </c>
    </row>
    <row r="5393" spans="3:9" x14ac:dyDescent="0.25">
      <c r="C5393" s="12" t="str">
        <f t="shared" si="170"/>
        <v>-</v>
      </c>
      <c r="D5393" s="9" t="str">
        <f t="shared" si="171"/>
        <v>-</v>
      </c>
      <c r="E5393" s="9" t="str">
        <f>IF(C5393="-","-",IF(D5393=maxgameno+2,"blank row 2",IF(D5393=maxgameno+1,"blank row 1",INDEX(FixtureCode!$B$4:$AH$128,MATCH($C5393,FixtureCode!$B$4:$B$128,0),MATCH("G"&amp;D5393&amp;"-T1",FixtureCode!$B$4:$AH$4,0)))))</f>
        <v>-</v>
      </c>
      <c r="F5393" s="13" t="str">
        <f>IF(C5393="-","-",IF(D5393=maxgameno+2,"blank row 2",IF(D5393=maxgameno+1,"blank row 1",INDEX(FixtureCode!$B$4:$AH$128,MATCH($C5393,FixtureCode!$B$4:$B$128,0),MATCH("G"&amp;D5393&amp;"-T2",FixtureCode!$B$4:$AH$4,0)))))</f>
        <v>-</v>
      </c>
      <c r="G5393" s="12" t="str">
        <f>IF(C5393="-","-",IF(AND(ISNUMBER(Fixture!G5397),ISNUMBER(Fixture!I5397),Fixture!F5397&lt;&gt;"BYE",Fixture!J5397&lt;&gt;"BYE"),"Yes","-"))</f>
        <v>-</v>
      </c>
      <c r="H5393" s="9" t="str">
        <f>IF(G5393="-","-",IF(Fixture!G5397&gt;Fixture!I5397,Settings!$G$7,IF(Fixture!G5397=Fixture!I5397,Settings!$G$8,IF(Fixture!G5397&lt;Fixture!I5397,Settings!$G$9,"-"))))</f>
        <v>-</v>
      </c>
      <c r="I5393" s="13" t="str">
        <f>IF(G5393="-","-",IF(Fixture!I5397&gt;Fixture!G5397,Settings!$G$7,IF(Fixture!I5397=Fixture!G5397,Settings!$G$8,IF(Fixture!I5397&lt;Fixture!G5397,Settings!$G$9,"-"))))</f>
        <v>-</v>
      </c>
    </row>
    <row r="5394" spans="3:9" x14ac:dyDescent="0.25">
      <c r="C5394" s="12" t="str">
        <f t="shared" si="170"/>
        <v>-</v>
      </c>
      <c r="D5394" s="9" t="str">
        <f t="shared" si="171"/>
        <v>-</v>
      </c>
      <c r="E5394" s="9" t="str">
        <f>IF(C5394="-","-",IF(D5394=maxgameno+2,"blank row 2",IF(D5394=maxgameno+1,"blank row 1",INDEX(FixtureCode!$B$4:$AH$128,MATCH($C5394,FixtureCode!$B$4:$B$128,0),MATCH("G"&amp;D5394&amp;"-T1",FixtureCode!$B$4:$AH$4,0)))))</f>
        <v>-</v>
      </c>
      <c r="F5394" s="13" t="str">
        <f>IF(C5394="-","-",IF(D5394=maxgameno+2,"blank row 2",IF(D5394=maxgameno+1,"blank row 1",INDEX(FixtureCode!$B$4:$AH$128,MATCH($C5394,FixtureCode!$B$4:$B$128,0),MATCH("G"&amp;D5394&amp;"-T2",FixtureCode!$B$4:$AH$4,0)))))</f>
        <v>-</v>
      </c>
      <c r="G5394" s="12" t="str">
        <f>IF(C5394="-","-",IF(AND(ISNUMBER(Fixture!G5398),ISNUMBER(Fixture!I5398),Fixture!F5398&lt;&gt;"BYE",Fixture!J5398&lt;&gt;"BYE"),"Yes","-"))</f>
        <v>-</v>
      </c>
      <c r="H5394" s="9" t="str">
        <f>IF(G5394="-","-",IF(Fixture!G5398&gt;Fixture!I5398,Settings!$G$7,IF(Fixture!G5398=Fixture!I5398,Settings!$G$8,IF(Fixture!G5398&lt;Fixture!I5398,Settings!$G$9,"-"))))</f>
        <v>-</v>
      </c>
      <c r="I5394" s="13" t="str">
        <f>IF(G5394="-","-",IF(Fixture!I5398&gt;Fixture!G5398,Settings!$G$7,IF(Fixture!I5398=Fixture!G5398,Settings!$G$8,IF(Fixture!I5398&lt;Fixture!G5398,Settings!$G$9,"-"))))</f>
        <v>-</v>
      </c>
    </row>
    <row r="5395" spans="3:9" x14ac:dyDescent="0.25">
      <c r="C5395" s="12" t="str">
        <f t="shared" si="170"/>
        <v>-</v>
      </c>
      <c r="D5395" s="9" t="str">
        <f t="shared" si="171"/>
        <v>-</v>
      </c>
      <c r="E5395" s="9" t="str">
        <f>IF(C5395="-","-",IF(D5395=maxgameno+2,"blank row 2",IF(D5395=maxgameno+1,"blank row 1",INDEX(FixtureCode!$B$4:$AH$128,MATCH($C5395,FixtureCode!$B$4:$B$128,0),MATCH("G"&amp;D5395&amp;"-T1",FixtureCode!$B$4:$AH$4,0)))))</f>
        <v>-</v>
      </c>
      <c r="F5395" s="13" t="str">
        <f>IF(C5395="-","-",IF(D5395=maxgameno+2,"blank row 2",IF(D5395=maxgameno+1,"blank row 1",INDEX(FixtureCode!$B$4:$AH$128,MATCH($C5395,FixtureCode!$B$4:$B$128,0),MATCH("G"&amp;D5395&amp;"-T2",FixtureCode!$B$4:$AH$4,0)))))</f>
        <v>-</v>
      </c>
      <c r="G5395" s="12" t="str">
        <f>IF(C5395="-","-",IF(AND(ISNUMBER(Fixture!G5399),ISNUMBER(Fixture!I5399),Fixture!F5399&lt;&gt;"BYE",Fixture!J5399&lt;&gt;"BYE"),"Yes","-"))</f>
        <v>-</v>
      </c>
      <c r="H5395" s="9" t="str">
        <f>IF(G5395="-","-",IF(Fixture!G5399&gt;Fixture!I5399,Settings!$G$7,IF(Fixture!G5399=Fixture!I5399,Settings!$G$8,IF(Fixture!G5399&lt;Fixture!I5399,Settings!$G$9,"-"))))</f>
        <v>-</v>
      </c>
      <c r="I5395" s="13" t="str">
        <f>IF(G5395="-","-",IF(Fixture!I5399&gt;Fixture!G5399,Settings!$G$7,IF(Fixture!I5399=Fixture!G5399,Settings!$G$8,IF(Fixture!I5399&lt;Fixture!G5399,Settings!$G$9,"-"))))</f>
        <v>-</v>
      </c>
    </row>
    <row r="5396" spans="3:9" x14ac:dyDescent="0.25">
      <c r="C5396" s="12" t="str">
        <f t="shared" si="170"/>
        <v>-</v>
      </c>
      <c r="D5396" s="9" t="str">
        <f t="shared" si="171"/>
        <v>-</v>
      </c>
      <c r="E5396" s="9" t="str">
        <f>IF(C5396="-","-",IF(D5396=maxgameno+2,"blank row 2",IF(D5396=maxgameno+1,"blank row 1",INDEX(FixtureCode!$B$4:$AH$128,MATCH($C5396,FixtureCode!$B$4:$B$128,0),MATCH("G"&amp;D5396&amp;"-T1",FixtureCode!$B$4:$AH$4,0)))))</f>
        <v>-</v>
      </c>
      <c r="F5396" s="13" t="str">
        <f>IF(C5396="-","-",IF(D5396=maxgameno+2,"blank row 2",IF(D5396=maxgameno+1,"blank row 1",INDEX(FixtureCode!$B$4:$AH$128,MATCH($C5396,FixtureCode!$B$4:$B$128,0),MATCH("G"&amp;D5396&amp;"-T2",FixtureCode!$B$4:$AH$4,0)))))</f>
        <v>-</v>
      </c>
      <c r="G5396" s="12" t="str">
        <f>IF(C5396="-","-",IF(AND(ISNUMBER(Fixture!G5400),ISNUMBER(Fixture!I5400),Fixture!F5400&lt;&gt;"BYE",Fixture!J5400&lt;&gt;"BYE"),"Yes","-"))</f>
        <v>-</v>
      </c>
      <c r="H5396" s="9" t="str">
        <f>IF(G5396="-","-",IF(Fixture!G5400&gt;Fixture!I5400,Settings!$G$7,IF(Fixture!G5400=Fixture!I5400,Settings!$G$8,IF(Fixture!G5400&lt;Fixture!I5400,Settings!$G$9,"-"))))</f>
        <v>-</v>
      </c>
      <c r="I5396" s="13" t="str">
        <f>IF(G5396="-","-",IF(Fixture!I5400&gt;Fixture!G5400,Settings!$G$7,IF(Fixture!I5400=Fixture!G5400,Settings!$G$8,IF(Fixture!I5400&lt;Fixture!G5400,Settings!$G$9,"-"))))</f>
        <v>-</v>
      </c>
    </row>
    <row r="5397" spans="3:9" x14ac:dyDescent="0.25">
      <c r="C5397" s="12" t="str">
        <f t="shared" si="170"/>
        <v>-</v>
      </c>
      <c r="D5397" s="9" t="str">
        <f t="shared" si="171"/>
        <v>-</v>
      </c>
      <c r="E5397" s="9" t="str">
        <f>IF(C5397="-","-",IF(D5397=maxgameno+2,"blank row 2",IF(D5397=maxgameno+1,"blank row 1",INDEX(FixtureCode!$B$4:$AH$128,MATCH($C5397,FixtureCode!$B$4:$B$128,0),MATCH("G"&amp;D5397&amp;"-T1",FixtureCode!$B$4:$AH$4,0)))))</f>
        <v>-</v>
      </c>
      <c r="F5397" s="13" t="str">
        <f>IF(C5397="-","-",IF(D5397=maxgameno+2,"blank row 2",IF(D5397=maxgameno+1,"blank row 1",INDEX(FixtureCode!$B$4:$AH$128,MATCH($C5397,FixtureCode!$B$4:$B$128,0),MATCH("G"&amp;D5397&amp;"-T2",FixtureCode!$B$4:$AH$4,0)))))</f>
        <v>-</v>
      </c>
      <c r="G5397" s="12" t="str">
        <f>IF(C5397="-","-",IF(AND(ISNUMBER(Fixture!G5401),ISNUMBER(Fixture!I5401),Fixture!F5401&lt;&gt;"BYE",Fixture!J5401&lt;&gt;"BYE"),"Yes","-"))</f>
        <v>-</v>
      </c>
      <c r="H5397" s="9" t="str">
        <f>IF(G5397="-","-",IF(Fixture!G5401&gt;Fixture!I5401,Settings!$G$7,IF(Fixture!G5401=Fixture!I5401,Settings!$G$8,IF(Fixture!G5401&lt;Fixture!I5401,Settings!$G$9,"-"))))</f>
        <v>-</v>
      </c>
      <c r="I5397" s="13" t="str">
        <f>IF(G5397="-","-",IF(Fixture!I5401&gt;Fixture!G5401,Settings!$G$7,IF(Fixture!I5401=Fixture!G5401,Settings!$G$8,IF(Fixture!I5401&lt;Fixture!G5401,Settings!$G$9,"-"))))</f>
        <v>-</v>
      </c>
    </row>
    <row r="5398" spans="3:9" x14ac:dyDescent="0.25">
      <c r="C5398" s="12" t="str">
        <f t="shared" si="170"/>
        <v>-</v>
      </c>
      <c r="D5398" s="9" t="str">
        <f t="shared" si="171"/>
        <v>-</v>
      </c>
      <c r="E5398" s="9" t="str">
        <f>IF(C5398="-","-",IF(D5398=maxgameno+2,"blank row 2",IF(D5398=maxgameno+1,"blank row 1",INDEX(FixtureCode!$B$4:$AH$128,MATCH($C5398,FixtureCode!$B$4:$B$128,0),MATCH("G"&amp;D5398&amp;"-T1",FixtureCode!$B$4:$AH$4,0)))))</f>
        <v>-</v>
      </c>
      <c r="F5398" s="13" t="str">
        <f>IF(C5398="-","-",IF(D5398=maxgameno+2,"blank row 2",IF(D5398=maxgameno+1,"blank row 1",INDEX(FixtureCode!$B$4:$AH$128,MATCH($C5398,FixtureCode!$B$4:$B$128,0),MATCH("G"&amp;D5398&amp;"-T2",FixtureCode!$B$4:$AH$4,0)))))</f>
        <v>-</v>
      </c>
      <c r="G5398" s="12" t="str">
        <f>IF(C5398="-","-",IF(AND(ISNUMBER(Fixture!G5402),ISNUMBER(Fixture!I5402),Fixture!F5402&lt;&gt;"BYE",Fixture!J5402&lt;&gt;"BYE"),"Yes","-"))</f>
        <v>-</v>
      </c>
      <c r="H5398" s="9" t="str">
        <f>IF(G5398="-","-",IF(Fixture!G5402&gt;Fixture!I5402,Settings!$G$7,IF(Fixture!G5402=Fixture!I5402,Settings!$G$8,IF(Fixture!G5402&lt;Fixture!I5402,Settings!$G$9,"-"))))</f>
        <v>-</v>
      </c>
      <c r="I5398" s="13" t="str">
        <f>IF(G5398="-","-",IF(Fixture!I5402&gt;Fixture!G5402,Settings!$G$7,IF(Fixture!I5402=Fixture!G5402,Settings!$G$8,IF(Fixture!I5402&lt;Fixture!G5402,Settings!$G$9,"-"))))</f>
        <v>-</v>
      </c>
    </row>
    <row r="5399" spans="3:9" x14ac:dyDescent="0.25">
      <c r="C5399" s="12" t="str">
        <f t="shared" si="170"/>
        <v>-</v>
      </c>
      <c r="D5399" s="9" t="str">
        <f t="shared" si="171"/>
        <v>-</v>
      </c>
      <c r="E5399" s="9" t="str">
        <f>IF(C5399="-","-",IF(D5399=maxgameno+2,"blank row 2",IF(D5399=maxgameno+1,"blank row 1",INDEX(FixtureCode!$B$4:$AH$128,MATCH($C5399,FixtureCode!$B$4:$B$128,0),MATCH("G"&amp;D5399&amp;"-T1",FixtureCode!$B$4:$AH$4,0)))))</f>
        <v>-</v>
      </c>
      <c r="F5399" s="13" t="str">
        <f>IF(C5399="-","-",IF(D5399=maxgameno+2,"blank row 2",IF(D5399=maxgameno+1,"blank row 1",INDEX(FixtureCode!$B$4:$AH$128,MATCH($C5399,FixtureCode!$B$4:$B$128,0),MATCH("G"&amp;D5399&amp;"-T2",FixtureCode!$B$4:$AH$4,0)))))</f>
        <v>-</v>
      </c>
      <c r="G5399" s="12" t="str">
        <f>IF(C5399="-","-",IF(AND(ISNUMBER(Fixture!G5403),ISNUMBER(Fixture!I5403),Fixture!F5403&lt;&gt;"BYE",Fixture!J5403&lt;&gt;"BYE"),"Yes","-"))</f>
        <v>-</v>
      </c>
      <c r="H5399" s="9" t="str">
        <f>IF(G5399="-","-",IF(Fixture!G5403&gt;Fixture!I5403,Settings!$G$7,IF(Fixture!G5403=Fixture!I5403,Settings!$G$8,IF(Fixture!G5403&lt;Fixture!I5403,Settings!$G$9,"-"))))</f>
        <v>-</v>
      </c>
      <c r="I5399" s="13" t="str">
        <f>IF(G5399="-","-",IF(Fixture!I5403&gt;Fixture!G5403,Settings!$G$7,IF(Fixture!I5403=Fixture!G5403,Settings!$G$8,IF(Fixture!I5403&lt;Fixture!G5403,Settings!$G$9,"-"))))</f>
        <v>-</v>
      </c>
    </row>
    <row r="5400" spans="3:9" x14ac:dyDescent="0.25">
      <c r="C5400" s="12" t="str">
        <f t="shared" si="170"/>
        <v>-</v>
      </c>
      <c r="D5400" s="9" t="str">
        <f t="shared" si="171"/>
        <v>-</v>
      </c>
      <c r="E5400" s="9" t="str">
        <f>IF(C5400="-","-",IF(D5400=maxgameno+2,"blank row 2",IF(D5400=maxgameno+1,"blank row 1",INDEX(FixtureCode!$B$4:$AH$128,MATCH($C5400,FixtureCode!$B$4:$B$128,0),MATCH("G"&amp;D5400&amp;"-T1",FixtureCode!$B$4:$AH$4,0)))))</f>
        <v>-</v>
      </c>
      <c r="F5400" s="13" t="str">
        <f>IF(C5400="-","-",IF(D5400=maxgameno+2,"blank row 2",IF(D5400=maxgameno+1,"blank row 1",INDEX(FixtureCode!$B$4:$AH$128,MATCH($C5400,FixtureCode!$B$4:$B$128,0),MATCH("G"&amp;D5400&amp;"-T2",FixtureCode!$B$4:$AH$4,0)))))</f>
        <v>-</v>
      </c>
      <c r="G5400" s="12" t="str">
        <f>IF(C5400="-","-",IF(AND(ISNUMBER(Fixture!G5404),ISNUMBER(Fixture!I5404),Fixture!F5404&lt;&gt;"BYE",Fixture!J5404&lt;&gt;"BYE"),"Yes","-"))</f>
        <v>-</v>
      </c>
      <c r="H5400" s="9" t="str">
        <f>IF(G5400="-","-",IF(Fixture!G5404&gt;Fixture!I5404,Settings!$G$7,IF(Fixture!G5404=Fixture!I5404,Settings!$G$8,IF(Fixture!G5404&lt;Fixture!I5404,Settings!$G$9,"-"))))</f>
        <v>-</v>
      </c>
      <c r="I5400" s="13" t="str">
        <f>IF(G5400="-","-",IF(Fixture!I5404&gt;Fixture!G5404,Settings!$G$7,IF(Fixture!I5404=Fixture!G5404,Settings!$G$8,IF(Fixture!I5404&lt;Fixture!G5404,Settings!$G$9,"-"))))</f>
        <v>-</v>
      </c>
    </row>
    <row r="5401" spans="3:9" x14ac:dyDescent="0.25">
      <c r="C5401" s="12" t="str">
        <f t="shared" si="170"/>
        <v>-</v>
      </c>
      <c r="D5401" s="9" t="str">
        <f t="shared" si="171"/>
        <v>-</v>
      </c>
      <c r="E5401" s="9" t="str">
        <f>IF(C5401="-","-",IF(D5401=maxgameno+2,"blank row 2",IF(D5401=maxgameno+1,"blank row 1",INDEX(FixtureCode!$B$4:$AH$128,MATCH($C5401,FixtureCode!$B$4:$B$128,0),MATCH("G"&amp;D5401&amp;"-T1",FixtureCode!$B$4:$AH$4,0)))))</f>
        <v>-</v>
      </c>
      <c r="F5401" s="13" t="str">
        <f>IF(C5401="-","-",IF(D5401=maxgameno+2,"blank row 2",IF(D5401=maxgameno+1,"blank row 1",INDEX(FixtureCode!$B$4:$AH$128,MATCH($C5401,FixtureCode!$B$4:$B$128,0),MATCH("G"&amp;D5401&amp;"-T2",FixtureCode!$B$4:$AH$4,0)))))</f>
        <v>-</v>
      </c>
      <c r="G5401" s="12" t="str">
        <f>IF(C5401="-","-",IF(AND(ISNUMBER(Fixture!G5405),ISNUMBER(Fixture!I5405),Fixture!F5405&lt;&gt;"BYE",Fixture!J5405&lt;&gt;"BYE"),"Yes","-"))</f>
        <v>-</v>
      </c>
      <c r="H5401" s="9" t="str">
        <f>IF(G5401="-","-",IF(Fixture!G5405&gt;Fixture!I5405,Settings!$G$7,IF(Fixture!G5405=Fixture!I5405,Settings!$G$8,IF(Fixture!G5405&lt;Fixture!I5405,Settings!$G$9,"-"))))</f>
        <v>-</v>
      </c>
      <c r="I5401" s="13" t="str">
        <f>IF(G5401="-","-",IF(Fixture!I5405&gt;Fixture!G5405,Settings!$G$7,IF(Fixture!I5405=Fixture!G5405,Settings!$G$8,IF(Fixture!I5405&lt;Fixture!G5405,Settings!$G$9,"-"))))</f>
        <v>-</v>
      </c>
    </row>
    <row r="5402" spans="3:9" x14ac:dyDescent="0.25">
      <c r="C5402" s="12" t="str">
        <f t="shared" si="170"/>
        <v>-</v>
      </c>
      <c r="D5402" s="9" t="str">
        <f t="shared" si="171"/>
        <v>-</v>
      </c>
      <c r="E5402" s="9" t="str">
        <f>IF(C5402="-","-",IF(D5402=maxgameno+2,"blank row 2",IF(D5402=maxgameno+1,"blank row 1",INDEX(FixtureCode!$B$4:$AH$128,MATCH($C5402,FixtureCode!$B$4:$B$128,0),MATCH("G"&amp;D5402&amp;"-T1",FixtureCode!$B$4:$AH$4,0)))))</f>
        <v>-</v>
      </c>
      <c r="F5402" s="13" t="str">
        <f>IF(C5402="-","-",IF(D5402=maxgameno+2,"blank row 2",IF(D5402=maxgameno+1,"blank row 1",INDEX(FixtureCode!$B$4:$AH$128,MATCH($C5402,FixtureCode!$B$4:$B$128,0),MATCH("G"&amp;D5402&amp;"-T2",FixtureCode!$B$4:$AH$4,0)))))</f>
        <v>-</v>
      </c>
      <c r="G5402" s="12" t="str">
        <f>IF(C5402="-","-",IF(AND(ISNUMBER(Fixture!G5406),ISNUMBER(Fixture!I5406),Fixture!F5406&lt;&gt;"BYE",Fixture!J5406&lt;&gt;"BYE"),"Yes","-"))</f>
        <v>-</v>
      </c>
      <c r="H5402" s="9" t="str">
        <f>IF(G5402="-","-",IF(Fixture!G5406&gt;Fixture!I5406,Settings!$G$7,IF(Fixture!G5406=Fixture!I5406,Settings!$G$8,IF(Fixture!G5406&lt;Fixture!I5406,Settings!$G$9,"-"))))</f>
        <v>-</v>
      </c>
      <c r="I5402" s="13" t="str">
        <f>IF(G5402="-","-",IF(Fixture!I5406&gt;Fixture!G5406,Settings!$G$7,IF(Fixture!I5406=Fixture!G5406,Settings!$G$8,IF(Fixture!I5406&lt;Fixture!G5406,Settings!$G$9,"-"))))</f>
        <v>-</v>
      </c>
    </row>
    <row r="5403" spans="3:9" x14ac:dyDescent="0.25">
      <c r="C5403" s="12" t="str">
        <f t="shared" si="170"/>
        <v>-</v>
      </c>
      <c r="D5403" s="9" t="str">
        <f t="shared" si="171"/>
        <v>-</v>
      </c>
      <c r="E5403" s="9" t="str">
        <f>IF(C5403="-","-",IF(D5403=maxgameno+2,"blank row 2",IF(D5403=maxgameno+1,"blank row 1",INDEX(FixtureCode!$B$4:$AH$128,MATCH($C5403,FixtureCode!$B$4:$B$128,0),MATCH("G"&amp;D5403&amp;"-T1",FixtureCode!$B$4:$AH$4,0)))))</f>
        <v>-</v>
      </c>
      <c r="F5403" s="13" t="str">
        <f>IF(C5403="-","-",IF(D5403=maxgameno+2,"blank row 2",IF(D5403=maxgameno+1,"blank row 1",INDEX(FixtureCode!$B$4:$AH$128,MATCH($C5403,FixtureCode!$B$4:$B$128,0),MATCH("G"&amp;D5403&amp;"-T2",FixtureCode!$B$4:$AH$4,0)))))</f>
        <v>-</v>
      </c>
      <c r="G5403" s="12" t="str">
        <f>IF(C5403="-","-",IF(AND(ISNUMBER(Fixture!G5407),ISNUMBER(Fixture!I5407),Fixture!F5407&lt;&gt;"BYE",Fixture!J5407&lt;&gt;"BYE"),"Yes","-"))</f>
        <v>-</v>
      </c>
      <c r="H5403" s="9" t="str">
        <f>IF(G5403="-","-",IF(Fixture!G5407&gt;Fixture!I5407,Settings!$G$7,IF(Fixture!G5407=Fixture!I5407,Settings!$G$8,IF(Fixture!G5407&lt;Fixture!I5407,Settings!$G$9,"-"))))</f>
        <v>-</v>
      </c>
      <c r="I5403" s="13" t="str">
        <f>IF(G5403="-","-",IF(Fixture!I5407&gt;Fixture!G5407,Settings!$G$7,IF(Fixture!I5407=Fixture!G5407,Settings!$G$8,IF(Fixture!I5407&lt;Fixture!G5407,Settings!$G$9,"-"))))</f>
        <v>-</v>
      </c>
    </row>
    <row r="5404" spans="3:9" x14ac:dyDescent="0.25">
      <c r="C5404" s="12" t="str">
        <f t="shared" si="170"/>
        <v>-</v>
      </c>
      <c r="D5404" s="9" t="str">
        <f t="shared" si="171"/>
        <v>-</v>
      </c>
      <c r="E5404" s="9" t="str">
        <f>IF(C5404="-","-",IF(D5404=maxgameno+2,"blank row 2",IF(D5404=maxgameno+1,"blank row 1",INDEX(FixtureCode!$B$4:$AH$128,MATCH($C5404,FixtureCode!$B$4:$B$128,0),MATCH("G"&amp;D5404&amp;"-T1",FixtureCode!$B$4:$AH$4,0)))))</f>
        <v>-</v>
      </c>
      <c r="F5404" s="13" t="str">
        <f>IF(C5404="-","-",IF(D5404=maxgameno+2,"blank row 2",IF(D5404=maxgameno+1,"blank row 1",INDEX(FixtureCode!$B$4:$AH$128,MATCH($C5404,FixtureCode!$B$4:$B$128,0),MATCH("G"&amp;D5404&amp;"-T2",FixtureCode!$B$4:$AH$4,0)))))</f>
        <v>-</v>
      </c>
      <c r="G5404" s="12" t="str">
        <f>IF(C5404="-","-",IF(AND(ISNUMBER(Fixture!G5408),ISNUMBER(Fixture!I5408),Fixture!F5408&lt;&gt;"BYE",Fixture!J5408&lt;&gt;"BYE"),"Yes","-"))</f>
        <v>-</v>
      </c>
      <c r="H5404" s="9" t="str">
        <f>IF(G5404="-","-",IF(Fixture!G5408&gt;Fixture!I5408,Settings!$G$7,IF(Fixture!G5408=Fixture!I5408,Settings!$G$8,IF(Fixture!G5408&lt;Fixture!I5408,Settings!$G$9,"-"))))</f>
        <v>-</v>
      </c>
      <c r="I5404" s="13" t="str">
        <f>IF(G5404="-","-",IF(Fixture!I5408&gt;Fixture!G5408,Settings!$G$7,IF(Fixture!I5408=Fixture!G5408,Settings!$G$8,IF(Fixture!I5408&lt;Fixture!G5408,Settings!$G$9,"-"))))</f>
        <v>-</v>
      </c>
    </row>
    <row r="5405" spans="3:9" x14ac:dyDescent="0.25">
      <c r="C5405" s="12" t="str">
        <f t="shared" si="170"/>
        <v>-</v>
      </c>
      <c r="D5405" s="9" t="str">
        <f t="shared" si="171"/>
        <v>-</v>
      </c>
      <c r="E5405" s="9" t="str">
        <f>IF(C5405="-","-",IF(D5405=maxgameno+2,"blank row 2",IF(D5405=maxgameno+1,"blank row 1",INDEX(FixtureCode!$B$4:$AH$128,MATCH($C5405,FixtureCode!$B$4:$B$128,0),MATCH("G"&amp;D5405&amp;"-T1",FixtureCode!$B$4:$AH$4,0)))))</f>
        <v>-</v>
      </c>
      <c r="F5405" s="13" t="str">
        <f>IF(C5405="-","-",IF(D5405=maxgameno+2,"blank row 2",IF(D5405=maxgameno+1,"blank row 1",INDEX(FixtureCode!$B$4:$AH$128,MATCH($C5405,FixtureCode!$B$4:$B$128,0),MATCH("G"&amp;D5405&amp;"-T2",FixtureCode!$B$4:$AH$4,0)))))</f>
        <v>-</v>
      </c>
      <c r="G5405" s="12" t="str">
        <f>IF(C5405="-","-",IF(AND(ISNUMBER(Fixture!G5409),ISNUMBER(Fixture!I5409),Fixture!F5409&lt;&gt;"BYE",Fixture!J5409&lt;&gt;"BYE"),"Yes","-"))</f>
        <v>-</v>
      </c>
      <c r="H5405" s="9" t="str">
        <f>IF(G5405="-","-",IF(Fixture!G5409&gt;Fixture!I5409,Settings!$G$7,IF(Fixture!G5409=Fixture!I5409,Settings!$G$8,IF(Fixture!G5409&lt;Fixture!I5409,Settings!$G$9,"-"))))</f>
        <v>-</v>
      </c>
      <c r="I5405" s="13" t="str">
        <f>IF(G5405="-","-",IF(Fixture!I5409&gt;Fixture!G5409,Settings!$G$7,IF(Fixture!I5409=Fixture!G5409,Settings!$G$8,IF(Fixture!I5409&lt;Fixture!G5409,Settings!$G$9,"-"))))</f>
        <v>-</v>
      </c>
    </row>
    <row r="5406" spans="3:9" x14ac:dyDescent="0.25">
      <c r="C5406" s="12" t="str">
        <f t="shared" si="170"/>
        <v>-</v>
      </c>
      <c r="D5406" s="9" t="str">
        <f t="shared" si="171"/>
        <v>-</v>
      </c>
      <c r="E5406" s="9" t="str">
        <f>IF(C5406="-","-",IF(D5406=maxgameno+2,"blank row 2",IF(D5406=maxgameno+1,"blank row 1",INDEX(FixtureCode!$B$4:$AH$128,MATCH($C5406,FixtureCode!$B$4:$B$128,0),MATCH("G"&amp;D5406&amp;"-T1",FixtureCode!$B$4:$AH$4,0)))))</f>
        <v>-</v>
      </c>
      <c r="F5406" s="13" t="str">
        <f>IF(C5406="-","-",IF(D5406=maxgameno+2,"blank row 2",IF(D5406=maxgameno+1,"blank row 1",INDEX(FixtureCode!$B$4:$AH$128,MATCH($C5406,FixtureCode!$B$4:$B$128,0),MATCH("G"&amp;D5406&amp;"-T2",FixtureCode!$B$4:$AH$4,0)))))</f>
        <v>-</v>
      </c>
      <c r="G5406" s="12" t="str">
        <f>IF(C5406="-","-",IF(AND(ISNUMBER(Fixture!G5410),ISNUMBER(Fixture!I5410),Fixture!F5410&lt;&gt;"BYE",Fixture!J5410&lt;&gt;"BYE"),"Yes","-"))</f>
        <v>-</v>
      </c>
      <c r="H5406" s="9" t="str">
        <f>IF(G5406="-","-",IF(Fixture!G5410&gt;Fixture!I5410,Settings!$G$7,IF(Fixture!G5410=Fixture!I5410,Settings!$G$8,IF(Fixture!G5410&lt;Fixture!I5410,Settings!$G$9,"-"))))</f>
        <v>-</v>
      </c>
      <c r="I5406" s="13" t="str">
        <f>IF(G5406="-","-",IF(Fixture!I5410&gt;Fixture!G5410,Settings!$G$7,IF(Fixture!I5410=Fixture!G5410,Settings!$G$8,IF(Fixture!I5410&lt;Fixture!G5410,Settings!$G$9,"-"))))</f>
        <v>-</v>
      </c>
    </row>
    <row r="5407" spans="3:9" x14ac:dyDescent="0.25">
      <c r="C5407" s="12" t="str">
        <f t="shared" si="170"/>
        <v>-</v>
      </c>
      <c r="D5407" s="9" t="str">
        <f t="shared" si="171"/>
        <v>-</v>
      </c>
      <c r="E5407" s="9" t="str">
        <f>IF(C5407="-","-",IF(D5407=maxgameno+2,"blank row 2",IF(D5407=maxgameno+1,"blank row 1",INDEX(FixtureCode!$B$4:$AH$128,MATCH($C5407,FixtureCode!$B$4:$B$128,0),MATCH("G"&amp;D5407&amp;"-T1",FixtureCode!$B$4:$AH$4,0)))))</f>
        <v>-</v>
      </c>
      <c r="F5407" s="13" t="str">
        <f>IF(C5407="-","-",IF(D5407=maxgameno+2,"blank row 2",IF(D5407=maxgameno+1,"blank row 1",INDEX(FixtureCode!$B$4:$AH$128,MATCH($C5407,FixtureCode!$B$4:$B$128,0),MATCH("G"&amp;D5407&amp;"-T2",FixtureCode!$B$4:$AH$4,0)))))</f>
        <v>-</v>
      </c>
      <c r="G5407" s="12" t="str">
        <f>IF(C5407="-","-",IF(AND(ISNUMBER(Fixture!G5411),ISNUMBER(Fixture!I5411),Fixture!F5411&lt;&gt;"BYE",Fixture!J5411&lt;&gt;"BYE"),"Yes","-"))</f>
        <v>-</v>
      </c>
      <c r="H5407" s="9" t="str">
        <f>IF(G5407="-","-",IF(Fixture!G5411&gt;Fixture!I5411,Settings!$G$7,IF(Fixture!G5411=Fixture!I5411,Settings!$G$8,IF(Fixture!G5411&lt;Fixture!I5411,Settings!$G$9,"-"))))</f>
        <v>-</v>
      </c>
      <c r="I5407" s="13" t="str">
        <f>IF(G5407="-","-",IF(Fixture!I5411&gt;Fixture!G5411,Settings!$G$7,IF(Fixture!I5411=Fixture!G5411,Settings!$G$8,IF(Fixture!I5411&lt;Fixture!G5411,Settings!$G$9,"-"))))</f>
        <v>-</v>
      </c>
    </row>
    <row r="5408" spans="3:9" x14ac:dyDescent="0.25">
      <c r="C5408" s="12" t="str">
        <f t="shared" si="170"/>
        <v>-</v>
      </c>
      <c r="D5408" s="9" t="str">
        <f t="shared" si="171"/>
        <v>-</v>
      </c>
      <c r="E5408" s="9" t="str">
        <f>IF(C5408="-","-",IF(D5408=maxgameno+2,"blank row 2",IF(D5408=maxgameno+1,"blank row 1",INDEX(FixtureCode!$B$4:$AH$128,MATCH($C5408,FixtureCode!$B$4:$B$128,0),MATCH("G"&amp;D5408&amp;"-T1",FixtureCode!$B$4:$AH$4,0)))))</f>
        <v>-</v>
      </c>
      <c r="F5408" s="13" t="str">
        <f>IF(C5408="-","-",IF(D5408=maxgameno+2,"blank row 2",IF(D5408=maxgameno+1,"blank row 1",INDEX(FixtureCode!$B$4:$AH$128,MATCH($C5408,FixtureCode!$B$4:$B$128,0),MATCH("G"&amp;D5408&amp;"-T2",FixtureCode!$B$4:$AH$4,0)))))</f>
        <v>-</v>
      </c>
      <c r="G5408" s="12" t="str">
        <f>IF(C5408="-","-",IF(AND(ISNUMBER(Fixture!G5412),ISNUMBER(Fixture!I5412),Fixture!F5412&lt;&gt;"BYE",Fixture!J5412&lt;&gt;"BYE"),"Yes","-"))</f>
        <v>-</v>
      </c>
      <c r="H5408" s="9" t="str">
        <f>IF(G5408="-","-",IF(Fixture!G5412&gt;Fixture!I5412,Settings!$G$7,IF(Fixture!G5412=Fixture!I5412,Settings!$G$8,IF(Fixture!G5412&lt;Fixture!I5412,Settings!$G$9,"-"))))</f>
        <v>-</v>
      </c>
      <c r="I5408" s="13" t="str">
        <f>IF(G5408="-","-",IF(Fixture!I5412&gt;Fixture!G5412,Settings!$G$7,IF(Fixture!I5412=Fixture!G5412,Settings!$G$8,IF(Fixture!I5412&lt;Fixture!G5412,Settings!$G$9,"-"))))</f>
        <v>-</v>
      </c>
    </row>
    <row r="5409" spans="3:9" x14ac:dyDescent="0.25">
      <c r="C5409" s="12" t="str">
        <f t="shared" si="170"/>
        <v>-</v>
      </c>
      <c r="D5409" s="9" t="str">
        <f t="shared" si="171"/>
        <v>-</v>
      </c>
      <c r="E5409" s="9" t="str">
        <f>IF(C5409="-","-",IF(D5409=maxgameno+2,"blank row 2",IF(D5409=maxgameno+1,"blank row 1",INDEX(FixtureCode!$B$4:$AH$128,MATCH($C5409,FixtureCode!$B$4:$B$128,0),MATCH("G"&amp;D5409&amp;"-T1",FixtureCode!$B$4:$AH$4,0)))))</f>
        <v>-</v>
      </c>
      <c r="F5409" s="13" t="str">
        <f>IF(C5409="-","-",IF(D5409=maxgameno+2,"blank row 2",IF(D5409=maxgameno+1,"blank row 1",INDEX(FixtureCode!$B$4:$AH$128,MATCH($C5409,FixtureCode!$B$4:$B$128,0),MATCH("G"&amp;D5409&amp;"-T2",FixtureCode!$B$4:$AH$4,0)))))</f>
        <v>-</v>
      </c>
      <c r="G5409" s="12" t="str">
        <f>IF(C5409="-","-",IF(AND(ISNUMBER(Fixture!G5413),ISNUMBER(Fixture!I5413),Fixture!F5413&lt;&gt;"BYE",Fixture!J5413&lt;&gt;"BYE"),"Yes","-"))</f>
        <v>-</v>
      </c>
      <c r="H5409" s="9" t="str">
        <f>IF(G5409="-","-",IF(Fixture!G5413&gt;Fixture!I5413,Settings!$G$7,IF(Fixture!G5413=Fixture!I5413,Settings!$G$8,IF(Fixture!G5413&lt;Fixture!I5413,Settings!$G$9,"-"))))</f>
        <v>-</v>
      </c>
      <c r="I5409" s="13" t="str">
        <f>IF(G5409="-","-",IF(Fixture!I5413&gt;Fixture!G5413,Settings!$G$7,IF(Fixture!I5413=Fixture!G5413,Settings!$G$8,IF(Fixture!I5413&lt;Fixture!G5413,Settings!$G$9,"-"))))</f>
        <v>-</v>
      </c>
    </row>
    <row r="5410" spans="3:9" x14ac:dyDescent="0.25">
      <c r="C5410" s="12" t="str">
        <f t="shared" si="170"/>
        <v>-</v>
      </c>
      <c r="D5410" s="9" t="str">
        <f t="shared" si="171"/>
        <v>-</v>
      </c>
      <c r="E5410" s="9" t="str">
        <f>IF(C5410="-","-",IF(D5410=maxgameno+2,"blank row 2",IF(D5410=maxgameno+1,"blank row 1",INDEX(FixtureCode!$B$4:$AH$128,MATCH($C5410,FixtureCode!$B$4:$B$128,0),MATCH("G"&amp;D5410&amp;"-T1",FixtureCode!$B$4:$AH$4,0)))))</f>
        <v>-</v>
      </c>
      <c r="F5410" s="13" t="str">
        <f>IF(C5410="-","-",IF(D5410=maxgameno+2,"blank row 2",IF(D5410=maxgameno+1,"blank row 1",INDEX(FixtureCode!$B$4:$AH$128,MATCH($C5410,FixtureCode!$B$4:$B$128,0),MATCH("G"&amp;D5410&amp;"-T2",FixtureCode!$B$4:$AH$4,0)))))</f>
        <v>-</v>
      </c>
      <c r="G5410" s="12" t="str">
        <f>IF(C5410="-","-",IF(AND(ISNUMBER(Fixture!G5414),ISNUMBER(Fixture!I5414),Fixture!F5414&lt;&gt;"BYE",Fixture!J5414&lt;&gt;"BYE"),"Yes","-"))</f>
        <v>-</v>
      </c>
      <c r="H5410" s="9" t="str">
        <f>IF(G5410="-","-",IF(Fixture!G5414&gt;Fixture!I5414,Settings!$G$7,IF(Fixture!G5414=Fixture!I5414,Settings!$G$8,IF(Fixture!G5414&lt;Fixture!I5414,Settings!$G$9,"-"))))</f>
        <v>-</v>
      </c>
      <c r="I5410" s="13" t="str">
        <f>IF(G5410="-","-",IF(Fixture!I5414&gt;Fixture!G5414,Settings!$G$7,IF(Fixture!I5414=Fixture!G5414,Settings!$G$8,IF(Fixture!I5414&lt;Fixture!G5414,Settings!$G$9,"-"))))</f>
        <v>-</v>
      </c>
    </row>
    <row r="5411" spans="3:9" x14ac:dyDescent="0.25">
      <c r="C5411" s="12" t="str">
        <f t="shared" si="170"/>
        <v>-</v>
      </c>
      <c r="D5411" s="9" t="str">
        <f t="shared" si="171"/>
        <v>-</v>
      </c>
      <c r="E5411" s="9" t="str">
        <f>IF(C5411="-","-",IF(D5411=maxgameno+2,"blank row 2",IF(D5411=maxgameno+1,"blank row 1",INDEX(FixtureCode!$B$4:$AH$128,MATCH($C5411,FixtureCode!$B$4:$B$128,0),MATCH("G"&amp;D5411&amp;"-T1",FixtureCode!$B$4:$AH$4,0)))))</f>
        <v>-</v>
      </c>
      <c r="F5411" s="13" t="str">
        <f>IF(C5411="-","-",IF(D5411=maxgameno+2,"blank row 2",IF(D5411=maxgameno+1,"blank row 1",INDEX(FixtureCode!$B$4:$AH$128,MATCH($C5411,FixtureCode!$B$4:$B$128,0),MATCH("G"&amp;D5411&amp;"-T2",FixtureCode!$B$4:$AH$4,0)))))</f>
        <v>-</v>
      </c>
      <c r="G5411" s="12" t="str">
        <f>IF(C5411="-","-",IF(AND(ISNUMBER(Fixture!G5415),ISNUMBER(Fixture!I5415),Fixture!F5415&lt;&gt;"BYE",Fixture!J5415&lt;&gt;"BYE"),"Yes","-"))</f>
        <v>-</v>
      </c>
      <c r="H5411" s="9" t="str">
        <f>IF(G5411="-","-",IF(Fixture!G5415&gt;Fixture!I5415,Settings!$G$7,IF(Fixture!G5415=Fixture!I5415,Settings!$G$8,IF(Fixture!G5415&lt;Fixture!I5415,Settings!$G$9,"-"))))</f>
        <v>-</v>
      </c>
      <c r="I5411" s="13" t="str">
        <f>IF(G5411="-","-",IF(Fixture!I5415&gt;Fixture!G5415,Settings!$G$7,IF(Fixture!I5415=Fixture!G5415,Settings!$G$8,IF(Fixture!I5415&lt;Fixture!G5415,Settings!$G$9,"-"))))</f>
        <v>-</v>
      </c>
    </row>
    <row r="5412" spans="3:9" x14ac:dyDescent="0.25">
      <c r="C5412" s="12" t="str">
        <f t="shared" si="170"/>
        <v>-</v>
      </c>
      <c r="D5412" s="9" t="str">
        <f t="shared" si="171"/>
        <v>-</v>
      </c>
      <c r="E5412" s="9" t="str">
        <f>IF(C5412="-","-",IF(D5412=maxgameno+2,"blank row 2",IF(D5412=maxgameno+1,"blank row 1",INDEX(FixtureCode!$B$4:$AH$128,MATCH($C5412,FixtureCode!$B$4:$B$128,0),MATCH("G"&amp;D5412&amp;"-T1",FixtureCode!$B$4:$AH$4,0)))))</f>
        <v>-</v>
      </c>
      <c r="F5412" s="13" t="str">
        <f>IF(C5412="-","-",IF(D5412=maxgameno+2,"blank row 2",IF(D5412=maxgameno+1,"blank row 1",INDEX(FixtureCode!$B$4:$AH$128,MATCH($C5412,FixtureCode!$B$4:$B$128,0),MATCH("G"&amp;D5412&amp;"-T2",FixtureCode!$B$4:$AH$4,0)))))</f>
        <v>-</v>
      </c>
      <c r="G5412" s="12" t="str">
        <f>IF(C5412="-","-",IF(AND(ISNUMBER(Fixture!G5416),ISNUMBER(Fixture!I5416),Fixture!F5416&lt;&gt;"BYE",Fixture!J5416&lt;&gt;"BYE"),"Yes","-"))</f>
        <v>-</v>
      </c>
      <c r="H5412" s="9" t="str">
        <f>IF(G5412="-","-",IF(Fixture!G5416&gt;Fixture!I5416,Settings!$G$7,IF(Fixture!G5416=Fixture!I5416,Settings!$G$8,IF(Fixture!G5416&lt;Fixture!I5416,Settings!$G$9,"-"))))</f>
        <v>-</v>
      </c>
      <c r="I5412" s="13" t="str">
        <f>IF(G5412="-","-",IF(Fixture!I5416&gt;Fixture!G5416,Settings!$G$7,IF(Fixture!I5416=Fixture!G5416,Settings!$G$8,IF(Fixture!I5416&lt;Fixture!G5416,Settings!$G$9,"-"))))</f>
        <v>-</v>
      </c>
    </row>
    <row r="5413" spans="3:9" x14ac:dyDescent="0.25">
      <c r="C5413" s="12" t="str">
        <f t="shared" si="170"/>
        <v>-</v>
      </c>
      <c r="D5413" s="9" t="str">
        <f t="shared" si="171"/>
        <v>-</v>
      </c>
      <c r="E5413" s="9" t="str">
        <f>IF(C5413="-","-",IF(D5413=maxgameno+2,"blank row 2",IF(D5413=maxgameno+1,"blank row 1",INDEX(FixtureCode!$B$4:$AH$128,MATCH($C5413,FixtureCode!$B$4:$B$128,0),MATCH("G"&amp;D5413&amp;"-T1",FixtureCode!$B$4:$AH$4,0)))))</f>
        <v>-</v>
      </c>
      <c r="F5413" s="13" t="str">
        <f>IF(C5413="-","-",IF(D5413=maxgameno+2,"blank row 2",IF(D5413=maxgameno+1,"blank row 1",INDEX(FixtureCode!$B$4:$AH$128,MATCH($C5413,FixtureCode!$B$4:$B$128,0),MATCH("G"&amp;D5413&amp;"-T2",FixtureCode!$B$4:$AH$4,0)))))</f>
        <v>-</v>
      </c>
      <c r="G5413" s="12" t="str">
        <f>IF(C5413="-","-",IF(AND(ISNUMBER(Fixture!G5417),ISNUMBER(Fixture!I5417),Fixture!F5417&lt;&gt;"BYE",Fixture!J5417&lt;&gt;"BYE"),"Yes","-"))</f>
        <v>-</v>
      </c>
      <c r="H5413" s="9" t="str">
        <f>IF(G5413="-","-",IF(Fixture!G5417&gt;Fixture!I5417,Settings!$G$7,IF(Fixture!G5417=Fixture!I5417,Settings!$G$8,IF(Fixture!G5417&lt;Fixture!I5417,Settings!$G$9,"-"))))</f>
        <v>-</v>
      </c>
      <c r="I5413" s="13" t="str">
        <f>IF(G5413="-","-",IF(Fixture!I5417&gt;Fixture!G5417,Settings!$G$7,IF(Fixture!I5417=Fixture!G5417,Settings!$G$8,IF(Fixture!I5417&lt;Fixture!G5417,Settings!$G$9,"-"))))</f>
        <v>-</v>
      </c>
    </row>
    <row r="5414" spans="3:9" x14ac:dyDescent="0.25">
      <c r="C5414" s="12" t="str">
        <f t="shared" si="170"/>
        <v>-</v>
      </c>
      <c r="D5414" s="9" t="str">
        <f t="shared" si="171"/>
        <v>-</v>
      </c>
      <c r="E5414" s="9" t="str">
        <f>IF(C5414="-","-",IF(D5414=maxgameno+2,"blank row 2",IF(D5414=maxgameno+1,"blank row 1",INDEX(FixtureCode!$B$4:$AH$128,MATCH($C5414,FixtureCode!$B$4:$B$128,0),MATCH("G"&amp;D5414&amp;"-T1",FixtureCode!$B$4:$AH$4,0)))))</f>
        <v>-</v>
      </c>
      <c r="F5414" s="13" t="str">
        <f>IF(C5414="-","-",IF(D5414=maxgameno+2,"blank row 2",IF(D5414=maxgameno+1,"blank row 1",INDEX(FixtureCode!$B$4:$AH$128,MATCH($C5414,FixtureCode!$B$4:$B$128,0),MATCH("G"&amp;D5414&amp;"-T2",FixtureCode!$B$4:$AH$4,0)))))</f>
        <v>-</v>
      </c>
      <c r="G5414" s="12" t="str">
        <f>IF(C5414="-","-",IF(AND(ISNUMBER(Fixture!G5418),ISNUMBER(Fixture!I5418),Fixture!F5418&lt;&gt;"BYE",Fixture!J5418&lt;&gt;"BYE"),"Yes","-"))</f>
        <v>-</v>
      </c>
      <c r="H5414" s="9" t="str">
        <f>IF(G5414="-","-",IF(Fixture!G5418&gt;Fixture!I5418,Settings!$G$7,IF(Fixture!G5418=Fixture!I5418,Settings!$G$8,IF(Fixture!G5418&lt;Fixture!I5418,Settings!$G$9,"-"))))</f>
        <v>-</v>
      </c>
      <c r="I5414" s="13" t="str">
        <f>IF(G5414="-","-",IF(Fixture!I5418&gt;Fixture!G5418,Settings!$G$7,IF(Fixture!I5418=Fixture!G5418,Settings!$G$8,IF(Fixture!I5418&lt;Fixture!G5418,Settings!$G$9,"-"))))</f>
        <v>-</v>
      </c>
    </row>
    <row r="5415" spans="3:9" x14ac:dyDescent="0.25">
      <c r="C5415" s="12" t="str">
        <f t="shared" si="170"/>
        <v>-</v>
      </c>
      <c r="D5415" s="9" t="str">
        <f t="shared" si="171"/>
        <v>-</v>
      </c>
      <c r="E5415" s="9" t="str">
        <f>IF(C5415="-","-",IF(D5415=maxgameno+2,"blank row 2",IF(D5415=maxgameno+1,"blank row 1",INDEX(FixtureCode!$B$4:$AH$128,MATCH($C5415,FixtureCode!$B$4:$B$128,0),MATCH("G"&amp;D5415&amp;"-T1",FixtureCode!$B$4:$AH$4,0)))))</f>
        <v>-</v>
      </c>
      <c r="F5415" s="13" t="str">
        <f>IF(C5415="-","-",IF(D5415=maxgameno+2,"blank row 2",IF(D5415=maxgameno+1,"blank row 1",INDEX(FixtureCode!$B$4:$AH$128,MATCH($C5415,FixtureCode!$B$4:$B$128,0),MATCH("G"&amp;D5415&amp;"-T2",FixtureCode!$B$4:$AH$4,0)))))</f>
        <v>-</v>
      </c>
      <c r="G5415" s="12" t="str">
        <f>IF(C5415="-","-",IF(AND(ISNUMBER(Fixture!G5419),ISNUMBER(Fixture!I5419),Fixture!F5419&lt;&gt;"BYE",Fixture!J5419&lt;&gt;"BYE"),"Yes","-"))</f>
        <v>-</v>
      </c>
      <c r="H5415" s="9" t="str">
        <f>IF(G5415="-","-",IF(Fixture!G5419&gt;Fixture!I5419,Settings!$G$7,IF(Fixture!G5419=Fixture!I5419,Settings!$G$8,IF(Fixture!G5419&lt;Fixture!I5419,Settings!$G$9,"-"))))</f>
        <v>-</v>
      </c>
      <c r="I5415" s="13" t="str">
        <f>IF(G5415="-","-",IF(Fixture!I5419&gt;Fixture!G5419,Settings!$G$7,IF(Fixture!I5419=Fixture!G5419,Settings!$G$8,IF(Fixture!I5419&lt;Fixture!G5419,Settings!$G$9,"-"))))</f>
        <v>-</v>
      </c>
    </row>
    <row r="5416" spans="3:9" x14ac:dyDescent="0.25">
      <c r="C5416" s="12" t="str">
        <f t="shared" si="170"/>
        <v>-</v>
      </c>
      <c r="D5416" s="9" t="str">
        <f t="shared" si="171"/>
        <v>-</v>
      </c>
      <c r="E5416" s="9" t="str">
        <f>IF(C5416="-","-",IF(D5416=maxgameno+2,"blank row 2",IF(D5416=maxgameno+1,"blank row 1",INDEX(FixtureCode!$B$4:$AH$128,MATCH($C5416,FixtureCode!$B$4:$B$128,0),MATCH("G"&amp;D5416&amp;"-T1",FixtureCode!$B$4:$AH$4,0)))))</f>
        <v>-</v>
      </c>
      <c r="F5416" s="13" t="str">
        <f>IF(C5416="-","-",IF(D5416=maxgameno+2,"blank row 2",IF(D5416=maxgameno+1,"blank row 1",INDEX(FixtureCode!$B$4:$AH$128,MATCH($C5416,FixtureCode!$B$4:$B$128,0),MATCH("G"&amp;D5416&amp;"-T2",FixtureCode!$B$4:$AH$4,0)))))</f>
        <v>-</v>
      </c>
      <c r="G5416" s="12" t="str">
        <f>IF(C5416="-","-",IF(AND(ISNUMBER(Fixture!G5420),ISNUMBER(Fixture!I5420),Fixture!F5420&lt;&gt;"BYE",Fixture!J5420&lt;&gt;"BYE"),"Yes","-"))</f>
        <v>-</v>
      </c>
      <c r="H5416" s="9" t="str">
        <f>IF(G5416="-","-",IF(Fixture!G5420&gt;Fixture!I5420,Settings!$G$7,IF(Fixture!G5420=Fixture!I5420,Settings!$G$8,IF(Fixture!G5420&lt;Fixture!I5420,Settings!$G$9,"-"))))</f>
        <v>-</v>
      </c>
      <c r="I5416" s="13" t="str">
        <f>IF(G5416="-","-",IF(Fixture!I5420&gt;Fixture!G5420,Settings!$G$7,IF(Fixture!I5420=Fixture!G5420,Settings!$G$8,IF(Fixture!I5420&lt;Fixture!G5420,Settings!$G$9,"-"))))</f>
        <v>-</v>
      </c>
    </row>
    <row r="5417" spans="3:9" x14ac:dyDescent="0.25">
      <c r="C5417" s="12" t="str">
        <f t="shared" si="170"/>
        <v>-</v>
      </c>
      <c r="D5417" s="9" t="str">
        <f t="shared" si="171"/>
        <v>-</v>
      </c>
      <c r="E5417" s="9" t="str">
        <f>IF(C5417="-","-",IF(D5417=maxgameno+2,"blank row 2",IF(D5417=maxgameno+1,"blank row 1",INDEX(FixtureCode!$B$4:$AH$128,MATCH($C5417,FixtureCode!$B$4:$B$128,0),MATCH("G"&amp;D5417&amp;"-T1",FixtureCode!$B$4:$AH$4,0)))))</f>
        <v>-</v>
      </c>
      <c r="F5417" s="13" t="str">
        <f>IF(C5417="-","-",IF(D5417=maxgameno+2,"blank row 2",IF(D5417=maxgameno+1,"blank row 1",INDEX(FixtureCode!$B$4:$AH$128,MATCH($C5417,FixtureCode!$B$4:$B$128,0),MATCH("G"&amp;D5417&amp;"-T2",FixtureCode!$B$4:$AH$4,0)))))</f>
        <v>-</v>
      </c>
      <c r="G5417" s="12" t="str">
        <f>IF(C5417="-","-",IF(AND(ISNUMBER(Fixture!G5421),ISNUMBER(Fixture!I5421),Fixture!F5421&lt;&gt;"BYE",Fixture!J5421&lt;&gt;"BYE"),"Yes","-"))</f>
        <v>-</v>
      </c>
      <c r="H5417" s="9" t="str">
        <f>IF(G5417="-","-",IF(Fixture!G5421&gt;Fixture!I5421,Settings!$G$7,IF(Fixture!G5421=Fixture!I5421,Settings!$G$8,IF(Fixture!G5421&lt;Fixture!I5421,Settings!$G$9,"-"))))</f>
        <v>-</v>
      </c>
      <c r="I5417" s="13" t="str">
        <f>IF(G5417="-","-",IF(Fixture!I5421&gt;Fixture!G5421,Settings!$G$7,IF(Fixture!I5421=Fixture!G5421,Settings!$G$8,IF(Fixture!I5421&lt;Fixture!G5421,Settings!$G$9,"-"))))</f>
        <v>-</v>
      </c>
    </row>
    <row r="5418" spans="3:9" x14ac:dyDescent="0.25">
      <c r="C5418" s="12" t="str">
        <f t="shared" si="170"/>
        <v>-</v>
      </c>
      <c r="D5418" s="9" t="str">
        <f t="shared" si="171"/>
        <v>-</v>
      </c>
      <c r="E5418" s="9" t="str">
        <f>IF(C5418="-","-",IF(D5418=maxgameno+2,"blank row 2",IF(D5418=maxgameno+1,"blank row 1",INDEX(FixtureCode!$B$4:$AH$128,MATCH($C5418,FixtureCode!$B$4:$B$128,0),MATCH("G"&amp;D5418&amp;"-T1",FixtureCode!$B$4:$AH$4,0)))))</f>
        <v>-</v>
      </c>
      <c r="F5418" s="13" t="str">
        <f>IF(C5418="-","-",IF(D5418=maxgameno+2,"blank row 2",IF(D5418=maxgameno+1,"blank row 1",INDEX(FixtureCode!$B$4:$AH$128,MATCH($C5418,FixtureCode!$B$4:$B$128,0),MATCH("G"&amp;D5418&amp;"-T2",FixtureCode!$B$4:$AH$4,0)))))</f>
        <v>-</v>
      </c>
      <c r="G5418" s="12" t="str">
        <f>IF(C5418="-","-",IF(AND(ISNUMBER(Fixture!G5422),ISNUMBER(Fixture!I5422),Fixture!F5422&lt;&gt;"BYE",Fixture!J5422&lt;&gt;"BYE"),"Yes","-"))</f>
        <v>-</v>
      </c>
      <c r="H5418" s="9" t="str">
        <f>IF(G5418="-","-",IF(Fixture!G5422&gt;Fixture!I5422,Settings!$G$7,IF(Fixture!G5422=Fixture!I5422,Settings!$G$8,IF(Fixture!G5422&lt;Fixture!I5422,Settings!$G$9,"-"))))</f>
        <v>-</v>
      </c>
      <c r="I5418" s="13" t="str">
        <f>IF(G5418="-","-",IF(Fixture!I5422&gt;Fixture!G5422,Settings!$G$7,IF(Fixture!I5422=Fixture!G5422,Settings!$G$8,IF(Fixture!I5422&lt;Fixture!G5422,Settings!$G$9,"-"))))</f>
        <v>-</v>
      </c>
    </row>
    <row r="5419" spans="3:9" x14ac:dyDescent="0.25">
      <c r="C5419" s="12" t="str">
        <f t="shared" si="170"/>
        <v>-</v>
      </c>
      <c r="D5419" s="9" t="str">
        <f t="shared" si="171"/>
        <v>-</v>
      </c>
      <c r="E5419" s="9" t="str">
        <f>IF(C5419="-","-",IF(D5419=maxgameno+2,"blank row 2",IF(D5419=maxgameno+1,"blank row 1",INDEX(FixtureCode!$B$4:$AH$128,MATCH($C5419,FixtureCode!$B$4:$B$128,0),MATCH("G"&amp;D5419&amp;"-T1",FixtureCode!$B$4:$AH$4,0)))))</f>
        <v>-</v>
      </c>
      <c r="F5419" s="13" t="str">
        <f>IF(C5419="-","-",IF(D5419=maxgameno+2,"blank row 2",IF(D5419=maxgameno+1,"blank row 1",INDEX(FixtureCode!$B$4:$AH$128,MATCH($C5419,FixtureCode!$B$4:$B$128,0),MATCH("G"&amp;D5419&amp;"-T2",FixtureCode!$B$4:$AH$4,0)))))</f>
        <v>-</v>
      </c>
      <c r="G5419" s="12" t="str">
        <f>IF(C5419="-","-",IF(AND(ISNUMBER(Fixture!G5423),ISNUMBER(Fixture!I5423),Fixture!F5423&lt;&gt;"BYE",Fixture!J5423&lt;&gt;"BYE"),"Yes","-"))</f>
        <v>-</v>
      </c>
      <c r="H5419" s="9" t="str">
        <f>IF(G5419="-","-",IF(Fixture!G5423&gt;Fixture!I5423,Settings!$G$7,IF(Fixture!G5423=Fixture!I5423,Settings!$G$8,IF(Fixture!G5423&lt;Fixture!I5423,Settings!$G$9,"-"))))</f>
        <v>-</v>
      </c>
      <c r="I5419" s="13" t="str">
        <f>IF(G5419="-","-",IF(Fixture!I5423&gt;Fixture!G5423,Settings!$G$7,IF(Fixture!I5423=Fixture!G5423,Settings!$G$8,IF(Fixture!I5423&lt;Fixture!G5423,Settings!$G$9,"-"))))</f>
        <v>-</v>
      </c>
    </row>
    <row r="5420" spans="3:9" x14ac:dyDescent="0.25">
      <c r="C5420" s="12" t="str">
        <f t="shared" si="170"/>
        <v>-</v>
      </c>
      <c r="D5420" s="9" t="str">
        <f t="shared" si="171"/>
        <v>-</v>
      </c>
      <c r="E5420" s="9" t="str">
        <f>IF(C5420="-","-",IF(D5420=maxgameno+2,"blank row 2",IF(D5420=maxgameno+1,"blank row 1",INDEX(FixtureCode!$B$4:$AH$128,MATCH($C5420,FixtureCode!$B$4:$B$128,0),MATCH("G"&amp;D5420&amp;"-T1",FixtureCode!$B$4:$AH$4,0)))))</f>
        <v>-</v>
      </c>
      <c r="F5420" s="13" t="str">
        <f>IF(C5420="-","-",IF(D5420=maxgameno+2,"blank row 2",IF(D5420=maxgameno+1,"blank row 1",INDEX(FixtureCode!$B$4:$AH$128,MATCH($C5420,FixtureCode!$B$4:$B$128,0),MATCH("G"&amp;D5420&amp;"-T2",FixtureCode!$B$4:$AH$4,0)))))</f>
        <v>-</v>
      </c>
      <c r="G5420" s="12" t="str">
        <f>IF(C5420="-","-",IF(AND(ISNUMBER(Fixture!G5424),ISNUMBER(Fixture!I5424),Fixture!F5424&lt;&gt;"BYE",Fixture!J5424&lt;&gt;"BYE"),"Yes","-"))</f>
        <v>-</v>
      </c>
      <c r="H5420" s="9" t="str">
        <f>IF(G5420="-","-",IF(Fixture!G5424&gt;Fixture!I5424,Settings!$G$7,IF(Fixture!G5424=Fixture!I5424,Settings!$G$8,IF(Fixture!G5424&lt;Fixture!I5424,Settings!$G$9,"-"))))</f>
        <v>-</v>
      </c>
      <c r="I5420" s="13" t="str">
        <f>IF(G5420="-","-",IF(Fixture!I5424&gt;Fixture!G5424,Settings!$G$7,IF(Fixture!I5424=Fixture!G5424,Settings!$G$8,IF(Fixture!I5424&lt;Fixture!G5424,Settings!$G$9,"-"))))</f>
        <v>-</v>
      </c>
    </row>
    <row r="5421" spans="3:9" x14ac:dyDescent="0.25">
      <c r="C5421" s="12" t="str">
        <f t="shared" si="170"/>
        <v>-</v>
      </c>
      <c r="D5421" s="9" t="str">
        <f t="shared" si="171"/>
        <v>-</v>
      </c>
      <c r="E5421" s="9" t="str">
        <f>IF(C5421="-","-",IF(D5421=maxgameno+2,"blank row 2",IF(D5421=maxgameno+1,"blank row 1",INDEX(FixtureCode!$B$4:$AH$128,MATCH($C5421,FixtureCode!$B$4:$B$128,0),MATCH("G"&amp;D5421&amp;"-T1",FixtureCode!$B$4:$AH$4,0)))))</f>
        <v>-</v>
      </c>
      <c r="F5421" s="13" t="str">
        <f>IF(C5421="-","-",IF(D5421=maxgameno+2,"blank row 2",IF(D5421=maxgameno+1,"blank row 1",INDEX(FixtureCode!$B$4:$AH$128,MATCH($C5421,FixtureCode!$B$4:$B$128,0),MATCH("G"&amp;D5421&amp;"-T2",FixtureCode!$B$4:$AH$4,0)))))</f>
        <v>-</v>
      </c>
      <c r="G5421" s="12" t="str">
        <f>IF(C5421="-","-",IF(AND(ISNUMBER(Fixture!G5425),ISNUMBER(Fixture!I5425),Fixture!F5425&lt;&gt;"BYE",Fixture!J5425&lt;&gt;"BYE"),"Yes","-"))</f>
        <v>-</v>
      </c>
      <c r="H5421" s="9" t="str">
        <f>IF(G5421="-","-",IF(Fixture!G5425&gt;Fixture!I5425,Settings!$G$7,IF(Fixture!G5425=Fixture!I5425,Settings!$G$8,IF(Fixture!G5425&lt;Fixture!I5425,Settings!$G$9,"-"))))</f>
        <v>-</v>
      </c>
      <c r="I5421" s="13" t="str">
        <f>IF(G5421="-","-",IF(Fixture!I5425&gt;Fixture!G5425,Settings!$G$7,IF(Fixture!I5425=Fixture!G5425,Settings!$G$8,IF(Fixture!I5425&lt;Fixture!G5425,Settings!$G$9,"-"))))</f>
        <v>-</v>
      </c>
    </row>
    <row r="5422" spans="3:9" x14ac:dyDescent="0.25">
      <c r="C5422" s="12" t="str">
        <f t="shared" si="170"/>
        <v>-</v>
      </c>
      <c r="D5422" s="9" t="str">
        <f t="shared" si="171"/>
        <v>-</v>
      </c>
      <c r="E5422" s="9" t="str">
        <f>IF(C5422="-","-",IF(D5422=maxgameno+2,"blank row 2",IF(D5422=maxgameno+1,"blank row 1",INDEX(FixtureCode!$B$4:$AH$128,MATCH($C5422,FixtureCode!$B$4:$B$128,0),MATCH("G"&amp;D5422&amp;"-T1",FixtureCode!$B$4:$AH$4,0)))))</f>
        <v>-</v>
      </c>
      <c r="F5422" s="13" t="str">
        <f>IF(C5422="-","-",IF(D5422=maxgameno+2,"blank row 2",IF(D5422=maxgameno+1,"blank row 1",INDEX(FixtureCode!$B$4:$AH$128,MATCH($C5422,FixtureCode!$B$4:$B$128,0),MATCH("G"&amp;D5422&amp;"-T2",FixtureCode!$B$4:$AH$4,0)))))</f>
        <v>-</v>
      </c>
      <c r="G5422" s="12" t="str">
        <f>IF(C5422="-","-",IF(AND(ISNUMBER(Fixture!G5426),ISNUMBER(Fixture!I5426),Fixture!F5426&lt;&gt;"BYE",Fixture!J5426&lt;&gt;"BYE"),"Yes","-"))</f>
        <v>-</v>
      </c>
      <c r="H5422" s="9" t="str">
        <f>IF(G5422="-","-",IF(Fixture!G5426&gt;Fixture!I5426,Settings!$G$7,IF(Fixture!G5426=Fixture!I5426,Settings!$G$8,IF(Fixture!G5426&lt;Fixture!I5426,Settings!$G$9,"-"))))</f>
        <v>-</v>
      </c>
      <c r="I5422" s="13" t="str">
        <f>IF(G5422="-","-",IF(Fixture!I5426&gt;Fixture!G5426,Settings!$G$7,IF(Fixture!I5426=Fixture!G5426,Settings!$G$8,IF(Fixture!I5426&lt;Fixture!G5426,Settings!$G$9,"-"))))</f>
        <v>-</v>
      </c>
    </row>
    <row r="5423" spans="3:9" x14ac:dyDescent="0.25">
      <c r="C5423" s="12" t="str">
        <f t="shared" si="170"/>
        <v>-</v>
      </c>
      <c r="D5423" s="9" t="str">
        <f t="shared" si="171"/>
        <v>-</v>
      </c>
      <c r="E5423" s="9" t="str">
        <f>IF(C5423="-","-",IF(D5423=maxgameno+2,"blank row 2",IF(D5423=maxgameno+1,"blank row 1",INDEX(FixtureCode!$B$4:$AH$128,MATCH($C5423,FixtureCode!$B$4:$B$128,0),MATCH("G"&amp;D5423&amp;"-T1",FixtureCode!$B$4:$AH$4,0)))))</f>
        <v>-</v>
      </c>
      <c r="F5423" s="13" t="str">
        <f>IF(C5423="-","-",IF(D5423=maxgameno+2,"blank row 2",IF(D5423=maxgameno+1,"blank row 1",INDEX(FixtureCode!$B$4:$AH$128,MATCH($C5423,FixtureCode!$B$4:$B$128,0),MATCH("G"&amp;D5423&amp;"-T2",FixtureCode!$B$4:$AH$4,0)))))</f>
        <v>-</v>
      </c>
      <c r="G5423" s="12" t="str">
        <f>IF(C5423="-","-",IF(AND(ISNUMBER(Fixture!G5427),ISNUMBER(Fixture!I5427),Fixture!F5427&lt;&gt;"BYE",Fixture!J5427&lt;&gt;"BYE"),"Yes","-"))</f>
        <v>-</v>
      </c>
      <c r="H5423" s="9" t="str">
        <f>IF(G5423="-","-",IF(Fixture!G5427&gt;Fixture!I5427,Settings!$G$7,IF(Fixture!G5427=Fixture!I5427,Settings!$G$8,IF(Fixture!G5427&lt;Fixture!I5427,Settings!$G$9,"-"))))</f>
        <v>-</v>
      </c>
      <c r="I5423" s="13" t="str">
        <f>IF(G5423="-","-",IF(Fixture!I5427&gt;Fixture!G5427,Settings!$G$7,IF(Fixture!I5427=Fixture!G5427,Settings!$G$8,IF(Fixture!I5427&lt;Fixture!G5427,Settings!$G$9,"-"))))</f>
        <v>-</v>
      </c>
    </row>
    <row r="5424" spans="3:9" x14ac:dyDescent="0.25">
      <c r="C5424" s="12" t="str">
        <f t="shared" si="170"/>
        <v>-</v>
      </c>
      <c r="D5424" s="9" t="str">
        <f t="shared" si="171"/>
        <v>-</v>
      </c>
      <c r="E5424" s="9" t="str">
        <f>IF(C5424="-","-",IF(D5424=maxgameno+2,"blank row 2",IF(D5424=maxgameno+1,"blank row 1",INDEX(FixtureCode!$B$4:$AH$128,MATCH($C5424,FixtureCode!$B$4:$B$128,0),MATCH("G"&amp;D5424&amp;"-T1",FixtureCode!$B$4:$AH$4,0)))))</f>
        <v>-</v>
      </c>
      <c r="F5424" s="13" t="str">
        <f>IF(C5424="-","-",IF(D5424=maxgameno+2,"blank row 2",IF(D5424=maxgameno+1,"blank row 1",INDEX(FixtureCode!$B$4:$AH$128,MATCH($C5424,FixtureCode!$B$4:$B$128,0),MATCH("G"&amp;D5424&amp;"-T2",FixtureCode!$B$4:$AH$4,0)))))</f>
        <v>-</v>
      </c>
      <c r="G5424" s="12" t="str">
        <f>IF(C5424="-","-",IF(AND(ISNUMBER(Fixture!G5428),ISNUMBER(Fixture!I5428),Fixture!F5428&lt;&gt;"BYE",Fixture!J5428&lt;&gt;"BYE"),"Yes","-"))</f>
        <v>-</v>
      </c>
      <c r="H5424" s="9" t="str">
        <f>IF(G5424="-","-",IF(Fixture!G5428&gt;Fixture!I5428,Settings!$G$7,IF(Fixture!G5428=Fixture!I5428,Settings!$G$8,IF(Fixture!G5428&lt;Fixture!I5428,Settings!$G$9,"-"))))</f>
        <v>-</v>
      </c>
      <c r="I5424" s="13" t="str">
        <f>IF(G5424="-","-",IF(Fixture!I5428&gt;Fixture!G5428,Settings!$G$7,IF(Fixture!I5428=Fixture!G5428,Settings!$G$8,IF(Fixture!I5428&lt;Fixture!G5428,Settings!$G$9,"-"))))</f>
        <v>-</v>
      </c>
    </row>
    <row r="5425" spans="3:9" x14ac:dyDescent="0.25">
      <c r="C5425" s="12" t="str">
        <f t="shared" si="170"/>
        <v>-</v>
      </c>
      <c r="D5425" s="9" t="str">
        <f t="shared" si="171"/>
        <v>-</v>
      </c>
      <c r="E5425" s="9" t="str">
        <f>IF(C5425="-","-",IF(D5425=maxgameno+2,"blank row 2",IF(D5425=maxgameno+1,"blank row 1",INDEX(FixtureCode!$B$4:$AH$128,MATCH($C5425,FixtureCode!$B$4:$B$128,0),MATCH("G"&amp;D5425&amp;"-T1",FixtureCode!$B$4:$AH$4,0)))))</f>
        <v>-</v>
      </c>
      <c r="F5425" s="13" t="str">
        <f>IF(C5425="-","-",IF(D5425=maxgameno+2,"blank row 2",IF(D5425=maxgameno+1,"blank row 1",INDEX(FixtureCode!$B$4:$AH$128,MATCH($C5425,FixtureCode!$B$4:$B$128,0),MATCH("G"&amp;D5425&amp;"-T2",FixtureCode!$B$4:$AH$4,0)))))</f>
        <v>-</v>
      </c>
      <c r="G5425" s="12" t="str">
        <f>IF(C5425="-","-",IF(AND(ISNUMBER(Fixture!G5429),ISNUMBER(Fixture!I5429),Fixture!F5429&lt;&gt;"BYE",Fixture!J5429&lt;&gt;"BYE"),"Yes","-"))</f>
        <v>-</v>
      </c>
      <c r="H5425" s="9" t="str">
        <f>IF(G5425="-","-",IF(Fixture!G5429&gt;Fixture!I5429,Settings!$G$7,IF(Fixture!G5429=Fixture!I5429,Settings!$G$8,IF(Fixture!G5429&lt;Fixture!I5429,Settings!$G$9,"-"))))</f>
        <v>-</v>
      </c>
      <c r="I5425" s="13" t="str">
        <f>IF(G5425="-","-",IF(Fixture!I5429&gt;Fixture!G5429,Settings!$G$7,IF(Fixture!I5429=Fixture!G5429,Settings!$G$8,IF(Fixture!I5429&lt;Fixture!G5429,Settings!$G$9,"-"))))</f>
        <v>-</v>
      </c>
    </row>
    <row r="5426" spans="3:9" x14ac:dyDescent="0.25">
      <c r="C5426" s="12" t="str">
        <f t="shared" si="170"/>
        <v>-</v>
      </c>
      <c r="D5426" s="9" t="str">
        <f t="shared" si="171"/>
        <v>-</v>
      </c>
      <c r="E5426" s="9" t="str">
        <f>IF(C5426="-","-",IF(D5426=maxgameno+2,"blank row 2",IF(D5426=maxgameno+1,"blank row 1",INDEX(FixtureCode!$B$4:$AH$128,MATCH($C5426,FixtureCode!$B$4:$B$128,0),MATCH("G"&amp;D5426&amp;"-T1",FixtureCode!$B$4:$AH$4,0)))))</f>
        <v>-</v>
      </c>
      <c r="F5426" s="13" t="str">
        <f>IF(C5426="-","-",IF(D5426=maxgameno+2,"blank row 2",IF(D5426=maxgameno+1,"blank row 1",INDEX(FixtureCode!$B$4:$AH$128,MATCH($C5426,FixtureCode!$B$4:$B$128,0),MATCH("G"&amp;D5426&amp;"-T2",FixtureCode!$B$4:$AH$4,0)))))</f>
        <v>-</v>
      </c>
      <c r="G5426" s="12" t="str">
        <f>IF(C5426="-","-",IF(AND(ISNUMBER(Fixture!G5430),ISNUMBER(Fixture!I5430),Fixture!F5430&lt;&gt;"BYE",Fixture!J5430&lt;&gt;"BYE"),"Yes","-"))</f>
        <v>-</v>
      </c>
      <c r="H5426" s="9" t="str">
        <f>IF(G5426="-","-",IF(Fixture!G5430&gt;Fixture!I5430,Settings!$G$7,IF(Fixture!G5430=Fixture!I5430,Settings!$G$8,IF(Fixture!G5430&lt;Fixture!I5430,Settings!$G$9,"-"))))</f>
        <v>-</v>
      </c>
      <c r="I5426" s="13" t="str">
        <f>IF(G5426="-","-",IF(Fixture!I5430&gt;Fixture!G5430,Settings!$G$7,IF(Fixture!I5430=Fixture!G5430,Settings!$G$8,IF(Fixture!I5430&lt;Fixture!G5430,Settings!$G$9,"-"))))</f>
        <v>-</v>
      </c>
    </row>
    <row r="5427" spans="3:9" x14ac:dyDescent="0.25">
      <c r="C5427" s="12" t="str">
        <f t="shared" si="170"/>
        <v>-</v>
      </c>
      <c r="D5427" s="9" t="str">
        <f t="shared" si="171"/>
        <v>-</v>
      </c>
      <c r="E5427" s="9" t="str">
        <f>IF(C5427="-","-",IF(D5427=maxgameno+2,"blank row 2",IF(D5427=maxgameno+1,"blank row 1",INDEX(FixtureCode!$B$4:$AH$128,MATCH($C5427,FixtureCode!$B$4:$B$128,0),MATCH("G"&amp;D5427&amp;"-T1",FixtureCode!$B$4:$AH$4,0)))))</f>
        <v>-</v>
      </c>
      <c r="F5427" s="13" t="str">
        <f>IF(C5427="-","-",IF(D5427=maxgameno+2,"blank row 2",IF(D5427=maxgameno+1,"blank row 1",INDEX(FixtureCode!$B$4:$AH$128,MATCH($C5427,FixtureCode!$B$4:$B$128,0),MATCH("G"&amp;D5427&amp;"-T2",FixtureCode!$B$4:$AH$4,0)))))</f>
        <v>-</v>
      </c>
      <c r="G5427" s="12" t="str">
        <f>IF(C5427="-","-",IF(AND(ISNUMBER(Fixture!G5431),ISNUMBER(Fixture!I5431),Fixture!F5431&lt;&gt;"BYE",Fixture!J5431&lt;&gt;"BYE"),"Yes","-"))</f>
        <v>-</v>
      </c>
      <c r="H5427" s="9" t="str">
        <f>IF(G5427="-","-",IF(Fixture!G5431&gt;Fixture!I5431,Settings!$G$7,IF(Fixture!G5431=Fixture!I5431,Settings!$G$8,IF(Fixture!G5431&lt;Fixture!I5431,Settings!$G$9,"-"))))</f>
        <v>-</v>
      </c>
      <c r="I5427" s="13" t="str">
        <f>IF(G5427="-","-",IF(Fixture!I5431&gt;Fixture!G5431,Settings!$G$7,IF(Fixture!I5431=Fixture!G5431,Settings!$G$8,IF(Fixture!I5431&lt;Fixture!G5431,Settings!$G$9,"-"))))</f>
        <v>-</v>
      </c>
    </row>
    <row r="5428" spans="3:9" x14ac:dyDescent="0.25">
      <c r="C5428" s="12" t="str">
        <f t="shared" si="170"/>
        <v>-</v>
      </c>
      <c r="D5428" s="9" t="str">
        <f t="shared" si="171"/>
        <v>-</v>
      </c>
      <c r="E5428" s="9" t="str">
        <f>IF(C5428="-","-",IF(D5428=maxgameno+2,"blank row 2",IF(D5428=maxgameno+1,"blank row 1",INDEX(FixtureCode!$B$4:$AH$128,MATCH($C5428,FixtureCode!$B$4:$B$128,0),MATCH("G"&amp;D5428&amp;"-T1",FixtureCode!$B$4:$AH$4,0)))))</f>
        <v>-</v>
      </c>
      <c r="F5428" s="13" t="str">
        <f>IF(C5428="-","-",IF(D5428=maxgameno+2,"blank row 2",IF(D5428=maxgameno+1,"blank row 1",INDEX(FixtureCode!$B$4:$AH$128,MATCH($C5428,FixtureCode!$B$4:$B$128,0),MATCH("G"&amp;D5428&amp;"-T2",FixtureCode!$B$4:$AH$4,0)))))</f>
        <v>-</v>
      </c>
      <c r="G5428" s="12" t="str">
        <f>IF(C5428="-","-",IF(AND(ISNUMBER(Fixture!G5432),ISNUMBER(Fixture!I5432),Fixture!F5432&lt;&gt;"BYE",Fixture!J5432&lt;&gt;"BYE"),"Yes","-"))</f>
        <v>-</v>
      </c>
      <c r="H5428" s="9" t="str">
        <f>IF(G5428="-","-",IF(Fixture!G5432&gt;Fixture!I5432,Settings!$G$7,IF(Fixture!G5432=Fixture!I5432,Settings!$G$8,IF(Fixture!G5432&lt;Fixture!I5432,Settings!$G$9,"-"))))</f>
        <v>-</v>
      </c>
      <c r="I5428" s="13" t="str">
        <f>IF(G5428="-","-",IF(Fixture!I5432&gt;Fixture!G5432,Settings!$G$7,IF(Fixture!I5432=Fixture!G5432,Settings!$G$8,IF(Fixture!I5432&lt;Fixture!G5432,Settings!$G$9,"-"))))</f>
        <v>-</v>
      </c>
    </row>
    <row r="5429" spans="3:9" x14ac:dyDescent="0.25">
      <c r="C5429" s="12" t="str">
        <f t="shared" si="170"/>
        <v>-</v>
      </c>
      <c r="D5429" s="9" t="str">
        <f t="shared" si="171"/>
        <v>-</v>
      </c>
      <c r="E5429" s="9" t="str">
        <f>IF(C5429="-","-",IF(D5429=maxgameno+2,"blank row 2",IF(D5429=maxgameno+1,"blank row 1",INDEX(FixtureCode!$B$4:$AH$128,MATCH($C5429,FixtureCode!$B$4:$B$128,0),MATCH("G"&amp;D5429&amp;"-T1",FixtureCode!$B$4:$AH$4,0)))))</f>
        <v>-</v>
      </c>
      <c r="F5429" s="13" t="str">
        <f>IF(C5429="-","-",IF(D5429=maxgameno+2,"blank row 2",IF(D5429=maxgameno+1,"blank row 1",INDEX(FixtureCode!$B$4:$AH$128,MATCH($C5429,FixtureCode!$B$4:$B$128,0),MATCH("G"&amp;D5429&amp;"-T2",FixtureCode!$B$4:$AH$4,0)))))</f>
        <v>-</v>
      </c>
      <c r="G5429" s="12" t="str">
        <f>IF(C5429="-","-",IF(AND(ISNUMBER(Fixture!G5433),ISNUMBER(Fixture!I5433),Fixture!F5433&lt;&gt;"BYE",Fixture!J5433&lt;&gt;"BYE"),"Yes","-"))</f>
        <v>-</v>
      </c>
      <c r="H5429" s="9" t="str">
        <f>IF(G5429="-","-",IF(Fixture!G5433&gt;Fixture!I5433,Settings!$G$7,IF(Fixture!G5433=Fixture!I5433,Settings!$G$8,IF(Fixture!G5433&lt;Fixture!I5433,Settings!$G$9,"-"))))</f>
        <v>-</v>
      </c>
      <c r="I5429" s="13" t="str">
        <f>IF(G5429="-","-",IF(Fixture!I5433&gt;Fixture!G5433,Settings!$G$7,IF(Fixture!I5433=Fixture!G5433,Settings!$G$8,IF(Fixture!I5433&lt;Fixture!G5433,Settings!$G$9,"-"))))</f>
        <v>-</v>
      </c>
    </row>
    <row r="5430" spans="3:9" x14ac:dyDescent="0.25">
      <c r="C5430" s="12" t="str">
        <f t="shared" si="170"/>
        <v>-</v>
      </c>
      <c r="D5430" s="9" t="str">
        <f t="shared" si="171"/>
        <v>-</v>
      </c>
      <c r="E5430" s="9" t="str">
        <f>IF(C5430="-","-",IF(D5430=maxgameno+2,"blank row 2",IF(D5430=maxgameno+1,"blank row 1",INDEX(FixtureCode!$B$4:$AH$128,MATCH($C5430,FixtureCode!$B$4:$B$128,0),MATCH("G"&amp;D5430&amp;"-T1",FixtureCode!$B$4:$AH$4,0)))))</f>
        <v>-</v>
      </c>
      <c r="F5430" s="13" t="str">
        <f>IF(C5430="-","-",IF(D5430=maxgameno+2,"blank row 2",IF(D5430=maxgameno+1,"blank row 1",INDEX(FixtureCode!$B$4:$AH$128,MATCH($C5430,FixtureCode!$B$4:$B$128,0),MATCH("G"&amp;D5430&amp;"-T2",FixtureCode!$B$4:$AH$4,0)))))</f>
        <v>-</v>
      </c>
      <c r="G5430" s="12" t="str">
        <f>IF(C5430="-","-",IF(AND(ISNUMBER(Fixture!G5434),ISNUMBER(Fixture!I5434),Fixture!F5434&lt;&gt;"BYE",Fixture!J5434&lt;&gt;"BYE"),"Yes","-"))</f>
        <v>-</v>
      </c>
      <c r="H5430" s="9" t="str">
        <f>IF(G5430="-","-",IF(Fixture!G5434&gt;Fixture!I5434,Settings!$G$7,IF(Fixture!G5434=Fixture!I5434,Settings!$G$8,IF(Fixture!G5434&lt;Fixture!I5434,Settings!$G$9,"-"))))</f>
        <v>-</v>
      </c>
      <c r="I5430" s="13" t="str">
        <f>IF(G5430="-","-",IF(Fixture!I5434&gt;Fixture!G5434,Settings!$G$7,IF(Fixture!I5434=Fixture!G5434,Settings!$G$8,IF(Fixture!I5434&lt;Fixture!G5434,Settings!$G$9,"-"))))</f>
        <v>-</v>
      </c>
    </row>
    <row r="5431" spans="3:9" x14ac:dyDescent="0.25">
      <c r="C5431" s="12" t="str">
        <f t="shared" si="170"/>
        <v>-</v>
      </c>
      <c r="D5431" s="9" t="str">
        <f t="shared" si="171"/>
        <v>-</v>
      </c>
      <c r="E5431" s="9" t="str">
        <f>IF(C5431="-","-",IF(D5431=maxgameno+2,"blank row 2",IF(D5431=maxgameno+1,"blank row 1",INDEX(FixtureCode!$B$4:$AH$128,MATCH($C5431,FixtureCode!$B$4:$B$128,0),MATCH("G"&amp;D5431&amp;"-T1",FixtureCode!$B$4:$AH$4,0)))))</f>
        <v>-</v>
      </c>
      <c r="F5431" s="13" t="str">
        <f>IF(C5431="-","-",IF(D5431=maxgameno+2,"blank row 2",IF(D5431=maxgameno+1,"blank row 1",INDEX(FixtureCode!$B$4:$AH$128,MATCH($C5431,FixtureCode!$B$4:$B$128,0),MATCH("G"&amp;D5431&amp;"-T2",FixtureCode!$B$4:$AH$4,0)))))</f>
        <v>-</v>
      </c>
      <c r="G5431" s="12" t="str">
        <f>IF(C5431="-","-",IF(AND(ISNUMBER(Fixture!G5435),ISNUMBER(Fixture!I5435),Fixture!F5435&lt;&gt;"BYE",Fixture!J5435&lt;&gt;"BYE"),"Yes","-"))</f>
        <v>-</v>
      </c>
      <c r="H5431" s="9" t="str">
        <f>IF(G5431="-","-",IF(Fixture!G5435&gt;Fixture!I5435,Settings!$G$7,IF(Fixture!G5435=Fixture!I5435,Settings!$G$8,IF(Fixture!G5435&lt;Fixture!I5435,Settings!$G$9,"-"))))</f>
        <v>-</v>
      </c>
      <c r="I5431" s="13" t="str">
        <f>IF(G5431="-","-",IF(Fixture!I5435&gt;Fixture!G5435,Settings!$G$7,IF(Fixture!I5435=Fixture!G5435,Settings!$G$8,IF(Fixture!I5435&lt;Fixture!G5435,Settings!$G$9,"-"))))</f>
        <v>-</v>
      </c>
    </row>
    <row r="5432" spans="3:9" x14ac:dyDescent="0.25">
      <c r="C5432" s="12" t="str">
        <f t="shared" si="170"/>
        <v>-</v>
      </c>
      <c r="D5432" s="9" t="str">
        <f t="shared" si="171"/>
        <v>-</v>
      </c>
      <c r="E5432" s="9" t="str">
        <f>IF(C5432="-","-",IF(D5432=maxgameno+2,"blank row 2",IF(D5432=maxgameno+1,"blank row 1",INDEX(FixtureCode!$B$4:$AH$128,MATCH($C5432,FixtureCode!$B$4:$B$128,0),MATCH("G"&amp;D5432&amp;"-T1",FixtureCode!$B$4:$AH$4,0)))))</f>
        <v>-</v>
      </c>
      <c r="F5432" s="13" t="str">
        <f>IF(C5432="-","-",IF(D5432=maxgameno+2,"blank row 2",IF(D5432=maxgameno+1,"blank row 1",INDEX(FixtureCode!$B$4:$AH$128,MATCH($C5432,FixtureCode!$B$4:$B$128,0),MATCH("G"&amp;D5432&amp;"-T2",FixtureCode!$B$4:$AH$4,0)))))</f>
        <v>-</v>
      </c>
      <c r="G5432" s="12" t="str">
        <f>IF(C5432="-","-",IF(AND(ISNUMBER(Fixture!G5436),ISNUMBER(Fixture!I5436),Fixture!F5436&lt;&gt;"BYE",Fixture!J5436&lt;&gt;"BYE"),"Yes","-"))</f>
        <v>-</v>
      </c>
      <c r="H5432" s="9" t="str">
        <f>IF(G5432="-","-",IF(Fixture!G5436&gt;Fixture!I5436,Settings!$G$7,IF(Fixture!G5436=Fixture!I5436,Settings!$G$8,IF(Fixture!G5436&lt;Fixture!I5436,Settings!$G$9,"-"))))</f>
        <v>-</v>
      </c>
      <c r="I5432" s="13" t="str">
        <f>IF(G5432="-","-",IF(Fixture!I5436&gt;Fixture!G5436,Settings!$G$7,IF(Fixture!I5436=Fixture!G5436,Settings!$G$8,IF(Fixture!I5436&lt;Fixture!G5436,Settings!$G$9,"-"))))</f>
        <v>-</v>
      </c>
    </row>
    <row r="5433" spans="3:9" x14ac:dyDescent="0.25">
      <c r="C5433" s="12" t="str">
        <f t="shared" si="170"/>
        <v>-</v>
      </c>
      <c r="D5433" s="9" t="str">
        <f t="shared" si="171"/>
        <v>-</v>
      </c>
      <c r="E5433" s="9" t="str">
        <f>IF(C5433="-","-",IF(D5433=maxgameno+2,"blank row 2",IF(D5433=maxgameno+1,"blank row 1",INDEX(FixtureCode!$B$4:$AH$128,MATCH($C5433,FixtureCode!$B$4:$B$128,0),MATCH("G"&amp;D5433&amp;"-T1",FixtureCode!$B$4:$AH$4,0)))))</f>
        <v>-</v>
      </c>
      <c r="F5433" s="13" t="str">
        <f>IF(C5433="-","-",IF(D5433=maxgameno+2,"blank row 2",IF(D5433=maxgameno+1,"blank row 1",INDEX(FixtureCode!$B$4:$AH$128,MATCH($C5433,FixtureCode!$B$4:$B$128,0),MATCH("G"&amp;D5433&amp;"-T2",FixtureCode!$B$4:$AH$4,0)))))</f>
        <v>-</v>
      </c>
      <c r="G5433" s="12" t="str">
        <f>IF(C5433="-","-",IF(AND(ISNUMBER(Fixture!G5437),ISNUMBER(Fixture!I5437),Fixture!F5437&lt;&gt;"BYE",Fixture!J5437&lt;&gt;"BYE"),"Yes","-"))</f>
        <v>-</v>
      </c>
      <c r="H5433" s="9" t="str">
        <f>IF(G5433="-","-",IF(Fixture!G5437&gt;Fixture!I5437,Settings!$G$7,IF(Fixture!G5437=Fixture!I5437,Settings!$G$8,IF(Fixture!G5437&lt;Fixture!I5437,Settings!$G$9,"-"))))</f>
        <v>-</v>
      </c>
      <c r="I5433" s="13" t="str">
        <f>IF(G5433="-","-",IF(Fixture!I5437&gt;Fixture!G5437,Settings!$G$7,IF(Fixture!I5437=Fixture!G5437,Settings!$G$8,IF(Fixture!I5437&lt;Fixture!G5437,Settings!$G$9,"-"))))</f>
        <v>-</v>
      </c>
    </row>
    <row r="5434" spans="3:9" x14ac:dyDescent="0.25">
      <c r="C5434" s="12" t="str">
        <f t="shared" si="170"/>
        <v>-</v>
      </c>
      <c r="D5434" s="9" t="str">
        <f t="shared" si="171"/>
        <v>-</v>
      </c>
      <c r="E5434" s="9" t="str">
        <f>IF(C5434="-","-",IF(D5434=maxgameno+2,"blank row 2",IF(D5434=maxgameno+1,"blank row 1",INDEX(FixtureCode!$B$4:$AH$128,MATCH($C5434,FixtureCode!$B$4:$B$128,0),MATCH("G"&amp;D5434&amp;"-T1",FixtureCode!$B$4:$AH$4,0)))))</f>
        <v>-</v>
      </c>
      <c r="F5434" s="13" t="str">
        <f>IF(C5434="-","-",IF(D5434=maxgameno+2,"blank row 2",IF(D5434=maxgameno+1,"blank row 1",INDEX(FixtureCode!$B$4:$AH$128,MATCH($C5434,FixtureCode!$B$4:$B$128,0),MATCH("G"&amp;D5434&amp;"-T2",FixtureCode!$B$4:$AH$4,0)))))</f>
        <v>-</v>
      </c>
      <c r="G5434" s="12" t="str">
        <f>IF(C5434="-","-",IF(AND(ISNUMBER(Fixture!G5438),ISNUMBER(Fixture!I5438),Fixture!F5438&lt;&gt;"BYE",Fixture!J5438&lt;&gt;"BYE"),"Yes","-"))</f>
        <v>-</v>
      </c>
      <c r="H5434" s="9" t="str">
        <f>IF(G5434="-","-",IF(Fixture!G5438&gt;Fixture!I5438,Settings!$G$7,IF(Fixture!G5438=Fixture!I5438,Settings!$G$8,IF(Fixture!G5438&lt;Fixture!I5438,Settings!$G$9,"-"))))</f>
        <v>-</v>
      </c>
      <c r="I5434" s="13" t="str">
        <f>IF(G5434="-","-",IF(Fixture!I5438&gt;Fixture!G5438,Settings!$G$7,IF(Fixture!I5438=Fixture!G5438,Settings!$G$8,IF(Fixture!I5438&lt;Fixture!G5438,Settings!$G$9,"-"))))</f>
        <v>-</v>
      </c>
    </row>
    <row r="5435" spans="3:9" x14ac:dyDescent="0.25">
      <c r="C5435" s="12" t="str">
        <f t="shared" si="170"/>
        <v>-</v>
      </c>
      <c r="D5435" s="9" t="str">
        <f t="shared" si="171"/>
        <v>-</v>
      </c>
      <c r="E5435" s="9" t="str">
        <f>IF(C5435="-","-",IF(D5435=maxgameno+2,"blank row 2",IF(D5435=maxgameno+1,"blank row 1",INDEX(FixtureCode!$B$4:$AH$128,MATCH($C5435,FixtureCode!$B$4:$B$128,0),MATCH("G"&amp;D5435&amp;"-T1",FixtureCode!$B$4:$AH$4,0)))))</f>
        <v>-</v>
      </c>
      <c r="F5435" s="13" t="str">
        <f>IF(C5435="-","-",IF(D5435=maxgameno+2,"blank row 2",IF(D5435=maxgameno+1,"blank row 1",INDEX(FixtureCode!$B$4:$AH$128,MATCH($C5435,FixtureCode!$B$4:$B$128,0),MATCH("G"&amp;D5435&amp;"-T2",FixtureCode!$B$4:$AH$4,0)))))</f>
        <v>-</v>
      </c>
      <c r="G5435" s="12" t="str">
        <f>IF(C5435="-","-",IF(AND(ISNUMBER(Fixture!G5439),ISNUMBER(Fixture!I5439),Fixture!F5439&lt;&gt;"BYE",Fixture!J5439&lt;&gt;"BYE"),"Yes","-"))</f>
        <v>-</v>
      </c>
      <c r="H5435" s="9" t="str">
        <f>IF(G5435="-","-",IF(Fixture!G5439&gt;Fixture!I5439,Settings!$G$7,IF(Fixture!G5439=Fixture!I5439,Settings!$G$8,IF(Fixture!G5439&lt;Fixture!I5439,Settings!$G$9,"-"))))</f>
        <v>-</v>
      </c>
      <c r="I5435" s="13" t="str">
        <f>IF(G5435="-","-",IF(Fixture!I5439&gt;Fixture!G5439,Settings!$G$7,IF(Fixture!I5439=Fixture!G5439,Settings!$G$8,IF(Fixture!I5439&lt;Fixture!G5439,Settings!$G$9,"-"))))</f>
        <v>-</v>
      </c>
    </row>
    <row r="5436" spans="3:9" x14ac:dyDescent="0.25">
      <c r="C5436" s="12" t="str">
        <f t="shared" si="170"/>
        <v>-</v>
      </c>
      <c r="D5436" s="9" t="str">
        <f t="shared" si="171"/>
        <v>-</v>
      </c>
      <c r="E5436" s="9" t="str">
        <f>IF(C5436="-","-",IF(D5436=maxgameno+2,"blank row 2",IF(D5436=maxgameno+1,"blank row 1",INDEX(FixtureCode!$B$4:$AH$128,MATCH($C5436,FixtureCode!$B$4:$B$128,0),MATCH("G"&amp;D5436&amp;"-T1",FixtureCode!$B$4:$AH$4,0)))))</f>
        <v>-</v>
      </c>
      <c r="F5436" s="13" t="str">
        <f>IF(C5436="-","-",IF(D5436=maxgameno+2,"blank row 2",IF(D5436=maxgameno+1,"blank row 1",INDEX(FixtureCode!$B$4:$AH$128,MATCH($C5436,FixtureCode!$B$4:$B$128,0),MATCH("G"&amp;D5436&amp;"-T2",FixtureCode!$B$4:$AH$4,0)))))</f>
        <v>-</v>
      </c>
      <c r="G5436" s="12" t="str">
        <f>IF(C5436="-","-",IF(AND(ISNUMBER(Fixture!G5440),ISNUMBER(Fixture!I5440),Fixture!F5440&lt;&gt;"BYE",Fixture!J5440&lt;&gt;"BYE"),"Yes","-"))</f>
        <v>-</v>
      </c>
      <c r="H5436" s="9" t="str">
        <f>IF(G5436="-","-",IF(Fixture!G5440&gt;Fixture!I5440,Settings!$G$7,IF(Fixture!G5440=Fixture!I5440,Settings!$G$8,IF(Fixture!G5440&lt;Fixture!I5440,Settings!$G$9,"-"))))</f>
        <v>-</v>
      </c>
      <c r="I5436" s="13" t="str">
        <f>IF(G5436="-","-",IF(Fixture!I5440&gt;Fixture!G5440,Settings!$G$7,IF(Fixture!I5440=Fixture!G5440,Settings!$G$8,IF(Fixture!I5440&lt;Fixture!G5440,Settings!$G$9,"-"))))</f>
        <v>-</v>
      </c>
    </row>
    <row r="5437" spans="3:9" x14ac:dyDescent="0.25">
      <c r="C5437" s="12" t="str">
        <f t="shared" si="170"/>
        <v>-</v>
      </c>
      <c r="D5437" s="9" t="str">
        <f t="shared" si="171"/>
        <v>-</v>
      </c>
      <c r="E5437" s="9" t="str">
        <f>IF(C5437="-","-",IF(D5437=maxgameno+2,"blank row 2",IF(D5437=maxgameno+1,"blank row 1",INDEX(FixtureCode!$B$4:$AH$128,MATCH($C5437,FixtureCode!$B$4:$B$128,0),MATCH("G"&amp;D5437&amp;"-T1",FixtureCode!$B$4:$AH$4,0)))))</f>
        <v>-</v>
      </c>
      <c r="F5437" s="13" t="str">
        <f>IF(C5437="-","-",IF(D5437=maxgameno+2,"blank row 2",IF(D5437=maxgameno+1,"blank row 1",INDEX(FixtureCode!$B$4:$AH$128,MATCH($C5437,FixtureCode!$B$4:$B$128,0),MATCH("G"&amp;D5437&amp;"-T2",FixtureCode!$B$4:$AH$4,0)))))</f>
        <v>-</v>
      </c>
      <c r="G5437" s="12" t="str">
        <f>IF(C5437="-","-",IF(AND(ISNUMBER(Fixture!G5441),ISNUMBER(Fixture!I5441),Fixture!F5441&lt;&gt;"BYE",Fixture!J5441&lt;&gt;"BYE"),"Yes","-"))</f>
        <v>-</v>
      </c>
      <c r="H5437" s="9" t="str">
        <f>IF(G5437="-","-",IF(Fixture!G5441&gt;Fixture!I5441,Settings!$G$7,IF(Fixture!G5441=Fixture!I5441,Settings!$G$8,IF(Fixture!G5441&lt;Fixture!I5441,Settings!$G$9,"-"))))</f>
        <v>-</v>
      </c>
      <c r="I5437" s="13" t="str">
        <f>IF(G5437="-","-",IF(Fixture!I5441&gt;Fixture!G5441,Settings!$G$7,IF(Fixture!I5441=Fixture!G5441,Settings!$G$8,IF(Fixture!I5441&lt;Fixture!G5441,Settings!$G$9,"-"))))</f>
        <v>-</v>
      </c>
    </row>
    <row r="5438" spans="3:9" x14ac:dyDescent="0.25">
      <c r="C5438" s="12" t="str">
        <f t="shared" si="170"/>
        <v>-</v>
      </c>
      <c r="D5438" s="9" t="str">
        <f t="shared" si="171"/>
        <v>-</v>
      </c>
      <c r="E5438" s="9" t="str">
        <f>IF(C5438="-","-",IF(D5438=maxgameno+2,"blank row 2",IF(D5438=maxgameno+1,"blank row 1",INDEX(FixtureCode!$B$4:$AH$128,MATCH($C5438,FixtureCode!$B$4:$B$128,0),MATCH("G"&amp;D5438&amp;"-T1",FixtureCode!$B$4:$AH$4,0)))))</f>
        <v>-</v>
      </c>
      <c r="F5438" s="13" t="str">
        <f>IF(C5438="-","-",IF(D5438=maxgameno+2,"blank row 2",IF(D5438=maxgameno+1,"blank row 1",INDEX(FixtureCode!$B$4:$AH$128,MATCH($C5438,FixtureCode!$B$4:$B$128,0),MATCH("G"&amp;D5438&amp;"-T2",FixtureCode!$B$4:$AH$4,0)))))</f>
        <v>-</v>
      </c>
      <c r="G5438" s="12" t="str">
        <f>IF(C5438="-","-",IF(AND(ISNUMBER(Fixture!G5442),ISNUMBER(Fixture!I5442),Fixture!F5442&lt;&gt;"BYE",Fixture!J5442&lt;&gt;"BYE"),"Yes","-"))</f>
        <v>-</v>
      </c>
      <c r="H5438" s="9" t="str">
        <f>IF(G5438="-","-",IF(Fixture!G5442&gt;Fixture!I5442,Settings!$G$7,IF(Fixture!G5442=Fixture!I5442,Settings!$G$8,IF(Fixture!G5442&lt;Fixture!I5442,Settings!$G$9,"-"))))</f>
        <v>-</v>
      </c>
      <c r="I5438" s="13" t="str">
        <f>IF(G5438="-","-",IF(Fixture!I5442&gt;Fixture!G5442,Settings!$G$7,IF(Fixture!I5442=Fixture!G5442,Settings!$G$8,IF(Fixture!I5442&lt;Fixture!G5442,Settings!$G$9,"-"))))</f>
        <v>-</v>
      </c>
    </row>
    <row r="5439" spans="3:9" x14ac:dyDescent="0.25">
      <c r="C5439" s="12" t="str">
        <f t="shared" si="170"/>
        <v>-</v>
      </c>
      <c r="D5439" s="9" t="str">
        <f t="shared" si="171"/>
        <v>-</v>
      </c>
      <c r="E5439" s="9" t="str">
        <f>IF(C5439="-","-",IF(D5439=maxgameno+2,"blank row 2",IF(D5439=maxgameno+1,"blank row 1",INDEX(FixtureCode!$B$4:$AH$128,MATCH($C5439,FixtureCode!$B$4:$B$128,0),MATCH("G"&amp;D5439&amp;"-T1",FixtureCode!$B$4:$AH$4,0)))))</f>
        <v>-</v>
      </c>
      <c r="F5439" s="13" t="str">
        <f>IF(C5439="-","-",IF(D5439=maxgameno+2,"blank row 2",IF(D5439=maxgameno+1,"blank row 1",INDEX(FixtureCode!$B$4:$AH$128,MATCH($C5439,FixtureCode!$B$4:$B$128,0),MATCH("G"&amp;D5439&amp;"-T2",FixtureCode!$B$4:$AH$4,0)))))</f>
        <v>-</v>
      </c>
      <c r="G5439" s="12" t="str">
        <f>IF(C5439="-","-",IF(AND(ISNUMBER(Fixture!G5443),ISNUMBER(Fixture!I5443),Fixture!F5443&lt;&gt;"BYE",Fixture!J5443&lt;&gt;"BYE"),"Yes","-"))</f>
        <v>-</v>
      </c>
      <c r="H5439" s="9" t="str">
        <f>IF(G5439="-","-",IF(Fixture!G5443&gt;Fixture!I5443,Settings!$G$7,IF(Fixture!G5443=Fixture!I5443,Settings!$G$8,IF(Fixture!G5443&lt;Fixture!I5443,Settings!$G$9,"-"))))</f>
        <v>-</v>
      </c>
      <c r="I5439" s="13" t="str">
        <f>IF(G5439="-","-",IF(Fixture!I5443&gt;Fixture!G5443,Settings!$G$7,IF(Fixture!I5443=Fixture!G5443,Settings!$G$8,IF(Fixture!I5443&lt;Fixture!G5443,Settings!$G$9,"-"))))</f>
        <v>-</v>
      </c>
    </row>
    <row r="5440" spans="3:9" x14ac:dyDescent="0.25">
      <c r="C5440" s="12" t="str">
        <f t="shared" si="170"/>
        <v>-</v>
      </c>
      <c r="D5440" s="9" t="str">
        <f t="shared" si="171"/>
        <v>-</v>
      </c>
      <c r="E5440" s="9" t="str">
        <f>IF(C5440="-","-",IF(D5440=maxgameno+2,"blank row 2",IF(D5440=maxgameno+1,"blank row 1",INDEX(FixtureCode!$B$4:$AH$128,MATCH($C5440,FixtureCode!$B$4:$B$128,0),MATCH("G"&amp;D5440&amp;"-T1",FixtureCode!$B$4:$AH$4,0)))))</f>
        <v>-</v>
      </c>
      <c r="F5440" s="13" t="str">
        <f>IF(C5440="-","-",IF(D5440=maxgameno+2,"blank row 2",IF(D5440=maxgameno+1,"blank row 1",INDEX(FixtureCode!$B$4:$AH$128,MATCH($C5440,FixtureCode!$B$4:$B$128,0),MATCH("G"&amp;D5440&amp;"-T2",FixtureCode!$B$4:$AH$4,0)))))</f>
        <v>-</v>
      </c>
      <c r="G5440" s="12" t="str">
        <f>IF(C5440="-","-",IF(AND(ISNUMBER(Fixture!G5444),ISNUMBER(Fixture!I5444),Fixture!F5444&lt;&gt;"BYE",Fixture!J5444&lt;&gt;"BYE"),"Yes","-"))</f>
        <v>-</v>
      </c>
      <c r="H5440" s="9" t="str">
        <f>IF(G5440="-","-",IF(Fixture!G5444&gt;Fixture!I5444,Settings!$G$7,IF(Fixture!G5444=Fixture!I5444,Settings!$G$8,IF(Fixture!G5444&lt;Fixture!I5444,Settings!$G$9,"-"))))</f>
        <v>-</v>
      </c>
      <c r="I5440" s="13" t="str">
        <f>IF(G5440="-","-",IF(Fixture!I5444&gt;Fixture!G5444,Settings!$G$7,IF(Fixture!I5444=Fixture!G5444,Settings!$G$8,IF(Fixture!I5444&lt;Fixture!G5444,Settings!$G$9,"-"))))</f>
        <v>-</v>
      </c>
    </row>
    <row r="5441" spans="3:9" x14ac:dyDescent="0.25">
      <c r="C5441" s="12" t="str">
        <f t="shared" si="170"/>
        <v>-</v>
      </c>
      <c r="D5441" s="9" t="str">
        <f t="shared" si="171"/>
        <v>-</v>
      </c>
      <c r="E5441" s="9" t="str">
        <f>IF(C5441="-","-",IF(D5441=maxgameno+2,"blank row 2",IF(D5441=maxgameno+1,"blank row 1",INDEX(FixtureCode!$B$4:$AH$128,MATCH($C5441,FixtureCode!$B$4:$B$128,0),MATCH("G"&amp;D5441&amp;"-T1",FixtureCode!$B$4:$AH$4,0)))))</f>
        <v>-</v>
      </c>
      <c r="F5441" s="13" t="str">
        <f>IF(C5441="-","-",IF(D5441=maxgameno+2,"blank row 2",IF(D5441=maxgameno+1,"blank row 1",INDEX(FixtureCode!$B$4:$AH$128,MATCH($C5441,FixtureCode!$B$4:$B$128,0),MATCH("G"&amp;D5441&amp;"-T2",FixtureCode!$B$4:$AH$4,0)))))</f>
        <v>-</v>
      </c>
      <c r="G5441" s="12" t="str">
        <f>IF(C5441="-","-",IF(AND(ISNUMBER(Fixture!G5445),ISNUMBER(Fixture!I5445),Fixture!F5445&lt;&gt;"BYE",Fixture!J5445&lt;&gt;"BYE"),"Yes","-"))</f>
        <v>-</v>
      </c>
      <c r="H5441" s="9" t="str">
        <f>IF(G5441="-","-",IF(Fixture!G5445&gt;Fixture!I5445,Settings!$G$7,IF(Fixture!G5445=Fixture!I5445,Settings!$G$8,IF(Fixture!G5445&lt;Fixture!I5445,Settings!$G$9,"-"))))</f>
        <v>-</v>
      </c>
      <c r="I5441" s="13" t="str">
        <f>IF(G5441="-","-",IF(Fixture!I5445&gt;Fixture!G5445,Settings!$G$7,IF(Fixture!I5445=Fixture!G5445,Settings!$G$8,IF(Fixture!I5445&lt;Fixture!G5445,Settings!$G$9,"-"))))</f>
        <v>-</v>
      </c>
    </row>
    <row r="5442" spans="3:9" x14ac:dyDescent="0.25">
      <c r="C5442" s="12" t="str">
        <f t="shared" si="170"/>
        <v>-</v>
      </c>
      <c r="D5442" s="9" t="str">
        <f t="shared" si="171"/>
        <v>-</v>
      </c>
      <c r="E5442" s="9" t="str">
        <f>IF(C5442="-","-",IF(D5442=maxgameno+2,"blank row 2",IF(D5442=maxgameno+1,"blank row 1",INDEX(FixtureCode!$B$4:$AH$128,MATCH($C5442,FixtureCode!$B$4:$B$128,0),MATCH("G"&amp;D5442&amp;"-T1",FixtureCode!$B$4:$AH$4,0)))))</f>
        <v>-</v>
      </c>
      <c r="F5442" s="13" t="str">
        <f>IF(C5442="-","-",IF(D5442=maxgameno+2,"blank row 2",IF(D5442=maxgameno+1,"blank row 1",INDEX(FixtureCode!$B$4:$AH$128,MATCH($C5442,FixtureCode!$B$4:$B$128,0),MATCH("G"&amp;D5442&amp;"-T2",FixtureCode!$B$4:$AH$4,0)))))</f>
        <v>-</v>
      </c>
      <c r="G5442" s="12" t="str">
        <f>IF(C5442="-","-",IF(AND(ISNUMBER(Fixture!G5446),ISNUMBER(Fixture!I5446),Fixture!F5446&lt;&gt;"BYE",Fixture!J5446&lt;&gt;"BYE"),"Yes","-"))</f>
        <v>-</v>
      </c>
      <c r="H5442" s="9" t="str">
        <f>IF(G5442="-","-",IF(Fixture!G5446&gt;Fixture!I5446,Settings!$G$7,IF(Fixture!G5446=Fixture!I5446,Settings!$G$8,IF(Fixture!G5446&lt;Fixture!I5446,Settings!$G$9,"-"))))</f>
        <v>-</v>
      </c>
      <c r="I5442" s="13" t="str">
        <f>IF(G5442="-","-",IF(Fixture!I5446&gt;Fixture!G5446,Settings!$G$7,IF(Fixture!I5446=Fixture!G5446,Settings!$G$8,IF(Fixture!I5446&lt;Fixture!G5446,Settings!$G$9,"-"))))</f>
        <v>-</v>
      </c>
    </row>
    <row r="5443" spans="3:9" x14ac:dyDescent="0.25">
      <c r="C5443" s="12" t="str">
        <f t="shared" si="170"/>
        <v>-</v>
      </c>
      <c r="D5443" s="9" t="str">
        <f t="shared" si="171"/>
        <v>-</v>
      </c>
      <c r="E5443" s="9" t="str">
        <f>IF(C5443="-","-",IF(D5443=maxgameno+2,"blank row 2",IF(D5443=maxgameno+1,"blank row 1",INDEX(FixtureCode!$B$4:$AH$128,MATCH($C5443,FixtureCode!$B$4:$B$128,0),MATCH("G"&amp;D5443&amp;"-T1",FixtureCode!$B$4:$AH$4,0)))))</f>
        <v>-</v>
      </c>
      <c r="F5443" s="13" t="str">
        <f>IF(C5443="-","-",IF(D5443=maxgameno+2,"blank row 2",IF(D5443=maxgameno+1,"blank row 1",INDEX(FixtureCode!$B$4:$AH$128,MATCH($C5443,FixtureCode!$B$4:$B$128,0),MATCH("G"&amp;D5443&amp;"-T2",FixtureCode!$B$4:$AH$4,0)))))</f>
        <v>-</v>
      </c>
      <c r="G5443" s="12" t="str">
        <f>IF(C5443="-","-",IF(AND(ISNUMBER(Fixture!G5447),ISNUMBER(Fixture!I5447),Fixture!F5447&lt;&gt;"BYE",Fixture!J5447&lt;&gt;"BYE"),"Yes","-"))</f>
        <v>-</v>
      </c>
      <c r="H5443" s="9" t="str">
        <f>IF(G5443="-","-",IF(Fixture!G5447&gt;Fixture!I5447,Settings!$G$7,IF(Fixture!G5447=Fixture!I5447,Settings!$G$8,IF(Fixture!G5447&lt;Fixture!I5447,Settings!$G$9,"-"))))</f>
        <v>-</v>
      </c>
      <c r="I5443" s="13" t="str">
        <f>IF(G5443="-","-",IF(Fixture!I5447&gt;Fixture!G5447,Settings!$G$7,IF(Fixture!I5447=Fixture!G5447,Settings!$G$8,IF(Fixture!I5447&lt;Fixture!G5447,Settings!$G$9,"-"))))</f>
        <v>-</v>
      </c>
    </row>
    <row r="5444" spans="3:9" x14ac:dyDescent="0.25">
      <c r="C5444" s="12" t="str">
        <f t="shared" si="170"/>
        <v>-</v>
      </c>
      <c r="D5444" s="9" t="str">
        <f t="shared" si="171"/>
        <v>-</v>
      </c>
      <c r="E5444" s="9" t="str">
        <f>IF(C5444="-","-",IF(D5444=maxgameno+2,"blank row 2",IF(D5444=maxgameno+1,"blank row 1",INDEX(FixtureCode!$B$4:$AH$128,MATCH($C5444,FixtureCode!$B$4:$B$128,0),MATCH("G"&amp;D5444&amp;"-T1",FixtureCode!$B$4:$AH$4,0)))))</f>
        <v>-</v>
      </c>
      <c r="F5444" s="13" t="str">
        <f>IF(C5444="-","-",IF(D5444=maxgameno+2,"blank row 2",IF(D5444=maxgameno+1,"blank row 1",INDEX(FixtureCode!$B$4:$AH$128,MATCH($C5444,FixtureCode!$B$4:$B$128,0),MATCH("G"&amp;D5444&amp;"-T2",FixtureCode!$B$4:$AH$4,0)))))</f>
        <v>-</v>
      </c>
      <c r="G5444" s="12" t="str">
        <f>IF(C5444="-","-",IF(AND(ISNUMBER(Fixture!G5448),ISNUMBER(Fixture!I5448),Fixture!F5448&lt;&gt;"BYE",Fixture!J5448&lt;&gt;"BYE"),"Yes","-"))</f>
        <v>-</v>
      </c>
      <c r="H5444" s="9" t="str">
        <f>IF(G5444="-","-",IF(Fixture!G5448&gt;Fixture!I5448,Settings!$G$7,IF(Fixture!G5448=Fixture!I5448,Settings!$G$8,IF(Fixture!G5448&lt;Fixture!I5448,Settings!$G$9,"-"))))</f>
        <v>-</v>
      </c>
      <c r="I5444" s="13" t="str">
        <f>IF(G5444="-","-",IF(Fixture!I5448&gt;Fixture!G5448,Settings!$G$7,IF(Fixture!I5448=Fixture!G5448,Settings!$G$8,IF(Fixture!I5448&lt;Fixture!G5448,Settings!$G$9,"-"))))</f>
        <v>-</v>
      </c>
    </row>
    <row r="5445" spans="3:9" x14ac:dyDescent="0.25">
      <c r="C5445" s="12" t="str">
        <f t="shared" si="170"/>
        <v>-</v>
      </c>
      <c r="D5445" s="9" t="str">
        <f t="shared" si="171"/>
        <v>-</v>
      </c>
      <c r="E5445" s="9" t="str">
        <f>IF(C5445="-","-",IF(D5445=maxgameno+2,"blank row 2",IF(D5445=maxgameno+1,"blank row 1",INDEX(FixtureCode!$B$4:$AH$128,MATCH($C5445,FixtureCode!$B$4:$B$128,0),MATCH("G"&amp;D5445&amp;"-T1",FixtureCode!$B$4:$AH$4,0)))))</f>
        <v>-</v>
      </c>
      <c r="F5445" s="13" t="str">
        <f>IF(C5445="-","-",IF(D5445=maxgameno+2,"blank row 2",IF(D5445=maxgameno+1,"blank row 1",INDEX(FixtureCode!$B$4:$AH$128,MATCH($C5445,FixtureCode!$B$4:$B$128,0),MATCH("G"&amp;D5445&amp;"-T2",FixtureCode!$B$4:$AH$4,0)))))</f>
        <v>-</v>
      </c>
      <c r="G5445" s="12" t="str">
        <f>IF(C5445="-","-",IF(AND(ISNUMBER(Fixture!G5449),ISNUMBER(Fixture!I5449),Fixture!F5449&lt;&gt;"BYE",Fixture!J5449&lt;&gt;"BYE"),"Yes","-"))</f>
        <v>-</v>
      </c>
      <c r="H5445" s="9" t="str">
        <f>IF(G5445="-","-",IF(Fixture!G5449&gt;Fixture!I5449,Settings!$G$7,IF(Fixture!G5449=Fixture!I5449,Settings!$G$8,IF(Fixture!G5449&lt;Fixture!I5449,Settings!$G$9,"-"))))</f>
        <v>-</v>
      </c>
      <c r="I5445" s="13" t="str">
        <f>IF(G5445="-","-",IF(Fixture!I5449&gt;Fixture!G5449,Settings!$G$7,IF(Fixture!I5449=Fixture!G5449,Settings!$G$8,IF(Fixture!I5449&lt;Fixture!G5449,Settings!$G$9,"-"))))</f>
        <v>-</v>
      </c>
    </row>
    <row r="5446" spans="3:9" x14ac:dyDescent="0.25">
      <c r="C5446" s="12" t="str">
        <f t="shared" ref="C5446:C5509" si="172">IF(C5445="-","-",IF(D5445+1&lt;=maxgameno+2,C5445,IF(C5445+1&lt;=maxroundno,C5445+1,"-")))</f>
        <v>-</v>
      </c>
      <c r="D5446" s="9" t="str">
        <f t="shared" ref="D5446:D5509" si="173">IF(C5446="-","-",IF(D5445+1&lt;=maxgameno+2,D5445+1,1))</f>
        <v>-</v>
      </c>
      <c r="E5446" s="9" t="str">
        <f>IF(C5446="-","-",IF(D5446=maxgameno+2,"blank row 2",IF(D5446=maxgameno+1,"blank row 1",INDEX(FixtureCode!$B$4:$AH$128,MATCH($C5446,FixtureCode!$B$4:$B$128,0),MATCH("G"&amp;D5446&amp;"-T1",FixtureCode!$B$4:$AH$4,0)))))</f>
        <v>-</v>
      </c>
      <c r="F5446" s="13" t="str">
        <f>IF(C5446="-","-",IF(D5446=maxgameno+2,"blank row 2",IF(D5446=maxgameno+1,"blank row 1",INDEX(FixtureCode!$B$4:$AH$128,MATCH($C5446,FixtureCode!$B$4:$B$128,0),MATCH("G"&amp;D5446&amp;"-T2",FixtureCode!$B$4:$AH$4,0)))))</f>
        <v>-</v>
      </c>
      <c r="G5446" s="12" t="str">
        <f>IF(C5446="-","-",IF(AND(ISNUMBER(Fixture!G5450),ISNUMBER(Fixture!I5450),Fixture!F5450&lt;&gt;"BYE",Fixture!J5450&lt;&gt;"BYE"),"Yes","-"))</f>
        <v>-</v>
      </c>
      <c r="H5446" s="9" t="str">
        <f>IF(G5446="-","-",IF(Fixture!G5450&gt;Fixture!I5450,Settings!$G$7,IF(Fixture!G5450=Fixture!I5450,Settings!$G$8,IF(Fixture!G5450&lt;Fixture!I5450,Settings!$G$9,"-"))))</f>
        <v>-</v>
      </c>
      <c r="I5446" s="13" t="str">
        <f>IF(G5446="-","-",IF(Fixture!I5450&gt;Fixture!G5450,Settings!$G$7,IF(Fixture!I5450=Fixture!G5450,Settings!$G$8,IF(Fixture!I5450&lt;Fixture!G5450,Settings!$G$9,"-"))))</f>
        <v>-</v>
      </c>
    </row>
    <row r="5447" spans="3:9" x14ac:dyDescent="0.25">
      <c r="C5447" s="12" t="str">
        <f t="shared" si="172"/>
        <v>-</v>
      </c>
      <c r="D5447" s="9" t="str">
        <f t="shared" si="173"/>
        <v>-</v>
      </c>
      <c r="E5447" s="9" t="str">
        <f>IF(C5447="-","-",IF(D5447=maxgameno+2,"blank row 2",IF(D5447=maxgameno+1,"blank row 1",INDEX(FixtureCode!$B$4:$AH$128,MATCH($C5447,FixtureCode!$B$4:$B$128,0),MATCH("G"&amp;D5447&amp;"-T1",FixtureCode!$B$4:$AH$4,0)))))</f>
        <v>-</v>
      </c>
      <c r="F5447" s="13" t="str">
        <f>IF(C5447="-","-",IF(D5447=maxgameno+2,"blank row 2",IF(D5447=maxgameno+1,"blank row 1",INDEX(FixtureCode!$B$4:$AH$128,MATCH($C5447,FixtureCode!$B$4:$B$128,0),MATCH("G"&amp;D5447&amp;"-T2",FixtureCode!$B$4:$AH$4,0)))))</f>
        <v>-</v>
      </c>
      <c r="G5447" s="12" t="str">
        <f>IF(C5447="-","-",IF(AND(ISNUMBER(Fixture!G5451),ISNUMBER(Fixture!I5451),Fixture!F5451&lt;&gt;"BYE",Fixture!J5451&lt;&gt;"BYE"),"Yes","-"))</f>
        <v>-</v>
      </c>
      <c r="H5447" s="9" t="str">
        <f>IF(G5447="-","-",IF(Fixture!G5451&gt;Fixture!I5451,Settings!$G$7,IF(Fixture!G5451=Fixture!I5451,Settings!$G$8,IF(Fixture!G5451&lt;Fixture!I5451,Settings!$G$9,"-"))))</f>
        <v>-</v>
      </c>
      <c r="I5447" s="13" t="str">
        <f>IF(G5447="-","-",IF(Fixture!I5451&gt;Fixture!G5451,Settings!$G$7,IF(Fixture!I5451=Fixture!G5451,Settings!$G$8,IF(Fixture!I5451&lt;Fixture!G5451,Settings!$G$9,"-"))))</f>
        <v>-</v>
      </c>
    </row>
    <row r="5448" spans="3:9" x14ac:dyDescent="0.25">
      <c r="C5448" s="12" t="str">
        <f t="shared" si="172"/>
        <v>-</v>
      </c>
      <c r="D5448" s="9" t="str">
        <f t="shared" si="173"/>
        <v>-</v>
      </c>
      <c r="E5448" s="9" t="str">
        <f>IF(C5448="-","-",IF(D5448=maxgameno+2,"blank row 2",IF(D5448=maxgameno+1,"blank row 1",INDEX(FixtureCode!$B$4:$AH$128,MATCH($C5448,FixtureCode!$B$4:$B$128,0),MATCH("G"&amp;D5448&amp;"-T1",FixtureCode!$B$4:$AH$4,0)))))</f>
        <v>-</v>
      </c>
      <c r="F5448" s="13" t="str">
        <f>IF(C5448="-","-",IF(D5448=maxgameno+2,"blank row 2",IF(D5448=maxgameno+1,"blank row 1",INDEX(FixtureCode!$B$4:$AH$128,MATCH($C5448,FixtureCode!$B$4:$B$128,0),MATCH("G"&amp;D5448&amp;"-T2",FixtureCode!$B$4:$AH$4,0)))))</f>
        <v>-</v>
      </c>
      <c r="G5448" s="12" t="str">
        <f>IF(C5448="-","-",IF(AND(ISNUMBER(Fixture!G5452),ISNUMBER(Fixture!I5452),Fixture!F5452&lt;&gt;"BYE",Fixture!J5452&lt;&gt;"BYE"),"Yes","-"))</f>
        <v>-</v>
      </c>
      <c r="H5448" s="9" t="str">
        <f>IF(G5448="-","-",IF(Fixture!G5452&gt;Fixture!I5452,Settings!$G$7,IF(Fixture!G5452=Fixture!I5452,Settings!$G$8,IF(Fixture!G5452&lt;Fixture!I5452,Settings!$G$9,"-"))))</f>
        <v>-</v>
      </c>
      <c r="I5448" s="13" t="str">
        <f>IF(G5448="-","-",IF(Fixture!I5452&gt;Fixture!G5452,Settings!$G$7,IF(Fixture!I5452=Fixture!G5452,Settings!$G$8,IF(Fixture!I5452&lt;Fixture!G5452,Settings!$G$9,"-"))))</f>
        <v>-</v>
      </c>
    </row>
    <row r="5449" spans="3:9" x14ac:dyDescent="0.25">
      <c r="C5449" s="12" t="str">
        <f t="shared" si="172"/>
        <v>-</v>
      </c>
      <c r="D5449" s="9" t="str">
        <f t="shared" si="173"/>
        <v>-</v>
      </c>
      <c r="E5449" s="9" t="str">
        <f>IF(C5449="-","-",IF(D5449=maxgameno+2,"blank row 2",IF(D5449=maxgameno+1,"blank row 1",INDEX(FixtureCode!$B$4:$AH$128,MATCH($C5449,FixtureCode!$B$4:$B$128,0),MATCH("G"&amp;D5449&amp;"-T1",FixtureCode!$B$4:$AH$4,0)))))</f>
        <v>-</v>
      </c>
      <c r="F5449" s="13" t="str">
        <f>IF(C5449="-","-",IF(D5449=maxgameno+2,"blank row 2",IF(D5449=maxgameno+1,"blank row 1",INDEX(FixtureCode!$B$4:$AH$128,MATCH($C5449,FixtureCode!$B$4:$B$128,0),MATCH("G"&amp;D5449&amp;"-T2",FixtureCode!$B$4:$AH$4,0)))))</f>
        <v>-</v>
      </c>
      <c r="G5449" s="12" t="str">
        <f>IF(C5449="-","-",IF(AND(ISNUMBER(Fixture!G5453),ISNUMBER(Fixture!I5453),Fixture!F5453&lt;&gt;"BYE",Fixture!J5453&lt;&gt;"BYE"),"Yes","-"))</f>
        <v>-</v>
      </c>
      <c r="H5449" s="9" t="str">
        <f>IF(G5449="-","-",IF(Fixture!G5453&gt;Fixture!I5453,Settings!$G$7,IF(Fixture!G5453=Fixture!I5453,Settings!$G$8,IF(Fixture!G5453&lt;Fixture!I5453,Settings!$G$9,"-"))))</f>
        <v>-</v>
      </c>
      <c r="I5449" s="13" t="str">
        <f>IF(G5449="-","-",IF(Fixture!I5453&gt;Fixture!G5453,Settings!$G$7,IF(Fixture!I5453=Fixture!G5453,Settings!$G$8,IF(Fixture!I5453&lt;Fixture!G5453,Settings!$G$9,"-"))))</f>
        <v>-</v>
      </c>
    </row>
    <row r="5450" spans="3:9" x14ac:dyDescent="0.25">
      <c r="C5450" s="12" t="str">
        <f t="shared" si="172"/>
        <v>-</v>
      </c>
      <c r="D5450" s="9" t="str">
        <f t="shared" si="173"/>
        <v>-</v>
      </c>
      <c r="E5450" s="9" t="str">
        <f>IF(C5450="-","-",IF(D5450=maxgameno+2,"blank row 2",IF(D5450=maxgameno+1,"blank row 1",INDEX(FixtureCode!$B$4:$AH$128,MATCH($C5450,FixtureCode!$B$4:$B$128,0),MATCH("G"&amp;D5450&amp;"-T1",FixtureCode!$B$4:$AH$4,0)))))</f>
        <v>-</v>
      </c>
      <c r="F5450" s="13" t="str">
        <f>IF(C5450="-","-",IF(D5450=maxgameno+2,"blank row 2",IF(D5450=maxgameno+1,"blank row 1",INDEX(FixtureCode!$B$4:$AH$128,MATCH($C5450,FixtureCode!$B$4:$B$128,0),MATCH("G"&amp;D5450&amp;"-T2",FixtureCode!$B$4:$AH$4,0)))))</f>
        <v>-</v>
      </c>
      <c r="G5450" s="12" t="str">
        <f>IF(C5450="-","-",IF(AND(ISNUMBER(Fixture!G5454),ISNUMBER(Fixture!I5454),Fixture!F5454&lt;&gt;"BYE",Fixture!J5454&lt;&gt;"BYE"),"Yes","-"))</f>
        <v>-</v>
      </c>
      <c r="H5450" s="9" t="str">
        <f>IF(G5450="-","-",IF(Fixture!G5454&gt;Fixture!I5454,Settings!$G$7,IF(Fixture!G5454=Fixture!I5454,Settings!$G$8,IF(Fixture!G5454&lt;Fixture!I5454,Settings!$G$9,"-"))))</f>
        <v>-</v>
      </c>
      <c r="I5450" s="13" t="str">
        <f>IF(G5450="-","-",IF(Fixture!I5454&gt;Fixture!G5454,Settings!$G$7,IF(Fixture!I5454=Fixture!G5454,Settings!$G$8,IF(Fixture!I5454&lt;Fixture!G5454,Settings!$G$9,"-"))))</f>
        <v>-</v>
      </c>
    </row>
    <row r="5451" spans="3:9" x14ac:dyDescent="0.25">
      <c r="C5451" s="12" t="str">
        <f t="shared" si="172"/>
        <v>-</v>
      </c>
      <c r="D5451" s="9" t="str">
        <f t="shared" si="173"/>
        <v>-</v>
      </c>
      <c r="E5451" s="9" t="str">
        <f>IF(C5451="-","-",IF(D5451=maxgameno+2,"blank row 2",IF(D5451=maxgameno+1,"blank row 1",INDEX(FixtureCode!$B$4:$AH$128,MATCH($C5451,FixtureCode!$B$4:$B$128,0),MATCH("G"&amp;D5451&amp;"-T1",FixtureCode!$B$4:$AH$4,0)))))</f>
        <v>-</v>
      </c>
      <c r="F5451" s="13" t="str">
        <f>IF(C5451="-","-",IF(D5451=maxgameno+2,"blank row 2",IF(D5451=maxgameno+1,"blank row 1",INDEX(FixtureCode!$B$4:$AH$128,MATCH($C5451,FixtureCode!$B$4:$B$128,0),MATCH("G"&amp;D5451&amp;"-T2",FixtureCode!$B$4:$AH$4,0)))))</f>
        <v>-</v>
      </c>
      <c r="G5451" s="12" t="str">
        <f>IF(C5451="-","-",IF(AND(ISNUMBER(Fixture!G5455),ISNUMBER(Fixture!I5455),Fixture!F5455&lt;&gt;"BYE",Fixture!J5455&lt;&gt;"BYE"),"Yes","-"))</f>
        <v>-</v>
      </c>
      <c r="H5451" s="9" t="str">
        <f>IF(G5451="-","-",IF(Fixture!G5455&gt;Fixture!I5455,Settings!$G$7,IF(Fixture!G5455=Fixture!I5455,Settings!$G$8,IF(Fixture!G5455&lt;Fixture!I5455,Settings!$G$9,"-"))))</f>
        <v>-</v>
      </c>
      <c r="I5451" s="13" t="str">
        <f>IF(G5451="-","-",IF(Fixture!I5455&gt;Fixture!G5455,Settings!$G$7,IF(Fixture!I5455=Fixture!G5455,Settings!$G$8,IF(Fixture!I5455&lt;Fixture!G5455,Settings!$G$9,"-"))))</f>
        <v>-</v>
      </c>
    </row>
    <row r="5452" spans="3:9" x14ac:dyDescent="0.25">
      <c r="C5452" s="12" t="str">
        <f t="shared" si="172"/>
        <v>-</v>
      </c>
      <c r="D5452" s="9" t="str">
        <f t="shared" si="173"/>
        <v>-</v>
      </c>
      <c r="E5452" s="9" t="str">
        <f>IF(C5452="-","-",IF(D5452=maxgameno+2,"blank row 2",IF(D5452=maxgameno+1,"blank row 1",INDEX(FixtureCode!$B$4:$AH$128,MATCH($C5452,FixtureCode!$B$4:$B$128,0),MATCH("G"&amp;D5452&amp;"-T1",FixtureCode!$B$4:$AH$4,0)))))</f>
        <v>-</v>
      </c>
      <c r="F5452" s="13" t="str">
        <f>IF(C5452="-","-",IF(D5452=maxgameno+2,"blank row 2",IF(D5452=maxgameno+1,"blank row 1",INDEX(FixtureCode!$B$4:$AH$128,MATCH($C5452,FixtureCode!$B$4:$B$128,0),MATCH("G"&amp;D5452&amp;"-T2",FixtureCode!$B$4:$AH$4,0)))))</f>
        <v>-</v>
      </c>
      <c r="G5452" s="12" t="str">
        <f>IF(C5452="-","-",IF(AND(ISNUMBER(Fixture!G5456),ISNUMBER(Fixture!I5456),Fixture!F5456&lt;&gt;"BYE",Fixture!J5456&lt;&gt;"BYE"),"Yes","-"))</f>
        <v>-</v>
      </c>
      <c r="H5452" s="9" t="str">
        <f>IF(G5452="-","-",IF(Fixture!G5456&gt;Fixture!I5456,Settings!$G$7,IF(Fixture!G5456=Fixture!I5456,Settings!$G$8,IF(Fixture!G5456&lt;Fixture!I5456,Settings!$G$9,"-"))))</f>
        <v>-</v>
      </c>
      <c r="I5452" s="13" t="str">
        <f>IF(G5452="-","-",IF(Fixture!I5456&gt;Fixture!G5456,Settings!$G$7,IF(Fixture!I5456=Fixture!G5456,Settings!$G$8,IF(Fixture!I5456&lt;Fixture!G5456,Settings!$G$9,"-"))))</f>
        <v>-</v>
      </c>
    </row>
    <row r="5453" spans="3:9" x14ac:dyDescent="0.25">
      <c r="C5453" s="12" t="str">
        <f t="shared" si="172"/>
        <v>-</v>
      </c>
      <c r="D5453" s="9" t="str">
        <f t="shared" si="173"/>
        <v>-</v>
      </c>
      <c r="E5453" s="9" t="str">
        <f>IF(C5453="-","-",IF(D5453=maxgameno+2,"blank row 2",IF(D5453=maxgameno+1,"blank row 1",INDEX(FixtureCode!$B$4:$AH$128,MATCH($C5453,FixtureCode!$B$4:$B$128,0),MATCH("G"&amp;D5453&amp;"-T1",FixtureCode!$B$4:$AH$4,0)))))</f>
        <v>-</v>
      </c>
      <c r="F5453" s="13" t="str">
        <f>IF(C5453="-","-",IF(D5453=maxgameno+2,"blank row 2",IF(D5453=maxgameno+1,"blank row 1",INDEX(FixtureCode!$B$4:$AH$128,MATCH($C5453,FixtureCode!$B$4:$B$128,0),MATCH("G"&amp;D5453&amp;"-T2",FixtureCode!$B$4:$AH$4,0)))))</f>
        <v>-</v>
      </c>
      <c r="G5453" s="12" t="str">
        <f>IF(C5453="-","-",IF(AND(ISNUMBER(Fixture!G5457),ISNUMBER(Fixture!I5457),Fixture!F5457&lt;&gt;"BYE",Fixture!J5457&lt;&gt;"BYE"),"Yes","-"))</f>
        <v>-</v>
      </c>
      <c r="H5453" s="9" t="str">
        <f>IF(G5453="-","-",IF(Fixture!G5457&gt;Fixture!I5457,Settings!$G$7,IF(Fixture!G5457=Fixture!I5457,Settings!$G$8,IF(Fixture!G5457&lt;Fixture!I5457,Settings!$G$9,"-"))))</f>
        <v>-</v>
      </c>
      <c r="I5453" s="13" t="str">
        <f>IF(G5453="-","-",IF(Fixture!I5457&gt;Fixture!G5457,Settings!$G$7,IF(Fixture!I5457=Fixture!G5457,Settings!$G$8,IF(Fixture!I5457&lt;Fixture!G5457,Settings!$G$9,"-"))))</f>
        <v>-</v>
      </c>
    </row>
    <row r="5454" spans="3:9" x14ac:dyDescent="0.25">
      <c r="C5454" s="12" t="str">
        <f t="shared" si="172"/>
        <v>-</v>
      </c>
      <c r="D5454" s="9" t="str">
        <f t="shared" si="173"/>
        <v>-</v>
      </c>
      <c r="E5454" s="9" t="str">
        <f>IF(C5454="-","-",IF(D5454=maxgameno+2,"blank row 2",IF(D5454=maxgameno+1,"blank row 1",INDEX(FixtureCode!$B$4:$AH$128,MATCH($C5454,FixtureCode!$B$4:$B$128,0),MATCH("G"&amp;D5454&amp;"-T1",FixtureCode!$B$4:$AH$4,0)))))</f>
        <v>-</v>
      </c>
      <c r="F5454" s="13" t="str">
        <f>IF(C5454="-","-",IF(D5454=maxgameno+2,"blank row 2",IF(D5454=maxgameno+1,"blank row 1",INDEX(FixtureCode!$B$4:$AH$128,MATCH($C5454,FixtureCode!$B$4:$B$128,0),MATCH("G"&amp;D5454&amp;"-T2",FixtureCode!$B$4:$AH$4,0)))))</f>
        <v>-</v>
      </c>
      <c r="G5454" s="12" t="str">
        <f>IF(C5454="-","-",IF(AND(ISNUMBER(Fixture!G5458),ISNUMBER(Fixture!I5458),Fixture!F5458&lt;&gt;"BYE",Fixture!J5458&lt;&gt;"BYE"),"Yes","-"))</f>
        <v>-</v>
      </c>
      <c r="H5454" s="9" t="str">
        <f>IF(G5454="-","-",IF(Fixture!G5458&gt;Fixture!I5458,Settings!$G$7,IF(Fixture!G5458=Fixture!I5458,Settings!$G$8,IF(Fixture!G5458&lt;Fixture!I5458,Settings!$G$9,"-"))))</f>
        <v>-</v>
      </c>
      <c r="I5454" s="13" t="str">
        <f>IF(G5454="-","-",IF(Fixture!I5458&gt;Fixture!G5458,Settings!$G$7,IF(Fixture!I5458=Fixture!G5458,Settings!$G$8,IF(Fixture!I5458&lt;Fixture!G5458,Settings!$G$9,"-"))))</f>
        <v>-</v>
      </c>
    </row>
    <row r="5455" spans="3:9" x14ac:dyDescent="0.25">
      <c r="C5455" s="12" t="str">
        <f t="shared" si="172"/>
        <v>-</v>
      </c>
      <c r="D5455" s="9" t="str">
        <f t="shared" si="173"/>
        <v>-</v>
      </c>
      <c r="E5455" s="9" t="str">
        <f>IF(C5455="-","-",IF(D5455=maxgameno+2,"blank row 2",IF(D5455=maxgameno+1,"blank row 1",INDEX(FixtureCode!$B$4:$AH$128,MATCH($C5455,FixtureCode!$B$4:$B$128,0),MATCH("G"&amp;D5455&amp;"-T1",FixtureCode!$B$4:$AH$4,0)))))</f>
        <v>-</v>
      </c>
      <c r="F5455" s="13" t="str">
        <f>IF(C5455="-","-",IF(D5455=maxgameno+2,"blank row 2",IF(D5455=maxgameno+1,"blank row 1",INDEX(FixtureCode!$B$4:$AH$128,MATCH($C5455,FixtureCode!$B$4:$B$128,0),MATCH("G"&amp;D5455&amp;"-T2",FixtureCode!$B$4:$AH$4,0)))))</f>
        <v>-</v>
      </c>
      <c r="G5455" s="12" t="str">
        <f>IF(C5455="-","-",IF(AND(ISNUMBER(Fixture!G5459),ISNUMBER(Fixture!I5459),Fixture!F5459&lt;&gt;"BYE",Fixture!J5459&lt;&gt;"BYE"),"Yes","-"))</f>
        <v>-</v>
      </c>
      <c r="H5455" s="9" t="str">
        <f>IF(G5455="-","-",IF(Fixture!G5459&gt;Fixture!I5459,Settings!$G$7,IF(Fixture!G5459=Fixture!I5459,Settings!$G$8,IF(Fixture!G5459&lt;Fixture!I5459,Settings!$G$9,"-"))))</f>
        <v>-</v>
      </c>
      <c r="I5455" s="13" t="str">
        <f>IF(G5455="-","-",IF(Fixture!I5459&gt;Fixture!G5459,Settings!$G$7,IF(Fixture!I5459=Fixture!G5459,Settings!$G$8,IF(Fixture!I5459&lt;Fixture!G5459,Settings!$G$9,"-"))))</f>
        <v>-</v>
      </c>
    </row>
    <row r="5456" spans="3:9" x14ac:dyDescent="0.25">
      <c r="C5456" s="12" t="str">
        <f t="shared" si="172"/>
        <v>-</v>
      </c>
      <c r="D5456" s="9" t="str">
        <f t="shared" si="173"/>
        <v>-</v>
      </c>
      <c r="E5456" s="9" t="str">
        <f>IF(C5456="-","-",IF(D5456=maxgameno+2,"blank row 2",IF(D5456=maxgameno+1,"blank row 1",INDEX(FixtureCode!$B$4:$AH$128,MATCH($C5456,FixtureCode!$B$4:$B$128,0),MATCH("G"&amp;D5456&amp;"-T1",FixtureCode!$B$4:$AH$4,0)))))</f>
        <v>-</v>
      </c>
      <c r="F5456" s="13" t="str">
        <f>IF(C5456="-","-",IF(D5456=maxgameno+2,"blank row 2",IF(D5456=maxgameno+1,"blank row 1",INDEX(FixtureCode!$B$4:$AH$128,MATCH($C5456,FixtureCode!$B$4:$B$128,0),MATCH("G"&amp;D5456&amp;"-T2",FixtureCode!$B$4:$AH$4,0)))))</f>
        <v>-</v>
      </c>
      <c r="G5456" s="12" t="str">
        <f>IF(C5456="-","-",IF(AND(ISNUMBER(Fixture!G5460),ISNUMBER(Fixture!I5460),Fixture!F5460&lt;&gt;"BYE",Fixture!J5460&lt;&gt;"BYE"),"Yes","-"))</f>
        <v>-</v>
      </c>
      <c r="H5456" s="9" t="str">
        <f>IF(G5456="-","-",IF(Fixture!G5460&gt;Fixture!I5460,Settings!$G$7,IF(Fixture!G5460=Fixture!I5460,Settings!$G$8,IF(Fixture!G5460&lt;Fixture!I5460,Settings!$G$9,"-"))))</f>
        <v>-</v>
      </c>
      <c r="I5456" s="13" t="str">
        <f>IF(G5456="-","-",IF(Fixture!I5460&gt;Fixture!G5460,Settings!$G$7,IF(Fixture!I5460=Fixture!G5460,Settings!$G$8,IF(Fixture!I5460&lt;Fixture!G5460,Settings!$G$9,"-"))))</f>
        <v>-</v>
      </c>
    </row>
    <row r="5457" spans="3:9" x14ac:dyDescent="0.25">
      <c r="C5457" s="12" t="str">
        <f t="shared" si="172"/>
        <v>-</v>
      </c>
      <c r="D5457" s="9" t="str">
        <f t="shared" si="173"/>
        <v>-</v>
      </c>
      <c r="E5457" s="9" t="str">
        <f>IF(C5457="-","-",IF(D5457=maxgameno+2,"blank row 2",IF(D5457=maxgameno+1,"blank row 1",INDEX(FixtureCode!$B$4:$AH$128,MATCH($C5457,FixtureCode!$B$4:$B$128,0),MATCH("G"&amp;D5457&amp;"-T1",FixtureCode!$B$4:$AH$4,0)))))</f>
        <v>-</v>
      </c>
      <c r="F5457" s="13" t="str">
        <f>IF(C5457="-","-",IF(D5457=maxgameno+2,"blank row 2",IF(D5457=maxgameno+1,"blank row 1",INDEX(FixtureCode!$B$4:$AH$128,MATCH($C5457,FixtureCode!$B$4:$B$128,0),MATCH("G"&amp;D5457&amp;"-T2",FixtureCode!$B$4:$AH$4,0)))))</f>
        <v>-</v>
      </c>
      <c r="G5457" s="12" t="str">
        <f>IF(C5457="-","-",IF(AND(ISNUMBER(Fixture!G5461),ISNUMBER(Fixture!I5461),Fixture!F5461&lt;&gt;"BYE",Fixture!J5461&lt;&gt;"BYE"),"Yes","-"))</f>
        <v>-</v>
      </c>
      <c r="H5457" s="9" t="str">
        <f>IF(G5457="-","-",IF(Fixture!G5461&gt;Fixture!I5461,Settings!$G$7,IF(Fixture!G5461=Fixture!I5461,Settings!$G$8,IF(Fixture!G5461&lt;Fixture!I5461,Settings!$G$9,"-"))))</f>
        <v>-</v>
      </c>
      <c r="I5457" s="13" t="str">
        <f>IF(G5457="-","-",IF(Fixture!I5461&gt;Fixture!G5461,Settings!$G$7,IF(Fixture!I5461=Fixture!G5461,Settings!$G$8,IF(Fixture!I5461&lt;Fixture!G5461,Settings!$G$9,"-"))))</f>
        <v>-</v>
      </c>
    </row>
    <row r="5458" spans="3:9" x14ac:dyDescent="0.25">
      <c r="C5458" s="12" t="str">
        <f t="shared" si="172"/>
        <v>-</v>
      </c>
      <c r="D5458" s="9" t="str">
        <f t="shared" si="173"/>
        <v>-</v>
      </c>
      <c r="E5458" s="9" t="str">
        <f>IF(C5458="-","-",IF(D5458=maxgameno+2,"blank row 2",IF(D5458=maxgameno+1,"blank row 1",INDEX(FixtureCode!$B$4:$AH$128,MATCH($C5458,FixtureCode!$B$4:$B$128,0),MATCH("G"&amp;D5458&amp;"-T1",FixtureCode!$B$4:$AH$4,0)))))</f>
        <v>-</v>
      </c>
      <c r="F5458" s="13" t="str">
        <f>IF(C5458="-","-",IF(D5458=maxgameno+2,"blank row 2",IF(D5458=maxgameno+1,"blank row 1",INDEX(FixtureCode!$B$4:$AH$128,MATCH($C5458,FixtureCode!$B$4:$B$128,0),MATCH("G"&amp;D5458&amp;"-T2",FixtureCode!$B$4:$AH$4,0)))))</f>
        <v>-</v>
      </c>
      <c r="G5458" s="12" t="str">
        <f>IF(C5458="-","-",IF(AND(ISNUMBER(Fixture!G5462),ISNUMBER(Fixture!I5462),Fixture!F5462&lt;&gt;"BYE",Fixture!J5462&lt;&gt;"BYE"),"Yes","-"))</f>
        <v>-</v>
      </c>
      <c r="H5458" s="9" t="str">
        <f>IF(G5458="-","-",IF(Fixture!G5462&gt;Fixture!I5462,Settings!$G$7,IF(Fixture!G5462=Fixture!I5462,Settings!$G$8,IF(Fixture!G5462&lt;Fixture!I5462,Settings!$G$9,"-"))))</f>
        <v>-</v>
      </c>
      <c r="I5458" s="13" t="str">
        <f>IF(G5458="-","-",IF(Fixture!I5462&gt;Fixture!G5462,Settings!$G$7,IF(Fixture!I5462=Fixture!G5462,Settings!$G$8,IF(Fixture!I5462&lt;Fixture!G5462,Settings!$G$9,"-"))))</f>
        <v>-</v>
      </c>
    </row>
    <row r="5459" spans="3:9" x14ac:dyDescent="0.25">
      <c r="C5459" s="12" t="str">
        <f t="shared" si="172"/>
        <v>-</v>
      </c>
      <c r="D5459" s="9" t="str">
        <f t="shared" si="173"/>
        <v>-</v>
      </c>
      <c r="E5459" s="9" t="str">
        <f>IF(C5459="-","-",IF(D5459=maxgameno+2,"blank row 2",IF(D5459=maxgameno+1,"blank row 1",INDEX(FixtureCode!$B$4:$AH$128,MATCH($C5459,FixtureCode!$B$4:$B$128,0),MATCH("G"&amp;D5459&amp;"-T1",FixtureCode!$B$4:$AH$4,0)))))</f>
        <v>-</v>
      </c>
      <c r="F5459" s="13" t="str">
        <f>IF(C5459="-","-",IF(D5459=maxgameno+2,"blank row 2",IF(D5459=maxgameno+1,"blank row 1",INDEX(FixtureCode!$B$4:$AH$128,MATCH($C5459,FixtureCode!$B$4:$B$128,0),MATCH("G"&amp;D5459&amp;"-T2",FixtureCode!$B$4:$AH$4,0)))))</f>
        <v>-</v>
      </c>
      <c r="G5459" s="12" t="str">
        <f>IF(C5459="-","-",IF(AND(ISNUMBER(Fixture!G5463),ISNUMBER(Fixture!I5463),Fixture!F5463&lt;&gt;"BYE",Fixture!J5463&lt;&gt;"BYE"),"Yes","-"))</f>
        <v>-</v>
      </c>
      <c r="H5459" s="9" t="str">
        <f>IF(G5459="-","-",IF(Fixture!G5463&gt;Fixture!I5463,Settings!$G$7,IF(Fixture!G5463=Fixture!I5463,Settings!$G$8,IF(Fixture!G5463&lt;Fixture!I5463,Settings!$G$9,"-"))))</f>
        <v>-</v>
      </c>
      <c r="I5459" s="13" t="str">
        <f>IF(G5459="-","-",IF(Fixture!I5463&gt;Fixture!G5463,Settings!$G$7,IF(Fixture!I5463=Fixture!G5463,Settings!$G$8,IF(Fixture!I5463&lt;Fixture!G5463,Settings!$G$9,"-"))))</f>
        <v>-</v>
      </c>
    </row>
    <row r="5460" spans="3:9" x14ac:dyDescent="0.25">
      <c r="C5460" s="12" t="str">
        <f t="shared" si="172"/>
        <v>-</v>
      </c>
      <c r="D5460" s="9" t="str">
        <f t="shared" si="173"/>
        <v>-</v>
      </c>
      <c r="E5460" s="9" t="str">
        <f>IF(C5460="-","-",IF(D5460=maxgameno+2,"blank row 2",IF(D5460=maxgameno+1,"blank row 1",INDEX(FixtureCode!$B$4:$AH$128,MATCH($C5460,FixtureCode!$B$4:$B$128,0),MATCH("G"&amp;D5460&amp;"-T1",FixtureCode!$B$4:$AH$4,0)))))</f>
        <v>-</v>
      </c>
      <c r="F5460" s="13" t="str">
        <f>IF(C5460="-","-",IF(D5460=maxgameno+2,"blank row 2",IF(D5460=maxgameno+1,"blank row 1",INDEX(FixtureCode!$B$4:$AH$128,MATCH($C5460,FixtureCode!$B$4:$B$128,0),MATCH("G"&amp;D5460&amp;"-T2",FixtureCode!$B$4:$AH$4,0)))))</f>
        <v>-</v>
      </c>
      <c r="G5460" s="12" t="str">
        <f>IF(C5460="-","-",IF(AND(ISNUMBER(Fixture!G5464),ISNUMBER(Fixture!I5464),Fixture!F5464&lt;&gt;"BYE",Fixture!J5464&lt;&gt;"BYE"),"Yes","-"))</f>
        <v>-</v>
      </c>
      <c r="H5460" s="9" t="str">
        <f>IF(G5460="-","-",IF(Fixture!G5464&gt;Fixture!I5464,Settings!$G$7,IF(Fixture!G5464=Fixture!I5464,Settings!$G$8,IF(Fixture!G5464&lt;Fixture!I5464,Settings!$G$9,"-"))))</f>
        <v>-</v>
      </c>
      <c r="I5460" s="13" t="str">
        <f>IF(G5460="-","-",IF(Fixture!I5464&gt;Fixture!G5464,Settings!$G$7,IF(Fixture!I5464=Fixture!G5464,Settings!$G$8,IF(Fixture!I5464&lt;Fixture!G5464,Settings!$G$9,"-"))))</f>
        <v>-</v>
      </c>
    </row>
    <row r="5461" spans="3:9" x14ac:dyDescent="0.25">
      <c r="C5461" s="12" t="str">
        <f t="shared" si="172"/>
        <v>-</v>
      </c>
      <c r="D5461" s="9" t="str">
        <f t="shared" si="173"/>
        <v>-</v>
      </c>
      <c r="E5461" s="9" t="str">
        <f>IF(C5461="-","-",IF(D5461=maxgameno+2,"blank row 2",IF(D5461=maxgameno+1,"blank row 1",INDEX(FixtureCode!$B$4:$AH$128,MATCH($C5461,FixtureCode!$B$4:$B$128,0),MATCH("G"&amp;D5461&amp;"-T1",FixtureCode!$B$4:$AH$4,0)))))</f>
        <v>-</v>
      </c>
      <c r="F5461" s="13" t="str">
        <f>IF(C5461="-","-",IF(D5461=maxgameno+2,"blank row 2",IF(D5461=maxgameno+1,"blank row 1",INDEX(FixtureCode!$B$4:$AH$128,MATCH($C5461,FixtureCode!$B$4:$B$128,0),MATCH("G"&amp;D5461&amp;"-T2",FixtureCode!$B$4:$AH$4,0)))))</f>
        <v>-</v>
      </c>
      <c r="G5461" s="12" t="str">
        <f>IF(C5461="-","-",IF(AND(ISNUMBER(Fixture!G5465),ISNUMBER(Fixture!I5465),Fixture!F5465&lt;&gt;"BYE",Fixture!J5465&lt;&gt;"BYE"),"Yes","-"))</f>
        <v>-</v>
      </c>
      <c r="H5461" s="9" t="str">
        <f>IF(G5461="-","-",IF(Fixture!G5465&gt;Fixture!I5465,Settings!$G$7,IF(Fixture!G5465=Fixture!I5465,Settings!$G$8,IF(Fixture!G5465&lt;Fixture!I5465,Settings!$G$9,"-"))))</f>
        <v>-</v>
      </c>
      <c r="I5461" s="13" t="str">
        <f>IF(G5461="-","-",IF(Fixture!I5465&gt;Fixture!G5465,Settings!$G$7,IF(Fixture!I5465=Fixture!G5465,Settings!$G$8,IF(Fixture!I5465&lt;Fixture!G5465,Settings!$G$9,"-"))))</f>
        <v>-</v>
      </c>
    </row>
    <row r="5462" spans="3:9" x14ac:dyDescent="0.25">
      <c r="C5462" s="12" t="str">
        <f t="shared" si="172"/>
        <v>-</v>
      </c>
      <c r="D5462" s="9" t="str">
        <f t="shared" si="173"/>
        <v>-</v>
      </c>
      <c r="E5462" s="9" t="str">
        <f>IF(C5462="-","-",IF(D5462=maxgameno+2,"blank row 2",IF(D5462=maxgameno+1,"blank row 1",INDEX(FixtureCode!$B$4:$AH$128,MATCH($C5462,FixtureCode!$B$4:$B$128,0),MATCH("G"&amp;D5462&amp;"-T1",FixtureCode!$B$4:$AH$4,0)))))</f>
        <v>-</v>
      </c>
      <c r="F5462" s="13" t="str">
        <f>IF(C5462="-","-",IF(D5462=maxgameno+2,"blank row 2",IF(D5462=maxgameno+1,"blank row 1",INDEX(FixtureCode!$B$4:$AH$128,MATCH($C5462,FixtureCode!$B$4:$B$128,0),MATCH("G"&amp;D5462&amp;"-T2",FixtureCode!$B$4:$AH$4,0)))))</f>
        <v>-</v>
      </c>
      <c r="G5462" s="12" t="str">
        <f>IF(C5462="-","-",IF(AND(ISNUMBER(Fixture!G5466),ISNUMBER(Fixture!I5466),Fixture!F5466&lt;&gt;"BYE",Fixture!J5466&lt;&gt;"BYE"),"Yes","-"))</f>
        <v>-</v>
      </c>
      <c r="H5462" s="9" t="str">
        <f>IF(G5462="-","-",IF(Fixture!G5466&gt;Fixture!I5466,Settings!$G$7,IF(Fixture!G5466=Fixture!I5466,Settings!$G$8,IF(Fixture!G5466&lt;Fixture!I5466,Settings!$G$9,"-"))))</f>
        <v>-</v>
      </c>
      <c r="I5462" s="13" t="str">
        <f>IF(G5462="-","-",IF(Fixture!I5466&gt;Fixture!G5466,Settings!$G$7,IF(Fixture!I5466=Fixture!G5466,Settings!$G$8,IF(Fixture!I5466&lt;Fixture!G5466,Settings!$G$9,"-"))))</f>
        <v>-</v>
      </c>
    </row>
    <row r="5463" spans="3:9" x14ac:dyDescent="0.25">
      <c r="C5463" s="12" t="str">
        <f t="shared" si="172"/>
        <v>-</v>
      </c>
      <c r="D5463" s="9" t="str">
        <f t="shared" si="173"/>
        <v>-</v>
      </c>
      <c r="E5463" s="9" t="str">
        <f>IF(C5463="-","-",IF(D5463=maxgameno+2,"blank row 2",IF(D5463=maxgameno+1,"blank row 1",INDEX(FixtureCode!$B$4:$AH$128,MATCH($C5463,FixtureCode!$B$4:$B$128,0),MATCH("G"&amp;D5463&amp;"-T1",FixtureCode!$B$4:$AH$4,0)))))</f>
        <v>-</v>
      </c>
      <c r="F5463" s="13" t="str">
        <f>IF(C5463="-","-",IF(D5463=maxgameno+2,"blank row 2",IF(D5463=maxgameno+1,"blank row 1",INDEX(FixtureCode!$B$4:$AH$128,MATCH($C5463,FixtureCode!$B$4:$B$128,0),MATCH("G"&amp;D5463&amp;"-T2",FixtureCode!$B$4:$AH$4,0)))))</f>
        <v>-</v>
      </c>
      <c r="G5463" s="12" t="str">
        <f>IF(C5463="-","-",IF(AND(ISNUMBER(Fixture!G5467),ISNUMBER(Fixture!I5467),Fixture!F5467&lt;&gt;"BYE",Fixture!J5467&lt;&gt;"BYE"),"Yes","-"))</f>
        <v>-</v>
      </c>
      <c r="H5463" s="9" t="str">
        <f>IF(G5463="-","-",IF(Fixture!G5467&gt;Fixture!I5467,Settings!$G$7,IF(Fixture!G5467=Fixture!I5467,Settings!$G$8,IF(Fixture!G5467&lt;Fixture!I5467,Settings!$G$9,"-"))))</f>
        <v>-</v>
      </c>
      <c r="I5463" s="13" t="str">
        <f>IF(G5463="-","-",IF(Fixture!I5467&gt;Fixture!G5467,Settings!$G$7,IF(Fixture!I5467=Fixture!G5467,Settings!$G$8,IF(Fixture!I5467&lt;Fixture!G5467,Settings!$G$9,"-"))))</f>
        <v>-</v>
      </c>
    </row>
    <row r="5464" spans="3:9" x14ac:dyDescent="0.25">
      <c r="C5464" s="12" t="str">
        <f t="shared" si="172"/>
        <v>-</v>
      </c>
      <c r="D5464" s="9" t="str">
        <f t="shared" si="173"/>
        <v>-</v>
      </c>
      <c r="E5464" s="9" t="str">
        <f>IF(C5464="-","-",IF(D5464=maxgameno+2,"blank row 2",IF(D5464=maxgameno+1,"blank row 1",INDEX(FixtureCode!$B$4:$AH$128,MATCH($C5464,FixtureCode!$B$4:$B$128,0),MATCH("G"&amp;D5464&amp;"-T1",FixtureCode!$B$4:$AH$4,0)))))</f>
        <v>-</v>
      </c>
      <c r="F5464" s="13" t="str">
        <f>IF(C5464="-","-",IF(D5464=maxgameno+2,"blank row 2",IF(D5464=maxgameno+1,"blank row 1",INDEX(FixtureCode!$B$4:$AH$128,MATCH($C5464,FixtureCode!$B$4:$B$128,0),MATCH("G"&amp;D5464&amp;"-T2",FixtureCode!$B$4:$AH$4,0)))))</f>
        <v>-</v>
      </c>
      <c r="G5464" s="12" t="str">
        <f>IF(C5464="-","-",IF(AND(ISNUMBER(Fixture!G5468),ISNUMBER(Fixture!I5468),Fixture!F5468&lt;&gt;"BYE",Fixture!J5468&lt;&gt;"BYE"),"Yes","-"))</f>
        <v>-</v>
      </c>
      <c r="H5464" s="9" t="str">
        <f>IF(G5464="-","-",IF(Fixture!G5468&gt;Fixture!I5468,Settings!$G$7,IF(Fixture!G5468=Fixture!I5468,Settings!$G$8,IF(Fixture!G5468&lt;Fixture!I5468,Settings!$G$9,"-"))))</f>
        <v>-</v>
      </c>
      <c r="I5464" s="13" t="str">
        <f>IF(G5464="-","-",IF(Fixture!I5468&gt;Fixture!G5468,Settings!$G$7,IF(Fixture!I5468=Fixture!G5468,Settings!$G$8,IF(Fixture!I5468&lt;Fixture!G5468,Settings!$G$9,"-"))))</f>
        <v>-</v>
      </c>
    </row>
    <row r="5465" spans="3:9" x14ac:dyDescent="0.25">
      <c r="C5465" s="12" t="str">
        <f t="shared" si="172"/>
        <v>-</v>
      </c>
      <c r="D5465" s="9" t="str">
        <f t="shared" si="173"/>
        <v>-</v>
      </c>
      <c r="E5465" s="9" t="str">
        <f>IF(C5465="-","-",IF(D5465=maxgameno+2,"blank row 2",IF(D5465=maxgameno+1,"blank row 1",INDEX(FixtureCode!$B$4:$AH$128,MATCH($C5465,FixtureCode!$B$4:$B$128,0),MATCH("G"&amp;D5465&amp;"-T1",FixtureCode!$B$4:$AH$4,0)))))</f>
        <v>-</v>
      </c>
      <c r="F5465" s="13" t="str">
        <f>IF(C5465="-","-",IF(D5465=maxgameno+2,"blank row 2",IF(D5465=maxgameno+1,"blank row 1",INDEX(FixtureCode!$B$4:$AH$128,MATCH($C5465,FixtureCode!$B$4:$B$128,0),MATCH("G"&amp;D5465&amp;"-T2",FixtureCode!$B$4:$AH$4,0)))))</f>
        <v>-</v>
      </c>
      <c r="G5465" s="12" t="str">
        <f>IF(C5465="-","-",IF(AND(ISNUMBER(Fixture!G5469),ISNUMBER(Fixture!I5469),Fixture!F5469&lt;&gt;"BYE",Fixture!J5469&lt;&gt;"BYE"),"Yes","-"))</f>
        <v>-</v>
      </c>
      <c r="H5465" s="9" t="str">
        <f>IF(G5465="-","-",IF(Fixture!G5469&gt;Fixture!I5469,Settings!$G$7,IF(Fixture!G5469=Fixture!I5469,Settings!$G$8,IF(Fixture!G5469&lt;Fixture!I5469,Settings!$G$9,"-"))))</f>
        <v>-</v>
      </c>
      <c r="I5465" s="13" t="str">
        <f>IF(G5465="-","-",IF(Fixture!I5469&gt;Fixture!G5469,Settings!$G$7,IF(Fixture!I5469=Fixture!G5469,Settings!$G$8,IF(Fixture!I5469&lt;Fixture!G5469,Settings!$G$9,"-"))))</f>
        <v>-</v>
      </c>
    </row>
    <row r="5466" spans="3:9" x14ac:dyDescent="0.25">
      <c r="C5466" s="12" t="str">
        <f t="shared" si="172"/>
        <v>-</v>
      </c>
      <c r="D5466" s="9" t="str">
        <f t="shared" si="173"/>
        <v>-</v>
      </c>
      <c r="E5466" s="9" t="str">
        <f>IF(C5466="-","-",IF(D5466=maxgameno+2,"blank row 2",IF(D5466=maxgameno+1,"blank row 1",INDEX(FixtureCode!$B$4:$AH$128,MATCH($C5466,FixtureCode!$B$4:$B$128,0),MATCH("G"&amp;D5466&amp;"-T1",FixtureCode!$B$4:$AH$4,0)))))</f>
        <v>-</v>
      </c>
      <c r="F5466" s="13" t="str">
        <f>IF(C5466="-","-",IF(D5466=maxgameno+2,"blank row 2",IF(D5466=maxgameno+1,"blank row 1",INDEX(FixtureCode!$B$4:$AH$128,MATCH($C5466,FixtureCode!$B$4:$B$128,0),MATCH("G"&amp;D5466&amp;"-T2",FixtureCode!$B$4:$AH$4,0)))))</f>
        <v>-</v>
      </c>
      <c r="G5466" s="12" t="str">
        <f>IF(C5466="-","-",IF(AND(ISNUMBER(Fixture!G5470),ISNUMBER(Fixture!I5470),Fixture!F5470&lt;&gt;"BYE",Fixture!J5470&lt;&gt;"BYE"),"Yes","-"))</f>
        <v>-</v>
      </c>
      <c r="H5466" s="9" t="str">
        <f>IF(G5466="-","-",IF(Fixture!G5470&gt;Fixture!I5470,Settings!$G$7,IF(Fixture!G5470=Fixture!I5470,Settings!$G$8,IF(Fixture!G5470&lt;Fixture!I5470,Settings!$G$9,"-"))))</f>
        <v>-</v>
      </c>
      <c r="I5466" s="13" t="str">
        <f>IF(G5466="-","-",IF(Fixture!I5470&gt;Fixture!G5470,Settings!$G$7,IF(Fixture!I5470=Fixture!G5470,Settings!$G$8,IF(Fixture!I5470&lt;Fixture!G5470,Settings!$G$9,"-"))))</f>
        <v>-</v>
      </c>
    </row>
    <row r="5467" spans="3:9" x14ac:dyDescent="0.25">
      <c r="C5467" s="12" t="str">
        <f t="shared" si="172"/>
        <v>-</v>
      </c>
      <c r="D5467" s="9" t="str">
        <f t="shared" si="173"/>
        <v>-</v>
      </c>
      <c r="E5467" s="9" t="str">
        <f>IF(C5467="-","-",IF(D5467=maxgameno+2,"blank row 2",IF(D5467=maxgameno+1,"blank row 1",INDEX(FixtureCode!$B$4:$AH$128,MATCH($C5467,FixtureCode!$B$4:$B$128,0),MATCH("G"&amp;D5467&amp;"-T1",FixtureCode!$B$4:$AH$4,0)))))</f>
        <v>-</v>
      </c>
      <c r="F5467" s="13" t="str">
        <f>IF(C5467="-","-",IF(D5467=maxgameno+2,"blank row 2",IF(D5467=maxgameno+1,"blank row 1",INDEX(FixtureCode!$B$4:$AH$128,MATCH($C5467,FixtureCode!$B$4:$B$128,0),MATCH("G"&amp;D5467&amp;"-T2",FixtureCode!$B$4:$AH$4,0)))))</f>
        <v>-</v>
      </c>
      <c r="G5467" s="12" t="str">
        <f>IF(C5467="-","-",IF(AND(ISNUMBER(Fixture!G5471),ISNUMBER(Fixture!I5471),Fixture!F5471&lt;&gt;"BYE",Fixture!J5471&lt;&gt;"BYE"),"Yes","-"))</f>
        <v>-</v>
      </c>
      <c r="H5467" s="9" t="str">
        <f>IF(G5467="-","-",IF(Fixture!G5471&gt;Fixture!I5471,Settings!$G$7,IF(Fixture!G5471=Fixture!I5471,Settings!$G$8,IF(Fixture!G5471&lt;Fixture!I5471,Settings!$G$9,"-"))))</f>
        <v>-</v>
      </c>
      <c r="I5467" s="13" t="str">
        <f>IF(G5467="-","-",IF(Fixture!I5471&gt;Fixture!G5471,Settings!$G$7,IF(Fixture!I5471=Fixture!G5471,Settings!$G$8,IF(Fixture!I5471&lt;Fixture!G5471,Settings!$G$9,"-"))))</f>
        <v>-</v>
      </c>
    </row>
    <row r="5468" spans="3:9" x14ac:dyDescent="0.25">
      <c r="C5468" s="12" t="str">
        <f t="shared" si="172"/>
        <v>-</v>
      </c>
      <c r="D5468" s="9" t="str">
        <f t="shared" si="173"/>
        <v>-</v>
      </c>
      <c r="E5468" s="9" t="str">
        <f>IF(C5468="-","-",IF(D5468=maxgameno+2,"blank row 2",IF(D5468=maxgameno+1,"blank row 1",INDEX(FixtureCode!$B$4:$AH$128,MATCH($C5468,FixtureCode!$B$4:$B$128,0),MATCH("G"&amp;D5468&amp;"-T1",FixtureCode!$B$4:$AH$4,0)))))</f>
        <v>-</v>
      </c>
      <c r="F5468" s="13" t="str">
        <f>IF(C5468="-","-",IF(D5468=maxgameno+2,"blank row 2",IF(D5468=maxgameno+1,"blank row 1",INDEX(FixtureCode!$B$4:$AH$128,MATCH($C5468,FixtureCode!$B$4:$B$128,0),MATCH("G"&amp;D5468&amp;"-T2",FixtureCode!$B$4:$AH$4,0)))))</f>
        <v>-</v>
      </c>
      <c r="G5468" s="12" t="str">
        <f>IF(C5468="-","-",IF(AND(ISNUMBER(Fixture!G5472),ISNUMBER(Fixture!I5472),Fixture!F5472&lt;&gt;"BYE",Fixture!J5472&lt;&gt;"BYE"),"Yes","-"))</f>
        <v>-</v>
      </c>
      <c r="H5468" s="9" t="str">
        <f>IF(G5468="-","-",IF(Fixture!G5472&gt;Fixture!I5472,Settings!$G$7,IF(Fixture!G5472=Fixture!I5472,Settings!$G$8,IF(Fixture!G5472&lt;Fixture!I5472,Settings!$G$9,"-"))))</f>
        <v>-</v>
      </c>
      <c r="I5468" s="13" t="str">
        <f>IF(G5468="-","-",IF(Fixture!I5472&gt;Fixture!G5472,Settings!$G$7,IF(Fixture!I5472=Fixture!G5472,Settings!$G$8,IF(Fixture!I5472&lt;Fixture!G5472,Settings!$G$9,"-"))))</f>
        <v>-</v>
      </c>
    </row>
    <row r="5469" spans="3:9" x14ac:dyDescent="0.25">
      <c r="C5469" s="12" t="str">
        <f t="shared" si="172"/>
        <v>-</v>
      </c>
      <c r="D5469" s="9" t="str">
        <f t="shared" si="173"/>
        <v>-</v>
      </c>
      <c r="E5469" s="9" t="str">
        <f>IF(C5469="-","-",IF(D5469=maxgameno+2,"blank row 2",IF(D5469=maxgameno+1,"blank row 1",INDEX(FixtureCode!$B$4:$AH$128,MATCH($C5469,FixtureCode!$B$4:$B$128,0),MATCH("G"&amp;D5469&amp;"-T1",FixtureCode!$B$4:$AH$4,0)))))</f>
        <v>-</v>
      </c>
      <c r="F5469" s="13" t="str">
        <f>IF(C5469="-","-",IF(D5469=maxgameno+2,"blank row 2",IF(D5469=maxgameno+1,"blank row 1",INDEX(FixtureCode!$B$4:$AH$128,MATCH($C5469,FixtureCode!$B$4:$B$128,0),MATCH("G"&amp;D5469&amp;"-T2",FixtureCode!$B$4:$AH$4,0)))))</f>
        <v>-</v>
      </c>
      <c r="G5469" s="12" t="str">
        <f>IF(C5469="-","-",IF(AND(ISNUMBER(Fixture!G5473),ISNUMBER(Fixture!I5473),Fixture!F5473&lt;&gt;"BYE",Fixture!J5473&lt;&gt;"BYE"),"Yes","-"))</f>
        <v>-</v>
      </c>
      <c r="H5469" s="9" t="str">
        <f>IF(G5469="-","-",IF(Fixture!G5473&gt;Fixture!I5473,Settings!$G$7,IF(Fixture!G5473=Fixture!I5473,Settings!$G$8,IF(Fixture!G5473&lt;Fixture!I5473,Settings!$G$9,"-"))))</f>
        <v>-</v>
      </c>
      <c r="I5469" s="13" t="str">
        <f>IF(G5469="-","-",IF(Fixture!I5473&gt;Fixture!G5473,Settings!$G$7,IF(Fixture!I5473=Fixture!G5473,Settings!$G$8,IF(Fixture!I5473&lt;Fixture!G5473,Settings!$G$9,"-"))))</f>
        <v>-</v>
      </c>
    </row>
    <row r="5470" spans="3:9" x14ac:dyDescent="0.25">
      <c r="C5470" s="12" t="str">
        <f t="shared" si="172"/>
        <v>-</v>
      </c>
      <c r="D5470" s="9" t="str">
        <f t="shared" si="173"/>
        <v>-</v>
      </c>
      <c r="E5470" s="9" t="str">
        <f>IF(C5470="-","-",IF(D5470=maxgameno+2,"blank row 2",IF(D5470=maxgameno+1,"blank row 1",INDEX(FixtureCode!$B$4:$AH$128,MATCH($C5470,FixtureCode!$B$4:$B$128,0),MATCH("G"&amp;D5470&amp;"-T1",FixtureCode!$B$4:$AH$4,0)))))</f>
        <v>-</v>
      </c>
      <c r="F5470" s="13" t="str">
        <f>IF(C5470="-","-",IF(D5470=maxgameno+2,"blank row 2",IF(D5470=maxgameno+1,"blank row 1",INDEX(FixtureCode!$B$4:$AH$128,MATCH($C5470,FixtureCode!$B$4:$B$128,0),MATCH("G"&amp;D5470&amp;"-T2",FixtureCode!$B$4:$AH$4,0)))))</f>
        <v>-</v>
      </c>
      <c r="G5470" s="12" t="str">
        <f>IF(C5470="-","-",IF(AND(ISNUMBER(Fixture!G5474),ISNUMBER(Fixture!I5474),Fixture!F5474&lt;&gt;"BYE",Fixture!J5474&lt;&gt;"BYE"),"Yes","-"))</f>
        <v>-</v>
      </c>
      <c r="H5470" s="9" t="str">
        <f>IF(G5470="-","-",IF(Fixture!G5474&gt;Fixture!I5474,Settings!$G$7,IF(Fixture!G5474=Fixture!I5474,Settings!$G$8,IF(Fixture!G5474&lt;Fixture!I5474,Settings!$G$9,"-"))))</f>
        <v>-</v>
      </c>
      <c r="I5470" s="13" t="str">
        <f>IF(G5470="-","-",IF(Fixture!I5474&gt;Fixture!G5474,Settings!$G$7,IF(Fixture!I5474=Fixture!G5474,Settings!$G$8,IF(Fixture!I5474&lt;Fixture!G5474,Settings!$G$9,"-"))))</f>
        <v>-</v>
      </c>
    </row>
    <row r="5471" spans="3:9" x14ac:dyDescent="0.25">
      <c r="C5471" s="12" t="str">
        <f t="shared" si="172"/>
        <v>-</v>
      </c>
      <c r="D5471" s="9" t="str">
        <f t="shared" si="173"/>
        <v>-</v>
      </c>
      <c r="E5471" s="9" t="str">
        <f>IF(C5471="-","-",IF(D5471=maxgameno+2,"blank row 2",IF(D5471=maxgameno+1,"blank row 1",INDEX(FixtureCode!$B$4:$AH$128,MATCH($C5471,FixtureCode!$B$4:$B$128,0),MATCH("G"&amp;D5471&amp;"-T1",FixtureCode!$B$4:$AH$4,0)))))</f>
        <v>-</v>
      </c>
      <c r="F5471" s="13" t="str">
        <f>IF(C5471="-","-",IF(D5471=maxgameno+2,"blank row 2",IF(D5471=maxgameno+1,"blank row 1",INDEX(FixtureCode!$B$4:$AH$128,MATCH($C5471,FixtureCode!$B$4:$B$128,0),MATCH("G"&amp;D5471&amp;"-T2",FixtureCode!$B$4:$AH$4,0)))))</f>
        <v>-</v>
      </c>
      <c r="G5471" s="12" t="str">
        <f>IF(C5471="-","-",IF(AND(ISNUMBER(Fixture!G5475),ISNUMBER(Fixture!I5475),Fixture!F5475&lt;&gt;"BYE",Fixture!J5475&lt;&gt;"BYE"),"Yes","-"))</f>
        <v>-</v>
      </c>
      <c r="H5471" s="9" t="str">
        <f>IF(G5471="-","-",IF(Fixture!G5475&gt;Fixture!I5475,Settings!$G$7,IF(Fixture!G5475=Fixture!I5475,Settings!$G$8,IF(Fixture!G5475&lt;Fixture!I5475,Settings!$G$9,"-"))))</f>
        <v>-</v>
      </c>
      <c r="I5471" s="13" t="str">
        <f>IF(G5471="-","-",IF(Fixture!I5475&gt;Fixture!G5475,Settings!$G$7,IF(Fixture!I5475=Fixture!G5475,Settings!$G$8,IF(Fixture!I5475&lt;Fixture!G5475,Settings!$G$9,"-"))))</f>
        <v>-</v>
      </c>
    </row>
    <row r="5472" spans="3:9" x14ac:dyDescent="0.25">
      <c r="C5472" s="12" t="str">
        <f t="shared" si="172"/>
        <v>-</v>
      </c>
      <c r="D5472" s="9" t="str">
        <f t="shared" si="173"/>
        <v>-</v>
      </c>
      <c r="E5472" s="9" t="str">
        <f>IF(C5472="-","-",IF(D5472=maxgameno+2,"blank row 2",IF(D5472=maxgameno+1,"blank row 1",INDEX(FixtureCode!$B$4:$AH$128,MATCH($C5472,FixtureCode!$B$4:$B$128,0),MATCH("G"&amp;D5472&amp;"-T1",FixtureCode!$B$4:$AH$4,0)))))</f>
        <v>-</v>
      </c>
      <c r="F5472" s="13" t="str">
        <f>IF(C5472="-","-",IF(D5472=maxgameno+2,"blank row 2",IF(D5472=maxgameno+1,"blank row 1",INDEX(FixtureCode!$B$4:$AH$128,MATCH($C5472,FixtureCode!$B$4:$B$128,0),MATCH("G"&amp;D5472&amp;"-T2",FixtureCode!$B$4:$AH$4,0)))))</f>
        <v>-</v>
      </c>
      <c r="G5472" s="12" t="str">
        <f>IF(C5472="-","-",IF(AND(ISNUMBER(Fixture!G5476),ISNUMBER(Fixture!I5476),Fixture!F5476&lt;&gt;"BYE",Fixture!J5476&lt;&gt;"BYE"),"Yes","-"))</f>
        <v>-</v>
      </c>
      <c r="H5472" s="9" t="str">
        <f>IF(G5472="-","-",IF(Fixture!G5476&gt;Fixture!I5476,Settings!$G$7,IF(Fixture!G5476=Fixture!I5476,Settings!$G$8,IF(Fixture!G5476&lt;Fixture!I5476,Settings!$G$9,"-"))))</f>
        <v>-</v>
      </c>
      <c r="I5472" s="13" t="str">
        <f>IF(G5472="-","-",IF(Fixture!I5476&gt;Fixture!G5476,Settings!$G$7,IF(Fixture!I5476=Fixture!G5476,Settings!$G$8,IF(Fixture!I5476&lt;Fixture!G5476,Settings!$G$9,"-"))))</f>
        <v>-</v>
      </c>
    </row>
    <row r="5473" spans="3:9" x14ac:dyDescent="0.25">
      <c r="C5473" s="12" t="str">
        <f t="shared" si="172"/>
        <v>-</v>
      </c>
      <c r="D5473" s="9" t="str">
        <f t="shared" si="173"/>
        <v>-</v>
      </c>
      <c r="E5473" s="9" t="str">
        <f>IF(C5473="-","-",IF(D5473=maxgameno+2,"blank row 2",IF(D5473=maxgameno+1,"blank row 1",INDEX(FixtureCode!$B$4:$AH$128,MATCH($C5473,FixtureCode!$B$4:$B$128,0),MATCH("G"&amp;D5473&amp;"-T1",FixtureCode!$B$4:$AH$4,0)))))</f>
        <v>-</v>
      </c>
      <c r="F5473" s="13" t="str">
        <f>IF(C5473="-","-",IF(D5473=maxgameno+2,"blank row 2",IF(D5473=maxgameno+1,"blank row 1",INDEX(FixtureCode!$B$4:$AH$128,MATCH($C5473,FixtureCode!$B$4:$B$128,0),MATCH("G"&amp;D5473&amp;"-T2",FixtureCode!$B$4:$AH$4,0)))))</f>
        <v>-</v>
      </c>
      <c r="G5473" s="12" t="str">
        <f>IF(C5473="-","-",IF(AND(ISNUMBER(Fixture!G5477),ISNUMBER(Fixture!I5477),Fixture!F5477&lt;&gt;"BYE",Fixture!J5477&lt;&gt;"BYE"),"Yes","-"))</f>
        <v>-</v>
      </c>
      <c r="H5473" s="9" t="str">
        <f>IF(G5473="-","-",IF(Fixture!G5477&gt;Fixture!I5477,Settings!$G$7,IF(Fixture!G5477=Fixture!I5477,Settings!$G$8,IF(Fixture!G5477&lt;Fixture!I5477,Settings!$G$9,"-"))))</f>
        <v>-</v>
      </c>
      <c r="I5473" s="13" t="str">
        <f>IF(G5473="-","-",IF(Fixture!I5477&gt;Fixture!G5477,Settings!$G$7,IF(Fixture!I5477=Fixture!G5477,Settings!$G$8,IF(Fixture!I5477&lt;Fixture!G5477,Settings!$G$9,"-"))))</f>
        <v>-</v>
      </c>
    </row>
    <row r="5474" spans="3:9" x14ac:dyDescent="0.25">
      <c r="C5474" s="12" t="str">
        <f t="shared" si="172"/>
        <v>-</v>
      </c>
      <c r="D5474" s="9" t="str">
        <f t="shared" si="173"/>
        <v>-</v>
      </c>
      <c r="E5474" s="9" t="str">
        <f>IF(C5474="-","-",IF(D5474=maxgameno+2,"blank row 2",IF(D5474=maxgameno+1,"blank row 1",INDEX(FixtureCode!$B$4:$AH$128,MATCH($C5474,FixtureCode!$B$4:$B$128,0),MATCH("G"&amp;D5474&amp;"-T1",FixtureCode!$B$4:$AH$4,0)))))</f>
        <v>-</v>
      </c>
      <c r="F5474" s="13" t="str">
        <f>IF(C5474="-","-",IF(D5474=maxgameno+2,"blank row 2",IF(D5474=maxgameno+1,"blank row 1",INDEX(FixtureCode!$B$4:$AH$128,MATCH($C5474,FixtureCode!$B$4:$B$128,0),MATCH("G"&amp;D5474&amp;"-T2",FixtureCode!$B$4:$AH$4,0)))))</f>
        <v>-</v>
      </c>
      <c r="G5474" s="12" t="str">
        <f>IF(C5474="-","-",IF(AND(ISNUMBER(Fixture!G5478),ISNUMBER(Fixture!I5478),Fixture!F5478&lt;&gt;"BYE",Fixture!J5478&lt;&gt;"BYE"),"Yes","-"))</f>
        <v>-</v>
      </c>
      <c r="H5474" s="9" t="str">
        <f>IF(G5474="-","-",IF(Fixture!G5478&gt;Fixture!I5478,Settings!$G$7,IF(Fixture!G5478=Fixture!I5478,Settings!$G$8,IF(Fixture!G5478&lt;Fixture!I5478,Settings!$G$9,"-"))))</f>
        <v>-</v>
      </c>
      <c r="I5474" s="13" t="str">
        <f>IF(G5474="-","-",IF(Fixture!I5478&gt;Fixture!G5478,Settings!$G$7,IF(Fixture!I5478=Fixture!G5478,Settings!$G$8,IF(Fixture!I5478&lt;Fixture!G5478,Settings!$G$9,"-"))))</f>
        <v>-</v>
      </c>
    </row>
    <row r="5475" spans="3:9" x14ac:dyDescent="0.25">
      <c r="C5475" s="12" t="str">
        <f t="shared" si="172"/>
        <v>-</v>
      </c>
      <c r="D5475" s="9" t="str">
        <f t="shared" si="173"/>
        <v>-</v>
      </c>
      <c r="E5475" s="9" t="str">
        <f>IF(C5475="-","-",IF(D5475=maxgameno+2,"blank row 2",IF(D5475=maxgameno+1,"blank row 1",INDEX(FixtureCode!$B$4:$AH$128,MATCH($C5475,FixtureCode!$B$4:$B$128,0),MATCH("G"&amp;D5475&amp;"-T1",FixtureCode!$B$4:$AH$4,0)))))</f>
        <v>-</v>
      </c>
      <c r="F5475" s="13" t="str">
        <f>IF(C5475="-","-",IF(D5475=maxgameno+2,"blank row 2",IF(D5475=maxgameno+1,"blank row 1",INDEX(FixtureCode!$B$4:$AH$128,MATCH($C5475,FixtureCode!$B$4:$B$128,0),MATCH("G"&amp;D5475&amp;"-T2",FixtureCode!$B$4:$AH$4,0)))))</f>
        <v>-</v>
      </c>
      <c r="G5475" s="12" t="str">
        <f>IF(C5475="-","-",IF(AND(ISNUMBER(Fixture!G5479),ISNUMBER(Fixture!I5479),Fixture!F5479&lt;&gt;"BYE",Fixture!J5479&lt;&gt;"BYE"),"Yes","-"))</f>
        <v>-</v>
      </c>
      <c r="H5475" s="9" t="str">
        <f>IF(G5475="-","-",IF(Fixture!G5479&gt;Fixture!I5479,Settings!$G$7,IF(Fixture!G5479=Fixture!I5479,Settings!$G$8,IF(Fixture!G5479&lt;Fixture!I5479,Settings!$G$9,"-"))))</f>
        <v>-</v>
      </c>
      <c r="I5475" s="13" t="str">
        <f>IF(G5475="-","-",IF(Fixture!I5479&gt;Fixture!G5479,Settings!$G$7,IF(Fixture!I5479=Fixture!G5479,Settings!$G$8,IF(Fixture!I5479&lt;Fixture!G5479,Settings!$G$9,"-"))))</f>
        <v>-</v>
      </c>
    </row>
    <row r="5476" spans="3:9" x14ac:dyDescent="0.25">
      <c r="C5476" s="12" t="str">
        <f t="shared" si="172"/>
        <v>-</v>
      </c>
      <c r="D5476" s="9" t="str">
        <f t="shared" si="173"/>
        <v>-</v>
      </c>
      <c r="E5476" s="9" t="str">
        <f>IF(C5476="-","-",IF(D5476=maxgameno+2,"blank row 2",IF(D5476=maxgameno+1,"blank row 1",INDEX(FixtureCode!$B$4:$AH$128,MATCH($C5476,FixtureCode!$B$4:$B$128,0),MATCH("G"&amp;D5476&amp;"-T1",FixtureCode!$B$4:$AH$4,0)))))</f>
        <v>-</v>
      </c>
      <c r="F5476" s="13" t="str">
        <f>IF(C5476="-","-",IF(D5476=maxgameno+2,"blank row 2",IF(D5476=maxgameno+1,"blank row 1",INDEX(FixtureCode!$B$4:$AH$128,MATCH($C5476,FixtureCode!$B$4:$B$128,0),MATCH("G"&amp;D5476&amp;"-T2",FixtureCode!$B$4:$AH$4,0)))))</f>
        <v>-</v>
      </c>
      <c r="G5476" s="12" t="str">
        <f>IF(C5476="-","-",IF(AND(ISNUMBER(Fixture!G5480),ISNUMBER(Fixture!I5480),Fixture!F5480&lt;&gt;"BYE",Fixture!J5480&lt;&gt;"BYE"),"Yes","-"))</f>
        <v>-</v>
      </c>
      <c r="H5476" s="9" t="str">
        <f>IF(G5476="-","-",IF(Fixture!G5480&gt;Fixture!I5480,Settings!$G$7,IF(Fixture!G5480=Fixture!I5480,Settings!$G$8,IF(Fixture!G5480&lt;Fixture!I5480,Settings!$G$9,"-"))))</f>
        <v>-</v>
      </c>
      <c r="I5476" s="13" t="str">
        <f>IF(G5476="-","-",IF(Fixture!I5480&gt;Fixture!G5480,Settings!$G$7,IF(Fixture!I5480=Fixture!G5480,Settings!$G$8,IF(Fixture!I5480&lt;Fixture!G5480,Settings!$G$9,"-"))))</f>
        <v>-</v>
      </c>
    </row>
    <row r="5477" spans="3:9" x14ac:dyDescent="0.25">
      <c r="C5477" s="12" t="str">
        <f t="shared" si="172"/>
        <v>-</v>
      </c>
      <c r="D5477" s="9" t="str">
        <f t="shared" si="173"/>
        <v>-</v>
      </c>
      <c r="E5477" s="9" t="str">
        <f>IF(C5477="-","-",IF(D5477=maxgameno+2,"blank row 2",IF(D5477=maxgameno+1,"blank row 1",INDEX(FixtureCode!$B$4:$AH$128,MATCH($C5477,FixtureCode!$B$4:$B$128,0),MATCH("G"&amp;D5477&amp;"-T1",FixtureCode!$B$4:$AH$4,0)))))</f>
        <v>-</v>
      </c>
      <c r="F5477" s="13" t="str">
        <f>IF(C5477="-","-",IF(D5477=maxgameno+2,"blank row 2",IF(D5477=maxgameno+1,"blank row 1",INDEX(FixtureCode!$B$4:$AH$128,MATCH($C5477,FixtureCode!$B$4:$B$128,0),MATCH("G"&amp;D5477&amp;"-T2",FixtureCode!$B$4:$AH$4,0)))))</f>
        <v>-</v>
      </c>
      <c r="G5477" s="12" t="str">
        <f>IF(C5477="-","-",IF(AND(ISNUMBER(Fixture!G5481),ISNUMBER(Fixture!I5481),Fixture!F5481&lt;&gt;"BYE",Fixture!J5481&lt;&gt;"BYE"),"Yes","-"))</f>
        <v>-</v>
      </c>
      <c r="H5477" s="9" t="str">
        <f>IF(G5477="-","-",IF(Fixture!G5481&gt;Fixture!I5481,Settings!$G$7,IF(Fixture!G5481=Fixture!I5481,Settings!$G$8,IF(Fixture!G5481&lt;Fixture!I5481,Settings!$G$9,"-"))))</f>
        <v>-</v>
      </c>
      <c r="I5477" s="13" t="str">
        <f>IF(G5477="-","-",IF(Fixture!I5481&gt;Fixture!G5481,Settings!$G$7,IF(Fixture!I5481=Fixture!G5481,Settings!$G$8,IF(Fixture!I5481&lt;Fixture!G5481,Settings!$G$9,"-"))))</f>
        <v>-</v>
      </c>
    </row>
    <row r="5478" spans="3:9" x14ac:dyDescent="0.25">
      <c r="C5478" s="12" t="str">
        <f t="shared" si="172"/>
        <v>-</v>
      </c>
      <c r="D5478" s="9" t="str">
        <f t="shared" si="173"/>
        <v>-</v>
      </c>
      <c r="E5478" s="9" t="str">
        <f>IF(C5478="-","-",IF(D5478=maxgameno+2,"blank row 2",IF(D5478=maxgameno+1,"blank row 1",INDEX(FixtureCode!$B$4:$AH$128,MATCH($C5478,FixtureCode!$B$4:$B$128,0),MATCH("G"&amp;D5478&amp;"-T1",FixtureCode!$B$4:$AH$4,0)))))</f>
        <v>-</v>
      </c>
      <c r="F5478" s="13" t="str">
        <f>IF(C5478="-","-",IF(D5478=maxgameno+2,"blank row 2",IF(D5478=maxgameno+1,"blank row 1",INDEX(FixtureCode!$B$4:$AH$128,MATCH($C5478,FixtureCode!$B$4:$B$128,0),MATCH("G"&amp;D5478&amp;"-T2",FixtureCode!$B$4:$AH$4,0)))))</f>
        <v>-</v>
      </c>
      <c r="G5478" s="12" t="str">
        <f>IF(C5478="-","-",IF(AND(ISNUMBER(Fixture!G5482),ISNUMBER(Fixture!I5482),Fixture!F5482&lt;&gt;"BYE",Fixture!J5482&lt;&gt;"BYE"),"Yes","-"))</f>
        <v>-</v>
      </c>
      <c r="H5478" s="9" t="str">
        <f>IF(G5478="-","-",IF(Fixture!G5482&gt;Fixture!I5482,Settings!$G$7,IF(Fixture!G5482=Fixture!I5482,Settings!$G$8,IF(Fixture!G5482&lt;Fixture!I5482,Settings!$G$9,"-"))))</f>
        <v>-</v>
      </c>
      <c r="I5478" s="13" t="str">
        <f>IF(G5478="-","-",IF(Fixture!I5482&gt;Fixture!G5482,Settings!$G$7,IF(Fixture!I5482=Fixture!G5482,Settings!$G$8,IF(Fixture!I5482&lt;Fixture!G5482,Settings!$G$9,"-"))))</f>
        <v>-</v>
      </c>
    </row>
    <row r="5479" spans="3:9" x14ac:dyDescent="0.25">
      <c r="C5479" s="12" t="str">
        <f t="shared" si="172"/>
        <v>-</v>
      </c>
      <c r="D5479" s="9" t="str">
        <f t="shared" si="173"/>
        <v>-</v>
      </c>
      <c r="E5479" s="9" t="str">
        <f>IF(C5479="-","-",IF(D5479=maxgameno+2,"blank row 2",IF(D5479=maxgameno+1,"blank row 1",INDEX(FixtureCode!$B$4:$AH$128,MATCH($C5479,FixtureCode!$B$4:$B$128,0),MATCH("G"&amp;D5479&amp;"-T1",FixtureCode!$B$4:$AH$4,0)))))</f>
        <v>-</v>
      </c>
      <c r="F5479" s="13" t="str">
        <f>IF(C5479="-","-",IF(D5479=maxgameno+2,"blank row 2",IF(D5479=maxgameno+1,"blank row 1",INDEX(FixtureCode!$B$4:$AH$128,MATCH($C5479,FixtureCode!$B$4:$B$128,0),MATCH("G"&amp;D5479&amp;"-T2",FixtureCode!$B$4:$AH$4,0)))))</f>
        <v>-</v>
      </c>
      <c r="G5479" s="12" t="str">
        <f>IF(C5479="-","-",IF(AND(ISNUMBER(Fixture!G5483),ISNUMBER(Fixture!I5483),Fixture!F5483&lt;&gt;"BYE",Fixture!J5483&lt;&gt;"BYE"),"Yes","-"))</f>
        <v>-</v>
      </c>
      <c r="H5479" s="9" t="str">
        <f>IF(G5479="-","-",IF(Fixture!G5483&gt;Fixture!I5483,Settings!$G$7,IF(Fixture!G5483=Fixture!I5483,Settings!$G$8,IF(Fixture!G5483&lt;Fixture!I5483,Settings!$G$9,"-"))))</f>
        <v>-</v>
      </c>
      <c r="I5479" s="13" t="str">
        <f>IF(G5479="-","-",IF(Fixture!I5483&gt;Fixture!G5483,Settings!$G$7,IF(Fixture!I5483=Fixture!G5483,Settings!$G$8,IF(Fixture!I5483&lt;Fixture!G5483,Settings!$G$9,"-"))))</f>
        <v>-</v>
      </c>
    </row>
    <row r="5480" spans="3:9" x14ac:dyDescent="0.25">
      <c r="C5480" s="12" t="str">
        <f t="shared" si="172"/>
        <v>-</v>
      </c>
      <c r="D5480" s="9" t="str">
        <f t="shared" si="173"/>
        <v>-</v>
      </c>
      <c r="E5480" s="9" t="str">
        <f>IF(C5480="-","-",IF(D5480=maxgameno+2,"blank row 2",IF(D5480=maxgameno+1,"blank row 1",INDEX(FixtureCode!$B$4:$AH$128,MATCH($C5480,FixtureCode!$B$4:$B$128,0),MATCH("G"&amp;D5480&amp;"-T1",FixtureCode!$B$4:$AH$4,0)))))</f>
        <v>-</v>
      </c>
      <c r="F5480" s="13" t="str">
        <f>IF(C5480="-","-",IF(D5480=maxgameno+2,"blank row 2",IF(D5480=maxgameno+1,"blank row 1",INDEX(FixtureCode!$B$4:$AH$128,MATCH($C5480,FixtureCode!$B$4:$B$128,0),MATCH("G"&amp;D5480&amp;"-T2",FixtureCode!$B$4:$AH$4,0)))))</f>
        <v>-</v>
      </c>
      <c r="G5480" s="12" t="str">
        <f>IF(C5480="-","-",IF(AND(ISNUMBER(Fixture!G5484),ISNUMBER(Fixture!I5484),Fixture!F5484&lt;&gt;"BYE",Fixture!J5484&lt;&gt;"BYE"),"Yes","-"))</f>
        <v>-</v>
      </c>
      <c r="H5480" s="9" t="str">
        <f>IF(G5480="-","-",IF(Fixture!G5484&gt;Fixture!I5484,Settings!$G$7,IF(Fixture!G5484=Fixture!I5484,Settings!$G$8,IF(Fixture!G5484&lt;Fixture!I5484,Settings!$G$9,"-"))))</f>
        <v>-</v>
      </c>
      <c r="I5480" s="13" t="str">
        <f>IF(G5480="-","-",IF(Fixture!I5484&gt;Fixture!G5484,Settings!$G$7,IF(Fixture!I5484=Fixture!G5484,Settings!$G$8,IF(Fixture!I5484&lt;Fixture!G5484,Settings!$G$9,"-"))))</f>
        <v>-</v>
      </c>
    </row>
    <row r="5481" spans="3:9" x14ac:dyDescent="0.25">
      <c r="C5481" s="12" t="str">
        <f t="shared" si="172"/>
        <v>-</v>
      </c>
      <c r="D5481" s="9" t="str">
        <f t="shared" si="173"/>
        <v>-</v>
      </c>
      <c r="E5481" s="9" t="str">
        <f>IF(C5481="-","-",IF(D5481=maxgameno+2,"blank row 2",IF(D5481=maxgameno+1,"blank row 1",INDEX(FixtureCode!$B$4:$AH$128,MATCH($C5481,FixtureCode!$B$4:$B$128,0),MATCH("G"&amp;D5481&amp;"-T1",FixtureCode!$B$4:$AH$4,0)))))</f>
        <v>-</v>
      </c>
      <c r="F5481" s="13" t="str">
        <f>IF(C5481="-","-",IF(D5481=maxgameno+2,"blank row 2",IF(D5481=maxgameno+1,"blank row 1",INDEX(FixtureCode!$B$4:$AH$128,MATCH($C5481,FixtureCode!$B$4:$B$128,0),MATCH("G"&amp;D5481&amp;"-T2",FixtureCode!$B$4:$AH$4,0)))))</f>
        <v>-</v>
      </c>
      <c r="G5481" s="12" t="str">
        <f>IF(C5481="-","-",IF(AND(ISNUMBER(Fixture!G5485),ISNUMBER(Fixture!I5485),Fixture!F5485&lt;&gt;"BYE",Fixture!J5485&lt;&gt;"BYE"),"Yes","-"))</f>
        <v>-</v>
      </c>
      <c r="H5481" s="9" t="str">
        <f>IF(G5481="-","-",IF(Fixture!G5485&gt;Fixture!I5485,Settings!$G$7,IF(Fixture!G5485=Fixture!I5485,Settings!$G$8,IF(Fixture!G5485&lt;Fixture!I5485,Settings!$G$9,"-"))))</f>
        <v>-</v>
      </c>
      <c r="I5481" s="13" t="str">
        <f>IF(G5481="-","-",IF(Fixture!I5485&gt;Fixture!G5485,Settings!$G$7,IF(Fixture!I5485=Fixture!G5485,Settings!$G$8,IF(Fixture!I5485&lt;Fixture!G5485,Settings!$G$9,"-"))))</f>
        <v>-</v>
      </c>
    </row>
    <row r="5482" spans="3:9" x14ac:dyDescent="0.25">
      <c r="C5482" s="12" t="str">
        <f t="shared" si="172"/>
        <v>-</v>
      </c>
      <c r="D5482" s="9" t="str">
        <f t="shared" si="173"/>
        <v>-</v>
      </c>
      <c r="E5482" s="9" t="str">
        <f>IF(C5482="-","-",IF(D5482=maxgameno+2,"blank row 2",IF(D5482=maxgameno+1,"blank row 1",INDEX(FixtureCode!$B$4:$AH$128,MATCH($C5482,FixtureCode!$B$4:$B$128,0),MATCH("G"&amp;D5482&amp;"-T1",FixtureCode!$B$4:$AH$4,0)))))</f>
        <v>-</v>
      </c>
      <c r="F5482" s="13" t="str">
        <f>IF(C5482="-","-",IF(D5482=maxgameno+2,"blank row 2",IF(D5482=maxgameno+1,"blank row 1",INDEX(FixtureCode!$B$4:$AH$128,MATCH($C5482,FixtureCode!$B$4:$B$128,0),MATCH("G"&amp;D5482&amp;"-T2",FixtureCode!$B$4:$AH$4,0)))))</f>
        <v>-</v>
      </c>
      <c r="G5482" s="12" t="str">
        <f>IF(C5482="-","-",IF(AND(ISNUMBER(Fixture!G5486),ISNUMBER(Fixture!I5486),Fixture!F5486&lt;&gt;"BYE",Fixture!J5486&lt;&gt;"BYE"),"Yes","-"))</f>
        <v>-</v>
      </c>
      <c r="H5482" s="9" t="str">
        <f>IF(G5482="-","-",IF(Fixture!G5486&gt;Fixture!I5486,Settings!$G$7,IF(Fixture!G5486=Fixture!I5486,Settings!$G$8,IF(Fixture!G5486&lt;Fixture!I5486,Settings!$G$9,"-"))))</f>
        <v>-</v>
      </c>
      <c r="I5482" s="13" t="str">
        <f>IF(G5482="-","-",IF(Fixture!I5486&gt;Fixture!G5486,Settings!$G$7,IF(Fixture!I5486=Fixture!G5486,Settings!$G$8,IF(Fixture!I5486&lt;Fixture!G5486,Settings!$G$9,"-"))))</f>
        <v>-</v>
      </c>
    </row>
    <row r="5483" spans="3:9" x14ac:dyDescent="0.25">
      <c r="C5483" s="12" t="str">
        <f t="shared" si="172"/>
        <v>-</v>
      </c>
      <c r="D5483" s="9" t="str">
        <f t="shared" si="173"/>
        <v>-</v>
      </c>
      <c r="E5483" s="9" t="str">
        <f>IF(C5483="-","-",IF(D5483=maxgameno+2,"blank row 2",IF(D5483=maxgameno+1,"blank row 1",INDEX(FixtureCode!$B$4:$AH$128,MATCH($C5483,FixtureCode!$B$4:$B$128,0),MATCH("G"&amp;D5483&amp;"-T1",FixtureCode!$B$4:$AH$4,0)))))</f>
        <v>-</v>
      </c>
      <c r="F5483" s="13" t="str">
        <f>IF(C5483="-","-",IF(D5483=maxgameno+2,"blank row 2",IF(D5483=maxgameno+1,"blank row 1",INDEX(FixtureCode!$B$4:$AH$128,MATCH($C5483,FixtureCode!$B$4:$B$128,0),MATCH("G"&amp;D5483&amp;"-T2",FixtureCode!$B$4:$AH$4,0)))))</f>
        <v>-</v>
      </c>
      <c r="G5483" s="12" t="str">
        <f>IF(C5483="-","-",IF(AND(ISNUMBER(Fixture!G5487),ISNUMBER(Fixture!I5487),Fixture!F5487&lt;&gt;"BYE",Fixture!J5487&lt;&gt;"BYE"),"Yes","-"))</f>
        <v>-</v>
      </c>
      <c r="H5483" s="9" t="str">
        <f>IF(G5483="-","-",IF(Fixture!G5487&gt;Fixture!I5487,Settings!$G$7,IF(Fixture!G5487=Fixture!I5487,Settings!$G$8,IF(Fixture!G5487&lt;Fixture!I5487,Settings!$G$9,"-"))))</f>
        <v>-</v>
      </c>
      <c r="I5483" s="13" t="str">
        <f>IF(G5483="-","-",IF(Fixture!I5487&gt;Fixture!G5487,Settings!$G$7,IF(Fixture!I5487=Fixture!G5487,Settings!$G$8,IF(Fixture!I5487&lt;Fixture!G5487,Settings!$G$9,"-"))))</f>
        <v>-</v>
      </c>
    </row>
    <row r="5484" spans="3:9" x14ac:dyDescent="0.25">
      <c r="C5484" s="12" t="str">
        <f t="shared" si="172"/>
        <v>-</v>
      </c>
      <c r="D5484" s="9" t="str">
        <f t="shared" si="173"/>
        <v>-</v>
      </c>
      <c r="E5484" s="9" t="str">
        <f>IF(C5484="-","-",IF(D5484=maxgameno+2,"blank row 2",IF(D5484=maxgameno+1,"blank row 1",INDEX(FixtureCode!$B$4:$AH$128,MATCH($C5484,FixtureCode!$B$4:$B$128,0),MATCH("G"&amp;D5484&amp;"-T1",FixtureCode!$B$4:$AH$4,0)))))</f>
        <v>-</v>
      </c>
      <c r="F5484" s="13" t="str">
        <f>IF(C5484="-","-",IF(D5484=maxgameno+2,"blank row 2",IF(D5484=maxgameno+1,"blank row 1",INDEX(FixtureCode!$B$4:$AH$128,MATCH($C5484,FixtureCode!$B$4:$B$128,0),MATCH("G"&amp;D5484&amp;"-T2",FixtureCode!$B$4:$AH$4,0)))))</f>
        <v>-</v>
      </c>
      <c r="G5484" s="12" t="str">
        <f>IF(C5484="-","-",IF(AND(ISNUMBER(Fixture!G5488),ISNUMBER(Fixture!I5488),Fixture!F5488&lt;&gt;"BYE",Fixture!J5488&lt;&gt;"BYE"),"Yes","-"))</f>
        <v>-</v>
      </c>
      <c r="H5484" s="9" t="str">
        <f>IF(G5484="-","-",IF(Fixture!G5488&gt;Fixture!I5488,Settings!$G$7,IF(Fixture!G5488=Fixture!I5488,Settings!$G$8,IF(Fixture!G5488&lt;Fixture!I5488,Settings!$G$9,"-"))))</f>
        <v>-</v>
      </c>
      <c r="I5484" s="13" t="str">
        <f>IF(G5484="-","-",IF(Fixture!I5488&gt;Fixture!G5488,Settings!$G$7,IF(Fixture!I5488=Fixture!G5488,Settings!$G$8,IF(Fixture!I5488&lt;Fixture!G5488,Settings!$G$9,"-"))))</f>
        <v>-</v>
      </c>
    </row>
    <row r="5485" spans="3:9" x14ac:dyDescent="0.25">
      <c r="C5485" s="12" t="str">
        <f t="shared" si="172"/>
        <v>-</v>
      </c>
      <c r="D5485" s="9" t="str">
        <f t="shared" si="173"/>
        <v>-</v>
      </c>
      <c r="E5485" s="9" t="str">
        <f>IF(C5485="-","-",IF(D5485=maxgameno+2,"blank row 2",IF(D5485=maxgameno+1,"blank row 1",INDEX(FixtureCode!$B$4:$AH$128,MATCH($C5485,FixtureCode!$B$4:$B$128,0),MATCH("G"&amp;D5485&amp;"-T1",FixtureCode!$B$4:$AH$4,0)))))</f>
        <v>-</v>
      </c>
      <c r="F5485" s="13" t="str">
        <f>IF(C5485="-","-",IF(D5485=maxgameno+2,"blank row 2",IF(D5485=maxgameno+1,"blank row 1",INDEX(FixtureCode!$B$4:$AH$128,MATCH($C5485,FixtureCode!$B$4:$B$128,0),MATCH("G"&amp;D5485&amp;"-T2",FixtureCode!$B$4:$AH$4,0)))))</f>
        <v>-</v>
      </c>
      <c r="G5485" s="12" t="str">
        <f>IF(C5485="-","-",IF(AND(ISNUMBER(Fixture!G5489),ISNUMBER(Fixture!I5489),Fixture!F5489&lt;&gt;"BYE",Fixture!J5489&lt;&gt;"BYE"),"Yes","-"))</f>
        <v>-</v>
      </c>
      <c r="H5485" s="9" t="str">
        <f>IF(G5485="-","-",IF(Fixture!G5489&gt;Fixture!I5489,Settings!$G$7,IF(Fixture!G5489=Fixture!I5489,Settings!$G$8,IF(Fixture!G5489&lt;Fixture!I5489,Settings!$G$9,"-"))))</f>
        <v>-</v>
      </c>
      <c r="I5485" s="13" t="str">
        <f>IF(G5485="-","-",IF(Fixture!I5489&gt;Fixture!G5489,Settings!$G$7,IF(Fixture!I5489=Fixture!G5489,Settings!$G$8,IF(Fixture!I5489&lt;Fixture!G5489,Settings!$G$9,"-"))))</f>
        <v>-</v>
      </c>
    </row>
    <row r="5486" spans="3:9" x14ac:dyDescent="0.25">
      <c r="C5486" s="12" t="str">
        <f t="shared" si="172"/>
        <v>-</v>
      </c>
      <c r="D5486" s="9" t="str">
        <f t="shared" si="173"/>
        <v>-</v>
      </c>
      <c r="E5486" s="9" t="str">
        <f>IF(C5486="-","-",IF(D5486=maxgameno+2,"blank row 2",IF(D5486=maxgameno+1,"blank row 1",INDEX(FixtureCode!$B$4:$AH$128,MATCH($C5486,FixtureCode!$B$4:$B$128,0),MATCH("G"&amp;D5486&amp;"-T1",FixtureCode!$B$4:$AH$4,0)))))</f>
        <v>-</v>
      </c>
      <c r="F5486" s="13" t="str">
        <f>IF(C5486="-","-",IF(D5486=maxgameno+2,"blank row 2",IF(D5486=maxgameno+1,"blank row 1",INDEX(FixtureCode!$B$4:$AH$128,MATCH($C5486,FixtureCode!$B$4:$B$128,0),MATCH("G"&amp;D5486&amp;"-T2",FixtureCode!$B$4:$AH$4,0)))))</f>
        <v>-</v>
      </c>
      <c r="G5486" s="12" t="str">
        <f>IF(C5486="-","-",IF(AND(ISNUMBER(Fixture!G5490),ISNUMBER(Fixture!I5490),Fixture!F5490&lt;&gt;"BYE",Fixture!J5490&lt;&gt;"BYE"),"Yes","-"))</f>
        <v>-</v>
      </c>
      <c r="H5486" s="9" t="str">
        <f>IF(G5486="-","-",IF(Fixture!G5490&gt;Fixture!I5490,Settings!$G$7,IF(Fixture!G5490=Fixture!I5490,Settings!$G$8,IF(Fixture!G5490&lt;Fixture!I5490,Settings!$G$9,"-"))))</f>
        <v>-</v>
      </c>
      <c r="I5486" s="13" t="str">
        <f>IF(G5486="-","-",IF(Fixture!I5490&gt;Fixture!G5490,Settings!$G$7,IF(Fixture!I5490=Fixture!G5490,Settings!$G$8,IF(Fixture!I5490&lt;Fixture!G5490,Settings!$G$9,"-"))))</f>
        <v>-</v>
      </c>
    </row>
    <row r="5487" spans="3:9" x14ac:dyDescent="0.25">
      <c r="C5487" s="12" t="str">
        <f t="shared" si="172"/>
        <v>-</v>
      </c>
      <c r="D5487" s="9" t="str">
        <f t="shared" si="173"/>
        <v>-</v>
      </c>
      <c r="E5487" s="9" t="str">
        <f>IF(C5487="-","-",IF(D5487=maxgameno+2,"blank row 2",IF(D5487=maxgameno+1,"blank row 1",INDEX(FixtureCode!$B$4:$AH$128,MATCH($C5487,FixtureCode!$B$4:$B$128,0),MATCH("G"&amp;D5487&amp;"-T1",FixtureCode!$B$4:$AH$4,0)))))</f>
        <v>-</v>
      </c>
      <c r="F5487" s="13" t="str">
        <f>IF(C5487="-","-",IF(D5487=maxgameno+2,"blank row 2",IF(D5487=maxgameno+1,"blank row 1",INDEX(FixtureCode!$B$4:$AH$128,MATCH($C5487,FixtureCode!$B$4:$B$128,0),MATCH("G"&amp;D5487&amp;"-T2",FixtureCode!$B$4:$AH$4,0)))))</f>
        <v>-</v>
      </c>
      <c r="G5487" s="12" t="str">
        <f>IF(C5487="-","-",IF(AND(ISNUMBER(Fixture!G5491),ISNUMBER(Fixture!I5491),Fixture!F5491&lt;&gt;"BYE",Fixture!J5491&lt;&gt;"BYE"),"Yes","-"))</f>
        <v>-</v>
      </c>
      <c r="H5487" s="9" t="str">
        <f>IF(G5487="-","-",IF(Fixture!G5491&gt;Fixture!I5491,Settings!$G$7,IF(Fixture!G5491=Fixture!I5491,Settings!$G$8,IF(Fixture!G5491&lt;Fixture!I5491,Settings!$G$9,"-"))))</f>
        <v>-</v>
      </c>
      <c r="I5487" s="13" t="str">
        <f>IF(G5487="-","-",IF(Fixture!I5491&gt;Fixture!G5491,Settings!$G$7,IF(Fixture!I5491=Fixture!G5491,Settings!$G$8,IF(Fixture!I5491&lt;Fixture!G5491,Settings!$G$9,"-"))))</f>
        <v>-</v>
      </c>
    </row>
    <row r="5488" spans="3:9" x14ac:dyDescent="0.25">
      <c r="C5488" s="12" t="str">
        <f t="shared" si="172"/>
        <v>-</v>
      </c>
      <c r="D5488" s="9" t="str">
        <f t="shared" si="173"/>
        <v>-</v>
      </c>
      <c r="E5488" s="9" t="str">
        <f>IF(C5488="-","-",IF(D5488=maxgameno+2,"blank row 2",IF(D5488=maxgameno+1,"blank row 1",INDEX(FixtureCode!$B$4:$AH$128,MATCH($C5488,FixtureCode!$B$4:$B$128,0),MATCH("G"&amp;D5488&amp;"-T1",FixtureCode!$B$4:$AH$4,0)))))</f>
        <v>-</v>
      </c>
      <c r="F5488" s="13" t="str">
        <f>IF(C5488="-","-",IF(D5488=maxgameno+2,"blank row 2",IF(D5488=maxgameno+1,"blank row 1",INDEX(FixtureCode!$B$4:$AH$128,MATCH($C5488,FixtureCode!$B$4:$B$128,0),MATCH("G"&amp;D5488&amp;"-T2",FixtureCode!$B$4:$AH$4,0)))))</f>
        <v>-</v>
      </c>
      <c r="G5488" s="12" t="str">
        <f>IF(C5488="-","-",IF(AND(ISNUMBER(Fixture!G5492),ISNUMBER(Fixture!I5492),Fixture!F5492&lt;&gt;"BYE",Fixture!J5492&lt;&gt;"BYE"),"Yes","-"))</f>
        <v>-</v>
      </c>
      <c r="H5488" s="9" t="str">
        <f>IF(G5488="-","-",IF(Fixture!G5492&gt;Fixture!I5492,Settings!$G$7,IF(Fixture!G5492=Fixture!I5492,Settings!$G$8,IF(Fixture!G5492&lt;Fixture!I5492,Settings!$G$9,"-"))))</f>
        <v>-</v>
      </c>
      <c r="I5488" s="13" t="str">
        <f>IF(G5488="-","-",IF(Fixture!I5492&gt;Fixture!G5492,Settings!$G$7,IF(Fixture!I5492=Fixture!G5492,Settings!$G$8,IF(Fixture!I5492&lt;Fixture!G5492,Settings!$G$9,"-"))))</f>
        <v>-</v>
      </c>
    </row>
    <row r="5489" spans="3:9" x14ac:dyDescent="0.25">
      <c r="C5489" s="12" t="str">
        <f t="shared" si="172"/>
        <v>-</v>
      </c>
      <c r="D5489" s="9" t="str">
        <f t="shared" si="173"/>
        <v>-</v>
      </c>
      <c r="E5489" s="9" t="str">
        <f>IF(C5489="-","-",IF(D5489=maxgameno+2,"blank row 2",IF(D5489=maxgameno+1,"blank row 1",INDEX(FixtureCode!$B$4:$AH$128,MATCH($C5489,FixtureCode!$B$4:$B$128,0),MATCH("G"&amp;D5489&amp;"-T1",FixtureCode!$B$4:$AH$4,0)))))</f>
        <v>-</v>
      </c>
      <c r="F5489" s="13" t="str">
        <f>IF(C5489="-","-",IF(D5489=maxgameno+2,"blank row 2",IF(D5489=maxgameno+1,"blank row 1",INDEX(FixtureCode!$B$4:$AH$128,MATCH($C5489,FixtureCode!$B$4:$B$128,0),MATCH("G"&amp;D5489&amp;"-T2",FixtureCode!$B$4:$AH$4,0)))))</f>
        <v>-</v>
      </c>
      <c r="G5489" s="12" t="str">
        <f>IF(C5489="-","-",IF(AND(ISNUMBER(Fixture!G5493),ISNUMBER(Fixture!I5493),Fixture!F5493&lt;&gt;"BYE",Fixture!J5493&lt;&gt;"BYE"),"Yes","-"))</f>
        <v>-</v>
      </c>
      <c r="H5489" s="9" t="str">
        <f>IF(G5489="-","-",IF(Fixture!G5493&gt;Fixture!I5493,Settings!$G$7,IF(Fixture!G5493=Fixture!I5493,Settings!$G$8,IF(Fixture!G5493&lt;Fixture!I5493,Settings!$G$9,"-"))))</f>
        <v>-</v>
      </c>
      <c r="I5489" s="13" t="str">
        <f>IF(G5489="-","-",IF(Fixture!I5493&gt;Fixture!G5493,Settings!$G$7,IF(Fixture!I5493=Fixture!G5493,Settings!$G$8,IF(Fixture!I5493&lt;Fixture!G5493,Settings!$G$9,"-"))))</f>
        <v>-</v>
      </c>
    </row>
    <row r="5490" spans="3:9" x14ac:dyDescent="0.25">
      <c r="C5490" s="12" t="str">
        <f t="shared" si="172"/>
        <v>-</v>
      </c>
      <c r="D5490" s="9" t="str">
        <f t="shared" si="173"/>
        <v>-</v>
      </c>
      <c r="E5490" s="9" t="str">
        <f>IF(C5490="-","-",IF(D5490=maxgameno+2,"blank row 2",IF(D5490=maxgameno+1,"blank row 1",INDEX(FixtureCode!$B$4:$AH$128,MATCH($C5490,FixtureCode!$B$4:$B$128,0),MATCH("G"&amp;D5490&amp;"-T1",FixtureCode!$B$4:$AH$4,0)))))</f>
        <v>-</v>
      </c>
      <c r="F5490" s="13" t="str">
        <f>IF(C5490="-","-",IF(D5490=maxgameno+2,"blank row 2",IF(D5490=maxgameno+1,"blank row 1",INDEX(FixtureCode!$B$4:$AH$128,MATCH($C5490,FixtureCode!$B$4:$B$128,0),MATCH("G"&amp;D5490&amp;"-T2",FixtureCode!$B$4:$AH$4,0)))))</f>
        <v>-</v>
      </c>
      <c r="G5490" s="12" t="str">
        <f>IF(C5490="-","-",IF(AND(ISNUMBER(Fixture!G5494),ISNUMBER(Fixture!I5494),Fixture!F5494&lt;&gt;"BYE",Fixture!J5494&lt;&gt;"BYE"),"Yes","-"))</f>
        <v>-</v>
      </c>
      <c r="H5490" s="9" t="str">
        <f>IF(G5490="-","-",IF(Fixture!G5494&gt;Fixture!I5494,Settings!$G$7,IF(Fixture!G5494=Fixture!I5494,Settings!$G$8,IF(Fixture!G5494&lt;Fixture!I5494,Settings!$G$9,"-"))))</f>
        <v>-</v>
      </c>
      <c r="I5490" s="13" t="str">
        <f>IF(G5490="-","-",IF(Fixture!I5494&gt;Fixture!G5494,Settings!$G$7,IF(Fixture!I5494=Fixture!G5494,Settings!$G$8,IF(Fixture!I5494&lt;Fixture!G5494,Settings!$G$9,"-"))))</f>
        <v>-</v>
      </c>
    </row>
    <row r="5491" spans="3:9" x14ac:dyDescent="0.25">
      <c r="C5491" s="12" t="str">
        <f t="shared" si="172"/>
        <v>-</v>
      </c>
      <c r="D5491" s="9" t="str">
        <f t="shared" si="173"/>
        <v>-</v>
      </c>
      <c r="E5491" s="9" t="str">
        <f>IF(C5491="-","-",IF(D5491=maxgameno+2,"blank row 2",IF(D5491=maxgameno+1,"blank row 1",INDEX(FixtureCode!$B$4:$AH$128,MATCH($C5491,FixtureCode!$B$4:$B$128,0),MATCH("G"&amp;D5491&amp;"-T1",FixtureCode!$B$4:$AH$4,0)))))</f>
        <v>-</v>
      </c>
      <c r="F5491" s="13" t="str">
        <f>IF(C5491="-","-",IF(D5491=maxgameno+2,"blank row 2",IF(D5491=maxgameno+1,"blank row 1",INDEX(FixtureCode!$B$4:$AH$128,MATCH($C5491,FixtureCode!$B$4:$B$128,0),MATCH("G"&amp;D5491&amp;"-T2",FixtureCode!$B$4:$AH$4,0)))))</f>
        <v>-</v>
      </c>
      <c r="G5491" s="12" t="str">
        <f>IF(C5491="-","-",IF(AND(ISNUMBER(Fixture!G5495),ISNUMBER(Fixture!I5495),Fixture!F5495&lt;&gt;"BYE",Fixture!J5495&lt;&gt;"BYE"),"Yes","-"))</f>
        <v>-</v>
      </c>
      <c r="H5491" s="9" t="str">
        <f>IF(G5491="-","-",IF(Fixture!G5495&gt;Fixture!I5495,Settings!$G$7,IF(Fixture!G5495=Fixture!I5495,Settings!$G$8,IF(Fixture!G5495&lt;Fixture!I5495,Settings!$G$9,"-"))))</f>
        <v>-</v>
      </c>
      <c r="I5491" s="13" t="str">
        <f>IF(G5491="-","-",IF(Fixture!I5495&gt;Fixture!G5495,Settings!$G$7,IF(Fixture!I5495=Fixture!G5495,Settings!$G$8,IF(Fixture!I5495&lt;Fixture!G5495,Settings!$G$9,"-"))))</f>
        <v>-</v>
      </c>
    </row>
    <row r="5492" spans="3:9" x14ac:dyDescent="0.25">
      <c r="C5492" s="12" t="str">
        <f t="shared" si="172"/>
        <v>-</v>
      </c>
      <c r="D5492" s="9" t="str">
        <f t="shared" si="173"/>
        <v>-</v>
      </c>
      <c r="E5492" s="9" t="str">
        <f>IF(C5492="-","-",IF(D5492=maxgameno+2,"blank row 2",IF(D5492=maxgameno+1,"blank row 1",INDEX(FixtureCode!$B$4:$AH$128,MATCH($C5492,FixtureCode!$B$4:$B$128,0),MATCH("G"&amp;D5492&amp;"-T1",FixtureCode!$B$4:$AH$4,0)))))</f>
        <v>-</v>
      </c>
      <c r="F5492" s="13" t="str">
        <f>IF(C5492="-","-",IF(D5492=maxgameno+2,"blank row 2",IF(D5492=maxgameno+1,"blank row 1",INDEX(FixtureCode!$B$4:$AH$128,MATCH($C5492,FixtureCode!$B$4:$B$128,0),MATCH("G"&amp;D5492&amp;"-T2",FixtureCode!$B$4:$AH$4,0)))))</f>
        <v>-</v>
      </c>
      <c r="G5492" s="12" t="str">
        <f>IF(C5492="-","-",IF(AND(ISNUMBER(Fixture!G5496),ISNUMBER(Fixture!I5496),Fixture!F5496&lt;&gt;"BYE",Fixture!J5496&lt;&gt;"BYE"),"Yes","-"))</f>
        <v>-</v>
      </c>
      <c r="H5492" s="9" t="str">
        <f>IF(G5492="-","-",IF(Fixture!G5496&gt;Fixture!I5496,Settings!$G$7,IF(Fixture!G5496=Fixture!I5496,Settings!$G$8,IF(Fixture!G5496&lt;Fixture!I5496,Settings!$G$9,"-"))))</f>
        <v>-</v>
      </c>
      <c r="I5492" s="13" t="str">
        <f>IF(G5492="-","-",IF(Fixture!I5496&gt;Fixture!G5496,Settings!$G$7,IF(Fixture!I5496=Fixture!G5496,Settings!$G$8,IF(Fixture!I5496&lt;Fixture!G5496,Settings!$G$9,"-"))))</f>
        <v>-</v>
      </c>
    </row>
    <row r="5493" spans="3:9" x14ac:dyDescent="0.25">
      <c r="C5493" s="12" t="str">
        <f t="shared" si="172"/>
        <v>-</v>
      </c>
      <c r="D5493" s="9" t="str">
        <f t="shared" si="173"/>
        <v>-</v>
      </c>
      <c r="E5493" s="9" t="str">
        <f>IF(C5493="-","-",IF(D5493=maxgameno+2,"blank row 2",IF(D5493=maxgameno+1,"blank row 1",INDEX(FixtureCode!$B$4:$AH$128,MATCH($C5493,FixtureCode!$B$4:$B$128,0),MATCH("G"&amp;D5493&amp;"-T1",FixtureCode!$B$4:$AH$4,0)))))</f>
        <v>-</v>
      </c>
      <c r="F5493" s="13" t="str">
        <f>IF(C5493="-","-",IF(D5493=maxgameno+2,"blank row 2",IF(D5493=maxgameno+1,"blank row 1",INDEX(FixtureCode!$B$4:$AH$128,MATCH($C5493,FixtureCode!$B$4:$B$128,0),MATCH("G"&amp;D5493&amp;"-T2",FixtureCode!$B$4:$AH$4,0)))))</f>
        <v>-</v>
      </c>
      <c r="G5493" s="12" t="str">
        <f>IF(C5493="-","-",IF(AND(ISNUMBER(Fixture!G5497),ISNUMBER(Fixture!I5497),Fixture!F5497&lt;&gt;"BYE",Fixture!J5497&lt;&gt;"BYE"),"Yes","-"))</f>
        <v>-</v>
      </c>
      <c r="H5493" s="9" t="str">
        <f>IF(G5493="-","-",IF(Fixture!G5497&gt;Fixture!I5497,Settings!$G$7,IF(Fixture!G5497=Fixture!I5497,Settings!$G$8,IF(Fixture!G5497&lt;Fixture!I5497,Settings!$G$9,"-"))))</f>
        <v>-</v>
      </c>
      <c r="I5493" s="13" t="str">
        <f>IF(G5493="-","-",IF(Fixture!I5497&gt;Fixture!G5497,Settings!$G$7,IF(Fixture!I5497=Fixture!G5497,Settings!$G$8,IF(Fixture!I5497&lt;Fixture!G5497,Settings!$G$9,"-"))))</f>
        <v>-</v>
      </c>
    </row>
    <row r="5494" spans="3:9" x14ac:dyDescent="0.25">
      <c r="C5494" s="12" t="str">
        <f t="shared" si="172"/>
        <v>-</v>
      </c>
      <c r="D5494" s="9" t="str">
        <f t="shared" si="173"/>
        <v>-</v>
      </c>
      <c r="E5494" s="9" t="str">
        <f>IF(C5494="-","-",IF(D5494=maxgameno+2,"blank row 2",IF(D5494=maxgameno+1,"blank row 1",INDEX(FixtureCode!$B$4:$AH$128,MATCH($C5494,FixtureCode!$B$4:$B$128,0),MATCH("G"&amp;D5494&amp;"-T1",FixtureCode!$B$4:$AH$4,0)))))</f>
        <v>-</v>
      </c>
      <c r="F5494" s="13" t="str">
        <f>IF(C5494="-","-",IF(D5494=maxgameno+2,"blank row 2",IF(D5494=maxgameno+1,"blank row 1",INDEX(FixtureCode!$B$4:$AH$128,MATCH($C5494,FixtureCode!$B$4:$B$128,0),MATCH("G"&amp;D5494&amp;"-T2",FixtureCode!$B$4:$AH$4,0)))))</f>
        <v>-</v>
      </c>
      <c r="G5494" s="12" t="str">
        <f>IF(C5494="-","-",IF(AND(ISNUMBER(Fixture!G5498),ISNUMBER(Fixture!I5498),Fixture!F5498&lt;&gt;"BYE",Fixture!J5498&lt;&gt;"BYE"),"Yes","-"))</f>
        <v>-</v>
      </c>
      <c r="H5494" s="9" t="str">
        <f>IF(G5494="-","-",IF(Fixture!G5498&gt;Fixture!I5498,Settings!$G$7,IF(Fixture!G5498=Fixture!I5498,Settings!$G$8,IF(Fixture!G5498&lt;Fixture!I5498,Settings!$G$9,"-"))))</f>
        <v>-</v>
      </c>
      <c r="I5494" s="13" t="str">
        <f>IF(G5494="-","-",IF(Fixture!I5498&gt;Fixture!G5498,Settings!$G$7,IF(Fixture!I5498=Fixture!G5498,Settings!$G$8,IF(Fixture!I5498&lt;Fixture!G5498,Settings!$G$9,"-"))))</f>
        <v>-</v>
      </c>
    </row>
    <row r="5495" spans="3:9" x14ac:dyDescent="0.25">
      <c r="C5495" s="12" t="str">
        <f t="shared" si="172"/>
        <v>-</v>
      </c>
      <c r="D5495" s="9" t="str">
        <f t="shared" si="173"/>
        <v>-</v>
      </c>
      <c r="E5495" s="9" t="str">
        <f>IF(C5495="-","-",IF(D5495=maxgameno+2,"blank row 2",IF(D5495=maxgameno+1,"blank row 1",INDEX(FixtureCode!$B$4:$AH$128,MATCH($C5495,FixtureCode!$B$4:$B$128,0),MATCH("G"&amp;D5495&amp;"-T1",FixtureCode!$B$4:$AH$4,0)))))</f>
        <v>-</v>
      </c>
      <c r="F5495" s="13" t="str">
        <f>IF(C5495="-","-",IF(D5495=maxgameno+2,"blank row 2",IF(D5495=maxgameno+1,"blank row 1",INDEX(FixtureCode!$B$4:$AH$128,MATCH($C5495,FixtureCode!$B$4:$B$128,0),MATCH("G"&amp;D5495&amp;"-T2",FixtureCode!$B$4:$AH$4,0)))))</f>
        <v>-</v>
      </c>
      <c r="G5495" s="12" t="str">
        <f>IF(C5495="-","-",IF(AND(ISNUMBER(Fixture!G5499),ISNUMBER(Fixture!I5499),Fixture!F5499&lt;&gt;"BYE",Fixture!J5499&lt;&gt;"BYE"),"Yes","-"))</f>
        <v>-</v>
      </c>
      <c r="H5495" s="9" t="str">
        <f>IF(G5495="-","-",IF(Fixture!G5499&gt;Fixture!I5499,Settings!$G$7,IF(Fixture!G5499=Fixture!I5499,Settings!$G$8,IF(Fixture!G5499&lt;Fixture!I5499,Settings!$G$9,"-"))))</f>
        <v>-</v>
      </c>
      <c r="I5495" s="13" t="str">
        <f>IF(G5495="-","-",IF(Fixture!I5499&gt;Fixture!G5499,Settings!$G$7,IF(Fixture!I5499=Fixture!G5499,Settings!$G$8,IF(Fixture!I5499&lt;Fixture!G5499,Settings!$G$9,"-"))))</f>
        <v>-</v>
      </c>
    </row>
    <row r="5496" spans="3:9" x14ac:dyDescent="0.25">
      <c r="C5496" s="12" t="str">
        <f t="shared" si="172"/>
        <v>-</v>
      </c>
      <c r="D5496" s="9" t="str">
        <f t="shared" si="173"/>
        <v>-</v>
      </c>
      <c r="E5496" s="9" t="str">
        <f>IF(C5496="-","-",IF(D5496=maxgameno+2,"blank row 2",IF(D5496=maxgameno+1,"blank row 1",INDEX(FixtureCode!$B$4:$AH$128,MATCH($C5496,FixtureCode!$B$4:$B$128,0),MATCH("G"&amp;D5496&amp;"-T1",FixtureCode!$B$4:$AH$4,0)))))</f>
        <v>-</v>
      </c>
      <c r="F5496" s="13" t="str">
        <f>IF(C5496="-","-",IF(D5496=maxgameno+2,"blank row 2",IF(D5496=maxgameno+1,"blank row 1",INDEX(FixtureCode!$B$4:$AH$128,MATCH($C5496,FixtureCode!$B$4:$B$128,0),MATCH("G"&amp;D5496&amp;"-T2",FixtureCode!$B$4:$AH$4,0)))))</f>
        <v>-</v>
      </c>
      <c r="G5496" s="12" t="str">
        <f>IF(C5496="-","-",IF(AND(ISNUMBER(Fixture!G5500),ISNUMBER(Fixture!I5500),Fixture!F5500&lt;&gt;"BYE",Fixture!J5500&lt;&gt;"BYE"),"Yes","-"))</f>
        <v>-</v>
      </c>
      <c r="H5496" s="9" t="str">
        <f>IF(G5496="-","-",IF(Fixture!G5500&gt;Fixture!I5500,Settings!$G$7,IF(Fixture!G5500=Fixture!I5500,Settings!$G$8,IF(Fixture!G5500&lt;Fixture!I5500,Settings!$G$9,"-"))))</f>
        <v>-</v>
      </c>
      <c r="I5496" s="13" t="str">
        <f>IF(G5496="-","-",IF(Fixture!I5500&gt;Fixture!G5500,Settings!$G$7,IF(Fixture!I5500=Fixture!G5500,Settings!$G$8,IF(Fixture!I5500&lt;Fixture!G5500,Settings!$G$9,"-"))))</f>
        <v>-</v>
      </c>
    </row>
    <row r="5497" spans="3:9" x14ac:dyDescent="0.25">
      <c r="C5497" s="12" t="str">
        <f t="shared" si="172"/>
        <v>-</v>
      </c>
      <c r="D5497" s="9" t="str">
        <f t="shared" si="173"/>
        <v>-</v>
      </c>
      <c r="E5497" s="9" t="str">
        <f>IF(C5497="-","-",IF(D5497=maxgameno+2,"blank row 2",IF(D5497=maxgameno+1,"blank row 1",INDEX(FixtureCode!$B$4:$AH$128,MATCH($C5497,FixtureCode!$B$4:$B$128,0),MATCH("G"&amp;D5497&amp;"-T1",FixtureCode!$B$4:$AH$4,0)))))</f>
        <v>-</v>
      </c>
      <c r="F5497" s="13" t="str">
        <f>IF(C5497="-","-",IF(D5497=maxgameno+2,"blank row 2",IF(D5497=maxgameno+1,"blank row 1",INDEX(FixtureCode!$B$4:$AH$128,MATCH($C5497,FixtureCode!$B$4:$B$128,0),MATCH("G"&amp;D5497&amp;"-T2",FixtureCode!$B$4:$AH$4,0)))))</f>
        <v>-</v>
      </c>
      <c r="G5497" s="12" t="str">
        <f>IF(C5497="-","-",IF(AND(ISNUMBER(Fixture!G5501),ISNUMBER(Fixture!I5501),Fixture!F5501&lt;&gt;"BYE",Fixture!J5501&lt;&gt;"BYE"),"Yes","-"))</f>
        <v>-</v>
      </c>
      <c r="H5497" s="9" t="str">
        <f>IF(G5497="-","-",IF(Fixture!G5501&gt;Fixture!I5501,Settings!$G$7,IF(Fixture!G5501=Fixture!I5501,Settings!$G$8,IF(Fixture!G5501&lt;Fixture!I5501,Settings!$G$9,"-"))))</f>
        <v>-</v>
      </c>
      <c r="I5497" s="13" t="str">
        <f>IF(G5497="-","-",IF(Fixture!I5501&gt;Fixture!G5501,Settings!$G$7,IF(Fixture!I5501=Fixture!G5501,Settings!$G$8,IF(Fixture!I5501&lt;Fixture!G5501,Settings!$G$9,"-"))))</f>
        <v>-</v>
      </c>
    </row>
    <row r="5498" spans="3:9" x14ac:dyDescent="0.25">
      <c r="C5498" s="12" t="str">
        <f t="shared" si="172"/>
        <v>-</v>
      </c>
      <c r="D5498" s="9" t="str">
        <f t="shared" si="173"/>
        <v>-</v>
      </c>
      <c r="E5498" s="9" t="str">
        <f>IF(C5498="-","-",IF(D5498=maxgameno+2,"blank row 2",IF(D5498=maxgameno+1,"blank row 1",INDEX(FixtureCode!$B$4:$AH$128,MATCH($C5498,FixtureCode!$B$4:$B$128,0),MATCH("G"&amp;D5498&amp;"-T1",FixtureCode!$B$4:$AH$4,0)))))</f>
        <v>-</v>
      </c>
      <c r="F5498" s="13" t="str">
        <f>IF(C5498="-","-",IF(D5498=maxgameno+2,"blank row 2",IF(D5498=maxgameno+1,"blank row 1",INDEX(FixtureCode!$B$4:$AH$128,MATCH($C5498,FixtureCode!$B$4:$B$128,0),MATCH("G"&amp;D5498&amp;"-T2",FixtureCode!$B$4:$AH$4,0)))))</f>
        <v>-</v>
      </c>
      <c r="G5498" s="12" t="str">
        <f>IF(C5498="-","-",IF(AND(ISNUMBER(Fixture!G5502),ISNUMBER(Fixture!I5502),Fixture!F5502&lt;&gt;"BYE",Fixture!J5502&lt;&gt;"BYE"),"Yes","-"))</f>
        <v>-</v>
      </c>
      <c r="H5498" s="9" t="str">
        <f>IF(G5498="-","-",IF(Fixture!G5502&gt;Fixture!I5502,Settings!$G$7,IF(Fixture!G5502=Fixture!I5502,Settings!$G$8,IF(Fixture!G5502&lt;Fixture!I5502,Settings!$G$9,"-"))))</f>
        <v>-</v>
      </c>
      <c r="I5498" s="13" t="str">
        <f>IF(G5498="-","-",IF(Fixture!I5502&gt;Fixture!G5502,Settings!$G$7,IF(Fixture!I5502=Fixture!G5502,Settings!$G$8,IF(Fixture!I5502&lt;Fixture!G5502,Settings!$G$9,"-"))))</f>
        <v>-</v>
      </c>
    </row>
    <row r="5499" spans="3:9" x14ac:dyDescent="0.25">
      <c r="C5499" s="12" t="str">
        <f t="shared" si="172"/>
        <v>-</v>
      </c>
      <c r="D5499" s="9" t="str">
        <f t="shared" si="173"/>
        <v>-</v>
      </c>
      <c r="E5499" s="9" t="str">
        <f>IF(C5499="-","-",IF(D5499=maxgameno+2,"blank row 2",IF(D5499=maxgameno+1,"blank row 1",INDEX(FixtureCode!$B$4:$AH$128,MATCH($C5499,FixtureCode!$B$4:$B$128,0),MATCH("G"&amp;D5499&amp;"-T1",FixtureCode!$B$4:$AH$4,0)))))</f>
        <v>-</v>
      </c>
      <c r="F5499" s="13" t="str">
        <f>IF(C5499="-","-",IF(D5499=maxgameno+2,"blank row 2",IF(D5499=maxgameno+1,"blank row 1",INDEX(FixtureCode!$B$4:$AH$128,MATCH($C5499,FixtureCode!$B$4:$B$128,0),MATCH("G"&amp;D5499&amp;"-T2",FixtureCode!$B$4:$AH$4,0)))))</f>
        <v>-</v>
      </c>
      <c r="G5499" s="12" t="str">
        <f>IF(C5499="-","-",IF(AND(ISNUMBER(Fixture!G5503),ISNUMBER(Fixture!I5503),Fixture!F5503&lt;&gt;"BYE",Fixture!J5503&lt;&gt;"BYE"),"Yes","-"))</f>
        <v>-</v>
      </c>
      <c r="H5499" s="9" t="str">
        <f>IF(G5499="-","-",IF(Fixture!G5503&gt;Fixture!I5503,Settings!$G$7,IF(Fixture!G5503=Fixture!I5503,Settings!$G$8,IF(Fixture!G5503&lt;Fixture!I5503,Settings!$G$9,"-"))))</f>
        <v>-</v>
      </c>
      <c r="I5499" s="13" t="str">
        <f>IF(G5499="-","-",IF(Fixture!I5503&gt;Fixture!G5503,Settings!$G$7,IF(Fixture!I5503=Fixture!G5503,Settings!$G$8,IF(Fixture!I5503&lt;Fixture!G5503,Settings!$G$9,"-"))))</f>
        <v>-</v>
      </c>
    </row>
    <row r="5500" spans="3:9" x14ac:dyDescent="0.25">
      <c r="C5500" s="12" t="str">
        <f t="shared" si="172"/>
        <v>-</v>
      </c>
      <c r="D5500" s="9" t="str">
        <f t="shared" si="173"/>
        <v>-</v>
      </c>
      <c r="E5500" s="9" t="str">
        <f>IF(C5500="-","-",IF(D5500=maxgameno+2,"blank row 2",IF(D5500=maxgameno+1,"blank row 1",INDEX(FixtureCode!$B$4:$AH$128,MATCH($C5500,FixtureCode!$B$4:$B$128,0),MATCH("G"&amp;D5500&amp;"-T1",FixtureCode!$B$4:$AH$4,0)))))</f>
        <v>-</v>
      </c>
      <c r="F5500" s="13" t="str">
        <f>IF(C5500="-","-",IF(D5500=maxgameno+2,"blank row 2",IF(D5500=maxgameno+1,"blank row 1",INDEX(FixtureCode!$B$4:$AH$128,MATCH($C5500,FixtureCode!$B$4:$B$128,0),MATCH("G"&amp;D5500&amp;"-T2",FixtureCode!$B$4:$AH$4,0)))))</f>
        <v>-</v>
      </c>
      <c r="G5500" s="12" t="str">
        <f>IF(C5500="-","-",IF(AND(ISNUMBER(Fixture!G5504),ISNUMBER(Fixture!I5504),Fixture!F5504&lt;&gt;"BYE",Fixture!J5504&lt;&gt;"BYE"),"Yes","-"))</f>
        <v>-</v>
      </c>
      <c r="H5500" s="9" t="str">
        <f>IF(G5500="-","-",IF(Fixture!G5504&gt;Fixture!I5504,Settings!$G$7,IF(Fixture!G5504=Fixture!I5504,Settings!$G$8,IF(Fixture!G5504&lt;Fixture!I5504,Settings!$G$9,"-"))))</f>
        <v>-</v>
      </c>
      <c r="I5500" s="13" t="str">
        <f>IF(G5500="-","-",IF(Fixture!I5504&gt;Fixture!G5504,Settings!$G$7,IF(Fixture!I5504=Fixture!G5504,Settings!$G$8,IF(Fixture!I5504&lt;Fixture!G5504,Settings!$G$9,"-"))))</f>
        <v>-</v>
      </c>
    </row>
    <row r="5501" spans="3:9" x14ac:dyDescent="0.25">
      <c r="C5501" s="12" t="str">
        <f t="shared" si="172"/>
        <v>-</v>
      </c>
      <c r="D5501" s="9" t="str">
        <f t="shared" si="173"/>
        <v>-</v>
      </c>
      <c r="E5501" s="9" t="str">
        <f>IF(C5501="-","-",IF(D5501=maxgameno+2,"blank row 2",IF(D5501=maxgameno+1,"blank row 1",INDEX(FixtureCode!$B$4:$AH$128,MATCH($C5501,FixtureCode!$B$4:$B$128,0),MATCH("G"&amp;D5501&amp;"-T1",FixtureCode!$B$4:$AH$4,0)))))</f>
        <v>-</v>
      </c>
      <c r="F5501" s="13" t="str">
        <f>IF(C5501="-","-",IF(D5501=maxgameno+2,"blank row 2",IF(D5501=maxgameno+1,"blank row 1",INDEX(FixtureCode!$B$4:$AH$128,MATCH($C5501,FixtureCode!$B$4:$B$128,0),MATCH("G"&amp;D5501&amp;"-T2",FixtureCode!$B$4:$AH$4,0)))))</f>
        <v>-</v>
      </c>
      <c r="G5501" s="12" t="str">
        <f>IF(C5501="-","-",IF(AND(ISNUMBER(Fixture!G5505),ISNUMBER(Fixture!I5505),Fixture!F5505&lt;&gt;"BYE",Fixture!J5505&lt;&gt;"BYE"),"Yes","-"))</f>
        <v>-</v>
      </c>
      <c r="H5501" s="9" t="str">
        <f>IF(G5501="-","-",IF(Fixture!G5505&gt;Fixture!I5505,Settings!$G$7,IF(Fixture!G5505=Fixture!I5505,Settings!$G$8,IF(Fixture!G5505&lt;Fixture!I5505,Settings!$G$9,"-"))))</f>
        <v>-</v>
      </c>
      <c r="I5501" s="13" t="str">
        <f>IF(G5501="-","-",IF(Fixture!I5505&gt;Fixture!G5505,Settings!$G$7,IF(Fixture!I5505=Fixture!G5505,Settings!$G$8,IF(Fixture!I5505&lt;Fixture!G5505,Settings!$G$9,"-"))))</f>
        <v>-</v>
      </c>
    </row>
    <row r="5502" spans="3:9" x14ac:dyDescent="0.25">
      <c r="C5502" s="12" t="str">
        <f t="shared" si="172"/>
        <v>-</v>
      </c>
      <c r="D5502" s="9" t="str">
        <f t="shared" si="173"/>
        <v>-</v>
      </c>
      <c r="E5502" s="9" t="str">
        <f>IF(C5502="-","-",IF(D5502=maxgameno+2,"blank row 2",IF(D5502=maxgameno+1,"blank row 1",INDEX(FixtureCode!$B$4:$AH$128,MATCH($C5502,FixtureCode!$B$4:$B$128,0),MATCH("G"&amp;D5502&amp;"-T1",FixtureCode!$B$4:$AH$4,0)))))</f>
        <v>-</v>
      </c>
      <c r="F5502" s="13" t="str">
        <f>IF(C5502="-","-",IF(D5502=maxgameno+2,"blank row 2",IF(D5502=maxgameno+1,"blank row 1",INDEX(FixtureCode!$B$4:$AH$128,MATCH($C5502,FixtureCode!$B$4:$B$128,0),MATCH("G"&amp;D5502&amp;"-T2",FixtureCode!$B$4:$AH$4,0)))))</f>
        <v>-</v>
      </c>
      <c r="G5502" s="12" t="str">
        <f>IF(C5502="-","-",IF(AND(ISNUMBER(Fixture!G5506),ISNUMBER(Fixture!I5506),Fixture!F5506&lt;&gt;"BYE",Fixture!J5506&lt;&gt;"BYE"),"Yes","-"))</f>
        <v>-</v>
      </c>
      <c r="H5502" s="9" t="str">
        <f>IF(G5502="-","-",IF(Fixture!G5506&gt;Fixture!I5506,Settings!$G$7,IF(Fixture!G5506=Fixture!I5506,Settings!$G$8,IF(Fixture!G5506&lt;Fixture!I5506,Settings!$G$9,"-"))))</f>
        <v>-</v>
      </c>
      <c r="I5502" s="13" t="str">
        <f>IF(G5502="-","-",IF(Fixture!I5506&gt;Fixture!G5506,Settings!$G$7,IF(Fixture!I5506=Fixture!G5506,Settings!$G$8,IF(Fixture!I5506&lt;Fixture!G5506,Settings!$G$9,"-"))))</f>
        <v>-</v>
      </c>
    </row>
    <row r="5503" spans="3:9" x14ac:dyDescent="0.25">
      <c r="C5503" s="12" t="str">
        <f t="shared" si="172"/>
        <v>-</v>
      </c>
      <c r="D5503" s="9" t="str">
        <f t="shared" si="173"/>
        <v>-</v>
      </c>
      <c r="E5503" s="9" t="str">
        <f>IF(C5503="-","-",IF(D5503=maxgameno+2,"blank row 2",IF(D5503=maxgameno+1,"blank row 1",INDEX(FixtureCode!$B$4:$AH$128,MATCH($C5503,FixtureCode!$B$4:$B$128,0),MATCH("G"&amp;D5503&amp;"-T1",FixtureCode!$B$4:$AH$4,0)))))</f>
        <v>-</v>
      </c>
      <c r="F5503" s="13" t="str">
        <f>IF(C5503="-","-",IF(D5503=maxgameno+2,"blank row 2",IF(D5503=maxgameno+1,"blank row 1",INDEX(FixtureCode!$B$4:$AH$128,MATCH($C5503,FixtureCode!$B$4:$B$128,0),MATCH("G"&amp;D5503&amp;"-T2",FixtureCode!$B$4:$AH$4,0)))))</f>
        <v>-</v>
      </c>
      <c r="G5503" s="12" t="str">
        <f>IF(C5503="-","-",IF(AND(ISNUMBER(Fixture!G5507),ISNUMBER(Fixture!I5507),Fixture!F5507&lt;&gt;"BYE",Fixture!J5507&lt;&gt;"BYE"),"Yes","-"))</f>
        <v>-</v>
      </c>
      <c r="H5503" s="9" t="str">
        <f>IF(G5503="-","-",IF(Fixture!G5507&gt;Fixture!I5507,Settings!$G$7,IF(Fixture!G5507=Fixture!I5507,Settings!$G$8,IF(Fixture!G5507&lt;Fixture!I5507,Settings!$G$9,"-"))))</f>
        <v>-</v>
      </c>
      <c r="I5503" s="13" t="str">
        <f>IF(G5503="-","-",IF(Fixture!I5507&gt;Fixture!G5507,Settings!$G$7,IF(Fixture!I5507=Fixture!G5507,Settings!$G$8,IF(Fixture!I5507&lt;Fixture!G5507,Settings!$G$9,"-"))))</f>
        <v>-</v>
      </c>
    </row>
    <row r="5504" spans="3:9" x14ac:dyDescent="0.25">
      <c r="C5504" s="12" t="str">
        <f t="shared" si="172"/>
        <v>-</v>
      </c>
      <c r="D5504" s="9" t="str">
        <f t="shared" si="173"/>
        <v>-</v>
      </c>
      <c r="E5504" s="9" t="str">
        <f>IF(C5504="-","-",IF(D5504=maxgameno+2,"blank row 2",IF(D5504=maxgameno+1,"blank row 1",INDEX(FixtureCode!$B$4:$AH$128,MATCH($C5504,FixtureCode!$B$4:$B$128,0),MATCH("G"&amp;D5504&amp;"-T1",FixtureCode!$B$4:$AH$4,0)))))</f>
        <v>-</v>
      </c>
      <c r="F5504" s="13" t="str">
        <f>IF(C5504="-","-",IF(D5504=maxgameno+2,"blank row 2",IF(D5504=maxgameno+1,"blank row 1",INDEX(FixtureCode!$B$4:$AH$128,MATCH($C5504,FixtureCode!$B$4:$B$128,0),MATCH("G"&amp;D5504&amp;"-T2",FixtureCode!$B$4:$AH$4,0)))))</f>
        <v>-</v>
      </c>
      <c r="G5504" s="12" t="str">
        <f>IF(C5504="-","-",IF(AND(ISNUMBER(Fixture!G5508),ISNUMBER(Fixture!I5508),Fixture!F5508&lt;&gt;"BYE",Fixture!J5508&lt;&gt;"BYE"),"Yes","-"))</f>
        <v>-</v>
      </c>
      <c r="H5504" s="9" t="str">
        <f>IF(G5504="-","-",IF(Fixture!G5508&gt;Fixture!I5508,Settings!$G$7,IF(Fixture!G5508=Fixture!I5508,Settings!$G$8,IF(Fixture!G5508&lt;Fixture!I5508,Settings!$G$9,"-"))))</f>
        <v>-</v>
      </c>
      <c r="I5504" s="13" t="str">
        <f>IF(G5504="-","-",IF(Fixture!I5508&gt;Fixture!G5508,Settings!$G$7,IF(Fixture!I5508=Fixture!G5508,Settings!$G$8,IF(Fixture!I5508&lt;Fixture!G5508,Settings!$G$9,"-"))))</f>
        <v>-</v>
      </c>
    </row>
    <row r="5505" spans="3:9" x14ac:dyDescent="0.25">
      <c r="C5505" s="12" t="str">
        <f t="shared" si="172"/>
        <v>-</v>
      </c>
      <c r="D5505" s="9" t="str">
        <f t="shared" si="173"/>
        <v>-</v>
      </c>
      <c r="E5505" s="9" t="str">
        <f>IF(C5505="-","-",IF(D5505=maxgameno+2,"blank row 2",IF(D5505=maxgameno+1,"blank row 1",INDEX(FixtureCode!$B$4:$AH$128,MATCH($C5505,FixtureCode!$B$4:$B$128,0),MATCH("G"&amp;D5505&amp;"-T1",FixtureCode!$B$4:$AH$4,0)))))</f>
        <v>-</v>
      </c>
      <c r="F5505" s="13" t="str">
        <f>IF(C5505="-","-",IF(D5505=maxgameno+2,"blank row 2",IF(D5505=maxgameno+1,"blank row 1",INDEX(FixtureCode!$B$4:$AH$128,MATCH($C5505,FixtureCode!$B$4:$B$128,0),MATCH("G"&amp;D5505&amp;"-T2",FixtureCode!$B$4:$AH$4,0)))))</f>
        <v>-</v>
      </c>
      <c r="G5505" s="12" t="str">
        <f>IF(C5505="-","-",IF(AND(ISNUMBER(Fixture!G5509),ISNUMBER(Fixture!I5509),Fixture!F5509&lt;&gt;"BYE",Fixture!J5509&lt;&gt;"BYE"),"Yes","-"))</f>
        <v>-</v>
      </c>
      <c r="H5505" s="9" t="str">
        <f>IF(G5505="-","-",IF(Fixture!G5509&gt;Fixture!I5509,Settings!$G$7,IF(Fixture!G5509=Fixture!I5509,Settings!$G$8,IF(Fixture!G5509&lt;Fixture!I5509,Settings!$G$9,"-"))))</f>
        <v>-</v>
      </c>
      <c r="I5505" s="13" t="str">
        <f>IF(G5505="-","-",IF(Fixture!I5509&gt;Fixture!G5509,Settings!$G$7,IF(Fixture!I5509=Fixture!G5509,Settings!$G$8,IF(Fixture!I5509&lt;Fixture!G5509,Settings!$G$9,"-"))))</f>
        <v>-</v>
      </c>
    </row>
    <row r="5506" spans="3:9" x14ac:dyDescent="0.25">
      <c r="C5506" s="12" t="str">
        <f t="shared" si="172"/>
        <v>-</v>
      </c>
      <c r="D5506" s="9" t="str">
        <f t="shared" si="173"/>
        <v>-</v>
      </c>
      <c r="E5506" s="9" t="str">
        <f>IF(C5506="-","-",IF(D5506=maxgameno+2,"blank row 2",IF(D5506=maxgameno+1,"blank row 1",INDEX(FixtureCode!$B$4:$AH$128,MATCH($C5506,FixtureCode!$B$4:$B$128,0),MATCH("G"&amp;D5506&amp;"-T1",FixtureCode!$B$4:$AH$4,0)))))</f>
        <v>-</v>
      </c>
      <c r="F5506" s="13" t="str">
        <f>IF(C5506="-","-",IF(D5506=maxgameno+2,"blank row 2",IF(D5506=maxgameno+1,"blank row 1",INDEX(FixtureCode!$B$4:$AH$128,MATCH($C5506,FixtureCode!$B$4:$B$128,0),MATCH("G"&amp;D5506&amp;"-T2",FixtureCode!$B$4:$AH$4,0)))))</f>
        <v>-</v>
      </c>
      <c r="G5506" s="12" t="str">
        <f>IF(C5506="-","-",IF(AND(ISNUMBER(Fixture!G5510),ISNUMBER(Fixture!I5510),Fixture!F5510&lt;&gt;"BYE",Fixture!J5510&lt;&gt;"BYE"),"Yes","-"))</f>
        <v>-</v>
      </c>
      <c r="H5506" s="9" t="str">
        <f>IF(G5506="-","-",IF(Fixture!G5510&gt;Fixture!I5510,Settings!$G$7,IF(Fixture!G5510=Fixture!I5510,Settings!$G$8,IF(Fixture!G5510&lt;Fixture!I5510,Settings!$G$9,"-"))))</f>
        <v>-</v>
      </c>
      <c r="I5506" s="13" t="str">
        <f>IF(G5506="-","-",IF(Fixture!I5510&gt;Fixture!G5510,Settings!$G$7,IF(Fixture!I5510=Fixture!G5510,Settings!$G$8,IF(Fixture!I5510&lt;Fixture!G5510,Settings!$G$9,"-"))))</f>
        <v>-</v>
      </c>
    </row>
    <row r="5507" spans="3:9" x14ac:dyDescent="0.25">
      <c r="C5507" s="12" t="str">
        <f t="shared" si="172"/>
        <v>-</v>
      </c>
      <c r="D5507" s="9" t="str">
        <f t="shared" si="173"/>
        <v>-</v>
      </c>
      <c r="E5507" s="9" t="str">
        <f>IF(C5507="-","-",IF(D5507=maxgameno+2,"blank row 2",IF(D5507=maxgameno+1,"blank row 1",INDEX(FixtureCode!$B$4:$AH$128,MATCH($C5507,FixtureCode!$B$4:$B$128,0),MATCH("G"&amp;D5507&amp;"-T1",FixtureCode!$B$4:$AH$4,0)))))</f>
        <v>-</v>
      </c>
      <c r="F5507" s="13" t="str">
        <f>IF(C5507="-","-",IF(D5507=maxgameno+2,"blank row 2",IF(D5507=maxgameno+1,"blank row 1",INDEX(FixtureCode!$B$4:$AH$128,MATCH($C5507,FixtureCode!$B$4:$B$128,0),MATCH("G"&amp;D5507&amp;"-T2",FixtureCode!$B$4:$AH$4,0)))))</f>
        <v>-</v>
      </c>
      <c r="G5507" s="12" t="str">
        <f>IF(C5507="-","-",IF(AND(ISNUMBER(Fixture!G5511),ISNUMBER(Fixture!I5511),Fixture!F5511&lt;&gt;"BYE",Fixture!J5511&lt;&gt;"BYE"),"Yes","-"))</f>
        <v>-</v>
      </c>
      <c r="H5507" s="9" t="str">
        <f>IF(G5507="-","-",IF(Fixture!G5511&gt;Fixture!I5511,Settings!$G$7,IF(Fixture!G5511=Fixture!I5511,Settings!$G$8,IF(Fixture!G5511&lt;Fixture!I5511,Settings!$G$9,"-"))))</f>
        <v>-</v>
      </c>
      <c r="I5507" s="13" t="str">
        <f>IF(G5507="-","-",IF(Fixture!I5511&gt;Fixture!G5511,Settings!$G$7,IF(Fixture!I5511=Fixture!G5511,Settings!$G$8,IF(Fixture!I5511&lt;Fixture!G5511,Settings!$G$9,"-"))))</f>
        <v>-</v>
      </c>
    </row>
    <row r="5508" spans="3:9" x14ac:dyDescent="0.25">
      <c r="C5508" s="12" t="str">
        <f t="shared" si="172"/>
        <v>-</v>
      </c>
      <c r="D5508" s="9" t="str">
        <f t="shared" si="173"/>
        <v>-</v>
      </c>
      <c r="E5508" s="9" t="str">
        <f>IF(C5508="-","-",IF(D5508=maxgameno+2,"blank row 2",IF(D5508=maxgameno+1,"blank row 1",INDEX(FixtureCode!$B$4:$AH$128,MATCH($C5508,FixtureCode!$B$4:$B$128,0),MATCH("G"&amp;D5508&amp;"-T1",FixtureCode!$B$4:$AH$4,0)))))</f>
        <v>-</v>
      </c>
      <c r="F5508" s="13" t="str">
        <f>IF(C5508="-","-",IF(D5508=maxgameno+2,"blank row 2",IF(D5508=maxgameno+1,"blank row 1",INDEX(FixtureCode!$B$4:$AH$128,MATCH($C5508,FixtureCode!$B$4:$B$128,0),MATCH("G"&amp;D5508&amp;"-T2",FixtureCode!$B$4:$AH$4,0)))))</f>
        <v>-</v>
      </c>
      <c r="G5508" s="12" t="str">
        <f>IF(C5508="-","-",IF(AND(ISNUMBER(Fixture!G5512),ISNUMBER(Fixture!I5512),Fixture!F5512&lt;&gt;"BYE",Fixture!J5512&lt;&gt;"BYE"),"Yes","-"))</f>
        <v>-</v>
      </c>
      <c r="H5508" s="9" t="str">
        <f>IF(G5508="-","-",IF(Fixture!G5512&gt;Fixture!I5512,Settings!$G$7,IF(Fixture!G5512=Fixture!I5512,Settings!$G$8,IF(Fixture!G5512&lt;Fixture!I5512,Settings!$G$9,"-"))))</f>
        <v>-</v>
      </c>
      <c r="I5508" s="13" t="str">
        <f>IF(G5508="-","-",IF(Fixture!I5512&gt;Fixture!G5512,Settings!$G$7,IF(Fixture!I5512=Fixture!G5512,Settings!$G$8,IF(Fixture!I5512&lt;Fixture!G5512,Settings!$G$9,"-"))))</f>
        <v>-</v>
      </c>
    </row>
    <row r="5509" spans="3:9" x14ac:dyDescent="0.25">
      <c r="C5509" s="12" t="str">
        <f t="shared" si="172"/>
        <v>-</v>
      </c>
      <c r="D5509" s="9" t="str">
        <f t="shared" si="173"/>
        <v>-</v>
      </c>
      <c r="E5509" s="9" t="str">
        <f>IF(C5509="-","-",IF(D5509=maxgameno+2,"blank row 2",IF(D5509=maxgameno+1,"blank row 1",INDEX(FixtureCode!$B$4:$AH$128,MATCH($C5509,FixtureCode!$B$4:$B$128,0),MATCH("G"&amp;D5509&amp;"-T1",FixtureCode!$B$4:$AH$4,0)))))</f>
        <v>-</v>
      </c>
      <c r="F5509" s="13" t="str">
        <f>IF(C5509="-","-",IF(D5509=maxgameno+2,"blank row 2",IF(D5509=maxgameno+1,"blank row 1",INDEX(FixtureCode!$B$4:$AH$128,MATCH($C5509,FixtureCode!$B$4:$B$128,0),MATCH("G"&amp;D5509&amp;"-T2",FixtureCode!$B$4:$AH$4,0)))))</f>
        <v>-</v>
      </c>
      <c r="G5509" s="12" t="str">
        <f>IF(C5509="-","-",IF(AND(ISNUMBER(Fixture!G5513),ISNUMBER(Fixture!I5513),Fixture!F5513&lt;&gt;"BYE",Fixture!J5513&lt;&gt;"BYE"),"Yes","-"))</f>
        <v>-</v>
      </c>
      <c r="H5509" s="9" t="str">
        <f>IF(G5509="-","-",IF(Fixture!G5513&gt;Fixture!I5513,Settings!$G$7,IF(Fixture!G5513=Fixture!I5513,Settings!$G$8,IF(Fixture!G5513&lt;Fixture!I5513,Settings!$G$9,"-"))))</f>
        <v>-</v>
      </c>
      <c r="I5509" s="13" t="str">
        <f>IF(G5509="-","-",IF(Fixture!I5513&gt;Fixture!G5513,Settings!$G$7,IF(Fixture!I5513=Fixture!G5513,Settings!$G$8,IF(Fixture!I5513&lt;Fixture!G5513,Settings!$G$9,"-"))))</f>
        <v>-</v>
      </c>
    </row>
    <row r="5510" spans="3:9" x14ac:dyDescent="0.25">
      <c r="C5510" s="12" t="str">
        <f t="shared" ref="C5510:C5573" si="174">IF(C5509="-","-",IF(D5509+1&lt;=maxgameno+2,C5509,IF(C5509+1&lt;=maxroundno,C5509+1,"-")))</f>
        <v>-</v>
      </c>
      <c r="D5510" s="9" t="str">
        <f t="shared" ref="D5510:D5573" si="175">IF(C5510="-","-",IF(D5509+1&lt;=maxgameno+2,D5509+1,1))</f>
        <v>-</v>
      </c>
      <c r="E5510" s="9" t="str">
        <f>IF(C5510="-","-",IF(D5510=maxgameno+2,"blank row 2",IF(D5510=maxgameno+1,"blank row 1",INDEX(FixtureCode!$B$4:$AH$128,MATCH($C5510,FixtureCode!$B$4:$B$128,0),MATCH("G"&amp;D5510&amp;"-T1",FixtureCode!$B$4:$AH$4,0)))))</f>
        <v>-</v>
      </c>
      <c r="F5510" s="13" t="str">
        <f>IF(C5510="-","-",IF(D5510=maxgameno+2,"blank row 2",IF(D5510=maxgameno+1,"blank row 1",INDEX(FixtureCode!$B$4:$AH$128,MATCH($C5510,FixtureCode!$B$4:$B$128,0),MATCH("G"&amp;D5510&amp;"-T2",FixtureCode!$B$4:$AH$4,0)))))</f>
        <v>-</v>
      </c>
      <c r="G5510" s="12" t="str">
        <f>IF(C5510="-","-",IF(AND(ISNUMBER(Fixture!G5514),ISNUMBER(Fixture!I5514),Fixture!F5514&lt;&gt;"BYE",Fixture!J5514&lt;&gt;"BYE"),"Yes","-"))</f>
        <v>-</v>
      </c>
      <c r="H5510" s="9" t="str">
        <f>IF(G5510="-","-",IF(Fixture!G5514&gt;Fixture!I5514,Settings!$G$7,IF(Fixture!G5514=Fixture!I5514,Settings!$G$8,IF(Fixture!G5514&lt;Fixture!I5514,Settings!$G$9,"-"))))</f>
        <v>-</v>
      </c>
      <c r="I5510" s="13" t="str">
        <f>IF(G5510="-","-",IF(Fixture!I5514&gt;Fixture!G5514,Settings!$G$7,IF(Fixture!I5514=Fixture!G5514,Settings!$G$8,IF(Fixture!I5514&lt;Fixture!G5514,Settings!$G$9,"-"))))</f>
        <v>-</v>
      </c>
    </row>
    <row r="5511" spans="3:9" x14ac:dyDescent="0.25">
      <c r="C5511" s="12" t="str">
        <f t="shared" si="174"/>
        <v>-</v>
      </c>
      <c r="D5511" s="9" t="str">
        <f t="shared" si="175"/>
        <v>-</v>
      </c>
      <c r="E5511" s="9" t="str">
        <f>IF(C5511="-","-",IF(D5511=maxgameno+2,"blank row 2",IF(D5511=maxgameno+1,"blank row 1",INDEX(FixtureCode!$B$4:$AH$128,MATCH($C5511,FixtureCode!$B$4:$B$128,0),MATCH("G"&amp;D5511&amp;"-T1",FixtureCode!$B$4:$AH$4,0)))))</f>
        <v>-</v>
      </c>
      <c r="F5511" s="13" t="str">
        <f>IF(C5511="-","-",IF(D5511=maxgameno+2,"blank row 2",IF(D5511=maxgameno+1,"blank row 1",INDEX(FixtureCode!$B$4:$AH$128,MATCH($C5511,FixtureCode!$B$4:$B$128,0),MATCH("G"&amp;D5511&amp;"-T2",FixtureCode!$B$4:$AH$4,0)))))</f>
        <v>-</v>
      </c>
      <c r="G5511" s="12" t="str">
        <f>IF(C5511="-","-",IF(AND(ISNUMBER(Fixture!G5515),ISNUMBER(Fixture!I5515),Fixture!F5515&lt;&gt;"BYE",Fixture!J5515&lt;&gt;"BYE"),"Yes","-"))</f>
        <v>-</v>
      </c>
      <c r="H5511" s="9" t="str">
        <f>IF(G5511="-","-",IF(Fixture!G5515&gt;Fixture!I5515,Settings!$G$7,IF(Fixture!G5515=Fixture!I5515,Settings!$G$8,IF(Fixture!G5515&lt;Fixture!I5515,Settings!$G$9,"-"))))</f>
        <v>-</v>
      </c>
      <c r="I5511" s="13" t="str">
        <f>IF(G5511="-","-",IF(Fixture!I5515&gt;Fixture!G5515,Settings!$G$7,IF(Fixture!I5515=Fixture!G5515,Settings!$G$8,IF(Fixture!I5515&lt;Fixture!G5515,Settings!$G$9,"-"))))</f>
        <v>-</v>
      </c>
    </row>
    <row r="5512" spans="3:9" x14ac:dyDescent="0.25">
      <c r="C5512" s="12" t="str">
        <f t="shared" si="174"/>
        <v>-</v>
      </c>
      <c r="D5512" s="9" t="str">
        <f t="shared" si="175"/>
        <v>-</v>
      </c>
      <c r="E5512" s="9" t="str">
        <f>IF(C5512="-","-",IF(D5512=maxgameno+2,"blank row 2",IF(D5512=maxgameno+1,"blank row 1",INDEX(FixtureCode!$B$4:$AH$128,MATCH($C5512,FixtureCode!$B$4:$B$128,0),MATCH("G"&amp;D5512&amp;"-T1",FixtureCode!$B$4:$AH$4,0)))))</f>
        <v>-</v>
      </c>
      <c r="F5512" s="13" t="str">
        <f>IF(C5512="-","-",IF(D5512=maxgameno+2,"blank row 2",IF(D5512=maxgameno+1,"blank row 1",INDEX(FixtureCode!$B$4:$AH$128,MATCH($C5512,FixtureCode!$B$4:$B$128,0),MATCH("G"&amp;D5512&amp;"-T2",FixtureCode!$B$4:$AH$4,0)))))</f>
        <v>-</v>
      </c>
      <c r="G5512" s="12" t="str">
        <f>IF(C5512="-","-",IF(AND(ISNUMBER(Fixture!G5516),ISNUMBER(Fixture!I5516),Fixture!F5516&lt;&gt;"BYE",Fixture!J5516&lt;&gt;"BYE"),"Yes","-"))</f>
        <v>-</v>
      </c>
      <c r="H5512" s="9" t="str">
        <f>IF(G5512="-","-",IF(Fixture!G5516&gt;Fixture!I5516,Settings!$G$7,IF(Fixture!G5516=Fixture!I5516,Settings!$G$8,IF(Fixture!G5516&lt;Fixture!I5516,Settings!$G$9,"-"))))</f>
        <v>-</v>
      </c>
      <c r="I5512" s="13" t="str">
        <f>IF(G5512="-","-",IF(Fixture!I5516&gt;Fixture!G5516,Settings!$G$7,IF(Fixture!I5516=Fixture!G5516,Settings!$G$8,IF(Fixture!I5516&lt;Fixture!G5516,Settings!$G$9,"-"))))</f>
        <v>-</v>
      </c>
    </row>
    <row r="5513" spans="3:9" x14ac:dyDescent="0.25">
      <c r="C5513" s="12" t="str">
        <f t="shared" si="174"/>
        <v>-</v>
      </c>
      <c r="D5513" s="9" t="str">
        <f t="shared" si="175"/>
        <v>-</v>
      </c>
      <c r="E5513" s="9" t="str">
        <f>IF(C5513="-","-",IF(D5513=maxgameno+2,"blank row 2",IF(D5513=maxgameno+1,"blank row 1",INDEX(FixtureCode!$B$4:$AH$128,MATCH($C5513,FixtureCode!$B$4:$B$128,0),MATCH("G"&amp;D5513&amp;"-T1",FixtureCode!$B$4:$AH$4,0)))))</f>
        <v>-</v>
      </c>
      <c r="F5513" s="13" t="str">
        <f>IF(C5513="-","-",IF(D5513=maxgameno+2,"blank row 2",IF(D5513=maxgameno+1,"blank row 1",INDEX(FixtureCode!$B$4:$AH$128,MATCH($C5513,FixtureCode!$B$4:$B$128,0),MATCH("G"&amp;D5513&amp;"-T2",FixtureCode!$B$4:$AH$4,0)))))</f>
        <v>-</v>
      </c>
      <c r="G5513" s="12" t="str">
        <f>IF(C5513="-","-",IF(AND(ISNUMBER(Fixture!G5517),ISNUMBER(Fixture!I5517),Fixture!F5517&lt;&gt;"BYE",Fixture!J5517&lt;&gt;"BYE"),"Yes","-"))</f>
        <v>-</v>
      </c>
      <c r="H5513" s="9" t="str">
        <f>IF(G5513="-","-",IF(Fixture!G5517&gt;Fixture!I5517,Settings!$G$7,IF(Fixture!G5517=Fixture!I5517,Settings!$G$8,IF(Fixture!G5517&lt;Fixture!I5517,Settings!$G$9,"-"))))</f>
        <v>-</v>
      </c>
      <c r="I5513" s="13" t="str">
        <f>IF(G5513="-","-",IF(Fixture!I5517&gt;Fixture!G5517,Settings!$G$7,IF(Fixture!I5517=Fixture!G5517,Settings!$G$8,IF(Fixture!I5517&lt;Fixture!G5517,Settings!$G$9,"-"))))</f>
        <v>-</v>
      </c>
    </row>
    <row r="5514" spans="3:9" x14ac:dyDescent="0.25">
      <c r="C5514" s="12" t="str">
        <f t="shared" si="174"/>
        <v>-</v>
      </c>
      <c r="D5514" s="9" t="str">
        <f t="shared" si="175"/>
        <v>-</v>
      </c>
      <c r="E5514" s="9" t="str">
        <f>IF(C5514="-","-",IF(D5514=maxgameno+2,"blank row 2",IF(D5514=maxgameno+1,"blank row 1",INDEX(FixtureCode!$B$4:$AH$128,MATCH($C5514,FixtureCode!$B$4:$B$128,0),MATCH("G"&amp;D5514&amp;"-T1",FixtureCode!$B$4:$AH$4,0)))))</f>
        <v>-</v>
      </c>
      <c r="F5514" s="13" t="str">
        <f>IF(C5514="-","-",IF(D5514=maxgameno+2,"blank row 2",IF(D5514=maxgameno+1,"blank row 1",INDEX(FixtureCode!$B$4:$AH$128,MATCH($C5514,FixtureCode!$B$4:$B$128,0),MATCH("G"&amp;D5514&amp;"-T2",FixtureCode!$B$4:$AH$4,0)))))</f>
        <v>-</v>
      </c>
      <c r="G5514" s="12" t="str">
        <f>IF(C5514="-","-",IF(AND(ISNUMBER(Fixture!G5518),ISNUMBER(Fixture!I5518),Fixture!F5518&lt;&gt;"BYE",Fixture!J5518&lt;&gt;"BYE"),"Yes","-"))</f>
        <v>-</v>
      </c>
      <c r="H5514" s="9" t="str">
        <f>IF(G5514="-","-",IF(Fixture!G5518&gt;Fixture!I5518,Settings!$G$7,IF(Fixture!G5518=Fixture!I5518,Settings!$G$8,IF(Fixture!G5518&lt;Fixture!I5518,Settings!$G$9,"-"))))</f>
        <v>-</v>
      </c>
      <c r="I5514" s="13" t="str">
        <f>IF(G5514="-","-",IF(Fixture!I5518&gt;Fixture!G5518,Settings!$G$7,IF(Fixture!I5518=Fixture!G5518,Settings!$G$8,IF(Fixture!I5518&lt;Fixture!G5518,Settings!$G$9,"-"))))</f>
        <v>-</v>
      </c>
    </row>
    <row r="5515" spans="3:9" x14ac:dyDescent="0.25">
      <c r="C5515" s="12" t="str">
        <f t="shared" si="174"/>
        <v>-</v>
      </c>
      <c r="D5515" s="9" t="str">
        <f t="shared" si="175"/>
        <v>-</v>
      </c>
      <c r="E5515" s="9" t="str">
        <f>IF(C5515="-","-",IF(D5515=maxgameno+2,"blank row 2",IF(D5515=maxgameno+1,"blank row 1",INDEX(FixtureCode!$B$4:$AH$128,MATCH($C5515,FixtureCode!$B$4:$B$128,0),MATCH("G"&amp;D5515&amp;"-T1",FixtureCode!$B$4:$AH$4,0)))))</f>
        <v>-</v>
      </c>
      <c r="F5515" s="13" t="str">
        <f>IF(C5515="-","-",IF(D5515=maxgameno+2,"blank row 2",IF(D5515=maxgameno+1,"blank row 1",INDEX(FixtureCode!$B$4:$AH$128,MATCH($C5515,FixtureCode!$B$4:$B$128,0),MATCH("G"&amp;D5515&amp;"-T2",FixtureCode!$B$4:$AH$4,0)))))</f>
        <v>-</v>
      </c>
      <c r="G5515" s="12" t="str">
        <f>IF(C5515="-","-",IF(AND(ISNUMBER(Fixture!G5519),ISNUMBER(Fixture!I5519),Fixture!F5519&lt;&gt;"BYE",Fixture!J5519&lt;&gt;"BYE"),"Yes","-"))</f>
        <v>-</v>
      </c>
      <c r="H5515" s="9" t="str">
        <f>IF(G5515="-","-",IF(Fixture!G5519&gt;Fixture!I5519,Settings!$G$7,IF(Fixture!G5519=Fixture!I5519,Settings!$G$8,IF(Fixture!G5519&lt;Fixture!I5519,Settings!$G$9,"-"))))</f>
        <v>-</v>
      </c>
      <c r="I5515" s="13" t="str">
        <f>IF(G5515="-","-",IF(Fixture!I5519&gt;Fixture!G5519,Settings!$G$7,IF(Fixture!I5519=Fixture!G5519,Settings!$G$8,IF(Fixture!I5519&lt;Fixture!G5519,Settings!$G$9,"-"))))</f>
        <v>-</v>
      </c>
    </row>
    <row r="5516" spans="3:9" x14ac:dyDescent="0.25">
      <c r="C5516" s="12" t="str">
        <f t="shared" si="174"/>
        <v>-</v>
      </c>
      <c r="D5516" s="9" t="str">
        <f t="shared" si="175"/>
        <v>-</v>
      </c>
      <c r="E5516" s="9" t="str">
        <f>IF(C5516="-","-",IF(D5516=maxgameno+2,"blank row 2",IF(D5516=maxgameno+1,"blank row 1",INDEX(FixtureCode!$B$4:$AH$128,MATCH($C5516,FixtureCode!$B$4:$B$128,0),MATCH("G"&amp;D5516&amp;"-T1",FixtureCode!$B$4:$AH$4,0)))))</f>
        <v>-</v>
      </c>
      <c r="F5516" s="13" t="str">
        <f>IF(C5516="-","-",IF(D5516=maxgameno+2,"blank row 2",IF(D5516=maxgameno+1,"blank row 1",INDEX(FixtureCode!$B$4:$AH$128,MATCH($C5516,FixtureCode!$B$4:$B$128,0),MATCH("G"&amp;D5516&amp;"-T2",FixtureCode!$B$4:$AH$4,0)))))</f>
        <v>-</v>
      </c>
      <c r="G5516" s="12" t="str">
        <f>IF(C5516="-","-",IF(AND(ISNUMBER(Fixture!G5520),ISNUMBER(Fixture!I5520),Fixture!F5520&lt;&gt;"BYE",Fixture!J5520&lt;&gt;"BYE"),"Yes","-"))</f>
        <v>-</v>
      </c>
      <c r="H5516" s="9" t="str">
        <f>IF(G5516="-","-",IF(Fixture!G5520&gt;Fixture!I5520,Settings!$G$7,IF(Fixture!G5520=Fixture!I5520,Settings!$G$8,IF(Fixture!G5520&lt;Fixture!I5520,Settings!$G$9,"-"))))</f>
        <v>-</v>
      </c>
      <c r="I5516" s="13" t="str">
        <f>IF(G5516="-","-",IF(Fixture!I5520&gt;Fixture!G5520,Settings!$G$7,IF(Fixture!I5520=Fixture!G5520,Settings!$G$8,IF(Fixture!I5520&lt;Fixture!G5520,Settings!$G$9,"-"))))</f>
        <v>-</v>
      </c>
    </row>
    <row r="5517" spans="3:9" x14ac:dyDescent="0.25">
      <c r="C5517" s="12" t="str">
        <f t="shared" si="174"/>
        <v>-</v>
      </c>
      <c r="D5517" s="9" t="str">
        <f t="shared" si="175"/>
        <v>-</v>
      </c>
      <c r="E5517" s="9" t="str">
        <f>IF(C5517="-","-",IF(D5517=maxgameno+2,"blank row 2",IF(D5517=maxgameno+1,"blank row 1",INDEX(FixtureCode!$B$4:$AH$128,MATCH($C5517,FixtureCode!$B$4:$B$128,0),MATCH("G"&amp;D5517&amp;"-T1",FixtureCode!$B$4:$AH$4,0)))))</f>
        <v>-</v>
      </c>
      <c r="F5517" s="13" t="str">
        <f>IF(C5517="-","-",IF(D5517=maxgameno+2,"blank row 2",IF(D5517=maxgameno+1,"blank row 1",INDEX(FixtureCode!$B$4:$AH$128,MATCH($C5517,FixtureCode!$B$4:$B$128,0),MATCH("G"&amp;D5517&amp;"-T2",FixtureCode!$B$4:$AH$4,0)))))</f>
        <v>-</v>
      </c>
      <c r="G5517" s="12" t="str">
        <f>IF(C5517="-","-",IF(AND(ISNUMBER(Fixture!G5521),ISNUMBER(Fixture!I5521),Fixture!F5521&lt;&gt;"BYE",Fixture!J5521&lt;&gt;"BYE"),"Yes","-"))</f>
        <v>-</v>
      </c>
      <c r="H5517" s="9" t="str">
        <f>IF(G5517="-","-",IF(Fixture!G5521&gt;Fixture!I5521,Settings!$G$7,IF(Fixture!G5521=Fixture!I5521,Settings!$G$8,IF(Fixture!G5521&lt;Fixture!I5521,Settings!$G$9,"-"))))</f>
        <v>-</v>
      </c>
      <c r="I5517" s="13" t="str">
        <f>IF(G5517="-","-",IF(Fixture!I5521&gt;Fixture!G5521,Settings!$G$7,IF(Fixture!I5521=Fixture!G5521,Settings!$G$8,IF(Fixture!I5521&lt;Fixture!G5521,Settings!$G$9,"-"))))</f>
        <v>-</v>
      </c>
    </row>
    <row r="5518" spans="3:9" x14ac:dyDescent="0.25">
      <c r="C5518" s="12" t="str">
        <f t="shared" si="174"/>
        <v>-</v>
      </c>
      <c r="D5518" s="9" t="str">
        <f t="shared" si="175"/>
        <v>-</v>
      </c>
      <c r="E5518" s="9" t="str">
        <f>IF(C5518="-","-",IF(D5518=maxgameno+2,"blank row 2",IF(D5518=maxgameno+1,"blank row 1",INDEX(FixtureCode!$B$4:$AH$128,MATCH($C5518,FixtureCode!$B$4:$B$128,0),MATCH("G"&amp;D5518&amp;"-T1",FixtureCode!$B$4:$AH$4,0)))))</f>
        <v>-</v>
      </c>
      <c r="F5518" s="13" t="str">
        <f>IF(C5518="-","-",IF(D5518=maxgameno+2,"blank row 2",IF(D5518=maxgameno+1,"blank row 1",INDEX(FixtureCode!$B$4:$AH$128,MATCH($C5518,FixtureCode!$B$4:$B$128,0),MATCH("G"&amp;D5518&amp;"-T2",FixtureCode!$B$4:$AH$4,0)))))</f>
        <v>-</v>
      </c>
      <c r="G5518" s="12" t="str">
        <f>IF(C5518="-","-",IF(AND(ISNUMBER(Fixture!G5522),ISNUMBER(Fixture!I5522),Fixture!F5522&lt;&gt;"BYE",Fixture!J5522&lt;&gt;"BYE"),"Yes","-"))</f>
        <v>-</v>
      </c>
      <c r="H5518" s="9" t="str">
        <f>IF(G5518="-","-",IF(Fixture!G5522&gt;Fixture!I5522,Settings!$G$7,IF(Fixture!G5522=Fixture!I5522,Settings!$G$8,IF(Fixture!G5522&lt;Fixture!I5522,Settings!$G$9,"-"))))</f>
        <v>-</v>
      </c>
      <c r="I5518" s="13" t="str">
        <f>IF(G5518="-","-",IF(Fixture!I5522&gt;Fixture!G5522,Settings!$G$7,IF(Fixture!I5522=Fixture!G5522,Settings!$G$8,IF(Fixture!I5522&lt;Fixture!G5522,Settings!$G$9,"-"))))</f>
        <v>-</v>
      </c>
    </row>
    <row r="5519" spans="3:9" x14ac:dyDescent="0.25">
      <c r="C5519" s="12" t="str">
        <f t="shared" si="174"/>
        <v>-</v>
      </c>
      <c r="D5519" s="9" t="str">
        <f t="shared" si="175"/>
        <v>-</v>
      </c>
      <c r="E5519" s="9" t="str">
        <f>IF(C5519="-","-",IF(D5519=maxgameno+2,"blank row 2",IF(D5519=maxgameno+1,"blank row 1",INDEX(FixtureCode!$B$4:$AH$128,MATCH($C5519,FixtureCode!$B$4:$B$128,0),MATCH("G"&amp;D5519&amp;"-T1",FixtureCode!$B$4:$AH$4,0)))))</f>
        <v>-</v>
      </c>
      <c r="F5519" s="13" t="str">
        <f>IF(C5519="-","-",IF(D5519=maxgameno+2,"blank row 2",IF(D5519=maxgameno+1,"blank row 1",INDEX(FixtureCode!$B$4:$AH$128,MATCH($C5519,FixtureCode!$B$4:$B$128,0),MATCH("G"&amp;D5519&amp;"-T2",FixtureCode!$B$4:$AH$4,0)))))</f>
        <v>-</v>
      </c>
      <c r="G5519" s="12" t="str">
        <f>IF(C5519="-","-",IF(AND(ISNUMBER(Fixture!G5523),ISNUMBER(Fixture!I5523),Fixture!F5523&lt;&gt;"BYE",Fixture!J5523&lt;&gt;"BYE"),"Yes","-"))</f>
        <v>-</v>
      </c>
      <c r="H5519" s="9" t="str">
        <f>IF(G5519="-","-",IF(Fixture!G5523&gt;Fixture!I5523,Settings!$G$7,IF(Fixture!G5523=Fixture!I5523,Settings!$G$8,IF(Fixture!G5523&lt;Fixture!I5523,Settings!$G$9,"-"))))</f>
        <v>-</v>
      </c>
      <c r="I5519" s="13" t="str">
        <f>IF(G5519="-","-",IF(Fixture!I5523&gt;Fixture!G5523,Settings!$G$7,IF(Fixture!I5523=Fixture!G5523,Settings!$G$8,IF(Fixture!I5523&lt;Fixture!G5523,Settings!$G$9,"-"))))</f>
        <v>-</v>
      </c>
    </row>
    <row r="5520" spans="3:9" x14ac:dyDescent="0.25">
      <c r="C5520" s="12" t="str">
        <f t="shared" si="174"/>
        <v>-</v>
      </c>
      <c r="D5520" s="9" t="str">
        <f t="shared" si="175"/>
        <v>-</v>
      </c>
      <c r="E5520" s="9" t="str">
        <f>IF(C5520="-","-",IF(D5520=maxgameno+2,"blank row 2",IF(D5520=maxgameno+1,"blank row 1",INDEX(FixtureCode!$B$4:$AH$128,MATCH($C5520,FixtureCode!$B$4:$B$128,0),MATCH("G"&amp;D5520&amp;"-T1",FixtureCode!$B$4:$AH$4,0)))))</f>
        <v>-</v>
      </c>
      <c r="F5520" s="13" t="str">
        <f>IF(C5520="-","-",IF(D5520=maxgameno+2,"blank row 2",IF(D5520=maxgameno+1,"blank row 1",INDEX(FixtureCode!$B$4:$AH$128,MATCH($C5520,FixtureCode!$B$4:$B$128,0),MATCH("G"&amp;D5520&amp;"-T2",FixtureCode!$B$4:$AH$4,0)))))</f>
        <v>-</v>
      </c>
      <c r="G5520" s="12" t="str">
        <f>IF(C5520="-","-",IF(AND(ISNUMBER(Fixture!G5524),ISNUMBER(Fixture!I5524),Fixture!F5524&lt;&gt;"BYE",Fixture!J5524&lt;&gt;"BYE"),"Yes","-"))</f>
        <v>-</v>
      </c>
      <c r="H5520" s="9" t="str">
        <f>IF(G5520="-","-",IF(Fixture!G5524&gt;Fixture!I5524,Settings!$G$7,IF(Fixture!G5524=Fixture!I5524,Settings!$G$8,IF(Fixture!G5524&lt;Fixture!I5524,Settings!$G$9,"-"))))</f>
        <v>-</v>
      </c>
      <c r="I5520" s="13" t="str">
        <f>IF(G5520="-","-",IF(Fixture!I5524&gt;Fixture!G5524,Settings!$G$7,IF(Fixture!I5524=Fixture!G5524,Settings!$G$8,IF(Fixture!I5524&lt;Fixture!G5524,Settings!$G$9,"-"))))</f>
        <v>-</v>
      </c>
    </row>
    <row r="5521" spans="3:9" x14ac:dyDescent="0.25">
      <c r="C5521" s="12" t="str">
        <f t="shared" si="174"/>
        <v>-</v>
      </c>
      <c r="D5521" s="9" t="str">
        <f t="shared" si="175"/>
        <v>-</v>
      </c>
      <c r="E5521" s="9" t="str">
        <f>IF(C5521="-","-",IF(D5521=maxgameno+2,"blank row 2",IF(D5521=maxgameno+1,"blank row 1",INDEX(FixtureCode!$B$4:$AH$128,MATCH($C5521,FixtureCode!$B$4:$B$128,0),MATCH("G"&amp;D5521&amp;"-T1",FixtureCode!$B$4:$AH$4,0)))))</f>
        <v>-</v>
      </c>
      <c r="F5521" s="13" t="str">
        <f>IF(C5521="-","-",IF(D5521=maxgameno+2,"blank row 2",IF(D5521=maxgameno+1,"blank row 1",INDEX(FixtureCode!$B$4:$AH$128,MATCH($C5521,FixtureCode!$B$4:$B$128,0),MATCH("G"&amp;D5521&amp;"-T2",FixtureCode!$B$4:$AH$4,0)))))</f>
        <v>-</v>
      </c>
      <c r="G5521" s="12" t="str">
        <f>IF(C5521="-","-",IF(AND(ISNUMBER(Fixture!G5525),ISNUMBER(Fixture!I5525),Fixture!F5525&lt;&gt;"BYE",Fixture!J5525&lt;&gt;"BYE"),"Yes","-"))</f>
        <v>-</v>
      </c>
      <c r="H5521" s="9" t="str">
        <f>IF(G5521="-","-",IF(Fixture!G5525&gt;Fixture!I5525,Settings!$G$7,IF(Fixture!G5525=Fixture!I5525,Settings!$G$8,IF(Fixture!G5525&lt;Fixture!I5525,Settings!$G$9,"-"))))</f>
        <v>-</v>
      </c>
      <c r="I5521" s="13" t="str">
        <f>IF(G5521="-","-",IF(Fixture!I5525&gt;Fixture!G5525,Settings!$G$7,IF(Fixture!I5525=Fixture!G5525,Settings!$G$8,IF(Fixture!I5525&lt;Fixture!G5525,Settings!$G$9,"-"))))</f>
        <v>-</v>
      </c>
    </row>
    <row r="5522" spans="3:9" x14ac:dyDescent="0.25">
      <c r="C5522" s="12" t="str">
        <f t="shared" si="174"/>
        <v>-</v>
      </c>
      <c r="D5522" s="9" t="str">
        <f t="shared" si="175"/>
        <v>-</v>
      </c>
      <c r="E5522" s="9" t="str">
        <f>IF(C5522="-","-",IF(D5522=maxgameno+2,"blank row 2",IF(D5522=maxgameno+1,"blank row 1",INDEX(FixtureCode!$B$4:$AH$128,MATCH($C5522,FixtureCode!$B$4:$B$128,0),MATCH("G"&amp;D5522&amp;"-T1",FixtureCode!$B$4:$AH$4,0)))))</f>
        <v>-</v>
      </c>
      <c r="F5522" s="13" t="str">
        <f>IF(C5522="-","-",IF(D5522=maxgameno+2,"blank row 2",IF(D5522=maxgameno+1,"blank row 1",INDEX(FixtureCode!$B$4:$AH$128,MATCH($C5522,FixtureCode!$B$4:$B$128,0),MATCH("G"&amp;D5522&amp;"-T2",FixtureCode!$B$4:$AH$4,0)))))</f>
        <v>-</v>
      </c>
      <c r="G5522" s="12" t="str">
        <f>IF(C5522="-","-",IF(AND(ISNUMBER(Fixture!G5526),ISNUMBER(Fixture!I5526),Fixture!F5526&lt;&gt;"BYE",Fixture!J5526&lt;&gt;"BYE"),"Yes","-"))</f>
        <v>-</v>
      </c>
      <c r="H5522" s="9" t="str">
        <f>IF(G5522="-","-",IF(Fixture!G5526&gt;Fixture!I5526,Settings!$G$7,IF(Fixture!G5526=Fixture!I5526,Settings!$G$8,IF(Fixture!G5526&lt;Fixture!I5526,Settings!$G$9,"-"))))</f>
        <v>-</v>
      </c>
      <c r="I5522" s="13" t="str">
        <f>IF(G5522="-","-",IF(Fixture!I5526&gt;Fixture!G5526,Settings!$G$7,IF(Fixture!I5526=Fixture!G5526,Settings!$G$8,IF(Fixture!I5526&lt;Fixture!G5526,Settings!$G$9,"-"))))</f>
        <v>-</v>
      </c>
    </row>
    <row r="5523" spans="3:9" x14ac:dyDescent="0.25">
      <c r="C5523" s="12" t="str">
        <f t="shared" si="174"/>
        <v>-</v>
      </c>
      <c r="D5523" s="9" t="str">
        <f t="shared" si="175"/>
        <v>-</v>
      </c>
      <c r="E5523" s="9" t="str">
        <f>IF(C5523="-","-",IF(D5523=maxgameno+2,"blank row 2",IF(D5523=maxgameno+1,"blank row 1",INDEX(FixtureCode!$B$4:$AH$128,MATCH($C5523,FixtureCode!$B$4:$B$128,0),MATCH("G"&amp;D5523&amp;"-T1",FixtureCode!$B$4:$AH$4,0)))))</f>
        <v>-</v>
      </c>
      <c r="F5523" s="13" t="str">
        <f>IF(C5523="-","-",IF(D5523=maxgameno+2,"blank row 2",IF(D5523=maxgameno+1,"blank row 1",INDEX(FixtureCode!$B$4:$AH$128,MATCH($C5523,FixtureCode!$B$4:$B$128,0),MATCH("G"&amp;D5523&amp;"-T2",FixtureCode!$B$4:$AH$4,0)))))</f>
        <v>-</v>
      </c>
      <c r="G5523" s="12" t="str">
        <f>IF(C5523="-","-",IF(AND(ISNUMBER(Fixture!G5527),ISNUMBER(Fixture!I5527),Fixture!F5527&lt;&gt;"BYE",Fixture!J5527&lt;&gt;"BYE"),"Yes","-"))</f>
        <v>-</v>
      </c>
      <c r="H5523" s="9" t="str">
        <f>IF(G5523="-","-",IF(Fixture!G5527&gt;Fixture!I5527,Settings!$G$7,IF(Fixture!G5527=Fixture!I5527,Settings!$G$8,IF(Fixture!G5527&lt;Fixture!I5527,Settings!$G$9,"-"))))</f>
        <v>-</v>
      </c>
      <c r="I5523" s="13" t="str">
        <f>IF(G5523="-","-",IF(Fixture!I5527&gt;Fixture!G5527,Settings!$G$7,IF(Fixture!I5527=Fixture!G5527,Settings!$G$8,IF(Fixture!I5527&lt;Fixture!G5527,Settings!$G$9,"-"))))</f>
        <v>-</v>
      </c>
    </row>
    <row r="5524" spans="3:9" x14ac:dyDescent="0.25">
      <c r="C5524" s="12" t="str">
        <f t="shared" si="174"/>
        <v>-</v>
      </c>
      <c r="D5524" s="9" t="str">
        <f t="shared" si="175"/>
        <v>-</v>
      </c>
      <c r="E5524" s="9" t="str">
        <f>IF(C5524="-","-",IF(D5524=maxgameno+2,"blank row 2",IF(D5524=maxgameno+1,"blank row 1",INDEX(FixtureCode!$B$4:$AH$128,MATCH($C5524,FixtureCode!$B$4:$B$128,0),MATCH("G"&amp;D5524&amp;"-T1",FixtureCode!$B$4:$AH$4,0)))))</f>
        <v>-</v>
      </c>
      <c r="F5524" s="13" t="str">
        <f>IF(C5524="-","-",IF(D5524=maxgameno+2,"blank row 2",IF(D5524=maxgameno+1,"blank row 1",INDEX(FixtureCode!$B$4:$AH$128,MATCH($C5524,FixtureCode!$B$4:$B$128,0),MATCH("G"&amp;D5524&amp;"-T2",FixtureCode!$B$4:$AH$4,0)))))</f>
        <v>-</v>
      </c>
      <c r="G5524" s="12" t="str">
        <f>IF(C5524="-","-",IF(AND(ISNUMBER(Fixture!G5528),ISNUMBER(Fixture!I5528),Fixture!F5528&lt;&gt;"BYE",Fixture!J5528&lt;&gt;"BYE"),"Yes","-"))</f>
        <v>-</v>
      </c>
      <c r="H5524" s="9" t="str">
        <f>IF(G5524="-","-",IF(Fixture!G5528&gt;Fixture!I5528,Settings!$G$7,IF(Fixture!G5528=Fixture!I5528,Settings!$G$8,IF(Fixture!G5528&lt;Fixture!I5528,Settings!$G$9,"-"))))</f>
        <v>-</v>
      </c>
      <c r="I5524" s="13" t="str">
        <f>IF(G5524="-","-",IF(Fixture!I5528&gt;Fixture!G5528,Settings!$G$7,IF(Fixture!I5528=Fixture!G5528,Settings!$G$8,IF(Fixture!I5528&lt;Fixture!G5528,Settings!$G$9,"-"))))</f>
        <v>-</v>
      </c>
    </row>
    <row r="5525" spans="3:9" x14ac:dyDescent="0.25">
      <c r="C5525" s="12" t="str">
        <f t="shared" si="174"/>
        <v>-</v>
      </c>
      <c r="D5525" s="9" t="str">
        <f t="shared" si="175"/>
        <v>-</v>
      </c>
      <c r="E5525" s="9" t="str">
        <f>IF(C5525="-","-",IF(D5525=maxgameno+2,"blank row 2",IF(D5525=maxgameno+1,"blank row 1",INDEX(FixtureCode!$B$4:$AH$128,MATCH($C5525,FixtureCode!$B$4:$B$128,0),MATCH("G"&amp;D5525&amp;"-T1",FixtureCode!$B$4:$AH$4,0)))))</f>
        <v>-</v>
      </c>
      <c r="F5525" s="13" t="str">
        <f>IF(C5525="-","-",IF(D5525=maxgameno+2,"blank row 2",IF(D5525=maxgameno+1,"blank row 1",INDEX(FixtureCode!$B$4:$AH$128,MATCH($C5525,FixtureCode!$B$4:$B$128,0),MATCH("G"&amp;D5525&amp;"-T2",FixtureCode!$B$4:$AH$4,0)))))</f>
        <v>-</v>
      </c>
      <c r="G5525" s="12" t="str">
        <f>IF(C5525="-","-",IF(AND(ISNUMBER(Fixture!G5529),ISNUMBER(Fixture!I5529),Fixture!F5529&lt;&gt;"BYE",Fixture!J5529&lt;&gt;"BYE"),"Yes","-"))</f>
        <v>-</v>
      </c>
      <c r="H5525" s="9" t="str">
        <f>IF(G5525="-","-",IF(Fixture!G5529&gt;Fixture!I5529,Settings!$G$7,IF(Fixture!G5529=Fixture!I5529,Settings!$G$8,IF(Fixture!G5529&lt;Fixture!I5529,Settings!$G$9,"-"))))</f>
        <v>-</v>
      </c>
      <c r="I5525" s="13" t="str">
        <f>IF(G5525="-","-",IF(Fixture!I5529&gt;Fixture!G5529,Settings!$G$7,IF(Fixture!I5529=Fixture!G5529,Settings!$G$8,IF(Fixture!I5529&lt;Fixture!G5529,Settings!$G$9,"-"))))</f>
        <v>-</v>
      </c>
    </row>
    <row r="5526" spans="3:9" x14ac:dyDescent="0.25">
      <c r="C5526" s="12" t="str">
        <f t="shared" si="174"/>
        <v>-</v>
      </c>
      <c r="D5526" s="9" t="str">
        <f t="shared" si="175"/>
        <v>-</v>
      </c>
      <c r="E5526" s="9" t="str">
        <f>IF(C5526="-","-",IF(D5526=maxgameno+2,"blank row 2",IF(D5526=maxgameno+1,"blank row 1",INDEX(FixtureCode!$B$4:$AH$128,MATCH($C5526,FixtureCode!$B$4:$B$128,0),MATCH("G"&amp;D5526&amp;"-T1",FixtureCode!$B$4:$AH$4,0)))))</f>
        <v>-</v>
      </c>
      <c r="F5526" s="13" t="str">
        <f>IF(C5526="-","-",IF(D5526=maxgameno+2,"blank row 2",IF(D5526=maxgameno+1,"blank row 1",INDEX(FixtureCode!$B$4:$AH$128,MATCH($C5526,FixtureCode!$B$4:$B$128,0),MATCH("G"&amp;D5526&amp;"-T2",FixtureCode!$B$4:$AH$4,0)))))</f>
        <v>-</v>
      </c>
      <c r="G5526" s="12" t="str">
        <f>IF(C5526="-","-",IF(AND(ISNUMBER(Fixture!G5530),ISNUMBER(Fixture!I5530),Fixture!F5530&lt;&gt;"BYE",Fixture!J5530&lt;&gt;"BYE"),"Yes","-"))</f>
        <v>-</v>
      </c>
      <c r="H5526" s="9" t="str">
        <f>IF(G5526="-","-",IF(Fixture!G5530&gt;Fixture!I5530,Settings!$G$7,IF(Fixture!G5530=Fixture!I5530,Settings!$G$8,IF(Fixture!G5530&lt;Fixture!I5530,Settings!$G$9,"-"))))</f>
        <v>-</v>
      </c>
      <c r="I5526" s="13" t="str">
        <f>IF(G5526="-","-",IF(Fixture!I5530&gt;Fixture!G5530,Settings!$G$7,IF(Fixture!I5530=Fixture!G5530,Settings!$G$8,IF(Fixture!I5530&lt;Fixture!G5530,Settings!$G$9,"-"))))</f>
        <v>-</v>
      </c>
    </row>
    <row r="5527" spans="3:9" x14ac:dyDescent="0.25">
      <c r="C5527" s="12" t="str">
        <f t="shared" si="174"/>
        <v>-</v>
      </c>
      <c r="D5527" s="9" t="str">
        <f t="shared" si="175"/>
        <v>-</v>
      </c>
      <c r="E5527" s="9" t="str">
        <f>IF(C5527="-","-",IF(D5527=maxgameno+2,"blank row 2",IF(D5527=maxgameno+1,"blank row 1",INDEX(FixtureCode!$B$4:$AH$128,MATCH($C5527,FixtureCode!$B$4:$B$128,0),MATCH("G"&amp;D5527&amp;"-T1",FixtureCode!$B$4:$AH$4,0)))))</f>
        <v>-</v>
      </c>
      <c r="F5527" s="13" t="str">
        <f>IF(C5527="-","-",IF(D5527=maxgameno+2,"blank row 2",IF(D5527=maxgameno+1,"blank row 1",INDEX(FixtureCode!$B$4:$AH$128,MATCH($C5527,FixtureCode!$B$4:$B$128,0),MATCH("G"&amp;D5527&amp;"-T2",FixtureCode!$B$4:$AH$4,0)))))</f>
        <v>-</v>
      </c>
      <c r="G5527" s="12" t="str">
        <f>IF(C5527="-","-",IF(AND(ISNUMBER(Fixture!G5531),ISNUMBER(Fixture!I5531),Fixture!F5531&lt;&gt;"BYE",Fixture!J5531&lt;&gt;"BYE"),"Yes","-"))</f>
        <v>-</v>
      </c>
      <c r="H5527" s="9" t="str">
        <f>IF(G5527="-","-",IF(Fixture!G5531&gt;Fixture!I5531,Settings!$G$7,IF(Fixture!G5531=Fixture!I5531,Settings!$G$8,IF(Fixture!G5531&lt;Fixture!I5531,Settings!$G$9,"-"))))</f>
        <v>-</v>
      </c>
      <c r="I5527" s="13" t="str">
        <f>IF(G5527="-","-",IF(Fixture!I5531&gt;Fixture!G5531,Settings!$G$7,IF(Fixture!I5531=Fixture!G5531,Settings!$G$8,IF(Fixture!I5531&lt;Fixture!G5531,Settings!$G$9,"-"))))</f>
        <v>-</v>
      </c>
    </row>
    <row r="5528" spans="3:9" x14ac:dyDescent="0.25">
      <c r="C5528" s="12" t="str">
        <f t="shared" si="174"/>
        <v>-</v>
      </c>
      <c r="D5528" s="9" t="str">
        <f t="shared" si="175"/>
        <v>-</v>
      </c>
      <c r="E5528" s="9" t="str">
        <f>IF(C5528="-","-",IF(D5528=maxgameno+2,"blank row 2",IF(D5528=maxgameno+1,"blank row 1",INDEX(FixtureCode!$B$4:$AH$128,MATCH($C5528,FixtureCode!$B$4:$B$128,0),MATCH("G"&amp;D5528&amp;"-T1",FixtureCode!$B$4:$AH$4,0)))))</f>
        <v>-</v>
      </c>
      <c r="F5528" s="13" t="str">
        <f>IF(C5528="-","-",IF(D5528=maxgameno+2,"blank row 2",IF(D5528=maxgameno+1,"blank row 1",INDEX(FixtureCode!$B$4:$AH$128,MATCH($C5528,FixtureCode!$B$4:$B$128,0),MATCH("G"&amp;D5528&amp;"-T2",FixtureCode!$B$4:$AH$4,0)))))</f>
        <v>-</v>
      </c>
      <c r="G5528" s="12" t="str">
        <f>IF(C5528="-","-",IF(AND(ISNUMBER(Fixture!G5532),ISNUMBER(Fixture!I5532),Fixture!F5532&lt;&gt;"BYE",Fixture!J5532&lt;&gt;"BYE"),"Yes","-"))</f>
        <v>-</v>
      </c>
      <c r="H5528" s="9" t="str">
        <f>IF(G5528="-","-",IF(Fixture!G5532&gt;Fixture!I5532,Settings!$G$7,IF(Fixture!G5532=Fixture!I5532,Settings!$G$8,IF(Fixture!G5532&lt;Fixture!I5532,Settings!$G$9,"-"))))</f>
        <v>-</v>
      </c>
      <c r="I5528" s="13" t="str">
        <f>IF(G5528="-","-",IF(Fixture!I5532&gt;Fixture!G5532,Settings!$G$7,IF(Fixture!I5532=Fixture!G5532,Settings!$G$8,IF(Fixture!I5532&lt;Fixture!G5532,Settings!$G$9,"-"))))</f>
        <v>-</v>
      </c>
    </row>
    <row r="5529" spans="3:9" x14ac:dyDescent="0.25">
      <c r="C5529" s="12" t="str">
        <f t="shared" si="174"/>
        <v>-</v>
      </c>
      <c r="D5529" s="9" t="str">
        <f t="shared" si="175"/>
        <v>-</v>
      </c>
      <c r="E5529" s="9" t="str">
        <f>IF(C5529="-","-",IF(D5529=maxgameno+2,"blank row 2",IF(D5529=maxgameno+1,"blank row 1",INDEX(FixtureCode!$B$4:$AH$128,MATCH($C5529,FixtureCode!$B$4:$B$128,0),MATCH("G"&amp;D5529&amp;"-T1",FixtureCode!$B$4:$AH$4,0)))))</f>
        <v>-</v>
      </c>
      <c r="F5529" s="13" t="str">
        <f>IF(C5529="-","-",IF(D5529=maxgameno+2,"blank row 2",IF(D5529=maxgameno+1,"blank row 1",INDEX(FixtureCode!$B$4:$AH$128,MATCH($C5529,FixtureCode!$B$4:$B$128,0),MATCH("G"&amp;D5529&amp;"-T2",FixtureCode!$B$4:$AH$4,0)))))</f>
        <v>-</v>
      </c>
      <c r="G5529" s="12" t="str">
        <f>IF(C5529="-","-",IF(AND(ISNUMBER(Fixture!G5533),ISNUMBER(Fixture!I5533),Fixture!F5533&lt;&gt;"BYE",Fixture!J5533&lt;&gt;"BYE"),"Yes","-"))</f>
        <v>-</v>
      </c>
      <c r="H5529" s="9" t="str">
        <f>IF(G5529="-","-",IF(Fixture!G5533&gt;Fixture!I5533,Settings!$G$7,IF(Fixture!G5533=Fixture!I5533,Settings!$G$8,IF(Fixture!G5533&lt;Fixture!I5533,Settings!$G$9,"-"))))</f>
        <v>-</v>
      </c>
      <c r="I5529" s="13" t="str">
        <f>IF(G5529="-","-",IF(Fixture!I5533&gt;Fixture!G5533,Settings!$G$7,IF(Fixture!I5533=Fixture!G5533,Settings!$G$8,IF(Fixture!I5533&lt;Fixture!G5533,Settings!$G$9,"-"))))</f>
        <v>-</v>
      </c>
    </row>
    <row r="5530" spans="3:9" x14ac:dyDescent="0.25">
      <c r="C5530" s="12" t="str">
        <f t="shared" si="174"/>
        <v>-</v>
      </c>
      <c r="D5530" s="9" t="str">
        <f t="shared" si="175"/>
        <v>-</v>
      </c>
      <c r="E5530" s="9" t="str">
        <f>IF(C5530="-","-",IF(D5530=maxgameno+2,"blank row 2",IF(D5530=maxgameno+1,"blank row 1",INDEX(FixtureCode!$B$4:$AH$128,MATCH($C5530,FixtureCode!$B$4:$B$128,0),MATCH("G"&amp;D5530&amp;"-T1",FixtureCode!$B$4:$AH$4,0)))))</f>
        <v>-</v>
      </c>
      <c r="F5530" s="13" t="str">
        <f>IF(C5530="-","-",IF(D5530=maxgameno+2,"blank row 2",IF(D5530=maxgameno+1,"blank row 1",INDEX(FixtureCode!$B$4:$AH$128,MATCH($C5530,FixtureCode!$B$4:$B$128,0),MATCH("G"&amp;D5530&amp;"-T2",FixtureCode!$B$4:$AH$4,0)))))</f>
        <v>-</v>
      </c>
      <c r="G5530" s="12" t="str">
        <f>IF(C5530="-","-",IF(AND(ISNUMBER(Fixture!G5534),ISNUMBER(Fixture!I5534),Fixture!F5534&lt;&gt;"BYE",Fixture!J5534&lt;&gt;"BYE"),"Yes","-"))</f>
        <v>-</v>
      </c>
      <c r="H5530" s="9" t="str">
        <f>IF(G5530="-","-",IF(Fixture!G5534&gt;Fixture!I5534,Settings!$G$7,IF(Fixture!G5534=Fixture!I5534,Settings!$G$8,IF(Fixture!G5534&lt;Fixture!I5534,Settings!$G$9,"-"))))</f>
        <v>-</v>
      </c>
      <c r="I5530" s="13" t="str">
        <f>IF(G5530="-","-",IF(Fixture!I5534&gt;Fixture!G5534,Settings!$G$7,IF(Fixture!I5534=Fixture!G5534,Settings!$G$8,IF(Fixture!I5534&lt;Fixture!G5534,Settings!$G$9,"-"))))</f>
        <v>-</v>
      </c>
    </row>
    <row r="5531" spans="3:9" x14ac:dyDescent="0.25">
      <c r="C5531" s="12" t="str">
        <f t="shared" si="174"/>
        <v>-</v>
      </c>
      <c r="D5531" s="9" t="str">
        <f t="shared" si="175"/>
        <v>-</v>
      </c>
      <c r="E5531" s="9" t="str">
        <f>IF(C5531="-","-",IF(D5531=maxgameno+2,"blank row 2",IF(D5531=maxgameno+1,"blank row 1",INDEX(FixtureCode!$B$4:$AH$128,MATCH($C5531,FixtureCode!$B$4:$B$128,0),MATCH("G"&amp;D5531&amp;"-T1",FixtureCode!$B$4:$AH$4,0)))))</f>
        <v>-</v>
      </c>
      <c r="F5531" s="13" t="str">
        <f>IF(C5531="-","-",IF(D5531=maxgameno+2,"blank row 2",IF(D5531=maxgameno+1,"blank row 1",INDEX(FixtureCode!$B$4:$AH$128,MATCH($C5531,FixtureCode!$B$4:$B$128,0),MATCH("G"&amp;D5531&amp;"-T2",FixtureCode!$B$4:$AH$4,0)))))</f>
        <v>-</v>
      </c>
      <c r="G5531" s="12" t="str">
        <f>IF(C5531="-","-",IF(AND(ISNUMBER(Fixture!G5535),ISNUMBER(Fixture!I5535),Fixture!F5535&lt;&gt;"BYE",Fixture!J5535&lt;&gt;"BYE"),"Yes","-"))</f>
        <v>-</v>
      </c>
      <c r="H5531" s="9" t="str">
        <f>IF(G5531="-","-",IF(Fixture!G5535&gt;Fixture!I5535,Settings!$G$7,IF(Fixture!G5535=Fixture!I5535,Settings!$G$8,IF(Fixture!G5535&lt;Fixture!I5535,Settings!$G$9,"-"))))</f>
        <v>-</v>
      </c>
      <c r="I5531" s="13" t="str">
        <f>IF(G5531="-","-",IF(Fixture!I5535&gt;Fixture!G5535,Settings!$G$7,IF(Fixture!I5535=Fixture!G5535,Settings!$G$8,IF(Fixture!I5535&lt;Fixture!G5535,Settings!$G$9,"-"))))</f>
        <v>-</v>
      </c>
    </row>
    <row r="5532" spans="3:9" x14ac:dyDescent="0.25">
      <c r="C5532" s="12" t="str">
        <f t="shared" si="174"/>
        <v>-</v>
      </c>
      <c r="D5532" s="9" t="str">
        <f t="shared" si="175"/>
        <v>-</v>
      </c>
      <c r="E5532" s="9" t="str">
        <f>IF(C5532="-","-",IF(D5532=maxgameno+2,"blank row 2",IF(D5532=maxgameno+1,"blank row 1",INDEX(FixtureCode!$B$4:$AH$128,MATCH($C5532,FixtureCode!$B$4:$B$128,0),MATCH("G"&amp;D5532&amp;"-T1",FixtureCode!$B$4:$AH$4,0)))))</f>
        <v>-</v>
      </c>
      <c r="F5532" s="13" t="str">
        <f>IF(C5532="-","-",IF(D5532=maxgameno+2,"blank row 2",IF(D5532=maxgameno+1,"blank row 1",INDEX(FixtureCode!$B$4:$AH$128,MATCH($C5532,FixtureCode!$B$4:$B$128,0),MATCH("G"&amp;D5532&amp;"-T2",FixtureCode!$B$4:$AH$4,0)))))</f>
        <v>-</v>
      </c>
      <c r="G5532" s="12" t="str">
        <f>IF(C5532="-","-",IF(AND(ISNUMBER(Fixture!G5536),ISNUMBER(Fixture!I5536),Fixture!F5536&lt;&gt;"BYE",Fixture!J5536&lt;&gt;"BYE"),"Yes","-"))</f>
        <v>-</v>
      </c>
      <c r="H5532" s="9" t="str">
        <f>IF(G5532="-","-",IF(Fixture!G5536&gt;Fixture!I5536,Settings!$G$7,IF(Fixture!G5536=Fixture!I5536,Settings!$G$8,IF(Fixture!G5536&lt;Fixture!I5536,Settings!$G$9,"-"))))</f>
        <v>-</v>
      </c>
      <c r="I5532" s="13" t="str">
        <f>IF(G5532="-","-",IF(Fixture!I5536&gt;Fixture!G5536,Settings!$G$7,IF(Fixture!I5536=Fixture!G5536,Settings!$G$8,IF(Fixture!I5536&lt;Fixture!G5536,Settings!$G$9,"-"))))</f>
        <v>-</v>
      </c>
    </row>
    <row r="5533" spans="3:9" x14ac:dyDescent="0.25">
      <c r="C5533" s="12" t="str">
        <f t="shared" si="174"/>
        <v>-</v>
      </c>
      <c r="D5533" s="9" t="str">
        <f t="shared" si="175"/>
        <v>-</v>
      </c>
      <c r="E5533" s="9" t="str">
        <f>IF(C5533="-","-",IF(D5533=maxgameno+2,"blank row 2",IF(D5533=maxgameno+1,"blank row 1",INDEX(FixtureCode!$B$4:$AH$128,MATCH($C5533,FixtureCode!$B$4:$B$128,0),MATCH("G"&amp;D5533&amp;"-T1",FixtureCode!$B$4:$AH$4,0)))))</f>
        <v>-</v>
      </c>
      <c r="F5533" s="13" t="str">
        <f>IF(C5533="-","-",IF(D5533=maxgameno+2,"blank row 2",IF(D5533=maxgameno+1,"blank row 1",INDEX(FixtureCode!$B$4:$AH$128,MATCH($C5533,FixtureCode!$B$4:$B$128,0),MATCH("G"&amp;D5533&amp;"-T2",FixtureCode!$B$4:$AH$4,0)))))</f>
        <v>-</v>
      </c>
      <c r="G5533" s="12" t="str">
        <f>IF(C5533="-","-",IF(AND(ISNUMBER(Fixture!G5537),ISNUMBER(Fixture!I5537),Fixture!F5537&lt;&gt;"BYE",Fixture!J5537&lt;&gt;"BYE"),"Yes","-"))</f>
        <v>-</v>
      </c>
      <c r="H5533" s="9" t="str">
        <f>IF(G5533="-","-",IF(Fixture!G5537&gt;Fixture!I5537,Settings!$G$7,IF(Fixture!G5537=Fixture!I5537,Settings!$G$8,IF(Fixture!G5537&lt;Fixture!I5537,Settings!$G$9,"-"))))</f>
        <v>-</v>
      </c>
      <c r="I5533" s="13" t="str">
        <f>IF(G5533="-","-",IF(Fixture!I5537&gt;Fixture!G5537,Settings!$G$7,IF(Fixture!I5537=Fixture!G5537,Settings!$G$8,IF(Fixture!I5537&lt;Fixture!G5537,Settings!$G$9,"-"))))</f>
        <v>-</v>
      </c>
    </row>
    <row r="5534" spans="3:9" x14ac:dyDescent="0.25">
      <c r="C5534" s="12" t="str">
        <f t="shared" si="174"/>
        <v>-</v>
      </c>
      <c r="D5534" s="9" t="str">
        <f t="shared" si="175"/>
        <v>-</v>
      </c>
      <c r="E5534" s="9" t="str">
        <f>IF(C5534="-","-",IF(D5534=maxgameno+2,"blank row 2",IF(D5534=maxgameno+1,"blank row 1",INDEX(FixtureCode!$B$4:$AH$128,MATCH($C5534,FixtureCode!$B$4:$B$128,0),MATCH("G"&amp;D5534&amp;"-T1",FixtureCode!$B$4:$AH$4,0)))))</f>
        <v>-</v>
      </c>
      <c r="F5534" s="13" t="str">
        <f>IF(C5534="-","-",IF(D5534=maxgameno+2,"blank row 2",IF(D5534=maxgameno+1,"blank row 1",INDEX(FixtureCode!$B$4:$AH$128,MATCH($C5534,FixtureCode!$B$4:$B$128,0),MATCH("G"&amp;D5534&amp;"-T2",FixtureCode!$B$4:$AH$4,0)))))</f>
        <v>-</v>
      </c>
      <c r="G5534" s="12" t="str">
        <f>IF(C5534="-","-",IF(AND(ISNUMBER(Fixture!G5538),ISNUMBER(Fixture!I5538),Fixture!F5538&lt;&gt;"BYE",Fixture!J5538&lt;&gt;"BYE"),"Yes","-"))</f>
        <v>-</v>
      </c>
      <c r="H5534" s="9" t="str">
        <f>IF(G5534="-","-",IF(Fixture!G5538&gt;Fixture!I5538,Settings!$G$7,IF(Fixture!G5538=Fixture!I5538,Settings!$G$8,IF(Fixture!G5538&lt;Fixture!I5538,Settings!$G$9,"-"))))</f>
        <v>-</v>
      </c>
      <c r="I5534" s="13" t="str">
        <f>IF(G5534="-","-",IF(Fixture!I5538&gt;Fixture!G5538,Settings!$G$7,IF(Fixture!I5538=Fixture!G5538,Settings!$G$8,IF(Fixture!I5538&lt;Fixture!G5538,Settings!$G$9,"-"))))</f>
        <v>-</v>
      </c>
    </row>
    <row r="5535" spans="3:9" x14ac:dyDescent="0.25">
      <c r="C5535" s="12" t="str">
        <f t="shared" si="174"/>
        <v>-</v>
      </c>
      <c r="D5535" s="9" t="str">
        <f t="shared" si="175"/>
        <v>-</v>
      </c>
      <c r="E5535" s="9" t="str">
        <f>IF(C5535="-","-",IF(D5535=maxgameno+2,"blank row 2",IF(D5535=maxgameno+1,"blank row 1",INDEX(FixtureCode!$B$4:$AH$128,MATCH($C5535,FixtureCode!$B$4:$B$128,0),MATCH("G"&amp;D5535&amp;"-T1",FixtureCode!$B$4:$AH$4,0)))))</f>
        <v>-</v>
      </c>
      <c r="F5535" s="13" t="str">
        <f>IF(C5535="-","-",IF(D5535=maxgameno+2,"blank row 2",IF(D5535=maxgameno+1,"blank row 1",INDEX(FixtureCode!$B$4:$AH$128,MATCH($C5535,FixtureCode!$B$4:$B$128,0),MATCH("G"&amp;D5535&amp;"-T2",FixtureCode!$B$4:$AH$4,0)))))</f>
        <v>-</v>
      </c>
      <c r="G5535" s="12" t="str">
        <f>IF(C5535="-","-",IF(AND(ISNUMBER(Fixture!G5539),ISNUMBER(Fixture!I5539),Fixture!F5539&lt;&gt;"BYE",Fixture!J5539&lt;&gt;"BYE"),"Yes","-"))</f>
        <v>-</v>
      </c>
      <c r="H5535" s="9" t="str">
        <f>IF(G5535="-","-",IF(Fixture!G5539&gt;Fixture!I5539,Settings!$G$7,IF(Fixture!G5539=Fixture!I5539,Settings!$G$8,IF(Fixture!G5539&lt;Fixture!I5539,Settings!$G$9,"-"))))</f>
        <v>-</v>
      </c>
      <c r="I5535" s="13" t="str">
        <f>IF(G5535="-","-",IF(Fixture!I5539&gt;Fixture!G5539,Settings!$G$7,IF(Fixture!I5539=Fixture!G5539,Settings!$G$8,IF(Fixture!I5539&lt;Fixture!G5539,Settings!$G$9,"-"))))</f>
        <v>-</v>
      </c>
    </row>
    <row r="5536" spans="3:9" x14ac:dyDescent="0.25">
      <c r="C5536" s="12" t="str">
        <f t="shared" si="174"/>
        <v>-</v>
      </c>
      <c r="D5536" s="9" t="str">
        <f t="shared" si="175"/>
        <v>-</v>
      </c>
      <c r="E5536" s="9" t="str">
        <f>IF(C5536="-","-",IF(D5536=maxgameno+2,"blank row 2",IF(D5536=maxgameno+1,"blank row 1",INDEX(FixtureCode!$B$4:$AH$128,MATCH($C5536,FixtureCode!$B$4:$B$128,0),MATCH("G"&amp;D5536&amp;"-T1",FixtureCode!$B$4:$AH$4,0)))))</f>
        <v>-</v>
      </c>
      <c r="F5536" s="13" t="str">
        <f>IF(C5536="-","-",IF(D5536=maxgameno+2,"blank row 2",IF(D5536=maxgameno+1,"blank row 1",INDEX(FixtureCode!$B$4:$AH$128,MATCH($C5536,FixtureCode!$B$4:$B$128,0),MATCH("G"&amp;D5536&amp;"-T2",FixtureCode!$B$4:$AH$4,0)))))</f>
        <v>-</v>
      </c>
      <c r="G5536" s="12" t="str">
        <f>IF(C5536="-","-",IF(AND(ISNUMBER(Fixture!G5540),ISNUMBER(Fixture!I5540),Fixture!F5540&lt;&gt;"BYE",Fixture!J5540&lt;&gt;"BYE"),"Yes","-"))</f>
        <v>-</v>
      </c>
      <c r="H5536" s="9" t="str">
        <f>IF(G5536="-","-",IF(Fixture!G5540&gt;Fixture!I5540,Settings!$G$7,IF(Fixture!G5540=Fixture!I5540,Settings!$G$8,IF(Fixture!G5540&lt;Fixture!I5540,Settings!$G$9,"-"))))</f>
        <v>-</v>
      </c>
      <c r="I5536" s="13" t="str">
        <f>IF(G5536="-","-",IF(Fixture!I5540&gt;Fixture!G5540,Settings!$G$7,IF(Fixture!I5540=Fixture!G5540,Settings!$G$8,IF(Fixture!I5540&lt;Fixture!G5540,Settings!$G$9,"-"))))</f>
        <v>-</v>
      </c>
    </row>
    <row r="5537" spans="3:9" x14ac:dyDescent="0.25">
      <c r="C5537" s="12" t="str">
        <f t="shared" si="174"/>
        <v>-</v>
      </c>
      <c r="D5537" s="9" t="str">
        <f t="shared" si="175"/>
        <v>-</v>
      </c>
      <c r="E5537" s="9" t="str">
        <f>IF(C5537="-","-",IF(D5537=maxgameno+2,"blank row 2",IF(D5537=maxgameno+1,"blank row 1",INDEX(FixtureCode!$B$4:$AH$128,MATCH($C5537,FixtureCode!$B$4:$B$128,0),MATCH("G"&amp;D5537&amp;"-T1",FixtureCode!$B$4:$AH$4,0)))))</f>
        <v>-</v>
      </c>
      <c r="F5537" s="13" t="str">
        <f>IF(C5537="-","-",IF(D5537=maxgameno+2,"blank row 2",IF(D5537=maxgameno+1,"blank row 1",INDEX(FixtureCode!$B$4:$AH$128,MATCH($C5537,FixtureCode!$B$4:$B$128,0),MATCH("G"&amp;D5537&amp;"-T2",FixtureCode!$B$4:$AH$4,0)))))</f>
        <v>-</v>
      </c>
      <c r="G5537" s="12" t="str">
        <f>IF(C5537="-","-",IF(AND(ISNUMBER(Fixture!G5541),ISNUMBER(Fixture!I5541),Fixture!F5541&lt;&gt;"BYE",Fixture!J5541&lt;&gt;"BYE"),"Yes","-"))</f>
        <v>-</v>
      </c>
      <c r="H5537" s="9" t="str">
        <f>IF(G5537="-","-",IF(Fixture!G5541&gt;Fixture!I5541,Settings!$G$7,IF(Fixture!G5541=Fixture!I5541,Settings!$G$8,IF(Fixture!G5541&lt;Fixture!I5541,Settings!$G$9,"-"))))</f>
        <v>-</v>
      </c>
      <c r="I5537" s="13" t="str">
        <f>IF(G5537="-","-",IF(Fixture!I5541&gt;Fixture!G5541,Settings!$G$7,IF(Fixture!I5541=Fixture!G5541,Settings!$G$8,IF(Fixture!I5541&lt;Fixture!G5541,Settings!$G$9,"-"))))</f>
        <v>-</v>
      </c>
    </row>
    <row r="5538" spans="3:9" x14ac:dyDescent="0.25">
      <c r="C5538" s="12" t="str">
        <f t="shared" si="174"/>
        <v>-</v>
      </c>
      <c r="D5538" s="9" t="str">
        <f t="shared" si="175"/>
        <v>-</v>
      </c>
      <c r="E5538" s="9" t="str">
        <f>IF(C5538="-","-",IF(D5538=maxgameno+2,"blank row 2",IF(D5538=maxgameno+1,"blank row 1",INDEX(FixtureCode!$B$4:$AH$128,MATCH($C5538,FixtureCode!$B$4:$B$128,0),MATCH("G"&amp;D5538&amp;"-T1",FixtureCode!$B$4:$AH$4,0)))))</f>
        <v>-</v>
      </c>
      <c r="F5538" s="13" t="str">
        <f>IF(C5538="-","-",IF(D5538=maxgameno+2,"blank row 2",IF(D5538=maxgameno+1,"blank row 1",INDEX(FixtureCode!$B$4:$AH$128,MATCH($C5538,FixtureCode!$B$4:$B$128,0),MATCH("G"&amp;D5538&amp;"-T2",FixtureCode!$B$4:$AH$4,0)))))</f>
        <v>-</v>
      </c>
      <c r="G5538" s="12" t="str">
        <f>IF(C5538="-","-",IF(AND(ISNUMBER(Fixture!G5542),ISNUMBER(Fixture!I5542),Fixture!F5542&lt;&gt;"BYE",Fixture!J5542&lt;&gt;"BYE"),"Yes","-"))</f>
        <v>-</v>
      </c>
      <c r="H5538" s="9" t="str">
        <f>IF(G5538="-","-",IF(Fixture!G5542&gt;Fixture!I5542,Settings!$G$7,IF(Fixture!G5542=Fixture!I5542,Settings!$G$8,IF(Fixture!G5542&lt;Fixture!I5542,Settings!$G$9,"-"))))</f>
        <v>-</v>
      </c>
      <c r="I5538" s="13" t="str">
        <f>IF(G5538="-","-",IF(Fixture!I5542&gt;Fixture!G5542,Settings!$G$7,IF(Fixture!I5542=Fixture!G5542,Settings!$G$8,IF(Fixture!I5542&lt;Fixture!G5542,Settings!$G$9,"-"))))</f>
        <v>-</v>
      </c>
    </row>
    <row r="5539" spans="3:9" x14ac:dyDescent="0.25">
      <c r="C5539" s="12" t="str">
        <f t="shared" si="174"/>
        <v>-</v>
      </c>
      <c r="D5539" s="9" t="str">
        <f t="shared" si="175"/>
        <v>-</v>
      </c>
      <c r="E5539" s="9" t="str">
        <f>IF(C5539="-","-",IF(D5539=maxgameno+2,"blank row 2",IF(D5539=maxgameno+1,"blank row 1",INDEX(FixtureCode!$B$4:$AH$128,MATCH($C5539,FixtureCode!$B$4:$B$128,0),MATCH("G"&amp;D5539&amp;"-T1",FixtureCode!$B$4:$AH$4,0)))))</f>
        <v>-</v>
      </c>
      <c r="F5539" s="13" t="str">
        <f>IF(C5539="-","-",IF(D5539=maxgameno+2,"blank row 2",IF(D5539=maxgameno+1,"blank row 1",INDEX(FixtureCode!$B$4:$AH$128,MATCH($C5539,FixtureCode!$B$4:$B$128,0),MATCH("G"&amp;D5539&amp;"-T2",FixtureCode!$B$4:$AH$4,0)))))</f>
        <v>-</v>
      </c>
      <c r="G5539" s="12" t="str">
        <f>IF(C5539="-","-",IF(AND(ISNUMBER(Fixture!G5543),ISNUMBER(Fixture!I5543),Fixture!F5543&lt;&gt;"BYE",Fixture!J5543&lt;&gt;"BYE"),"Yes","-"))</f>
        <v>-</v>
      </c>
      <c r="H5539" s="9" t="str">
        <f>IF(G5539="-","-",IF(Fixture!G5543&gt;Fixture!I5543,Settings!$G$7,IF(Fixture!G5543=Fixture!I5543,Settings!$G$8,IF(Fixture!G5543&lt;Fixture!I5543,Settings!$G$9,"-"))))</f>
        <v>-</v>
      </c>
      <c r="I5539" s="13" t="str">
        <f>IF(G5539="-","-",IF(Fixture!I5543&gt;Fixture!G5543,Settings!$G$7,IF(Fixture!I5543=Fixture!G5543,Settings!$G$8,IF(Fixture!I5543&lt;Fixture!G5543,Settings!$G$9,"-"))))</f>
        <v>-</v>
      </c>
    </row>
    <row r="5540" spans="3:9" x14ac:dyDescent="0.25">
      <c r="C5540" s="12" t="str">
        <f t="shared" si="174"/>
        <v>-</v>
      </c>
      <c r="D5540" s="9" t="str">
        <f t="shared" si="175"/>
        <v>-</v>
      </c>
      <c r="E5540" s="9" t="str">
        <f>IF(C5540="-","-",IF(D5540=maxgameno+2,"blank row 2",IF(D5540=maxgameno+1,"blank row 1",INDEX(FixtureCode!$B$4:$AH$128,MATCH($C5540,FixtureCode!$B$4:$B$128,0),MATCH("G"&amp;D5540&amp;"-T1",FixtureCode!$B$4:$AH$4,0)))))</f>
        <v>-</v>
      </c>
      <c r="F5540" s="13" t="str">
        <f>IF(C5540="-","-",IF(D5540=maxgameno+2,"blank row 2",IF(D5540=maxgameno+1,"blank row 1",INDEX(FixtureCode!$B$4:$AH$128,MATCH($C5540,FixtureCode!$B$4:$B$128,0),MATCH("G"&amp;D5540&amp;"-T2",FixtureCode!$B$4:$AH$4,0)))))</f>
        <v>-</v>
      </c>
      <c r="G5540" s="12" t="str">
        <f>IF(C5540="-","-",IF(AND(ISNUMBER(Fixture!G5544),ISNUMBER(Fixture!I5544),Fixture!F5544&lt;&gt;"BYE",Fixture!J5544&lt;&gt;"BYE"),"Yes","-"))</f>
        <v>-</v>
      </c>
      <c r="H5540" s="9" t="str">
        <f>IF(G5540="-","-",IF(Fixture!G5544&gt;Fixture!I5544,Settings!$G$7,IF(Fixture!G5544=Fixture!I5544,Settings!$G$8,IF(Fixture!G5544&lt;Fixture!I5544,Settings!$G$9,"-"))))</f>
        <v>-</v>
      </c>
      <c r="I5540" s="13" t="str">
        <f>IF(G5540="-","-",IF(Fixture!I5544&gt;Fixture!G5544,Settings!$G$7,IF(Fixture!I5544=Fixture!G5544,Settings!$G$8,IF(Fixture!I5544&lt;Fixture!G5544,Settings!$G$9,"-"))))</f>
        <v>-</v>
      </c>
    </row>
    <row r="5541" spans="3:9" x14ac:dyDescent="0.25">
      <c r="C5541" s="12" t="str">
        <f t="shared" si="174"/>
        <v>-</v>
      </c>
      <c r="D5541" s="9" t="str">
        <f t="shared" si="175"/>
        <v>-</v>
      </c>
      <c r="E5541" s="9" t="str">
        <f>IF(C5541="-","-",IF(D5541=maxgameno+2,"blank row 2",IF(D5541=maxgameno+1,"blank row 1",INDEX(FixtureCode!$B$4:$AH$128,MATCH($C5541,FixtureCode!$B$4:$B$128,0),MATCH("G"&amp;D5541&amp;"-T1",FixtureCode!$B$4:$AH$4,0)))))</f>
        <v>-</v>
      </c>
      <c r="F5541" s="13" t="str">
        <f>IF(C5541="-","-",IF(D5541=maxgameno+2,"blank row 2",IF(D5541=maxgameno+1,"blank row 1",INDEX(FixtureCode!$B$4:$AH$128,MATCH($C5541,FixtureCode!$B$4:$B$128,0),MATCH("G"&amp;D5541&amp;"-T2",FixtureCode!$B$4:$AH$4,0)))))</f>
        <v>-</v>
      </c>
      <c r="G5541" s="12" t="str">
        <f>IF(C5541="-","-",IF(AND(ISNUMBER(Fixture!G5545),ISNUMBER(Fixture!I5545),Fixture!F5545&lt;&gt;"BYE",Fixture!J5545&lt;&gt;"BYE"),"Yes","-"))</f>
        <v>-</v>
      </c>
      <c r="H5541" s="9" t="str">
        <f>IF(G5541="-","-",IF(Fixture!G5545&gt;Fixture!I5545,Settings!$G$7,IF(Fixture!G5545=Fixture!I5545,Settings!$G$8,IF(Fixture!G5545&lt;Fixture!I5545,Settings!$G$9,"-"))))</f>
        <v>-</v>
      </c>
      <c r="I5541" s="13" t="str">
        <f>IF(G5541="-","-",IF(Fixture!I5545&gt;Fixture!G5545,Settings!$G$7,IF(Fixture!I5545=Fixture!G5545,Settings!$G$8,IF(Fixture!I5545&lt;Fixture!G5545,Settings!$G$9,"-"))))</f>
        <v>-</v>
      </c>
    </row>
    <row r="5542" spans="3:9" x14ac:dyDescent="0.25">
      <c r="C5542" s="12" t="str">
        <f t="shared" si="174"/>
        <v>-</v>
      </c>
      <c r="D5542" s="9" t="str">
        <f t="shared" si="175"/>
        <v>-</v>
      </c>
      <c r="E5542" s="9" t="str">
        <f>IF(C5542="-","-",IF(D5542=maxgameno+2,"blank row 2",IF(D5542=maxgameno+1,"blank row 1",INDEX(FixtureCode!$B$4:$AH$128,MATCH($C5542,FixtureCode!$B$4:$B$128,0),MATCH("G"&amp;D5542&amp;"-T1",FixtureCode!$B$4:$AH$4,0)))))</f>
        <v>-</v>
      </c>
      <c r="F5542" s="13" t="str">
        <f>IF(C5542="-","-",IF(D5542=maxgameno+2,"blank row 2",IF(D5542=maxgameno+1,"blank row 1",INDEX(FixtureCode!$B$4:$AH$128,MATCH($C5542,FixtureCode!$B$4:$B$128,0),MATCH("G"&amp;D5542&amp;"-T2",FixtureCode!$B$4:$AH$4,0)))))</f>
        <v>-</v>
      </c>
      <c r="G5542" s="12" t="str">
        <f>IF(C5542="-","-",IF(AND(ISNUMBER(Fixture!G5546),ISNUMBER(Fixture!I5546),Fixture!F5546&lt;&gt;"BYE",Fixture!J5546&lt;&gt;"BYE"),"Yes","-"))</f>
        <v>-</v>
      </c>
      <c r="H5542" s="9" t="str">
        <f>IF(G5542="-","-",IF(Fixture!G5546&gt;Fixture!I5546,Settings!$G$7,IF(Fixture!G5546=Fixture!I5546,Settings!$G$8,IF(Fixture!G5546&lt;Fixture!I5546,Settings!$G$9,"-"))))</f>
        <v>-</v>
      </c>
      <c r="I5542" s="13" t="str">
        <f>IF(G5542="-","-",IF(Fixture!I5546&gt;Fixture!G5546,Settings!$G$7,IF(Fixture!I5546=Fixture!G5546,Settings!$G$8,IF(Fixture!I5546&lt;Fixture!G5546,Settings!$G$9,"-"))))</f>
        <v>-</v>
      </c>
    </row>
    <row r="5543" spans="3:9" x14ac:dyDescent="0.25">
      <c r="C5543" s="12" t="str">
        <f t="shared" si="174"/>
        <v>-</v>
      </c>
      <c r="D5543" s="9" t="str">
        <f t="shared" si="175"/>
        <v>-</v>
      </c>
      <c r="E5543" s="9" t="str">
        <f>IF(C5543="-","-",IF(D5543=maxgameno+2,"blank row 2",IF(D5543=maxgameno+1,"blank row 1",INDEX(FixtureCode!$B$4:$AH$128,MATCH($C5543,FixtureCode!$B$4:$B$128,0),MATCH("G"&amp;D5543&amp;"-T1",FixtureCode!$B$4:$AH$4,0)))))</f>
        <v>-</v>
      </c>
      <c r="F5543" s="13" t="str">
        <f>IF(C5543="-","-",IF(D5543=maxgameno+2,"blank row 2",IF(D5543=maxgameno+1,"blank row 1",INDEX(FixtureCode!$B$4:$AH$128,MATCH($C5543,FixtureCode!$B$4:$B$128,0),MATCH("G"&amp;D5543&amp;"-T2",FixtureCode!$B$4:$AH$4,0)))))</f>
        <v>-</v>
      </c>
      <c r="G5543" s="12" t="str">
        <f>IF(C5543="-","-",IF(AND(ISNUMBER(Fixture!G5547),ISNUMBER(Fixture!I5547),Fixture!F5547&lt;&gt;"BYE",Fixture!J5547&lt;&gt;"BYE"),"Yes","-"))</f>
        <v>-</v>
      </c>
      <c r="H5543" s="9" t="str">
        <f>IF(G5543="-","-",IF(Fixture!G5547&gt;Fixture!I5547,Settings!$G$7,IF(Fixture!G5547=Fixture!I5547,Settings!$G$8,IF(Fixture!G5547&lt;Fixture!I5547,Settings!$G$9,"-"))))</f>
        <v>-</v>
      </c>
      <c r="I5543" s="13" t="str">
        <f>IF(G5543="-","-",IF(Fixture!I5547&gt;Fixture!G5547,Settings!$G$7,IF(Fixture!I5547=Fixture!G5547,Settings!$G$8,IF(Fixture!I5547&lt;Fixture!G5547,Settings!$G$9,"-"))))</f>
        <v>-</v>
      </c>
    </row>
    <row r="5544" spans="3:9" x14ac:dyDescent="0.25">
      <c r="C5544" s="12" t="str">
        <f t="shared" si="174"/>
        <v>-</v>
      </c>
      <c r="D5544" s="9" t="str">
        <f t="shared" si="175"/>
        <v>-</v>
      </c>
      <c r="E5544" s="9" t="str">
        <f>IF(C5544="-","-",IF(D5544=maxgameno+2,"blank row 2",IF(D5544=maxgameno+1,"blank row 1",INDEX(FixtureCode!$B$4:$AH$128,MATCH($C5544,FixtureCode!$B$4:$B$128,0),MATCH("G"&amp;D5544&amp;"-T1",FixtureCode!$B$4:$AH$4,0)))))</f>
        <v>-</v>
      </c>
      <c r="F5544" s="13" t="str">
        <f>IF(C5544="-","-",IF(D5544=maxgameno+2,"blank row 2",IF(D5544=maxgameno+1,"blank row 1",INDEX(FixtureCode!$B$4:$AH$128,MATCH($C5544,FixtureCode!$B$4:$B$128,0),MATCH("G"&amp;D5544&amp;"-T2",FixtureCode!$B$4:$AH$4,0)))))</f>
        <v>-</v>
      </c>
      <c r="G5544" s="12" t="str">
        <f>IF(C5544="-","-",IF(AND(ISNUMBER(Fixture!G5548),ISNUMBER(Fixture!I5548),Fixture!F5548&lt;&gt;"BYE",Fixture!J5548&lt;&gt;"BYE"),"Yes","-"))</f>
        <v>-</v>
      </c>
      <c r="H5544" s="9" t="str">
        <f>IF(G5544="-","-",IF(Fixture!G5548&gt;Fixture!I5548,Settings!$G$7,IF(Fixture!G5548=Fixture!I5548,Settings!$G$8,IF(Fixture!G5548&lt;Fixture!I5548,Settings!$G$9,"-"))))</f>
        <v>-</v>
      </c>
      <c r="I5544" s="13" t="str">
        <f>IF(G5544="-","-",IF(Fixture!I5548&gt;Fixture!G5548,Settings!$G$7,IF(Fixture!I5548=Fixture!G5548,Settings!$G$8,IF(Fixture!I5548&lt;Fixture!G5548,Settings!$G$9,"-"))))</f>
        <v>-</v>
      </c>
    </row>
    <row r="5545" spans="3:9" x14ac:dyDescent="0.25">
      <c r="C5545" s="12" t="str">
        <f t="shared" si="174"/>
        <v>-</v>
      </c>
      <c r="D5545" s="9" t="str">
        <f t="shared" si="175"/>
        <v>-</v>
      </c>
      <c r="E5545" s="9" t="str">
        <f>IF(C5545="-","-",IF(D5545=maxgameno+2,"blank row 2",IF(D5545=maxgameno+1,"blank row 1",INDEX(FixtureCode!$B$4:$AH$128,MATCH($C5545,FixtureCode!$B$4:$B$128,0),MATCH("G"&amp;D5545&amp;"-T1",FixtureCode!$B$4:$AH$4,0)))))</f>
        <v>-</v>
      </c>
      <c r="F5545" s="13" t="str">
        <f>IF(C5545="-","-",IF(D5545=maxgameno+2,"blank row 2",IF(D5545=maxgameno+1,"blank row 1",INDEX(FixtureCode!$B$4:$AH$128,MATCH($C5545,FixtureCode!$B$4:$B$128,0),MATCH("G"&amp;D5545&amp;"-T2",FixtureCode!$B$4:$AH$4,0)))))</f>
        <v>-</v>
      </c>
      <c r="G5545" s="12" t="str">
        <f>IF(C5545="-","-",IF(AND(ISNUMBER(Fixture!G5549),ISNUMBER(Fixture!I5549),Fixture!F5549&lt;&gt;"BYE",Fixture!J5549&lt;&gt;"BYE"),"Yes","-"))</f>
        <v>-</v>
      </c>
      <c r="H5545" s="9" t="str">
        <f>IF(G5545="-","-",IF(Fixture!G5549&gt;Fixture!I5549,Settings!$G$7,IF(Fixture!G5549=Fixture!I5549,Settings!$G$8,IF(Fixture!G5549&lt;Fixture!I5549,Settings!$G$9,"-"))))</f>
        <v>-</v>
      </c>
      <c r="I5545" s="13" t="str">
        <f>IF(G5545="-","-",IF(Fixture!I5549&gt;Fixture!G5549,Settings!$G$7,IF(Fixture!I5549=Fixture!G5549,Settings!$G$8,IF(Fixture!I5549&lt;Fixture!G5549,Settings!$G$9,"-"))))</f>
        <v>-</v>
      </c>
    </row>
    <row r="5546" spans="3:9" x14ac:dyDescent="0.25">
      <c r="C5546" s="12" t="str">
        <f t="shared" si="174"/>
        <v>-</v>
      </c>
      <c r="D5546" s="9" t="str">
        <f t="shared" si="175"/>
        <v>-</v>
      </c>
      <c r="E5546" s="9" t="str">
        <f>IF(C5546="-","-",IF(D5546=maxgameno+2,"blank row 2",IF(D5546=maxgameno+1,"blank row 1",INDEX(FixtureCode!$B$4:$AH$128,MATCH($C5546,FixtureCode!$B$4:$B$128,0),MATCH("G"&amp;D5546&amp;"-T1",FixtureCode!$B$4:$AH$4,0)))))</f>
        <v>-</v>
      </c>
      <c r="F5546" s="13" t="str">
        <f>IF(C5546="-","-",IF(D5546=maxgameno+2,"blank row 2",IF(D5546=maxgameno+1,"blank row 1",INDEX(FixtureCode!$B$4:$AH$128,MATCH($C5546,FixtureCode!$B$4:$B$128,0),MATCH("G"&amp;D5546&amp;"-T2",FixtureCode!$B$4:$AH$4,0)))))</f>
        <v>-</v>
      </c>
      <c r="G5546" s="12" t="str">
        <f>IF(C5546="-","-",IF(AND(ISNUMBER(Fixture!G5550),ISNUMBER(Fixture!I5550),Fixture!F5550&lt;&gt;"BYE",Fixture!J5550&lt;&gt;"BYE"),"Yes","-"))</f>
        <v>-</v>
      </c>
      <c r="H5546" s="9" t="str">
        <f>IF(G5546="-","-",IF(Fixture!G5550&gt;Fixture!I5550,Settings!$G$7,IF(Fixture!G5550=Fixture!I5550,Settings!$G$8,IF(Fixture!G5550&lt;Fixture!I5550,Settings!$G$9,"-"))))</f>
        <v>-</v>
      </c>
      <c r="I5546" s="13" t="str">
        <f>IF(G5546="-","-",IF(Fixture!I5550&gt;Fixture!G5550,Settings!$G$7,IF(Fixture!I5550=Fixture!G5550,Settings!$G$8,IF(Fixture!I5550&lt;Fixture!G5550,Settings!$G$9,"-"))))</f>
        <v>-</v>
      </c>
    </row>
    <row r="5547" spans="3:9" x14ac:dyDescent="0.25">
      <c r="C5547" s="12" t="str">
        <f t="shared" si="174"/>
        <v>-</v>
      </c>
      <c r="D5547" s="9" t="str">
        <f t="shared" si="175"/>
        <v>-</v>
      </c>
      <c r="E5547" s="9" t="str">
        <f>IF(C5547="-","-",IF(D5547=maxgameno+2,"blank row 2",IF(D5547=maxgameno+1,"blank row 1",INDEX(FixtureCode!$B$4:$AH$128,MATCH($C5547,FixtureCode!$B$4:$B$128,0),MATCH("G"&amp;D5547&amp;"-T1",FixtureCode!$B$4:$AH$4,0)))))</f>
        <v>-</v>
      </c>
      <c r="F5547" s="13" t="str">
        <f>IF(C5547="-","-",IF(D5547=maxgameno+2,"blank row 2",IF(D5547=maxgameno+1,"blank row 1",INDEX(FixtureCode!$B$4:$AH$128,MATCH($C5547,FixtureCode!$B$4:$B$128,0),MATCH("G"&amp;D5547&amp;"-T2",FixtureCode!$B$4:$AH$4,0)))))</f>
        <v>-</v>
      </c>
      <c r="G5547" s="12" t="str">
        <f>IF(C5547="-","-",IF(AND(ISNUMBER(Fixture!G5551),ISNUMBER(Fixture!I5551),Fixture!F5551&lt;&gt;"BYE",Fixture!J5551&lt;&gt;"BYE"),"Yes","-"))</f>
        <v>-</v>
      </c>
      <c r="H5547" s="9" t="str">
        <f>IF(G5547="-","-",IF(Fixture!G5551&gt;Fixture!I5551,Settings!$G$7,IF(Fixture!G5551=Fixture!I5551,Settings!$G$8,IF(Fixture!G5551&lt;Fixture!I5551,Settings!$G$9,"-"))))</f>
        <v>-</v>
      </c>
      <c r="I5547" s="13" t="str">
        <f>IF(G5547="-","-",IF(Fixture!I5551&gt;Fixture!G5551,Settings!$G$7,IF(Fixture!I5551=Fixture!G5551,Settings!$G$8,IF(Fixture!I5551&lt;Fixture!G5551,Settings!$G$9,"-"))))</f>
        <v>-</v>
      </c>
    </row>
    <row r="5548" spans="3:9" x14ac:dyDescent="0.25">
      <c r="C5548" s="12" t="str">
        <f t="shared" si="174"/>
        <v>-</v>
      </c>
      <c r="D5548" s="9" t="str">
        <f t="shared" si="175"/>
        <v>-</v>
      </c>
      <c r="E5548" s="9" t="str">
        <f>IF(C5548="-","-",IF(D5548=maxgameno+2,"blank row 2",IF(D5548=maxgameno+1,"blank row 1",INDEX(FixtureCode!$B$4:$AH$128,MATCH($C5548,FixtureCode!$B$4:$B$128,0),MATCH("G"&amp;D5548&amp;"-T1",FixtureCode!$B$4:$AH$4,0)))))</f>
        <v>-</v>
      </c>
      <c r="F5548" s="13" t="str">
        <f>IF(C5548="-","-",IF(D5548=maxgameno+2,"blank row 2",IF(D5548=maxgameno+1,"blank row 1",INDEX(FixtureCode!$B$4:$AH$128,MATCH($C5548,FixtureCode!$B$4:$B$128,0),MATCH("G"&amp;D5548&amp;"-T2",FixtureCode!$B$4:$AH$4,0)))))</f>
        <v>-</v>
      </c>
      <c r="G5548" s="12" t="str">
        <f>IF(C5548="-","-",IF(AND(ISNUMBER(Fixture!G5552),ISNUMBER(Fixture!I5552),Fixture!F5552&lt;&gt;"BYE",Fixture!J5552&lt;&gt;"BYE"),"Yes","-"))</f>
        <v>-</v>
      </c>
      <c r="H5548" s="9" t="str">
        <f>IF(G5548="-","-",IF(Fixture!G5552&gt;Fixture!I5552,Settings!$G$7,IF(Fixture!G5552=Fixture!I5552,Settings!$G$8,IF(Fixture!G5552&lt;Fixture!I5552,Settings!$G$9,"-"))))</f>
        <v>-</v>
      </c>
      <c r="I5548" s="13" t="str">
        <f>IF(G5548="-","-",IF(Fixture!I5552&gt;Fixture!G5552,Settings!$G$7,IF(Fixture!I5552=Fixture!G5552,Settings!$G$8,IF(Fixture!I5552&lt;Fixture!G5552,Settings!$G$9,"-"))))</f>
        <v>-</v>
      </c>
    </row>
    <row r="5549" spans="3:9" x14ac:dyDescent="0.25">
      <c r="C5549" s="12" t="str">
        <f t="shared" si="174"/>
        <v>-</v>
      </c>
      <c r="D5549" s="9" t="str">
        <f t="shared" si="175"/>
        <v>-</v>
      </c>
      <c r="E5549" s="9" t="str">
        <f>IF(C5549="-","-",IF(D5549=maxgameno+2,"blank row 2",IF(D5549=maxgameno+1,"blank row 1",INDEX(FixtureCode!$B$4:$AH$128,MATCH($C5549,FixtureCode!$B$4:$B$128,0),MATCH("G"&amp;D5549&amp;"-T1",FixtureCode!$B$4:$AH$4,0)))))</f>
        <v>-</v>
      </c>
      <c r="F5549" s="13" t="str">
        <f>IF(C5549="-","-",IF(D5549=maxgameno+2,"blank row 2",IF(D5549=maxgameno+1,"blank row 1",INDEX(FixtureCode!$B$4:$AH$128,MATCH($C5549,FixtureCode!$B$4:$B$128,0),MATCH("G"&amp;D5549&amp;"-T2",FixtureCode!$B$4:$AH$4,0)))))</f>
        <v>-</v>
      </c>
      <c r="G5549" s="12" t="str">
        <f>IF(C5549="-","-",IF(AND(ISNUMBER(Fixture!G5553),ISNUMBER(Fixture!I5553),Fixture!F5553&lt;&gt;"BYE",Fixture!J5553&lt;&gt;"BYE"),"Yes","-"))</f>
        <v>-</v>
      </c>
      <c r="H5549" s="9" t="str">
        <f>IF(G5549="-","-",IF(Fixture!G5553&gt;Fixture!I5553,Settings!$G$7,IF(Fixture!G5553=Fixture!I5553,Settings!$G$8,IF(Fixture!G5553&lt;Fixture!I5553,Settings!$G$9,"-"))))</f>
        <v>-</v>
      </c>
      <c r="I5549" s="13" t="str">
        <f>IF(G5549="-","-",IF(Fixture!I5553&gt;Fixture!G5553,Settings!$G$7,IF(Fixture!I5553=Fixture!G5553,Settings!$G$8,IF(Fixture!I5553&lt;Fixture!G5553,Settings!$G$9,"-"))))</f>
        <v>-</v>
      </c>
    </row>
    <row r="5550" spans="3:9" x14ac:dyDescent="0.25">
      <c r="C5550" s="12" t="str">
        <f t="shared" si="174"/>
        <v>-</v>
      </c>
      <c r="D5550" s="9" t="str">
        <f t="shared" si="175"/>
        <v>-</v>
      </c>
      <c r="E5550" s="9" t="str">
        <f>IF(C5550="-","-",IF(D5550=maxgameno+2,"blank row 2",IF(D5550=maxgameno+1,"blank row 1",INDEX(FixtureCode!$B$4:$AH$128,MATCH($C5550,FixtureCode!$B$4:$B$128,0),MATCH("G"&amp;D5550&amp;"-T1",FixtureCode!$B$4:$AH$4,0)))))</f>
        <v>-</v>
      </c>
      <c r="F5550" s="13" t="str">
        <f>IF(C5550="-","-",IF(D5550=maxgameno+2,"blank row 2",IF(D5550=maxgameno+1,"blank row 1",INDEX(FixtureCode!$B$4:$AH$128,MATCH($C5550,FixtureCode!$B$4:$B$128,0),MATCH("G"&amp;D5550&amp;"-T2",FixtureCode!$B$4:$AH$4,0)))))</f>
        <v>-</v>
      </c>
      <c r="G5550" s="12" t="str">
        <f>IF(C5550="-","-",IF(AND(ISNUMBER(Fixture!G5554),ISNUMBER(Fixture!I5554),Fixture!F5554&lt;&gt;"BYE",Fixture!J5554&lt;&gt;"BYE"),"Yes","-"))</f>
        <v>-</v>
      </c>
      <c r="H5550" s="9" t="str">
        <f>IF(G5550="-","-",IF(Fixture!G5554&gt;Fixture!I5554,Settings!$G$7,IF(Fixture!G5554=Fixture!I5554,Settings!$G$8,IF(Fixture!G5554&lt;Fixture!I5554,Settings!$G$9,"-"))))</f>
        <v>-</v>
      </c>
      <c r="I5550" s="13" t="str">
        <f>IF(G5550="-","-",IF(Fixture!I5554&gt;Fixture!G5554,Settings!$G$7,IF(Fixture!I5554=Fixture!G5554,Settings!$G$8,IF(Fixture!I5554&lt;Fixture!G5554,Settings!$G$9,"-"))))</f>
        <v>-</v>
      </c>
    </row>
    <row r="5551" spans="3:9" x14ac:dyDescent="0.25">
      <c r="C5551" s="12" t="str">
        <f t="shared" si="174"/>
        <v>-</v>
      </c>
      <c r="D5551" s="9" t="str">
        <f t="shared" si="175"/>
        <v>-</v>
      </c>
      <c r="E5551" s="9" t="str">
        <f>IF(C5551="-","-",IF(D5551=maxgameno+2,"blank row 2",IF(D5551=maxgameno+1,"blank row 1",INDEX(FixtureCode!$B$4:$AH$128,MATCH($C5551,FixtureCode!$B$4:$B$128,0),MATCH("G"&amp;D5551&amp;"-T1",FixtureCode!$B$4:$AH$4,0)))))</f>
        <v>-</v>
      </c>
      <c r="F5551" s="13" t="str">
        <f>IF(C5551="-","-",IF(D5551=maxgameno+2,"blank row 2",IF(D5551=maxgameno+1,"blank row 1",INDEX(FixtureCode!$B$4:$AH$128,MATCH($C5551,FixtureCode!$B$4:$B$128,0),MATCH("G"&amp;D5551&amp;"-T2",FixtureCode!$B$4:$AH$4,0)))))</f>
        <v>-</v>
      </c>
      <c r="G5551" s="12" t="str">
        <f>IF(C5551="-","-",IF(AND(ISNUMBER(Fixture!G5555),ISNUMBER(Fixture!I5555),Fixture!F5555&lt;&gt;"BYE",Fixture!J5555&lt;&gt;"BYE"),"Yes","-"))</f>
        <v>-</v>
      </c>
      <c r="H5551" s="9" t="str">
        <f>IF(G5551="-","-",IF(Fixture!G5555&gt;Fixture!I5555,Settings!$G$7,IF(Fixture!G5555=Fixture!I5555,Settings!$G$8,IF(Fixture!G5555&lt;Fixture!I5555,Settings!$G$9,"-"))))</f>
        <v>-</v>
      </c>
      <c r="I5551" s="13" t="str">
        <f>IF(G5551="-","-",IF(Fixture!I5555&gt;Fixture!G5555,Settings!$G$7,IF(Fixture!I5555=Fixture!G5555,Settings!$G$8,IF(Fixture!I5555&lt;Fixture!G5555,Settings!$G$9,"-"))))</f>
        <v>-</v>
      </c>
    </row>
    <row r="5552" spans="3:9" x14ac:dyDescent="0.25">
      <c r="C5552" s="12" t="str">
        <f t="shared" si="174"/>
        <v>-</v>
      </c>
      <c r="D5552" s="9" t="str">
        <f t="shared" si="175"/>
        <v>-</v>
      </c>
      <c r="E5552" s="9" t="str">
        <f>IF(C5552="-","-",IF(D5552=maxgameno+2,"blank row 2",IF(D5552=maxgameno+1,"blank row 1",INDEX(FixtureCode!$B$4:$AH$128,MATCH($C5552,FixtureCode!$B$4:$B$128,0),MATCH("G"&amp;D5552&amp;"-T1",FixtureCode!$B$4:$AH$4,0)))))</f>
        <v>-</v>
      </c>
      <c r="F5552" s="13" t="str">
        <f>IF(C5552="-","-",IF(D5552=maxgameno+2,"blank row 2",IF(D5552=maxgameno+1,"blank row 1",INDEX(FixtureCode!$B$4:$AH$128,MATCH($C5552,FixtureCode!$B$4:$B$128,0),MATCH("G"&amp;D5552&amp;"-T2",FixtureCode!$B$4:$AH$4,0)))))</f>
        <v>-</v>
      </c>
      <c r="G5552" s="12" t="str">
        <f>IF(C5552="-","-",IF(AND(ISNUMBER(Fixture!G5556),ISNUMBER(Fixture!I5556),Fixture!F5556&lt;&gt;"BYE",Fixture!J5556&lt;&gt;"BYE"),"Yes","-"))</f>
        <v>-</v>
      </c>
      <c r="H5552" s="9" t="str">
        <f>IF(G5552="-","-",IF(Fixture!G5556&gt;Fixture!I5556,Settings!$G$7,IF(Fixture!G5556=Fixture!I5556,Settings!$G$8,IF(Fixture!G5556&lt;Fixture!I5556,Settings!$G$9,"-"))))</f>
        <v>-</v>
      </c>
      <c r="I5552" s="13" t="str">
        <f>IF(G5552="-","-",IF(Fixture!I5556&gt;Fixture!G5556,Settings!$G$7,IF(Fixture!I5556=Fixture!G5556,Settings!$G$8,IF(Fixture!I5556&lt;Fixture!G5556,Settings!$G$9,"-"))))</f>
        <v>-</v>
      </c>
    </row>
    <row r="5553" spans="3:9" x14ac:dyDescent="0.25">
      <c r="C5553" s="12" t="str">
        <f t="shared" si="174"/>
        <v>-</v>
      </c>
      <c r="D5553" s="9" t="str">
        <f t="shared" si="175"/>
        <v>-</v>
      </c>
      <c r="E5553" s="9" t="str">
        <f>IF(C5553="-","-",IF(D5553=maxgameno+2,"blank row 2",IF(D5553=maxgameno+1,"blank row 1",INDEX(FixtureCode!$B$4:$AH$128,MATCH($C5553,FixtureCode!$B$4:$B$128,0),MATCH("G"&amp;D5553&amp;"-T1",FixtureCode!$B$4:$AH$4,0)))))</f>
        <v>-</v>
      </c>
      <c r="F5553" s="13" t="str">
        <f>IF(C5553="-","-",IF(D5553=maxgameno+2,"blank row 2",IF(D5553=maxgameno+1,"blank row 1",INDEX(FixtureCode!$B$4:$AH$128,MATCH($C5553,FixtureCode!$B$4:$B$128,0),MATCH("G"&amp;D5553&amp;"-T2",FixtureCode!$B$4:$AH$4,0)))))</f>
        <v>-</v>
      </c>
      <c r="G5553" s="12" t="str">
        <f>IF(C5553="-","-",IF(AND(ISNUMBER(Fixture!G5557),ISNUMBER(Fixture!I5557),Fixture!F5557&lt;&gt;"BYE",Fixture!J5557&lt;&gt;"BYE"),"Yes","-"))</f>
        <v>-</v>
      </c>
      <c r="H5553" s="9" t="str">
        <f>IF(G5553="-","-",IF(Fixture!G5557&gt;Fixture!I5557,Settings!$G$7,IF(Fixture!G5557=Fixture!I5557,Settings!$G$8,IF(Fixture!G5557&lt;Fixture!I5557,Settings!$G$9,"-"))))</f>
        <v>-</v>
      </c>
      <c r="I5553" s="13" t="str">
        <f>IF(G5553="-","-",IF(Fixture!I5557&gt;Fixture!G5557,Settings!$G$7,IF(Fixture!I5557=Fixture!G5557,Settings!$G$8,IF(Fixture!I5557&lt;Fixture!G5557,Settings!$G$9,"-"))))</f>
        <v>-</v>
      </c>
    </row>
    <row r="5554" spans="3:9" x14ac:dyDescent="0.25">
      <c r="C5554" s="12" t="str">
        <f t="shared" si="174"/>
        <v>-</v>
      </c>
      <c r="D5554" s="9" t="str">
        <f t="shared" si="175"/>
        <v>-</v>
      </c>
      <c r="E5554" s="9" t="str">
        <f>IF(C5554="-","-",IF(D5554=maxgameno+2,"blank row 2",IF(D5554=maxgameno+1,"blank row 1",INDEX(FixtureCode!$B$4:$AH$128,MATCH($C5554,FixtureCode!$B$4:$B$128,0),MATCH("G"&amp;D5554&amp;"-T1",FixtureCode!$B$4:$AH$4,0)))))</f>
        <v>-</v>
      </c>
      <c r="F5554" s="13" t="str">
        <f>IF(C5554="-","-",IF(D5554=maxgameno+2,"blank row 2",IF(D5554=maxgameno+1,"blank row 1",INDEX(FixtureCode!$B$4:$AH$128,MATCH($C5554,FixtureCode!$B$4:$B$128,0),MATCH("G"&amp;D5554&amp;"-T2",FixtureCode!$B$4:$AH$4,0)))))</f>
        <v>-</v>
      </c>
      <c r="G5554" s="12" t="str">
        <f>IF(C5554="-","-",IF(AND(ISNUMBER(Fixture!G5558),ISNUMBER(Fixture!I5558),Fixture!F5558&lt;&gt;"BYE",Fixture!J5558&lt;&gt;"BYE"),"Yes","-"))</f>
        <v>-</v>
      </c>
      <c r="H5554" s="9" t="str">
        <f>IF(G5554="-","-",IF(Fixture!G5558&gt;Fixture!I5558,Settings!$G$7,IF(Fixture!G5558=Fixture!I5558,Settings!$G$8,IF(Fixture!G5558&lt;Fixture!I5558,Settings!$G$9,"-"))))</f>
        <v>-</v>
      </c>
      <c r="I5554" s="13" t="str">
        <f>IF(G5554="-","-",IF(Fixture!I5558&gt;Fixture!G5558,Settings!$G$7,IF(Fixture!I5558=Fixture!G5558,Settings!$G$8,IF(Fixture!I5558&lt;Fixture!G5558,Settings!$G$9,"-"))))</f>
        <v>-</v>
      </c>
    </row>
    <row r="5555" spans="3:9" x14ac:dyDescent="0.25">
      <c r="C5555" s="12" t="str">
        <f t="shared" si="174"/>
        <v>-</v>
      </c>
      <c r="D5555" s="9" t="str">
        <f t="shared" si="175"/>
        <v>-</v>
      </c>
      <c r="E5555" s="9" t="str">
        <f>IF(C5555="-","-",IF(D5555=maxgameno+2,"blank row 2",IF(D5555=maxgameno+1,"blank row 1",INDEX(FixtureCode!$B$4:$AH$128,MATCH($C5555,FixtureCode!$B$4:$B$128,0),MATCH("G"&amp;D5555&amp;"-T1",FixtureCode!$B$4:$AH$4,0)))))</f>
        <v>-</v>
      </c>
      <c r="F5555" s="13" t="str">
        <f>IF(C5555="-","-",IF(D5555=maxgameno+2,"blank row 2",IF(D5555=maxgameno+1,"blank row 1",INDEX(FixtureCode!$B$4:$AH$128,MATCH($C5555,FixtureCode!$B$4:$B$128,0),MATCH("G"&amp;D5555&amp;"-T2",FixtureCode!$B$4:$AH$4,0)))))</f>
        <v>-</v>
      </c>
      <c r="G5555" s="12" t="str">
        <f>IF(C5555="-","-",IF(AND(ISNUMBER(Fixture!G5559),ISNUMBER(Fixture!I5559),Fixture!F5559&lt;&gt;"BYE",Fixture!J5559&lt;&gt;"BYE"),"Yes","-"))</f>
        <v>-</v>
      </c>
      <c r="H5555" s="9" t="str">
        <f>IF(G5555="-","-",IF(Fixture!G5559&gt;Fixture!I5559,Settings!$G$7,IF(Fixture!G5559=Fixture!I5559,Settings!$G$8,IF(Fixture!G5559&lt;Fixture!I5559,Settings!$G$9,"-"))))</f>
        <v>-</v>
      </c>
      <c r="I5555" s="13" t="str">
        <f>IF(G5555="-","-",IF(Fixture!I5559&gt;Fixture!G5559,Settings!$G$7,IF(Fixture!I5559=Fixture!G5559,Settings!$G$8,IF(Fixture!I5559&lt;Fixture!G5559,Settings!$G$9,"-"))))</f>
        <v>-</v>
      </c>
    </row>
    <row r="5556" spans="3:9" x14ac:dyDescent="0.25">
      <c r="C5556" s="12" t="str">
        <f t="shared" si="174"/>
        <v>-</v>
      </c>
      <c r="D5556" s="9" t="str">
        <f t="shared" si="175"/>
        <v>-</v>
      </c>
      <c r="E5556" s="9" t="str">
        <f>IF(C5556="-","-",IF(D5556=maxgameno+2,"blank row 2",IF(D5556=maxgameno+1,"blank row 1",INDEX(FixtureCode!$B$4:$AH$128,MATCH($C5556,FixtureCode!$B$4:$B$128,0),MATCH("G"&amp;D5556&amp;"-T1",FixtureCode!$B$4:$AH$4,0)))))</f>
        <v>-</v>
      </c>
      <c r="F5556" s="13" t="str">
        <f>IF(C5556="-","-",IF(D5556=maxgameno+2,"blank row 2",IF(D5556=maxgameno+1,"blank row 1",INDEX(FixtureCode!$B$4:$AH$128,MATCH($C5556,FixtureCode!$B$4:$B$128,0),MATCH("G"&amp;D5556&amp;"-T2",FixtureCode!$B$4:$AH$4,0)))))</f>
        <v>-</v>
      </c>
      <c r="G5556" s="12" t="str">
        <f>IF(C5556="-","-",IF(AND(ISNUMBER(Fixture!G5560),ISNUMBER(Fixture!I5560),Fixture!F5560&lt;&gt;"BYE",Fixture!J5560&lt;&gt;"BYE"),"Yes","-"))</f>
        <v>-</v>
      </c>
      <c r="H5556" s="9" t="str">
        <f>IF(G5556="-","-",IF(Fixture!G5560&gt;Fixture!I5560,Settings!$G$7,IF(Fixture!G5560=Fixture!I5560,Settings!$G$8,IF(Fixture!G5560&lt;Fixture!I5560,Settings!$G$9,"-"))))</f>
        <v>-</v>
      </c>
      <c r="I5556" s="13" t="str">
        <f>IF(G5556="-","-",IF(Fixture!I5560&gt;Fixture!G5560,Settings!$G$7,IF(Fixture!I5560=Fixture!G5560,Settings!$G$8,IF(Fixture!I5560&lt;Fixture!G5560,Settings!$G$9,"-"))))</f>
        <v>-</v>
      </c>
    </row>
    <row r="5557" spans="3:9" x14ac:dyDescent="0.25">
      <c r="C5557" s="12" t="str">
        <f t="shared" si="174"/>
        <v>-</v>
      </c>
      <c r="D5557" s="9" t="str">
        <f t="shared" si="175"/>
        <v>-</v>
      </c>
      <c r="E5557" s="9" t="str">
        <f>IF(C5557="-","-",IF(D5557=maxgameno+2,"blank row 2",IF(D5557=maxgameno+1,"blank row 1",INDEX(FixtureCode!$B$4:$AH$128,MATCH($C5557,FixtureCode!$B$4:$B$128,0),MATCH("G"&amp;D5557&amp;"-T1",FixtureCode!$B$4:$AH$4,0)))))</f>
        <v>-</v>
      </c>
      <c r="F5557" s="13" t="str">
        <f>IF(C5557="-","-",IF(D5557=maxgameno+2,"blank row 2",IF(D5557=maxgameno+1,"blank row 1",INDEX(FixtureCode!$B$4:$AH$128,MATCH($C5557,FixtureCode!$B$4:$B$128,0),MATCH("G"&amp;D5557&amp;"-T2",FixtureCode!$B$4:$AH$4,0)))))</f>
        <v>-</v>
      </c>
      <c r="G5557" s="12" t="str">
        <f>IF(C5557="-","-",IF(AND(ISNUMBER(Fixture!G5561),ISNUMBER(Fixture!I5561),Fixture!F5561&lt;&gt;"BYE",Fixture!J5561&lt;&gt;"BYE"),"Yes","-"))</f>
        <v>-</v>
      </c>
      <c r="H5557" s="9" t="str">
        <f>IF(G5557="-","-",IF(Fixture!G5561&gt;Fixture!I5561,Settings!$G$7,IF(Fixture!G5561=Fixture!I5561,Settings!$G$8,IF(Fixture!G5561&lt;Fixture!I5561,Settings!$G$9,"-"))))</f>
        <v>-</v>
      </c>
      <c r="I5557" s="13" t="str">
        <f>IF(G5557="-","-",IF(Fixture!I5561&gt;Fixture!G5561,Settings!$G$7,IF(Fixture!I5561=Fixture!G5561,Settings!$G$8,IF(Fixture!I5561&lt;Fixture!G5561,Settings!$G$9,"-"))))</f>
        <v>-</v>
      </c>
    </row>
    <row r="5558" spans="3:9" x14ac:dyDescent="0.25">
      <c r="C5558" s="12" t="str">
        <f t="shared" si="174"/>
        <v>-</v>
      </c>
      <c r="D5558" s="9" t="str">
        <f t="shared" si="175"/>
        <v>-</v>
      </c>
      <c r="E5558" s="9" t="str">
        <f>IF(C5558="-","-",IF(D5558=maxgameno+2,"blank row 2",IF(D5558=maxgameno+1,"blank row 1",INDEX(FixtureCode!$B$4:$AH$128,MATCH($C5558,FixtureCode!$B$4:$B$128,0),MATCH("G"&amp;D5558&amp;"-T1",FixtureCode!$B$4:$AH$4,0)))))</f>
        <v>-</v>
      </c>
      <c r="F5558" s="13" t="str">
        <f>IF(C5558="-","-",IF(D5558=maxgameno+2,"blank row 2",IF(D5558=maxgameno+1,"blank row 1",INDEX(FixtureCode!$B$4:$AH$128,MATCH($C5558,FixtureCode!$B$4:$B$128,0),MATCH("G"&amp;D5558&amp;"-T2",FixtureCode!$B$4:$AH$4,0)))))</f>
        <v>-</v>
      </c>
      <c r="G5558" s="12" t="str">
        <f>IF(C5558="-","-",IF(AND(ISNUMBER(Fixture!G5562),ISNUMBER(Fixture!I5562),Fixture!F5562&lt;&gt;"BYE",Fixture!J5562&lt;&gt;"BYE"),"Yes","-"))</f>
        <v>-</v>
      </c>
      <c r="H5558" s="9" t="str">
        <f>IF(G5558="-","-",IF(Fixture!G5562&gt;Fixture!I5562,Settings!$G$7,IF(Fixture!G5562=Fixture!I5562,Settings!$G$8,IF(Fixture!G5562&lt;Fixture!I5562,Settings!$G$9,"-"))))</f>
        <v>-</v>
      </c>
      <c r="I5558" s="13" t="str">
        <f>IF(G5558="-","-",IF(Fixture!I5562&gt;Fixture!G5562,Settings!$G$7,IF(Fixture!I5562=Fixture!G5562,Settings!$G$8,IF(Fixture!I5562&lt;Fixture!G5562,Settings!$G$9,"-"))))</f>
        <v>-</v>
      </c>
    </row>
    <row r="5559" spans="3:9" x14ac:dyDescent="0.25">
      <c r="C5559" s="12" t="str">
        <f t="shared" si="174"/>
        <v>-</v>
      </c>
      <c r="D5559" s="9" t="str">
        <f t="shared" si="175"/>
        <v>-</v>
      </c>
      <c r="E5559" s="9" t="str">
        <f>IF(C5559="-","-",IF(D5559=maxgameno+2,"blank row 2",IF(D5559=maxgameno+1,"blank row 1",INDEX(FixtureCode!$B$4:$AH$128,MATCH($C5559,FixtureCode!$B$4:$B$128,0),MATCH("G"&amp;D5559&amp;"-T1",FixtureCode!$B$4:$AH$4,0)))))</f>
        <v>-</v>
      </c>
      <c r="F5559" s="13" t="str">
        <f>IF(C5559="-","-",IF(D5559=maxgameno+2,"blank row 2",IF(D5559=maxgameno+1,"blank row 1",INDEX(FixtureCode!$B$4:$AH$128,MATCH($C5559,FixtureCode!$B$4:$B$128,0),MATCH("G"&amp;D5559&amp;"-T2",FixtureCode!$B$4:$AH$4,0)))))</f>
        <v>-</v>
      </c>
      <c r="G5559" s="12" t="str">
        <f>IF(C5559="-","-",IF(AND(ISNUMBER(Fixture!G5563),ISNUMBER(Fixture!I5563),Fixture!F5563&lt;&gt;"BYE",Fixture!J5563&lt;&gt;"BYE"),"Yes","-"))</f>
        <v>-</v>
      </c>
      <c r="H5559" s="9" t="str">
        <f>IF(G5559="-","-",IF(Fixture!G5563&gt;Fixture!I5563,Settings!$G$7,IF(Fixture!G5563=Fixture!I5563,Settings!$G$8,IF(Fixture!G5563&lt;Fixture!I5563,Settings!$G$9,"-"))))</f>
        <v>-</v>
      </c>
      <c r="I5559" s="13" t="str">
        <f>IF(G5559="-","-",IF(Fixture!I5563&gt;Fixture!G5563,Settings!$G$7,IF(Fixture!I5563=Fixture!G5563,Settings!$G$8,IF(Fixture!I5563&lt;Fixture!G5563,Settings!$G$9,"-"))))</f>
        <v>-</v>
      </c>
    </row>
    <row r="5560" spans="3:9" x14ac:dyDescent="0.25">
      <c r="C5560" s="12" t="str">
        <f t="shared" si="174"/>
        <v>-</v>
      </c>
      <c r="D5560" s="9" t="str">
        <f t="shared" si="175"/>
        <v>-</v>
      </c>
      <c r="E5560" s="9" t="str">
        <f>IF(C5560="-","-",IF(D5560=maxgameno+2,"blank row 2",IF(D5560=maxgameno+1,"blank row 1",INDEX(FixtureCode!$B$4:$AH$128,MATCH($C5560,FixtureCode!$B$4:$B$128,0),MATCH("G"&amp;D5560&amp;"-T1",FixtureCode!$B$4:$AH$4,0)))))</f>
        <v>-</v>
      </c>
      <c r="F5560" s="13" t="str">
        <f>IF(C5560="-","-",IF(D5560=maxgameno+2,"blank row 2",IF(D5560=maxgameno+1,"blank row 1",INDEX(FixtureCode!$B$4:$AH$128,MATCH($C5560,FixtureCode!$B$4:$B$128,0),MATCH("G"&amp;D5560&amp;"-T2",FixtureCode!$B$4:$AH$4,0)))))</f>
        <v>-</v>
      </c>
      <c r="G5560" s="12" t="str">
        <f>IF(C5560="-","-",IF(AND(ISNUMBER(Fixture!G5564),ISNUMBER(Fixture!I5564),Fixture!F5564&lt;&gt;"BYE",Fixture!J5564&lt;&gt;"BYE"),"Yes","-"))</f>
        <v>-</v>
      </c>
      <c r="H5560" s="9" t="str">
        <f>IF(G5560="-","-",IF(Fixture!G5564&gt;Fixture!I5564,Settings!$G$7,IF(Fixture!G5564=Fixture!I5564,Settings!$G$8,IF(Fixture!G5564&lt;Fixture!I5564,Settings!$G$9,"-"))))</f>
        <v>-</v>
      </c>
      <c r="I5560" s="13" t="str">
        <f>IF(G5560="-","-",IF(Fixture!I5564&gt;Fixture!G5564,Settings!$G$7,IF(Fixture!I5564=Fixture!G5564,Settings!$G$8,IF(Fixture!I5564&lt;Fixture!G5564,Settings!$G$9,"-"))))</f>
        <v>-</v>
      </c>
    </row>
    <row r="5561" spans="3:9" x14ac:dyDescent="0.25">
      <c r="C5561" s="12" t="str">
        <f t="shared" si="174"/>
        <v>-</v>
      </c>
      <c r="D5561" s="9" t="str">
        <f t="shared" si="175"/>
        <v>-</v>
      </c>
      <c r="E5561" s="9" t="str">
        <f>IF(C5561="-","-",IF(D5561=maxgameno+2,"blank row 2",IF(D5561=maxgameno+1,"blank row 1",INDEX(FixtureCode!$B$4:$AH$128,MATCH($C5561,FixtureCode!$B$4:$B$128,0),MATCH("G"&amp;D5561&amp;"-T1",FixtureCode!$B$4:$AH$4,0)))))</f>
        <v>-</v>
      </c>
      <c r="F5561" s="13" t="str">
        <f>IF(C5561="-","-",IF(D5561=maxgameno+2,"blank row 2",IF(D5561=maxgameno+1,"blank row 1",INDEX(FixtureCode!$B$4:$AH$128,MATCH($C5561,FixtureCode!$B$4:$B$128,0),MATCH("G"&amp;D5561&amp;"-T2",FixtureCode!$B$4:$AH$4,0)))))</f>
        <v>-</v>
      </c>
      <c r="G5561" s="12" t="str">
        <f>IF(C5561="-","-",IF(AND(ISNUMBER(Fixture!G5565),ISNUMBER(Fixture!I5565),Fixture!F5565&lt;&gt;"BYE",Fixture!J5565&lt;&gt;"BYE"),"Yes","-"))</f>
        <v>-</v>
      </c>
      <c r="H5561" s="9" t="str">
        <f>IF(G5561="-","-",IF(Fixture!G5565&gt;Fixture!I5565,Settings!$G$7,IF(Fixture!G5565=Fixture!I5565,Settings!$G$8,IF(Fixture!G5565&lt;Fixture!I5565,Settings!$G$9,"-"))))</f>
        <v>-</v>
      </c>
      <c r="I5561" s="13" t="str">
        <f>IF(G5561="-","-",IF(Fixture!I5565&gt;Fixture!G5565,Settings!$G$7,IF(Fixture!I5565=Fixture!G5565,Settings!$G$8,IF(Fixture!I5565&lt;Fixture!G5565,Settings!$G$9,"-"))))</f>
        <v>-</v>
      </c>
    </row>
    <row r="5562" spans="3:9" x14ac:dyDescent="0.25">
      <c r="C5562" s="12" t="str">
        <f t="shared" si="174"/>
        <v>-</v>
      </c>
      <c r="D5562" s="9" t="str">
        <f t="shared" si="175"/>
        <v>-</v>
      </c>
      <c r="E5562" s="9" t="str">
        <f>IF(C5562="-","-",IF(D5562=maxgameno+2,"blank row 2",IF(D5562=maxgameno+1,"blank row 1",INDEX(FixtureCode!$B$4:$AH$128,MATCH($C5562,FixtureCode!$B$4:$B$128,0),MATCH("G"&amp;D5562&amp;"-T1",FixtureCode!$B$4:$AH$4,0)))))</f>
        <v>-</v>
      </c>
      <c r="F5562" s="13" t="str">
        <f>IF(C5562="-","-",IF(D5562=maxgameno+2,"blank row 2",IF(D5562=maxgameno+1,"blank row 1",INDEX(FixtureCode!$B$4:$AH$128,MATCH($C5562,FixtureCode!$B$4:$B$128,0),MATCH("G"&amp;D5562&amp;"-T2",FixtureCode!$B$4:$AH$4,0)))))</f>
        <v>-</v>
      </c>
      <c r="G5562" s="12" t="str">
        <f>IF(C5562="-","-",IF(AND(ISNUMBER(Fixture!G5566),ISNUMBER(Fixture!I5566),Fixture!F5566&lt;&gt;"BYE",Fixture!J5566&lt;&gt;"BYE"),"Yes","-"))</f>
        <v>-</v>
      </c>
      <c r="H5562" s="9" t="str">
        <f>IF(G5562="-","-",IF(Fixture!G5566&gt;Fixture!I5566,Settings!$G$7,IF(Fixture!G5566=Fixture!I5566,Settings!$G$8,IF(Fixture!G5566&lt;Fixture!I5566,Settings!$G$9,"-"))))</f>
        <v>-</v>
      </c>
      <c r="I5562" s="13" t="str">
        <f>IF(G5562="-","-",IF(Fixture!I5566&gt;Fixture!G5566,Settings!$G$7,IF(Fixture!I5566=Fixture!G5566,Settings!$G$8,IF(Fixture!I5566&lt;Fixture!G5566,Settings!$G$9,"-"))))</f>
        <v>-</v>
      </c>
    </row>
    <row r="5563" spans="3:9" x14ac:dyDescent="0.25">
      <c r="C5563" s="12" t="str">
        <f t="shared" si="174"/>
        <v>-</v>
      </c>
      <c r="D5563" s="9" t="str">
        <f t="shared" si="175"/>
        <v>-</v>
      </c>
      <c r="E5563" s="9" t="str">
        <f>IF(C5563="-","-",IF(D5563=maxgameno+2,"blank row 2",IF(D5563=maxgameno+1,"blank row 1",INDEX(FixtureCode!$B$4:$AH$128,MATCH($C5563,FixtureCode!$B$4:$B$128,0),MATCH("G"&amp;D5563&amp;"-T1",FixtureCode!$B$4:$AH$4,0)))))</f>
        <v>-</v>
      </c>
      <c r="F5563" s="13" t="str">
        <f>IF(C5563="-","-",IF(D5563=maxgameno+2,"blank row 2",IF(D5563=maxgameno+1,"blank row 1",INDEX(FixtureCode!$B$4:$AH$128,MATCH($C5563,FixtureCode!$B$4:$B$128,0),MATCH("G"&amp;D5563&amp;"-T2",FixtureCode!$B$4:$AH$4,0)))))</f>
        <v>-</v>
      </c>
      <c r="G5563" s="12" t="str">
        <f>IF(C5563="-","-",IF(AND(ISNUMBER(Fixture!G5567),ISNUMBER(Fixture!I5567),Fixture!F5567&lt;&gt;"BYE",Fixture!J5567&lt;&gt;"BYE"),"Yes","-"))</f>
        <v>-</v>
      </c>
      <c r="H5563" s="9" t="str">
        <f>IF(G5563="-","-",IF(Fixture!G5567&gt;Fixture!I5567,Settings!$G$7,IF(Fixture!G5567=Fixture!I5567,Settings!$G$8,IF(Fixture!G5567&lt;Fixture!I5567,Settings!$G$9,"-"))))</f>
        <v>-</v>
      </c>
      <c r="I5563" s="13" t="str">
        <f>IF(G5563="-","-",IF(Fixture!I5567&gt;Fixture!G5567,Settings!$G$7,IF(Fixture!I5567=Fixture!G5567,Settings!$G$8,IF(Fixture!I5567&lt;Fixture!G5567,Settings!$G$9,"-"))))</f>
        <v>-</v>
      </c>
    </row>
    <row r="5564" spans="3:9" x14ac:dyDescent="0.25">
      <c r="C5564" s="12" t="str">
        <f t="shared" si="174"/>
        <v>-</v>
      </c>
      <c r="D5564" s="9" t="str">
        <f t="shared" si="175"/>
        <v>-</v>
      </c>
      <c r="E5564" s="9" t="str">
        <f>IF(C5564="-","-",IF(D5564=maxgameno+2,"blank row 2",IF(D5564=maxgameno+1,"blank row 1",INDEX(FixtureCode!$B$4:$AH$128,MATCH($C5564,FixtureCode!$B$4:$B$128,0),MATCH("G"&amp;D5564&amp;"-T1",FixtureCode!$B$4:$AH$4,0)))))</f>
        <v>-</v>
      </c>
      <c r="F5564" s="13" t="str">
        <f>IF(C5564="-","-",IF(D5564=maxgameno+2,"blank row 2",IF(D5564=maxgameno+1,"blank row 1",INDEX(FixtureCode!$B$4:$AH$128,MATCH($C5564,FixtureCode!$B$4:$B$128,0),MATCH("G"&amp;D5564&amp;"-T2",FixtureCode!$B$4:$AH$4,0)))))</f>
        <v>-</v>
      </c>
      <c r="G5564" s="12" t="str">
        <f>IF(C5564="-","-",IF(AND(ISNUMBER(Fixture!G5568),ISNUMBER(Fixture!I5568),Fixture!F5568&lt;&gt;"BYE",Fixture!J5568&lt;&gt;"BYE"),"Yes","-"))</f>
        <v>-</v>
      </c>
      <c r="H5564" s="9" t="str">
        <f>IF(G5564="-","-",IF(Fixture!G5568&gt;Fixture!I5568,Settings!$G$7,IF(Fixture!G5568=Fixture!I5568,Settings!$G$8,IF(Fixture!G5568&lt;Fixture!I5568,Settings!$G$9,"-"))))</f>
        <v>-</v>
      </c>
      <c r="I5564" s="13" t="str">
        <f>IF(G5564="-","-",IF(Fixture!I5568&gt;Fixture!G5568,Settings!$G$7,IF(Fixture!I5568=Fixture!G5568,Settings!$G$8,IF(Fixture!I5568&lt;Fixture!G5568,Settings!$G$9,"-"))))</f>
        <v>-</v>
      </c>
    </row>
    <row r="5565" spans="3:9" x14ac:dyDescent="0.25">
      <c r="C5565" s="12" t="str">
        <f t="shared" si="174"/>
        <v>-</v>
      </c>
      <c r="D5565" s="9" t="str">
        <f t="shared" si="175"/>
        <v>-</v>
      </c>
      <c r="E5565" s="9" t="str">
        <f>IF(C5565="-","-",IF(D5565=maxgameno+2,"blank row 2",IF(D5565=maxgameno+1,"blank row 1",INDEX(FixtureCode!$B$4:$AH$128,MATCH($C5565,FixtureCode!$B$4:$B$128,0),MATCH("G"&amp;D5565&amp;"-T1",FixtureCode!$B$4:$AH$4,0)))))</f>
        <v>-</v>
      </c>
      <c r="F5565" s="13" t="str">
        <f>IF(C5565="-","-",IF(D5565=maxgameno+2,"blank row 2",IF(D5565=maxgameno+1,"blank row 1",INDEX(FixtureCode!$B$4:$AH$128,MATCH($C5565,FixtureCode!$B$4:$B$128,0),MATCH("G"&amp;D5565&amp;"-T2",FixtureCode!$B$4:$AH$4,0)))))</f>
        <v>-</v>
      </c>
      <c r="G5565" s="12" t="str">
        <f>IF(C5565="-","-",IF(AND(ISNUMBER(Fixture!G5569),ISNUMBER(Fixture!I5569),Fixture!F5569&lt;&gt;"BYE",Fixture!J5569&lt;&gt;"BYE"),"Yes","-"))</f>
        <v>-</v>
      </c>
      <c r="H5565" s="9" t="str">
        <f>IF(G5565="-","-",IF(Fixture!G5569&gt;Fixture!I5569,Settings!$G$7,IF(Fixture!G5569=Fixture!I5569,Settings!$G$8,IF(Fixture!G5569&lt;Fixture!I5569,Settings!$G$9,"-"))))</f>
        <v>-</v>
      </c>
      <c r="I5565" s="13" t="str">
        <f>IF(G5565="-","-",IF(Fixture!I5569&gt;Fixture!G5569,Settings!$G$7,IF(Fixture!I5569=Fixture!G5569,Settings!$G$8,IF(Fixture!I5569&lt;Fixture!G5569,Settings!$G$9,"-"))))</f>
        <v>-</v>
      </c>
    </row>
    <row r="5566" spans="3:9" x14ac:dyDescent="0.25">
      <c r="C5566" s="12" t="str">
        <f t="shared" si="174"/>
        <v>-</v>
      </c>
      <c r="D5566" s="9" t="str">
        <f t="shared" si="175"/>
        <v>-</v>
      </c>
      <c r="E5566" s="9" t="str">
        <f>IF(C5566="-","-",IF(D5566=maxgameno+2,"blank row 2",IF(D5566=maxgameno+1,"blank row 1",INDEX(FixtureCode!$B$4:$AH$128,MATCH($C5566,FixtureCode!$B$4:$B$128,0),MATCH("G"&amp;D5566&amp;"-T1",FixtureCode!$B$4:$AH$4,0)))))</f>
        <v>-</v>
      </c>
      <c r="F5566" s="13" t="str">
        <f>IF(C5566="-","-",IF(D5566=maxgameno+2,"blank row 2",IF(D5566=maxgameno+1,"blank row 1",INDEX(FixtureCode!$B$4:$AH$128,MATCH($C5566,FixtureCode!$B$4:$B$128,0),MATCH("G"&amp;D5566&amp;"-T2",FixtureCode!$B$4:$AH$4,0)))))</f>
        <v>-</v>
      </c>
      <c r="G5566" s="12" t="str">
        <f>IF(C5566="-","-",IF(AND(ISNUMBER(Fixture!G5570),ISNUMBER(Fixture!I5570),Fixture!F5570&lt;&gt;"BYE",Fixture!J5570&lt;&gt;"BYE"),"Yes","-"))</f>
        <v>-</v>
      </c>
      <c r="H5566" s="9" t="str">
        <f>IF(G5566="-","-",IF(Fixture!G5570&gt;Fixture!I5570,Settings!$G$7,IF(Fixture!G5570=Fixture!I5570,Settings!$G$8,IF(Fixture!G5570&lt;Fixture!I5570,Settings!$G$9,"-"))))</f>
        <v>-</v>
      </c>
      <c r="I5566" s="13" t="str">
        <f>IF(G5566="-","-",IF(Fixture!I5570&gt;Fixture!G5570,Settings!$G$7,IF(Fixture!I5570=Fixture!G5570,Settings!$G$8,IF(Fixture!I5570&lt;Fixture!G5570,Settings!$G$9,"-"))))</f>
        <v>-</v>
      </c>
    </row>
    <row r="5567" spans="3:9" x14ac:dyDescent="0.25">
      <c r="C5567" s="12" t="str">
        <f t="shared" si="174"/>
        <v>-</v>
      </c>
      <c r="D5567" s="9" t="str">
        <f t="shared" si="175"/>
        <v>-</v>
      </c>
      <c r="E5567" s="9" t="str">
        <f>IF(C5567="-","-",IF(D5567=maxgameno+2,"blank row 2",IF(D5567=maxgameno+1,"blank row 1",INDEX(FixtureCode!$B$4:$AH$128,MATCH($C5567,FixtureCode!$B$4:$B$128,0),MATCH("G"&amp;D5567&amp;"-T1",FixtureCode!$B$4:$AH$4,0)))))</f>
        <v>-</v>
      </c>
      <c r="F5567" s="13" t="str">
        <f>IF(C5567="-","-",IF(D5567=maxgameno+2,"blank row 2",IF(D5567=maxgameno+1,"blank row 1",INDEX(FixtureCode!$B$4:$AH$128,MATCH($C5567,FixtureCode!$B$4:$B$128,0),MATCH("G"&amp;D5567&amp;"-T2",FixtureCode!$B$4:$AH$4,0)))))</f>
        <v>-</v>
      </c>
      <c r="G5567" s="12" t="str">
        <f>IF(C5567="-","-",IF(AND(ISNUMBER(Fixture!G5571),ISNUMBER(Fixture!I5571),Fixture!F5571&lt;&gt;"BYE",Fixture!J5571&lt;&gt;"BYE"),"Yes","-"))</f>
        <v>-</v>
      </c>
      <c r="H5567" s="9" t="str">
        <f>IF(G5567="-","-",IF(Fixture!G5571&gt;Fixture!I5571,Settings!$G$7,IF(Fixture!G5571=Fixture!I5571,Settings!$G$8,IF(Fixture!G5571&lt;Fixture!I5571,Settings!$G$9,"-"))))</f>
        <v>-</v>
      </c>
      <c r="I5567" s="13" t="str">
        <f>IF(G5567="-","-",IF(Fixture!I5571&gt;Fixture!G5571,Settings!$G$7,IF(Fixture!I5571=Fixture!G5571,Settings!$G$8,IF(Fixture!I5571&lt;Fixture!G5571,Settings!$G$9,"-"))))</f>
        <v>-</v>
      </c>
    </row>
    <row r="5568" spans="3:9" x14ac:dyDescent="0.25">
      <c r="C5568" s="12" t="str">
        <f t="shared" si="174"/>
        <v>-</v>
      </c>
      <c r="D5568" s="9" t="str">
        <f t="shared" si="175"/>
        <v>-</v>
      </c>
      <c r="E5568" s="9" t="str">
        <f>IF(C5568="-","-",IF(D5568=maxgameno+2,"blank row 2",IF(D5568=maxgameno+1,"blank row 1",INDEX(FixtureCode!$B$4:$AH$128,MATCH($C5568,FixtureCode!$B$4:$B$128,0),MATCH("G"&amp;D5568&amp;"-T1",FixtureCode!$B$4:$AH$4,0)))))</f>
        <v>-</v>
      </c>
      <c r="F5568" s="13" t="str">
        <f>IF(C5568="-","-",IF(D5568=maxgameno+2,"blank row 2",IF(D5568=maxgameno+1,"blank row 1",INDEX(FixtureCode!$B$4:$AH$128,MATCH($C5568,FixtureCode!$B$4:$B$128,0),MATCH("G"&amp;D5568&amp;"-T2",FixtureCode!$B$4:$AH$4,0)))))</f>
        <v>-</v>
      </c>
      <c r="G5568" s="12" t="str">
        <f>IF(C5568="-","-",IF(AND(ISNUMBER(Fixture!G5572),ISNUMBER(Fixture!I5572),Fixture!F5572&lt;&gt;"BYE",Fixture!J5572&lt;&gt;"BYE"),"Yes","-"))</f>
        <v>-</v>
      </c>
      <c r="H5568" s="9" t="str">
        <f>IF(G5568="-","-",IF(Fixture!G5572&gt;Fixture!I5572,Settings!$G$7,IF(Fixture!G5572=Fixture!I5572,Settings!$G$8,IF(Fixture!G5572&lt;Fixture!I5572,Settings!$G$9,"-"))))</f>
        <v>-</v>
      </c>
      <c r="I5568" s="13" t="str">
        <f>IF(G5568="-","-",IF(Fixture!I5572&gt;Fixture!G5572,Settings!$G$7,IF(Fixture!I5572=Fixture!G5572,Settings!$G$8,IF(Fixture!I5572&lt;Fixture!G5572,Settings!$G$9,"-"))))</f>
        <v>-</v>
      </c>
    </row>
    <row r="5569" spans="3:9" x14ac:dyDescent="0.25">
      <c r="C5569" s="12" t="str">
        <f t="shared" si="174"/>
        <v>-</v>
      </c>
      <c r="D5569" s="9" t="str">
        <f t="shared" si="175"/>
        <v>-</v>
      </c>
      <c r="E5569" s="9" t="str">
        <f>IF(C5569="-","-",IF(D5569=maxgameno+2,"blank row 2",IF(D5569=maxgameno+1,"blank row 1",INDEX(FixtureCode!$B$4:$AH$128,MATCH($C5569,FixtureCode!$B$4:$B$128,0),MATCH("G"&amp;D5569&amp;"-T1",FixtureCode!$B$4:$AH$4,0)))))</f>
        <v>-</v>
      </c>
      <c r="F5569" s="13" t="str">
        <f>IF(C5569="-","-",IF(D5569=maxgameno+2,"blank row 2",IF(D5569=maxgameno+1,"blank row 1",INDEX(FixtureCode!$B$4:$AH$128,MATCH($C5569,FixtureCode!$B$4:$B$128,0),MATCH("G"&amp;D5569&amp;"-T2",FixtureCode!$B$4:$AH$4,0)))))</f>
        <v>-</v>
      </c>
      <c r="G5569" s="12" t="str">
        <f>IF(C5569="-","-",IF(AND(ISNUMBER(Fixture!G5573),ISNUMBER(Fixture!I5573),Fixture!F5573&lt;&gt;"BYE",Fixture!J5573&lt;&gt;"BYE"),"Yes","-"))</f>
        <v>-</v>
      </c>
      <c r="H5569" s="9" t="str">
        <f>IF(G5569="-","-",IF(Fixture!G5573&gt;Fixture!I5573,Settings!$G$7,IF(Fixture!G5573=Fixture!I5573,Settings!$G$8,IF(Fixture!G5573&lt;Fixture!I5573,Settings!$G$9,"-"))))</f>
        <v>-</v>
      </c>
      <c r="I5569" s="13" t="str">
        <f>IF(G5569="-","-",IF(Fixture!I5573&gt;Fixture!G5573,Settings!$G$7,IF(Fixture!I5573=Fixture!G5573,Settings!$G$8,IF(Fixture!I5573&lt;Fixture!G5573,Settings!$G$9,"-"))))</f>
        <v>-</v>
      </c>
    </row>
    <row r="5570" spans="3:9" x14ac:dyDescent="0.25">
      <c r="C5570" s="12" t="str">
        <f t="shared" si="174"/>
        <v>-</v>
      </c>
      <c r="D5570" s="9" t="str">
        <f t="shared" si="175"/>
        <v>-</v>
      </c>
      <c r="E5570" s="9" t="str">
        <f>IF(C5570="-","-",IF(D5570=maxgameno+2,"blank row 2",IF(D5570=maxgameno+1,"blank row 1",INDEX(FixtureCode!$B$4:$AH$128,MATCH($C5570,FixtureCode!$B$4:$B$128,0),MATCH("G"&amp;D5570&amp;"-T1",FixtureCode!$B$4:$AH$4,0)))))</f>
        <v>-</v>
      </c>
      <c r="F5570" s="13" t="str">
        <f>IF(C5570="-","-",IF(D5570=maxgameno+2,"blank row 2",IF(D5570=maxgameno+1,"blank row 1",INDEX(FixtureCode!$B$4:$AH$128,MATCH($C5570,FixtureCode!$B$4:$B$128,0),MATCH("G"&amp;D5570&amp;"-T2",FixtureCode!$B$4:$AH$4,0)))))</f>
        <v>-</v>
      </c>
      <c r="G5570" s="12" t="str">
        <f>IF(C5570="-","-",IF(AND(ISNUMBER(Fixture!G5574),ISNUMBER(Fixture!I5574),Fixture!F5574&lt;&gt;"BYE",Fixture!J5574&lt;&gt;"BYE"),"Yes","-"))</f>
        <v>-</v>
      </c>
      <c r="H5570" s="9" t="str">
        <f>IF(G5570="-","-",IF(Fixture!G5574&gt;Fixture!I5574,Settings!$G$7,IF(Fixture!G5574=Fixture!I5574,Settings!$G$8,IF(Fixture!G5574&lt;Fixture!I5574,Settings!$G$9,"-"))))</f>
        <v>-</v>
      </c>
      <c r="I5570" s="13" t="str">
        <f>IF(G5570="-","-",IF(Fixture!I5574&gt;Fixture!G5574,Settings!$G$7,IF(Fixture!I5574=Fixture!G5574,Settings!$G$8,IF(Fixture!I5574&lt;Fixture!G5574,Settings!$G$9,"-"))))</f>
        <v>-</v>
      </c>
    </row>
    <row r="5571" spans="3:9" x14ac:dyDescent="0.25">
      <c r="C5571" s="12" t="str">
        <f t="shared" si="174"/>
        <v>-</v>
      </c>
      <c r="D5571" s="9" t="str">
        <f t="shared" si="175"/>
        <v>-</v>
      </c>
      <c r="E5571" s="9" t="str">
        <f>IF(C5571="-","-",IF(D5571=maxgameno+2,"blank row 2",IF(D5571=maxgameno+1,"blank row 1",INDEX(FixtureCode!$B$4:$AH$128,MATCH($C5571,FixtureCode!$B$4:$B$128,0),MATCH("G"&amp;D5571&amp;"-T1",FixtureCode!$B$4:$AH$4,0)))))</f>
        <v>-</v>
      </c>
      <c r="F5571" s="13" t="str">
        <f>IF(C5571="-","-",IF(D5571=maxgameno+2,"blank row 2",IF(D5571=maxgameno+1,"blank row 1",INDEX(FixtureCode!$B$4:$AH$128,MATCH($C5571,FixtureCode!$B$4:$B$128,0),MATCH("G"&amp;D5571&amp;"-T2",FixtureCode!$B$4:$AH$4,0)))))</f>
        <v>-</v>
      </c>
      <c r="G5571" s="12" t="str">
        <f>IF(C5571="-","-",IF(AND(ISNUMBER(Fixture!G5575),ISNUMBER(Fixture!I5575),Fixture!F5575&lt;&gt;"BYE",Fixture!J5575&lt;&gt;"BYE"),"Yes","-"))</f>
        <v>-</v>
      </c>
      <c r="H5571" s="9" t="str">
        <f>IF(G5571="-","-",IF(Fixture!G5575&gt;Fixture!I5575,Settings!$G$7,IF(Fixture!G5575=Fixture!I5575,Settings!$G$8,IF(Fixture!G5575&lt;Fixture!I5575,Settings!$G$9,"-"))))</f>
        <v>-</v>
      </c>
      <c r="I5571" s="13" t="str">
        <f>IF(G5571="-","-",IF(Fixture!I5575&gt;Fixture!G5575,Settings!$G$7,IF(Fixture!I5575=Fixture!G5575,Settings!$G$8,IF(Fixture!I5575&lt;Fixture!G5575,Settings!$G$9,"-"))))</f>
        <v>-</v>
      </c>
    </row>
    <row r="5572" spans="3:9" x14ac:dyDescent="0.25">
      <c r="C5572" s="12" t="str">
        <f t="shared" si="174"/>
        <v>-</v>
      </c>
      <c r="D5572" s="9" t="str">
        <f t="shared" si="175"/>
        <v>-</v>
      </c>
      <c r="E5572" s="9" t="str">
        <f>IF(C5572="-","-",IF(D5572=maxgameno+2,"blank row 2",IF(D5572=maxgameno+1,"blank row 1",INDEX(FixtureCode!$B$4:$AH$128,MATCH($C5572,FixtureCode!$B$4:$B$128,0),MATCH("G"&amp;D5572&amp;"-T1",FixtureCode!$B$4:$AH$4,0)))))</f>
        <v>-</v>
      </c>
      <c r="F5572" s="13" t="str">
        <f>IF(C5572="-","-",IF(D5572=maxgameno+2,"blank row 2",IF(D5572=maxgameno+1,"blank row 1",INDEX(FixtureCode!$B$4:$AH$128,MATCH($C5572,FixtureCode!$B$4:$B$128,0),MATCH("G"&amp;D5572&amp;"-T2",FixtureCode!$B$4:$AH$4,0)))))</f>
        <v>-</v>
      </c>
      <c r="G5572" s="12" t="str">
        <f>IF(C5572="-","-",IF(AND(ISNUMBER(Fixture!G5576),ISNUMBER(Fixture!I5576),Fixture!F5576&lt;&gt;"BYE",Fixture!J5576&lt;&gt;"BYE"),"Yes","-"))</f>
        <v>-</v>
      </c>
      <c r="H5572" s="9" t="str">
        <f>IF(G5572="-","-",IF(Fixture!G5576&gt;Fixture!I5576,Settings!$G$7,IF(Fixture!G5576=Fixture!I5576,Settings!$G$8,IF(Fixture!G5576&lt;Fixture!I5576,Settings!$G$9,"-"))))</f>
        <v>-</v>
      </c>
      <c r="I5572" s="13" t="str">
        <f>IF(G5572="-","-",IF(Fixture!I5576&gt;Fixture!G5576,Settings!$G$7,IF(Fixture!I5576=Fixture!G5576,Settings!$G$8,IF(Fixture!I5576&lt;Fixture!G5576,Settings!$G$9,"-"))))</f>
        <v>-</v>
      </c>
    </row>
    <row r="5573" spans="3:9" x14ac:dyDescent="0.25">
      <c r="C5573" s="12" t="str">
        <f t="shared" si="174"/>
        <v>-</v>
      </c>
      <c r="D5573" s="9" t="str">
        <f t="shared" si="175"/>
        <v>-</v>
      </c>
      <c r="E5573" s="9" t="str">
        <f>IF(C5573="-","-",IF(D5573=maxgameno+2,"blank row 2",IF(D5573=maxgameno+1,"blank row 1",INDEX(FixtureCode!$B$4:$AH$128,MATCH($C5573,FixtureCode!$B$4:$B$128,0),MATCH("G"&amp;D5573&amp;"-T1",FixtureCode!$B$4:$AH$4,0)))))</f>
        <v>-</v>
      </c>
      <c r="F5573" s="13" t="str">
        <f>IF(C5573="-","-",IF(D5573=maxgameno+2,"blank row 2",IF(D5573=maxgameno+1,"blank row 1",INDEX(FixtureCode!$B$4:$AH$128,MATCH($C5573,FixtureCode!$B$4:$B$128,0),MATCH("G"&amp;D5573&amp;"-T2",FixtureCode!$B$4:$AH$4,0)))))</f>
        <v>-</v>
      </c>
      <c r="G5573" s="12" t="str">
        <f>IF(C5573="-","-",IF(AND(ISNUMBER(Fixture!G5577),ISNUMBER(Fixture!I5577),Fixture!F5577&lt;&gt;"BYE",Fixture!J5577&lt;&gt;"BYE"),"Yes","-"))</f>
        <v>-</v>
      </c>
      <c r="H5573" s="9" t="str">
        <f>IF(G5573="-","-",IF(Fixture!G5577&gt;Fixture!I5577,Settings!$G$7,IF(Fixture!G5577=Fixture!I5577,Settings!$G$8,IF(Fixture!G5577&lt;Fixture!I5577,Settings!$G$9,"-"))))</f>
        <v>-</v>
      </c>
      <c r="I5573" s="13" t="str">
        <f>IF(G5573="-","-",IF(Fixture!I5577&gt;Fixture!G5577,Settings!$G$7,IF(Fixture!I5577=Fixture!G5577,Settings!$G$8,IF(Fixture!I5577&lt;Fixture!G5577,Settings!$G$9,"-"))))</f>
        <v>-</v>
      </c>
    </row>
    <row r="5574" spans="3:9" x14ac:dyDescent="0.25">
      <c r="C5574" s="12" t="str">
        <f t="shared" ref="C5574:C5637" si="176">IF(C5573="-","-",IF(D5573+1&lt;=maxgameno+2,C5573,IF(C5573+1&lt;=maxroundno,C5573+1,"-")))</f>
        <v>-</v>
      </c>
      <c r="D5574" s="9" t="str">
        <f t="shared" ref="D5574:D5637" si="177">IF(C5574="-","-",IF(D5573+1&lt;=maxgameno+2,D5573+1,1))</f>
        <v>-</v>
      </c>
      <c r="E5574" s="9" t="str">
        <f>IF(C5574="-","-",IF(D5574=maxgameno+2,"blank row 2",IF(D5574=maxgameno+1,"blank row 1",INDEX(FixtureCode!$B$4:$AH$128,MATCH($C5574,FixtureCode!$B$4:$B$128,0),MATCH("G"&amp;D5574&amp;"-T1",FixtureCode!$B$4:$AH$4,0)))))</f>
        <v>-</v>
      </c>
      <c r="F5574" s="13" t="str">
        <f>IF(C5574="-","-",IF(D5574=maxgameno+2,"blank row 2",IF(D5574=maxgameno+1,"blank row 1",INDEX(FixtureCode!$B$4:$AH$128,MATCH($C5574,FixtureCode!$B$4:$B$128,0),MATCH("G"&amp;D5574&amp;"-T2",FixtureCode!$B$4:$AH$4,0)))))</f>
        <v>-</v>
      </c>
      <c r="G5574" s="12" t="str">
        <f>IF(C5574="-","-",IF(AND(ISNUMBER(Fixture!G5578),ISNUMBER(Fixture!I5578),Fixture!F5578&lt;&gt;"BYE",Fixture!J5578&lt;&gt;"BYE"),"Yes","-"))</f>
        <v>-</v>
      </c>
      <c r="H5574" s="9" t="str">
        <f>IF(G5574="-","-",IF(Fixture!G5578&gt;Fixture!I5578,Settings!$G$7,IF(Fixture!G5578=Fixture!I5578,Settings!$G$8,IF(Fixture!G5578&lt;Fixture!I5578,Settings!$G$9,"-"))))</f>
        <v>-</v>
      </c>
      <c r="I5574" s="13" t="str">
        <f>IF(G5574="-","-",IF(Fixture!I5578&gt;Fixture!G5578,Settings!$G$7,IF(Fixture!I5578=Fixture!G5578,Settings!$G$8,IF(Fixture!I5578&lt;Fixture!G5578,Settings!$G$9,"-"))))</f>
        <v>-</v>
      </c>
    </row>
    <row r="5575" spans="3:9" x14ac:dyDescent="0.25">
      <c r="C5575" s="12" t="str">
        <f t="shared" si="176"/>
        <v>-</v>
      </c>
      <c r="D5575" s="9" t="str">
        <f t="shared" si="177"/>
        <v>-</v>
      </c>
      <c r="E5575" s="9" t="str">
        <f>IF(C5575="-","-",IF(D5575=maxgameno+2,"blank row 2",IF(D5575=maxgameno+1,"blank row 1",INDEX(FixtureCode!$B$4:$AH$128,MATCH($C5575,FixtureCode!$B$4:$B$128,0),MATCH("G"&amp;D5575&amp;"-T1",FixtureCode!$B$4:$AH$4,0)))))</f>
        <v>-</v>
      </c>
      <c r="F5575" s="13" t="str">
        <f>IF(C5575="-","-",IF(D5575=maxgameno+2,"blank row 2",IF(D5575=maxgameno+1,"blank row 1",INDEX(FixtureCode!$B$4:$AH$128,MATCH($C5575,FixtureCode!$B$4:$B$128,0),MATCH("G"&amp;D5575&amp;"-T2",FixtureCode!$B$4:$AH$4,0)))))</f>
        <v>-</v>
      </c>
      <c r="G5575" s="12" t="str">
        <f>IF(C5575="-","-",IF(AND(ISNUMBER(Fixture!G5579),ISNUMBER(Fixture!I5579),Fixture!F5579&lt;&gt;"BYE",Fixture!J5579&lt;&gt;"BYE"),"Yes","-"))</f>
        <v>-</v>
      </c>
      <c r="H5575" s="9" t="str">
        <f>IF(G5575="-","-",IF(Fixture!G5579&gt;Fixture!I5579,Settings!$G$7,IF(Fixture!G5579=Fixture!I5579,Settings!$G$8,IF(Fixture!G5579&lt;Fixture!I5579,Settings!$G$9,"-"))))</f>
        <v>-</v>
      </c>
      <c r="I5575" s="13" t="str">
        <f>IF(G5575="-","-",IF(Fixture!I5579&gt;Fixture!G5579,Settings!$G$7,IF(Fixture!I5579=Fixture!G5579,Settings!$G$8,IF(Fixture!I5579&lt;Fixture!G5579,Settings!$G$9,"-"))))</f>
        <v>-</v>
      </c>
    </row>
    <row r="5576" spans="3:9" x14ac:dyDescent="0.25">
      <c r="C5576" s="12" t="str">
        <f t="shared" si="176"/>
        <v>-</v>
      </c>
      <c r="D5576" s="9" t="str">
        <f t="shared" si="177"/>
        <v>-</v>
      </c>
      <c r="E5576" s="9" t="str">
        <f>IF(C5576="-","-",IF(D5576=maxgameno+2,"blank row 2",IF(D5576=maxgameno+1,"blank row 1",INDEX(FixtureCode!$B$4:$AH$128,MATCH($C5576,FixtureCode!$B$4:$B$128,0),MATCH("G"&amp;D5576&amp;"-T1",FixtureCode!$B$4:$AH$4,0)))))</f>
        <v>-</v>
      </c>
      <c r="F5576" s="13" t="str">
        <f>IF(C5576="-","-",IF(D5576=maxgameno+2,"blank row 2",IF(D5576=maxgameno+1,"blank row 1",INDEX(FixtureCode!$B$4:$AH$128,MATCH($C5576,FixtureCode!$B$4:$B$128,0),MATCH("G"&amp;D5576&amp;"-T2",FixtureCode!$B$4:$AH$4,0)))))</f>
        <v>-</v>
      </c>
      <c r="G5576" s="12" t="str">
        <f>IF(C5576="-","-",IF(AND(ISNUMBER(Fixture!G5580),ISNUMBER(Fixture!I5580),Fixture!F5580&lt;&gt;"BYE",Fixture!J5580&lt;&gt;"BYE"),"Yes","-"))</f>
        <v>-</v>
      </c>
      <c r="H5576" s="9" t="str">
        <f>IF(G5576="-","-",IF(Fixture!G5580&gt;Fixture!I5580,Settings!$G$7,IF(Fixture!G5580=Fixture!I5580,Settings!$G$8,IF(Fixture!G5580&lt;Fixture!I5580,Settings!$G$9,"-"))))</f>
        <v>-</v>
      </c>
      <c r="I5576" s="13" t="str">
        <f>IF(G5576="-","-",IF(Fixture!I5580&gt;Fixture!G5580,Settings!$G$7,IF(Fixture!I5580=Fixture!G5580,Settings!$G$8,IF(Fixture!I5580&lt;Fixture!G5580,Settings!$G$9,"-"))))</f>
        <v>-</v>
      </c>
    </row>
    <row r="5577" spans="3:9" x14ac:dyDescent="0.25">
      <c r="C5577" s="12" t="str">
        <f t="shared" si="176"/>
        <v>-</v>
      </c>
      <c r="D5577" s="9" t="str">
        <f t="shared" si="177"/>
        <v>-</v>
      </c>
      <c r="E5577" s="9" t="str">
        <f>IF(C5577="-","-",IF(D5577=maxgameno+2,"blank row 2",IF(D5577=maxgameno+1,"blank row 1",INDEX(FixtureCode!$B$4:$AH$128,MATCH($C5577,FixtureCode!$B$4:$B$128,0),MATCH("G"&amp;D5577&amp;"-T1",FixtureCode!$B$4:$AH$4,0)))))</f>
        <v>-</v>
      </c>
      <c r="F5577" s="13" t="str">
        <f>IF(C5577="-","-",IF(D5577=maxgameno+2,"blank row 2",IF(D5577=maxgameno+1,"blank row 1",INDEX(FixtureCode!$B$4:$AH$128,MATCH($C5577,FixtureCode!$B$4:$B$128,0),MATCH("G"&amp;D5577&amp;"-T2",FixtureCode!$B$4:$AH$4,0)))))</f>
        <v>-</v>
      </c>
      <c r="G5577" s="12" t="str">
        <f>IF(C5577="-","-",IF(AND(ISNUMBER(Fixture!G5581),ISNUMBER(Fixture!I5581),Fixture!F5581&lt;&gt;"BYE",Fixture!J5581&lt;&gt;"BYE"),"Yes","-"))</f>
        <v>-</v>
      </c>
      <c r="H5577" s="9" t="str">
        <f>IF(G5577="-","-",IF(Fixture!G5581&gt;Fixture!I5581,Settings!$G$7,IF(Fixture!G5581=Fixture!I5581,Settings!$G$8,IF(Fixture!G5581&lt;Fixture!I5581,Settings!$G$9,"-"))))</f>
        <v>-</v>
      </c>
      <c r="I5577" s="13" t="str">
        <f>IF(G5577="-","-",IF(Fixture!I5581&gt;Fixture!G5581,Settings!$G$7,IF(Fixture!I5581=Fixture!G5581,Settings!$G$8,IF(Fixture!I5581&lt;Fixture!G5581,Settings!$G$9,"-"))))</f>
        <v>-</v>
      </c>
    </row>
    <row r="5578" spans="3:9" x14ac:dyDescent="0.25">
      <c r="C5578" s="12" t="str">
        <f t="shared" si="176"/>
        <v>-</v>
      </c>
      <c r="D5578" s="9" t="str">
        <f t="shared" si="177"/>
        <v>-</v>
      </c>
      <c r="E5578" s="9" t="str">
        <f>IF(C5578="-","-",IF(D5578=maxgameno+2,"blank row 2",IF(D5578=maxgameno+1,"blank row 1",INDEX(FixtureCode!$B$4:$AH$128,MATCH($C5578,FixtureCode!$B$4:$B$128,0),MATCH("G"&amp;D5578&amp;"-T1",FixtureCode!$B$4:$AH$4,0)))))</f>
        <v>-</v>
      </c>
      <c r="F5578" s="13" t="str">
        <f>IF(C5578="-","-",IF(D5578=maxgameno+2,"blank row 2",IF(D5578=maxgameno+1,"blank row 1",INDEX(FixtureCode!$B$4:$AH$128,MATCH($C5578,FixtureCode!$B$4:$B$128,0),MATCH("G"&amp;D5578&amp;"-T2",FixtureCode!$B$4:$AH$4,0)))))</f>
        <v>-</v>
      </c>
      <c r="G5578" s="12" t="str">
        <f>IF(C5578="-","-",IF(AND(ISNUMBER(Fixture!G5582),ISNUMBER(Fixture!I5582),Fixture!F5582&lt;&gt;"BYE",Fixture!J5582&lt;&gt;"BYE"),"Yes","-"))</f>
        <v>-</v>
      </c>
      <c r="H5578" s="9" t="str">
        <f>IF(G5578="-","-",IF(Fixture!G5582&gt;Fixture!I5582,Settings!$G$7,IF(Fixture!G5582=Fixture!I5582,Settings!$G$8,IF(Fixture!G5582&lt;Fixture!I5582,Settings!$G$9,"-"))))</f>
        <v>-</v>
      </c>
      <c r="I5578" s="13" t="str">
        <f>IF(G5578="-","-",IF(Fixture!I5582&gt;Fixture!G5582,Settings!$G$7,IF(Fixture!I5582=Fixture!G5582,Settings!$G$8,IF(Fixture!I5582&lt;Fixture!G5582,Settings!$G$9,"-"))))</f>
        <v>-</v>
      </c>
    </row>
    <row r="5579" spans="3:9" x14ac:dyDescent="0.25">
      <c r="C5579" s="12" t="str">
        <f t="shared" si="176"/>
        <v>-</v>
      </c>
      <c r="D5579" s="9" t="str">
        <f t="shared" si="177"/>
        <v>-</v>
      </c>
      <c r="E5579" s="9" t="str">
        <f>IF(C5579="-","-",IF(D5579=maxgameno+2,"blank row 2",IF(D5579=maxgameno+1,"blank row 1",INDEX(FixtureCode!$B$4:$AH$128,MATCH($C5579,FixtureCode!$B$4:$B$128,0),MATCH("G"&amp;D5579&amp;"-T1",FixtureCode!$B$4:$AH$4,0)))))</f>
        <v>-</v>
      </c>
      <c r="F5579" s="13" t="str">
        <f>IF(C5579="-","-",IF(D5579=maxgameno+2,"blank row 2",IF(D5579=maxgameno+1,"blank row 1",INDEX(FixtureCode!$B$4:$AH$128,MATCH($C5579,FixtureCode!$B$4:$B$128,0),MATCH("G"&amp;D5579&amp;"-T2",FixtureCode!$B$4:$AH$4,0)))))</f>
        <v>-</v>
      </c>
      <c r="G5579" s="12" t="str">
        <f>IF(C5579="-","-",IF(AND(ISNUMBER(Fixture!G5583),ISNUMBER(Fixture!I5583),Fixture!F5583&lt;&gt;"BYE",Fixture!J5583&lt;&gt;"BYE"),"Yes","-"))</f>
        <v>-</v>
      </c>
      <c r="H5579" s="9" t="str">
        <f>IF(G5579="-","-",IF(Fixture!G5583&gt;Fixture!I5583,Settings!$G$7,IF(Fixture!G5583=Fixture!I5583,Settings!$G$8,IF(Fixture!G5583&lt;Fixture!I5583,Settings!$G$9,"-"))))</f>
        <v>-</v>
      </c>
      <c r="I5579" s="13" t="str">
        <f>IF(G5579="-","-",IF(Fixture!I5583&gt;Fixture!G5583,Settings!$G$7,IF(Fixture!I5583=Fixture!G5583,Settings!$G$8,IF(Fixture!I5583&lt;Fixture!G5583,Settings!$G$9,"-"))))</f>
        <v>-</v>
      </c>
    </row>
    <row r="5580" spans="3:9" x14ac:dyDescent="0.25">
      <c r="C5580" s="12" t="str">
        <f t="shared" si="176"/>
        <v>-</v>
      </c>
      <c r="D5580" s="9" t="str">
        <f t="shared" si="177"/>
        <v>-</v>
      </c>
      <c r="E5580" s="9" t="str">
        <f>IF(C5580="-","-",IF(D5580=maxgameno+2,"blank row 2",IF(D5580=maxgameno+1,"blank row 1",INDEX(FixtureCode!$B$4:$AH$128,MATCH($C5580,FixtureCode!$B$4:$B$128,0),MATCH("G"&amp;D5580&amp;"-T1",FixtureCode!$B$4:$AH$4,0)))))</f>
        <v>-</v>
      </c>
      <c r="F5580" s="13" t="str">
        <f>IF(C5580="-","-",IF(D5580=maxgameno+2,"blank row 2",IF(D5580=maxgameno+1,"blank row 1",INDEX(FixtureCode!$B$4:$AH$128,MATCH($C5580,FixtureCode!$B$4:$B$128,0),MATCH("G"&amp;D5580&amp;"-T2",FixtureCode!$B$4:$AH$4,0)))))</f>
        <v>-</v>
      </c>
      <c r="G5580" s="12" t="str">
        <f>IF(C5580="-","-",IF(AND(ISNUMBER(Fixture!G5584),ISNUMBER(Fixture!I5584),Fixture!F5584&lt;&gt;"BYE",Fixture!J5584&lt;&gt;"BYE"),"Yes","-"))</f>
        <v>-</v>
      </c>
      <c r="H5580" s="9" t="str">
        <f>IF(G5580="-","-",IF(Fixture!G5584&gt;Fixture!I5584,Settings!$G$7,IF(Fixture!G5584=Fixture!I5584,Settings!$G$8,IF(Fixture!G5584&lt;Fixture!I5584,Settings!$G$9,"-"))))</f>
        <v>-</v>
      </c>
      <c r="I5580" s="13" t="str">
        <f>IF(G5580="-","-",IF(Fixture!I5584&gt;Fixture!G5584,Settings!$G$7,IF(Fixture!I5584=Fixture!G5584,Settings!$G$8,IF(Fixture!I5584&lt;Fixture!G5584,Settings!$G$9,"-"))))</f>
        <v>-</v>
      </c>
    </row>
    <row r="5581" spans="3:9" x14ac:dyDescent="0.25">
      <c r="C5581" s="12" t="str">
        <f t="shared" si="176"/>
        <v>-</v>
      </c>
      <c r="D5581" s="9" t="str">
        <f t="shared" si="177"/>
        <v>-</v>
      </c>
      <c r="E5581" s="9" t="str">
        <f>IF(C5581="-","-",IF(D5581=maxgameno+2,"blank row 2",IF(D5581=maxgameno+1,"blank row 1",INDEX(FixtureCode!$B$4:$AH$128,MATCH($C5581,FixtureCode!$B$4:$B$128,0),MATCH("G"&amp;D5581&amp;"-T1",FixtureCode!$B$4:$AH$4,0)))))</f>
        <v>-</v>
      </c>
      <c r="F5581" s="13" t="str">
        <f>IF(C5581="-","-",IF(D5581=maxgameno+2,"blank row 2",IF(D5581=maxgameno+1,"blank row 1",INDEX(FixtureCode!$B$4:$AH$128,MATCH($C5581,FixtureCode!$B$4:$B$128,0),MATCH("G"&amp;D5581&amp;"-T2",FixtureCode!$B$4:$AH$4,0)))))</f>
        <v>-</v>
      </c>
      <c r="G5581" s="12" t="str">
        <f>IF(C5581="-","-",IF(AND(ISNUMBER(Fixture!G5585),ISNUMBER(Fixture!I5585),Fixture!F5585&lt;&gt;"BYE",Fixture!J5585&lt;&gt;"BYE"),"Yes","-"))</f>
        <v>-</v>
      </c>
      <c r="H5581" s="9" t="str">
        <f>IF(G5581="-","-",IF(Fixture!G5585&gt;Fixture!I5585,Settings!$G$7,IF(Fixture!G5585=Fixture!I5585,Settings!$G$8,IF(Fixture!G5585&lt;Fixture!I5585,Settings!$G$9,"-"))))</f>
        <v>-</v>
      </c>
      <c r="I5581" s="13" t="str">
        <f>IF(G5581="-","-",IF(Fixture!I5585&gt;Fixture!G5585,Settings!$G$7,IF(Fixture!I5585=Fixture!G5585,Settings!$G$8,IF(Fixture!I5585&lt;Fixture!G5585,Settings!$G$9,"-"))))</f>
        <v>-</v>
      </c>
    </row>
    <row r="5582" spans="3:9" x14ac:dyDescent="0.25">
      <c r="C5582" s="12" t="str">
        <f t="shared" si="176"/>
        <v>-</v>
      </c>
      <c r="D5582" s="9" t="str">
        <f t="shared" si="177"/>
        <v>-</v>
      </c>
      <c r="E5582" s="9" t="str">
        <f>IF(C5582="-","-",IF(D5582=maxgameno+2,"blank row 2",IF(D5582=maxgameno+1,"blank row 1",INDEX(FixtureCode!$B$4:$AH$128,MATCH($C5582,FixtureCode!$B$4:$B$128,0),MATCH("G"&amp;D5582&amp;"-T1",FixtureCode!$B$4:$AH$4,0)))))</f>
        <v>-</v>
      </c>
      <c r="F5582" s="13" t="str">
        <f>IF(C5582="-","-",IF(D5582=maxgameno+2,"blank row 2",IF(D5582=maxgameno+1,"blank row 1",INDEX(FixtureCode!$B$4:$AH$128,MATCH($C5582,FixtureCode!$B$4:$B$128,0),MATCH("G"&amp;D5582&amp;"-T2",FixtureCode!$B$4:$AH$4,0)))))</f>
        <v>-</v>
      </c>
      <c r="G5582" s="12" t="str">
        <f>IF(C5582="-","-",IF(AND(ISNUMBER(Fixture!G5586),ISNUMBER(Fixture!I5586),Fixture!F5586&lt;&gt;"BYE",Fixture!J5586&lt;&gt;"BYE"),"Yes","-"))</f>
        <v>-</v>
      </c>
      <c r="H5582" s="9" t="str">
        <f>IF(G5582="-","-",IF(Fixture!G5586&gt;Fixture!I5586,Settings!$G$7,IF(Fixture!G5586=Fixture!I5586,Settings!$G$8,IF(Fixture!G5586&lt;Fixture!I5586,Settings!$G$9,"-"))))</f>
        <v>-</v>
      </c>
      <c r="I5582" s="13" t="str">
        <f>IF(G5582="-","-",IF(Fixture!I5586&gt;Fixture!G5586,Settings!$G$7,IF(Fixture!I5586=Fixture!G5586,Settings!$G$8,IF(Fixture!I5586&lt;Fixture!G5586,Settings!$G$9,"-"))))</f>
        <v>-</v>
      </c>
    </row>
    <row r="5583" spans="3:9" x14ac:dyDescent="0.25">
      <c r="C5583" s="12" t="str">
        <f t="shared" si="176"/>
        <v>-</v>
      </c>
      <c r="D5583" s="9" t="str">
        <f t="shared" si="177"/>
        <v>-</v>
      </c>
      <c r="E5583" s="9" t="str">
        <f>IF(C5583="-","-",IF(D5583=maxgameno+2,"blank row 2",IF(D5583=maxgameno+1,"blank row 1",INDEX(FixtureCode!$B$4:$AH$128,MATCH($C5583,FixtureCode!$B$4:$B$128,0),MATCH("G"&amp;D5583&amp;"-T1",FixtureCode!$B$4:$AH$4,0)))))</f>
        <v>-</v>
      </c>
      <c r="F5583" s="13" t="str">
        <f>IF(C5583="-","-",IF(D5583=maxgameno+2,"blank row 2",IF(D5583=maxgameno+1,"blank row 1",INDEX(FixtureCode!$B$4:$AH$128,MATCH($C5583,FixtureCode!$B$4:$B$128,0),MATCH("G"&amp;D5583&amp;"-T2",FixtureCode!$B$4:$AH$4,0)))))</f>
        <v>-</v>
      </c>
      <c r="G5583" s="12" t="str">
        <f>IF(C5583="-","-",IF(AND(ISNUMBER(Fixture!G5587),ISNUMBER(Fixture!I5587),Fixture!F5587&lt;&gt;"BYE",Fixture!J5587&lt;&gt;"BYE"),"Yes","-"))</f>
        <v>-</v>
      </c>
      <c r="H5583" s="9" t="str">
        <f>IF(G5583="-","-",IF(Fixture!G5587&gt;Fixture!I5587,Settings!$G$7,IF(Fixture!G5587=Fixture!I5587,Settings!$G$8,IF(Fixture!G5587&lt;Fixture!I5587,Settings!$G$9,"-"))))</f>
        <v>-</v>
      </c>
      <c r="I5583" s="13" t="str">
        <f>IF(G5583="-","-",IF(Fixture!I5587&gt;Fixture!G5587,Settings!$G$7,IF(Fixture!I5587=Fixture!G5587,Settings!$G$8,IF(Fixture!I5587&lt;Fixture!G5587,Settings!$G$9,"-"))))</f>
        <v>-</v>
      </c>
    </row>
    <row r="5584" spans="3:9" x14ac:dyDescent="0.25">
      <c r="C5584" s="12" t="str">
        <f t="shared" si="176"/>
        <v>-</v>
      </c>
      <c r="D5584" s="9" t="str">
        <f t="shared" si="177"/>
        <v>-</v>
      </c>
      <c r="E5584" s="9" t="str">
        <f>IF(C5584="-","-",IF(D5584=maxgameno+2,"blank row 2",IF(D5584=maxgameno+1,"blank row 1",INDEX(FixtureCode!$B$4:$AH$128,MATCH($C5584,FixtureCode!$B$4:$B$128,0),MATCH("G"&amp;D5584&amp;"-T1",FixtureCode!$B$4:$AH$4,0)))))</f>
        <v>-</v>
      </c>
      <c r="F5584" s="13" t="str">
        <f>IF(C5584="-","-",IF(D5584=maxgameno+2,"blank row 2",IF(D5584=maxgameno+1,"blank row 1",INDEX(FixtureCode!$B$4:$AH$128,MATCH($C5584,FixtureCode!$B$4:$B$128,0),MATCH("G"&amp;D5584&amp;"-T2",FixtureCode!$B$4:$AH$4,0)))))</f>
        <v>-</v>
      </c>
      <c r="G5584" s="12" t="str">
        <f>IF(C5584="-","-",IF(AND(ISNUMBER(Fixture!G5588),ISNUMBER(Fixture!I5588),Fixture!F5588&lt;&gt;"BYE",Fixture!J5588&lt;&gt;"BYE"),"Yes","-"))</f>
        <v>-</v>
      </c>
      <c r="H5584" s="9" t="str">
        <f>IF(G5584="-","-",IF(Fixture!G5588&gt;Fixture!I5588,Settings!$G$7,IF(Fixture!G5588=Fixture!I5588,Settings!$G$8,IF(Fixture!G5588&lt;Fixture!I5588,Settings!$G$9,"-"))))</f>
        <v>-</v>
      </c>
      <c r="I5584" s="13" t="str">
        <f>IF(G5584="-","-",IF(Fixture!I5588&gt;Fixture!G5588,Settings!$G$7,IF(Fixture!I5588=Fixture!G5588,Settings!$G$8,IF(Fixture!I5588&lt;Fixture!G5588,Settings!$G$9,"-"))))</f>
        <v>-</v>
      </c>
    </row>
    <row r="5585" spans="3:9" x14ac:dyDescent="0.25">
      <c r="C5585" s="12" t="str">
        <f t="shared" si="176"/>
        <v>-</v>
      </c>
      <c r="D5585" s="9" t="str">
        <f t="shared" si="177"/>
        <v>-</v>
      </c>
      <c r="E5585" s="9" t="str">
        <f>IF(C5585="-","-",IF(D5585=maxgameno+2,"blank row 2",IF(D5585=maxgameno+1,"blank row 1",INDEX(FixtureCode!$B$4:$AH$128,MATCH($C5585,FixtureCode!$B$4:$B$128,0),MATCH("G"&amp;D5585&amp;"-T1",FixtureCode!$B$4:$AH$4,0)))))</f>
        <v>-</v>
      </c>
      <c r="F5585" s="13" t="str">
        <f>IF(C5585="-","-",IF(D5585=maxgameno+2,"blank row 2",IF(D5585=maxgameno+1,"blank row 1",INDEX(FixtureCode!$B$4:$AH$128,MATCH($C5585,FixtureCode!$B$4:$B$128,0),MATCH("G"&amp;D5585&amp;"-T2",FixtureCode!$B$4:$AH$4,0)))))</f>
        <v>-</v>
      </c>
      <c r="G5585" s="12" t="str">
        <f>IF(C5585="-","-",IF(AND(ISNUMBER(Fixture!G5589),ISNUMBER(Fixture!I5589),Fixture!F5589&lt;&gt;"BYE",Fixture!J5589&lt;&gt;"BYE"),"Yes","-"))</f>
        <v>-</v>
      </c>
      <c r="H5585" s="9" t="str">
        <f>IF(G5585="-","-",IF(Fixture!G5589&gt;Fixture!I5589,Settings!$G$7,IF(Fixture!G5589=Fixture!I5589,Settings!$G$8,IF(Fixture!G5589&lt;Fixture!I5589,Settings!$G$9,"-"))))</f>
        <v>-</v>
      </c>
      <c r="I5585" s="13" t="str">
        <f>IF(G5585="-","-",IF(Fixture!I5589&gt;Fixture!G5589,Settings!$G$7,IF(Fixture!I5589=Fixture!G5589,Settings!$G$8,IF(Fixture!I5589&lt;Fixture!G5589,Settings!$G$9,"-"))))</f>
        <v>-</v>
      </c>
    </row>
    <row r="5586" spans="3:9" x14ac:dyDescent="0.25">
      <c r="C5586" s="12" t="str">
        <f t="shared" si="176"/>
        <v>-</v>
      </c>
      <c r="D5586" s="9" t="str">
        <f t="shared" si="177"/>
        <v>-</v>
      </c>
      <c r="E5586" s="9" t="str">
        <f>IF(C5586="-","-",IF(D5586=maxgameno+2,"blank row 2",IF(D5586=maxgameno+1,"blank row 1",INDEX(FixtureCode!$B$4:$AH$128,MATCH($C5586,FixtureCode!$B$4:$B$128,0),MATCH("G"&amp;D5586&amp;"-T1",FixtureCode!$B$4:$AH$4,0)))))</f>
        <v>-</v>
      </c>
      <c r="F5586" s="13" t="str">
        <f>IF(C5586="-","-",IF(D5586=maxgameno+2,"blank row 2",IF(D5586=maxgameno+1,"blank row 1",INDEX(FixtureCode!$B$4:$AH$128,MATCH($C5586,FixtureCode!$B$4:$B$128,0),MATCH("G"&amp;D5586&amp;"-T2",FixtureCode!$B$4:$AH$4,0)))))</f>
        <v>-</v>
      </c>
      <c r="G5586" s="12" t="str">
        <f>IF(C5586="-","-",IF(AND(ISNUMBER(Fixture!G5590),ISNUMBER(Fixture!I5590),Fixture!F5590&lt;&gt;"BYE",Fixture!J5590&lt;&gt;"BYE"),"Yes","-"))</f>
        <v>-</v>
      </c>
      <c r="H5586" s="9" t="str">
        <f>IF(G5586="-","-",IF(Fixture!G5590&gt;Fixture!I5590,Settings!$G$7,IF(Fixture!G5590=Fixture!I5590,Settings!$G$8,IF(Fixture!G5590&lt;Fixture!I5590,Settings!$G$9,"-"))))</f>
        <v>-</v>
      </c>
      <c r="I5586" s="13" t="str">
        <f>IF(G5586="-","-",IF(Fixture!I5590&gt;Fixture!G5590,Settings!$G$7,IF(Fixture!I5590=Fixture!G5590,Settings!$G$8,IF(Fixture!I5590&lt;Fixture!G5590,Settings!$G$9,"-"))))</f>
        <v>-</v>
      </c>
    </row>
    <row r="5587" spans="3:9" x14ac:dyDescent="0.25">
      <c r="C5587" s="12" t="str">
        <f t="shared" si="176"/>
        <v>-</v>
      </c>
      <c r="D5587" s="9" t="str">
        <f t="shared" si="177"/>
        <v>-</v>
      </c>
      <c r="E5587" s="9" t="str">
        <f>IF(C5587="-","-",IF(D5587=maxgameno+2,"blank row 2",IF(D5587=maxgameno+1,"blank row 1",INDEX(FixtureCode!$B$4:$AH$128,MATCH($C5587,FixtureCode!$B$4:$B$128,0),MATCH("G"&amp;D5587&amp;"-T1",FixtureCode!$B$4:$AH$4,0)))))</f>
        <v>-</v>
      </c>
      <c r="F5587" s="13" t="str">
        <f>IF(C5587="-","-",IF(D5587=maxgameno+2,"blank row 2",IF(D5587=maxgameno+1,"blank row 1",INDEX(FixtureCode!$B$4:$AH$128,MATCH($C5587,FixtureCode!$B$4:$B$128,0),MATCH("G"&amp;D5587&amp;"-T2",FixtureCode!$B$4:$AH$4,0)))))</f>
        <v>-</v>
      </c>
      <c r="G5587" s="12" t="str">
        <f>IF(C5587="-","-",IF(AND(ISNUMBER(Fixture!G5591),ISNUMBER(Fixture!I5591),Fixture!F5591&lt;&gt;"BYE",Fixture!J5591&lt;&gt;"BYE"),"Yes","-"))</f>
        <v>-</v>
      </c>
      <c r="H5587" s="9" t="str">
        <f>IF(G5587="-","-",IF(Fixture!G5591&gt;Fixture!I5591,Settings!$G$7,IF(Fixture!G5591=Fixture!I5591,Settings!$G$8,IF(Fixture!G5591&lt;Fixture!I5591,Settings!$G$9,"-"))))</f>
        <v>-</v>
      </c>
      <c r="I5587" s="13" t="str">
        <f>IF(G5587="-","-",IF(Fixture!I5591&gt;Fixture!G5591,Settings!$G$7,IF(Fixture!I5591=Fixture!G5591,Settings!$G$8,IF(Fixture!I5591&lt;Fixture!G5591,Settings!$G$9,"-"))))</f>
        <v>-</v>
      </c>
    </row>
    <row r="5588" spans="3:9" x14ac:dyDescent="0.25">
      <c r="C5588" s="12" t="str">
        <f t="shared" si="176"/>
        <v>-</v>
      </c>
      <c r="D5588" s="9" t="str">
        <f t="shared" si="177"/>
        <v>-</v>
      </c>
      <c r="E5588" s="9" t="str">
        <f>IF(C5588="-","-",IF(D5588=maxgameno+2,"blank row 2",IF(D5588=maxgameno+1,"blank row 1",INDEX(FixtureCode!$B$4:$AH$128,MATCH($C5588,FixtureCode!$B$4:$B$128,0),MATCH("G"&amp;D5588&amp;"-T1",FixtureCode!$B$4:$AH$4,0)))))</f>
        <v>-</v>
      </c>
      <c r="F5588" s="13" t="str">
        <f>IF(C5588="-","-",IF(D5588=maxgameno+2,"blank row 2",IF(D5588=maxgameno+1,"blank row 1",INDEX(FixtureCode!$B$4:$AH$128,MATCH($C5588,FixtureCode!$B$4:$B$128,0),MATCH("G"&amp;D5588&amp;"-T2",FixtureCode!$B$4:$AH$4,0)))))</f>
        <v>-</v>
      </c>
      <c r="G5588" s="12" t="str">
        <f>IF(C5588="-","-",IF(AND(ISNUMBER(Fixture!G5592),ISNUMBER(Fixture!I5592),Fixture!F5592&lt;&gt;"BYE",Fixture!J5592&lt;&gt;"BYE"),"Yes","-"))</f>
        <v>-</v>
      </c>
      <c r="H5588" s="9" t="str">
        <f>IF(G5588="-","-",IF(Fixture!G5592&gt;Fixture!I5592,Settings!$G$7,IF(Fixture!G5592=Fixture!I5592,Settings!$G$8,IF(Fixture!G5592&lt;Fixture!I5592,Settings!$G$9,"-"))))</f>
        <v>-</v>
      </c>
      <c r="I5588" s="13" t="str">
        <f>IF(G5588="-","-",IF(Fixture!I5592&gt;Fixture!G5592,Settings!$G$7,IF(Fixture!I5592=Fixture!G5592,Settings!$G$8,IF(Fixture!I5592&lt;Fixture!G5592,Settings!$G$9,"-"))))</f>
        <v>-</v>
      </c>
    </row>
    <row r="5589" spans="3:9" x14ac:dyDescent="0.25">
      <c r="C5589" s="12" t="str">
        <f t="shared" si="176"/>
        <v>-</v>
      </c>
      <c r="D5589" s="9" t="str">
        <f t="shared" si="177"/>
        <v>-</v>
      </c>
      <c r="E5589" s="9" t="str">
        <f>IF(C5589="-","-",IF(D5589=maxgameno+2,"blank row 2",IF(D5589=maxgameno+1,"blank row 1",INDEX(FixtureCode!$B$4:$AH$128,MATCH($C5589,FixtureCode!$B$4:$B$128,0),MATCH("G"&amp;D5589&amp;"-T1",FixtureCode!$B$4:$AH$4,0)))))</f>
        <v>-</v>
      </c>
      <c r="F5589" s="13" t="str">
        <f>IF(C5589="-","-",IF(D5589=maxgameno+2,"blank row 2",IF(D5589=maxgameno+1,"blank row 1",INDEX(FixtureCode!$B$4:$AH$128,MATCH($C5589,FixtureCode!$B$4:$B$128,0),MATCH("G"&amp;D5589&amp;"-T2",FixtureCode!$B$4:$AH$4,0)))))</f>
        <v>-</v>
      </c>
      <c r="G5589" s="12" t="str">
        <f>IF(C5589="-","-",IF(AND(ISNUMBER(Fixture!G5593),ISNUMBER(Fixture!I5593),Fixture!F5593&lt;&gt;"BYE",Fixture!J5593&lt;&gt;"BYE"),"Yes","-"))</f>
        <v>-</v>
      </c>
      <c r="H5589" s="9" t="str">
        <f>IF(G5589="-","-",IF(Fixture!G5593&gt;Fixture!I5593,Settings!$G$7,IF(Fixture!G5593=Fixture!I5593,Settings!$G$8,IF(Fixture!G5593&lt;Fixture!I5593,Settings!$G$9,"-"))))</f>
        <v>-</v>
      </c>
      <c r="I5589" s="13" t="str">
        <f>IF(G5589="-","-",IF(Fixture!I5593&gt;Fixture!G5593,Settings!$G$7,IF(Fixture!I5593=Fixture!G5593,Settings!$G$8,IF(Fixture!I5593&lt;Fixture!G5593,Settings!$G$9,"-"))))</f>
        <v>-</v>
      </c>
    </row>
    <row r="5590" spans="3:9" x14ac:dyDescent="0.25">
      <c r="C5590" s="12" t="str">
        <f t="shared" si="176"/>
        <v>-</v>
      </c>
      <c r="D5590" s="9" t="str">
        <f t="shared" si="177"/>
        <v>-</v>
      </c>
      <c r="E5590" s="9" t="str">
        <f>IF(C5590="-","-",IF(D5590=maxgameno+2,"blank row 2",IF(D5590=maxgameno+1,"blank row 1",INDEX(FixtureCode!$B$4:$AH$128,MATCH($C5590,FixtureCode!$B$4:$B$128,0),MATCH("G"&amp;D5590&amp;"-T1",FixtureCode!$B$4:$AH$4,0)))))</f>
        <v>-</v>
      </c>
      <c r="F5590" s="13" t="str">
        <f>IF(C5590="-","-",IF(D5590=maxgameno+2,"blank row 2",IF(D5590=maxgameno+1,"blank row 1",INDEX(FixtureCode!$B$4:$AH$128,MATCH($C5590,FixtureCode!$B$4:$B$128,0),MATCH("G"&amp;D5590&amp;"-T2",FixtureCode!$B$4:$AH$4,0)))))</f>
        <v>-</v>
      </c>
      <c r="G5590" s="12" t="str">
        <f>IF(C5590="-","-",IF(AND(ISNUMBER(Fixture!G5594),ISNUMBER(Fixture!I5594),Fixture!F5594&lt;&gt;"BYE",Fixture!J5594&lt;&gt;"BYE"),"Yes","-"))</f>
        <v>-</v>
      </c>
      <c r="H5590" s="9" t="str">
        <f>IF(G5590="-","-",IF(Fixture!G5594&gt;Fixture!I5594,Settings!$G$7,IF(Fixture!G5594=Fixture!I5594,Settings!$G$8,IF(Fixture!G5594&lt;Fixture!I5594,Settings!$G$9,"-"))))</f>
        <v>-</v>
      </c>
      <c r="I5590" s="13" t="str">
        <f>IF(G5590="-","-",IF(Fixture!I5594&gt;Fixture!G5594,Settings!$G$7,IF(Fixture!I5594=Fixture!G5594,Settings!$G$8,IF(Fixture!I5594&lt;Fixture!G5594,Settings!$G$9,"-"))))</f>
        <v>-</v>
      </c>
    </row>
    <row r="5591" spans="3:9" x14ac:dyDescent="0.25">
      <c r="C5591" s="12" t="str">
        <f t="shared" si="176"/>
        <v>-</v>
      </c>
      <c r="D5591" s="9" t="str">
        <f t="shared" si="177"/>
        <v>-</v>
      </c>
      <c r="E5591" s="9" t="str">
        <f>IF(C5591="-","-",IF(D5591=maxgameno+2,"blank row 2",IF(D5591=maxgameno+1,"blank row 1",INDEX(FixtureCode!$B$4:$AH$128,MATCH($C5591,FixtureCode!$B$4:$B$128,0),MATCH("G"&amp;D5591&amp;"-T1",FixtureCode!$B$4:$AH$4,0)))))</f>
        <v>-</v>
      </c>
      <c r="F5591" s="13" t="str">
        <f>IF(C5591="-","-",IF(D5591=maxgameno+2,"blank row 2",IF(D5591=maxgameno+1,"blank row 1",INDEX(FixtureCode!$B$4:$AH$128,MATCH($C5591,FixtureCode!$B$4:$B$128,0),MATCH("G"&amp;D5591&amp;"-T2",FixtureCode!$B$4:$AH$4,0)))))</f>
        <v>-</v>
      </c>
      <c r="G5591" s="12" t="str">
        <f>IF(C5591="-","-",IF(AND(ISNUMBER(Fixture!G5595),ISNUMBER(Fixture!I5595),Fixture!F5595&lt;&gt;"BYE",Fixture!J5595&lt;&gt;"BYE"),"Yes","-"))</f>
        <v>-</v>
      </c>
      <c r="H5591" s="9" t="str">
        <f>IF(G5591="-","-",IF(Fixture!G5595&gt;Fixture!I5595,Settings!$G$7,IF(Fixture!G5595=Fixture!I5595,Settings!$G$8,IF(Fixture!G5595&lt;Fixture!I5595,Settings!$G$9,"-"))))</f>
        <v>-</v>
      </c>
      <c r="I5591" s="13" t="str">
        <f>IF(G5591="-","-",IF(Fixture!I5595&gt;Fixture!G5595,Settings!$G$7,IF(Fixture!I5595=Fixture!G5595,Settings!$G$8,IF(Fixture!I5595&lt;Fixture!G5595,Settings!$G$9,"-"))))</f>
        <v>-</v>
      </c>
    </row>
    <row r="5592" spans="3:9" x14ac:dyDescent="0.25">
      <c r="C5592" s="12" t="str">
        <f t="shared" si="176"/>
        <v>-</v>
      </c>
      <c r="D5592" s="9" t="str">
        <f t="shared" si="177"/>
        <v>-</v>
      </c>
      <c r="E5592" s="9" t="str">
        <f>IF(C5592="-","-",IF(D5592=maxgameno+2,"blank row 2",IF(D5592=maxgameno+1,"blank row 1",INDEX(FixtureCode!$B$4:$AH$128,MATCH($C5592,FixtureCode!$B$4:$B$128,0),MATCH("G"&amp;D5592&amp;"-T1",FixtureCode!$B$4:$AH$4,0)))))</f>
        <v>-</v>
      </c>
      <c r="F5592" s="13" t="str">
        <f>IF(C5592="-","-",IF(D5592=maxgameno+2,"blank row 2",IF(D5592=maxgameno+1,"blank row 1",INDEX(FixtureCode!$B$4:$AH$128,MATCH($C5592,FixtureCode!$B$4:$B$128,0),MATCH("G"&amp;D5592&amp;"-T2",FixtureCode!$B$4:$AH$4,0)))))</f>
        <v>-</v>
      </c>
      <c r="G5592" s="12" t="str">
        <f>IF(C5592="-","-",IF(AND(ISNUMBER(Fixture!G5596),ISNUMBER(Fixture!I5596),Fixture!F5596&lt;&gt;"BYE",Fixture!J5596&lt;&gt;"BYE"),"Yes","-"))</f>
        <v>-</v>
      </c>
      <c r="H5592" s="9" t="str">
        <f>IF(G5592="-","-",IF(Fixture!G5596&gt;Fixture!I5596,Settings!$G$7,IF(Fixture!G5596=Fixture!I5596,Settings!$G$8,IF(Fixture!G5596&lt;Fixture!I5596,Settings!$G$9,"-"))))</f>
        <v>-</v>
      </c>
      <c r="I5592" s="13" t="str">
        <f>IF(G5592="-","-",IF(Fixture!I5596&gt;Fixture!G5596,Settings!$G$7,IF(Fixture!I5596=Fixture!G5596,Settings!$G$8,IF(Fixture!I5596&lt;Fixture!G5596,Settings!$G$9,"-"))))</f>
        <v>-</v>
      </c>
    </row>
    <row r="5593" spans="3:9" x14ac:dyDescent="0.25">
      <c r="C5593" s="12" t="str">
        <f t="shared" si="176"/>
        <v>-</v>
      </c>
      <c r="D5593" s="9" t="str">
        <f t="shared" si="177"/>
        <v>-</v>
      </c>
      <c r="E5593" s="9" t="str">
        <f>IF(C5593="-","-",IF(D5593=maxgameno+2,"blank row 2",IF(D5593=maxgameno+1,"blank row 1",INDEX(FixtureCode!$B$4:$AH$128,MATCH($C5593,FixtureCode!$B$4:$B$128,0),MATCH("G"&amp;D5593&amp;"-T1",FixtureCode!$B$4:$AH$4,0)))))</f>
        <v>-</v>
      </c>
      <c r="F5593" s="13" t="str">
        <f>IF(C5593="-","-",IF(D5593=maxgameno+2,"blank row 2",IF(D5593=maxgameno+1,"blank row 1",INDEX(FixtureCode!$B$4:$AH$128,MATCH($C5593,FixtureCode!$B$4:$B$128,0),MATCH("G"&amp;D5593&amp;"-T2",FixtureCode!$B$4:$AH$4,0)))))</f>
        <v>-</v>
      </c>
      <c r="G5593" s="12" t="str">
        <f>IF(C5593="-","-",IF(AND(ISNUMBER(Fixture!G5597),ISNUMBER(Fixture!I5597),Fixture!F5597&lt;&gt;"BYE",Fixture!J5597&lt;&gt;"BYE"),"Yes","-"))</f>
        <v>-</v>
      </c>
      <c r="H5593" s="9" t="str">
        <f>IF(G5593="-","-",IF(Fixture!G5597&gt;Fixture!I5597,Settings!$G$7,IF(Fixture!G5597=Fixture!I5597,Settings!$G$8,IF(Fixture!G5597&lt;Fixture!I5597,Settings!$G$9,"-"))))</f>
        <v>-</v>
      </c>
      <c r="I5593" s="13" t="str">
        <f>IF(G5593="-","-",IF(Fixture!I5597&gt;Fixture!G5597,Settings!$G$7,IF(Fixture!I5597=Fixture!G5597,Settings!$G$8,IF(Fixture!I5597&lt;Fixture!G5597,Settings!$G$9,"-"))))</f>
        <v>-</v>
      </c>
    </row>
    <row r="5594" spans="3:9" x14ac:dyDescent="0.25">
      <c r="C5594" s="12" t="str">
        <f t="shared" si="176"/>
        <v>-</v>
      </c>
      <c r="D5594" s="9" t="str">
        <f t="shared" si="177"/>
        <v>-</v>
      </c>
      <c r="E5594" s="9" t="str">
        <f>IF(C5594="-","-",IF(D5594=maxgameno+2,"blank row 2",IF(D5594=maxgameno+1,"blank row 1",INDEX(FixtureCode!$B$4:$AH$128,MATCH($C5594,FixtureCode!$B$4:$B$128,0),MATCH("G"&amp;D5594&amp;"-T1",FixtureCode!$B$4:$AH$4,0)))))</f>
        <v>-</v>
      </c>
      <c r="F5594" s="13" t="str">
        <f>IF(C5594="-","-",IF(D5594=maxgameno+2,"blank row 2",IF(D5594=maxgameno+1,"blank row 1",INDEX(FixtureCode!$B$4:$AH$128,MATCH($C5594,FixtureCode!$B$4:$B$128,0),MATCH("G"&amp;D5594&amp;"-T2",FixtureCode!$B$4:$AH$4,0)))))</f>
        <v>-</v>
      </c>
      <c r="G5594" s="12" t="str">
        <f>IF(C5594="-","-",IF(AND(ISNUMBER(Fixture!G5598),ISNUMBER(Fixture!I5598),Fixture!F5598&lt;&gt;"BYE",Fixture!J5598&lt;&gt;"BYE"),"Yes","-"))</f>
        <v>-</v>
      </c>
      <c r="H5594" s="9" t="str">
        <f>IF(G5594="-","-",IF(Fixture!G5598&gt;Fixture!I5598,Settings!$G$7,IF(Fixture!G5598=Fixture!I5598,Settings!$G$8,IF(Fixture!G5598&lt;Fixture!I5598,Settings!$G$9,"-"))))</f>
        <v>-</v>
      </c>
      <c r="I5594" s="13" t="str">
        <f>IF(G5594="-","-",IF(Fixture!I5598&gt;Fixture!G5598,Settings!$G$7,IF(Fixture!I5598=Fixture!G5598,Settings!$G$8,IF(Fixture!I5598&lt;Fixture!G5598,Settings!$G$9,"-"))))</f>
        <v>-</v>
      </c>
    </row>
    <row r="5595" spans="3:9" x14ac:dyDescent="0.25">
      <c r="C5595" s="12" t="str">
        <f t="shared" si="176"/>
        <v>-</v>
      </c>
      <c r="D5595" s="9" t="str">
        <f t="shared" si="177"/>
        <v>-</v>
      </c>
      <c r="E5595" s="9" t="str">
        <f>IF(C5595="-","-",IF(D5595=maxgameno+2,"blank row 2",IF(D5595=maxgameno+1,"blank row 1",INDEX(FixtureCode!$B$4:$AH$128,MATCH($C5595,FixtureCode!$B$4:$B$128,0),MATCH("G"&amp;D5595&amp;"-T1",FixtureCode!$B$4:$AH$4,0)))))</f>
        <v>-</v>
      </c>
      <c r="F5595" s="13" t="str">
        <f>IF(C5595="-","-",IF(D5595=maxgameno+2,"blank row 2",IF(D5595=maxgameno+1,"blank row 1",INDEX(FixtureCode!$B$4:$AH$128,MATCH($C5595,FixtureCode!$B$4:$B$128,0),MATCH("G"&amp;D5595&amp;"-T2",FixtureCode!$B$4:$AH$4,0)))))</f>
        <v>-</v>
      </c>
      <c r="G5595" s="12" t="str">
        <f>IF(C5595="-","-",IF(AND(ISNUMBER(Fixture!G5599),ISNUMBER(Fixture!I5599),Fixture!F5599&lt;&gt;"BYE",Fixture!J5599&lt;&gt;"BYE"),"Yes","-"))</f>
        <v>-</v>
      </c>
      <c r="H5595" s="9" t="str">
        <f>IF(G5595="-","-",IF(Fixture!G5599&gt;Fixture!I5599,Settings!$G$7,IF(Fixture!G5599=Fixture!I5599,Settings!$G$8,IF(Fixture!G5599&lt;Fixture!I5599,Settings!$G$9,"-"))))</f>
        <v>-</v>
      </c>
      <c r="I5595" s="13" t="str">
        <f>IF(G5595="-","-",IF(Fixture!I5599&gt;Fixture!G5599,Settings!$G$7,IF(Fixture!I5599=Fixture!G5599,Settings!$G$8,IF(Fixture!I5599&lt;Fixture!G5599,Settings!$G$9,"-"))))</f>
        <v>-</v>
      </c>
    </row>
    <row r="5596" spans="3:9" x14ac:dyDescent="0.25">
      <c r="C5596" s="12" t="str">
        <f t="shared" si="176"/>
        <v>-</v>
      </c>
      <c r="D5596" s="9" t="str">
        <f t="shared" si="177"/>
        <v>-</v>
      </c>
      <c r="E5596" s="9" t="str">
        <f>IF(C5596="-","-",IF(D5596=maxgameno+2,"blank row 2",IF(D5596=maxgameno+1,"blank row 1",INDEX(FixtureCode!$B$4:$AH$128,MATCH($C5596,FixtureCode!$B$4:$B$128,0),MATCH("G"&amp;D5596&amp;"-T1",FixtureCode!$B$4:$AH$4,0)))))</f>
        <v>-</v>
      </c>
      <c r="F5596" s="13" t="str">
        <f>IF(C5596="-","-",IF(D5596=maxgameno+2,"blank row 2",IF(D5596=maxgameno+1,"blank row 1",INDEX(FixtureCode!$B$4:$AH$128,MATCH($C5596,FixtureCode!$B$4:$B$128,0),MATCH("G"&amp;D5596&amp;"-T2",FixtureCode!$B$4:$AH$4,0)))))</f>
        <v>-</v>
      </c>
      <c r="G5596" s="12" t="str">
        <f>IF(C5596="-","-",IF(AND(ISNUMBER(Fixture!G5600),ISNUMBER(Fixture!I5600),Fixture!F5600&lt;&gt;"BYE",Fixture!J5600&lt;&gt;"BYE"),"Yes","-"))</f>
        <v>-</v>
      </c>
      <c r="H5596" s="9" t="str">
        <f>IF(G5596="-","-",IF(Fixture!G5600&gt;Fixture!I5600,Settings!$G$7,IF(Fixture!G5600=Fixture!I5600,Settings!$G$8,IF(Fixture!G5600&lt;Fixture!I5600,Settings!$G$9,"-"))))</f>
        <v>-</v>
      </c>
      <c r="I5596" s="13" t="str">
        <f>IF(G5596="-","-",IF(Fixture!I5600&gt;Fixture!G5600,Settings!$G$7,IF(Fixture!I5600=Fixture!G5600,Settings!$G$8,IF(Fixture!I5600&lt;Fixture!G5600,Settings!$G$9,"-"))))</f>
        <v>-</v>
      </c>
    </row>
    <row r="5597" spans="3:9" x14ac:dyDescent="0.25">
      <c r="C5597" s="12" t="str">
        <f t="shared" si="176"/>
        <v>-</v>
      </c>
      <c r="D5597" s="9" t="str">
        <f t="shared" si="177"/>
        <v>-</v>
      </c>
      <c r="E5597" s="9" t="str">
        <f>IF(C5597="-","-",IF(D5597=maxgameno+2,"blank row 2",IF(D5597=maxgameno+1,"blank row 1",INDEX(FixtureCode!$B$4:$AH$128,MATCH($C5597,FixtureCode!$B$4:$B$128,0),MATCH("G"&amp;D5597&amp;"-T1",FixtureCode!$B$4:$AH$4,0)))))</f>
        <v>-</v>
      </c>
      <c r="F5597" s="13" t="str">
        <f>IF(C5597="-","-",IF(D5597=maxgameno+2,"blank row 2",IF(D5597=maxgameno+1,"blank row 1",INDEX(FixtureCode!$B$4:$AH$128,MATCH($C5597,FixtureCode!$B$4:$B$128,0),MATCH("G"&amp;D5597&amp;"-T2",FixtureCode!$B$4:$AH$4,0)))))</f>
        <v>-</v>
      </c>
      <c r="G5597" s="12" t="str">
        <f>IF(C5597="-","-",IF(AND(ISNUMBER(Fixture!G5601),ISNUMBER(Fixture!I5601),Fixture!F5601&lt;&gt;"BYE",Fixture!J5601&lt;&gt;"BYE"),"Yes","-"))</f>
        <v>-</v>
      </c>
      <c r="H5597" s="9" t="str">
        <f>IF(G5597="-","-",IF(Fixture!G5601&gt;Fixture!I5601,Settings!$G$7,IF(Fixture!G5601=Fixture!I5601,Settings!$G$8,IF(Fixture!G5601&lt;Fixture!I5601,Settings!$G$9,"-"))))</f>
        <v>-</v>
      </c>
      <c r="I5597" s="13" t="str">
        <f>IF(G5597="-","-",IF(Fixture!I5601&gt;Fixture!G5601,Settings!$G$7,IF(Fixture!I5601=Fixture!G5601,Settings!$G$8,IF(Fixture!I5601&lt;Fixture!G5601,Settings!$G$9,"-"))))</f>
        <v>-</v>
      </c>
    </row>
    <row r="5598" spans="3:9" x14ac:dyDescent="0.25">
      <c r="C5598" s="12" t="str">
        <f t="shared" si="176"/>
        <v>-</v>
      </c>
      <c r="D5598" s="9" t="str">
        <f t="shared" si="177"/>
        <v>-</v>
      </c>
      <c r="E5598" s="9" t="str">
        <f>IF(C5598="-","-",IF(D5598=maxgameno+2,"blank row 2",IF(D5598=maxgameno+1,"blank row 1",INDEX(FixtureCode!$B$4:$AH$128,MATCH($C5598,FixtureCode!$B$4:$B$128,0),MATCH("G"&amp;D5598&amp;"-T1",FixtureCode!$B$4:$AH$4,0)))))</f>
        <v>-</v>
      </c>
      <c r="F5598" s="13" t="str">
        <f>IF(C5598="-","-",IF(D5598=maxgameno+2,"blank row 2",IF(D5598=maxgameno+1,"blank row 1",INDEX(FixtureCode!$B$4:$AH$128,MATCH($C5598,FixtureCode!$B$4:$B$128,0),MATCH("G"&amp;D5598&amp;"-T2",FixtureCode!$B$4:$AH$4,0)))))</f>
        <v>-</v>
      </c>
      <c r="G5598" s="12" t="str">
        <f>IF(C5598="-","-",IF(AND(ISNUMBER(Fixture!G5602),ISNUMBER(Fixture!I5602),Fixture!F5602&lt;&gt;"BYE",Fixture!J5602&lt;&gt;"BYE"),"Yes","-"))</f>
        <v>-</v>
      </c>
      <c r="H5598" s="9" t="str">
        <f>IF(G5598="-","-",IF(Fixture!G5602&gt;Fixture!I5602,Settings!$G$7,IF(Fixture!G5602=Fixture!I5602,Settings!$G$8,IF(Fixture!G5602&lt;Fixture!I5602,Settings!$G$9,"-"))))</f>
        <v>-</v>
      </c>
      <c r="I5598" s="13" t="str">
        <f>IF(G5598="-","-",IF(Fixture!I5602&gt;Fixture!G5602,Settings!$G$7,IF(Fixture!I5602=Fixture!G5602,Settings!$G$8,IF(Fixture!I5602&lt;Fixture!G5602,Settings!$G$9,"-"))))</f>
        <v>-</v>
      </c>
    </row>
    <row r="5599" spans="3:9" x14ac:dyDescent="0.25">
      <c r="C5599" s="12" t="str">
        <f t="shared" si="176"/>
        <v>-</v>
      </c>
      <c r="D5599" s="9" t="str">
        <f t="shared" si="177"/>
        <v>-</v>
      </c>
      <c r="E5599" s="9" t="str">
        <f>IF(C5599="-","-",IF(D5599=maxgameno+2,"blank row 2",IF(D5599=maxgameno+1,"blank row 1",INDEX(FixtureCode!$B$4:$AH$128,MATCH($C5599,FixtureCode!$B$4:$B$128,0),MATCH("G"&amp;D5599&amp;"-T1",FixtureCode!$B$4:$AH$4,0)))))</f>
        <v>-</v>
      </c>
      <c r="F5599" s="13" t="str">
        <f>IF(C5599="-","-",IF(D5599=maxgameno+2,"blank row 2",IF(D5599=maxgameno+1,"blank row 1",INDEX(FixtureCode!$B$4:$AH$128,MATCH($C5599,FixtureCode!$B$4:$B$128,0),MATCH("G"&amp;D5599&amp;"-T2",FixtureCode!$B$4:$AH$4,0)))))</f>
        <v>-</v>
      </c>
      <c r="G5599" s="12" t="str">
        <f>IF(C5599="-","-",IF(AND(ISNUMBER(Fixture!G5603),ISNUMBER(Fixture!I5603),Fixture!F5603&lt;&gt;"BYE",Fixture!J5603&lt;&gt;"BYE"),"Yes","-"))</f>
        <v>-</v>
      </c>
      <c r="H5599" s="9" t="str">
        <f>IF(G5599="-","-",IF(Fixture!G5603&gt;Fixture!I5603,Settings!$G$7,IF(Fixture!G5603=Fixture!I5603,Settings!$G$8,IF(Fixture!G5603&lt;Fixture!I5603,Settings!$G$9,"-"))))</f>
        <v>-</v>
      </c>
      <c r="I5599" s="13" t="str">
        <f>IF(G5599="-","-",IF(Fixture!I5603&gt;Fixture!G5603,Settings!$G$7,IF(Fixture!I5603=Fixture!G5603,Settings!$G$8,IF(Fixture!I5603&lt;Fixture!G5603,Settings!$G$9,"-"))))</f>
        <v>-</v>
      </c>
    </row>
    <row r="5600" spans="3:9" x14ac:dyDescent="0.25">
      <c r="C5600" s="12" t="str">
        <f t="shared" si="176"/>
        <v>-</v>
      </c>
      <c r="D5600" s="9" t="str">
        <f t="shared" si="177"/>
        <v>-</v>
      </c>
      <c r="E5600" s="9" t="str">
        <f>IF(C5600="-","-",IF(D5600=maxgameno+2,"blank row 2",IF(D5600=maxgameno+1,"blank row 1",INDEX(FixtureCode!$B$4:$AH$128,MATCH($C5600,FixtureCode!$B$4:$B$128,0),MATCH("G"&amp;D5600&amp;"-T1",FixtureCode!$B$4:$AH$4,0)))))</f>
        <v>-</v>
      </c>
      <c r="F5600" s="13" t="str">
        <f>IF(C5600="-","-",IF(D5600=maxgameno+2,"blank row 2",IF(D5600=maxgameno+1,"blank row 1",INDEX(FixtureCode!$B$4:$AH$128,MATCH($C5600,FixtureCode!$B$4:$B$128,0),MATCH("G"&amp;D5600&amp;"-T2",FixtureCode!$B$4:$AH$4,0)))))</f>
        <v>-</v>
      </c>
      <c r="G5600" s="12" t="str">
        <f>IF(C5600="-","-",IF(AND(ISNUMBER(Fixture!G5604),ISNUMBER(Fixture!I5604),Fixture!F5604&lt;&gt;"BYE",Fixture!J5604&lt;&gt;"BYE"),"Yes","-"))</f>
        <v>-</v>
      </c>
      <c r="H5600" s="9" t="str">
        <f>IF(G5600="-","-",IF(Fixture!G5604&gt;Fixture!I5604,Settings!$G$7,IF(Fixture!G5604=Fixture!I5604,Settings!$G$8,IF(Fixture!G5604&lt;Fixture!I5604,Settings!$G$9,"-"))))</f>
        <v>-</v>
      </c>
      <c r="I5600" s="13" t="str">
        <f>IF(G5600="-","-",IF(Fixture!I5604&gt;Fixture!G5604,Settings!$G$7,IF(Fixture!I5604=Fixture!G5604,Settings!$G$8,IF(Fixture!I5604&lt;Fixture!G5604,Settings!$G$9,"-"))))</f>
        <v>-</v>
      </c>
    </row>
    <row r="5601" spans="3:9" x14ac:dyDescent="0.25">
      <c r="C5601" s="12" t="str">
        <f t="shared" si="176"/>
        <v>-</v>
      </c>
      <c r="D5601" s="9" t="str">
        <f t="shared" si="177"/>
        <v>-</v>
      </c>
      <c r="E5601" s="9" t="str">
        <f>IF(C5601="-","-",IF(D5601=maxgameno+2,"blank row 2",IF(D5601=maxgameno+1,"blank row 1",INDEX(FixtureCode!$B$4:$AH$128,MATCH($C5601,FixtureCode!$B$4:$B$128,0),MATCH("G"&amp;D5601&amp;"-T1",FixtureCode!$B$4:$AH$4,0)))))</f>
        <v>-</v>
      </c>
      <c r="F5601" s="13" t="str">
        <f>IF(C5601="-","-",IF(D5601=maxgameno+2,"blank row 2",IF(D5601=maxgameno+1,"blank row 1",INDEX(FixtureCode!$B$4:$AH$128,MATCH($C5601,FixtureCode!$B$4:$B$128,0),MATCH("G"&amp;D5601&amp;"-T2",FixtureCode!$B$4:$AH$4,0)))))</f>
        <v>-</v>
      </c>
      <c r="G5601" s="12" t="str">
        <f>IF(C5601="-","-",IF(AND(ISNUMBER(Fixture!G5605),ISNUMBER(Fixture!I5605),Fixture!F5605&lt;&gt;"BYE",Fixture!J5605&lt;&gt;"BYE"),"Yes","-"))</f>
        <v>-</v>
      </c>
      <c r="H5601" s="9" t="str">
        <f>IF(G5601="-","-",IF(Fixture!G5605&gt;Fixture!I5605,Settings!$G$7,IF(Fixture!G5605=Fixture!I5605,Settings!$G$8,IF(Fixture!G5605&lt;Fixture!I5605,Settings!$G$9,"-"))))</f>
        <v>-</v>
      </c>
      <c r="I5601" s="13" t="str">
        <f>IF(G5601="-","-",IF(Fixture!I5605&gt;Fixture!G5605,Settings!$G$7,IF(Fixture!I5605=Fixture!G5605,Settings!$G$8,IF(Fixture!I5605&lt;Fixture!G5605,Settings!$G$9,"-"))))</f>
        <v>-</v>
      </c>
    </row>
    <row r="5602" spans="3:9" x14ac:dyDescent="0.25">
      <c r="C5602" s="12" t="str">
        <f t="shared" si="176"/>
        <v>-</v>
      </c>
      <c r="D5602" s="9" t="str">
        <f t="shared" si="177"/>
        <v>-</v>
      </c>
      <c r="E5602" s="9" t="str">
        <f>IF(C5602="-","-",IF(D5602=maxgameno+2,"blank row 2",IF(D5602=maxgameno+1,"blank row 1",INDEX(FixtureCode!$B$4:$AH$128,MATCH($C5602,FixtureCode!$B$4:$B$128,0),MATCH("G"&amp;D5602&amp;"-T1",FixtureCode!$B$4:$AH$4,0)))))</f>
        <v>-</v>
      </c>
      <c r="F5602" s="13" t="str">
        <f>IF(C5602="-","-",IF(D5602=maxgameno+2,"blank row 2",IF(D5602=maxgameno+1,"blank row 1",INDEX(FixtureCode!$B$4:$AH$128,MATCH($C5602,FixtureCode!$B$4:$B$128,0),MATCH("G"&amp;D5602&amp;"-T2",FixtureCode!$B$4:$AH$4,0)))))</f>
        <v>-</v>
      </c>
      <c r="G5602" s="12" t="str">
        <f>IF(C5602="-","-",IF(AND(ISNUMBER(Fixture!G5606),ISNUMBER(Fixture!I5606),Fixture!F5606&lt;&gt;"BYE",Fixture!J5606&lt;&gt;"BYE"),"Yes","-"))</f>
        <v>-</v>
      </c>
      <c r="H5602" s="9" t="str">
        <f>IF(G5602="-","-",IF(Fixture!G5606&gt;Fixture!I5606,Settings!$G$7,IF(Fixture!G5606=Fixture!I5606,Settings!$G$8,IF(Fixture!G5606&lt;Fixture!I5606,Settings!$G$9,"-"))))</f>
        <v>-</v>
      </c>
      <c r="I5602" s="13" t="str">
        <f>IF(G5602="-","-",IF(Fixture!I5606&gt;Fixture!G5606,Settings!$G$7,IF(Fixture!I5606=Fixture!G5606,Settings!$G$8,IF(Fixture!I5606&lt;Fixture!G5606,Settings!$G$9,"-"))))</f>
        <v>-</v>
      </c>
    </row>
    <row r="5603" spans="3:9" x14ac:dyDescent="0.25">
      <c r="C5603" s="12" t="str">
        <f t="shared" si="176"/>
        <v>-</v>
      </c>
      <c r="D5603" s="9" t="str">
        <f t="shared" si="177"/>
        <v>-</v>
      </c>
      <c r="E5603" s="9" t="str">
        <f>IF(C5603="-","-",IF(D5603=maxgameno+2,"blank row 2",IF(D5603=maxgameno+1,"blank row 1",INDEX(FixtureCode!$B$4:$AH$128,MATCH($C5603,FixtureCode!$B$4:$B$128,0),MATCH("G"&amp;D5603&amp;"-T1",FixtureCode!$B$4:$AH$4,0)))))</f>
        <v>-</v>
      </c>
      <c r="F5603" s="13" t="str">
        <f>IF(C5603="-","-",IF(D5603=maxgameno+2,"blank row 2",IF(D5603=maxgameno+1,"blank row 1",INDEX(FixtureCode!$B$4:$AH$128,MATCH($C5603,FixtureCode!$B$4:$B$128,0),MATCH("G"&amp;D5603&amp;"-T2",FixtureCode!$B$4:$AH$4,0)))))</f>
        <v>-</v>
      </c>
      <c r="G5603" s="12" t="str">
        <f>IF(C5603="-","-",IF(AND(ISNUMBER(Fixture!G5607),ISNUMBER(Fixture!I5607),Fixture!F5607&lt;&gt;"BYE",Fixture!J5607&lt;&gt;"BYE"),"Yes","-"))</f>
        <v>-</v>
      </c>
      <c r="H5603" s="9" t="str">
        <f>IF(G5603="-","-",IF(Fixture!G5607&gt;Fixture!I5607,Settings!$G$7,IF(Fixture!G5607=Fixture!I5607,Settings!$G$8,IF(Fixture!G5607&lt;Fixture!I5607,Settings!$G$9,"-"))))</f>
        <v>-</v>
      </c>
      <c r="I5603" s="13" t="str">
        <f>IF(G5603="-","-",IF(Fixture!I5607&gt;Fixture!G5607,Settings!$G$7,IF(Fixture!I5607=Fixture!G5607,Settings!$G$8,IF(Fixture!I5607&lt;Fixture!G5607,Settings!$G$9,"-"))))</f>
        <v>-</v>
      </c>
    </row>
    <row r="5604" spans="3:9" x14ac:dyDescent="0.25">
      <c r="C5604" s="12" t="str">
        <f t="shared" si="176"/>
        <v>-</v>
      </c>
      <c r="D5604" s="9" t="str">
        <f t="shared" si="177"/>
        <v>-</v>
      </c>
      <c r="E5604" s="9" t="str">
        <f>IF(C5604="-","-",IF(D5604=maxgameno+2,"blank row 2",IF(D5604=maxgameno+1,"blank row 1",INDEX(FixtureCode!$B$4:$AH$128,MATCH($C5604,FixtureCode!$B$4:$B$128,0),MATCH("G"&amp;D5604&amp;"-T1",FixtureCode!$B$4:$AH$4,0)))))</f>
        <v>-</v>
      </c>
      <c r="F5604" s="13" t="str">
        <f>IF(C5604="-","-",IF(D5604=maxgameno+2,"blank row 2",IF(D5604=maxgameno+1,"blank row 1",INDEX(FixtureCode!$B$4:$AH$128,MATCH($C5604,FixtureCode!$B$4:$B$128,0),MATCH("G"&amp;D5604&amp;"-T2",FixtureCode!$B$4:$AH$4,0)))))</f>
        <v>-</v>
      </c>
      <c r="G5604" s="12" t="str">
        <f>IF(C5604="-","-",IF(AND(ISNUMBER(Fixture!G5608),ISNUMBER(Fixture!I5608),Fixture!F5608&lt;&gt;"BYE",Fixture!J5608&lt;&gt;"BYE"),"Yes","-"))</f>
        <v>-</v>
      </c>
      <c r="H5604" s="9" t="str">
        <f>IF(G5604="-","-",IF(Fixture!G5608&gt;Fixture!I5608,Settings!$G$7,IF(Fixture!G5608=Fixture!I5608,Settings!$G$8,IF(Fixture!G5608&lt;Fixture!I5608,Settings!$G$9,"-"))))</f>
        <v>-</v>
      </c>
      <c r="I5604" s="13" t="str">
        <f>IF(G5604="-","-",IF(Fixture!I5608&gt;Fixture!G5608,Settings!$G$7,IF(Fixture!I5608=Fixture!G5608,Settings!$G$8,IF(Fixture!I5608&lt;Fixture!G5608,Settings!$G$9,"-"))))</f>
        <v>-</v>
      </c>
    </row>
    <row r="5605" spans="3:9" x14ac:dyDescent="0.25">
      <c r="C5605" s="12" t="str">
        <f t="shared" si="176"/>
        <v>-</v>
      </c>
      <c r="D5605" s="9" t="str">
        <f t="shared" si="177"/>
        <v>-</v>
      </c>
      <c r="E5605" s="9" t="str">
        <f>IF(C5605="-","-",IF(D5605=maxgameno+2,"blank row 2",IF(D5605=maxgameno+1,"blank row 1",INDEX(FixtureCode!$B$4:$AH$128,MATCH($C5605,FixtureCode!$B$4:$B$128,0),MATCH("G"&amp;D5605&amp;"-T1",FixtureCode!$B$4:$AH$4,0)))))</f>
        <v>-</v>
      </c>
      <c r="F5605" s="13" t="str">
        <f>IF(C5605="-","-",IF(D5605=maxgameno+2,"blank row 2",IF(D5605=maxgameno+1,"blank row 1",INDEX(FixtureCode!$B$4:$AH$128,MATCH($C5605,FixtureCode!$B$4:$B$128,0),MATCH("G"&amp;D5605&amp;"-T2",FixtureCode!$B$4:$AH$4,0)))))</f>
        <v>-</v>
      </c>
      <c r="G5605" s="12" t="str">
        <f>IF(C5605="-","-",IF(AND(ISNUMBER(Fixture!G5609),ISNUMBER(Fixture!I5609),Fixture!F5609&lt;&gt;"BYE",Fixture!J5609&lt;&gt;"BYE"),"Yes","-"))</f>
        <v>-</v>
      </c>
      <c r="H5605" s="9" t="str">
        <f>IF(G5605="-","-",IF(Fixture!G5609&gt;Fixture!I5609,Settings!$G$7,IF(Fixture!G5609=Fixture!I5609,Settings!$G$8,IF(Fixture!G5609&lt;Fixture!I5609,Settings!$G$9,"-"))))</f>
        <v>-</v>
      </c>
      <c r="I5605" s="13" t="str">
        <f>IF(G5605="-","-",IF(Fixture!I5609&gt;Fixture!G5609,Settings!$G$7,IF(Fixture!I5609=Fixture!G5609,Settings!$G$8,IF(Fixture!I5609&lt;Fixture!G5609,Settings!$G$9,"-"))))</f>
        <v>-</v>
      </c>
    </row>
    <row r="5606" spans="3:9" x14ac:dyDescent="0.25">
      <c r="C5606" s="12" t="str">
        <f t="shared" si="176"/>
        <v>-</v>
      </c>
      <c r="D5606" s="9" t="str">
        <f t="shared" si="177"/>
        <v>-</v>
      </c>
      <c r="E5606" s="9" t="str">
        <f>IF(C5606="-","-",IF(D5606=maxgameno+2,"blank row 2",IF(D5606=maxgameno+1,"blank row 1",INDEX(FixtureCode!$B$4:$AH$128,MATCH($C5606,FixtureCode!$B$4:$B$128,0),MATCH("G"&amp;D5606&amp;"-T1",FixtureCode!$B$4:$AH$4,0)))))</f>
        <v>-</v>
      </c>
      <c r="F5606" s="13" t="str">
        <f>IF(C5606="-","-",IF(D5606=maxgameno+2,"blank row 2",IF(D5606=maxgameno+1,"blank row 1",INDEX(FixtureCode!$B$4:$AH$128,MATCH($C5606,FixtureCode!$B$4:$B$128,0),MATCH("G"&amp;D5606&amp;"-T2",FixtureCode!$B$4:$AH$4,0)))))</f>
        <v>-</v>
      </c>
      <c r="G5606" s="12" t="str">
        <f>IF(C5606="-","-",IF(AND(ISNUMBER(Fixture!G5610),ISNUMBER(Fixture!I5610),Fixture!F5610&lt;&gt;"BYE",Fixture!J5610&lt;&gt;"BYE"),"Yes","-"))</f>
        <v>-</v>
      </c>
      <c r="H5606" s="9" t="str">
        <f>IF(G5606="-","-",IF(Fixture!G5610&gt;Fixture!I5610,Settings!$G$7,IF(Fixture!G5610=Fixture!I5610,Settings!$G$8,IF(Fixture!G5610&lt;Fixture!I5610,Settings!$G$9,"-"))))</f>
        <v>-</v>
      </c>
      <c r="I5606" s="13" t="str">
        <f>IF(G5606="-","-",IF(Fixture!I5610&gt;Fixture!G5610,Settings!$G$7,IF(Fixture!I5610=Fixture!G5610,Settings!$G$8,IF(Fixture!I5610&lt;Fixture!G5610,Settings!$G$9,"-"))))</f>
        <v>-</v>
      </c>
    </row>
    <row r="5607" spans="3:9" x14ac:dyDescent="0.25">
      <c r="C5607" s="12" t="str">
        <f t="shared" si="176"/>
        <v>-</v>
      </c>
      <c r="D5607" s="9" t="str">
        <f t="shared" si="177"/>
        <v>-</v>
      </c>
      <c r="E5607" s="9" t="str">
        <f>IF(C5607="-","-",IF(D5607=maxgameno+2,"blank row 2",IF(D5607=maxgameno+1,"blank row 1",INDEX(FixtureCode!$B$4:$AH$128,MATCH($C5607,FixtureCode!$B$4:$B$128,0),MATCH("G"&amp;D5607&amp;"-T1",FixtureCode!$B$4:$AH$4,0)))))</f>
        <v>-</v>
      </c>
      <c r="F5607" s="13" t="str">
        <f>IF(C5607="-","-",IF(D5607=maxgameno+2,"blank row 2",IF(D5607=maxgameno+1,"blank row 1",INDEX(FixtureCode!$B$4:$AH$128,MATCH($C5607,FixtureCode!$B$4:$B$128,0),MATCH("G"&amp;D5607&amp;"-T2",FixtureCode!$B$4:$AH$4,0)))))</f>
        <v>-</v>
      </c>
      <c r="G5607" s="12" t="str">
        <f>IF(C5607="-","-",IF(AND(ISNUMBER(Fixture!G5611),ISNUMBER(Fixture!I5611),Fixture!F5611&lt;&gt;"BYE",Fixture!J5611&lt;&gt;"BYE"),"Yes","-"))</f>
        <v>-</v>
      </c>
      <c r="H5607" s="9" t="str">
        <f>IF(G5607="-","-",IF(Fixture!G5611&gt;Fixture!I5611,Settings!$G$7,IF(Fixture!G5611=Fixture!I5611,Settings!$G$8,IF(Fixture!G5611&lt;Fixture!I5611,Settings!$G$9,"-"))))</f>
        <v>-</v>
      </c>
      <c r="I5607" s="13" t="str">
        <f>IF(G5607="-","-",IF(Fixture!I5611&gt;Fixture!G5611,Settings!$G$7,IF(Fixture!I5611=Fixture!G5611,Settings!$G$8,IF(Fixture!I5611&lt;Fixture!G5611,Settings!$G$9,"-"))))</f>
        <v>-</v>
      </c>
    </row>
    <row r="5608" spans="3:9" x14ac:dyDescent="0.25">
      <c r="C5608" s="12" t="str">
        <f t="shared" si="176"/>
        <v>-</v>
      </c>
      <c r="D5608" s="9" t="str">
        <f t="shared" si="177"/>
        <v>-</v>
      </c>
      <c r="E5608" s="9" t="str">
        <f>IF(C5608="-","-",IF(D5608=maxgameno+2,"blank row 2",IF(D5608=maxgameno+1,"blank row 1",INDEX(FixtureCode!$B$4:$AH$128,MATCH($C5608,FixtureCode!$B$4:$B$128,0),MATCH("G"&amp;D5608&amp;"-T1",FixtureCode!$B$4:$AH$4,0)))))</f>
        <v>-</v>
      </c>
      <c r="F5608" s="13" t="str">
        <f>IF(C5608="-","-",IF(D5608=maxgameno+2,"blank row 2",IF(D5608=maxgameno+1,"blank row 1",INDEX(FixtureCode!$B$4:$AH$128,MATCH($C5608,FixtureCode!$B$4:$B$128,0),MATCH("G"&amp;D5608&amp;"-T2",FixtureCode!$B$4:$AH$4,0)))))</f>
        <v>-</v>
      </c>
      <c r="G5608" s="12" t="str">
        <f>IF(C5608="-","-",IF(AND(ISNUMBER(Fixture!G5612),ISNUMBER(Fixture!I5612),Fixture!F5612&lt;&gt;"BYE",Fixture!J5612&lt;&gt;"BYE"),"Yes","-"))</f>
        <v>-</v>
      </c>
      <c r="H5608" s="9" t="str">
        <f>IF(G5608="-","-",IF(Fixture!G5612&gt;Fixture!I5612,Settings!$G$7,IF(Fixture!G5612=Fixture!I5612,Settings!$G$8,IF(Fixture!G5612&lt;Fixture!I5612,Settings!$G$9,"-"))))</f>
        <v>-</v>
      </c>
      <c r="I5608" s="13" t="str">
        <f>IF(G5608="-","-",IF(Fixture!I5612&gt;Fixture!G5612,Settings!$G$7,IF(Fixture!I5612=Fixture!G5612,Settings!$G$8,IF(Fixture!I5612&lt;Fixture!G5612,Settings!$G$9,"-"))))</f>
        <v>-</v>
      </c>
    </row>
    <row r="5609" spans="3:9" x14ac:dyDescent="0.25">
      <c r="C5609" s="12" t="str">
        <f t="shared" si="176"/>
        <v>-</v>
      </c>
      <c r="D5609" s="9" t="str">
        <f t="shared" si="177"/>
        <v>-</v>
      </c>
      <c r="E5609" s="9" t="str">
        <f>IF(C5609="-","-",IF(D5609=maxgameno+2,"blank row 2",IF(D5609=maxgameno+1,"blank row 1",INDEX(FixtureCode!$B$4:$AH$128,MATCH($C5609,FixtureCode!$B$4:$B$128,0),MATCH("G"&amp;D5609&amp;"-T1",FixtureCode!$B$4:$AH$4,0)))))</f>
        <v>-</v>
      </c>
      <c r="F5609" s="13" t="str">
        <f>IF(C5609="-","-",IF(D5609=maxgameno+2,"blank row 2",IF(D5609=maxgameno+1,"blank row 1",INDEX(FixtureCode!$B$4:$AH$128,MATCH($C5609,FixtureCode!$B$4:$B$128,0),MATCH("G"&amp;D5609&amp;"-T2",FixtureCode!$B$4:$AH$4,0)))))</f>
        <v>-</v>
      </c>
      <c r="G5609" s="12" t="str">
        <f>IF(C5609="-","-",IF(AND(ISNUMBER(Fixture!G5613),ISNUMBER(Fixture!I5613),Fixture!F5613&lt;&gt;"BYE",Fixture!J5613&lt;&gt;"BYE"),"Yes","-"))</f>
        <v>-</v>
      </c>
      <c r="H5609" s="9" t="str">
        <f>IF(G5609="-","-",IF(Fixture!G5613&gt;Fixture!I5613,Settings!$G$7,IF(Fixture!G5613=Fixture!I5613,Settings!$G$8,IF(Fixture!G5613&lt;Fixture!I5613,Settings!$G$9,"-"))))</f>
        <v>-</v>
      </c>
      <c r="I5609" s="13" t="str">
        <f>IF(G5609="-","-",IF(Fixture!I5613&gt;Fixture!G5613,Settings!$G$7,IF(Fixture!I5613=Fixture!G5613,Settings!$G$8,IF(Fixture!I5613&lt;Fixture!G5613,Settings!$G$9,"-"))))</f>
        <v>-</v>
      </c>
    </row>
    <row r="5610" spans="3:9" x14ac:dyDescent="0.25">
      <c r="C5610" s="12" t="str">
        <f t="shared" si="176"/>
        <v>-</v>
      </c>
      <c r="D5610" s="9" t="str">
        <f t="shared" si="177"/>
        <v>-</v>
      </c>
      <c r="E5610" s="9" t="str">
        <f>IF(C5610="-","-",IF(D5610=maxgameno+2,"blank row 2",IF(D5610=maxgameno+1,"blank row 1",INDEX(FixtureCode!$B$4:$AH$128,MATCH($C5610,FixtureCode!$B$4:$B$128,0),MATCH("G"&amp;D5610&amp;"-T1",FixtureCode!$B$4:$AH$4,0)))))</f>
        <v>-</v>
      </c>
      <c r="F5610" s="13" t="str">
        <f>IF(C5610="-","-",IF(D5610=maxgameno+2,"blank row 2",IF(D5610=maxgameno+1,"blank row 1",INDEX(FixtureCode!$B$4:$AH$128,MATCH($C5610,FixtureCode!$B$4:$B$128,0),MATCH("G"&amp;D5610&amp;"-T2",FixtureCode!$B$4:$AH$4,0)))))</f>
        <v>-</v>
      </c>
      <c r="G5610" s="12" t="str">
        <f>IF(C5610="-","-",IF(AND(ISNUMBER(Fixture!G5614),ISNUMBER(Fixture!I5614),Fixture!F5614&lt;&gt;"BYE",Fixture!J5614&lt;&gt;"BYE"),"Yes","-"))</f>
        <v>-</v>
      </c>
      <c r="H5610" s="9" t="str">
        <f>IF(G5610="-","-",IF(Fixture!G5614&gt;Fixture!I5614,Settings!$G$7,IF(Fixture!G5614=Fixture!I5614,Settings!$G$8,IF(Fixture!G5614&lt;Fixture!I5614,Settings!$G$9,"-"))))</f>
        <v>-</v>
      </c>
      <c r="I5610" s="13" t="str">
        <f>IF(G5610="-","-",IF(Fixture!I5614&gt;Fixture!G5614,Settings!$G$7,IF(Fixture!I5614=Fixture!G5614,Settings!$G$8,IF(Fixture!I5614&lt;Fixture!G5614,Settings!$G$9,"-"))))</f>
        <v>-</v>
      </c>
    </row>
    <row r="5611" spans="3:9" x14ac:dyDescent="0.25">
      <c r="C5611" s="12" t="str">
        <f t="shared" si="176"/>
        <v>-</v>
      </c>
      <c r="D5611" s="9" t="str">
        <f t="shared" si="177"/>
        <v>-</v>
      </c>
      <c r="E5611" s="9" t="str">
        <f>IF(C5611="-","-",IF(D5611=maxgameno+2,"blank row 2",IF(D5611=maxgameno+1,"blank row 1",INDEX(FixtureCode!$B$4:$AH$128,MATCH($C5611,FixtureCode!$B$4:$B$128,0),MATCH("G"&amp;D5611&amp;"-T1",FixtureCode!$B$4:$AH$4,0)))))</f>
        <v>-</v>
      </c>
      <c r="F5611" s="13" t="str">
        <f>IF(C5611="-","-",IF(D5611=maxgameno+2,"blank row 2",IF(D5611=maxgameno+1,"blank row 1",INDEX(FixtureCode!$B$4:$AH$128,MATCH($C5611,FixtureCode!$B$4:$B$128,0),MATCH("G"&amp;D5611&amp;"-T2",FixtureCode!$B$4:$AH$4,0)))))</f>
        <v>-</v>
      </c>
      <c r="G5611" s="12" t="str">
        <f>IF(C5611="-","-",IF(AND(ISNUMBER(Fixture!G5615),ISNUMBER(Fixture!I5615),Fixture!F5615&lt;&gt;"BYE",Fixture!J5615&lt;&gt;"BYE"),"Yes","-"))</f>
        <v>-</v>
      </c>
      <c r="H5611" s="9" t="str">
        <f>IF(G5611="-","-",IF(Fixture!G5615&gt;Fixture!I5615,Settings!$G$7,IF(Fixture!G5615=Fixture!I5615,Settings!$G$8,IF(Fixture!G5615&lt;Fixture!I5615,Settings!$G$9,"-"))))</f>
        <v>-</v>
      </c>
      <c r="I5611" s="13" t="str">
        <f>IF(G5611="-","-",IF(Fixture!I5615&gt;Fixture!G5615,Settings!$G$7,IF(Fixture!I5615=Fixture!G5615,Settings!$G$8,IF(Fixture!I5615&lt;Fixture!G5615,Settings!$G$9,"-"))))</f>
        <v>-</v>
      </c>
    </row>
    <row r="5612" spans="3:9" x14ac:dyDescent="0.25">
      <c r="C5612" s="12" t="str">
        <f t="shared" si="176"/>
        <v>-</v>
      </c>
      <c r="D5612" s="9" t="str">
        <f t="shared" si="177"/>
        <v>-</v>
      </c>
      <c r="E5612" s="9" t="str">
        <f>IF(C5612="-","-",IF(D5612=maxgameno+2,"blank row 2",IF(D5612=maxgameno+1,"blank row 1",INDEX(FixtureCode!$B$4:$AH$128,MATCH($C5612,FixtureCode!$B$4:$B$128,0),MATCH("G"&amp;D5612&amp;"-T1",FixtureCode!$B$4:$AH$4,0)))))</f>
        <v>-</v>
      </c>
      <c r="F5612" s="13" t="str">
        <f>IF(C5612="-","-",IF(D5612=maxgameno+2,"blank row 2",IF(D5612=maxgameno+1,"blank row 1",INDEX(FixtureCode!$B$4:$AH$128,MATCH($C5612,FixtureCode!$B$4:$B$128,0),MATCH("G"&amp;D5612&amp;"-T2",FixtureCode!$B$4:$AH$4,0)))))</f>
        <v>-</v>
      </c>
      <c r="G5612" s="12" t="str">
        <f>IF(C5612="-","-",IF(AND(ISNUMBER(Fixture!G5616),ISNUMBER(Fixture!I5616),Fixture!F5616&lt;&gt;"BYE",Fixture!J5616&lt;&gt;"BYE"),"Yes","-"))</f>
        <v>-</v>
      </c>
      <c r="H5612" s="9" t="str">
        <f>IF(G5612="-","-",IF(Fixture!G5616&gt;Fixture!I5616,Settings!$G$7,IF(Fixture!G5616=Fixture!I5616,Settings!$G$8,IF(Fixture!G5616&lt;Fixture!I5616,Settings!$G$9,"-"))))</f>
        <v>-</v>
      </c>
      <c r="I5612" s="13" t="str">
        <f>IF(G5612="-","-",IF(Fixture!I5616&gt;Fixture!G5616,Settings!$G$7,IF(Fixture!I5616=Fixture!G5616,Settings!$G$8,IF(Fixture!I5616&lt;Fixture!G5616,Settings!$G$9,"-"))))</f>
        <v>-</v>
      </c>
    </row>
    <row r="5613" spans="3:9" x14ac:dyDescent="0.25">
      <c r="C5613" s="12" t="str">
        <f t="shared" si="176"/>
        <v>-</v>
      </c>
      <c r="D5613" s="9" t="str">
        <f t="shared" si="177"/>
        <v>-</v>
      </c>
      <c r="E5613" s="9" t="str">
        <f>IF(C5613="-","-",IF(D5613=maxgameno+2,"blank row 2",IF(D5613=maxgameno+1,"blank row 1",INDEX(FixtureCode!$B$4:$AH$128,MATCH($C5613,FixtureCode!$B$4:$B$128,0),MATCH("G"&amp;D5613&amp;"-T1",FixtureCode!$B$4:$AH$4,0)))))</f>
        <v>-</v>
      </c>
      <c r="F5613" s="13" t="str">
        <f>IF(C5613="-","-",IF(D5613=maxgameno+2,"blank row 2",IF(D5613=maxgameno+1,"blank row 1",INDEX(FixtureCode!$B$4:$AH$128,MATCH($C5613,FixtureCode!$B$4:$B$128,0),MATCH("G"&amp;D5613&amp;"-T2",FixtureCode!$B$4:$AH$4,0)))))</f>
        <v>-</v>
      </c>
      <c r="G5613" s="12" t="str">
        <f>IF(C5613="-","-",IF(AND(ISNUMBER(Fixture!G5617),ISNUMBER(Fixture!I5617),Fixture!F5617&lt;&gt;"BYE",Fixture!J5617&lt;&gt;"BYE"),"Yes","-"))</f>
        <v>-</v>
      </c>
      <c r="H5613" s="9" t="str">
        <f>IF(G5613="-","-",IF(Fixture!G5617&gt;Fixture!I5617,Settings!$G$7,IF(Fixture!G5617=Fixture!I5617,Settings!$G$8,IF(Fixture!G5617&lt;Fixture!I5617,Settings!$G$9,"-"))))</f>
        <v>-</v>
      </c>
      <c r="I5613" s="13" t="str">
        <f>IF(G5613="-","-",IF(Fixture!I5617&gt;Fixture!G5617,Settings!$G$7,IF(Fixture!I5617=Fixture!G5617,Settings!$G$8,IF(Fixture!I5617&lt;Fixture!G5617,Settings!$G$9,"-"))))</f>
        <v>-</v>
      </c>
    </row>
    <row r="5614" spans="3:9" x14ac:dyDescent="0.25">
      <c r="C5614" s="12" t="str">
        <f t="shared" si="176"/>
        <v>-</v>
      </c>
      <c r="D5614" s="9" t="str">
        <f t="shared" si="177"/>
        <v>-</v>
      </c>
      <c r="E5614" s="9" t="str">
        <f>IF(C5614="-","-",IF(D5614=maxgameno+2,"blank row 2",IF(D5614=maxgameno+1,"blank row 1",INDEX(FixtureCode!$B$4:$AH$128,MATCH($C5614,FixtureCode!$B$4:$B$128,0),MATCH("G"&amp;D5614&amp;"-T1",FixtureCode!$B$4:$AH$4,0)))))</f>
        <v>-</v>
      </c>
      <c r="F5614" s="13" t="str">
        <f>IF(C5614="-","-",IF(D5614=maxgameno+2,"blank row 2",IF(D5614=maxgameno+1,"blank row 1",INDEX(FixtureCode!$B$4:$AH$128,MATCH($C5614,FixtureCode!$B$4:$B$128,0),MATCH("G"&amp;D5614&amp;"-T2",FixtureCode!$B$4:$AH$4,0)))))</f>
        <v>-</v>
      </c>
      <c r="G5614" s="12" t="str">
        <f>IF(C5614="-","-",IF(AND(ISNUMBER(Fixture!G5618),ISNUMBER(Fixture!I5618),Fixture!F5618&lt;&gt;"BYE",Fixture!J5618&lt;&gt;"BYE"),"Yes","-"))</f>
        <v>-</v>
      </c>
      <c r="H5614" s="9" t="str">
        <f>IF(G5614="-","-",IF(Fixture!G5618&gt;Fixture!I5618,Settings!$G$7,IF(Fixture!G5618=Fixture!I5618,Settings!$G$8,IF(Fixture!G5618&lt;Fixture!I5618,Settings!$G$9,"-"))))</f>
        <v>-</v>
      </c>
      <c r="I5614" s="13" t="str">
        <f>IF(G5614="-","-",IF(Fixture!I5618&gt;Fixture!G5618,Settings!$G$7,IF(Fixture!I5618=Fixture!G5618,Settings!$G$8,IF(Fixture!I5618&lt;Fixture!G5618,Settings!$G$9,"-"))))</f>
        <v>-</v>
      </c>
    </row>
    <row r="5615" spans="3:9" x14ac:dyDescent="0.25">
      <c r="C5615" s="12" t="str">
        <f t="shared" si="176"/>
        <v>-</v>
      </c>
      <c r="D5615" s="9" t="str">
        <f t="shared" si="177"/>
        <v>-</v>
      </c>
      <c r="E5615" s="9" t="str">
        <f>IF(C5615="-","-",IF(D5615=maxgameno+2,"blank row 2",IF(D5615=maxgameno+1,"blank row 1",INDEX(FixtureCode!$B$4:$AH$128,MATCH($C5615,FixtureCode!$B$4:$B$128,0),MATCH("G"&amp;D5615&amp;"-T1",FixtureCode!$B$4:$AH$4,0)))))</f>
        <v>-</v>
      </c>
      <c r="F5615" s="13" t="str">
        <f>IF(C5615="-","-",IF(D5615=maxgameno+2,"blank row 2",IF(D5615=maxgameno+1,"blank row 1",INDEX(FixtureCode!$B$4:$AH$128,MATCH($C5615,FixtureCode!$B$4:$B$128,0),MATCH("G"&amp;D5615&amp;"-T2",FixtureCode!$B$4:$AH$4,0)))))</f>
        <v>-</v>
      </c>
      <c r="G5615" s="12" t="str">
        <f>IF(C5615="-","-",IF(AND(ISNUMBER(Fixture!G5619),ISNUMBER(Fixture!I5619),Fixture!F5619&lt;&gt;"BYE",Fixture!J5619&lt;&gt;"BYE"),"Yes","-"))</f>
        <v>-</v>
      </c>
      <c r="H5615" s="9" t="str">
        <f>IF(G5615="-","-",IF(Fixture!G5619&gt;Fixture!I5619,Settings!$G$7,IF(Fixture!G5619=Fixture!I5619,Settings!$G$8,IF(Fixture!G5619&lt;Fixture!I5619,Settings!$G$9,"-"))))</f>
        <v>-</v>
      </c>
      <c r="I5615" s="13" t="str">
        <f>IF(G5615="-","-",IF(Fixture!I5619&gt;Fixture!G5619,Settings!$G$7,IF(Fixture!I5619=Fixture!G5619,Settings!$G$8,IF(Fixture!I5619&lt;Fixture!G5619,Settings!$G$9,"-"))))</f>
        <v>-</v>
      </c>
    </row>
    <row r="5616" spans="3:9" x14ac:dyDescent="0.25">
      <c r="C5616" s="12" t="str">
        <f t="shared" si="176"/>
        <v>-</v>
      </c>
      <c r="D5616" s="9" t="str">
        <f t="shared" si="177"/>
        <v>-</v>
      </c>
      <c r="E5616" s="9" t="str">
        <f>IF(C5616="-","-",IF(D5616=maxgameno+2,"blank row 2",IF(D5616=maxgameno+1,"blank row 1",INDEX(FixtureCode!$B$4:$AH$128,MATCH($C5616,FixtureCode!$B$4:$B$128,0),MATCH("G"&amp;D5616&amp;"-T1",FixtureCode!$B$4:$AH$4,0)))))</f>
        <v>-</v>
      </c>
      <c r="F5616" s="13" t="str">
        <f>IF(C5616="-","-",IF(D5616=maxgameno+2,"blank row 2",IF(D5616=maxgameno+1,"blank row 1",INDEX(FixtureCode!$B$4:$AH$128,MATCH($C5616,FixtureCode!$B$4:$B$128,0),MATCH("G"&amp;D5616&amp;"-T2",FixtureCode!$B$4:$AH$4,0)))))</f>
        <v>-</v>
      </c>
      <c r="G5616" s="12" t="str">
        <f>IF(C5616="-","-",IF(AND(ISNUMBER(Fixture!G5620),ISNUMBER(Fixture!I5620),Fixture!F5620&lt;&gt;"BYE",Fixture!J5620&lt;&gt;"BYE"),"Yes","-"))</f>
        <v>-</v>
      </c>
      <c r="H5616" s="9" t="str">
        <f>IF(G5616="-","-",IF(Fixture!G5620&gt;Fixture!I5620,Settings!$G$7,IF(Fixture!G5620=Fixture!I5620,Settings!$G$8,IF(Fixture!G5620&lt;Fixture!I5620,Settings!$G$9,"-"))))</f>
        <v>-</v>
      </c>
      <c r="I5616" s="13" t="str">
        <f>IF(G5616="-","-",IF(Fixture!I5620&gt;Fixture!G5620,Settings!$G$7,IF(Fixture!I5620=Fixture!G5620,Settings!$G$8,IF(Fixture!I5620&lt;Fixture!G5620,Settings!$G$9,"-"))))</f>
        <v>-</v>
      </c>
    </row>
    <row r="5617" spans="3:9" x14ac:dyDescent="0.25">
      <c r="C5617" s="12" t="str">
        <f t="shared" si="176"/>
        <v>-</v>
      </c>
      <c r="D5617" s="9" t="str">
        <f t="shared" si="177"/>
        <v>-</v>
      </c>
      <c r="E5617" s="9" t="str">
        <f>IF(C5617="-","-",IF(D5617=maxgameno+2,"blank row 2",IF(D5617=maxgameno+1,"blank row 1",INDEX(FixtureCode!$B$4:$AH$128,MATCH($C5617,FixtureCode!$B$4:$B$128,0),MATCH("G"&amp;D5617&amp;"-T1",FixtureCode!$B$4:$AH$4,0)))))</f>
        <v>-</v>
      </c>
      <c r="F5617" s="13" t="str">
        <f>IF(C5617="-","-",IF(D5617=maxgameno+2,"blank row 2",IF(D5617=maxgameno+1,"blank row 1",INDEX(FixtureCode!$B$4:$AH$128,MATCH($C5617,FixtureCode!$B$4:$B$128,0),MATCH("G"&amp;D5617&amp;"-T2",FixtureCode!$B$4:$AH$4,0)))))</f>
        <v>-</v>
      </c>
      <c r="G5617" s="12" t="str">
        <f>IF(C5617="-","-",IF(AND(ISNUMBER(Fixture!G5621),ISNUMBER(Fixture!I5621),Fixture!F5621&lt;&gt;"BYE",Fixture!J5621&lt;&gt;"BYE"),"Yes","-"))</f>
        <v>-</v>
      </c>
      <c r="H5617" s="9" t="str">
        <f>IF(G5617="-","-",IF(Fixture!G5621&gt;Fixture!I5621,Settings!$G$7,IF(Fixture!G5621=Fixture!I5621,Settings!$G$8,IF(Fixture!G5621&lt;Fixture!I5621,Settings!$G$9,"-"))))</f>
        <v>-</v>
      </c>
      <c r="I5617" s="13" t="str">
        <f>IF(G5617="-","-",IF(Fixture!I5621&gt;Fixture!G5621,Settings!$G$7,IF(Fixture!I5621=Fixture!G5621,Settings!$G$8,IF(Fixture!I5621&lt;Fixture!G5621,Settings!$G$9,"-"))))</f>
        <v>-</v>
      </c>
    </row>
    <row r="5618" spans="3:9" x14ac:dyDescent="0.25">
      <c r="C5618" s="12" t="str">
        <f t="shared" si="176"/>
        <v>-</v>
      </c>
      <c r="D5618" s="9" t="str">
        <f t="shared" si="177"/>
        <v>-</v>
      </c>
      <c r="E5618" s="9" t="str">
        <f>IF(C5618="-","-",IF(D5618=maxgameno+2,"blank row 2",IF(D5618=maxgameno+1,"blank row 1",INDEX(FixtureCode!$B$4:$AH$128,MATCH($C5618,FixtureCode!$B$4:$B$128,0),MATCH("G"&amp;D5618&amp;"-T1",FixtureCode!$B$4:$AH$4,0)))))</f>
        <v>-</v>
      </c>
      <c r="F5618" s="13" t="str">
        <f>IF(C5618="-","-",IF(D5618=maxgameno+2,"blank row 2",IF(D5618=maxgameno+1,"blank row 1",INDEX(FixtureCode!$B$4:$AH$128,MATCH($C5618,FixtureCode!$B$4:$B$128,0),MATCH("G"&amp;D5618&amp;"-T2",FixtureCode!$B$4:$AH$4,0)))))</f>
        <v>-</v>
      </c>
      <c r="G5618" s="12" t="str">
        <f>IF(C5618="-","-",IF(AND(ISNUMBER(Fixture!G5622),ISNUMBER(Fixture!I5622),Fixture!F5622&lt;&gt;"BYE",Fixture!J5622&lt;&gt;"BYE"),"Yes","-"))</f>
        <v>-</v>
      </c>
      <c r="H5618" s="9" t="str">
        <f>IF(G5618="-","-",IF(Fixture!G5622&gt;Fixture!I5622,Settings!$G$7,IF(Fixture!G5622=Fixture!I5622,Settings!$G$8,IF(Fixture!G5622&lt;Fixture!I5622,Settings!$G$9,"-"))))</f>
        <v>-</v>
      </c>
      <c r="I5618" s="13" t="str">
        <f>IF(G5618="-","-",IF(Fixture!I5622&gt;Fixture!G5622,Settings!$G$7,IF(Fixture!I5622=Fixture!G5622,Settings!$G$8,IF(Fixture!I5622&lt;Fixture!G5622,Settings!$G$9,"-"))))</f>
        <v>-</v>
      </c>
    </row>
    <row r="5619" spans="3:9" x14ac:dyDescent="0.25">
      <c r="C5619" s="12" t="str">
        <f t="shared" si="176"/>
        <v>-</v>
      </c>
      <c r="D5619" s="9" t="str">
        <f t="shared" si="177"/>
        <v>-</v>
      </c>
      <c r="E5619" s="9" t="str">
        <f>IF(C5619="-","-",IF(D5619=maxgameno+2,"blank row 2",IF(D5619=maxgameno+1,"blank row 1",INDEX(FixtureCode!$B$4:$AH$128,MATCH($C5619,FixtureCode!$B$4:$B$128,0),MATCH("G"&amp;D5619&amp;"-T1",FixtureCode!$B$4:$AH$4,0)))))</f>
        <v>-</v>
      </c>
      <c r="F5619" s="13" t="str">
        <f>IF(C5619="-","-",IF(D5619=maxgameno+2,"blank row 2",IF(D5619=maxgameno+1,"blank row 1",INDEX(FixtureCode!$B$4:$AH$128,MATCH($C5619,FixtureCode!$B$4:$B$128,0),MATCH("G"&amp;D5619&amp;"-T2",FixtureCode!$B$4:$AH$4,0)))))</f>
        <v>-</v>
      </c>
      <c r="G5619" s="12" t="str">
        <f>IF(C5619="-","-",IF(AND(ISNUMBER(Fixture!G5623),ISNUMBER(Fixture!I5623),Fixture!F5623&lt;&gt;"BYE",Fixture!J5623&lt;&gt;"BYE"),"Yes","-"))</f>
        <v>-</v>
      </c>
      <c r="H5619" s="9" t="str">
        <f>IF(G5619="-","-",IF(Fixture!G5623&gt;Fixture!I5623,Settings!$G$7,IF(Fixture!G5623=Fixture!I5623,Settings!$G$8,IF(Fixture!G5623&lt;Fixture!I5623,Settings!$G$9,"-"))))</f>
        <v>-</v>
      </c>
      <c r="I5619" s="13" t="str">
        <f>IF(G5619="-","-",IF(Fixture!I5623&gt;Fixture!G5623,Settings!$G$7,IF(Fixture!I5623=Fixture!G5623,Settings!$G$8,IF(Fixture!I5623&lt;Fixture!G5623,Settings!$G$9,"-"))))</f>
        <v>-</v>
      </c>
    </row>
    <row r="5620" spans="3:9" x14ac:dyDescent="0.25">
      <c r="C5620" s="12" t="str">
        <f t="shared" si="176"/>
        <v>-</v>
      </c>
      <c r="D5620" s="9" t="str">
        <f t="shared" si="177"/>
        <v>-</v>
      </c>
      <c r="E5620" s="9" t="str">
        <f>IF(C5620="-","-",IF(D5620=maxgameno+2,"blank row 2",IF(D5620=maxgameno+1,"blank row 1",INDEX(FixtureCode!$B$4:$AH$128,MATCH($C5620,FixtureCode!$B$4:$B$128,0),MATCH("G"&amp;D5620&amp;"-T1",FixtureCode!$B$4:$AH$4,0)))))</f>
        <v>-</v>
      </c>
      <c r="F5620" s="13" t="str">
        <f>IF(C5620="-","-",IF(D5620=maxgameno+2,"blank row 2",IF(D5620=maxgameno+1,"blank row 1",INDEX(FixtureCode!$B$4:$AH$128,MATCH($C5620,FixtureCode!$B$4:$B$128,0),MATCH("G"&amp;D5620&amp;"-T2",FixtureCode!$B$4:$AH$4,0)))))</f>
        <v>-</v>
      </c>
      <c r="G5620" s="12" t="str">
        <f>IF(C5620="-","-",IF(AND(ISNUMBER(Fixture!G5624),ISNUMBER(Fixture!I5624),Fixture!F5624&lt;&gt;"BYE",Fixture!J5624&lt;&gt;"BYE"),"Yes","-"))</f>
        <v>-</v>
      </c>
      <c r="H5620" s="9" t="str">
        <f>IF(G5620="-","-",IF(Fixture!G5624&gt;Fixture!I5624,Settings!$G$7,IF(Fixture!G5624=Fixture!I5624,Settings!$G$8,IF(Fixture!G5624&lt;Fixture!I5624,Settings!$G$9,"-"))))</f>
        <v>-</v>
      </c>
      <c r="I5620" s="13" t="str">
        <f>IF(G5620="-","-",IF(Fixture!I5624&gt;Fixture!G5624,Settings!$G$7,IF(Fixture!I5624=Fixture!G5624,Settings!$G$8,IF(Fixture!I5624&lt;Fixture!G5624,Settings!$G$9,"-"))))</f>
        <v>-</v>
      </c>
    </row>
    <row r="5621" spans="3:9" x14ac:dyDescent="0.25">
      <c r="C5621" s="12" t="str">
        <f t="shared" si="176"/>
        <v>-</v>
      </c>
      <c r="D5621" s="9" t="str">
        <f t="shared" si="177"/>
        <v>-</v>
      </c>
      <c r="E5621" s="9" t="str">
        <f>IF(C5621="-","-",IF(D5621=maxgameno+2,"blank row 2",IF(D5621=maxgameno+1,"blank row 1",INDEX(FixtureCode!$B$4:$AH$128,MATCH($C5621,FixtureCode!$B$4:$B$128,0),MATCH("G"&amp;D5621&amp;"-T1",FixtureCode!$B$4:$AH$4,0)))))</f>
        <v>-</v>
      </c>
      <c r="F5621" s="13" t="str">
        <f>IF(C5621="-","-",IF(D5621=maxgameno+2,"blank row 2",IF(D5621=maxgameno+1,"blank row 1",INDEX(FixtureCode!$B$4:$AH$128,MATCH($C5621,FixtureCode!$B$4:$B$128,0),MATCH("G"&amp;D5621&amp;"-T2",FixtureCode!$B$4:$AH$4,0)))))</f>
        <v>-</v>
      </c>
      <c r="G5621" s="12" t="str">
        <f>IF(C5621="-","-",IF(AND(ISNUMBER(Fixture!G5625),ISNUMBER(Fixture!I5625),Fixture!F5625&lt;&gt;"BYE",Fixture!J5625&lt;&gt;"BYE"),"Yes","-"))</f>
        <v>-</v>
      </c>
      <c r="H5621" s="9" t="str">
        <f>IF(G5621="-","-",IF(Fixture!G5625&gt;Fixture!I5625,Settings!$G$7,IF(Fixture!G5625=Fixture!I5625,Settings!$G$8,IF(Fixture!G5625&lt;Fixture!I5625,Settings!$G$9,"-"))))</f>
        <v>-</v>
      </c>
      <c r="I5621" s="13" t="str">
        <f>IF(G5621="-","-",IF(Fixture!I5625&gt;Fixture!G5625,Settings!$G$7,IF(Fixture!I5625=Fixture!G5625,Settings!$G$8,IF(Fixture!I5625&lt;Fixture!G5625,Settings!$G$9,"-"))))</f>
        <v>-</v>
      </c>
    </row>
    <row r="5622" spans="3:9" x14ac:dyDescent="0.25">
      <c r="C5622" s="12" t="str">
        <f t="shared" si="176"/>
        <v>-</v>
      </c>
      <c r="D5622" s="9" t="str">
        <f t="shared" si="177"/>
        <v>-</v>
      </c>
      <c r="E5622" s="9" t="str">
        <f>IF(C5622="-","-",IF(D5622=maxgameno+2,"blank row 2",IF(D5622=maxgameno+1,"blank row 1",INDEX(FixtureCode!$B$4:$AH$128,MATCH($C5622,FixtureCode!$B$4:$B$128,0),MATCH("G"&amp;D5622&amp;"-T1",FixtureCode!$B$4:$AH$4,0)))))</f>
        <v>-</v>
      </c>
      <c r="F5622" s="13" t="str">
        <f>IF(C5622="-","-",IF(D5622=maxgameno+2,"blank row 2",IF(D5622=maxgameno+1,"blank row 1",INDEX(FixtureCode!$B$4:$AH$128,MATCH($C5622,FixtureCode!$B$4:$B$128,0),MATCH("G"&amp;D5622&amp;"-T2",FixtureCode!$B$4:$AH$4,0)))))</f>
        <v>-</v>
      </c>
      <c r="G5622" s="12" t="str">
        <f>IF(C5622="-","-",IF(AND(ISNUMBER(Fixture!G5626),ISNUMBER(Fixture!I5626),Fixture!F5626&lt;&gt;"BYE",Fixture!J5626&lt;&gt;"BYE"),"Yes","-"))</f>
        <v>-</v>
      </c>
      <c r="H5622" s="9" t="str">
        <f>IF(G5622="-","-",IF(Fixture!G5626&gt;Fixture!I5626,Settings!$G$7,IF(Fixture!G5626=Fixture!I5626,Settings!$G$8,IF(Fixture!G5626&lt;Fixture!I5626,Settings!$G$9,"-"))))</f>
        <v>-</v>
      </c>
      <c r="I5622" s="13" t="str">
        <f>IF(G5622="-","-",IF(Fixture!I5626&gt;Fixture!G5626,Settings!$G$7,IF(Fixture!I5626=Fixture!G5626,Settings!$G$8,IF(Fixture!I5626&lt;Fixture!G5626,Settings!$G$9,"-"))))</f>
        <v>-</v>
      </c>
    </row>
    <row r="5623" spans="3:9" x14ac:dyDescent="0.25">
      <c r="C5623" s="12" t="str">
        <f t="shared" si="176"/>
        <v>-</v>
      </c>
      <c r="D5623" s="9" t="str">
        <f t="shared" si="177"/>
        <v>-</v>
      </c>
      <c r="E5623" s="9" t="str">
        <f>IF(C5623="-","-",IF(D5623=maxgameno+2,"blank row 2",IF(D5623=maxgameno+1,"blank row 1",INDEX(FixtureCode!$B$4:$AH$128,MATCH($C5623,FixtureCode!$B$4:$B$128,0),MATCH("G"&amp;D5623&amp;"-T1",FixtureCode!$B$4:$AH$4,0)))))</f>
        <v>-</v>
      </c>
      <c r="F5623" s="13" t="str">
        <f>IF(C5623="-","-",IF(D5623=maxgameno+2,"blank row 2",IF(D5623=maxgameno+1,"blank row 1",INDEX(FixtureCode!$B$4:$AH$128,MATCH($C5623,FixtureCode!$B$4:$B$128,0),MATCH("G"&amp;D5623&amp;"-T2",FixtureCode!$B$4:$AH$4,0)))))</f>
        <v>-</v>
      </c>
      <c r="G5623" s="12" t="str">
        <f>IF(C5623="-","-",IF(AND(ISNUMBER(Fixture!G5627),ISNUMBER(Fixture!I5627),Fixture!F5627&lt;&gt;"BYE",Fixture!J5627&lt;&gt;"BYE"),"Yes","-"))</f>
        <v>-</v>
      </c>
      <c r="H5623" s="9" t="str">
        <f>IF(G5623="-","-",IF(Fixture!G5627&gt;Fixture!I5627,Settings!$G$7,IF(Fixture!G5627=Fixture!I5627,Settings!$G$8,IF(Fixture!G5627&lt;Fixture!I5627,Settings!$G$9,"-"))))</f>
        <v>-</v>
      </c>
      <c r="I5623" s="13" t="str">
        <f>IF(G5623="-","-",IF(Fixture!I5627&gt;Fixture!G5627,Settings!$G$7,IF(Fixture!I5627=Fixture!G5627,Settings!$G$8,IF(Fixture!I5627&lt;Fixture!G5627,Settings!$G$9,"-"))))</f>
        <v>-</v>
      </c>
    </row>
    <row r="5624" spans="3:9" x14ac:dyDescent="0.25">
      <c r="C5624" s="12" t="str">
        <f t="shared" si="176"/>
        <v>-</v>
      </c>
      <c r="D5624" s="9" t="str">
        <f t="shared" si="177"/>
        <v>-</v>
      </c>
      <c r="E5624" s="9" t="str">
        <f>IF(C5624="-","-",IF(D5624=maxgameno+2,"blank row 2",IF(D5624=maxgameno+1,"blank row 1",INDEX(FixtureCode!$B$4:$AH$128,MATCH($C5624,FixtureCode!$B$4:$B$128,0),MATCH("G"&amp;D5624&amp;"-T1",FixtureCode!$B$4:$AH$4,0)))))</f>
        <v>-</v>
      </c>
      <c r="F5624" s="13" t="str">
        <f>IF(C5624="-","-",IF(D5624=maxgameno+2,"blank row 2",IF(D5624=maxgameno+1,"blank row 1",INDEX(FixtureCode!$B$4:$AH$128,MATCH($C5624,FixtureCode!$B$4:$B$128,0),MATCH("G"&amp;D5624&amp;"-T2",FixtureCode!$B$4:$AH$4,0)))))</f>
        <v>-</v>
      </c>
      <c r="G5624" s="12" t="str">
        <f>IF(C5624="-","-",IF(AND(ISNUMBER(Fixture!G5628),ISNUMBER(Fixture!I5628),Fixture!F5628&lt;&gt;"BYE",Fixture!J5628&lt;&gt;"BYE"),"Yes","-"))</f>
        <v>-</v>
      </c>
      <c r="H5624" s="9" t="str">
        <f>IF(G5624="-","-",IF(Fixture!G5628&gt;Fixture!I5628,Settings!$G$7,IF(Fixture!G5628=Fixture!I5628,Settings!$G$8,IF(Fixture!G5628&lt;Fixture!I5628,Settings!$G$9,"-"))))</f>
        <v>-</v>
      </c>
      <c r="I5624" s="13" t="str">
        <f>IF(G5624="-","-",IF(Fixture!I5628&gt;Fixture!G5628,Settings!$G$7,IF(Fixture!I5628=Fixture!G5628,Settings!$G$8,IF(Fixture!I5628&lt;Fixture!G5628,Settings!$G$9,"-"))))</f>
        <v>-</v>
      </c>
    </row>
    <row r="5625" spans="3:9" x14ac:dyDescent="0.25">
      <c r="C5625" s="12" t="str">
        <f t="shared" si="176"/>
        <v>-</v>
      </c>
      <c r="D5625" s="9" t="str">
        <f t="shared" si="177"/>
        <v>-</v>
      </c>
      <c r="E5625" s="9" t="str">
        <f>IF(C5625="-","-",IF(D5625=maxgameno+2,"blank row 2",IF(D5625=maxgameno+1,"blank row 1",INDEX(FixtureCode!$B$4:$AH$128,MATCH($C5625,FixtureCode!$B$4:$B$128,0),MATCH("G"&amp;D5625&amp;"-T1",FixtureCode!$B$4:$AH$4,0)))))</f>
        <v>-</v>
      </c>
      <c r="F5625" s="13" t="str">
        <f>IF(C5625="-","-",IF(D5625=maxgameno+2,"blank row 2",IF(D5625=maxgameno+1,"blank row 1",INDEX(FixtureCode!$B$4:$AH$128,MATCH($C5625,FixtureCode!$B$4:$B$128,0),MATCH("G"&amp;D5625&amp;"-T2",FixtureCode!$B$4:$AH$4,0)))))</f>
        <v>-</v>
      </c>
      <c r="G5625" s="12" t="str">
        <f>IF(C5625="-","-",IF(AND(ISNUMBER(Fixture!G5629),ISNUMBER(Fixture!I5629),Fixture!F5629&lt;&gt;"BYE",Fixture!J5629&lt;&gt;"BYE"),"Yes","-"))</f>
        <v>-</v>
      </c>
      <c r="H5625" s="9" t="str">
        <f>IF(G5625="-","-",IF(Fixture!G5629&gt;Fixture!I5629,Settings!$G$7,IF(Fixture!G5629=Fixture!I5629,Settings!$G$8,IF(Fixture!G5629&lt;Fixture!I5629,Settings!$G$9,"-"))))</f>
        <v>-</v>
      </c>
      <c r="I5625" s="13" t="str">
        <f>IF(G5625="-","-",IF(Fixture!I5629&gt;Fixture!G5629,Settings!$G$7,IF(Fixture!I5629=Fixture!G5629,Settings!$G$8,IF(Fixture!I5629&lt;Fixture!G5629,Settings!$G$9,"-"))))</f>
        <v>-</v>
      </c>
    </row>
    <row r="5626" spans="3:9" x14ac:dyDescent="0.25">
      <c r="C5626" s="12" t="str">
        <f t="shared" si="176"/>
        <v>-</v>
      </c>
      <c r="D5626" s="9" t="str">
        <f t="shared" si="177"/>
        <v>-</v>
      </c>
      <c r="E5626" s="9" t="str">
        <f>IF(C5626="-","-",IF(D5626=maxgameno+2,"blank row 2",IF(D5626=maxgameno+1,"blank row 1",INDEX(FixtureCode!$B$4:$AH$128,MATCH($C5626,FixtureCode!$B$4:$B$128,0),MATCH("G"&amp;D5626&amp;"-T1",FixtureCode!$B$4:$AH$4,0)))))</f>
        <v>-</v>
      </c>
      <c r="F5626" s="13" t="str">
        <f>IF(C5626="-","-",IF(D5626=maxgameno+2,"blank row 2",IF(D5626=maxgameno+1,"blank row 1",INDEX(FixtureCode!$B$4:$AH$128,MATCH($C5626,FixtureCode!$B$4:$B$128,0),MATCH("G"&amp;D5626&amp;"-T2",FixtureCode!$B$4:$AH$4,0)))))</f>
        <v>-</v>
      </c>
      <c r="G5626" s="12" t="str">
        <f>IF(C5626="-","-",IF(AND(ISNUMBER(Fixture!G5630),ISNUMBER(Fixture!I5630),Fixture!F5630&lt;&gt;"BYE",Fixture!J5630&lt;&gt;"BYE"),"Yes","-"))</f>
        <v>-</v>
      </c>
      <c r="H5626" s="9" t="str">
        <f>IF(G5626="-","-",IF(Fixture!G5630&gt;Fixture!I5630,Settings!$G$7,IF(Fixture!G5630=Fixture!I5630,Settings!$G$8,IF(Fixture!G5630&lt;Fixture!I5630,Settings!$G$9,"-"))))</f>
        <v>-</v>
      </c>
      <c r="I5626" s="13" t="str">
        <f>IF(G5626="-","-",IF(Fixture!I5630&gt;Fixture!G5630,Settings!$G$7,IF(Fixture!I5630=Fixture!G5630,Settings!$G$8,IF(Fixture!I5630&lt;Fixture!G5630,Settings!$G$9,"-"))))</f>
        <v>-</v>
      </c>
    </row>
    <row r="5627" spans="3:9" x14ac:dyDescent="0.25">
      <c r="C5627" s="12" t="str">
        <f t="shared" si="176"/>
        <v>-</v>
      </c>
      <c r="D5627" s="9" t="str">
        <f t="shared" si="177"/>
        <v>-</v>
      </c>
      <c r="E5627" s="9" t="str">
        <f>IF(C5627="-","-",IF(D5627=maxgameno+2,"blank row 2",IF(D5627=maxgameno+1,"blank row 1",INDEX(FixtureCode!$B$4:$AH$128,MATCH($C5627,FixtureCode!$B$4:$B$128,0),MATCH("G"&amp;D5627&amp;"-T1",FixtureCode!$B$4:$AH$4,0)))))</f>
        <v>-</v>
      </c>
      <c r="F5627" s="13" t="str">
        <f>IF(C5627="-","-",IF(D5627=maxgameno+2,"blank row 2",IF(D5627=maxgameno+1,"blank row 1",INDEX(FixtureCode!$B$4:$AH$128,MATCH($C5627,FixtureCode!$B$4:$B$128,0),MATCH("G"&amp;D5627&amp;"-T2",FixtureCode!$B$4:$AH$4,0)))))</f>
        <v>-</v>
      </c>
      <c r="G5627" s="12" t="str">
        <f>IF(C5627="-","-",IF(AND(ISNUMBER(Fixture!G5631),ISNUMBER(Fixture!I5631),Fixture!F5631&lt;&gt;"BYE",Fixture!J5631&lt;&gt;"BYE"),"Yes","-"))</f>
        <v>-</v>
      </c>
      <c r="H5627" s="9" t="str">
        <f>IF(G5627="-","-",IF(Fixture!G5631&gt;Fixture!I5631,Settings!$G$7,IF(Fixture!G5631=Fixture!I5631,Settings!$G$8,IF(Fixture!G5631&lt;Fixture!I5631,Settings!$G$9,"-"))))</f>
        <v>-</v>
      </c>
      <c r="I5627" s="13" t="str">
        <f>IF(G5627="-","-",IF(Fixture!I5631&gt;Fixture!G5631,Settings!$G$7,IF(Fixture!I5631=Fixture!G5631,Settings!$G$8,IF(Fixture!I5631&lt;Fixture!G5631,Settings!$G$9,"-"))))</f>
        <v>-</v>
      </c>
    </row>
    <row r="5628" spans="3:9" x14ac:dyDescent="0.25">
      <c r="C5628" s="12" t="str">
        <f t="shared" si="176"/>
        <v>-</v>
      </c>
      <c r="D5628" s="9" t="str">
        <f t="shared" si="177"/>
        <v>-</v>
      </c>
      <c r="E5628" s="9" t="str">
        <f>IF(C5628="-","-",IF(D5628=maxgameno+2,"blank row 2",IF(D5628=maxgameno+1,"blank row 1",INDEX(FixtureCode!$B$4:$AH$128,MATCH($C5628,FixtureCode!$B$4:$B$128,0),MATCH("G"&amp;D5628&amp;"-T1",FixtureCode!$B$4:$AH$4,0)))))</f>
        <v>-</v>
      </c>
      <c r="F5628" s="13" t="str">
        <f>IF(C5628="-","-",IF(D5628=maxgameno+2,"blank row 2",IF(D5628=maxgameno+1,"blank row 1",INDEX(FixtureCode!$B$4:$AH$128,MATCH($C5628,FixtureCode!$B$4:$B$128,0),MATCH("G"&amp;D5628&amp;"-T2",FixtureCode!$B$4:$AH$4,0)))))</f>
        <v>-</v>
      </c>
      <c r="G5628" s="12" t="str">
        <f>IF(C5628="-","-",IF(AND(ISNUMBER(Fixture!G5632),ISNUMBER(Fixture!I5632),Fixture!F5632&lt;&gt;"BYE",Fixture!J5632&lt;&gt;"BYE"),"Yes","-"))</f>
        <v>-</v>
      </c>
      <c r="H5628" s="9" t="str">
        <f>IF(G5628="-","-",IF(Fixture!G5632&gt;Fixture!I5632,Settings!$G$7,IF(Fixture!G5632=Fixture!I5632,Settings!$G$8,IF(Fixture!G5632&lt;Fixture!I5632,Settings!$G$9,"-"))))</f>
        <v>-</v>
      </c>
      <c r="I5628" s="13" t="str">
        <f>IF(G5628="-","-",IF(Fixture!I5632&gt;Fixture!G5632,Settings!$G$7,IF(Fixture!I5632=Fixture!G5632,Settings!$G$8,IF(Fixture!I5632&lt;Fixture!G5632,Settings!$G$9,"-"))))</f>
        <v>-</v>
      </c>
    </row>
    <row r="5629" spans="3:9" x14ac:dyDescent="0.25">
      <c r="C5629" s="12" t="str">
        <f t="shared" si="176"/>
        <v>-</v>
      </c>
      <c r="D5629" s="9" t="str">
        <f t="shared" si="177"/>
        <v>-</v>
      </c>
      <c r="E5629" s="9" t="str">
        <f>IF(C5629="-","-",IF(D5629=maxgameno+2,"blank row 2",IF(D5629=maxgameno+1,"blank row 1",INDEX(FixtureCode!$B$4:$AH$128,MATCH($C5629,FixtureCode!$B$4:$B$128,0),MATCH("G"&amp;D5629&amp;"-T1",FixtureCode!$B$4:$AH$4,0)))))</f>
        <v>-</v>
      </c>
      <c r="F5629" s="13" t="str">
        <f>IF(C5629="-","-",IF(D5629=maxgameno+2,"blank row 2",IF(D5629=maxgameno+1,"blank row 1",INDEX(FixtureCode!$B$4:$AH$128,MATCH($C5629,FixtureCode!$B$4:$B$128,0),MATCH("G"&amp;D5629&amp;"-T2",FixtureCode!$B$4:$AH$4,0)))))</f>
        <v>-</v>
      </c>
      <c r="G5629" s="12" t="str">
        <f>IF(C5629="-","-",IF(AND(ISNUMBER(Fixture!G5633),ISNUMBER(Fixture!I5633),Fixture!F5633&lt;&gt;"BYE",Fixture!J5633&lt;&gt;"BYE"),"Yes","-"))</f>
        <v>-</v>
      </c>
      <c r="H5629" s="9" t="str">
        <f>IF(G5629="-","-",IF(Fixture!G5633&gt;Fixture!I5633,Settings!$G$7,IF(Fixture!G5633=Fixture!I5633,Settings!$G$8,IF(Fixture!G5633&lt;Fixture!I5633,Settings!$G$9,"-"))))</f>
        <v>-</v>
      </c>
      <c r="I5629" s="13" t="str">
        <f>IF(G5629="-","-",IF(Fixture!I5633&gt;Fixture!G5633,Settings!$G$7,IF(Fixture!I5633=Fixture!G5633,Settings!$G$8,IF(Fixture!I5633&lt;Fixture!G5633,Settings!$G$9,"-"))))</f>
        <v>-</v>
      </c>
    </row>
    <row r="5630" spans="3:9" x14ac:dyDescent="0.25">
      <c r="C5630" s="12" t="str">
        <f t="shared" si="176"/>
        <v>-</v>
      </c>
      <c r="D5630" s="9" t="str">
        <f t="shared" si="177"/>
        <v>-</v>
      </c>
      <c r="E5630" s="9" t="str">
        <f>IF(C5630="-","-",IF(D5630=maxgameno+2,"blank row 2",IF(D5630=maxgameno+1,"blank row 1",INDEX(FixtureCode!$B$4:$AH$128,MATCH($C5630,FixtureCode!$B$4:$B$128,0),MATCH("G"&amp;D5630&amp;"-T1",FixtureCode!$B$4:$AH$4,0)))))</f>
        <v>-</v>
      </c>
      <c r="F5630" s="13" t="str">
        <f>IF(C5630="-","-",IF(D5630=maxgameno+2,"blank row 2",IF(D5630=maxgameno+1,"blank row 1",INDEX(FixtureCode!$B$4:$AH$128,MATCH($C5630,FixtureCode!$B$4:$B$128,0),MATCH("G"&amp;D5630&amp;"-T2",FixtureCode!$B$4:$AH$4,0)))))</f>
        <v>-</v>
      </c>
      <c r="G5630" s="12" t="str">
        <f>IF(C5630="-","-",IF(AND(ISNUMBER(Fixture!G5634),ISNUMBER(Fixture!I5634),Fixture!F5634&lt;&gt;"BYE",Fixture!J5634&lt;&gt;"BYE"),"Yes","-"))</f>
        <v>-</v>
      </c>
      <c r="H5630" s="9" t="str">
        <f>IF(G5630="-","-",IF(Fixture!G5634&gt;Fixture!I5634,Settings!$G$7,IF(Fixture!G5634=Fixture!I5634,Settings!$G$8,IF(Fixture!G5634&lt;Fixture!I5634,Settings!$G$9,"-"))))</f>
        <v>-</v>
      </c>
      <c r="I5630" s="13" t="str">
        <f>IF(G5630="-","-",IF(Fixture!I5634&gt;Fixture!G5634,Settings!$G$7,IF(Fixture!I5634=Fixture!G5634,Settings!$G$8,IF(Fixture!I5634&lt;Fixture!G5634,Settings!$G$9,"-"))))</f>
        <v>-</v>
      </c>
    </row>
    <row r="5631" spans="3:9" x14ac:dyDescent="0.25">
      <c r="C5631" s="12" t="str">
        <f t="shared" si="176"/>
        <v>-</v>
      </c>
      <c r="D5631" s="9" t="str">
        <f t="shared" si="177"/>
        <v>-</v>
      </c>
      <c r="E5631" s="9" t="str">
        <f>IF(C5631="-","-",IF(D5631=maxgameno+2,"blank row 2",IF(D5631=maxgameno+1,"blank row 1",INDEX(FixtureCode!$B$4:$AH$128,MATCH($C5631,FixtureCode!$B$4:$B$128,0),MATCH("G"&amp;D5631&amp;"-T1",FixtureCode!$B$4:$AH$4,0)))))</f>
        <v>-</v>
      </c>
      <c r="F5631" s="13" t="str">
        <f>IF(C5631="-","-",IF(D5631=maxgameno+2,"blank row 2",IF(D5631=maxgameno+1,"blank row 1",INDEX(FixtureCode!$B$4:$AH$128,MATCH($C5631,FixtureCode!$B$4:$B$128,0),MATCH("G"&amp;D5631&amp;"-T2",FixtureCode!$B$4:$AH$4,0)))))</f>
        <v>-</v>
      </c>
      <c r="G5631" s="12" t="str">
        <f>IF(C5631="-","-",IF(AND(ISNUMBER(Fixture!G5635),ISNUMBER(Fixture!I5635),Fixture!F5635&lt;&gt;"BYE",Fixture!J5635&lt;&gt;"BYE"),"Yes","-"))</f>
        <v>-</v>
      </c>
      <c r="H5631" s="9" t="str">
        <f>IF(G5631="-","-",IF(Fixture!G5635&gt;Fixture!I5635,Settings!$G$7,IF(Fixture!G5635=Fixture!I5635,Settings!$G$8,IF(Fixture!G5635&lt;Fixture!I5635,Settings!$G$9,"-"))))</f>
        <v>-</v>
      </c>
      <c r="I5631" s="13" t="str">
        <f>IF(G5631="-","-",IF(Fixture!I5635&gt;Fixture!G5635,Settings!$G$7,IF(Fixture!I5635=Fixture!G5635,Settings!$G$8,IF(Fixture!I5635&lt;Fixture!G5635,Settings!$G$9,"-"))))</f>
        <v>-</v>
      </c>
    </row>
    <row r="5632" spans="3:9" x14ac:dyDescent="0.25">
      <c r="C5632" s="12" t="str">
        <f t="shared" si="176"/>
        <v>-</v>
      </c>
      <c r="D5632" s="9" t="str">
        <f t="shared" si="177"/>
        <v>-</v>
      </c>
      <c r="E5632" s="9" t="str">
        <f>IF(C5632="-","-",IF(D5632=maxgameno+2,"blank row 2",IF(D5632=maxgameno+1,"blank row 1",INDEX(FixtureCode!$B$4:$AH$128,MATCH($C5632,FixtureCode!$B$4:$B$128,0),MATCH("G"&amp;D5632&amp;"-T1",FixtureCode!$B$4:$AH$4,0)))))</f>
        <v>-</v>
      </c>
      <c r="F5632" s="13" t="str">
        <f>IF(C5632="-","-",IF(D5632=maxgameno+2,"blank row 2",IF(D5632=maxgameno+1,"blank row 1",INDEX(FixtureCode!$B$4:$AH$128,MATCH($C5632,FixtureCode!$B$4:$B$128,0),MATCH("G"&amp;D5632&amp;"-T2",FixtureCode!$B$4:$AH$4,0)))))</f>
        <v>-</v>
      </c>
      <c r="G5632" s="12" t="str">
        <f>IF(C5632="-","-",IF(AND(ISNUMBER(Fixture!G5636),ISNUMBER(Fixture!I5636),Fixture!F5636&lt;&gt;"BYE",Fixture!J5636&lt;&gt;"BYE"),"Yes","-"))</f>
        <v>-</v>
      </c>
      <c r="H5632" s="9" t="str">
        <f>IF(G5632="-","-",IF(Fixture!G5636&gt;Fixture!I5636,Settings!$G$7,IF(Fixture!G5636=Fixture!I5636,Settings!$G$8,IF(Fixture!G5636&lt;Fixture!I5636,Settings!$G$9,"-"))))</f>
        <v>-</v>
      </c>
      <c r="I5632" s="13" t="str">
        <f>IF(G5632="-","-",IF(Fixture!I5636&gt;Fixture!G5636,Settings!$G$7,IF(Fixture!I5636=Fixture!G5636,Settings!$G$8,IF(Fixture!I5636&lt;Fixture!G5636,Settings!$G$9,"-"))))</f>
        <v>-</v>
      </c>
    </row>
    <row r="5633" spans="3:9" x14ac:dyDescent="0.25">
      <c r="C5633" s="12" t="str">
        <f t="shared" si="176"/>
        <v>-</v>
      </c>
      <c r="D5633" s="9" t="str">
        <f t="shared" si="177"/>
        <v>-</v>
      </c>
      <c r="E5633" s="9" t="str">
        <f>IF(C5633="-","-",IF(D5633=maxgameno+2,"blank row 2",IF(D5633=maxgameno+1,"blank row 1",INDEX(FixtureCode!$B$4:$AH$128,MATCH($C5633,FixtureCode!$B$4:$B$128,0),MATCH("G"&amp;D5633&amp;"-T1",FixtureCode!$B$4:$AH$4,0)))))</f>
        <v>-</v>
      </c>
      <c r="F5633" s="13" t="str">
        <f>IF(C5633="-","-",IF(D5633=maxgameno+2,"blank row 2",IF(D5633=maxgameno+1,"blank row 1",INDEX(FixtureCode!$B$4:$AH$128,MATCH($C5633,FixtureCode!$B$4:$B$128,0),MATCH("G"&amp;D5633&amp;"-T2",FixtureCode!$B$4:$AH$4,0)))))</f>
        <v>-</v>
      </c>
      <c r="G5633" s="12" t="str">
        <f>IF(C5633="-","-",IF(AND(ISNUMBER(Fixture!G5637),ISNUMBER(Fixture!I5637),Fixture!F5637&lt;&gt;"BYE",Fixture!J5637&lt;&gt;"BYE"),"Yes","-"))</f>
        <v>-</v>
      </c>
      <c r="H5633" s="9" t="str">
        <f>IF(G5633="-","-",IF(Fixture!G5637&gt;Fixture!I5637,Settings!$G$7,IF(Fixture!G5637=Fixture!I5637,Settings!$G$8,IF(Fixture!G5637&lt;Fixture!I5637,Settings!$G$9,"-"))))</f>
        <v>-</v>
      </c>
      <c r="I5633" s="13" t="str">
        <f>IF(G5633="-","-",IF(Fixture!I5637&gt;Fixture!G5637,Settings!$G$7,IF(Fixture!I5637=Fixture!G5637,Settings!$G$8,IF(Fixture!I5637&lt;Fixture!G5637,Settings!$G$9,"-"))))</f>
        <v>-</v>
      </c>
    </row>
    <row r="5634" spans="3:9" x14ac:dyDescent="0.25">
      <c r="C5634" s="12" t="str">
        <f t="shared" si="176"/>
        <v>-</v>
      </c>
      <c r="D5634" s="9" t="str">
        <f t="shared" si="177"/>
        <v>-</v>
      </c>
      <c r="E5634" s="9" t="str">
        <f>IF(C5634="-","-",IF(D5634=maxgameno+2,"blank row 2",IF(D5634=maxgameno+1,"blank row 1",INDEX(FixtureCode!$B$4:$AH$128,MATCH($C5634,FixtureCode!$B$4:$B$128,0),MATCH("G"&amp;D5634&amp;"-T1",FixtureCode!$B$4:$AH$4,0)))))</f>
        <v>-</v>
      </c>
      <c r="F5634" s="13" t="str">
        <f>IF(C5634="-","-",IF(D5634=maxgameno+2,"blank row 2",IF(D5634=maxgameno+1,"blank row 1",INDEX(FixtureCode!$B$4:$AH$128,MATCH($C5634,FixtureCode!$B$4:$B$128,0),MATCH("G"&amp;D5634&amp;"-T2",FixtureCode!$B$4:$AH$4,0)))))</f>
        <v>-</v>
      </c>
      <c r="G5634" s="12" t="str">
        <f>IF(C5634="-","-",IF(AND(ISNUMBER(Fixture!G5638),ISNUMBER(Fixture!I5638),Fixture!F5638&lt;&gt;"BYE",Fixture!J5638&lt;&gt;"BYE"),"Yes","-"))</f>
        <v>-</v>
      </c>
      <c r="H5634" s="9" t="str">
        <f>IF(G5634="-","-",IF(Fixture!G5638&gt;Fixture!I5638,Settings!$G$7,IF(Fixture!G5638=Fixture!I5638,Settings!$G$8,IF(Fixture!G5638&lt;Fixture!I5638,Settings!$G$9,"-"))))</f>
        <v>-</v>
      </c>
      <c r="I5634" s="13" t="str">
        <f>IF(G5634="-","-",IF(Fixture!I5638&gt;Fixture!G5638,Settings!$G$7,IF(Fixture!I5638=Fixture!G5638,Settings!$G$8,IF(Fixture!I5638&lt;Fixture!G5638,Settings!$G$9,"-"))))</f>
        <v>-</v>
      </c>
    </row>
    <row r="5635" spans="3:9" x14ac:dyDescent="0.25">
      <c r="C5635" s="12" t="str">
        <f t="shared" si="176"/>
        <v>-</v>
      </c>
      <c r="D5635" s="9" t="str">
        <f t="shared" si="177"/>
        <v>-</v>
      </c>
      <c r="E5635" s="9" t="str">
        <f>IF(C5635="-","-",IF(D5635=maxgameno+2,"blank row 2",IF(D5635=maxgameno+1,"blank row 1",INDEX(FixtureCode!$B$4:$AH$128,MATCH($C5635,FixtureCode!$B$4:$B$128,0),MATCH("G"&amp;D5635&amp;"-T1",FixtureCode!$B$4:$AH$4,0)))))</f>
        <v>-</v>
      </c>
      <c r="F5635" s="13" t="str">
        <f>IF(C5635="-","-",IF(D5635=maxgameno+2,"blank row 2",IF(D5635=maxgameno+1,"blank row 1",INDEX(FixtureCode!$B$4:$AH$128,MATCH($C5635,FixtureCode!$B$4:$B$128,0),MATCH("G"&amp;D5635&amp;"-T2",FixtureCode!$B$4:$AH$4,0)))))</f>
        <v>-</v>
      </c>
      <c r="G5635" s="12" t="str">
        <f>IF(C5635="-","-",IF(AND(ISNUMBER(Fixture!G5639),ISNUMBER(Fixture!I5639),Fixture!F5639&lt;&gt;"BYE",Fixture!J5639&lt;&gt;"BYE"),"Yes","-"))</f>
        <v>-</v>
      </c>
      <c r="H5635" s="9" t="str">
        <f>IF(G5635="-","-",IF(Fixture!G5639&gt;Fixture!I5639,Settings!$G$7,IF(Fixture!G5639=Fixture!I5639,Settings!$G$8,IF(Fixture!G5639&lt;Fixture!I5639,Settings!$G$9,"-"))))</f>
        <v>-</v>
      </c>
      <c r="I5635" s="13" t="str">
        <f>IF(G5635="-","-",IF(Fixture!I5639&gt;Fixture!G5639,Settings!$G$7,IF(Fixture!I5639=Fixture!G5639,Settings!$G$8,IF(Fixture!I5639&lt;Fixture!G5639,Settings!$G$9,"-"))))</f>
        <v>-</v>
      </c>
    </row>
    <row r="5636" spans="3:9" x14ac:dyDescent="0.25">
      <c r="C5636" s="12" t="str">
        <f t="shared" si="176"/>
        <v>-</v>
      </c>
      <c r="D5636" s="9" t="str">
        <f t="shared" si="177"/>
        <v>-</v>
      </c>
      <c r="E5636" s="9" t="str">
        <f>IF(C5636="-","-",IF(D5636=maxgameno+2,"blank row 2",IF(D5636=maxgameno+1,"blank row 1",INDEX(FixtureCode!$B$4:$AH$128,MATCH($C5636,FixtureCode!$B$4:$B$128,0),MATCH("G"&amp;D5636&amp;"-T1",FixtureCode!$B$4:$AH$4,0)))))</f>
        <v>-</v>
      </c>
      <c r="F5636" s="13" t="str">
        <f>IF(C5636="-","-",IF(D5636=maxgameno+2,"blank row 2",IF(D5636=maxgameno+1,"blank row 1",INDEX(FixtureCode!$B$4:$AH$128,MATCH($C5636,FixtureCode!$B$4:$B$128,0),MATCH("G"&amp;D5636&amp;"-T2",FixtureCode!$B$4:$AH$4,0)))))</f>
        <v>-</v>
      </c>
      <c r="G5636" s="12" t="str">
        <f>IF(C5636="-","-",IF(AND(ISNUMBER(Fixture!G5640),ISNUMBER(Fixture!I5640),Fixture!F5640&lt;&gt;"BYE",Fixture!J5640&lt;&gt;"BYE"),"Yes","-"))</f>
        <v>-</v>
      </c>
      <c r="H5636" s="9" t="str">
        <f>IF(G5636="-","-",IF(Fixture!G5640&gt;Fixture!I5640,Settings!$G$7,IF(Fixture!G5640=Fixture!I5640,Settings!$G$8,IF(Fixture!G5640&lt;Fixture!I5640,Settings!$G$9,"-"))))</f>
        <v>-</v>
      </c>
      <c r="I5636" s="13" t="str">
        <f>IF(G5636="-","-",IF(Fixture!I5640&gt;Fixture!G5640,Settings!$G$7,IF(Fixture!I5640=Fixture!G5640,Settings!$G$8,IF(Fixture!I5640&lt;Fixture!G5640,Settings!$G$9,"-"))))</f>
        <v>-</v>
      </c>
    </row>
    <row r="5637" spans="3:9" x14ac:dyDescent="0.25">
      <c r="C5637" s="12" t="str">
        <f t="shared" si="176"/>
        <v>-</v>
      </c>
      <c r="D5637" s="9" t="str">
        <f t="shared" si="177"/>
        <v>-</v>
      </c>
      <c r="E5637" s="9" t="str">
        <f>IF(C5637="-","-",IF(D5637=maxgameno+2,"blank row 2",IF(D5637=maxgameno+1,"blank row 1",INDEX(FixtureCode!$B$4:$AH$128,MATCH($C5637,FixtureCode!$B$4:$B$128,0),MATCH("G"&amp;D5637&amp;"-T1",FixtureCode!$B$4:$AH$4,0)))))</f>
        <v>-</v>
      </c>
      <c r="F5637" s="13" t="str">
        <f>IF(C5637="-","-",IF(D5637=maxgameno+2,"blank row 2",IF(D5637=maxgameno+1,"blank row 1",INDEX(FixtureCode!$B$4:$AH$128,MATCH($C5637,FixtureCode!$B$4:$B$128,0),MATCH("G"&amp;D5637&amp;"-T2",FixtureCode!$B$4:$AH$4,0)))))</f>
        <v>-</v>
      </c>
      <c r="G5637" s="12" t="str">
        <f>IF(C5637="-","-",IF(AND(ISNUMBER(Fixture!G5641),ISNUMBER(Fixture!I5641),Fixture!F5641&lt;&gt;"BYE",Fixture!J5641&lt;&gt;"BYE"),"Yes","-"))</f>
        <v>-</v>
      </c>
      <c r="H5637" s="9" t="str">
        <f>IF(G5637="-","-",IF(Fixture!G5641&gt;Fixture!I5641,Settings!$G$7,IF(Fixture!G5641=Fixture!I5641,Settings!$G$8,IF(Fixture!G5641&lt;Fixture!I5641,Settings!$G$9,"-"))))</f>
        <v>-</v>
      </c>
      <c r="I5637" s="13" t="str">
        <f>IF(G5637="-","-",IF(Fixture!I5641&gt;Fixture!G5641,Settings!$G$7,IF(Fixture!I5641=Fixture!G5641,Settings!$G$8,IF(Fixture!I5641&lt;Fixture!G5641,Settings!$G$9,"-"))))</f>
        <v>-</v>
      </c>
    </row>
    <row r="5638" spans="3:9" x14ac:dyDescent="0.25">
      <c r="C5638" s="12" t="str">
        <f t="shared" ref="C5638:C5701" si="178">IF(C5637="-","-",IF(D5637+1&lt;=maxgameno+2,C5637,IF(C5637+1&lt;=maxroundno,C5637+1,"-")))</f>
        <v>-</v>
      </c>
      <c r="D5638" s="9" t="str">
        <f t="shared" ref="D5638:D5701" si="179">IF(C5638="-","-",IF(D5637+1&lt;=maxgameno+2,D5637+1,1))</f>
        <v>-</v>
      </c>
      <c r="E5638" s="9" t="str">
        <f>IF(C5638="-","-",IF(D5638=maxgameno+2,"blank row 2",IF(D5638=maxgameno+1,"blank row 1",INDEX(FixtureCode!$B$4:$AH$128,MATCH($C5638,FixtureCode!$B$4:$B$128,0),MATCH("G"&amp;D5638&amp;"-T1",FixtureCode!$B$4:$AH$4,0)))))</f>
        <v>-</v>
      </c>
      <c r="F5638" s="13" t="str">
        <f>IF(C5638="-","-",IF(D5638=maxgameno+2,"blank row 2",IF(D5638=maxgameno+1,"blank row 1",INDEX(FixtureCode!$B$4:$AH$128,MATCH($C5638,FixtureCode!$B$4:$B$128,0),MATCH("G"&amp;D5638&amp;"-T2",FixtureCode!$B$4:$AH$4,0)))))</f>
        <v>-</v>
      </c>
      <c r="G5638" s="12" t="str">
        <f>IF(C5638="-","-",IF(AND(ISNUMBER(Fixture!G5642),ISNUMBER(Fixture!I5642),Fixture!F5642&lt;&gt;"BYE",Fixture!J5642&lt;&gt;"BYE"),"Yes","-"))</f>
        <v>-</v>
      </c>
      <c r="H5638" s="9" t="str">
        <f>IF(G5638="-","-",IF(Fixture!G5642&gt;Fixture!I5642,Settings!$G$7,IF(Fixture!G5642=Fixture!I5642,Settings!$G$8,IF(Fixture!G5642&lt;Fixture!I5642,Settings!$G$9,"-"))))</f>
        <v>-</v>
      </c>
      <c r="I5638" s="13" t="str">
        <f>IF(G5638="-","-",IF(Fixture!I5642&gt;Fixture!G5642,Settings!$G$7,IF(Fixture!I5642=Fixture!G5642,Settings!$G$8,IF(Fixture!I5642&lt;Fixture!G5642,Settings!$G$9,"-"))))</f>
        <v>-</v>
      </c>
    </row>
    <row r="5639" spans="3:9" x14ac:dyDescent="0.25">
      <c r="C5639" s="12" t="str">
        <f t="shared" si="178"/>
        <v>-</v>
      </c>
      <c r="D5639" s="9" t="str">
        <f t="shared" si="179"/>
        <v>-</v>
      </c>
      <c r="E5639" s="9" t="str">
        <f>IF(C5639="-","-",IF(D5639=maxgameno+2,"blank row 2",IF(D5639=maxgameno+1,"blank row 1",INDEX(FixtureCode!$B$4:$AH$128,MATCH($C5639,FixtureCode!$B$4:$B$128,0),MATCH("G"&amp;D5639&amp;"-T1",FixtureCode!$B$4:$AH$4,0)))))</f>
        <v>-</v>
      </c>
      <c r="F5639" s="13" t="str">
        <f>IF(C5639="-","-",IF(D5639=maxgameno+2,"blank row 2",IF(D5639=maxgameno+1,"blank row 1",INDEX(FixtureCode!$B$4:$AH$128,MATCH($C5639,FixtureCode!$B$4:$B$128,0),MATCH("G"&amp;D5639&amp;"-T2",FixtureCode!$B$4:$AH$4,0)))))</f>
        <v>-</v>
      </c>
      <c r="G5639" s="12" t="str">
        <f>IF(C5639="-","-",IF(AND(ISNUMBER(Fixture!G5643),ISNUMBER(Fixture!I5643),Fixture!F5643&lt;&gt;"BYE",Fixture!J5643&lt;&gt;"BYE"),"Yes","-"))</f>
        <v>-</v>
      </c>
      <c r="H5639" s="9" t="str">
        <f>IF(G5639="-","-",IF(Fixture!G5643&gt;Fixture!I5643,Settings!$G$7,IF(Fixture!G5643=Fixture!I5643,Settings!$G$8,IF(Fixture!G5643&lt;Fixture!I5643,Settings!$G$9,"-"))))</f>
        <v>-</v>
      </c>
      <c r="I5639" s="13" t="str">
        <f>IF(G5639="-","-",IF(Fixture!I5643&gt;Fixture!G5643,Settings!$G$7,IF(Fixture!I5643=Fixture!G5643,Settings!$G$8,IF(Fixture!I5643&lt;Fixture!G5643,Settings!$G$9,"-"))))</f>
        <v>-</v>
      </c>
    </row>
    <row r="5640" spans="3:9" x14ac:dyDescent="0.25">
      <c r="C5640" s="12" t="str">
        <f t="shared" si="178"/>
        <v>-</v>
      </c>
      <c r="D5640" s="9" t="str">
        <f t="shared" si="179"/>
        <v>-</v>
      </c>
      <c r="E5640" s="9" t="str">
        <f>IF(C5640="-","-",IF(D5640=maxgameno+2,"blank row 2",IF(D5640=maxgameno+1,"blank row 1",INDEX(FixtureCode!$B$4:$AH$128,MATCH($C5640,FixtureCode!$B$4:$B$128,0),MATCH("G"&amp;D5640&amp;"-T1",FixtureCode!$B$4:$AH$4,0)))))</f>
        <v>-</v>
      </c>
      <c r="F5640" s="13" t="str">
        <f>IF(C5640="-","-",IF(D5640=maxgameno+2,"blank row 2",IF(D5640=maxgameno+1,"blank row 1",INDEX(FixtureCode!$B$4:$AH$128,MATCH($C5640,FixtureCode!$B$4:$B$128,0),MATCH("G"&amp;D5640&amp;"-T2",FixtureCode!$B$4:$AH$4,0)))))</f>
        <v>-</v>
      </c>
      <c r="G5640" s="12" t="str">
        <f>IF(C5640="-","-",IF(AND(ISNUMBER(Fixture!G5644),ISNUMBER(Fixture!I5644),Fixture!F5644&lt;&gt;"BYE",Fixture!J5644&lt;&gt;"BYE"),"Yes","-"))</f>
        <v>-</v>
      </c>
      <c r="H5640" s="9" t="str">
        <f>IF(G5640="-","-",IF(Fixture!G5644&gt;Fixture!I5644,Settings!$G$7,IF(Fixture!G5644=Fixture!I5644,Settings!$G$8,IF(Fixture!G5644&lt;Fixture!I5644,Settings!$G$9,"-"))))</f>
        <v>-</v>
      </c>
      <c r="I5640" s="13" t="str">
        <f>IF(G5640="-","-",IF(Fixture!I5644&gt;Fixture!G5644,Settings!$G$7,IF(Fixture!I5644=Fixture!G5644,Settings!$G$8,IF(Fixture!I5644&lt;Fixture!G5644,Settings!$G$9,"-"))))</f>
        <v>-</v>
      </c>
    </row>
    <row r="5641" spans="3:9" x14ac:dyDescent="0.25">
      <c r="C5641" s="12" t="str">
        <f t="shared" si="178"/>
        <v>-</v>
      </c>
      <c r="D5641" s="9" t="str">
        <f t="shared" si="179"/>
        <v>-</v>
      </c>
      <c r="E5641" s="9" t="str">
        <f>IF(C5641="-","-",IF(D5641=maxgameno+2,"blank row 2",IF(D5641=maxgameno+1,"blank row 1",INDEX(FixtureCode!$B$4:$AH$128,MATCH($C5641,FixtureCode!$B$4:$B$128,0),MATCH("G"&amp;D5641&amp;"-T1",FixtureCode!$B$4:$AH$4,0)))))</f>
        <v>-</v>
      </c>
      <c r="F5641" s="13" t="str">
        <f>IF(C5641="-","-",IF(D5641=maxgameno+2,"blank row 2",IF(D5641=maxgameno+1,"blank row 1",INDEX(FixtureCode!$B$4:$AH$128,MATCH($C5641,FixtureCode!$B$4:$B$128,0),MATCH("G"&amp;D5641&amp;"-T2",FixtureCode!$B$4:$AH$4,0)))))</f>
        <v>-</v>
      </c>
      <c r="G5641" s="12" t="str">
        <f>IF(C5641="-","-",IF(AND(ISNUMBER(Fixture!G5645),ISNUMBER(Fixture!I5645),Fixture!F5645&lt;&gt;"BYE",Fixture!J5645&lt;&gt;"BYE"),"Yes","-"))</f>
        <v>-</v>
      </c>
      <c r="H5641" s="9" t="str">
        <f>IF(G5641="-","-",IF(Fixture!G5645&gt;Fixture!I5645,Settings!$G$7,IF(Fixture!G5645=Fixture!I5645,Settings!$G$8,IF(Fixture!G5645&lt;Fixture!I5645,Settings!$G$9,"-"))))</f>
        <v>-</v>
      </c>
      <c r="I5641" s="13" t="str">
        <f>IF(G5641="-","-",IF(Fixture!I5645&gt;Fixture!G5645,Settings!$G$7,IF(Fixture!I5645=Fixture!G5645,Settings!$G$8,IF(Fixture!I5645&lt;Fixture!G5645,Settings!$G$9,"-"))))</f>
        <v>-</v>
      </c>
    </row>
    <row r="5642" spans="3:9" x14ac:dyDescent="0.25">
      <c r="C5642" s="12" t="str">
        <f t="shared" si="178"/>
        <v>-</v>
      </c>
      <c r="D5642" s="9" t="str">
        <f t="shared" si="179"/>
        <v>-</v>
      </c>
      <c r="E5642" s="9" t="str">
        <f>IF(C5642="-","-",IF(D5642=maxgameno+2,"blank row 2",IF(D5642=maxgameno+1,"blank row 1",INDEX(FixtureCode!$B$4:$AH$128,MATCH($C5642,FixtureCode!$B$4:$B$128,0),MATCH("G"&amp;D5642&amp;"-T1",FixtureCode!$B$4:$AH$4,0)))))</f>
        <v>-</v>
      </c>
      <c r="F5642" s="13" t="str">
        <f>IF(C5642="-","-",IF(D5642=maxgameno+2,"blank row 2",IF(D5642=maxgameno+1,"blank row 1",INDEX(FixtureCode!$B$4:$AH$128,MATCH($C5642,FixtureCode!$B$4:$B$128,0),MATCH("G"&amp;D5642&amp;"-T2",FixtureCode!$B$4:$AH$4,0)))))</f>
        <v>-</v>
      </c>
      <c r="G5642" s="12" t="str">
        <f>IF(C5642="-","-",IF(AND(ISNUMBER(Fixture!G5646),ISNUMBER(Fixture!I5646),Fixture!F5646&lt;&gt;"BYE",Fixture!J5646&lt;&gt;"BYE"),"Yes","-"))</f>
        <v>-</v>
      </c>
      <c r="H5642" s="9" t="str">
        <f>IF(G5642="-","-",IF(Fixture!G5646&gt;Fixture!I5646,Settings!$G$7,IF(Fixture!G5646=Fixture!I5646,Settings!$G$8,IF(Fixture!G5646&lt;Fixture!I5646,Settings!$G$9,"-"))))</f>
        <v>-</v>
      </c>
      <c r="I5642" s="13" t="str">
        <f>IF(G5642="-","-",IF(Fixture!I5646&gt;Fixture!G5646,Settings!$G$7,IF(Fixture!I5646=Fixture!G5646,Settings!$G$8,IF(Fixture!I5646&lt;Fixture!G5646,Settings!$G$9,"-"))))</f>
        <v>-</v>
      </c>
    </row>
    <row r="5643" spans="3:9" x14ac:dyDescent="0.25">
      <c r="C5643" s="12" t="str">
        <f t="shared" si="178"/>
        <v>-</v>
      </c>
      <c r="D5643" s="9" t="str">
        <f t="shared" si="179"/>
        <v>-</v>
      </c>
      <c r="E5643" s="9" t="str">
        <f>IF(C5643="-","-",IF(D5643=maxgameno+2,"blank row 2",IF(D5643=maxgameno+1,"blank row 1",INDEX(FixtureCode!$B$4:$AH$128,MATCH($C5643,FixtureCode!$B$4:$B$128,0),MATCH("G"&amp;D5643&amp;"-T1",FixtureCode!$B$4:$AH$4,0)))))</f>
        <v>-</v>
      </c>
      <c r="F5643" s="13" t="str">
        <f>IF(C5643="-","-",IF(D5643=maxgameno+2,"blank row 2",IF(D5643=maxgameno+1,"blank row 1",INDEX(FixtureCode!$B$4:$AH$128,MATCH($C5643,FixtureCode!$B$4:$B$128,0),MATCH("G"&amp;D5643&amp;"-T2",FixtureCode!$B$4:$AH$4,0)))))</f>
        <v>-</v>
      </c>
      <c r="G5643" s="12" t="str">
        <f>IF(C5643="-","-",IF(AND(ISNUMBER(Fixture!G5647),ISNUMBER(Fixture!I5647),Fixture!F5647&lt;&gt;"BYE",Fixture!J5647&lt;&gt;"BYE"),"Yes","-"))</f>
        <v>-</v>
      </c>
      <c r="H5643" s="9" t="str">
        <f>IF(G5643="-","-",IF(Fixture!G5647&gt;Fixture!I5647,Settings!$G$7,IF(Fixture!G5647=Fixture!I5647,Settings!$G$8,IF(Fixture!G5647&lt;Fixture!I5647,Settings!$G$9,"-"))))</f>
        <v>-</v>
      </c>
      <c r="I5643" s="13" t="str">
        <f>IF(G5643="-","-",IF(Fixture!I5647&gt;Fixture!G5647,Settings!$G$7,IF(Fixture!I5647=Fixture!G5647,Settings!$G$8,IF(Fixture!I5647&lt;Fixture!G5647,Settings!$G$9,"-"))))</f>
        <v>-</v>
      </c>
    </row>
    <row r="5644" spans="3:9" x14ac:dyDescent="0.25">
      <c r="C5644" s="12" t="str">
        <f t="shared" si="178"/>
        <v>-</v>
      </c>
      <c r="D5644" s="9" t="str">
        <f t="shared" si="179"/>
        <v>-</v>
      </c>
      <c r="E5644" s="9" t="str">
        <f>IF(C5644="-","-",IF(D5644=maxgameno+2,"blank row 2",IF(D5644=maxgameno+1,"blank row 1",INDEX(FixtureCode!$B$4:$AH$128,MATCH($C5644,FixtureCode!$B$4:$B$128,0),MATCH("G"&amp;D5644&amp;"-T1",FixtureCode!$B$4:$AH$4,0)))))</f>
        <v>-</v>
      </c>
      <c r="F5644" s="13" t="str">
        <f>IF(C5644="-","-",IF(D5644=maxgameno+2,"blank row 2",IF(D5644=maxgameno+1,"blank row 1",INDEX(FixtureCode!$B$4:$AH$128,MATCH($C5644,FixtureCode!$B$4:$B$128,0),MATCH("G"&amp;D5644&amp;"-T2",FixtureCode!$B$4:$AH$4,0)))))</f>
        <v>-</v>
      </c>
      <c r="G5644" s="12" t="str">
        <f>IF(C5644="-","-",IF(AND(ISNUMBER(Fixture!G5648),ISNUMBER(Fixture!I5648),Fixture!F5648&lt;&gt;"BYE",Fixture!J5648&lt;&gt;"BYE"),"Yes","-"))</f>
        <v>-</v>
      </c>
      <c r="H5644" s="9" t="str">
        <f>IF(G5644="-","-",IF(Fixture!G5648&gt;Fixture!I5648,Settings!$G$7,IF(Fixture!G5648=Fixture!I5648,Settings!$G$8,IF(Fixture!G5648&lt;Fixture!I5648,Settings!$G$9,"-"))))</f>
        <v>-</v>
      </c>
      <c r="I5644" s="13" t="str">
        <f>IF(G5644="-","-",IF(Fixture!I5648&gt;Fixture!G5648,Settings!$G$7,IF(Fixture!I5648=Fixture!G5648,Settings!$G$8,IF(Fixture!I5648&lt;Fixture!G5648,Settings!$G$9,"-"))))</f>
        <v>-</v>
      </c>
    </row>
    <row r="5645" spans="3:9" x14ac:dyDescent="0.25">
      <c r="C5645" s="12" t="str">
        <f t="shared" si="178"/>
        <v>-</v>
      </c>
      <c r="D5645" s="9" t="str">
        <f t="shared" si="179"/>
        <v>-</v>
      </c>
      <c r="E5645" s="9" t="str">
        <f>IF(C5645="-","-",IF(D5645=maxgameno+2,"blank row 2",IF(D5645=maxgameno+1,"blank row 1",INDEX(FixtureCode!$B$4:$AH$128,MATCH($C5645,FixtureCode!$B$4:$B$128,0),MATCH("G"&amp;D5645&amp;"-T1",FixtureCode!$B$4:$AH$4,0)))))</f>
        <v>-</v>
      </c>
      <c r="F5645" s="13" t="str">
        <f>IF(C5645="-","-",IF(D5645=maxgameno+2,"blank row 2",IF(D5645=maxgameno+1,"blank row 1",INDEX(FixtureCode!$B$4:$AH$128,MATCH($C5645,FixtureCode!$B$4:$B$128,0),MATCH("G"&amp;D5645&amp;"-T2",FixtureCode!$B$4:$AH$4,0)))))</f>
        <v>-</v>
      </c>
      <c r="G5645" s="12" t="str">
        <f>IF(C5645="-","-",IF(AND(ISNUMBER(Fixture!G5649),ISNUMBER(Fixture!I5649),Fixture!F5649&lt;&gt;"BYE",Fixture!J5649&lt;&gt;"BYE"),"Yes","-"))</f>
        <v>-</v>
      </c>
      <c r="H5645" s="9" t="str">
        <f>IF(G5645="-","-",IF(Fixture!G5649&gt;Fixture!I5649,Settings!$G$7,IF(Fixture!G5649=Fixture!I5649,Settings!$G$8,IF(Fixture!G5649&lt;Fixture!I5649,Settings!$G$9,"-"))))</f>
        <v>-</v>
      </c>
      <c r="I5645" s="13" t="str">
        <f>IF(G5645="-","-",IF(Fixture!I5649&gt;Fixture!G5649,Settings!$G$7,IF(Fixture!I5649=Fixture!G5649,Settings!$G$8,IF(Fixture!I5649&lt;Fixture!G5649,Settings!$G$9,"-"))))</f>
        <v>-</v>
      </c>
    </row>
    <row r="5646" spans="3:9" x14ac:dyDescent="0.25">
      <c r="C5646" s="12" t="str">
        <f t="shared" si="178"/>
        <v>-</v>
      </c>
      <c r="D5646" s="9" t="str">
        <f t="shared" si="179"/>
        <v>-</v>
      </c>
      <c r="E5646" s="9" t="str">
        <f>IF(C5646="-","-",IF(D5646=maxgameno+2,"blank row 2",IF(D5646=maxgameno+1,"blank row 1",INDEX(FixtureCode!$B$4:$AH$128,MATCH($C5646,FixtureCode!$B$4:$B$128,0),MATCH("G"&amp;D5646&amp;"-T1",FixtureCode!$B$4:$AH$4,0)))))</f>
        <v>-</v>
      </c>
      <c r="F5646" s="13" t="str">
        <f>IF(C5646="-","-",IF(D5646=maxgameno+2,"blank row 2",IF(D5646=maxgameno+1,"blank row 1",INDEX(FixtureCode!$B$4:$AH$128,MATCH($C5646,FixtureCode!$B$4:$B$128,0),MATCH("G"&amp;D5646&amp;"-T2",FixtureCode!$B$4:$AH$4,0)))))</f>
        <v>-</v>
      </c>
      <c r="G5646" s="12" t="str">
        <f>IF(C5646="-","-",IF(AND(ISNUMBER(Fixture!G5650),ISNUMBER(Fixture!I5650),Fixture!F5650&lt;&gt;"BYE",Fixture!J5650&lt;&gt;"BYE"),"Yes","-"))</f>
        <v>-</v>
      </c>
      <c r="H5646" s="9" t="str">
        <f>IF(G5646="-","-",IF(Fixture!G5650&gt;Fixture!I5650,Settings!$G$7,IF(Fixture!G5650=Fixture!I5650,Settings!$G$8,IF(Fixture!G5650&lt;Fixture!I5650,Settings!$G$9,"-"))))</f>
        <v>-</v>
      </c>
      <c r="I5646" s="13" t="str">
        <f>IF(G5646="-","-",IF(Fixture!I5650&gt;Fixture!G5650,Settings!$G$7,IF(Fixture!I5650=Fixture!G5650,Settings!$G$8,IF(Fixture!I5650&lt;Fixture!G5650,Settings!$G$9,"-"))))</f>
        <v>-</v>
      </c>
    </row>
    <row r="5647" spans="3:9" x14ac:dyDescent="0.25">
      <c r="C5647" s="12" t="str">
        <f t="shared" si="178"/>
        <v>-</v>
      </c>
      <c r="D5647" s="9" t="str">
        <f t="shared" si="179"/>
        <v>-</v>
      </c>
      <c r="E5647" s="9" t="str">
        <f>IF(C5647="-","-",IF(D5647=maxgameno+2,"blank row 2",IF(D5647=maxgameno+1,"blank row 1",INDEX(FixtureCode!$B$4:$AH$128,MATCH($C5647,FixtureCode!$B$4:$B$128,0),MATCH("G"&amp;D5647&amp;"-T1",FixtureCode!$B$4:$AH$4,0)))))</f>
        <v>-</v>
      </c>
      <c r="F5647" s="13" t="str">
        <f>IF(C5647="-","-",IF(D5647=maxgameno+2,"blank row 2",IF(D5647=maxgameno+1,"blank row 1",INDEX(FixtureCode!$B$4:$AH$128,MATCH($C5647,FixtureCode!$B$4:$B$128,0),MATCH("G"&amp;D5647&amp;"-T2",FixtureCode!$B$4:$AH$4,0)))))</f>
        <v>-</v>
      </c>
      <c r="G5647" s="12" t="str">
        <f>IF(C5647="-","-",IF(AND(ISNUMBER(Fixture!G5651),ISNUMBER(Fixture!I5651),Fixture!F5651&lt;&gt;"BYE",Fixture!J5651&lt;&gt;"BYE"),"Yes","-"))</f>
        <v>-</v>
      </c>
      <c r="H5647" s="9" t="str">
        <f>IF(G5647="-","-",IF(Fixture!G5651&gt;Fixture!I5651,Settings!$G$7,IF(Fixture!G5651=Fixture!I5651,Settings!$G$8,IF(Fixture!G5651&lt;Fixture!I5651,Settings!$G$9,"-"))))</f>
        <v>-</v>
      </c>
      <c r="I5647" s="13" t="str">
        <f>IF(G5647="-","-",IF(Fixture!I5651&gt;Fixture!G5651,Settings!$G$7,IF(Fixture!I5651=Fixture!G5651,Settings!$G$8,IF(Fixture!I5651&lt;Fixture!G5651,Settings!$G$9,"-"))))</f>
        <v>-</v>
      </c>
    </row>
    <row r="5648" spans="3:9" x14ac:dyDescent="0.25">
      <c r="C5648" s="12" t="str">
        <f t="shared" si="178"/>
        <v>-</v>
      </c>
      <c r="D5648" s="9" t="str">
        <f t="shared" si="179"/>
        <v>-</v>
      </c>
      <c r="E5648" s="9" t="str">
        <f>IF(C5648="-","-",IF(D5648=maxgameno+2,"blank row 2",IF(D5648=maxgameno+1,"blank row 1",INDEX(FixtureCode!$B$4:$AH$128,MATCH($C5648,FixtureCode!$B$4:$B$128,0),MATCH("G"&amp;D5648&amp;"-T1",FixtureCode!$B$4:$AH$4,0)))))</f>
        <v>-</v>
      </c>
      <c r="F5648" s="13" t="str">
        <f>IF(C5648="-","-",IF(D5648=maxgameno+2,"blank row 2",IF(D5648=maxgameno+1,"blank row 1",INDEX(FixtureCode!$B$4:$AH$128,MATCH($C5648,FixtureCode!$B$4:$B$128,0),MATCH("G"&amp;D5648&amp;"-T2",FixtureCode!$B$4:$AH$4,0)))))</f>
        <v>-</v>
      </c>
      <c r="G5648" s="12" t="str">
        <f>IF(C5648="-","-",IF(AND(ISNUMBER(Fixture!G5652),ISNUMBER(Fixture!I5652),Fixture!F5652&lt;&gt;"BYE",Fixture!J5652&lt;&gt;"BYE"),"Yes","-"))</f>
        <v>-</v>
      </c>
      <c r="H5648" s="9" t="str">
        <f>IF(G5648="-","-",IF(Fixture!G5652&gt;Fixture!I5652,Settings!$G$7,IF(Fixture!G5652=Fixture!I5652,Settings!$G$8,IF(Fixture!G5652&lt;Fixture!I5652,Settings!$G$9,"-"))))</f>
        <v>-</v>
      </c>
      <c r="I5648" s="13" t="str">
        <f>IF(G5648="-","-",IF(Fixture!I5652&gt;Fixture!G5652,Settings!$G$7,IF(Fixture!I5652=Fixture!G5652,Settings!$G$8,IF(Fixture!I5652&lt;Fixture!G5652,Settings!$G$9,"-"))))</f>
        <v>-</v>
      </c>
    </row>
    <row r="5649" spans="3:9" x14ac:dyDescent="0.25">
      <c r="C5649" s="12" t="str">
        <f t="shared" si="178"/>
        <v>-</v>
      </c>
      <c r="D5649" s="9" t="str">
        <f t="shared" si="179"/>
        <v>-</v>
      </c>
      <c r="E5649" s="9" t="str">
        <f>IF(C5649="-","-",IF(D5649=maxgameno+2,"blank row 2",IF(D5649=maxgameno+1,"blank row 1",INDEX(FixtureCode!$B$4:$AH$128,MATCH($C5649,FixtureCode!$B$4:$B$128,0),MATCH("G"&amp;D5649&amp;"-T1",FixtureCode!$B$4:$AH$4,0)))))</f>
        <v>-</v>
      </c>
      <c r="F5649" s="13" t="str">
        <f>IF(C5649="-","-",IF(D5649=maxgameno+2,"blank row 2",IF(D5649=maxgameno+1,"blank row 1",INDEX(FixtureCode!$B$4:$AH$128,MATCH($C5649,FixtureCode!$B$4:$B$128,0),MATCH("G"&amp;D5649&amp;"-T2",FixtureCode!$B$4:$AH$4,0)))))</f>
        <v>-</v>
      </c>
      <c r="G5649" s="12" t="str">
        <f>IF(C5649="-","-",IF(AND(ISNUMBER(Fixture!G5653),ISNUMBER(Fixture!I5653),Fixture!F5653&lt;&gt;"BYE",Fixture!J5653&lt;&gt;"BYE"),"Yes","-"))</f>
        <v>-</v>
      </c>
      <c r="H5649" s="9" t="str">
        <f>IF(G5649="-","-",IF(Fixture!G5653&gt;Fixture!I5653,Settings!$G$7,IF(Fixture!G5653=Fixture!I5653,Settings!$G$8,IF(Fixture!G5653&lt;Fixture!I5653,Settings!$G$9,"-"))))</f>
        <v>-</v>
      </c>
      <c r="I5649" s="13" t="str">
        <f>IF(G5649="-","-",IF(Fixture!I5653&gt;Fixture!G5653,Settings!$G$7,IF(Fixture!I5653=Fixture!G5653,Settings!$G$8,IF(Fixture!I5653&lt;Fixture!G5653,Settings!$G$9,"-"))))</f>
        <v>-</v>
      </c>
    </row>
    <row r="5650" spans="3:9" x14ac:dyDescent="0.25">
      <c r="C5650" s="12" t="str">
        <f t="shared" si="178"/>
        <v>-</v>
      </c>
      <c r="D5650" s="9" t="str">
        <f t="shared" si="179"/>
        <v>-</v>
      </c>
      <c r="E5650" s="9" t="str">
        <f>IF(C5650="-","-",IF(D5650=maxgameno+2,"blank row 2",IF(D5650=maxgameno+1,"blank row 1",INDEX(FixtureCode!$B$4:$AH$128,MATCH($C5650,FixtureCode!$B$4:$B$128,0),MATCH("G"&amp;D5650&amp;"-T1",FixtureCode!$B$4:$AH$4,0)))))</f>
        <v>-</v>
      </c>
      <c r="F5650" s="13" t="str">
        <f>IF(C5650="-","-",IF(D5650=maxgameno+2,"blank row 2",IF(D5650=maxgameno+1,"blank row 1",INDEX(FixtureCode!$B$4:$AH$128,MATCH($C5650,FixtureCode!$B$4:$B$128,0),MATCH("G"&amp;D5650&amp;"-T2",FixtureCode!$B$4:$AH$4,0)))))</f>
        <v>-</v>
      </c>
      <c r="G5650" s="12" t="str">
        <f>IF(C5650="-","-",IF(AND(ISNUMBER(Fixture!G5654),ISNUMBER(Fixture!I5654),Fixture!F5654&lt;&gt;"BYE",Fixture!J5654&lt;&gt;"BYE"),"Yes","-"))</f>
        <v>-</v>
      </c>
      <c r="H5650" s="9" t="str">
        <f>IF(G5650="-","-",IF(Fixture!G5654&gt;Fixture!I5654,Settings!$G$7,IF(Fixture!G5654=Fixture!I5654,Settings!$G$8,IF(Fixture!G5654&lt;Fixture!I5654,Settings!$G$9,"-"))))</f>
        <v>-</v>
      </c>
      <c r="I5650" s="13" t="str">
        <f>IF(G5650="-","-",IF(Fixture!I5654&gt;Fixture!G5654,Settings!$G$7,IF(Fixture!I5654=Fixture!G5654,Settings!$G$8,IF(Fixture!I5654&lt;Fixture!G5654,Settings!$G$9,"-"))))</f>
        <v>-</v>
      </c>
    </row>
    <row r="5651" spans="3:9" x14ac:dyDescent="0.25">
      <c r="C5651" s="12" t="str">
        <f t="shared" si="178"/>
        <v>-</v>
      </c>
      <c r="D5651" s="9" t="str">
        <f t="shared" si="179"/>
        <v>-</v>
      </c>
      <c r="E5651" s="9" t="str">
        <f>IF(C5651="-","-",IF(D5651=maxgameno+2,"blank row 2",IF(D5651=maxgameno+1,"blank row 1",INDEX(FixtureCode!$B$4:$AH$128,MATCH($C5651,FixtureCode!$B$4:$B$128,0),MATCH("G"&amp;D5651&amp;"-T1",FixtureCode!$B$4:$AH$4,0)))))</f>
        <v>-</v>
      </c>
      <c r="F5651" s="13" t="str">
        <f>IF(C5651="-","-",IF(D5651=maxgameno+2,"blank row 2",IF(D5651=maxgameno+1,"blank row 1",INDEX(FixtureCode!$B$4:$AH$128,MATCH($C5651,FixtureCode!$B$4:$B$128,0),MATCH("G"&amp;D5651&amp;"-T2",FixtureCode!$B$4:$AH$4,0)))))</f>
        <v>-</v>
      </c>
      <c r="G5651" s="12" t="str">
        <f>IF(C5651="-","-",IF(AND(ISNUMBER(Fixture!G5655),ISNUMBER(Fixture!I5655),Fixture!F5655&lt;&gt;"BYE",Fixture!J5655&lt;&gt;"BYE"),"Yes","-"))</f>
        <v>-</v>
      </c>
      <c r="H5651" s="9" t="str">
        <f>IF(G5651="-","-",IF(Fixture!G5655&gt;Fixture!I5655,Settings!$G$7,IF(Fixture!G5655=Fixture!I5655,Settings!$G$8,IF(Fixture!G5655&lt;Fixture!I5655,Settings!$G$9,"-"))))</f>
        <v>-</v>
      </c>
      <c r="I5651" s="13" t="str">
        <f>IF(G5651="-","-",IF(Fixture!I5655&gt;Fixture!G5655,Settings!$G$7,IF(Fixture!I5655=Fixture!G5655,Settings!$G$8,IF(Fixture!I5655&lt;Fixture!G5655,Settings!$G$9,"-"))))</f>
        <v>-</v>
      </c>
    </row>
    <row r="5652" spans="3:9" x14ac:dyDescent="0.25">
      <c r="C5652" s="12" t="str">
        <f t="shared" si="178"/>
        <v>-</v>
      </c>
      <c r="D5652" s="9" t="str">
        <f t="shared" si="179"/>
        <v>-</v>
      </c>
      <c r="E5652" s="9" t="str">
        <f>IF(C5652="-","-",IF(D5652=maxgameno+2,"blank row 2",IF(D5652=maxgameno+1,"blank row 1",INDEX(FixtureCode!$B$4:$AH$128,MATCH($C5652,FixtureCode!$B$4:$B$128,0),MATCH("G"&amp;D5652&amp;"-T1",FixtureCode!$B$4:$AH$4,0)))))</f>
        <v>-</v>
      </c>
      <c r="F5652" s="13" t="str">
        <f>IF(C5652="-","-",IF(D5652=maxgameno+2,"blank row 2",IF(D5652=maxgameno+1,"blank row 1",INDEX(FixtureCode!$B$4:$AH$128,MATCH($C5652,FixtureCode!$B$4:$B$128,0),MATCH("G"&amp;D5652&amp;"-T2",FixtureCode!$B$4:$AH$4,0)))))</f>
        <v>-</v>
      </c>
      <c r="G5652" s="12" t="str">
        <f>IF(C5652="-","-",IF(AND(ISNUMBER(Fixture!G5656),ISNUMBER(Fixture!I5656),Fixture!F5656&lt;&gt;"BYE",Fixture!J5656&lt;&gt;"BYE"),"Yes","-"))</f>
        <v>-</v>
      </c>
      <c r="H5652" s="9" t="str">
        <f>IF(G5652="-","-",IF(Fixture!G5656&gt;Fixture!I5656,Settings!$G$7,IF(Fixture!G5656=Fixture!I5656,Settings!$G$8,IF(Fixture!G5656&lt;Fixture!I5656,Settings!$G$9,"-"))))</f>
        <v>-</v>
      </c>
      <c r="I5652" s="13" t="str">
        <f>IF(G5652="-","-",IF(Fixture!I5656&gt;Fixture!G5656,Settings!$G$7,IF(Fixture!I5656=Fixture!G5656,Settings!$G$8,IF(Fixture!I5656&lt;Fixture!G5656,Settings!$G$9,"-"))))</f>
        <v>-</v>
      </c>
    </row>
    <row r="5653" spans="3:9" x14ac:dyDescent="0.25">
      <c r="C5653" s="12" t="str">
        <f t="shared" si="178"/>
        <v>-</v>
      </c>
      <c r="D5653" s="9" t="str">
        <f t="shared" si="179"/>
        <v>-</v>
      </c>
      <c r="E5653" s="9" t="str">
        <f>IF(C5653="-","-",IF(D5653=maxgameno+2,"blank row 2",IF(D5653=maxgameno+1,"blank row 1",INDEX(FixtureCode!$B$4:$AH$128,MATCH($C5653,FixtureCode!$B$4:$B$128,0),MATCH("G"&amp;D5653&amp;"-T1",FixtureCode!$B$4:$AH$4,0)))))</f>
        <v>-</v>
      </c>
      <c r="F5653" s="13" t="str">
        <f>IF(C5653="-","-",IF(D5653=maxgameno+2,"blank row 2",IF(D5653=maxgameno+1,"blank row 1",INDEX(FixtureCode!$B$4:$AH$128,MATCH($C5653,FixtureCode!$B$4:$B$128,0),MATCH("G"&amp;D5653&amp;"-T2",FixtureCode!$B$4:$AH$4,0)))))</f>
        <v>-</v>
      </c>
      <c r="G5653" s="12" t="str">
        <f>IF(C5653="-","-",IF(AND(ISNUMBER(Fixture!G5657),ISNUMBER(Fixture!I5657),Fixture!F5657&lt;&gt;"BYE",Fixture!J5657&lt;&gt;"BYE"),"Yes","-"))</f>
        <v>-</v>
      </c>
      <c r="H5653" s="9" t="str">
        <f>IF(G5653="-","-",IF(Fixture!G5657&gt;Fixture!I5657,Settings!$G$7,IF(Fixture!G5657=Fixture!I5657,Settings!$G$8,IF(Fixture!G5657&lt;Fixture!I5657,Settings!$G$9,"-"))))</f>
        <v>-</v>
      </c>
      <c r="I5653" s="13" t="str">
        <f>IF(G5653="-","-",IF(Fixture!I5657&gt;Fixture!G5657,Settings!$G$7,IF(Fixture!I5657=Fixture!G5657,Settings!$G$8,IF(Fixture!I5657&lt;Fixture!G5657,Settings!$G$9,"-"))))</f>
        <v>-</v>
      </c>
    </row>
    <row r="5654" spans="3:9" x14ac:dyDescent="0.25">
      <c r="C5654" s="12" t="str">
        <f t="shared" si="178"/>
        <v>-</v>
      </c>
      <c r="D5654" s="9" t="str">
        <f t="shared" si="179"/>
        <v>-</v>
      </c>
      <c r="E5654" s="9" t="str">
        <f>IF(C5654="-","-",IF(D5654=maxgameno+2,"blank row 2",IF(D5654=maxgameno+1,"blank row 1",INDEX(FixtureCode!$B$4:$AH$128,MATCH($C5654,FixtureCode!$B$4:$B$128,0),MATCH("G"&amp;D5654&amp;"-T1",FixtureCode!$B$4:$AH$4,0)))))</f>
        <v>-</v>
      </c>
      <c r="F5654" s="13" t="str">
        <f>IF(C5654="-","-",IF(D5654=maxgameno+2,"blank row 2",IF(D5654=maxgameno+1,"blank row 1",INDEX(FixtureCode!$B$4:$AH$128,MATCH($C5654,FixtureCode!$B$4:$B$128,0),MATCH("G"&amp;D5654&amp;"-T2",FixtureCode!$B$4:$AH$4,0)))))</f>
        <v>-</v>
      </c>
      <c r="G5654" s="12" t="str">
        <f>IF(C5654="-","-",IF(AND(ISNUMBER(Fixture!G5658),ISNUMBER(Fixture!I5658),Fixture!F5658&lt;&gt;"BYE",Fixture!J5658&lt;&gt;"BYE"),"Yes","-"))</f>
        <v>-</v>
      </c>
      <c r="H5654" s="9" t="str">
        <f>IF(G5654="-","-",IF(Fixture!G5658&gt;Fixture!I5658,Settings!$G$7,IF(Fixture!G5658=Fixture!I5658,Settings!$G$8,IF(Fixture!G5658&lt;Fixture!I5658,Settings!$G$9,"-"))))</f>
        <v>-</v>
      </c>
      <c r="I5654" s="13" t="str">
        <f>IF(G5654="-","-",IF(Fixture!I5658&gt;Fixture!G5658,Settings!$G$7,IF(Fixture!I5658=Fixture!G5658,Settings!$G$8,IF(Fixture!I5658&lt;Fixture!G5658,Settings!$G$9,"-"))))</f>
        <v>-</v>
      </c>
    </row>
    <row r="5655" spans="3:9" x14ac:dyDescent="0.25">
      <c r="C5655" s="12" t="str">
        <f t="shared" si="178"/>
        <v>-</v>
      </c>
      <c r="D5655" s="9" t="str">
        <f t="shared" si="179"/>
        <v>-</v>
      </c>
      <c r="E5655" s="9" t="str">
        <f>IF(C5655="-","-",IF(D5655=maxgameno+2,"blank row 2",IF(D5655=maxgameno+1,"blank row 1",INDEX(FixtureCode!$B$4:$AH$128,MATCH($C5655,FixtureCode!$B$4:$B$128,0),MATCH("G"&amp;D5655&amp;"-T1",FixtureCode!$B$4:$AH$4,0)))))</f>
        <v>-</v>
      </c>
      <c r="F5655" s="13" t="str">
        <f>IF(C5655="-","-",IF(D5655=maxgameno+2,"blank row 2",IF(D5655=maxgameno+1,"blank row 1",INDEX(FixtureCode!$B$4:$AH$128,MATCH($C5655,FixtureCode!$B$4:$B$128,0),MATCH("G"&amp;D5655&amp;"-T2",FixtureCode!$B$4:$AH$4,0)))))</f>
        <v>-</v>
      </c>
      <c r="G5655" s="12" t="str">
        <f>IF(C5655="-","-",IF(AND(ISNUMBER(Fixture!G5659),ISNUMBER(Fixture!I5659),Fixture!F5659&lt;&gt;"BYE",Fixture!J5659&lt;&gt;"BYE"),"Yes","-"))</f>
        <v>-</v>
      </c>
      <c r="H5655" s="9" t="str">
        <f>IF(G5655="-","-",IF(Fixture!G5659&gt;Fixture!I5659,Settings!$G$7,IF(Fixture!G5659=Fixture!I5659,Settings!$G$8,IF(Fixture!G5659&lt;Fixture!I5659,Settings!$G$9,"-"))))</f>
        <v>-</v>
      </c>
      <c r="I5655" s="13" t="str">
        <f>IF(G5655="-","-",IF(Fixture!I5659&gt;Fixture!G5659,Settings!$G$7,IF(Fixture!I5659=Fixture!G5659,Settings!$G$8,IF(Fixture!I5659&lt;Fixture!G5659,Settings!$G$9,"-"))))</f>
        <v>-</v>
      </c>
    </row>
    <row r="5656" spans="3:9" x14ac:dyDescent="0.25">
      <c r="C5656" s="12" t="str">
        <f t="shared" si="178"/>
        <v>-</v>
      </c>
      <c r="D5656" s="9" t="str">
        <f t="shared" si="179"/>
        <v>-</v>
      </c>
      <c r="E5656" s="9" t="str">
        <f>IF(C5656="-","-",IF(D5656=maxgameno+2,"blank row 2",IF(D5656=maxgameno+1,"blank row 1",INDEX(FixtureCode!$B$4:$AH$128,MATCH($C5656,FixtureCode!$B$4:$B$128,0),MATCH("G"&amp;D5656&amp;"-T1",FixtureCode!$B$4:$AH$4,0)))))</f>
        <v>-</v>
      </c>
      <c r="F5656" s="13" t="str">
        <f>IF(C5656="-","-",IF(D5656=maxgameno+2,"blank row 2",IF(D5656=maxgameno+1,"blank row 1",INDEX(FixtureCode!$B$4:$AH$128,MATCH($C5656,FixtureCode!$B$4:$B$128,0),MATCH("G"&amp;D5656&amp;"-T2",FixtureCode!$B$4:$AH$4,0)))))</f>
        <v>-</v>
      </c>
      <c r="G5656" s="12" t="str">
        <f>IF(C5656="-","-",IF(AND(ISNUMBER(Fixture!G5660),ISNUMBER(Fixture!I5660),Fixture!F5660&lt;&gt;"BYE",Fixture!J5660&lt;&gt;"BYE"),"Yes","-"))</f>
        <v>-</v>
      </c>
      <c r="H5656" s="9" t="str">
        <f>IF(G5656="-","-",IF(Fixture!G5660&gt;Fixture!I5660,Settings!$G$7,IF(Fixture!G5660=Fixture!I5660,Settings!$G$8,IF(Fixture!G5660&lt;Fixture!I5660,Settings!$G$9,"-"))))</f>
        <v>-</v>
      </c>
      <c r="I5656" s="13" t="str">
        <f>IF(G5656="-","-",IF(Fixture!I5660&gt;Fixture!G5660,Settings!$G$7,IF(Fixture!I5660=Fixture!G5660,Settings!$G$8,IF(Fixture!I5660&lt;Fixture!G5660,Settings!$G$9,"-"))))</f>
        <v>-</v>
      </c>
    </row>
    <row r="5657" spans="3:9" x14ac:dyDescent="0.25">
      <c r="C5657" s="12" t="str">
        <f t="shared" si="178"/>
        <v>-</v>
      </c>
      <c r="D5657" s="9" t="str">
        <f t="shared" si="179"/>
        <v>-</v>
      </c>
      <c r="E5657" s="9" t="str">
        <f>IF(C5657="-","-",IF(D5657=maxgameno+2,"blank row 2",IF(D5657=maxgameno+1,"blank row 1",INDEX(FixtureCode!$B$4:$AH$128,MATCH($C5657,FixtureCode!$B$4:$B$128,0),MATCH("G"&amp;D5657&amp;"-T1",FixtureCode!$B$4:$AH$4,0)))))</f>
        <v>-</v>
      </c>
      <c r="F5657" s="13" t="str">
        <f>IF(C5657="-","-",IF(D5657=maxgameno+2,"blank row 2",IF(D5657=maxgameno+1,"blank row 1",INDEX(FixtureCode!$B$4:$AH$128,MATCH($C5657,FixtureCode!$B$4:$B$128,0),MATCH("G"&amp;D5657&amp;"-T2",FixtureCode!$B$4:$AH$4,0)))))</f>
        <v>-</v>
      </c>
      <c r="G5657" s="12" t="str">
        <f>IF(C5657="-","-",IF(AND(ISNUMBER(Fixture!G5661),ISNUMBER(Fixture!I5661),Fixture!F5661&lt;&gt;"BYE",Fixture!J5661&lt;&gt;"BYE"),"Yes","-"))</f>
        <v>-</v>
      </c>
      <c r="H5657" s="9" t="str">
        <f>IF(G5657="-","-",IF(Fixture!G5661&gt;Fixture!I5661,Settings!$G$7,IF(Fixture!G5661=Fixture!I5661,Settings!$G$8,IF(Fixture!G5661&lt;Fixture!I5661,Settings!$G$9,"-"))))</f>
        <v>-</v>
      </c>
      <c r="I5657" s="13" t="str">
        <f>IF(G5657="-","-",IF(Fixture!I5661&gt;Fixture!G5661,Settings!$G$7,IF(Fixture!I5661=Fixture!G5661,Settings!$G$8,IF(Fixture!I5661&lt;Fixture!G5661,Settings!$G$9,"-"))))</f>
        <v>-</v>
      </c>
    </row>
    <row r="5658" spans="3:9" x14ac:dyDescent="0.25">
      <c r="C5658" s="12" t="str">
        <f t="shared" si="178"/>
        <v>-</v>
      </c>
      <c r="D5658" s="9" t="str">
        <f t="shared" si="179"/>
        <v>-</v>
      </c>
      <c r="E5658" s="9" t="str">
        <f>IF(C5658="-","-",IF(D5658=maxgameno+2,"blank row 2",IF(D5658=maxgameno+1,"blank row 1",INDEX(FixtureCode!$B$4:$AH$128,MATCH($C5658,FixtureCode!$B$4:$B$128,0),MATCH("G"&amp;D5658&amp;"-T1",FixtureCode!$B$4:$AH$4,0)))))</f>
        <v>-</v>
      </c>
      <c r="F5658" s="13" t="str">
        <f>IF(C5658="-","-",IF(D5658=maxgameno+2,"blank row 2",IF(D5658=maxgameno+1,"blank row 1",INDEX(FixtureCode!$B$4:$AH$128,MATCH($C5658,FixtureCode!$B$4:$B$128,0),MATCH("G"&amp;D5658&amp;"-T2",FixtureCode!$B$4:$AH$4,0)))))</f>
        <v>-</v>
      </c>
      <c r="G5658" s="12" t="str">
        <f>IF(C5658="-","-",IF(AND(ISNUMBER(Fixture!G5662),ISNUMBER(Fixture!I5662),Fixture!F5662&lt;&gt;"BYE",Fixture!J5662&lt;&gt;"BYE"),"Yes","-"))</f>
        <v>-</v>
      </c>
      <c r="H5658" s="9" t="str">
        <f>IF(G5658="-","-",IF(Fixture!G5662&gt;Fixture!I5662,Settings!$G$7,IF(Fixture!G5662=Fixture!I5662,Settings!$G$8,IF(Fixture!G5662&lt;Fixture!I5662,Settings!$G$9,"-"))))</f>
        <v>-</v>
      </c>
      <c r="I5658" s="13" t="str">
        <f>IF(G5658="-","-",IF(Fixture!I5662&gt;Fixture!G5662,Settings!$G$7,IF(Fixture!I5662=Fixture!G5662,Settings!$G$8,IF(Fixture!I5662&lt;Fixture!G5662,Settings!$G$9,"-"))))</f>
        <v>-</v>
      </c>
    </row>
    <row r="5659" spans="3:9" x14ac:dyDescent="0.25">
      <c r="C5659" s="12" t="str">
        <f t="shared" si="178"/>
        <v>-</v>
      </c>
      <c r="D5659" s="9" t="str">
        <f t="shared" si="179"/>
        <v>-</v>
      </c>
      <c r="E5659" s="9" t="str">
        <f>IF(C5659="-","-",IF(D5659=maxgameno+2,"blank row 2",IF(D5659=maxgameno+1,"blank row 1",INDEX(FixtureCode!$B$4:$AH$128,MATCH($C5659,FixtureCode!$B$4:$B$128,0),MATCH("G"&amp;D5659&amp;"-T1",FixtureCode!$B$4:$AH$4,0)))))</f>
        <v>-</v>
      </c>
      <c r="F5659" s="13" t="str">
        <f>IF(C5659="-","-",IF(D5659=maxgameno+2,"blank row 2",IF(D5659=maxgameno+1,"blank row 1",INDEX(FixtureCode!$B$4:$AH$128,MATCH($C5659,FixtureCode!$B$4:$B$128,0),MATCH("G"&amp;D5659&amp;"-T2",FixtureCode!$B$4:$AH$4,0)))))</f>
        <v>-</v>
      </c>
      <c r="G5659" s="12" t="str">
        <f>IF(C5659="-","-",IF(AND(ISNUMBER(Fixture!G5663),ISNUMBER(Fixture!I5663),Fixture!F5663&lt;&gt;"BYE",Fixture!J5663&lt;&gt;"BYE"),"Yes","-"))</f>
        <v>-</v>
      </c>
      <c r="H5659" s="9" t="str">
        <f>IF(G5659="-","-",IF(Fixture!G5663&gt;Fixture!I5663,Settings!$G$7,IF(Fixture!G5663=Fixture!I5663,Settings!$G$8,IF(Fixture!G5663&lt;Fixture!I5663,Settings!$G$9,"-"))))</f>
        <v>-</v>
      </c>
      <c r="I5659" s="13" t="str">
        <f>IF(G5659="-","-",IF(Fixture!I5663&gt;Fixture!G5663,Settings!$G$7,IF(Fixture!I5663=Fixture!G5663,Settings!$G$8,IF(Fixture!I5663&lt;Fixture!G5663,Settings!$G$9,"-"))))</f>
        <v>-</v>
      </c>
    </row>
    <row r="5660" spans="3:9" x14ac:dyDescent="0.25">
      <c r="C5660" s="12" t="str">
        <f t="shared" si="178"/>
        <v>-</v>
      </c>
      <c r="D5660" s="9" t="str">
        <f t="shared" si="179"/>
        <v>-</v>
      </c>
      <c r="E5660" s="9" t="str">
        <f>IF(C5660="-","-",IF(D5660=maxgameno+2,"blank row 2",IF(D5660=maxgameno+1,"blank row 1",INDEX(FixtureCode!$B$4:$AH$128,MATCH($C5660,FixtureCode!$B$4:$B$128,0),MATCH("G"&amp;D5660&amp;"-T1",FixtureCode!$B$4:$AH$4,0)))))</f>
        <v>-</v>
      </c>
      <c r="F5660" s="13" t="str">
        <f>IF(C5660="-","-",IF(D5660=maxgameno+2,"blank row 2",IF(D5660=maxgameno+1,"blank row 1",INDEX(FixtureCode!$B$4:$AH$128,MATCH($C5660,FixtureCode!$B$4:$B$128,0),MATCH("G"&amp;D5660&amp;"-T2",FixtureCode!$B$4:$AH$4,0)))))</f>
        <v>-</v>
      </c>
      <c r="G5660" s="12" t="str">
        <f>IF(C5660="-","-",IF(AND(ISNUMBER(Fixture!G5664),ISNUMBER(Fixture!I5664),Fixture!F5664&lt;&gt;"BYE",Fixture!J5664&lt;&gt;"BYE"),"Yes","-"))</f>
        <v>-</v>
      </c>
      <c r="H5660" s="9" t="str">
        <f>IF(G5660="-","-",IF(Fixture!G5664&gt;Fixture!I5664,Settings!$G$7,IF(Fixture!G5664=Fixture!I5664,Settings!$G$8,IF(Fixture!G5664&lt;Fixture!I5664,Settings!$G$9,"-"))))</f>
        <v>-</v>
      </c>
      <c r="I5660" s="13" t="str">
        <f>IF(G5660="-","-",IF(Fixture!I5664&gt;Fixture!G5664,Settings!$G$7,IF(Fixture!I5664=Fixture!G5664,Settings!$G$8,IF(Fixture!I5664&lt;Fixture!G5664,Settings!$G$9,"-"))))</f>
        <v>-</v>
      </c>
    </row>
    <row r="5661" spans="3:9" x14ac:dyDescent="0.25">
      <c r="C5661" s="12" t="str">
        <f t="shared" si="178"/>
        <v>-</v>
      </c>
      <c r="D5661" s="9" t="str">
        <f t="shared" si="179"/>
        <v>-</v>
      </c>
      <c r="E5661" s="9" t="str">
        <f>IF(C5661="-","-",IF(D5661=maxgameno+2,"blank row 2",IF(D5661=maxgameno+1,"blank row 1",INDEX(FixtureCode!$B$4:$AH$128,MATCH($C5661,FixtureCode!$B$4:$B$128,0),MATCH("G"&amp;D5661&amp;"-T1",FixtureCode!$B$4:$AH$4,0)))))</f>
        <v>-</v>
      </c>
      <c r="F5661" s="13" t="str">
        <f>IF(C5661="-","-",IF(D5661=maxgameno+2,"blank row 2",IF(D5661=maxgameno+1,"blank row 1",INDEX(FixtureCode!$B$4:$AH$128,MATCH($C5661,FixtureCode!$B$4:$B$128,0),MATCH("G"&amp;D5661&amp;"-T2",FixtureCode!$B$4:$AH$4,0)))))</f>
        <v>-</v>
      </c>
      <c r="G5661" s="12" t="str">
        <f>IF(C5661="-","-",IF(AND(ISNUMBER(Fixture!G5665),ISNUMBER(Fixture!I5665),Fixture!F5665&lt;&gt;"BYE",Fixture!J5665&lt;&gt;"BYE"),"Yes","-"))</f>
        <v>-</v>
      </c>
      <c r="H5661" s="9" t="str">
        <f>IF(G5661="-","-",IF(Fixture!G5665&gt;Fixture!I5665,Settings!$G$7,IF(Fixture!G5665=Fixture!I5665,Settings!$G$8,IF(Fixture!G5665&lt;Fixture!I5665,Settings!$G$9,"-"))))</f>
        <v>-</v>
      </c>
      <c r="I5661" s="13" t="str">
        <f>IF(G5661="-","-",IF(Fixture!I5665&gt;Fixture!G5665,Settings!$G$7,IF(Fixture!I5665=Fixture!G5665,Settings!$G$8,IF(Fixture!I5665&lt;Fixture!G5665,Settings!$G$9,"-"))))</f>
        <v>-</v>
      </c>
    </row>
    <row r="5662" spans="3:9" x14ac:dyDescent="0.25">
      <c r="C5662" s="12" t="str">
        <f t="shared" si="178"/>
        <v>-</v>
      </c>
      <c r="D5662" s="9" t="str">
        <f t="shared" si="179"/>
        <v>-</v>
      </c>
      <c r="E5662" s="9" t="str">
        <f>IF(C5662="-","-",IF(D5662=maxgameno+2,"blank row 2",IF(D5662=maxgameno+1,"blank row 1",INDEX(FixtureCode!$B$4:$AH$128,MATCH($C5662,FixtureCode!$B$4:$B$128,0),MATCH("G"&amp;D5662&amp;"-T1",FixtureCode!$B$4:$AH$4,0)))))</f>
        <v>-</v>
      </c>
      <c r="F5662" s="13" t="str">
        <f>IF(C5662="-","-",IF(D5662=maxgameno+2,"blank row 2",IF(D5662=maxgameno+1,"blank row 1",INDEX(FixtureCode!$B$4:$AH$128,MATCH($C5662,FixtureCode!$B$4:$B$128,0),MATCH("G"&amp;D5662&amp;"-T2",FixtureCode!$B$4:$AH$4,0)))))</f>
        <v>-</v>
      </c>
      <c r="G5662" s="12" t="str">
        <f>IF(C5662="-","-",IF(AND(ISNUMBER(Fixture!G5666),ISNUMBER(Fixture!I5666),Fixture!F5666&lt;&gt;"BYE",Fixture!J5666&lt;&gt;"BYE"),"Yes","-"))</f>
        <v>-</v>
      </c>
      <c r="H5662" s="9" t="str">
        <f>IF(G5662="-","-",IF(Fixture!G5666&gt;Fixture!I5666,Settings!$G$7,IF(Fixture!G5666=Fixture!I5666,Settings!$G$8,IF(Fixture!G5666&lt;Fixture!I5666,Settings!$G$9,"-"))))</f>
        <v>-</v>
      </c>
      <c r="I5662" s="13" t="str">
        <f>IF(G5662="-","-",IF(Fixture!I5666&gt;Fixture!G5666,Settings!$G$7,IF(Fixture!I5666=Fixture!G5666,Settings!$G$8,IF(Fixture!I5666&lt;Fixture!G5666,Settings!$G$9,"-"))))</f>
        <v>-</v>
      </c>
    </row>
    <row r="5663" spans="3:9" x14ac:dyDescent="0.25">
      <c r="C5663" s="12" t="str">
        <f t="shared" si="178"/>
        <v>-</v>
      </c>
      <c r="D5663" s="9" t="str">
        <f t="shared" si="179"/>
        <v>-</v>
      </c>
      <c r="E5663" s="9" t="str">
        <f>IF(C5663="-","-",IF(D5663=maxgameno+2,"blank row 2",IF(D5663=maxgameno+1,"blank row 1",INDEX(FixtureCode!$B$4:$AH$128,MATCH($C5663,FixtureCode!$B$4:$B$128,0),MATCH("G"&amp;D5663&amp;"-T1",FixtureCode!$B$4:$AH$4,0)))))</f>
        <v>-</v>
      </c>
      <c r="F5663" s="13" t="str">
        <f>IF(C5663="-","-",IF(D5663=maxgameno+2,"blank row 2",IF(D5663=maxgameno+1,"blank row 1",INDEX(FixtureCode!$B$4:$AH$128,MATCH($C5663,FixtureCode!$B$4:$B$128,0),MATCH("G"&amp;D5663&amp;"-T2",FixtureCode!$B$4:$AH$4,0)))))</f>
        <v>-</v>
      </c>
      <c r="G5663" s="12" t="str">
        <f>IF(C5663="-","-",IF(AND(ISNUMBER(Fixture!G5667),ISNUMBER(Fixture!I5667),Fixture!F5667&lt;&gt;"BYE",Fixture!J5667&lt;&gt;"BYE"),"Yes","-"))</f>
        <v>-</v>
      </c>
      <c r="H5663" s="9" t="str">
        <f>IF(G5663="-","-",IF(Fixture!G5667&gt;Fixture!I5667,Settings!$G$7,IF(Fixture!G5667=Fixture!I5667,Settings!$G$8,IF(Fixture!G5667&lt;Fixture!I5667,Settings!$G$9,"-"))))</f>
        <v>-</v>
      </c>
      <c r="I5663" s="13" t="str">
        <f>IF(G5663="-","-",IF(Fixture!I5667&gt;Fixture!G5667,Settings!$G$7,IF(Fixture!I5667=Fixture!G5667,Settings!$G$8,IF(Fixture!I5667&lt;Fixture!G5667,Settings!$G$9,"-"))))</f>
        <v>-</v>
      </c>
    </row>
    <row r="5664" spans="3:9" x14ac:dyDescent="0.25">
      <c r="C5664" s="12" t="str">
        <f t="shared" si="178"/>
        <v>-</v>
      </c>
      <c r="D5664" s="9" t="str">
        <f t="shared" si="179"/>
        <v>-</v>
      </c>
      <c r="E5664" s="9" t="str">
        <f>IF(C5664="-","-",IF(D5664=maxgameno+2,"blank row 2",IF(D5664=maxgameno+1,"blank row 1",INDEX(FixtureCode!$B$4:$AH$128,MATCH($C5664,FixtureCode!$B$4:$B$128,0),MATCH("G"&amp;D5664&amp;"-T1",FixtureCode!$B$4:$AH$4,0)))))</f>
        <v>-</v>
      </c>
      <c r="F5664" s="13" t="str">
        <f>IF(C5664="-","-",IF(D5664=maxgameno+2,"blank row 2",IF(D5664=maxgameno+1,"blank row 1",INDEX(FixtureCode!$B$4:$AH$128,MATCH($C5664,FixtureCode!$B$4:$B$128,0),MATCH("G"&amp;D5664&amp;"-T2",FixtureCode!$B$4:$AH$4,0)))))</f>
        <v>-</v>
      </c>
      <c r="G5664" s="12" t="str">
        <f>IF(C5664="-","-",IF(AND(ISNUMBER(Fixture!G5668),ISNUMBER(Fixture!I5668),Fixture!F5668&lt;&gt;"BYE",Fixture!J5668&lt;&gt;"BYE"),"Yes","-"))</f>
        <v>-</v>
      </c>
      <c r="H5664" s="9" t="str">
        <f>IF(G5664="-","-",IF(Fixture!G5668&gt;Fixture!I5668,Settings!$G$7,IF(Fixture!G5668=Fixture!I5668,Settings!$G$8,IF(Fixture!G5668&lt;Fixture!I5668,Settings!$G$9,"-"))))</f>
        <v>-</v>
      </c>
      <c r="I5664" s="13" t="str">
        <f>IF(G5664="-","-",IF(Fixture!I5668&gt;Fixture!G5668,Settings!$G$7,IF(Fixture!I5668=Fixture!G5668,Settings!$G$8,IF(Fixture!I5668&lt;Fixture!G5668,Settings!$G$9,"-"))))</f>
        <v>-</v>
      </c>
    </row>
    <row r="5665" spans="3:9" x14ac:dyDescent="0.25">
      <c r="C5665" s="12" t="str">
        <f t="shared" si="178"/>
        <v>-</v>
      </c>
      <c r="D5665" s="9" t="str">
        <f t="shared" si="179"/>
        <v>-</v>
      </c>
      <c r="E5665" s="9" t="str">
        <f>IF(C5665="-","-",IF(D5665=maxgameno+2,"blank row 2",IF(D5665=maxgameno+1,"blank row 1",INDEX(FixtureCode!$B$4:$AH$128,MATCH($C5665,FixtureCode!$B$4:$B$128,0),MATCH("G"&amp;D5665&amp;"-T1",FixtureCode!$B$4:$AH$4,0)))))</f>
        <v>-</v>
      </c>
      <c r="F5665" s="13" t="str">
        <f>IF(C5665="-","-",IF(D5665=maxgameno+2,"blank row 2",IF(D5665=maxgameno+1,"blank row 1",INDEX(FixtureCode!$B$4:$AH$128,MATCH($C5665,FixtureCode!$B$4:$B$128,0),MATCH("G"&amp;D5665&amp;"-T2",FixtureCode!$B$4:$AH$4,0)))))</f>
        <v>-</v>
      </c>
      <c r="G5665" s="12" t="str">
        <f>IF(C5665="-","-",IF(AND(ISNUMBER(Fixture!G5669),ISNUMBER(Fixture!I5669),Fixture!F5669&lt;&gt;"BYE",Fixture!J5669&lt;&gt;"BYE"),"Yes","-"))</f>
        <v>-</v>
      </c>
      <c r="H5665" s="9" t="str">
        <f>IF(G5665="-","-",IF(Fixture!G5669&gt;Fixture!I5669,Settings!$G$7,IF(Fixture!G5669=Fixture!I5669,Settings!$G$8,IF(Fixture!G5669&lt;Fixture!I5669,Settings!$G$9,"-"))))</f>
        <v>-</v>
      </c>
      <c r="I5665" s="13" t="str">
        <f>IF(G5665="-","-",IF(Fixture!I5669&gt;Fixture!G5669,Settings!$G$7,IF(Fixture!I5669=Fixture!G5669,Settings!$G$8,IF(Fixture!I5669&lt;Fixture!G5669,Settings!$G$9,"-"))))</f>
        <v>-</v>
      </c>
    </row>
    <row r="5666" spans="3:9" x14ac:dyDescent="0.25">
      <c r="C5666" s="12" t="str">
        <f t="shared" si="178"/>
        <v>-</v>
      </c>
      <c r="D5666" s="9" t="str">
        <f t="shared" si="179"/>
        <v>-</v>
      </c>
      <c r="E5666" s="9" t="str">
        <f>IF(C5666="-","-",IF(D5666=maxgameno+2,"blank row 2",IF(D5666=maxgameno+1,"blank row 1",INDEX(FixtureCode!$B$4:$AH$128,MATCH($C5666,FixtureCode!$B$4:$B$128,0),MATCH("G"&amp;D5666&amp;"-T1",FixtureCode!$B$4:$AH$4,0)))))</f>
        <v>-</v>
      </c>
      <c r="F5666" s="13" t="str">
        <f>IF(C5666="-","-",IF(D5666=maxgameno+2,"blank row 2",IF(D5666=maxgameno+1,"blank row 1",INDEX(FixtureCode!$B$4:$AH$128,MATCH($C5666,FixtureCode!$B$4:$B$128,0),MATCH("G"&amp;D5666&amp;"-T2",FixtureCode!$B$4:$AH$4,0)))))</f>
        <v>-</v>
      </c>
      <c r="G5666" s="12" t="str">
        <f>IF(C5666="-","-",IF(AND(ISNUMBER(Fixture!G5670),ISNUMBER(Fixture!I5670),Fixture!F5670&lt;&gt;"BYE",Fixture!J5670&lt;&gt;"BYE"),"Yes","-"))</f>
        <v>-</v>
      </c>
      <c r="H5666" s="9" t="str">
        <f>IF(G5666="-","-",IF(Fixture!G5670&gt;Fixture!I5670,Settings!$G$7,IF(Fixture!G5670=Fixture!I5670,Settings!$G$8,IF(Fixture!G5670&lt;Fixture!I5670,Settings!$G$9,"-"))))</f>
        <v>-</v>
      </c>
      <c r="I5666" s="13" t="str">
        <f>IF(G5666="-","-",IF(Fixture!I5670&gt;Fixture!G5670,Settings!$G$7,IF(Fixture!I5670=Fixture!G5670,Settings!$G$8,IF(Fixture!I5670&lt;Fixture!G5670,Settings!$G$9,"-"))))</f>
        <v>-</v>
      </c>
    </row>
    <row r="5667" spans="3:9" x14ac:dyDescent="0.25">
      <c r="C5667" s="12" t="str">
        <f t="shared" si="178"/>
        <v>-</v>
      </c>
      <c r="D5667" s="9" t="str">
        <f t="shared" si="179"/>
        <v>-</v>
      </c>
      <c r="E5667" s="9" t="str">
        <f>IF(C5667="-","-",IF(D5667=maxgameno+2,"blank row 2",IF(D5667=maxgameno+1,"blank row 1",INDEX(FixtureCode!$B$4:$AH$128,MATCH($C5667,FixtureCode!$B$4:$B$128,0),MATCH("G"&amp;D5667&amp;"-T1",FixtureCode!$B$4:$AH$4,0)))))</f>
        <v>-</v>
      </c>
      <c r="F5667" s="13" t="str">
        <f>IF(C5667="-","-",IF(D5667=maxgameno+2,"blank row 2",IF(D5667=maxgameno+1,"blank row 1",INDEX(FixtureCode!$B$4:$AH$128,MATCH($C5667,FixtureCode!$B$4:$B$128,0),MATCH("G"&amp;D5667&amp;"-T2",FixtureCode!$B$4:$AH$4,0)))))</f>
        <v>-</v>
      </c>
      <c r="G5667" s="12" t="str">
        <f>IF(C5667="-","-",IF(AND(ISNUMBER(Fixture!G5671),ISNUMBER(Fixture!I5671),Fixture!F5671&lt;&gt;"BYE",Fixture!J5671&lt;&gt;"BYE"),"Yes","-"))</f>
        <v>-</v>
      </c>
      <c r="H5667" s="9" t="str">
        <f>IF(G5667="-","-",IF(Fixture!G5671&gt;Fixture!I5671,Settings!$G$7,IF(Fixture!G5671=Fixture!I5671,Settings!$G$8,IF(Fixture!G5671&lt;Fixture!I5671,Settings!$G$9,"-"))))</f>
        <v>-</v>
      </c>
      <c r="I5667" s="13" t="str">
        <f>IF(G5667="-","-",IF(Fixture!I5671&gt;Fixture!G5671,Settings!$G$7,IF(Fixture!I5671=Fixture!G5671,Settings!$G$8,IF(Fixture!I5671&lt;Fixture!G5671,Settings!$G$9,"-"))))</f>
        <v>-</v>
      </c>
    </row>
    <row r="5668" spans="3:9" x14ac:dyDescent="0.25">
      <c r="C5668" s="12" t="str">
        <f t="shared" si="178"/>
        <v>-</v>
      </c>
      <c r="D5668" s="9" t="str">
        <f t="shared" si="179"/>
        <v>-</v>
      </c>
      <c r="E5668" s="9" t="str">
        <f>IF(C5668="-","-",IF(D5668=maxgameno+2,"blank row 2",IF(D5668=maxgameno+1,"blank row 1",INDEX(FixtureCode!$B$4:$AH$128,MATCH($C5668,FixtureCode!$B$4:$B$128,0),MATCH("G"&amp;D5668&amp;"-T1",FixtureCode!$B$4:$AH$4,0)))))</f>
        <v>-</v>
      </c>
      <c r="F5668" s="13" t="str">
        <f>IF(C5668="-","-",IF(D5668=maxgameno+2,"blank row 2",IF(D5668=maxgameno+1,"blank row 1",INDEX(FixtureCode!$B$4:$AH$128,MATCH($C5668,FixtureCode!$B$4:$B$128,0),MATCH("G"&amp;D5668&amp;"-T2",FixtureCode!$B$4:$AH$4,0)))))</f>
        <v>-</v>
      </c>
      <c r="G5668" s="12" t="str">
        <f>IF(C5668="-","-",IF(AND(ISNUMBER(Fixture!G5672),ISNUMBER(Fixture!I5672),Fixture!F5672&lt;&gt;"BYE",Fixture!J5672&lt;&gt;"BYE"),"Yes","-"))</f>
        <v>-</v>
      </c>
      <c r="H5668" s="9" t="str">
        <f>IF(G5668="-","-",IF(Fixture!G5672&gt;Fixture!I5672,Settings!$G$7,IF(Fixture!G5672=Fixture!I5672,Settings!$G$8,IF(Fixture!G5672&lt;Fixture!I5672,Settings!$G$9,"-"))))</f>
        <v>-</v>
      </c>
      <c r="I5668" s="13" t="str">
        <f>IF(G5668="-","-",IF(Fixture!I5672&gt;Fixture!G5672,Settings!$G$7,IF(Fixture!I5672=Fixture!G5672,Settings!$G$8,IF(Fixture!I5672&lt;Fixture!G5672,Settings!$G$9,"-"))))</f>
        <v>-</v>
      </c>
    </row>
    <row r="5669" spans="3:9" x14ac:dyDescent="0.25">
      <c r="C5669" s="12" t="str">
        <f t="shared" si="178"/>
        <v>-</v>
      </c>
      <c r="D5669" s="9" t="str">
        <f t="shared" si="179"/>
        <v>-</v>
      </c>
      <c r="E5669" s="9" t="str">
        <f>IF(C5669="-","-",IF(D5669=maxgameno+2,"blank row 2",IF(D5669=maxgameno+1,"blank row 1",INDEX(FixtureCode!$B$4:$AH$128,MATCH($C5669,FixtureCode!$B$4:$B$128,0),MATCH("G"&amp;D5669&amp;"-T1",FixtureCode!$B$4:$AH$4,0)))))</f>
        <v>-</v>
      </c>
      <c r="F5669" s="13" t="str">
        <f>IF(C5669="-","-",IF(D5669=maxgameno+2,"blank row 2",IF(D5669=maxgameno+1,"blank row 1",INDEX(FixtureCode!$B$4:$AH$128,MATCH($C5669,FixtureCode!$B$4:$B$128,0),MATCH("G"&amp;D5669&amp;"-T2",FixtureCode!$B$4:$AH$4,0)))))</f>
        <v>-</v>
      </c>
      <c r="G5669" s="12" t="str">
        <f>IF(C5669="-","-",IF(AND(ISNUMBER(Fixture!G5673),ISNUMBER(Fixture!I5673),Fixture!F5673&lt;&gt;"BYE",Fixture!J5673&lt;&gt;"BYE"),"Yes","-"))</f>
        <v>-</v>
      </c>
      <c r="H5669" s="9" t="str">
        <f>IF(G5669="-","-",IF(Fixture!G5673&gt;Fixture!I5673,Settings!$G$7,IF(Fixture!G5673=Fixture!I5673,Settings!$G$8,IF(Fixture!G5673&lt;Fixture!I5673,Settings!$G$9,"-"))))</f>
        <v>-</v>
      </c>
      <c r="I5669" s="13" t="str">
        <f>IF(G5669="-","-",IF(Fixture!I5673&gt;Fixture!G5673,Settings!$G$7,IF(Fixture!I5673=Fixture!G5673,Settings!$G$8,IF(Fixture!I5673&lt;Fixture!G5673,Settings!$G$9,"-"))))</f>
        <v>-</v>
      </c>
    </row>
    <row r="5670" spans="3:9" x14ac:dyDescent="0.25">
      <c r="C5670" s="12" t="str">
        <f t="shared" si="178"/>
        <v>-</v>
      </c>
      <c r="D5670" s="9" t="str">
        <f t="shared" si="179"/>
        <v>-</v>
      </c>
      <c r="E5670" s="9" t="str">
        <f>IF(C5670="-","-",IF(D5670=maxgameno+2,"blank row 2",IF(D5670=maxgameno+1,"blank row 1",INDEX(FixtureCode!$B$4:$AH$128,MATCH($C5670,FixtureCode!$B$4:$B$128,0),MATCH("G"&amp;D5670&amp;"-T1",FixtureCode!$B$4:$AH$4,0)))))</f>
        <v>-</v>
      </c>
      <c r="F5670" s="13" t="str">
        <f>IF(C5670="-","-",IF(D5670=maxgameno+2,"blank row 2",IF(D5670=maxgameno+1,"blank row 1",INDEX(FixtureCode!$B$4:$AH$128,MATCH($C5670,FixtureCode!$B$4:$B$128,0),MATCH("G"&amp;D5670&amp;"-T2",FixtureCode!$B$4:$AH$4,0)))))</f>
        <v>-</v>
      </c>
      <c r="G5670" s="12" t="str">
        <f>IF(C5670="-","-",IF(AND(ISNUMBER(Fixture!G5674),ISNUMBER(Fixture!I5674),Fixture!F5674&lt;&gt;"BYE",Fixture!J5674&lt;&gt;"BYE"),"Yes","-"))</f>
        <v>-</v>
      </c>
      <c r="H5670" s="9" t="str">
        <f>IF(G5670="-","-",IF(Fixture!G5674&gt;Fixture!I5674,Settings!$G$7,IF(Fixture!G5674=Fixture!I5674,Settings!$G$8,IF(Fixture!G5674&lt;Fixture!I5674,Settings!$G$9,"-"))))</f>
        <v>-</v>
      </c>
      <c r="I5670" s="13" t="str">
        <f>IF(G5670="-","-",IF(Fixture!I5674&gt;Fixture!G5674,Settings!$G$7,IF(Fixture!I5674=Fixture!G5674,Settings!$G$8,IF(Fixture!I5674&lt;Fixture!G5674,Settings!$G$9,"-"))))</f>
        <v>-</v>
      </c>
    </row>
    <row r="5671" spans="3:9" x14ac:dyDescent="0.25">
      <c r="C5671" s="12" t="str">
        <f t="shared" si="178"/>
        <v>-</v>
      </c>
      <c r="D5671" s="9" t="str">
        <f t="shared" si="179"/>
        <v>-</v>
      </c>
      <c r="E5671" s="9" t="str">
        <f>IF(C5671="-","-",IF(D5671=maxgameno+2,"blank row 2",IF(D5671=maxgameno+1,"blank row 1",INDEX(FixtureCode!$B$4:$AH$128,MATCH($C5671,FixtureCode!$B$4:$B$128,0),MATCH("G"&amp;D5671&amp;"-T1",FixtureCode!$B$4:$AH$4,0)))))</f>
        <v>-</v>
      </c>
      <c r="F5671" s="13" t="str">
        <f>IF(C5671="-","-",IF(D5671=maxgameno+2,"blank row 2",IF(D5671=maxgameno+1,"blank row 1",INDEX(FixtureCode!$B$4:$AH$128,MATCH($C5671,FixtureCode!$B$4:$B$128,0),MATCH("G"&amp;D5671&amp;"-T2",FixtureCode!$B$4:$AH$4,0)))))</f>
        <v>-</v>
      </c>
      <c r="G5671" s="12" t="str">
        <f>IF(C5671="-","-",IF(AND(ISNUMBER(Fixture!G5675),ISNUMBER(Fixture!I5675),Fixture!F5675&lt;&gt;"BYE",Fixture!J5675&lt;&gt;"BYE"),"Yes","-"))</f>
        <v>-</v>
      </c>
      <c r="H5671" s="9" t="str">
        <f>IF(G5671="-","-",IF(Fixture!G5675&gt;Fixture!I5675,Settings!$G$7,IF(Fixture!G5675=Fixture!I5675,Settings!$G$8,IF(Fixture!G5675&lt;Fixture!I5675,Settings!$G$9,"-"))))</f>
        <v>-</v>
      </c>
      <c r="I5671" s="13" t="str">
        <f>IF(G5671="-","-",IF(Fixture!I5675&gt;Fixture!G5675,Settings!$G$7,IF(Fixture!I5675=Fixture!G5675,Settings!$G$8,IF(Fixture!I5675&lt;Fixture!G5675,Settings!$G$9,"-"))))</f>
        <v>-</v>
      </c>
    </row>
    <row r="5672" spans="3:9" x14ac:dyDescent="0.25">
      <c r="C5672" s="12" t="str">
        <f t="shared" si="178"/>
        <v>-</v>
      </c>
      <c r="D5672" s="9" t="str">
        <f t="shared" si="179"/>
        <v>-</v>
      </c>
      <c r="E5672" s="9" t="str">
        <f>IF(C5672="-","-",IF(D5672=maxgameno+2,"blank row 2",IF(D5672=maxgameno+1,"blank row 1",INDEX(FixtureCode!$B$4:$AH$128,MATCH($C5672,FixtureCode!$B$4:$B$128,0),MATCH("G"&amp;D5672&amp;"-T1",FixtureCode!$B$4:$AH$4,0)))))</f>
        <v>-</v>
      </c>
      <c r="F5672" s="13" t="str">
        <f>IF(C5672="-","-",IF(D5672=maxgameno+2,"blank row 2",IF(D5672=maxgameno+1,"blank row 1",INDEX(FixtureCode!$B$4:$AH$128,MATCH($C5672,FixtureCode!$B$4:$B$128,0),MATCH("G"&amp;D5672&amp;"-T2",FixtureCode!$B$4:$AH$4,0)))))</f>
        <v>-</v>
      </c>
      <c r="G5672" s="12" t="str">
        <f>IF(C5672="-","-",IF(AND(ISNUMBER(Fixture!G5676),ISNUMBER(Fixture!I5676),Fixture!F5676&lt;&gt;"BYE",Fixture!J5676&lt;&gt;"BYE"),"Yes","-"))</f>
        <v>-</v>
      </c>
      <c r="H5672" s="9" t="str">
        <f>IF(G5672="-","-",IF(Fixture!G5676&gt;Fixture!I5676,Settings!$G$7,IF(Fixture!G5676=Fixture!I5676,Settings!$G$8,IF(Fixture!G5676&lt;Fixture!I5676,Settings!$G$9,"-"))))</f>
        <v>-</v>
      </c>
      <c r="I5672" s="13" t="str">
        <f>IF(G5672="-","-",IF(Fixture!I5676&gt;Fixture!G5676,Settings!$G$7,IF(Fixture!I5676=Fixture!G5676,Settings!$G$8,IF(Fixture!I5676&lt;Fixture!G5676,Settings!$G$9,"-"))))</f>
        <v>-</v>
      </c>
    </row>
    <row r="5673" spans="3:9" x14ac:dyDescent="0.25">
      <c r="C5673" s="12" t="str">
        <f t="shared" si="178"/>
        <v>-</v>
      </c>
      <c r="D5673" s="9" t="str">
        <f t="shared" si="179"/>
        <v>-</v>
      </c>
      <c r="E5673" s="9" t="str">
        <f>IF(C5673="-","-",IF(D5673=maxgameno+2,"blank row 2",IF(D5673=maxgameno+1,"blank row 1",INDEX(FixtureCode!$B$4:$AH$128,MATCH($C5673,FixtureCode!$B$4:$B$128,0),MATCH("G"&amp;D5673&amp;"-T1",FixtureCode!$B$4:$AH$4,0)))))</f>
        <v>-</v>
      </c>
      <c r="F5673" s="13" t="str">
        <f>IF(C5673="-","-",IF(D5673=maxgameno+2,"blank row 2",IF(D5673=maxgameno+1,"blank row 1",INDEX(FixtureCode!$B$4:$AH$128,MATCH($C5673,FixtureCode!$B$4:$B$128,0),MATCH("G"&amp;D5673&amp;"-T2",FixtureCode!$B$4:$AH$4,0)))))</f>
        <v>-</v>
      </c>
      <c r="G5673" s="12" t="str">
        <f>IF(C5673="-","-",IF(AND(ISNUMBER(Fixture!G5677),ISNUMBER(Fixture!I5677),Fixture!F5677&lt;&gt;"BYE",Fixture!J5677&lt;&gt;"BYE"),"Yes","-"))</f>
        <v>-</v>
      </c>
      <c r="H5673" s="9" t="str">
        <f>IF(G5673="-","-",IF(Fixture!G5677&gt;Fixture!I5677,Settings!$G$7,IF(Fixture!G5677=Fixture!I5677,Settings!$G$8,IF(Fixture!G5677&lt;Fixture!I5677,Settings!$G$9,"-"))))</f>
        <v>-</v>
      </c>
      <c r="I5673" s="13" t="str">
        <f>IF(G5673="-","-",IF(Fixture!I5677&gt;Fixture!G5677,Settings!$G$7,IF(Fixture!I5677=Fixture!G5677,Settings!$G$8,IF(Fixture!I5677&lt;Fixture!G5677,Settings!$G$9,"-"))))</f>
        <v>-</v>
      </c>
    </row>
    <row r="5674" spans="3:9" x14ac:dyDescent="0.25">
      <c r="C5674" s="12" t="str">
        <f t="shared" si="178"/>
        <v>-</v>
      </c>
      <c r="D5674" s="9" t="str">
        <f t="shared" si="179"/>
        <v>-</v>
      </c>
      <c r="E5674" s="9" t="str">
        <f>IF(C5674="-","-",IF(D5674=maxgameno+2,"blank row 2",IF(D5674=maxgameno+1,"blank row 1",INDEX(FixtureCode!$B$4:$AH$128,MATCH($C5674,FixtureCode!$B$4:$B$128,0),MATCH("G"&amp;D5674&amp;"-T1",FixtureCode!$B$4:$AH$4,0)))))</f>
        <v>-</v>
      </c>
      <c r="F5674" s="13" t="str">
        <f>IF(C5674="-","-",IF(D5674=maxgameno+2,"blank row 2",IF(D5674=maxgameno+1,"blank row 1",INDEX(FixtureCode!$B$4:$AH$128,MATCH($C5674,FixtureCode!$B$4:$B$128,0),MATCH("G"&amp;D5674&amp;"-T2",FixtureCode!$B$4:$AH$4,0)))))</f>
        <v>-</v>
      </c>
      <c r="G5674" s="12" t="str">
        <f>IF(C5674="-","-",IF(AND(ISNUMBER(Fixture!G5678),ISNUMBER(Fixture!I5678),Fixture!F5678&lt;&gt;"BYE",Fixture!J5678&lt;&gt;"BYE"),"Yes","-"))</f>
        <v>-</v>
      </c>
      <c r="H5674" s="9" t="str">
        <f>IF(G5674="-","-",IF(Fixture!G5678&gt;Fixture!I5678,Settings!$G$7,IF(Fixture!G5678=Fixture!I5678,Settings!$G$8,IF(Fixture!G5678&lt;Fixture!I5678,Settings!$G$9,"-"))))</f>
        <v>-</v>
      </c>
      <c r="I5674" s="13" t="str">
        <f>IF(G5674="-","-",IF(Fixture!I5678&gt;Fixture!G5678,Settings!$G$7,IF(Fixture!I5678=Fixture!G5678,Settings!$G$8,IF(Fixture!I5678&lt;Fixture!G5678,Settings!$G$9,"-"))))</f>
        <v>-</v>
      </c>
    </row>
    <row r="5675" spans="3:9" x14ac:dyDescent="0.25">
      <c r="C5675" s="12" t="str">
        <f t="shared" si="178"/>
        <v>-</v>
      </c>
      <c r="D5675" s="9" t="str">
        <f t="shared" si="179"/>
        <v>-</v>
      </c>
      <c r="E5675" s="9" t="str">
        <f>IF(C5675="-","-",IF(D5675=maxgameno+2,"blank row 2",IF(D5675=maxgameno+1,"blank row 1",INDEX(FixtureCode!$B$4:$AH$128,MATCH($C5675,FixtureCode!$B$4:$B$128,0),MATCH("G"&amp;D5675&amp;"-T1",FixtureCode!$B$4:$AH$4,0)))))</f>
        <v>-</v>
      </c>
      <c r="F5675" s="13" t="str">
        <f>IF(C5675="-","-",IF(D5675=maxgameno+2,"blank row 2",IF(D5675=maxgameno+1,"blank row 1",INDEX(FixtureCode!$B$4:$AH$128,MATCH($C5675,FixtureCode!$B$4:$B$128,0),MATCH("G"&amp;D5675&amp;"-T2",FixtureCode!$B$4:$AH$4,0)))))</f>
        <v>-</v>
      </c>
      <c r="G5675" s="12" t="str">
        <f>IF(C5675="-","-",IF(AND(ISNUMBER(Fixture!G5679),ISNUMBER(Fixture!I5679),Fixture!F5679&lt;&gt;"BYE",Fixture!J5679&lt;&gt;"BYE"),"Yes","-"))</f>
        <v>-</v>
      </c>
      <c r="H5675" s="9" t="str">
        <f>IF(G5675="-","-",IF(Fixture!G5679&gt;Fixture!I5679,Settings!$G$7,IF(Fixture!G5679=Fixture!I5679,Settings!$G$8,IF(Fixture!G5679&lt;Fixture!I5679,Settings!$G$9,"-"))))</f>
        <v>-</v>
      </c>
      <c r="I5675" s="13" t="str">
        <f>IF(G5675="-","-",IF(Fixture!I5679&gt;Fixture!G5679,Settings!$G$7,IF(Fixture!I5679=Fixture!G5679,Settings!$G$8,IF(Fixture!I5679&lt;Fixture!G5679,Settings!$G$9,"-"))))</f>
        <v>-</v>
      </c>
    </row>
    <row r="5676" spans="3:9" x14ac:dyDescent="0.25">
      <c r="C5676" s="12" t="str">
        <f t="shared" si="178"/>
        <v>-</v>
      </c>
      <c r="D5676" s="9" t="str">
        <f t="shared" si="179"/>
        <v>-</v>
      </c>
      <c r="E5676" s="9" t="str">
        <f>IF(C5676="-","-",IF(D5676=maxgameno+2,"blank row 2",IF(D5676=maxgameno+1,"blank row 1",INDEX(FixtureCode!$B$4:$AH$128,MATCH($C5676,FixtureCode!$B$4:$B$128,0),MATCH("G"&amp;D5676&amp;"-T1",FixtureCode!$B$4:$AH$4,0)))))</f>
        <v>-</v>
      </c>
      <c r="F5676" s="13" t="str">
        <f>IF(C5676="-","-",IF(D5676=maxgameno+2,"blank row 2",IF(D5676=maxgameno+1,"blank row 1",INDEX(FixtureCode!$B$4:$AH$128,MATCH($C5676,FixtureCode!$B$4:$B$128,0),MATCH("G"&amp;D5676&amp;"-T2",FixtureCode!$B$4:$AH$4,0)))))</f>
        <v>-</v>
      </c>
      <c r="G5676" s="12" t="str">
        <f>IF(C5676="-","-",IF(AND(ISNUMBER(Fixture!G5680),ISNUMBER(Fixture!I5680),Fixture!F5680&lt;&gt;"BYE",Fixture!J5680&lt;&gt;"BYE"),"Yes","-"))</f>
        <v>-</v>
      </c>
      <c r="H5676" s="9" t="str">
        <f>IF(G5676="-","-",IF(Fixture!G5680&gt;Fixture!I5680,Settings!$G$7,IF(Fixture!G5680=Fixture!I5680,Settings!$G$8,IF(Fixture!G5680&lt;Fixture!I5680,Settings!$G$9,"-"))))</f>
        <v>-</v>
      </c>
      <c r="I5676" s="13" t="str">
        <f>IF(G5676="-","-",IF(Fixture!I5680&gt;Fixture!G5680,Settings!$G$7,IF(Fixture!I5680=Fixture!G5680,Settings!$G$8,IF(Fixture!I5680&lt;Fixture!G5680,Settings!$G$9,"-"))))</f>
        <v>-</v>
      </c>
    </row>
    <row r="5677" spans="3:9" x14ac:dyDescent="0.25">
      <c r="C5677" s="12" t="str">
        <f t="shared" si="178"/>
        <v>-</v>
      </c>
      <c r="D5677" s="9" t="str">
        <f t="shared" si="179"/>
        <v>-</v>
      </c>
      <c r="E5677" s="9" t="str">
        <f>IF(C5677="-","-",IF(D5677=maxgameno+2,"blank row 2",IF(D5677=maxgameno+1,"blank row 1",INDEX(FixtureCode!$B$4:$AH$128,MATCH($C5677,FixtureCode!$B$4:$B$128,0),MATCH("G"&amp;D5677&amp;"-T1",FixtureCode!$B$4:$AH$4,0)))))</f>
        <v>-</v>
      </c>
      <c r="F5677" s="13" t="str">
        <f>IF(C5677="-","-",IF(D5677=maxgameno+2,"blank row 2",IF(D5677=maxgameno+1,"blank row 1",INDEX(FixtureCode!$B$4:$AH$128,MATCH($C5677,FixtureCode!$B$4:$B$128,0),MATCH("G"&amp;D5677&amp;"-T2",FixtureCode!$B$4:$AH$4,0)))))</f>
        <v>-</v>
      </c>
      <c r="G5677" s="12" t="str">
        <f>IF(C5677="-","-",IF(AND(ISNUMBER(Fixture!G5681),ISNUMBER(Fixture!I5681),Fixture!F5681&lt;&gt;"BYE",Fixture!J5681&lt;&gt;"BYE"),"Yes","-"))</f>
        <v>-</v>
      </c>
      <c r="H5677" s="9" t="str">
        <f>IF(G5677="-","-",IF(Fixture!G5681&gt;Fixture!I5681,Settings!$G$7,IF(Fixture!G5681=Fixture!I5681,Settings!$G$8,IF(Fixture!G5681&lt;Fixture!I5681,Settings!$G$9,"-"))))</f>
        <v>-</v>
      </c>
      <c r="I5677" s="13" t="str">
        <f>IF(G5677="-","-",IF(Fixture!I5681&gt;Fixture!G5681,Settings!$G$7,IF(Fixture!I5681=Fixture!G5681,Settings!$G$8,IF(Fixture!I5681&lt;Fixture!G5681,Settings!$G$9,"-"))))</f>
        <v>-</v>
      </c>
    </row>
    <row r="5678" spans="3:9" x14ac:dyDescent="0.25">
      <c r="C5678" s="12" t="str">
        <f t="shared" si="178"/>
        <v>-</v>
      </c>
      <c r="D5678" s="9" t="str">
        <f t="shared" si="179"/>
        <v>-</v>
      </c>
      <c r="E5678" s="9" t="str">
        <f>IF(C5678="-","-",IF(D5678=maxgameno+2,"blank row 2",IF(D5678=maxgameno+1,"blank row 1",INDEX(FixtureCode!$B$4:$AH$128,MATCH($C5678,FixtureCode!$B$4:$B$128,0),MATCH("G"&amp;D5678&amp;"-T1",FixtureCode!$B$4:$AH$4,0)))))</f>
        <v>-</v>
      </c>
      <c r="F5678" s="13" t="str">
        <f>IF(C5678="-","-",IF(D5678=maxgameno+2,"blank row 2",IF(D5678=maxgameno+1,"blank row 1",INDEX(FixtureCode!$B$4:$AH$128,MATCH($C5678,FixtureCode!$B$4:$B$128,0),MATCH("G"&amp;D5678&amp;"-T2",FixtureCode!$B$4:$AH$4,0)))))</f>
        <v>-</v>
      </c>
      <c r="G5678" s="12" t="str">
        <f>IF(C5678="-","-",IF(AND(ISNUMBER(Fixture!G5682),ISNUMBER(Fixture!I5682),Fixture!F5682&lt;&gt;"BYE",Fixture!J5682&lt;&gt;"BYE"),"Yes","-"))</f>
        <v>-</v>
      </c>
      <c r="H5678" s="9" t="str">
        <f>IF(G5678="-","-",IF(Fixture!G5682&gt;Fixture!I5682,Settings!$G$7,IF(Fixture!G5682=Fixture!I5682,Settings!$G$8,IF(Fixture!G5682&lt;Fixture!I5682,Settings!$G$9,"-"))))</f>
        <v>-</v>
      </c>
      <c r="I5678" s="13" t="str">
        <f>IF(G5678="-","-",IF(Fixture!I5682&gt;Fixture!G5682,Settings!$G$7,IF(Fixture!I5682=Fixture!G5682,Settings!$G$8,IF(Fixture!I5682&lt;Fixture!G5682,Settings!$G$9,"-"))))</f>
        <v>-</v>
      </c>
    </row>
    <row r="5679" spans="3:9" x14ac:dyDescent="0.25">
      <c r="C5679" s="12" t="str">
        <f t="shared" si="178"/>
        <v>-</v>
      </c>
      <c r="D5679" s="9" t="str">
        <f t="shared" si="179"/>
        <v>-</v>
      </c>
      <c r="E5679" s="9" t="str">
        <f>IF(C5679="-","-",IF(D5679=maxgameno+2,"blank row 2",IF(D5679=maxgameno+1,"blank row 1",INDEX(FixtureCode!$B$4:$AH$128,MATCH($C5679,FixtureCode!$B$4:$B$128,0),MATCH("G"&amp;D5679&amp;"-T1",FixtureCode!$B$4:$AH$4,0)))))</f>
        <v>-</v>
      </c>
      <c r="F5679" s="13" t="str">
        <f>IF(C5679="-","-",IF(D5679=maxgameno+2,"blank row 2",IF(D5679=maxgameno+1,"blank row 1",INDEX(FixtureCode!$B$4:$AH$128,MATCH($C5679,FixtureCode!$B$4:$B$128,0),MATCH("G"&amp;D5679&amp;"-T2",FixtureCode!$B$4:$AH$4,0)))))</f>
        <v>-</v>
      </c>
      <c r="G5679" s="12" t="str">
        <f>IF(C5679="-","-",IF(AND(ISNUMBER(Fixture!G5683),ISNUMBER(Fixture!I5683),Fixture!F5683&lt;&gt;"BYE",Fixture!J5683&lt;&gt;"BYE"),"Yes","-"))</f>
        <v>-</v>
      </c>
      <c r="H5679" s="9" t="str">
        <f>IF(G5679="-","-",IF(Fixture!G5683&gt;Fixture!I5683,Settings!$G$7,IF(Fixture!G5683=Fixture!I5683,Settings!$G$8,IF(Fixture!G5683&lt;Fixture!I5683,Settings!$G$9,"-"))))</f>
        <v>-</v>
      </c>
      <c r="I5679" s="13" t="str">
        <f>IF(G5679="-","-",IF(Fixture!I5683&gt;Fixture!G5683,Settings!$G$7,IF(Fixture!I5683=Fixture!G5683,Settings!$G$8,IF(Fixture!I5683&lt;Fixture!G5683,Settings!$G$9,"-"))))</f>
        <v>-</v>
      </c>
    </row>
    <row r="5680" spans="3:9" x14ac:dyDescent="0.25">
      <c r="C5680" s="12" t="str">
        <f t="shared" si="178"/>
        <v>-</v>
      </c>
      <c r="D5680" s="9" t="str">
        <f t="shared" si="179"/>
        <v>-</v>
      </c>
      <c r="E5680" s="9" t="str">
        <f>IF(C5680="-","-",IF(D5680=maxgameno+2,"blank row 2",IF(D5680=maxgameno+1,"blank row 1",INDEX(FixtureCode!$B$4:$AH$128,MATCH($C5680,FixtureCode!$B$4:$B$128,0),MATCH("G"&amp;D5680&amp;"-T1",FixtureCode!$B$4:$AH$4,0)))))</f>
        <v>-</v>
      </c>
      <c r="F5680" s="13" t="str">
        <f>IF(C5680="-","-",IF(D5680=maxgameno+2,"blank row 2",IF(D5680=maxgameno+1,"blank row 1",INDEX(FixtureCode!$B$4:$AH$128,MATCH($C5680,FixtureCode!$B$4:$B$128,0),MATCH("G"&amp;D5680&amp;"-T2",FixtureCode!$B$4:$AH$4,0)))))</f>
        <v>-</v>
      </c>
      <c r="G5680" s="12" t="str">
        <f>IF(C5680="-","-",IF(AND(ISNUMBER(Fixture!G5684),ISNUMBER(Fixture!I5684),Fixture!F5684&lt;&gt;"BYE",Fixture!J5684&lt;&gt;"BYE"),"Yes","-"))</f>
        <v>-</v>
      </c>
      <c r="H5680" s="9" t="str">
        <f>IF(G5680="-","-",IF(Fixture!G5684&gt;Fixture!I5684,Settings!$G$7,IF(Fixture!G5684=Fixture!I5684,Settings!$G$8,IF(Fixture!G5684&lt;Fixture!I5684,Settings!$G$9,"-"))))</f>
        <v>-</v>
      </c>
      <c r="I5680" s="13" t="str">
        <f>IF(G5680="-","-",IF(Fixture!I5684&gt;Fixture!G5684,Settings!$G$7,IF(Fixture!I5684=Fixture!G5684,Settings!$G$8,IF(Fixture!I5684&lt;Fixture!G5684,Settings!$G$9,"-"))))</f>
        <v>-</v>
      </c>
    </row>
    <row r="5681" spans="3:9" x14ac:dyDescent="0.25">
      <c r="C5681" s="12" t="str">
        <f t="shared" si="178"/>
        <v>-</v>
      </c>
      <c r="D5681" s="9" t="str">
        <f t="shared" si="179"/>
        <v>-</v>
      </c>
      <c r="E5681" s="9" t="str">
        <f>IF(C5681="-","-",IF(D5681=maxgameno+2,"blank row 2",IF(D5681=maxgameno+1,"blank row 1",INDEX(FixtureCode!$B$4:$AH$128,MATCH($C5681,FixtureCode!$B$4:$B$128,0),MATCH("G"&amp;D5681&amp;"-T1",FixtureCode!$B$4:$AH$4,0)))))</f>
        <v>-</v>
      </c>
      <c r="F5681" s="13" t="str">
        <f>IF(C5681="-","-",IF(D5681=maxgameno+2,"blank row 2",IF(D5681=maxgameno+1,"blank row 1",INDEX(FixtureCode!$B$4:$AH$128,MATCH($C5681,FixtureCode!$B$4:$B$128,0),MATCH("G"&amp;D5681&amp;"-T2",FixtureCode!$B$4:$AH$4,0)))))</f>
        <v>-</v>
      </c>
      <c r="G5681" s="12" t="str">
        <f>IF(C5681="-","-",IF(AND(ISNUMBER(Fixture!G5685),ISNUMBER(Fixture!I5685),Fixture!F5685&lt;&gt;"BYE",Fixture!J5685&lt;&gt;"BYE"),"Yes","-"))</f>
        <v>-</v>
      </c>
      <c r="H5681" s="9" t="str">
        <f>IF(G5681="-","-",IF(Fixture!G5685&gt;Fixture!I5685,Settings!$G$7,IF(Fixture!G5685=Fixture!I5685,Settings!$G$8,IF(Fixture!G5685&lt;Fixture!I5685,Settings!$G$9,"-"))))</f>
        <v>-</v>
      </c>
      <c r="I5681" s="13" t="str">
        <f>IF(G5681="-","-",IF(Fixture!I5685&gt;Fixture!G5685,Settings!$G$7,IF(Fixture!I5685=Fixture!G5685,Settings!$G$8,IF(Fixture!I5685&lt;Fixture!G5685,Settings!$G$9,"-"))))</f>
        <v>-</v>
      </c>
    </row>
    <row r="5682" spans="3:9" x14ac:dyDescent="0.25">
      <c r="C5682" s="12" t="str">
        <f t="shared" si="178"/>
        <v>-</v>
      </c>
      <c r="D5682" s="9" t="str">
        <f t="shared" si="179"/>
        <v>-</v>
      </c>
      <c r="E5682" s="9" t="str">
        <f>IF(C5682="-","-",IF(D5682=maxgameno+2,"blank row 2",IF(D5682=maxgameno+1,"blank row 1",INDEX(FixtureCode!$B$4:$AH$128,MATCH($C5682,FixtureCode!$B$4:$B$128,0),MATCH("G"&amp;D5682&amp;"-T1",FixtureCode!$B$4:$AH$4,0)))))</f>
        <v>-</v>
      </c>
      <c r="F5682" s="13" t="str">
        <f>IF(C5682="-","-",IF(D5682=maxgameno+2,"blank row 2",IF(D5682=maxgameno+1,"blank row 1",INDEX(FixtureCode!$B$4:$AH$128,MATCH($C5682,FixtureCode!$B$4:$B$128,0),MATCH("G"&amp;D5682&amp;"-T2",FixtureCode!$B$4:$AH$4,0)))))</f>
        <v>-</v>
      </c>
      <c r="G5682" s="12" t="str">
        <f>IF(C5682="-","-",IF(AND(ISNUMBER(Fixture!G5686),ISNUMBER(Fixture!I5686),Fixture!F5686&lt;&gt;"BYE",Fixture!J5686&lt;&gt;"BYE"),"Yes","-"))</f>
        <v>-</v>
      </c>
      <c r="H5682" s="9" t="str">
        <f>IF(G5682="-","-",IF(Fixture!G5686&gt;Fixture!I5686,Settings!$G$7,IF(Fixture!G5686=Fixture!I5686,Settings!$G$8,IF(Fixture!G5686&lt;Fixture!I5686,Settings!$G$9,"-"))))</f>
        <v>-</v>
      </c>
      <c r="I5682" s="13" t="str">
        <f>IF(G5682="-","-",IF(Fixture!I5686&gt;Fixture!G5686,Settings!$G$7,IF(Fixture!I5686=Fixture!G5686,Settings!$G$8,IF(Fixture!I5686&lt;Fixture!G5686,Settings!$G$9,"-"))))</f>
        <v>-</v>
      </c>
    </row>
    <row r="5683" spans="3:9" x14ac:dyDescent="0.25">
      <c r="C5683" s="12" t="str">
        <f t="shared" si="178"/>
        <v>-</v>
      </c>
      <c r="D5683" s="9" t="str">
        <f t="shared" si="179"/>
        <v>-</v>
      </c>
      <c r="E5683" s="9" t="str">
        <f>IF(C5683="-","-",IF(D5683=maxgameno+2,"blank row 2",IF(D5683=maxgameno+1,"blank row 1",INDEX(FixtureCode!$B$4:$AH$128,MATCH($C5683,FixtureCode!$B$4:$B$128,0),MATCH("G"&amp;D5683&amp;"-T1",FixtureCode!$B$4:$AH$4,0)))))</f>
        <v>-</v>
      </c>
      <c r="F5683" s="13" t="str">
        <f>IF(C5683="-","-",IF(D5683=maxgameno+2,"blank row 2",IF(D5683=maxgameno+1,"blank row 1",INDEX(FixtureCode!$B$4:$AH$128,MATCH($C5683,FixtureCode!$B$4:$B$128,0),MATCH("G"&amp;D5683&amp;"-T2",FixtureCode!$B$4:$AH$4,0)))))</f>
        <v>-</v>
      </c>
      <c r="G5683" s="12" t="str">
        <f>IF(C5683="-","-",IF(AND(ISNUMBER(Fixture!G5687),ISNUMBER(Fixture!I5687),Fixture!F5687&lt;&gt;"BYE",Fixture!J5687&lt;&gt;"BYE"),"Yes","-"))</f>
        <v>-</v>
      </c>
      <c r="H5683" s="9" t="str">
        <f>IF(G5683="-","-",IF(Fixture!G5687&gt;Fixture!I5687,Settings!$G$7,IF(Fixture!G5687=Fixture!I5687,Settings!$G$8,IF(Fixture!G5687&lt;Fixture!I5687,Settings!$G$9,"-"))))</f>
        <v>-</v>
      </c>
      <c r="I5683" s="13" t="str">
        <f>IF(G5683="-","-",IF(Fixture!I5687&gt;Fixture!G5687,Settings!$G$7,IF(Fixture!I5687=Fixture!G5687,Settings!$G$8,IF(Fixture!I5687&lt;Fixture!G5687,Settings!$G$9,"-"))))</f>
        <v>-</v>
      </c>
    </row>
    <row r="5684" spans="3:9" x14ac:dyDescent="0.25">
      <c r="C5684" s="12" t="str">
        <f t="shared" si="178"/>
        <v>-</v>
      </c>
      <c r="D5684" s="9" t="str">
        <f t="shared" si="179"/>
        <v>-</v>
      </c>
      <c r="E5684" s="9" t="str">
        <f>IF(C5684="-","-",IF(D5684=maxgameno+2,"blank row 2",IF(D5684=maxgameno+1,"blank row 1",INDEX(FixtureCode!$B$4:$AH$128,MATCH($C5684,FixtureCode!$B$4:$B$128,0),MATCH("G"&amp;D5684&amp;"-T1",FixtureCode!$B$4:$AH$4,0)))))</f>
        <v>-</v>
      </c>
      <c r="F5684" s="13" t="str">
        <f>IF(C5684="-","-",IF(D5684=maxgameno+2,"blank row 2",IF(D5684=maxgameno+1,"blank row 1",INDEX(FixtureCode!$B$4:$AH$128,MATCH($C5684,FixtureCode!$B$4:$B$128,0),MATCH("G"&amp;D5684&amp;"-T2",FixtureCode!$B$4:$AH$4,0)))))</f>
        <v>-</v>
      </c>
      <c r="G5684" s="12" t="str">
        <f>IF(C5684="-","-",IF(AND(ISNUMBER(Fixture!G5688),ISNUMBER(Fixture!I5688),Fixture!F5688&lt;&gt;"BYE",Fixture!J5688&lt;&gt;"BYE"),"Yes","-"))</f>
        <v>-</v>
      </c>
      <c r="H5684" s="9" t="str">
        <f>IF(G5684="-","-",IF(Fixture!G5688&gt;Fixture!I5688,Settings!$G$7,IF(Fixture!G5688=Fixture!I5688,Settings!$G$8,IF(Fixture!G5688&lt;Fixture!I5688,Settings!$G$9,"-"))))</f>
        <v>-</v>
      </c>
      <c r="I5684" s="13" t="str">
        <f>IF(G5684="-","-",IF(Fixture!I5688&gt;Fixture!G5688,Settings!$G$7,IF(Fixture!I5688=Fixture!G5688,Settings!$G$8,IF(Fixture!I5688&lt;Fixture!G5688,Settings!$G$9,"-"))))</f>
        <v>-</v>
      </c>
    </row>
    <row r="5685" spans="3:9" x14ac:dyDescent="0.25">
      <c r="C5685" s="12" t="str">
        <f t="shared" si="178"/>
        <v>-</v>
      </c>
      <c r="D5685" s="9" t="str">
        <f t="shared" si="179"/>
        <v>-</v>
      </c>
      <c r="E5685" s="9" t="str">
        <f>IF(C5685="-","-",IF(D5685=maxgameno+2,"blank row 2",IF(D5685=maxgameno+1,"blank row 1",INDEX(FixtureCode!$B$4:$AH$128,MATCH($C5685,FixtureCode!$B$4:$B$128,0),MATCH("G"&amp;D5685&amp;"-T1",FixtureCode!$B$4:$AH$4,0)))))</f>
        <v>-</v>
      </c>
      <c r="F5685" s="13" t="str">
        <f>IF(C5685="-","-",IF(D5685=maxgameno+2,"blank row 2",IF(D5685=maxgameno+1,"blank row 1",INDEX(FixtureCode!$B$4:$AH$128,MATCH($C5685,FixtureCode!$B$4:$B$128,0),MATCH("G"&amp;D5685&amp;"-T2",FixtureCode!$B$4:$AH$4,0)))))</f>
        <v>-</v>
      </c>
      <c r="G5685" s="12" t="str">
        <f>IF(C5685="-","-",IF(AND(ISNUMBER(Fixture!G5689),ISNUMBER(Fixture!I5689),Fixture!F5689&lt;&gt;"BYE",Fixture!J5689&lt;&gt;"BYE"),"Yes","-"))</f>
        <v>-</v>
      </c>
      <c r="H5685" s="9" t="str">
        <f>IF(G5685="-","-",IF(Fixture!G5689&gt;Fixture!I5689,Settings!$G$7,IF(Fixture!G5689=Fixture!I5689,Settings!$G$8,IF(Fixture!G5689&lt;Fixture!I5689,Settings!$G$9,"-"))))</f>
        <v>-</v>
      </c>
      <c r="I5685" s="13" t="str">
        <f>IF(G5685="-","-",IF(Fixture!I5689&gt;Fixture!G5689,Settings!$G$7,IF(Fixture!I5689=Fixture!G5689,Settings!$G$8,IF(Fixture!I5689&lt;Fixture!G5689,Settings!$G$9,"-"))))</f>
        <v>-</v>
      </c>
    </row>
    <row r="5686" spans="3:9" x14ac:dyDescent="0.25">
      <c r="C5686" s="12" t="str">
        <f t="shared" si="178"/>
        <v>-</v>
      </c>
      <c r="D5686" s="9" t="str">
        <f t="shared" si="179"/>
        <v>-</v>
      </c>
      <c r="E5686" s="9" t="str">
        <f>IF(C5686="-","-",IF(D5686=maxgameno+2,"blank row 2",IF(D5686=maxgameno+1,"blank row 1",INDEX(FixtureCode!$B$4:$AH$128,MATCH($C5686,FixtureCode!$B$4:$B$128,0),MATCH("G"&amp;D5686&amp;"-T1",FixtureCode!$B$4:$AH$4,0)))))</f>
        <v>-</v>
      </c>
      <c r="F5686" s="13" t="str">
        <f>IF(C5686="-","-",IF(D5686=maxgameno+2,"blank row 2",IF(D5686=maxgameno+1,"blank row 1",INDEX(FixtureCode!$B$4:$AH$128,MATCH($C5686,FixtureCode!$B$4:$B$128,0),MATCH("G"&amp;D5686&amp;"-T2",FixtureCode!$B$4:$AH$4,0)))))</f>
        <v>-</v>
      </c>
      <c r="G5686" s="12" t="str">
        <f>IF(C5686="-","-",IF(AND(ISNUMBER(Fixture!G5690),ISNUMBER(Fixture!I5690),Fixture!F5690&lt;&gt;"BYE",Fixture!J5690&lt;&gt;"BYE"),"Yes","-"))</f>
        <v>-</v>
      </c>
      <c r="H5686" s="9" t="str">
        <f>IF(G5686="-","-",IF(Fixture!G5690&gt;Fixture!I5690,Settings!$G$7,IF(Fixture!G5690=Fixture!I5690,Settings!$G$8,IF(Fixture!G5690&lt;Fixture!I5690,Settings!$G$9,"-"))))</f>
        <v>-</v>
      </c>
      <c r="I5686" s="13" t="str">
        <f>IF(G5686="-","-",IF(Fixture!I5690&gt;Fixture!G5690,Settings!$G$7,IF(Fixture!I5690=Fixture!G5690,Settings!$G$8,IF(Fixture!I5690&lt;Fixture!G5690,Settings!$G$9,"-"))))</f>
        <v>-</v>
      </c>
    </row>
    <row r="5687" spans="3:9" x14ac:dyDescent="0.25">
      <c r="C5687" s="12" t="str">
        <f t="shared" si="178"/>
        <v>-</v>
      </c>
      <c r="D5687" s="9" t="str">
        <f t="shared" si="179"/>
        <v>-</v>
      </c>
      <c r="E5687" s="9" t="str">
        <f>IF(C5687="-","-",IF(D5687=maxgameno+2,"blank row 2",IF(D5687=maxgameno+1,"blank row 1",INDEX(FixtureCode!$B$4:$AH$128,MATCH($C5687,FixtureCode!$B$4:$B$128,0),MATCH("G"&amp;D5687&amp;"-T1",FixtureCode!$B$4:$AH$4,0)))))</f>
        <v>-</v>
      </c>
      <c r="F5687" s="13" t="str">
        <f>IF(C5687="-","-",IF(D5687=maxgameno+2,"blank row 2",IF(D5687=maxgameno+1,"blank row 1",INDEX(FixtureCode!$B$4:$AH$128,MATCH($C5687,FixtureCode!$B$4:$B$128,0),MATCH("G"&amp;D5687&amp;"-T2",FixtureCode!$B$4:$AH$4,0)))))</f>
        <v>-</v>
      </c>
      <c r="G5687" s="12" t="str">
        <f>IF(C5687="-","-",IF(AND(ISNUMBER(Fixture!G5691),ISNUMBER(Fixture!I5691),Fixture!F5691&lt;&gt;"BYE",Fixture!J5691&lt;&gt;"BYE"),"Yes","-"))</f>
        <v>-</v>
      </c>
      <c r="H5687" s="9" t="str">
        <f>IF(G5687="-","-",IF(Fixture!G5691&gt;Fixture!I5691,Settings!$G$7,IF(Fixture!G5691=Fixture!I5691,Settings!$G$8,IF(Fixture!G5691&lt;Fixture!I5691,Settings!$G$9,"-"))))</f>
        <v>-</v>
      </c>
      <c r="I5687" s="13" t="str">
        <f>IF(G5687="-","-",IF(Fixture!I5691&gt;Fixture!G5691,Settings!$G$7,IF(Fixture!I5691=Fixture!G5691,Settings!$G$8,IF(Fixture!I5691&lt;Fixture!G5691,Settings!$G$9,"-"))))</f>
        <v>-</v>
      </c>
    </row>
    <row r="5688" spans="3:9" x14ac:dyDescent="0.25">
      <c r="C5688" s="12" t="str">
        <f t="shared" si="178"/>
        <v>-</v>
      </c>
      <c r="D5688" s="9" t="str">
        <f t="shared" si="179"/>
        <v>-</v>
      </c>
      <c r="E5688" s="9" t="str">
        <f>IF(C5688="-","-",IF(D5688=maxgameno+2,"blank row 2",IF(D5688=maxgameno+1,"blank row 1",INDEX(FixtureCode!$B$4:$AH$128,MATCH($C5688,FixtureCode!$B$4:$B$128,0),MATCH("G"&amp;D5688&amp;"-T1",FixtureCode!$B$4:$AH$4,0)))))</f>
        <v>-</v>
      </c>
      <c r="F5688" s="13" t="str">
        <f>IF(C5688="-","-",IF(D5688=maxgameno+2,"blank row 2",IF(D5688=maxgameno+1,"blank row 1",INDEX(FixtureCode!$B$4:$AH$128,MATCH($C5688,FixtureCode!$B$4:$B$128,0),MATCH("G"&amp;D5688&amp;"-T2",FixtureCode!$B$4:$AH$4,0)))))</f>
        <v>-</v>
      </c>
      <c r="G5688" s="12" t="str">
        <f>IF(C5688="-","-",IF(AND(ISNUMBER(Fixture!G5692),ISNUMBER(Fixture!I5692),Fixture!F5692&lt;&gt;"BYE",Fixture!J5692&lt;&gt;"BYE"),"Yes","-"))</f>
        <v>-</v>
      </c>
      <c r="H5688" s="9" t="str">
        <f>IF(G5688="-","-",IF(Fixture!G5692&gt;Fixture!I5692,Settings!$G$7,IF(Fixture!G5692=Fixture!I5692,Settings!$G$8,IF(Fixture!G5692&lt;Fixture!I5692,Settings!$G$9,"-"))))</f>
        <v>-</v>
      </c>
      <c r="I5688" s="13" t="str">
        <f>IF(G5688="-","-",IF(Fixture!I5692&gt;Fixture!G5692,Settings!$G$7,IF(Fixture!I5692=Fixture!G5692,Settings!$G$8,IF(Fixture!I5692&lt;Fixture!G5692,Settings!$G$9,"-"))))</f>
        <v>-</v>
      </c>
    </row>
    <row r="5689" spans="3:9" x14ac:dyDescent="0.25">
      <c r="C5689" s="12" t="str">
        <f t="shared" si="178"/>
        <v>-</v>
      </c>
      <c r="D5689" s="9" t="str">
        <f t="shared" si="179"/>
        <v>-</v>
      </c>
      <c r="E5689" s="9" t="str">
        <f>IF(C5689="-","-",IF(D5689=maxgameno+2,"blank row 2",IF(D5689=maxgameno+1,"blank row 1",INDEX(FixtureCode!$B$4:$AH$128,MATCH($C5689,FixtureCode!$B$4:$B$128,0),MATCH("G"&amp;D5689&amp;"-T1",FixtureCode!$B$4:$AH$4,0)))))</f>
        <v>-</v>
      </c>
      <c r="F5689" s="13" t="str">
        <f>IF(C5689="-","-",IF(D5689=maxgameno+2,"blank row 2",IF(D5689=maxgameno+1,"blank row 1",INDEX(FixtureCode!$B$4:$AH$128,MATCH($C5689,FixtureCode!$B$4:$B$128,0),MATCH("G"&amp;D5689&amp;"-T2",FixtureCode!$B$4:$AH$4,0)))))</f>
        <v>-</v>
      </c>
      <c r="G5689" s="12" t="str">
        <f>IF(C5689="-","-",IF(AND(ISNUMBER(Fixture!G5693),ISNUMBER(Fixture!I5693),Fixture!F5693&lt;&gt;"BYE",Fixture!J5693&lt;&gt;"BYE"),"Yes","-"))</f>
        <v>-</v>
      </c>
      <c r="H5689" s="9" t="str">
        <f>IF(G5689="-","-",IF(Fixture!G5693&gt;Fixture!I5693,Settings!$G$7,IF(Fixture!G5693=Fixture!I5693,Settings!$G$8,IF(Fixture!G5693&lt;Fixture!I5693,Settings!$G$9,"-"))))</f>
        <v>-</v>
      </c>
      <c r="I5689" s="13" t="str">
        <f>IF(G5689="-","-",IF(Fixture!I5693&gt;Fixture!G5693,Settings!$G$7,IF(Fixture!I5693=Fixture!G5693,Settings!$G$8,IF(Fixture!I5693&lt;Fixture!G5693,Settings!$G$9,"-"))))</f>
        <v>-</v>
      </c>
    </row>
    <row r="5690" spans="3:9" x14ac:dyDescent="0.25">
      <c r="C5690" s="12" t="str">
        <f t="shared" si="178"/>
        <v>-</v>
      </c>
      <c r="D5690" s="9" t="str">
        <f t="shared" si="179"/>
        <v>-</v>
      </c>
      <c r="E5690" s="9" t="str">
        <f>IF(C5690="-","-",IF(D5690=maxgameno+2,"blank row 2",IF(D5690=maxgameno+1,"blank row 1",INDEX(FixtureCode!$B$4:$AH$128,MATCH($C5690,FixtureCode!$B$4:$B$128,0),MATCH("G"&amp;D5690&amp;"-T1",FixtureCode!$B$4:$AH$4,0)))))</f>
        <v>-</v>
      </c>
      <c r="F5690" s="13" t="str">
        <f>IF(C5690="-","-",IF(D5690=maxgameno+2,"blank row 2",IF(D5690=maxgameno+1,"blank row 1",INDEX(FixtureCode!$B$4:$AH$128,MATCH($C5690,FixtureCode!$B$4:$B$128,0),MATCH("G"&amp;D5690&amp;"-T2",FixtureCode!$B$4:$AH$4,0)))))</f>
        <v>-</v>
      </c>
      <c r="G5690" s="12" t="str">
        <f>IF(C5690="-","-",IF(AND(ISNUMBER(Fixture!G5694),ISNUMBER(Fixture!I5694),Fixture!F5694&lt;&gt;"BYE",Fixture!J5694&lt;&gt;"BYE"),"Yes","-"))</f>
        <v>-</v>
      </c>
      <c r="H5690" s="9" t="str">
        <f>IF(G5690="-","-",IF(Fixture!G5694&gt;Fixture!I5694,Settings!$G$7,IF(Fixture!G5694=Fixture!I5694,Settings!$G$8,IF(Fixture!G5694&lt;Fixture!I5694,Settings!$G$9,"-"))))</f>
        <v>-</v>
      </c>
      <c r="I5690" s="13" t="str">
        <f>IF(G5690="-","-",IF(Fixture!I5694&gt;Fixture!G5694,Settings!$G$7,IF(Fixture!I5694=Fixture!G5694,Settings!$G$8,IF(Fixture!I5694&lt;Fixture!G5694,Settings!$G$9,"-"))))</f>
        <v>-</v>
      </c>
    </row>
    <row r="5691" spans="3:9" x14ac:dyDescent="0.25">
      <c r="C5691" s="12" t="str">
        <f t="shared" si="178"/>
        <v>-</v>
      </c>
      <c r="D5691" s="9" t="str">
        <f t="shared" si="179"/>
        <v>-</v>
      </c>
      <c r="E5691" s="9" t="str">
        <f>IF(C5691="-","-",IF(D5691=maxgameno+2,"blank row 2",IF(D5691=maxgameno+1,"blank row 1",INDEX(FixtureCode!$B$4:$AH$128,MATCH($C5691,FixtureCode!$B$4:$B$128,0),MATCH("G"&amp;D5691&amp;"-T1",FixtureCode!$B$4:$AH$4,0)))))</f>
        <v>-</v>
      </c>
      <c r="F5691" s="13" t="str">
        <f>IF(C5691="-","-",IF(D5691=maxgameno+2,"blank row 2",IF(D5691=maxgameno+1,"blank row 1",INDEX(FixtureCode!$B$4:$AH$128,MATCH($C5691,FixtureCode!$B$4:$B$128,0),MATCH("G"&amp;D5691&amp;"-T2",FixtureCode!$B$4:$AH$4,0)))))</f>
        <v>-</v>
      </c>
      <c r="G5691" s="12" t="str">
        <f>IF(C5691="-","-",IF(AND(ISNUMBER(Fixture!G5695),ISNUMBER(Fixture!I5695),Fixture!F5695&lt;&gt;"BYE",Fixture!J5695&lt;&gt;"BYE"),"Yes","-"))</f>
        <v>-</v>
      </c>
      <c r="H5691" s="9" t="str">
        <f>IF(G5691="-","-",IF(Fixture!G5695&gt;Fixture!I5695,Settings!$G$7,IF(Fixture!G5695=Fixture!I5695,Settings!$G$8,IF(Fixture!G5695&lt;Fixture!I5695,Settings!$G$9,"-"))))</f>
        <v>-</v>
      </c>
      <c r="I5691" s="13" t="str">
        <f>IF(G5691="-","-",IF(Fixture!I5695&gt;Fixture!G5695,Settings!$G$7,IF(Fixture!I5695=Fixture!G5695,Settings!$G$8,IF(Fixture!I5695&lt;Fixture!G5695,Settings!$G$9,"-"))))</f>
        <v>-</v>
      </c>
    </row>
    <row r="5692" spans="3:9" x14ac:dyDescent="0.25">
      <c r="C5692" s="12" t="str">
        <f t="shared" si="178"/>
        <v>-</v>
      </c>
      <c r="D5692" s="9" t="str">
        <f t="shared" si="179"/>
        <v>-</v>
      </c>
      <c r="E5692" s="9" t="str">
        <f>IF(C5692="-","-",IF(D5692=maxgameno+2,"blank row 2",IF(D5692=maxgameno+1,"blank row 1",INDEX(FixtureCode!$B$4:$AH$128,MATCH($C5692,FixtureCode!$B$4:$B$128,0),MATCH("G"&amp;D5692&amp;"-T1",FixtureCode!$B$4:$AH$4,0)))))</f>
        <v>-</v>
      </c>
      <c r="F5692" s="13" t="str">
        <f>IF(C5692="-","-",IF(D5692=maxgameno+2,"blank row 2",IF(D5692=maxgameno+1,"blank row 1",INDEX(FixtureCode!$B$4:$AH$128,MATCH($C5692,FixtureCode!$B$4:$B$128,0),MATCH("G"&amp;D5692&amp;"-T2",FixtureCode!$B$4:$AH$4,0)))))</f>
        <v>-</v>
      </c>
      <c r="G5692" s="12" t="str">
        <f>IF(C5692="-","-",IF(AND(ISNUMBER(Fixture!G5696),ISNUMBER(Fixture!I5696),Fixture!F5696&lt;&gt;"BYE",Fixture!J5696&lt;&gt;"BYE"),"Yes","-"))</f>
        <v>-</v>
      </c>
      <c r="H5692" s="9" t="str">
        <f>IF(G5692="-","-",IF(Fixture!G5696&gt;Fixture!I5696,Settings!$G$7,IF(Fixture!G5696=Fixture!I5696,Settings!$G$8,IF(Fixture!G5696&lt;Fixture!I5696,Settings!$G$9,"-"))))</f>
        <v>-</v>
      </c>
      <c r="I5692" s="13" t="str">
        <f>IF(G5692="-","-",IF(Fixture!I5696&gt;Fixture!G5696,Settings!$G$7,IF(Fixture!I5696=Fixture!G5696,Settings!$G$8,IF(Fixture!I5696&lt;Fixture!G5696,Settings!$G$9,"-"))))</f>
        <v>-</v>
      </c>
    </row>
    <row r="5693" spans="3:9" x14ac:dyDescent="0.25">
      <c r="C5693" s="12" t="str">
        <f t="shared" si="178"/>
        <v>-</v>
      </c>
      <c r="D5693" s="9" t="str">
        <f t="shared" si="179"/>
        <v>-</v>
      </c>
      <c r="E5693" s="9" t="str">
        <f>IF(C5693="-","-",IF(D5693=maxgameno+2,"blank row 2",IF(D5693=maxgameno+1,"blank row 1",INDEX(FixtureCode!$B$4:$AH$128,MATCH($C5693,FixtureCode!$B$4:$B$128,0),MATCH("G"&amp;D5693&amp;"-T1",FixtureCode!$B$4:$AH$4,0)))))</f>
        <v>-</v>
      </c>
      <c r="F5693" s="13" t="str">
        <f>IF(C5693="-","-",IF(D5693=maxgameno+2,"blank row 2",IF(D5693=maxgameno+1,"blank row 1",INDEX(FixtureCode!$B$4:$AH$128,MATCH($C5693,FixtureCode!$B$4:$B$128,0),MATCH("G"&amp;D5693&amp;"-T2",FixtureCode!$B$4:$AH$4,0)))))</f>
        <v>-</v>
      </c>
      <c r="G5693" s="12" t="str">
        <f>IF(C5693="-","-",IF(AND(ISNUMBER(Fixture!G5697),ISNUMBER(Fixture!I5697),Fixture!F5697&lt;&gt;"BYE",Fixture!J5697&lt;&gt;"BYE"),"Yes","-"))</f>
        <v>-</v>
      </c>
      <c r="H5693" s="9" t="str">
        <f>IF(G5693="-","-",IF(Fixture!G5697&gt;Fixture!I5697,Settings!$G$7,IF(Fixture!G5697=Fixture!I5697,Settings!$G$8,IF(Fixture!G5697&lt;Fixture!I5697,Settings!$G$9,"-"))))</f>
        <v>-</v>
      </c>
      <c r="I5693" s="13" t="str">
        <f>IF(G5693="-","-",IF(Fixture!I5697&gt;Fixture!G5697,Settings!$G$7,IF(Fixture!I5697=Fixture!G5697,Settings!$G$8,IF(Fixture!I5697&lt;Fixture!G5697,Settings!$G$9,"-"))))</f>
        <v>-</v>
      </c>
    </row>
    <row r="5694" spans="3:9" x14ac:dyDescent="0.25">
      <c r="C5694" s="12" t="str">
        <f t="shared" si="178"/>
        <v>-</v>
      </c>
      <c r="D5694" s="9" t="str">
        <f t="shared" si="179"/>
        <v>-</v>
      </c>
      <c r="E5694" s="9" t="str">
        <f>IF(C5694="-","-",IF(D5694=maxgameno+2,"blank row 2",IF(D5694=maxgameno+1,"blank row 1",INDEX(FixtureCode!$B$4:$AH$128,MATCH($C5694,FixtureCode!$B$4:$B$128,0),MATCH("G"&amp;D5694&amp;"-T1",FixtureCode!$B$4:$AH$4,0)))))</f>
        <v>-</v>
      </c>
      <c r="F5694" s="13" t="str">
        <f>IF(C5694="-","-",IF(D5694=maxgameno+2,"blank row 2",IF(D5694=maxgameno+1,"blank row 1",INDEX(FixtureCode!$B$4:$AH$128,MATCH($C5694,FixtureCode!$B$4:$B$128,0),MATCH("G"&amp;D5694&amp;"-T2",FixtureCode!$B$4:$AH$4,0)))))</f>
        <v>-</v>
      </c>
      <c r="G5694" s="12" t="str">
        <f>IF(C5694="-","-",IF(AND(ISNUMBER(Fixture!G5698),ISNUMBER(Fixture!I5698),Fixture!F5698&lt;&gt;"BYE",Fixture!J5698&lt;&gt;"BYE"),"Yes","-"))</f>
        <v>-</v>
      </c>
      <c r="H5694" s="9" t="str">
        <f>IF(G5694="-","-",IF(Fixture!G5698&gt;Fixture!I5698,Settings!$G$7,IF(Fixture!G5698=Fixture!I5698,Settings!$G$8,IF(Fixture!G5698&lt;Fixture!I5698,Settings!$G$9,"-"))))</f>
        <v>-</v>
      </c>
      <c r="I5694" s="13" t="str">
        <f>IF(G5694="-","-",IF(Fixture!I5698&gt;Fixture!G5698,Settings!$G$7,IF(Fixture!I5698=Fixture!G5698,Settings!$G$8,IF(Fixture!I5698&lt;Fixture!G5698,Settings!$G$9,"-"))))</f>
        <v>-</v>
      </c>
    </row>
    <row r="5695" spans="3:9" x14ac:dyDescent="0.25">
      <c r="C5695" s="12" t="str">
        <f t="shared" si="178"/>
        <v>-</v>
      </c>
      <c r="D5695" s="9" t="str">
        <f t="shared" si="179"/>
        <v>-</v>
      </c>
      <c r="E5695" s="9" t="str">
        <f>IF(C5695="-","-",IF(D5695=maxgameno+2,"blank row 2",IF(D5695=maxgameno+1,"blank row 1",INDEX(FixtureCode!$B$4:$AH$128,MATCH($C5695,FixtureCode!$B$4:$B$128,0),MATCH("G"&amp;D5695&amp;"-T1",FixtureCode!$B$4:$AH$4,0)))))</f>
        <v>-</v>
      </c>
      <c r="F5695" s="13" t="str">
        <f>IF(C5695="-","-",IF(D5695=maxgameno+2,"blank row 2",IF(D5695=maxgameno+1,"blank row 1",INDEX(FixtureCode!$B$4:$AH$128,MATCH($C5695,FixtureCode!$B$4:$B$128,0),MATCH("G"&amp;D5695&amp;"-T2",FixtureCode!$B$4:$AH$4,0)))))</f>
        <v>-</v>
      </c>
      <c r="G5695" s="12" t="str">
        <f>IF(C5695="-","-",IF(AND(ISNUMBER(Fixture!G5699),ISNUMBER(Fixture!I5699),Fixture!F5699&lt;&gt;"BYE",Fixture!J5699&lt;&gt;"BYE"),"Yes","-"))</f>
        <v>-</v>
      </c>
      <c r="H5695" s="9" t="str">
        <f>IF(G5695="-","-",IF(Fixture!G5699&gt;Fixture!I5699,Settings!$G$7,IF(Fixture!G5699=Fixture!I5699,Settings!$G$8,IF(Fixture!G5699&lt;Fixture!I5699,Settings!$G$9,"-"))))</f>
        <v>-</v>
      </c>
      <c r="I5695" s="13" t="str">
        <f>IF(G5695="-","-",IF(Fixture!I5699&gt;Fixture!G5699,Settings!$G$7,IF(Fixture!I5699=Fixture!G5699,Settings!$G$8,IF(Fixture!I5699&lt;Fixture!G5699,Settings!$G$9,"-"))))</f>
        <v>-</v>
      </c>
    </row>
    <row r="5696" spans="3:9" x14ac:dyDescent="0.25">
      <c r="C5696" s="12" t="str">
        <f t="shared" si="178"/>
        <v>-</v>
      </c>
      <c r="D5696" s="9" t="str">
        <f t="shared" si="179"/>
        <v>-</v>
      </c>
      <c r="E5696" s="9" t="str">
        <f>IF(C5696="-","-",IF(D5696=maxgameno+2,"blank row 2",IF(D5696=maxgameno+1,"blank row 1",INDEX(FixtureCode!$B$4:$AH$128,MATCH($C5696,FixtureCode!$B$4:$B$128,0),MATCH("G"&amp;D5696&amp;"-T1",FixtureCode!$B$4:$AH$4,0)))))</f>
        <v>-</v>
      </c>
      <c r="F5696" s="13" t="str">
        <f>IF(C5696="-","-",IF(D5696=maxgameno+2,"blank row 2",IF(D5696=maxgameno+1,"blank row 1",INDEX(FixtureCode!$B$4:$AH$128,MATCH($C5696,FixtureCode!$B$4:$B$128,0),MATCH("G"&amp;D5696&amp;"-T2",FixtureCode!$B$4:$AH$4,0)))))</f>
        <v>-</v>
      </c>
      <c r="G5696" s="12" t="str">
        <f>IF(C5696="-","-",IF(AND(ISNUMBER(Fixture!G5700),ISNUMBER(Fixture!I5700),Fixture!F5700&lt;&gt;"BYE",Fixture!J5700&lt;&gt;"BYE"),"Yes","-"))</f>
        <v>-</v>
      </c>
      <c r="H5696" s="9" t="str">
        <f>IF(G5696="-","-",IF(Fixture!G5700&gt;Fixture!I5700,Settings!$G$7,IF(Fixture!G5700=Fixture!I5700,Settings!$G$8,IF(Fixture!G5700&lt;Fixture!I5700,Settings!$G$9,"-"))))</f>
        <v>-</v>
      </c>
      <c r="I5696" s="13" t="str">
        <f>IF(G5696="-","-",IF(Fixture!I5700&gt;Fixture!G5700,Settings!$G$7,IF(Fixture!I5700=Fixture!G5700,Settings!$G$8,IF(Fixture!I5700&lt;Fixture!G5700,Settings!$G$9,"-"))))</f>
        <v>-</v>
      </c>
    </row>
    <row r="5697" spans="3:9" x14ac:dyDescent="0.25">
      <c r="C5697" s="12" t="str">
        <f t="shared" si="178"/>
        <v>-</v>
      </c>
      <c r="D5697" s="9" t="str">
        <f t="shared" si="179"/>
        <v>-</v>
      </c>
      <c r="E5697" s="9" t="str">
        <f>IF(C5697="-","-",IF(D5697=maxgameno+2,"blank row 2",IF(D5697=maxgameno+1,"blank row 1",INDEX(FixtureCode!$B$4:$AH$128,MATCH($C5697,FixtureCode!$B$4:$B$128,0),MATCH("G"&amp;D5697&amp;"-T1",FixtureCode!$B$4:$AH$4,0)))))</f>
        <v>-</v>
      </c>
      <c r="F5697" s="13" t="str">
        <f>IF(C5697="-","-",IF(D5697=maxgameno+2,"blank row 2",IF(D5697=maxgameno+1,"blank row 1",INDEX(FixtureCode!$B$4:$AH$128,MATCH($C5697,FixtureCode!$B$4:$B$128,0),MATCH("G"&amp;D5697&amp;"-T2",FixtureCode!$B$4:$AH$4,0)))))</f>
        <v>-</v>
      </c>
      <c r="G5697" s="12" t="str">
        <f>IF(C5697="-","-",IF(AND(ISNUMBER(Fixture!G5701),ISNUMBER(Fixture!I5701),Fixture!F5701&lt;&gt;"BYE",Fixture!J5701&lt;&gt;"BYE"),"Yes","-"))</f>
        <v>-</v>
      </c>
      <c r="H5697" s="9" t="str">
        <f>IF(G5697="-","-",IF(Fixture!G5701&gt;Fixture!I5701,Settings!$G$7,IF(Fixture!G5701=Fixture!I5701,Settings!$G$8,IF(Fixture!G5701&lt;Fixture!I5701,Settings!$G$9,"-"))))</f>
        <v>-</v>
      </c>
      <c r="I5697" s="13" t="str">
        <f>IF(G5697="-","-",IF(Fixture!I5701&gt;Fixture!G5701,Settings!$G$7,IF(Fixture!I5701=Fixture!G5701,Settings!$G$8,IF(Fixture!I5701&lt;Fixture!G5701,Settings!$G$9,"-"))))</f>
        <v>-</v>
      </c>
    </row>
    <row r="5698" spans="3:9" x14ac:dyDescent="0.25">
      <c r="C5698" s="12" t="str">
        <f t="shared" si="178"/>
        <v>-</v>
      </c>
      <c r="D5698" s="9" t="str">
        <f t="shared" si="179"/>
        <v>-</v>
      </c>
      <c r="E5698" s="9" t="str">
        <f>IF(C5698="-","-",IF(D5698=maxgameno+2,"blank row 2",IF(D5698=maxgameno+1,"blank row 1",INDEX(FixtureCode!$B$4:$AH$128,MATCH($C5698,FixtureCode!$B$4:$B$128,0),MATCH("G"&amp;D5698&amp;"-T1",FixtureCode!$B$4:$AH$4,0)))))</f>
        <v>-</v>
      </c>
      <c r="F5698" s="13" t="str">
        <f>IF(C5698="-","-",IF(D5698=maxgameno+2,"blank row 2",IF(D5698=maxgameno+1,"blank row 1",INDEX(FixtureCode!$B$4:$AH$128,MATCH($C5698,FixtureCode!$B$4:$B$128,0),MATCH("G"&amp;D5698&amp;"-T2",FixtureCode!$B$4:$AH$4,0)))))</f>
        <v>-</v>
      </c>
      <c r="G5698" s="12" t="str">
        <f>IF(C5698="-","-",IF(AND(ISNUMBER(Fixture!G5702),ISNUMBER(Fixture!I5702),Fixture!F5702&lt;&gt;"BYE",Fixture!J5702&lt;&gt;"BYE"),"Yes","-"))</f>
        <v>-</v>
      </c>
      <c r="H5698" s="9" t="str">
        <f>IF(G5698="-","-",IF(Fixture!G5702&gt;Fixture!I5702,Settings!$G$7,IF(Fixture!G5702=Fixture!I5702,Settings!$G$8,IF(Fixture!G5702&lt;Fixture!I5702,Settings!$G$9,"-"))))</f>
        <v>-</v>
      </c>
      <c r="I5698" s="13" t="str">
        <f>IF(G5698="-","-",IF(Fixture!I5702&gt;Fixture!G5702,Settings!$G$7,IF(Fixture!I5702=Fixture!G5702,Settings!$G$8,IF(Fixture!I5702&lt;Fixture!G5702,Settings!$G$9,"-"))))</f>
        <v>-</v>
      </c>
    </row>
    <row r="5699" spans="3:9" x14ac:dyDescent="0.25">
      <c r="C5699" s="12" t="str">
        <f t="shared" si="178"/>
        <v>-</v>
      </c>
      <c r="D5699" s="9" t="str">
        <f t="shared" si="179"/>
        <v>-</v>
      </c>
      <c r="E5699" s="9" t="str">
        <f>IF(C5699="-","-",IF(D5699=maxgameno+2,"blank row 2",IF(D5699=maxgameno+1,"blank row 1",INDEX(FixtureCode!$B$4:$AH$128,MATCH($C5699,FixtureCode!$B$4:$B$128,0),MATCH("G"&amp;D5699&amp;"-T1",FixtureCode!$B$4:$AH$4,0)))))</f>
        <v>-</v>
      </c>
      <c r="F5699" s="13" t="str">
        <f>IF(C5699="-","-",IF(D5699=maxgameno+2,"blank row 2",IF(D5699=maxgameno+1,"blank row 1",INDEX(FixtureCode!$B$4:$AH$128,MATCH($C5699,FixtureCode!$B$4:$B$128,0),MATCH("G"&amp;D5699&amp;"-T2",FixtureCode!$B$4:$AH$4,0)))))</f>
        <v>-</v>
      </c>
      <c r="G5699" s="12" t="str">
        <f>IF(C5699="-","-",IF(AND(ISNUMBER(Fixture!G5703),ISNUMBER(Fixture!I5703),Fixture!F5703&lt;&gt;"BYE",Fixture!J5703&lt;&gt;"BYE"),"Yes","-"))</f>
        <v>-</v>
      </c>
      <c r="H5699" s="9" t="str">
        <f>IF(G5699="-","-",IF(Fixture!G5703&gt;Fixture!I5703,Settings!$G$7,IF(Fixture!G5703=Fixture!I5703,Settings!$G$8,IF(Fixture!G5703&lt;Fixture!I5703,Settings!$G$9,"-"))))</f>
        <v>-</v>
      </c>
      <c r="I5699" s="13" t="str">
        <f>IF(G5699="-","-",IF(Fixture!I5703&gt;Fixture!G5703,Settings!$G$7,IF(Fixture!I5703=Fixture!G5703,Settings!$G$8,IF(Fixture!I5703&lt;Fixture!G5703,Settings!$G$9,"-"))))</f>
        <v>-</v>
      </c>
    </row>
    <row r="5700" spans="3:9" x14ac:dyDescent="0.25">
      <c r="C5700" s="12" t="str">
        <f t="shared" si="178"/>
        <v>-</v>
      </c>
      <c r="D5700" s="9" t="str">
        <f t="shared" si="179"/>
        <v>-</v>
      </c>
      <c r="E5700" s="9" t="str">
        <f>IF(C5700="-","-",IF(D5700=maxgameno+2,"blank row 2",IF(D5700=maxgameno+1,"blank row 1",INDEX(FixtureCode!$B$4:$AH$128,MATCH($C5700,FixtureCode!$B$4:$B$128,0),MATCH("G"&amp;D5700&amp;"-T1",FixtureCode!$B$4:$AH$4,0)))))</f>
        <v>-</v>
      </c>
      <c r="F5700" s="13" t="str">
        <f>IF(C5700="-","-",IF(D5700=maxgameno+2,"blank row 2",IF(D5700=maxgameno+1,"blank row 1",INDEX(FixtureCode!$B$4:$AH$128,MATCH($C5700,FixtureCode!$B$4:$B$128,0),MATCH("G"&amp;D5700&amp;"-T2",FixtureCode!$B$4:$AH$4,0)))))</f>
        <v>-</v>
      </c>
      <c r="G5700" s="12" t="str">
        <f>IF(C5700="-","-",IF(AND(ISNUMBER(Fixture!G5704),ISNUMBER(Fixture!I5704),Fixture!F5704&lt;&gt;"BYE",Fixture!J5704&lt;&gt;"BYE"),"Yes","-"))</f>
        <v>-</v>
      </c>
      <c r="H5700" s="9" t="str">
        <f>IF(G5700="-","-",IF(Fixture!G5704&gt;Fixture!I5704,Settings!$G$7,IF(Fixture!G5704=Fixture!I5704,Settings!$G$8,IF(Fixture!G5704&lt;Fixture!I5704,Settings!$G$9,"-"))))</f>
        <v>-</v>
      </c>
      <c r="I5700" s="13" t="str">
        <f>IF(G5700="-","-",IF(Fixture!I5704&gt;Fixture!G5704,Settings!$G$7,IF(Fixture!I5704=Fixture!G5704,Settings!$G$8,IF(Fixture!I5704&lt;Fixture!G5704,Settings!$G$9,"-"))))</f>
        <v>-</v>
      </c>
    </row>
    <row r="5701" spans="3:9" x14ac:dyDescent="0.25">
      <c r="C5701" s="12" t="str">
        <f t="shared" si="178"/>
        <v>-</v>
      </c>
      <c r="D5701" s="9" t="str">
        <f t="shared" si="179"/>
        <v>-</v>
      </c>
      <c r="E5701" s="9" t="str">
        <f>IF(C5701="-","-",IF(D5701=maxgameno+2,"blank row 2",IF(D5701=maxgameno+1,"blank row 1",INDEX(FixtureCode!$B$4:$AH$128,MATCH($C5701,FixtureCode!$B$4:$B$128,0),MATCH("G"&amp;D5701&amp;"-T1",FixtureCode!$B$4:$AH$4,0)))))</f>
        <v>-</v>
      </c>
      <c r="F5701" s="13" t="str">
        <f>IF(C5701="-","-",IF(D5701=maxgameno+2,"blank row 2",IF(D5701=maxgameno+1,"blank row 1",INDEX(FixtureCode!$B$4:$AH$128,MATCH($C5701,FixtureCode!$B$4:$B$128,0),MATCH("G"&amp;D5701&amp;"-T2",FixtureCode!$B$4:$AH$4,0)))))</f>
        <v>-</v>
      </c>
      <c r="G5701" s="12" t="str">
        <f>IF(C5701="-","-",IF(AND(ISNUMBER(Fixture!G5705),ISNUMBER(Fixture!I5705),Fixture!F5705&lt;&gt;"BYE",Fixture!J5705&lt;&gt;"BYE"),"Yes","-"))</f>
        <v>-</v>
      </c>
      <c r="H5701" s="9" t="str">
        <f>IF(G5701="-","-",IF(Fixture!G5705&gt;Fixture!I5705,Settings!$G$7,IF(Fixture!G5705=Fixture!I5705,Settings!$G$8,IF(Fixture!G5705&lt;Fixture!I5705,Settings!$G$9,"-"))))</f>
        <v>-</v>
      </c>
      <c r="I5701" s="13" t="str">
        <f>IF(G5701="-","-",IF(Fixture!I5705&gt;Fixture!G5705,Settings!$G$7,IF(Fixture!I5705=Fixture!G5705,Settings!$G$8,IF(Fixture!I5705&lt;Fixture!G5705,Settings!$G$9,"-"))))</f>
        <v>-</v>
      </c>
    </row>
    <row r="5702" spans="3:9" x14ac:dyDescent="0.25">
      <c r="C5702" s="12" t="str">
        <f t="shared" ref="C5702:C5765" si="180">IF(C5701="-","-",IF(D5701+1&lt;=maxgameno+2,C5701,IF(C5701+1&lt;=maxroundno,C5701+1,"-")))</f>
        <v>-</v>
      </c>
      <c r="D5702" s="9" t="str">
        <f t="shared" ref="D5702:D5765" si="181">IF(C5702="-","-",IF(D5701+1&lt;=maxgameno+2,D5701+1,1))</f>
        <v>-</v>
      </c>
      <c r="E5702" s="9" t="str">
        <f>IF(C5702="-","-",IF(D5702=maxgameno+2,"blank row 2",IF(D5702=maxgameno+1,"blank row 1",INDEX(FixtureCode!$B$4:$AH$128,MATCH($C5702,FixtureCode!$B$4:$B$128,0),MATCH("G"&amp;D5702&amp;"-T1",FixtureCode!$B$4:$AH$4,0)))))</f>
        <v>-</v>
      </c>
      <c r="F5702" s="13" t="str">
        <f>IF(C5702="-","-",IF(D5702=maxgameno+2,"blank row 2",IF(D5702=maxgameno+1,"blank row 1",INDEX(FixtureCode!$B$4:$AH$128,MATCH($C5702,FixtureCode!$B$4:$B$128,0),MATCH("G"&amp;D5702&amp;"-T2",FixtureCode!$B$4:$AH$4,0)))))</f>
        <v>-</v>
      </c>
      <c r="G5702" s="12" t="str">
        <f>IF(C5702="-","-",IF(AND(ISNUMBER(Fixture!G5706),ISNUMBER(Fixture!I5706),Fixture!F5706&lt;&gt;"BYE",Fixture!J5706&lt;&gt;"BYE"),"Yes","-"))</f>
        <v>-</v>
      </c>
      <c r="H5702" s="9" t="str">
        <f>IF(G5702="-","-",IF(Fixture!G5706&gt;Fixture!I5706,Settings!$G$7,IF(Fixture!G5706=Fixture!I5706,Settings!$G$8,IF(Fixture!G5706&lt;Fixture!I5706,Settings!$G$9,"-"))))</f>
        <v>-</v>
      </c>
      <c r="I5702" s="13" t="str">
        <f>IF(G5702="-","-",IF(Fixture!I5706&gt;Fixture!G5706,Settings!$G$7,IF(Fixture!I5706=Fixture!G5706,Settings!$G$8,IF(Fixture!I5706&lt;Fixture!G5706,Settings!$G$9,"-"))))</f>
        <v>-</v>
      </c>
    </row>
    <row r="5703" spans="3:9" x14ac:dyDescent="0.25">
      <c r="C5703" s="12" t="str">
        <f t="shared" si="180"/>
        <v>-</v>
      </c>
      <c r="D5703" s="9" t="str">
        <f t="shared" si="181"/>
        <v>-</v>
      </c>
      <c r="E5703" s="9" t="str">
        <f>IF(C5703="-","-",IF(D5703=maxgameno+2,"blank row 2",IF(D5703=maxgameno+1,"blank row 1",INDEX(FixtureCode!$B$4:$AH$128,MATCH($C5703,FixtureCode!$B$4:$B$128,0),MATCH("G"&amp;D5703&amp;"-T1",FixtureCode!$B$4:$AH$4,0)))))</f>
        <v>-</v>
      </c>
      <c r="F5703" s="13" t="str">
        <f>IF(C5703="-","-",IF(D5703=maxgameno+2,"blank row 2",IF(D5703=maxgameno+1,"blank row 1",INDEX(FixtureCode!$B$4:$AH$128,MATCH($C5703,FixtureCode!$B$4:$B$128,0),MATCH("G"&amp;D5703&amp;"-T2",FixtureCode!$B$4:$AH$4,0)))))</f>
        <v>-</v>
      </c>
      <c r="G5703" s="12" t="str">
        <f>IF(C5703="-","-",IF(AND(ISNUMBER(Fixture!G5707),ISNUMBER(Fixture!I5707),Fixture!F5707&lt;&gt;"BYE",Fixture!J5707&lt;&gt;"BYE"),"Yes","-"))</f>
        <v>-</v>
      </c>
      <c r="H5703" s="9" t="str">
        <f>IF(G5703="-","-",IF(Fixture!G5707&gt;Fixture!I5707,Settings!$G$7,IF(Fixture!G5707=Fixture!I5707,Settings!$G$8,IF(Fixture!G5707&lt;Fixture!I5707,Settings!$G$9,"-"))))</f>
        <v>-</v>
      </c>
      <c r="I5703" s="13" t="str">
        <f>IF(G5703="-","-",IF(Fixture!I5707&gt;Fixture!G5707,Settings!$G$7,IF(Fixture!I5707=Fixture!G5707,Settings!$G$8,IF(Fixture!I5707&lt;Fixture!G5707,Settings!$G$9,"-"))))</f>
        <v>-</v>
      </c>
    </row>
    <row r="5704" spans="3:9" x14ac:dyDescent="0.25">
      <c r="C5704" s="12" t="str">
        <f t="shared" si="180"/>
        <v>-</v>
      </c>
      <c r="D5704" s="9" t="str">
        <f t="shared" si="181"/>
        <v>-</v>
      </c>
      <c r="E5704" s="9" t="str">
        <f>IF(C5704="-","-",IF(D5704=maxgameno+2,"blank row 2",IF(D5704=maxgameno+1,"blank row 1",INDEX(FixtureCode!$B$4:$AH$128,MATCH($C5704,FixtureCode!$B$4:$B$128,0),MATCH("G"&amp;D5704&amp;"-T1",FixtureCode!$B$4:$AH$4,0)))))</f>
        <v>-</v>
      </c>
      <c r="F5704" s="13" t="str">
        <f>IF(C5704="-","-",IF(D5704=maxgameno+2,"blank row 2",IF(D5704=maxgameno+1,"blank row 1",INDEX(FixtureCode!$B$4:$AH$128,MATCH($C5704,FixtureCode!$B$4:$B$128,0),MATCH("G"&amp;D5704&amp;"-T2",FixtureCode!$B$4:$AH$4,0)))))</f>
        <v>-</v>
      </c>
      <c r="G5704" s="12" t="str">
        <f>IF(C5704="-","-",IF(AND(ISNUMBER(Fixture!G5708),ISNUMBER(Fixture!I5708),Fixture!F5708&lt;&gt;"BYE",Fixture!J5708&lt;&gt;"BYE"),"Yes","-"))</f>
        <v>-</v>
      </c>
      <c r="H5704" s="9" t="str">
        <f>IF(G5704="-","-",IF(Fixture!G5708&gt;Fixture!I5708,Settings!$G$7,IF(Fixture!G5708=Fixture!I5708,Settings!$G$8,IF(Fixture!G5708&lt;Fixture!I5708,Settings!$G$9,"-"))))</f>
        <v>-</v>
      </c>
      <c r="I5704" s="13" t="str">
        <f>IF(G5704="-","-",IF(Fixture!I5708&gt;Fixture!G5708,Settings!$G$7,IF(Fixture!I5708=Fixture!G5708,Settings!$G$8,IF(Fixture!I5708&lt;Fixture!G5708,Settings!$G$9,"-"))))</f>
        <v>-</v>
      </c>
    </row>
    <row r="5705" spans="3:9" x14ac:dyDescent="0.25">
      <c r="C5705" s="12" t="str">
        <f t="shared" si="180"/>
        <v>-</v>
      </c>
      <c r="D5705" s="9" t="str">
        <f t="shared" si="181"/>
        <v>-</v>
      </c>
      <c r="E5705" s="9" t="str">
        <f>IF(C5705="-","-",IF(D5705=maxgameno+2,"blank row 2",IF(D5705=maxgameno+1,"blank row 1",INDEX(FixtureCode!$B$4:$AH$128,MATCH($C5705,FixtureCode!$B$4:$B$128,0),MATCH("G"&amp;D5705&amp;"-T1",FixtureCode!$B$4:$AH$4,0)))))</f>
        <v>-</v>
      </c>
      <c r="F5705" s="13" t="str">
        <f>IF(C5705="-","-",IF(D5705=maxgameno+2,"blank row 2",IF(D5705=maxgameno+1,"blank row 1",INDEX(FixtureCode!$B$4:$AH$128,MATCH($C5705,FixtureCode!$B$4:$B$128,0),MATCH("G"&amp;D5705&amp;"-T2",FixtureCode!$B$4:$AH$4,0)))))</f>
        <v>-</v>
      </c>
      <c r="G5705" s="12" t="str">
        <f>IF(C5705="-","-",IF(AND(ISNUMBER(Fixture!G5709),ISNUMBER(Fixture!I5709),Fixture!F5709&lt;&gt;"BYE",Fixture!J5709&lt;&gt;"BYE"),"Yes","-"))</f>
        <v>-</v>
      </c>
      <c r="H5705" s="9" t="str">
        <f>IF(G5705="-","-",IF(Fixture!G5709&gt;Fixture!I5709,Settings!$G$7,IF(Fixture!G5709=Fixture!I5709,Settings!$G$8,IF(Fixture!G5709&lt;Fixture!I5709,Settings!$G$9,"-"))))</f>
        <v>-</v>
      </c>
      <c r="I5705" s="13" t="str">
        <f>IF(G5705="-","-",IF(Fixture!I5709&gt;Fixture!G5709,Settings!$G$7,IF(Fixture!I5709=Fixture!G5709,Settings!$G$8,IF(Fixture!I5709&lt;Fixture!G5709,Settings!$G$9,"-"))))</f>
        <v>-</v>
      </c>
    </row>
    <row r="5706" spans="3:9" x14ac:dyDescent="0.25">
      <c r="C5706" s="12" t="str">
        <f t="shared" si="180"/>
        <v>-</v>
      </c>
      <c r="D5706" s="9" t="str">
        <f t="shared" si="181"/>
        <v>-</v>
      </c>
      <c r="E5706" s="9" t="str">
        <f>IF(C5706="-","-",IF(D5706=maxgameno+2,"blank row 2",IF(D5706=maxgameno+1,"blank row 1",INDEX(FixtureCode!$B$4:$AH$128,MATCH($C5706,FixtureCode!$B$4:$B$128,0),MATCH("G"&amp;D5706&amp;"-T1",FixtureCode!$B$4:$AH$4,0)))))</f>
        <v>-</v>
      </c>
      <c r="F5706" s="13" t="str">
        <f>IF(C5706="-","-",IF(D5706=maxgameno+2,"blank row 2",IF(D5706=maxgameno+1,"blank row 1",INDEX(FixtureCode!$B$4:$AH$128,MATCH($C5706,FixtureCode!$B$4:$B$128,0),MATCH("G"&amp;D5706&amp;"-T2",FixtureCode!$B$4:$AH$4,0)))))</f>
        <v>-</v>
      </c>
      <c r="G5706" s="12" t="str">
        <f>IF(C5706="-","-",IF(AND(ISNUMBER(Fixture!G5710),ISNUMBER(Fixture!I5710),Fixture!F5710&lt;&gt;"BYE",Fixture!J5710&lt;&gt;"BYE"),"Yes","-"))</f>
        <v>-</v>
      </c>
      <c r="H5706" s="9" t="str">
        <f>IF(G5706="-","-",IF(Fixture!G5710&gt;Fixture!I5710,Settings!$G$7,IF(Fixture!G5710=Fixture!I5710,Settings!$G$8,IF(Fixture!G5710&lt;Fixture!I5710,Settings!$G$9,"-"))))</f>
        <v>-</v>
      </c>
      <c r="I5706" s="13" t="str">
        <f>IF(G5706="-","-",IF(Fixture!I5710&gt;Fixture!G5710,Settings!$G$7,IF(Fixture!I5710=Fixture!G5710,Settings!$G$8,IF(Fixture!I5710&lt;Fixture!G5710,Settings!$G$9,"-"))))</f>
        <v>-</v>
      </c>
    </row>
    <row r="5707" spans="3:9" x14ac:dyDescent="0.25">
      <c r="C5707" s="12" t="str">
        <f t="shared" si="180"/>
        <v>-</v>
      </c>
      <c r="D5707" s="9" t="str">
        <f t="shared" si="181"/>
        <v>-</v>
      </c>
      <c r="E5707" s="9" t="str">
        <f>IF(C5707="-","-",IF(D5707=maxgameno+2,"blank row 2",IF(D5707=maxgameno+1,"blank row 1",INDEX(FixtureCode!$B$4:$AH$128,MATCH($C5707,FixtureCode!$B$4:$B$128,0),MATCH("G"&amp;D5707&amp;"-T1",FixtureCode!$B$4:$AH$4,0)))))</f>
        <v>-</v>
      </c>
      <c r="F5707" s="13" t="str">
        <f>IF(C5707="-","-",IF(D5707=maxgameno+2,"blank row 2",IF(D5707=maxgameno+1,"blank row 1",INDEX(FixtureCode!$B$4:$AH$128,MATCH($C5707,FixtureCode!$B$4:$B$128,0),MATCH("G"&amp;D5707&amp;"-T2",FixtureCode!$B$4:$AH$4,0)))))</f>
        <v>-</v>
      </c>
      <c r="G5707" s="12" t="str">
        <f>IF(C5707="-","-",IF(AND(ISNUMBER(Fixture!G5711),ISNUMBER(Fixture!I5711),Fixture!F5711&lt;&gt;"BYE",Fixture!J5711&lt;&gt;"BYE"),"Yes","-"))</f>
        <v>-</v>
      </c>
      <c r="H5707" s="9" t="str">
        <f>IF(G5707="-","-",IF(Fixture!G5711&gt;Fixture!I5711,Settings!$G$7,IF(Fixture!G5711=Fixture!I5711,Settings!$G$8,IF(Fixture!G5711&lt;Fixture!I5711,Settings!$G$9,"-"))))</f>
        <v>-</v>
      </c>
      <c r="I5707" s="13" t="str">
        <f>IF(G5707="-","-",IF(Fixture!I5711&gt;Fixture!G5711,Settings!$G$7,IF(Fixture!I5711=Fixture!G5711,Settings!$G$8,IF(Fixture!I5711&lt;Fixture!G5711,Settings!$G$9,"-"))))</f>
        <v>-</v>
      </c>
    </row>
    <row r="5708" spans="3:9" x14ac:dyDescent="0.25">
      <c r="C5708" s="12" t="str">
        <f t="shared" si="180"/>
        <v>-</v>
      </c>
      <c r="D5708" s="9" t="str">
        <f t="shared" si="181"/>
        <v>-</v>
      </c>
      <c r="E5708" s="9" t="str">
        <f>IF(C5708="-","-",IF(D5708=maxgameno+2,"blank row 2",IF(D5708=maxgameno+1,"blank row 1",INDEX(FixtureCode!$B$4:$AH$128,MATCH($C5708,FixtureCode!$B$4:$B$128,0),MATCH("G"&amp;D5708&amp;"-T1",FixtureCode!$B$4:$AH$4,0)))))</f>
        <v>-</v>
      </c>
      <c r="F5708" s="13" t="str">
        <f>IF(C5708="-","-",IF(D5708=maxgameno+2,"blank row 2",IF(D5708=maxgameno+1,"blank row 1",INDEX(FixtureCode!$B$4:$AH$128,MATCH($C5708,FixtureCode!$B$4:$B$128,0),MATCH("G"&amp;D5708&amp;"-T2",FixtureCode!$B$4:$AH$4,0)))))</f>
        <v>-</v>
      </c>
      <c r="G5708" s="12" t="str">
        <f>IF(C5708="-","-",IF(AND(ISNUMBER(Fixture!G5712),ISNUMBER(Fixture!I5712),Fixture!F5712&lt;&gt;"BYE",Fixture!J5712&lt;&gt;"BYE"),"Yes","-"))</f>
        <v>-</v>
      </c>
      <c r="H5708" s="9" t="str">
        <f>IF(G5708="-","-",IF(Fixture!G5712&gt;Fixture!I5712,Settings!$G$7,IF(Fixture!G5712=Fixture!I5712,Settings!$G$8,IF(Fixture!G5712&lt;Fixture!I5712,Settings!$G$9,"-"))))</f>
        <v>-</v>
      </c>
      <c r="I5708" s="13" t="str">
        <f>IF(G5708="-","-",IF(Fixture!I5712&gt;Fixture!G5712,Settings!$G$7,IF(Fixture!I5712=Fixture!G5712,Settings!$G$8,IF(Fixture!I5712&lt;Fixture!G5712,Settings!$G$9,"-"))))</f>
        <v>-</v>
      </c>
    </row>
    <row r="5709" spans="3:9" x14ac:dyDescent="0.25">
      <c r="C5709" s="12" t="str">
        <f t="shared" si="180"/>
        <v>-</v>
      </c>
      <c r="D5709" s="9" t="str">
        <f t="shared" si="181"/>
        <v>-</v>
      </c>
      <c r="E5709" s="9" t="str">
        <f>IF(C5709="-","-",IF(D5709=maxgameno+2,"blank row 2",IF(D5709=maxgameno+1,"blank row 1",INDEX(FixtureCode!$B$4:$AH$128,MATCH($C5709,FixtureCode!$B$4:$B$128,0),MATCH("G"&amp;D5709&amp;"-T1",FixtureCode!$B$4:$AH$4,0)))))</f>
        <v>-</v>
      </c>
      <c r="F5709" s="13" t="str">
        <f>IF(C5709="-","-",IF(D5709=maxgameno+2,"blank row 2",IF(D5709=maxgameno+1,"blank row 1",INDEX(FixtureCode!$B$4:$AH$128,MATCH($C5709,FixtureCode!$B$4:$B$128,0),MATCH("G"&amp;D5709&amp;"-T2",FixtureCode!$B$4:$AH$4,0)))))</f>
        <v>-</v>
      </c>
      <c r="G5709" s="12" t="str">
        <f>IF(C5709="-","-",IF(AND(ISNUMBER(Fixture!G5713),ISNUMBER(Fixture!I5713),Fixture!F5713&lt;&gt;"BYE",Fixture!J5713&lt;&gt;"BYE"),"Yes","-"))</f>
        <v>-</v>
      </c>
      <c r="H5709" s="9" t="str">
        <f>IF(G5709="-","-",IF(Fixture!G5713&gt;Fixture!I5713,Settings!$G$7,IF(Fixture!G5713=Fixture!I5713,Settings!$G$8,IF(Fixture!G5713&lt;Fixture!I5713,Settings!$G$9,"-"))))</f>
        <v>-</v>
      </c>
      <c r="I5709" s="13" t="str">
        <f>IF(G5709="-","-",IF(Fixture!I5713&gt;Fixture!G5713,Settings!$G$7,IF(Fixture!I5713=Fixture!G5713,Settings!$G$8,IF(Fixture!I5713&lt;Fixture!G5713,Settings!$G$9,"-"))))</f>
        <v>-</v>
      </c>
    </row>
    <row r="5710" spans="3:9" x14ac:dyDescent="0.25">
      <c r="C5710" s="12" t="str">
        <f t="shared" si="180"/>
        <v>-</v>
      </c>
      <c r="D5710" s="9" t="str">
        <f t="shared" si="181"/>
        <v>-</v>
      </c>
      <c r="E5710" s="9" t="str">
        <f>IF(C5710="-","-",IF(D5710=maxgameno+2,"blank row 2",IF(D5710=maxgameno+1,"blank row 1",INDEX(FixtureCode!$B$4:$AH$128,MATCH($C5710,FixtureCode!$B$4:$B$128,0),MATCH("G"&amp;D5710&amp;"-T1",FixtureCode!$B$4:$AH$4,0)))))</f>
        <v>-</v>
      </c>
      <c r="F5710" s="13" t="str">
        <f>IF(C5710="-","-",IF(D5710=maxgameno+2,"blank row 2",IF(D5710=maxgameno+1,"blank row 1",INDEX(FixtureCode!$B$4:$AH$128,MATCH($C5710,FixtureCode!$B$4:$B$128,0),MATCH("G"&amp;D5710&amp;"-T2",FixtureCode!$B$4:$AH$4,0)))))</f>
        <v>-</v>
      </c>
      <c r="G5710" s="12" t="str">
        <f>IF(C5710="-","-",IF(AND(ISNUMBER(Fixture!G5714),ISNUMBER(Fixture!I5714),Fixture!F5714&lt;&gt;"BYE",Fixture!J5714&lt;&gt;"BYE"),"Yes","-"))</f>
        <v>-</v>
      </c>
      <c r="H5710" s="9" t="str">
        <f>IF(G5710="-","-",IF(Fixture!G5714&gt;Fixture!I5714,Settings!$G$7,IF(Fixture!G5714=Fixture!I5714,Settings!$G$8,IF(Fixture!G5714&lt;Fixture!I5714,Settings!$G$9,"-"))))</f>
        <v>-</v>
      </c>
      <c r="I5710" s="13" t="str">
        <f>IF(G5710="-","-",IF(Fixture!I5714&gt;Fixture!G5714,Settings!$G$7,IF(Fixture!I5714=Fixture!G5714,Settings!$G$8,IF(Fixture!I5714&lt;Fixture!G5714,Settings!$G$9,"-"))))</f>
        <v>-</v>
      </c>
    </row>
    <row r="5711" spans="3:9" x14ac:dyDescent="0.25">
      <c r="C5711" s="12" t="str">
        <f t="shared" si="180"/>
        <v>-</v>
      </c>
      <c r="D5711" s="9" t="str">
        <f t="shared" si="181"/>
        <v>-</v>
      </c>
      <c r="E5711" s="9" t="str">
        <f>IF(C5711="-","-",IF(D5711=maxgameno+2,"blank row 2",IF(D5711=maxgameno+1,"blank row 1",INDEX(FixtureCode!$B$4:$AH$128,MATCH($C5711,FixtureCode!$B$4:$B$128,0),MATCH("G"&amp;D5711&amp;"-T1",FixtureCode!$B$4:$AH$4,0)))))</f>
        <v>-</v>
      </c>
      <c r="F5711" s="13" t="str">
        <f>IF(C5711="-","-",IF(D5711=maxgameno+2,"blank row 2",IF(D5711=maxgameno+1,"blank row 1",INDEX(FixtureCode!$B$4:$AH$128,MATCH($C5711,FixtureCode!$B$4:$B$128,0),MATCH("G"&amp;D5711&amp;"-T2",FixtureCode!$B$4:$AH$4,0)))))</f>
        <v>-</v>
      </c>
      <c r="G5711" s="12" t="str">
        <f>IF(C5711="-","-",IF(AND(ISNUMBER(Fixture!G5715),ISNUMBER(Fixture!I5715),Fixture!F5715&lt;&gt;"BYE",Fixture!J5715&lt;&gt;"BYE"),"Yes","-"))</f>
        <v>-</v>
      </c>
      <c r="H5711" s="9" t="str">
        <f>IF(G5711="-","-",IF(Fixture!G5715&gt;Fixture!I5715,Settings!$G$7,IF(Fixture!G5715=Fixture!I5715,Settings!$G$8,IF(Fixture!G5715&lt;Fixture!I5715,Settings!$G$9,"-"))))</f>
        <v>-</v>
      </c>
      <c r="I5711" s="13" t="str">
        <f>IF(G5711="-","-",IF(Fixture!I5715&gt;Fixture!G5715,Settings!$G$7,IF(Fixture!I5715=Fixture!G5715,Settings!$G$8,IF(Fixture!I5715&lt;Fixture!G5715,Settings!$G$9,"-"))))</f>
        <v>-</v>
      </c>
    </row>
    <row r="5712" spans="3:9" x14ac:dyDescent="0.25">
      <c r="C5712" s="12" t="str">
        <f t="shared" si="180"/>
        <v>-</v>
      </c>
      <c r="D5712" s="9" t="str">
        <f t="shared" si="181"/>
        <v>-</v>
      </c>
      <c r="E5712" s="9" t="str">
        <f>IF(C5712="-","-",IF(D5712=maxgameno+2,"blank row 2",IF(D5712=maxgameno+1,"blank row 1",INDEX(FixtureCode!$B$4:$AH$128,MATCH($C5712,FixtureCode!$B$4:$B$128,0),MATCH("G"&amp;D5712&amp;"-T1",FixtureCode!$B$4:$AH$4,0)))))</f>
        <v>-</v>
      </c>
      <c r="F5712" s="13" t="str">
        <f>IF(C5712="-","-",IF(D5712=maxgameno+2,"blank row 2",IF(D5712=maxgameno+1,"blank row 1",INDEX(FixtureCode!$B$4:$AH$128,MATCH($C5712,FixtureCode!$B$4:$B$128,0),MATCH("G"&amp;D5712&amp;"-T2",FixtureCode!$B$4:$AH$4,0)))))</f>
        <v>-</v>
      </c>
      <c r="G5712" s="12" t="str">
        <f>IF(C5712="-","-",IF(AND(ISNUMBER(Fixture!G5716),ISNUMBER(Fixture!I5716),Fixture!F5716&lt;&gt;"BYE",Fixture!J5716&lt;&gt;"BYE"),"Yes","-"))</f>
        <v>-</v>
      </c>
      <c r="H5712" s="9" t="str">
        <f>IF(G5712="-","-",IF(Fixture!G5716&gt;Fixture!I5716,Settings!$G$7,IF(Fixture!G5716=Fixture!I5716,Settings!$G$8,IF(Fixture!G5716&lt;Fixture!I5716,Settings!$G$9,"-"))))</f>
        <v>-</v>
      </c>
      <c r="I5712" s="13" t="str">
        <f>IF(G5712="-","-",IF(Fixture!I5716&gt;Fixture!G5716,Settings!$G$7,IF(Fixture!I5716=Fixture!G5716,Settings!$G$8,IF(Fixture!I5716&lt;Fixture!G5716,Settings!$G$9,"-"))))</f>
        <v>-</v>
      </c>
    </row>
    <row r="5713" spans="3:9" x14ac:dyDescent="0.25">
      <c r="C5713" s="12" t="str">
        <f t="shared" si="180"/>
        <v>-</v>
      </c>
      <c r="D5713" s="9" t="str">
        <f t="shared" si="181"/>
        <v>-</v>
      </c>
      <c r="E5713" s="9" t="str">
        <f>IF(C5713="-","-",IF(D5713=maxgameno+2,"blank row 2",IF(D5713=maxgameno+1,"blank row 1",INDEX(FixtureCode!$B$4:$AH$128,MATCH($C5713,FixtureCode!$B$4:$B$128,0),MATCH("G"&amp;D5713&amp;"-T1",FixtureCode!$B$4:$AH$4,0)))))</f>
        <v>-</v>
      </c>
      <c r="F5713" s="13" t="str">
        <f>IF(C5713="-","-",IF(D5713=maxgameno+2,"blank row 2",IF(D5713=maxgameno+1,"blank row 1",INDEX(FixtureCode!$B$4:$AH$128,MATCH($C5713,FixtureCode!$B$4:$B$128,0),MATCH("G"&amp;D5713&amp;"-T2",FixtureCode!$B$4:$AH$4,0)))))</f>
        <v>-</v>
      </c>
      <c r="G5713" s="12" t="str">
        <f>IF(C5713="-","-",IF(AND(ISNUMBER(Fixture!G5717),ISNUMBER(Fixture!I5717),Fixture!F5717&lt;&gt;"BYE",Fixture!J5717&lt;&gt;"BYE"),"Yes","-"))</f>
        <v>-</v>
      </c>
      <c r="H5713" s="9" t="str">
        <f>IF(G5713="-","-",IF(Fixture!G5717&gt;Fixture!I5717,Settings!$G$7,IF(Fixture!G5717=Fixture!I5717,Settings!$G$8,IF(Fixture!G5717&lt;Fixture!I5717,Settings!$G$9,"-"))))</f>
        <v>-</v>
      </c>
      <c r="I5713" s="13" t="str">
        <f>IF(G5713="-","-",IF(Fixture!I5717&gt;Fixture!G5717,Settings!$G$7,IF(Fixture!I5717=Fixture!G5717,Settings!$G$8,IF(Fixture!I5717&lt;Fixture!G5717,Settings!$G$9,"-"))))</f>
        <v>-</v>
      </c>
    </row>
    <row r="5714" spans="3:9" x14ac:dyDescent="0.25">
      <c r="C5714" s="12" t="str">
        <f t="shared" si="180"/>
        <v>-</v>
      </c>
      <c r="D5714" s="9" t="str">
        <f t="shared" si="181"/>
        <v>-</v>
      </c>
      <c r="E5714" s="9" t="str">
        <f>IF(C5714="-","-",IF(D5714=maxgameno+2,"blank row 2",IF(D5714=maxgameno+1,"blank row 1",INDEX(FixtureCode!$B$4:$AH$128,MATCH($C5714,FixtureCode!$B$4:$B$128,0),MATCH("G"&amp;D5714&amp;"-T1",FixtureCode!$B$4:$AH$4,0)))))</f>
        <v>-</v>
      </c>
      <c r="F5714" s="13" t="str">
        <f>IF(C5714="-","-",IF(D5714=maxgameno+2,"blank row 2",IF(D5714=maxgameno+1,"blank row 1",INDEX(FixtureCode!$B$4:$AH$128,MATCH($C5714,FixtureCode!$B$4:$B$128,0),MATCH("G"&amp;D5714&amp;"-T2",FixtureCode!$B$4:$AH$4,0)))))</f>
        <v>-</v>
      </c>
      <c r="G5714" s="12" t="str">
        <f>IF(C5714="-","-",IF(AND(ISNUMBER(Fixture!G5718),ISNUMBER(Fixture!I5718),Fixture!F5718&lt;&gt;"BYE",Fixture!J5718&lt;&gt;"BYE"),"Yes","-"))</f>
        <v>-</v>
      </c>
      <c r="H5714" s="9" t="str">
        <f>IF(G5714="-","-",IF(Fixture!G5718&gt;Fixture!I5718,Settings!$G$7,IF(Fixture!G5718=Fixture!I5718,Settings!$G$8,IF(Fixture!G5718&lt;Fixture!I5718,Settings!$G$9,"-"))))</f>
        <v>-</v>
      </c>
      <c r="I5714" s="13" t="str">
        <f>IF(G5714="-","-",IF(Fixture!I5718&gt;Fixture!G5718,Settings!$G$7,IF(Fixture!I5718=Fixture!G5718,Settings!$G$8,IF(Fixture!I5718&lt;Fixture!G5718,Settings!$G$9,"-"))))</f>
        <v>-</v>
      </c>
    </row>
    <row r="5715" spans="3:9" x14ac:dyDescent="0.25">
      <c r="C5715" s="12" t="str">
        <f t="shared" si="180"/>
        <v>-</v>
      </c>
      <c r="D5715" s="9" t="str">
        <f t="shared" si="181"/>
        <v>-</v>
      </c>
      <c r="E5715" s="9" t="str">
        <f>IF(C5715="-","-",IF(D5715=maxgameno+2,"blank row 2",IF(D5715=maxgameno+1,"blank row 1",INDEX(FixtureCode!$B$4:$AH$128,MATCH($C5715,FixtureCode!$B$4:$B$128,0),MATCH("G"&amp;D5715&amp;"-T1",FixtureCode!$B$4:$AH$4,0)))))</f>
        <v>-</v>
      </c>
      <c r="F5715" s="13" t="str">
        <f>IF(C5715="-","-",IF(D5715=maxgameno+2,"blank row 2",IF(D5715=maxgameno+1,"blank row 1",INDEX(FixtureCode!$B$4:$AH$128,MATCH($C5715,FixtureCode!$B$4:$B$128,0),MATCH("G"&amp;D5715&amp;"-T2",FixtureCode!$B$4:$AH$4,0)))))</f>
        <v>-</v>
      </c>
      <c r="G5715" s="12" t="str">
        <f>IF(C5715="-","-",IF(AND(ISNUMBER(Fixture!G5719),ISNUMBER(Fixture!I5719),Fixture!F5719&lt;&gt;"BYE",Fixture!J5719&lt;&gt;"BYE"),"Yes","-"))</f>
        <v>-</v>
      </c>
      <c r="H5715" s="9" t="str">
        <f>IF(G5715="-","-",IF(Fixture!G5719&gt;Fixture!I5719,Settings!$G$7,IF(Fixture!G5719=Fixture!I5719,Settings!$G$8,IF(Fixture!G5719&lt;Fixture!I5719,Settings!$G$9,"-"))))</f>
        <v>-</v>
      </c>
      <c r="I5715" s="13" t="str">
        <f>IF(G5715="-","-",IF(Fixture!I5719&gt;Fixture!G5719,Settings!$G$7,IF(Fixture!I5719=Fixture!G5719,Settings!$G$8,IF(Fixture!I5719&lt;Fixture!G5719,Settings!$G$9,"-"))))</f>
        <v>-</v>
      </c>
    </row>
    <row r="5716" spans="3:9" x14ac:dyDescent="0.25">
      <c r="C5716" s="12" t="str">
        <f t="shared" si="180"/>
        <v>-</v>
      </c>
      <c r="D5716" s="9" t="str">
        <f t="shared" si="181"/>
        <v>-</v>
      </c>
      <c r="E5716" s="9" t="str">
        <f>IF(C5716="-","-",IF(D5716=maxgameno+2,"blank row 2",IF(D5716=maxgameno+1,"blank row 1",INDEX(FixtureCode!$B$4:$AH$128,MATCH($C5716,FixtureCode!$B$4:$B$128,0),MATCH("G"&amp;D5716&amp;"-T1",FixtureCode!$B$4:$AH$4,0)))))</f>
        <v>-</v>
      </c>
      <c r="F5716" s="13" t="str">
        <f>IF(C5716="-","-",IF(D5716=maxgameno+2,"blank row 2",IF(D5716=maxgameno+1,"blank row 1",INDEX(FixtureCode!$B$4:$AH$128,MATCH($C5716,FixtureCode!$B$4:$B$128,0),MATCH("G"&amp;D5716&amp;"-T2",FixtureCode!$B$4:$AH$4,0)))))</f>
        <v>-</v>
      </c>
      <c r="G5716" s="12" t="str">
        <f>IF(C5716="-","-",IF(AND(ISNUMBER(Fixture!G5720),ISNUMBER(Fixture!I5720),Fixture!F5720&lt;&gt;"BYE",Fixture!J5720&lt;&gt;"BYE"),"Yes","-"))</f>
        <v>-</v>
      </c>
      <c r="H5716" s="9" t="str">
        <f>IF(G5716="-","-",IF(Fixture!G5720&gt;Fixture!I5720,Settings!$G$7,IF(Fixture!G5720=Fixture!I5720,Settings!$G$8,IF(Fixture!G5720&lt;Fixture!I5720,Settings!$G$9,"-"))))</f>
        <v>-</v>
      </c>
      <c r="I5716" s="13" t="str">
        <f>IF(G5716="-","-",IF(Fixture!I5720&gt;Fixture!G5720,Settings!$G$7,IF(Fixture!I5720=Fixture!G5720,Settings!$G$8,IF(Fixture!I5720&lt;Fixture!G5720,Settings!$G$9,"-"))))</f>
        <v>-</v>
      </c>
    </row>
    <row r="5717" spans="3:9" x14ac:dyDescent="0.25">
      <c r="C5717" s="12" t="str">
        <f t="shared" si="180"/>
        <v>-</v>
      </c>
      <c r="D5717" s="9" t="str">
        <f t="shared" si="181"/>
        <v>-</v>
      </c>
      <c r="E5717" s="9" t="str">
        <f>IF(C5717="-","-",IF(D5717=maxgameno+2,"blank row 2",IF(D5717=maxgameno+1,"blank row 1",INDEX(FixtureCode!$B$4:$AH$128,MATCH($C5717,FixtureCode!$B$4:$B$128,0),MATCH("G"&amp;D5717&amp;"-T1",FixtureCode!$B$4:$AH$4,0)))))</f>
        <v>-</v>
      </c>
      <c r="F5717" s="13" t="str">
        <f>IF(C5717="-","-",IF(D5717=maxgameno+2,"blank row 2",IF(D5717=maxgameno+1,"blank row 1",INDEX(FixtureCode!$B$4:$AH$128,MATCH($C5717,FixtureCode!$B$4:$B$128,0),MATCH("G"&amp;D5717&amp;"-T2",FixtureCode!$B$4:$AH$4,0)))))</f>
        <v>-</v>
      </c>
      <c r="G5717" s="12" t="str">
        <f>IF(C5717="-","-",IF(AND(ISNUMBER(Fixture!G5721),ISNUMBER(Fixture!I5721),Fixture!F5721&lt;&gt;"BYE",Fixture!J5721&lt;&gt;"BYE"),"Yes","-"))</f>
        <v>-</v>
      </c>
      <c r="H5717" s="9" t="str">
        <f>IF(G5717="-","-",IF(Fixture!G5721&gt;Fixture!I5721,Settings!$G$7,IF(Fixture!G5721=Fixture!I5721,Settings!$G$8,IF(Fixture!G5721&lt;Fixture!I5721,Settings!$G$9,"-"))))</f>
        <v>-</v>
      </c>
      <c r="I5717" s="13" t="str">
        <f>IF(G5717="-","-",IF(Fixture!I5721&gt;Fixture!G5721,Settings!$G$7,IF(Fixture!I5721=Fixture!G5721,Settings!$G$8,IF(Fixture!I5721&lt;Fixture!G5721,Settings!$G$9,"-"))))</f>
        <v>-</v>
      </c>
    </row>
    <row r="5718" spans="3:9" x14ac:dyDescent="0.25">
      <c r="C5718" s="12" t="str">
        <f t="shared" si="180"/>
        <v>-</v>
      </c>
      <c r="D5718" s="9" t="str">
        <f t="shared" si="181"/>
        <v>-</v>
      </c>
      <c r="E5718" s="9" t="str">
        <f>IF(C5718="-","-",IF(D5718=maxgameno+2,"blank row 2",IF(D5718=maxgameno+1,"blank row 1",INDEX(FixtureCode!$B$4:$AH$128,MATCH($C5718,FixtureCode!$B$4:$B$128,0),MATCH("G"&amp;D5718&amp;"-T1",FixtureCode!$B$4:$AH$4,0)))))</f>
        <v>-</v>
      </c>
      <c r="F5718" s="13" t="str">
        <f>IF(C5718="-","-",IF(D5718=maxgameno+2,"blank row 2",IF(D5718=maxgameno+1,"blank row 1",INDEX(FixtureCode!$B$4:$AH$128,MATCH($C5718,FixtureCode!$B$4:$B$128,0),MATCH("G"&amp;D5718&amp;"-T2",FixtureCode!$B$4:$AH$4,0)))))</f>
        <v>-</v>
      </c>
      <c r="G5718" s="12" t="str">
        <f>IF(C5718="-","-",IF(AND(ISNUMBER(Fixture!G5722),ISNUMBER(Fixture!I5722),Fixture!F5722&lt;&gt;"BYE",Fixture!J5722&lt;&gt;"BYE"),"Yes","-"))</f>
        <v>-</v>
      </c>
      <c r="H5718" s="9" t="str">
        <f>IF(G5718="-","-",IF(Fixture!G5722&gt;Fixture!I5722,Settings!$G$7,IF(Fixture!G5722=Fixture!I5722,Settings!$G$8,IF(Fixture!G5722&lt;Fixture!I5722,Settings!$G$9,"-"))))</f>
        <v>-</v>
      </c>
      <c r="I5718" s="13" t="str">
        <f>IF(G5718="-","-",IF(Fixture!I5722&gt;Fixture!G5722,Settings!$G$7,IF(Fixture!I5722=Fixture!G5722,Settings!$G$8,IF(Fixture!I5722&lt;Fixture!G5722,Settings!$G$9,"-"))))</f>
        <v>-</v>
      </c>
    </row>
    <row r="5719" spans="3:9" x14ac:dyDescent="0.25">
      <c r="C5719" s="12" t="str">
        <f t="shared" si="180"/>
        <v>-</v>
      </c>
      <c r="D5719" s="9" t="str">
        <f t="shared" si="181"/>
        <v>-</v>
      </c>
      <c r="E5719" s="9" t="str">
        <f>IF(C5719="-","-",IF(D5719=maxgameno+2,"blank row 2",IF(D5719=maxgameno+1,"blank row 1",INDEX(FixtureCode!$B$4:$AH$128,MATCH($C5719,FixtureCode!$B$4:$B$128,0),MATCH("G"&amp;D5719&amp;"-T1",FixtureCode!$B$4:$AH$4,0)))))</f>
        <v>-</v>
      </c>
      <c r="F5719" s="13" t="str">
        <f>IF(C5719="-","-",IF(D5719=maxgameno+2,"blank row 2",IF(D5719=maxgameno+1,"blank row 1",INDEX(FixtureCode!$B$4:$AH$128,MATCH($C5719,FixtureCode!$B$4:$B$128,0),MATCH("G"&amp;D5719&amp;"-T2",FixtureCode!$B$4:$AH$4,0)))))</f>
        <v>-</v>
      </c>
      <c r="G5719" s="12" t="str">
        <f>IF(C5719="-","-",IF(AND(ISNUMBER(Fixture!G5723),ISNUMBER(Fixture!I5723),Fixture!F5723&lt;&gt;"BYE",Fixture!J5723&lt;&gt;"BYE"),"Yes","-"))</f>
        <v>-</v>
      </c>
      <c r="H5719" s="9" t="str">
        <f>IF(G5719="-","-",IF(Fixture!G5723&gt;Fixture!I5723,Settings!$G$7,IF(Fixture!G5723=Fixture!I5723,Settings!$G$8,IF(Fixture!G5723&lt;Fixture!I5723,Settings!$G$9,"-"))))</f>
        <v>-</v>
      </c>
      <c r="I5719" s="13" t="str">
        <f>IF(G5719="-","-",IF(Fixture!I5723&gt;Fixture!G5723,Settings!$G$7,IF(Fixture!I5723=Fixture!G5723,Settings!$G$8,IF(Fixture!I5723&lt;Fixture!G5723,Settings!$G$9,"-"))))</f>
        <v>-</v>
      </c>
    </row>
    <row r="5720" spans="3:9" x14ac:dyDescent="0.25">
      <c r="C5720" s="12" t="str">
        <f t="shared" si="180"/>
        <v>-</v>
      </c>
      <c r="D5720" s="9" t="str">
        <f t="shared" si="181"/>
        <v>-</v>
      </c>
      <c r="E5720" s="9" t="str">
        <f>IF(C5720="-","-",IF(D5720=maxgameno+2,"blank row 2",IF(D5720=maxgameno+1,"blank row 1",INDEX(FixtureCode!$B$4:$AH$128,MATCH($C5720,FixtureCode!$B$4:$B$128,0),MATCH("G"&amp;D5720&amp;"-T1",FixtureCode!$B$4:$AH$4,0)))))</f>
        <v>-</v>
      </c>
      <c r="F5720" s="13" t="str">
        <f>IF(C5720="-","-",IF(D5720=maxgameno+2,"blank row 2",IF(D5720=maxgameno+1,"blank row 1",INDEX(FixtureCode!$B$4:$AH$128,MATCH($C5720,FixtureCode!$B$4:$B$128,0),MATCH("G"&amp;D5720&amp;"-T2",FixtureCode!$B$4:$AH$4,0)))))</f>
        <v>-</v>
      </c>
      <c r="G5720" s="12" t="str">
        <f>IF(C5720="-","-",IF(AND(ISNUMBER(Fixture!G5724),ISNUMBER(Fixture!I5724),Fixture!F5724&lt;&gt;"BYE",Fixture!J5724&lt;&gt;"BYE"),"Yes","-"))</f>
        <v>-</v>
      </c>
      <c r="H5720" s="9" t="str">
        <f>IF(G5720="-","-",IF(Fixture!G5724&gt;Fixture!I5724,Settings!$G$7,IF(Fixture!G5724=Fixture!I5724,Settings!$G$8,IF(Fixture!G5724&lt;Fixture!I5724,Settings!$G$9,"-"))))</f>
        <v>-</v>
      </c>
      <c r="I5720" s="13" t="str">
        <f>IF(G5720="-","-",IF(Fixture!I5724&gt;Fixture!G5724,Settings!$G$7,IF(Fixture!I5724=Fixture!G5724,Settings!$G$8,IF(Fixture!I5724&lt;Fixture!G5724,Settings!$G$9,"-"))))</f>
        <v>-</v>
      </c>
    </row>
    <row r="5721" spans="3:9" x14ac:dyDescent="0.25">
      <c r="C5721" s="12" t="str">
        <f t="shared" si="180"/>
        <v>-</v>
      </c>
      <c r="D5721" s="9" t="str">
        <f t="shared" si="181"/>
        <v>-</v>
      </c>
      <c r="E5721" s="9" t="str">
        <f>IF(C5721="-","-",IF(D5721=maxgameno+2,"blank row 2",IF(D5721=maxgameno+1,"blank row 1",INDEX(FixtureCode!$B$4:$AH$128,MATCH($C5721,FixtureCode!$B$4:$B$128,0),MATCH("G"&amp;D5721&amp;"-T1",FixtureCode!$B$4:$AH$4,0)))))</f>
        <v>-</v>
      </c>
      <c r="F5721" s="13" t="str">
        <f>IF(C5721="-","-",IF(D5721=maxgameno+2,"blank row 2",IF(D5721=maxgameno+1,"blank row 1",INDEX(FixtureCode!$B$4:$AH$128,MATCH($C5721,FixtureCode!$B$4:$B$128,0),MATCH("G"&amp;D5721&amp;"-T2",FixtureCode!$B$4:$AH$4,0)))))</f>
        <v>-</v>
      </c>
      <c r="G5721" s="12" t="str">
        <f>IF(C5721="-","-",IF(AND(ISNUMBER(Fixture!G5725),ISNUMBER(Fixture!I5725),Fixture!F5725&lt;&gt;"BYE",Fixture!J5725&lt;&gt;"BYE"),"Yes","-"))</f>
        <v>-</v>
      </c>
      <c r="H5721" s="9" t="str">
        <f>IF(G5721="-","-",IF(Fixture!G5725&gt;Fixture!I5725,Settings!$G$7,IF(Fixture!G5725=Fixture!I5725,Settings!$G$8,IF(Fixture!G5725&lt;Fixture!I5725,Settings!$G$9,"-"))))</f>
        <v>-</v>
      </c>
      <c r="I5721" s="13" t="str">
        <f>IF(G5721="-","-",IF(Fixture!I5725&gt;Fixture!G5725,Settings!$G$7,IF(Fixture!I5725=Fixture!G5725,Settings!$G$8,IF(Fixture!I5725&lt;Fixture!G5725,Settings!$G$9,"-"))))</f>
        <v>-</v>
      </c>
    </row>
    <row r="5722" spans="3:9" x14ac:dyDescent="0.25">
      <c r="C5722" s="12" t="str">
        <f t="shared" si="180"/>
        <v>-</v>
      </c>
      <c r="D5722" s="9" t="str">
        <f t="shared" si="181"/>
        <v>-</v>
      </c>
      <c r="E5722" s="9" t="str">
        <f>IF(C5722="-","-",IF(D5722=maxgameno+2,"blank row 2",IF(D5722=maxgameno+1,"blank row 1",INDEX(FixtureCode!$B$4:$AH$128,MATCH($C5722,FixtureCode!$B$4:$B$128,0),MATCH("G"&amp;D5722&amp;"-T1",FixtureCode!$B$4:$AH$4,0)))))</f>
        <v>-</v>
      </c>
      <c r="F5722" s="13" t="str">
        <f>IF(C5722="-","-",IF(D5722=maxgameno+2,"blank row 2",IF(D5722=maxgameno+1,"blank row 1",INDEX(FixtureCode!$B$4:$AH$128,MATCH($C5722,FixtureCode!$B$4:$B$128,0),MATCH("G"&amp;D5722&amp;"-T2",FixtureCode!$B$4:$AH$4,0)))))</f>
        <v>-</v>
      </c>
      <c r="G5722" s="12" t="str">
        <f>IF(C5722="-","-",IF(AND(ISNUMBER(Fixture!G5726),ISNUMBER(Fixture!I5726),Fixture!F5726&lt;&gt;"BYE",Fixture!J5726&lt;&gt;"BYE"),"Yes","-"))</f>
        <v>-</v>
      </c>
      <c r="H5722" s="9" t="str">
        <f>IF(G5722="-","-",IF(Fixture!G5726&gt;Fixture!I5726,Settings!$G$7,IF(Fixture!G5726=Fixture!I5726,Settings!$G$8,IF(Fixture!G5726&lt;Fixture!I5726,Settings!$G$9,"-"))))</f>
        <v>-</v>
      </c>
      <c r="I5722" s="13" t="str">
        <f>IF(G5722="-","-",IF(Fixture!I5726&gt;Fixture!G5726,Settings!$G$7,IF(Fixture!I5726=Fixture!G5726,Settings!$G$8,IF(Fixture!I5726&lt;Fixture!G5726,Settings!$G$9,"-"))))</f>
        <v>-</v>
      </c>
    </row>
    <row r="5723" spans="3:9" x14ac:dyDescent="0.25">
      <c r="C5723" s="12" t="str">
        <f t="shared" si="180"/>
        <v>-</v>
      </c>
      <c r="D5723" s="9" t="str">
        <f t="shared" si="181"/>
        <v>-</v>
      </c>
      <c r="E5723" s="9" t="str">
        <f>IF(C5723="-","-",IF(D5723=maxgameno+2,"blank row 2",IF(D5723=maxgameno+1,"blank row 1",INDEX(FixtureCode!$B$4:$AH$128,MATCH($C5723,FixtureCode!$B$4:$B$128,0),MATCH("G"&amp;D5723&amp;"-T1",FixtureCode!$B$4:$AH$4,0)))))</f>
        <v>-</v>
      </c>
      <c r="F5723" s="13" t="str">
        <f>IF(C5723="-","-",IF(D5723=maxgameno+2,"blank row 2",IF(D5723=maxgameno+1,"blank row 1",INDEX(FixtureCode!$B$4:$AH$128,MATCH($C5723,FixtureCode!$B$4:$B$128,0),MATCH("G"&amp;D5723&amp;"-T2",FixtureCode!$B$4:$AH$4,0)))))</f>
        <v>-</v>
      </c>
      <c r="G5723" s="12" t="str">
        <f>IF(C5723="-","-",IF(AND(ISNUMBER(Fixture!G5727),ISNUMBER(Fixture!I5727),Fixture!F5727&lt;&gt;"BYE",Fixture!J5727&lt;&gt;"BYE"),"Yes","-"))</f>
        <v>-</v>
      </c>
      <c r="H5723" s="9" t="str">
        <f>IF(G5723="-","-",IF(Fixture!G5727&gt;Fixture!I5727,Settings!$G$7,IF(Fixture!G5727=Fixture!I5727,Settings!$G$8,IF(Fixture!G5727&lt;Fixture!I5727,Settings!$G$9,"-"))))</f>
        <v>-</v>
      </c>
      <c r="I5723" s="13" t="str">
        <f>IF(G5723="-","-",IF(Fixture!I5727&gt;Fixture!G5727,Settings!$G$7,IF(Fixture!I5727=Fixture!G5727,Settings!$G$8,IF(Fixture!I5727&lt;Fixture!G5727,Settings!$G$9,"-"))))</f>
        <v>-</v>
      </c>
    </row>
    <row r="5724" spans="3:9" x14ac:dyDescent="0.25">
      <c r="C5724" s="12" t="str">
        <f t="shared" si="180"/>
        <v>-</v>
      </c>
      <c r="D5724" s="9" t="str">
        <f t="shared" si="181"/>
        <v>-</v>
      </c>
      <c r="E5724" s="9" t="str">
        <f>IF(C5724="-","-",IF(D5724=maxgameno+2,"blank row 2",IF(D5724=maxgameno+1,"blank row 1",INDEX(FixtureCode!$B$4:$AH$128,MATCH($C5724,FixtureCode!$B$4:$B$128,0),MATCH("G"&amp;D5724&amp;"-T1",FixtureCode!$B$4:$AH$4,0)))))</f>
        <v>-</v>
      </c>
      <c r="F5724" s="13" t="str">
        <f>IF(C5724="-","-",IF(D5724=maxgameno+2,"blank row 2",IF(D5724=maxgameno+1,"blank row 1",INDEX(FixtureCode!$B$4:$AH$128,MATCH($C5724,FixtureCode!$B$4:$B$128,0),MATCH("G"&amp;D5724&amp;"-T2",FixtureCode!$B$4:$AH$4,0)))))</f>
        <v>-</v>
      </c>
      <c r="G5724" s="12" t="str">
        <f>IF(C5724="-","-",IF(AND(ISNUMBER(Fixture!G5728),ISNUMBER(Fixture!I5728),Fixture!F5728&lt;&gt;"BYE",Fixture!J5728&lt;&gt;"BYE"),"Yes","-"))</f>
        <v>-</v>
      </c>
      <c r="H5724" s="9" t="str">
        <f>IF(G5724="-","-",IF(Fixture!G5728&gt;Fixture!I5728,Settings!$G$7,IF(Fixture!G5728=Fixture!I5728,Settings!$G$8,IF(Fixture!G5728&lt;Fixture!I5728,Settings!$G$9,"-"))))</f>
        <v>-</v>
      </c>
      <c r="I5724" s="13" t="str">
        <f>IF(G5724="-","-",IF(Fixture!I5728&gt;Fixture!G5728,Settings!$G$7,IF(Fixture!I5728=Fixture!G5728,Settings!$G$8,IF(Fixture!I5728&lt;Fixture!G5728,Settings!$G$9,"-"))))</f>
        <v>-</v>
      </c>
    </row>
    <row r="5725" spans="3:9" x14ac:dyDescent="0.25">
      <c r="C5725" s="12" t="str">
        <f t="shared" si="180"/>
        <v>-</v>
      </c>
      <c r="D5725" s="9" t="str">
        <f t="shared" si="181"/>
        <v>-</v>
      </c>
      <c r="E5725" s="9" t="str">
        <f>IF(C5725="-","-",IF(D5725=maxgameno+2,"blank row 2",IF(D5725=maxgameno+1,"blank row 1",INDEX(FixtureCode!$B$4:$AH$128,MATCH($C5725,FixtureCode!$B$4:$B$128,0),MATCH("G"&amp;D5725&amp;"-T1",FixtureCode!$B$4:$AH$4,0)))))</f>
        <v>-</v>
      </c>
      <c r="F5725" s="13" t="str">
        <f>IF(C5725="-","-",IF(D5725=maxgameno+2,"blank row 2",IF(D5725=maxgameno+1,"blank row 1",INDEX(FixtureCode!$B$4:$AH$128,MATCH($C5725,FixtureCode!$B$4:$B$128,0),MATCH("G"&amp;D5725&amp;"-T2",FixtureCode!$B$4:$AH$4,0)))))</f>
        <v>-</v>
      </c>
      <c r="G5725" s="12" t="str">
        <f>IF(C5725="-","-",IF(AND(ISNUMBER(Fixture!G5729),ISNUMBER(Fixture!I5729),Fixture!F5729&lt;&gt;"BYE",Fixture!J5729&lt;&gt;"BYE"),"Yes","-"))</f>
        <v>-</v>
      </c>
      <c r="H5725" s="9" t="str">
        <f>IF(G5725="-","-",IF(Fixture!G5729&gt;Fixture!I5729,Settings!$G$7,IF(Fixture!G5729=Fixture!I5729,Settings!$G$8,IF(Fixture!G5729&lt;Fixture!I5729,Settings!$G$9,"-"))))</f>
        <v>-</v>
      </c>
      <c r="I5725" s="13" t="str">
        <f>IF(G5725="-","-",IF(Fixture!I5729&gt;Fixture!G5729,Settings!$G$7,IF(Fixture!I5729=Fixture!G5729,Settings!$G$8,IF(Fixture!I5729&lt;Fixture!G5729,Settings!$G$9,"-"))))</f>
        <v>-</v>
      </c>
    </row>
    <row r="5726" spans="3:9" x14ac:dyDescent="0.25">
      <c r="C5726" s="12" t="str">
        <f t="shared" si="180"/>
        <v>-</v>
      </c>
      <c r="D5726" s="9" t="str">
        <f t="shared" si="181"/>
        <v>-</v>
      </c>
      <c r="E5726" s="9" t="str">
        <f>IF(C5726="-","-",IF(D5726=maxgameno+2,"blank row 2",IF(D5726=maxgameno+1,"blank row 1",INDEX(FixtureCode!$B$4:$AH$128,MATCH($C5726,FixtureCode!$B$4:$B$128,0),MATCH("G"&amp;D5726&amp;"-T1",FixtureCode!$B$4:$AH$4,0)))))</f>
        <v>-</v>
      </c>
      <c r="F5726" s="13" t="str">
        <f>IF(C5726="-","-",IF(D5726=maxgameno+2,"blank row 2",IF(D5726=maxgameno+1,"blank row 1",INDEX(FixtureCode!$B$4:$AH$128,MATCH($C5726,FixtureCode!$B$4:$B$128,0),MATCH("G"&amp;D5726&amp;"-T2",FixtureCode!$B$4:$AH$4,0)))))</f>
        <v>-</v>
      </c>
      <c r="G5726" s="12" t="str">
        <f>IF(C5726="-","-",IF(AND(ISNUMBER(Fixture!G5730),ISNUMBER(Fixture!I5730),Fixture!F5730&lt;&gt;"BYE",Fixture!J5730&lt;&gt;"BYE"),"Yes","-"))</f>
        <v>-</v>
      </c>
      <c r="H5726" s="9" t="str">
        <f>IF(G5726="-","-",IF(Fixture!G5730&gt;Fixture!I5730,Settings!$G$7,IF(Fixture!G5730=Fixture!I5730,Settings!$G$8,IF(Fixture!G5730&lt;Fixture!I5730,Settings!$G$9,"-"))))</f>
        <v>-</v>
      </c>
      <c r="I5726" s="13" t="str">
        <f>IF(G5726="-","-",IF(Fixture!I5730&gt;Fixture!G5730,Settings!$G$7,IF(Fixture!I5730=Fixture!G5730,Settings!$G$8,IF(Fixture!I5730&lt;Fixture!G5730,Settings!$G$9,"-"))))</f>
        <v>-</v>
      </c>
    </row>
    <row r="5727" spans="3:9" x14ac:dyDescent="0.25">
      <c r="C5727" s="12" t="str">
        <f t="shared" si="180"/>
        <v>-</v>
      </c>
      <c r="D5727" s="9" t="str">
        <f t="shared" si="181"/>
        <v>-</v>
      </c>
      <c r="E5727" s="9" t="str">
        <f>IF(C5727="-","-",IF(D5727=maxgameno+2,"blank row 2",IF(D5727=maxgameno+1,"blank row 1",INDEX(FixtureCode!$B$4:$AH$128,MATCH($C5727,FixtureCode!$B$4:$B$128,0),MATCH("G"&amp;D5727&amp;"-T1",FixtureCode!$B$4:$AH$4,0)))))</f>
        <v>-</v>
      </c>
      <c r="F5727" s="13" t="str">
        <f>IF(C5727="-","-",IF(D5727=maxgameno+2,"blank row 2",IF(D5727=maxgameno+1,"blank row 1",INDEX(FixtureCode!$B$4:$AH$128,MATCH($C5727,FixtureCode!$B$4:$B$128,0),MATCH("G"&amp;D5727&amp;"-T2",FixtureCode!$B$4:$AH$4,0)))))</f>
        <v>-</v>
      </c>
      <c r="G5727" s="12" t="str">
        <f>IF(C5727="-","-",IF(AND(ISNUMBER(Fixture!G5731),ISNUMBER(Fixture!I5731),Fixture!F5731&lt;&gt;"BYE",Fixture!J5731&lt;&gt;"BYE"),"Yes","-"))</f>
        <v>-</v>
      </c>
      <c r="H5727" s="9" t="str">
        <f>IF(G5727="-","-",IF(Fixture!G5731&gt;Fixture!I5731,Settings!$G$7,IF(Fixture!G5731=Fixture!I5731,Settings!$G$8,IF(Fixture!G5731&lt;Fixture!I5731,Settings!$G$9,"-"))))</f>
        <v>-</v>
      </c>
      <c r="I5727" s="13" t="str">
        <f>IF(G5727="-","-",IF(Fixture!I5731&gt;Fixture!G5731,Settings!$G$7,IF(Fixture!I5731=Fixture!G5731,Settings!$G$8,IF(Fixture!I5731&lt;Fixture!G5731,Settings!$G$9,"-"))))</f>
        <v>-</v>
      </c>
    </row>
    <row r="5728" spans="3:9" x14ac:dyDescent="0.25">
      <c r="C5728" s="12" t="str">
        <f t="shared" si="180"/>
        <v>-</v>
      </c>
      <c r="D5728" s="9" t="str">
        <f t="shared" si="181"/>
        <v>-</v>
      </c>
      <c r="E5728" s="9" t="str">
        <f>IF(C5728="-","-",IF(D5728=maxgameno+2,"blank row 2",IF(D5728=maxgameno+1,"blank row 1",INDEX(FixtureCode!$B$4:$AH$128,MATCH($C5728,FixtureCode!$B$4:$B$128,0),MATCH("G"&amp;D5728&amp;"-T1",FixtureCode!$B$4:$AH$4,0)))))</f>
        <v>-</v>
      </c>
      <c r="F5728" s="13" t="str">
        <f>IF(C5728="-","-",IF(D5728=maxgameno+2,"blank row 2",IF(D5728=maxgameno+1,"blank row 1",INDEX(FixtureCode!$B$4:$AH$128,MATCH($C5728,FixtureCode!$B$4:$B$128,0),MATCH("G"&amp;D5728&amp;"-T2",FixtureCode!$B$4:$AH$4,0)))))</f>
        <v>-</v>
      </c>
      <c r="G5728" s="12" t="str">
        <f>IF(C5728="-","-",IF(AND(ISNUMBER(Fixture!G5732),ISNUMBER(Fixture!I5732),Fixture!F5732&lt;&gt;"BYE",Fixture!J5732&lt;&gt;"BYE"),"Yes","-"))</f>
        <v>-</v>
      </c>
      <c r="H5728" s="9" t="str">
        <f>IF(G5728="-","-",IF(Fixture!G5732&gt;Fixture!I5732,Settings!$G$7,IF(Fixture!G5732=Fixture!I5732,Settings!$G$8,IF(Fixture!G5732&lt;Fixture!I5732,Settings!$G$9,"-"))))</f>
        <v>-</v>
      </c>
      <c r="I5728" s="13" t="str">
        <f>IF(G5728="-","-",IF(Fixture!I5732&gt;Fixture!G5732,Settings!$G$7,IF(Fixture!I5732=Fixture!G5732,Settings!$G$8,IF(Fixture!I5732&lt;Fixture!G5732,Settings!$G$9,"-"))))</f>
        <v>-</v>
      </c>
    </row>
    <row r="5729" spans="3:9" x14ac:dyDescent="0.25">
      <c r="C5729" s="12" t="str">
        <f t="shared" si="180"/>
        <v>-</v>
      </c>
      <c r="D5729" s="9" t="str">
        <f t="shared" si="181"/>
        <v>-</v>
      </c>
      <c r="E5729" s="9" t="str">
        <f>IF(C5729="-","-",IF(D5729=maxgameno+2,"blank row 2",IF(D5729=maxgameno+1,"blank row 1",INDEX(FixtureCode!$B$4:$AH$128,MATCH($C5729,FixtureCode!$B$4:$B$128,0),MATCH("G"&amp;D5729&amp;"-T1",FixtureCode!$B$4:$AH$4,0)))))</f>
        <v>-</v>
      </c>
      <c r="F5729" s="13" t="str">
        <f>IF(C5729="-","-",IF(D5729=maxgameno+2,"blank row 2",IF(D5729=maxgameno+1,"blank row 1",INDEX(FixtureCode!$B$4:$AH$128,MATCH($C5729,FixtureCode!$B$4:$B$128,0),MATCH("G"&amp;D5729&amp;"-T2",FixtureCode!$B$4:$AH$4,0)))))</f>
        <v>-</v>
      </c>
      <c r="G5729" s="12" t="str">
        <f>IF(C5729="-","-",IF(AND(ISNUMBER(Fixture!G5733),ISNUMBER(Fixture!I5733),Fixture!F5733&lt;&gt;"BYE",Fixture!J5733&lt;&gt;"BYE"),"Yes","-"))</f>
        <v>-</v>
      </c>
      <c r="H5729" s="9" t="str">
        <f>IF(G5729="-","-",IF(Fixture!G5733&gt;Fixture!I5733,Settings!$G$7,IF(Fixture!G5733=Fixture!I5733,Settings!$G$8,IF(Fixture!G5733&lt;Fixture!I5733,Settings!$G$9,"-"))))</f>
        <v>-</v>
      </c>
      <c r="I5729" s="13" t="str">
        <f>IF(G5729="-","-",IF(Fixture!I5733&gt;Fixture!G5733,Settings!$G$7,IF(Fixture!I5733=Fixture!G5733,Settings!$G$8,IF(Fixture!I5733&lt;Fixture!G5733,Settings!$G$9,"-"))))</f>
        <v>-</v>
      </c>
    </row>
    <row r="5730" spans="3:9" x14ac:dyDescent="0.25">
      <c r="C5730" s="12" t="str">
        <f t="shared" si="180"/>
        <v>-</v>
      </c>
      <c r="D5730" s="9" t="str">
        <f t="shared" si="181"/>
        <v>-</v>
      </c>
      <c r="E5730" s="9" t="str">
        <f>IF(C5730="-","-",IF(D5730=maxgameno+2,"blank row 2",IF(D5730=maxgameno+1,"blank row 1",INDEX(FixtureCode!$B$4:$AH$128,MATCH($C5730,FixtureCode!$B$4:$B$128,0),MATCH("G"&amp;D5730&amp;"-T1",FixtureCode!$B$4:$AH$4,0)))))</f>
        <v>-</v>
      </c>
      <c r="F5730" s="13" t="str">
        <f>IF(C5730="-","-",IF(D5730=maxgameno+2,"blank row 2",IF(D5730=maxgameno+1,"blank row 1",INDEX(FixtureCode!$B$4:$AH$128,MATCH($C5730,FixtureCode!$B$4:$B$128,0),MATCH("G"&amp;D5730&amp;"-T2",FixtureCode!$B$4:$AH$4,0)))))</f>
        <v>-</v>
      </c>
      <c r="G5730" s="12" t="str">
        <f>IF(C5730="-","-",IF(AND(ISNUMBER(Fixture!G5734),ISNUMBER(Fixture!I5734),Fixture!F5734&lt;&gt;"BYE",Fixture!J5734&lt;&gt;"BYE"),"Yes","-"))</f>
        <v>-</v>
      </c>
      <c r="H5730" s="9" t="str">
        <f>IF(G5730="-","-",IF(Fixture!G5734&gt;Fixture!I5734,Settings!$G$7,IF(Fixture!G5734=Fixture!I5734,Settings!$G$8,IF(Fixture!G5734&lt;Fixture!I5734,Settings!$G$9,"-"))))</f>
        <v>-</v>
      </c>
      <c r="I5730" s="13" t="str">
        <f>IF(G5730="-","-",IF(Fixture!I5734&gt;Fixture!G5734,Settings!$G$7,IF(Fixture!I5734=Fixture!G5734,Settings!$G$8,IF(Fixture!I5734&lt;Fixture!G5734,Settings!$G$9,"-"))))</f>
        <v>-</v>
      </c>
    </row>
    <row r="5731" spans="3:9" x14ac:dyDescent="0.25">
      <c r="C5731" s="12" t="str">
        <f t="shared" si="180"/>
        <v>-</v>
      </c>
      <c r="D5731" s="9" t="str">
        <f t="shared" si="181"/>
        <v>-</v>
      </c>
      <c r="E5731" s="9" t="str">
        <f>IF(C5731="-","-",IF(D5731=maxgameno+2,"blank row 2",IF(D5731=maxgameno+1,"blank row 1",INDEX(FixtureCode!$B$4:$AH$128,MATCH($C5731,FixtureCode!$B$4:$B$128,0),MATCH("G"&amp;D5731&amp;"-T1",FixtureCode!$B$4:$AH$4,0)))))</f>
        <v>-</v>
      </c>
      <c r="F5731" s="13" t="str">
        <f>IF(C5731="-","-",IF(D5731=maxgameno+2,"blank row 2",IF(D5731=maxgameno+1,"blank row 1",INDEX(FixtureCode!$B$4:$AH$128,MATCH($C5731,FixtureCode!$B$4:$B$128,0),MATCH("G"&amp;D5731&amp;"-T2",FixtureCode!$B$4:$AH$4,0)))))</f>
        <v>-</v>
      </c>
      <c r="G5731" s="12" t="str">
        <f>IF(C5731="-","-",IF(AND(ISNUMBER(Fixture!G5735),ISNUMBER(Fixture!I5735),Fixture!F5735&lt;&gt;"BYE",Fixture!J5735&lt;&gt;"BYE"),"Yes","-"))</f>
        <v>-</v>
      </c>
      <c r="H5731" s="9" t="str">
        <f>IF(G5731="-","-",IF(Fixture!G5735&gt;Fixture!I5735,Settings!$G$7,IF(Fixture!G5735=Fixture!I5735,Settings!$G$8,IF(Fixture!G5735&lt;Fixture!I5735,Settings!$G$9,"-"))))</f>
        <v>-</v>
      </c>
      <c r="I5731" s="13" t="str">
        <f>IF(G5731="-","-",IF(Fixture!I5735&gt;Fixture!G5735,Settings!$G$7,IF(Fixture!I5735=Fixture!G5735,Settings!$G$8,IF(Fixture!I5735&lt;Fixture!G5735,Settings!$G$9,"-"))))</f>
        <v>-</v>
      </c>
    </row>
    <row r="5732" spans="3:9" x14ac:dyDescent="0.25">
      <c r="C5732" s="12" t="str">
        <f t="shared" si="180"/>
        <v>-</v>
      </c>
      <c r="D5732" s="9" t="str">
        <f t="shared" si="181"/>
        <v>-</v>
      </c>
      <c r="E5732" s="9" t="str">
        <f>IF(C5732="-","-",IF(D5732=maxgameno+2,"blank row 2",IF(D5732=maxgameno+1,"blank row 1",INDEX(FixtureCode!$B$4:$AH$128,MATCH($C5732,FixtureCode!$B$4:$B$128,0),MATCH("G"&amp;D5732&amp;"-T1",FixtureCode!$B$4:$AH$4,0)))))</f>
        <v>-</v>
      </c>
      <c r="F5732" s="13" t="str">
        <f>IF(C5732="-","-",IF(D5732=maxgameno+2,"blank row 2",IF(D5732=maxgameno+1,"blank row 1",INDEX(FixtureCode!$B$4:$AH$128,MATCH($C5732,FixtureCode!$B$4:$B$128,0),MATCH("G"&amp;D5732&amp;"-T2",FixtureCode!$B$4:$AH$4,0)))))</f>
        <v>-</v>
      </c>
      <c r="G5732" s="12" t="str">
        <f>IF(C5732="-","-",IF(AND(ISNUMBER(Fixture!G5736),ISNUMBER(Fixture!I5736),Fixture!F5736&lt;&gt;"BYE",Fixture!J5736&lt;&gt;"BYE"),"Yes","-"))</f>
        <v>-</v>
      </c>
      <c r="H5732" s="9" t="str">
        <f>IF(G5732="-","-",IF(Fixture!G5736&gt;Fixture!I5736,Settings!$G$7,IF(Fixture!G5736=Fixture!I5736,Settings!$G$8,IF(Fixture!G5736&lt;Fixture!I5736,Settings!$G$9,"-"))))</f>
        <v>-</v>
      </c>
      <c r="I5732" s="13" t="str">
        <f>IF(G5732="-","-",IF(Fixture!I5736&gt;Fixture!G5736,Settings!$G$7,IF(Fixture!I5736=Fixture!G5736,Settings!$G$8,IF(Fixture!I5736&lt;Fixture!G5736,Settings!$G$9,"-"))))</f>
        <v>-</v>
      </c>
    </row>
    <row r="5733" spans="3:9" x14ac:dyDescent="0.25">
      <c r="C5733" s="12" t="str">
        <f t="shared" si="180"/>
        <v>-</v>
      </c>
      <c r="D5733" s="9" t="str">
        <f t="shared" si="181"/>
        <v>-</v>
      </c>
      <c r="E5733" s="9" t="str">
        <f>IF(C5733="-","-",IF(D5733=maxgameno+2,"blank row 2",IF(D5733=maxgameno+1,"blank row 1",INDEX(FixtureCode!$B$4:$AH$128,MATCH($C5733,FixtureCode!$B$4:$B$128,0),MATCH("G"&amp;D5733&amp;"-T1",FixtureCode!$B$4:$AH$4,0)))))</f>
        <v>-</v>
      </c>
      <c r="F5733" s="13" t="str">
        <f>IF(C5733="-","-",IF(D5733=maxgameno+2,"blank row 2",IF(D5733=maxgameno+1,"blank row 1",INDEX(FixtureCode!$B$4:$AH$128,MATCH($C5733,FixtureCode!$B$4:$B$128,0),MATCH("G"&amp;D5733&amp;"-T2",FixtureCode!$B$4:$AH$4,0)))))</f>
        <v>-</v>
      </c>
      <c r="G5733" s="12" t="str">
        <f>IF(C5733="-","-",IF(AND(ISNUMBER(Fixture!G5737),ISNUMBER(Fixture!I5737),Fixture!F5737&lt;&gt;"BYE",Fixture!J5737&lt;&gt;"BYE"),"Yes","-"))</f>
        <v>-</v>
      </c>
      <c r="H5733" s="9" t="str">
        <f>IF(G5733="-","-",IF(Fixture!G5737&gt;Fixture!I5737,Settings!$G$7,IF(Fixture!G5737=Fixture!I5737,Settings!$G$8,IF(Fixture!G5737&lt;Fixture!I5737,Settings!$G$9,"-"))))</f>
        <v>-</v>
      </c>
      <c r="I5733" s="13" t="str">
        <f>IF(G5733="-","-",IF(Fixture!I5737&gt;Fixture!G5737,Settings!$G$7,IF(Fixture!I5737=Fixture!G5737,Settings!$G$8,IF(Fixture!I5737&lt;Fixture!G5737,Settings!$G$9,"-"))))</f>
        <v>-</v>
      </c>
    </row>
    <row r="5734" spans="3:9" x14ac:dyDescent="0.25">
      <c r="C5734" s="12" t="str">
        <f t="shared" si="180"/>
        <v>-</v>
      </c>
      <c r="D5734" s="9" t="str">
        <f t="shared" si="181"/>
        <v>-</v>
      </c>
      <c r="E5734" s="9" t="str">
        <f>IF(C5734="-","-",IF(D5734=maxgameno+2,"blank row 2",IF(D5734=maxgameno+1,"blank row 1",INDEX(FixtureCode!$B$4:$AH$128,MATCH($C5734,FixtureCode!$B$4:$B$128,0),MATCH("G"&amp;D5734&amp;"-T1",FixtureCode!$B$4:$AH$4,0)))))</f>
        <v>-</v>
      </c>
      <c r="F5734" s="13" t="str">
        <f>IF(C5734="-","-",IF(D5734=maxgameno+2,"blank row 2",IF(D5734=maxgameno+1,"blank row 1",INDEX(FixtureCode!$B$4:$AH$128,MATCH($C5734,FixtureCode!$B$4:$B$128,0),MATCH("G"&amp;D5734&amp;"-T2",FixtureCode!$B$4:$AH$4,0)))))</f>
        <v>-</v>
      </c>
      <c r="G5734" s="12" t="str">
        <f>IF(C5734="-","-",IF(AND(ISNUMBER(Fixture!G5738),ISNUMBER(Fixture!I5738),Fixture!F5738&lt;&gt;"BYE",Fixture!J5738&lt;&gt;"BYE"),"Yes","-"))</f>
        <v>-</v>
      </c>
      <c r="H5734" s="9" t="str">
        <f>IF(G5734="-","-",IF(Fixture!G5738&gt;Fixture!I5738,Settings!$G$7,IF(Fixture!G5738=Fixture!I5738,Settings!$G$8,IF(Fixture!G5738&lt;Fixture!I5738,Settings!$G$9,"-"))))</f>
        <v>-</v>
      </c>
      <c r="I5734" s="13" t="str">
        <f>IF(G5734="-","-",IF(Fixture!I5738&gt;Fixture!G5738,Settings!$G$7,IF(Fixture!I5738=Fixture!G5738,Settings!$G$8,IF(Fixture!I5738&lt;Fixture!G5738,Settings!$G$9,"-"))))</f>
        <v>-</v>
      </c>
    </row>
    <row r="5735" spans="3:9" x14ac:dyDescent="0.25">
      <c r="C5735" s="12" t="str">
        <f t="shared" si="180"/>
        <v>-</v>
      </c>
      <c r="D5735" s="9" t="str">
        <f t="shared" si="181"/>
        <v>-</v>
      </c>
      <c r="E5735" s="9" t="str">
        <f>IF(C5735="-","-",IF(D5735=maxgameno+2,"blank row 2",IF(D5735=maxgameno+1,"blank row 1",INDEX(FixtureCode!$B$4:$AH$128,MATCH($C5735,FixtureCode!$B$4:$B$128,0),MATCH("G"&amp;D5735&amp;"-T1",FixtureCode!$B$4:$AH$4,0)))))</f>
        <v>-</v>
      </c>
      <c r="F5735" s="13" t="str">
        <f>IF(C5735="-","-",IF(D5735=maxgameno+2,"blank row 2",IF(D5735=maxgameno+1,"blank row 1",INDEX(FixtureCode!$B$4:$AH$128,MATCH($C5735,FixtureCode!$B$4:$B$128,0),MATCH("G"&amp;D5735&amp;"-T2",FixtureCode!$B$4:$AH$4,0)))))</f>
        <v>-</v>
      </c>
      <c r="G5735" s="12" t="str">
        <f>IF(C5735="-","-",IF(AND(ISNUMBER(Fixture!G5739),ISNUMBER(Fixture!I5739),Fixture!F5739&lt;&gt;"BYE",Fixture!J5739&lt;&gt;"BYE"),"Yes","-"))</f>
        <v>-</v>
      </c>
      <c r="H5735" s="9" t="str">
        <f>IF(G5735="-","-",IF(Fixture!G5739&gt;Fixture!I5739,Settings!$G$7,IF(Fixture!G5739=Fixture!I5739,Settings!$G$8,IF(Fixture!G5739&lt;Fixture!I5739,Settings!$G$9,"-"))))</f>
        <v>-</v>
      </c>
      <c r="I5735" s="13" t="str">
        <f>IF(G5735="-","-",IF(Fixture!I5739&gt;Fixture!G5739,Settings!$G$7,IF(Fixture!I5739=Fixture!G5739,Settings!$G$8,IF(Fixture!I5739&lt;Fixture!G5739,Settings!$G$9,"-"))))</f>
        <v>-</v>
      </c>
    </row>
    <row r="5736" spans="3:9" x14ac:dyDescent="0.25">
      <c r="C5736" s="12" t="str">
        <f t="shared" si="180"/>
        <v>-</v>
      </c>
      <c r="D5736" s="9" t="str">
        <f t="shared" si="181"/>
        <v>-</v>
      </c>
      <c r="E5736" s="9" t="str">
        <f>IF(C5736="-","-",IF(D5736=maxgameno+2,"blank row 2",IF(D5736=maxgameno+1,"blank row 1",INDEX(FixtureCode!$B$4:$AH$128,MATCH($C5736,FixtureCode!$B$4:$B$128,0),MATCH("G"&amp;D5736&amp;"-T1",FixtureCode!$B$4:$AH$4,0)))))</f>
        <v>-</v>
      </c>
      <c r="F5736" s="13" t="str">
        <f>IF(C5736="-","-",IF(D5736=maxgameno+2,"blank row 2",IF(D5736=maxgameno+1,"blank row 1",INDEX(FixtureCode!$B$4:$AH$128,MATCH($C5736,FixtureCode!$B$4:$B$128,0),MATCH("G"&amp;D5736&amp;"-T2",FixtureCode!$B$4:$AH$4,0)))))</f>
        <v>-</v>
      </c>
      <c r="G5736" s="12" t="str">
        <f>IF(C5736="-","-",IF(AND(ISNUMBER(Fixture!G5740),ISNUMBER(Fixture!I5740),Fixture!F5740&lt;&gt;"BYE",Fixture!J5740&lt;&gt;"BYE"),"Yes","-"))</f>
        <v>-</v>
      </c>
      <c r="H5736" s="9" t="str">
        <f>IF(G5736="-","-",IF(Fixture!G5740&gt;Fixture!I5740,Settings!$G$7,IF(Fixture!G5740=Fixture!I5740,Settings!$G$8,IF(Fixture!G5740&lt;Fixture!I5740,Settings!$G$9,"-"))))</f>
        <v>-</v>
      </c>
      <c r="I5736" s="13" t="str">
        <f>IF(G5736="-","-",IF(Fixture!I5740&gt;Fixture!G5740,Settings!$G$7,IF(Fixture!I5740=Fixture!G5740,Settings!$G$8,IF(Fixture!I5740&lt;Fixture!G5740,Settings!$G$9,"-"))))</f>
        <v>-</v>
      </c>
    </row>
    <row r="5737" spans="3:9" x14ac:dyDescent="0.25">
      <c r="C5737" s="12" t="str">
        <f t="shared" si="180"/>
        <v>-</v>
      </c>
      <c r="D5737" s="9" t="str">
        <f t="shared" si="181"/>
        <v>-</v>
      </c>
      <c r="E5737" s="9" t="str">
        <f>IF(C5737="-","-",IF(D5737=maxgameno+2,"blank row 2",IF(D5737=maxgameno+1,"blank row 1",INDEX(FixtureCode!$B$4:$AH$128,MATCH($C5737,FixtureCode!$B$4:$B$128,0),MATCH("G"&amp;D5737&amp;"-T1",FixtureCode!$B$4:$AH$4,0)))))</f>
        <v>-</v>
      </c>
      <c r="F5737" s="13" t="str">
        <f>IF(C5737="-","-",IF(D5737=maxgameno+2,"blank row 2",IF(D5737=maxgameno+1,"blank row 1",INDEX(FixtureCode!$B$4:$AH$128,MATCH($C5737,FixtureCode!$B$4:$B$128,0),MATCH("G"&amp;D5737&amp;"-T2",FixtureCode!$B$4:$AH$4,0)))))</f>
        <v>-</v>
      </c>
      <c r="G5737" s="12" t="str">
        <f>IF(C5737="-","-",IF(AND(ISNUMBER(Fixture!G5741),ISNUMBER(Fixture!I5741),Fixture!F5741&lt;&gt;"BYE",Fixture!J5741&lt;&gt;"BYE"),"Yes","-"))</f>
        <v>-</v>
      </c>
      <c r="H5737" s="9" t="str">
        <f>IF(G5737="-","-",IF(Fixture!G5741&gt;Fixture!I5741,Settings!$G$7,IF(Fixture!G5741=Fixture!I5741,Settings!$G$8,IF(Fixture!G5741&lt;Fixture!I5741,Settings!$G$9,"-"))))</f>
        <v>-</v>
      </c>
      <c r="I5737" s="13" t="str">
        <f>IF(G5737="-","-",IF(Fixture!I5741&gt;Fixture!G5741,Settings!$G$7,IF(Fixture!I5741=Fixture!G5741,Settings!$G$8,IF(Fixture!I5741&lt;Fixture!G5741,Settings!$G$9,"-"))))</f>
        <v>-</v>
      </c>
    </row>
    <row r="5738" spans="3:9" x14ac:dyDescent="0.25">
      <c r="C5738" s="12" t="str">
        <f t="shared" si="180"/>
        <v>-</v>
      </c>
      <c r="D5738" s="9" t="str">
        <f t="shared" si="181"/>
        <v>-</v>
      </c>
      <c r="E5738" s="9" t="str">
        <f>IF(C5738="-","-",IF(D5738=maxgameno+2,"blank row 2",IF(D5738=maxgameno+1,"blank row 1",INDEX(FixtureCode!$B$4:$AH$128,MATCH($C5738,FixtureCode!$B$4:$B$128,0),MATCH("G"&amp;D5738&amp;"-T1",FixtureCode!$B$4:$AH$4,0)))))</f>
        <v>-</v>
      </c>
      <c r="F5738" s="13" t="str">
        <f>IF(C5738="-","-",IF(D5738=maxgameno+2,"blank row 2",IF(D5738=maxgameno+1,"blank row 1",INDEX(FixtureCode!$B$4:$AH$128,MATCH($C5738,FixtureCode!$B$4:$B$128,0),MATCH("G"&amp;D5738&amp;"-T2",FixtureCode!$B$4:$AH$4,0)))))</f>
        <v>-</v>
      </c>
      <c r="G5738" s="12" t="str">
        <f>IF(C5738="-","-",IF(AND(ISNUMBER(Fixture!G5742),ISNUMBER(Fixture!I5742),Fixture!F5742&lt;&gt;"BYE",Fixture!J5742&lt;&gt;"BYE"),"Yes","-"))</f>
        <v>-</v>
      </c>
      <c r="H5738" s="9" t="str">
        <f>IF(G5738="-","-",IF(Fixture!G5742&gt;Fixture!I5742,Settings!$G$7,IF(Fixture!G5742=Fixture!I5742,Settings!$G$8,IF(Fixture!G5742&lt;Fixture!I5742,Settings!$G$9,"-"))))</f>
        <v>-</v>
      </c>
      <c r="I5738" s="13" t="str">
        <f>IF(G5738="-","-",IF(Fixture!I5742&gt;Fixture!G5742,Settings!$G$7,IF(Fixture!I5742=Fixture!G5742,Settings!$G$8,IF(Fixture!I5742&lt;Fixture!G5742,Settings!$G$9,"-"))))</f>
        <v>-</v>
      </c>
    </row>
    <row r="5739" spans="3:9" x14ac:dyDescent="0.25">
      <c r="C5739" s="12" t="str">
        <f t="shared" si="180"/>
        <v>-</v>
      </c>
      <c r="D5739" s="9" t="str">
        <f t="shared" si="181"/>
        <v>-</v>
      </c>
      <c r="E5739" s="9" t="str">
        <f>IF(C5739="-","-",IF(D5739=maxgameno+2,"blank row 2",IF(D5739=maxgameno+1,"blank row 1",INDEX(FixtureCode!$B$4:$AH$128,MATCH($C5739,FixtureCode!$B$4:$B$128,0),MATCH("G"&amp;D5739&amp;"-T1",FixtureCode!$B$4:$AH$4,0)))))</f>
        <v>-</v>
      </c>
      <c r="F5739" s="13" t="str">
        <f>IF(C5739="-","-",IF(D5739=maxgameno+2,"blank row 2",IF(D5739=maxgameno+1,"blank row 1",INDEX(FixtureCode!$B$4:$AH$128,MATCH($C5739,FixtureCode!$B$4:$B$128,0),MATCH("G"&amp;D5739&amp;"-T2",FixtureCode!$B$4:$AH$4,0)))))</f>
        <v>-</v>
      </c>
      <c r="G5739" s="12" t="str">
        <f>IF(C5739="-","-",IF(AND(ISNUMBER(Fixture!G5743),ISNUMBER(Fixture!I5743),Fixture!F5743&lt;&gt;"BYE",Fixture!J5743&lt;&gt;"BYE"),"Yes","-"))</f>
        <v>-</v>
      </c>
      <c r="H5739" s="9" t="str">
        <f>IF(G5739="-","-",IF(Fixture!G5743&gt;Fixture!I5743,Settings!$G$7,IF(Fixture!G5743=Fixture!I5743,Settings!$G$8,IF(Fixture!G5743&lt;Fixture!I5743,Settings!$G$9,"-"))))</f>
        <v>-</v>
      </c>
      <c r="I5739" s="13" t="str">
        <f>IF(G5739="-","-",IF(Fixture!I5743&gt;Fixture!G5743,Settings!$G$7,IF(Fixture!I5743=Fixture!G5743,Settings!$G$8,IF(Fixture!I5743&lt;Fixture!G5743,Settings!$G$9,"-"))))</f>
        <v>-</v>
      </c>
    </row>
    <row r="5740" spans="3:9" x14ac:dyDescent="0.25">
      <c r="C5740" s="12" t="str">
        <f t="shared" si="180"/>
        <v>-</v>
      </c>
      <c r="D5740" s="9" t="str">
        <f t="shared" si="181"/>
        <v>-</v>
      </c>
      <c r="E5740" s="9" t="str">
        <f>IF(C5740="-","-",IF(D5740=maxgameno+2,"blank row 2",IF(D5740=maxgameno+1,"blank row 1",INDEX(FixtureCode!$B$4:$AH$128,MATCH($C5740,FixtureCode!$B$4:$B$128,0),MATCH("G"&amp;D5740&amp;"-T1",FixtureCode!$B$4:$AH$4,0)))))</f>
        <v>-</v>
      </c>
      <c r="F5740" s="13" t="str">
        <f>IF(C5740="-","-",IF(D5740=maxgameno+2,"blank row 2",IF(D5740=maxgameno+1,"blank row 1",INDEX(FixtureCode!$B$4:$AH$128,MATCH($C5740,FixtureCode!$B$4:$B$128,0),MATCH("G"&amp;D5740&amp;"-T2",FixtureCode!$B$4:$AH$4,0)))))</f>
        <v>-</v>
      </c>
      <c r="G5740" s="12" t="str">
        <f>IF(C5740="-","-",IF(AND(ISNUMBER(Fixture!G5744),ISNUMBER(Fixture!I5744),Fixture!F5744&lt;&gt;"BYE",Fixture!J5744&lt;&gt;"BYE"),"Yes","-"))</f>
        <v>-</v>
      </c>
      <c r="H5740" s="9" t="str">
        <f>IF(G5740="-","-",IF(Fixture!G5744&gt;Fixture!I5744,Settings!$G$7,IF(Fixture!G5744=Fixture!I5744,Settings!$G$8,IF(Fixture!G5744&lt;Fixture!I5744,Settings!$G$9,"-"))))</f>
        <v>-</v>
      </c>
      <c r="I5740" s="13" t="str">
        <f>IF(G5740="-","-",IF(Fixture!I5744&gt;Fixture!G5744,Settings!$G$7,IF(Fixture!I5744=Fixture!G5744,Settings!$G$8,IF(Fixture!I5744&lt;Fixture!G5744,Settings!$G$9,"-"))))</f>
        <v>-</v>
      </c>
    </row>
    <row r="5741" spans="3:9" x14ac:dyDescent="0.25">
      <c r="C5741" s="12" t="str">
        <f t="shared" si="180"/>
        <v>-</v>
      </c>
      <c r="D5741" s="9" t="str">
        <f t="shared" si="181"/>
        <v>-</v>
      </c>
      <c r="E5741" s="9" t="str">
        <f>IF(C5741="-","-",IF(D5741=maxgameno+2,"blank row 2",IF(D5741=maxgameno+1,"blank row 1",INDEX(FixtureCode!$B$4:$AH$128,MATCH($C5741,FixtureCode!$B$4:$B$128,0),MATCH("G"&amp;D5741&amp;"-T1",FixtureCode!$B$4:$AH$4,0)))))</f>
        <v>-</v>
      </c>
      <c r="F5741" s="13" t="str">
        <f>IF(C5741="-","-",IF(D5741=maxgameno+2,"blank row 2",IF(D5741=maxgameno+1,"blank row 1",INDEX(FixtureCode!$B$4:$AH$128,MATCH($C5741,FixtureCode!$B$4:$B$128,0),MATCH("G"&amp;D5741&amp;"-T2",FixtureCode!$B$4:$AH$4,0)))))</f>
        <v>-</v>
      </c>
      <c r="G5741" s="12" t="str">
        <f>IF(C5741="-","-",IF(AND(ISNUMBER(Fixture!G5745),ISNUMBER(Fixture!I5745),Fixture!F5745&lt;&gt;"BYE",Fixture!J5745&lt;&gt;"BYE"),"Yes","-"))</f>
        <v>-</v>
      </c>
      <c r="H5741" s="9" t="str">
        <f>IF(G5741="-","-",IF(Fixture!G5745&gt;Fixture!I5745,Settings!$G$7,IF(Fixture!G5745=Fixture!I5745,Settings!$G$8,IF(Fixture!G5745&lt;Fixture!I5745,Settings!$G$9,"-"))))</f>
        <v>-</v>
      </c>
      <c r="I5741" s="13" t="str">
        <f>IF(G5741="-","-",IF(Fixture!I5745&gt;Fixture!G5745,Settings!$G$7,IF(Fixture!I5745=Fixture!G5745,Settings!$G$8,IF(Fixture!I5745&lt;Fixture!G5745,Settings!$G$9,"-"))))</f>
        <v>-</v>
      </c>
    </row>
    <row r="5742" spans="3:9" x14ac:dyDescent="0.25">
      <c r="C5742" s="12" t="str">
        <f t="shared" si="180"/>
        <v>-</v>
      </c>
      <c r="D5742" s="9" t="str">
        <f t="shared" si="181"/>
        <v>-</v>
      </c>
      <c r="E5742" s="9" t="str">
        <f>IF(C5742="-","-",IF(D5742=maxgameno+2,"blank row 2",IF(D5742=maxgameno+1,"blank row 1",INDEX(FixtureCode!$B$4:$AH$128,MATCH($C5742,FixtureCode!$B$4:$B$128,0),MATCH("G"&amp;D5742&amp;"-T1",FixtureCode!$B$4:$AH$4,0)))))</f>
        <v>-</v>
      </c>
      <c r="F5742" s="13" t="str">
        <f>IF(C5742="-","-",IF(D5742=maxgameno+2,"blank row 2",IF(D5742=maxgameno+1,"blank row 1",INDEX(FixtureCode!$B$4:$AH$128,MATCH($C5742,FixtureCode!$B$4:$B$128,0),MATCH("G"&amp;D5742&amp;"-T2",FixtureCode!$B$4:$AH$4,0)))))</f>
        <v>-</v>
      </c>
      <c r="G5742" s="12" t="str">
        <f>IF(C5742="-","-",IF(AND(ISNUMBER(Fixture!G5746),ISNUMBER(Fixture!I5746),Fixture!F5746&lt;&gt;"BYE",Fixture!J5746&lt;&gt;"BYE"),"Yes","-"))</f>
        <v>-</v>
      </c>
      <c r="H5742" s="9" t="str">
        <f>IF(G5742="-","-",IF(Fixture!G5746&gt;Fixture!I5746,Settings!$G$7,IF(Fixture!G5746=Fixture!I5746,Settings!$G$8,IF(Fixture!G5746&lt;Fixture!I5746,Settings!$G$9,"-"))))</f>
        <v>-</v>
      </c>
      <c r="I5742" s="13" t="str">
        <f>IF(G5742="-","-",IF(Fixture!I5746&gt;Fixture!G5746,Settings!$G$7,IF(Fixture!I5746=Fixture!G5746,Settings!$G$8,IF(Fixture!I5746&lt;Fixture!G5746,Settings!$G$9,"-"))))</f>
        <v>-</v>
      </c>
    </row>
    <row r="5743" spans="3:9" x14ac:dyDescent="0.25">
      <c r="C5743" s="12" t="str">
        <f t="shared" si="180"/>
        <v>-</v>
      </c>
      <c r="D5743" s="9" t="str">
        <f t="shared" si="181"/>
        <v>-</v>
      </c>
      <c r="E5743" s="9" t="str">
        <f>IF(C5743="-","-",IF(D5743=maxgameno+2,"blank row 2",IF(D5743=maxgameno+1,"blank row 1",INDEX(FixtureCode!$B$4:$AH$128,MATCH($C5743,FixtureCode!$B$4:$B$128,0),MATCH("G"&amp;D5743&amp;"-T1",FixtureCode!$B$4:$AH$4,0)))))</f>
        <v>-</v>
      </c>
      <c r="F5743" s="13" t="str">
        <f>IF(C5743="-","-",IF(D5743=maxgameno+2,"blank row 2",IF(D5743=maxgameno+1,"blank row 1",INDEX(FixtureCode!$B$4:$AH$128,MATCH($C5743,FixtureCode!$B$4:$B$128,0),MATCH("G"&amp;D5743&amp;"-T2",FixtureCode!$B$4:$AH$4,0)))))</f>
        <v>-</v>
      </c>
      <c r="G5743" s="12" t="str">
        <f>IF(C5743="-","-",IF(AND(ISNUMBER(Fixture!G5747),ISNUMBER(Fixture!I5747),Fixture!F5747&lt;&gt;"BYE",Fixture!J5747&lt;&gt;"BYE"),"Yes","-"))</f>
        <v>-</v>
      </c>
      <c r="H5743" s="9" t="str">
        <f>IF(G5743="-","-",IF(Fixture!G5747&gt;Fixture!I5747,Settings!$G$7,IF(Fixture!G5747=Fixture!I5747,Settings!$G$8,IF(Fixture!G5747&lt;Fixture!I5747,Settings!$G$9,"-"))))</f>
        <v>-</v>
      </c>
      <c r="I5743" s="13" t="str">
        <f>IF(G5743="-","-",IF(Fixture!I5747&gt;Fixture!G5747,Settings!$G$7,IF(Fixture!I5747=Fixture!G5747,Settings!$G$8,IF(Fixture!I5747&lt;Fixture!G5747,Settings!$G$9,"-"))))</f>
        <v>-</v>
      </c>
    </row>
    <row r="5744" spans="3:9" x14ac:dyDescent="0.25">
      <c r="C5744" s="12" t="str">
        <f t="shared" si="180"/>
        <v>-</v>
      </c>
      <c r="D5744" s="9" t="str">
        <f t="shared" si="181"/>
        <v>-</v>
      </c>
      <c r="E5744" s="9" t="str">
        <f>IF(C5744="-","-",IF(D5744=maxgameno+2,"blank row 2",IF(D5744=maxgameno+1,"blank row 1",INDEX(FixtureCode!$B$4:$AH$128,MATCH($C5744,FixtureCode!$B$4:$B$128,0),MATCH("G"&amp;D5744&amp;"-T1",FixtureCode!$B$4:$AH$4,0)))))</f>
        <v>-</v>
      </c>
      <c r="F5744" s="13" t="str">
        <f>IF(C5744="-","-",IF(D5744=maxgameno+2,"blank row 2",IF(D5744=maxgameno+1,"blank row 1",INDEX(FixtureCode!$B$4:$AH$128,MATCH($C5744,FixtureCode!$B$4:$B$128,0),MATCH("G"&amp;D5744&amp;"-T2",FixtureCode!$B$4:$AH$4,0)))))</f>
        <v>-</v>
      </c>
      <c r="G5744" s="12" t="str">
        <f>IF(C5744="-","-",IF(AND(ISNUMBER(Fixture!G5748),ISNUMBER(Fixture!I5748),Fixture!F5748&lt;&gt;"BYE",Fixture!J5748&lt;&gt;"BYE"),"Yes","-"))</f>
        <v>-</v>
      </c>
      <c r="H5744" s="9" t="str">
        <f>IF(G5744="-","-",IF(Fixture!G5748&gt;Fixture!I5748,Settings!$G$7,IF(Fixture!G5748=Fixture!I5748,Settings!$G$8,IF(Fixture!G5748&lt;Fixture!I5748,Settings!$G$9,"-"))))</f>
        <v>-</v>
      </c>
      <c r="I5744" s="13" t="str">
        <f>IF(G5744="-","-",IF(Fixture!I5748&gt;Fixture!G5748,Settings!$G$7,IF(Fixture!I5748=Fixture!G5748,Settings!$G$8,IF(Fixture!I5748&lt;Fixture!G5748,Settings!$G$9,"-"))))</f>
        <v>-</v>
      </c>
    </row>
    <row r="5745" spans="3:9" x14ac:dyDescent="0.25">
      <c r="C5745" s="12" t="str">
        <f t="shared" si="180"/>
        <v>-</v>
      </c>
      <c r="D5745" s="9" t="str">
        <f t="shared" si="181"/>
        <v>-</v>
      </c>
      <c r="E5745" s="9" t="str">
        <f>IF(C5745="-","-",IF(D5745=maxgameno+2,"blank row 2",IF(D5745=maxgameno+1,"blank row 1",INDEX(FixtureCode!$B$4:$AH$128,MATCH($C5745,FixtureCode!$B$4:$B$128,0),MATCH("G"&amp;D5745&amp;"-T1",FixtureCode!$B$4:$AH$4,0)))))</f>
        <v>-</v>
      </c>
      <c r="F5745" s="13" t="str">
        <f>IF(C5745="-","-",IF(D5745=maxgameno+2,"blank row 2",IF(D5745=maxgameno+1,"blank row 1",INDEX(FixtureCode!$B$4:$AH$128,MATCH($C5745,FixtureCode!$B$4:$B$128,0),MATCH("G"&amp;D5745&amp;"-T2",FixtureCode!$B$4:$AH$4,0)))))</f>
        <v>-</v>
      </c>
      <c r="G5745" s="12" t="str">
        <f>IF(C5745="-","-",IF(AND(ISNUMBER(Fixture!G5749),ISNUMBER(Fixture!I5749),Fixture!F5749&lt;&gt;"BYE",Fixture!J5749&lt;&gt;"BYE"),"Yes","-"))</f>
        <v>-</v>
      </c>
      <c r="H5745" s="9" t="str">
        <f>IF(G5745="-","-",IF(Fixture!G5749&gt;Fixture!I5749,Settings!$G$7,IF(Fixture!G5749=Fixture!I5749,Settings!$G$8,IF(Fixture!G5749&lt;Fixture!I5749,Settings!$G$9,"-"))))</f>
        <v>-</v>
      </c>
      <c r="I5745" s="13" t="str">
        <f>IF(G5745="-","-",IF(Fixture!I5749&gt;Fixture!G5749,Settings!$G$7,IF(Fixture!I5749=Fixture!G5749,Settings!$G$8,IF(Fixture!I5749&lt;Fixture!G5749,Settings!$G$9,"-"))))</f>
        <v>-</v>
      </c>
    </row>
    <row r="5746" spans="3:9" x14ac:dyDescent="0.25">
      <c r="C5746" s="12" t="str">
        <f t="shared" si="180"/>
        <v>-</v>
      </c>
      <c r="D5746" s="9" t="str">
        <f t="shared" si="181"/>
        <v>-</v>
      </c>
      <c r="E5746" s="9" t="str">
        <f>IF(C5746="-","-",IF(D5746=maxgameno+2,"blank row 2",IF(D5746=maxgameno+1,"blank row 1",INDEX(FixtureCode!$B$4:$AH$128,MATCH($C5746,FixtureCode!$B$4:$B$128,0),MATCH("G"&amp;D5746&amp;"-T1",FixtureCode!$B$4:$AH$4,0)))))</f>
        <v>-</v>
      </c>
      <c r="F5746" s="13" t="str">
        <f>IF(C5746="-","-",IF(D5746=maxgameno+2,"blank row 2",IF(D5746=maxgameno+1,"blank row 1",INDEX(FixtureCode!$B$4:$AH$128,MATCH($C5746,FixtureCode!$B$4:$B$128,0),MATCH("G"&amp;D5746&amp;"-T2",FixtureCode!$B$4:$AH$4,0)))))</f>
        <v>-</v>
      </c>
      <c r="G5746" s="12" t="str">
        <f>IF(C5746="-","-",IF(AND(ISNUMBER(Fixture!G5750),ISNUMBER(Fixture!I5750),Fixture!F5750&lt;&gt;"BYE",Fixture!J5750&lt;&gt;"BYE"),"Yes","-"))</f>
        <v>-</v>
      </c>
      <c r="H5746" s="9" t="str">
        <f>IF(G5746="-","-",IF(Fixture!G5750&gt;Fixture!I5750,Settings!$G$7,IF(Fixture!G5750=Fixture!I5750,Settings!$G$8,IF(Fixture!G5750&lt;Fixture!I5750,Settings!$G$9,"-"))))</f>
        <v>-</v>
      </c>
      <c r="I5746" s="13" t="str">
        <f>IF(G5746="-","-",IF(Fixture!I5750&gt;Fixture!G5750,Settings!$G$7,IF(Fixture!I5750=Fixture!G5750,Settings!$G$8,IF(Fixture!I5750&lt;Fixture!G5750,Settings!$G$9,"-"))))</f>
        <v>-</v>
      </c>
    </row>
    <row r="5747" spans="3:9" x14ac:dyDescent="0.25">
      <c r="C5747" s="12" t="str">
        <f t="shared" si="180"/>
        <v>-</v>
      </c>
      <c r="D5747" s="9" t="str">
        <f t="shared" si="181"/>
        <v>-</v>
      </c>
      <c r="E5747" s="9" t="str">
        <f>IF(C5747="-","-",IF(D5747=maxgameno+2,"blank row 2",IF(D5747=maxgameno+1,"blank row 1",INDEX(FixtureCode!$B$4:$AH$128,MATCH($C5747,FixtureCode!$B$4:$B$128,0),MATCH("G"&amp;D5747&amp;"-T1",FixtureCode!$B$4:$AH$4,0)))))</f>
        <v>-</v>
      </c>
      <c r="F5747" s="13" t="str">
        <f>IF(C5747="-","-",IF(D5747=maxgameno+2,"blank row 2",IF(D5747=maxgameno+1,"blank row 1",INDEX(FixtureCode!$B$4:$AH$128,MATCH($C5747,FixtureCode!$B$4:$B$128,0),MATCH("G"&amp;D5747&amp;"-T2",FixtureCode!$B$4:$AH$4,0)))))</f>
        <v>-</v>
      </c>
      <c r="G5747" s="12" t="str">
        <f>IF(C5747="-","-",IF(AND(ISNUMBER(Fixture!G5751),ISNUMBER(Fixture!I5751),Fixture!F5751&lt;&gt;"BYE",Fixture!J5751&lt;&gt;"BYE"),"Yes","-"))</f>
        <v>-</v>
      </c>
      <c r="H5747" s="9" t="str">
        <f>IF(G5747="-","-",IF(Fixture!G5751&gt;Fixture!I5751,Settings!$G$7,IF(Fixture!G5751=Fixture!I5751,Settings!$G$8,IF(Fixture!G5751&lt;Fixture!I5751,Settings!$G$9,"-"))))</f>
        <v>-</v>
      </c>
      <c r="I5747" s="13" t="str">
        <f>IF(G5747="-","-",IF(Fixture!I5751&gt;Fixture!G5751,Settings!$G$7,IF(Fixture!I5751=Fixture!G5751,Settings!$G$8,IF(Fixture!I5751&lt;Fixture!G5751,Settings!$G$9,"-"))))</f>
        <v>-</v>
      </c>
    </row>
    <row r="5748" spans="3:9" x14ac:dyDescent="0.25">
      <c r="C5748" s="12" t="str">
        <f t="shared" si="180"/>
        <v>-</v>
      </c>
      <c r="D5748" s="9" t="str">
        <f t="shared" si="181"/>
        <v>-</v>
      </c>
      <c r="E5748" s="9" t="str">
        <f>IF(C5748="-","-",IF(D5748=maxgameno+2,"blank row 2",IF(D5748=maxgameno+1,"blank row 1",INDEX(FixtureCode!$B$4:$AH$128,MATCH($C5748,FixtureCode!$B$4:$B$128,0),MATCH("G"&amp;D5748&amp;"-T1",FixtureCode!$B$4:$AH$4,0)))))</f>
        <v>-</v>
      </c>
      <c r="F5748" s="13" t="str">
        <f>IF(C5748="-","-",IF(D5748=maxgameno+2,"blank row 2",IF(D5748=maxgameno+1,"blank row 1",INDEX(FixtureCode!$B$4:$AH$128,MATCH($C5748,FixtureCode!$B$4:$B$128,0),MATCH("G"&amp;D5748&amp;"-T2",FixtureCode!$B$4:$AH$4,0)))))</f>
        <v>-</v>
      </c>
      <c r="G5748" s="12" t="str">
        <f>IF(C5748="-","-",IF(AND(ISNUMBER(Fixture!G5752),ISNUMBER(Fixture!I5752),Fixture!F5752&lt;&gt;"BYE",Fixture!J5752&lt;&gt;"BYE"),"Yes","-"))</f>
        <v>-</v>
      </c>
      <c r="H5748" s="9" t="str">
        <f>IF(G5748="-","-",IF(Fixture!G5752&gt;Fixture!I5752,Settings!$G$7,IF(Fixture!G5752=Fixture!I5752,Settings!$G$8,IF(Fixture!G5752&lt;Fixture!I5752,Settings!$G$9,"-"))))</f>
        <v>-</v>
      </c>
      <c r="I5748" s="13" t="str">
        <f>IF(G5748="-","-",IF(Fixture!I5752&gt;Fixture!G5752,Settings!$G$7,IF(Fixture!I5752=Fixture!G5752,Settings!$G$8,IF(Fixture!I5752&lt;Fixture!G5752,Settings!$G$9,"-"))))</f>
        <v>-</v>
      </c>
    </row>
    <row r="5749" spans="3:9" x14ac:dyDescent="0.25">
      <c r="C5749" s="12" t="str">
        <f t="shared" si="180"/>
        <v>-</v>
      </c>
      <c r="D5749" s="9" t="str">
        <f t="shared" si="181"/>
        <v>-</v>
      </c>
      <c r="E5749" s="9" t="str">
        <f>IF(C5749="-","-",IF(D5749=maxgameno+2,"blank row 2",IF(D5749=maxgameno+1,"blank row 1",INDEX(FixtureCode!$B$4:$AH$128,MATCH($C5749,FixtureCode!$B$4:$B$128,0),MATCH("G"&amp;D5749&amp;"-T1",FixtureCode!$B$4:$AH$4,0)))))</f>
        <v>-</v>
      </c>
      <c r="F5749" s="13" t="str">
        <f>IF(C5749="-","-",IF(D5749=maxgameno+2,"blank row 2",IF(D5749=maxgameno+1,"blank row 1",INDEX(FixtureCode!$B$4:$AH$128,MATCH($C5749,FixtureCode!$B$4:$B$128,0),MATCH("G"&amp;D5749&amp;"-T2",FixtureCode!$B$4:$AH$4,0)))))</f>
        <v>-</v>
      </c>
      <c r="G5749" s="12" t="str">
        <f>IF(C5749="-","-",IF(AND(ISNUMBER(Fixture!G5753),ISNUMBER(Fixture!I5753),Fixture!F5753&lt;&gt;"BYE",Fixture!J5753&lt;&gt;"BYE"),"Yes","-"))</f>
        <v>-</v>
      </c>
      <c r="H5749" s="9" t="str">
        <f>IF(G5749="-","-",IF(Fixture!G5753&gt;Fixture!I5753,Settings!$G$7,IF(Fixture!G5753=Fixture!I5753,Settings!$G$8,IF(Fixture!G5753&lt;Fixture!I5753,Settings!$G$9,"-"))))</f>
        <v>-</v>
      </c>
      <c r="I5749" s="13" t="str">
        <f>IF(G5749="-","-",IF(Fixture!I5753&gt;Fixture!G5753,Settings!$G$7,IF(Fixture!I5753=Fixture!G5753,Settings!$G$8,IF(Fixture!I5753&lt;Fixture!G5753,Settings!$G$9,"-"))))</f>
        <v>-</v>
      </c>
    </row>
    <row r="5750" spans="3:9" x14ac:dyDescent="0.25">
      <c r="C5750" s="12" t="str">
        <f t="shared" si="180"/>
        <v>-</v>
      </c>
      <c r="D5750" s="9" t="str">
        <f t="shared" si="181"/>
        <v>-</v>
      </c>
      <c r="E5750" s="9" t="str">
        <f>IF(C5750="-","-",IF(D5750=maxgameno+2,"blank row 2",IF(D5750=maxgameno+1,"blank row 1",INDEX(FixtureCode!$B$4:$AH$128,MATCH($C5750,FixtureCode!$B$4:$B$128,0),MATCH("G"&amp;D5750&amp;"-T1",FixtureCode!$B$4:$AH$4,0)))))</f>
        <v>-</v>
      </c>
      <c r="F5750" s="13" t="str">
        <f>IF(C5750="-","-",IF(D5750=maxgameno+2,"blank row 2",IF(D5750=maxgameno+1,"blank row 1",INDEX(FixtureCode!$B$4:$AH$128,MATCH($C5750,FixtureCode!$B$4:$B$128,0),MATCH("G"&amp;D5750&amp;"-T2",FixtureCode!$B$4:$AH$4,0)))))</f>
        <v>-</v>
      </c>
      <c r="G5750" s="12" t="str">
        <f>IF(C5750="-","-",IF(AND(ISNUMBER(Fixture!G5754),ISNUMBER(Fixture!I5754),Fixture!F5754&lt;&gt;"BYE",Fixture!J5754&lt;&gt;"BYE"),"Yes","-"))</f>
        <v>-</v>
      </c>
      <c r="H5750" s="9" t="str">
        <f>IF(G5750="-","-",IF(Fixture!G5754&gt;Fixture!I5754,Settings!$G$7,IF(Fixture!G5754=Fixture!I5754,Settings!$G$8,IF(Fixture!G5754&lt;Fixture!I5754,Settings!$G$9,"-"))))</f>
        <v>-</v>
      </c>
      <c r="I5750" s="13" t="str">
        <f>IF(G5750="-","-",IF(Fixture!I5754&gt;Fixture!G5754,Settings!$G$7,IF(Fixture!I5754=Fixture!G5754,Settings!$G$8,IF(Fixture!I5754&lt;Fixture!G5754,Settings!$G$9,"-"))))</f>
        <v>-</v>
      </c>
    </row>
    <row r="5751" spans="3:9" x14ac:dyDescent="0.25">
      <c r="C5751" s="12" t="str">
        <f t="shared" si="180"/>
        <v>-</v>
      </c>
      <c r="D5751" s="9" t="str">
        <f t="shared" si="181"/>
        <v>-</v>
      </c>
      <c r="E5751" s="9" t="str">
        <f>IF(C5751="-","-",IF(D5751=maxgameno+2,"blank row 2",IF(D5751=maxgameno+1,"blank row 1",INDEX(FixtureCode!$B$4:$AH$128,MATCH($C5751,FixtureCode!$B$4:$B$128,0),MATCH("G"&amp;D5751&amp;"-T1",FixtureCode!$B$4:$AH$4,0)))))</f>
        <v>-</v>
      </c>
      <c r="F5751" s="13" t="str">
        <f>IF(C5751="-","-",IF(D5751=maxgameno+2,"blank row 2",IF(D5751=maxgameno+1,"blank row 1",INDEX(FixtureCode!$B$4:$AH$128,MATCH($C5751,FixtureCode!$B$4:$B$128,0),MATCH("G"&amp;D5751&amp;"-T2",FixtureCode!$B$4:$AH$4,0)))))</f>
        <v>-</v>
      </c>
      <c r="G5751" s="12" t="str">
        <f>IF(C5751="-","-",IF(AND(ISNUMBER(Fixture!G5755),ISNUMBER(Fixture!I5755),Fixture!F5755&lt;&gt;"BYE",Fixture!J5755&lt;&gt;"BYE"),"Yes","-"))</f>
        <v>-</v>
      </c>
      <c r="H5751" s="9" t="str">
        <f>IF(G5751="-","-",IF(Fixture!G5755&gt;Fixture!I5755,Settings!$G$7,IF(Fixture!G5755=Fixture!I5755,Settings!$G$8,IF(Fixture!G5755&lt;Fixture!I5755,Settings!$G$9,"-"))))</f>
        <v>-</v>
      </c>
      <c r="I5751" s="13" t="str">
        <f>IF(G5751="-","-",IF(Fixture!I5755&gt;Fixture!G5755,Settings!$G$7,IF(Fixture!I5755=Fixture!G5755,Settings!$G$8,IF(Fixture!I5755&lt;Fixture!G5755,Settings!$G$9,"-"))))</f>
        <v>-</v>
      </c>
    </row>
    <row r="5752" spans="3:9" x14ac:dyDescent="0.25">
      <c r="C5752" s="12" t="str">
        <f t="shared" si="180"/>
        <v>-</v>
      </c>
      <c r="D5752" s="9" t="str">
        <f t="shared" si="181"/>
        <v>-</v>
      </c>
      <c r="E5752" s="9" t="str">
        <f>IF(C5752="-","-",IF(D5752=maxgameno+2,"blank row 2",IF(D5752=maxgameno+1,"blank row 1",INDEX(FixtureCode!$B$4:$AH$128,MATCH($C5752,FixtureCode!$B$4:$B$128,0),MATCH("G"&amp;D5752&amp;"-T1",FixtureCode!$B$4:$AH$4,0)))))</f>
        <v>-</v>
      </c>
      <c r="F5752" s="13" t="str">
        <f>IF(C5752="-","-",IF(D5752=maxgameno+2,"blank row 2",IF(D5752=maxgameno+1,"blank row 1",INDEX(FixtureCode!$B$4:$AH$128,MATCH($C5752,FixtureCode!$B$4:$B$128,0),MATCH("G"&amp;D5752&amp;"-T2",FixtureCode!$B$4:$AH$4,0)))))</f>
        <v>-</v>
      </c>
      <c r="G5752" s="12" t="str">
        <f>IF(C5752="-","-",IF(AND(ISNUMBER(Fixture!G5756),ISNUMBER(Fixture!I5756),Fixture!F5756&lt;&gt;"BYE",Fixture!J5756&lt;&gt;"BYE"),"Yes","-"))</f>
        <v>-</v>
      </c>
      <c r="H5752" s="9" t="str">
        <f>IF(G5752="-","-",IF(Fixture!G5756&gt;Fixture!I5756,Settings!$G$7,IF(Fixture!G5756=Fixture!I5756,Settings!$G$8,IF(Fixture!G5756&lt;Fixture!I5756,Settings!$G$9,"-"))))</f>
        <v>-</v>
      </c>
      <c r="I5752" s="13" t="str">
        <f>IF(G5752="-","-",IF(Fixture!I5756&gt;Fixture!G5756,Settings!$G$7,IF(Fixture!I5756=Fixture!G5756,Settings!$G$8,IF(Fixture!I5756&lt;Fixture!G5756,Settings!$G$9,"-"))))</f>
        <v>-</v>
      </c>
    </row>
    <row r="5753" spans="3:9" x14ac:dyDescent="0.25">
      <c r="C5753" s="12" t="str">
        <f t="shared" si="180"/>
        <v>-</v>
      </c>
      <c r="D5753" s="9" t="str">
        <f t="shared" si="181"/>
        <v>-</v>
      </c>
      <c r="E5753" s="9" t="str">
        <f>IF(C5753="-","-",IF(D5753=maxgameno+2,"blank row 2",IF(D5753=maxgameno+1,"blank row 1",INDEX(FixtureCode!$B$4:$AH$128,MATCH($C5753,FixtureCode!$B$4:$B$128,0),MATCH("G"&amp;D5753&amp;"-T1",FixtureCode!$B$4:$AH$4,0)))))</f>
        <v>-</v>
      </c>
      <c r="F5753" s="13" t="str">
        <f>IF(C5753="-","-",IF(D5753=maxgameno+2,"blank row 2",IF(D5753=maxgameno+1,"blank row 1",INDEX(FixtureCode!$B$4:$AH$128,MATCH($C5753,FixtureCode!$B$4:$B$128,0),MATCH("G"&amp;D5753&amp;"-T2",FixtureCode!$B$4:$AH$4,0)))))</f>
        <v>-</v>
      </c>
      <c r="G5753" s="12" t="str">
        <f>IF(C5753="-","-",IF(AND(ISNUMBER(Fixture!G5757),ISNUMBER(Fixture!I5757),Fixture!F5757&lt;&gt;"BYE",Fixture!J5757&lt;&gt;"BYE"),"Yes","-"))</f>
        <v>-</v>
      </c>
      <c r="H5753" s="9" t="str">
        <f>IF(G5753="-","-",IF(Fixture!G5757&gt;Fixture!I5757,Settings!$G$7,IF(Fixture!G5757=Fixture!I5757,Settings!$G$8,IF(Fixture!G5757&lt;Fixture!I5757,Settings!$G$9,"-"))))</f>
        <v>-</v>
      </c>
      <c r="I5753" s="13" t="str">
        <f>IF(G5753="-","-",IF(Fixture!I5757&gt;Fixture!G5757,Settings!$G$7,IF(Fixture!I5757=Fixture!G5757,Settings!$G$8,IF(Fixture!I5757&lt;Fixture!G5757,Settings!$G$9,"-"))))</f>
        <v>-</v>
      </c>
    </row>
    <row r="5754" spans="3:9" x14ac:dyDescent="0.25">
      <c r="C5754" s="12" t="str">
        <f t="shared" si="180"/>
        <v>-</v>
      </c>
      <c r="D5754" s="9" t="str">
        <f t="shared" si="181"/>
        <v>-</v>
      </c>
      <c r="E5754" s="9" t="str">
        <f>IF(C5754="-","-",IF(D5754=maxgameno+2,"blank row 2",IF(D5754=maxgameno+1,"blank row 1",INDEX(FixtureCode!$B$4:$AH$128,MATCH($C5754,FixtureCode!$B$4:$B$128,0),MATCH("G"&amp;D5754&amp;"-T1",FixtureCode!$B$4:$AH$4,0)))))</f>
        <v>-</v>
      </c>
      <c r="F5754" s="13" t="str">
        <f>IF(C5754="-","-",IF(D5754=maxgameno+2,"blank row 2",IF(D5754=maxgameno+1,"blank row 1",INDEX(FixtureCode!$B$4:$AH$128,MATCH($C5754,FixtureCode!$B$4:$B$128,0),MATCH("G"&amp;D5754&amp;"-T2",FixtureCode!$B$4:$AH$4,0)))))</f>
        <v>-</v>
      </c>
      <c r="G5754" s="12" t="str">
        <f>IF(C5754="-","-",IF(AND(ISNUMBER(Fixture!G5758),ISNUMBER(Fixture!I5758),Fixture!F5758&lt;&gt;"BYE",Fixture!J5758&lt;&gt;"BYE"),"Yes","-"))</f>
        <v>-</v>
      </c>
      <c r="H5754" s="9" t="str">
        <f>IF(G5754="-","-",IF(Fixture!G5758&gt;Fixture!I5758,Settings!$G$7,IF(Fixture!G5758=Fixture!I5758,Settings!$G$8,IF(Fixture!G5758&lt;Fixture!I5758,Settings!$G$9,"-"))))</f>
        <v>-</v>
      </c>
      <c r="I5754" s="13" t="str">
        <f>IF(G5754="-","-",IF(Fixture!I5758&gt;Fixture!G5758,Settings!$G$7,IF(Fixture!I5758=Fixture!G5758,Settings!$G$8,IF(Fixture!I5758&lt;Fixture!G5758,Settings!$G$9,"-"))))</f>
        <v>-</v>
      </c>
    </row>
    <row r="5755" spans="3:9" x14ac:dyDescent="0.25">
      <c r="C5755" s="12" t="str">
        <f t="shared" si="180"/>
        <v>-</v>
      </c>
      <c r="D5755" s="9" t="str">
        <f t="shared" si="181"/>
        <v>-</v>
      </c>
      <c r="E5755" s="9" t="str">
        <f>IF(C5755="-","-",IF(D5755=maxgameno+2,"blank row 2",IF(D5755=maxgameno+1,"blank row 1",INDEX(FixtureCode!$B$4:$AH$128,MATCH($C5755,FixtureCode!$B$4:$B$128,0),MATCH("G"&amp;D5755&amp;"-T1",FixtureCode!$B$4:$AH$4,0)))))</f>
        <v>-</v>
      </c>
      <c r="F5755" s="13" t="str">
        <f>IF(C5755="-","-",IF(D5755=maxgameno+2,"blank row 2",IF(D5755=maxgameno+1,"blank row 1",INDEX(FixtureCode!$B$4:$AH$128,MATCH($C5755,FixtureCode!$B$4:$B$128,0),MATCH("G"&amp;D5755&amp;"-T2",FixtureCode!$B$4:$AH$4,0)))))</f>
        <v>-</v>
      </c>
      <c r="G5755" s="12" t="str">
        <f>IF(C5755="-","-",IF(AND(ISNUMBER(Fixture!G5759),ISNUMBER(Fixture!I5759),Fixture!F5759&lt;&gt;"BYE",Fixture!J5759&lt;&gt;"BYE"),"Yes","-"))</f>
        <v>-</v>
      </c>
      <c r="H5755" s="9" t="str">
        <f>IF(G5755="-","-",IF(Fixture!G5759&gt;Fixture!I5759,Settings!$G$7,IF(Fixture!G5759=Fixture!I5759,Settings!$G$8,IF(Fixture!G5759&lt;Fixture!I5759,Settings!$G$9,"-"))))</f>
        <v>-</v>
      </c>
      <c r="I5755" s="13" t="str">
        <f>IF(G5755="-","-",IF(Fixture!I5759&gt;Fixture!G5759,Settings!$G$7,IF(Fixture!I5759=Fixture!G5759,Settings!$G$8,IF(Fixture!I5759&lt;Fixture!G5759,Settings!$G$9,"-"))))</f>
        <v>-</v>
      </c>
    </row>
    <row r="5756" spans="3:9" x14ac:dyDescent="0.25">
      <c r="C5756" s="12" t="str">
        <f t="shared" si="180"/>
        <v>-</v>
      </c>
      <c r="D5756" s="9" t="str">
        <f t="shared" si="181"/>
        <v>-</v>
      </c>
      <c r="E5756" s="9" t="str">
        <f>IF(C5756="-","-",IF(D5756=maxgameno+2,"blank row 2",IF(D5756=maxgameno+1,"blank row 1",INDEX(FixtureCode!$B$4:$AH$128,MATCH($C5756,FixtureCode!$B$4:$B$128,0),MATCH("G"&amp;D5756&amp;"-T1",FixtureCode!$B$4:$AH$4,0)))))</f>
        <v>-</v>
      </c>
      <c r="F5756" s="13" t="str">
        <f>IF(C5756="-","-",IF(D5756=maxgameno+2,"blank row 2",IF(D5756=maxgameno+1,"blank row 1",INDEX(FixtureCode!$B$4:$AH$128,MATCH($C5756,FixtureCode!$B$4:$B$128,0),MATCH("G"&amp;D5756&amp;"-T2",FixtureCode!$B$4:$AH$4,0)))))</f>
        <v>-</v>
      </c>
      <c r="G5756" s="12" t="str">
        <f>IF(C5756="-","-",IF(AND(ISNUMBER(Fixture!G5760),ISNUMBER(Fixture!I5760),Fixture!F5760&lt;&gt;"BYE",Fixture!J5760&lt;&gt;"BYE"),"Yes","-"))</f>
        <v>-</v>
      </c>
      <c r="H5756" s="9" t="str">
        <f>IF(G5756="-","-",IF(Fixture!G5760&gt;Fixture!I5760,Settings!$G$7,IF(Fixture!G5760=Fixture!I5760,Settings!$G$8,IF(Fixture!G5760&lt;Fixture!I5760,Settings!$G$9,"-"))))</f>
        <v>-</v>
      </c>
      <c r="I5756" s="13" t="str">
        <f>IF(G5756="-","-",IF(Fixture!I5760&gt;Fixture!G5760,Settings!$G$7,IF(Fixture!I5760=Fixture!G5760,Settings!$G$8,IF(Fixture!I5760&lt;Fixture!G5760,Settings!$G$9,"-"))))</f>
        <v>-</v>
      </c>
    </row>
    <row r="5757" spans="3:9" x14ac:dyDescent="0.25">
      <c r="C5757" s="12" t="str">
        <f t="shared" si="180"/>
        <v>-</v>
      </c>
      <c r="D5757" s="9" t="str">
        <f t="shared" si="181"/>
        <v>-</v>
      </c>
      <c r="E5757" s="9" t="str">
        <f>IF(C5757="-","-",IF(D5757=maxgameno+2,"blank row 2",IF(D5757=maxgameno+1,"blank row 1",INDEX(FixtureCode!$B$4:$AH$128,MATCH($C5757,FixtureCode!$B$4:$B$128,0),MATCH("G"&amp;D5757&amp;"-T1",FixtureCode!$B$4:$AH$4,0)))))</f>
        <v>-</v>
      </c>
      <c r="F5757" s="13" t="str">
        <f>IF(C5757="-","-",IF(D5757=maxgameno+2,"blank row 2",IF(D5757=maxgameno+1,"blank row 1",INDEX(FixtureCode!$B$4:$AH$128,MATCH($C5757,FixtureCode!$B$4:$B$128,0),MATCH("G"&amp;D5757&amp;"-T2",FixtureCode!$B$4:$AH$4,0)))))</f>
        <v>-</v>
      </c>
      <c r="G5757" s="12" t="str">
        <f>IF(C5757="-","-",IF(AND(ISNUMBER(Fixture!G5761),ISNUMBER(Fixture!I5761),Fixture!F5761&lt;&gt;"BYE",Fixture!J5761&lt;&gt;"BYE"),"Yes","-"))</f>
        <v>-</v>
      </c>
      <c r="H5757" s="9" t="str">
        <f>IF(G5757="-","-",IF(Fixture!G5761&gt;Fixture!I5761,Settings!$G$7,IF(Fixture!G5761=Fixture!I5761,Settings!$G$8,IF(Fixture!G5761&lt;Fixture!I5761,Settings!$G$9,"-"))))</f>
        <v>-</v>
      </c>
      <c r="I5757" s="13" t="str">
        <f>IF(G5757="-","-",IF(Fixture!I5761&gt;Fixture!G5761,Settings!$G$7,IF(Fixture!I5761=Fixture!G5761,Settings!$G$8,IF(Fixture!I5761&lt;Fixture!G5761,Settings!$G$9,"-"))))</f>
        <v>-</v>
      </c>
    </row>
    <row r="5758" spans="3:9" x14ac:dyDescent="0.25">
      <c r="C5758" s="12" t="str">
        <f t="shared" si="180"/>
        <v>-</v>
      </c>
      <c r="D5758" s="9" t="str">
        <f t="shared" si="181"/>
        <v>-</v>
      </c>
      <c r="E5758" s="9" t="str">
        <f>IF(C5758="-","-",IF(D5758=maxgameno+2,"blank row 2",IF(D5758=maxgameno+1,"blank row 1",INDEX(FixtureCode!$B$4:$AH$128,MATCH($C5758,FixtureCode!$B$4:$B$128,0),MATCH("G"&amp;D5758&amp;"-T1",FixtureCode!$B$4:$AH$4,0)))))</f>
        <v>-</v>
      </c>
      <c r="F5758" s="13" t="str">
        <f>IF(C5758="-","-",IF(D5758=maxgameno+2,"blank row 2",IF(D5758=maxgameno+1,"blank row 1",INDEX(FixtureCode!$B$4:$AH$128,MATCH($C5758,FixtureCode!$B$4:$B$128,0),MATCH("G"&amp;D5758&amp;"-T2",FixtureCode!$B$4:$AH$4,0)))))</f>
        <v>-</v>
      </c>
      <c r="G5758" s="12" t="str">
        <f>IF(C5758="-","-",IF(AND(ISNUMBER(Fixture!G5762),ISNUMBER(Fixture!I5762),Fixture!F5762&lt;&gt;"BYE",Fixture!J5762&lt;&gt;"BYE"),"Yes","-"))</f>
        <v>-</v>
      </c>
      <c r="H5758" s="9" t="str">
        <f>IF(G5758="-","-",IF(Fixture!G5762&gt;Fixture!I5762,Settings!$G$7,IF(Fixture!G5762=Fixture!I5762,Settings!$G$8,IF(Fixture!G5762&lt;Fixture!I5762,Settings!$G$9,"-"))))</f>
        <v>-</v>
      </c>
      <c r="I5758" s="13" t="str">
        <f>IF(G5758="-","-",IF(Fixture!I5762&gt;Fixture!G5762,Settings!$G$7,IF(Fixture!I5762=Fixture!G5762,Settings!$G$8,IF(Fixture!I5762&lt;Fixture!G5762,Settings!$G$9,"-"))))</f>
        <v>-</v>
      </c>
    </row>
    <row r="5759" spans="3:9" x14ac:dyDescent="0.25">
      <c r="C5759" s="12" t="str">
        <f t="shared" si="180"/>
        <v>-</v>
      </c>
      <c r="D5759" s="9" t="str">
        <f t="shared" si="181"/>
        <v>-</v>
      </c>
      <c r="E5759" s="9" t="str">
        <f>IF(C5759="-","-",IF(D5759=maxgameno+2,"blank row 2",IF(D5759=maxgameno+1,"blank row 1",INDEX(FixtureCode!$B$4:$AH$128,MATCH($C5759,FixtureCode!$B$4:$B$128,0),MATCH("G"&amp;D5759&amp;"-T1",FixtureCode!$B$4:$AH$4,0)))))</f>
        <v>-</v>
      </c>
      <c r="F5759" s="13" t="str">
        <f>IF(C5759="-","-",IF(D5759=maxgameno+2,"blank row 2",IF(D5759=maxgameno+1,"blank row 1",INDEX(FixtureCode!$B$4:$AH$128,MATCH($C5759,FixtureCode!$B$4:$B$128,0),MATCH("G"&amp;D5759&amp;"-T2",FixtureCode!$B$4:$AH$4,0)))))</f>
        <v>-</v>
      </c>
      <c r="G5759" s="12" t="str">
        <f>IF(C5759="-","-",IF(AND(ISNUMBER(Fixture!G5763),ISNUMBER(Fixture!I5763),Fixture!F5763&lt;&gt;"BYE",Fixture!J5763&lt;&gt;"BYE"),"Yes","-"))</f>
        <v>-</v>
      </c>
      <c r="H5759" s="9" t="str">
        <f>IF(G5759="-","-",IF(Fixture!G5763&gt;Fixture!I5763,Settings!$G$7,IF(Fixture!G5763=Fixture!I5763,Settings!$G$8,IF(Fixture!G5763&lt;Fixture!I5763,Settings!$G$9,"-"))))</f>
        <v>-</v>
      </c>
      <c r="I5759" s="13" t="str">
        <f>IF(G5759="-","-",IF(Fixture!I5763&gt;Fixture!G5763,Settings!$G$7,IF(Fixture!I5763=Fixture!G5763,Settings!$G$8,IF(Fixture!I5763&lt;Fixture!G5763,Settings!$G$9,"-"))))</f>
        <v>-</v>
      </c>
    </row>
    <row r="5760" spans="3:9" x14ac:dyDescent="0.25">
      <c r="C5760" s="12" t="str">
        <f t="shared" si="180"/>
        <v>-</v>
      </c>
      <c r="D5760" s="9" t="str">
        <f t="shared" si="181"/>
        <v>-</v>
      </c>
      <c r="E5760" s="9" t="str">
        <f>IF(C5760="-","-",IF(D5760=maxgameno+2,"blank row 2",IF(D5760=maxgameno+1,"blank row 1",INDEX(FixtureCode!$B$4:$AH$128,MATCH($C5760,FixtureCode!$B$4:$B$128,0),MATCH("G"&amp;D5760&amp;"-T1",FixtureCode!$B$4:$AH$4,0)))))</f>
        <v>-</v>
      </c>
      <c r="F5760" s="13" t="str">
        <f>IF(C5760="-","-",IF(D5760=maxgameno+2,"blank row 2",IF(D5760=maxgameno+1,"blank row 1",INDEX(FixtureCode!$B$4:$AH$128,MATCH($C5760,FixtureCode!$B$4:$B$128,0),MATCH("G"&amp;D5760&amp;"-T2",FixtureCode!$B$4:$AH$4,0)))))</f>
        <v>-</v>
      </c>
      <c r="G5760" s="12" t="str">
        <f>IF(C5760="-","-",IF(AND(ISNUMBER(Fixture!G5764),ISNUMBER(Fixture!I5764),Fixture!F5764&lt;&gt;"BYE",Fixture!J5764&lt;&gt;"BYE"),"Yes","-"))</f>
        <v>-</v>
      </c>
      <c r="H5760" s="9" t="str">
        <f>IF(G5760="-","-",IF(Fixture!G5764&gt;Fixture!I5764,Settings!$G$7,IF(Fixture!G5764=Fixture!I5764,Settings!$G$8,IF(Fixture!G5764&lt;Fixture!I5764,Settings!$G$9,"-"))))</f>
        <v>-</v>
      </c>
      <c r="I5760" s="13" t="str">
        <f>IF(G5760="-","-",IF(Fixture!I5764&gt;Fixture!G5764,Settings!$G$7,IF(Fixture!I5764=Fixture!G5764,Settings!$G$8,IF(Fixture!I5764&lt;Fixture!G5764,Settings!$G$9,"-"))))</f>
        <v>-</v>
      </c>
    </row>
    <row r="5761" spans="3:9" x14ac:dyDescent="0.25">
      <c r="C5761" s="12" t="str">
        <f t="shared" si="180"/>
        <v>-</v>
      </c>
      <c r="D5761" s="9" t="str">
        <f t="shared" si="181"/>
        <v>-</v>
      </c>
      <c r="E5761" s="9" t="str">
        <f>IF(C5761="-","-",IF(D5761=maxgameno+2,"blank row 2",IF(D5761=maxgameno+1,"blank row 1",INDEX(FixtureCode!$B$4:$AH$128,MATCH($C5761,FixtureCode!$B$4:$B$128,0),MATCH("G"&amp;D5761&amp;"-T1",FixtureCode!$B$4:$AH$4,0)))))</f>
        <v>-</v>
      </c>
      <c r="F5761" s="13" t="str">
        <f>IF(C5761="-","-",IF(D5761=maxgameno+2,"blank row 2",IF(D5761=maxgameno+1,"blank row 1",INDEX(FixtureCode!$B$4:$AH$128,MATCH($C5761,FixtureCode!$B$4:$B$128,0),MATCH("G"&amp;D5761&amp;"-T2",FixtureCode!$B$4:$AH$4,0)))))</f>
        <v>-</v>
      </c>
      <c r="G5761" s="12" t="str">
        <f>IF(C5761="-","-",IF(AND(ISNUMBER(Fixture!G5765),ISNUMBER(Fixture!I5765),Fixture!F5765&lt;&gt;"BYE",Fixture!J5765&lt;&gt;"BYE"),"Yes","-"))</f>
        <v>-</v>
      </c>
      <c r="H5761" s="9" t="str">
        <f>IF(G5761="-","-",IF(Fixture!G5765&gt;Fixture!I5765,Settings!$G$7,IF(Fixture!G5765=Fixture!I5765,Settings!$G$8,IF(Fixture!G5765&lt;Fixture!I5765,Settings!$G$9,"-"))))</f>
        <v>-</v>
      </c>
      <c r="I5761" s="13" t="str">
        <f>IF(G5761="-","-",IF(Fixture!I5765&gt;Fixture!G5765,Settings!$G$7,IF(Fixture!I5765=Fixture!G5765,Settings!$G$8,IF(Fixture!I5765&lt;Fixture!G5765,Settings!$G$9,"-"))))</f>
        <v>-</v>
      </c>
    </row>
    <row r="5762" spans="3:9" x14ac:dyDescent="0.25">
      <c r="C5762" s="12" t="str">
        <f t="shared" si="180"/>
        <v>-</v>
      </c>
      <c r="D5762" s="9" t="str">
        <f t="shared" si="181"/>
        <v>-</v>
      </c>
      <c r="E5762" s="9" t="str">
        <f>IF(C5762="-","-",IF(D5762=maxgameno+2,"blank row 2",IF(D5762=maxgameno+1,"blank row 1",INDEX(FixtureCode!$B$4:$AH$128,MATCH($C5762,FixtureCode!$B$4:$B$128,0),MATCH("G"&amp;D5762&amp;"-T1",FixtureCode!$B$4:$AH$4,0)))))</f>
        <v>-</v>
      </c>
      <c r="F5762" s="13" t="str">
        <f>IF(C5762="-","-",IF(D5762=maxgameno+2,"blank row 2",IF(D5762=maxgameno+1,"blank row 1",INDEX(FixtureCode!$B$4:$AH$128,MATCH($C5762,FixtureCode!$B$4:$B$128,0),MATCH("G"&amp;D5762&amp;"-T2",FixtureCode!$B$4:$AH$4,0)))))</f>
        <v>-</v>
      </c>
      <c r="G5762" s="12" t="str">
        <f>IF(C5762="-","-",IF(AND(ISNUMBER(Fixture!G5766),ISNUMBER(Fixture!I5766),Fixture!F5766&lt;&gt;"BYE",Fixture!J5766&lt;&gt;"BYE"),"Yes","-"))</f>
        <v>-</v>
      </c>
      <c r="H5762" s="9" t="str">
        <f>IF(G5762="-","-",IF(Fixture!G5766&gt;Fixture!I5766,Settings!$G$7,IF(Fixture!G5766=Fixture!I5766,Settings!$G$8,IF(Fixture!G5766&lt;Fixture!I5766,Settings!$G$9,"-"))))</f>
        <v>-</v>
      </c>
      <c r="I5762" s="13" t="str">
        <f>IF(G5762="-","-",IF(Fixture!I5766&gt;Fixture!G5766,Settings!$G$7,IF(Fixture!I5766=Fixture!G5766,Settings!$G$8,IF(Fixture!I5766&lt;Fixture!G5766,Settings!$G$9,"-"))))</f>
        <v>-</v>
      </c>
    </row>
    <row r="5763" spans="3:9" x14ac:dyDescent="0.25">
      <c r="C5763" s="12" t="str">
        <f t="shared" si="180"/>
        <v>-</v>
      </c>
      <c r="D5763" s="9" t="str">
        <f t="shared" si="181"/>
        <v>-</v>
      </c>
      <c r="E5763" s="9" t="str">
        <f>IF(C5763="-","-",IF(D5763=maxgameno+2,"blank row 2",IF(D5763=maxgameno+1,"blank row 1",INDEX(FixtureCode!$B$4:$AH$128,MATCH($C5763,FixtureCode!$B$4:$B$128,0),MATCH("G"&amp;D5763&amp;"-T1",FixtureCode!$B$4:$AH$4,0)))))</f>
        <v>-</v>
      </c>
      <c r="F5763" s="13" t="str">
        <f>IF(C5763="-","-",IF(D5763=maxgameno+2,"blank row 2",IF(D5763=maxgameno+1,"blank row 1",INDEX(FixtureCode!$B$4:$AH$128,MATCH($C5763,FixtureCode!$B$4:$B$128,0),MATCH("G"&amp;D5763&amp;"-T2",FixtureCode!$B$4:$AH$4,0)))))</f>
        <v>-</v>
      </c>
      <c r="G5763" s="12" t="str">
        <f>IF(C5763="-","-",IF(AND(ISNUMBER(Fixture!G5767),ISNUMBER(Fixture!I5767),Fixture!F5767&lt;&gt;"BYE",Fixture!J5767&lt;&gt;"BYE"),"Yes","-"))</f>
        <v>-</v>
      </c>
      <c r="H5763" s="9" t="str">
        <f>IF(G5763="-","-",IF(Fixture!G5767&gt;Fixture!I5767,Settings!$G$7,IF(Fixture!G5767=Fixture!I5767,Settings!$G$8,IF(Fixture!G5767&lt;Fixture!I5767,Settings!$G$9,"-"))))</f>
        <v>-</v>
      </c>
      <c r="I5763" s="13" t="str">
        <f>IF(G5763="-","-",IF(Fixture!I5767&gt;Fixture!G5767,Settings!$G$7,IF(Fixture!I5767=Fixture!G5767,Settings!$G$8,IF(Fixture!I5767&lt;Fixture!G5767,Settings!$G$9,"-"))))</f>
        <v>-</v>
      </c>
    </row>
    <row r="5764" spans="3:9" x14ac:dyDescent="0.25">
      <c r="C5764" s="12" t="str">
        <f t="shared" si="180"/>
        <v>-</v>
      </c>
      <c r="D5764" s="9" t="str">
        <f t="shared" si="181"/>
        <v>-</v>
      </c>
      <c r="E5764" s="9" t="str">
        <f>IF(C5764="-","-",IF(D5764=maxgameno+2,"blank row 2",IF(D5764=maxgameno+1,"blank row 1",INDEX(FixtureCode!$B$4:$AH$128,MATCH($C5764,FixtureCode!$B$4:$B$128,0),MATCH("G"&amp;D5764&amp;"-T1",FixtureCode!$B$4:$AH$4,0)))))</f>
        <v>-</v>
      </c>
      <c r="F5764" s="13" t="str">
        <f>IF(C5764="-","-",IF(D5764=maxgameno+2,"blank row 2",IF(D5764=maxgameno+1,"blank row 1",INDEX(FixtureCode!$B$4:$AH$128,MATCH($C5764,FixtureCode!$B$4:$B$128,0),MATCH("G"&amp;D5764&amp;"-T2",FixtureCode!$B$4:$AH$4,0)))))</f>
        <v>-</v>
      </c>
      <c r="G5764" s="12" t="str">
        <f>IF(C5764="-","-",IF(AND(ISNUMBER(Fixture!G5768),ISNUMBER(Fixture!I5768),Fixture!F5768&lt;&gt;"BYE",Fixture!J5768&lt;&gt;"BYE"),"Yes","-"))</f>
        <v>-</v>
      </c>
      <c r="H5764" s="9" t="str">
        <f>IF(G5764="-","-",IF(Fixture!G5768&gt;Fixture!I5768,Settings!$G$7,IF(Fixture!G5768=Fixture!I5768,Settings!$G$8,IF(Fixture!G5768&lt;Fixture!I5768,Settings!$G$9,"-"))))</f>
        <v>-</v>
      </c>
      <c r="I5764" s="13" t="str">
        <f>IF(G5764="-","-",IF(Fixture!I5768&gt;Fixture!G5768,Settings!$G$7,IF(Fixture!I5768=Fixture!G5768,Settings!$G$8,IF(Fixture!I5768&lt;Fixture!G5768,Settings!$G$9,"-"))))</f>
        <v>-</v>
      </c>
    </row>
    <row r="5765" spans="3:9" x14ac:dyDescent="0.25">
      <c r="C5765" s="12" t="str">
        <f t="shared" si="180"/>
        <v>-</v>
      </c>
      <c r="D5765" s="9" t="str">
        <f t="shared" si="181"/>
        <v>-</v>
      </c>
      <c r="E5765" s="9" t="str">
        <f>IF(C5765="-","-",IF(D5765=maxgameno+2,"blank row 2",IF(D5765=maxgameno+1,"blank row 1",INDEX(FixtureCode!$B$4:$AH$128,MATCH($C5765,FixtureCode!$B$4:$B$128,0),MATCH("G"&amp;D5765&amp;"-T1",FixtureCode!$B$4:$AH$4,0)))))</f>
        <v>-</v>
      </c>
      <c r="F5765" s="13" t="str">
        <f>IF(C5765="-","-",IF(D5765=maxgameno+2,"blank row 2",IF(D5765=maxgameno+1,"blank row 1",INDEX(FixtureCode!$B$4:$AH$128,MATCH($C5765,FixtureCode!$B$4:$B$128,0),MATCH("G"&amp;D5765&amp;"-T2",FixtureCode!$B$4:$AH$4,0)))))</f>
        <v>-</v>
      </c>
      <c r="G5765" s="12" t="str">
        <f>IF(C5765="-","-",IF(AND(ISNUMBER(Fixture!G5769),ISNUMBER(Fixture!I5769),Fixture!F5769&lt;&gt;"BYE",Fixture!J5769&lt;&gt;"BYE"),"Yes","-"))</f>
        <v>-</v>
      </c>
      <c r="H5765" s="9" t="str">
        <f>IF(G5765="-","-",IF(Fixture!G5769&gt;Fixture!I5769,Settings!$G$7,IF(Fixture!G5769=Fixture!I5769,Settings!$G$8,IF(Fixture!G5769&lt;Fixture!I5769,Settings!$G$9,"-"))))</f>
        <v>-</v>
      </c>
      <c r="I5765" s="13" t="str">
        <f>IF(G5765="-","-",IF(Fixture!I5769&gt;Fixture!G5769,Settings!$G$7,IF(Fixture!I5769=Fixture!G5769,Settings!$G$8,IF(Fixture!I5769&lt;Fixture!G5769,Settings!$G$9,"-"))))</f>
        <v>-</v>
      </c>
    </row>
    <row r="5766" spans="3:9" x14ac:dyDescent="0.25">
      <c r="C5766" s="12" t="str">
        <f t="shared" ref="C5766:C5829" si="182">IF(C5765="-","-",IF(D5765+1&lt;=maxgameno+2,C5765,IF(C5765+1&lt;=maxroundno,C5765+1,"-")))</f>
        <v>-</v>
      </c>
      <c r="D5766" s="9" t="str">
        <f t="shared" ref="D5766:D5829" si="183">IF(C5766="-","-",IF(D5765+1&lt;=maxgameno+2,D5765+1,1))</f>
        <v>-</v>
      </c>
      <c r="E5766" s="9" t="str">
        <f>IF(C5766="-","-",IF(D5766=maxgameno+2,"blank row 2",IF(D5766=maxgameno+1,"blank row 1",INDEX(FixtureCode!$B$4:$AH$128,MATCH($C5766,FixtureCode!$B$4:$B$128,0),MATCH("G"&amp;D5766&amp;"-T1",FixtureCode!$B$4:$AH$4,0)))))</f>
        <v>-</v>
      </c>
      <c r="F5766" s="13" t="str">
        <f>IF(C5766="-","-",IF(D5766=maxgameno+2,"blank row 2",IF(D5766=maxgameno+1,"blank row 1",INDEX(FixtureCode!$B$4:$AH$128,MATCH($C5766,FixtureCode!$B$4:$B$128,0),MATCH("G"&amp;D5766&amp;"-T2",FixtureCode!$B$4:$AH$4,0)))))</f>
        <v>-</v>
      </c>
      <c r="G5766" s="12" t="str">
        <f>IF(C5766="-","-",IF(AND(ISNUMBER(Fixture!G5770),ISNUMBER(Fixture!I5770),Fixture!F5770&lt;&gt;"BYE",Fixture!J5770&lt;&gt;"BYE"),"Yes","-"))</f>
        <v>-</v>
      </c>
      <c r="H5766" s="9" t="str">
        <f>IF(G5766="-","-",IF(Fixture!G5770&gt;Fixture!I5770,Settings!$G$7,IF(Fixture!G5770=Fixture!I5770,Settings!$G$8,IF(Fixture!G5770&lt;Fixture!I5770,Settings!$G$9,"-"))))</f>
        <v>-</v>
      </c>
      <c r="I5766" s="13" t="str">
        <f>IF(G5766="-","-",IF(Fixture!I5770&gt;Fixture!G5770,Settings!$G$7,IF(Fixture!I5770=Fixture!G5770,Settings!$G$8,IF(Fixture!I5770&lt;Fixture!G5770,Settings!$G$9,"-"))))</f>
        <v>-</v>
      </c>
    </row>
    <row r="5767" spans="3:9" x14ac:dyDescent="0.25">
      <c r="C5767" s="12" t="str">
        <f t="shared" si="182"/>
        <v>-</v>
      </c>
      <c r="D5767" s="9" t="str">
        <f t="shared" si="183"/>
        <v>-</v>
      </c>
      <c r="E5767" s="9" t="str">
        <f>IF(C5767="-","-",IF(D5767=maxgameno+2,"blank row 2",IF(D5767=maxgameno+1,"blank row 1",INDEX(FixtureCode!$B$4:$AH$128,MATCH($C5767,FixtureCode!$B$4:$B$128,0),MATCH("G"&amp;D5767&amp;"-T1",FixtureCode!$B$4:$AH$4,0)))))</f>
        <v>-</v>
      </c>
      <c r="F5767" s="13" t="str">
        <f>IF(C5767="-","-",IF(D5767=maxgameno+2,"blank row 2",IF(D5767=maxgameno+1,"blank row 1",INDEX(FixtureCode!$B$4:$AH$128,MATCH($C5767,FixtureCode!$B$4:$B$128,0),MATCH("G"&amp;D5767&amp;"-T2",FixtureCode!$B$4:$AH$4,0)))))</f>
        <v>-</v>
      </c>
      <c r="G5767" s="12" t="str">
        <f>IF(C5767="-","-",IF(AND(ISNUMBER(Fixture!G5771),ISNUMBER(Fixture!I5771),Fixture!F5771&lt;&gt;"BYE",Fixture!J5771&lt;&gt;"BYE"),"Yes","-"))</f>
        <v>-</v>
      </c>
      <c r="H5767" s="9" t="str">
        <f>IF(G5767="-","-",IF(Fixture!G5771&gt;Fixture!I5771,Settings!$G$7,IF(Fixture!G5771=Fixture!I5771,Settings!$G$8,IF(Fixture!G5771&lt;Fixture!I5771,Settings!$G$9,"-"))))</f>
        <v>-</v>
      </c>
      <c r="I5767" s="13" t="str">
        <f>IF(G5767="-","-",IF(Fixture!I5771&gt;Fixture!G5771,Settings!$G$7,IF(Fixture!I5771=Fixture!G5771,Settings!$G$8,IF(Fixture!I5771&lt;Fixture!G5771,Settings!$G$9,"-"))))</f>
        <v>-</v>
      </c>
    </row>
    <row r="5768" spans="3:9" x14ac:dyDescent="0.25">
      <c r="C5768" s="12" t="str">
        <f t="shared" si="182"/>
        <v>-</v>
      </c>
      <c r="D5768" s="9" t="str">
        <f t="shared" si="183"/>
        <v>-</v>
      </c>
      <c r="E5768" s="9" t="str">
        <f>IF(C5768="-","-",IF(D5768=maxgameno+2,"blank row 2",IF(D5768=maxgameno+1,"blank row 1",INDEX(FixtureCode!$B$4:$AH$128,MATCH($C5768,FixtureCode!$B$4:$B$128,0),MATCH("G"&amp;D5768&amp;"-T1",FixtureCode!$B$4:$AH$4,0)))))</f>
        <v>-</v>
      </c>
      <c r="F5768" s="13" t="str">
        <f>IF(C5768="-","-",IF(D5768=maxgameno+2,"blank row 2",IF(D5768=maxgameno+1,"blank row 1",INDEX(FixtureCode!$B$4:$AH$128,MATCH($C5768,FixtureCode!$B$4:$B$128,0),MATCH("G"&amp;D5768&amp;"-T2",FixtureCode!$B$4:$AH$4,0)))))</f>
        <v>-</v>
      </c>
      <c r="G5768" s="12" t="str">
        <f>IF(C5768="-","-",IF(AND(ISNUMBER(Fixture!G5772),ISNUMBER(Fixture!I5772),Fixture!F5772&lt;&gt;"BYE",Fixture!J5772&lt;&gt;"BYE"),"Yes","-"))</f>
        <v>-</v>
      </c>
      <c r="H5768" s="9" t="str">
        <f>IF(G5768="-","-",IF(Fixture!G5772&gt;Fixture!I5772,Settings!$G$7,IF(Fixture!G5772=Fixture!I5772,Settings!$G$8,IF(Fixture!G5772&lt;Fixture!I5772,Settings!$G$9,"-"))))</f>
        <v>-</v>
      </c>
      <c r="I5768" s="13" t="str">
        <f>IF(G5768="-","-",IF(Fixture!I5772&gt;Fixture!G5772,Settings!$G$7,IF(Fixture!I5772=Fixture!G5772,Settings!$G$8,IF(Fixture!I5772&lt;Fixture!G5772,Settings!$G$9,"-"))))</f>
        <v>-</v>
      </c>
    </row>
    <row r="5769" spans="3:9" x14ac:dyDescent="0.25">
      <c r="C5769" s="12" t="str">
        <f t="shared" si="182"/>
        <v>-</v>
      </c>
      <c r="D5769" s="9" t="str">
        <f t="shared" si="183"/>
        <v>-</v>
      </c>
      <c r="E5769" s="9" t="str">
        <f>IF(C5769="-","-",IF(D5769=maxgameno+2,"blank row 2",IF(D5769=maxgameno+1,"blank row 1",INDEX(FixtureCode!$B$4:$AH$128,MATCH($C5769,FixtureCode!$B$4:$B$128,0),MATCH("G"&amp;D5769&amp;"-T1",FixtureCode!$B$4:$AH$4,0)))))</f>
        <v>-</v>
      </c>
      <c r="F5769" s="13" t="str">
        <f>IF(C5769="-","-",IF(D5769=maxgameno+2,"blank row 2",IF(D5769=maxgameno+1,"blank row 1",INDEX(FixtureCode!$B$4:$AH$128,MATCH($C5769,FixtureCode!$B$4:$B$128,0),MATCH("G"&amp;D5769&amp;"-T2",FixtureCode!$B$4:$AH$4,0)))))</f>
        <v>-</v>
      </c>
      <c r="G5769" s="12" t="str">
        <f>IF(C5769="-","-",IF(AND(ISNUMBER(Fixture!G5773),ISNUMBER(Fixture!I5773),Fixture!F5773&lt;&gt;"BYE",Fixture!J5773&lt;&gt;"BYE"),"Yes","-"))</f>
        <v>-</v>
      </c>
      <c r="H5769" s="9" t="str">
        <f>IF(G5769="-","-",IF(Fixture!G5773&gt;Fixture!I5773,Settings!$G$7,IF(Fixture!G5773=Fixture!I5773,Settings!$G$8,IF(Fixture!G5773&lt;Fixture!I5773,Settings!$G$9,"-"))))</f>
        <v>-</v>
      </c>
      <c r="I5769" s="13" t="str">
        <f>IF(G5769="-","-",IF(Fixture!I5773&gt;Fixture!G5773,Settings!$G$7,IF(Fixture!I5773=Fixture!G5773,Settings!$G$8,IF(Fixture!I5773&lt;Fixture!G5773,Settings!$G$9,"-"))))</f>
        <v>-</v>
      </c>
    </row>
    <row r="5770" spans="3:9" x14ac:dyDescent="0.25">
      <c r="C5770" s="12" t="str">
        <f t="shared" si="182"/>
        <v>-</v>
      </c>
      <c r="D5770" s="9" t="str">
        <f t="shared" si="183"/>
        <v>-</v>
      </c>
      <c r="E5770" s="9" t="str">
        <f>IF(C5770="-","-",IF(D5770=maxgameno+2,"blank row 2",IF(D5770=maxgameno+1,"blank row 1",INDEX(FixtureCode!$B$4:$AH$128,MATCH($C5770,FixtureCode!$B$4:$B$128,0),MATCH("G"&amp;D5770&amp;"-T1",FixtureCode!$B$4:$AH$4,0)))))</f>
        <v>-</v>
      </c>
      <c r="F5770" s="13" t="str">
        <f>IF(C5770="-","-",IF(D5770=maxgameno+2,"blank row 2",IF(D5770=maxgameno+1,"blank row 1",INDEX(FixtureCode!$B$4:$AH$128,MATCH($C5770,FixtureCode!$B$4:$B$128,0),MATCH("G"&amp;D5770&amp;"-T2",FixtureCode!$B$4:$AH$4,0)))))</f>
        <v>-</v>
      </c>
      <c r="G5770" s="12" t="str">
        <f>IF(C5770="-","-",IF(AND(ISNUMBER(Fixture!G5774),ISNUMBER(Fixture!I5774),Fixture!F5774&lt;&gt;"BYE",Fixture!J5774&lt;&gt;"BYE"),"Yes","-"))</f>
        <v>-</v>
      </c>
      <c r="H5770" s="9" t="str">
        <f>IF(G5770="-","-",IF(Fixture!G5774&gt;Fixture!I5774,Settings!$G$7,IF(Fixture!G5774=Fixture!I5774,Settings!$G$8,IF(Fixture!G5774&lt;Fixture!I5774,Settings!$G$9,"-"))))</f>
        <v>-</v>
      </c>
      <c r="I5770" s="13" t="str">
        <f>IF(G5770="-","-",IF(Fixture!I5774&gt;Fixture!G5774,Settings!$G$7,IF(Fixture!I5774=Fixture!G5774,Settings!$G$8,IF(Fixture!I5774&lt;Fixture!G5774,Settings!$G$9,"-"))))</f>
        <v>-</v>
      </c>
    </row>
    <row r="5771" spans="3:9" x14ac:dyDescent="0.25">
      <c r="C5771" s="12" t="str">
        <f t="shared" si="182"/>
        <v>-</v>
      </c>
      <c r="D5771" s="9" t="str">
        <f t="shared" si="183"/>
        <v>-</v>
      </c>
      <c r="E5771" s="9" t="str">
        <f>IF(C5771="-","-",IF(D5771=maxgameno+2,"blank row 2",IF(D5771=maxgameno+1,"blank row 1",INDEX(FixtureCode!$B$4:$AH$128,MATCH($C5771,FixtureCode!$B$4:$B$128,0),MATCH("G"&amp;D5771&amp;"-T1",FixtureCode!$B$4:$AH$4,0)))))</f>
        <v>-</v>
      </c>
      <c r="F5771" s="13" t="str">
        <f>IF(C5771="-","-",IF(D5771=maxgameno+2,"blank row 2",IF(D5771=maxgameno+1,"blank row 1",INDEX(FixtureCode!$B$4:$AH$128,MATCH($C5771,FixtureCode!$B$4:$B$128,0),MATCH("G"&amp;D5771&amp;"-T2",FixtureCode!$B$4:$AH$4,0)))))</f>
        <v>-</v>
      </c>
      <c r="G5771" s="12" t="str">
        <f>IF(C5771="-","-",IF(AND(ISNUMBER(Fixture!G5775),ISNUMBER(Fixture!I5775),Fixture!F5775&lt;&gt;"BYE",Fixture!J5775&lt;&gt;"BYE"),"Yes","-"))</f>
        <v>-</v>
      </c>
      <c r="H5771" s="9" t="str">
        <f>IF(G5771="-","-",IF(Fixture!G5775&gt;Fixture!I5775,Settings!$G$7,IF(Fixture!G5775=Fixture!I5775,Settings!$G$8,IF(Fixture!G5775&lt;Fixture!I5775,Settings!$G$9,"-"))))</f>
        <v>-</v>
      </c>
      <c r="I5771" s="13" t="str">
        <f>IF(G5771="-","-",IF(Fixture!I5775&gt;Fixture!G5775,Settings!$G$7,IF(Fixture!I5775=Fixture!G5775,Settings!$G$8,IF(Fixture!I5775&lt;Fixture!G5775,Settings!$G$9,"-"))))</f>
        <v>-</v>
      </c>
    </row>
    <row r="5772" spans="3:9" x14ac:dyDescent="0.25">
      <c r="C5772" s="12" t="str">
        <f t="shared" si="182"/>
        <v>-</v>
      </c>
      <c r="D5772" s="9" t="str">
        <f t="shared" si="183"/>
        <v>-</v>
      </c>
      <c r="E5772" s="9" t="str">
        <f>IF(C5772="-","-",IF(D5772=maxgameno+2,"blank row 2",IF(D5772=maxgameno+1,"blank row 1",INDEX(FixtureCode!$B$4:$AH$128,MATCH($C5772,FixtureCode!$B$4:$B$128,0),MATCH("G"&amp;D5772&amp;"-T1",FixtureCode!$B$4:$AH$4,0)))))</f>
        <v>-</v>
      </c>
      <c r="F5772" s="13" t="str">
        <f>IF(C5772="-","-",IF(D5772=maxgameno+2,"blank row 2",IF(D5772=maxgameno+1,"blank row 1",INDEX(FixtureCode!$B$4:$AH$128,MATCH($C5772,FixtureCode!$B$4:$B$128,0),MATCH("G"&amp;D5772&amp;"-T2",FixtureCode!$B$4:$AH$4,0)))))</f>
        <v>-</v>
      </c>
      <c r="G5772" s="12" t="str">
        <f>IF(C5772="-","-",IF(AND(ISNUMBER(Fixture!G5776),ISNUMBER(Fixture!I5776),Fixture!F5776&lt;&gt;"BYE",Fixture!J5776&lt;&gt;"BYE"),"Yes","-"))</f>
        <v>-</v>
      </c>
      <c r="H5772" s="9" t="str">
        <f>IF(G5772="-","-",IF(Fixture!G5776&gt;Fixture!I5776,Settings!$G$7,IF(Fixture!G5776=Fixture!I5776,Settings!$G$8,IF(Fixture!G5776&lt;Fixture!I5776,Settings!$G$9,"-"))))</f>
        <v>-</v>
      </c>
      <c r="I5772" s="13" t="str">
        <f>IF(G5772="-","-",IF(Fixture!I5776&gt;Fixture!G5776,Settings!$G$7,IF(Fixture!I5776=Fixture!G5776,Settings!$G$8,IF(Fixture!I5776&lt;Fixture!G5776,Settings!$G$9,"-"))))</f>
        <v>-</v>
      </c>
    </row>
    <row r="5773" spans="3:9" x14ac:dyDescent="0.25">
      <c r="C5773" s="12" t="str">
        <f t="shared" si="182"/>
        <v>-</v>
      </c>
      <c r="D5773" s="9" t="str">
        <f t="shared" si="183"/>
        <v>-</v>
      </c>
      <c r="E5773" s="9" t="str">
        <f>IF(C5773="-","-",IF(D5773=maxgameno+2,"blank row 2",IF(D5773=maxgameno+1,"blank row 1",INDEX(FixtureCode!$B$4:$AH$128,MATCH($C5773,FixtureCode!$B$4:$B$128,0),MATCH("G"&amp;D5773&amp;"-T1",FixtureCode!$B$4:$AH$4,0)))))</f>
        <v>-</v>
      </c>
      <c r="F5773" s="13" t="str">
        <f>IF(C5773="-","-",IF(D5773=maxgameno+2,"blank row 2",IF(D5773=maxgameno+1,"blank row 1",INDEX(FixtureCode!$B$4:$AH$128,MATCH($C5773,FixtureCode!$B$4:$B$128,0),MATCH("G"&amp;D5773&amp;"-T2",FixtureCode!$B$4:$AH$4,0)))))</f>
        <v>-</v>
      </c>
      <c r="G5773" s="12" t="str">
        <f>IF(C5773="-","-",IF(AND(ISNUMBER(Fixture!G5777),ISNUMBER(Fixture!I5777),Fixture!F5777&lt;&gt;"BYE",Fixture!J5777&lt;&gt;"BYE"),"Yes","-"))</f>
        <v>-</v>
      </c>
      <c r="H5773" s="9" t="str">
        <f>IF(G5773="-","-",IF(Fixture!G5777&gt;Fixture!I5777,Settings!$G$7,IF(Fixture!G5777=Fixture!I5777,Settings!$G$8,IF(Fixture!G5777&lt;Fixture!I5777,Settings!$G$9,"-"))))</f>
        <v>-</v>
      </c>
      <c r="I5773" s="13" t="str">
        <f>IF(G5773="-","-",IF(Fixture!I5777&gt;Fixture!G5777,Settings!$G$7,IF(Fixture!I5777=Fixture!G5777,Settings!$G$8,IF(Fixture!I5777&lt;Fixture!G5777,Settings!$G$9,"-"))))</f>
        <v>-</v>
      </c>
    </row>
    <row r="5774" spans="3:9" x14ac:dyDescent="0.25">
      <c r="C5774" s="12" t="str">
        <f t="shared" si="182"/>
        <v>-</v>
      </c>
      <c r="D5774" s="9" t="str">
        <f t="shared" si="183"/>
        <v>-</v>
      </c>
      <c r="E5774" s="9" t="str">
        <f>IF(C5774="-","-",IF(D5774=maxgameno+2,"blank row 2",IF(D5774=maxgameno+1,"blank row 1",INDEX(FixtureCode!$B$4:$AH$128,MATCH($C5774,FixtureCode!$B$4:$B$128,0),MATCH("G"&amp;D5774&amp;"-T1",FixtureCode!$B$4:$AH$4,0)))))</f>
        <v>-</v>
      </c>
      <c r="F5774" s="13" t="str">
        <f>IF(C5774="-","-",IF(D5774=maxgameno+2,"blank row 2",IF(D5774=maxgameno+1,"blank row 1",INDEX(FixtureCode!$B$4:$AH$128,MATCH($C5774,FixtureCode!$B$4:$B$128,0),MATCH("G"&amp;D5774&amp;"-T2",FixtureCode!$B$4:$AH$4,0)))))</f>
        <v>-</v>
      </c>
      <c r="G5774" s="12" t="str">
        <f>IF(C5774="-","-",IF(AND(ISNUMBER(Fixture!G5778),ISNUMBER(Fixture!I5778),Fixture!F5778&lt;&gt;"BYE",Fixture!J5778&lt;&gt;"BYE"),"Yes","-"))</f>
        <v>-</v>
      </c>
      <c r="H5774" s="9" t="str">
        <f>IF(G5774="-","-",IF(Fixture!G5778&gt;Fixture!I5778,Settings!$G$7,IF(Fixture!G5778=Fixture!I5778,Settings!$G$8,IF(Fixture!G5778&lt;Fixture!I5778,Settings!$G$9,"-"))))</f>
        <v>-</v>
      </c>
      <c r="I5774" s="13" t="str">
        <f>IF(G5774="-","-",IF(Fixture!I5778&gt;Fixture!G5778,Settings!$G$7,IF(Fixture!I5778=Fixture!G5778,Settings!$G$8,IF(Fixture!I5778&lt;Fixture!G5778,Settings!$G$9,"-"))))</f>
        <v>-</v>
      </c>
    </row>
    <row r="5775" spans="3:9" x14ac:dyDescent="0.25">
      <c r="C5775" s="12" t="str">
        <f t="shared" si="182"/>
        <v>-</v>
      </c>
      <c r="D5775" s="9" t="str">
        <f t="shared" si="183"/>
        <v>-</v>
      </c>
      <c r="E5775" s="9" t="str">
        <f>IF(C5775="-","-",IF(D5775=maxgameno+2,"blank row 2",IF(D5775=maxgameno+1,"blank row 1",INDEX(FixtureCode!$B$4:$AH$128,MATCH($C5775,FixtureCode!$B$4:$B$128,0),MATCH("G"&amp;D5775&amp;"-T1",FixtureCode!$B$4:$AH$4,0)))))</f>
        <v>-</v>
      </c>
      <c r="F5775" s="13" t="str">
        <f>IF(C5775="-","-",IF(D5775=maxgameno+2,"blank row 2",IF(D5775=maxgameno+1,"blank row 1",INDEX(FixtureCode!$B$4:$AH$128,MATCH($C5775,FixtureCode!$B$4:$B$128,0),MATCH("G"&amp;D5775&amp;"-T2",FixtureCode!$B$4:$AH$4,0)))))</f>
        <v>-</v>
      </c>
      <c r="G5775" s="12" t="str">
        <f>IF(C5775="-","-",IF(AND(ISNUMBER(Fixture!G5779),ISNUMBER(Fixture!I5779),Fixture!F5779&lt;&gt;"BYE",Fixture!J5779&lt;&gt;"BYE"),"Yes","-"))</f>
        <v>-</v>
      </c>
      <c r="H5775" s="9" t="str">
        <f>IF(G5775="-","-",IF(Fixture!G5779&gt;Fixture!I5779,Settings!$G$7,IF(Fixture!G5779=Fixture!I5779,Settings!$G$8,IF(Fixture!G5779&lt;Fixture!I5779,Settings!$G$9,"-"))))</f>
        <v>-</v>
      </c>
      <c r="I5775" s="13" t="str">
        <f>IF(G5775="-","-",IF(Fixture!I5779&gt;Fixture!G5779,Settings!$G$7,IF(Fixture!I5779=Fixture!G5779,Settings!$G$8,IF(Fixture!I5779&lt;Fixture!G5779,Settings!$G$9,"-"))))</f>
        <v>-</v>
      </c>
    </row>
    <row r="5776" spans="3:9" x14ac:dyDescent="0.25">
      <c r="C5776" s="12" t="str">
        <f t="shared" si="182"/>
        <v>-</v>
      </c>
      <c r="D5776" s="9" t="str">
        <f t="shared" si="183"/>
        <v>-</v>
      </c>
      <c r="E5776" s="9" t="str">
        <f>IF(C5776="-","-",IF(D5776=maxgameno+2,"blank row 2",IF(D5776=maxgameno+1,"blank row 1",INDEX(FixtureCode!$B$4:$AH$128,MATCH($C5776,FixtureCode!$B$4:$B$128,0),MATCH("G"&amp;D5776&amp;"-T1",FixtureCode!$B$4:$AH$4,0)))))</f>
        <v>-</v>
      </c>
      <c r="F5776" s="13" t="str">
        <f>IF(C5776="-","-",IF(D5776=maxgameno+2,"blank row 2",IF(D5776=maxgameno+1,"blank row 1",INDEX(FixtureCode!$B$4:$AH$128,MATCH($C5776,FixtureCode!$B$4:$B$128,0),MATCH("G"&amp;D5776&amp;"-T2",FixtureCode!$B$4:$AH$4,0)))))</f>
        <v>-</v>
      </c>
      <c r="G5776" s="12" t="str">
        <f>IF(C5776="-","-",IF(AND(ISNUMBER(Fixture!G5780),ISNUMBER(Fixture!I5780),Fixture!F5780&lt;&gt;"BYE",Fixture!J5780&lt;&gt;"BYE"),"Yes","-"))</f>
        <v>-</v>
      </c>
      <c r="H5776" s="9" t="str">
        <f>IF(G5776="-","-",IF(Fixture!G5780&gt;Fixture!I5780,Settings!$G$7,IF(Fixture!G5780=Fixture!I5780,Settings!$G$8,IF(Fixture!G5780&lt;Fixture!I5780,Settings!$G$9,"-"))))</f>
        <v>-</v>
      </c>
      <c r="I5776" s="13" t="str">
        <f>IF(G5776="-","-",IF(Fixture!I5780&gt;Fixture!G5780,Settings!$G$7,IF(Fixture!I5780=Fixture!G5780,Settings!$G$8,IF(Fixture!I5780&lt;Fixture!G5780,Settings!$G$9,"-"))))</f>
        <v>-</v>
      </c>
    </row>
    <row r="5777" spans="3:9" x14ac:dyDescent="0.25">
      <c r="C5777" s="12" t="str">
        <f t="shared" si="182"/>
        <v>-</v>
      </c>
      <c r="D5777" s="9" t="str">
        <f t="shared" si="183"/>
        <v>-</v>
      </c>
      <c r="E5777" s="9" t="str">
        <f>IF(C5777="-","-",IF(D5777=maxgameno+2,"blank row 2",IF(D5777=maxgameno+1,"blank row 1",INDEX(FixtureCode!$B$4:$AH$128,MATCH($C5777,FixtureCode!$B$4:$B$128,0),MATCH("G"&amp;D5777&amp;"-T1",FixtureCode!$B$4:$AH$4,0)))))</f>
        <v>-</v>
      </c>
      <c r="F5777" s="13" t="str">
        <f>IF(C5777="-","-",IF(D5777=maxgameno+2,"blank row 2",IF(D5777=maxgameno+1,"blank row 1",INDEX(FixtureCode!$B$4:$AH$128,MATCH($C5777,FixtureCode!$B$4:$B$128,0),MATCH("G"&amp;D5777&amp;"-T2",FixtureCode!$B$4:$AH$4,0)))))</f>
        <v>-</v>
      </c>
      <c r="G5777" s="12" t="str">
        <f>IF(C5777="-","-",IF(AND(ISNUMBER(Fixture!G5781),ISNUMBER(Fixture!I5781),Fixture!F5781&lt;&gt;"BYE",Fixture!J5781&lt;&gt;"BYE"),"Yes","-"))</f>
        <v>-</v>
      </c>
      <c r="H5777" s="9" t="str">
        <f>IF(G5777="-","-",IF(Fixture!G5781&gt;Fixture!I5781,Settings!$G$7,IF(Fixture!G5781=Fixture!I5781,Settings!$G$8,IF(Fixture!G5781&lt;Fixture!I5781,Settings!$G$9,"-"))))</f>
        <v>-</v>
      </c>
      <c r="I5777" s="13" t="str">
        <f>IF(G5777="-","-",IF(Fixture!I5781&gt;Fixture!G5781,Settings!$G$7,IF(Fixture!I5781=Fixture!G5781,Settings!$G$8,IF(Fixture!I5781&lt;Fixture!G5781,Settings!$G$9,"-"))))</f>
        <v>-</v>
      </c>
    </row>
    <row r="5778" spans="3:9" x14ac:dyDescent="0.25">
      <c r="C5778" s="12" t="str">
        <f t="shared" si="182"/>
        <v>-</v>
      </c>
      <c r="D5778" s="9" t="str">
        <f t="shared" si="183"/>
        <v>-</v>
      </c>
      <c r="E5778" s="9" t="str">
        <f>IF(C5778="-","-",IF(D5778=maxgameno+2,"blank row 2",IF(D5778=maxgameno+1,"blank row 1",INDEX(FixtureCode!$B$4:$AH$128,MATCH($C5778,FixtureCode!$B$4:$B$128,0),MATCH("G"&amp;D5778&amp;"-T1",FixtureCode!$B$4:$AH$4,0)))))</f>
        <v>-</v>
      </c>
      <c r="F5778" s="13" t="str">
        <f>IF(C5778="-","-",IF(D5778=maxgameno+2,"blank row 2",IF(D5778=maxgameno+1,"blank row 1",INDEX(FixtureCode!$B$4:$AH$128,MATCH($C5778,FixtureCode!$B$4:$B$128,0),MATCH("G"&amp;D5778&amp;"-T2",FixtureCode!$B$4:$AH$4,0)))))</f>
        <v>-</v>
      </c>
      <c r="G5778" s="12" t="str">
        <f>IF(C5778="-","-",IF(AND(ISNUMBER(Fixture!G5782),ISNUMBER(Fixture!I5782),Fixture!F5782&lt;&gt;"BYE",Fixture!J5782&lt;&gt;"BYE"),"Yes","-"))</f>
        <v>-</v>
      </c>
      <c r="H5778" s="9" t="str">
        <f>IF(G5778="-","-",IF(Fixture!G5782&gt;Fixture!I5782,Settings!$G$7,IF(Fixture!G5782=Fixture!I5782,Settings!$G$8,IF(Fixture!G5782&lt;Fixture!I5782,Settings!$G$9,"-"))))</f>
        <v>-</v>
      </c>
      <c r="I5778" s="13" t="str">
        <f>IF(G5778="-","-",IF(Fixture!I5782&gt;Fixture!G5782,Settings!$G$7,IF(Fixture!I5782=Fixture!G5782,Settings!$G$8,IF(Fixture!I5782&lt;Fixture!G5782,Settings!$G$9,"-"))))</f>
        <v>-</v>
      </c>
    </row>
    <row r="5779" spans="3:9" x14ac:dyDescent="0.25">
      <c r="C5779" s="12" t="str">
        <f t="shared" si="182"/>
        <v>-</v>
      </c>
      <c r="D5779" s="9" t="str">
        <f t="shared" si="183"/>
        <v>-</v>
      </c>
      <c r="E5779" s="9" t="str">
        <f>IF(C5779="-","-",IF(D5779=maxgameno+2,"blank row 2",IF(D5779=maxgameno+1,"blank row 1",INDEX(FixtureCode!$B$4:$AH$128,MATCH($C5779,FixtureCode!$B$4:$B$128,0),MATCH("G"&amp;D5779&amp;"-T1",FixtureCode!$B$4:$AH$4,0)))))</f>
        <v>-</v>
      </c>
      <c r="F5779" s="13" t="str">
        <f>IF(C5779="-","-",IF(D5779=maxgameno+2,"blank row 2",IF(D5779=maxgameno+1,"blank row 1",INDEX(FixtureCode!$B$4:$AH$128,MATCH($C5779,FixtureCode!$B$4:$B$128,0),MATCH("G"&amp;D5779&amp;"-T2",FixtureCode!$B$4:$AH$4,0)))))</f>
        <v>-</v>
      </c>
      <c r="G5779" s="12" t="str">
        <f>IF(C5779="-","-",IF(AND(ISNUMBER(Fixture!G5783),ISNUMBER(Fixture!I5783),Fixture!F5783&lt;&gt;"BYE",Fixture!J5783&lt;&gt;"BYE"),"Yes","-"))</f>
        <v>-</v>
      </c>
      <c r="H5779" s="9" t="str">
        <f>IF(G5779="-","-",IF(Fixture!G5783&gt;Fixture!I5783,Settings!$G$7,IF(Fixture!G5783=Fixture!I5783,Settings!$G$8,IF(Fixture!G5783&lt;Fixture!I5783,Settings!$G$9,"-"))))</f>
        <v>-</v>
      </c>
      <c r="I5779" s="13" t="str">
        <f>IF(G5779="-","-",IF(Fixture!I5783&gt;Fixture!G5783,Settings!$G$7,IF(Fixture!I5783=Fixture!G5783,Settings!$G$8,IF(Fixture!I5783&lt;Fixture!G5783,Settings!$G$9,"-"))))</f>
        <v>-</v>
      </c>
    </row>
    <row r="5780" spans="3:9" x14ac:dyDescent="0.25">
      <c r="C5780" s="12" t="str">
        <f t="shared" si="182"/>
        <v>-</v>
      </c>
      <c r="D5780" s="9" t="str">
        <f t="shared" si="183"/>
        <v>-</v>
      </c>
      <c r="E5780" s="9" t="str">
        <f>IF(C5780="-","-",IF(D5780=maxgameno+2,"blank row 2",IF(D5780=maxgameno+1,"blank row 1",INDEX(FixtureCode!$B$4:$AH$128,MATCH($C5780,FixtureCode!$B$4:$B$128,0),MATCH("G"&amp;D5780&amp;"-T1",FixtureCode!$B$4:$AH$4,0)))))</f>
        <v>-</v>
      </c>
      <c r="F5780" s="13" t="str">
        <f>IF(C5780="-","-",IF(D5780=maxgameno+2,"blank row 2",IF(D5780=maxgameno+1,"blank row 1",INDEX(FixtureCode!$B$4:$AH$128,MATCH($C5780,FixtureCode!$B$4:$B$128,0),MATCH("G"&amp;D5780&amp;"-T2",FixtureCode!$B$4:$AH$4,0)))))</f>
        <v>-</v>
      </c>
      <c r="G5780" s="12" t="str">
        <f>IF(C5780="-","-",IF(AND(ISNUMBER(Fixture!G5784),ISNUMBER(Fixture!I5784),Fixture!F5784&lt;&gt;"BYE",Fixture!J5784&lt;&gt;"BYE"),"Yes","-"))</f>
        <v>-</v>
      </c>
      <c r="H5780" s="9" t="str">
        <f>IF(G5780="-","-",IF(Fixture!G5784&gt;Fixture!I5784,Settings!$G$7,IF(Fixture!G5784=Fixture!I5784,Settings!$G$8,IF(Fixture!G5784&lt;Fixture!I5784,Settings!$G$9,"-"))))</f>
        <v>-</v>
      </c>
      <c r="I5780" s="13" t="str">
        <f>IF(G5780="-","-",IF(Fixture!I5784&gt;Fixture!G5784,Settings!$G$7,IF(Fixture!I5784=Fixture!G5784,Settings!$G$8,IF(Fixture!I5784&lt;Fixture!G5784,Settings!$G$9,"-"))))</f>
        <v>-</v>
      </c>
    </row>
    <row r="5781" spans="3:9" x14ac:dyDescent="0.25">
      <c r="C5781" s="12" t="str">
        <f t="shared" si="182"/>
        <v>-</v>
      </c>
      <c r="D5781" s="9" t="str">
        <f t="shared" si="183"/>
        <v>-</v>
      </c>
      <c r="E5781" s="9" t="str">
        <f>IF(C5781="-","-",IF(D5781=maxgameno+2,"blank row 2",IF(D5781=maxgameno+1,"blank row 1",INDEX(FixtureCode!$B$4:$AH$128,MATCH($C5781,FixtureCode!$B$4:$B$128,0),MATCH("G"&amp;D5781&amp;"-T1",FixtureCode!$B$4:$AH$4,0)))))</f>
        <v>-</v>
      </c>
      <c r="F5781" s="13" t="str">
        <f>IF(C5781="-","-",IF(D5781=maxgameno+2,"blank row 2",IF(D5781=maxgameno+1,"blank row 1",INDEX(FixtureCode!$B$4:$AH$128,MATCH($C5781,FixtureCode!$B$4:$B$128,0),MATCH("G"&amp;D5781&amp;"-T2",FixtureCode!$B$4:$AH$4,0)))))</f>
        <v>-</v>
      </c>
      <c r="G5781" s="12" t="str">
        <f>IF(C5781="-","-",IF(AND(ISNUMBER(Fixture!G5785),ISNUMBER(Fixture!I5785),Fixture!F5785&lt;&gt;"BYE",Fixture!J5785&lt;&gt;"BYE"),"Yes","-"))</f>
        <v>-</v>
      </c>
      <c r="H5781" s="9" t="str">
        <f>IF(G5781="-","-",IF(Fixture!G5785&gt;Fixture!I5785,Settings!$G$7,IF(Fixture!G5785=Fixture!I5785,Settings!$G$8,IF(Fixture!G5785&lt;Fixture!I5785,Settings!$G$9,"-"))))</f>
        <v>-</v>
      </c>
      <c r="I5781" s="13" t="str">
        <f>IF(G5781="-","-",IF(Fixture!I5785&gt;Fixture!G5785,Settings!$G$7,IF(Fixture!I5785=Fixture!G5785,Settings!$G$8,IF(Fixture!I5785&lt;Fixture!G5785,Settings!$G$9,"-"))))</f>
        <v>-</v>
      </c>
    </row>
    <row r="5782" spans="3:9" x14ac:dyDescent="0.25">
      <c r="C5782" s="12" t="str">
        <f t="shared" si="182"/>
        <v>-</v>
      </c>
      <c r="D5782" s="9" t="str">
        <f t="shared" si="183"/>
        <v>-</v>
      </c>
      <c r="E5782" s="9" t="str">
        <f>IF(C5782="-","-",IF(D5782=maxgameno+2,"blank row 2",IF(D5782=maxgameno+1,"blank row 1",INDEX(FixtureCode!$B$4:$AH$128,MATCH($C5782,FixtureCode!$B$4:$B$128,0),MATCH("G"&amp;D5782&amp;"-T1",FixtureCode!$B$4:$AH$4,0)))))</f>
        <v>-</v>
      </c>
      <c r="F5782" s="13" t="str">
        <f>IF(C5782="-","-",IF(D5782=maxgameno+2,"blank row 2",IF(D5782=maxgameno+1,"blank row 1",INDEX(FixtureCode!$B$4:$AH$128,MATCH($C5782,FixtureCode!$B$4:$B$128,0),MATCH("G"&amp;D5782&amp;"-T2",FixtureCode!$B$4:$AH$4,0)))))</f>
        <v>-</v>
      </c>
      <c r="G5782" s="12" t="str">
        <f>IF(C5782="-","-",IF(AND(ISNUMBER(Fixture!G5786),ISNUMBER(Fixture!I5786),Fixture!F5786&lt;&gt;"BYE",Fixture!J5786&lt;&gt;"BYE"),"Yes","-"))</f>
        <v>-</v>
      </c>
      <c r="H5782" s="9" t="str">
        <f>IF(G5782="-","-",IF(Fixture!G5786&gt;Fixture!I5786,Settings!$G$7,IF(Fixture!G5786=Fixture!I5786,Settings!$G$8,IF(Fixture!G5786&lt;Fixture!I5786,Settings!$G$9,"-"))))</f>
        <v>-</v>
      </c>
      <c r="I5782" s="13" t="str">
        <f>IF(G5782="-","-",IF(Fixture!I5786&gt;Fixture!G5786,Settings!$G$7,IF(Fixture!I5786=Fixture!G5786,Settings!$G$8,IF(Fixture!I5786&lt;Fixture!G5786,Settings!$G$9,"-"))))</f>
        <v>-</v>
      </c>
    </row>
    <row r="5783" spans="3:9" x14ac:dyDescent="0.25">
      <c r="C5783" s="12" t="str">
        <f t="shared" si="182"/>
        <v>-</v>
      </c>
      <c r="D5783" s="9" t="str">
        <f t="shared" si="183"/>
        <v>-</v>
      </c>
      <c r="E5783" s="9" t="str">
        <f>IF(C5783="-","-",IF(D5783=maxgameno+2,"blank row 2",IF(D5783=maxgameno+1,"blank row 1",INDEX(FixtureCode!$B$4:$AH$128,MATCH($C5783,FixtureCode!$B$4:$B$128,0),MATCH("G"&amp;D5783&amp;"-T1",FixtureCode!$B$4:$AH$4,0)))))</f>
        <v>-</v>
      </c>
      <c r="F5783" s="13" t="str">
        <f>IF(C5783="-","-",IF(D5783=maxgameno+2,"blank row 2",IF(D5783=maxgameno+1,"blank row 1",INDEX(FixtureCode!$B$4:$AH$128,MATCH($C5783,FixtureCode!$B$4:$B$128,0),MATCH("G"&amp;D5783&amp;"-T2",FixtureCode!$B$4:$AH$4,0)))))</f>
        <v>-</v>
      </c>
      <c r="G5783" s="12" t="str">
        <f>IF(C5783="-","-",IF(AND(ISNUMBER(Fixture!G5787),ISNUMBER(Fixture!I5787),Fixture!F5787&lt;&gt;"BYE",Fixture!J5787&lt;&gt;"BYE"),"Yes","-"))</f>
        <v>-</v>
      </c>
      <c r="H5783" s="9" t="str">
        <f>IF(G5783="-","-",IF(Fixture!G5787&gt;Fixture!I5787,Settings!$G$7,IF(Fixture!G5787=Fixture!I5787,Settings!$G$8,IF(Fixture!G5787&lt;Fixture!I5787,Settings!$G$9,"-"))))</f>
        <v>-</v>
      </c>
      <c r="I5783" s="13" t="str">
        <f>IF(G5783="-","-",IF(Fixture!I5787&gt;Fixture!G5787,Settings!$G$7,IF(Fixture!I5787=Fixture!G5787,Settings!$G$8,IF(Fixture!I5787&lt;Fixture!G5787,Settings!$G$9,"-"))))</f>
        <v>-</v>
      </c>
    </row>
    <row r="5784" spans="3:9" x14ac:dyDescent="0.25">
      <c r="C5784" s="12" t="str">
        <f t="shared" si="182"/>
        <v>-</v>
      </c>
      <c r="D5784" s="9" t="str">
        <f t="shared" si="183"/>
        <v>-</v>
      </c>
      <c r="E5784" s="9" t="str">
        <f>IF(C5784="-","-",IF(D5784=maxgameno+2,"blank row 2",IF(D5784=maxgameno+1,"blank row 1",INDEX(FixtureCode!$B$4:$AH$128,MATCH($C5784,FixtureCode!$B$4:$B$128,0),MATCH("G"&amp;D5784&amp;"-T1",FixtureCode!$B$4:$AH$4,0)))))</f>
        <v>-</v>
      </c>
      <c r="F5784" s="13" t="str">
        <f>IF(C5784="-","-",IF(D5784=maxgameno+2,"blank row 2",IF(D5784=maxgameno+1,"blank row 1",INDEX(FixtureCode!$B$4:$AH$128,MATCH($C5784,FixtureCode!$B$4:$B$128,0),MATCH("G"&amp;D5784&amp;"-T2",FixtureCode!$B$4:$AH$4,0)))))</f>
        <v>-</v>
      </c>
      <c r="G5784" s="12" t="str">
        <f>IF(C5784="-","-",IF(AND(ISNUMBER(Fixture!G5788),ISNUMBER(Fixture!I5788),Fixture!F5788&lt;&gt;"BYE",Fixture!J5788&lt;&gt;"BYE"),"Yes","-"))</f>
        <v>-</v>
      </c>
      <c r="H5784" s="9" t="str">
        <f>IF(G5784="-","-",IF(Fixture!G5788&gt;Fixture!I5788,Settings!$G$7,IF(Fixture!G5788=Fixture!I5788,Settings!$G$8,IF(Fixture!G5788&lt;Fixture!I5788,Settings!$G$9,"-"))))</f>
        <v>-</v>
      </c>
      <c r="I5784" s="13" t="str">
        <f>IF(G5784="-","-",IF(Fixture!I5788&gt;Fixture!G5788,Settings!$G$7,IF(Fixture!I5788=Fixture!G5788,Settings!$G$8,IF(Fixture!I5788&lt;Fixture!G5788,Settings!$G$9,"-"))))</f>
        <v>-</v>
      </c>
    </row>
    <row r="5785" spans="3:9" x14ac:dyDescent="0.25">
      <c r="C5785" s="12" t="str">
        <f t="shared" si="182"/>
        <v>-</v>
      </c>
      <c r="D5785" s="9" t="str">
        <f t="shared" si="183"/>
        <v>-</v>
      </c>
      <c r="E5785" s="9" t="str">
        <f>IF(C5785="-","-",IF(D5785=maxgameno+2,"blank row 2",IF(D5785=maxgameno+1,"blank row 1",INDEX(FixtureCode!$B$4:$AH$128,MATCH($C5785,FixtureCode!$B$4:$B$128,0),MATCH("G"&amp;D5785&amp;"-T1",FixtureCode!$B$4:$AH$4,0)))))</f>
        <v>-</v>
      </c>
      <c r="F5785" s="13" t="str">
        <f>IF(C5785="-","-",IF(D5785=maxgameno+2,"blank row 2",IF(D5785=maxgameno+1,"blank row 1",INDEX(FixtureCode!$B$4:$AH$128,MATCH($C5785,FixtureCode!$B$4:$B$128,0),MATCH("G"&amp;D5785&amp;"-T2",FixtureCode!$B$4:$AH$4,0)))))</f>
        <v>-</v>
      </c>
      <c r="G5785" s="12" t="str">
        <f>IF(C5785="-","-",IF(AND(ISNUMBER(Fixture!G5789),ISNUMBER(Fixture!I5789),Fixture!F5789&lt;&gt;"BYE",Fixture!J5789&lt;&gt;"BYE"),"Yes","-"))</f>
        <v>-</v>
      </c>
      <c r="H5785" s="9" t="str">
        <f>IF(G5785="-","-",IF(Fixture!G5789&gt;Fixture!I5789,Settings!$G$7,IF(Fixture!G5789=Fixture!I5789,Settings!$G$8,IF(Fixture!G5789&lt;Fixture!I5789,Settings!$G$9,"-"))))</f>
        <v>-</v>
      </c>
      <c r="I5785" s="13" t="str">
        <f>IF(G5785="-","-",IF(Fixture!I5789&gt;Fixture!G5789,Settings!$G$7,IF(Fixture!I5789=Fixture!G5789,Settings!$G$8,IF(Fixture!I5789&lt;Fixture!G5789,Settings!$G$9,"-"))))</f>
        <v>-</v>
      </c>
    </row>
    <row r="5786" spans="3:9" x14ac:dyDescent="0.25">
      <c r="C5786" s="12" t="str">
        <f t="shared" si="182"/>
        <v>-</v>
      </c>
      <c r="D5786" s="9" t="str">
        <f t="shared" si="183"/>
        <v>-</v>
      </c>
      <c r="E5786" s="9" t="str">
        <f>IF(C5786="-","-",IF(D5786=maxgameno+2,"blank row 2",IF(D5786=maxgameno+1,"blank row 1",INDEX(FixtureCode!$B$4:$AH$128,MATCH($C5786,FixtureCode!$B$4:$B$128,0),MATCH("G"&amp;D5786&amp;"-T1",FixtureCode!$B$4:$AH$4,0)))))</f>
        <v>-</v>
      </c>
      <c r="F5786" s="13" t="str">
        <f>IF(C5786="-","-",IF(D5786=maxgameno+2,"blank row 2",IF(D5786=maxgameno+1,"blank row 1",INDEX(FixtureCode!$B$4:$AH$128,MATCH($C5786,FixtureCode!$B$4:$B$128,0),MATCH("G"&amp;D5786&amp;"-T2",FixtureCode!$B$4:$AH$4,0)))))</f>
        <v>-</v>
      </c>
      <c r="G5786" s="12" t="str">
        <f>IF(C5786="-","-",IF(AND(ISNUMBER(Fixture!G5790),ISNUMBER(Fixture!I5790),Fixture!F5790&lt;&gt;"BYE",Fixture!J5790&lt;&gt;"BYE"),"Yes","-"))</f>
        <v>-</v>
      </c>
      <c r="H5786" s="9" t="str">
        <f>IF(G5786="-","-",IF(Fixture!G5790&gt;Fixture!I5790,Settings!$G$7,IF(Fixture!G5790=Fixture!I5790,Settings!$G$8,IF(Fixture!G5790&lt;Fixture!I5790,Settings!$G$9,"-"))))</f>
        <v>-</v>
      </c>
      <c r="I5786" s="13" t="str">
        <f>IF(G5786="-","-",IF(Fixture!I5790&gt;Fixture!G5790,Settings!$G$7,IF(Fixture!I5790=Fixture!G5790,Settings!$G$8,IF(Fixture!I5790&lt;Fixture!G5790,Settings!$G$9,"-"))))</f>
        <v>-</v>
      </c>
    </row>
    <row r="5787" spans="3:9" x14ac:dyDescent="0.25">
      <c r="C5787" s="12" t="str">
        <f t="shared" si="182"/>
        <v>-</v>
      </c>
      <c r="D5787" s="9" t="str">
        <f t="shared" si="183"/>
        <v>-</v>
      </c>
      <c r="E5787" s="9" t="str">
        <f>IF(C5787="-","-",IF(D5787=maxgameno+2,"blank row 2",IF(D5787=maxgameno+1,"blank row 1",INDEX(FixtureCode!$B$4:$AH$128,MATCH($C5787,FixtureCode!$B$4:$B$128,0),MATCH("G"&amp;D5787&amp;"-T1",FixtureCode!$B$4:$AH$4,0)))))</f>
        <v>-</v>
      </c>
      <c r="F5787" s="13" t="str">
        <f>IF(C5787="-","-",IF(D5787=maxgameno+2,"blank row 2",IF(D5787=maxgameno+1,"blank row 1",INDEX(FixtureCode!$B$4:$AH$128,MATCH($C5787,FixtureCode!$B$4:$B$128,0),MATCH("G"&amp;D5787&amp;"-T2",FixtureCode!$B$4:$AH$4,0)))))</f>
        <v>-</v>
      </c>
      <c r="G5787" s="12" t="str">
        <f>IF(C5787="-","-",IF(AND(ISNUMBER(Fixture!G5791),ISNUMBER(Fixture!I5791),Fixture!F5791&lt;&gt;"BYE",Fixture!J5791&lt;&gt;"BYE"),"Yes","-"))</f>
        <v>-</v>
      </c>
      <c r="H5787" s="9" t="str">
        <f>IF(G5787="-","-",IF(Fixture!G5791&gt;Fixture!I5791,Settings!$G$7,IF(Fixture!G5791=Fixture!I5791,Settings!$G$8,IF(Fixture!G5791&lt;Fixture!I5791,Settings!$G$9,"-"))))</f>
        <v>-</v>
      </c>
      <c r="I5787" s="13" t="str">
        <f>IF(G5787="-","-",IF(Fixture!I5791&gt;Fixture!G5791,Settings!$G$7,IF(Fixture!I5791=Fixture!G5791,Settings!$G$8,IF(Fixture!I5791&lt;Fixture!G5791,Settings!$G$9,"-"))))</f>
        <v>-</v>
      </c>
    </row>
    <row r="5788" spans="3:9" x14ac:dyDescent="0.25">
      <c r="C5788" s="12" t="str">
        <f t="shared" si="182"/>
        <v>-</v>
      </c>
      <c r="D5788" s="9" t="str">
        <f t="shared" si="183"/>
        <v>-</v>
      </c>
      <c r="E5788" s="9" t="str">
        <f>IF(C5788="-","-",IF(D5788=maxgameno+2,"blank row 2",IF(D5788=maxgameno+1,"blank row 1",INDEX(FixtureCode!$B$4:$AH$128,MATCH($C5788,FixtureCode!$B$4:$B$128,0),MATCH("G"&amp;D5788&amp;"-T1",FixtureCode!$B$4:$AH$4,0)))))</f>
        <v>-</v>
      </c>
      <c r="F5788" s="13" t="str">
        <f>IF(C5788="-","-",IF(D5788=maxgameno+2,"blank row 2",IF(D5788=maxgameno+1,"blank row 1",INDEX(FixtureCode!$B$4:$AH$128,MATCH($C5788,FixtureCode!$B$4:$B$128,0),MATCH("G"&amp;D5788&amp;"-T2",FixtureCode!$B$4:$AH$4,0)))))</f>
        <v>-</v>
      </c>
      <c r="G5788" s="12" t="str">
        <f>IF(C5788="-","-",IF(AND(ISNUMBER(Fixture!G5792),ISNUMBER(Fixture!I5792),Fixture!F5792&lt;&gt;"BYE",Fixture!J5792&lt;&gt;"BYE"),"Yes","-"))</f>
        <v>-</v>
      </c>
      <c r="H5788" s="9" t="str">
        <f>IF(G5788="-","-",IF(Fixture!G5792&gt;Fixture!I5792,Settings!$G$7,IF(Fixture!G5792=Fixture!I5792,Settings!$G$8,IF(Fixture!G5792&lt;Fixture!I5792,Settings!$G$9,"-"))))</f>
        <v>-</v>
      </c>
      <c r="I5788" s="13" t="str">
        <f>IF(G5788="-","-",IF(Fixture!I5792&gt;Fixture!G5792,Settings!$G$7,IF(Fixture!I5792=Fixture!G5792,Settings!$G$8,IF(Fixture!I5792&lt;Fixture!G5792,Settings!$G$9,"-"))))</f>
        <v>-</v>
      </c>
    </row>
    <row r="5789" spans="3:9" x14ac:dyDescent="0.25">
      <c r="C5789" s="12" t="str">
        <f t="shared" si="182"/>
        <v>-</v>
      </c>
      <c r="D5789" s="9" t="str">
        <f t="shared" si="183"/>
        <v>-</v>
      </c>
      <c r="E5789" s="9" t="str">
        <f>IF(C5789="-","-",IF(D5789=maxgameno+2,"blank row 2",IF(D5789=maxgameno+1,"blank row 1",INDEX(FixtureCode!$B$4:$AH$128,MATCH($C5789,FixtureCode!$B$4:$B$128,0),MATCH("G"&amp;D5789&amp;"-T1",FixtureCode!$B$4:$AH$4,0)))))</f>
        <v>-</v>
      </c>
      <c r="F5789" s="13" t="str">
        <f>IF(C5789="-","-",IF(D5789=maxgameno+2,"blank row 2",IF(D5789=maxgameno+1,"blank row 1",INDEX(FixtureCode!$B$4:$AH$128,MATCH($C5789,FixtureCode!$B$4:$B$128,0),MATCH("G"&amp;D5789&amp;"-T2",FixtureCode!$B$4:$AH$4,0)))))</f>
        <v>-</v>
      </c>
      <c r="G5789" s="12" t="str">
        <f>IF(C5789="-","-",IF(AND(ISNUMBER(Fixture!G5793),ISNUMBER(Fixture!I5793),Fixture!F5793&lt;&gt;"BYE",Fixture!J5793&lt;&gt;"BYE"),"Yes","-"))</f>
        <v>-</v>
      </c>
      <c r="H5789" s="9" t="str">
        <f>IF(G5789="-","-",IF(Fixture!G5793&gt;Fixture!I5793,Settings!$G$7,IF(Fixture!G5793=Fixture!I5793,Settings!$G$8,IF(Fixture!G5793&lt;Fixture!I5793,Settings!$G$9,"-"))))</f>
        <v>-</v>
      </c>
      <c r="I5789" s="13" t="str">
        <f>IF(G5789="-","-",IF(Fixture!I5793&gt;Fixture!G5793,Settings!$G$7,IF(Fixture!I5793=Fixture!G5793,Settings!$G$8,IF(Fixture!I5793&lt;Fixture!G5793,Settings!$G$9,"-"))))</f>
        <v>-</v>
      </c>
    </row>
    <row r="5790" spans="3:9" x14ac:dyDescent="0.25">
      <c r="C5790" s="12" t="str">
        <f t="shared" si="182"/>
        <v>-</v>
      </c>
      <c r="D5790" s="9" t="str">
        <f t="shared" si="183"/>
        <v>-</v>
      </c>
      <c r="E5790" s="9" t="str">
        <f>IF(C5790="-","-",IF(D5790=maxgameno+2,"blank row 2",IF(D5790=maxgameno+1,"blank row 1",INDEX(FixtureCode!$B$4:$AH$128,MATCH($C5790,FixtureCode!$B$4:$B$128,0),MATCH("G"&amp;D5790&amp;"-T1",FixtureCode!$B$4:$AH$4,0)))))</f>
        <v>-</v>
      </c>
      <c r="F5790" s="13" t="str">
        <f>IF(C5790="-","-",IF(D5790=maxgameno+2,"blank row 2",IF(D5790=maxgameno+1,"blank row 1",INDEX(FixtureCode!$B$4:$AH$128,MATCH($C5790,FixtureCode!$B$4:$B$128,0),MATCH("G"&amp;D5790&amp;"-T2",FixtureCode!$B$4:$AH$4,0)))))</f>
        <v>-</v>
      </c>
      <c r="G5790" s="12" t="str">
        <f>IF(C5790="-","-",IF(AND(ISNUMBER(Fixture!G5794),ISNUMBER(Fixture!I5794),Fixture!F5794&lt;&gt;"BYE",Fixture!J5794&lt;&gt;"BYE"),"Yes","-"))</f>
        <v>-</v>
      </c>
      <c r="H5790" s="9" t="str">
        <f>IF(G5790="-","-",IF(Fixture!G5794&gt;Fixture!I5794,Settings!$G$7,IF(Fixture!G5794=Fixture!I5794,Settings!$G$8,IF(Fixture!G5794&lt;Fixture!I5794,Settings!$G$9,"-"))))</f>
        <v>-</v>
      </c>
      <c r="I5790" s="13" t="str">
        <f>IF(G5790="-","-",IF(Fixture!I5794&gt;Fixture!G5794,Settings!$G$7,IF(Fixture!I5794=Fixture!G5794,Settings!$G$8,IF(Fixture!I5794&lt;Fixture!G5794,Settings!$G$9,"-"))))</f>
        <v>-</v>
      </c>
    </row>
    <row r="5791" spans="3:9" x14ac:dyDescent="0.25">
      <c r="C5791" s="12" t="str">
        <f t="shared" si="182"/>
        <v>-</v>
      </c>
      <c r="D5791" s="9" t="str">
        <f t="shared" si="183"/>
        <v>-</v>
      </c>
      <c r="E5791" s="9" t="str">
        <f>IF(C5791="-","-",IF(D5791=maxgameno+2,"blank row 2",IF(D5791=maxgameno+1,"blank row 1",INDEX(FixtureCode!$B$4:$AH$128,MATCH($C5791,FixtureCode!$B$4:$B$128,0),MATCH("G"&amp;D5791&amp;"-T1",FixtureCode!$B$4:$AH$4,0)))))</f>
        <v>-</v>
      </c>
      <c r="F5791" s="13" t="str">
        <f>IF(C5791="-","-",IF(D5791=maxgameno+2,"blank row 2",IF(D5791=maxgameno+1,"blank row 1",INDEX(FixtureCode!$B$4:$AH$128,MATCH($C5791,FixtureCode!$B$4:$B$128,0),MATCH("G"&amp;D5791&amp;"-T2",FixtureCode!$B$4:$AH$4,0)))))</f>
        <v>-</v>
      </c>
      <c r="G5791" s="12" t="str">
        <f>IF(C5791="-","-",IF(AND(ISNUMBER(Fixture!G5795),ISNUMBER(Fixture!I5795),Fixture!F5795&lt;&gt;"BYE",Fixture!J5795&lt;&gt;"BYE"),"Yes","-"))</f>
        <v>-</v>
      </c>
      <c r="H5791" s="9" t="str">
        <f>IF(G5791="-","-",IF(Fixture!G5795&gt;Fixture!I5795,Settings!$G$7,IF(Fixture!G5795=Fixture!I5795,Settings!$G$8,IF(Fixture!G5795&lt;Fixture!I5795,Settings!$G$9,"-"))))</f>
        <v>-</v>
      </c>
      <c r="I5791" s="13" t="str">
        <f>IF(G5791="-","-",IF(Fixture!I5795&gt;Fixture!G5795,Settings!$G$7,IF(Fixture!I5795=Fixture!G5795,Settings!$G$8,IF(Fixture!I5795&lt;Fixture!G5795,Settings!$G$9,"-"))))</f>
        <v>-</v>
      </c>
    </row>
    <row r="5792" spans="3:9" x14ac:dyDescent="0.25">
      <c r="C5792" s="12" t="str">
        <f t="shared" si="182"/>
        <v>-</v>
      </c>
      <c r="D5792" s="9" t="str">
        <f t="shared" si="183"/>
        <v>-</v>
      </c>
      <c r="E5792" s="9" t="str">
        <f>IF(C5792="-","-",IF(D5792=maxgameno+2,"blank row 2",IF(D5792=maxgameno+1,"blank row 1",INDEX(FixtureCode!$B$4:$AH$128,MATCH($C5792,FixtureCode!$B$4:$B$128,0),MATCH("G"&amp;D5792&amp;"-T1",FixtureCode!$B$4:$AH$4,0)))))</f>
        <v>-</v>
      </c>
      <c r="F5792" s="13" t="str">
        <f>IF(C5792="-","-",IF(D5792=maxgameno+2,"blank row 2",IF(D5792=maxgameno+1,"blank row 1",INDEX(FixtureCode!$B$4:$AH$128,MATCH($C5792,FixtureCode!$B$4:$B$128,0),MATCH("G"&amp;D5792&amp;"-T2",FixtureCode!$B$4:$AH$4,0)))))</f>
        <v>-</v>
      </c>
      <c r="G5792" s="12" t="str">
        <f>IF(C5792="-","-",IF(AND(ISNUMBER(Fixture!G5796),ISNUMBER(Fixture!I5796),Fixture!F5796&lt;&gt;"BYE",Fixture!J5796&lt;&gt;"BYE"),"Yes","-"))</f>
        <v>-</v>
      </c>
      <c r="H5792" s="9" t="str">
        <f>IF(G5792="-","-",IF(Fixture!G5796&gt;Fixture!I5796,Settings!$G$7,IF(Fixture!G5796=Fixture!I5796,Settings!$G$8,IF(Fixture!G5796&lt;Fixture!I5796,Settings!$G$9,"-"))))</f>
        <v>-</v>
      </c>
      <c r="I5792" s="13" t="str">
        <f>IF(G5792="-","-",IF(Fixture!I5796&gt;Fixture!G5796,Settings!$G$7,IF(Fixture!I5796=Fixture!G5796,Settings!$G$8,IF(Fixture!I5796&lt;Fixture!G5796,Settings!$G$9,"-"))))</f>
        <v>-</v>
      </c>
    </row>
    <row r="5793" spans="3:9" x14ac:dyDescent="0.25">
      <c r="C5793" s="12" t="str">
        <f t="shared" si="182"/>
        <v>-</v>
      </c>
      <c r="D5793" s="9" t="str">
        <f t="shared" si="183"/>
        <v>-</v>
      </c>
      <c r="E5793" s="9" t="str">
        <f>IF(C5793="-","-",IF(D5793=maxgameno+2,"blank row 2",IF(D5793=maxgameno+1,"blank row 1",INDEX(FixtureCode!$B$4:$AH$128,MATCH($C5793,FixtureCode!$B$4:$B$128,0),MATCH("G"&amp;D5793&amp;"-T1",FixtureCode!$B$4:$AH$4,0)))))</f>
        <v>-</v>
      </c>
      <c r="F5793" s="13" t="str">
        <f>IF(C5793="-","-",IF(D5793=maxgameno+2,"blank row 2",IF(D5793=maxgameno+1,"blank row 1",INDEX(FixtureCode!$B$4:$AH$128,MATCH($C5793,FixtureCode!$B$4:$B$128,0),MATCH("G"&amp;D5793&amp;"-T2",FixtureCode!$B$4:$AH$4,0)))))</f>
        <v>-</v>
      </c>
      <c r="G5793" s="12" t="str">
        <f>IF(C5793="-","-",IF(AND(ISNUMBER(Fixture!G5797),ISNUMBER(Fixture!I5797),Fixture!F5797&lt;&gt;"BYE",Fixture!J5797&lt;&gt;"BYE"),"Yes","-"))</f>
        <v>-</v>
      </c>
      <c r="H5793" s="9" t="str">
        <f>IF(G5793="-","-",IF(Fixture!G5797&gt;Fixture!I5797,Settings!$G$7,IF(Fixture!G5797=Fixture!I5797,Settings!$G$8,IF(Fixture!G5797&lt;Fixture!I5797,Settings!$G$9,"-"))))</f>
        <v>-</v>
      </c>
      <c r="I5793" s="13" t="str">
        <f>IF(G5793="-","-",IF(Fixture!I5797&gt;Fixture!G5797,Settings!$G$7,IF(Fixture!I5797=Fixture!G5797,Settings!$G$8,IF(Fixture!I5797&lt;Fixture!G5797,Settings!$G$9,"-"))))</f>
        <v>-</v>
      </c>
    </row>
    <row r="5794" spans="3:9" x14ac:dyDescent="0.25">
      <c r="C5794" s="12" t="str">
        <f t="shared" si="182"/>
        <v>-</v>
      </c>
      <c r="D5794" s="9" t="str">
        <f t="shared" si="183"/>
        <v>-</v>
      </c>
      <c r="E5794" s="9" t="str">
        <f>IF(C5794="-","-",IF(D5794=maxgameno+2,"blank row 2",IF(D5794=maxgameno+1,"blank row 1",INDEX(FixtureCode!$B$4:$AH$128,MATCH($C5794,FixtureCode!$B$4:$B$128,0),MATCH("G"&amp;D5794&amp;"-T1",FixtureCode!$B$4:$AH$4,0)))))</f>
        <v>-</v>
      </c>
      <c r="F5794" s="13" t="str">
        <f>IF(C5794="-","-",IF(D5794=maxgameno+2,"blank row 2",IF(D5794=maxgameno+1,"blank row 1",INDEX(FixtureCode!$B$4:$AH$128,MATCH($C5794,FixtureCode!$B$4:$B$128,0),MATCH("G"&amp;D5794&amp;"-T2",FixtureCode!$B$4:$AH$4,0)))))</f>
        <v>-</v>
      </c>
      <c r="G5794" s="12" t="str">
        <f>IF(C5794="-","-",IF(AND(ISNUMBER(Fixture!G5798),ISNUMBER(Fixture!I5798),Fixture!F5798&lt;&gt;"BYE",Fixture!J5798&lt;&gt;"BYE"),"Yes","-"))</f>
        <v>-</v>
      </c>
      <c r="H5794" s="9" t="str">
        <f>IF(G5794="-","-",IF(Fixture!G5798&gt;Fixture!I5798,Settings!$G$7,IF(Fixture!G5798=Fixture!I5798,Settings!$G$8,IF(Fixture!G5798&lt;Fixture!I5798,Settings!$G$9,"-"))))</f>
        <v>-</v>
      </c>
      <c r="I5794" s="13" t="str">
        <f>IF(G5794="-","-",IF(Fixture!I5798&gt;Fixture!G5798,Settings!$G$7,IF(Fixture!I5798=Fixture!G5798,Settings!$G$8,IF(Fixture!I5798&lt;Fixture!G5798,Settings!$G$9,"-"))))</f>
        <v>-</v>
      </c>
    </row>
    <row r="5795" spans="3:9" x14ac:dyDescent="0.25">
      <c r="C5795" s="12" t="str">
        <f t="shared" si="182"/>
        <v>-</v>
      </c>
      <c r="D5795" s="9" t="str">
        <f t="shared" si="183"/>
        <v>-</v>
      </c>
      <c r="E5795" s="9" t="str">
        <f>IF(C5795="-","-",IF(D5795=maxgameno+2,"blank row 2",IF(D5795=maxgameno+1,"blank row 1",INDEX(FixtureCode!$B$4:$AH$128,MATCH($C5795,FixtureCode!$B$4:$B$128,0),MATCH("G"&amp;D5795&amp;"-T1",FixtureCode!$B$4:$AH$4,0)))))</f>
        <v>-</v>
      </c>
      <c r="F5795" s="13" t="str">
        <f>IF(C5795="-","-",IF(D5795=maxgameno+2,"blank row 2",IF(D5795=maxgameno+1,"blank row 1",INDEX(FixtureCode!$B$4:$AH$128,MATCH($C5795,FixtureCode!$B$4:$B$128,0),MATCH("G"&amp;D5795&amp;"-T2",FixtureCode!$B$4:$AH$4,0)))))</f>
        <v>-</v>
      </c>
      <c r="G5795" s="12" t="str">
        <f>IF(C5795="-","-",IF(AND(ISNUMBER(Fixture!G5799),ISNUMBER(Fixture!I5799),Fixture!F5799&lt;&gt;"BYE",Fixture!J5799&lt;&gt;"BYE"),"Yes","-"))</f>
        <v>-</v>
      </c>
      <c r="H5795" s="9" t="str">
        <f>IF(G5795="-","-",IF(Fixture!G5799&gt;Fixture!I5799,Settings!$G$7,IF(Fixture!G5799=Fixture!I5799,Settings!$G$8,IF(Fixture!G5799&lt;Fixture!I5799,Settings!$G$9,"-"))))</f>
        <v>-</v>
      </c>
      <c r="I5795" s="13" t="str">
        <f>IF(G5795="-","-",IF(Fixture!I5799&gt;Fixture!G5799,Settings!$G$7,IF(Fixture!I5799=Fixture!G5799,Settings!$G$8,IF(Fixture!I5799&lt;Fixture!G5799,Settings!$G$9,"-"))))</f>
        <v>-</v>
      </c>
    </row>
    <row r="5796" spans="3:9" x14ac:dyDescent="0.25">
      <c r="C5796" s="12" t="str">
        <f t="shared" si="182"/>
        <v>-</v>
      </c>
      <c r="D5796" s="9" t="str">
        <f t="shared" si="183"/>
        <v>-</v>
      </c>
      <c r="E5796" s="9" t="str">
        <f>IF(C5796="-","-",IF(D5796=maxgameno+2,"blank row 2",IF(D5796=maxgameno+1,"blank row 1",INDEX(FixtureCode!$B$4:$AH$128,MATCH($C5796,FixtureCode!$B$4:$B$128,0),MATCH("G"&amp;D5796&amp;"-T1",FixtureCode!$B$4:$AH$4,0)))))</f>
        <v>-</v>
      </c>
      <c r="F5796" s="13" t="str">
        <f>IF(C5796="-","-",IF(D5796=maxgameno+2,"blank row 2",IF(D5796=maxgameno+1,"blank row 1",INDEX(FixtureCode!$B$4:$AH$128,MATCH($C5796,FixtureCode!$B$4:$B$128,0),MATCH("G"&amp;D5796&amp;"-T2",FixtureCode!$B$4:$AH$4,0)))))</f>
        <v>-</v>
      </c>
      <c r="G5796" s="12" t="str">
        <f>IF(C5796="-","-",IF(AND(ISNUMBER(Fixture!G5800),ISNUMBER(Fixture!I5800),Fixture!F5800&lt;&gt;"BYE",Fixture!J5800&lt;&gt;"BYE"),"Yes","-"))</f>
        <v>-</v>
      </c>
      <c r="H5796" s="9" t="str">
        <f>IF(G5796="-","-",IF(Fixture!G5800&gt;Fixture!I5800,Settings!$G$7,IF(Fixture!G5800=Fixture!I5800,Settings!$G$8,IF(Fixture!G5800&lt;Fixture!I5800,Settings!$G$9,"-"))))</f>
        <v>-</v>
      </c>
      <c r="I5796" s="13" t="str">
        <f>IF(G5796="-","-",IF(Fixture!I5800&gt;Fixture!G5800,Settings!$G$7,IF(Fixture!I5800=Fixture!G5800,Settings!$G$8,IF(Fixture!I5800&lt;Fixture!G5800,Settings!$G$9,"-"))))</f>
        <v>-</v>
      </c>
    </row>
    <row r="5797" spans="3:9" x14ac:dyDescent="0.25">
      <c r="C5797" s="12" t="str">
        <f t="shared" si="182"/>
        <v>-</v>
      </c>
      <c r="D5797" s="9" t="str">
        <f t="shared" si="183"/>
        <v>-</v>
      </c>
      <c r="E5797" s="9" t="str">
        <f>IF(C5797="-","-",IF(D5797=maxgameno+2,"blank row 2",IF(D5797=maxgameno+1,"blank row 1",INDEX(FixtureCode!$B$4:$AH$128,MATCH($C5797,FixtureCode!$B$4:$B$128,0),MATCH("G"&amp;D5797&amp;"-T1",FixtureCode!$B$4:$AH$4,0)))))</f>
        <v>-</v>
      </c>
      <c r="F5797" s="13" t="str">
        <f>IF(C5797="-","-",IF(D5797=maxgameno+2,"blank row 2",IF(D5797=maxgameno+1,"blank row 1",INDEX(FixtureCode!$B$4:$AH$128,MATCH($C5797,FixtureCode!$B$4:$B$128,0),MATCH("G"&amp;D5797&amp;"-T2",FixtureCode!$B$4:$AH$4,0)))))</f>
        <v>-</v>
      </c>
      <c r="G5797" s="12" t="str">
        <f>IF(C5797="-","-",IF(AND(ISNUMBER(Fixture!G5801),ISNUMBER(Fixture!I5801),Fixture!F5801&lt;&gt;"BYE",Fixture!J5801&lt;&gt;"BYE"),"Yes","-"))</f>
        <v>-</v>
      </c>
      <c r="H5797" s="9" t="str">
        <f>IF(G5797="-","-",IF(Fixture!G5801&gt;Fixture!I5801,Settings!$G$7,IF(Fixture!G5801=Fixture!I5801,Settings!$G$8,IF(Fixture!G5801&lt;Fixture!I5801,Settings!$G$9,"-"))))</f>
        <v>-</v>
      </c>
      <c r="I5797" s="13" t="str">
        <f>IF(G5797="-","-",IF(Fixture!I5801&gt;Fixture!G5801,Settings!$G$7,IF(Fixture!I5801=Fixture!G5801,Settings!$G$8,IF(Fixture!I5801&lt;Fixture!G5801,Settings!$G$9,"-"))))</f>
        <v>-</v>
      </c>
    </row>
    <row r="5798" spans="3:9" x14ac:dyDescent="0.25">
      <c r="C5798" s="12" t="str">
        <f t="shared" si="182"/>
        <v>-</v>
      </c>
      <c r="D5798" s="9" t="str">
        <f t="shared" si="183"/>
        <v>-</v>
      </c>
      <c r="E5798" s="9" t="str">
        <f>IF(C5798="-","-",IF(D5798=maxgameno+2,"blank row 2",IF(D5798=maxgameno+1,"blank row 1",INDEX(FixtureCode!$B$4:$AH$128,MATCH($C5798,FixtureCode!$B$4:$B$128,0),MATCH("G"&amp;D5798&amp;"-T1",FixtureCode!$B$4:$AH$4,0)))))</f>
        <v>-</v>
      </c>
      <c r="F5798" s="13" t="str">
        <f>IF(C5798="-","-",IF(D5798=maxgameno+2,"blank row 2",IF(D5798=maxgameno+1,"blank row 1",INDEX(FixtureCode!$B$4:$AH$128,MATCH($C5798,FixtureCode!$B$4:$B$128,0),MATCH("G"&amp;D5798&amp;"-T2",FixtureCode!$B$4:$AH$4,0)))))</f>
        <v>-</v>
      </c>
      <c r="G5798" s="12" t="str">
        <f>IF(C5798="-","-",IF(AND(ISNUMBER(Fixture!G5802),ISNUMBER(Fixture!I5802),Fixture!F5802&lt;&gt;"BYE",Fixture!J5802&lt;&gt;"BYE"),"Yes","-"))</f>
        <v>-</v>
      </c>
      <c r="H5798" s="9" t="str">
        <f>IF(G5798="-","-",IF(Fixture!G5802&gt;Fixture!I5802,Settings!$G$7,IF(Fixture!G5802=Fixture!I5802,Settings!$G$8,IF(Fixture!G5802&lt;Fixture!I5802,Settings!$G$9,"-"))))</f>
        <v>-</v>
      </c>
      <c r="I5798" s="13" t="str">
        <f>IF(G5798="-","-",IF(Fixture!I5802&gt;Fixture!G5802,Settings!$G$7,IF(Fixture!I5802=Fixture!G5802,Settings!$G$8,IF(Fixture!I5802&lt;Fixture!G5802,Settings!$G$9,"-"))))</f>
        <v>-</v>
      </c>
    </row>
    <row r="5799" spans="3:9" x14ac:dyDescent="0.25">
      <c r="C5799" s="12" t="str">
        <f t="shared" si="182"/>
        <v>-</v>
      </c>
      <c r="D5799" s="9" t="str">
        <f t="shared" si="183"/>
        <v>-</v>
      </c>
      <c r="E5799" s="9" t="str">
        <f>IF(C5799="-","-",IF(D5799=maxgameno+2,"blank row 2",IF(D5799=maxgameno+1,"blank row 1",INDEX(FixtureCode!$B$4:$AH$128,MATCH($C5799,FixtureCode!$B$4:$B$128,0),MATCH("G"&amp;D5799&amp;"-T1",FixtureCode!$B$4:$AH$4,0)))))</f>
        <v>-</v>
      </c>
      <c r="F5799" s="13" t="str">
        <f>IF(C5799="-","-",IF(D5799=maxgameno+2,"blank row 2",IF(D5799=maxgameno+1,"blank row 1",INDEX(FixtureCode!$B$4:$AH$128,MATCH($C5799,FixtureCode!$B$4:$B$128,0),MATCH("G"&amp;D5799&amp;"-T2",FixtureCode!$B$4:$AH$4,0)))))</f>
        <v>-</v>
      </c>
      <c r="G5799" s="12" t="str">
        <f>IF(C5799="-","-",IF(AND(ISNUMBER(Fixture!G5803),ISNUMBER(Fixture!I5803),Fixture!F5803&lt;&gt;"BYE",Fixture!J5803&lt;&gt;"BYE"),"Yes","-"))</f>
        <v>-</v>
      </c>
      <c r="H5799" s="9" t="str">
        <f>IF(G5799="-","-",IF(Fixture!G5803&gt;Fixture!I5803,Settings!$G$7,IF(Fixture!G5803=Fixture!I5803,Settings!$G$8,IF(Fixture!G5803&lt;Fixture!I5803,Settings!$G$9,"-"))))</f>
        <v>-</v>
      </c>
      <c r="I5799" s="13" t="str">
        <f>IF(G5799="-","-",IF(Fixture!I5803&gt;Fixture!G5803,Settings!$G$7,IF(Fixture!I5803=Fixture!G5803,Settings!$G$8,IF(Fixture!I5803&lt;Fixture!G5803,Settings!$G$9,"-"))))</f>
        <v>-</v>
      </c>
    </row>
    <row r="5800" spans="3:9" x14ac:dyDescent="0.25">
      <c r="C5800" s="12" t="str">
        <f t="shared" si="182"/>
        <v>-</v>
      </c>
      <c r="D5800" s="9" t="str">
        <f t="shared" si="183"/>
        <v>-</v>
      </c>
      <c r="E5800" s="9" t="str">
        <f>IF(C5800="-","-",IF(D5800=maxgameno+2,"blank row 2",IF(D5800=maxgameno+1,"blank row 1",INDEX(FixtureCode!$B$4:$AH$128,MATCH($C5800,FixtureCode!$B$4:$B$128,0),MATCH("G"&amp;D5800&amp;"-T1",FixtureCode!$B$4:$AH$4,0)))))</f>
        <v>-</v>
      </c>
      <c r="F5800" s="13" t="str">
        <f>IF(C5800="-","-",IF(D5800=maxgameno+2,"blank row 2",IF(D5800=maxgameno+1,"blank row 1",INDEX(FixtureCode!$B$4:$AH$128,MATCH($C5800,FixtureCode!$B$4:$B$128,0),MATCH("G"&amp;D5800&amp;"-T2",FixtureCode!$B$4:$AH$4,0)))))</f>
        <v>-</v>
      </c>
      <c r="G5800" s="12" t="str">
        <f>IF(C5800="-","-",IF(AND(ISNUMBER(Fixture!G5804),ISNUMBER(Fixture!I5804),Fixture!F5804&lt;&gt;"BYE",Fixture!J5804&lt;&gt;"BYE"),"Yes","-"))</f>
        <v>-</v>
      </c>
      <c r="H5800" s="9" t="str">
        <f>IF(G5800="-","-",IF(Fixture!G5804&gt;Fixture!I5804,Settings!$G$7,IF(Fixture!G5804=Fixture!I5804,Settings!$G$8,IF(Fixture!G5804&lt;Fixture!I5804,Settings!$G$9,"-"))))</f>
        <v>-</v>
      </c>
      <c r="I5800" s="13" t="str">
        <f>IF(G5800="-","-",IF(Fixture!I5804&gt;Fixture!G5804,Settings!$G$7,IF(Fixture!I5804=Fixture!G5804,Settings!$G$8,IF(Fixture!I5804&lt;Fixture!G5804,Settings!$G$9,"-"))))</f>
        <v>-</v>
      </c>
    </row>
    <row r="5801" spans="3:9" x14ac:dyDescent="0.25">
      <c r="C5801" s="12" t="str">
        <f t="shared" si="182"/>
        <v>-</v>
      </c>
      <c r="D5801" s="9" t="str">
        <f t="shared" si="183"/>
        <v>-</v>
      </c>
      <c r="E5801" s="9" t="str">
        <f>IF(C5801="-","-",IF(D5801=maxgameno+2,"blank row 2",IF(D5801=maxgameno+1,"blank row 1",INDEX(FixtureCode!$B$4:$AH$128,MATCH($C5801,FixtureCode!$B$4:$B$128,0),MATCH("G"&amp;D5801&amp;"-T1",FixtureCode!$B$4:$AH$4,0)))))</f>
        <v>-</v>
      </c>
      <c r="F5801" s="13" t="str">
        <f>IF(C5801="-","-",IF(D5801=maxgameno+2,"blank row 2",IF(D5801=maxgameno+1,"blank row 1",INDEX(FixtureCode!$B$4:$AH$128,MATCH($C5801,FixtureCode!$B$4:$B$128,0),MATCH("G"&amp;D5801&amp;"-T2",FixtureCode!$B$4:$AH$4,0)))))</f>
        <v>-</v>
      </c>
      <c r="G5801" s="12" t="str">
        <f>IF(C5801="-","-",IF(AND(ISNUMBER(Fixture!G5805),ISNUMBER(Fixture!I5805),Fixture!F5805&lt;&gt;"BYE",Fixture!J5805&lt;&gt;"BYE"),"Yes","-"))</f>
        <v>-</v>
      </c>
      <c r="H5801" s="9" t="str">
        <f>IF(G5801="-","-",IF(Fixture!G5805&gt;Fixture!I5805,Settings!$G$7,IF(Fixture!G5805=Fixture!I5805,Settings!$G$8,IF(Fixture!G5805&lt;Fixture!I5805,Settings!$G$9,"-"))))</f>
        <v>-</v>
      </c>
      <c r="I5801" s="13" t="str">
        <f>IF(G5801="-","-",IF(Fixture!I5805&gt;Fixture!G5805,Settings!$G$7,IF(Fixture!I5805=Fixture!G5805,Settings!$G$8,IF(Fixture!I5805&lt;Fixture!G5805,Settings!$G$9,"-"))))</f>
        <v>-</v>
      </c>
    </row>
    <row r="5802" spans="3:9" x14ac:dyDescent="0.25">
      <c r="C5802" s="12" t="str">
        <f t="shared" si="182"/>
        <v>-</v>
      </c>
      <c r="D5802" s="9" t="str">
        <f t="shared" si="183"/>
        <v>-</v>
      </c>
      <c r="E5802" s="9" t="str">
        <f>IF(C5802="-","-",IF(D5802=maxgameno+2,"blank row 2",IF(D5802=maxgameno+1,"blank row 1",INDEX(FixtureCode!$B$4:$AH$128,MATCH($C5802,FixtureCode!$B$4:$B$128,0),MATCH("G"&amp;D5802&amp;"-T1",FixtureCode!$B$4:$AH$4,0)))))</f>
        <v>-</v>
      </c>
      <c r="F5802" s="13" t="str">
        <f>IF(C5802="-","-",IF(D5802=maxgameno+2,"blank row 2",IF(D5802=maxgameno+1,"blank row 1",INDEX(FixtureCode!$B$4:$AH$128,MATCH($C5802,FixtureCode!$B$4:$B$128,0),MATCH("G"&amp;D5802&amp;"-T2",FixtureCode!$B$4:$AH$4,0)))))</f>
        <v>-</v>
      </c>
      <c r="G5802" s="12" t="str">
        <f>IF(C5802="-","-",IF(AND(ISNUMBER(Fixture!G5806),ISNUMBER(Fixture!I5806),Fixture!F5806&lt;&gt;"BYE",Fixture!J5806&lt;&gt;"BYE"),"Yes","-"))</f>
        <v>-</v>
      </c>
      <c r="H5802" s="9" t="str">
        <f>IF(G5802="-","-",IF(Fixture!G5806&gt;Fixture!I5806,Settings!$G$7,IF(Fixture!G5806=Fixture!I5806,Settings!$G$8,IF(Fixture!G5806&lt;Fixture!I5806,Settings!$G$9,"-"))))</f>
        <v>-</v>
      </c>
      <c r="I5802" s="13" t="str">
        <f>IF(G5802="-","-",IF(Fixture!I5806&gt;Fixture!G5806,Settings!$G$7,IF(Fixture!I5806=Fixture!G5806,Settings!$G$8,IF(Fixture!I5806&lt;Fixture!G5806,Settings!$G$9,"-"))))</f>
        <v>-</v>
      </c>
    </row>
    <row r="5803" spans="3:9" x14ac:dyDescent="0.25">
      <c r="C5803" s="12" t="str">
        <f t="shared" si="182"/>
        <v>-</v>
      </c>
      <c r="D5803" s="9" t="str">
        <f t="shared" si="183"/>
        <v>-</v>
      </c>
      <c r="E5803" s="9" t="str">
        <f>IF(C5803="-","-",IF(D5803=maxgameno+2,"blank row 2",IF(D5803=maxgameno+1,"blank row 1",INDEX(FixtureCode!$B$4:$AH$128,MATCH($C5803,FixtureCode!$B$4:$B$128,0),MATCH("G"&amp;D5803&amp;"-T1",FixtureCode!$B$4:$AH$4,0)))))</f>
        <v>-</v>
      </c>
      <c r="F5803" s="13" t="str">
        <f>IF(C5803="-","-",IF(D5803=maxgameno+2,"blank row 2",IF(D5803=maxgameno+1,"blank row 1",INDEX(FixtureCode!$B$4:$AH$128,MATCH($C5803,FixtureCode!$B$4:$B$128,0),MATCH("G"&amp;D5803&amp;"-T2",FixtureCode!$B$4:$AH$4,0)))))</f>
        <v>-</v>
      </c>
      <c r="G5803" s="12" t="str">
        <f>IF(C5803="-","-",IF(AND(ISNUMBER(Fixture!G5807),ISNUMBER(Fixture!I5807),Fixture!F5807&lt;&gt;"BYE",Fixture!J5807&lt;&gt;"BYE"),"Yes","-"))</f>
        <v>-</v>
      </c>
      <c r="H5803" s="9" t="str">
        <f>IF(G5803="-","-",IF(Fixture!G5807&gt;Fixture!I5807,Settings!$G$7,IF(Fixture!G5807=Fixture!I5807,Settings!$G$8,IF(Fixture!G5807&lt;Fixture!I5807,Settings!$G$9,"-"))))</f>
        <v>-</v>
      </c>
      <c r="I5803" s="13" t="str">
        <f>IF(G5803="-","-",IF(Fixture!I5807&gt;Fixture!G5807,Settings!$G$7,IF(Fixture!I5807=Fixture!G5807,Settings!$G$8,IF(Fixture!I5807&lt;Fixture!G5807,Settings!$G$9,"-"))))</f>
        <v>-</v>
      </c>
    </row>
    <row r="5804" spans="3:9" x14ac:dyDescent="0.25">
      <c r="C5804" s="12" t="str">
        <f t="shared" si="182"/>
        <v>-</v>
      </c>
      <c r="D5804" s="9" t="str">
        <f t="shared" si="183"/>
        <v>-</v>
      </c>
      <c r="E5804" s="9" t="str">
        <f>IF(C5804="-","-",IF(D5804=maxgameno+2,"blank row 2",IF(D5804=maxgameno+1,"blank row 1",INDEX(FixtureCode!$B$4:$AH$128,MATCH($C5804,FixtureCode!$B$4:$B$128,0),MATCH("G"&amp;D5804&amp;"-T1",FixtureCode!$B$4:$AH$4,0)))))</f>
        <v>-</v>
      </c>
      <c r="F5804" s="13" t="str">
        <f>IF(C5804="-","-",IF(D5804=maxgameno+2,"blank row 2",IF(D5804=maxgameno+1,"blank row 1",INDEX(FixtureCode!$B$4:$AH$128,MATCH($C5804,FixtureCode!$B$4:$B$128,0),MATCH("G"&amp;D5804&amp;"-T2",FixtureCode!$B$4:$AH$4,0)))))</f>
        <v>-</v>
      </c>
      <c r="G5804" s="12" t="str">
        <f>IF(C5804="-","-",IF(AND(ISNUMBER(Fixture!G5808),ISNUMBER(Fixture!I5808),Fixture!F5808&lt;&gt;"BYE",Fixture!J5808&lt;&gt;"BYE"),"Yes","-"))</f>
        <v>-</v>
      </c>
      <c r="H5804" s="9" t="str">
        <f>IF(G5804="-","-",IF(Fixture!G5808&gt;Fixture!I5808,Settings!$G$7,IF(Fixture!G5808=Fixture!I5808,Settings!$G$8,IF(Fixture!G5808&lt;Fixture!I5808,Settings!$G$9,"-"))))</f>
        <v>-</v>
      </c>
      <c r="I5804" s="13" t="str">
        <f>IF(G5804="-","-",IF(Fixture!I5808&gt;Fixture!G5808,Settings!$G$7,IF(Fixture!I5808=Fixture!G5808,Settings!$G$8,IF(Fixture!I5808&lt;Fixture!G5808,Settings!$G$9,"-"))))</f>
        <v>-</v>
      </c>
    </row>
    <row r="5805" spans="3:9" x14ac:dyDescent="0.25">
      <c r="C5805" s="12" t="str">
        <f t="shared" si="182"/>
        <v>-</v>
      </c>
      <c r="D5805" s="9" t="str">
        <f t="shared" si="183"/>
        <v>-</v>
      </c>
      <c r="E5805" s="9" t="str">
        <f>IF(C5805="-","-",IF(D5805=maxgameno+2,"blank row 2",IF(D5805=maxgameno+1,"blank row 1",INDEX(FixtureCode!$B$4:$AH$128,MATCH($C5805,FixtureCode!$B$4:$B$128,0),MATCH("G"&amp;D5805&amp;"-T1",FixtureCode!$B$4:$AH$4,0)))))</f>
        <v>-</v>
      </c>
      <c r="F5805" s="13" t="str">
        <f>IF(C5805="-","-",IF(D5805=maxgameno+2,"blank row 2",IF(D5805=maxgameno+1,"blank row 1",INDEX(FixtureCode!$B$4:$AH$128,MATCH($C5805,FixtureCode!$B$4:$B$128,0),MATCH("G"&amp;D5805&amp;"-T2",FixtureCode!$B$4:$AH$4,0)))))</f>
        <v>-</v>
      </c>
      <c r="G5805" s="12" t="str">
        <f>IF(C5805="-","-",IF(AND(ISNUMBER(Fixture!G5809),ISNUMBER(Fixture!I5809),Fixture!F5809&lt;&gt;"BYE",Fixture!J5809&lt;&gt;"BYE"),"Yes","-"))</f>
        <v>-</v>
      </c>
      <c r="H5805" s="9" t="str">
        <f>IF(G5805="-","-",IF(Fixture!G5809&gt;Fixture!I5809,Settings!$G$7,IF(Fixture!G5809=Fixture!I5809,Settings!$G$8,IF(Fixture!G5809&lt;Fixture!I5809,Settings!$G$9,"-"))))</f>
        <v>-</v>
      </c>
      <c r="I5805" s="13" t="str">
        <f>IF(G5805="-","-",IF(Fixture!I5809&gt;Fixture!G5809,Settings!$G$7,IF(Fixture!I5809=Fixture!G5809,Settings!$G$8,IF(Fixture!I5809&lt;Fixture!G5809,Settings!$G$9,"-"))))</f>
        <v>-</v>
      </c>
    </row>
    <row r="5806" spans="3:9" x14ac:dyDescent="0.25">
      <c r="C5806" s="12" t="str">
        <f t="shared" si="182"/>
        <v>-</v>
      </c>
      <c r="D5806" s="9" t="str">
        <f t="shared" si="183"/>
        <v>-</v>
      </c>
      <c r="E5806" s="9" t="str">
        <f>IF(C5806="-","-",IF(D5806=maxgameno+2,"blank row 2",IF(D5806=maxgameno+1,"blank row 1",INDEX(FixtureCode!$B$4:$AH$128,MATCH($C5806,FixtureCode!$B$4:$B$128,0),MATCH("G"&amp;D5806&amp;"-T1",FixtureCode!$B$4:$AH$4,0)))))</f>
        <v>-</v>
      </c>
      <c r="F5806" s="13" t="str">
        <f>IF(C5806="-","-",IF(D5806=maxgameno+2,"blank row 2",IF(D5806=maxgameno+1,"blank row 1",INDEX(FixtureCode!$B$4:$AH$128,MATCH($C5806,FixtureCode!$B$4:$B$128,0),MATCH("G"&amp;D5806&amp;"-T2",FixtureCode!$B$4:$AH$4,0)))))</f>
        <v>-</v>
      </c>
      <c r="G5806" s="12" t="str">
        <f>IF(C5806="-","-",IF(AND(ISNUMBER(Fixture!G5810),ISNUMBER(Fixture!I5810),Fixture!F5810&lt;&gt;"BYE",Fixture!J5810&lt;&gt;"BYE"),"Yes","-"))</f>
        <v>-</v>
      </c>
      <c r="H5806" s="9" t="str">
        <f>IF(G5806="-","-",IF(Fixture!G5810&gt;Fixture!I5810,Settings!$G$7,IF(Fixture!G5810=Fixture!I5810,Settings!$G$8,IF(Fixture!G5810&lt;Fixture!I5810,Settings!$G$9,"-"))))</f>
        <v>-</v>
      </c>
      <c r="I5806" s="13" t="str">
        <f>IF(G5806="-","-",IF(Fixture!I5810&gt;Fixture!G5810,Settings!$G$7,IF(Fixture!I5810=Fixture!G5810,Settings!$G$8,IF(Fixture!I5810&lt;Fixture!G5810,Settings!$G$9,"-"))))</f>
        <v>-</v>
      </c>
    </row>
    <row r="5807" spans="3:9" x14ac:dyDescent="0.25">
      <c r="C5807" s="12" t="str">
        <f t="shared" si="182"/>
        <v>-</v>
      </c>
      <c r="D5807" s="9" t="str">
        <f t="shared" si="183"/>
        <v>-</v>
      </c>
      <c r="E5807" s="9" t="str">
        <f>IF(C5807="-","-",IF(D5807=maxgameno+2,"blank row 2",IF(D5807=maxgameno+1,"blank row 1",INDEX(FixtureCode!$B$4:$AH$128,MATCH($C5807,FixtureCode!$B$4:$B$128,0),MATCH("G"&amp;D5807&amp;"-T1",FixtureCode!$B$4:$AH$4,0)))))</f>
        <v>-</v>
      </c>
      <c r="F5807" s="13" t="str">
        <f>IF(C5807="-","-",IF(D5807=maxgameno+2,"blank row 2",IF(D5807=maxgameno+1,"blank row 1",INDEX(FixtureCode!$B$4:$AH$128,MATCH($C5807,FixtureCode!$B$4:$B$128,0),MATCH("G"&amp;D5807&amp;"-T2",FixtureCode!$B$4:$AH$4,0)))))</f>
        <v>-</v>
      </c>
      <c r="G5807" s="12" t="str">
        <f>IF(C5807="-","-",IF(AND(ISNUMBER(Fixture!G5811),ISNUMBER(Fixture!I5811),Fixture!F5811&lt;&gt;"BYE",Fixture!J5811&lt;&gt;"BYE"),"Yes","-"))</f>
        <v>-</v>
      </c>
      <c r="H5807" s="9" t="str">
        <f>IF(G5807="-","-",IF(Fixture!G5811&gt;Fixture!I5811,Settings!$G$7,IF(Fixture!G5811=Fixture!I5811,Settings!$G$8,IF(Fixture!G5811&lt;Fixture!I5811,Settings!$G$9,"-"))))</f>
        <v>-</v>
      </c>
      <c r="I5807" s="13" t="str">
        <f>IF(G5807="-","-",IF(Fixture!I5811&gt;Fixture!G5811,Settings!$G$7,IF(Fixture!I5811=Fixture!G5811,Settings!$G$8,IF(Fixture!I5811&lt;Fixture!G5811,Settings!$G$9,"-"))))</f>
        <v>-</v>
      </c>
    </row>
    <row r="5808" spans="3:9" x14ac:dyDescent="0.25">
      <c r="C5808" s="12" t="str">
        <f t="shared" si="182"/>
        <v>-</v>
      </c>
      <c r="D5808" s="9" t="str">
        <f t="shared" si="183"/>
        <v>-</v>
      </c>
      <c r="E5808" s="9" t="str">
        <f>IF(C5808="-","-",IF(D5808=maxgameno+2,"blank row 2",IF(D5808=maxgameno+1,"blank row 1",INDEX(FixtureCode!$B$4:$AH$128,MATCH($C5808,FixtureCode!$B$4:$B$128,0),MATCH("G"&amp;D5808&amp;"-T1",FixtureCode!$B$4:$AH$4,0)))))</f>
        <v>-</v>
      </c>
      <c r="F5808" s="13" t="str">
        <f>IF(C5808="-","-",IF(D5808=maxgameno+2,"blank row 2",IF(D5808=maxgameno+1,"blank row 1",INDEX(FixtureCode!$B$4:$AH$128,MATCH($C5808,FixtureCode!$B$4:$B$128,0),MATCH("G"&amp;D5808&amp;"-T2",FixtureCode!$B$4:$AH$4,0)))))</f>
        <v>-</v>
      </c>
      <c r="G5808" s="12" t="str">
        <f>IF(C5808="-","-",IF(AND(ISNUMBER(Fixture!G5812),ISNUMBER(Fixture!I5812),Fixture!F5812&lt;&gt;"BYE",Fixture!J5812&lt;&gt;"BYE"),"Yes","-"))</f>
        <v>-</v>
      </c>
      <c r="H5808" s="9" t="str">
        <f>IF(G5808="-","-",IF(Fixture!G5812&gt;Fixture!I5812,Settings!$G$7,IF(Fixture!G5812=Fixture!I5812,Settings!$G$8,IF(Fixture!G5812&lt;Fixture!I5812,Settings!$G$9,"-"))))</f>
        <v>-</v>
      </c>
      <c r="I5808" s="13" t="str">
        <f>IF(G5808="-","-",IF(Fixture!I5812&gt;Fixture!G5812,Settings!$G$7,IF(Fixture!I5812=Fixture!G5812,Settings!$G$8,IF(Fixture!I5812&lt;Fixture!G5812,Settings!$G$9,"-"))))</f>
        <v>-</v>
      </c>
    </row>
    <row r="5809" spans="3:9" x14ac:dyDescent="0.25">
      <c r="C5809" s="12" t="str">
        <f t="shared" si="182"/>
        <v>-</v>
      </c>
      <c r="D5809" s="9" t="str">
        <f t="shared" si="183"/>
        <v>-</v>
      </c>
      <c r="E5809" s="9" t="str">
        <f>IF(C5809="-","-",IF(D5809=maxgameno+2,"blank row 2",IF(D5809=maxgameno+1,"blank row 1",INDEX(FixtureCode!$B$4:$AH$128,MATCH($C5809,FixtureCode!$B$4:$B$128,0),MATCH("G"&amp;D5809&amp;"-T1",FixtureCode!$B$4:$AH$4,0)))))</f>
        <v>-</v>
      </c>
      <c r="F5809" s="13" t="str">
        <f>IF(C5809="-","-",IF(D5809=maxgameno+2,"blank row 2",IF(D5809=maxgameno+1,"blank row 1",INDEX(FixtureCode!$B$4:$AH$128,MATCH($C5809,FixtureCode!$B$4:$B$128,0),MATCH("G"&amp;D5809&amp;"-T2",FixtureCode!$B$4:$AH$4,0)))))</f>
        <v>-</v>
      </c>
      <c r="G5809" s="12" t="str">
        <f>IF(C5809="-","-",IF(AND(ISNUMBER(Fixture!G5813),ISNUMBER(Fixture!I5813),Fixture!F5813&lt;&gt;"BYE",Fixture!J5813&lt;&gt;"BYE"),"Yes","-"))</f>
        <v>-</v>
      </c>
      <c r="H5809" s="9" t="str">
        <f>IF(G5809="-","-",IF(Fixture!G5813&gt;Fixture!I5813,Settings!$G$7,IF(Fixture!G5813=Fixture!I5813,Settings!$G$8,IF(Fixture!G5813&lt;Fixture!I5813,Settings!$G$9,"-"))))</f>
        <v>-</v>
      </c>
      <c r="I5809" s="13" t="str">
        <f>IF(G5809="-","-",IF(Fixture!I5813&gt;Fixture!G5813,Settings!$G$7,IF(Fixture!I5813=Fixture!G5813,Settings!$G$8,IF(Fixture!I5813&lt;Fixture!G5813,Settings!$G$9,"-"))))</f>
        <v>-</v>
      </c>
    </row>
    <row r="5810" spans="3:9" x14ac:dyDescent="0.25">
      <c r="C5810" s="12" t="str">
        <f t="shared" si="182"/>
        <v>-</v>
      </c>
      <c r="D5810" s="9" t="str">
        <f t="shared" si="183"/>
        <v>-</v>
      </c>
      <c r="E5810" s="9" t="str">
        <f>IF(C5810="-","-",IF(D5810=maxgameno+2,"blank row 2",IF(D5810=maxgameno+1,"blank row 1",INDEX(FixtureCode!$B$4:$AH$128,MATCH($C5810,FixtureCode!$B$4:$B$128,0),MATCH("G"&amp;D5810&amp;"-T1",FixtureCode!$B$4:$AH$4,0)))))</f>
        <v>-</v>
      </c>
      <c r="F5810" s="13" t="str">
        <f>IF(C5810="-","-",IF(D5810=maxgameno+2,"blank row 2",IF(D5810=maxgameno+1,"blank row 1",INDEX(FixtureCode!$B$4:$AH$128,MATCH($C5810,FixtureCode!$B$4:$B$128,0),MATCH("G"&amp;D5810&amp;"-T2",FixtureCode!$B$4:$AH$4,0)))))</f>
        <v>-</v>
      </c>
      <c r="G5810" s="12" t="str">
        <f>IF(C5810="-","-",IF(AND(ISNUMBER(Fixture!G5814),ISNUMBER(Fixture!I5814),Fixture!F5814&lt;&gt;"BYE",Fixture!J5814&lt;&gt;"BYE"),"Yes","-"))</f>
        <v>-</v>
      </c>
      <c r="H5810" s="9" t="str">
        <f>IF(G5810="-","-",IF(Fixture!G5814&gt;Fixture!I5814,Settings!$G$7,IF(Fixture!G5814=Fixture!I5814,Settings!$G$8,IF(Fixture!G5814&lt;Fixture!I5814,Settings!$G$9,"-"))))</f>
        <v>-</v>
      </c>
      <c r="I5810" s="13" t="str">
        <f>IF(G5810="-","-",IF(Fixture!I5814&gt;Fixture!G5814,Settings!$G$7,IF(Fixture!I5814=Fixture!G5814,Settings!$G$8,IF(Fixture!I5814&lt;Fixture!G5814,Settings!$G$9,"-"))))</f>
        <v>-</v>
      </c>
    </row>
    <row r="5811" spans="3:9" x14ac:dyDescent="0.25">
      <c r="C5811" s="12" t="str">
        <f t="shared" si="182"/>
        <v>-</v>
      </c>
      <c r="D5811" s="9" t="str">
        <f t="shared" si="183"/>
        <v>-</v>
      </c>
      <c r="E5811" s="9" t="str">
        <f>IF(C5811="-","-",IF(D5811=maxgameno+2,"blank row 2",IF(D5811=maxgameno+1,"blank row 1",INDEX(FixtureCode!$B$4:$AH$128,MATCH($C5811,FixtureCode!$B$4:$B$128,0),MATCH("G"&amp;D5811&amp;"-T1",FixtureCode!$B$4:$AH$4,0)))))</f>
        <v>-</v>
      </c>
      <c r="F5811" s="13" t="str">
        <f>IF(C5811="-","-",IF(D5811=maxgameno+2,"blank row 2",IF(D5811=maxgameno+1,"blank row 1",INDEX(FixtureCode!$B$4:$AH$128,MATCH($C5811,FixtureCode!$B$4:$B$128,0),MATCH("G"&amp;D5811&amp;"-T2",FixtureCode!$B$4:$AH$4,0)))))</f>
        <v>-</v>
      </c>
      <c r="G5811" s="12" t="str">
        <f>IF(C5811="-","-",IF(AND(ISNUMBER(Fixture!G5815),ISNUMBER(Fixture!I5815),Fixture!F5815&lt;&gt;"BYE",Fixture!J5815&lt;&gt;"BYE"),"Yes","-"))</f>
        <v>-</v>
      </c>
      <c r="H5811" s="9" t="str">
        <f>IF(G5811="-","-",IF(Fixture!G5815&gt;Fixture!I5815,Settings!$G$7,IF(Fixture!G5815=Fixture!I5815,Settings!$G$8,IF(Fixture!G5815&lt;Fixture!I5815,Settings!$G$9,"-"))))</f>
        <v>-</v>
      </c>
      <c r="I5811" s="13" t="str">
        <f>IF(G5811="-","-",IF(Fixture!I5815&gt;Fixture!G5815,Settings!$G$7,IF(Fixture!I5815=Fixture!G5815,Settings!$G$8,IF(Fixture!I5815&lt;Fixture!G5815,Settings!$G$9,"-"))))</f>
        <v>-</v>
      </c>
    </row>
    <row r="5812" spans="3:9" x14ac:dyDescent="0.25">
      <c r="C5812" s="12" t="str">
        <f t="shared" si="182"/>
        <v>-</v>
      </c>
      <c r="D5812" s="9" t="str">
        <f t="shared" si="183"/>
        <v>-</v>
      </c>
      <c r="E5812" s="9" t="str">
        <f>IF(C5812="-","-",IF(D5812=maxgameno+2,"blank row 2",IF(D5812=maxgameno+1,"blank row 1",INDEX(FixtureCode!$B$4:$AH$128,MATCH($C5812,FixtureCode!$B$4:$B$128,0),MATCH("G"&amp;D5812&amp;"-T1",FixtureCode!$B$4:$AH$4,0)))))</f>
        <v>-</v>
      </c>
      <c r="F5812" s="13" t="str">
        <f>IF(C5812="-","-",IF(D5812=maxgameno+2,"blank row 2",IF(D5812=maxgameno+1,"blank row 1",INDEX(FixtureCode!$B$4:$AH$128,MATCH($C5812,FixtureCode!$B$4:$B$128,0),MATCH("G"&amp;D5812&amp;"-T2",FixtureCode!$B$4:$AH$4,0)))))</f>
        <v>-</v>
      </c>
      <c r="G5812" s="12" t="str">
        <f>IF(C5812="-","-",IF(AND(ISNUMBER(Fixture!G5816),ISNUMBER(Fixture!I5816),Fixture!F5816&lt;&gt;"BYE",Fixture!J5816&lt;&gt;"BYE"),"Yes","-"))</f>
        <v>-</v>
      </c>
      <c r="H5812" s="9" t="str">
        <f>IF(G5812="-","-",IF(Fixture!G5816&gt;Fixture!I5816,Settings!$G$7,IF(Fixture!G5816=Fixture!I5816,Settings!$G$8,IF(Fixture!G5816&lt;Fixture!I5816,Settings!$G$9,"-"))))</f>
        <v>-</v>
      </c>
      <c r="I5812" s="13" t="str">
        <f>IF(G5812="-","-",IF(Fixture!I5816&gt;Fixture!G5816,Settings!$G$7,IF(Fixture!I5816=Fixture!G5816,Settings!$G$8,IF(Fixture!I5816&lt;Fixture!G5816,Settings!$G$9,"-"))))</f>
        <v>-</v>
      </c>
    </row>
    <row r="5813" spans="3:9" x14ac:dyDescent="0.25">
      <c r="C5813" s="12" t="str">
        <f t="shared" si="182"/>
        <v>-</v>
      </c>
      <c r="D5813" s="9" t="str">
        <f t="shared" si="183"/>
        <v>-</v>
      </c>
      <c r="E5813" s="9" t="str">
        <f>IF(C5813="-","-",IF(D5813=maxgameno+2,"blank row 2",IF(D5813=maxgameno+1,"blank row 1",INDEX(FixtureCode!$B$4:$AH$128,MATCH($C5813,FixtureCode!$B$4:$B$128,0),MATCH("G"&amp;D5813&amp;"-T1",FixtureCode!$B$4:$AH$4,0)))))</f>
        <v>-</v>
      </c>
      <c r="F5813" s="13" t="str">
        <f>IF(C5813="-","-",IF(D5813=maxgameno+2,"blank row 2",IF(D5813=maxgameno+1,"blank row 1",INDEX(FixtureCode!$B$4:$AH$128,MATCH($C5813,FixtureCode!$B$4:$B$128,0),MATCH("G"&amp;D5813&amp;"-T2",FixtureCode!$B$4:$AH$4,0)))))</f>
        <v>-</v>
      </c>
      <c r="G5813" s="12" t="str">
        <f>IF(C5813="-","-",IF(AND(ISNUMBER(Fixture!G5817),ISNUMBER(Fixture!I5817),Fixture!F5817&lt;&gt;"BYE",Fixture!J5817&lt;&gt;"BYE"),"Yes","-"))</f>
        <v>-</v>
      </c>
      <c r="H5813" s="9" t="str">
        <f>IF(G5813="-","-",IF(Fixture!G5817&gt;Fixture!I5817,Settings!$G$7,IF(Fixture!G5817=Fixture!I5817,Settings!$G$8,IF(Fixture!G5817&lt;Fixture!I5817,Settings!$G$9,"-"))))</f>
        <v>-</v>
      </c>
      <c r="I5813" s="13" t="str">
        <f>IF(G5813="-","-",IF(Fixture!I5817&gt;Fixture!G5817,Settings!$G$7,IF(Fixture!I5817=Fixture!G5817,Settings!$G$8,IF(Fixture!I5817&lt;Fixture!G5817,Settings!$G$9,"-"))))</f>
        <v>-</v>
      </c>
    </row>
    <row r="5814" spans="3:9" x14ac:dyDescent="0.25">
      <c r="C5814" s="12" t="str">
        <f t="shared" si="182"/>
        <v>-</v>
      </c>
      <c r="D5814" s="9" t="str">
        <f t="shared" si="183"/>
        <v>-</v>
      </c>
      <c r="E5814" s="9" t="str">
        <f>IF(C5814="-","-",IF(D5814=maxgameno+2,"blank row 2",IF(D5814=maxgameno+1,"blank row 1",INDEX(FixtureCode!$B$4:$AH$128,MATCH($C5814,FixtureCode!$B$4:$B$128,0),MATCH("G"&amp;D5814&amp;"-T1",FixtureCode!$B$4:$AH$4,0)))))</f>
        <v>-</v>
      </c>
      <c r="F5814" s="13" t="str">
        <f>IF(C5814="-","-",IF(D5814=maxgameno+2,"blank row 2",IF(D5814=maxgameno+1,"blank row 1",INDEX(FixtureCode!$B$4:$AH$128,MATCH($C5814,FixtureCode!$B$4:$B$128,0),MATCH("G"&amp;D5814&amp;"-T2",FixtureCode!$B$4:$AH$4,0)))))</f>
        <v>-</v>
      </c>
      <c r="G5814" s="12" t="str">
        <f>IF(C5814="-","-",IF(AND(ISNUMBER(Fixture!G5818),ISNUMBER(Fixture!I5818),Fixture!F5818&lt;&gt;"BYE",Fixture!J5818&lt;&gt;"BYE"),"Yes","-"))</f>
        <v>-</v>
      </c>
      <c r="H5814" s="9" t="str">
        <f>IF(G5814="-","-",IF(Fixture!G5818&gt;Fixture!I5818,Settings!$G$7,IF(Fixture!G5818=Fixture!I5818,Settings!$G$8,IF(Fixture!G5818&lt;Fixture!I5818,Settings!$G$9,"-"))))</f>
        <v>-</v>
      </c>
      <c r="I5814" s="13" t="str">
        <f>IF(G5814="-","-",IF(Fixture!I5818&gt;Fixture!G5818,Settings!$G$7,IF(Fixture!I5818=Fixture!G5818,Settings!$G$8,IF(Fixture!I5818&lt;Fixture!G5818,Settings!$G$9,"-"))))</f>
        <v>-</v>
      </c>
    </row>
    <row r="5815" spans="3:9" x14ac:dyDescent="0.25">
      <c r="C5815" s="12" t="str">
        <f t="shared" si="182"/>
        <v>-</v>
      </c>
      <c r="D5815" s="9" t="str">
        <f t="shared" si="183"/>
        <v>-</v>
      </c>
      <c r="E5815" s="9" t="str">
        <f>IF(C5815="-","-",IF(D5815=maxgameno+2,"blank row 2",IF(D5815=maxgameno+1,"blank row 1",INDEX(FixtureCode!$B$4:$AH$128,MATCH($C5815,FixtureCode!$B$4:$B$128,0),MATCH("G"&amp;D5815&amp;"-T1",FixtureCode!$B$4:$AH$4,0)))))</f>
        <v>-</v>
      </c>
      <c r="F5815" s="13" t="str">
        <f>IF(C5815="-","-",IF(D5815=maxgameno+2,"blank row 2",IF(D5815=maxgameno+1,"blank row 1",INDEX(FixtureCode!$B$4:$AH$128,MATCH($C5815,FixtureCode!$B$4:$B$128,0),MATCH("G"&amp;D5815&amp;"-T2",FixtureCode!$B$4:$AH$4,0)))))</f>
        <v>-</v>
      </c>
      <c r="G5815" s="12" t="str">
        <f>IF(C5815="-","-",IF(AND(ISNUMBER(Fixture!G5819),ISNUMBER(Fixture!I5819),Fixture!F5819&lt;&gt;"BYE",Fixture!J5819&lt;&gt;"BYE"),"Yes","-"))</f>
        <v>-</v>
      </c>
      <c r="H5815" s="9" t="str">
        <f>IF(G5815="-","-",IF(Fixture!G5819&gt;Fixture!I5819,Settings!$G$7,IF(Fixture!G5819=Fixture!I5819,Settings!$G$8,IF(Fixture!G5819&lt;Fixture!I5819,Settings!$G$9,"-"))))</f>
        <v>-</v>
      </c>
      <c r="I5815" s="13" t="str">
        <f>IF(G5815="-","-",IF(Fixture!I5819&gt;Fixture!G5819,Settings!$G$7,IF(Fixture!I5819=Fixture!G5819,Settings!$G$8,IF(Fixture!I5819&lt;Fixture!G5819,Settings!$G$9,"-"))))</f>
        <v>-</v>
      </c>
    </row>
    <row r="5816" spans="3:9" x14ac:dyDescent="0.25">
      <c r="C5816" s="12" t="str">
        <f t="shared" si="182"/>
        <v>-</v>
      </c>
      <c r="D5816" s="9" t="str">
        <f t="shared" si="183"/>
        <v>-</v>
      </c>
      <c r="E5816" s="9" t="str">
        <f>IF(C5816="-","-",IF(D5816=maxgameno+2,"blank row 2",IF(D5816=maxgameno+1,"blank row 1",INDEX(FixtureCode!$B$4:$AH$128,MATCH($C5816,FixtureCode!$B$4:$B$128,0),MATCH("G"&amp;D5816&amp;"-T1",FixtureCode!$B$4:$AH$4,0)))))</f>
        <v>-</v>
      </c>
      <c r="F5816" s="13" t="str">
        <f>IF(C5816="-","-",IF(D5816=maxgameno+2,"blank row 2",IF(D5816=maxgameno+1,"blank row 1",INDEX(FixtureCode!$B$4:$AH$128,MATCH($C5816,FixtureCode!$B$4:$B$128,0),MATCH("G"&amp;D5816&amp;"-T2",FixtureCode!$B$4:$AH$4,0)))))</f>
        <v>-</v>
      </c>
      <c r="G5816" s="12" t="str">
        <f>IF(C5816="-","-",IF(AND(ISNUMBER(Fixture!G5820),ISNUMBER(Fixture!I5820),Fixture!F5820&lt;&gt;"BYE",Fixture!J5820&lt;&gt;"BYE"),"Yes","-"))</f>
        <v>-</v>
      </c>
      <c r="H5816" s="9" t="str">
        <f>IF(G5816="-","-",IF(Fixture!G5820&gt;Fixture!I5820,Settings!$G$7,IF(Fixture!G5820=Fixture!I5820,Settings!$G$8,IF(Fixture!G5820&lt;Fixture!I5820,Settings!$G$9,"-"))))</f>
        <v>-</v>
      </c>
      <c r="I5816" s="13" t="str">
        <f>IF(G5816="-","-",IF(Fixture!I5820&gt;Fixture!G5820,Settings!$G$7,IF(Fixture!I5820=Fixture!G5820,Settings!$G$8,IF(Fixture!I5820&lt;Fixture!G5820,Settings!$G$9,"-"))))</f>
        <v>-</v>
      </c>
    </row>
    <row r="5817" spans="3:9" x14ac:dyDescent="0.25">
      <c r="C5817" s="12" t="str">
        <f t="shared" si="182"/>
        <v>-</v>
      </c>
      <c r="D5817" s="9" t="str">
        <f t="shared" si="183"/>
        <v>-</v>
      </c>
      <c r="E5817" s="9" t="str">
        <f>IF(C5817="-","-",IF(D5817=maxgameno+2,"blank row 2",IF(D5817=maxgameno+1,"blank row 1",INDEX(FixtureCode!$B$4:$AH$128,MATCH($C5817,FixtureCode!$B$4:$B$128,0),MATCH("G"&amp;D5817&amp;"-T1",FixtureCode!$B$4:$AH$4,0)))))</f>
        <v>-</v>
      </c>
      <c r="F5817" s="13" t="str">
        <f>IF(C5817="-","-",IF(D5817=maxgameno+2,"blank row 2",IF(D5817=maxgameno+1,"blank row 1",INDEX(FixtureCode!$B$4:$AH$128,MATCH($C5817,FixtureCode!$B$4:$B$128,0),MATCH("G"&amp;D5817&amp;"-T2",FixtureCode!$B$4:$AH$4,0)))))</f>
        <v>-</v>
      </c>
      <c r="G5817" s="12" t="str">
        <f>IF(C5817="-","-",IF(AND(ISNUMBER(Fixture!G5821),ISNUMBER(Fixture!I5821),Fixture!F5821&lt;&gt;"BYE",Fixture!J5821&lt;&gt;"BYE"),"Yes","-"))</f>
        <v>-</v>
      </c>
      <c r="H5817" s="9" t="str">
        <f>IF(G5817="-","-",IF(Fixture!G5821&gt;Fixture!I5821,Settings!$G$7,IF(Fixture!G5821=Fixture!I5821,Settings!$G$8,IF(Fixture!G5821&lt;Fixture!I5821,Settings!$G$9,"-"))))</f>
        <v>-</v>
      </c>
      <c r="I5817" s="13" t="str">
        <f>IF(G5817="-","-",IF(Fixture!I5821&gt;Fixture!G5821,Settings!$G$7,IF(Fixture!I5821=Fixture!G5821,Settings!$G$8,IF(Fixture!I5821&lt;Fixture!G5821,Settings!$G$9,"-"))))</f>
        <v>-</v>
      </c>
    </row>
    <row r="5818" spans="3:9" x14ac:dyDescent="0.25">
      <c r="C5818" s="12" t="str">
        <f t="shared" si="182"/>
        <v>-</v>
      </c>
      <c r="D5818" s="9" t="str">
        <f t="shared" si="183"/>
        <v>-</v>
      </c>
      <c r="E5818" s="9" t="str">
        <f>IF(C5818="-","-",IF(D5818=maxgameno+2,"blank row 2",IF(D5818=maxgameno+1,"blank row 1",INDEX(FixtureCode!$B$4:$AH$128,MATCH($C5818,FixtureCode!$B$4:$B$128,0),MATCH("G"&amp;D5818&amp;"-T1",FixtureCode!$B$4:$AH$4,0)))))</f>
        <v>-</v>
      </c>
      <c r="F5818" s="13" t="str">
        <f>IF(C5818="-","-",IF(D5818=maxgameno+2,"blank row 2",IF(D5818=maxgameno+1,"blank row 1",INDEX(FixtureCode!$B$4:$AH$128,MATCH($C5818,FixtureCode!$B$4:$B$128,0),MATCH("G"&amp;D5818&amp;"-T2",FixtureCode!$B$4:$AH$4,0)))))</f>
        <v>-</v>
      </c>
      <c r="G5818" s="12" t="str">
        <f>IF(C5818="-","-",IF(AND(ISNUMBER(Fixture!G5822),ISNUMBER(Fixture!I5822),Fixture!F5822&lt;&gt;"BYE",Fixture!J5822&lt;&gt;"BYE"),"Yes","-"))</f>
        <v>-</v>
      </c>
      <c r="H5818" s="9" t="str">
        <f>IF(G5818="-","-",IF(Fixture!G5822&gt;Fixture!I5822,Settings!$G$7,IF(Fixture!G5822=Fixture!I5822,Settings!$G$8,IF(Fixture!G5822&lt;Fixture!I5822,Settings!$G$9,"-"))))</f>
        <v>-</v>
      </c>
      <c r="I5818" s="13" t="str">
        <f>IF(G5818="-","-",IF(Fixture!I5822&gt;Fixture!G5822,Settings!$G$7,IF(Fixture!I5822=Fixture!G5822,Settings!$G$8,IF(Fixture!I5822&lt;Fixture!G5822,Settings!$G$9,"-"))))</f>
        <v>-</v>
      </c>
    </row>
    <row r="5819" spans="3:9" x14ac:dyDescent="0.25">
      <c r="C5819" s="12" t="str">
        <f t="shared" si="182"/>
        <v>-</v>
      </c>
      <c r="D5819" s="9" t="str">
        <f t="shared" si="183"/>
        <v>-</v>
      </c>
      <c r="E5819" s="9" t="str">
        <f>IF(C5819="-","-",IF(D5819=maxgameno+2,"blank row 2",IF(D5819=maxgameno+1,"blank row 1",INDEX(FixtureCode!$B$4:$AH$128,MATCH($C5819,FixtureCode!$B$4:$B$128,0),MATCH("G"&amp;D5819&amp;"-T1",FixtureCode!$B$4:$AH$4,0)))))</f>
        <v>-</v>
      </c>
      <c r="F5819" s="13" t="str">
        <f>IF(C5819="-","-",IF(D5819=maxgameno+2,"blank row 2",IF(D5819=maxgameno+1,"blank row 1",INDEX(FixtureCode!$B$4:$AH$128,MATCH($C5819,FixtureCode!$B$4:$B$128,0),MATCH("G"&amp;D5819&amp;"-T2",FixtureCode!$B$4:$AH$4,0)))))</f>
        <v>-</v>
      </c>
      <c r="G5819" s="12" t="str">
        <f>IF(C5819="-","-",IF(AND(ISNUMBER(Fixture!G5823),ISNUMBER(Fixture!I5823),Fixture!F5823&lt;&gt;"BYE",Fixture!J5823&lt;&gt;"BYE"),"Yes","-"))</f>
        <v>-</v>
      </c>
      <c r="H5819" s="9" t="str">
        <f>IF(G5819="-","-",IF(Fixture!G5823&gt;Fixture!I5823,Settings!$G$7,IF(Fixture!G5823=Fixture!I5823,Settings!$G$8,IF(Fixture!G5823&lt;Fixture!I5823,Settings!$G$9,"-"))))</f>
        <v>-</v>
      </c>
      <c r="I5819" s="13" t="str">
        <f>IF(G5819="-","-",IF(Fixture!I5823&gt;Fixture!G5823,Settings!$G$7,IF(Fixture!I5823=Fixture!G5823,Settings!$G$8,IF(Fixture!I5823&lt;Fixture!G5823,Settings!$G$9,"-"))))</f>
        <v>-</v>
      </c>
    </row>
    <row r="5820" spans="3:9" x14ac:dyDescent="0.25">
      <c r="C5820" s="12" t="str">
        <f t="shared" si="182"/>
        <v>-</v>
      </c>
      <c r="D5820" s="9" t="str">
        <f t="shared" si="183"/>
        <v>-</v>
      </c>
      <c r="E5820" s="9" t="str">
        <f>IF(C5820="-","-",IF(D5820=maxgameno+2,"blank row 2",IF(D5820=maxgameno+1,"blank row 1",INDEX(FixtureCode!$B$4:$AH$128,MATCH($C5820,FixtureCode!$B$4:$B$128,0),MATCH("G"&amp;D5820&amp;"-T1",FixtureCode!$B$4:$AH$4,0)))))</f>
        <v>-</v>
      </c>
      <c r="F5820" s="13" t="str">
        <f>IF(C5820="-","-",IF(D5820=maxgameno+2,"blank row 2",IF(D5820=maxgameno+1,"blank row 1",INDEX(FixtureCode!$B$4:$AH$128,MATCH($C5820,FixtureCode!$B$4:$B$128,0),MATCH("G"&amp;D5820&amp;"-T2",FixtureCode!$B$4:$AH$4,0)))))</f>
        <v>-</v>
      </c>
      <c r="G5820" s="12" t="str">
        <f>IF(C5820="-","-",IF(AND(ISNUMBER(Fixture!G5824),ISNUMBER(Fixture!I5824),Fixture!F5824&lt;&gt;"BYE",Fixture!J5824&lt;&gt;"BYE"),"Yes","-"))</f>
        <v>-</v>
      </c>
      <c r="H5820" s="9" t="str">
        <f>IF(G5820="-","-",IF(Fixture!G5824&gt;Fixture!I5824,Settings!$G$7,IF(Fixture!G5824=Fixture!I5824,Settings!$G$8,IF(Fixture!G5824&lt;Fixture!I5824,Settings!$G$9,"-"))))</f>
        <v>-</v>
      </c>
      <c r="I5820" s="13" t="str">
        <f>IF(G5820="-","-",IF(Fixture!I5824&gt;Fixture!G5824,Settings!$G$7,IF(Fixture!I5824=Fixture!G5824,Settings!$G$8,IF(Fixture!I5824&lt;Fixture!G5824,Settings!$G$9,"-"))))</f>
        <v>-</v>
      </c>
    </row>
    <row r="5821" spans="3:9" x14ac:dyDescent="0.25">
      <c r="C5821" s="12" t="str">
        <f t="shared" si="182"/>
        <v>-</v>
      </c>
      <c r="D5821" s="9" t="str">
        <f t="shared" si="183"/>
        <v>-</v>
      </c>
      <c r="E5821" s="9" t="str">
        <f>IF(C5821="-","-",IF(D5821=maxgameno+2,"blank row 2",IF(D5821=maxgameno+1,"blank row 1",INDEX(FixtureCode!$B$4:$AH$128,MATCH($C5821,FixtureCode!$B$4:$B$128,0),MATCH("G"&amp;D5821&amp;"-T1",FixtureCode!$B$4:$AH$4,0)))))</f>
        <v>-</v>
      </c>
      <c r="F5821" s="13" t="str">
        <f>IF(C5821="-","-",IF(D5821=maxgameno+2,"blank row 2",IF(D5821=maxgameno+1,"blank row 1",INDEX(FixtureCode!$B$4:$AH$128,MATCH($C5821,FixtureCode!$B$4:$B$128,0),MATCH("G"&amp;D5821&amp;"-T2",FixtureCode!$B$4:$AH$4,0)))))</f>
        <v>-</v>
      </c>
      <c r="G5821" s="12" t="str">
        <f>IF(C5821="-","-",IF(AND(ISNUMBER(Fixture!G5825),ISNUMBER(Fixture!I5825),Fixture!F5825&lt;&gt;"BYE",Fixture!J5825&lt;&gt;"BYE"),"Yes","-"))</f>
        <v>-</v>
      </c>
      <c r="H5821" s="9" t="str">
        <f>IF(G5821="-","-",IF(Fixture!G5825&gt;Fixture!I5825,Settings!$G$7,IF(Fixture!G5825=Fixture!I5825,Settings!$G$8,IF(Fixture!G5825&lt;Fixture!I5825,Settings!$G$9,"-"))))</f>
        <v>-</v>
      </c>
      <c r="I5821" s="13" t="str">
        <f>IF(G5821="-","-",IF(Fixture!I5825&gt;Fixture!G5825,Settings!$G$7,IF(Fixture!I5825=Fixture!G5825,Settings!$G$8,IF(Fixture!I5825&lt;Fixture!G5825,Settings!$G$9,"-"))))</f>
        <v>-</v>
      </c>
    </row>
    <row r="5822" spans="3:9" x14ac:dyDescent="0.25">
      <c r="C5822" s="12" t="str">
        <f t="shared" si="182"/>
        <v>-</v>
      </c>
      <c r="D5822" s="9" t="str">
        <f t="shared" si="183"/>
        <v>-</v>
      </c>
      <c r="E5822" s="9" t="str">
        <f>IF(C5822="-","-",IF(D5822=maxgameno+2,"blank row 2",IF(D5822=maxgameno+1,"blank row 1",INDEX(FixtureCode!$B$4:$AH$128,MATCH($C5822,FixtureCode!$B$4:$B$128,0),MATCH("G"&amp;D5822&amp;"-T1",FixtureCode!$B$4:$AH$4,0)))))</f>
        <v>-</v>
      </c>
      <c r="F5822" s="13" t="str">
        <f>IF(C5822="-","-",IF(D5822=maxgameno+2,"blank row 2",IF(D5822=maxgameno+1,"blank row 1",INDEX(FixtureCode!$B$4:$AH$128,MATCH($C5822,FixtureCode!$B$4:$B$128,0),MATCH("G"&amp;D5822&amp;"-T2",FixtureCode!$B$4:$AH$4,0)))))</f>
        <v>-</v>
      </c>
      <c r="G5822" s="12" t="str">
        <f>IF(C5822="-","-",IF(AND(ISNUMBER(Fixture!G5826),ISNUMBER(Fixture!I5826),Fixture!F5826&lt;&gt;"BYE",Fixture!J5826&lt;&gt;"BYE"),"Yes","-"))</f>
        <v>-</v>
      </c>
      <c r="H5822" s="9" t="str">
        <f>IF(G5822="-","-",IF(Fixture!G5826&gt;Fixture!I5826,Settings!$G$7,IF(Fixture!G5826=Fixture!I5826,Settings!$G$8,IF(Fixture!G5826&lt;Fixture!I5826,Settings!$G$9,"-"))))</f>
        <v>-</v>
      </c>
      <c r="I5822" s="13" t="str">
        <f>IF(G5822="-","-",IF(Fixture!I5826&gt;Fixture!G5826,Settings!$G$7,IF(Fixture!I5826=Fixture!G5826,Settings!$G$8,IF(Fixture!I5826&lt;Fixture!G5826,Settings!$G$9,"-"))))</f>
        <v>-</v>
      </c>
    </row>
    <row r="5823" spans="3:9" x14ac:dyDescent="0.25">
      <c r="C5823" s="12" t="str">
        <f t="shared" si="182"/>
        <v>-</v>
      </c>
      <c r="D5823" s="9" t="str">
        <f t="shared" si="183"/>
        <v>-</v>
      </c>
      <c r="E5823" s="9" t="str">
        <f>IF(C5823="-","-",IF(D5823=maxgameno+2,"blank row 2",IF(D5823=maxgameno+1,"blank row 1",INDEX(FixtureCode!$B$4:$AH$128,MATCH($C5823,FixtureCode!$B$4:$B$128,0),MATCH("G"&amp;D5823&amp;"-T1",FixtureCode!$B$4:$AH$4,0)))))</f>
        <v>-</v>
      </c>
      <c r="F5823" s="13" t="str">
        <f>IF(C5823="-","-",IF(D5823=maxgameno+2,"blank row 2",IF(D5823=maxgameno+1,"blank row 1",INDEX(FixtureCode!$B$4:$AH$128,MATCH($C5823,FixtureCode!$B$4:$B$128,0),MATCH("G"&amp;D5823&amp;"-T2",FixtureCode!$B$4:$AH$4,0)))))</f>
        <v>-</v>
      </c>
      <c r="G5823" s="12" t="str">
        <f>IF(C5823="-","-",IF(AND(ISNUMBER(Fixture!G5827),ISNUMBER(Fixture!I5827),Fixture!F5827&lt;&gt;"BYE",Fixture!J5827&lt;&gt;"BYE"),"Yes","-"))</f>
        <v>-</v>
      </c>
      <c r="H5823" s="9" t="str">
        <f>IF(G5823="-","-",IF(Fixture!G5827&gt;Fixture!I5827,Settings!$G$7,IF(Fixture!G5827=Fixture!I5827,Settings!$G$8,IF(Fixture!G5827&lt;Fixture!I5827,Settings!$G$9,"-"))))</f>
        <v>-</v>
      </c>
      <c r="I5823" s="13" t="str">
        <f>IF(G5823="-","-",IF(Fixture!I5827&gt;Fixture!G5827,Settings!$G$7,IF(Fixture!I5827=Fixture!G5827,Settings!$G$8,IF(Fixture!I5827&lt;Fixture!G5827,Settings!$G$9,"-"))))</f>
        <v>-</v>
      </c>
    </row>
    <row r="5824" spans="3:9" x14ac:dyDescent="0.25">
      <c r="C5824" s="12" t="str">
        <f t="shared" si="182"/>
        <v>-</v>
      </c>
      <c r="D5824" s="9" t="str">
        <f t="shared" si="183"/>
        <v>-</v>
      </c>
      <c r="E5824" s="9" t="str">
        <f>IF(C5824="-","-",IF(D5824=maxgameno+2,"blank row 2",IF(D5824=maxgameno+1,"blank row 1",INDEX(FixtureCode!$B$4:$AH$128,MATCH($C5824,FixtureCode!$B$4:$B$128,0),MATCH("G"&amp;D5824&amp;"-T1",FixtureCode!$B$4:$AH$4,0)))))</f>
        <v>-</v>
      </c>
      <c r="F5824" s="13" t="str">
        <f>IF(C5824="-","-",IF(D5824=maxgameno+2,"blank row 2",IF(D5824=maxgameno+1,"blank row 1",INDEX(FixtureCode!$B$4:$AH$128,MATCH($C5824,FixtureCode!$B$4:$B$128,0),MATCH("G"&amp;D5824&amp;"-T2",FixtureCode!$B$4:$AH$4,0)))))</f>
        <v>-</v>
      </c>
      <c r="G5824" s="12" t="str">
        <f>IF(C5824="-","-",IF(AND(ISNUMBER(Fixture!G5828),ISNUMBER(Fixture!I5828),Fixture!F5828&lt;&gt;"BYE",Fixture!J5828&lt;&gt;"BYE"),"Yes","-"))</f>
        <v>-</v>
      </c>
      <c r="H5824" s="9" t="str">
        <f>IF(G5824="-","-",IF(Fixture!G5828&gt;Fixture!I5828,Settings!$G$7,IF(Fixture!G5828=Fixture!I5828,Settings!$G$8,IF(Fixture!G5828&lt;Fixture!I5828,Settings!$G$9,"-"))))</f>
        <v>-</v>
      </c>
      <c r="I5824" s="13" t="str">
        <f>IF(G5824="-","-",IF(Fixture!I5828&gt;Fixture!G5828,Settings!$G$7,IF(Fixture!I5828=Fixture!G5828,Settings!$G$8,IF(Fixture!I5828&lt;Fixture!G5828,Settings!$G$9,"-"))))</f>
        <v>-</v>
      </c>
    </row>
    <row r="5825" spans="3:9" x14ac:dyDescent="0.25">
      <c r="C5825" s="12" t="str">
        <f t="shared" si="182"/>
        <v>-</v>
      </c>
      <c r="D5825" s="9" t="str">
        <f t="shared" si="183"/>
        <v>-</v>
      </c>
      <c r="E5825" s="9" t="str">
        <f>IF(C5825="-","-",IF(D5825=maxgameno+2,"blank row 2",IF(D5825=maxgameno+1,"blank row 1",INDEX(FixtureCode!$B$4:$AH$128,MATCH($C5825,FixtureCode!$B$4:$B$128,0),MATCH("G"&amp;D5825&amp;"-T1",FixtureCode!$B$4:$AH$4,0)))))</f>
        <v>-</v>
      </c>
      <c r="F5825" s="13" t="str">
        <f>IF(C5825="-","-",IF(D5825=maxgameno+2,"blank row 2",IF(D5825=maxgameno+1,"blank row 1",INDEX(FixtureCode!$B$4:$AH$128,MATCH($C5825,FixtureCode!$B$4:$B$128,0),MATCH("G"&amp;D5825&amp;"-T2",FixtureCode!$B$4:$AH$4,0)))))</f>
        <v>-</v>
      </c>
      <c r="G5825" s="12" t="str">
        <f>IF(C5825="-","-",IF(AND(ISNUMBER(Fixture!G5829),ISNUMBER(Fixture!I5829),Fixture!F5829&lt;&gt;"BYE",Fixture!J5829&lt;&gt;"BYE"),"Yes","-"))</f>
        <v>-</v>
      </c>
      <c r="H5825" s="9" t="str">
        <f>IF(G5825="-","-",IF(Fixture!G5829&gt;Fixture!I5829,Settings!$G$7,IF(Fixture!G5829=Fixture!I5829,Settings!$G$8,IF(Fixture!G5829&lt;Fixture!I5829,Settings!$G$9,"-"))))</f>
        <v>-</v>
      </c>
      <c r="I5825" s="13" t="str">
        <f>IF(G5825="-","-",IF(Fixture!I5829&gt;Fixture!G5829,Settings!$G$7,IF(Fixture!I5829=Fixture!G5829,Settings!$G$8,IF(Fixture!I5829&lt;Fixture!G5829,Settings!$G$9,"-"))))</f>
        <v>-</v>
      </c>
    </row>
    <row r="5826" spans="3:9" x14ac:dyDescent="0.25">
      <c r="C5826" s="12" t="str">
        <f t="shared" si="182"/>
        <v>-</v>
      </c>
      <c r="D5826" s="9" t="str">
        <f t="shared" si="183"/>
        <v>-</v>
      </c>
      <c r="E5826" s="9" t="str">
        <f>IF(C5826="-","-",IF(D5826=maxgameno+2,"blank row 2",IF(D5826=maxgameno+1,"blank row 1",INDEX(FixtureCode!$B$4:$AH$128,MATCH($C5826,FixtureCode!$B$4:$B$128,0),MATCH("G"&amp;D5826&amp;"-T1",FixtureCode!$B$4:$AH$4,0)))))</f>
        <v>-</v>
      </c>
      <c r="F5826" s="13" t="str">
        <f>IF(C5826="-","-",IF(D5826=maxgameno+2,"blank row 2",IF(D5826=maxgameno+1,"blank row 1",INDEX(FixtureCode!$B$4:$AH$128,MATCH($C5826,FixtureCode!$B$4:$B$128,0),MATCH("G"&amp;D5826&amp;"-T2",FixtureCode!$B$4:$AH$4,0)))))</f>
        <v>-</v>
      </c>
      <c r="G5826" s="12" t="str">
        <f>IF(C5826="-","-",IF(AND(ISNUMBER(Fixture!G5830),ISNUMBER(Fixture!I5830),Fixture!F5830&lt;&gt;"BYE",Fixture!J5830&lt;&gt;"BYE"),"Yes","-"))</f>
        <v>-</v>
      </c>
      <c r="H5826" s="9" t="str">
        <f>IF(G5826="-","-",IF(Fixture!G5830&gt;Fixture!I5830,Settings!$G$7,IF(Fixture!G5830=Fixture!I5830,Settings!$G$8,IF(Fixture!G5830&lt;Fixture!I5830,Settings!$G$9,"-"))))</f>
        <v>-</v>
      </c>
      <c r="I5826" s="13" t="str">
        <f>IF(G5826="-","-",IF(Fixture!I5830&gt;Fixture!G5830,Settings!$G$7,IF(Fixture!I5830=Fixture!G5830,Settings!$G$8,IF(Fixture!I5830&lt;Fixture!G5830,Settings!$G$9,"-"))))</f>
        <v>-</v>
      </c>
    </row>
    <row r="5827" spans="3:9" x14ac:dyDescent="0.25">
      <c r="C5827" s="12" t="str">
        <f t="shared" si="182"/>
        <v>-</v>
      </c>
      <c r="D5827" s="9" t="str">
        <f t="shared" si="183"/>
        <v>-</v>
      </c>
      <c r="E5827" s="9" t="str">
        <f>IF(C5827="-","-",IF(D5827=maxgameno+2,"blank row 2",IF(D5827=maxgameno+1,"blank row 1",INDEX(FixtureCode!$B$4:$AH$128,MATCH($C5827,FixtureCode!$B$4:$B$128,0),MATCH("G"&amp;D5827&amp;"-T1",FixtureCode!$B$4:$AH$4,0)))))</f>
        <v>-</v>
      </c>
      <c r="F5827" s="13" t="str">
        <f>IF(C5827="-","-",IF(D5827=maxgameno+2,"blank row 2",IF(D5827=maxgameno+1,"blank row 1",INDEX(FixtureCode!$B$4:$AH$128,MATCH($C5827,FixtureCode!$B$4:$B$128,0),MATCH("G"&amp;D5827&amp;"-T2",FixtureCode!$B$4:$AH$4,0)))))</f>
        <v>-</v>
      </c>
      <c r="G5827" s="12" t="str">
        <f>IF(C5827="-","-",IF(AND(ISNUMBER(Fixture!G5831),ISNUMBER(Fixture!I5831),Fixture!F5831&lt;&gt;"BYE",Fixture!J5831&lt;&gt;"BYE"),"Yes","-"))</f>
        <v>-</v>
      </c>
      <c r="H5827" s="9" t="str">
        <f>IF(G5827="-","-",IF(Fixture!G5831&gt;Fixture!I5831,Settings!$G$7,IF(Fixture!G5831=Fixture!I5831,Settings!$G$8,IF(Fixture!G5831&lt;Fixture!I5831,Settings!$G$9,"-"))))</f>
        <v>-</v>
      </c>
      <c r="I5827" s="13" t="str">
        <f>IF(G5827="-","-",IF(Fixture!I5831&gt;Fixture!G5831,Settings!$G$7,IF(Fixture!I5831=Fixture!G5831,Settings!$G$8,IF(Fixture!I5831&lt;Fixture!G5831,Settings!$G$9,"-"))))</f>
        <v>-</v>
      </c>
    </row>
    <row r="5828" spans="3:9" x14ac:dyDescent="0.25">
      <c r="C5828" s="12" t="str">
        <f t="shared" si="182"/>
        <v>-</v>
      </c>
      <c r="D5828" s="9" t="str">
        <f t="shared" si="183"/>
        <v>-</v>
      </c>
      <c r="E5828" s="9" t="str">
        <f>IF(C5828="-","-",IF(D5828=maxgameno+2,"blank row 2",IF(D5828=maxgameno+1,"blank row 1",INDEX(FixtureCode!$B$4:$AH$128,MATCH($C5828,FixtureCode!$B$4:$B$128,0),MATCH("G"&amp;D5828&amp;"-T1",FixtureCode!$B$4:$AH$4,0)))))</f>
        <v>-</v>
      </c>
      <c r="F5828" s="13" t="str">
        <f>IF(C5828="-","-",IF(D5828=maxgameno+2,"blank row 2",IF(D5828=maxgameno+1,"blank row 1",INDEX(FixtureCode!$B$4:$AH$128,MATCH($C5828,FixtureCode!$B$4:$B$128,0),MATCH("G"&amp;D5828&amp;"-T2",FixtureCode!$B$4:$AH$4,0)))))</f>
        <v>-</v>
      </c>
      <c r="G5828" s="12" t="str">
        <f>IF(C5828="-","-",IF(AND(ISNUMBER(Fixture!G5832),ISNUMBER(Fixture!I5832),Fixture!F5832&lt;&gt;"BYE",Fixture!J5832&lt;&gt;"BYE"),"Yes","-"))</f>
        <v>-</v>
      </c>
      <c r="H5828" s="9" t="str">
        <f>IF(G5828="-","-",IF(Fixture!G5832&gt;Fixture!I5832,Settings!$G$7,IF(Fixture!G5832=Fixture!I5832,Settings!$G$8,IF(Fixture!G5832&lt;Fixture!I5832,Settings!$G$9,"-"))))</f>
        <v>-</v>
      </c>
      <c r="I5828" s="13" t="str">
        <f>IF(G5828="-","-",IF(Fixture!I5832&gt;Fixture!G5832,Settings!$G$7,IF(Fixture!I5832=Fixture!G5832,Settings!$G$8,IF(Fixture!I5832&lt;Fixture!G5832,Settings!$G$9,"-"))))</f>
        <v>-</v>
      </c>
    </row>
    <row r="5829" spans="3:9" x14ac:dyDescent="0.25">
      <c r="C5829" s="12" t="str">
        <f t="shared" si="182"/>
        <v>-</v>
      </c>
      <c r="D5829" s="9" t="str">
        <f t="shared" si="183"/>
        <v>-</v>
      </c>
      <c r="E5829" s="9" t="str">
        <f>IF(C5829="-","-",IF(D5829=maxgameno+2,"blank row 2",IF(D5829=maxgameno+1,"blank row 1",INDEX(FixtureCode!$B$4:$AH$128,MATCH($C5829,FixtureCode!$B$4:$B$128,0),MATCH("G"&amp;D5829&amp;"-T1",FixtureCode!$B$4:$AH$4,0)))))</f>
        <v>-</v>
      </c>
      <c r="F5829" s="13" t="str">
        <f>IF(C5829="-","-",IF(D5829=maxgameno+2,"blank row 2",IF(D5829=maxgameno+1,"blank row 1",INDEX(FixtureCode!$B$4:$AH$128,MATCH($C5829,FixtureCode!$B$4:$B$128,0),MATCH("G"&amp;D5829&amp;"-T2",FixtureCode!$B$4:$AH$4,0)))))</f>
        <v>-</v>
      </c>
      <c r="G5829" s="12" t="str">
        <f>IF(C5829="-","-",IF(AND(ISNUMBER(Fixture!G5833),ISNUMBER(Fixture!I5833),Fixture!F5833&lt;&gt;"BYE",Fixture!J5833&lt;&gt;"BYE"),"Yes","-"))</f>
        <v>-</v>
      </c>
      <c r="H5829" s="9" t="str">
        <f>IF(G5829="-","-",IF(Fixture!G5833&gt;Fixture!I5833,Settings!$G$7,IF(Fixture!G5833=Fixture!I5833,Settings!$G$8,IF(Fixture!G5833&lt;Fixture!I5833,Settings!$G$9,"-"))))</f>
        <v>-</v>
      </c>
      <c r="I5829" s="13" t="str">
        <f>IF(G5829="-","-",IF(Fixture!I5833&gt;Fixture!G5833,Settings!$G$7,IF(Fixture!I5833=Fixture!G5833,Settings!$G$8,IF(Fixture!I5833&lt;Fixture!G5833,Settings!$G$9,"-"))))</f>
        <v>-</v>
      </c>
    </row>
    <row r="5830" spans="3:9" x14ac:dyDescent="0.25">
      <c r="C5830" s="12" t="str">
        <f t="shared" ref="C5830:C5893" si="184">IF(C5829="-","-",IF(D5829+1&lt;=maxgameno+2,C5829,IF(C5829+1&lt;=maxroundno,C5829+1,"-")))</f>
        <v>-</v>
      </c>
      <c r="D5830" s="9" t="str">
        <f t="shared" ref="D5830:D5893" si="185">IF(C5830="-","-",IF(D5829+1&lt;=maxgameno+2,D5829+1,1))</f>
        <v>-</v>
      </c>
      <c r="E5830" s="9" t="str">
        <f>IF(C5830="-","-",IF(D5830=maxgameno+2,"blank row 2",IF(D5830=maxgameno+1,"blank row 1",INDEX(FixtureCode!$B$4:$AH$128,MATCH($C5830,FixtureCode!$B$4:$B$128,0),MATCH("G"&amp;D5830&amp;"-T1",FixtureCode!$B$4:$AH$4,0)))))</f>
        <v>-</v>
      </c>
      <c r="F5830" s="13" t="str">
        <f>IF(C5830="-","-",IF(D5830=maxgameno+2,"blank row 2",IF(D5830=maxgameno+1,"blank row 1",INDEX(FixtureCode!$B$4:$AH$128,MATCH($C5830,FixtureCode!$B$4:$B$128,0),MATCH("G"&amp;D5830&amp;"-T2",FixtureCode!$B$4:$AH$4,0)))))</f>
        <v>-</v>
      </c>
      <c r="G5830" s="12" t="str">
        <f>IF(C5830="-","-",IF(AND(ISNUMBER(Fixture!G5834),ISNUMBER(Fixture!I5834),Fixture!F5834&lt;&gt;"BYE",Fixture!J5834&lt;&gt;"BYE"),"Yes","-"))</f>
        <v>-</v>
      </c>
      <c r="H5830" s="9" t="str">
        <f>IF(G5830="-","-",IF(Fixture!G5834&gt;Fixture!I5834,Settings!$G$7,IF(Fixture!G5834=Fixture!I5834,Settings!$G$8,IF(Fixture!G5834&lt;Fixture!I5834,Settings!$G$9,"-"))))</f>
        <v>-</v>
      </c>
      <c r="I5830" s="13" t="str">
        <f>IF(G5830="-","-",IF(Fixture!I5834&gt;Fixture!G5834,Settings!$G$7,IF(Fixture!I5834=Fixture!G5834,Settings!$G$8,IF(Fixture!I5834&lt;Fixture!G5834,Settings!$G$9,"-"))))</f>
        <v>-</v>
      </c>
    </row>
    <row r="5831" spans="3:9" x14ac:dyDescent="0.25">
      <c r="C5831" s="12" t="str">
        <f t="shared" si="184"/>
        <v>-</v>
      </c>
      <c r="D5831" s="9" t="str">
        <f t="shared" si="185"/>
        <v>-</v>
      </c>
      <c r="E5831" s="9" t="str">
        <f>IF(C5831="-","-",IF(D5831=maxgameno+2,"blank row 2",IF(D5831=maxgameno+1,"blank row 1",INDEX(FixtureCode!$B$4:$AH$128,MATCH($C5831,FixtureCode!$B$4:$B$128,0),MATCH("G"&amp;D5831&amp;"-T1",FixtureCode!$B$4:$AH$4,0)))))</f>
        <v>-</v>
      </c>
      <c r="F5831" s="13" t="str">
        <f>IF(C5831="-","-",IF(D5831=maxgameno+2,"blank row 2",IF(D5831=maxgameno+1,"blank row 1",INDEX(FixtureCode!$B$4:$AH$128,MATCH($C5831,FixtureCode!$B$4:$B$128,0),MATCH("G"&amp;D5831&amp;"-T2",FixtureCode!$B$4:$AH$4,0)))))</f>
        <v>-</v>
      </c>
      <c r="G5831" s="12" t="str">
        <f>IF(C5831="-","-",IF(AND(ISNUMBER(Fixture!G5835),ISNUMBER(Fixture!I5835),Fixture!F5835&lt;&gt;"BYE",Fixture!J5835&lt;&gt;"BYE"),"Yes","-"))</f>
        <v>-</v>
      </c>
      <c r="H5831" s="9" t="str">
        <f>IF(G5831="-","-",IF(Fixture!G5835&gt;Fixture!I5835,Settings!$G$7,IF(Fixture!G5835=Fixture!I5835,Settings!$G$8,IF(Fixture!G5835&lt;Fixture!I5835,Settings!$G$9,"-"))))</f>
        <v>-</v>
      </c>
      <c r="I5831" s="13" t="str">
        <f>IF(G5831="-","-",IF(Fixture!I5835&gt;Fixture!G5835,Settings!$G$7,IF(Fixture!I5835=Fixture!G5835,Settings!$G$8,IF(Fixture!I5835&lt;Fixture!G5835,Settings!$G$9,"-"))))</f>
        <v>-</v>
      </c>
    </row>
    <row r="5832" spans="3:9" x14ac:dyDescent="0.25">
      <c r="C5832" s="12" t="str">
        <f t="shared" si="184"/>
        <v>-</v>
      </c>
      <c r="D5832" s="9" t="str">
        <f t="shared" si="185"/>
        <v>-</v>
      </c>
      <c r="E5832" s="9" t="str">
        <f>IF(C5832="-","-",IF(D5832=maxgameno+2,"blank row 2",IF(D5832=maxgameno+1,"blank row 1",INDEX(FixtureCode!$B$4:$AH$128,MATCH($C5832,FixtureCode!$B$4:$B$128,0),MATCH("G"&amp;D5832&amp;"-T1",FixtureCode!$B$4:$AH$4,0)))))</f>
        <v>-</v>
      </c>
      <c r="F5832" s="13" t="str">
        <f>IF(C5832="-","-",IF(D5832=maxgameno+2,"blank row 2",IF(D5832=maxgameno+1,"blank row 1",INDEX(FixtureCode!$B$4:$AH$128,MATCH($C5832,FixtureCode!$B$4:$B$128,0),MATCH("G"&amp;D5832&amp;"-T2",FixtureCode!$B$4:$AH$4,0)))))</f>
        <v>-</v>
      </c>
      <c r="G5832" s="12" t="str">
        <f>IF(C5832="-","-",IF(AND(ISNUMBER(Fixture!G5836),ISNUMBER(Fixture!I5836),Fixture!F5836&lt;&gt;"BYE",Fixture!J5836&lt;&gt;"BYE"),"Yes","-"))</f>
        <v>-</v>
      </c>
      <c r="H5832" s="9" t="str">
        <f>IF(G5832="-","-",IF(Fixture!G5836&gt;Fixture!I5836,Settings!$G$7,IF(Fixture!G5836=Fixture!I5836,Settings!$G$8,IF(Fixture!G5836&lt;Fixture!I5836,Settings!$G$9,"-"))))</f>
        <v>-</v>
      </c>
      <c r="I5832" s="13" t="str">
        <f>IF(G5832="-","-",IF(Fixture!I5836&gt;Fixture!G5836,Settings!$G$7,IF(Fixture!I5836=Fixture!G5836,Settings!$G$8,IF(Fixture!I5836&lt;Fixture!G5836,Settings!$G$9,"-"))))</f>
        <v>-</v>
      </c>
    </row>
    <row r="5833" spans="3:9" x14ac:dyDescent="0.25">
      <c r="C5833" s="12" t="str">
        <f t="shared" si="184"/>
        <v>-</v>
      </c>
      <c r="D5833" s="9" t="str">
        <f t="shared" si="185"/>
        <v>-</v>
      </c>
      <c r="E5833" s="9" t="str">
        <f>IF(C5833="-","-",IF(D5833=maxgameno+2,"blank row 2",IF(D5833=maxgameno+1,"blank row 1",INDEX(FixtureCode!$B$4:$AH$128,MATCH($C5833,FixtureCode!$B$4:$B$128,0),MATCH("G"&amp;D5833&amp;"-T1",FixtureCode!$B$4:$AH$4,0)))))</f>
        <v>-</v>
      </c>
      <c r="F5833" s="13" t="str">
        <f>IF(C5833="-","-",IF(D5833=maxgameno+2,"blank row 2",IF(D5833=maxgameno+1,"blank row 1",INDEX(FixtureCode!$B$4:$AH$128,MATCH($C5833,FixtureCode!$B$4:$B$128,0),MATCH("G"&amp;D5833&amp;"-T2",FixtureCode!$B$4:$AH$4,0)))))</f>
        <v>-</v>
      </c>
      <c r="G5833" s="12" t="str">
        <f>IF(C5833="-","-",IF(AND(ISNUMBER(Fixture!G5837),ISNUMBER(Fixture!I5837),Fixture!F5837&lt;&gt;"BYE",Fixture!J5837&lt;&gt;"BYE"),"Yes","-"))</f>
        <v>-</v>
      </c>
      <c r="H5833" s="9" t="str">
        <f>IF(G5833="-","-",IF(Fixture!G5837&gt;Fixture!I5837,Settings!$G$7,IF(Fixture!G5837=Fixture!I5837,Settings!$G$8,IF(Fixture!G5837&lt;Fixture!I5837,Settings!$G$9,"-"))))</f>
        <v>-</v>
      </c>
      <c r="I5833" s="13" t="str">
        <f>IF(G5833="-","-",IF(Fixture!I5837&gt;Fixture!G5837,Settings!$G$7,IF(Fixture!I5837=Fixture!G5837,Settings!$G$8,IF(Fixture!I5837&lt;Fixture!G5837,Settings!$G$9,"-"))))</f>
        <v>-</v>
      </c>
    </row>
    <row r="5834" spans="3:9" x14ac:dyDescent="0.25">
      <c r="C5834" s="12" t="str">
        <f t="shared" si="184"/>
        <v>-</v>
      </c>
      <c r="D5834" s="9" t="str">
        <f t="shared" si="185"/>
        <v>-</v>
      </c>
      <c r="E5834" s="9" t="str">
        <f>IF(C5834="-","-",IF(D5834=maxgameno+2,"blank row 2",IF(D5834=maxgameno+1,"blank row 1",INDEX(FixtureCode!$B$4:$AH$128,MATCH($C5834,FixtureCode!$B$4:$B$128,0),MATCH("G"&amp;D5834&amp;"-T1",FixtureCode!$B$4:$AH$4,0)))))</f>
        <v>-</v>
      </c>
      <c r="F5834" s="13" t="str">
        <f>IF(C5834="-","-",IF(D5834=maxgameno+2,"blank row 2",IF(D5834=maxgameno+1,"blank row 1",INDEX(FixtureCode!$B$4:$AH$128,MATCH($C5834,FixtureCode!$B$4:$B$128,0),MATCH("G"&amp;D5834&amp;"-T2",FixtureCode!$B$4:$AH$4,0)))))</f>
        <v>-</v>
      </c>
      <c r="G5834" s="12" t="str">
        <f>IF(C5834="-","-",IF(AND(ISNUMBER(Fixture!G5838),ISNUMBER(Fixture!I5838),Fixture!F5838&lt;&gt;"BYE",Fixture!J5838&lt;&gt;"BYE"),"Yes","-"))</f>
        <v>-</v>
      </c>
      <c r="H5834" s="9" t="str">
        <f>IF(G5834="-","-",IF(Fixture!G5838&gt;Fixture!I5838,Settings!$G$7,IF(Fixture!G5838=Fixture!I5838,Settings!$G$8,IF(Fixture!G5838&lt;Fixture!I5838,Settings!$G$9,"-"))))</f>
        <v>-</v>
      </c>
      <c r="I5834" s="13" t="str">
        <f>IF(G5834="-","-",IF(Fixture!I5838&gt;Fixture!G5838,Settings!$G$7,IF(Fixture!I5838=Fixture!G5838,Settings!$G$8,IF(Fixture!I5838&lt;Fixture!G5838,Settings!$G$9,"-"))))</f>
        <v>-</v>
      </c>
    </row>
    <row r="5835" spans="3:9" x14ac:dyDescent="0.25">
      <c r="C5835" s="12" t="str">
        <f t="shared" si="184"/>
        <v>-</v>
      </c>
      <c r="D5835" s="9" t="str">
        <f t="shared" si="185"/>
        <v>-</v>
      </c>
      <c r="E5835" s="9" t="str">
        <f>IF(C5835="-","-",IF(D5835=maxgameno+2,"blank row 2",IF(D5835=maxgameno+1,"blank row 1",INDEX(FixtureCode!$B$4:$AH$128,MATCH($C5835,FixtureCode!$B$4:$B$128,0),MATCH("G"&amp;D5835&amp;"-T1",FixtureCode!$B$4:$AH$4,0)))))</f>
        <v>-</v>
      </c>
      <c r="F5835" s="13" t="str">
        <f>IF(C5835="-","-",IF(D5835=maxgameno+2,"blank row 2",IF(D5835=maxgameno+1,"blank row 1",INDEX(FixtureCode!$B$4:$AH$128,MATCH($C5835,FixtureCode!$B$4:$B$128,0),MATCH("G"&amp;D5835&amp;"-T2",FixtureCode!$B$4:$AH$4,0)))))</f>
        <v>-</v>
      </c>
      <c r="G5835" s="12" t="str">
        <f>IF(C5835="-","-",IF(AND(ISNUMBER(Fixture!G5839),ISNUMBER(Fixture!I5839),Fixture!F5839&lt;&gt;"BYE",Fixture!J5839&lt;&gt;"BYE"),"Yes","-"))</f>
        <v>-</v>
      </c>
      <c r="H5835" s="9" t="str">
        <f>IF(G5835="-","-",IF(Fixture!G5839&gt;Fixture!I5839,Settings!$G$7,IF(Fixture!G5839=Fixture!I5839,Settings!$G$8,IF(Fixture!G5839&lt;Fixture!I5839,Settings!$G$9,"-"))))</f>
        <v>-</v>
      </c>
      <c r="I5835" s="13" t="str">
        <f>IF(G5835="-","-",IF(Fixture!I5839&gt;Fixture!G5839,Settings!$G$7,IF(Fixture!I5839=Fixture!G5839,Settings!$G$8,IF(Fixture!I5839&lt;Fixture!G5839,Settings!$G$9,"-"))))</f>
        <v>-</v>
      </c>
    </row>
    <row r="5836" spans="3:9" x14ac:dyDescent="0.25">
      <c r="C5836" s="12" t="str">
        <f t="shared" si="184"/>
        <v>-</v>
      </c>
      <c r="D5836" s="9" t="str">
        <f t="shared" si="185"/>
        <v>-</v>
      </c>
      <c r="E5836" s="9" t="str">
        <f>IF(C5836="-","-",IF(D5836=maxgameno+2,"blank row 2",IF(D5836=maxgameno+1,"blank row 1",INDEX(FixtureCode!$B$4:$AH$128,MATCH($C5836,FixtureCode!$B$4:$B$128,0),MATCH("G"&amp;D5836&amp;"-T1",FixtureCode!$B$4:$AH$4,0)))))</f>
        <v>-</v>
      </c>
      <c r="F5836" s="13" t="str">
        <f>IF(C5836="-","-",IF(D5836=maxgameno+2,"blank row 2",IF(D5836=maxgameno+1,"blank row 1",INDEX(FixtureCode!$B$4:$AH$128,MATCH($C5836,FixtureCode!$B$4:$B$128,0),MATCH("G"&amp;D5836&amp;"-T2",FixtureCode!$B$4:$AH$4,0)))))</f>
        <v>-</v>
      </c>
      <c r="G5836" s="12" t="str">
        <f>IF(C5836="-","-",IF(AND(ISNUMBER(Fixture!G5840),ISNUMBER(Fixture!I5840),Fixture!F5840&lt;&gt;"BYE",Fixture!J5840&lt;&gt;"BYE"),"Yes","-"))</f>
        <v>-</v>
      </c>
      <c r="H5836" s="9" t="str">
        <f>IF(G5836="-","-",IF(Fixture!G5840&gt;Fixture!I5840,Settings!$G$7,IF(Fixture!G5840=Fixture!I5840,Settings!$G$8,IF(Fixture!G5840&lt;Fixture!I5840,Settings!$G$9,"-"))))</f>
        <v>-</v>
      </c>
      <c r="I5836" s="13" t="str">
        <f>IF(G5836="-","-",IF(Fixture!I5840&gt;Fixture!G5840,Settings!$G$7,IF(Fixture!I5840=Fixture!G5840,Settings!$G$8,IF(Fixture!I5840&lt;Fixture!G5840,Settings!$G$9,"-"))))</f>
        <v>-</v>
      </c>
    </row>
    <row r="5837" spans="3:9" x14ac:dyDescent="0.25">
      <c r="C5837" s="12" t="str">
        <f t="shared" si="184"/>
        <v>-</v>
      </c>
      <c r="D5837" s="9" t="str">
        <f t="shared" si="185"/>
        <v>-</v>
      </c>
      <c r="E5837" s="9" t="str">
        <f>IF(C5837="-","-",IF(D5837=maxgameno+2,"blank row 2",IF(D5837=maxgameno+1,"blank row 1",INDEX(FixtureCode!$B$4:$AH$128,MATCH($C5837,FixtureCode!$B$4:$B$128,0),MATCH("G"&amp;D5837&amp;"-T1",FixtureCode!$B$4:$AH$4,0)))))</f>
        <v>-</v>
      </c>
      <c r="F5837" s="13" t="str">
        <f>IF(C5837="-","-",IF(D5837=maxgameno+2,"blank row 2",IF(D5837=maxgameno+1,"blank row 1",INDEX(FixtureCode!$B$4:$AH$128,MATCH($C5837,FixtureCode!$B$4:$B$128,0),MATCH("G"&amp;D5837&amp;"-T2",FixtureCode!$B$4:$AH$4,0)))))</f>
        <v>-</v>
      </c>
      <c r="G5837" s="12" t="str">
        <f>IF(C5837="-","-",IF(AND(ISNUMBER(Fixture!G5841),ISNUMBER(Fixture!I5841),Fixture!F5841&lt;&gt;"BYE",Fixture!J5841&lt;&gt;"BYE"),"Yes","-"))</f>
        <v>-</v>
      </c>
      <c r="H5837" s="9" t="str">
        <f>IF(G5837="-","-",IF(Fixture!G5841&gt;Fixture!I5841,Settings!$G$7,IF(Fixture!G5841=Fixture!I5841,Settings!$G$8,IF(Fixture!G5841&lt;Fixture!I5841,Settings!$G$9,"-"))))</f>
        <v>-</v>
      </c>
      <c r="I5837" s="13" t="str">
        <f>IF(G5837="-","-",IF(Fixture!I5841&gt;Fixture!G5841,Settings!$G$7,IF(Fixture!I5841=Fixture!G5841,Settings!$G$8,IF(Fixture!I5841&lt;Fixture!G5841,Settings!$G$9,"-"))))</f>
        <v>-</v>
      </c>
    </row>
    <row r="5838" spans="3:9" x14ac:dyDescent="0.25">
      <c r="C5838" s="12" t="str">
        <f t="shared" si="184"/>
        <v>-</v>
      </c>
      <c r="D5838" s="9" t="str">
        <f t="shared" si="185"/>
        <v>-</v>
      </c>
      <c r="E5838" s="9" t="str">
        <f>IF(C5838="-","-",IF(D5838=maxgameno+2,"blank row 2",IF(D5838=maxgameno+1,"blank row 1",INDEX(FixtureCode!$B$4:$AH$128,MATCH($C5838,FixtureCode!$B$4:$B$128,0),MATCH("G"&amp;D5838&amp;"-T1",FixtureCode!$B$4:$AH$4,0)))))</f>
        <v>-</v>
      </c>
      <c r="F5838" s="13" t="str">
        <f>IF(C5838="-","-",IF(D5838=maxgameno+2,"blank row 2",IF(D5838=maxgameno+1,"blank row 1",INDEX(FixtureCode!$B$4:$AH$128,MATCH($C5838,FixtureCode!$B$4:$B$128,0),MATCH("G"&amp;D5838&amp;"-T2",FixtureCode!$B$4:$AH$4,0)))))</f>
        <v>-</v>
      </c>
      <c r="G5838" s="12" t="str">
        <f>IF(C5838="-","-",IF(AND(ISNUMBER(Fixture!G5842),ISNUMBER(Fixture!I5842),Fixture!F5842&lt;&gt;"BYE",Fixture!J5842&lt;&gt;"BYE"),"Yes","-"))</f>
        <v>-</v>
      </c>
      <c r="H5838" s="9" t="str">
        <f>IF(G5838="-","-",IF(Fixture!G5842&gt;Fixture!I5842,Settings!$G$7,IF(Fixture!G5842=Fixture!I5842,Settings!$G$8,IF(Fixture!G5842&lt;Fixture!I5842,Settings!$G$9,"-"))))</f>
        <v>-</v>
      </c>
      <c r="I5838" s="13" t="str">
        <f>IF(G5838="-","-",IF(Fixture!I5842&gt;Fixture!G5842,Settings!$G$7,IF(Fixture!I5842=Fixture!G5842,Settings!$G$8,IF(Fixture!I5842&lt;Fixture!G5842,Settings!$G$9,"-"))))</f>
        <v>-</v>
      </c>
    </row>
    <row r="5839" spans="3:9" x14ac:dyDescent="0.25">
      <c r="C5839" s="12" t="str">
        <f t="shared" si="184"/>
        <v>-</v>
      </c>
      <c r="D5839" s="9" t="str">
        <f t="shared" si="185"/>
        <v>-</v>
      </c>
      <c r="E5839" s="9" t="str">
        <f>IF(C5839="-","-",IF(D5839=maxgameno+2,"blank row 2",IF(D5839=maxgameno+1,"blank row 1",INDEX(FixtureCode!$B$4:$AH$128,MATCH($C5839,FixtureCode!$B$4:$B$128,0),MATCH("G"&amp;D5839&amp;"-T1",FixtureCode!$B$4:$AH$4,0)))))</f>
        <v>-</v>
      </c>
      <c r="F5839" s="13" t="str">
        <f>IF(C5839="-","-",IF(D5839=maxgameno+2,"blank row 2",IF(D5839=maxgameno+1,"blank row 1",INDEX(FixtureCode!$B$4:$AH$128,MATCH($C5839,FixtureCode!$B$4:$B$128,0),MATCH("G"&amp;D5839&amp;"-T2",FixtureCode!$B$4:$AH$4,0)))))</f>
        <v>-</v>
      </c>
      <c r="G5839" s="12" t="str">
        <f>IF(C5839="-","-",IF(AND(ISNUMBER(Fixture!G5843),ISNUMBER(Fixture!I5843),Fixture!F5843&lt;&gt;"BYE",Fixture!J5843&lt;&gt;"BYE"),"Yes","-"))</f>
        <v>-</v>
      </c>
      <c r="H5839" s="9" t="str">
        <f>IF(G5839="-","-",IF(Fixture!G5843&gt;Fixture!I5843,Settings!$G$7,IF(Fixture!G5843=Fixture!I5843,Settings!$G$8,IF(Fixture!G5843&lt;Fixture!I5843,Settings!$G$9,"-"))))</f>
        <v>-</v>
      </c>
      <c r="I5839" s="13" t="str">
        <f>IF(G5839="-","-",IF(Fixture!I5843&gt;Fixture!G5843,Settings!$G$7,IF(Fixture!I5843=Fixture!G5843,Settings!$G$8,IF(Fixture!I5843&lt;Fixture!G5843,Settings!$G$9,"-"))))</f>
        <v>-</v>
      </c>
    </row>
    <row r="5840" spans="3:9" x14ac:dyDescent="0.25">
      <c r="C5840" s="12" t="str">
        <f t="shared" si="184"/>
        <v>-</v>
      </c>
      <c r="D5840" s="9" t="str">
        <f t="shared" si="185"/>
        <v>-</v>
      </c>
      <c r="E5840" s="9" t="str">
        <f>IF(C5840="-","-",IF(D5840=maxgameno+2,"blank row 2",IF(D5840=maxgameno+1,"blank row 1",INDEX(FixtureCode!$B$4:$AH$128,MATCH($C5840,FixtureCode!$B$4:$B$128,0),MATCH("G"&amp;D5840&amp;"-T1",FixtureCode!$B$4:$AH$4,0)))))</f>
        <v>-</v>
      </c>
      <c r="F5840" s="13" t="str">
        <f>IF(C5840="-","-",IF(D5840=maxgameno+2,"blank row 2",IF(D5840=maxgameno+1,"blank row 1",INDEX(FixtureCode!$B$4:$AH$128,MATCH($C5840,FixtureCode!$B$4:$B$128,0),MATCH("G"&amp;D5840&amp;"-T2",FixtureCode!$B$4:$AH$4,0)))))</f>
        <v>-</v>
      </c>
      <c r="G5840" s="12" t="str">
        <f>IF(C5840="-","-",IF(AND(ISNUMBER(Fixture!G5844),ISNUMBER(Fixture!I5844),Fixture!F5844&lt;&gt;"BYE",Fixture!J5844&lt;&gt;"BYE"),"Yes","-"))</f>
        <v>-</v>
      </c>
      <c r="H5840" s="9" t="str">
        <f>IF(G5840="-","-",IF(Fixture!G5844&gt;Fixture!I5844,Settings!$G$7,IF(Fixture!G5844=Fixture!I5844,Settings!$G$8,IF(Fixture!G5844&lt;Fixture!I5844,Settings!$G$9,"-"))))</f>
        <v>-</v>
      </c>
      <c r="I5840" s="13" t="str">
        <f>IF(G5840="-","-",IF(Fixture!I5844&gt;Fixture!G5844,Settings!$G$7,IF(Fixture!I5844=Fixture!G5844,Settings!$G$8,IF(Fixture!I5844&lt;Fixture!G5844,Settings!$G$9,"-"))))</f>
        <v>-</v>
      </c>
    </row>
    <row r="5841" spans="3:9" x14ac:dyDescent="0.25">
      <c r="C5841" s="12" t="str">
        <f t="shared" si="184"/>
        <v>-</v>
      </c>
      <c r="D5841" s="9" t="str">
        <f t="shared" si="185"/>
        <v>-</v>
      </c>
      <c r="E5841" s="9" t="str">
        <f>IF(C5841="-","-",IF(D5841=maxgameno+2,"blank row 2",IF(D5841=maxgameno+1,"blank row 1",INDEX(FixtureCode!$B$4:$AH$128,MATCH($C5841,FixtureCode!$B$4:$B$128,0),MATCH("G"&amp;D5841&amp;"-T1",FixtureCode!$B$4:$AH$4,0)))))</f>
        <v>-</v>
      </c>
      <c r="F5841" s="13" t="str">
        <f>IF(C5841="-","-",IF(D5841=maxgameno+2,"blank row 2",IF(D5841=maxgameno+1,"blank row 1",INDEX(FixtureCode!$B$4:$AH$128,MATCH($C5841,FixtureCode!$B$4:$B$128,0),MATCH("G"&amp;D5841&amp;"-T2",FixtureCode!$B$4:$AH$4,0)))))</f>
        <v>-</v>
      </c>
      <c r="G5841" s="12" t="str">
        <f>IF(C5841="-","-",IF(AND(ISNUMBER(Fixture!G5845),ISNUMBER(Fixture!I5845),Fixture!F5845&lt;&gt;"BYE",Fixture!J5845&lt;&gt;"BYE"),"Yes","-"))</f>
        <v>-</v>
      </c>
      <c r="H5841" s="9" t="str">
        <f>IF(G5841="-","-",IF(Fixture!G5845&gt;Fixture!I5845,Settings!$G$7,IF(Fixture!G5845=Fixture!I5845,Settings!$G$8,IF(Fixture!G5845&lt;Fixture!I5845,Settings!$G$9,"-"))))</f>
        <v>-</v>
      </c>
      <c r="I5841" s="13" t="str">
        <f>IF(G5841="-","-",IF(Fixture!I5845&gt;Fixture!G5845,Settings!$G$7,IF(Fixture!I5845=Fixture!G5845,Settings!$G$8,IF(Fixture!I5845&lt;Fixture!G5845,Settings!$G$9,"-"))))</f>
        <v>-</v>
      </c>
    </row>
    <row r="5842" spans="3:9" x14ac:dyDescent="0.25">
      <c r="C5842" s="12" t="str">
        <f t="shared" si="184"/>
        <v>-</v>
      </c>
      <c r="D5842" s="9" t="str">
        <f t="shared" si="185"/>
        <v>-</v>
      </c>
      <c r="E5842" s="9" t="str">
        <f>IF(C5842="-","-",IF(D5842=maxgameno+2,"blank row 2",IF(D5842=maxgameno+1,"blank row 1",INDEX(FixtureCode!$B$4:$AH$128,MATCH($C5842,FixtureCode!$B$4:$B$128,0),MATCH("G"&amp;D5842&amp;"-T1",FixtureCode!$B$4:$AH$4,0)))))</f>
        <v>-</v>
      </c>
      <c r="F5842" s="13" t="str">
        <f>IF(C5842="-","-",IF(D5842=maxgameno+2,"blank row 2",IF(D5842=maxgameno+1,"blank row 1",INDEX(FixtureCode!$B$4:$AH$128,MATCH($C5842,FixtureCode!$B$4:$B$128,0),MATCH("G"&amp;D5842&amp;"-T2",FixtureCode!$B$4:$AH$4,0)))))</f>
        <v>-</v>
      </c>
      <c r="G5842" s="12" t="str">
        <f>IF(C5842="-","-",IF(AND(ISNUMBER(Fixture!G5846),ISNUMBER(Fixture!I5846),Fixture!F5846&lt;&gt;"BYE",Fixture!J5846&lt;&gt;"BYE"),"Yes","-"))</f>
        <v>-</v>
      </c>
      <c r="H5842" s="9" t="str">
        <f>IF(G5842="-","-",IF(Fixture!G5846&gt;Fixture!I5846,Settings!$G$7,IF(Fixture!G5846=Fixture!I5846,Settings!$G$8,IF(Fixture!G5846&lt;Fixture!I5846,Settings!$G$9,"-"))))</f>
        <v>-</v>
      </c>
      <c r="I5842" s="13" t="str">
        <f>IF(G5842="-","-",IF(Fixture!I5846&gt;Fixture!G5846,Settings!$G$7,IF(Fixture!I5846=Fixture!G5846,Settings!$G$8,IF(Fixture!I5846&lt;Fixture!G5846,Settings!$G$9,"-"))))</f>
        <v>-</v>
      </c>
    </row>
    <row r="5843" spans="3:9" x14ac:dyDescent="0.25">
      <c r="C5843" s="12" t="str">
        <f t="shared" si="184"/>
        <v>-</v>
      </c>
      <c r="D5843" s="9" t="str">
        <f t="shared" si="185"/>
        <v>-</v>
      </c>
      <c r="E5843" s="9" t="str">
        <f>IF(C5843="-","-",IF(D5843=maxgameno+2,"blank row 2",IF(D5843=maxgameno+1,"blank row 1",INDEX(FixtureCode!$B$4:$AH$128,MATCH($C5843,FixtureCode!$B$4:$B$128,0),MATCH("G"&amp;D5843&amp;"-T1",FixtureCode!$B$4:$AH$4,0)))))</f>
        <v>-</v>
      </c>
      <c r="F5843" s="13" t="str">
        <f>IF(C5843="-","-",IF(D5843=maxgameno+2,"blank row 2",IF(D5843=maxgameno+1,"blank row 1",INDEX(FixtureCode!$B$4:$AH$128,MATCH($C5843,FixtureCode!$B$4:$B$128,0),MATCH("G"&amp;D5843&amp;"-T2",FixtureCode!$B$4:$AH$4,0)))))</f>
        <v>-</v>
      </c>
      <c r="G5843" s="12" t="str">
        <f>IF(C5843="-","-",IF(AND(ISNUMBER(Fixture!G5847),ISNUMBER(Fixture!I5847),Fixture!F5847&lt;&gt;"BYE",Fixture!J5847&lt;&gt;"BYE"),"Yes","-"))</f>
        <v>-</v>
      </c>
      <c r="H5843" s="9" t="str">
        <f>IF(G5843="-","-",IF(Fixture!G5847&gt;Fixture!I5847,Settings!$G$7,IF(Fixture!G5847=Fixture!I5847,Settings!$G$8,IF(Fixture!G5847&lt;Fixture!I5847,Settings!$G$9,"-"))))</f>
        <v>-</v>
      </c>
      <c r="I5843" s="13" t="str">
        <f>IF(G5843="-","-",IF(Fixture!I5847&gt;Fixture!G5847,Settings!$G$7,IF(Fixture!I5847=Fixture!G5847,Settings!$G$8,IF(Fixture!I5847&lt;Fixture!G5847,Settings!$G$9,"-"))))</f>
        <v>-</v>
      </c>
    </row>
    <row r="5844" spans="3:9" x14ac:dyDescent="0.25">
      <c r="C5844" s="12" t="str">
        <f t="shared" si="184"/>
        <v>-</v>
      </c>
      <c r="D5844" s="9" t="str">
        <f t="shared" si="185"/>
        <v>-</v>
      </c>
      <c r="E5844" s="9" t="str">
        <f>IF(C5844="-","-",IF(D5844=maxgameno+2,"blank row 2",IF(D5844=maxgameno+1,"blank row 1",INDEX(FixtureCode!$B$4:$AH$128,MATCH($C5844,FixtureCode!$B$4:$B$128,0),MATCH("G"&amp;D5844&amp;"-T1",FixtureCode!$B$4:$AH$4,0)))))</f>
        <v>-</v>
      </c>
      <c r="F5844" s="13" t="str">
        <f>IF(C5844="-","-",IF(D5844=maxgameno+2,"blank row 2",IF(D5844=maxgameno+1,"blank row 1",INDEX(FixtureCode!$B$4:$AH$128,MATCH($C5844,FixtureCode!$B$4:$B$128,0),MATCH("G"&amp;D5844&amp;"-T2",FixtureCode!$B$4:$AH$4,0)))))</f>
        <v>-</v>
      </c>
      <c r="G5844" s="12" t="str">
        <f>IF(C5844="-","-",IF(AND(ISNUMBER(Fixture!G5848),ISNUMBER(Fixture!I5848),Fixture!F5848&lt;&gt;"BYE",Fixture!J5848&lt;&gt;"BYE"),"Yes","-"))</f>
        <v>-</v>
      </c>
      <c r="H5844" s="9" t="str">
        <f>IF(G5844="-","-",IF(Fixture!G5848&gt;Fixture!I5848,Settings!$G$7,IF(Fixture!G5848=Fixture!I5848,Settings!$G$8,IF(Fixture!G5848&lt;Fixture!I5848,Settings!$G$9,"-"))))</f>
        <v>-</v>
      </c>
      <c r="I5844" s="13" t="str">
        <f>IF(G5844="-","-",IF(Fixture!I5848&gt;Fixture!G5848,Settings!$G$7,IF(Fixture!I5848=Fixture!G5848,Settings!$G$8,IF(Fixture!I5848&lt;Fixture!G5848,Settings!$G$9,"-"))))</f>
        <v>-</v>
      </c>
    </row>
    <row r="5845" spans="3:9" x14ac:dyDescent="0.25">
      <c r="C5845" s="12" t="str">
        <f t="shared" si="184"/>
        <v>-</v>
      </c>
      <c r="D5845" s="9" t="str">
        <f t="shared" si="185"/>
        <v>-</v>
      </c>
      <c r="E5845" s="9" t="str">
        <f>IF(C5845="-","-",IF(D5845=maxgameno+2,"blank row 2",IF(D5845=maxgameno+1,"blank row 1",INDEX(FixtureCode!$B$4:$AH$128,MATCH($C5845,FixtureCode!$B$4:$B$128,0),MATCH("G"&amp;D5845&amp;"-T1",FixtureCode!$B$4:$AH$4,0)))))</f>
        <v>-</v>
      </c>
      <c r="F5845" s="13" t="str">
        <f>IF(C5845="-","-",IF(D5845=maxgameno+2,"blank row 2",IF(D5845=maxgameno+1,"blank row 1",INDEX(FixtureCode!$B$4:$AH$128,MATCH($C5845,FixtureCode!$B$4:$B$128,0),MATCH("G"&amp;D5845&amp;"-T2",FixtureCode!$B$4:$AH$4,0)))))</f>
        <v>-</v>
      </c>
      <c r="G5845" s="12" t="str">
        <f>IF(C5845="-","-",IF(AND(ISNUMBER(Fixture!G5849),ISNUMBER(Fixture!I5849),Fixture!F5849&lt;&gt;"BYE",Fixture!J5849&lt;&gt;"BYE"),"Yes","-"))</f>
        <v>-</v>
      </c>
      <c r="H5845" s="9" t="str">
        <f>IF(G5845="-","-",IF(Fixture!G5849&gt;Fixture!I5849,Settings!$G$7,IF(Fixture!G5849=Fixture!I5849,Settings!$G$8,IF(Fixture!G5849&lt;Fixture!I5849,Settings!$G$9,"-"))))</f>
        <v>-</v>
      </c>
      <c r="I5845" s="13" t="str">
        <f>IF(G5845="-","-",IF(Fixture!I5849&gt;Fixture!G5849,Settings!$G$7,IF(Fixture!I5849=Fixture!G5849,Settings!$G$8,IF(Fixture!I5849&lt;Fixture!G5849,Settings!$G$9,"-"))))</f>
        <v>-</v>
      </c>
    </row>
    <row r="5846" spans="3:9" x14ac:dyDescent="0.25">
      <c r="C5846" s="12" t="str">
        <f t="shared" si="184"/>
        <v>-</v>
      </c>
      <c r="D5846" s="9" t="str">
        <f t="shared" si="185"/>
        <v>-</v>
      </c>
      <c r="E5846" s="9" t="str">
        <f>IF(C5846="-","-",IF(D5846=maxgameno+2,"blank row 2",IF(D5846=maxgameno+1,"blank row 1",INDEX(FixtureCode!$B$4:$AH$128,MATCH($C5846,FixtureCode!$B$4:$B$128,0),MATCH("G"&amp;D5846&amp;"-T1",FixtureCode!$B$4:$AH$4,0)))))</f>
        <v>-</v>
      </c>
      <c r="F5846" s="13" t="str">
        <f>IF(C5846="-","-",IF(D5846=maxgameno+2,"blank row 2",IF(D5846=maxgameno+1,"blank row 1",INDEX(FixtureCode!$B$4:$AH$128,MATCH($C5846,FixtureCode!$B$4:$B$128,0),MATCH("G"&amp;D5846&amp;"-T2",FixtureCode!$B$4:$AH$4,0)))))</f>
        <v>-</v>
      </c>
      <c r="G5846" s="12" t="str">
        <f>IF(C5846="-","-",IF(AND(ISNUMBER(Fixture!G5850),ISNUMBER(Fixture!I5850),Fixture!F5850&lt;&gt;"BYE",Fixture!J5850&lt;&gt;"BYE"),"Yes","-"))</f>
        <v>-</v>
      </c>
      <c r="H5846" s="9" t="str">
        <f>IF(G5846="-","-",IF(Fixture!G5850&gt;Fixture!I5850,Settings!$G$7,IF(Fixture!G5850=Fixture!I5850,Settings!$G$8,IF(Fixture!G5850&lt;Fixture!I5850,Settings!$G$9,"-"))))</f>
        <v>-</v>
      </c>
      <c r="I5846" s="13" t="str">
        <f>IF(G5846="-","-",IF(Fixture!I5850&gt;Fixture!G5850,Settings!$G$7,IF(Fixture!I5850=Fixture!G5850,Settings!$G$8,IF(Fixture!I5850&lt;Fixture!G5850,Settings!$G$9,"-"))))</f>
        <v>-</v>
      </c>
    </row>
    <row r="5847" spans="3:9" x14ac:dyDescent="0.25">
      <c r="C5847" s="12" t="str">
        <f t="shared" si="184"/>
        <v>-</v>
      </c>
      <c r="D5847" s="9" t="str">
        <f t="shared" si="185"/>
        <v>-</v>
      </c>
      <c r="E5847" s="9" t="str">
        <f>IF(C5847="-","-",IF(D5847=maxgameno+2,"blank row 2",IF(D5847=maxgameno+1,"blank row 1",INDEX(FixtureCode!$B$4:$AH$128,MATCH($C5847,FixtureCode!$B$4:$B$128,0),MATCH("G"&amp;D5847&amp;"-T1",FixtureCode!$B$4:$AH$4,0)))))</f>
        <v>-</v>
      </c>
      <c r="F5847" s="13" t="str">
        <f>IF(C5847="-","-",IF(D5847=maxgameno+2,"blank row 2",IF(D5847=maxgameno+1,"blank row 1",INDEX(FixtureCode!$B$4:$AH$128,MATCH($C5847,FixtureCode!$B$4:$B$128,0),MATCH("G"&amp;D5847&amp;"-T2",FixtureCode!$B$4:$AH$4,0)))))</f>
        <v>-</v>
      </c>
      <c r="G5847" s="12" t="str">
        <f>IF(C5847="-","-",IF(AND(ISNUMBER(Fixture!G5851),ISNUMBER(Fixture!I5851),Fixture!F5851&lt;&gt;"BYE",Fixture!J5851&lt;&gt;"BYE"),"Yes","-"))</f>
        <v>-</v>
      </c>
      <c r="H5847" s="9" t="str">
        <f>IF(G5847="-","-",IF(Fixture!G5851&gt;Fixture!I5851,Settings!$G$7,IF(Fixture!G5851=Fixture!I5851,Settings!$G$8,IF(Fixture!G5851&lt;Fixture!I5851,Settings!$G$9,"-"))))</f>
        <v>-</v>
      </c>
      <c r="I5847" s="13" t="str">
        <f>IF(G5847="-","-",IF(Fixture!I5851&gt;Fixture!G5851,Settings!$G$7,IF(Fixture!I5851=Fixture!G5851,Settings!$G$8,IF(Fixture!I5851&lt;Fixture!G5851,Settings!$G$9,"-"))))</f>
        <v>-</v>
      </c>
    </row>
    <row r="5848" spans="3:9" x14ac:dyDescent="0.25">
      <c r="C5848" s="12" t="str">
        <f t="shared" si="184"/>
        <v>-</v>
      </c>
      <c r="D5848" s="9" t="str">
        <f t="shared" si="185"/>
        <v>-</v>
      </c>
      <c r="E5848" s="9" t="str">
        <f>IF(C5848="-","-",IF(D5848=maxgameno+2,"blank row 2",IF(D5848=maxgameno+1,"blank row 1",INDEX(FixtureCode!$B$4:$AH$128,MATCH($C5848,FixtureCode!$B$4:$B$128,0),MATCH("G"&amp;D5848&amp;"-T1",FixtureCode!$B$4:$AH$4,0)))))</f>
        <v>-</v>
      </c>
      <c r="F5848" s="13" t="str">
        <f>IF(C5848="-","-",IF(D5848=maxgameno+2,"blank row 2",IF(D5848=maxgameno+1,"blank row 1",INDEX(FixtureCode!$B$4:$AH$128,MATCH($C5848,FixtureCode!$B$4:$B$128,0),MATCH("G"&amp;D5848&amp;"-T2",FixtureCode!$B$4:$AH$4,0)))))</f>
        <v>-</v>
      </c>
      <c r="G5848" s="12" t="str">
        <f>IF(C5848="-","-",IF(AND(ISNUMBER(Fixture!G5852),ISNUMBER(Fixture!I5852),Fixture!F5852&lt;&gt;"BYE",Fixture!J5852&lt;&gt;"BYE"),"Yes","-"))</f>
        <v>-</v>
      </c>
      <c r="H5848" s="9" t="str">
        <f>IF(G5848="-","-",IF(Fixture!G5852&gt;Fixture!I5852,Settings!$G$7,IF(Fixture!G5852=Fixture!I5852,Settings!$G$8,IF(Fixture!G5852&lt;Fixture!I5852,Settings!$G$9,"-"))))</f>
        <v>-</v>
      </c>
      <c r="I5848" s="13" t="str">
        <f>IF(G5848="-","-",IF(Fixture!I5852&gt;Fixture!G5852,Settings!$G$7,IF(Fixture!I5852=Fixture!G5852,Settings!$G$8,IF(Fixture!I5852&lt;Fixture!G5852,Settings!$G$9,"-"))))</f>
        <v>-</v>
      </c>
    </row>
    <row r="5849" spans="3:9" x14ac:dyDescent="0.25">
      <c r="C5849" s="12" t="str">
        <f t="shared" si="184"/>
        <v>-</v>
      </c>
      <c r="D5849" s="9" t="str">
        <f t="shared" si="185"/>
        <v>-</v>
      </c>
      <c r="E5849" s="9" t="str">
        <f>IF(C5849="-","-",IF(D5849=maxgameno+2,"blank row 2",IF(D5849=maxgameno+1,"blank row 1",INDEX(FixtureCode!$B$4:$AH$128,MATCH($C5849,FixtureCode!$B$4:$B$128,0),MATCH("G"&amp;D5849&amp;"-T1",FixtureCode!$B$4:$AH$4,0)))))</f>
        <v>-</v>
      </c>
      <c r="F5849" s="13" t="str">
        <f>IF(C5849="-","-",IF(D5849=maxgameno+2,"blank row 2",IF(D5849=maxgameno+1,"blank row 1",INDEX(FixtureCode!$B$4:$AH$128,MATCH($C5849,FixtureCode!$B$4:$B$128,0),MATCH("G"&amp;D5849&amp;"-T2",FixtureCode!$B$4:$AH$4,0)))))</f>
        <v>-</v>
      </c>
      <c r="G5849" s="12" t="str">
        <f>IF(C5849="-","-",IF(AND(ISNUMBER(Fixture!G5853),ISNUMBER(Fixture!I5853),Fixture!F5853&lt;&gt;"BYE",Fixture!J5853&lt;&gt;"BYE"),"Yes","-"))</f>
        <v>-</v>
      </c>
      <c r="H5849" s="9" t="str">
        <f>IF(G5849="-","-",IF(Fixture!G5853&gt;Fixture!I5853,Settings!$G$7,IF(Fixture!G5853=Fixture!I5853,Settings!$G$8,IF(Fixture!G5853&lt;Fixture!I5853,Settings!$G$9,"-"))))</f>
        <v>-</v>
      </c>
      <c r="I5849" s="13" t="str">
        <f>IF(G5849="-","-",IF(Fixture!I5853&gt;Fixture!G5853,Settings!$G$7,IF(Fixture!I5853=Fixture!G5853,Settings!$G$8,IF(Fixture!I5853&lt;Fixture!G5853,Settings!$G$9,"-"))))</f>
        <v>-</v>
      </c>
    </row>
    <row r="5850" spans="3:9" x14ac:dyDescent="0.25">
      <c r="C5850" s="12" t="str">
        <f t="shared" si="184"/>
        <v>-</v>
      </c>
      <c r="D5850" s="9" t="str">
        <f t="shared" si="185"/>
        <v>-</v>
      </c>
      <c r="E5850" s="9" t="str">
        <f>IF(C5850="-","-",IF(D5850=maxgameno+2,"blank row 2",IF(D5850=maxgameno+1,"blank row 1",INDEX(FixtureCode!$B$4:$AH$128,MATCH($C5850,FixtureCode!$B$4:$B$128,0),MATCH("G"&amp;D5850&amp;"-T1",FixtureCode!$B$4:$AH$4,0)))))</f>
        <v>-</v>
      </c>
      <c r="F5850" s="13" t="str">
        <f>IF(C5850="-","-",IF(D5850=maxgameno+2,"blank row 2",IF(D5850=maxgameno+1,"blank row 1",INDEX(FixtureCode!$B$4:$AH$128,MATCH($C5850,FixtureCode!$B$4:$B$128,0),MATCH("G"&amp;D5850&amp;"-T2",FixtureCode!$B$4:$AH$4,0)))))</f>
        <v>-</v>
      </c>
      <c r="G5850" s="12" t="str">
        <f>IF(C5850="-","-",IF(AND(ISNUMBER(Fixture!G5854),ISNUMBER(Fixture!I5854),Fixture!F5854&lt;&gt;"BYE",Fixture!J5854&lt;&gt;"BYE"),"Yes","-"))</f>
        <v>-</v>
      </c>
      <c r="H5850" s="9" t="str">
        <f>IF(G5850="-","-",IF(Fixture!G5854&gt;Fixture!I5854,Settings!$G$7,IF(Fixture!G5854=Fixture!I5854,Settings!$G$8,IF(Fixture!G5854&lt;Fixture!I5854,Settings!$G$9,"-"))))</f>
        <v>-</v>
      </c>
      <c r="I5850" s="13" t="str">
        <f>IF(G5850="-","-",IF(Fixture!I5854&gt;Fixture!G5854,Settings!$G$7,IF(Fixture!I5854=Fixture!G5854,Settings!$G$8,IF(Fixture!I5854&lt;Fixture!G5854,Settings!$G$9,"-"))))</f>
        <v>-</v>
      </c>
    </row>
    <row r="5851" spans="3:9" x14ac:dyDescent="0.25">
      <c r="C5851" s="12" t="str">
        <f t="shared" si="184"/>
        <v>-</v>
      </c>
      <c r="D5851" s="9" t="str">
        <f t="shared" si="185"/>
        <v>-</v>
      </c>
      <c r="E5851" s="9" t="str">
        <f>IF(C5851="-","-",IF(D5851=maxgameno+2,"blank row 2",IF(D5851=maxgameno+1,"blank row 1",INDEX(FixtureCode!$B$4:$AH$128,MATCH($C5851,FixtureCode!$B$4:$B$128,0),MATCH("G"&amp;D5851&amp;"-T1",FixtureCode!$B$4:$AH$4,0)))))</f>
        <v>-</v>
      </c>
      <c r="F5851" s="13" t="str">
        <f>IF(C5851="-","-",IF(D5851=maxgameno+2,"blank row 2",IF(D5851=maxgameno+1,"blank row 1",INDEX(FixtureCode!$B$4:$AH$128,MATCH($C5851,FixtureCode!$B$4:$B$128,0),MATCH("G"&amp;D5851&amp;"-T2",FixtureCode!$B$4:$AH$4,0)))))</f>
        <v>-</v>
      </c>
      <c r="G5851" s="12" t="str">
        <f>IF(C5851="-","-",IF(AND(ISNUMBER(Fixture!G5855),ISNUMBER(Fixture!I5855),Fixture!F5855&lt;&gt;"BYE",Fixture!J5855&lt;&gt;"BYE"),"Yes","-"))</f>
        <v>-</v>
      </c>
      <c r="H5851" s="9" t="str">
        <f>IF(G5851="-","-",IF(Fixture!G5855&gt;Fixture!I5855,Settings!$G$7,IF(Fixture!G5855=Fixture!I5855,Settings!$G$8,IF(Fixture!G5855&lt;Fixture!I5855,Settings!$G$9,"-"))))</f>
        <v>-</v>
      </c>
      <c r="I5851" s="13" t="str">
        <f>IF(G5851="-","-",IF(Fixture!I5855&gt;Fixture!G5855,Settings!$G$7,IF(Fixture!I5855=Fixture!G5855,Settings!$G$8,IF(Fixture!I5855&lt;Fixture!G5855,Settings!$G$9,"-"))))</f>
        <v>-</v>
      </c>
    </row>
    <row r="5852" spans="3:9" x14ac:dyDescent="0.25">
      <c r="C5852" s="12" t="str">
        <f t="shared" si="184"/>
        <v>-</v>
      </c>
      <c r="D5852" s="9" t="str">
        <f t="shared" si="185"/>
        <v>-</v>
      </c>
      <c r="E5852" s="9" t="str">
        <f>IF(C5852="-","-",IF(D5852=maxgameno+2,"blank row 2",IF(D5852=maxgameno+1,"blank row 1",INDEX(FixtureCode!$B$4:$AH$128,MATCH($C5852,FixtureCode!$B$4:$B$128,0),MATCH("G"&amp;D5852&amp;"-T1",FixtureCode!$B$4:$AH$4,0)))))</f>
        <v>-</v>
      </c>
      <c r="F5852" s="13" t="str">
        <f>IF(C5852="-","-",IF(D5852=maxgameno+2,"blank row 2",IF(D5852=maxgameno+1,"blank row 1",INDEX(FixtureCode!$B$4:$AH$128,MATCH($C5852,FixtureCode!$B$4:$B$128,0),MATCH("G"&amp;D5852&amp;"-T2",FixtureCode!$B$4:$AH$4,0)))))</f>
        <v>-</v>
      </c>
      <c r="G5852" s="12" t="str">
        <f>IF(C5852="-","-",IF(AND(ISNUMBER(Fixture!G5856),ISNUMBER(Fixture!I5856),Fixture!F5856&lt;&gt;"BYE",Fixture!J5856&lt;&gt;"BYE"),"Yes","-"))</f>
        <v>-</v>
      </c>
      <c r="H5852" s="9" t="str">
        <f>IF(G5852="-","-",IF(Fixture!G5856&gt;Fixture!I5856,Settings!$G$7,IF(Fixture!G5856=Fixture!I5856,Settings!$G$8,IF(Fixture!G5856&lt;Fixture!I5856,Settings!$G$9,"-"))))</f>
        <v>-</v>
      </c>
      <c r="I5852" s="13" t="str">
        <f>IF(G5852="-","-",IF(Fixture!I5856&gt;Fixture!G5856,Settings!$G$7,IF(Fixture!I5856=Fixture!G5856,Settings!$G$8,IF(Fixture!I5856&lt;Fixture!G5856,Settings!$G$9,"-"))))</f>
        <v>-</v>
      </c>
    </row>
    <row r="5853" spans="3:9" x14ac:dyDescent="0.25">
      <c r="C5853" s="12" t="str">
        <f t="shared" si="184"/>
        <v>-</v>
      </c>
      <c r="D5853" s="9" t="str">
        <f t="shared" si="185"/>
        <v>-</v>
      </c>
      <c r="E5853" s="9" t="str">
        <f>IF(C5853="-","-",IF(D5853=maxgameno+2,"blank row 2",IF(D5853=maxgameno+1,"blank row 1",INDEX(FixtureCode!$B$4:$AH$128,MATCH($C5853,FixtureCode!$B$4:$B$128,0),MATCH("G"&amp;D5853&amp;"-T1",FixtureCode!$B$4:$AH$4,0)))))</f>
        <v>-</v>
      </c>
      <c r="F5853" s="13" t="str">
        <f>IF(C5853="-","-",IF(D5853=maxgameno+2,"blank row 2",IF(D5853=maxgameno+1,"blank row 1",INDEX(FixtureCode!$B$4:$AH$128,MATCH($C5853,FixtureCode!$B$4:$B$128,0),MATCH("G"&amp;D5853&amp;"-T2",FixtureCode!$B$4:$AH$4,0)))))</f>
        <v>-</v>
      </c>
      <c r="G5853" s="12" t="str">
        <f>IF(C5853="-","-",IF(AND(ISNUMBER(Fixture!G5857),ISNUMBER(Fixture!I5857),Fixture!F5857&lt;&gt;"BYE",Fixture!J5857&lt;&gt;"BYE"),"Yes","-"))</f>
        <v>-</v>
      </c>
      <c r="H5853" s="9" t="str">
        <f>IF(G5853="-","-",IF(Fixture!G5857&gt;Fixture!I5857,Settings!$G$7,IF(Fixture!G5857=Fixture!I5857,Settings!$G$8,IF(Fixture!G5857&lt;Fixture!I5857,Settings!$G$9,"-"))))</f>
        <v>-</v>
      </c>
      <c r="I5853" s="13" t="str">
        <f>IF(G5853="-","-",IF(Fixture!I5857&gt;Fixture!G5857,Settings!$G$7,IF(Fixture!I5857=Fixture!G5857,Settings!$G$8,IF(Fixture!I5857&lt;Fixture!G5857,Settings!$G$9,"-"))))</f>
        <v>-</v>
      </c>
    </row>
    <row r="5854" spans="3:9" x14ac:dyDescent="0.25">
      <c r="C5854" s="12" t="str">
        <f t="shared" si="184"/>
        <v>-</v>
      </c>
      <c r="D5854" s="9" t="str">
        <f t="shared" si="185"/>
        <v>-</v>
      </c>
      <c r="E5854" s="9" t="str">
        <f>IF(C5854="-","-",IF(D5854=maxgameno+2,"blank row 2",IF(D5854=maxgameno+1,"blank row 1",INDEX(FixtureCode!$B$4:$AH$128,MATCH($C5854,FixtureCode!$B$4:$B$128,0),MATCH("G"&amp;D5854&amp;"-T1",FixtureCode!$B$4:$AH$4,0)))))</f>
        <v>-</v>
      </c>
      <c r="F5854" s="13" t="str">
        <f>IF(C5854="-","-",IF(D5854=maxgameno+2,"blank row 2",IF(D5854=maxgameno+1,"blank row 1",INDEX(FixtureCode!$B$4:$AH$128,MATCH($C5854,FixtureCode!$B$4:$B$128,0),MATCH("G"&amp;D5854&amp;"-T2",FixtureCode!$B$4:$AH$4,0)))))</f>
        <v>-</v>
      </c>
      <c r="G5854" s="12" t="str">
        <f>IF(C5854="-","-",IF(AND(ISNUMBER(Fixture!G5858),ISNUMBER(Fixture!I5858),Fixture!F5858&lt;&gt;"BYE",Fixture!J5858&lt;&gt;"BYE"),"Yes","-"))</f>
        <v>-</v>
      </c>
      <c r="H5854" s="9" t="str">
        <f>IF(G5854="-","-",IF(Fixture!G5858&gt;Fixture!I5858,Settings!$G$7,IF(Fixture!G5858=Fixture!I5858,Settings!$G$8,IF(Fixture!G5858&lt;Fixture!I5858,Settings!$G$9,"-"))))</f>
        <v>-</v>
      </c>
      <c r="I5854" s="13" t="str">
        <f>IF(G5854="-","-",IF(Fixture!I5858&gt;Fixture!G5858,Settings!$G$7,IF(Fixture!I5858=Fixture!G5858,Settings!$G$8,IF(Fixture!I5858&lt;Fixture!G5858,Settings!$G$9,"-"))))</f>
        <v>-</v>
      </c>
    </row>
    <row r="5855" spans="3:9" x14ac:dyDescent="0.25">
      <c r="C5855" s="12" t="str">
        <f t="shared" si="184"/>
        <v>-</v>
      </c>
      <c r="D5855" s="9" t="str">
        <f t="shared" si="185"/>
        <v>-</v>
      </c>
      <c r="E5855" s="9" t="str">
        <f>IF(C5855="-","-",IF(D5855=maxgameno+2,"blank row 2",IF(D5855=maxgameno+1,"blank row 1",INDEX(FixtureCode!$B$4:$AH$128,MATCH($C5855,FixtureCode!$B$4:$B$128,0),MATCH("G"&amp;D5855&amp;"-T1",FixtureCode!$B$4:$AH$4,0)))))</f>
        <v>-</v>
      </c>
      <c r="F5855" s="13" t="str">
        <f>IF(C5855="-","-",IF(D5855=maxgameno+2,"blank row 2",IF(D5855=maxgameno+1,"blank row 1",INDEX(FixtureCode!$B$4:$AH$128,MATCH($C5855,FixtureCode!$B$4:$B$128,0),MATCH("G"&amp;D5855&amp;"-T2",FixtureCode!$B$4:$AH$4,0)))))</f>
        <v>-</v>
      </c>
      <c r="G5855" s="12" t="str">
        <f>IF(C5855="-","-",IF(AND(ISNUMBER(Fixture!G5859),ISNUMBER(Fixture!I5859),Fixture!F5859&lt;&gt;"BYE",Fixture!J5859&lt;&gt;"BYE"),"Yes","-"))</f>
        <v>-</v>
      </c>
      <c r="H5855" s="9" t="str">
        <f>IF(G5855="-","-",IF(Fixture!G5859&gt;Fixture!I5859,Settings!$G$7,IF(Fixture!G5859=Fixture!I5859,Settings!$G$8,IF(Fixture!G5859&lt;Fixture!I5859,Settings!$G$9,"-"))))</f>
        <v>-</v>
      </c>
      <c r="I5855" s="13" t="str">
        <f>IF(G5855="-","-",IF(Fixture!I5859&gt;Fixture!G5859,Settings!$G$7,IF(Fixture!I5859=Fixture!G5859,Settings!$G$8,IF(Fixture!I5859&lt;Fixture!G5859,Settings!$G$9,"-"))))</f>
        <v>-</v>
      </c>
    </row>
    <row r="5856" spans="3:9" x14ac:dyDescent="0.25">
      <c r="C5856" s="12" t="str">
        <f t="shared" si="184"/>
        <v>-</v>
      </c>
      <c r="D5856" s="9" t="str">
        <f t="shared" si="185"/>
        <v>-</v>
      </c>
      <c r="E5856" s="9" t="str">
        <f>IF(C5856="-","-",IF(D5856=maxgameno+2,"blank row 2",IF(D5856=maxgameno+1,"blank row 1",INDEX(FixtureCode!$B$4:$AH$128,MATCH($C5856,FixtureCode!$B$4:$B$128,0),MATCH("G"&amp;D5856&amp;"-T1",FixtureCode!$B$4:$AH$4,0)))))</f>
        <v>-</v>
      </c>
      <c r="F5856" s="13" t="str">
        <f>IF(C5856="-","-",IF(D5856=maxgameno+2,"blank row 2",IF(D5856=maxgameno+1,"blank row 1",INDEX(FixtureCode!$B$4:$AH$128,MATCH($C5856,FixtureCode!$B$4:$B$128,0),MATCH("G"&amp;D5856&amp;"-T2",FixtureCode!$B$4:$AH$4,0)))))</f>
        <v>-</v>
      </c>
      <c r="G5856" s="12" t="str">
        <f>IF(C5856="-","-",IF(AND(ISNUMBER(Fixture!G5860),ISNUMBER(Fixture!I5860),Fixture!F5860&lt;&gt;"BYE",Fixture!J5860&lt;&gt;"BYE"),"Yes","-"))</f>
        <v>-</v>
      </c>
      <c r="H5856" s="9" t="str">
        <f>IF(G5856="-","-",IF(Fixture!G5860&gt;Fixture!I5860,Settings!$G$7,IF(Fixture!G5860=Fixture!I5860,Settings!$G$8,IF(Fixture!G5860&lt;Fixture!I5860,Settings!$G$9,"-"))))</f>
        <v>-</v>
      </c>
      <c r="I5856" s="13" t="str">
        <f>IF(G5856="-","-",IF(Fixture!I5860&gt;Fixture!G5860,Settings!$G$7,IF(Fixture!I5860=Fixture!G5860,Settings!$G$8,IF(Fixture!I5860&lt;Fixture!G5860,Settings!$G$9,"-"))))</f>
        <v>-</v>
      </c>
    </row>
    <row r="5857" spans="3:9" x14ac:dyDescent="0.25">
      <c r="C5857" s="12" t="str">
        <f t="shared" si="184"/>
        <v>-</v>
      </c>
      <c r="D5857" s="9" t="str">
        <f t="shared" si="185"/>
        <v>-</v>
      </c>
      <c r="E5857" s="9" t="str">
        <f>IF(C5857="-","-",IF(D5857=maxgameno+2,"blank row 2",IF(D5857=maxgameno+1,"blank row 1",INDEX(FixtureCode!$B$4:$AH$128,MATCH($C5857,FixtureCode!$B$4:$B$128,0),MATCH("G"&amp;D5857&amp;"-T1",FixtureCode!$B$4:$AH$4,0)))))</f>
        <v>-</v>
      </c>
      <c r="F5857" s="13" t="str">
        <f>IF(C5857="-","-",IF(D5857=maxgameno+2,"blank row 2",IF(D5857=maxgameno+1,"blank row 1",INDEX(FixtureCode!$B$4:$AH$128,MATCH($C5857,FixtureCode!$B$4:$B$128,0),MATCH("G"&amp;D5857&amp;"-T2",FixtureCode!$B$4:$AH$4,0)))))</f>
        <v>-</v>
      </c>
      <c r="G5857" s="12" t="str">
        <f>IF(C5857="-","-",IF(AND(ISNUMBER(Fixture!G5861),ISNUMBER(Fixture!I5861),Fixture!F5861&lt;&gt;"BYE",Fixture!J5861&lt;&gt;"BYE"),"Yes","-"))</f>
        <v>-</v>
      </c>
      <c r="H5857" s="9" t="str">
        <f>IF(G5857="-","-",IF(Fixture!G5861&gt;Fixture!I5861,Settings!$G$7,IF(Fixture!G5861=Fixture!I5861,Settings!$G$8,IF(Fixture!G5861&lt;Fixture!I5861,Settings!$G$9,"-"))))</f>
        <v>-</v>
      </c>
      <c r="I5857" s="13" t="str">
        <f>IF(G5857="-","-",IF(Fixture!I5861&gt;Fixture!G5861,Settings!$G$7,IF(Fixture!I5861=Fixture!G5861,Settings!$G$8,IF(Fixture!I5861&lt;Fixture!G5861,Settings!$G$9,"-"))))</f>
        <v>-</v>
      </c>
    </row>
    <row r="5858" spans="3:9" x14ac:dyDescent="0.25">
      <c r="C5858" s="12" t="str">
        <f t="shared" si="184"/>
        <v>-</v>
      </c>
      <c r="D5858" s="9" t="str">
        <f t="shared" si="185"/>
        <v>-</v>
      </c>
      <c r="E5858" s="9" t="str">
        <f>IF(C5858="-","-",IF(D5858=maxgameno+2,"blank row 2",IF(D5858=maxgameno+1,"blank row 1",INDEX(FixtureCode!$B$4:$AH$128,MATCH($C5858,FixtureCode!$B$4:$B$128,0),MATCH("G"&amp;D5858&amp;"-T1",FixtureCode!$B$4:$AH$4,0)))))</f>
        <v>-</v>
      </c>
      <c r="F5858" s="13" t="str">
        <f>IF(C5858="-","-",IF(D5858=maxgameno+2,"blank row 2",IF(D5858=maxgameno+1,"blank row 1",INDEX(FixtureCode!$B$4:$AH$128,MATCH($C5858,FixtureCode!$B$4:$B$128,0),MATCH("G"&amp;D5858&amp;"-T2",FixtureCode!$B$4:$AH$4,0)))))</f>
        <v>-</v>
      </c>
      <c r="G5858" s="12" t="str">
        <f>IF(C5858="-","-",IF(AND(ISNUMBER(Fixture!G5862),ISNUMBER(Fixture!I5862),Fixture!F5862&lt;&gt;"BYE",Fixture!J5862&lt;&gt;"BYE"),"Yes","-"))</f>
        <v>-</v>
      </c>
      <c r="H5858" s="9" t="str">
        <f>IF(G5858="-","-",IF(Fixture!G5862&gt;Fixture!I5862,Settings!$G$7,IF(Fixture!G5862=Fixture!I5862,Settings!$G$8,IF(Fixture!G5862&lt;Fixture!I5862,Settings!$G$9,"-"))))</f>
        <v>-</v>
      </c>
      <c r="I5858" s="13" t="str">
        <f>IF(G5858="-","-",IF(Fixture!I5862&gt;Fixture!G5862,Settings!$G$7,IF(Fixture!I5862=Fixture!G5862,Settings!$G$8,IF(Fixture!I5862&lt;Fixture!G5862,Settings!$G$9,"-"))))</f>
        <v>-</v>
      </c>
    </row>
    <row r="5859" spans="3:9" x14ac:dyDescent="0.25">
      <c r="C5859" s="12" t="str">
        <f t="shared" si="184"/>
        <v>-</v>
      </c>
      <c r="D5859" s="9" t="str">
        <f t="shared" si="185"/>
        <v>-</v>
      </c>
      <c r="E5859" s="9" t="str">
        <f>IF(C5859="-","-",IF(D5859=maxgameno+2,"blank row 2",IF(D5859=maxgameno+1,"blank row 1",INDEX(FixtureCode!$B$4:$AH$128,MATCH($C5859,FixtureCode!$B$4:$B$128,0),MATCH("G"&amp;D5859&amp;"-T1",FixtureCode!$B$4:$AH$4,0)))))</f>
        <v>-</v>
      </c>
      <c r="F5859" s="13" t="str">
        <f>IF(C5859="-","-",IF(D5859=maxgameno+2,"blank row 2",IF(D5859=maxgameno+1,"blank row 1",INDEX(FixtureCode!$B$4:$AH$128,MATCH($C5859,FixtureCode!$B$4:$B$128,0),MATCH("G"&amp;D5859&amp;"-T2",FixtureCode!$B$4:$AH$4,0)))))</f>
        <v>-</v>
      </c>
      <c r="G5859" s="12" t="str">
        <f>IF(C5859="-","-",IF(AND(ISNUMBER(Fixture!G5863),ISNUMBER(Fixture!I5863),Fixture!F5863&lt;&gt;"BYE",Fixture!J5863&lt;&gt;"BYE"),"Yes","-"))</f>
        <v>-</v>
      </c>
      <c r="H5859" s="9" t="str">
        <f>IF(G5859="-","-",IF(Fixture!G5863&gt;Fixture!I5863,Settings!$G$7,IF(Fixture!G5863=Fixture!I5863,Settings!$G$8,IF(Fixture!G5863&lt;Fixture!I5863,Settings!$G$9,"-"))))</f>
        <v>-</v>
      </c>
      <c r="I5859" s="13" t="str">
        <f>IF(G5859="-","-",IF(Fixture!I5863&gt;Fixture!G5863,Settings!$G$7,IF(Fixture!I5863=Fixture!G5863,Settings!$G$8,IF(Fixture!I5863&lt;Fixture!G5863,Settings!$G$9,"-"))))</f>
        <v>-</v>
      </c>
    </row>
    <row r="5860" spans="3:9" x14ac:dyDescent="0.25">
      <c r="C5860" s="12" t="str">
        <f t="shared" si="184"/>
        <v>-</v>
      </c>
      <c r="D5860" s="9" t="str">
        <f t="shared" si="185"/>
        <v>-</v>
      </c>
      <c r="E5860" s="9" t="str">
        <f>IF(C5860="-","-",IF(D5860=maxgameno+2,"blank row 2",IF(D5860=maxgameno+1,"blank row 1",INDEX(FixtureCode!$B$4:$AH$128,MATCH($C5860,FixtureCode!$B$4:$B$128,0),MATCH("G"&amp;D5860&amp;"-T1",FixtureCode!$B$4:$AH$4,0)))))</f>
        <v>-</v>
      </c>
      <c r="F5860" s="13" t="str">
        <f>IF(C5860="-","-",IF(D5860=maxgameno+2,"blank row 2",IF(D5860=maxgameno+1,"blank row 1",INDEX(FixtureCode!$B$4:$AH$128,MATCH($C5860,FixtureCode!$B$4:$B$128,0),MATCH("G"&amp;D5860&amp;"-T2",FixtureCode!$B$4:$AH$4,0)))))</f>
        <v>-</v>
      </c>
      <c r="G5860" s="12" t="str">
        <f>IF(C5860="-","-",IF(AND(ISNUMBER(Fixture!G5864),ISNUMBER(Fixture!I5864),Fixture!F5864&lt;&gt;"BYE",Fixture!J5864&lt;&gt;"BYE"),"Yes","-"))</f>
        <v>-</v>
      </c>
      <c r="H5860" s="9" t="str">
        <f>IF(G5860="-","-",IF(Fixture!G5864&gt;Fixture!I5864,Settings!$G$7,IF(Fixture!G5864=Fixture!I5864,Settings!$G$8,IF(Fixture!G5864&lt;Fixture!I5864,Settings!$G$9,"-"))))</f>
        <v>-</v>
      </c>
      <c r="I5860" s="13" t="str">
        <f>IF(G5860="-","-",IF(Fixture!I5864&gt;Fixture!G5864,Settings!$G$7,IF(Fixture!I5864=Fixture!G5864,Settings!$G$8,IF(Fixture!I5864&lt;Fixture!G5864,Settings!$G$9,"-"))))</f>
        <v>-</v>
      </c>
    </row>
    <row r="5861" spans="3:9" x14ac:dyDescent="0.25">
      <c r="C5861" s="12" t="str">
        <f t="shared" si="184"/>
        <v>-</v>
      </c>
      <c r="D5861" s="9" t="str">
        <f t="shared" si="185"/>
        <v>-</v>
      </c>
      <c r="E5861" s="9" t="str">
        <f>IF(C5861="-","-",IF(D5861=maxgameno+2,"blank row 2",IF(D5861=maxgameno+1,"blank row 1",INDEX(FixtureCode!$B$4:$AH$128,MATCH($C5861,FixtureCode!$B$4:$B$128,0),MATCH("G"&amp;D5861&amp;"-T1",FixtureCode!$B$4:$AH$4,0)))))</f>
        <v>-</v>
      </c>
      <c r="F5861" s="13" t="str">
        <f>IF(C5861="-","-",IF(D5861=maxgameno+2,"blank row 2",IF(D5861=maxgameno+1,"blank row 1",INDEX(FixtureCode!$B$4:$AH$128,MATCH($C5861,FixtureCode!$B$4:$B$128,0),MATCH("G"&amp;D5861&amp;"-T2",FixtureCode!$B$4:$AH$4,0)))))</f>
        <v>-</v>
      </c>
      <c r="G5861" s="12" t="str">
        <f>IF(C5861="-","-",IF(AND(ISNUMBER(Fixture!G5865),ISNUMBER(Fixture!I5865),Fixture!F5865&lt;&gt;"BYE",Fixture!J5865&lt;&gt;"BYE"),"Yes","-"))</f>
        <v>-</v>
      </c>
      <c r="H5861" s="9" t="str">
        <f>IF(G5861="-","-",IF(Fixture!G5865&gt;Fixture!I5865,Settings!$G$7,IF(Fixture!G5865=Fixture!I5865,Settings!$G$8,IF(Fixture!G5865&lt;Fixture!I5865,Settings!$G$9,"-"))))</f>
        <v>-</v>
      </c>
      <c r="I5861" s="13" t="str">
        <f>IF(G5861="-","-",IF(Fixture!I5865&gt;Fixture!G5865,Settings!$G$7,IF(Fixture!I5865=Fixture!G5865,Settings!$G$8,IF(Fixture!I5865&lt;Fixture!G5865,Settings!$G$9,"-"))))</f>
        <v>-</v>
      </c>
    </row>
    <row r="5862" spans="3:9" x14ac:dyDescent="0.25">
      <c r="C5862" s="12" t="str">
        <f t="shared" si="184"/>
        <v>-</v>
      </c>
      <c r="D5862" s="9" t="str">
        <f t="shared" si="185"/>
        <v>-</v>
      </c>
      <c r="E5862" s="9" t="str">
        <f>IF(C5862="-","-",IF(D5862=maxgameno+2,"blank row 2",IF(D5862=maxgameno+1,"blank row 1",INDEX(FixtureCode!$B$4:$AH$128,MATCH($C5862,FixtureCode!$B$4:$B$128,0),MATCH("G"&amp;D5862&amp;"-T1",FixtureCode!$B$4:$AH$4,0)))))</f>
        <v>-</v>
      </c>
      <c r="F5862" s="13" t="str">
        <f>IF(C5862="-","-",IF(D5862=maxgameno+2,"blank row 2",IF(D5862=maxgameno+1,"blank row 1",INDEX(FixtureCode!$B$4:$AH$128,MATCH($C5862,FixtureCode!$B$4:$B$128,0),MATCH("G"&amp;D5862&amp;"-T2",FixtureCode!$B$4:$AH$4,0)))))</f>
        <v>-</v>
      </c>
      <c r="G5862" s="12" t="str">
        <f>IF(C5862="-","-",IF(AND(ISNUMBER(Fixture!G5866),ISNUMBER(Fixture!I5866),Fixture!F5866&lt;&gt;"BYE",Fixture!J5866&lt;&gt;"BYE"),"Yes","-"))</f>
        <v>-</v>
      </c>
      <c r="H5862" s="9" t="str">
        <f>IF(G5862="-","-",IF(Fixture!G5866&gt;Fixture!I5866,Settings!$G$7,IF(Fixture!G5866=Fixture!I5866,Settings!$G$8,IF(Fixture!G5866&lt;Fixture!I5866,Settings!$G$9,"-"))))</f>
        <v>-</v>
      </c>
      <c r="I5862" s="13" t="str">
        <f>IF(G5862="-","-",IF(Fixture!I5866&gt;Fixture!G5866,Settings!$G$7,IF(Fixture!I5866=Fixture!G5866,Settings!$G$8,IF(Fixture!I5866&lt;Fixture!G5866,Settings!$G$9,"-"))))</f>
        <v>-</v>
      </c>
    </row>
    <row r="5863" spans="3:9" x14ac:dyDescent="0.25">
      <c r="C5863" s="12" t="str">
        <f t="shared" si="184"/>
        <v>-</v>
      </c>
      <c r="D5863" s="9" t="str">
        <f t="shared" si="185"/>
        <v>-</v>
      </c>
      <c r="E5863" s="9" t="str">
        <f>IF(C5863="-","-",IF(D5863=maxgameno+2,"blank row 2",IF(D5863=maxgameno+1,"blank row 1",INDEX(FixtureCode!$B$4:$AH$128,MATCH($C5863,FixtureCode!$B$4:$B$128,0),MATCH("G"&amp;D5863&amp;"-T1",FixtureCode!$B$4:$AH$4,0)))))</f>
        <v>-</v>
      </c>
      <c r="F5863" s="13" t="str">
        <f>IF(C5863="-","-",IF(D5863=maxgameno+2,"blank row 2",IF(D5863=maxgameno+1,"blank row 1",INDEX(FixtureCode!$B$4:$AH$128,MATCH($C5863,FixtureCode!$B$4:$B$128,0),MATCH("G"&amp;D5863&amp;"-T2",FixtureCode!$B$4:$AH$4,0)))))</f>
        <v>-</v>
      </c>
      <c r="G5863" s="12" t="str">
        <f>IF(C5863="-","-",IF(AND(ISNUMBER(Fixture!G5867),ISNUMBER(Fixture!I5867),Fixture!F5867&lt;&gt;"BYE",Fixture!J5867&lt;&gt;"BYE"),"Yes","-"))</f>
        <v>-</v>
      </c>
      <c r="H5863" s="9" t="str">
        <f>IF(G5863="-","-",IF(Fixture!G5867&gt;Fixture!I5867,Settings!$G$7,IF(Fixture!G5867=Fixture!I5867,Settings!$G$8,IF(Fixture!G5867&lt;Fixture!I5867,Settings!$G$9,"-"))))</f>
        <v>-</v>
      </c>
      <c r="I5863" s="13" t="str">
        <f>IF(G5863="-","-",IF(Fixture!I5867&gt;Fixture!G5867,Settings!$G$7,IF(Fixture!I5867=Fixture!G5867,Settings!$G$8,IF(Fixture!I5867&lt;Fixture!G5867,Settings!$G$9,"-"))))</f>
        <v>-</v>
      </c>
    </row>
    <row r="5864" spans="3:9" x14ac:dyDescent="0.25">
      <c r="C5864" s="12" t="str">
        <f t="shared" si="184"/>
        <v>-</v>
      </c>
      <c r="D5864" s="9" t="str">
        <f t="shared" si="185"/>
        <v>-</v>
      </c>
      <c r="E5864" s="9" t="str">
        <f>IF(C5864="-","-",IF(D5864=maxgameno+2,"blank row 2",IF(D5864=maxgameno+1,"blank row 1",INDEX(FixtureCode!$B$4:$AH$128,MATCH($C5864,FixtureCode!$B$4:$B$128,0),MATCH("G"&amp;D5864&amp;"-T1",FixtureCode!$B$4:$AH$4,0)))))</f>
        <v>-</v>
      </c>
      <c r="F5864" s="13" t="str">
        <f>IF(C5864="-","-",IF(D5864=maxgameno+2,"blank row 2",IF(D5864=maxgameno+1,"blank row 1",INDEX(FixtureCode!$B$4:$AH$128,MATCH($C5864,FixtureCode!$B$4:$B$128,0),MATCH("G"&amp;D5864&amp;"-T2",FixtureCode!$B$4:$AH$4,0)))))</f>
        <v>-</v>
      </c>
      <c r="G5864" s="12" t="str">
        <f>IF(C5864="-","-",IF(AND(ISNUMBER(Fixture!G5868),ISNUMBER(Fixture!I5868),Fixture!F5868&lt;&gt;"BYE",Fixture!J5868&lt;&gt;"BYE"),"Yes","-"))</f>
        <v>-</v>
      </c>
      <c r="H5864" s="9" t="str">
        <f>IF(G5864="-","-",IF(Fixture!G5868&gt;Fixture!I5868,Settings!$G$7,IF(Fixture!G5868=Fixture!I5868,Settings!$G$8,IF(Fixture!G5868&lt;Fixture!I5868,Settings!$G$9,"-"))))</f>
        <v>-</v>
      </c>
      <c r="I5864" s="13" t="str">
        <f>IF(G5864="-","-",IF(Fixture!I5868&gt;Fixture!G5868,Settings!$G$7,IF(Fixture!I5868=Fixture!G5868,Settings!$G$8,IF(Fixture!I5868&lt;Fixture!G5868,Settings!$G$9,"-"))))</f>
        <v>-</v>
      </c>
    </row>
    <row r="5865" spans="3:9" x14ac:dyDescent="0.25">
      <c r="C5865" s="12" t="str">
        <f t="shared" si="184"/>
        <v>-</v>
      </c>
      <c r="D5865" s="9" t="str">
        <f t="shared" si="185"/>
        <v>-</v>
      </c>
      <c r="E5865" s="9" t="str">
        <f>IF(C5865="-","-",IF(D5865=maxgameno+2,"blank row 2",IF(D5865=maxgameno+1,"blank row 1",INDEX(FixtureCode!$B$4:$AH$128,MATCH($C5865,FixtureCode!$B$4:$B$128,0),MATCH("G"&amp;D5865&amp;"-T1",FixtureCode!$B$4:$AH$4,0)))))</f>
        <v>-</v>
      </c>
      <c r="F5865" s="13" t="str">
        <f>IF(C5865="-","-",IF(D5865=maxgameno+2,"blank row 2",IF(D5865=maxgameno+1,"blank row 1",INDEX(FixtureCode!$B$4:$AH$128,MATCH($C5865,FixtureCode!$B$4:$B$128,0),MATCH("G"&amp;D5865&amp;"-T2",FixtureCode!$B$4:$AH$4,0)))))</f>
        <v>-</v>
      </c>
      <c r="G5865" s="12" t="str">
        <f>IF(C5865="-","-",IF(AND(ISNUMBER(Fixture!G5869),ISNUMBER(Fixture!I5869),Fixture!F5869&lt;&gt;"BYE",Fixture!J5869&lt;&gt;"BYE"),"Yes","-"))</f>
        <v>-</v>
      </c>
      <c r="H5865" s="9" t="str">
        <f>IF(G5865="-","-",IF(Fixture!G5869&gt;Fixture!I5869,Settings!$G$7,IF(Fixture!G5869=Fixture!I5869,Settings!$G$8,IF(Fixture!G5869&lt;Fixture!I5869,Settings!$G$9,"-"))))</f>
        <v>-</v>
      </c>
      <c r="I5865" s="13" t="str">
        <f>IF(G5865="-","-",IF(Fixture!I5869&gt;Fixture!G5869,Settings!$G$7,IF(Fixture!I5869=Fixture!G5869,Settings!$G$8,IF(Fixture!I5869&lt;Fixture!G5869,Settings!$G$9,"-"))))</f>
        <v>-</v>
      </c>
    </row>
    <row r="5866" spans="3:9" x14ac:dyDescent="0.25">
      <c r="C5866" s="12" t="str">
        <f t="shared" si="184"/>
        <v>-</v>
      </c>
      <c r="D5866" s="9" t="str">
        <f t="shared" si="185"/>
        <v>-</v>
      </c>
      <c r="E5866" s="9" t="str">
        <f>IF(C5866="-","-",IF(D5866=maxgameno+2,"blank row 2",IF(D5866=maxgameno+1,"blank row 1",INDEX(FixtureCode!$B$4:$AH$128,MATCH($C5866,FixtureCode!$B$4:$B$128,0),MATCH("G"&amp;D5866&amp;"-T1",FixtureCode!$B$4:$AH$4,0)))))</f>
        <v>-</v>
      </c>
      <c r="F5866" s="13" t="str">
        <f>IF(C5866="-","-",IF(D5866=maxgameno+2,"blank row 2",IF(D5866=maxgameno+1,"blank row 1",INDEX(FixtureCode!$B$4:$AH$128,MATCH($C5866,FixtureCode!$B$4:$B$128,0),MATCH("G"&amp;D5866&amp;"-T2",FixtureCode!$B$4:$AH$4,0)))))</f>
        <v>-</v>
      </c>
      <c r="G5866" s="12" t="str">
        <f>IF(C5866="-","-",IF(AND(ISNUMBER(Fixture!G5870),ISNUMBER(Fixture!I5870),Fixture!F5870&lt;&gt;"BYE",Fixture!J5870&lt;&gt;"BYE"),"Yes","-"))</f>
        <v>-</v>
      </c>
      <c r="H5866" s="9" t="str">
        <f>IF(G5866="-","-",IF(Fixture!G5870&gt;Fixture!I5870,Settings!$G$7,IF(Fixture!G5870=Fixture!I5870,Settings!$G$8,IF(Fixture!G5870&lt;Fixture!I5870,Settings!$G$9,"-"))))</f>
        <v>-</v>
      </c>
      <c r="I5866" s="13" t="str">
        <f>IF(G5866="-","-",IF(Fixture!I5870&gt;Fixture!G5870,Settings!$G$7,IF(Fixture!I5870=Fixture!G5870,Settings!$G$8,IF(Fixture!I5870&lt;Fixture!G5870,Settings!$G$9,"-"))))</f>
        <v>-</v>
      </c>
    </row>
    <row r="5867" spans="3:9" x14ac:dyDescent="0.25">
      <c r="C5867" s="12" t="str">
        <f t="shared" si="184"/>
        <v>-</v>
      </c>
      <c r="D5867" s="9" t="str">
        <f t="shared" si="185"/>
        <v>-</v>
      </c>
      <c r="E5867" s="9" t="str">
        <f>IF(C5867="-","-",IF(D5867=maxgameno+2,"blank row 2",IF(D5867=maxgameno+1,"blank row 1",INDEX(FixtureCode!$B$4:$AH$128,MATCH($C5867,FixtureCode!$B$4:$B$128,0),MATCH("G"&amp;D5867&amp;"-T1",FixtureCode!$B$4:$AH$4,0)))))</f>
        <v>-</v>
      </c>
      <c r="F5867" s="13" t="str">
        <f>IF(C5867="-","-",IF(D5867=maxgameno+2,"blank row 2",IF(D5867=maxgameno+1,"blank row 1",INDEX(FixtureCode!$B$4:$AH$128,MATCH($C5867,FixtureCode!$B$4:$B$128,0),MATCH("G"&amp;D5867&amp;"-T2",FixtureCode!$B$4:$AH$4,0)))))</f>
        <v>-</v>
      </c>
      <c r="G5867" s="12" t="str">
        <f>IF(C5867="-","-",IF(AND(ISNUMBER(Fixture!G5871),ISNUMBER(Fixture!I5871),Fixture!F5871&lt;&gt;"BYE",Fixture!J5871&lt;&gt;"BYE"),"Yes","-"))</f>
        <v>-</v>
      </c>
      <c r="H5867" s="9" t="str">
        <f>IF(G5867="-","-",IF(Fixture!G5871&gt;Fixture!I5871,Settings!$G$7,IF(Fixture!G5871=Fixture!I5871,Settings!$G$8,IF(Fixture!G5871&lt;Fixture!I5871,Settings!$G$9,"-"))))</f>
        <v>-</v>
      </c>
      <c r="I5867" s="13" t="str">
        <f>IF(G5867="-","-",IF(Fixture!I5871&gt;Fixture!G5871,Settings!$G$7,IF(Fixture!I5871=Fixture!G5871,Settings!$G$8,IF(Fixture!I5871&lt;Fixture!G5871,Settings!$G$9,"-"))))</f>
        <v>-</v>
      </c>
    </row>
    <row r="5868" spans="3:9" x14ac:dyDescent="0.25">
      <c r="C5868" s="12" t="str">
        <f t="shared" si="184"/>
        <v>-</v>
      </c>
      <c r="D5868" s="9" t="str">
        <f t="shared" si="185"/>
        <v>-</v>
      </c>
      <c r="E5868" s="9" t="str">
        <f>IF(C5868="-","-",IF(D5868=maxgameno+2,"blank row 2",IF(D5868=maxgameno+1,"blank row 1",INDEX(FixtureCode!$B$4:$AH$128,MATCH($C5868,FixtureCode!$B$4:$B$128,0),MATCH("G"&amp;D5868&amp;"-T1",FixtureCode!$B$4:$AH$4,0)))))</f>
        <v>-</v>
      </c>
      <c r="F5868" s="13" t="str">
        <f>IF(C5868="-","-",IF(D5868=maxgameno+2,"blank row 2",IF(D5868=maxgameno+1,"blank row 1",INDEX(FixtureCode!$B$4:$AH$128,MATCH($C5868,FixtureCode!$B$4:$B$128,0),MATCH("G"&amp;D5868&amp;"-T2",FixtureCode!$B$4:$AH$4,0)))))</f>
        <v>-</v>
      </c>
      <c r="G5868" s="12" t="str">
        <f>IF(C5868="-","-",IF(AND(ISNUMBER(Fixture!G5872),ISNUMBER(Fixture!I5872),Fixture!F5872&lt;&gt;"BYE",Fixture!J5872&lt;&gt;"BYE"),"Yes","-"))</f>
        <v>-</v>
      </c>
      <c r="H5868" s="9" t="str">
        <f>IF(G5868="-","-",IF(Fixture!G5872&gt;Fixture!I5872,Settings!$G$7,IF(Fixture!G5872=Fixture!I5872,Settings!$G$8,IF(Fixture!G5872&lt;Fixture!I5872,Settings!$G$9,"-"))))</f>
        <v>-</v>
      </c>
      <c r="I5868" s="13" t="str">
        <f>IF(G5868="-","-",IF(Fixture!I5872&gt;Fixture!G5872,Settings!$G$7,IF(Fixture!I5872=Fixture!G5872,Settings!$G$8,IF(Fixture!I5872&lt;Fixture!G5872,Settings!$G$9,"-"))))</f>
        <v>-</v>
      </c>
    </row>
    <row r="5869" spans="3:9" x14ac:dyDescent="0.25">
      <c r="C5869" s="12" t="str">
        <f t="shared" si="184"/>
        <v>-</v>
      </c>
      <c r="D5869" s="9" t="str">
        <f t="shared" si="185"/>
        <v>-</v>
      </c>
      <c r="E5869" s="9" t="str">
        <f>IF(C5869="-","-",IF(D5869=maxgameno+2,"blank row 2",IF(D5869=maxgameno+1,"blank row 1",INDEX(FixtureCode!$B$4:$AH$128,MATCH($C5869,FixtureCode!$B$4:$B$128,0),MATCH("G"&amp;D5869&amp;"-T1",FixtureCode!$B$4:$AH$4,0)))))</f>
        <v>-</v>
      </c>
      <c r="F5869" s="13" t="str">
        <f>IF(C5869="-","-",IF(D5869=maxgameno+2,"blank row 2",IF(D5869=maxgameno+1,"blank row 1",INDEX(FixtureCode!$B$4:$AH$128,MATCH($C5869,FixtureCode!$B$4:$B$128,0),MATCH("G"&amp;D5869&amp;"-T2",FixtureCode!$B$4:$AH$4,0)))))</f>
        <v>-</v>
      </c>
      <c r="G5869" s="12" t="str">
        <f>IF(C5869="-","-",IF(AND(ISNUMBER(Fixture!G5873),ISNUMBER(Fixture!I5873),Fixture!F5873&lt;&gt;"BYE",Fixture!J5873&lt;&gt;"BYE"),"Yes","-"))</f>
        <v>-</v>
      </c>
      <c r="H5869" s="9" t="str">
        <f>IF(G5869="-","-",IF(Fixture!G5873&gt;Fixture!I5873,Settings!$G$7,IF(Fixture!G5873=Fixture!I5873,Settings!$G$8,IF(Fixture!G5873&lt;Fixture!I5873,Settings!$G$9,"-"))))</f>
        <v>-</v>
      </c>
      <c r="I5869" s="13" t="str">
        <f>IF(G5869="-","-",IF(Fixture!I5873&gt;Fixture!G5873,Settings!$G$7,IF(Fixture!I5873=Fixture!G5873,Settings!$G$8,IF(Fixture!I5873&lt;Fixture!G5873,Settings!$G$9,"-"))))</f>
        <v>-</v>
      </c>
    </row>
    <row r="5870" spans="3:9" x14ac:dyDescent="0.25">
      <c r="C5870" s="12" t="str">
        <f t="shared" si="184"/>
        <v>-</v>
      </c>
      <c r="D5870" s="9" t="str">
        <f t="shared" si="185"/>
        <v>-</v>
      </c>
      <c r="E5870" s="9" t="str">
        <f>IF(C5870="-","-",IF(D5870=maxgameno+2,"blank row 2",IF(D5870=maxgameno+1,"blank row 1",INDEX(FixtureCode!$B$4:$AH$128,MATCH($C5870,FixtureCode!$B$4:$B$128,0),MATCH("G"&amp;D5870&amp;"-T1",FixtureCode!$B$4:$AH$4,0)))))</f>
        <v>-</v>
      </c>
      <c r="F5870" s="13" t="str">
        <f>IF(C5870="-","-",IF(D5870=maxgameno+2,"blank row 2",IF(D5870=maxgameno+1,"blank row 1",INDEX(FixtureCode!$B$4:$AH$128,MATCH($C5870,FixtureCode!$B$4:$B$128,0),MATCH("G"&amp;D5870&amp;"-T2",FixtureCode!$B$4:$AH$4,0)))))</f>
        <v>-</v>
      </c>
      <c r="G5870" s="12" t="str">
        <f>IF(C5870="-","-",IF(AND(ISNUMBER(Fixture!G5874),ISNUMBER(Fixture!I5874),Fixture!F5874&lt;&gt;"BYE",Fixture!J5874&lt;&gt;"BYE"),"Yes","-"))</f>
        <v>-</v>
      </c>
      <c r="H5870" s="9" t="str">
        <f>IF(G5870="-","-",IF(Fixture!G5874&gt;Fixture!I5874,Settings!$G$7,IF(Fixture!G5874=Fixture!I5874,Settings!$G$8,IF(Fixture!G5874&lt;Fixture!I5874,Settings!$G$9,"-"))))</f>
        <v>-</v>
      </c>
      <c r="I5870" s="13" t="str">
        <f>IF(G5870="-","-",IF(Fixture!I5874&gt;Fixture!G5874,Settings!$G$7,IF(Fixture!I5874=Fixture!G5874,Settings!$G$8,IF(Fixture!I5874&lt;Fixture!G5874,Settings!$G$9,"-"))))</f>
        <v>-</v>
      </c>
    </row>
    <row r="5871" spans="3:9" x14ac:dyDescent="0.25">
      <c r="C5871" s="12" t="str">
        <f t="shared" si="184"/>
        <v>-</v>
      </c>
      <c r="D5871" s="9" t="str">
        <f t="shared" si="185"/>
        <v>-</v>
      </c>
      <c r="E5871" s="9" t="str">
        <f>IF(C5871="-","-",IF(D5871=maxgameno+2,"blank row 2",IF(D5871=maxgameno+1,"blank row 1",INDEX(FixtureCode!$B$4:$AH$128,MATCH($C5871,FixtureCode!$B$4:$B$128,0),MATCH("G"&amp;D5871&amp;"-T1",FixtureCode!$B$4:$AH$4,0)))))</f>
        <v>-</v>
      </c>
      <c r="F5871" s="13" t="str">
        <f>IF(C5871="-","-",IF(D5871=maxgameno+2,"blank row 2",IF(D5871=maxgameno+1,"blank row 1",INDEX(FixtureCode!$B$4:$AH$128,MATCH($C5871,FixtureCode!$B$4:$B$128,0),MATCH("G"&amp;D5871&amp;"-T2",FixtureCode!$B$4:$AH$4,0)))))</f>
        <v>-</v>
      </c>
      <c r="G5871" s="12" t="str">
        <f>IF(C5871="-","-",IF(AND(ISNUMBER(Fixture!G5875),ISNUMBER(Fixture!I5875),Fixture!F5875&lt;&gt;"BYE",Fixture!J5875&lt;&gt;"BYE"),"Yes","-"))</f>
        <v>-</v>
      </c>
      <c r="H5871" s="9" t="str">
        <f>IF(G5871="-","-",IF(Fixture!G5875&gt;Fixture!I5875,Settings!$G$7,IF(Fixture!G5875=Fixture!I5875,Settings!$G$8,IF(Fixture!G5875&lt;Fixture!I5875,Settings!$G$9,"-"))))</f>
        <v>-</v>
      </c>
      <c r="I5871" s="13" t="str">
        <f>IF(G5871="-","-",IF(Fixture!I5875&gt;Fixture!G5875,Settings!$G$7,IF(Fixture!I5875=Fixture!G5875,Settings!$G$8,IF(Fixture!I5875&lt;Fixture!G5875,Settings!$G$9,"-"))))</f>
        <v>-</v>
      </c>
    </row>
    <row r="5872" spans="3:9" x14ac:dyDescent="0.25">
      <c r="C5872" s="12" t="str">
        <f t="shared" si="184"/>
        <v>-</v>
      </c>
      <c r="D5872" s="9" t="str">
        <f t="shared" si="185"/>
        <v>-</v>
      </c>
      <c r="E5872" s="9" t="str">
        <f>IF(C5872="-","-",IF(D5872=maxgameno+2,"blank row 2",IF(D5872=maxgameno+1,"blank row 1",INDEX(FixtureCode!$B$4:$AH$128,MATCH($C5872,FixtureCode!$B$4:$B$128,0),MATCH("G"&amp;D5872&amp;"-T1",FixtureCode!$B$4:$AH$4,0)))))</f>
        <v>-</v>
      </c>
      <c r="F5872" s="13" t="str">
        <f>IF(C5872="-","-",IF(D5872=maxgameno+2,"blank row 2",IF(D5872=maxgameno+1,"blank row 1",INDEX(FixtureCode!$B$4:$AH$128,MATCH($C5872,FixtureCode!$B$4:$B$128,0),MATCH("G"&amp;D5872&amp;"-T2",FixtureCode!$B$4:$AH$4,0)))))</f>
        <v>-</v>
      </c>
      <c r="G5872" s="12" t="str">
        <f>IF(C5872="-","-",IF(AND(ISNUMBER(Fixture!G5876),ISNUMBER(Fixture!I5876),Fixture!F5876&lt;&gt;"BYE",Fixture!J5876&lt;&gt;"BYE"),"Yes","-"))</f>
        <v>-</v>
      </c>
      <c r="H5872" s="9" t="str">
        <f>IF(G5872="-","-",IF(Fixture!G5876&gt;Fixture!I5876,Settings!$G$7,IF(Fixture!G5876=Fixture!I5876,Settings!$G$8,IF(Fixture!G5876&lt;Fixture!I5876,Settings!$G$9,"-"))))</f>
        <v>-</v>
      </c>
      <c r="I5872" s="13" t="str">
        <f>IF(G5872="-","-",IF(Fixture!I5876&gt;Fixture!G5876,Settings!$G$7,IF(Fixture!I5876=Fixture!G5876,Settings!$G$8,IF(Fixture!I5876&lt;Fixture!G5876,Settings!$G$9,"-"))))</f>
        <v>-</v>
      </c>
    </row>
    <row r="5873" spans="3:9" x14ac:dyDescent="0.25">
      <c r="C5873" s="12" t="str">
        <f t="shared" si="184"/>
        <v>-</v>
      </c>
      <c r="D5873" s="9" t="str">
        <f t="shared" si="185"/>
        <v>-</v>
      </c>
      <c r="E5873" s="9" t="str">
        <f>IF(C5873="-","-",IF(D5873=maxgameno+2,"blank row 2",IF(D5873=maxgameno+1,"blank row 1",INDEX(FixtureCode!$B$4:$AH$128,MATCH($C5873,FixtureCode!$B$4:$B$128,0),MATCH("G"&amp;D5873&amp;"-T1",FixtureCode!$B$4:$AH$4,0)))))</f>
        <v>-</v>
      </c>
      <c r="F5873" s="13" t="str">
        <f>IF(C5873="-","-",IF(D5873=maxgameno+2,"blank row 2",IF(D5873=maxgameno+1,"blank row 1",INDEX(FixtureCode!$B$4:$AH$128,MATCH($C5873,FixtureCode!$B$4:$B$128,0),MATCH("G"&amp;D5873&amp;"-T2",FixtureCode!$B$4:$AH$4,0)))))</f>
        <v>-</v>
      </c>
      <c r="G5873" s="12" t="str">
        <f>IF(C5873="-","-",IF(AND(ISNUMBER(Fixture!G5877),ISNUMBER(Fixture!I5877),Fixture!F5877&lt;&gt;"BYE",Fixture!J5877&lt;&gt;"BYE"),"Yes","-"))</f>
        <v>-</v>
      </c>
      <c r="H5873" s="9" t="str">
        <f>IF(G5873="-","-",IF(Fixture!G5877&gt;Fixture!I5877,Settings!$G$7,IF(Fixture!G5877=Fixture!I5877,Settings!$G$8,IF(Fixture!G5877&lt;Fixture!I5877,Settings!$G$9,"-"))))</f>
        <v>-</v>
      </c>
      <c r="I5873" s="13" t="str">
        <f>IF(G5873="-","-",IF(Fixture!I5877&gt;Fixture!G5877,Settings!$G$7,IF(Fixture!I5877=Fixture!G5877,Settings!$G$8,IF(Fixture!I5877&lt;Fixture!G5877,Settings!$G$9,"-"))))</f>
        <v>-</v>
      </c>
    </row>
    <row r="5874" spans="3:9" x14ac:dyDescent="0.25">
      <c r="C5874" s="12" t="str">
        <f t="shared" si="184"/>
        <v>-</v>
      </c>
      <c r="D5874" s="9" t="str">
        <f t="shared" si="185"/>
        <v>-</v>
      </c>
      <c r="E5874" s="9" t="str">
        <f>IF(C5874="-","-",IF(D5874=maxgameno+2,"blank row 2",IF(D5874=maxgameno+1,"blank row 1",INDEX(FixtureCode!$B$4:$AH$128,MATCH($C5874,FixtureCode!$B$4:$B$128,0),MATCH("G"&amp;D5874&amp;"-T1",FixtureCode!$B$4:$AH$4,0)))))</f>
        <v>-</v>
      </c>
      <c r="F5874" s="13" t="str">
        <f>IF(C5874="-","-",IF(D5874=maxgameno+2,"blank row 2",IF(D5874=maxgameno+1,"blank row 1",INDEX(FixtureCode!$B$4:$AH$128,MATCH($C5874,FixtureCode!$B$4:$B$128,0),MATCH("G"&amp;D5874&amp;"-T2",FixtureCode!$B$4:$AH$4,0)))))</f>
        <v>-</v>
      </c>
      <c r="G5874" s="12" t="str">
        <f>IF(C5874="-","-",IF(AND(ISNUMBER(Fixture!G5878),ISNUMBER(Fixture!I5878),Fixture!F5878&lt;&gt;"BYE",Fixture!J5878&lt;&gt;"BYE"),"Yes","-"))</f>
        <v>-</v>
      </c>
      <c r="H5874" s="9" t="str">
        <f>IF(G5874="-","-",IF(Fixture!G5878&gt;Fixture!I5878,Settings!$G$7,IF(Fixture!G5878=Fixture!I5878,Settings!$G$8,IF(Fixture!G5878&lt;Fixture!I5878,Settings!$G$9,"-"))))</f>
        <v>-</v>
      </c>
      <c r="I5874" s="13" t="str">
        <f>IF(G5874="-","-",IF(Fixture!I5878&gt;Fixture!G5878,Settings!$G$7,IF(Fixture!I5878=Fixture!G5878,Settings!$G$8,IF(Fixture!I5878&lt;Fixture!G5878,Settings!$G$9,"-"))))</f>
        <v>-</v>
      </c>
    </row>
    <row r="5875" spans="3:9" x14ac:dyDescent="0.25">
      <c r="C5875" s="12" t="str">
        <f t="shared" si="184"/>
        <v>-</v>
      </c>
      <c r="D5875" s="9" t="str">
        <f t="shared" si="185"/>
        <v>-</v>
      </c>
      <c r="E5875" s="9" t="str">
        <f>IF(C5875="-","-",IF(D5875=maxgameno+2,"blank row 2",IF(D5875=maxgameno+1,"blank row 1",INDEX(FixtureCode!$B$4:$AH$128,MATCH($C5875,FixtureCode!$B$4:$B$128,0),MATCH("G"&amp;D5875&amp;"-T1",FixtureCode!$B$4:$AH$4,0)))))</f>
        <v>-</v>
      </c>
      <c r="F5875" s="13" t="str">
        <f>IF(C5875="-","-",IF(D5875=maxgameno+2,"blank row 2",IF(D5875=maxgameno+1,"blank row 1",INDEX(FixtureCode!$B$4:$AH$128,MATCH($C5875,FixtureCode!$B$4:$B$128,0),MATCH("G"&amp;D5875&amp;"-T2",FixtureCode!$B$4:$AH$4,0)))))</f>
        <v>-</v>
      </c>
      <c r="G5875" s="12" t="str">
        <f>IF(C5875="-","-",IF(AND(ISNUMBER(Fixture!G5879),ISNUMBER(Fixture!I5879),Fixture!F5879&lt;&gt;"BYE",Fixture!J5879&lt;&gt;"BYE"),"Yes","-"))</f>
        <v>-</v>
      </c>
      <c r="H5875" s="9" t="str">
        <f>IF(G5875="-","-",IF(Fixture!G5879&gt;Fixture!I5879,Settings!$G$7,IF(Fixture!G5879=Fixture!I5879,Settings!$G$8,IF(Fixture!G5879&lt;Fixture!I5879,Settings!$G$9,"-"))))</f>
        <v>-</v>
      </c>
      <c r="I5875" s="13" t="str">
        <f>IF(G5875="-","-",IF(Fixture!I5879&gt;Fixture!G5879,Settings!$G$7,IF(Fixture!I5879=Fixture!G5879,Settings!$G$8,IF(Fixture!I5879&lt;Fixture!G5879,Settings!$G$9,"-"))))</f>
        <v>-</v>
      </c>
    </row>
    <row r="5876" spans="3:9" x14ac:dyDescent="0.25">
      <c r="C5876" s="12" t="str">
        <f t="shared" si="184"/>
        <v>-</v>
      </c>
      <c r="D5876" s="9" t="str">
        <f t="shared" si="185"/>
        <v>-</v>
      </c>
      <c r="E5876" s="9" t="str">
        <f>IF(C5876="-","-",IF(D5876=maxgameno+2,"blank row 2",IF(D5876=maxgameno+1,"blank row 1",INDEX(FixtureCode!$B$4:$AH$128,MATCH($C5876,FixtureCode!$B$4:$B$128,0),MATCH("G"&amp;D5876&amp;"-T1",FixtureCode!$B$4:$AH$4,0)))))</f>
        <v>-</v>
      </c>
      <c r="F5876" s="13" t="str">
        <f>IF(C5876="-","-",IF(D5876=maxgameno+2,"blank row 2",IF(D5876=maxgameno+1,"blank row 1",INDEX(FixtureCode!$B$4:$AH$128,MATCH($C5876,FixtureCode!$B$4:$B$128,0),MATCH("G"&amp;D5876&amp;"-T2",FixtureCode!$B$4:$AH$4,0)))))</f>
        <v>-</v>
      </c>
      <c r="G5876" s="12" t="str">
        <f>IF(C5876="-","-",IF(AND(ISNUMBER(Fixture!G5880),ISNUMBER(Fixture!I5880),Fixture!F5880&lt;&gt;"BYE",Fixture!J5880&lt;&gt;"BYE"),"Yes","-"))</f>
        <v>-</v>
      </c>
      <c r="H5876" s="9" t="str">
        <f>IF(G5876="-","-",IF(Fixture!G5880&gt;Fixture!I5880,Settings!$G$7,IF(Fixture!G5880=Fixture!I5880,Settings!$G$8,IF(Fixture!G5880&lt;Fixture!I5880,Settings!$G$9,"-"))))</f>
        <v>-</v>
      </c>
      <c r="I5876" s="13" t="str">
        <f>IF(G5876="-","-",IF(Fixture!I5880&gt;Fixture!G5880,Settings!$G$7,IF(Fixture!I5880=Fixture!G5880,Settings!$G$8,IF(Fixture!I5880&lt;Fixture!G5880,Settings!$G$9,"-"))))</f>
        <v>-</v>
      </c>
    </row>
    <row r="5877" spans="3:9" x14ac:dyDescent="0.25">
      <c r="C5877" s="12" t="str">
        <f t="shared" si="184"/>
        <v>-</v>
      </c>
      <c r="D5877" s="9" t="str">
        <f t="shared" si="185"/>
        <v>-</v>
      </c>
      <c r="E5877" s="9" t="str">
        <f>IF(C5877="-","-",IF(D5877=maxgameno+2,"blank row 2",IF(D5877=maxgameno+1,"blank row 1",INDEX(FixtureCode!$B$4:$AH$128,MATCH($C5877,FixtureCode!$B$4:$B$128,0),MATCH("G"&amp;D5877&amp;"-T1",FixtureCode!$B$4:$AH$4,0)))))</f>
        <v>-</v>
      </c>
      <c r="F5877" s="13" t="str">
        <f>IF(C5877="-","-",IF(D5877=maxgameno+2,"blank row 2",IF(D5877=maxgameno+1,"blank row 1",INDEX(FixtureCode!$B$4:$AH$128,MATCH($C5877,FixtureCode!$B$4:$B$128,0),MATCH("G"&amp;D5877&amp;"-T2",FixtureCode!$B$4:$AH$4,0)))))</f>
        <v>-</v>
      </c>
      <c r="G5877" s="12" t="str">
        <f>IF(C5877="-","-",IF(AND(ISNUMBER(Fixture!G5881),ISNUMBER(Fixture!I5881),Fixture!F5881&lt;&gt;"BYE",Fixture!J5881&lt;&gt;"BYE"),"Yes","-"))</f>
        <v>-</v>
      </c>
      <c r="H5877" s="9" t="str">
        <f>IF(G5877="-","-",IF(Fixture!G5881&gt;Fixture!I5881,Settings!$G$7,IF(Fixture!G5881=Fixture!I5881,Settings!$G$8,IF(Fixture!G5881&lt;Fixture!I5881,Settings!$G$9,"-"))))</f>
        <v>-</v>
      </c>
      <c r="I5877" s="13" t="str">
        <f>IF(G5877="-","-",IF(Fixture!I5881&gt;Fixture!G5881,Settings!$G$7,IF(Fixture!I5881=Fixture!G5881,Settings!$G$8,IF(Fixture!I5881&lt;Fixture!G5881,Settings!$G$9,"-"))))</f>
        <v>-</v>
      </c>
    </row>
    <row r="5878" spans="3:9" x14ac:dyDescent="0.25">
      <c r="C5878" s="12" t="str">
        <f t="shared" si="184"/>
        <v>-</v>
      </c>
      <c r="D5878" s="9" t="str">
        <f t="shared" si="185"/>
        <v>-</v>
      </c>
      <c r="E5878" s="9" t="str">
        <f>IF(C5878="-","-",IF(D5878=maxgameno+2,"blank row 2",IF(D5878=maxgameno+1,"blank row 1",INDEX(FixtureCode!$B$4:$AH$128,MATCH($C5878,FixtureCode!$B$4:$B$128,0),MATCH("G"&amp;D5878&amp;"-T1",FixtureCode!$B$4:$AH$4,0)))))</f>
        <v>-</v>
      </c>
      <c r="F5878" s="13" t="str">
        <f>IF(C5878="-","-",IF(D5878=maxgameno+2,"blank row 2",IF(D5878=maxgameno+1,"blank row 1",INDEX(FixtureCode!$B$4:$AH$128,MATCH($C5878,FixtureCode!$B$4:$B$128,0),MATCH("G"&amp;D5878&amp;"-T2",FixtureCode!$B$4:$AH$4,0)))))</f>
        <v>-</v>
      </c>
      <c r="G5878" s="12" t="str">
        <f>IF(C5878="-","-",IF(AND(ISNUMBER(Fixture!G5882),ISNUMBER(Fixture!I5882),Fixture!F5882&lt;&gt;"BYE",Fixture!J5882&lt;&gt;"BYE"),"Yes","-"))</f>
        <v>-</v>
      </c>
      <c r="H5878" s="9" t="str">
        <f>IF(G5878="-","-",IF(Fixture!G5882&gt;Fixture!I5882,Settings!$G$7,IF(Fixture!G5882=Fixture!I5882,Settings!$G$8,IF(Fixture!G5882&lt;Fixture!I5882,Settings!$G$9,"-"))))</f>
        <v>-</v>
      </c>
      <c r="I5878" s="13" t="str">
        <f>IF(G5878="-","-",IF(Fixture!I5882&gt;Fixture!G5882,Settings!$G$7,IF(Fixture!I5882=Fixture!G5882,Settings!$G$8,IF(Fixture!I5882&lt;Fixture!G5882,Settings!$G$9,"-"))))</f>
        <v>-</v>
      </c>
    </row>
    <row r="5879" spans="3:9" x14ac:dyDescent="0.25">
      <c r="C5879" s="12" t="str">
        <f t="shared" si="184"/>
        <v>-</v>
      </c>
      <c r="D5879" s="9" t="str">
        <f t="shared" si="185"/>
        <v>-</v>
      </c>
      <c r="E5879" s="9" t="str">
        <f>IF(C5879="-","-",IF(D5879=maxgameno+2,"blank row 2",IF(D5879=maxgameno+1,"blank row 1",INDEX(FixtureCode!$B$4:$AH$128,MATCH($C5879,FixtureCode!$B$4:$B$128,0),MATCH("G"&amp;D5879&amp;"-T1",FixtureCode!$B$4:$AH$4,0)))))</f>
        <v>-</v>
      </c>
      <c r="F5879" s="13" t="str">
        <f>IF(C5879="-","-",IF(D5879=maxgameno+2,"blank row 2",IF(D5879=maxgameno+1,"blank row 1",INDEX(FixtureCode!$B$4:$AH$128,MATCH($C5879,FixtureCode!$B$4:$B$128,0),MATCH("G"&amp;D5879&amp;"-T2",FixtureCode!$B$4:$AH$4,0)))))</f>
        <v>-</v>
      </c>
      <c r="G5879" s="12" t="str">
        <f>IF(C5879="-","-",IF(AND(ISNUMBER(Fixture!G5883),ISNUMBER(Fixture!I5883),Fixture!F5883&lt;&gt;"BYE",Fixture!J5883&lt;&gt;"BYE"),"Yes","-"))</f>
        <v>-</v>
      </c>
      <c r="H5879" s="9" t="str">
        <f>IF(G5879="-","-",IF(Fixture!G5883&gt;Fixture!I5883,Settings!$G$7,IF(Fixture!G5883=Fixture!I5883,Settings!$G$8,IF(Fixture!G5883&lt;Fixture!I5883,Settings!$G$9,"-"))))</f>
        <v>-</v>
      </c>
      <c r="I5879" s="13" t="str">
        <f>IF(G5879="-","-",IF(Fixture!I5883&gt;Fixture!G5883,Settings!$G$7,IF(Fixture!I5883=Fixture!G5883,Settings!$G$8,IF(Fixture!I5883&lt;Fixture!G5883,Settings!$G$9,"-"))))</f>
        <v>-</v>
      </c>
    </row>
    <row r="5880" spans="3:9" x14ac:dyDescent="0.25">
      <c r="C5880" s="12" t="str">
        <f t="shared" si="184"/>
        <v>-</v>
      </c>
      <c r="D5880" s="9" t="str">
        <f t="shared" si="185"/>
        <v>-</v>
      </c>
      <c r="E5880" s="9" t="str">
        <f>IF(C5880="-","-",IF(D5880=maxgameno+2,"blank row 2",IF(D5880=maxgameno+1,"blank row 1",INDEX(FixtureCode!$B$4:$AH$128,MATCH($C5880,FixtureCode!$B$4:$B$128,0),MATCH("G"&amp;D5880&amp;"-T1",FixtureCode!$B$4:$AH$4,0)))))</f>
        <v>-</v>
      </c>
      <c r="F5880" s="13" t="str">
        <f>IF(C5880="-","-",IF(D5880=maxgameno+2,"blank row 2",IF(D5880=maxgameno+1,"blank row 1",INDEX(FixtureCode!$B$4:$AH$128,MATCH($C5880,FixtureCode!$B$4:$B$128,0),MATCH("G"&amp;D5880&amp;"-T2",FixtureCode!$B$4:$AH$4,0)))))</f>
        <v>-</v>
      </c>
      <c r="G5880" s="12" t="str">
        <f>IF(C5880="-","-",IF(AND(ISNUMBER(Fixture!G5884),ISNUMBER(Fixture!I5884),Fixture!F5884&lt;&gt;"BYE",Fixture!J5884&lt;&gt;"BYE"),"Yes","-"))</f>
        <v>-</v>
      </c>
      <c r="H5880" s="9" t="str">
        <f>IF(G5880="-","-",IF(Fixture!G5884&gt;Fixture!I5884,Settings!$G$7,IF(Fixture!G5884=Fixture!I5884,Settings!$G$8,IF(Fixture!G5884&lt;Fixture!I5884,Settings!$G$9,"-"))))</f>
        <v>-</v>
      </c>
      <c r="I5880" s="13" t="str">
        <f>IF(G5880="-","-",IF(Fixture!I5884&gt;Fixture!G5884,Settings!$G$7,IF(Fixture!I5884=Fixture!G5884,Settings!$G$8,IF(Fixture!I5884&lt;Fixture!G5884,Settings!$G$9,"-"))))</f>
        <v>-</v>
      </c>
    </row>
    <row r="5881" spans="3:9" x14ac:dyDescent="0.25">
      <c r="C5881" s="12" t="str">
        <f t="shared" si="184"/>
        <v>-</v>
      </c>
      <c r="D5881" s="9" t="str">
        <f t="shared" si="185"/>
        <v>-</v>
      </c>
      <c r="E5881" s="9" t="str">
        <f>IF(C5881="-","-",IF(D5881=maxgameno+2,"blank row 2",IF(D5881=maxgameno+1,"blank row 1",INDEX(FixtureCode!$B$4:$AH$128,MATCH($C5881,FixtureCode!$B$4:$B$128,0),MATCH("G"&amp;D5881&amp;"-T1",FixtureCode!$B$4:$AH$4,0)))))</f>
        <v>-</v>
      </c>
      <c r="F5881" s="13" t="str">
        <f>IF(C5881="-","-",IF(D5881=maxgameno+2,"blank row 2",IF(D5881=maxgameno+1,"blank row 1",INDEX(FixtureCode!$B$4:$AH$128,MATCH($C5881,FixtureCode!$B$4:$B$128,0),MATCH("G"&amp;D5881&amp;"-T2",FixtureCode!$B$4:$AH$4,0)))))</f>
        <v>-</v>
      </c>
      <c r="G5881" s="12" t="str">
        <f>IF(C5881="-","-",IF(AND(ISNUMBER(Fixture!G5885),ISNUMBER(Fixture!I5885),Fixture!F5885&lt;&gt;"BYE",Fixture!J5885&lt;&gt;"BYE"),"Yes","-"))</f>
        <v>-</v>
      </c>
      <c r="H5881" s="9" t="str">
        <f>IF(G5881="-","-",IF(Fixture!G5885&gt;Fixture!I5885,Settings!$G$7,IF(Fixture!G5885=Fixture!I5885,Settings!$G$8,IF(Fixture!G5885&lt;Fixture!I5885,Settings!$G$9,"-"))))</f>
        <v>-</v>
      </c>
      <c r="I5881" s="13" t="str">
        <f>IF(G5881="-","-",IF(Fixture!I5885&gt;Fixture!G5885,Settings!$G$7,IF(Fixture!I5885=Fixture!G5885,Settings!$G$8,IF(Fixture!I5885&lt;Fixture!G5885,Settings!$G$9,"-"))))</f>
        <v>-</v>
      </c>
    </row>
    <row r="5882" spans="3:9" x14ac:dyDescent="0.25">
      <c r="C5882" s="12" t="str">
        <f t="shared" si="184"/>
        <v>-</v>
      </c>
      <c r="D5882" s="9" t="str">
        <f t="shared" si="185"/>
        <v>-</v>
      </c>
      <c r="E5882" s="9" t="str">
        <f>IF(C5882="-","-",IF(D5882=maxgameno+2,"blank row 2",IF(D5882=maxgameno+1,"blank row 1",INDEX(FixtureCode!$B$4:$AH$128,MATCH($C5882,FixtureCode!$B$4:$B$128,0),MATCH("G"&amp;D5882&amp;"-T1",FixtureCode!$B$4:$AH$4,0)))))</f>
        <v>-</v>
      </c>
      <c r="F5882" s="13" t="str">
        <f>IF(C5882="-","-",IF(D5882=maxgameno+2,"blank row 2",IF(D5882=maxgameno+1,"blank row 1",INDEX(FixtureCode!$B$4:$AH$128,MATCH($C5882,FixtureCode!$B$4:$B$128,0),MATCH("G"&amp;D5882&amp;"-T2",FixtureCode!$B$4:$AH$4,0)))))</f>
        <v>-</v>
      </c>
      <c r="G5882" s="12" t="str">
        <f>IF(C5882="-","-",IF(AND(ISNUMBER(Fixture!G5886),ISNUMBER(Fixture!I5886),Fixture!F5886&lt;&gt;"BYE",Fixture!J5886&lt;&gt;"BYE"),"Yes","-"))</f>
        <v>-</v>
      </c>
      <c r="H5882" s="9" t="str">
        <f>IF(G5882="-","-",IF(Fixture!G5886&gt;Fixture!I5886,Settings!$G$7,IF(Fixture!G5886=Fixture!I5886,Settings!$G$8,IF(Fixture!G5886&lt;Fixture!I5886,Settings!$G$9,"-"))))</f>
        <v>-</v>
      </c>
      <c r="I5882" s="13" t="str">
        <f>IF(G5882="-","-",IF(Fixture!I5886&gt;Fixture!G5886,Settings!$G$7,IF(Fixture!I5886=Fixture!G5886,Settings!$G$8,IF(Fixture!I5886&lt;Fixture!G5886,Settings!$G$9,"-"))))</f>
        <v>-</v>
      </c>
    </row>
    <row r="5883" spans="3:9" x14ac:dyDescent="0.25">
      <c r="C5883" s="12" t="str">
        <f t="shared" si="184"/>
        <v>-</v>
      </c>
      <c r="D5883" s="9" t="str">
        <f t="shared" si="185"/>
        <v>-</v>
      </c>
      <c r="E5883" s="9" t="str">
        <f>IF(C5883="-","-",IF(D5883=maxgameno+2,"blank row 2",IF(D5883=maxgameno+1,"blank row 1",INDEX(FixtureCode!$B$4:$AH$128,MATCH($C5883,FixtureCode!$B$4:$B$128,0),MATCH("G"&amp;D5883&amp;"-T1",FixtureCode!$B$4:$AH$4,0)))))</f>
        <v>-</v>
      </c>
      <c r="F5883" s="13" t="str">
        <f>IF(C5883="-","-",IF(D5883=maxgameno+2,"blank row 2",IF(D5883=maxgameno+1,"blank row 1",INDEX(FixtureCode!$B$4:$AH$128,MATCH($C5883,FixtureCode!$B$4:$B$128,0),MATCH("G"&amp;D5883&amp;"-T2",FixtureCode!$B$4:$AH$4,0)))))</f>
        <v>-</v>
      </c>
      <c r="G5883" s="12" t="str">
        <f>IF(C5883="-","-",IF(AND(ISNUMBER(Fixture!G5887),ISNUMBER(Fixture!I5887),Fixture!F5887&lt;&gt;"BYE",Fixture!J5887&lt;&gt;"BYE"),"Yes","-"))</f>
        <v>-</v>
      </c>
      <c r="H5883" s="9" t="str">
        <f>IF(G5883="-","-",IF(Fixture!G5887&gt;Fixture!I5887,Settings!$G$7,IF(Fixture!G5887=Fixture!I5887,Settings!$G$8,IF(Fixture!G5887&lt;Fixture!I5887,Settings!$G$9,"-"))))</f>
        <v>-</v>
      </c>
      <c r="I5883" s="13" t="str">
        <f>IF(G5883="-","-",IF(Fixture!I5887&gt;Fixture!G5887,Settings!$G$7,IF(Fixture!I5887=Fixture!G5887,Settings!$G$8,IF(Fixture!I5887&lt;Fixture!G5887,Settings!$G$9,"-"))))</f>
        <v>-</v>
      </c>
    </row>
    <row r="5884" spans="3:9" x14ac:dyDescent="0.25">
      <c r="C5884" s="12" t="str">
        <f t="shared" si="184"/>
        <v>-</v>
      </c>
      <c r="D5884" s="9" t="str">
        <f t="shared" si="185"/>
        <v>-</v>
      </c>
      <c r="E5884" s="9" t="str">
        <f>IF(C5884="-","-",IF(D5884=maxgameno+2,"blank row 2",IF(D5884=maxgameno+1,"blank row 1",INDEX(FixtureCode!$B$4:$AH$128,MATCH($C5884,FixtureCode!$B$4:$B$128,0),MATCH("G"&amp;D5884&amp;"-T1",FixtureCode!$B$4:$AH$4,0)))))</f>
        <v>-</v>
      </c>
      <c r="F5884" s="13" t="str">
        <f>IF(C5884="-","-",IF(D5884=maxgameno+2,"blank row 2",IF(D5884=maxgameno+1,"blank row 1",INDEX(FixtureCode!$B$4:$AH$128,MATCH($C5884,FixtureCode!$B$4:$B$128,0),MATCH("G"&amp;D5884&amp;"-T2",FixtureCode!$B$4:$AH$4,0)))))</f>
        <v>-</v>
      </c>
      <c r="G5884" s="12" t="str">
        <f>IF(C5884="-","-",IF(AND(ISNUMBER(Fixture!G5888),ISNUMBER(Fixture!I5888),Fixture!F5888&lt;&gt;"BYE",Fixture!J5888&lt;&gt;"BYE"),"Yes","-"))</f>
        <v>-</v>
      </c>
      <c r="H5884" s="9" t="str">
        <f>IF(G5884="-","-",IF(Fixture!G5888&gt;Fixture!I5888,Settings!$G$7,IF(Fixture!G5888=Fixture!I5888,Settings!$G$8,IF(Fixture!G5888&lt;Fixture!I5888,Settings!$G$9,"-"))))</f>
        <v>-</v>
      </c>
      <c r="I5884" s="13" t="str">
        <f>IF(G5884="-","-",IF(Fixture!I5888&gt;Fixture!G5888,Settings!$G$7,IF(Fixture!I5888=Fixture!G5888,Settings!$G$8,IF(Fixture!I5888&lt;Fixture!G5888,Settings!$G$9,"-"))))</f>
        <v>-</v>
      </c>
    </row>
    <row r="5885" spans="3:9" x14ac:dyDescent="0.25">
      <c r="C5885" s="12" t="str">
        <f t="shared" si="184"/>
        <v>-</v>
      </c>
      <c r="D5885" s="9" t="str">
        <f t="shared" si="185"/>
        <v>-</v>
      </c>
      <c r="E5885" s="9" t="str">
        <f>IF(C5885="-","-",IF(D5885=maxgameno+2,"blank row 2",IF(D5885=maxgameno+1,"blank row 1",INDEX(FixtureCode!$B$4:$AH$128,MATCH($C5885,FixtureCode!$B$4:$B$128,0),MATCH("G"&amp;D5885&amp;"-T1",FixtureCode!$B$4:$AH$4,0)))))</f>
        <v>-</v>
      </c>
      <c r="F5885" s="13" t="str">
        <f>IF(C5885="-","-",IF(D5885=maxgameno+2,"blank row 2",IF(D5885=maxgameno+1,"blank row 1",INDEX(FixtureCode!$B$4:$AH$128,MATCH($C5885,FixtureCode!$B$4:$B$128,0),MATCH("G"&amp;D5885&amp;"-T2",FixtureCode!$B$4:$AH$4,0)))))</f>
        <v>-</v>
      </c>
      <c r="G5885" s="12" t="str">
        <f>IF(C5885="-","-",IF(AND(ISNUMBER(Fixture!G5889),ISNUMBER(Fixture!I5889),Fixture!F5889&lt;&gt;"BYE",Fixture!J5889&lt;&gt;"BYE"),"Yes","-"))</f>
        <v>-</v>
      </c>
      <c r="H5885" s="9" t="str">
        <f>IF(G5885="-","-",IF(Fixture!G5889&gt;Fixture!I5889,Settings!$G$7,IF(Fixture!G5889=Fixture!I5889,Settings!$G$8,IF(Fixture!G5889&lt;Fixture!I5889,Settings!$G$9,"-"))))</f>
        <v>-</v>
      </c>
      <c r="I5885" s="13" t="str">
        <f>IF(G5885="-","-",IF(Fixture!I5889&gt;Fixture!G5889,Settings!$G$7,IF(Fixture!I5889=Fixture!G5889,Settings!$G$8,IF(Fixture!I5889&lt;Fixture!G5889,Settings!$G$9,"-"))))</f>
        <v>-</v>
      </c>
    </row>
    <row r="5886" spans="3:9" x14ac:dyDescent="0.25">
      <c r="C5886" s="12" t="str">
        <f t="shared" si="184"/>
        <v>-</v>
      </c>
      <c r="D5886" s="9" t="str">
        <f t="shared" si="185"/>
        <v>-</v>
      </c>
      <c r="E5886" s="9" t="str">
        <f>IF(C5886="-","-",IF(D5886=maxgameno+2,"blank row 2",IF(D5886=maxgameno+1,"blank row 1",INDEX(FixtureCode!$B$4:$AH$128,MATCH($C5886,FixtureCode!$B$4:$B$128,0),MATCH("G"&amp;D5886&amp;"-T1",FixtureCode!$B$4:$AH$4,0)))))</f>
        <v>-</v>
      </c>
      <c r="F5886" s="13" t="str">
        <f>IF(C5886="-","-",IF(D5886=maxgameno+2,"blank row 2",IF(D5886=maxgameno+1,"blank row 1",INDEX(FixtureCode!$B$4:$AH$128,MATCH($C5886,FixtureCode!$B$4:$B$128,0),MATCH("G"&amp;D5886&amp;"-T2",FixtureCode!$B$4:$AH$4,0)))))</f>
        <v>-</v>
      </c>
      <c r="G5886" s="12" t="str">
        <f>IF(C5886="-","-",IF(AND(ISNUMBER(Fixture!G5890),ISNUMBER(Fixture!I5890),Fixture!F5890&lt;&gt;"BYE",Fixture!J5890&lt;&gt;"BYE"),"Yes","-"))</f>
        <v>-</v>
      </c>
      <c r="H5886" s="9" t="str">
        <f>IF(G5886="-","-",IF(Fixture!G5890&gt;Fixture!I5890,Settings!$G$7,IF(Fixture!G5890=Fixture!I5890,Settings!$G$8,IF(Fixture!G5890&lt;Fixture!I5890,Settings!$G$9,"-"))))</f>
        <v>-</v>
      </c>
      <c r="I5886" s="13" t="str">
        <f>IF(G5886="-","-",IF(Fixture!I5890&gt;Fixture!G5890,Settings!$G$7,IF(Fixture!I5890=Fixture!G5890,Settings!$G$8,IF(Fixture!I5890&lt;Fixture!G5890,Settings!$G$9,"-"))))</f>
        <v>-</v>
      </c>
    </row>
    <row r="5887" spans="3:9" x14ac:dyDescent="0.25">
      <c r="C5887" s="12" t="str">
        <f t="shared" si="184"/>
        <v>-</v>
      </c>
      <c r="D5887" s="9" t="str">
        <f t="shared" si="185"/>
        <v>-</v>
      </c>
      <c r="E5887" s="9" t="str">
        <f>IF(C5887="-","-",IF(D5887=maxgameno+2,"blank row 2",IF(D5887=maxgameno+1,"blank row 1",INDEX(FixtureCode!$B$4:$AH$128,MATCH($C5887,FixtureCode!$B$4:$B$128,0),MATCH("G"&amp;D5887&amp;"-T1",FixtureCode!$B$4:$AH$4,0)))))</f>
        <v>-</v>
      </c>
      <c r="F5887" s="13" t="str">
        <f>IF(C5887="-","-",IF(D5887=maxgameno+2,"blank row 2",IF(D5887=maxgameno+1,"blank row 1",INDEX(FixtureCode!$B$4:$AH$128,MATCH($C5887,FixtureCode!$B$4:$B$128,0),MATCH("G"&amp;D5887&amp;"-T2",FixtureCode!$B$4:$AH$4,0)))))</f>
        <v>-</v>
      </c>
      <c r="G5887" s="12" t="str">
        <f>IF(C5887="-","-",IF(AND(ISNUMBER(Fixture!G5891),ISNUMBER(Fixture!I5891),Fixture!F5891&lt;&gt;"BYE",Fixture!J5891&lt;&gt;"BYE"),"Yes","-"))</f>
        <v>-</v>
      </c>
      <c r="H5887" s="9" t="str">
        <f>IF(G5887="-","-",IF(Fixture!G5891&gt;Fixture!I5891,Settings!$G$7,IF(Fixture!G5891=Fixture!I5891,Settings!$G$8,IF(Fixture!G5891&lt;Fixture!I5891,Settings!$G$9,"-"))))</f>
        <v>-</v>
      </c>
      <c r="I5887" s="13" t="str">
        <f>IF(G5887="-","-",IF(Fixture!I5891&gt;Fixture!G5891,Settings!$G$7,IF(Fixture!I5891=Fixture!G5891,Settings!$G$8,IF(Fixture!I5891&lt;Fixture!G5891,Settings!$G$9,"-"))))</f>
        <v>-</v>
      </c>
    </row>
    <row r="5888" spans="3:9" x14ac:dyDescent="0.25">
      <c r="C5888" s="12" t="str">
        <f t="shared" si="184"/>
        <v>-</v>
      </c>
      <c r="D5888" s="9" t="str">
        <f t="shared" si="185"/>
        <v>-</v>
      </c>
      <c r="E5888" s="9" t="str">
        <f>IF(C5888="-","-",IF(D5888=maxgameno+2,"blank row 2",IF(D5888=maxgameno+1,"blank row 1",INDEX(FixtureCode!$B$4:$AH$128,MATCH($C5888,FixtureCode!$B$4:$B$128,0),MATCH("G"&amp;D5888&amp;"-T1",FixtureCode!$B$4:$AH$4,0)))))</f>
        <v>-</v>
      </c>
      <c r="F5888" s="13" t="str">
        <f>IF(C5888="-","-",IF(D5888=maxgameno+2,"blank row 2",IF(D5888=maxgameno+1,"blank row 1",INDEX(FixtureCode!$B$4:$AH$128,MATCH($C5888,FixtureCode!$B$4:$B$128,0),MATCH("G"&amp;D5888&amp;"-T2",FixtureCode!$B$4:$AH$4,0)))))</f>
        <v>-</v>
      </c>
      <c r="G5888" s="12" t="str">
        <f>IF(C5888="-","-",IF(AND(ISNUMBER(Fixture!G5892),ISNUMBER(Fixture!I5892),Fixture!F5892&lt;&gt;"BYE",Fixture!J5892&lt;&gt;"BYE"),"Yes","-"))</f>
        <v>-</v>
      </c>
      <c r="H5888" s="9" t="str">
        <f>IF(G5888="-","-",IF(Fixture!G5892&gt;Fixture!I5892,Settings!$G$7,IF(Fixture!G5892=Fixture!I5892,Settings!$G$8,IF(Fixture!G5892&lt;Fixture!I5892,Settings!$G$9,"-"))))</f>
        <v>-</v>
      </c>
      <c r="I5888" s="13" t="str">
        <f>IF(G5888="-","-",IF(Fixture!I5892&gt;Fixture!G5892,Settings!$G$7,IF(Fixture!I5892=Fixture!G5892,Settings!$G$8,IF(Fixture!I5892&lt;Fixture!G5892,Settings!$G$9,"-"))))</f>
        <v>-</v>
      </c>
    </row>
    <row r="5889" spans="3:9" x14ac:dyDescent="0.25">
      <c r="C5889" s="12" t="str">
        <f t="shared" si="184"/>
        <v>-</v>
      </c>
      <c r="D5889" s="9" t="str">
        <f t="shared" si="185"/>
        <v>-</v>
      </c>
      <c r="E5889" s="9" t="str">
        <f>IF(C5889="-","-",IF(D5889=maxgameno+2,"blank row 2",IF(D5889=maxgameno+1,"blank row 1",INDEX(FixtureCode!$B$4:$AH$128,MATCH($C5889,FixtureCode!$B$4:$B$128,0),MATCH("G"&amp;D5889&amp;"-T1",FixtureCode!$B$4:$AH$4,0)))))</f>
        <v>-</v>
      </c>
      <c r="F5889" s="13" t="str">
        <f>IF(C5889="-","-",IF(D5889=maxgameno+2,"blank row 2",IF(D5889=maxgameno+1,"blank row 1",INDEX(FixtureCode!$B$4:$AH$128,MATCH($C5889,FixtureCode!$B$4:$B$128,0),MATCH("G"&amp;D5889&amp;"-T2",FixtureCode!$B$4:$AH$4,0)))))</f>
        <v>-</v>
      </c>
      <c r="G5889" s="12" t="str">
        <f>IF(C5889="-","-",IF(AND(ISNUMBER(Fixture!G5893),ISNUMBER(Fixture!I5893),Fixture!F5893&lt;&gt;"BYE",Fixture!J5893&lt;&gt;"BYE"),"Yes","-"))</f>
        <v>-</v>
      </c>
      <c r="H5889" s="9" t="str">
        <f>IF(G5889="-","-",IF(Fixture!G5893&gt;Fixture!I5893,Settings!$G$7,IF(Fixture!G5893=Fixture!I5893,Settings!$G$8,IF(Fixture!G5893&lt;Fixture!I5893,Settings!$G$9,"-"))))</f>
        <v>-</v>
      </c>
      <c r="I5889" s="13" t="str">
        <f>IF(G5889="-","-",IF(Fixture!I5893&gt;Fixture!G5893,Settings!$G$7,IF(Fixture!I5893=Fixture!G5893,Settings!$G$8,IF(Fixture!I5893&lt;Fixture!G5893,Settings!$G$9,"-"))))</f>
        <v>-</v>
      </c>
    </row>
    <row r="5890" spans="3:9" x14ac:dyDescent="0.25">
      <c r="C5890" s="12" t="str">
        <f t="shared" si="184"/>
        <v>-</v>
      </c>
      <c r="D5890" s="9" t="str">
        <f t="shared" si="185"/>
        <v>-</v>
      </c>
      <c r="E5890" s="9" t="str">
        <f>IF(C5890="-","-",IF(D5890=maxgameno+2,"blank row 2",IF(D5890=maxgameno+1,"blank row 1",INDEX(FixtureCode!$B$4:$AH$128,MATCH($C5890,FixtureCode!$B$4:$B$128,0),MATCH("G"&amp;D5890&amp;"-T1",FixtureCode!$B$4:$AH$4,0)))))</f>
        <v>-</v>
      </c>
      <c r="F5890" s="13" t="str">
        <f>IF(C5890="-","-",IF(D5890=maxgameno+2,"blank row 2",IF(D5890=maxgameno+1,"blank row 1",INDEX(FixtureCode!$B$4:$AH$128,MATCH($C5890,FixtureCode!$B$4:$B$128,0),MATCH("G"&amp;D5890&amp;"-T2",FixtureCode!$B$4:$AH$4,0)))))</f>
        <v>-</v>
      </c>
      <c r="G5890" s="12" t="str">
        <f>IF(C5890="-","-",IF(AND(ISNUMBER(Fixture!G5894),ISNUMBER(Fixture!I5894),Fixture!F5894&lt;&gt;"BYE",Fixture!J5894&lt;&gt;"BYE"),"Yes","-"))</f>
        <v>-</v>
      </c>
      <c r="H5890" s="9" t="str">
        <f>IF(G5890="-","-",IF(Fixture!G5894&gt;Fixture!I5894,Settings!$G$7,IF(Fixture!G5894=Fixture!I5894,Settings!$G$8,IF(Fixture!G5894&lt;Fixture!I5894,Settings!$G$9,"-"))))</f>
        <v>-</v>
      </c>
      <c r="I5890" s="13" t="str">
        <f>IF(G5890="-","-",IF(Fixture!I5894&gt;Fixture!G5894,Settings!$G$7,IF(Fixture!I5894=Fixture!G5894,Settings!$G$8,IF(Fixture!I5894&lt;Fixture!G5894,Settings!$G$9,"-"))))</f>
        <v>-</v>
      </c>
    </row>
    <row r="5891" spans="3:9" x14ac:dyDescent="0.25">
      <c r="C5891" s="12" t="str">
        <f t="shared" si="184"/>
        <v>-</v>
      </c>
      <c r="D5891" s="9" t="str">
        <f t="shared" si="185"/>
        <v>-</v>
      </c>
      <c r="E5891" s="9" t="str">
        <f>IF(C5891="-","-",IF(D5891=maxgameno+2,"blank row 2",IF(D5891=maxgameno+1,"blank row 1",INDEX(FixtureCode!$B$4:$AH$128,MATCH($C5891,FixtureCode!$B$4:$B$128,0),MATCH("G"&amp;D5891&amp;"-T1",FixtureCode!$B$4:$AH$4,0)))))</f>
        <v>-</v>
      </c>
      <c r="F5891" s="13" t="str">
        <f>IF(C5891="-","-",IF(D5891=maxgameno+2,"blank row 2",IF(D5891=maxgameno+1,"blank row 1",INDEX(FixtureCode!$B$4:$AH$128,MATCH($C5891,FixtureCode!$B$4:$B$128,0),MATCH("G"&amp;D5891&amp;"-T2",FixtureCode!$B$4:$AH$4,0)))))</f>
        <v>-</v>
      </c>
      <c r="G5891" s="12" t="str">
        <f>IF(C5891="-","-",IF(AND(ISNUMBER(Fixture!G5895),ISNUMBER(Fixture!I5895),Fixture!F5895&lt;&gt;"BYE",Fixture!J5895&lt;&gt;"BYE"),"Yes","-"))</f>
        <v>-</v>
      </c>
      <c r="H5891" s="9" t="str">
        <f>IF(G5891="-","-",IF(Fixture!G5895&gt;Fixture!I5895,Settings!$G$7,IF(Fixture!G5895=Fixture!I5895,Settings!$G$8,IF(Fixture!G5895&lt;Fixture!I5895,Settings!$G$9,"-"))))</f>
        <v>-</v>
      </c>
      <c r="I5891" s="13" t="str">
        <f>IF(G5891="-","-",IF(Fixture!I5895&gt;Fixture!G5895,Settings!$G$7,IF(Fixture!I5895=Fixture!G5895,Settings!$G$8,IF(Fixture!I5895&lt;Fixture!G5895,Settings!$G$9,"-"))))</f>
        <v>-</v>
      </c>
    </row>
    <row r="5892" spans="3:9" x14ac:dyDescent="0.25">
      <c r="C5892" s="12" t="str">
        <f t="shared" si="184"/>
        <v>-</v>
      </c>
      <c r="D5892" s="9" t="str">
        <f t="shared" si="185"/>
        <v>-</v>
      </c>
      <c r="E5892" s="9" t="str">
        <f>IF(C5892="-","-",IF(D5892=maxgameno+2,"blank row 2",IF(D5892=maxgameno+1,"blank row 1",INDEX(FixtureCode!$B$4:$AH$128,MATCH($C5892,FixtureCode!$B$4:$B$128,0),MATCH("G"&amp;D5892&amp;"-T1",FixtureCode!$B$4:$AH$4,0)))))</f>
        <v>-</v>
      </c>
      <c r="F5892" s="13" t="str">
        <f>IF(C5892="-","-",IF(D5892=maxgameno+2,"blank row 2",IF(D5892=maxgameno+1,"blank row 1",INDEX(FixtureCode!$B$4:$AH$128,MATCH($C5892,FixtureCode!$B$4:$B$128,0),MATCH("G"&amp;D5892&amp;"-T2",FixtureCode!$B$4:$AH$4,0)))))</f>
        <v>-</v>
      </c>
      <c r="G5892" s="12" t="str">
        <f>IF(C5892="-","-",IF(AND(ISNUMBER(Fixture!G5896),ISNUMBER(Fixture!I5896),Fixture!F5896&lt;&gt;"BYE",Fixture!J5896&lt;&gt;"BYE"),"Yes","-"))</f>
        <v>-</v>
      </c>
      <c r="H5892" s="9" t="str">
        <f>IF(G5892="-","-",IF(Fixture!G5896&gt;Fixture!I5896,Settings!$G$7,IF(Fixture!G5896=Fixture!I5896,Settings!$G$8,IF(Fixture!G5896&lt;Fixture!I5896,Settings!$G$9,"-"))))</f>
        <v>-</v>
      </c>
      <c r="I5892" s="13" t="str">
        <f>IF(G5892="-","-",IF(Fixture!I5896&gt;Fixture!G5896,Settings!$G$7,IF(Fixture!I5896=Fixture!G5896,Settings!$G$8,IF(Fixture!I5896&lt;Fixture!G5896,Settings!$G$9,"-"))))</f>
        <v>-</v>
      </c>
    </row>
    <row r="5893" spans="3:9" x14ac:dyDescent="0.25">
      <c r="C5893" s="12" t="str">
        <f t="shared" si="184"/>
        <v>-</v>
      </c>
      <c r="D5893" s="9" t="str">
        <f t="shared" si="185"/>
        <v>-</v>
      </c>
      <c r="E5893" s="9" t="str">
        <f>IF(C5893="-","-",IF(D5893=maxgameno+2,"blank row 2",IF(D5893=maxgameno+1,"blank row 1",INDEX(FixtureCode!$B$4:$AH$128,MATCH($C5893,FixtureCode!$B$4:$B$128,0),MATCH("G"&amp;D5893&amp;"-T1",FixtureCode!$B$4:$AH$4,0)))))</f>
        <v>-</v>
      </c>
      <c r="F5893" s="13" t="str">
        <f>IF(C5893="-","-",IF(D5893=maxgameno+2,"blank row 2",IF(D5893=maxgameno+1,"blank row 1",INDEX(FixtureCode!$B$4:$AH$128,MATCH($C5893,FixtureCode!$B$4:$B$128,0),MATCH("G"&amp;D5893&amp;"-T2",FixtureCode!$B$4:$AH$4,0)))))</f>
        <v>-</v>
      </c>
      <c r="G5893" s="12" t="str">
        <f>IF(C5893="-","-",IF(AND(ISNUMBER(Fixture!G5897),ISNUMBER(Fixture!I5897),Fixture!F5897&lt;&gt;"BYE",Fixture!J5897&lt;&gt;"BYE"),"Yes","-"))</f>
        <v>-</v>
      </c>
      <c r="H5893" s="9" t="str">
        <f>IF(G5893="-","-",IF(Fixture!G5897&gt;Fixture!I5897,Settings!$G$7,IF(Fixture!G5897=Fixture!I5897,Settings!$G$8,IF(Fixture!G5897&lt;Fixture!I5897,Settings!$G$9,"-"))))</f>
        <v>-</v>
      </c>
      <c r="I5893" s="13" t="str">
        <f>IF(G5893="-","-",IF(Fixture!I5897&gt;Fixture!G5897,Settings!$G$7,IF(Fixture!I5897=Fixture!G5897,Settings!$G$8,IF(Fixture!I5897&lt;Fixture!G5897,Settings!$G$9,"-"))))</f>
        <v>-</v>
      </c>
    </row>
    <row r="5894" spans="3:9" x14ac:dyDescent="0.25">
      <c r="C5894" s="12" t="str">
        <f t="shared" ref="C5894:C5957" si="186">IF(C5893="-","-",IF(D5893+1&lt;=maxgameno+2,C5893,IF(C5893+1&lt;=maxroundno,C5893+1,"-")))</f>
        <v>-</v>
      </c>
      <c r="D5894" s="9" t="str">
        <f t="shared" ref="D5894:D5957" si="187">IF(C5894="-","-",IF(D5893+1&lt;=maxgameno+2,D5893+1,1))</f>
        <v>-</v>
      </c>
      <c r="E5894" s="9" t="str">
        <f>IF(C5894="-","-",IF(D5894=maxgameno+2,"blank row 2",IF(D5894=maxgameno+1,"blank row 1",INDEX(FixtureCode!$B$4:$AH$128,MATCH($C5894,FixtureCode!$B$4:$B$128,0),MATCH("G"&amp;D5894&amp;"-T1",FixtureCode!$B$4:$AH$4,0)))))</f>
        <v>-</v>
      </c>
      <c r="F5894" s="13" t="str">
        <f>IF(C5894="-","-",IF(D5894=maxgameno+2,"blank row 2",IF(D5894=maxgameno+1,"blank row 1",INDEX(FixtureCode!$B$4:$AH$128,MATCH($C5894,FixtureCode!$B$4:$B$128,0),MATCH("G"&amp;D5894&amp;"-T2",FixtureCode!$B$4:$AH$4,0)))))</f>
        <v>-</v>
      </c>
      <c r="G5894" s="12" t="str">
        <f>IF(C5894="-","-",IF(AND(ISNUMBER(Fixture!G5898),ISNUMBER(Fixture!I5898),Fixture!F5898&lt;&gt;"BYE",Fixture!J5898&lt;&gt;"BYE"),"Yes","-"))</f>
        <v>-</v>
      </c>
      <c r="H5894" s="9" t="str">
        <f>IF(G5894="-","-",IF(Fixture!G5898&gt;Fixture!I5898,Settings!$G$7,IF(Fixture!G5898=Fixture!I5898,Settings!$G$8,IF(Fixture!G5898&lt;Fixture!I5898,Settings!$G$9,"-"))))</f>
        <v>-</v>
      </c>
      <c r="I5894" s="13" t="str">
        <f>IF(G5894="-","-",IF(Fixture!I5898&gt;Fixture!G5898,Settings!$G$7,IF(Fixture!I5898=Fixture!G5898,Settings!$G$8,IF(Fixture!I5898&lt;Fixture!G5898,Settings!$G$9,"-"))))</f>
        <v>-</v>
      </c>
    </row>
    <row r="5895" spans="3:9" x14ac:dyDescent="0.25">
      <c r="C5895" s="12" t="str">
        <f t="shared" si="186"/>
        <v>-</v>
      </c>
      <c r="D5895" s="9" t="str">
        <f t="shared" si="187"/>
        <v>-</v>
      </c>
      <c r="E5895" s="9" t="str">
        <f>IF(C5895="-","-",IF(D5895=maxgameno+2,"blank row 2",IF(D5895=maxgameno+1,"blank row 1",INDEX(FixtureCode!$B$4:$AH$128,MATCH($C5895,FixtureCode!$B$4:$B$128,0),MATCH("G"&amp;D5895&amp;"-T1",FixtureCode!$B$4:$AH$4,0)))))</f>
        <v>-</v>
      </c>
      <c r="F5895" s="13" t="str">
        <f>IF(C5895="-","-",IF(D5895=maxgameno+2,"blank row 2",IF(D5895=maxgameno+1,"blank row 1",INDEX(FixtureCode!$B$4:$AH$128,MATCH($C5895,FixtureCode!$B$4:$B$128,0),MATCH("G"&amp;D5895&amp;"-T2",FixtureCode!$B$4:$AH$4,0)))))</f>
        <v>-</v>
      </c>
      <c r="G5895" s="12" t="str">
        <f>IF(C5895="-","-",IF(AND(ISNUMBER(Fixture!G5899),ISNUMBER(Fixture!I5899),Fixture!F5899&lt;&gt;"BYE",Fixture!J5899&lt;&gt;"BYE"),"Yes","-"))</f>
        <v>-</v>
      </c>
      <c r="H5895" s="9" t="str">
        <f>IF(G5895="-","-",IF(Fixture!G5899&gt;Fixture!I5899,Settings!$G$7,IF(Fixture!G5899=Fixture!I5899,Settings!$G$8,IF(Fixture!G5899&lt;Fixture!I5899,Settings!$G$9,"-"))))</f>
        <v>-</v>
      </c>
      <c r="I5895" s="13" t="str">
        <f>IF(G5895="-","-",IF(Fixture!I5899&gt;Fixture!G5899,Settings!$G$7,IF(Fixture!I5899=Fixture!G5899,Settings!$G$8,IF(Fixture!I5899&lt;Fixture!G5899,Settings!$G$9,"-"))))</f>
        <v>-</v>
      </c>
    </row>
    <row r="5896" spans="3:9" x14ac:dyDescent="0.25">
      <c r="C5896" s="12" t="str">
        <f t="shared" si="186"/>
        <v>-</v>
      </c>
      <c r="D5896" s="9" t="str">
        <f t="shared" si="187"/>
        <v>-</v>
      </c>
      <c r="E5896" s="9" t="str">
        <f>IF(C5896="-","-",IF(D5896=maxgameno+2,"blank row 2",IF(D5896=maxgameno+1,"blank row 1",INDEX(FixtureCode!$B$4:$AH$128,MATCH($C5896,FixtureCode!$B$4:$B$128,0),MATCH("G"&amp;D5896&amp;"-T1",FixtureCode!$B$4:$AH$4,0)))))</f>
        <v>-</v>
      </c>
      <c r="F5896" s="13" t="str">
        <f>IF(C5896="-","-",IF(D5896=maxgameno+2,"blank row 2",IF(D5896=maxgameno+1,"blank row 1",INDEX(FixtureCode!$B$4:$AH$128,MATCH($C5896,FixtureCode!$B$4:$B$128,0),MATCH("G"&amp;D5896&amp;"-T2",FixtureCode!$B$4:$AH$4,0)))))</f>
        <v>-</v>
      </c>
      <c r="G5896" s="12" t="str">
        <f>IF(C5896="-","-",IF(AND(ISNUMBER(Fixture!G5900),ISNUMBER(Fixture!I5900),Fixture!F5900&lt;&gt;"BYE",Fixture!J5900&lt;&gt;"BYE"),"Yes","-"))</f>
        <v>-</v>
      </c>
      <c r="H5896" s="9" t="str">
        <f>IF(G5896="-","-",IF(Fixture!G5900&gt;Fixture!I5900,Settings!$G$7,IF(Fixture!G5900=Fixture!I5900,Settings!$G$8,IF(Fixture!G5900&lt;Fixture!I5900,Settings!$G$9,"-"))))</f>
        <v>-</v>
      </c>
      <c r="I5896" s="13" t="str">
        <f>IF(G5896="-","-",IF(Fixture!I5900&gt;Fixture!G5900,Settings!$G$7,IF(Fixture!I5900=Fixture!G5900,Settings!$G$8,IF(Fixture!I5900&lt;Fixture!G5900,Settings!$G$9,"-"))))</f>
        <v>-</v>
      </c>
    </row>
    <row r="5897" spans="3:9" x14ac:dyDescent="0.25">
      <c r="C5897" s="12" t="str">
        <f t="shared" si="186"/>
        <v>-</v>
      </c>
      <c r="D5897" s="9" t="str">
        <f t="shared" si="187"/>
        <v>-</v>
      </c>
      <c r="E5897" s="9" t="str">
        <f>IF(C5897="-","-",IF(D5897=maxgameno+2,"blank row 2",IF(D5897=maxgameno+1,"blank row 1",INDEX(FixtureCode!$B$4:$AH$128,MATCH($C5897,FixtureCode!$B$4:$B$128,0),MATCH("G"&amp;D5897&amp;"-T1",FixtureCode!$B$4:$AH$4,0)))))</f>
        <v>-</v>
      </c>
      <c r="F5897" s="13" t="str">
        <f>IF(C5897="-","-",IF(D5897=maxgameno+2,"blank row 2",IF(D5897=maxgameno+1,"blank row 1",INDEX(FixtureCode!$B$4:$AH$128,MATCH($C5897,FixtureCode!$B$4:$B$128,0),MATCH("G"&amp;D5897&amp;"-T2",FixtureCode!$B$4:$AH$4,0)))))</f>
        <v>-</v>
      </c>
      <c r="G5897" s="12" t="str">
        <f>IF(C5897="-","-",IF(AND(ISNUMBER(Fixture!G5901),ISNUMBER(Fixture!I5901),Fixture!F5901&lt;&gt;"BYE",Fixture!J5901&lt;&gt;"BYE"),"Yes","-"))</f>
        <v>-</v>
      </c>
      <c r="H5897" s="9" t="str">
        <f>IF(G5897="-","-",IF(Fixture!G5901&gt;Fixture!I5901,Settings!$G$7,IF(Fixture!G5901=Fixture!I5901,Settings!$G$8,IF(Fixture!G5901&lt;Fixture!I5901,Settings!$G$9,"-"))))</f>
        <v>-</v>
      </c>
      <c r="I5897" s="13" t="str">
        <f>IF(G5897="-","-",IF(Fixture!I5901&gt;Fixture!G5901,Settings!$G$7,IF(Fixture!I5901=Fixture!G5901,Settings!$G$8,IF(Fixture!I5901&lt;Fixture!G5901,Settings!$G$9,"-"))))</f>
        <v>-</v>
      </c>
    </row>
    <row r="5898" spans="3:9" x14ac:dyDescent="0.25">
      <c r="C5898" s="12" t="str">
        <f t="shared" si="186"/>
        <v>-</v>
      </c>
      <c r="D5898" s="9" t="str">
        <f t="shared" si="187"/>
        <v>-</v>
      </c>
      <c r="E5898" s="9" t="str">
        <f>IF(C5898="-","-",IF(D5898=maxgameno+2,"blank row 2",IF(D5898=maxgameno+1,"blank row 1",INDEX(FixtureCode!$B$4:$AH$128,MATCH($C5898,FixtureCode!$B$4:$B$128,0),MATCH("G"&amp;D5898&amp;"-T1",FixtureCode!$B$4:$AH$4,0)))))</f>
        <v>-</v>
      </c>
      <c r="F5898" s="13" t="str">
        <f>IF(C5898="-","-",IF(D5898=maxgameno+2,"blank row 2",IF(D5898=maxgameno+1,"blank row 1",INDEX(FixtureCode!$B$4:$AH$128,MATCH($C5898,FixtureCode!$B$4:$B$128,0),MATCH("G"&amp;D5898&amp;"-T2",FixtureCode!$B$4:$AH$4,0)))))</f>
        <v>-</v>
      </c>
      <c r="G5898" s="12" t="str">
        <f>IF(C5898="-","-",IF(AND(ISNUMBER(Fixture!G5902),ISNUMBER(Fixture!I5902),Fixture!F5902&lt;&gt;"BYE",Fixture!J5902&lt;&gt;"BYE"),"Yes","-"))</f>
        <v>-</v>
      </c>
      <c r="H5898" s="9" t="str">
        <f>IF(G5898="-","-",IF(Fixture!G5902&gt;Fixture!I5902,Settings!$G$7,IF(Fixture!G5902=Fixture!I5902,Settings!$G$8,IF(Fixture!G5902&lt;Fixture!I5902,Settings!$G$9,"-"))))</f>
        <v>-</v>
      </c>
      <c r="I5898" s="13" t="str">
        <f>IF(G5898="-","-",IF(Fixture!I5902&gt;Fixture!G5902,Settings!$G$7,IF(Fixture!I5902=Fixture!G5902,Settings!$G$8,IF(Fixture!I5902&lt;Fixture!G5902,Settings!$G$9,"-"))))</f>
        <v>-</v>
      </c>
    </row>
    <row r="5899" spans="3:9" x14ac:dyDescent="0.25">
      <c r="C5899" s="12" t="str">
        <f t="shared" si="186"/>
        <v>-</v>
      </c>
      <c r="D5899" s="9" t="str">
        <f t="shared" si="187"/>
        <v>-</v>
      </c>
      <c r="E5899" s="9" t="str">
        <f>IF(C5899="-","-",IF(D5899=maxgameno+2,"blank row 2",IF(D5899=maxgameno+1,"blank row 1",INDEX(FixtureCode!$B$4:$AH$128,MATCH($C5899,FixtureCode!$B$4:$B$128,0),MATCH("G"&amp;D5899&amp;"-T1",FixtureCode!$B$4:$AH$4,0)))))</f>
        <v>-</v>
      </c>
      <c r="F5899" s="13" t="str">
        <f>IF(C5899="-","-",IF(D5899=maxgameno+2,"blank row 2",IF(D5899=maxgameno+1,"blank row 1",INDEX(FixtureCode!$B$4:$AH$128,MATCH($C5899,FixtureCode!$B$4:$B$128,0),MATCH("G"&amp;D5899&amp;"-T2",FixtureCode!$B$4:$AH$4,0)))))</f>
        <v>-</v>
      </c>
      <c r="G5899" s="12" t="str">
        <f>IF(C5899="-","-",IF(AND(ISNUMBER(Fixture!G5903),ISNUMBER(Fixture!I5903),Fixture!F5903&lt;&gt;"BYE",Fixture!J5903&lt;&gt;"BYE"),"Yes","-"))</f>
        <v>-</v>
      </c>
      <c r="H5899" s="9" t="str">
        <f>IF(G5899="-","-",IF(Fixture!G5903&gt;Fixture!I5903,Settings!$G$7,IF(Fixture!G5903=Fixture!I5903,Settings!$G$8,IF(Fixture!G5903&lt;Fixture!I5903,Settings!$G$9,"-"))))</f>
        <v>-</v>
      </c>
      <c r="I5899" s="13" t="str">
        <f>IF(G5899="-","-",IF(Fixture!I5903&gt;Fixture!G5903,Settings!$G$7,IF(Fixture!I5903=Fixture!G5903,Settings!$G$8,IF(Fixture!I5903&lt;Fixture!G5903,Settings!$G$9,"-"))))</f>
        <v>-</v>
      </c>
    </row>
    <row r="5900" spans="3:9" x14ac:dyDescent="0.25">
      <c r="C5900" s="12" t="str">
        <f t="shared" si="186"/>
        <v>-</v>
      </c>
      <c r="D5900" s="9" t="str">
        <f t="shared" si="187"/>
        <v>-</v>
      </c>
      <c r="E5900" s="9" t="str">
        <f>IF(C5900="-","-",IF(D5900=maxgameno+2,"blank row 2",IF(D5900=maxgameno+1,"blank row 1",INDEX(FixtureCode!$B$4:$AH$128,MATCH($C5900,FixtureCode!$B$4:$B$128,0),MATCH("G"&amp;D5900&amp;"-T1",FixtureCode!$B$4:$AH$4,0)))))</f>
        <v>-</v>
      </c>
      <c r="F5900" s="13" t="str">
        <f>IF(C5900="-","-",IF(D5900=maxgameno+2,"blank row 2",IF(D5900=maxgameno+1,"blank row 1",INDEX(FixtureCode!$B$4:$AH$128,MATCH($C5900,FixtureCode!$B$4:$B$128,0),MATCH("G"&amp;D5900&amp;"-T2",FixtureCode!$B$4:$AH$4,0)))))</f>
        <v>-</v>
      </c>
      <c r="G5900" s="12" t="str">
        <f>IF(C5900="-","-",IF(AND(ISNUMBER(Fixture!G5904),ISNUMBER(Fixture!I5904),Fixture!F5904&lt;&gt;"BYE",Fixture!J5904&lt;&gt;"BYE"),"Yes","-"))</f>
        <v>-</v>
      </c>
      <c r="H5900" s="9" t="str">
        <f>IF(G5900="-","-",IF(Fixture!G5904&gt;Fixture!I5904,Settings!$G$7,IF(Fixture!G5904=Fixture!I5904,Settings!$G$8,IF(Fixture!G5904&lt;Fixture!I5904,Settings!$G$9,"-"))))</f>
        <v>-</v>
      </c>
      <c r="I5900" s="13" t="str">
        <f>IF(G5900="-","-",IF(Fixture!I5904&gt;Fixture!G5904,Settings!$G$7,IF(Fixture!I5904=Fixture!G5904,Settings!$G$8,IF(Fixture!I5904&lt;Fixture!G5904,Settings!$G$9,"-"))))</f>
        <v>-</v>
      </c>
    </row>
    <row r="5901" spans="3:9" x14ac:dyDescent="0.25">
      <c r="C5901" s="12" t="str">
        <f t="shared" si="186"/>
        <v>-</v>
      </c>
      <c r="D5901" s="9" t="str">
        <f t="shared" si="187"/>
        <v>-</v>
      </c>
      <c r="E5901" s="9" t="str">
        <f>IF(C5901="-","-",IF(D5901=maxgameno+2,"blank row 2",IF(D5901=maxgameno+1,"blank row 1",INDEX(FixtureCode!$B$4:$AH$128,MATCH($C5901,FixtureCode!$B$4:$B$128,0),MATCH("G"&amp;D5901&amp;"-T1",FixtureCode!$B$4:$AH$4,0)))))</f>
        <v>-</v>
      </c>
      <c r="F5901" s="13" t="str">
        <f>IF(C5901="-","-",IF(D5901=maxgameno+2,"blank row 2",IF(D5901=maxgameno+1,"blank row 1",INDEX(FixtureCode!$B$4:$AH$128,MATCH($C5901,FixtureCode!$B$4:$B$128,0),MATCH("G"&amp;D5901&amp;"-T2",FixtureCode!$B$4:$AH$4,0)))))</f>
        <v>-</v>
      </c>
      <c r="G5901" s="12" t="str">
        <f>IF(C5901="-","-",IF(AND(ISNUMBER(Fixture!G5905),ISNUMBER(Fixture!I5905),Fixture!F5905&lt;&gt;"BYE",Fixture!J5905&lt;&gt;"BYE"),"Yes","-"))</f>
        <v>-</v>
      </c>
      <c r="H5901" s="9" t="str">
        <f>IF(G5901="-","-",IF(Fixture!G5905&gt;Fixture!I5905,Settings!$G$7,IF(Fixture!G5905=Fixture!I5905,Settings!$G$8,IF(Fixture!G5905&lt;Fixture!I5905,Settings!$G$9,"-"))))</f>
        <v>-</v>
      </c>
      <c r="I5901" s="13" t="str">
        <f>IF(G5901="-","-",IF(Fixture!I5905&gt;Fixture!G5905,Settings!$G$7,IF(Fixture!I5905=Fixture!G5905,Settings!$G$8,IF(Fixture!I5905&lt;Fixture!G5905,Settings!$G$9,"-"))))</f>
        <v>-</v>
      </c>
    </row>
    <row r="5902" spans="3:9" x14ac:dyDescent="0.25">
      <c r="C5902" s="12" t="str">
        <f t="shared" si="186"/>
        <v>-</v>
      </c>
      <c r="D5902" s="9" t="str">
        <f t="shared" si="187"/>
        <v>-</v>
      </c>
      <c r="E5902" s="9" t="str">
        <f>IF(C5902="-","-",IF(D5902=maxgameno+2,"blank row 2",IF(D5902=maxgameno+1,"blank row 1",INDEX(FixtureCode!$B$4:$AH$128,MATCH($C5902,FixtureCode!$B$4:$B$128,0),MATCH("G"&amp;D5902&amp;"-T1",FixtureCode!$B$4:$AH$4,0)))))</f>
        <v>-</v>
      </c>
      <c r="F5902" s="13" t="str">
        <f>IF(C5902="-","-",IF(D5902=maxgameno+2,"blank row 2",IF(D5902=maxgameno+1,"blank row 1",INDEX(FixtureCode!$B$4:$AH$128,MATCH($C5902,FixtureCode!$B$4:$B$128,0),MATCH("G"&amp;D5902&amp;"-T2",FixtureCode!$B$4:$AH$4,0)))))</f>
        <v>-</v>
      </c>
      <c r="G5902" s="12" t="str">
        <f>IF(C5902="-","-",IF(AND(ISNUMBER(Fixture!G5906),ISNUMBER(Fixture!I5906),Fixture!F5906&lt;&gt;"BYE",Fixture!J5906&lt;&gt;"BYE"),"Yes","-"))</f>
        <v>-</v>
      </c>
      <c r="H5902" s="9" t="str">
        <f>IF(G5902="-","-",IF(Fixture!G5906&gt;Fixture!I5906,Settings!$G$7,IF(Fixture!G5906=Fixture!I5906,Settings!$G$8,IF(Fixture!G5906&lt;Fixture!I5906,Settings!$G$9,"-"))))</f>
        <v>-</v>
      </c>
      <c r="I5902" s="13" t="str">
        <f>IF(G5902="-","-",IF(Fixture!I5906&gt;Fixture!G5906,Settings!$G$7,IF(Fixture!I5906=Fixture!G5906,Settings!$G$8,IF(Fixture!I5906&lt;Fixture!G5906,Settings!$G$9,"-"))))</f>
        <v>-</v>
      </c>
    </row>
    <row r="5903" spans="3:9" x14ac:dyDescent="0.25">
      <c r="C5903" s="12" t="str">
        <f t="shared" si="186"/>
        <v>-</v>
      </c>
      <c r="D5903" s="9" t="str">
        <f t="shared" si="187"/>
        <v>-</v>
      </c>
      <c r="E5903" s="9" t="str">
        <f>IF(C5903="-","-",IF(D5903=maxgameno+2,"blank row 2",IF(D5903=maxgameno+1,"blank row 1",INDEX(FixtureCode!$B$4:$AH$128,MATCH($C5903,FixtureCode!$B$4:$B$128,0),MATCH("G"&amp;D5903&amp;"-T1",FixtureCode!$B$4:$AH$4,0)))))</f>
        <v>-</v>
      </c>
      <c r="F5903" s="13" t="str">
        <f>IF(C5903="-","-",IF(D5903=maxgameno+2,"blank row 2",IF(D5903=maxgameno+1,"blank row 1",INDEX(FixtureCode!$B$4:$AH$128,MATCH($C5903,FixtureCode!$B$4:$B$128,0),MATCH("G"&amp;D5903&amp;"-T2",FixtureCode!$B$4:$AH$4,0)))))</f>
        <v>-</v>
      </c>
      <c r="G5903" s="12" t="str">
        <f>IF(C5903="-","-",IF(AND(ISNUMBER(Fixture!G5907),ISNUMBER(Fixture!I5907),Fixture!F5907&lt;&gt;"BYE",Fixture!J5907&lt;&gt;"BYE"),"Yes","-"))</f>
        <v>-</v>
      </c>
      <c r="H5903" s="9" t="str">
        <f>IF(G5903="-","-",IF(Fixture!G5907&gt;Fixture!I5907,Settings!$G$7,IF(Fixture!G5907=Fixture!I5907,Settings!$G$8,IF(Fixture!G5907&lt;Fixture!I5907,Settings!$G$9,"-"))))</f>
        <v>-</v>
      </c>
      <c r="I5903" s="13" t="str">
        <f>IF(G5903="-","-",IF(Fixture!I5907&gt;Fixture!G5907,Settings!$G$7,IF(Fixture!I5907=Fixture!G5907,Settings!$G$8,IF(Fixture!I5907&lt;Fixture!G5907,Settings!$G$9,"-"))))</f>
        <v>-</v>
      </c>
    </row>
    <row r="5904" spans="3:9" x14ac:dyDescent="0.25">
      <c r="C5904" s="12" t="str">
        <f t="shared" si="186"/>
        <v>-</v>
      </c>
      <c r="D5904" s="9" t="str">
        <f t="shared" si="187"/>
        <v>-</v>
      </c>
      <c r="E5904" s="9" t="str">
        <f>IF(C5904="-","-",IF(D5904=maxgameno+2,"blank row 2",IF(D5904=maxgameno+1,"blank row 1",INDEX(FixtureCode!$B$4:$AH$128,MATCH($C5904,FixtureCode!$B$4:$B$128,0),MATCH("G"&amp;D5904&amp;"-T1",FixtureCode!$B$4:$AH$4,0)))))</f>
        <v>-</v>
      </c>
      <c r="F5904" s="13" t="str">
        <f>IF(C5904="-","-",IF(D5904=maxgameno+2,"blank row 2",IF(D5904=maxgameno+1,"blank row 1",INDEX(FixtureCode!$B$4:$AH$128,MATCH($C5904,FixtureCode!$B$4:$B$128,0),MATCH("G"&amp;D5904&amp;"-T2",FixtureCode!$B$4:$AH$4,0)))))</f>
        <v>-</v>
      </c>
      <c r="G5904" s="12" t="str">
        <f>IF(C5904="-","-",IF(AND(ISNUMBER(Fixture!G5908),ISNUMBER(Fixture!I5908),Fixture!F5908&lt;&gt;"BYE",Fixture!J5908&lt;&gt;"BYE"),"Yes","-"))</f>
        <v>-</v>
      </c>
      <c r="H5904" s="9" t="str">
        <f>IF(G5904="-","-",IF(Fixture!G5908&gt;Fixture!I5908,Settings!$G$7,IF(Fixture!G5908=Fixture!I5908,Settings!$G$8,IF(Fixture!G5908&lt;Fixture!I5908,Settings!$G$9,"-"))))</f>
        <v>-</v>
      </c>
      <c r="I5904" s="13" t="str">
        <f>IF(G5904="-","-",IF(Fixture!I5908&gt;Fixture!G5908,Settings!$G$7,IF(Fixture!I5908=Fixture!G5908,Settings!$G$8,IF(Fixture!I5908&lt;Fixture!G5908,Settings!$G$9,"-"))))</f>
        <v>-</v>
      </c>
    </row>
    <row r="5905" spans="3:9" x14ac:dyDescent="0.25">
      <c r="C5905" s="12" t="str">
        <f t="shared" si="186"/>
        <v>-</v>
      </c>
      <c r="D5905" s="9" t="str">
        <f t="shared" si="187"/>
        <v>-</v>
      </c>
      <c r="E5905" s="9" t="str">
        <f>IF(C5905="-","-",IF(D5905=maxgameno+2,"blank row 2",IF(D5905=maxgameno+1,"blank row 1",INDEX(FixtureCode!$B$4:$AH$128,MATCH($C5905,FixtureCode!$B$4:$B$128,0),MATCH("G"&amp;D5905&amp;"-T1",FixtureCode!$B$4:$AH$4,0)))))</f>
        <v>-</v>
      </c>
      <c r="F5905" s="13" t="str">
        <f>IF(C5905="-","-",IF(D5905=maxgameno+2,"blank row 2",IF(D5905=maxgameno+1,"blank row 1",INDEX(FixtureCode!$B$4:$AH$128,MATCH($C5905,FixtureCode!$B$4:$B$128,0),MATCH("G"&amp;D5905&amp;"-T2",FixtureCode!$B$4:$AH$4,0)))))</f>
        <v>-</v>
      </c>
      <c r="G5905" s="12" t="str">
        <f>IF(C5905="-","-",IF(AND(ISNUMBER(Fixture!G5909),ISNUMBER(Fixture!I5909),Fixture!F5909&lt;&gt;"BYE",Fixture!J5909&lt;&gt;"BYE"),"Yes","-"))</f>
        <v>-</v>
      </c>
      <c r="H5905" s="9" t="str">
        <f>IF(G5905="-","-",IF(Fixture!G5909&gt;Fixture!I5909,Settings!$G$7,IF(Fixture!G5909=Fixture!I5909,Settings!$G$8,IF(Fixture!G5909&lt;Fixture!I5909,Settings!$G$9,"-"))))</f>
        <v>-</v>
      </c>
      <c r="I5905" s="13" t="str">
        <f>IF(G5905="-","-",IF(Fixture!I5909&gt;Fixture!G5909,Settings!$G$7,IF(Fixture!I5909=Fixture!G5909,Settings!$G$8,IF(Fixture!I5909&lt;Fixture!G5909,Settings!$G$9,"-"))))</f>
        <v>-</v>
      </c>
    </row>
    <row r="5906" spans="3:9" x14ac:dyDescent="0.25">
      <c r="C5906" s="12" t="str">
        <f t="shared" si="186"/>
        <v>-</v>
      </c>
      <c r="D5906" s="9" t="str">
        <f t="shared" si="187"/>
        <v>-</v>
      </c>
      <c r="E5906" s="9" t="str">
        <f>IF(C5906="-","-",IF(D5906=maxgameno+2,"blank row 2",IF(D5906=maxgameno+1,"blank row 1",INDEX(FixtureCode!$B$4:$AH$128,MATCH($C5906,FixtureCode!$B$4:$B$128,0),MATCH("G"&amp;D5906&amp;"-T1",FixtureCode!$B$4:$AH$4,0)))))</f>
        <v>-</v>
      </c>
      <c r="F5906" s="13" t="str">
        <f>IF(C5906="-","-",IF(D5906=maxgameno+2,"blank row 2",IF(D5906=maxgameno+1,"blank row 1",INDEX(FixtureCode!$B$4:$AH$128,MATCH($C5906,FixtureCode!$B$4:$B$128,0),MATCH("G"&amp;D5906&amp;"-T2",FixtureCode!$B$4:$AH$4,0)))))</f>
        <v>-</v>
      </c>
      <c r="G5906" s="12" t="str">
        <f>IF(C5906="-","-",IF(AND(ISNUMBER(Fixture!G5910),ISNUMBER(Fixture!I5910),Fixture!F5910&lt;&gt;"BYE",Fixture!J5910&lt;&gt;"BYE"),"Yes","-"))</f>
        <v>-</v>
      </c>
      <c r="H5906" s="9" t="str">
        <f>IF(G5906="-","-",IF(Fixture!G5910&gt;Fixture!I5910,Settings!$G$7,IF(Fixture!G5910=Fixture!I5910,Settings!$G$8,IF(Fixture!G5910&lt;Fixture!I5910,Settings!$G$9,"-"))))</f>
        <v>-</v>
      </c>
      <c r="I5906" s="13" t="str">
        <f>IF(G5906="-","-",IF(Fixture!I5910&gt;Fixture!G5910,Settings!$G$7,IF(Fixture!I5910=Fixture!G5910,Settings!$G$8,IF(Fixture!I5910&lt;Fixture!G5910,Settings!$G$9,"-"))))</f>
        <v>-</v>
      </c>
    </row>
    <row r="5907" spans="3:9" x14ac:dyDescent="0.25">
      <c r="C5907" s="12" t="str">
        <f t="shared" si="186"/>
        <v>-</v>
      </c>
      <c r="D5907" s="9" t="str">
        <f t="shared" si="187"/>
        <v>-</v>
      </c>
      <c r="E5907" s="9" t="str">
        <f>IF(C5907="-","-",IF(D5907=maxgameno+2,"blank row 2",IF(D5907=maxgameno+1,"blank row 1",INDEX(FixtureCode!$B$4:$AH$128,MATCH($C5907,FixtureCode!$B$4:$B$128,0),MATCH("G"&amp;D5907&amp;"-T1",FixtureCode!$B$4:$AH$4,0)))))</f>
        <v>-</v>
      </c>
      <c r="F5907" s="13" t="str">
        <f>IF(C5907="-","-",IF(D5907=maxgameno+2,"blank row 2",IF(D5907=maxgameno+1,"blank row 1",INDEX(FixtureCode!$B$4:$AH$128,MATCH($C5907,FixtureCode!$B$4:$B$128,0),MATCH("G"&amp;D5907&amp;"-T2",FixtureCode!$B$4:$AH$4,0)))))</f>
        <v>-</v>
      </c>
      <c r="G5907" s="12" t="str">
        <f>IF(C5907="-","-",IF(AND(ISNUMBER(Fixture!G5911),ISNUMBER(Fixture!I5911),Fixture!F5911&lt;&gt;"BYE",Fixture!J5911&lt;&gt;"BYE"),"Yes","-"))</f>
        <v>-</v>
      </c>
      <c r="H5907" s="9" t="str">
        <f>IF(G5907="-","-",IF(Fixture!G5911&gt;Fixture!I5911,Settings!$G$7,IF(Fixture!G5911=Fixture!I5911,Settings!$G$8,IF(Fixture!G5911&lt;Fixture!I5911,Settings!$G$9,"-"))))</f>
        <v>-</v>
      </c>
      <c r="I5907" s="13" t="str">
        <f>IF(G5907="-","-",IF(Fixture!I5911&gt;Fixture!G5911,Settings!$G$7,IF(Fixture!I5911=Fixture!G5911,Settings!$G$8,IF(Fixture!I5911&lt;Fixture!G5911,Settings!$G$9,"-"))))</f>
        <v>-</v>
      </c>
    </row>
    <row r="5908" spans="3:9" x14ac:dyDescent="0.25">
      <c r="C5908" s="12" t="str">
        <f t="shared" si="186"/>
        <v>-</v>
      </c>
      <c r="D5908" s="9" t="str">
        <f t="shared" si="187"/>
        <v>-</v>
      </c>
      <c r="E5908" s="9" t="str">
        <f>IF(C5908="-","-",IF(D5908=maxgameno+2,"blank row 2",IF(D5908=maxgameno+1,"blank row 1",INDEX(FixtureCode!$B$4:$AH$128,MATCH($C5908,FixtureCode!$B$4:$B$128,0),MATCH("G"&amp;D5908&amp;"-T1",FixtureCode!$B$4:$AH$4,0)))))</f>
        <v>-</v>
      </c>
      <c r="F5908" s="13" t="str">
        <f>IF(C5908="-","-",IF(D5908=maxgameno+2,"blank row 2",IF(D5908=maxgameno+1,"blank row 1",INDEX(FixtureCode!$B$4:$AH$128,MATCH($C5908,FixtureCode!$B$4:$B$128,0),MATCH("G"&amp;D5908&amp;"-T2",FixtureCode!$B$4:$AH$4,0)))))</f>
        <v>-</v>
      </c>
      <c r="G5908" s="12" t="str">
        <f>IF(C5908="-","-",IF(AND(ISNUMBER(Fixture!G5912),ISNUMBER(Fixture!I5912),Fixture!F5912&lt;&gt;"BYE",Fixture!J5912&lt;&gt;"BYE"),"Yes","-"))</f>
        <v>-</v>
      </c>
      <c r="H5908" s="9" t="str">
        <f>IF(G5908="-","-",IF(Fixture!G5912&gt;Fixture!I5912,Settings!$G$7,IF(Fixture!G5912=Fixture!I5912,Settings!$G$8,IF(Fixture!G5912&lt;Fixture!I5912,Settings!$G$9,"-"))))</f>
        <v>-</v>
      </c>
      <c r="I5908" s="13" t="str">
        <f>IF(G5908="-","-",IF(Fixture!I5912&gt;Fixture!G5912,Settings!$G$7,IF(Fixture!I5912=Fixture!G5912,Settings!$G$8,IF(Fixture!I5912&lt;Fixture!G5912,Settings!$G$9,"-"))))</f>
        <v>-</v>
      </c>
    </row>
    <row r="5909" spans="3:9" x14ac:dyDescent="0.25">
      <c r="C5909" s="12" t="str">
        <f t="shared" si="186"/>
        <v>-</v>
      </c>
      <c r="D5909" s="9" t="str">
        <f t="shared" si="187"/>
        <v>-</v>
      </c>
      <c r="E5909" s="9" t="str">
        <f>IF(C5909="-","-",IF(D5909=maxgameno+2,"blank row 2",IF(D5909=maxgameno+1,"blank row 1",INDEX(FixtureCode!$B$4:$AH$128,MATCH($C5909,FixtureCode!$B$4:$B$128,0),MATCH("G"&amp;D5909&amp;"-T1",FixtureCode!$B$4:$AH$4,0)))))</f>
        <v>-</v>
      </c>
      <c r="F5909" s="13" t="str">
        <f>IF(C5909="-","-",IF(D5909=maxgameno+2,"blank row 2",IF(D5909=maxgameno+1,"blank row 1",INDEX(FixtureCode!$B$4:$AH$128,MATCH($C5909,FixtureCode!$B$4:$B$128,0),MATCH("G"&amp;D5909&amp;"-T2",FixtureCode!$B$4:$AH$4,0)))))</f>
        <v>-</v>
      </c>
      <c r="G5909" s="12" t="str">
        <f>IF(C5909="-","-",IF(AND(ISNUMBER(Fixture!G5913),ISNUMBER(Fixture!I5913),Fixture!F5913&lt;&gt;"BYE",Fixture!J5913&lt;&gt;"BYE"),"Yes","-"))</f>
        <v>-</v>
      </c>
      <c r="H5909" s="9" t="str">
        <f>IF(G5909="-","-",IF(Fixture!G5913&gt;Fixture!I5913,Settings!$G$7,IF(Fixture!G5913=Fixture!I5913,Settings!$G$8,IF(Fixture!G5913&lt;Fixture!I5913,Settings!$G$9,"-"))))</f>
        <v>-</v>
      </c>
      <c r="I5909" s="13" t="str">
        <f>IF(G5909="-","-",IF(Fixture!I5913&gt;Fixture!G5913,Settings!$G$7,IF(Fixture!I5913=Fixture!G5913,Settings!$G$8,IF(Fixture!I5913&lt;Fixture!G5913,Settings!$G$9,"-"))))</f>
        <v>-</v>
      </c>
    </row>
    <row r="5910" spans="3:9" x14ac:dyDescent="0.25">
      <c r="C5910" s="12" t="str">
        <f t="shared" si="186"/>
        <v>-</v>
      </c>
      <c r="D5910" s="9" t="str">
        <f t="shared" si="187"/>
        <v>-</v>
      </c>
      <c r="E5910" s="9" t="str">
        <f>IF(C5910="-","-",IF(D5910=maxgameno+2,"blank row 2",IF(D5910=maxgameno+1,"blank row 1",INDEX(FixtureCode!$B$4:$AH$128,MATCH($C5910,FixtureCode!$B$4:$B$128,0),MATCH("G"&amp;D5910&amp;"-T1",FixtureCode!$B$4:$AH$4,0)))))</f>
        <v>-</v>
      </c>
      <c r="F5910" s="13" t="str">
        <f>IF(C5910="-","-",IF(D5910=maxgameno+2,"blank row 2",IF(D5910=maxgameno+1,"blank row 1",INDEX(FixtureCode!$B$4:$AH$128,MATCH($C5910,FixtureCode!$B$4:$B$128,0),MATCH("G"&amp;D5910&amp;"-T2",FixtureCode!$B$4:$AH$4,0)))))</f>
        <v>-</v>
      </c>
      <c r="G5910" s="12" t="str">
        <f>IF(C5910="-","-",IF(AND(ISNUMBER(Fixture!G5914),ISNUMBER(Fixture!I5914),Fixture!F5914&lt;&gt;"BYE",Fixture!J5914&lt;&gt;"BYE"),"Yes","-"))</f>
        <v>-</v>
      </c>
      <c r="H5910" s="9" t="str">
        <f>IF(G5910="-","-",IF(Fixture!G5914&gt;Fixture!I5914,Settings!$G$7,IF(Fixture!G5914=Fixture!I5914,Settings!$G$8,IF(Fixture!G5914&lt;Fixture!I5914,Settings!$G$9,"-"))))</f>
        <v>-</v>
      </c>
      <c r="I5910" s="13" t="str">
        <f>IF(G5910="-","-",IF(Fixture!I5914&gt;Fixture!G5914,Settings!$G$7,IF(Fixture!I5914=Fixture!G5914,Settings!$G$8,IF(Fixture!I5914&lt;Fixture!G5914,Settings!$G$9,"-"))))</f>
        <v>-</v>
      </c>
    </row>
    <row r="5911" spans="3:9" x14ac:dyDescent="0.25">
      <c r="C5911" s="12" t="str">
        <f t="shared" si="186"/>
        <v>-</v>
      </c>
      <c r="D5911" s="9" t="str">
        <f t="shared" si="187"/>
        <v>-</v>
      </c>
      <c r="E5911" s="9" t="str">
        <f>IF(C5911="-","-",IF(D5911=maxgameno+2,"blank row 2",IF(D5911=maxgameno+1,"blank row 1",INDEX(FixtureCode!$B$4:$AH$128,MATCH($C5911,FixtureCode!$B$4:$B$128,0),MATCH("G"&amp;D5911&amp;"-T1",FixtureCode!$B$4:$AH$4,0)))))</f>
        <v>-</v>
      </c>
      <c r="F5911" s="13" t="str">
        <f>IF(C5911="-","-",IF(D5911=maxgameno+2,"blank row 2",IF(D5911=maxgameno+1,"blank row 1",INDEX(FixtureCode!$B$4:$AH$128,MATCH($C5911,FixtureCode!$B$4:$B$128,0),MATCH("G"&amp;D5911&amp;"-T2",FixtureCode!$B$4:$AH$4,0)))))</f>
        <v>-</v>
      </c>
      <c r="G5911" s="12" t="str">
        <f>IF(C5911="-","-",IF(AND(ISNUMBER(Fixture!G5915),ISNUMBER(Fixture!I5915),Fixture!F5915&lt;&gt;"BYE",Fixture!J5915&lt;&gt;"BYE"),"Yes","-"))</f>
        <v>-</v>
      </c>
      <c r="H5911" s="9" t="str">
        <f>IF(G5911="-","-",IF(Fixture!G5915&gt;Fixture!I5915,Settings!$G$7,IF(Fixture!G5915=Fixture!I5915,Settings!$G$8,IF(Fixture!G5915&lt;Fixture!I5915,Settings!$G$9,"-"))))</f>
        <v>-</v>
      </c>
      <c r="I5911" s="13" t="str">
        <f>IF(G5911="-","-",IF(Fixture!I5915&gt;Fixture!G5915,Settings!$G$7,IF(Fixture!I5915=Fixture!G5915,Settings!$G$8,IF(Fixture!I5915&lt;Fixture!G5915,Settings!$G$9,"-"))))</f>
        <v>-</v>
      </c>
    </row>
    <row r="5912" spans="3:9" x14ac:dyDescent="0.25">
      <c r="C5912" s="12" t="str">
        <f t="shared" si="186"/>
        <v>-</v>
      </c>
      <c r="D5912" s="9" t="str">
        <f t="shared" si="187"/>
        <v>-</v>
      </c>
      <c r="E5912" s="9" t="str">
        <f>IF(C5912="-","-",IF(D5912=maxgameno+2,"blank row 2",IF(D5912=maxgameno+1,"blank row 1",INDEX(FixtureCode!$B$4:$AH$128,MATCH($C5912,FixtureCode!$B$4:$B$128,0),MATCH("G"&amp;D5912&amp;"-T1",FixtureCode!$B$4:$AH$4,0)))))</f>
        <v>-</v>
      </c>
      <c r="F5912" s="13" t="str">
        <f>IF(C5912="-","-",IF(D5912=maxgameno+2,"blank row 2",IF(D5912=maxgameno+1,"blank row 1",INDEX(FixtureCode!$B$4:$AH$128,MATCH($C5912,FixtureCode!$B$4:$B$128,0),MATCH("G"&amp;D5912&amp;"-T2",FixtureCode!$B$4:$AH$4,0)))))</f>
        <v>-</v>
      </c>
      <c r="G5912" s="12" t="str">
        <f>IF(C5912="-","-",IF(AND(ISNUMBER(Fixture!G5916),ISNUMBER(Fixture!I5916),Fixture!F5916&lt;&gt;"BYE",Fixture!J5916&lt;&gt;"BYE"),"Yes","-"))</f>
        <v>-</v>
      </c>
      <c r="H5912" s="9" t="str">
        <f>IF(G5912="-","-",IF(Fixture!G5916&gt;Fixture!I5916,Settings!$G$7,IF(Fixture!G5916=Fixture!I5916,Settings!$G$8,IF(Fixture!G5916&lt;Fixture!I5916,Settings!$G$9,"-"))))</f>
        <v>-</v>
      </c>
      <c r="I5912" s="13" t="str">
        <f>IF(G5912="-","-",IF(Fixture!I5916&gt;Fixture!G5916,Settings!$G$7,IF(Fixture!I5916=Fixture!G5916,Settings!$G$8,IF(Fixture!I5916&lt;Fixture!G5916,Settings!$G$9,"-"))))</f>
        <v>-</v>
      </c>
    </row>
    <row r="5913" spans="3:9" x14ac:dyDescent="0.25">
      <c r="C5913" s="12" t="str">
        <f t="shared" si="186"/>
        <v>-</v>
      </c>
      <c r="D5913" s="9" t="str">
        <f t="shared" si="187"/>
        <v>-</v>
      </c>
      <c r="E5913" s="9" t="str">
        <f>IF(C5913="-","-",IF(D5913=maxgameno+2,"blank row 2",IF(D5913=maxgameno+1,"blank row 1",INDEX(FixtureCode!$B$4:$AH$128,MATCH($C5913,FixtureCode!$B$4:$B$128,0),MATCH("G"&amp;D5913&amp;"-T1",FixtureCode!$B$4:$AH$4,0)))))</f>
        <v>-</v>
      </c>
      <c r="F5913" s="13" t="str">
        <f>IF(C5913="-","-",IF(D5913=maxgameno+2,"blank row 2",IF(D5913=maxgameno+1,"blank row 1",INDEX(FixtureCode!$B$4:$AH$128,MATCH($C5913,FixtureCode!$B$4:$B$128,0),MATCH("G"&amp;D5913&amp;"-T2",FixtureCode!$B$4:$AH$4,0)))))</f>
        <v>-</v>
      </c>
      <c r="G5913" s="12" t="str">
        <f>IF(C5913="-","-",IF(AND(ISNUMBER(Fixture!G5917),ISNUMBER(Fixture!I5917),Fixture!F5917&lt;&gt;"BYE",Fixture!J5917&lt;&gt;"BYE"),"Yes","-"))</f>
        <v>-</v>
      </c>
      <c r="H5913" s="9" t="str">
        <f>IF(G5913="-","-",IF(Fixture!G5917&gt;Fixture!I5917,Settings!$G$7,IF(Fixture!G5917=Fixture!I5917,Settings!$G$8,IF(Fixture!G5917&lt;Fixture!I5917,Settings!$G$9,"-"))))</f>
        <v>-</v>
      </c>
      <c r="I5913" s="13" t="str">
        <f>IF(G5913="-","-",IF(Fixture!I5917&gt;Fixture!G5917,Settings!$G$7,IF(Fixture!I5917=Fixture!G5917,Settings!$G$8,IF(Fixture!I5917&lt;Fixture!G5917,Settings!$G$9,"-"))))</f>
        <v>-</v>
      </c>
    </row>
    <row r="5914" spans="3:9" x14ac:dyDescent="0.25">
      <c r="C5914" s="12" t="str">
        <f t="shared" si="186"/>
        <v>-</v>
      </c>
      <c r="D5914" s="9" t="str">
        <f t="shared" si="187"/>
        <v>-</v>
      </c>
      <c r="E5914" s="9" t="str">
        <f>IF(C5914="-","-",IF(D5914=maxgameno+2,"blank row 2",IF(D5914=maxgameno+1,"blank row 1",INDEX(FixtureCode!$B$4:$AH$128,MATCH($C5914,FixtureCode!$B$4:$B$128,0),MATCH("G"&amp;D5914&amp;"-T1",FixtureCode!$B$4:$AH$4,0)))))</f>
        <v>-</v>
      </c>
      <c r="F5914" s="13" t="str">
        <f>IF(C5914="-","-",IF(D5914=maxgameno+2,"blank row 2",IF(D5914=maxgameno+1,"blank row 1",INDEX(FixtureCode!$B$4:$AH$128,MATCH($C5914,FixtureCode!$B$4:$B$128,0),MATCH("G"&amp;D5914&amp;"-T2",FixtureCode!$B$4:$AH$4,0)))))</f>
        <v>-</v>
      </c>
      <c r="G5914" s="12" t="str">
        <f>IF(C5914="-","-",IF(AND(ISNUMBER(Fixture!G5918),ISNUMBER(Fixture!I5918),Fixture!F5918&lt;&gt;"BYE",Fixture!J5918&lt;&gt;"BYE"),"Yes","-"))</f>
        <v>-</v>
      </c>
      <c r="H5914" s="9" t="str">
        <f>IF(G5914="-","-",IF(Fixture!G5918&gt;Fixture!I5918,Settings!$G$7,IF(Fixture!G5918=Fixture!I5918,Settings!$G$8,IF(Fixture!G5918&lt;Fixture!I5918,Settings!$G$9,"-"))))</f>
        <v>-</v>
      </c>
      <c r="I5914" s="13" t="str">
        <f>IF(G5914="-","-",IF(Fixture!I5918&gt;Fixture!G5918,Settings!$G$7,IF(Fixture!I5918=Fixture!G5918,Settings!$G$8,IF(Fixture!I5918&lt;Fixture!G5918,Settings!$G$9,"-"))))</f>
        <v>-</v>
      </c>
    </row>
    <row r="5915" spans="3:9" x14ac:dyDescent="0.25">
      <c r="C5915" s="12" t="str">
        <f t="shared" si="186"/>
        <v>-</v>
      </c>
      <c r="D5915" s="9" t="str">
        <f t="shared" si="187"/>
        <v>-</v>
      </c>
      <c r="E5915" s="9" t="str">
        <f>IF(C5915="-","-",IF(D5915=maxgameno+2,"blank row 2",IF(D5915=maxgameno+1,"blank row 1",INDEX(FixtureCode!$B$4:$AH$128,MATCH($C5915,FixtureCode!$B$4:$B$128,0),MATCH("G"&amp;D5915&amp;"-T1",FixtureCode!$B$4:$AH$4,0)))))</f>
        <v>-</v>
      </c>
      <c r="F5915" s="13" t="str">
        <f>IF(C5915="-","-",IF(D5915=maxgameno+2,"blank row 2",IF(D5915=maxgameno+1,"blank row 1",INDEX(FixtureCode!$B$4:$AH$128,MATCH($C5915,FixtureCode!$B$4:$B$128,0),MATCH("G"&amp;D5915&amp;"-T2",FixtureCode!$B$4:$AH$4,0)))))</f>
        <v>-</v>
      </c>
      <c r="G5915" s="12" t="str">
        <f>IF(C5915="-","-",IF(AND(ISNUMBER(Fixture!G5919),ISNUMBER(Fixture!I5919),Fixture!F5919&lt;&gt;"BYE",Fixture!J5919&lt;&gt;"BYE"),"Yes","-"))</f>
        <v>-</v>
      </c>
      <c r="H5915" s="9" t="str">
        <f>IF(G5915="-","-",IF(Fixture!G5919&gt;Fixture!I5919,Settings!$G$7,IF(Fixture!G5919=Fixture!I5919,Settings!$G$8,IF(Fixture!G5919&lt;Fixture!I5919,Settings!$G$9,"-"))))</f>
        <v>-</v>
      </c>
      <c r="I5915" s="13" t="str">
        <f>IF(G5915="-","-",IF(Fixture!I5919&gt;Fixture!G5919,Settings!$G$7,IF(Fixture!I5919=Fixture!G5919,Settings!$G$8,IF(Fixture!I5919&lt;Fixture!G5919,Settings!$G$9,"-"))))</f>
        <v>-</v>
      </c>
    </row>
    <row r="5916" spans="3:9" x14ac:dyDescent="0.25">
      <c r="C5916" s="12" t="str">
        <f t="shared" si="186"/>
        <v>-</v>
      </c>
      <c r="D5916" s="9" t="str">
        <f t="shared" si="187"/>
        <v>-</v>
      </c>
      <c r="E5916" s="9" t="str">
        <f>IF(C5916="-","-",IF(D5916=maxgameno+2,"blank row 2",IF(D5916=maxgameno+1,"blank row 1",INDEX(FixtureCode!$B$4:$AH$128,MATCH($C5916,FixtureCode!$B$4:$B$128,0),MATCH("G"&amp;D5916&amp;"-T1",FixtureCode!$B$4:$AH$4,0)))))</f>
        <v>-</v>
      </c>
      <c r="F5916" s="13" t="str">
        <f>IF(C5916="-","-",IF(D5916=maxgameno+2,"blank row 2",IF(D5916=maxgameno+1,"blank row 1",INDEX(FixtureCode!$B$4:$AH$128,MATCH($C5916,FixtureCode!$B$4:$B$128,0),MATCH("G"&amp;D5916&amp;"-T2",FixtureCode!$B$4:$AH$4,0)))))</f>
        <v>-</v>
      </c>
      <c r="G5916" s="12" t="str">
        <f>IF(C5916="-","-",IF(AND(ISNUMBER(Fixture!G5920),ISNUMBER(Fixture!I5920),Fixture!F5920&lt;&gt;"BYE",Fixture!J5920&lt;&gt;"BYE"),"Yes","-"))</f>
        <v>-</v>
      </c>
      <c r="H5916" s="9" t="str">
        <f>IF(G5916="-","-",IF(Fixture!G5920&gt;Fixture!I5920,Settings!$G$7,IF(Fixture!G5920=Fixture!I5920,Settings!$G$8,IF(Fixture!G5920&lt;Fixture!I5920,Settings!$G$9,"-"))))</f>
        <v>-</v>
      </c>
      <c r="I5916" s="13" t="str">
        <f>IF(G5916="-","-",IF(Fixture!I5920&gt;Fixture!G5920,Settings!$G$7,IF(Fixture!I5920=Fixture!G5920,Settings!$G$8,IF(Fixture!I5920&lt;Fixture!G5920,Settings!$G$9,"-"))))</f>
        <v>-</v>
      </c>
    </row>
    <row r="5917" spans="3:9" x14ac:dyDescent="0.25">
      <c r="C5917" s="12" t="str">
        <f t="shared" si="186"/>
        <v>-</v>
      </c>
      <c r="D5917" s="9" t="str">
        <f t="shared" si="187"/>
        <v>-</v>
      </c>
      <c r="E5917" s="9" t="str">
        <f>IF(C5917="-","-",IF(D5917=maxgameno+2,"blank row 2",IF(D5917=maxgameno+1,"blank row 1",INDEX(FixtureCode!$B$4:$AH$128,MATCH($C5917,FixtureCode!$B$4:$B$128,0),MATCH("G"&amp;D5917&amp;"-T1",FixtureCode!$B$4:$AH$4,0)))))</f>
        <v>-</v>
      </c>
      <c r="F5917" s="13" t="str">
        <f>IF(C5917="-","-",IF(D5917=maxgameno+2,"blank row 2",IF(D5917=maxgameno+1,"blank row 1",INDEX(FixtureCode!$B$4:$AH$128,MATCH($C5917,FixtureCode!$B$4:$B$128,0),MATCH("G"&amp;D5917&amp;"-T2",FixtureCode!$B$4:$AH$4,0)))))</f>
        <v>-</v>
      </c>
      <c r="G5917" s="12" t="str">
        <f>IF(C5917="-","-",IF(AND(ISNUMBER(Fixture!G5921),ISNUMBER(Fixture!I5921),Fixture!F5921&lt;&gt;"BYE",Fixture!J5921&lt;&gt;"BYE"),"Yes","-"))</f>
        <v>-</v>
      </c>
      <c r="H5917" s="9" t="str">
        <f>IF(G5917="-","-",IF(Fixture!G5921&gt;Fixture!I5921,Settings!$G$7,IF(Fixture!G5921=Fixture!I5921,Settings!$G$8,IF(Fixture!G5921&lt;Fixture!I5921,Settings!$G$9,"-"))))</f>
        <v>-</v>
      </c>
      <c r="I5917" s="13" t="str">
        <f>IF(G5917="-","-",IF(Fixture!I5921&gt;Fixture!G5921,Settings!$G$7,IF(Fixture!I5921=Fixture!G5921,Settings!$G$8,IF(Fixture!I5921&lt;Fixture!G5921,Settings!$G$9,"-"))))</f>
        <v>-</v>
      </c>
    </row>
    <row r="5918" spans="3:9" x14ac:dyDescent="0.25">
      <c r="C5918" s="12" t="str">
        <f t="shared" si="186"/>
        <v>-</v>
      </c>
      <c r="D5918" s="9" t="str">
        <f t="shared" si="187"/>
        <v>-</v>
      </c>
      <c r="E5918" s="9" t="str">
        <f>IF(C5918="-","-",IF(D5918=maxgameno+2,"blank row 2",IF(D5918=maxgameno+1,"blank row 1",INDEX(FixtureCode!$B$4:$AH$128,MATCH($C5918,FixtureCode!$B$4:$B$128,0),MATCH("G"&amp;D5918&amp;"-T1",FixtureCode!$B$4:$AH$4,0)))))</f>
        <v>-</v>
      </c>
      <c r="F5918" s="13" t="str">
        <f>IF(C5918="-","-",IF(D5918=maxgameno+2,"blank row 2",IF(D5918=maxgameno+1,"blank row 1",INDEX(FixtureCode!$B$4:$AH$128,MATCH($C5918,FixtureCode!$B$4:$B$128,0),MATCH("G"&amp;D5918&amp;"-T2",FixtureCode!$B$4:$AH$4,0)))))</f>
        <v>-</v>
      </c>
      <c r="G5918" s="12" t="str">
        <f>IF(C5918="-","-",IF(AND(ISNUMBER(Fixture!G5922),ISNUMBER(Fixture!I5922),Fixture!F5922&lt;&gt;"BYE",Fixture!J5922&lt;&gt;"BYE"),"Yes","-"))</f>
        <v>-</v>
      </c>
      <c r="H5918" s="9" t="str">
        <f>IF(G5918="-","-",IF(Fixture!G5922&gt;Fixture!I5922,Settings!$G$7,IF(Fixture!G5922=Fixture!I5922,Settings!$G$8,IF(Fixture!G5922&lt;Fixture!I5922,Settings!$G$9,"-"))))</f>
        <v>-</v>
      </c>
      <c r="I5918" s="13" t="str">
        <f>IF(G5918="-","-",IF(Fixture!I5922&gt;Fixture!G5922,Settings!$G$7,IF(Fixture!I5922=Fixture!G5922,Settings!$G$8,IF(Fixture!I5922&lt;Fixture!G5922,Settings!$G$9,"-"))))</f>
        <v>-</v>
      </c>
    </row>
    <row r="5919" spans="3:9" x14ac:dyDescent="0.25">
      <c r="C5919" s="12" t="str">
        <f t="shared" si="186"/>
        <v>-</v>
      </c>
      <c r="D5919" s="9" t="str">
        <f t="shared" si="187"/>
        <v>-</v>
      </c>
      <c r="E5919" s="9" t="str">
        <f>IF(C5919="-","-",IF(D5919=maxgameno+2,"blank row 2",IF(D5919=maxgameno+1,"blank row 1",INDEX(FixtureCode!$B$4:$AH$128,MATCH($C5919,FixtureCode!$B$4:$B$128,0),MATCH("G"&amp;D5919&amp;"-T1",FixtureCode!$B$4:$AH$4,0)))))</f>
        <v>-</v>
      </c>
      <c r="F5919" s="13" t="str">
        <f>IF(C5919="-","-",IF(D5919=maxgameno+2,"blank row 2",IF(D5919=maxgameno+1,"blank row 1",INDEX(FixtureCode!$B$4:$AH$128,MATCH($C5919,FixtureCode!$B$4:$B$128,0),MATCH("G"&amp;D5919&amp;"-T2",FixtureCode!$B$4:$AH$4,0)))))</f>
        <v>-</v>
      </c>
      <c r="G5919" s="12" t="str">
        <f>IF(C5919="-","-",IF(AND(ISNUMBER(Fixture!G5923),ISNUMBER(Fixture!I5923),Fixture!F5923&lt;&gt;"BYE",Fixture!J5923&lt;&gt;"BYE"),"Yes","-"))</f>
        <v>-</v>
      </c>
      <c r="H5919" s="9" t="str">
        <f>IF(G5919="-","-",IF(Fixture!G5923&gt;Fixture!I5923,Settings!$G$7,IF(Fixture!G5923=Fixture!I5923,Settings!$G$8,IF(Fixture!G5923&lt;Fixture!I5923,Settings!$G$9,"-"))))</f>
        <v>-</v>
      </c>
      <c r="I5919" s="13" t="str">
        <f>IF(G5919="-","-",IF(Fixture!I5923&gt;Fixture!G5923,Settings!$G$7,IF(Fixture!I5923=Fixture!G5923,Settings!$G$8,IF(Fixture!I5923&lt;Fixture!G5923,Settings!$G$9,"-"))))</f>
        <v>-</v>
      </c>
    </row>
    <row r="5920" spans="3:9" x14ac:dyDescent="0.25">
      <c r="C5920" s="12" t="str">
        <f t="shared" si="186"/>
        <v>-</v>
      </c>
      <c r="D5920" s="9" t="str">
        <f t="shared" si="187"/>
        <v>-</v>
      </c>
      <c r="E5920" s="9" t="str">
        <f>IF(C5920="-","-",IF(D5920=maxgameno+2,"blank row 2",IF(D5920=maxgameno+1,"blank row 1",INDEX(FixtureCode!$B$4:$AH$128,MATCH($C5920,FixtureCode!$B$4:$B$128,0),MATCH("G"&amp;D5920&amp;"-T1",FixtureCode!$B$4:$AH$4,0)))))</f>
        <v>-</v>
      </c>
      <c r="F5920" s="13" t="str">
        <f>IF(C5920="-","-",IF(D5920=maxgameno+2,"blank row 2",IF(D5920=maxgameno+1,"blank row 1",INDEX(FixtureCode!$B$4:$AH$128,MATCH($C5920,FixtureCode!$B$4:$B$128,0),MATCH("G"&amp;D5920&amp;"-T2",FixtureCode!$B$4:$AH$4,0)))))</f>
        <v>-</v>
      </c>
      <c r="G5920" s="12" t="str">
        <f>IF(C5920="-","-",IF(AND(ISNUMBER(Fixture!G5924),ISNUMBER(Fixture!I5924),Fixture!F5924&lt;&gt;"BYE",Fixture!J5924&lt;&gt;"BYE"),"Yes","-"))</f>
        <v>-</v>
      </c>
      <c r="H5920" s="9" t="str">
        <f>IF(G5920="-","-",IF(Fixture!G5924&gt;Fixture!I5924,Settings!$G$7,IF(Fixture!G5924=Fixture!I5924,Settings!$G$8,IF(Fixture!G5924&lt;Fixture!I5924,Settings!$G$9,"-"))))</f>
        <v>-</v>
      </c>
      <c r="I5920" s="13" t="str">
        <f>IF(G5920="-","-",IF(Fixture!I5924&gt;Fixture!G5924,Settings!$G$7,IF(Fixture!I5924=Fixture!G5924,Settings!$G$8,IF(Fixture!I5924&lt;Fixture!G5924,Settings!$G$9,"-"))))</f>
        <v>-</v>
      </c>
    </row>
    <row r="5921" spans="3:9" x14ac:dyDescent="0.25">
      <c r="C5921" s="12" t="str">
        <f t="shared" si="186"/>
        <v>-</v>
      </c>
      <c r="D5921" s="9" t="str">
        <f t="shared" si="187"/>
        <v>-</v>
      </c>
      <c r="E5921" s="9" t="str">
        <f>IF(C5921="-","-",IF(D5921=maxgameno+2,"blank row 2",IF(D5921=maxgameno+1,"blank row 1",INDEX(FixtureCode!$B$4:$AH$128,MATCH($C5921,FixtureCode!$B$4:$B$128,0),MATCH("G"&amp;D5921&amp;"-T1",FixtureCode!$B$4:$AH$4,0)))))</f>
        <v>-</v>
      </c>
      <c r="F5921" s="13" t="str">
        <f>IF(C5921="-","-",IF(D5921=maxgameno+2,"blank row 2",IF(D5921=maxgameno+1,"blank row 1",INDEX(FixtureCode!$B$4:$AH$128,MATCH($C5921,FixtureCode!$B$4:$B$128,0),MATCH("G"&amp;D5921&amp;"-T2",FixtureCode!$B$4:$AH$4,0)))))</f>
        <v>-</v>
      </c>
      <c r="G5921" s="12" t="str">
        <f>IF(C5921="-","-",IF(AND(ISNUMBER(Fixture!G5925),ISNUMBER(Fixture!I5925),Fixture!F5925&lt;&gt;"BYE",Fixture!J5925&lt;&gt;"BYE"),"Yes","-"))</f>
        <v>-</v>
      </c>
      <c r="H5921" s="9" t="str">
        <f>IF(G5921="-","-",IF(Fixture!G5925&gt;Fixture!I5925,Settings!$G$7,IF(Fixture!G5925=Fixture!I5925,Settings!$G$8,IF(Fixture!G5925&lt;Fixture!I5925,Settings!$G$9,"-"))))</f>
        <v>-</v>
      </c>
      <c r="I5921" s="13" t="str">
        <f>IF(G5921="-","-",IF(Fixture!I5925&gt;Fixture!G5925,Settings!$G$7,IF(Fixture!I5925=Fixture!G5925,Settings!$G$8,IF(Fixture!I5925&lt;Fixture!G5925,Settings!$G$9,"-"))))</f>
        <v>-</v>
      </c>
    </row>
    <row r="5922" spans="3:9" x14ac:dyDescent="0.25">
      <c r="C5922" s="12" t="str">
        <f t="shared" si="186"/>
        <v>-</v>
      </c>
      <c r="D5922" s="9" t="str">
        <f t="shared" si="187"/>
        <v>-</v>
      </c>
      <c r="E5922" s="9" t="str">
        <f>IF(C5922="-","-",IF(D5922=maxgameno+2,"blank row 2",IF(D5922=maxgameno+1,"blank row 1",INDEX(FixtureCode!$B$4:$AH$128,MATCH($C5922,FixtureCode!$B$4:$B$128,0),MATCH("G"&amp;D5922&amp;"-T1",FixtureCode!$B$4:$AH$4,0)))))</f>
        <v>-</v>
      </c>
      <c r="F5922" s="13" t="str">
        <f>IF(C5922="-","-",IF(D5922=maxgameno+2,"blank row 2",IF(D5922=maxgameno+1,"blank row 1",INDEX(FixtureCode!$B$4:$AH$128,MATCH($C5922,FixtureCode!$B$4:$B$128,0),MATCH("G"&amp;D5922&amp;"-T2",FixtureCode!$B$4:$AH$4,0)))))</f>
        <v>-</v>
      </c>
      <c r="G5922" s="12" t="str">
        <f>IF(C5922="-","-",IF(AND(ISNUMBER(Fixture!G5926),ISNUMBER(Fixture!I5926),Fixture!F5926&lt;&gt;"BYE",Fixture!J5926&lt;&gt;"BYE"),"Yes","-"))</f>
        <v>-</v>
      </c>
      <c r="H5922" s="9" t="str">
        <f>IF(G5922="-","-",IF(Fixture!G5926&gt;Fixture!I5926,Settings!$G$7,IF(Fixture!G5926=Fixture!I5926,Settings!$G$8,IF(Fixture!G5926&lt;Fixture!I5926,Settings!$G$9,"-"))))</f>
        <v>-</v>
      </c>
      <c r="I5922" s="13" t="str">
        <f>IF(G5922="-","-",IF(Fixture!I5926&gt;Fixture!G5926,Settings!$G$7,IF(Fixture!I5926=Fixture!G5926,Settings!$G$8,IF(Fixture!I5926&lt;Fixture!G5926,Settings!$G$9,"-"))))</f>
        <v>-</v>
      </c>
    </row>
    <row r="5923" spans="3:9" x14ac:dyDescent="0.25">
      <c r="C5923" s="12" t="str">
        <f t="shared" si="186"/>
        <v>-</v>
      </c>
      <c r="D5923" s="9" t="str">
        <f t="shared" si="187"/>
        <v>-</v>
      </c>
      <c r="E5923" s="9" t="str">
        <f>IF(C5923="-","-",IF(D5923=maxgameno+2,"blank row 2",IF(D5923=maxgameno+1,"blank row 1",INDEX(FixtureCode!$B$4:$AH$128,MATCH($C5923,FixtureCode!$B$4:$B$128,0),MATCH("G"&amp;D5923&amp;"-T1",FixtureCode!$B$4:$AH$4,0)))))</f>
        <v>-</v>
      </c>
      <c r="F5923" s="13" t="str">
        <f>IF(C5923="-","-",IF(D5923=maxgameno+2,"blank row 2",IF(D5923=maxgameno+1,"blank row 1",INDEX(FixtureCode!$B$4:$AH$128,MATCH($C5923,FixtureCode!$B$4:$B$128,0),MATCH("G"&amp;D5923&amp;"-T2",FixtureCode!$B$4:$AH$4,0)))))</f>
        <v>-</v>
      </c>
      <c r="G5923" s="12" t="str">
        <f>IF(C5923="-","-",IF(AND(ISNUMBER(Fixture!G5927),ISNUMBER(Fixture!I5927),Fixture!F5927&lt;&gt;"BYE",Fixture!J5927&lt;&gt;"BYE"),"Yes","-"))</f>
        <v>-</v>
      </c>
      <c r="H5923" s="9" t="str">
        <f>IF(G5923="-","-",IF(Fixture!G5927&gt;Fixture!I5927,Settings!$G$7,IF(Fixture!G5927=Fixture!I5927,Settings!$G$8,IF(Fixture!G5927&lt;Fixture!I5927,Settings!$G$9,"-"))))</f>
        <v>-</v>
      </c>
      <c r="I5923" s="13" t="str">
        <f>IF(G5923="-","-",IF(Fixture!I5927&gt;Fixture!G5927,Settings!$G$7,IF(Fixture!I5927=Fixture!G5927,Settings!$G$8,IF(Fixture!I5927&lt;Fixture!G5927,Settings!$G$9,"-"))))</f>
        <v>-</v>
      </c>
    </row>
    <row r="5924" spans="3:9" x14ac:dyDescent="0.25">
      <c r="C5924" s="12" t="str">
        <f t="shared" si="186"/>
        <v>-</v>
      </c>
      <c r="D5924" s="9" t="str">
        <f t="shared" si="187"/>
        <v>-</v>
      </c>
      <c r="E5924" s="9" t="str">
        <f>IF(C5924="-","-",IF(D5924=maxgameno+2,"blank row 2",IF(D5924=maxgameno+1,"blank row 1",INDEX(FixtureCode!$B$4:$AH$128,MATCH($C5924,FixtureCode!$B$4:$B$128,0),MATCH("G"&amp;D5924&amp;"-T1",FixtureCode!$B$4:$AH$4,0)))))</f>
        <v>-</v>
      </c>
      <c r="F5924" s="13" t="str">
        <f>IF(C5924="-","-",IF(D5924=maxgameno+2,"blank row 2",IF(D5924=maxgameno+1,"blank row 1",INDEX(FixtureCode!$B$4:$AH$128,MATCH($C5924,FixtureCode!$B$4:$B$128,0),MATCH("G"&amp;D5924&amp;"-T2",FixtureCode!$B$4:$AH$4,0)))))</f>
        <v>-</v>
      </c>
      <c r="G5924" s="12" t="str">
        <f>IF(C5924="-","-",IF(AND(ISNUMBER(Fixture!G5928),ISNUMBER(Fixture!I5928),Fixture!F5928&lt;&gt;"BYE",Fixture!J5928&lt;&gt;"BYE"),"Yes","-"))</f>
        <v>-</v>
      </c>
      <c r="H5924" s="9" t="str">
        <f>IF(G5924="-","-",IF(Fixture!G5928&gt;Fixture!I5928,Settings!$G$7,IF(Fixture!G5928=Fixture!I5928,Settings!$G$8,IF(Fixture!G5928&lt;Fixture!I5928,Settings!$G$9,"-"))))</f>
        <v>-</v>
      </c>
      <c r="I5924" s="13" t="str">
        <f>IF(G5924="-","-",IF(Fixture!I5928&gt;Fixture!G5928,Settings!$G$7,IF(Fixture!I5928=Fixture!G5928,Settings!$G$8,IF(Fixture!I5928&lt;Fixture!G5928,Settings!$G$9,"-"))))</f>
        <v>-</v>
      </c>
    </row>
    <row r="5925" spans="3:9" x14ac:dyDescent="0.25">
      <c r="C5925" s="12" t="str">
        <f t="shared" si="186"/>
        <v>-</v>
      </c>
      <c r="D5925" s="9" t="str">
        <f t="shared" si="187"/>
        <v>-</v>
      </c>
      <c r="E5925" s="9" t="str">
        <f>IF(C5925="-","-",IF(D5925=maxgameno+2,"blank row 2",IF(D5925=maxgameno+1,"blank row 1",INDEX(FixtureCode!$B$4:$AH$128,MATCH($C5925,FixtureCode!$B$4:$B$128,0),MATCH("G"&amp;D5925&amp;"-T1",FixtureCode!$B$4:$AH$4,0)))))</f>
        <v>-</v>
      </c>
      <c r="F5925" s="13" t="str">
        <f>IF(C5925="-","-",IF(D5925=maxgameno+2,"blank row 2",IF(D5925=maxgameno+1,"blank row 1",INDEX(FixtureCode!$B$4:$AH$128,MATCH($C5925,FixtureCode!$B$4:$B$128,0),MATCH("G"&amp;D5925&amp;"-T2",FixtureCode!$B$4:$AH$4,0)))))</f>
        <v>-</v>
      </c>
      <c r="G5925" s="12" t="str">
        <f>IF(C5925="-","-",IF(AND(ISNUMBER(Fixture!G5929),ISNUMBER(Fixture!I5929),Fixture!F5929&lt;&gt;"BYE",Fixture!J5929&lt;&gt;"BYE"),"Yes","-"))</f>
        <v>-</v>
      </c>
      <c r="H5925" s="9" t="str">
        <f>IF(G5925="-","-",IF(Fixture!G5929&gt;Fixture!I5929,Settings!$G$7,IF(Fixture!G5929=Fixture!I5929,Settings!$G$8,IF(Fixture!G5929&lt;Fixture!I5929,Settings!$G$9,"-"))))</f>
        <v>-</v>
      </c>
      <c r="I5925" s="13" t="str">
        <f>IF(G5925="-","-",IF(Fixture!I5929&gt;Fixture!G5929,Settings!$G$7,IF(Fixture!I5929=Fixture!G5929,Settings!$G$8,IF(Fixture!I5929&lt;Fixture!G5929,Settings!$G$9,"-"))))</f>
        <v>-</v>
      </c>
    </row>
    <row r="5926" spans="3:9" x14ac:dyDescent="0.25">
      <c r="C5926" s="12" t="str">
        <f t="shared" si="186"/>
        <v>-</v>
      </c>
      <c r="D5926" s="9" t="str">
        <f t="shared" si="187"/>
        <v>-</v>
      </c>
      <c r="E5926" s="9" t="str">
        <f>IF(C5926="-","-",IF(D5926=maxgameno+2,"blank row 2",IF(D5926=maxgameno+1,"blank row 1",INDEX(FixtureCode!$B$4:$AH$128,MATCH($C5926,FixtureCode!$B$4:$B$128,0),MATCH("G"&amp;D5926&amp;"-T1",FixtureCode!$B$4:$AH$4,0)))))</f>
        <v>-</v>
      </c>
      <c r="F5926" s="13" t="str">
        <f>IF(C5926="-","-",IF(D5926=maxgameno+2,"blank row 2",IF(D5926=maxgameno+1,"blank row 1",INDEX(FixtureCode!$B$4:$AH$128,MATCH($C5926,FixtureCode!$B$4:$B$128,0),MATCH("G"&amp;D5926&amp;"-T2",FixtureCode!$B$4:$AH$4,0)))))</f>
        <v>-</v>
      </c>
      <c r="G5926" s="12" t="str">
        <f>IF(C5926="-","-",IF(AND(ISNUMBER(Fixture!G5930),ISNUMBER(Fixture!I5930),Fixture!F5930&lt;&gt;"BYE",Fixture!J5930&lt;&gt;"BYE"),"Yes","-"))</f>
        <v>-</v>
      </c>
      <c r="H5926" s="9" t="str">
        <f>IF(G5926="-","-",IF(Fixture!G5930&gt;Fixture!I5930,Settings!$G$7,IF(Fixture!G5930=Fixture!I5930,Settings!$G$8,IF(Fixture!G5930&lt;Fixture!I5930,Settings!$G$9,"-"))))</f>
        <v>-</v>
      </c>
      <c r="I5926" s="13" t="str">
        <f>IF(G5926="-","-",IF(Fixture!I5930&gt;Fixture!G5930,Settings!$G$7,IF(Fixture!I5930=Fixture!G5930,Settings!$G$8,IF(Fixture!I5930&lt;Fixture!G5930,Settings!$G$9,"-"))))</f>
        <v>-</v>
      </c>
    </row>
    <row r="5927" spans="3:9" x14ac:dyDescent="0.25">
      <c r="C5927" s="12" t="str">
        <f t="shared" si="186"/>
        <v>-</v>
      </c>
      <c r="D5927" s="9" t="str">
        <f t="shared" si="187"/>
        <v>-</v>
      </c>
      <c r="E5927" s="9" t="str">
        <f>IF(C5927="-","-",IF(D5927=maxgameno+2,"blank row 2",IF(D5927=maxgameno+1,"blank row 1",INDEX(FixtureCode!$B$4:$AH$128,MATCH($C5927,FixtureCode!$B$4:$B$128,0),MATCH("G"&amp;D5927&amp;"-T1",FixtureCode!$B$4:$AH$4,0)))))</f>
        <v>-</v>
      </c>
      <c r="F5927" s="13" t="str">
        <f>IF(C5927="-","-",IF(D5927=maxgameno+2,"blank row 2",IF(D5927=maxgameno+1,"blank row 1",INDEX(FixtureCode!$B$4:$AH$128,MATCH($C5927,FixtureCode!$B$4:$B$128,0),MATCH("G"&amp;D5927&amp;"-T2",FixtureCode!$B$4:$AH$4,0)))))</f>
        <v>-</v>
      </c>
      <c r="G5927" s="12" t="str">
        <f>IF(C5927="-","-",IF(AND(ISNUMBER(Fixture!G5931),ISNUMBER(Fixture!I5931),Fixture!F5931&lt;&gt;"BYE",Fixture!J5931&lt;&gt;"BYE"),"Yes","-"))</f>
        <v>-</v>
      </c>
      <c r="H5927" s="9" t="str">
        <f>IF(G5927="-","-",IF(Fixture!G5931&gt;Fixture!I5931,Settings!$G$7,IF(Fixture!G5931=Fixture!I5931,Settings!$G$8,IF(Fixture!G5931&lt;Fixture!I5931,Settings!$G$9,"-"))))</f>
        <v>-</v>
      </c>
      <c r="I5927" s="13" t="str">
        <f>IF(G5927="-","-",IF(Fixture!I5931&gt;Fixture!G5931,Settings!$G$7,IF(Fixture!I5931=Fixture!G5931,Settings!$G$8,IF(Fixture!I5931&lt;Fixture!G5931,Settings!$G$9,"-"))))</f>
        <v>-</v>
      </c>
    </row>
    <row r="5928" spans="3:9" x14ac:dyDescent="0.25">
      <c r="C5928" s="12" t="str">
        <f t="shared" si="186"/>
        <v>-</v>
      </c>
      <c r="D5928" s="9" t="str">
        <f t="shared" si="187"/>
        <v>-</v>
      </c>
      <c r="E5928" s="9" t="str">
        <f>IF(C5928="-","-",IF(D5928=maxgameno+2,"blank row 2",IF(D5928=maxgameno+1,"blank row 1",INDEX(FixtureCode!$B$4:$AH$128,MATCH($C5928,FixtureCode!$B$4:$B$128,0),MATCH("G"&amp;D5928&amp;"-T1",FixtureCode!$B$4:$AH$4,0)))))</f>
        <v>-</v>
      </c>
      <c r="F5928" s="13" t="str">
        <f>IF(C5928="-","-",IF(D5928=maxgameno+2,"blank row 2",IF(D5928=maxgameno+1,"blank row 1",INDEX(FixtureCode!$B$4:$AH$128,MATCH($C5928,FixtureCode!$B$4:$B$128,0),MATCH("G"&amp;D5928&amp;"-T2",FixtureCode!$B$4:$AH$4,0)))))</f>
        <v>-</v>
      </c>
      <c r="G5928" s="12" t="str">
        <f>IF(C5928="-","-",IF(AND(ISNUMBER(Fixture!G5932),ISNUMBER(Fixture!I5932),Fixture!F5932&lt;&gt;"BYE",Fixture!J5932&lt;&gt;"BYE"),"Yes","-"))</f>
        <v>-</v>
      </c>
      <c r="H5928" s="9" t="str">
        <f>IF(G5928="-","-",IF(Fixture!G5932&gt;Fixture!I5932,Settings!$G$7,IF(Fixture!G5932=Fixture!I5932,Settings!$G$8,IF(Fixture!G5932&lt;Fixture!I5932,Settings!$G$9,"-"))))</f>
        <v>-</v>
      </c>
      <c r="I5928" s="13" t="str">
        <f>IF(G5928="-","-",IF(Fixture!I5932&gt;Fixture!G5932,Settings!$G$7,IF(Fixture!I5932=Fixture!G5932,Settings!$G$8,IF(Fixture!I5932&lt;Fixture!G5932,Settings!$G$9,"-"))))</f>
        <v>-</v>
      </c>
    </row>
    <row r="5929" spans="3:9" x14ac:dyDescent="0.25">
      <c r="C5929" s="12" t="str">
        <f t="shared" si="186"/>
        <v>-</v>
      </c>
      <c r="D5929" s="9" t="str">
        <f t="shared" si="187"/>
        <v>-</v>
      </c>
      <c r="E5929" s="9" t="str">
        <f>IF(C5929="-","-",IF(D5929=maxgameno+2,"blank row 2",IF(D5929=maxgameno+1,"blank row 1",INDEX(FixtureCode!$B$4:$AH$128,MATCH($C5929,FixtureCode!$B$4:$B$128,0),MATCH("G"&amp;D5929&amp;"-T1",FixtureCode!$B$4:$AH$4,0)))))</f>
        <v>-</v>
      </c>
      <c r="F5929" s="13" t="str">
        <f>IF(C5929="-","-",IF(D5929=maxgameno+2,"blank row 2",IF(D5929=maxgameno+1,"blank row 1",INDEX(FixtureCode!$B$4:$AH$128,MATCH($C5929,FixtureCode!$B$4:$B$128,0),MATCH("G"&amp;D5929&amp;"-T2",FixtureCode!$B$4:$AH$4,0)))))</f>
        <v>-</v>
      </c>
      <c r="G5929" s="12" t="str">
        <f>IF(C5929="-","-",IF(AND(ISNUMBER(Fixture!G5933),ISNUMBER(Fixture!I5933),Fixture!F5933&lt;&gt;"BYE",Fixture!J5933&lt;&gt;"BYE"),"Yes","-"))</f>
        <v>-</v>
      </c>
      <c r="H5929" s="9" t="str">
        <f>IF(G5929="-","-",IF(Fixture!G5933&gt;Fixture!I5933,Settings!$G$7,IF(Fixture!G5933=Fixture!I5933,Settings!$G$8,IF(Fixture!G5933&lt;Fixture!I5933,Settings!$G$9,"-"))))</f>
        <v>-</v>
      </c>
      <c r="I5929" s="13" t="str">
        <f>IF(G5929="-","-",IF(Fixture!I5933&gt;Fixture!G5933,Settings!$G$7,IF(Fixture!I5933=Fixture!G5933,Settings!$G$8,IF(Fixture!I5933&lt;Fixture!G5933,Settings!$G$9,"-"))))</f>
        <v>-</v>
      </c>
    </row>
    <row r="5930" spans="3:9" x14ac:dyDescent="0.25">
      <c r="C5930" s="12" t="str">
        <f t="shared" si="186"/>
        <v>-</v>
      </c>
      <c r="D5930" s="9" t="str">
        <f t="shared" si="187"/>
        <v>-</v>
      </c>
      <c r="E5930" s="9" t="str">
        <f>IF(C5930="-","-",IF(D5930=maxgameno+2,"blank row 2",IF(D5930=maxgameno+1,"blank row 1",INDEX(FixtureCode!$B$4:$AH$128,MATCH($C5930,FixtureCode!$B$4:$B$128,0),MATCH("G"&amp;D5930&amp;"-T1",FixtureCode!$B$4:$AH$4,0)))))</f>
        <v>-</v>
      </c>
      <c r="F5930" s="13" t="str">
        <f>IF(C5930="-","-",IF(D5930=maxgameno+2,"blank row 2",IF(D5930=maxgameno+1,"blank row 1",INDEX(FixtureCode!$B$4:$AH$128,MATCH($C5930,FixtureCode!$B$4:$B$128,0),MATCH("G"&amp;D5930&amp;"-T2",FixtureCode!$B$4:$AH$4,0)))))</f>
        <v>-</v>
      </c>
      <c r="G5930" s="12" t="str">
        <f>IF(C5930="-","-",IF(AND(ISNUMBER(Fixture!G5934),ISNUMBER(Fixture!I5934),Fixture!F5934&lt;&gt;"BYE",Fixture!J5934&lt;&gt;"BYE"),"Yes","-"))</f>
        <v>-</v>
      </c>
      <c r="H5930" s="9" t="str">
        <f>IF(G5930="-","-",IF(Fixture!G5934&gt;Fixture!I5934,Settings!$G$7,IF(Fixture!G5934=Fixture!I5934,Settings!$G$8,IF(Fixture!G5934&lt;Fixture!I5934,Settings!$G$9,"-"))))</f>
        <v>-</v>
      </c>
      <c r="I5930" s="13" t="str">
        <f>IF(G5930="-","-",IF(Fixture!I5934&gt;Fixture!G5934,Settings!$G$7,IF(Fixture!I5934=Fixture!G5934,Settings!$G$8,IF(Fixture!I5934&lt;Fixture!G5934,Settings!$G$9,"-"))))</f>
        <v>-</v>
      </c>
    </row>
    <row r="5931" spans="3:9" x14ac:dyDescent="0.25">
      <c r="C5931" s="12" t="str">
        <f t="shared" si="186"/>
        <v>-</v>
      </c>
      <c r="D5931" s="9" t="str">
        <f t="shared" si="187"/>
        <v>-</v>
      </c>
      <c r="E5931" s="9" t="str">
        <f>IF(C5931="-","-",IF(D5931=maxgameno+2,"blank row 2",IF(D5931=maxgameno+1,"blank row 1",INDEX(FixtureCode!$B$4:$AH$128,MATCH($C5931,FixtureCode!$B$4:$B$128,0),MATCH("G"&amp;D5931&amp;"-T1",FixtureCode!$B$4:$AH$4,0)))))</f>
        <v>-</v>
      </c>
      <c r="F5931" s="13" t="str">
        <f>IF(C5931="-","-",IF(D5931=maxgameno+2,"blank row 2",IF(D5931=maxgameno+1,"blank row 1",INDEX(FixtureCode!$B$4:$AH$128,MATCH($C5931,FixtureCode!$B$4:$B$128,0),MATCH("G"&amp;D5931&amp;"-T2",FixtureCode!$B$4:$AH$4,0)))))</f>
        <v>-</v>
      </c>
      <c r="G5931" s="12" t="str">
        <f>IF(C5931="-","-",IF(AND(ISNUMBER(Fixture!G5935),ISNUMBER(Fixture!I5935),Fixture!F5935&lt;&gt;"BYE",Fixture!J5935&lt;&gt;"BYE"),"Yes","-"))</f>
        <v>-</v>
      </c>
      <c r="H5931" s="9" t="str">
        <f>IF(G5931="-","-",IF(Fixture!G5935&gt;Fixture!I5935,Settings!$G$7,IF(Fixture!G5935=Fixture!I5935,Settings!$G$8,IF(Fixture!G5935&lt;Fixture!I5935,Settings!$G$9,"-"))))</f>
        <v>-</v>
      </c>
      <c r="I5931" s="13" t="str">
        <f>IF(G5931="-","-",IF(Fixture!I5935&gt;Fixture!G5935,Settings!$G$7,IF(Fixture!I5935=Fixture!G5935,Settings!$G$8,IF(Fixture!I5935&lt;Fixture!G5935,Settings!$G$9,"-"))))</f>
        <v>-</v>
      </c>
    </row>
    <row r="5932" spans="3:9" x14ac:dyDescent="0.25">
      <c r="C5932" s="12" t="str">
        <f t="shared" si="186"/>
        <v>-</v>
      </c>
      <c r="D5932" s="9" t="str">
        <f t="shared" si="187"/>
        <v>-</v>
      </c>
      <c r="E5932" s="9" t="str">
        <f>IF(C5932="-","-",IF(D5932=maxgameno+2,"blank row 2",IF(D5932=maxgameno+1,"blank row 1",INDEX(FixtureCode!$B$4:$AH$128,MATCH($C5932,FixtureCode!$B$4:$B$128,0),MATCH("G"&amp;D5932&amp;"-T1",FixtureCode!$B$4:$AH$4,0)))))</f>
        <v>-</v>
      </c>
      <c r="F5932" s="13" t="str">
        <f>IF(C5932="-","-",IF(D5932=maxgameno+2,"blank row 2",IF(D5932=maxgameno+1,"blank row 1",INDEX(FixtureCode!$B$4:$AH$128,MATCH($C5932,FixtureCode!$B$4:$B$128,0),MATCH("G"&amp;D5932&amp;"-T2",FixtureCode!$B$4:$AH$4,0)))))</f>
        <v>-</v>
      </c>
      <c r="G5932" s="12" t="str">
        <f>IF(C5932="-","-",IF(AND(ISNUMBER(Fixture!G5936),ISNUMBER(Fixture!I5936),Fixture!F5936&lt;&gt;"BYE",Fixture!J5936&lt;&gt;"BYE"),"Yes","-"))</f>
        <v>-</v>
      </c>
      <c r="H5932" s="9" t="str">
        <f>IF(G5932="-","-",IF(Fixture!G5936&gt;Fixture!I5936,Settings!$G$7,IF(Fixture!G5936=Fixture!I5936,Settings!$G$8,IF(Fixture!G5936&lt;Fixture!I5936,Settings!$G$9,"-"))))</f>
        <v>-</v>
      </c>
      <c r="I5932" s="13" t="str">
        <f>IF(G5932="-","-",IF(Fixture!I5936&gt;Fixture!G5936,Settings!$G$7,IF(Fixture!I5936=Fixture!G5936,Settings!$G$8,IF(Fixture!I5936&lt;Fixture!G5936,Settings!$G$9,"-"))))</f>
        <v>-</v>
      </c>
    </row>
    <row r="5933" spans="3:9" x14ac:dyDescent="0.25">
      <c r="C5933" s="12" t="str">
        <f t="shared" si="186"/>
        <v>-</v>
      </c>
      <c r="D5933" s="9" t="str">
        <f t="shared" si="187"/>
        <v>-</v>
      </c>
      <c r="E5933" s="9" t="str">
        <f>IF(C5933="-","-",IF(D5933=maxgameno+2,"blank row 2",IF(D5933=maxgameno+1,"blank row 1",INDEX(FixtureCode!$B$4:$AH$128,MATCH($C5933,FixtureCode!$B$4:$B$128,0),MATCH("G"&amp;D5933&amp;"-T1",FixtureCode!$B$4:$AH$4,0)))))</f>
        <v>-</v>
      </c>
      <c r="F5933" s="13" t="str">
        <f>IF(C5933="-","-",IF(D5933=maxgameno+2,"blank row 2",IF(D5933=maxgameno+1,"blank row 1",INDEX(FixtureCode!$B$4:$AH$128,MATCH($C5933,FixtureCode!$B$4:$B$128,0),MATCH("G"&amp;D5933&amp;"-T2",FixtureCode!$B$4:$AH$4,0)))))</f>
        <v>-</v>
      </c>
      <c r="G5933" s="12" t="str">
        <f>IF(C5933="-","-",IF(AND(ISNUMBER(Fixture!G5937),ISNUMBER(Fixture!I5937),Fixture!F5937&lt;&gt;"BYE",Fixture!J5937&lt;&gt;"BYE"),"Yes","-"))</f>
        <v>-</v>
      </c>
      <c r="H5933" s="9" t="str">
        <f>IF(G5933="-","-",IF(Fixture!G5937&gt;Fixture!I5937,Settings!$G$7,IF(Fixture!G5937=Fixture!I5937,Settings!$G$8,IF(Fixture!G5937&lt;Fixture!I5937,Settings!$G$9,"-"))))</f>
        <v>-</v>
      </c>
      <c r="I5933" s="13" t="str">
        <f>IF(G5933="-","-",IF(Fixture!I5937&gt;Fixture!G5937,Settings!$G$7,IF(Fixture!I5937=Fixture!G5937,Settings!$G$8,IF(Fixture!I5937&lt;Fixture!G5937,Settings!$G$9,"-"))))</f>
        <v>-</v>
      </c>
    </row>
    <row r="5934" spans="3:9" x14ac:dyDescent="0.25">
      <c r="C5934" s="12" t="str">
        <f t="shared" si="186"/>
        <v>-</v>
      </c>
      <c r="D5934" s="9" t="str">
        <f t="shared" si="187"/>
        <v>-</v>
      </c>
      <c r="E5934" s="9" t="str">
        <f>IF(C5934="-","-",IF(D5934=maxgameno+2,"blank row 2",IF(D5934=maxgameno+1,"blank row 1",INDEX(FixtureCode!$B$4:$AH$128,MATCH($C5934,FixtureCode!$B$4:$B$128,0),MATCH("G"&amp;D5934&amp;"-T1",FixtureCode!$B$4:$AH$4,0)))))</f>
        <v>-</v>
      </c>
      <c r="F5934" s="13" t="str">
        <f>IF(C5934="-","-",IF(D5934=maxgameno+2,"blank row 2",IF(D5934=maxgameno+1,"blank row 1",INDEX(FixtureCode!$B$4:$AH$128,MATCH($C5934,FixtureCode!$B$4:$B$128,0),MATCH("G"&amp;D5934&amp;"-T2",FixtureCode!$B$4:$AH$4,0)))))</f>
        <v>-</v>
      </c>
      <c r="G5934" s="12" t="str">
        <f>IF(C5934="-","-",IF(AND(ISNUMBER(Fixture!G5938),ISNUMBER(Fixture!I5938),Fixture!F5938&lt;&gt;"BYE",Fixture!J5938&lt;&gt;"BYE"),"Yes","-"))</f>
        <v>-</v>
      </c>
      <c r="H5934" s="9" t="str">
        <f>IF(G5934="-","-",IF(Fixture!G5938&gt;Fixture!I5938,Settings!$G$7,IF(Fixture!G5938=Fixture!I5938,Settings!$G$8,IF(Fixture!G5938&lt;Fixture!I5938,Settings!$G$9,"-"))))</f>
        <v>-</v>
      </c>
      <c r="I5934" s="13" t="str">
        <f>IF(G5934="-","-",IF(Fixture!I5938&gt;Fixture!G5938,Settings!$G$7,IF(Fixture!I5938=Fixture!G5938,Settings!$G$8,IF(Fixture!I5938&lt;Fixture!G5938,Settings!$G$9,"-"))))</f>
        <v>-</v>
      </c>
    </row>
    <row r="5935" spans="3:9" x14ac:dyDescent="0.25">
      <c r="C5935" s="12" t="str">
        <f t="shared" si="186"/>
        <v>-</v>
      </c>
      <c r="D5935" s="9" t="str">
        <f t="shared" si="187"/>
        <v>-</v>
      </c>
      <c r="E5935" s="9" t="str">
        <f>IF(C5935="-","-",IF(D5935=maxgameno+2,"blank row 2",IF(D5935=maxgameno+1,"blank row 1",INDEX(FixtureCode!$B$4:$AH$128,MATCH($C5935,FixtureCode!$B$4:$B$128,0),MATCH("G"&amp;D5935&amp;"-T1",FixtureCode!$B$4:$AH$4,0)))))</f>
        <v>-</v>
      </c>
      <c r="F5935" s="13" t="str">
        <f>IF(C5935="-","-",IF(D5935=maxgameno+2,"blank row 2",IF(D5935=maxgameno+1,"blank row 1",INDEX(FixtureCode!$B$4:$AH$128,MATCH($C5935,FixtureCode!$B$4:$B$128,0),MATCH("G"&amp;D5935&amp;"-T2",FixtureCode!$B$4:$AH$4,0)))))</f>
        <v>-</v>
      </c>
      <c r="G5935" s="12" t="str">
        <f>IF(C5935="-","-",IF(AND(ISNUMBER(Fixture!G5939),ISNUMBER(Fixture!I5939),Fixture!F5939&lt;&gt;"BYE",Fixture!J5939&lt;&gt;"BYE"),"Yes","-"))</f>
        <v>-</v>
      </c>
      <c r="H5935" s="9" t="str">
        <f>IF(G5935="-","-",IF(Fixture!G5939&gt;Fixture!I5939,Settings!$G$7,IF(Fixture!G5939=Fixture!I5939,Settings!$G$8,IF(Fixture!G5939&lt;Fixture!I5939,Settings!$G$9,"-"))))</f>
        <v>-</v>
      </c>
      <c r="I5935" s="13" t="str">
        <f>IF(G5935="-","-",IF(Fixture!I5939&gt;Fixture!G5939,Settings!$G$7,IF(Fixture!I5939=Fixture!G5939,Settings!$G$8,IF(Fixture!I5939&lt;Fixture!G5939,Settings!$G$9,"-"))))</f>
        <v>-</v>
      </c>
    </row>
    <row r="5936" spans="3:9" x14ac:dyDescent="0.25">
      <c r="C5936" s="12" t="str">
        <f t="shared" si="186"/>
        <v>-</v>
      </c>
      <c r="D5936" s="9" t="str">
        <f t="shared" si="187"/>
        <v>-</v>
      </c>
      <c r="E5936" s="9" t="str">
        <f>IF(C5936="-","-",IF(D5936=maxgameno+2,"blank row 2",IF(D5936=maxgameno+1,"blank row 1",INDEX(FixtureCode!$B$4:$AH$128,MATCH($C5936,FixtureCode!$B$4:$B$128,0),MATCH("G"&amp;D5936&amp;"-T1",FixtureCode!$B$4:$AH$4,0)))))</f>
        <v>-</v>
      </c>
      <c r="F5936" s="13" t="str">
        <f>IF(C5936="-","-",IF(D5936=maxgameno+2,"blank row 2",IF(D5936=maxgameno+1,"blank row 1",INDEX(FixtureCode!$B$4:$AH$128,MATCH($C5936,FixtureCode!$B$4:$B$128,0),MATCH("G"&amp;D5936&amp;"-T2",FixtureCode!$B$4:$AH$4,0)))))</f>
        <v>-</v>
      </c>
      <c r="G5936" s="12" t="str">
        <f>IF(C5936="-","-",IF(AND(ISNUMBER(Fixture!G5940),ISNUMBER(Fixture!I5940),Fixture!F5940&lt;&gt;"BYE",Fixture!J5940&lt;&gt;"BYE"),"Yes","-"))</f>
        <v>-</v>
      </c>
      <c r="H5936" s="9" t="str">
        <f>IF(G5936="-","-",IF(Fixture!G5940&gt;Fixture!I5940,Settings!$G$7,IF(Fixture!G5940=Fixture!I5940,Settings!$G$8,IF(Fixture!G5940&lt;Fixture!I5940,Settings!$G$9,"-"))))</f>
        <v>-</v>
      </c>
      <c r="I5936" s="13" t="str">
        <f>IF(G5936="-","-",IF(Fixture!I5940&gt;Fixture!G5940,Settings!$G$7,IF(Fixture!I5940=Fixture!G5940,Settings!$G$8,IF(Fixture!I5940&lt;Fixture!G5940,Settings!$G$9,"-"))))</f>
        <v>-</v>
      </c>
    </row>
    <row r="5937" spans="3:9" x14ac:dyDescent="0.25">
      <c r="C5937" s="12" t="str">
        <f t="shared" si="186"/>
        <v>-</v>
      </c>
      <c r="D5937" s="9" t="str">
        <f t="shared" si="187"/>
        <v>-</v>
      </c>
      <c r="E5937" s="9" t="str">
        <f>IF(C5937="-","-",IF(D5937=maxgameno+2,"blank row 2",IF(D5937=maxgameno+1,"blank row 1",INDEX(FixtureCode!$B$4:$AH$128,MATCH($C5937,FixtureCode!$B$4:$B$128,0),MATCH("G"&amp;D5937&amp;"-T1",FixtureCode!$B$4:$AH$4,0)))))</f>
        <v>-</v>
      </c>
      <c r="F5937" s="13" t="str">
        <f>IF(C5937="-","-",IF(D5937=maxgameno+2,"blank row 2",IF(D5937=maxgameno+1,"blank row 1",INDEX(FixtureCode!$B$4:$AH$128,MATCH($C5937,FixtureCode!$B$4:$B$128,0),MATCH("G"&amp;D5937&amp;"-T2",FixtureCode!$B$4:$AH$4,0)))))</f>
        <v>-</v>
      </c>
      <c r="G5937" s="12" t="str">
        <f>IF(C5937="-","-",IF(AND(ISNUMBER(Fixture!G5941),ISNUMBER(Fixture!I5941),Fixture!F5941&lt;&gt;"BYE",Fixture!J5941&lt;&gt;"BYE"),"Yes","-"))</f>
        <v>-</v>
      </c>
      <c r="H5937" s="9" t="str">
        <f>IF(G5937="-","-",IF(Fixture!G5941&gt;Fixture!I5941,Settings!$G$7,IF(Fixture!G5941=Fixture!I5941,Settings!$G$8,IF(Fixture!G5941&lt;Fixture!I5941,Settings!$G$9,"-"))))</f>
        <v>-</v>
      </c>
      <c r="I5937" s="13" t="str">
        <f>IF(G5937="-","-",IF(Fixture!I5941&gt;Fixture!G5941,Settings!$G$7,IF(Fixture!I5941=Fixture!G5941,Settings!$G$8,IF(Fixture!I5941&lt;Fixture!G5941,Settings!$G$9,"-"))))</f>
        <v>-</v>
      </c>
    </row>
    <row r="5938" spans="3:9" x14ac:dyDescent="0.25">
      <c r="C5938" s="12" t="str">
        <f t="shared" si="186"/>
        <v>-</v>
      </c>
      <c r="D5938" s="9" t="str">
        <f t="shared" si="187"/>
        <v>-</v>
      </c>
      <c r="E5938" s="9" t="str">
        <f>IF(C5938="-","-",IF(D5938=maxgameno+2,"blank row 2",IF(D5938=maxgameno+1,"blank row 1",INDEX(FixtureCode!$B$4:$AH$128,MATCH($C5938,FixtureCode!$B$4:$B$128,0),MATCH("G"&amp;D5938&amp;"-T1",FixtureCode!$B$4:$AH$4,0)))))</f>
        <v>-</v>
      </c>
      <c r="F5938" s="13" t="str">
        <f>IF(C5938="-","-",IF(D5938=maxgameno+2,"blank row 2",IF(D5938=maxgameno+1,"blank row 1",INDEX(FixtureCode!$B$4:$AH$128,MATCH($C5938,FixtureCode!$B$4:$B$128,0),MATCH("G"&amp;D5938&amp;"-T2",FixtureCode!$B$4:$AH$4,0)))))</f>
        <v>-</v>
      </c>
      <c r="G5938" s="12" t="str">
        <f>IF(C5938="-","-",IF(AND(ISNUMBER(Fixture!G5942),ISNUMBER(Fixture!I5942),Fixture!F5942&lt;&gt;"BYE",Fixture!J5942&lt;&gt;"BYE"),"Yes","-"))</f>
        <v>-</v>
      </c>
      <c r="H5938" s="9" t="str">
        <f>IF(G5938="-","-",IF(Fixture!G5942&gt;Fixture!I5942,Settings!$G$7,IF(Fixture!G5942=Fixture!I5942,Settings!$G$8,IF(Fixture!G5942&lt;Fixture!I5942,Settings!$G$9,"-"))))</f>
        <v>-</v>
      </c>
      <c r="I5938" s="13" t="str">
        <f>IF(G5938="-","-",IF(Fixture!I5942&gt;Fixture!G5942,Settings!$G$7,IF(Fixture!I5942=Fixture!G5942,Settings!$G$8,IF(Fixture!I5942&lt;Fixture!G5942,Settings!$G$9,"-"))))</f>
        <v>-</v>
      </c>
    </row>
    <row r="5939" spans="3:9" x14ac:dyDescent="0.25">
      <c r="C5939" s="12" t="str">
        <f t="shared" si="186"/>
        <v>-</v>
      </c>
      <c r="D5939" s="9" t="str">
        <f t="shared" si="187"/>
        <v>-</v>
      </c>
      <c r="E5939" s="9" t="str">
        <f>IF(C5939="-","-",IF(D5939=maxgameno+2,"blank row 2",IF(D5939=maxgameno+1,"blank row 1",INDEX(FixtureCode!$B$4:$AH$128,MATCH($C5939,FixtureCode!$B$4:$B$128,0),MATCH("G"&amp;D5939&amp;"-T1",FixtureCode!$B$4:$AH$4,0)))))</f>
        <v>-</v>
      </c>
      <c r="F5939" s="13" t="str">
        <f>IF(C5939="-","-",IF(D5939=maxgameno+2,"blank row 2",IF(D5939=maxgameno+1,"blank row 1",INDEX(FixtureCode!$B$4:$AH$128,MATCH($C5939,FixtureCode!$B$4:$B$128,0),MATCH("G"&amp;D5939&amp;"-T2",FixtureCode!$B$4:$AH$4,0)))))</f>
        <v>-</v>
      </c>
      <c r="G5939" s="12" t="str">
        <f>IF(C5939="-","-",IF(AND(ISNUMBER(Fixture!G5943),ISNUMBER(Fixture!I5943),Fixture!F5943&lt;&gt;"BYE",Fixture!J5943&lt;&gt;"BYE"),"Yes","-"))</f>
        <v>-</v>
      </c>
      <c r="H5939" s="9" t="str">
        <f>IF(G5939="-","-",IF(Fixture!G5943&gt;Fixture!I5943,Settings!$G$7,IF(Fixture!G5943=Fixture!I5943,Settings!$G$8,IF(Fixture!G5943&lt;Fixture!I5943,Settings!$G$9,"-"))))</f>
        <v>-</v>
      </c>
      <c r="I5939" s="13" t="str">
        <f>IF(G5939="-","-",IF(Fixture!I5943&gt;Fixture!G5943,Settings!$G$7,IF(Fixture!I5943=Fixture!G5943,Settings!$G$8,IF(Fixture!I5943&lt;Fixture!G5943,Settings!$G$9,"-"))))</f>
        <v>-</v>
      </c>
    </row>
    <row r="5940" spans="3:9" x14ac:dyDescent="0.25">
      <c r="C5940" s="12" t="str">
        <f t="shared" si="186"/>
        <v>-</v>
      </c>
      <c r="D5940" s="9" t="str">
        <f t="shared" si="187"/>
        <v>-</v>
      </c>
      <c r="E5940" s="9" t="str">
        <f>IF(C5940="-","-",IF(D5940=maxgameno+2,"blank row 2",IF(D5940=maxgameno+1,"blank row 1",INDEX(FixtureCode!$B$4:$AH$128,MATCH($C5940,FixtureCode!$B$4:$B$128,0),MATCH("G"&amp;D5940&amp;"-T1",FixtureCode!$B$4:$AH$4,0)))))</f>
        <v>-</v>
      </c>
      <c r="F5940" s="13" t="str">
        <f>IF(C5940="-","-",IF(D5940=maxgameno+2,"blank row 2",IF(D5940=maxgameno+1,"blank row 1",INDEX(FixtureCode!$B$4:$AH$128,MATCH($C5940,FixtureCode!$B$4:$B$128,0),MATCH("G"&amp;D5940&amp;"-T2",FixtureCode!$B$4:$AH$4,0)))))</f>
        <v>-</v>
      </c>
      <c r="G5940" s="12" t="str">
        <f>IF(C5940="-","-",IF(AND(ISNUMBER(Fixture!G5944),ISNUMBER(Fixture!I5944),Fixture!F5944&lt;&gt;"BYE",Fixture!J5944&lt;&gt;"BYE"),"Yes","-"))</f>
        <v>-</v>
      </c>
      <c r="H5940" s="9" t="str">
        <f>IF(G5940="-","-",IF(Fixture!G5944&gt;Fixture!I5944,Settings!$G$7,IF(Fixture!G5944=Fixture!I5944,Settings!$G$8,IF(Fixture!G5944&lt;Fixture!I5944,Settings!$G$9,"-"))))</f>
        <v>-</v>
      </c>
      <c r="I5940" s="13" t="str">
        <f>IF(G5940="-","-",IF(Fixture!I5944&gt;Fixture!G5944,Settings!$G$7,IF(Fixture!I5944=Fixture!G5944,Settings!$G$8,IF(Fixture!I5944&lt;Fixture!G5944,Settings!$G$9,"-"))))</f>
        <v>-</v>
      </c>
    </row>
    <row r="5941" spans="3:9" x14ac:dyDescent="0.25">
      <c r="C5941" s="12" t="str">
        <f t="shared" si="186"/>
        <v>-</v>
      </c>
      <c r="D5941" s="9" t="str">
        <f t="shared" si="187"/>
        <v>-</v>
      </c>
      <c r="E5941" s="9" t="str">
        <f>IF(C5941="-","-",IF(D5941=maxgameno+2,"blank row 2",IF(D5941=maxgameno+1,"blank row 1",INDEX(FixtureCode!$B$4:$AH$128,MATCH($C5941,FixtureCode!$B$4:$B$128,0),MATCH("G"&amp;D5941&amp;"-T1",FixtureCode!$B$4:$AH$4,0)))))</f>
        <v>-</v>
      </c>
      <c r="F5941" s="13" t="str">
        <f>IF(C5941="-","-",IF(D5941=maxgameno+2,"blank row 2",IF(D5941=maxgameno+1,"blank row 1",INDEX(FixtureCode!$B$4:$AH$128,MATCH($C5941,FixtureCode!$B$4:$B$128,0),MATCH("G"&amp;D5941&amp;"-T2",FixtureCode!$B$4:$AH$4,0)))))</f>
        <v>-</v>
      </c>
      <c r="G5941" s="12" t="str">
        <f>IF(C5941="-","-",IF(AND(ISNUMBER(Fixture!G5945),ISNUMBER(Fixture!I5945),Fixture!F5945&lt;&gt;"BYE",Fixture!J5945&lt;&gt;"BYE"),"Yes","-"))</f>
        <v>-</v>
      </c>
      <c r="H5941" s="9" t="str">
        <f>IF(G5941="-","-",IF(Fixture!G5945&gt;Fixture!I5945,Settings!$G$7,IF(Fixture!G5945=Fixture!I5945,Settings!$G$8,IF(Fixture!G5945&lt;Fixture!I5945,Settings!$G$9,"-"))))</f>
        <v>-</v>
      </c>
      <c r="I5941" s="13" t="str">
        <f>IF(G5941="-","-",IF(Fixture!I5945&gt;Fixture!G5945,Settings!$G$7,IF(Fixture!I5945=Fixture!G5945,Settings!$G$8,IF(Fixture!I5945&lt;Fixture!G5945,Settings!$G$9,"-"))))</f>
        <v>-</v>
      </c>
    </row>
    <row r="5942" spans="3:9" x14ac:dyDescent="0.25">
      <c r="C5942" s="12" t="str">
        <f t="shared" si="186"/>
        <v>-</v>
      </c>
      <c r="D5942" s="9" t="str">
        <f t="shared" si="187"/>
        <v>-</v>
      </c>
      <c r="E5942" s="9" t="str">
        <f>IF(C5942="-","-",IF(D5942=maxgameno+2,"blank row 2",IF(D5942=maxgameno+1,"blank row 1",INDEX(FixtureCode!$B$4:$AH$128,MATCH($C5942,FixtureCode!$B$4:$B$128,0),MATCH("G"&amp;D5942&amp;"-T1",FixtureCode!$B$4:$AH$4,0)))))</f>
        <v>-</v>
      </c>
      <c r="F5942" s="13" t="str">
        <f>IF(C5942="-","-",IF(D5942=maxgameno+2,"blank row 2",IF(D5942=maxgameno+1,"blank row 1",INDEX(FixtureCode!$B$4:$AH$128,MATCH($C5942,FixtureCode!$B$4:$B$128,0),MATCH("G"&amp;D5942&amp;"-T2",FixtureCode!$B$4:$AH$4,0)))))</f>
        <v>-</v>
      </c>
      <c r="G5942" s="12" t="str">
        <f>IF(C5942="-","-",IF(AND(ISNUMBER(Fixture!G5946),ISNUMBER(Fixture!I5946),Fixture!F5946&lt;&gt;"BYE",Fixture!J5946&lt;&gt;"BYE"),"Yes","-"))</f>
        <v>-</v>
      </c>
      <c r="H5942" s="9" t="str">
        <f>IF(G5942="-","-",IF(Fixture!G5946&gt;Fixture!I5946,Settings!$G$7,IF(Fixture!G5946=Fixture!I5946,Settings!$G$8,IF(Fixture!G5946&lt;Fixture!I5946,Settings!$G$9,"-"))))</f>
        <v>-</v>
      </c>
      <c r="I5942" s="13" t="str">
        <f>IF(G5942="-","-",IF(Fixture!I5946&gt;Fixture!G5946,Settings!$G$7,IF(Fixture!I5946=Fixture!G5946,Settings!$G$8,IF(Fixture!I5946&lt;Fixture!G5946,Settings!$G$9,"-"))))</f>
        <v>-</v>
      </c>
    </row>
    <row r="5943" spans="3:9" x14ac:dyDescent="0.25">
      <c r="C5943" s="12" t="str">
        <f t="shared" si="186"/>
        <v>-</v>
      </c>
      <c r="D5943" s="9" t="str">
        <f t="shared" si="187"/>
        <v>-</v>
      </c>
      <c r="E5943" s="9" t="str">
        <f>IF(C5943="-","-",IF(D5943=maxgameno+2,"blank row 2",IF(D5943=maxgameno+1,"blank row 1",INDEX(FixtureCode!$B$4:$AH$128,MATCH($C5943,FixtureCode!$B$4:$B$128,0),MATCH("G"&amp;D5943&amp;"-T1",FixtureCode!$B$4:$AH$4,0)))))</f>
        <v>-</v>
      </c>
      <c r="F5943" s="13" t="str">
        <f>IF(C5943="-","-",IF(D5943=maxgameno+2,"blank row 2",IF(D5943=maxgameno+1,"blank row 1",INDEX(FixtureCode!$B$4:$AH$128,MATCH($C5943,FixtureCode!$B$4:$B$128,0),MATCH("G"&amp;D5943&amp;"-T2",FixtureCode!$B$4:$AH$4,0)))))</f>
        <v>-</v>
      </c>
      <c r="G5943" s="12" t="str">
        <f>IF(C5943="-","-",IF(AND(ISNUMBER(Fixture!G5947),ISNUMBER(Fixture!I5947),Fixture!F5947&lt;&gt;"BYE",Fixture!J5947&lt;&gt;"BYE"),"Yes","-"))</f>
        <v>-</v>
      </c>
      <c r="H5943" s="9" t="str">
        <f>IF(G5943="-","-",IF(Fixture!G5947&gt;Fixture!I5947,Settings!$G$7,IF(Fixture!G5947=Fixture!I5947,Settings!$G$8,IF(Fixture!G5947&lt;Fixture!I5947,Settings!$G$9,"-"))))</f>
        <v>-</v>
      </c>
      <c r="I5943" s="13" t="str">
        <f>IF(G5943="-","-",IF(Fixture!I5947&gt;Fixture!G5947,Settings!$G$7,IF(Fixture!I5947=Fixture!G5947,Settings!$G$8,IF(Fixture!I5947&lt;Fixture!G5947,Settings!$G$9,"-"))))</f>
        <v>-</v>
      </c>
    </row>
    <row r="5944" spans="3:9" x14ac:dyDescent="0.25">
      <c r="C5944" s="12" t="str">
        <f t="shared" si="186"/>
        <v>-</v>
      </c>
      <c r="D5944" s="9" t="str">
        <f t="shared" si="187"/>
        <v>-</v>
      </c>
      <c r="E5944" s="9" t="str">
        <f>IF(C5944="-","-",IF(D5944=maxgameno+2,"blank row 2",IF(D5944=maxgameno+1,"blank row 1",INDEX(FixtureCode!$B$4:$AH$128,MATCH($C5944,FixtureCode!$B$4:$B$128,0),MATCH("G"&amp;D5944&amp;"-T1",FixtureCode!$B$4:$AH$4,0)))))</f>
        <v>-</v>
      </c>
      <c r="F5944" s="13" t="str">
        <f>IF(C5944="-","-",IF(D5944=maxgameno+2,"blank row 2",IF(D5944=maxgameno+1,"blank row 1",INDEX(FixtureCode!$B$4:$AH$128,MATCH($C5944,FixtureCode!$B$4:$B$128,0),MATCH("G"&amp;D5944&amp;"-T2",FixtureCode!$B$4:$AH$4,0)))))</f>
        <v>-</v>
      </c>
      <c r="G5944" s="12" t="str">
        <f>IF(C5944="-","-",IF(AND(ISNUMBER(Fixture!G5948),ISNUMBER(Fixture!I5948),Fixture!F5948&lt;&gt;"BYE",Fixture!J5948&lt;&gt;"BYE"),"Yes","-"))</f>
        <v>-</v>
      </c>
      <c r="H5944" s="9" t="str">
        <f>IF(G5944="-","-",IF(Fixture!G5948&gt;Fixture!I5948,Settings!$G$7,IF(Fixture!G5948=Fixture!I5948,Settings!$G$8,IF(Fixture!G5948&lt;Fixture!I5948,Settings!$G$9,"-"))))</f>
        <v>-</v>
      </c>
      <c r="I5944" s="13" t="str">
        <f>IF(G5944="-","-",IF(Fixture!I5948&gt;Fixture!G5948,Settings!$G$7,IF(Fixture!I5948=Fixture!G5948,Settings!$G$8,IF(Fixture!I5948&lt;Fixture!G5948,Settings!$G$9,"-"))))</f>
        <v>-</v>
      </c>
    </row>
    <row r="5945" spans="3:9" x14ac:dyDescent="0.25">
      <c r="C5945" s="12" t="str">
        <f t="shared" si="186"/>
        <v>-</v>
      </c>
      <c r="D5945" s="9" t="str">
        <f t="shared" si="187"/>
        <v>-</v>
      </c>
      <c r="E5945" s="9" t="str">
        <f>IF(C5945="-","-",IF(D5945=maxgameno+2,"blank row 2",IF(D5945=maxgameno+1,"blank row 1",INDEX(FixtureCode!$B$4:$AH$128,MATCH($C5945,FixtureCode!$B$4:$B$128,0),MATCH("G"&amp;D5945&amp;"-T1",FixtureCode!$B$4:$AH$4,0)))))</f>
        <v>-</v>
      </c>
      <c r="F5945" s="13" t="str">
        <f>IF(C5945="-","-",IF(D5945=maxgameno+2,"blank row 2",IF(D5945=maxgameno+1,"blank row 1",INDEX(FixtureCode!$B$4:$AH$128,MATCH($C5945,FixtureCode!$B$4:$B$128,0),MATCH("G"&amp;D5945&amp;"-T2",FixtureCode!$B$4:$AH$4,0)))))</f>
        <v>-</v>
      </c>
      <c r="G5945" s="12" t="str">
        <f>IF(C5945="-","-",IF(AND(ISNUMBER(Fixture!G5949),ISNUMBER(Fixture!I5949),Fixture!F5949&lt;&gt;"BYE",Fixture!J5949&lt;&gt;"BYE"),"Yes","-"))</f>
        <v>-</v>
      </c>
      <c r="H5945" s="9" t="str">
        <f>IF(G5945="-","-",IF(Fixture!G5949&gt;Fixture!I5949,Settings!$G$7,IF(Fixture!G5949=Fixture!I5949,Settings!$G$8,IF(Fixture!G5949&lt;Fixture!I5949,Settings!$G$9,"-"))))</f>
        <v>-</v>
      </c>
      <c r="I5945" s="13" t="str">
        <f>IF(G5945="-","-",IF(Fixture!I5949&gt;Fixture!G5949,Settings!$G$7,IF(Fixture!I5949=Fixture!G5949,Settings!$G$8,IF(Fixture!I5949&lt;Fixture!G5949,Settings!$G$9,"-"))))</f>
        <v>-</v>
      </c>
    </row>
    <row r="5946" spans="3:9" x14ac:dyDescent="0.25">
      <c r="C5946" s="12" t="str">
        <f t="shared" si="186"/>
        <v>-</v>
      </c>
      <c r="D5946" s="9" t="str">
        <f t="shared" si="187"/>
        <v>-</v>
      </c>
      <c r="E5946" s="9" t="str">
        <f>IF(C5946="-","-",IF(D5946=maxgameno+2,"blank row 2",IF(D5946=maxgameno+1,"blank row 1",INDEX(FixtureCode!$B$4:$AH$128,MATCH($C5946,FixtureCode!$B$4:$B$128,0),MATCH("G"&amp;D5946&amp;"-T1",FixtureCode!$B$4:$AH$4,0)))))</f>
        <v>-</v>
      </c>
      <c r="F5946" s="13" t="str">
        <f>IF(C5946="-","-",IF(D5946=maxgameno+2,"blank row 2",IF(D5946=maxgameno+1,"blank row 1",INDEX(FixtureCode!$B$4:$AH$128,MATCH($C5946,FixtureCode!$B$4:$B$128,0),MATCH("G"&amp;D5946&amp;"-T2",FixtureCode!$B$4:$AH$4,0)))))</f>
        <v>-</v>
      </c>
      <c r="G5946" s="12" t="str">
        <f>IF(C5946="-","-",IF(AND(ISNUMBER(Fixture!G5950),ISNUMBER(Fixture!I5950),Fixture!F5950&lt;&gt;"BYE",Fixture!J5950&lt;&gt;"BYE"),"Yes","-"))</f>
        <v>-</v>
      </c>
      <c r="H5946" s="9" t="str">
        <f>IF(G5946="-","-",IF(Fixture!G5950&gt;Fixture!I5950,Settings!$G$7,IF(Fixture!G5950=Fixture!I5950,Settings!$G$8,IF(Fixture!G5950&lt;Fixture!I5950,Settings!$G$9,"-"))))</f>
        <v>-</v>
      </c>
      <c r="I5946" s="13" t="str">
        <f>IF(G5946="-","-",IF(Fixture!I5950&gt;Fixture!G5950,Settings!$G$7,IF(Fixture!I5950=Fixture!G5950,Settings!$G$8,IF(Fixture!I5950&lt;Fixture!G5950,Settings!$G$9,"-"))))</f>
        <v>-</v>
      </c>
    </row>
    <row r="5947" spans="3:9" x14ac:dyDescent="0.25">
      <c r="C5947" s="12" t="str">
        <f t="shared" si="186"/>
        <v>-</v>
      </c>
      <c r="D5947" s="9" t="str">
        <f t="shared" si="187"/>
        <v>-</v>
      </c>
      <c r="E5947" s="9" t="str">
        <f>IF(C5947="-","-",IF(D5947=maxgameno+2,"blank row 2",IF(D5947=maxgameno+1,"blank row 1",INDEX(FixtureCode!$B$4:$AH$128,MATCH($C5947,FixtureCode!$B$4:$B$128,0),MATCH("G"&amp;D5947&amp;"-T1",FixtureCode!$B$4:$AH$4,0)))))</f>
        <v>-</v>
      </c>
      <c r="F5947" s="13" t="str">
        <f>IF(C5947="-","-",IF(D5947=maxgameno+2,"blank row 2",IF(D5947=maxgameno+1,"blank row 1",INDEX(FixtureCode!$B$4:$AH$128,MATCH($C5947,FixtureCode!$B$4:$B$128,0),MATCH("G"&amp;D5947&amp;"-T2",FixtureCode!$B$4:$AH$4,0)))))</f>
        <v>-</v>
      </c>
      <c r="G5947" s="12" t="str">
        <f>IF(C5947="-","-",IF(AND(ISNUMBER(Fixture!G5951),ISNUMBER(Fixture!I5951),Fixture!F5951&lt;&gt;"BYE",Fixture!J5951&lt;&gt;"BYE"),"Yes","-"))</f>
        <v>-</v>
      </c>
      <c r="H5947" s="9" t="str">
        <f>IF(G5947="-","-",IF(Fixture!G5951&gt;Fixture!I5951,Settings!$G$7,IF(Fixture!G5951=Fixture!I5951,Settings!$G$8,IF(Fixture!G5951&lt;Fixture!I5951,Settings!$G$9,"-"))))</f>
        <v>-</v>
      </c>
      <c r="I5947" s="13" t="str">
        <f>IF(G5947="-","-",IF(Fixture!I5951&gt;Fixture!G5951,Settings!$G$7,IF(Fixture!I5951=Fixture!G5951,Settings!$G$8,IF(Fixture!I5951&lt;Fixture!G5951,Settings!$G$9,"-"))))</f>
        <v>-</v>
      </c>
    </row>
    <row r="5948" spans="3:9" x14ac:dyDescent="0.25">
      <c r="C5948" s="12" t="str">
        <f t="shared" si="186"/>
        <v>-</v>
      </c>
      <c r="D5948" s="9" t="str">
        <f t="shared" si="187"/>
        <v>-</v>
      </c>
      <c r="E5948" s="9" t="str">
        <f>IF(C5948="-","-",IF(D5948=maxgameno+2,"blank row 2",IF(D5948=maxgameno+1,"blank row 1",INDEX(FixtureCode!$B$4:$AH$128,MATCH($C5948,FixtureCode!$B$4:$B$128,0),MATCH("G"&amp;D5948&amp;"-T1",FixtureCode!$B$4:$AH$4,0)))))</f>
        <v>-</v>
      </c>
      <c r="F5948" s="13" t="str">
        <f>IF(C5948="-","-",IF(D5948=maxgameno+2,"blank row 2",IF(D5948=maxgameno+1,"blank row 1",INDEX(FixtureCode!$B$4:$AH$128,MATCH($C5948,FixtureCode!$B$4:$B$128,0),MATCH("G"&amp;D5948&amp;"-T2",FixtureCode!$B$4:$AH$4,0)))))</f>
        <v>-</v>
      </c>
      <c r="G5948" s="12" t="str">
        <f>IF(C5948="-","-",IF(AND(ISNUMBER(Fixture!G5952),ISNUMBER(Fixture!I5952),Fixture!F5952&lt;&gt;"BYE",Fixture!J5952&lt;&gt;"BYE"),"Yes","-"))</f>
        <v>-</v>
      </c>
      <c r="H5948" s="9" t="str">
        <f>IF(G5948="-","-",IF(Fixture!G5952&gt;Fixture!I5952,Settings!$G$7,IF(Fixture!G5952=Fixture!I5952,Settings!$G$8,IF(Fixture!G5952&lt;Fixture!I5952,Settings!$G$9,"-"))))</f>
        <v>-</v>
      </c>
      <c r="I5948" s="13" t="str">
        <f>IF(G5948="-","-",IF(Fixture!I5952&gt;Fixture!G5952,Settings!$G$7,IF(Fixture!I5952=Fixture!G5952,Settings!$G$8,IF(Fixture!I5952&lt;Fixture!G5952,Settings!$G$9,"-"))))</f>
        <v>-</v>
      </c>
    </row>
    <row r="5949" spans="3:9" x14ac:dyDescent="0.25">
      <c r="C5949" s="12" t="str">
        <f t="shared" si="186"/>
        <v>-</v>
      </c>
      <c r="D5949" s="9" t="str">
        <f t="shared" si="187"/>
        <v>-</v>
      </c>
      <c r="E5949" s="9" t="str">
        <f>IF(C5949="-","-",IF(D5949=maxgameno+2,"blank row 2",IF(D5949=maxgameno+1,"blank row 1",INDEX(FixtureCode!$B$4:$AH$128,MATCH($C5949,FixtureCode!$B$4:$B$128,0),MATCH("G"&amp;D5949&amp;"-T1",FixtureCode!$B$4:$AH$4,0)))))</f>
        <v>-</v>
      </c>
      <c r="F5949" s="13" t="str">
        <f>IF(C5949="-","-",IF(D5949=maxgameno+2,"blank row 2",IF(D5949=maxgameno+1,"blank row 1",INDEX(FixtureCode!$B$4:$AH$128,MATCH($C5949,FixtureCode!$B$4:$B$128,0),MATCH("G"&amp;D5949&amp;"-T2",FixtureCode!$B$4:$AH$4,0)))))</f>
        <v>-</v>
      </c>
      <c r="G5949" s="12" t="str">
        <f>IF(C5949="-","-",IF(AND(ISNUMBER(Fixture!G5953),ISNUMBER(Fixture!I5953),Fixture!F5953&lt;&gt;"BYE",Fixture!J5953&lt;&gt;"BYE"),"Yes","-"))</f>
        <v>-</v>
      </c>
      <c r="H5949" s="9" t="str">
        <f>IF(G5949="-","-",IF(Fixture!G5953&gt;Fixture!I5953,Settings!$G$7,IF(Fixture!G5953=Fixture!I5953,Settings!$G$8,IF(Fixture!G5953&lt;Fixture!I5953,Settings!$G$9,"-"))))</f>
        <v>-</v>
      </c>
      <c r="I5949" s="13" t="str">
        <f>IF(G5949="-","-",IF(Fixture!I5953&gt;Fixture!G5953,Settings!$G$7,IF(Fixture!I5953=Fixture!G5953,Settings!$G$8,IF(Fixture!I5953&lt;Fixture!G5953,Settings!$G$9,"-"))))</f>
        <v>-</v>
      </c>
    </row>
    <row r="5950" spans="3:9" x14ac:dyDescent="0.25">
      <c r="C5950" s="12" t="str">
        <f t="shared" si="186"/>
        <v>-</v>
      </c>
      <c r="D5950" s="9" t="str">
        <f t="shared" si="187"/>
        <v>-</v>
      </c>
      <c r="E5950" s="9" t="str">
        <f>IF(C5950="-","-",IF(D5950=maxgameno+2,"blank row 2",IF(D5950=maxgameno+1,"blank row 1",INDEX(FixtureCode!$B$4:$AH$128,MATCH($C5950,FixtureCode!$B$4:$B$128,0),MATCH("G"&amp;D5950&amp;"-T1",FixtureCode!$B$4:$AH$4,0)))))</f>
        <v>-</v>
      </c>
      <c r="F5950" s="13" t="str">
        <f>IF(C5950="-","-",IF(D5950=maxgameno+2,"blank row 2",IF(D5950=maxgameno+1,"blank row 1",INDEX(FixtureCode!$B$4:$AH$128,MATCH($C5950,FixtureCode!$B$4:$B$128,0),MATCH("G"&amp;D5950&amp;"-T2",FixtureCode!$B$4:$AH$4,0)))))</f>
        <v>-</v>
      </c>
      <c r="G5950" s="12" t="str">
        <f>IF(C5950="-","-",IF(AND(ISNUMBER(Fixture!G5954),ISNUMBER(Fixture!I5954),Fixture!F5954&lt;&gt;"BYE",Fixture!J5954&lt;&gt;"BYE"),"Yes","-"))</f>
        <v>-</v>
      </c>
      <c r="H5950" s="9" t="str">
        <f>IF(G5950="-","-",IF(Fixture!G5954&gt;Fixture!I5954,Settings!$G$7,IF(Fixture!G5954=Fixture!I5954,Settings!$G$8,IF(Fixture!G5954&lt;Fixture!I5954,Settings!$G$9,"-"))))</f>
        <v>-</v>
      </c>
      <c r="I5950" s="13" t="str">
        <f>IF(G5950="-","-",IF(Fixture!I5954&gt;Fixture!G5954,Settings!$G$7,IF(Fixture!I5954=Fixture!G5954,Settings!$G$8,IF(Fixture!I5954&lt;Fixture!G5954,Settings!$G$9,"-"))))</f>
        <v>-</v>
      </c>
    </row>
    <row r="5951" spans="3:9" x14ac:dyDescent="0.25">
      <c r="C5951" s="12" t="str">
        <f t="shared" si="186"/>
        <v>-</v>
      </c>
      <c r="D5951" s="9" t="str">
        <f t="shared" si="187"/>
        <v>-</v>
      </c>
      <c r="E5951" s="9" t="str">
        <f>IF(C5951="-","-",IF(D5951=maxgameno+2,"blank row 2",IF(D5951=maxgameno+1,"blank row 1",INDEX(FixtureCode!$B$4:$AH$128,MATCH($C5951,FixtureCode!$B$4:$B$128,0),MATCH("G"&amp;D5951&amp;"-T1",FixtureCode!$B$4:$AH$4,0)))))</f>
        <v>-</v>
      </c>
      <c r="F5951" s="13" t="str">
        <f>IF(C5951="-","-",IF(D5951=maxgameno+2,"blank row 2",IF(D5951=maxgameno+1,"blank row 1",INDEX(FixtureCode!$B$4:$AH$128,MATCH($C5951,FixtureCode!$B$4:$B$128,0),MATCH("G"&amp;D5951&amp;"-T2",FixtureCode!$B$4:$AH$4,0)))))</f>
        <v>-</v>
      </c>
      <c r="G5951" s="12" t="str">
        <f>IF(C5951="-","-",IF(AND(ISNUMBER(Fixture!G5955),ISNUMBER(Fixture!I5955),Fixture!F5955&lt;&gt;"BYE",Fixture!J5955&lt;&gt;"BYE"),"Yes","-"))</f>
        <v>-</v>
      </c>
      <c r="H5951" s="9" t="str">
        <f>IF(G5951="-","-",IF(Fixture!G5955&gt;Fixture!I5955,Settings!$G$7,IF(Fixture!G5955=Fixture!I5955,Settings!$G$8,IF(Fixture!G5955&lt;Fixture!I5955,Settings!$G$9,"-"))))</f>
        <v>-</v>
      </c>
      <c r="I5951" s="13" t="str">
        <f>IF(G5951="-","-",IF(Fixture!I5955&gt;Fixture!G5955,Settings!$G$7,IF(Fixture!I5955=Fixture!G5955,Settings!$G$8,IF(Fixture!I5955&lt;Fixture!G5955,Settings!$G$9,"-"))))</f>
        <v>-</v>
      </c>
    </row>
    <row r="5952" spans="3:9" x14ac:dyDescent="0.25">
      <c r="C5952" s="12" t="str">
        <f t="shared" si="186"/>
        <v>-</v>
      </c>
      <c r="D5952" s="9" t="str">
        <f t="shared" si="187"/>
        <v>-</v>
      </c>
      <c r="E5952" s="9" t="str">
        <f>IF(C5952="-","-",IF(D5952=maxgameno+2,"blank row 2",IF(D5952=maxgameno+1,"blank row 1",INDEX(FixtureCode!$B$4:$AH$128,MATCH($C5952,FixtureCode!$B$4:$B$128,0),MATCH("G"&amp;D5952&amp;"-T1",FixtureCode!$B$4:$AH$4,0)))))</f>
        <v>-</v>
      </c>
      <c r="F5952" s="13" t="str">
        <f>IF(C5952="-","-",IF(D5952=maxgameno+2,"blank row 2",IF(D5952=maxgameno+1,"blank row 1",INDEX(FixtureCode!$B$4:$AH$128,MATCH($C5952,FixtureCode!$B$4:$B$128,0),MATCH("G"&amp;D5952&amp;"-T2",FixtureCode!$B$4:$AH$4,0)))))</f>
        <v>-</v>
      </c>
      <c r="G5952" s="12" t="str">
        <f>IF(C5952="-","-",IF(AND(ISNUMBER(Fixture!G5956),ISNUMBER(Fixture!I5956),Fixture!F5956&lt;&gt;"BYE",Fixture!J5956&lt;&gt;"BYE"),"Yes","-"))</f>
        <v>-</v>
      </c>
      <c r="H5952" s="9" t="str">
        <f>IF(G5952="-","-",IF(Fixture!G5956&gt;Fixture!I5956,Settings!$G$7,IF(Fixture!G5956=Fixture!I5956,Settings!$G$8,IF(Fixture!G5956&lt;Fixture!I5956,Settings!$G$9,"-"))))</f>
        <v>-</v>
      </c>
      <c r="I5952" s="13" t="str">
        <f>IF(G5952="-","-",IF(Fixture!I5956&gt;Fixture!G5956,Settings!$G$7,IF(Fixture!I5956=Fixture!G5956,Settings!$G$8,IF(Fixture!I5956&lt;Fixture!G5956,Settings!$G$9,"-"))))</f>
        <v>-</v>
      </c>
    </row>
    <row r="5953" spans="3:9" x14ac:dyDescent="0.25">
      <c r="C5953" s="12" t="str">
        <f t="shared" si="186"/>
        <v>-</v>
      </c>
      <c r="D5953" s="9" t="str">
        <f t="shared" si="187"/>
        <v>-</v>
      </c>
      <c r="E5953" s="9" t="str">
        <f>IF(C5953="-","-",IF(D5953=maxgameno+2,"blank row 2",IF(D5953=maxgameno+1,"blank row 1",INDEX(FixtureCode!$B$4:$AH$128,MATCH($C5953,FixtureCode!$B$4:$B$128,0),MATCH("G"&amp;D5953&amp;"-T1",FixtureCode!$B$4:$AH$4,0)))))</f>
        <v>-</v>
      </c>
      <c r="F5953" s="13" t="str">
        <f>IF(C5953="-","-",IF(D5953=maxgameno+2,"blank row 2",IF(D5953=maxgameno+1,"blank row 1",INDEX(FixtureCode!$B$4:$AH$128,MATCH($C5953,FixtureCode!$B$4:$B$128,0),MATCH("G"&amp;D5953&amp;"-T2",FixtureCode!$B$4:$AH$4,0)))))</f>
        <v>-</v>
      </c>
      <c r="G5953" s="12" t="str">
        <f>IF(C5953="-","-",IF(AND(ISNUMBER(Fixture!G5957),ISNUMBER(Fixture!I5957),Fixture!F5957&lt;&gt;"BYE",Fixture!J5957&lt;&gt;"BYE"),"Yes","-"))</f>
        <v>-</v>
      </c>
      <c r="H5953" s="9" t="str">
        <f>IF(G5953="-","-",IF(Fixture!G5957&gt;Fixture!I5957,Settings!$G$7,IF(Fixture!G5957=Fixture!I5957,Settings!$G$8,IF(Fixture!G5957&lt;Fixture!I5957,Settings!$G$9,"-"))))</f>
        <v>-</v>
      </c>
      <c r="I5953" s="13" t="str">
        <f>IF(G5953="-","-",IF(Fixture!I5957&gt;Fixture!G5957,Settings!$G$7,IF(Fixture!I5957=Fixture!G5957,Settings!$G$8,IF(Fixture!I5957&lt;Fixture!G5957,Settings!$G$9,"-"))))</f>
        <v>-</v>
      </c>
    </row>
    <row r="5954" spans="3:9" x14ac:dyDescent="0.25">
      <c r="C5954" s="12" t="str">
        <f t="shared" si="186"/>
        <v>-</v>
      </c>
      <c r="D5954" s="9" t="str">
        <f t="shared" si="187"/>
        <v>-</v>
      </c>
      <c r="E5954" s="9" t="str">
        <f>IF(C5954="-","-",IF(D5954=maxgameno+2,"blank row 2",IF(D5954=maxgameno+1,"blank row 1",INDEX(FixtureCode!$B$4:$AH$128,MATCH($C5954,FixtureCode!$B$4:$B$128,0),MATCH("G"&amp;D5954&amp;"-T1",FixtureCode!$B$4:$AH$4,0)))))</f>
        <v>-</v>
      </c>
      <c r="F5954" s="13" t="str">
        <f>IF(C5954="-","-",IF(D5954=maxgameno+2,"blank row 2",IF(D5954=maxgameno+1,"blank row 1",INDEX(FixtureCode!$B$4:$AH$128,MATCH($C5954,FixtureCode!$B$4:$B$128,0),MATCH("G"&amp;D5954&amp;"-T2",FixtureCode!$B$4:$AH$4,0)))))</f>
        <v>-</v>
      </c>
      <c r="G5954" s="12" t="str">
        <f>IF(C5954="-","-",IF(AND(ISNUMBER(Fixture!G5958),ISNUMBER(Fixture!I5958),Fixture!F5958&lt;&gt;"BYE",Fixture!J5958&lt;&gt;"BYE"),"Yes","-"))</f>
        <v>-</v>
      </c>
      <c r="H5954" s="9" t="str">
        <f>IF(G5954="-","-",IF(Fixture!G5958&gt;Fixture!I5958,Settings!$G$7,IF(Fixture!G5958=Fixture!I5958,Settings!$G$8,IF(Fixture!G5958&lt;Fixture!I5958,Settings!$G$9,"-"))))</f>
        <v>-</v>
      </c>
      <c r="I5954" s="13" t="str">
        <f>IF(G5954="-","-",IF(Fixture!I5958&gt;Fixture!G5958,Settings!$G$7,IF(Fixture!I5958=Fixture!G5958,Settings!$G$8,IF(Fixture!I5958&lt;Fixture!G5958,Settings!$G$9,"-"))))</f>
        <v>-</v>
      </c>
    </row>
    <row r="5955" spans="3:9" x14ac:dyDescent="0.25">
      <c r="C5955" s="12" t="str">
        <f t="shared" si="186"/>
        <v>-</v>
      </c>
      <c r="D5955" s="9" t="str">
        <f t="shared" si="187"/>
        <v>-</v>
      </c>
      <c r="E5955" s="9" t="str">
        <f>IF(C5955="-","-",IF(D5955=maxgameno+2,"blank row 2",IF(D5955=maxgameno+1,"blank row 1",INDEX(FixtureCode!$B$4:$AH$128,MATCH($C5955,FixtureCode!$B$4:$B$128,0),MATCH("G"&amp;D5955&amp;"-T1",FixtureCode!$B$4:$AH$4,0)))))</f>
        <v>-</v>
      </c>
      <c r="F5955" s="13" t="str">
        <f>IF(C5955="-","-",IF(D5955=maxgameno+2,"blank row 2",IF(D5955=maxgameno+1,"blank row 1",INDEX(FixtureCode!$B$4:$AH$128,MATCH($C5955,FixtureCode!$B$4:$B$128,0),MATCH("G"&amp;D5955&amp;"-T2",FixtureCode!$B$4:$AH$4,0)))))</f>
        <v>-</v>
      </c>
      <c r="G5955" s="12" t="str">
        <f>IF(C5955="-","-",IF(AND(ISNUMBER(Fixture!G5959),ISNUMBER(Fixture!I5959),Fixture!F5959&lt;&gt;"BYE",Fixture!J5959&lt;&gt;"BYE"),"Yes","-"))</f>
        <v>-</v>
      </c>
      <c r="H5955" s="9" t="str">
        <f>IF(G5955="-","-",IF(Fixture!G5959&gt;Fixture!I5959,Settings!$G$7,IF(Fixture!G5959=Fixture!I5959,Settings!$G$8,IF(Fixture!G5959&lt;Fixture!I5959,Settings!$G$9,"-"))))</f>
        <v>-</v>
      </c>
      <c r="I5955" s="13" t="str">
        <f>IF(G5955="-","-",IF(Fixture!I5959&gt;Fixture!G5959,Settings!$G$7,IF(Fixture!I5959=Fixture!G5959,Settings!$G$8,IF(Fixture!I5959&lt;Fixture!G5959,Settings!$G$9,"-"))))</f>
        <v>-</v>
      </c>
    </row>
    <row r="5956" spans="3:9" x14ac:dyDescent="0.25">
      <c r="C5956" s="12" t="str">
        <f t="shared" si="186"/>
        <v>-</v>
      </c>
      <c r="D5956" s="9" t="str">
        <f t="shared" si="187"/>
        <v>-</v>
      </c>
      <c r="E5956" s="9" t="str">
        <f>IF(C5956="-","-",IF(D5956=maxgameno+2,"blank row 2",IF(D5956=maxgameno+1,"blank row 1",INDEX(FixtureCode!$B$4:$AH$128,MATCH($C5956,FixtureCode!$B$4:$B$128,0),MATCH("G"&amp;D5956&amp;"-T1",FixtureCode!$B$4:$AH$4,0)))))</f>
        <v>-</v>
      </c>
      <c r="F5956" s="13" t="str">
        <f>IF(C5956="-","-",IF(D5956=maxgameno+2,"blank row 2",IF(D5956=maxgameno+1,"blank row 1",INDEX(FixtureCode!$B$4:$AH$128,MATCH($C5956,FixtureCode!$B$4:$B$128,0),MATCH("G"&amp;D5956&amp;"-T2",FixtureCode!$B$4:$AH$4,0)))))</f>
        <v>-</v>
      </c>
      <c r="G5956" s="12" t="str">
        <f>IF(C5956="-","-",IF(AND(ISNUMBER(Fixture!G5960),ISNUMBER(Fixture!I5960),Fixture!F5960&lt;&gt;"BYE",Fixture!J5960&lt;&gt;"BYE"),"Yes","-"))</f>
        <v>-</v>
      </c>
      <c r="H5956" s="9" t="str">
        <f>IF(G5956="-","-",IF(Fixture!G5960&gt;Fixture!I5960,Settings!$G$7,IF(Fixture!G5960=Fixture!I5960,Settings!$G$8,IF(Fixture!G5960&lt;Fixture!I5960,Settings!$G$9,"-"))))</f>
        <v>-</v>
      </c>
      <c r="I5956" s="13" t="str">
        <f>IF(G5956="-","-",IF(Fixture!I5960&gt;Fixture!G5960,Settings!$G$7,IF(Fixture!I5960=Fixture!G5960,Settings!$G$8,IF(Fixture!I5960&lt;Fixture!G5960,Settings!$G$9,"-"))))</f>
        <v>-</v>
      </c>
    </row>
    <row r="5957" spans="3:9" x14ac:dyDescent="0.25">
      <c r="C5957" s="12" t="str">
        <f t="shared" si="186"/>
        <v>-</v>
      </c>
      <c r="D5957" s="9" t="str">
        <f t="shared" si="187"/>
        <v>-</v>
      </c>
      <c r="E5957" s="9" t="str">
        <f>IF(C5957="-","-",IF(D5957=maxgameno+2,"blank row 2",IF(D5957=maxgameno+1,"blank row 1",INDEX(FixtureCode!$B$4:$AH$128,MATCH($C5957,FixtureCode!$B$4:$B$128,0),MATCH("G"&amp;D5957&amp;"-T1",FixtureCode!$B$4:$AH$4,0)))))</f>
        <v>-</v>
      </c>
      <c r="F5957" s="13" t="str">
        <f>IF(C5957="-","-",IF(D5957=maxgameno+2,"blank row 2",IF(D5957=maxgameno+1,"blank row 1",INDEX(FixtureCode!$B$4:$AH$128,MATCH($C5957,FixtureCode!$B$4:$B$128,0),MATCH("G"&amp;D5957&amp;"-T2",FixtureCode!$B$4:$AH$4,0)))))</f>
        <v>-</v>
      </c>
      <c r="G5957" s="12" t="str">
        <f>IF(C5957="-","-",IF(AND(ISNUMBER(Fixture!G5961),ISNUMBER(Fixture!I5961),Fixture!F5961&lt;&gt;"BYE",Fixture!J5961&lt;&gt;"BYE"),"Yes","-"))</f>
        <v>-</v>
      </c>
      <c r="H5957" s="9" t="str">
        <f>IF(G5957="-","-",IF(Fixture!G5961&gt;Fixture!I5961,Settings!$G$7,IF(Fixture!G5961=Fixture!I5961,Settings!$G$8,IF(Fixture!G5961&lt;Fixture!I5961,Settings!$G$9,"-"))))</f>
        <v>-</v>
      </c>
      <c r="I5957" s="13" t="str">
        <f>IF(G5957="-","-",IF(Fixture!I5961&gt;Fixture!G5961,Settings!$G$7,IF(Fixture!I5961=Fixture!G5961,Settings!$G$8,IF(Fixture!I5961&lt;Fixture!G5961,Settings!$G$9,"-"))))</f>
        <v>-</v>
      </c>
    </row>
    <row r="5958" spans="3:9" x14ac:dyDescent="0.25">
      <c r="C5958" s="12" t="str">
        <f t="shared" ref="C5958:C6021" si="188">IF(C5957="-","-",IF(D5957+1&lt;=maxgameno+2,C5957,IF(C5957+1&lt;=maxroundno,C5957+1,"-")))</f>
        <v>-</v>
      </c>
      <c r="D5958" s="9" t="str">
        <f t="shared" ref="D5958:D6021" si="189">IF(C5958="-","-",IF(D5957+1&lt;=maxgameno+2,D5957+1,1))</f>
        <v>-</v>
      </c>
      <c r="E5958" s="9" t="str">
        <f>IF(C5958="-","-",IF(D5958=maxgameno+2,"blank row 2",IF(D5958=maxgameno+1,"blank row 1",INDEX(FixtureCode!$B$4:$AH$128,MATCH($C5958,FixtureCode!$B$4:$B$128,0),MATCH("G"&amp;D5958&amp;"-T1",FixtureCode!$B$4:$AH$4,0)))))</f>
        <v>-</v>
      </c>
      <c r="F5958" s="13" t="str">
        <f>IF(C5958="-","-",IF(D5958=maxgameno+2,"blank row 2",IF(D5958=maxgameno+1,"blank row 1",INDEX(FixtureCode!$B$4:$AH$128,MATCH($C5958,FixtureCode!$B$4:$B$128,0),MATCH("G"&amp;D5958&amp;"-T2",FixtureCode!$B$4:$AH$4,0)))))</f>
        <v>-</v>
      </c>
      <c r="G5958" s="12" t="str">
        <f>IF(C5958="-","-",IF(AND(ISNUMBER(Fixture!G5962),ISNUMBER(Fixture!I5962),Fixture!F5962&lt;&gt;"BYE",Fixture!J5962&lt;&gt;"BYE"),"Yes","-"))</f>
        <v>-</v>
      </c>
      <c r="H5958" s="9" t="str">
        <f>IF(G5958="-","-",IF(Fixture!G5962&gt;Fixture!I5962,Settings!$G$7,IF(Fixture!G5962=Fixture!I5962,Settings!$G$8,IF(Fixture!G5962&lt;Fixture!I5962,Settings!$G$9,"-"))))</f>
        <v>-</v>
      </c>
      <c r="I5958" s="13" t="str">
        <f>IF(G5958="-","-",IF(Fixture!I5962&gt;Fixture!G5962,Settings!$G$7,IF(Fixture!I5962=Fixture!G5962,Settings!$G$8,IF(Fixture!I5962&lt;Fixture!G5962,Settings!$G$9,"-"))))</f>
        <v>-</v>
      </c>
    </row>
    <row r="5959" spans="3:9" x14ac:dyDescent="0.25">
      <c r="C5959" s="12" t="str">
        <f t="shared" si="188"/>
        <v>-</v>
      </c>
      <c r="D5959" s="9" t="str">
        <f t="shared" si="189"/>
        <v>-</v>
      </c>
      <c r="E5959" s="9" t="str">
        <f>IF(C5959="-","-",IF(D5959=maxgameno+2,"blank row 2",IF(D5959=maxgameno+1,"blank row 1",INDEX(FixtureCode!$B$4:$AH$128,MATCH($C5959,FixtureCode!$B$4:$B$128,0),MATCH("G"&amp;D5959&amp;"-T1",FixtureCode!$B$4:$AH$4,0)))))</f>
        <v>-</v>
      </c>
      <c r="F5959" s="13" t="str">
        <f>IF(C5959="-","-",IF(D5959=maxgameno+2,"blank row 2",IF(D5959=maxgameno+1,"blank row 1",INDEX(FixtureCode!$B$4:$AH$128,MATCH($C5959,FixtureCode!$B$4:$B$128,0),MATCH("G"&amp;D5959&amp;"-T2",FixtureCode!$B$4:$AH$4,0)))))</f>
        <v>-</v>
      </c>
      <c r="G5959" s="12" t="str">
        <f>IF(C5959="-","-",IF(AND(ISNUMBER(Fixture!G5963),ISNUMBER(Fixture!I5963),Fixture!F5963&lt;&gt;"BYE",Fixture!J5963&lt;&gt;"BYE"),"Yes","-"))</f>
        <v>-</v>
      </c>
      <c r="H5959" s="9" t="str">
        <f>IF(G5959="-","-",IF(Fixture!G5963&gt;Fixture!I5963,Settings!$G$7,IF(Fixture!G5963=Fixture!I5963,Settings!$G$8,IF(Fixture!G5963&lt;Fixture!I5963,Settings!$G$9,"-"))))</f>
        <v>-</v>
      </c>
      <c r="I5959" s="13" t="str">
        <f>IF(G5959="-","-",IF(Fixture!I5963&gt;Fixture!G5963,Settings!$G$7,IF(Fixture!I5963=Fixture!G5963,Settings!$G$8,IF(Fixture!I5963&lt;Fixture!G5963,Settings!$G$9,"-"))))</f>
        <v>-</v>
      </c>
    </row>
    <row r="5960" spans="3:9" x14ac:dyDescent="0.25">
      <c r="C5960" s="12" t="str">
        <f t="shared" si="188"/>
        <v>-</v>
      </c>
      <c r="D5960" s="9" t="str">
        <f t="shared" si="189"/>
        <v>-</v>
      </c>
      <c r="E5960" s="9" t="str">
        <f>IF(C5960="-","-",IF(D5960=maxgameno+2,"blank row 2",IF(D5960=maxgameno+1,"blank row 1",INDEX(FixtureCode!$B$4:$AH$128,MATCH($C5960,FixtureCode!$B$4:$B$128,0),MATCH("G"&amp;D5960&amp;"-T1",FixtureCode!$B$4:$AH$4,0)))))</f>
        <v>-</v>
      </c>
      <c r="F5960" s="13" t="str">
        <f>IF(C5960="-","-",IF(D5960=maxgameno+2,"blank row 2",IF(D5960=maxgameno+1,"blank row 1",INDEX(FixtureCode!$B$4:$AH$128,MATCH($C5960,FixtureCode!$B$4:$B$128,0),MATCH("G"&amp;D5960&amp;"-T2",FixtureCode!$B$4:$AH$4,0)))))</f>
        <v>-</v>
      </c>
      <c r="G5960" s="12" t="str">
        <f>IF(C5960="-","-",IF(AND(ISNUMBER(Fixture!G5964),ISNUMBER(Fixture!I5964),Fixture!F5964&lt;&gt;"BYE",Fixture!J5964&lt;&gt;"BYE"),"Yes","-"))</f>
        <v>-</v>
      </c>
      <c r="H5960" s="9" t="str">
        <f>IF(G5960="-","-",IF(Fixture!G5964&gt;Fixture!I5964,Settings!$G$7,IF(Fixture!G5964=Fixture!I5964,Settings!$G$8,IF(Fixture!G5964&lt;Fixture!I5964,Settings!$G$9,"-"))))</f>
        <v>-</v>
      </c>
      <c r="I5960" s="13" t="str">
        <f>IF(G5960="-","-",IF(Fixture!I5964&gt;Fixture!G5964,Settings!$G$7,IF(Fixture!I5964=Fixture!G5964,Settings!$G$8,IF(Fixture!I5964&lt;Fixture!G5964,Settings!$G$9,"-"))))</f>
        <v>-</v>
      </c>
    </row>
    <row r="5961" spans="3:9" x14ac:dyDescent="0.25">
      <c r="C5961" s="12" t="str">
        <f t="shared" si="188"/>
        <v>-</v>
      </c>
      <c r="D5961" s="9" t="str">
        <f t="shared" si="189"/>
        <v>-</v>
      </c>
      <c r="E5961" s="9" t="str">
        <f>IF(C5961="-","-",IF(D5961=maxgameno+2,"blank row 2",IF(D5961=maxgameno+1,"blank row 1",INDEX(FixtureCode!$B$4:$AH$128,MATCH($C5961,FixtureCode!$B$4:$B$128,0),MATCH("G"&amp;D5961&amp;"-T1",FixtureCode!$B$4:$AH$4,0)))))</f>
        <v>-</v>
      </c>
      <c r="F5961" s="13" t="str">
        <f>IF(C5961="-","-",IF(D5961=maxgameno+2,"blank row 2",IF(D5961=maxgameno+1,"blank row 1",INDEX(FixtureCode!$B$4:$AH$128,MATCH($C5961,FixtureCode!$B$4:$B$128,0),MATCH("G"&amp;D5961&amp;"-T2",FixtureCode!$B$4:$AH$4,0)))))</f>
        <v>-</v>
      </c>
      <c r="G5961" s="12" t="str">
        <f>IF(C5961="-","-",IF(AND(ISNUMBER(Fixture!G5965),ISNUMBER(Fixture!I5965),Fixture!F5965&lt;&gt;"BYE",Fixture!J5965&lt;&gt;"BYE"),"Yes","-"))</f>
        <v>-</v>
      </c>
      <c r="H5961" s="9" t="str">
        <f>IF(G5961="-","-",IF(Fixture!G5965&gt;Fixture!I5965,Settings!$G$7,IF(Fixture!G5965=Fixture!I5965,Settings!$G$8,IF(Fixture!G5965&lt;Fixture!I5965,Settings!$G$9,"-"))))</f>
        <v>-</v>
      </c>
      <c r="I5961" s="13" t="str">
        <f>IF(G5961="-","-",IF(Fixture!I5965&gt;Fixture!G5965,Settings!$G$7,IF(Fixture!I5965=Fixture!G5965,Settings!$G$8,IF(Fixture!I5965&lt;Fixture!G5965,Settings!$G$9,"-"))))</f>
        <v>-</v>
      </c>
    </row>
    <row r="5962" spans="3:9" x14ac:dyDescent="0.25">
      <c r="C5962" s="12" t="str">
        <f t="shared" si="188"/>
        <v>-</v>
      </c>
      <c r="D5962" s="9" t="str">
        <f t="shared" si="189"/>
        <v>-</v>
      </c>
      <c r="E5962" s="9" t="str">
        <f>IF(C5962="-","-",IF(D5962=maxgameno+2,"blank row 2",IF(D5962=maxgameno+1,"blank row 1",INDEX(FixtureCode!$B$4:$AH$128,MATCH($C5962,FixtureCode!$B$4:$B$128,0),MATCH("G"&amp;D5962&amp;"-T1",FixtureCode!$B$4:$AH$4,0)))))</f>
        <v>-</v>
      </c>
      <c r="F5962" s="13" t="str">
        <f>IF(C5962="-","-",IF(D5962=maxgameno+2,"blank row 2",IF(D5962=maxgameno+1,"blank row 1",INDEX(FixtureCode!$B$4:$AH$128,MATCH($C5962,FixtureCode!$B$4:$B$128,0),MATCH("G"&amp;D5962&amp;"-T2",FixtureCode!$B$4:$AH$4,0)))))</f>
        <v>-</v>
      </c>
      <c r="G5962" s="12" t="str">
        <f>IF(C5962="-","-",IF(AND(ISNUMBER(Fixture!G5966),ISNUMBER(Fixture!I5966),Fixture!F5966&lt;&gt;"BYE",Fixture!J5966&lt;&gt;"BYE"),"Yes","-"))</f>
        <v>-</v>
      </c>
      <c r="H5962" s="9" t="str">
        <f>IF(G5962="-","-",IF(Fixture!G5966&gt;Fixture!I5966,Settings!$G$7,IF(Fixture!G5966=Fixture!I5966,Settings!$G$8,IF(Fixture!G5966&lt;Fixture!I5966,Settings!$G$9,"-"))))</f>
        <v>-</v>
      </c>
      <c r="I5962" s="13" t="str">
        <f>IF(G5962="-","-",IF(Fixture!I5966&gt;Fixture!G5966,Settings!$G$7,IF(Fixture!I5966=Fixture!G5966,Settings!$G$8,IF(Fixture!I5966&lt;Fixture!G5966,Settings!$G$9,"-"))))</f>
        <v>-</v>
      </c>
    </row>
    <row r="5963" spans="3:9" x14ac:dyDescent="0.25">
      <c r="C5963" s="12" t="str">
        <f t="shared" si="188"/>
        <v>-</v>
      </c>
      <c r="D5963" s="9" t="str">
        <f t="shared" si="189"/>
        <v>-</v>
      </c>
      <c r="E5963" s="9" t="str">
        <f>IF(C5963="-","-",IF(D5963=maxgameno+2,"blank row 2",IF(D5963=maxgameno+1,"blank row 1",INDEX(FixtureCode!$B$4:$AH$128,MATCH($C5963,FixtureCode!$B$4:$B$128,0),MATCH("G"&amp;D5963&amp;"-T1",FixtureCode!$B$4:$AH$4,0)))))</f>
        <v>-</v>
      </c>
      <c r="F5963" s="13" t="str">
        <f>IF(C5963="-","-",IF(D5963=maxgameno+2,"blank row 2",IF(D5963=maxgameno+1,"blank row 1",INDEX(FixtureCode!$B$4:$AH$128,MATCH($C5963,FixtureCode!$B$4:$B$128,0),MATCH("G"&amp;D5963&amp;"-T2",FixtureCode!$B$4:$AH$4,0)))))</f>
        <v>-</v>
      </c>
      <c r="G5963" s="12" t="str">
        <f>IF(C5963="-","-",IF(AND(ISNUMBER(Fixture!G5967),ISNUMBER(Fixture!I5967),Fixture!F5967&lt;&gt;"BYE",Fixture!J5967&lt;&gt;"BYE"),"Yes","-"))</f>
        <v>-</v>
      </c>
      <c r="H5963" s="9" t="str">
        <f>IF(G5963="-","-",IF(Fixture!G5967&gt;Fixture!I5967,Settings!$G$7,IF(Fixture!G5967=Fixture!I5967,Settings!$G$8,IF(Fixture!G5967&lt;Fixture!I5967,Settings!$G$9,"-"))))</f>
        <v>-</v>
      </c>
      <c r="I5963" s="13" t="str">
        <f>IF(G5963="-","-",IF(Fixture!I5967&gt;Fixture!G5967,Settings!$G$7,IF(Fixture!I5967=Fixture!G5967,Settings!$G$8,IF(Fixture!I5967&lt;Fixture!G5967,Settings!$G$9,"-"))))</f>
        <v>-</v>
      </c>
    </row>
    <row r="5964" spans="3:9" x14ac:dyDescent="0.25">
      <c r="C5964" s="12" t="str">
        <f t="shared" si="188"/>
        <v>-</v>
      </c>
      <c r="D5964" s="9" t="str">
        <f t="shared" si="189"/>
        <v>-</v>
      </c>
      <c r="E5964" s="9" t="str">
        <f>IF(C5964="-","-",IF(D5964=maxgameno+2,"blank row 2",IF(D5964=maxgameno+1,"blank row 1",INDEX(FixtureCode!$B$4:$AH$128,MATCH($C5964,FixtureCode!$B$4:$B$128,0),MATCH("G"&amp;D5964&amp;"-T1",FixtureCode!$B$4:$AH$4,0)))))</f>
        <v>-</v>
      </c>
      <c r="F5964" s="13" t="str">
        <f>IF(C5964="-","-",IF(D5964=maxgameno+2,"blank row 2",IF(D5964=maxgameno+1,"blank row 1",INDEX(FixtureCode!$B$4:$AH$128,MATCH($C5964,FixtureCode!$B$4:$B$128,0),MATCH("G"&amp;D5964&amp;"-T2",FixtureCode!$B$4:$AH$4,0)))))</f>
        <v>-</v>
      </c>
      <c r="G5964" s="12" t="str">
        <f>IF(C5964="-","-",IF(AND(ISNUMBER(Fixture!G5968),ISNUMBER(Fixture!I5968),Fixture!F5968&lt;&gt;"BYE",Fixture!J5968&lt;&gt;"BYE"),"Yes","-"))</f>
        <v>-</v>
      </c>
      <c r="H5964" s="9" t="str">
        <f>IF(G5964="-","-",IF(Fixture!G5968&gt;Fixture!I5968,Settings!$G$7,IF(Fixture!G5968=Fixture!I5968,Settings!$G$8,IF(Fixture!G5968&lt;Fixture!I5968,Settings!$G$9,"-"))))</f>
        <v>-</v>
      </c>
      <c r="I5964" s="13" t="str">
        <f>IF(G5964="-","-",IF(Fixture!I5968&gt;Fixture!G5968,Settings!$G$7,IF(Fixture!I5968=Fixture!G5968,Settings!$G$8,IF(Fixture!I5968&lt;Fixture!G5968,Settings!$G$9,"-"))))</f>
        <v>-</v>
      </c>
    </row>
    <row r="5965" spans="3:9" x14ac:dyDescent="0.25">
      <c r="C5965" s="12" t="str">
        <f t="shared" si="188"/>
        <v>-</v>
      </c>
      <c r="D5965" s="9" t="str">
        <f t="shared" si="189"/>
        <v>-</v>
      </c>
      <c r="E5965" s="9" t="str">
        <f>IF(C5965="-","-",IF(D5965=maxgameno+2,"blank row 2",IF(D5965=maxgameno+1,"blank row 1",INDEX(FixtureCode!$B$4:$AH$128,MATCH($C5965,FixtureCode!$B$4:$B$128,0),MATCH("G"&amp;D5965&amp;"-T1",FixtureCode!$B$4:$AH$4,0)))))</f>
        <v>-</v>
      </c>
      <c r="F5965" s="13" t="str">
        <f>IF(C5965="-","-",IF(D5965=maxgameno+2,"blank row 2",IF(D5965=maxgameno+1,"blank row 1",INDEX(FixtureCode!$B$4:$AH$128,MATCH($C5965,FixtureCode!$B$4:$B$128,0),MATCH("G"&amp;D5965&amp;"-T2",FixtureCode!$B$4:$AH$4,0)))))</f>
        <v>-</v>
      </c>
      <c r="G5965" s="12" t="str">
        <f>IF(C5965="-","-",IF(AND(ISNUMBER(Fixture!G5969),ISNUMBER(Fixture!I5969),Fixture!F5969&lt;&gt;"BYE",Fixture!J5969&lt;&gt;"BYE"),"Yes","-"))</f>
        <v>-</v>
      </c>
      <c r="H5965" s="9" t="str">
        <f>IF(G5965="-","-",IF(Fixture!G5969&gt;Fixture!I5969,Settings!$G$7,IF(Fixture!G5969=Fixture!I5969,Settings!$G$8,IF(Fixture!G5969&lt;Fixture!I5969,Settings!$G$9,"-"))))</f>
        <v>-</v>
      </c>
      <c r="I5965" s="13" t="str">
        <f>IF(G5965="-","-",IF(Fixture!I5969&gt;Fixture!G5969,Settings!$G$7,IF(Fixture!I5969=Fixture!G5969,Settings!$G$8,IF(Fixture!I5969&lt;Fixture!G5969,Settings!$G$9,"-"))))</f>
        <v>-</v>
      </c>
    </row>
    <row r="5966" spans="3:9" x14ac:dyDescent="0.25">
      <c r="C5966" s="12" t="str">
        <f t="shared" si="188"/>
        <v>-</v>
      </c>
      <c r="D5966" s="9" t="str">
        <f t="shared" si="189"/>
        <v>-</v>
      </c>
      <c r="E5966" s="9" t="str">
        <f>IF(C5966="-","-",IF(D5966=maxgameno+2,"blank row 2",IF(D5966=maxgameno+1,"blank row 1",INDEX(FixtureCode!$B$4:$AH$128,MATCH($C5966,FixtureCode!$B$4:$B$128,0),MATCH("G"&amp;D5966&amp;"-T1",FixtureCode!$B$4:$AH$4,0)))))</f>
        <v>-</v>
      </c>
      <c r="F5966" s="13" t="str">
        <f>IF(C5966="-","-",IF(D5966=maxgameno+2,"blank row 2",IF(D5966=maxgameno+1,"blank row 1",INDEX(FixtureCode!$B$4:$AH$128,MATCH($C5966,FixtureCode!$B$4:$B$128,0),MATCH("G"&amp;D5966&amp;"-T2",FixtureCode!$B$4:$AH$4,0)))))</f>
        <v>-</v>
      </c>
      <c r="G5966" s="12" t="str">
        <f>IF(C5966="-","-",IF(AND(ISNUMBER(Fixture!G5970),ISNUMBER(Fixture!I5970),Fixture!F5970&lt;&gt;"BYE",Fixture!J5970&lt;&gt;"BYE"),"Yes","-"))</f>
        <v>-</v>
      </c>
      <c r="H5966" s="9" t="str">
        <f>IF(G5966="-","-",IF(Fixture!G5970&gt;Fixture!I5970,Settings!$G$7,IF(Fixture!G5970=Fixture!I5970,Settings!$G$8,IF(Fixture!G5970&lt;Fixture!I5970,Settings!$G$9,"-"))))</f>
        <v>-</v>
      </c>
      <c r="I5966" s="13" t="str">
        <f>IF(G5966="-","-",IF(Fixture!I5970&gt;Fixture!G5970,Settings!$G$7,IF(Fixture!I5970=Fixture!G5970,Settings!$G$8,IF(Fixture!I5970&lt;Fixture!G5970,Settings!$G$9,"-"))))</f>
        <v>-</v>
      </c>
    </row>
    <row r="5967" spans="3:9" x14ac:dyDescent="0.25">
      <c r="C5967" s="12" t="str">
        <f t="shared" si="188"/>
        <v>-</v>
      </c>
      <c r="D5967" s="9" t="str">
        <f t="shared" si="189"/>
        <v>-</v>
      </c>
      <c r="E5967" s="9" t="str">
        <f>IF(C5967="-","-",IF(D5967=maxgameno+2,"blank row 2",IF(D5967=maxgameno+1,"blank row 1",INDEX(FixtureCode!$B$4:$AH$128,MATCH($C5967,FixtureCode!$B$4:$B$128,0),MATCH("G"&amp;D5967&amp;"-T1",FixtureCode!$B$4:$AH$4,0)))))</f>
        <v>-</v>
      </c>
      <c r="F5967" s="13" t="str">
        <f>IF(C5967="-","-",IF(D5967=maxgameno+2,"blank row 2",IF(D5967=maxgameno+1,"blank row 1",INDEX(FixtureCode!$B$4:$AH$128,MATCH($C5967,FixtureCode!$B$4:$B$128,0),MATCH("G"&amp;D5967&amp;"-T2",FixtureCode!$B$4:$AH$4,0)))))</f>
        <v>-</v>
      </c>
      <c r="G5967" s="12" t="str">
        <f>IF(C5967="-","-",IF(AND(ISNUMBER(Fixture!G5971),ISNUMBER(Fixture!I5971),Fixture!F5971&lt;&gt;"BYE",Fixture!J5971&lt;&gt;"BYE"),"Yes","-"))</f>
        <v>-</v>
      </c>
      <c r="H5967" s="9" t="str">
        <f>IF(G5967="-","-",IF(Fixture!G5971&gt;Fixture!I5971,Settings!$G$7,IF(Fixture!G5971=Fixture!I5971,Settings!$G$8,IF(Fixture!G5971&lt;Fixture!I5971,Settings!$G$9,"-"))))</f>
        <v>-</v>
      </c>
      <c r="I5967" s="13" t="str">
        <f>IF(G5967="-","-",IF(Fixture!I5971&gt;Fixture!G5971,Settings!$G$7,IF(Fixture!I5971=Fixture!G5971,Settings!$G$8,IF(Fixture!I5971&lt;Fixture!G5971,Settings!$G$9,"-"))))</f>
        <v>-</v>
      </c>
    </row>
    <row r="5968" spans="3:9" x14ac:dyDescent="0.25">
      <c r="C5968" s="12" t="str">
        <f t="shared" si="188"/>
        <v>-</v>
      </c>
      <c r="D5968" s="9" t="str">
        <f t="shared" si="189"/>
        <v>-</v>
      </c>
      <c r="E5968" s="9" t="str">
        <f>IF(C5968="-","-",IF(D5968=maxgameno+2,"blank row 2",IF(D5968=maxgameno+1,"blank row 1",INDEX(FixtureCode!$B$4:$AH$128,MATCH($C5968,FixtureCode!$B$4:$B$128,0),MATCH("G"&amp;D5968&amp;"-T1",FixtureCode!$B$4:$AH$4,0)))))</f>
        <v>-</v>
      </c>
      <c r="F5968" s="13" t="str">
        <f>IF(C5968="-","-",IF(D5968=maxgameno+2,"blank row 2",IF(D5968=maxgameno+1,"blank row 1",INDEX(FixtureCode!$B$4:$AH$128,MATCH($C5968,FixtureCode!$B$4:$B$128,0),MATCH("G"&amp;D5968&amp;"-T2",FixtureCode!$B$4:$AH$4,0)))))</f>
        <v>-</v>
      </c>
      <c r="G5968" s="12" t="str">
        <f>IF(C5968="-","-",IF(AND(ISNUMBER(Fixture!G5972),ISNUMBER(Fixture!I5972),Fixture!F5972&lt;&gt;"BYE",Fixture!J5972&lt;&gt;"BYE"),"Yes","-"))</f>
        <v>-</v>
      </c>
      <c r="H5968" s="9" t="str">
        <f>IF(G5968="-","-",IF(Fixture!G5972&gt;Fixture!I5972,Settings!$G$7,IF(Fixture!G5972=Fixture!I5972,Settings!$G$8,IF(Fixture!G5972&lt;Fixture!I5972,Settings!$G$9,"-"))))</f>
        <v>-</v>
      </c>
      <c r="I5968" s="13" t="str">
        <f>IF(G5968="-","-",IF(Fixture!I5972&gt;Fixture!G5972,Settings!$G$7,IF(Fixture!I5972=Fixture!G5972,Settings!$G$8,IF(Fixture!I5972&lt;Fixture!G5972,Settings!$G$9,"-"))))</f>
        <v>-</v>
      </c>
    </row>
    <row r="5969" spans="3:9" x14ac:dyDescent="0.25">
      <c r="C5969" s="12" t="str">
        <f t="shared" si="188"/>
        <v>-</v>
      </c>
      <c r="D5969" s="9" t="str">
        <f t="shared" si="189"/>
        <v>-</v>
      </c>
      <c r="E5969" s="9" t="str">
        <f>IF(C5969="-","-",IF(D5969=maxgameno+2,"blank row 2",IF(D5969=maxgameno+1,"blank row 1",INDEX(FixtureCode!$B$4:$AH$128,MATCH($C5969,FixtureCode!$B$4:$B$128,0),MATCH("G"&amp;D5969&amp;"-T1",FixtureCode!$B$4:$AH$4,0)))))</f>
        <v>-</v>
      </c>
      <c r="F5969" s="13" t="str">
        <f>IF(C5969="-","-",IF(D5969=maxgameno+2,"blank row 2",IF(D5969=maxgameno+1,"blank row 1",INDEX(FixtureCode!$B$4:$AH$128,MATCH($C5969,FixtureCode!$B$4:$B$128,0),MATCH("G"&amp;D5969&amp;"-T2",FixtureCode!$B$4:$AH$4,0)))))</f>
        <v>-</v>
      </c>
      <c r="G5969" s="12" t="str">
        <f>IF(C5969="-","-",IF(AND(ISNUMBER(Fixture!G5973),ISNUMBER(Fixture!I5973),Fixture!F5973&lt;&gt;"BYE",Fixture!J5973&lt;&gt;"BYE"),"Yes","-"))</f>
        <v>-</v>
      </c>
      <c r="H5969" s="9" t="str">
        <f>IF(G5969="-","-",IF(Fixture!G5973&gt;Fixture!I5973,Settings!$G$7,IF(Fixture!G5973=Fixture!I5973,Settings!$G$8,IF(Fixture!G5973&lt;Fixture!I5973,Settings!$G$9,"-"))))</f>
        <v>-</v>
      </c>
      <c r="I5969" s="13" t="str">
        <f>IF(G5969="-","-",IF(Fixture!I5973&gt;Fixture!G5973,Settings!$G$7,IF(Fixture!I5973=Fixture!G5973,Settings!$G$8,IF(Fixture!I5973&lt;Fixture!G5973,Settings!$G$9,"-"))))</f>
        <v>-</v>
      </c>
    </row>
    <row r="5970" spans="3:9" x14ac:dyDescent="0.25">
      <c r="C5970" s="12" t="str">
        <f t="shared" si="188"/>
        <v>-</v>
      </c>
      <c r="D5970" s="9" t="str">
        <f t="shared" si="189"/>
        <v>-</v>
      </c>
      <c r="E5970" s="9" t="str">
        <f>IF(C5970="-","-",IF(D5970=maxgameno+2,"blank row 2",IF(D5970=maxgameno+1,"blank row 1",INDEX(FixtureCode!$B$4:$AH$128,MATCH($C5970,FixtureCode!$B$4:$B$128,0),MATCH("G"&amp;D5970&amp;"-T1",FixtureCode!$B$4:$AH$4,0)))))</f>
        <v>-</v>
      </c>
      <c r="F5970" s="13" t="str">
        <f>IF(C5970="-","-",IF(D5970=maxgameno+2,"blank row 2",IF(D5970=maxgameno+1,"blank row 1",INDEX(FixtureCode!$B$4:$AH$128,MATCH($C5970,FixtureCode!$B$4:$B$128,0),MATCH("G"&amp;D5970&amp;"-T2",FixtureCode!$B$4:$AH$4,0)))))</f>
        <v>-</v>
      </c>
      <c r="G5970" s="12" t="str">
        <f>IF(C5970="-","-",IF(AND(ISNUMBER(Fixture!G5974),ISNUMBER(Fixture!I5974),Fixture!F5974&lt;&gt;"BYE",Fixture!J5974&lt;&gt;"BYE"),"Yes","-"))</f>
        <v>-</v>
      </c>
      <c r="H5970" s="9" t="str">
        <f>IF(G5970="-","-",IF(Fixture!G5974&gt;Fixture!I5974,Settings!$G$7,IF(Fixture!G5974=Fixture!I5974,Settings!$G$8,IF(Fixture!G5974&lt;Fixture!I5974,Settings!$G$9,"-"))))</f>
        <v>-</v>
      </c>
      <c r="I5970" s="13" t="str">
        <f>IF(G5970="-","-",IF(Fixture!I5974&gt;Fixture!G5974,Settings!$G$7,IF(Fixture!I5974=Fixture!G5974,Settings!$G$8,IF(Fixture!I5974&lt;Fixture!G5974,Settings!$G$9,"-"))))</f>
        <v>-</v>
      </c>
    </row>
    <row r="5971" spans="3:9" x14ac:dyDescent="0.25">
      <c r="C5971" s="12" t="str">
        <f t="shared" si="188"/>
        <v>-</v>
      </c>
      <c r="D5971" s="9" t="str">
        <f t="shared" si="189"/>
        <v>-</v>
      </c>
      <c r="E5971" s="9" t="str">
        <f>IF(C5971="-","-",IF(D5971=maxgameno+2,"blank row 2",IF(D5971=maxgameno+1,"blank row 1",INDEX(FixtureCode!$B$4:$AH$128,MATCH($C5971,FixtureCode!$B$4:$B$128,0),MATCH("G"&amp;D5971&amp;"-T1",FixtureCode!$B$4:$AH$4,0)))))</f>
        <v>-</v>
      </c>
      <c r="F5971" s="13" t="str">
        <f>IF(C5971="-","-",IF(D5971=maxgameno+2,"blank row 2",IF(D5971=maxgameno+1,"blank row 1",INDEX(FixtureCode!$B$4:$AH$128,MATCH($C5971,FixtureCode!$B$4:$B$128,0),MATCH("G"&amp;D5971&amp;"-T2",FixtureCode!$B$4:$AH$4,0)))))</f>
        <v>-</v>
      </c>
      <c r="G5971" s="12" t="str">
        <f>IF(C5971="-","-",IF(AND(ISNUMBER(Fixture!G5975),ISNUMBER(Fixture!I5975),Fixture!F5975&lt;&gt;"BYE",Fixture!J5975&lt;&gt;"BYE"),"Yes","-"))</f>
        <v>-</v>
      </c>
      <c r="H5971" s="9" t="str">
        <f>IF(G5971="-","-",IF(Fixture!G5975&gt;Fixture!I5975,Settings!$G$7,IF(Fixture!G5975=Fixture!I5975,Settings!$G$8,IF(Fixture!G5975&lt;Fixture!I5975,Settings!$G$9,"-"))))</f>
        <v>-</v>
      </c>
      <c r="I5971" s="13" t="str">
        <f>IF(G5971="-","-",IF(Fixture!I5975&gt;Fixture!G5975,Settings!$G$7,IF(Fixture!I5975=Fixture!G5975,Settings!$G$8,IF(Fixture!I5975&lt;Fixture!G5975,Settings!$G$9,"-"))))</f>
        <v>-</v>
      </c>
    </row>
    <row r="5972" spans="3:9" x14ac:dyDescent="0.25">
      <c r="C5972" s="12" t="str">
        <f t="shared" si="188"/>
        <v>-</v>
      </c>
      <c r="D5972" s="9" t="str">
        <f t="shared" si="189"/>
        <v>-</v>
      </c>
      <c r="E5972" s="9" t="str">
        <f>IF(C5972="-","-",IF(D5972=maxgameno+2,"blank row 2",IF(D5972=maxgameno+1,"blank row 1",INDEX(FixtureCode!$B$4:$AH$128,MATCH($C5972,FixtureCode!$B$4:$B$128,0),MATCH("G"&amp;D5972&amp;"-T1",FixtureCode!$B$4:$AH$4,0)))))</f>
        <v>-</v>
      </c>
      <c r="F5972" s="13" t="str">
        <f>IF(C5972="-","-",IF(D5972=maxgameno+2,"blank row 2",IF(D5972=maxgameno+1,"blank row 1",INDEX(FixtureCode!$B$4:$AH$128,MATCH($C5972,FixtureCode!$B$4:$B$128,0),MATCH("G"&amp;D5972&amp;"-T2",FixtureCode!$B$4:$AH$4,0)))))</f>
        <v>-</v>
      </c>
      <c r="G5972" s="12" t="str">
        <f>IF(C5972="-","-",IF(AND(ISNUMBER(Fixture!G5976),ISNUMBER(Fixture!I5976),Fixture!F5976&lt;&gt;"BYE",Fixture!J5976&lt;&gt;"BYE"),"Yes","-"))</f>
        <v>-</v>
      </c>
      <c r="H5972" s="9" t="str">
        <f>IF(G5972="-","-",IF(Fixture!G5976&gt;Fixture!I5976,Settings!$G$7,IF(Fixture!G5976=Fixture!I5976,Settings!$G$8,IF(Fixture!G5976&lt;Fixture!I5976,Settings!$G$9,"-"))))</f>
        <v>-</v>
      </c>
      <c r="I5972" s="13" t="str">
        <f>IF(G5972="-","-",IF(Fixture!I5976&gt;Fixture!G5976,Settings!$G$7,IF(Fixture!I5976=Fixture!G5976,Settings!$G$8,IF(Fixture!I5976&lt;Fixture!G5976,Settings!$G$9,"-"))))</f>
        <v>-</v>
      </c>
    </row>
    <row r="5973" spans="3:9" x14ac:dyDescent="0.25">
      <c r="C5973" s="12" t="str">
        <f t="shared" si="188"/>
        <v>-</v>
      </c>
      <c r="D5973" s="9" t="str">
        <f t="shared" si="189"/>
        <v>-</v>
      </c>
      <c r="E5973" s="9" t="str">
        <f>IF(C5973="-","-",IF(D5973=maxgameno+2,"blank row 2",IF(D5973=maxgameno+1,"blank row 1",INDEX(FixtureCode!$B$4:$AH$128,MATCH($C5973,FixtureCode!$B$4:$B$128,0),MATCH("G"&amp;D5973&amp;"-T1",FixtureCode!$B$4:$AH$4,0)))))</f>
        <v>-</v>
      </c>
      <c r="F5973" s="13" t="str">
        <f>IF(C5973="-","-",IF(D5973=maxgameno+2,"blank row 2",IF(D5973=maxgameno+1,"blank row 1",INDEX(FixtureCode!$B$4:$AH$128,MATCH($C5973,FixtureCode!$B$4:$B$128,0),MATCH("G"&amp;D5973&amp;"-T2",FixtureCode!$B$4:$AH$4,0)))))</f>
        <v>-</v>
      </c>
      <c r="G5973" s="12" t="str">
        <f>IF(C5973="-","-",IF(AND(ISNUMBER(Fixture!G5977),ISNUMBER(Fixture!I5977),Fixture!F5977&lt;&gt;"BYE",Fixture!J5977&lt;&gt;"BYE"),"Yes","-"))</f>
        <v>-</v>
      </c>
      <c r="H5973" s="9" t="str">
        <f>IF(G5973="-","-",IF(Fixture!G5977&gt;Fixture!I5977,Settings!$G$7,IF(Fixture!G5977=Fixture!I5977,Settings!$G$8,IF(Fixture!G5977&lt;Fixture!I5977,Settings!$G$9,"-"))))</f>
        <v>-</v>
      </c>
      <c r="I5973" s="13" t="str">
        <f>IF(G5973="-","-",IF(Fixture!I5977&gt;Fixture!G5977,Settings!$G$7,IF(Fixture!I5977=Fixture!G5977,Settings!$G$8,IF(Fixture!I5977&lt;Fixture!G5977,Settings!$G$9,"-"))))</f>
        <v>-</v>
      </c>
    </row>
    <row r="5974" spans="3:9" x14ac:dyDescent="0.25">
      <c r="C5974" s="12" t="str">
        <f t="shared" si="188"/>
        <v>-</v>
      </c>
      <c r="D5974" s="9" t="str">
        <f t="shared" si="189"/>
        <v>-</v>
      </c>
      <c r="E5974" s="9" t="str">
        <f>IF(C5974="-","-",IF(D5974=maxgameno+2,"blank row 2",IF(D5974=maxgameno+1,"blank row 1",INDEX(FixtureCode!$B$4:$AH$128,MATCH($C5974,FixtureCode!$B$4:$B$128,0),MATCH("G"&amp;D5974&amp;"-T1",FixtureCode!$B$4:$AH$4,0)))))</f>
        <v>-</v>
      </c>
      <c r="F5974" s="13" t="str">
        <f>IF(C5974="-","-",IF(D5974=maxgameno+2,"blank row 2",IF(D5974=maxgameno+1,"blank row 1",INDEX(FixtureCode!$B$4:$AH$128,MATCH($C5974,FixtureCode!$B$4:$B$128,0),MATCH("G"&amp;D5974&amp;"-T2",FixtureCode!$B$4:$AH$4,0)))))</f>
        <v>-</v>
      </c>
      <c r="G5974" s="12" t="str">
        <f>IF(C5974="-","-",IF(AND(ISNUMBER(Fixture!G5978),ISNUMBER(Fixture!I5978),Fixture!F5978&lt;&gt;"BYE",Fixture!J5978&lt;&gt;"BYE"),"Yes","-"))</f>
        <v>-</v>
      </c>
      <c r="H5974" s="9" t="str">
        <f>IF(G5974="-","-",IF(Fixture!G5978&gt;Fixture!I5978,Settings!$G$7,IF(Fixture!G5978=Fixture!I5978,Settings!$G$8,IF(Fixture!G5978&lt;Fixture!I5978,Settings!$G$9,"-"))))</f>
        <v>-</v>
      </c>
      <c r="I5974" s="13" t="str">
        <f>IF(G5974="-","-",IF(Fixture!I5978&gt;Fixture!G5978,Settings!$G$7,IF(Fixture!I5978=Fixture!G5978,Settings!$G$8,IF(Fixture!I5978&lt;Fixture!G5978,Settings!$G$9,"-"))))</f>
        <v>-</v>
      </c>
    </row>
    <row r="5975" spans="3:9" x14ac:dyDescent="0.25">
      <c r="C5975" s="12" t="str">
        <f t="shared" si="188"/>
        <v>-</v>
      </c>
      <c r="D5975" s="9" t="str">
        <f t="shared" si="189"/>
        <v>-</v>
      </c>
      <c r="E5975" s="9" t="str">
        <f>IF(C5975="-","-",IF(D5975=maxgameno+2,"blank row 2",IF(D5975=maxgameno+1,"blank row 1",INDEX(FixtureCode!$B$4:$AH$128,MATCH($C5975,FixtureCode!$B$4:$B$128,0),MATCH("G"&amp;D5975&amp;"-T1",FixtureCode!$B$4:$AH$4,0)))))</f>
        <v>-</v>
      </c>
      <c r="F5975" s="13" t="str">
        <f>IF(C5975="-","-",IF(D5975=maxgameno+2,"blank row 2",IF(D5975=maxgameno+1,"blank row 1",INDEX(FixtureCode!$B$4:$AH$128,MATCH($C5975,FixtureCode!$B$4:$B$128,0),MATCH("G"&amp;D5975&amp;"-T2",FixtureCode!$B$4:$AH$4,0)))))</f>
        <v>-</v>
      </c>
      <c r="G5975" s="12" t="str">
        <f>IF(C5975="-","-",IF(AND(ISNUMBER(Fixture!G5979),ISNUMBER(Fixture!I5979),Fixture!F5979&lt;&gt;"BYE",Fixture!J5979&lt;&gt;"BYE"),"Yes","-"))</f>
        <v>-</v>
      </c>
      <c r="H5975" s="9" t="str">
        <f>IF(G5975="-","-",IF(Fixture!G5979&gt;Fixture!I5979,Settings!$G$7,IF(Fixture!G5979=Fixture!I5979,Settings!$G$8,IF(Fixture!G5979&lt;Fixture!I5979,Settings!$G$9,"-"))))</f>
        <v>-</v>
      </c>
      <c r="I5975" s="13" t="str">
        <f>IF(G5975="-","-",IF(Fixture!I5979&gt;Fixture!G5979,Settings!$G$7,IF(Fixture!I5979=Fixture!G5979,Settings!$G$8,IF(Fixture!I5979&lt;Fixture!G5979,Settings!$G$9,"-"))))</f>
        <v>-</v>
      </c>
    </row>
    <row r="5976" spans="3:9" x14ac:dyDescent="0.25">
      <c r="C5976" s="12" t="str">
        <f t="shared" si="188"/>
        <v>-</v>
      </c>
      <c r="D5976" s="9" t="str">
        <f t="shared" si="189"/>
        <v>-</v>
      </c>
      <c r="E5976" s="9" t="str">
        <f>IF(C5976="-","-",IF(D5976=maxgameno+2,"blank row 2",IF(D5976=maxgameno+1,"blank row 1",INDEX(FixtureCode!$B$4:$AH$128,MATCH($C5976,FixtureCode!$B$4:$B$128,0),MATCH("G"&amp;D5976&amp;"-T1",FixtureCode!$B$4:$AH$4,0)))))</f>
        <v>-</v>
      </c>
      <c r="F5976" s="13" t="str">
        <f>IF(C5976="-","-",IF(D5976=maxgameno+2,"blank row 2",IF(D5976=maxgameno+1,"blank row 1",INDEX(FixtureCode!$B$4:$AH$128,MATCH($C5976,FixtureCode!$B$4:$B$128,0),MATCH("G"&amp;D5976&amp;"-T2",FixtureCode!$B$4:$AH$4,0)))))</f>
        <v>-</v>
      </c>
      <c r="G5976" s="12" t="str">
        <f>IF(C5976="-","-",IF(AND(ISNUMBER(Fixture!G5980),ISNUMBER(Fixture!I5980),Fixture!F5980&lt;&gt;"BYE",Fixture!J5980&lt;&gt;"BYE"),"Yes","-"))</f>
        <v>-</v>
      </c>
      <c r="H5976" s="9" t="str">
        <f>IF(G5976="-","-",IF(Fixture!G5980&gt;Fixture!I5980,Settings!$G$7,IF(Fixture!G5980=Fixture!I5980,Settings!$G$8,IF(Fixture!G5980&lt;Fixture!I5980,Settings!$G$9,"-"))))</f>
        <v>-</v>
      </c>
      <c r="I5976" s="13" t="str">
        <f>IF(G5976="-","-",IF(Fixture!I5980&gt;Fixture!G5980,Settings!$G$7,IF(Fixture!I5980=Fixture!G5980,Settings!$G$8,IF(Fixture!I5980&lt;Fixture!G5980,Settings!$G$9,"-"))))</f>
        <v>-</v>
      </c>
    </row>
    <row r="5977" spans="3:9" x14ac:dyDescent="0.25">
      <c r="C5977" s="12" t="str">
        <f t="shared" si="188"/>
        <v>-</v>
      </c>
      <c r="D5977" s="9" t="str">
        <f t="shared" si="189"/>
        <v>-</v>
      </c>
      <c r="E5977" s="9" t="str">
        <f>IF(C5977="-","-",IF(D5977=maxgameno+2,"blank row 2",IF(D5977=maxgameno+1,"blank row 1",INDEX(FixtureCode!$B$4:$AH$128,MATCH($C5977,FixtureCode!$B$4:$B$128,0),MATCH("G"&amp;D5977&amp;"-T1",FixtureCode!$B$4:$AH$4,0)))))</f>
        <v>-</v>
      </c>
      <c r="F5977" s="13" t="str">
        <f>IF(C5977="-","-",IF(D5977=maxgameno+2,"blank row 2",IF(D5977=maxgameno+1,"blank row 1",INDEX(FixtureCode!$B$4:$AH$128,MATCH($C5977,FixtureCode!$B$4:$B$128,0),MATCH("G"&amp;D5977&amp;"-T2",FixtureCode!$B$4:$AH$4,0)))))</f>
        <v>-</v>
      </c>
      <c r="G5977" s="12" t="str">
        <f>IF(C5977="-","-",IF(AND(ISNUMBER(Fixture!G5981),ISNUMBER(Fixture!I5981),Fixture!F5981&lt;&gt;"BYE",Fixture!J5981&lt;&gt;"BYE"),"Yes","-"))</f>
        <v>-</v>
      </c>
      <c r="H5977" s="9" t="str">
        <f>IF(G5977="-","-",IF(Fixture!G5981&gt;Fixture!I5981,Settings!$G$7,IF(Fixture!G5981=Fixture!I5981,Settings!$G$8,IF(Fixture!G5981&lt;Fixture!I5981,Settings!$G$9,"-"))))</f>
        <v>-</v>
      </c>
      <c r="I5977" s="13" t="str">
        <f>IF(G5977="-","-",IF(Fixture!I5981&gt;Fixture!G5981,Settings!$G$7,IF(Fixture!I5981=Fixture!G5981,Settings!$G$8,IF(Fixture!I5981&lt;Fixture!G5981,Settings!$G$9,"-"))))</f>
        <v>-</v>
      </c>
    </row>
    <row r="5978" spans="3:9" x14ac:dyDescent="0.25">
      <c r="C5978" s="12" t="str">
        <f t="shared" si="188"/>
        <v>-</v>
      </c>
      <c r="D5978" s="9" t="str">
        <f t="shared" si="189"/>
        <v>-</v>
      </c>
      <c r="E5978" s="9" t="str">
        <f>IF(C5978="-","-",IF(D5978=maxgameno+2,"blank row 2",IF(D5978=maxgameno+1,"blank row 1",INDEX(FixtureCode!$B$4:$AH$128,MATCH($C5978,FixtureCode!$B$4:$B$128,0),MATCH("G"&amp;D5978&amp;"-T1",FixtureCode!$B$4:$AH$4,0)))))</f>
        <v>-</v>
      </c>
      <c r="F5978" s="13" t="str">
        <f>IF(C5978="-","-",IF(D5978=maxgameno+2,"blank row 2",IF(D5978=maxgameno+1,"blank row 1",INDEX(FixtureCode!$B$4:$AH$128,MATCH($C5978,FixtureCode!$B$4:$B$128,0),MATCH("G"&amp;D5978&amp;"-T2",FixtureCode!$B$4:$AH$4,0)))))</f>
        <v>-</v>
      </c>
      <c r="G5978" s="12" t="str">
        <f>IF(C5978="-","-",IF(AND(ISNUMBER(Fixture!G5982),ISNUMBER(Fixture!I5982),Fixture!F5982&lt;&gt;"BYE",Fixture!J5982&lt;&gt;"BYE"),"Yes","-"))</f>
        <v>-</v>
      </c>
      <c r="H5978" s="9" t="str">
        <f>IF(G5978="-","-",IF(Fixture!G5982&gt;Fixture!I5982,Settings!$G$7,IF(Fixture!G5982=Fixture!I5982,Settings!$G$8,IF(Fixture!G5982&lt;Fixture!I5982,Settings!$G$9,"-"))))</f>
        <v>-</v>
      </c>
      <c r="I5978" s="13" t="str">
        <f>IF(G5978="-","-",IF(Fixture!I5982&gt;Fixture!G5982,Settings!$G$7,IF(Fixture!I5982=Fixture!G5982,Settings!$G$8,IF(Fixture!I5982&lt;Fixture!G5982,Settings!$G$9,"-"))))</f>
        <v>-</v>
      </c>
    </row>
    <row r="5979" spans="3:9" x14ac:dyDescent="0.25">
      <c r="C5979" s="12" t="str">
        <f t="shared" si="188"/>
        <v>-</v>
      </c>
      <c r="D5979" s="9" t="str">
        <f t="shared" si="189"/>
        <v>-</v>
      </c>
      <c r="E5979" s="9" t="str">
        <f>IF(C5979="-","-",IF(D5979=maxgameno+2,"blank row 2",IF(D5979=maxgameno+1,"blank row 1",INDEX(FixtureCode!$B$4:$AH$128,MATCH($C5979,FixtureCode!$B$4:$B$128,0),MATCH("G"&amp;D5979&amp;"-T1",FixtureCode!$B$4:$AH$4,0)))))</f>
        <v>-</v>
      </c>
      <c r="F5979" s="13" t="str">
        <f>IF(C5979="-","-",IF(D5979=maxgameno+2,"blank row 2",IF(D5979=maxgameno+1,"blank row 1",INDEX(FixtureCode!$B$4:$AH$128,MATCH($C5979,FixtureCode!$B$4:$B$128,0),MATCH("G"&amp;D5979&amp;"-T2",FixtureCode!$B$4:$AH$4,0)))))</f>
        <v>-</v>
      </c>
      <c r="G5979" s="12" t="str">
        <f>IF(C5979="-","-",IF(AND(ISNUMBER(Fixture!G5983),ISNUMBER(Fixture!I5983),Fixture!F5983&lt;&gt;"BYE",Fixture!J5983&lt;&gt;"BYE"),"Yes","-"))</f>
        <v>-</v>
      </c>
      <c r="H5979" s="9" t="str">
        <f>IF(G5979="-","-",IF(Fixture!G5983&gt;Fixture!I5983,Settings!$G$7,IF(Fixture!G5983=Fixture!I5983,Settings!$G$8,IF(Fixture!G5983&lt;Fixture!I5983,Settings!$G$9,"-"))))</f>
        <v>-</v>
      </c>
      <c r="I5979" s="13" t="str">
        <f>IF(G5979="-","-",IF(Fixture!I5983&gt;Fixture!G5983,Settings!$G$7,IF(Fixture!I5983=Fixture!G5983,Settings!$G$8,IF(Fixture!I5983&lt;Fixture!G5983,Settings!$G$9,"-"))))</f>
        <v>-</v>
      </c>
    </row>
    <row r="5980" spans="3:9" x14ac:dyDescent="0.25">
      <c r="C5980" s="12" t="str">
        <f t="shared" si="188"/>
        <v>-</v>
      </c>
      <c r="D5980" s="9" t="str">
        <f t="shared" si="189"/>
        <v>-</v>
      </c>
      <c r="E5980" s="9" t="str">
        <f>IF(C5980="-","-",IF(D5980=maxgameno+2,"blank row 2",IF(D5980=maxgameno+1,"blank row 1",INDEX(FixtureCode!$B$4:$AH$128,MATCH($C5980,FixtureCode!$B$4:$B$128,0),MATCH("G"&amp;D5980&amp;"-T1",FixtureCode!$B$4:$AH$4,0)))))</f>
        <v>-</v>
      </c>
      <c r="F5980" s="13" t="str">
        <f>IF(C5980="-","-",IF(D5980=maxgameno+2,"blank row 2",IF(D5980=maxgameno+1,"blank row 1",INDEX(FixtureCode!$B$4:$AH$128,MATCH($C5980,FixtureCode!$B$4:$B$128,0),MATCH("G"&amp;D5980&amp;"-T2",FixtureCode!$B$4:$AH$4,0)))))</f>
        <v>-</v>
      </c>
      <c r="G5980" s="12" t="str">
        <f>IF(C5980="-","-",IF(AND(ISNUMBER(Fixture!G5984),ISNUMBER(Fixture!I5984),Fixture!F5984&lt;&gt;"BYE",Fixture!J5984&lt;&gt;"BYE"),"Yes","-"))</f>
        <v>-</v>
      </c>
      <c r="H5980" s="9" t="str">
        <f>IF(G5980="-","-",IF(Fixture!G5984&gt;Fixture!I5984,Settings!$G$7,IF(Fixture!G5984=Fixture!I5984,Settings!$G$8,IF(Fixture!G5984&lt;Fixture!I5984,Settings!$G$9,"-"))))</f>
        <v>-</v>
      </c>
      <c r="I5980" s="13" t="str">
        <f>IF(G5980="-","-",IF(Fixture!I5984&gt;Fixture!G5984,Settings!$G$7,IF(Fixture!I5984=Fixture!G5984,Settings!$G$8,IF(Fixture!I5984&lt;Fixture!G5984,Settings!$G$9,"-"))))</f>
        <v>-</v>
      </c>
    </row>
    <row r="5981" spans="3:9" x14ac:dyDescent="0.25">
      <c r="C5981" s="12" t="str">
        <f t="shared" si="188"/>
        <v>-</v>
      </c>
      <c r="D5981" s="9" t="str">
        <f t="shared" si="189"/>
        <v>-</v>
      </c>
      <c r="E5981" s="9" t="str">
        <f>IF(C5981="-","-",IF(D5981=maxgameno+2,"blank row 2",IF(D5981=maxgameno+1,"blank row 1",INDEX(FixtureCode!$B$4:$AH$128,MATCH($C5981,FixtureCode!$B$4:$B$128,0),MATCH("G"&amp;D5981&amp;"-T1",FixtureCode!$B$4:$AH$4,0)))))</f>
        <v>-</v>
      </c>
      <c r="F5981" s="13" t="str">
        <f>IF(C5981="-","-",IF(D5981=maxgameno+2,"blank row 2",IF(D5981=maxgameno+1,"blank row 1",INDEX(FixtureCode!$B$4:$AH$128,MATCH($C5981,FixtureCode!$B$4:$B$128,0),MATCH("G"&amp;D5981&amp;"-T2",FixtureCode!$B$4:$AH$4,0)))))</f>
        <v>-</v>
      </c>
      <c r="G5981" s="12" t="str">
        <f>IF(C5981="-","-",IF(AND(ISNUMBER(Fixture!G5985),ISNUMBER(Fixture!I5985),Fixture!F5985&lt;&gt;"BYE",Fixture!J5985&lt;&gt;"BYE"),"Yes","-"))</f>
        <v>-</v>
      </c>
      <c r="H5981" s="9" t="str">
        <f>IF(G5981="-","-",IF(Fixture!G5985&gt;Fixture!I5985,Settings!$G$7,IF(Fixture!G5985=Fixture!I5985,Settings!$G$8,IF(Fixture!G5985&lt;Fixture!I5985,Settings!$G$9,"-"))))</f>
        <v>-</v>
      </c>
      <c r="I5981" s="13" t="str">
        <f>IF(G5981="-","-",IF(Fixture!I5985&gt;Fixture!G5985,Settings!$G$7,IF(Fixture!I5985=Fixture!G5985,Settings!$G$8,IF(Fixture!I5985&lt;Fixture!G5985,Settings!$G$9,"-"))))</f>
        <v>-</v>
      </c>
    </row>
    <row r="5982" spans="3:9" x14ac:dyDescent="0.25">
      <c r="C5982" s="12" t="str">
        <f t="shared" si="188"/>
        <v>-</v>
      </c>
      <c r="D5982" s="9" t="str">
        <f t="shared" si="189"/>
        <v>-</v>
      </c>
      <c r="E5982" s="9" t="str">
        <f>IF(C5982="-","-",IF(D5982=maxgameno+2,"blank row 2",IF(D5982=maxgameno+1,"blank row 1",INDEX(FixtureCode!$B$4:$AH$128,MATCH($C5982,FixtureCode!$B$4:$B$128,0),MATCH("G"&amp;D5982&amp;"-T1",FixtureCode!$B$4:$AH$4,0)))))</f>
        <v>-</v>
      </c>
      <c r="F5982" s="13" t="str">
        <f>IF(C5982="-","-",IF(D5982=maxgameno+2,"blank row 2",IF(D5982=maxgameno+1,"blank row 1",INDEX(FixtureCode!$B$4:$AH$128,MATCH($C5982,FixtureCode!$B$4:$B$128,0),MATCH("G"&amp;D5982&amp;"-T2",FixtureCode!$B$4:$AH$4,0)))))</f>
        <v>-</v>
      </c>
      <c r="G5982" s="12" t="str">
        <f>IF(C5982="-","-",IF(AND(ISNUMBER(Fixture!G5986),ISNUMBER(Fixture!I5986),Fixture!F5986&lt;&gt;"BYE",Fixture!J5986&lt;&gt;"BYE"),"Yes","-"))</f>
        <v>-</v>
      </c>
      <c r="H5982" s="9" t="str">
        <f>IF(G5982="-","-",IF(Fixture!G5986&gt;Fixture!I5986,Settings!$G$7,IF(Fixture!G5986=Fixture!I5986,Settings!$G$8,IF(Fixture!G5986&lt;Fixture!I5986,Settings!$G$9,"-"))))</f>
        <v>-</v>
      </c>
      <c r="I5982" s="13" t="str">
        <f>IF(G5982="-","-",IF(Fixture!I5986&gt;Fixture!G5986,Settings!$G$7,IF(Fixture!I5986=Fixture!G5986,Settings!$G$8,IF(Fixture!I5986&lt;Fixture!G5986,Settings!$G$9,"-"))))</f>
        <v>-</v>
      </c>
    </row>
    <row r="5983" spans="3:9" x14ac:dyDescent="0.25">
      <c r="C5983" s="12" t="str">
        <f t="shared" si="188"/>
        <v>-</v>
      </c>
      <c r="D5983" s="9" t="str">
        <f t="shared" si="189"/>
        <v>-</v>
      </c>
      <c r="E5983" s="9" t="str">
        <f>IF(C5983="-","-",IF(D5983=maxgameno+2,"blank row 2",IF(D5983=maxgameno+1,"blank row 1",INDEX(FixtureCode!$B$4:$AH$128,MATCH($C5983,FixtureCode!$B$4:$B$128,0),MATCH("G"&amp;D5983&amp;"-T1",FixtureCode!$B$4:$AH$4,0)))))</f>
        <v>-</v>
      </c>
      <c r="F5983" s="13" t="str">
        <f>IF(C5983="-","-",IF(D5983=maxgameno+2,"blank row 2",IF(D5983=maxgameno+1,"blank row 1",INDEX(FixtureCode!$B$4:$AH$128,MATCH($C5983,FixtureCode!$B$4:$B$128,0),MATCH("G"&amp;D5983&amp;"-T2",FixtureCode!$B$4:$AH$4,0)))))</f>
        <v>-</v>
      </c>
      <c r="G5983" s="12" t="str">
        <f>IF(C5983="-","-",IF(AND(ISNUMBER(Fixture!G5987),ISNUMBER(Fixture!I5987),Fixture!F5987&lt;&gt;"BYE",Fixture!J5987&lt;&gt;"BYE"),"Yes","-"))</f>
        <v>-</v>
      </c>
      <c r="H5983" s="9" t="str">
        <f>IF(G5983="-","-",IF(Fixture!G5987&gt;Fixture!I5987,Settings!$G$7,IF(Fixture!G5987=Fixture!I5987,Settings!$G$8,IF(Fixture!G5987&lt;Fixture!I5987,Settings!$G$9,"-"))))</f>
        <v>-</v>
      </c>
      <c r="I5983" s="13" t="str">
        <f>IF(G5983="-","-",IF(Fixture!I5987&gt;Fixture!G5987,Settings!$G$7,IF(Fixture!I5987=Fixture!G5987,Settings!$G$8,IF(Fixture!I5987&lt;Fixture!G5987,Settings!$G$9,"-"))))</f>
        <v>-</v>
      </c>
    </row>
    <row r="5984" spans="3:9" x14ac:dyDescent="0.25">
      <c r="C5984" s="12" t="str">
        <f t="shared" si="188"/>
        <v>-</v>
      </c>
      <c r="D5984" s="9" t="str">
        <f t="shared" si="189"/>
        <v>-</v>
      </c>
      <c r="E5984" s="9" t="str">
        <f>IF(C5984="-","-",IF(D5984=maxgameno+2,"blank row 2",IF(D5984=maxgameno+1,"blank row 1",INDEX(FixtureCode!$B$4:$AH$128,MATCH($C5984,FixtureCode!$B$4:$B$128,0),MATCH("G"&amp;D5984&amp;"-T1",FixtureCode!$B$4:$AH$4,0)))))</f>
        <v>-</v>
      </c>
      <c r="F5984" s="13" t="str">
        <f>IF(C5984="-","-",IF(D5984=maxgameno+2,"blank row 2",IF(D5984=maxgameno+1,"blank row 1",INDEX(FixtureCode!$B$4:$AH$128,MATCH($C5984,FixtureCode!$B$4:$B$128,0),MATCH("G"&amp;D5984&amp;"-T2",FixtureCode!$B$4:$AH$4,0)))))</f>
        <v>-</v>
      </c>
      <c r="G5984" s="12" t="str">
        <f>IF(C5984="-","-",IF(AND(ISNUMBER(Fixture!G5988),ISNUMBER(Fixture!I5988),Fixture!F5988&lt;&gt;"BYE",Fixture!J5988&lt;&gt;"BYE"),"Yes","-"))</f>
        <v>-</v>
      </c>
      <c r="H5984" s="9" t="str">
        <f>IF(G5984="-","-",IF(Fixture!G5988&gt;Fixture!I5988,Settings!$G$7,IF(Fixture!G5988=Fixture!I5988,Settings!$G$8,IF(Fixture!G5988&lt;Fixture!I5988,Settings!$G$9,"-"))))</f>
        <v>-</v>
      </c>
      <c r="I5984" s="13" t="str">
        <f>IF(G5984="-","-",IF(Fixture!I5988&gt;Fixture!G5988,Settings!$G$7,IF(Fixture!I5988=Fixture!G5988,Settings!$G$8,IF(Fixture!I5988&lt;Fixture!G5988,Settings!$G$9,"-"))))</f>
        <v>-</v>
      </c>
    </row>
    <row r="5985" spans="3:9" x14ac:dyDescent="0.25">
      <c r="C5985" s="12" t="str">
        <f t="shared" si="188"/>
        <v>-</v>
      </c>
      <c r="D5985" s="9" t="str">
        <f t="shared" si="189"/>
        <v>-</v>
      </c>
      <c r="E5985" s="9" t="str">
        <f>IF(C5985="-","-",IF(D5985=maxgameno+2,"blank row 2",IF(D5985=maxgameno+1,"blank row 1",INDEX(FixtureCode!$B$4:$AH$128,MATCH($C5985,FixtureCode!$B$4:$B$128,0),MATCH("G"&amp;D5985&amp;"-T1",FixtureCode!$B$4:$AH$4,0)))))</f>
        <v>-</v>
      </c>
      <c r="F5985" s="13" t="str">
        <f>IF(C5985="-","-",IF(D5985=maxgameno+2,"blank row 2",IF(D5985=maxgameno+1,"blank row 1",INDEX(FixtureCode!$B$4:$AH$128,MATCH($C5985,FixtureCode!$B$4:$B$128,0),MATCH("G"&amp;D5985&amp;"-T2",FixtureCode!$B$4:$AH$4,0)))))</f>
        <v>-</v>
      </c>
      <c r="G5985" s="12" t="str">
        <f>IF(C5985="-","-",IF(AND(ISNUMBER(Fixture!G5989),ISNUMBER(Fixture!I5989),Fixture!F5989&lt;&gt;"BYE",Fixture!J5989&lt;&gt;"BYE"),"Yes","-"))</f>
        <v>-</v>
      </c>
      <c r="H5985" s="9" t="str">
        <f>IF(G5985="-","-",IF(Fixture!G5989&gt;Fixture!I5989,Settings!$G$7,IF(Fixture!G5989=Fixture!I5989,Settings!$G$8,IF(Fixture!G5989&lt;Fixture!I5989,Settings!$G$9,"-"))))</f>
        <v>-</v>
      </c>
      <c r="I5985" s="13" t="str">
        <f>IF(G5985="-","-",IF(Fixture!I5989&gt;Fixture!G5989,Settings!$G$7,IF(Fixture!I5989=Fixture!G5989,Settings!$G$8,IF(Fixture!I5989&lt;Fixture!G5989,Settings!$G$9,"-"))))</f>
        <v>-</v>
      </c>
    </row>
    <row r="5986" spans="3:9" x14ac:dyDescent="0.25">
      <c r="C5986" s="12" t="str">
        <f t="shared" si="188"/>
        <v>-</v>
      </c>
      <c r="D5986" s="9" t="str">
        <f t="shared" si="189"/>
        <v>-</v>
      </c>
      <c r="E5986" s="9" t="str">
        <f>IF(C5986="-","-",IF(D5986=maxgameno+2,"blank row 2",IF(D5986=maxgameno+1,"blank row 1",INDEX(FixtureCode!$B$4:$AH$128,MATCH($C5986,FixtureCode!$B$4:$B$128,0),MATCH("G"&amp;D5986&amp;"-T1",FixtureCode!$B$4:$AH$4,0)))))</f>
        <v>-</v>
      </c>
      <c r="F5986" s="13" t="str">
        <f>IF(C5986="-","-",IF(D5986=maxgameno+2,"blank row 2",IF(D5986=maxgameno+1,"blank row 1",INDEX(FixtureCode!$B$4:$AH$128,MATCH($C5986,FixtureCode!$B$4:$B$128,0),MATCH("G"&amp;D5986&amp;"-T2",FixtureCode!$B$4:$AH$4,0)))))</f>
        <v>-</v>
      </c>
      <c r="G5986" s="12" t="str">
        <f>IF(C5986="-","-",IF(AND(ISNUMBER(Fixture!G5990),ISNUMBER(Fixture!I5990),Fixture!F5990&lt;&gt;"BYE",Fixture!J5990&lt;&gt;"BYE"),"Yes","-"))</f>
        <v>-</v>
      </c>
      <c r="H5986" s="9" t="str">
        <f>IF(G5986="-","-",IF(Fixture!G5990&gt;Fixture!I5990,Settings!$G$7,IF(Fixture!G5990=Fixture!I5990,Settings!$G$8,IF(Fixture!G5990&lt;Fixture!I5990,Settings!$G$9,"-"))))</f>
        <v>-</v>
      </c>
      <c r="I5986" s="13" t="str">
        <f>IF(G5986="-","-",IF(Fixture!I5990&gt;Fixture!G5990,Settings!$G$7,IF(Fixture!I5990=Fixture!G5990,Settings!$G$8,IF(Fixture!I5990&lt;Fixture!G5990,Settings!$G$9,"-"))))</f>
        <v>-</v>
      </c>
    </row>
    <row r="5987" spans="3:9" x14ac:dyDescent="0.25">
      <c r="C5987" s="12" t="str">
        <f t="shared" si="188"/>
        <v>-</v>
      </c>
      <c r="D5987" s="9" t="str">
        <f t="shared" si="189"/>
        <v>-</v>
      </c>
      <c r="E5987" s="9" t="str">
        <f>IF(C5987="-","-",IF(D5987=maxgameno+2,"blank row 2",IF(D5987=maxgameno+1,"blank row 1",INDEX(FixtureCode!$B$4:$AH$128,MATCH($C5987,FixtureCode!$B$4:$B$128,0),MATCH("G"&amp;D5987&amp;"-T1",FixtureCode!$B$4:$AH$4,0)))))</f>
        <v>-</v>
      </c>
      <c r="F5987" s="13" t="str">
        <f>IF(C5987="-","-",IF(D5987=maxgameno+2,"blank row 2",IF(D5987=maxgameno+1,"blank row 1",INDEX(FixtureCode!$B$4:$AH$128,MATCH($C5987,FixtureCode!$B$4:$B$128,0),MATCH("G"&amp;D5987&amp;"-T2",FixtureCode!$B$4:$AH$4,0)))))</f>
        <v>-</v>
      </c>
      <c r="G5987" s="12" t="str">
        <f>IF(C5987="-","-",IF(AND(ISNUMBER(Fixture!G5991),ISNUMBER(Fixture!I5991),Fixture!F5991&lt;&gt;"BYE",Fixture!J5991&lt;&gt;"BYE"),"Yes","-"))</f>
        <v>-</v>
      </c>
      <c r="H5987" s="9" t="str">
        <f>IF(G5987="-","-",IF(Fixture!G5991&gt;Fixture!I5991,Settings!$G$7,IF(Fixture!G5991=Fixture!I5991,Settings!$G$8,IF(Fixture!G5991&lt;Fixture!I5991,Settings!$G$9,"-"))))</f>
        <v>-</v>
      </c>
      <c r="I5987" s="13" t="str">
        <f>IF(G5987="-","-",IF(Fixture!I5991&gt;Fixture!G5991,Settings!$G$7,IF(Fixture!I5991=Fixture!G5991,Settings!$G$8,IF(Fixture!I5991&lt;Fixture!G5991,Settings!$G$9,"-"))))</f>
        <v>-</v>
      </c>
    </row>
    <row r="5988" spans="3:9" x14ac:dyDescent="0.25">
      <c r="C5988" s="12" t="str">
        <f t="shared" si="188"/>
        <v>-</v>
      </c>
      <c r="D5988" s="9" t="str">
        <f t="shared" si="189"/>
        <v>-</v>
      </c>
      <c r="E5988" s="9" t="str">
        <f>IF(C5988="-","-",IF(D5988=maxgameno+2,"blank row 2",IF(D5988=maxgameno+1,"blank row 1",INDEX(FixtureCode!$B$4:$AH$128,MATCH($C5988,FixtureCode!$B$4:$B$128,0),MATCH("G"&amp;D5988&amp;"-T1",FixtureCode!$B$4:$AH$4,0)))))</f>
        <v>-</v>
      </c>
      <c r="F5988" s="13" t="str">
        <f>IF(C5988="-","-",IF(D5988=maxgameno+2,"blank row 2",IF(D5988=maxgameno+1,"blank row 1",INDEX(FixtureCode!$B$4:$AH$128,MATCH($C5988,FixtureCode!$B$4:$B$128,0),MATCH("G"&amp;D5988&amp;"-T2",FixtureCode!$B$4:$AH$4,0)))))</f>
        <v>-</v>
      </c>
      <c r="G5988" s="12" t="str">
        <f>IF(C5988="-","-",IF(AND(ISNUMBER(Fixture!G5992),ISNUMBER(Fixture!I5992),Fixture!F5992&lt;&gt;"BYE",Fixture!J5992&lt;&gt;"BYE"),"Yes","-"))</f>
        <v>-</v>
      </c>
      <c r="H5988" s="9" t="str">
        <f>IF(G5988="-","-",IF(Fixture!G5992&gt;Fixture!I5992,Settings!$G$7,IF(Fixture!G5992=Fixture!I5992,Settings!$G$8,IF(Fixture!G5992&lt;Fixture!I5992,Settings!$G$9,"-"))))</f>
        <v>-</v>
      </c>
      <c r="I5988" s="13" t="str">
        <f>IF(G5988="-","-",IF(Fixture!I5992&gt;Fixture!G5992,Settings!$G$7,IF(Fixture!I5992=Fixture!G5992,Settings!$G$8,IF(Fixture!I5992&lt;Fixture!G5992,Settings!$G$9,"-"))))</f>
        <v>-</v>
      </c>
    </row>
    <row r="5989" spans="3:9" x14ac:dyDescent="0.25">
      <c r="C5989" s="12" t="str">
        <f t="shared" si="188"/>
        <v>-</v>
      </c>
      <c r="D5989" s="9" t="str">
        <f t="shared" si="189"/>
        <v>-</v>
      </c>
      <c r="E5989" s="9" t="str">
        <f>IF(C5989="-","-",IF(D5989=maxgameno+2,"blank row 2",IF(D5989=maxgameno+1,"blank row 1",INDEX(FixtureCode!$B$4:$AH$128,MATCH($C5989,FixtureCode!$B$4:$B$128,0),MATCH("G"&amp;D5989&amp;"-T1",FixtureCode!$B$4:$AH$4,0)))))</f>
        <v>-</v>
      </c>
      <c r="F5989" s="13" t="str">
        <f>IF(C5989="-","-",IF(D5989=maxgameno+2,"blank row 2",IF(D5989=maxgameno+1,"blank row 1",INDEX(FixtureCode!$B$4:$AH$128,MATCH($C5989,FixtureCode!$B$4:$B$128,0),MATCH("G"&amp;D5989&amp;"-T2",FixtureCode!$B$4:$AH$4,0)))))</f>
        <v>-</v>
      </c>
      <c r="G5989" s="12" t="str">
        <f>IF(C5989="-","-",IF(AND(ISNUMBER(Fixture!G5993),ISNUMBER(Fixture!I5993),Fixture!F5993&lt;&gt;"BYE",Fixture!J5993&lt;&gt;"BYE"),"Yes","-"))</f>
        <v>-</v>
      </c>
      <c r="H5989" s="9" t="str">
        <f>IF(G5989="-","-",IF(Fixture!G5993&gt;Fixture!I5993,Settings!$G$7,IF(Fixture!G5993=Fixture!I5993,Settings!$G$8,IF(Fixture!G5993&lt;Fixture!I5993,Settings!$G$9,"-"))))</f>
        <v>-</v>
      </c>
      <c r="I5989" s="13" t="str">
        <f>IF(G5989="-","-",IF(Fixture!I5993&gt;Fixture!G5993,Settings!$G$7,IF(Fixture!I5993=Fixture!G5993,Settings!$G$8,IF(Fixture!I5993&lt;Fixture!G5993,Settings!$G$9,"-"))))</f>
        <v>-</v>
      </c>
    </row>
    <row r="5990" spans="3:9" x14ac:dyDescent="0.25">
      <c r="C5990" s="12" t="str">
        <f t="shared" si="188"/>
        <v>-</v>
      </c>
      <c r="D5990" s="9" t="str">
        <f t="shared" si="189"/>
        <v>-</v>
      </c>
      <c r="E5990" s="9" t="str">
        <f>IF(C5990="-","-",IF(D5990=maxgameno+2,"blank row 2",IF(D5990=maxgameno+1,"blank row 1",INDEX(FixtureCode!$B$4:$AH$128,MATCH($C5990,FixtureCode!$B$4:$B$128,0),MATCH("G"&amp;D5990&amp;"-T1",FixtureCode!$B$4:$AH$4,0)))))</f>
        <v>-</v>
      </c>
      <c r="F5990" s="13" t="str">
        <f>IF(C5990="-","-",IF(D5990=maxgameno+2,"blank row 2",IF(D5990=maxgameno+1,"blank row 1",INDEX(FixtureCode!$B$4:$AH$128,MATCH($C5990,FixtureCode!$B$4:$B$128,0),MATCH("G"&amp;D5990&amp;"-T2",FixtureCode!$B$4:$AH$4,0)))))</f>
        <v>-</v>
      </c>
      <c r="G5990" s="12" t="str">
        <f>IF(C5990="-","-",IF(AND(ISNUMBER(Fixture!G5994),ISNUMBER(Fixture!I5994),Fixture!F5994&lt;&gt;"BYE",Fixture!J5994&lt;&gt;"BYE"),"Yes","-"))</f>
        <v>-</v>
      </c>
      <c r="H5990" s="9" t="str">
        <f>IF(G5990="-","-",IF(Fixture!G5994&gt;Fixture!I5994,Settings!$G$7,IF(Fixture!G5994=Fixture!I5994,Settings!$G$8,IF(Fixture!G5994&lt;Fixture!I5994,Settings!$G$9,"-"))))</f>
        <v>-</v>
      </c>
      <c r="I5990" s="13" t="str">
        <f>IF(G5990="-","-",IF(Fixture!I5994&gt;Fixture!G5994,Settings!$G$7,IF(Fixture!I5994=Fixture!G5994,Settings!$G$8,IF(Fixture!I5994&lt;Fixture!G5994,Settings!$G$9,"-"))))</f>
        <v>-</v>
      </c>
    </row>
    <row r="5991" spans="3:9" x14ac:dyDescent="0.25">
      <c r="C5991" s="12" t="str">
        <f t="shared" si="188"/>
        <v>-</v>
      </c>
      <c r="D5991" s="9" t="str">
        <f t="shared" si="189"/>
        <v>-</v>
      </c>
      <c r="E5991" s="9" t="str">
        <f>IF(C5991="-","-",IF(D5991=maxgameno+2,"blank row 2",IF(D5991=maxgameno+1,"blank row 1",INDEX(FixtureCode!$B$4:$AH$128,MATCH($C5991,FixtureCode!$B$4:$B$128,0),MATCH("G"&amp;D5991&amp;"-T1",FixtureCode!$B$4:$AH$4,0)))))</f>
        <v>-</v>
      </c>
      <c r="F5991" s="13" t="str">
        <f>IF(C5991="-","-",IF(D5991=maxgameno+2,"blank row 2",IF(D5991=maxgameno+1,"blank row 1",INDEX(FixtureCode!$B$4:$AH$128,MATCH($C5991,FixtureCode!$B$4:$B$128,0),MATCH("G"&amp;D5991&amp;"-T2",FixtureCode!$B$4:$AH$4,0)))))</f>
        <v>-</v>
      </c>
      <c r="G5991" s="12" t="str">
        <f>IF(C5991="-","-",IF(AND(ISNUMBER(Fixture!G5995),ISNUMBER(Fixture!I5995),Fixture!F5995&lt;&gt;"BYE",Fixture!J5995&lt;&gt;"BYE"),"Yes","-"))</f>
        <v>-</v>
      </c>
      <c r="H5991" s="9" t="str">
        <f>IF(G5991="-","-",IF(Fixture!G5995&gt;Fixture!I5995,Settings!$G$7,IF(Fixture!G5995=Fixture!I5995,Settings!$G$8,IF(Fixture!G5995&lt;Fixture!I5995,Settings!$G$9,"-"))))</f>
        <v>-</v>
      </c>
      <c r="I5991" s="13" t="str">
        <f>IF(G5991="-","-",IF(Fixture!I5995&gt;Fixture!G5995,Settings!$G$7,IF(Fixture!I5995=Fixture!G5995,Settings!$G$8,IF(Fixture!I5995&lt;Fixture!G5995,Settings!$G$9,"-"))))</f>
        <v>-</v>
      </c>
    </row>
    <row r="5992" spans="3:9" x14ac:dyDescent="0.25">
      <c r="C5992" s="12" t="str">
        <f t="shared" si="188"/>
        <v>-</v>
      </c>
      <c r="D5992" s="9" t="str">
        <f t="shared" si="189"/>
        <v>-</v>
      </c>
      <c r="E5992" s="9" t="str">
        <f>IF(C5992="-","-",IF(D5992=maxgameno+2,"blank row 2",IF(D5992=maxgameno+1,"blank row 1",INDEX(FixtureCode!$B$4:$AH$128,MATCH($C5992,FixtureCode!$B$4:$B$128,0),MATCH("G"&amp;D5992&amp;"-T1",FixtureCode!$B$4:$AH$4,0)))))</f>
        <v>-</v>
      </c>
      <c r="F5992" s="13" t="str">
        <f>IF(C5992="-","-",IF(D5992=maxgameno+2,"blank row 2",IF(D5992=maxgameno+1,"blank row 1",INDEX(FixtureCode!$B$4:$AH$128,MATCH($C5992,FixtureCode!$B$4:$B$128,0),MATCH("G"&amp;D5992&amp;"-T2",FixtureCode!$B$4:$AH$4,0)))))</f>
        <v>-</v>
      </c>
      <c r="G5992" s="12" t="str">
        <f>IF(C5992="-","-",IF(AND(ISNUMBER(Fixture!G5996),ISNUMBER(Fixture!I5996),Fixture!F5996&lt;&gt;"BYE",Fixture!J5996&lt;&gt;"BYE"),"Yes","-"))</f>
        <v>-</v>
      </c>
      <c r="H5992" s="9" t="str">
        <f>IF(G5992="-","-",IF(Fixture!G5996&gt;Fixture!I5996,Settings!$G$7,IF(Fixture!G5996=Fixture!I5996,Settings!$G$8,IF(Fixture!G5996&lt;Fixture!I5996,Settings!$G$9,"-"))))</f>
        <v>-</v>
      </c>
      <c r="I5992" s="13" t="str">
        <f>IF(G5992="-","-",IF(Fixture!I5996&gt;Fixture!G5996,Settings!$G$7,IF(Fixture!I5996=Fixture!G5996,Settings!$G$8,IF(Fixture!I5996&lt;Fixture!G5996,Settings!$G$9,"-"))))</f>
        <v>-</v>
      </c>
    </row>
    <row r="5993" spans="3:9" x14ac:dyDescent="0.25">
      <c r="C5993" s="12" t="str">
        <f t="shared" si="188"/>
        <v>-</v>
      </c>
      <c r="D5993" s="9" t="str">
        <f t="shared" si="189"/>
        <v>-</v>
      </c>
      <c r="E5993" s="9" t="str">
        <f>IF(C5993="-","-",IF(D5993=maxgameno+2,"blank row 2",IF(D5993=maxgameno+1,"blank row 1",INDEX(FixtureCode!$B$4:$AH$128,MATCH($C5993,FixtureCode!$B$4:$B$128,0),MATCH("G"&amp;D5993&amp;"-T1",FixtureCode!$B$4:$AH$4,0)))))</f>
        <v>-</v>
      </c>
      <c r="F5993" s="13" t="str">
        <f>IF(C5993="-","-",IF(D5993=maxgameno+2,"blank row 2",IF(D5993=maxgameno+1,"blank row 1",INDEX(FixtureCode!$B$4:$AH$128,MATCH($C5993,FixtureCode!$B$4:$B$128,0),MATCH("G"&amp;D5993&amp;"-T2",FixtureCode!$B$4:$AH$4,0)))))</f>
        <v>-</v>
      </c>
      <c r="G5993" s="12" t="str">
        <f>IF(C5993="-","-",IF(AND(ISNUMBER(Fixture!G5997),ISNUMBER(Fixture!I5997),Fixture!F5997&lt;&gt;"BYE",Fixture!J5997&lt;&gt;"BYE"),"Yes","-"))</f>
        <v>-</v>
      </c>
      <c r="H5993" s="9" t="str">
        <f>IF(G5993="-","-",IF(Fixture!G5997&gt;Fixture!I5997,Settings!$G$7,IF(Fixture!G5997=Fixture!I5997,Settings!$G$8,IF(Fixture!G5997&lt;Fixture!I5997,Settings!$G$9,"-"))))</f>
        <v>-</v>
      </c>
      <c r="I5993" s="13" t="str">
        <f>IF(G5993="-","-",IF(Fixture!I5997&gt;Fixture!G5997,Settings!$G$7,IF(Fixture!I5997=Fixture!G5997,Settings!$G$8,IF(Fixture!I5997&lt;Fixture!G5997,Settings!$G$9,"-"))))</f>
        <v>-</v>
      </c>
    </row>
    <row r="5994" spans="3:9" x14ac:dyDescent="0.25">
      <c r="C5994" s="12" t="str">
        <f t="shared" si="188"/>
        <v>-</v>
      </c>
      <c r="D5994" s="9" t="str">
        <f t="shared" si="189"/>
        <v>-</v>
      </c>
      <c r="E5994" s="9" t="str">
        <f>IF(C5994="-","-",IF(D5994=maxgameno+2,"blank row 2",IF(D5994=maxgameno+1,"blank row 1",INDEX(FixtureCode!$B$4:$AH$128,MATCH($C5994,FixtureCode!$B$4:$B$128,0),MATCH("G"&amp;D5994&amp;"-T1",FixtureCode!$B$4:$AH$4,0)))))</f>
        <v>-</v>
      </c>
      <c r="F5994" s="13" t="str">
        <f>IF(C5994="-","-",IF(D5994=maxgameno+2,"blank row 2",IF(D5994=maxgameno+1,"blank row 1",INDEX(FixtureCode!$B$4:$AH$128,MATCH($C5994,FixtureCode!$B$4:$B$128,0),MATCH("G"&amp;D5994&amp;"-T2",FixtureCode!$B$4:$AH$4,0)))))</f>
        <v>-</v>
      </c>
      <c r="G5994" s="12" t="str">
        <f>IF(C5994="-","-",IF(AND(ISNUMBER(Fixture!G5998),ISNUMBER(Fixture!I5998),Fixture!F5998&lt;&gt;"BYE",Fixture!J5998&lt;&gt;"BYE"),"Yes","-"))</f>
        <v>-</v>
      </c>
      <c r="H5994" s="9" t="str">
        <f>IF(G5994="-","-",IF(Fixture!G5998&gt;Fixture!I5998,Settings!$G$7,IF(Fixture!G5998=Fixture!I5998,Settings!$G$8,IF(Fixture!G5998&lt;Fixture!I5998,Settings!$G$9,"-"))))</f>
        <v>-</v>
      </c>
      <c r="I5994" s="13" t="str">
        <f>IF(G5994="-","-",IF(Fixture!I5998&gt;Fixture!G5998,Settings!$G$7,IF(Fixture!I5998=Fixture!G5998,Settings!$G$8,IF(Fixture!I5998&lt;Fixture!G5998,Settings!$G$9,"-"))))</f>
        <v>-</v>
      </c>
    </row>
    <row r="5995" spans="3:9" x14ac:dyDescent="0.25">
      <c r="C5995" s="12" t="str">
        <f t="shared" si="188"/>
        <v>-</v>
      </c>
      <c r="D5995" s="9" t="str">
        <f t="shared" si="189"/>
        <v>-</v>
      </c>
      <c r="E5995" s="9" t="str">
        <f>IF(C5995="-","-",IF(D5995=maxgameno+2,"blank row 2",IF(D5995=maxgameno+1,"blank row 1",INDEX(FixtureCode!$B$4:$AH$128,MATCH($C5995,FixtureCode!$B$4:$B$128,0),MATCH("G"&amp;D5995&amp;"-T1",FixtureCode!$B$4:$AH$4,0)))))</f>
        <v>-</v>
      </c>
      <c r="F5995" s="13" t="str">
        <f>IF(C5995="-","-",IF(D5995=maxgameno+2,"blank row 2",IF(D5995=maxgameno+1,"blank row 1",INDEX(FixtureCode!$B$4:$AH$128,MATCH($C5995,FixtureCode!$B$4:$B$128,0),MATCH("G"&amp;D5995&amp;"-T2",FixtureCode!$B$4:$AH$4,0)))))</f>
        <v>-</v>
      </c>
      <c r="G5995" s="12" t="str">
        <f>IF(C5995="-","-",IF(AND(ISNUMBER(Fixture!G5999),ISNUMBER(Fixture!I5999),Fixture!F5999&lt;&gt;"BYE",Fixture!J5999&lt;&gt;"BYE"),"Yes","-"))</f>
        <v>-</v>
      </c>
      <c r="H5995" s="9" t="str">
        <f>IF(G5995="-","-",IF(Fixture!G5999&gt;Fixture!I5999,Settings!$G$7,IF(Fixture!G5999=Fixture!I5999,Settings!$G$8,IF(Fixture!G5999&lt;Fixture!I5999,Settings!$G$9,"-"))))</f>
        <v>-</v>
      </c>
      <c r="I5995" s="13" t="str">
        <f>IF(G5995="-","-",IF(Fixture!I5999&gt;Fixture!G5999,Settings!$G$7,IF(Fixture!I5999=Fixture!G5999,Settings!$G$8,IF(Fixture!I5999&lt;Fixture!G5999,Settings!$G$9,"-"))))</f>
        <v>-</v>
      </c>
    </row>
    <row r="5996" spans="3:9" x14ac:dyDescent="0.25">
      <c r="C5996" s="12" t="str">
        <f t="shared" si="188"/>
        <v>-</v>
      </c>
      <c r="D5996" s="9" t="str">
        <f t="shared" si="189"/>
        <v>-</v>
      </c>
      <c r="E5996" s="9" t="str">
        <f>IF(C5996="-","-",IF(D5996=maxgameno+2,"blank row 2",IF(D5996=maxgameno+1,"blank row 1",INDEX(FixtureCode!$B$4:$AH$128,MATCH($C5996,FixtureCode!$B$4:$B$128,0),MATCH("G"&amp;D5996&amp;"-T1",FixtureCode!$B$4:$AH$4,0)))))</f>
        <v>-</v>
      </c>
      <c r="F5996" s="13" t="str">
        <f>IF(C5996="-","-",IF(D5996=maxgameno+2,"blank row 2",IF(D5996=maxgameno+1,"blank row 1",INDEX(FixtureCode!$B$4:$AH$128,MATCH($C5996,FixtureCode!$B$4:$B$128,0),MATCH("G"&amp;D5996&amp;"-T2",FixtureCode!$B$4:$AH$4,0)))))</f>
        <v>-</v>
      </c>
      <c r="G5996" s="12" t="str">
        <f>IF(C5996="-","-",IF(AND(ISNUMBER(Fixture!G6000),ISNUMBER(Fixture!I6000),Fixture!F6000&lt;&gt;"BYE",Fixture!J6000&lt;&gt;"BYE"),"Yes","-"))</f>
        <v>-</v>
      </c>
      <c r="H5996" s="9" t="str">
        <f>IF(G5996="-","-",IF(Fixture!G6000&gt;Fixture!I6000,Settings!$G$7,IF(Fixture!G6000=Fixture!I6000,Settings!$G$8,IF(Fixture!G6000&lt;Fixture!I6000,Settings!$G$9,"-"))))</f>
        <v>-</v>
      </c>
      <c r="I5996" s="13" t="str">
        <f>IF(G5996="-","-",IF(Fixture!I6000&gt;Fixture!G6000,Settings!$G$7,IF(Fixture!I6000=Fixture!G6000,Settings!$G$8,IF(Fixture!I6000&lt;Fixture!G6000,Settings!$G$9,"-"))))</f>
        <v>-</v>
      </c>
    </row>
    <row r="5997" spans="3:9" x14ac:dyDescent="0.25">
      <c r="C5997" s="12" t="str">
        <f t="shared" si="188"/>
        <v>-</v>
      </c>
      <c r="D5997" s="9" t="str">
        <f t="shared" si="189"/>
        <v>-</v>
      </c>
      <c r="E5997" s="9" t="str">
        <f>IF(C5997="-","-",IF(D5997=maxgameno+2,"blank row 2",IF(D5997=maxgameno+1,"blank row 1",INDEX(FixtureCode!$B$4:$AH$128,MATCH($C5997,FixtureCode!$B$4:$B$128,0),MATCH("G"&amp;D5997&amp;"-T1",FixtureCode!$B$4:$AH$4,0)))))</f>
        <v>-</v>
      </c>
      <c r="F5997" s="13" t="str">
        <f>IF(C5997="-","-",IF(D5997=maxgameno+2,"blank row 2",IF(D5997=maxgameno+1,"blank row 1",INDEX(FixtureCode!$B$4:$AH$128,MATCH($C5997,FixtureCode!$B$4:$B$128,0),MATCH("G"&amp;D5997&amp;"-T2",FixtureCode!$B$4:$AH$4,0)))))</f>
        <v>-</v>
      </c>
      <c r="G5997" s="12" t="str">
        <f>IF(C5997="-","-",IF(AND(ISNUMBER(Fixture!G6001),ISNUMBER(Fixture!I6001),Fixture!F6001&lt;&gt;"BYE",Fixture!J6001&lt;&gt;"BYE"),"Yes","-"))</f>
        <v>-</v>
      </c>
      <c r="H5997" s="9" t="str">
        <f>IF(G5997="-","-",IF(Fixture!G6001&gt;Fixture!I6001,Settings!$G$7,IF(Fixture!G6001=Fixture!I6001,Settings!$G$8,IF(Fixture!G6001&lt;Fixture!I6001,Settings!$G$9,"-"))))</f>
        <v>-</v>
      </c>
      <c r="I5997" s="13" t="str">
        <f>IF(G5997="-","-",IF(Fixture!I6001&gt;Fixture!G6001,Settings!$G$7,IF(Fixture!I6001=Fixture!G6001,Settings!$G$8,IF(Fixture!I6001&lt;Fixture!G6001,Settings!$G$9,"-"))))</f>
        <v>-</v>
      </c>
    </row>
    <row r="5998" spans="3:9" x14ac:dyDescent="0.25">
      <c r="C5998" s="12" t="str">
        <f t="shared" si="188"/>
        <v>-</v>
      </c>
      <c r="D5998" s="9" t="str">
        <f t="shared" si="189"/>
        <v>-</v>
      </c>
      <c r="E5998" s="9" t="str">
        <f>IF(C5998="-","-",IF(D5998=maxgameno+2,"blank row 2",IF(D5998=maxgameno+1,"blank row 1",INDEX(FixtureCode!$B$4:$AH$128,MATCH($C5998,FixtureCode!$B$4:$B$128,0),MATCH("G"&amp;D5998&amp;"-T1",FixtureCode!$B$4:$AH$4,0)))))</f>
        <v>-</v>
      </c>
      <c r="F5998" s="13" t="str">
        <f>IF(C5998="-","-",IF(D5998=maxgameno+2,"blank row 2",IF(D5998=maxgameno+1,"blank row 1",INDEX(FixtureCode!$B$4:$AH$128,MATCH($C5998,FixtureCode!$B$4:$B$128,0),MATCH("G"&amp;D5998&amp;"-T2",FixtureCode!$B$4:$AH$4,0)))))</f>
        <v>-</v>
      </c>
      <c r="G5998" s="12" t="str">
        <f>IF(C5998="-","-",IF(AND(ISNUMBER(Fixture!G6002),ISNUMBER(Fixture!I6002),Fixture!F6002&lt;&gt;"BYE",Fixture!J6002&lt;&gt;"BYE"),"Yes","-"))</f>
        <v>-</v>
      </c>
      <c r="H5998" s="9" t="str">
        <f>IF(G5998="-","-",IF(Fixture!G6002&gt;Fixture!I6002,Settings!$G$7,IF(Fixture!G6002=Fixture!I6002,Settings!$G$8,IF(Fixture!G6002&lt;Fixture!I6002,Settings!$G$9,"-"))))</f>
        <v>-</v>
      </c>
      <c r="I5998" s="13" t="str">
        <f>IF(G5998="-","-",IF(Fixture!I6002&gt;Fixture!G6002,Settings!$G$7,IF(Fixture!I6002=Fixture!G6002,Settings!$G$8,IF(Fixture!I6002&lt;Fixture!G6002,Settings!$G$9,"-"))))</f>
        <v>-</v>
      </c>
    </row>
    <row r="5999" spans="3:9" x14ac:dyDescent="0.25">
      <c r="C5999" s="12" t="str">
        <f t="shared" si="188"/>
        <v>-</v>
      </c>
      <c r="D5999" s="9" t="str">
        <f t="shared" si="189"/>
        <v>-</v>
      </c>
      <c r="E5999" s="9" t="str">
        <f>IF(C5999="-","-",IF(D5999=maxgameno+2,"blank row 2",IF(D5999=maxgameno+1,"blank row 1",INDEX(FixtureCode!$B$4:$AH$128,MATCH($C5999,FixtureCode!$B$4:$B$128,0),MATCH("G"&amp;D5999&amp;"-T1",FixtureCode!$B$4:$AH$4,0)))))</f>
        <v>-</v>
      </c>
      <c r="F5999" s="13" t="str">
        <f>IF(C5999="-","-",IF(D5999=maxgameno+2,"blank row 2",IF(D5999=maxgameno+1,"blank row 1",INDEX(FixtureCode!$B$4:$AH$128,MATCH($C5999,FixtureCode!$B$4:$B$128,0),MATCH("G"&amp;D5999&amp;"-T2",FixtureCode!$B$4:$AH$4,0)))))</f>
        <v>-</v>
      </c>
      <c r="G5999" s="12" t="str">
        <f>IF(C5999="-","-",IF(AND(ISNUMBER(Fixture!G6003),ISNUMBER(Fixture!I6003),Fixture!F6003&lt;&gt;"BYE",Fixture!J6003&lt;&gt;"BYE"),"Yes","-"))</f>
        <v>-</v>
      </c>
      <c r="H5999" s="9" t="str">
        <f>IF(G5999="-","-",IF(Fixture!G6003&gt;Fixture!I6003,Settings!$G$7,IF(Fixture!G6003=Fixture!I6003,Settings!$G$8,IF(Fixture!G6003&lt;Fixture!I6003,Settings!$G$9,"-"))))</f>
        <v>-</v>
      </c>
      <c r="I5999" s="13" t="str">
        <f>IF(G5999="-","-",IF(Fixture!I6003&gt;Fixture!G6003,Settings!$G$7,IF(Fixture!I6003=Fixture!G6003,Settings!$G$8,IF(Fixture!I6003&lt;Fixture!G6003,Settings!$G$9,"-"))))</f>
        <v>-</v>
      </c>
    </row>
    <row r="6000" spans="3:9" x14ac:dyDescent="0.25">
      <c r="C6000" s="12" t="str">
        <f t="shared" si="188"/>
        <v>-</v>
      </c>
      <c r="D6000" s="9" t="str">
        <f t="shared" si="189"/>
        <v>-</v>
      </c>
      <c r="E6000" s="9" t="str">
        <f>IF(C6000="-","-",IF(D6000=maxgameno+2,"blank row 2",IF(D6000=maxgameno+1,"blank row 1",INDEX(FixtureCode!$B$4:$AH$128,MATCH($C6000,FixtureCode!$B$4:$B$128,0),MATCH("G"&amp;D6000&amp;"-T1",FixtureCode!$B$4:$AH$4,0)))))</f>
        <v>-</v>
      </c>
      <c r="F6000" s="13" t="str">
        <f>IF(C6000="-","-",IF(D6000=maxgameno+2,"blank row 2",IF(D6000=maxgameno+1,"blank row 1",INDEX(FixtureCode!$B$4:$AH$128,MATCH($C6000,FixtureCode!$B$4:$B$128,0),MATCH("G"&amp;D6000&amp;"-T2",FixtureCode!$B$4:$AH$4,0)))))</f>
        <v>-</v>
      </c>
      <c r="G6000" s="12" t="str">
        <f>IF(C6000="-","-",IF(AND(ISNUMBER(Fixture!G6004),ISNUMBER(Fixture!I6004),Fixture!F6004&lt;&gt;"BYE",Fixture!J6004&lt;&gt;"BYE"),"Yes","-"))</f>
        <v>-</v>
      </c>
      <c r="H6000" s="9" t="str">
        <f>IF(G6000="-","-",IF(Fixture!G6004&gt;Fixture!I6004,Settings!$G$7,IF(Fixture!G6004=Fixture!I6004,Settings!$G$8,IF(Fixture!G6004&lt;Fixture!I6004,Settings!$G$9,"-"))))</f>
        <v>-</v>
      </c>
      <c r="I6000" s="13" t="str">
        <f>IF(G6000="-","-",IF(Fixture!I6004&gt;Fixture!G6004,Settings!$G$7,IF(Fixture!I6004=Fixture!G6004,Settings!$G$8,IF(Fixture!I6004&lt;Fixture!G6004,Settings!$G$9,"-"))))</f>
        <v>-</v>
      </c>
    </row>
    <row r="6001" spans="3:9" x14ac:dyDescent="0.25">
      <c r="C6001" s="12" t="str">
        <f t="shared" si="188"/>
        <v>-</v>
      </c>
      <c r="D6001" s="9" t="str">
        <f t="shared" si="189"/>
        <v>-</v>
      </c>
      <c r="E6001" s="9" t="str">
        <f>IF(C6001="-","-",IF(D6001=maxgameno+2,"blank row 2",IF(D6001=maxgameno+1,"blank row 1",INDEX(FixtureCode!$B$4:$AH$128,MATCH($C6001,FixtureCode!$B$4:$B$128,0),MATCH("G"&amp;D6001&amp;"-T1",FixtureCode!$B$4:$AH$4,0)))))</f>
        <v>-</v>
      </c>
      <c r="F6001" s="13" t="str">
        <f>IF(C6001="-","-",IF(D6001=maxgameno+2,"blank row 2",IF(D6001=maxgameno+1,"blank row 1",INDEX(FixtureCode!$B$4:$AH$128,MATCH($C6001,FixtureCode!$B$4:$B$128,0),MATCH("G"&amp;D6001&amp;"-T2",FixtureCode!$B$4:$AH$4,0)))))</f>
        <v>-</v>
      </c>
      <c r="G6001" s="12" t="str">
        <f>IF(C6001="-","-",IF(AND(ISNUMBER(Fixture!G6005),ISNUMBER(Fixture!I6005),Fixture!F6005&lt;&gt;"BYE",Fixture!J6005&lt;&gt;"BYE"),"Yes","-"))</f>
        <v>-</v>
      </c>
      <c r="H6001" s="9" t="str">
        <f>IF(G6001="-","-",IF(Fixture!G6005&gt;Fixture!I6005,Settings!$G$7,IF(Fixture!G6005=Fixture!I6005,Settings!$G$8,IF(Fixture!G6005&lt;Fixture!I6005,Settings!$G$9,"-"))))</f>
        <v>-</v>
      </c>
      <c r="I6001" s="13" t="str">
        <f>IF(G6001="-","-",IF(Fixture!I6005&gt;Fixture!G6005,Settings!$G$7,IF(Fixture!I6005=Fixture!G6005,Settings!$G$8,IF(Fixture!I6005&lt;Fixture!G6005,Settings!$G$9,"-"))))</f>
        <v>-</v>
      </c>
    </row>
    <row r="6002" spans="3:9" x14ac:dyDescent="0.25">
      <c r="C6002" s="12" t="str">
        <f t="shared" si="188"/>
        <v>-</v>
      </c>
      <c r="D6002" s="9" t="str">
        <f t="shared" si="189"/>
        <v>-</v>
      </c>
      <c r="E6002" s="9" t="str">
        <f>IF(C6002="-","-",IF(D6002=maxgameno+2,"blank row 2",IF(D6002=maxgameno+1,"blank row 1",INDEX(FixtureCode!$B$4:$AH$128,MATCH($C6002,FixtureCode!$B$4:$B$128,0),MATCH("G"&amp;D6002&amp;"-T1",FixtureCode!$B$4:$AH$4,0)))))</f>
        <v>-</v>
      </c>
      <c r="F6002" s="13" t="str">
        <f>IF(C6002="-","-",IF(D6002=maxgameno+2,"blank row 2",IF(D6002=maxgameno+1,"blank row 1",INDEX(FixtureCode!$B$4:$AH$128,MATCH($C6002,FixtureCode!$B$4:$B$128,0),MATCH("G"&amp;D6002&amp;"-T2",FixtureCode!$B$4:$AH$4,0)))))</f>
        <v>-</v>
      </c>
      <c r="G6002" s="12" t="str">
        <f>IF(C6002="-","-",IF(AND(ISNUMBER(Fixture!G6006),ISNUMBER(Fixture!I6006),Fixture!F6006&lt;&gt;"BYE",Fixture!J6006&lt;&gt;"BYE"),"Yes","-"))</f>
        <v>-</v>
      </c>
      <c r="H6002" s="9" t="str">
        <f>IF(G6002="-","-",IF(Fixture!G6006&gt;Fixture!I6006,Settings!$G$7,IF(Fixture!G6006=Fixture!I6006,Settings!$G$8,IF(Fixture!G6006&lt;Fixture!I6006,Settings!$G$9,"-"))))</f>
        <v>-</v>
      </c>
      <c r="I6002" s="13" t="str">
        <f>IF(G6002="-","-",IF(Fixture!I6006&gt;Fixture!G6006,Settings!$G$7,IF(Fixture!I6006=Fixture!G6006,Settings!$G$8,IF(Fixture!I6006&lt;Fixture!G6006,Settings!$G$9,"-"))))</f>
        <v>-</v>
      </c>
    </row>
    <row r="6003" spans="3:9" x14ac:dyDescent="0.25">
      <c r="C6003" s="12" t="str">
        <f t="shared" si="188"/>
        <v>-</v>
      </c>
      <c r="D6003" s="9" t="str">
        <f t="shared" si="189"/>
        <v>-</v>
      </c>
      <c r="E6003" s="9" t="str">
        <f>IF(C6003="-","-",IF(D6003=maxgameno+2,"blank row 2",IF(D6003=maxgameno+1,"blank row 1",INDEX(FixtureCode!$B$4:$AH$128,MATCH($C6003,FixtureCode!$B$4:$B$128,0),MATCH("G"&amp;D6003&amp;"-T1",FixtureCode!$B$4:$AH$4,0)))))</f>
        <v>-</v>
      </c>
      <c r="F6003" s="13" t="str">
        <f>IF(C6003="-","-",IF(D6003=maxgameno+2,"blank row 2",IF(D6003=maxgameno+1,"blank row 1",INDEX(FixtureCode!$B$4:$AH$128,MATCH($C6003,FixtureCode!$B$4:$B$128,0),MATCH("G"&amp;D6003&amp;"-T2",FixtureCode!$B$4:$AH$4,0)))))</f>
        <v>-</v>
      </c>
      <c r="G6003" s="12" t="str">
        <f>IF(C6003="-","-",IF(AND(ISNUMBER(Fixture!G6007),ISNUMBER(Fixture!I6007),Fixture!F6007&lt;&gt;"BYE",Fixture!J6007&lt;&gt;"BYE"),"Yes","-"))</f>
        <v>-</v>
      </c>
      <c r="H6003" s="9" t="str">
        <f>IF(G6003="-","-",IF(Fixture!G6007&gt;Fixture!I6007,Settings!$G$7,IF(Fixture!G6007=Fixture!I6007,Settings!$G$8,IF(Fixture!G6007&lt;Fixture!I6007,Settings!$G$9,"-"))))</f>
        <v>-</v>
      </c>
      <c r="I6003" s="13" t="str">
        <f>IF(G6003="-","-",IF(Fixture!I6007&gt;Fixture!G6007,Settings!$G$7,IF(Fixture!I6007=Fixture!G6007,Settings!$G$8,IF(Fixture!I6007&lt;Fixture!G6007,Settings!$G$9,"-"))))</f>
        <v>-</v>
      </c>
    </row>
    <row r="6004" spans="3:9" x14ac:dyDescent="0.25">
      <c r="C6004" s="12" t="str">
        <f t="shared" si="188"/>
        <v>-</v>
      </c>
      <c r="D6004" s="9" t="str">
        <f t="shared" si="189"/>
        <v>-</v>
      </c>
      <c r="E6004" s="9" t="str">
        <f>IF(C6004="-","-",IF(D6004=maxgameno+2,"blank row 2",IF(D6004=maxgameno+1,"blank row 1",INDEX(FixtureCode!$B$4:$AH$128,MATCH($C6004,FixtureCode!$B$4:$B$128,0),MATCH("G"&amp;D6004&amp;"-T1",FixtureCode!$B$4:$AH$4,0)))))</f>
        <v>-</v>
      </c>
      <c r="F6004" s="13" t="str">
        <f>IF(C6004="-","-",IF(D6004=maxgameno+2,"blank row 2",IF(D6004=maxgameno+1,"blank row 1",INDEX(FixtureCode!$B$4:$AH$128,MATCH($C6004,FixtureCode!$B$4:$B$128,0),MATCH("G"&amp;D6004&amp;"-T2",FixtureCode!$B$4:$AH$4,0)))))</f>
        <v>-</v>
      </c>
      <c r="G6004" s="12" t="str">
        <f>IF(C6004="-","-",IF(AND(ISNUMBER(Fixture!G6008),ISNUMBER(Fixture!I6008),Fixture!F6008&lt;&gt;"BYE",Fixture!J6008&lt;&gt;"BYE"),"Yes","-"))</f>
        <v>-</v>
      </c>
      <c r="H6004" s="9" t="str">
        <f>IF(G6004="-","-",IF(Fixture!G6008&gt;Fixture!I6008,Settings!$G$7,IF(Fixture!G6008=Fixture!I6008,Settings!$G$8,IF(Fixture!G6008&lt;Fixture!I6008,Settings!$G$9,"-"))))</f>
        <v>-</v>
      </c>
      <c r="I6004" s="13" t="str">
        <f>IF(G6004="-","-",IF(Fixture!I6008&gt;Fixture!G6008,Settings!$G$7,IF(Fixture!I6008=Fixture!G6008,Settings!$G$8,IF(Fixture!I6008&lt;Fixture!G6008,Settings!$G$9,"-"))))</f>
        <v>-</v>
      </c>
    </row>
    <row r="6005" spans="3:9" x14ac:dyDescent="0.25">
      <c r="C6005" s="12" t="str">
        <f t="shared" si="188"/>
        <v>-</v>
      </c>
      <c r="D6005" s="9" t="str">
        <f t="shared" si="189"/>
        <v>-</v>
      </c>
      <c r="E6005" s="9" t="str">
        <f>IF(C6005="-","-",IF(D6005=maxgameno+2,"blank row 2",IF(D6005=maxgameno+1,"blank row 1",INDEX(FixtureCode!$B$4:$AH$128,MATCH($C6005,FixtureCode!$B$4:$B$128,0),MATCH("G"&amp;D6005&amp;"-T1",FixtureCode!$B$4:$AH$4,0)))))</f>
        <v>-</v>
      </c>
      <c r="F6005" s="13" t="str">
        <f>IF(C6005="-","-",IF(D6005=maxgameno+2,"blank row 2",IF(D6005=maxgameno+1,"blank row 1",INDEX(FixtureCode!$B$4:$AH$128,MATCH($C6005,FixtureCode!$B$4:$B$128,0),MATCH("G"&amp;D6005&amp;"-T2",FixtureCode!$B$4:$AH$4,0)))))</f>
        <v>-</v>
      </c>
      <c r="G6005" s="12" t="str">
        <f>IF(C6005="-","-",IF(AND(ISNUMBER(Fixture!G6009),ISNUMBER(Fixture!I6009),Fixture!F6009&lt;&gt;"BYE",Fixture!J6009&lt;&gt;"BYE"),"Yes","-"))</f>
        <v>-</v>
      </c>
      <c r="H6005" s="9" t="str">
        <f>IF(G6005="-","-",IF(Fixture!G6009&gt;Fixture!I6009,Settings!$G$7,IF(Fixture!G6009=Fixture!I6009,Settings!$G$8,IF(Fixture!G6009&lt;Fixture!I6009,Settings!$G$9,"-"))))</f>
        <v>-</v>
      </c>
      <c r="I6005" s="13" t="str">
        <f>IF(G6005="-","-",IF(Fixture!I6009&gt;Fixture!G6009,Settings!$G$7,IF(Fixture!I6009=Fixture!G6009,Settings!$G$8,IF(Fixture!I6009&lt;Fixture!G6009,Settings!$G$9,"-"))))</f>
        <v>-</v>
      </c>
    </row>
    <row r="6006" spans="3:9" x14ac:dyDescent="0.25">
      <c r="C6006" s="12" t="str">
        <f t="shared" si="188"/>
        <v>-</v>
      </c>
      <c r="D6006" s="9" t="str">
        <f t="shared" si="189"/>
        <v>-</v>
      </c>
      <c r="E6006" s="9" t="str">
        <f>IF(C6006="-","-",IF(D6006=maxgameno+2,"blank row 2",IF(D6006=maxgameno+1,"blank row 1",INDEX(FixtureCode!$B$4:$AH$128,MATCH($C6006,FixtureCode!$B$4:$B$128,0),MATCH("G"&amp;D6006&amp;"-T1",FixtureCode!$B$4:$AH$4,0)))))</f>
        <v>-</v>
      </c>
      <c r="F6006" s="13" t="str">
        <f>IF(C6006="-","-",IF(D6006=maxgameno+2,"blank row 2",IF(D6006=maxgameno+1,"blank row 1",INDEX(FixtureCode!$B$4:$AH$128,MATCH($C6006,FixtureCode!$B$4:$B$128,0),MATCH("G"&amp;D6006&amp;"-T2",FixtureCode!$B$4:$AH$4,0)))))</f>
        <v>-</v>
      </c>
      <c r="G6006" s="12" t="str">
        <f>IF(C6006="-","-",IF(AND(ISNUMBER(Fixture!G6010),ISNUMBER(Fixture!I6010),Fixture!F6010&lt;&gt;"BYE",Fixture!J6010&lt;&gt;"BYE"),"Yes","-"))</f>
        <v>-</v>
      </c>
      <c r="H6006" s="9" t="str">
        <f>IF(G6006="-","-",IF(Fixture!G6010&gt;Fixture!I6010,Settings!$G$7,IF(Fixture!G6010=Fixture!I6010,Settings!$G$8,IF(Fixture!G6010&lt;Fixture!I6010,Settings!$G$9,"-"))))</f>
        <v>-</v>
      </c>
      <c r="I6006" s="13" t="str">
        <f>IF(G6006="-","-",IF(Fixture!I6010&gt;Fixture!G6010,Settings!$G$7,IF(Fixture!I6010=Fixture!G6010,Settings!$G$8,IF(Fixture!I6010&lt;Fixture!G6010,Settings!$G$9,"-"))))</f>
        <v>-</v>
      </c>
    </row>
    <row r="6007" spans="3:9" x14ac:dyDescent="0.25">
      <c r="C6007" s="12" t="str">
        <f t="shared" si="188"/>
        <v>-</v>
      </c>
      <c r="D6007" s="9" t="str">
        <f t="shared" si="189"/>
        <v>-</v>
      </c>
      <c r="E6007" s="9" t="str">
        <f>IF(C6007="-","-",IF(D6007=maxgameno+2,"blank row 2",IF(D6007=maxgameno+1,"blank row 1",INDEX(FixtureCode!$B$4:$AH$128,MATCH($C6007,FixtureCode!$B$4:$B$128,0),MATCH("G"&amp;D6007&amp;"-T1",FixtureCode!$B$4:$AH$4,0)))))</f>
        <v>-</v>
      </c>
      <c r="F6007" s="13" t="str">
        <f>IF(C6007="-","-",IF(D6007=maxgameno+2,"blank row 2",IF(D6007=maxgameno+1,"blank row 1",INDEX(FixtureCode!$B$4:$AH$128,MATCH($C6007,FixtureCode!$B$4:$B$128,0),MATCH("G"&amp;D6007&amp;"-T2",FixtureCode!$B$4:$AH$4,0)))))</f>
        <v>-</v>
      </c>
      <c r="G6007" s="12" t="str">
        <f>IF(C6007="-","-",IF(AND(ISNUMBER(Fixture!G6011),ISNUMBER(Fixture!I6011),Fixture!F6011&lt;&gt;"BYE",Fixture!J6011&lt;&gt;"BYE"),"Yes","-"))</f>
        <v>-</v>
      </c>
      <c r="H6007" s="9" t="str">
        <f>IF(G6007="-","-",IF(Fixture!G6011&gt;Fixture!I6011,Settings!$G$7,IF(Fixture!G6011=Fixture!I6011,Settings!$G$8,IF(Fixture!G6011&lt;Fixture!I6011,Settings!$G$9,"-"))))</f>
        <v>-</v>
      </c>
      <c r="I6007" s="13" t="str">
        <f>IF(G6007="-","-",IF(Fixture!I6011&gt;Fixture!G6011,Settings!$G$7,IF(Fixture!I6011=Fixture!G6011,Settings!$G$8,IF(Fixture!I6011&lt;Fixture!G6011,Settings!$G$9,"-"))))</f>
        <v>-</v>
      </c>
    </row>
    <row r="6008" spans="3:9" x14ac:dyDescent="0.25">
      <c r="C6008" s="12" t="str">
        <f t="shared" si="188"/>
        <v>-</v>
      </c>
      <c r="D6008" s="9" t="str">
        <f t="shared" si="189"/>
        <v>-</v>
      </c>
      <c r="E6008" s="9" t="str">
        <f>IF(C6008="-","-",IF(D6008=maxgameno+2,"blank row 2",IF(D6008=maxgameno+1,"blank row 1",INDEX(FixtureCode!$B$4:$AH$128,MATCH($C6008,FixtureCode!$B$4:$B$128,0),MATCH("G"&amp;D6008&amp;"-T1",FixtureCode!$B$4:$AH$4,0)))))</f>
        <v>-</v>
      </c>
      <c r="F6008" s="13" t="str">
        <f>IF(C6008="-","-",IF(D6008=maxgameno+2,"blank row 2",IF(D6008=maxgameno+1,"blank row 1",INDEX(FixtureCode!$B$4:$AH$128,MATCH($C6008,FixtureCode!$B$4:$B$128,0),MATCH("G"&amp;D6008&amp;"-T2",FixtureCode!$B$4:$AH$4,0)))))</f>
        <v>-</v>
      </c>
      <c r="G6008" s="12" t="str">
        <f>IF(C6008="-","-",IF(AND(ISNUMBER(Fixture!G6012),ISNUMBER(Fixture!I6012),Fixture!F6012&lt;&gt;"BYE",Fixture!J6012&lt;&gt;"BYE"),"Yes","-"))</f>
        <v>-</v>
      </c>
      <c r="H6008" s="9" t="str">
        <f>IF(G6008="-","-",IF(Fixture!G6012&gt;Fixture!I6012,Settings!$G$7,IF(Fixture!G6012=Fixture!I6012,Settings!$G$8,IF(Fixture!G6012&lt;Fixture!I6012,Settings!$G$9,"-"))))</f>
        <v>-</v>
      </c>
      <c r="I6008" s="13" t="str">
        <f>IF(G6008="-","-",IF(Fixture!I6012&gt;Fixture!G6012,Settings!$G$7,IF(Fixture!I6012=Fixture!G6012,Settings!$G$8,IF(Fixture!I6012&lt;Fixture!G6012,Settings!$G$9,"-"))))</f>
        <v>-</v>
      </c>
    </row>
    <row r="6009" spans="3:9" x14ac:dyDescent="0.25">
      <c r="C6009" s="12" t="str">
        <f t="shared" si="188"/>
        <v>-</v>
      </c>
      <c r="D6009" s="9" t="str">
        <f t="shared" si="189"/>
        <v>-</v>
      </c>
      <c r="E6009" s="9" t="str">
        <f>IF(C6009="-","-",IF(D6009=maxgameno+2,"blank row 2",IF(D6009=maxgameno+1,"blank row 1",INDEX(FixtureCode!$B$4:$AH$128,MATCH($C6009,FixtureCode!$B$4:$B$128,0),MATCH("G"&amp;D6009&amp;"-T1",FixtureCode!$B$4:$AH$4,0)))))</f>
        <v>-</v>
      </c>
      <c r="F6009" s="13" t="str">
        <f>IF(C6009="-","-",IF(D6009=maxgameno+2,"blank row 2",IF(D6009=maxgameno+1,"blank row 1",INDEX(FixtureCode!$B$4:$AH$128,MATCH($C6009,FixtureCode!$B$4:$B$128,0),MATCH("G"&amp;D6009&amp;"-T2",FixtureCode!$B$4:$AH$4,0)))))</f>
        <v>-</v>
      </c>
      <c r="G6009" s="12" t="str">
        <f>IF(C6009="-","-",IF(AND(ISNUMBER(Fixture!G6013),ISNUMBER(Fixture!I6013),Fixture!F6013&lt;&gt;"BYE",Fixture!J6013&lt;&gt;"BYE"),"Yes","-"))</f>
        <v>-</v>
      </c>
      <c r="H6009" s="9" t="str">
        <f>IF(G6009="-","-",IF(Fixture!G6013&gt;Fixture!I6013,Settings!$G$7,IF(Fixture!G6013=Fixture!I6013,Settings!$G$8,IF(Fixture!G6013&lt;Fixture!I6013,Settings!$G$9,"-"))))</f>
        <v>-</v>
      </c>
      <c r="I6009" s="13" t="str">
        <f>IF(G6009="-","-",IF(Fixture!I6013&gt;Fixture!G6013,Settings!$G$7,IF(Fixture!I6013=Fixture!G6013,Settings!$G$8,IF(Fixture!I6013&lt;Fixture!G6013,Settings!$G$9,"-"))))</f>
        <v>-</v>
      </c>
    </row>
    <row r="6010" spans="3:9" x14ac:dyDescent="0.25">
      <c r="C6010" s="12" t="str">
        <f t="shared" si="188"/>
        <v>-</v>
      </c>
      <c r="D6010" s="9" t="str">
        <f t="shared" si="189"/>
        <v>-</v>
      </c>
      <c r="E6010" s="9" t="str">
        <f>IF(C6010="-","-",IF(D6010=maxgameno+2,"blank row 2",IF(D6010=maxgameno+1,"blank row 1",INDEX(FixtureCode!$B$4:$AH$128,MATCH($C6010,FixtureCode!$B$4:$B$128,0),MATCH("G"&amp;D6010&amp;"-T1",FixtureCode!$B$4:$AH$4,0)))))</f>
        <v>-</v>
      </c>
      <c r="F6010" s="13" t="str">
        <f>IF(C6010="-","-",IF(D6010=maxgameno+2,"blank row 2",IF(D6010=maxgameno+1,"blank row 1",INDEX(FixtureCode!$B$4:$AH$128,MATCH($C6010,FixtureCode!$B$4:$B$128,0),MATCH("G"&amp;D6010&amp;"-T2",FixtureCode!$B$4:$AH$4,0)))))</f>
        <v>-</v>
      </c>
      <c r="G6010" s="12" t="str">
        <f>IF(C6010="-","-",IF(AND(ISNUMBER(Fixture!G6014),ISNUMBER(Fixture!I6014),Fixture!F6014&lt;&gt;"BYE",Fixture!J6014&lt;&gt;"BYE"),"Yes","-"))</f>
        <v>-</v>
      </c>
      <c r="H6010" s="9" t="str">
        <f>IF(G6010="-","-",IF(Fixture!G6014&gt;Fixture!I6014,Settings!$G$7,IF(Fixture!G6014=Fixture!I6014,Settings!$G$8,IF(Fixture!G6014&lt;Fixture!I6014,Settings!$G$9,"-"))))</f>
        <v>-</v>
      </c>
      <c r="I6010" s="13" t="str">
        <f>IF(G6010="-","-",IF(Fixture!I6014&gt;Fixture!G6014,Settings!$G$7,IF(Fixture!I6014=Fixture!G6014,Settings!$G$8,IF(Fixture!I6014&lt;Fixture!G6014,Settings!$G$9,"-"))))</f>
        <v>-</v>
      </c>
    </row>
    <row r="6011" spans="3:9" x14ac:dyDescent="0.25">
      <c r="C6011" s="12" t="str">
        <f t="shared" si="188"/>
        <v>-</v>
      </c>
      <c r="D6011" s="9" t="str">
        <f t="shared" si="189"/>
        <v>-</v>
      </c>
      <c r="E6011" s="9" t="str">
        <f>IF(C6011="-","-",IF(D6011=maxgameno+2,"blank row 2",IF(D6011=maxgameno+1,"blank row 1",INDEX(FixtureCode!$B$4:$AH$128,MATCH($C6011,FixtureCode!$B$4:$B$128,0),MATCH("G"&amp;D6011&amp;"-T1",FixtureCode!$B$4:$AH$4,0)))))</f>
        <v>-</v>
      </c>
      <c r="F6011" s="13" t="str">
        <f>IF(C6011="-","-",IF(D6011=maxgameno+2,"blank row 2",IF(D6011=maxgameno+1,"blank row 1",INDEX(FixtureCode!$B$4:$AH$128,MATCH($C6011,FixtureCode!$B$4:$B$128,0),MATCH("G"&amp;D6011&amp;"-T2",FixtureCode!$B$4:$AH$4,0)))))</f>
        <v>-</v>
      </c>
      <c r="G6011" s="12" t="str">
        <f>IF(C6011="-","-",IF(AND(ISNUMBER(Fixture!G6015),ISNUMBER(Fixture!I6015),Fixture!F6015&lt;&gt;"BYE",Fixture!J6015&lt;&gt;"BYE"),"Yes","-"))</f>
        <v>-</v>
      </c>
      <c r="H6011" s="9" t="str">
        <f>IF(G6011="-","-",IF(Fixture!G6015&gt;Fixture!I6015,Settings!$G$7,IF(Fixture!G6015=Fixture!I6015,Settings!$G$8,IF(Fixture!G6015&lt;Fixture!I6015,Settings!$G$9,"-"))))</f>
        <v>-</v>
      </c>
      <c r="I6011" s="13" t="str">
        <f>IF(G6011="-","-",IF(Fixture!I6015&gt;Fixture!G6015,Settings!$G$7,IF(Fixture!I6015=Fixture!G6015,Settings!$G$8,IF(Fixture!I6015&lt;Fixture!G6015,Settings!$G$9,"-"))))</f>
        <v>-</v>
      </c>
    </row>
    <row r="6012" spans="3:9" x14ac:dyDescent="0.25">
      <c r="C6012" s="12" t="str">
        <f t="shared" si="188"/>
        <v>-</v>
      </c>
      <c r="D6012" s="9" t="str">
        <f t="shared" si="189"/>
        <v>-</v>
      </c>
      <c r="E6012" s="9" t="str">
        <f>IF(C6012="-","-",IF(D6012=maxgameno+2,"blank row 2",IF(D6012=maxgameno+1,"blank row 1",INDEX(FixtureCode!$B$4:$AH$128,MATCH($C6012,FixtureCode!$B$4:$B$128,0),MATCH("G"&amp;D6012&amp;"-T1",FixtureCode!$B$4:$AH$4,0)))))</f>
        <v>-</v>
      </c>
      <c r="F6012" s="13" t="str">
        <f>IF(C6012="-","-",IF(D6012=maxgameno+2,"blank row 2",IF(D6012=maxgameno+1,"blank row 1",INDEX(FixtureCode!$B$4:$AH$128,MATCH($C6012,FixtureCode!$B$4:$B$128,0),MATCH("G"&amp;D6012&amp;"-T2",FixtureCode!$B$4:$AH$4,0)))))</f>
        <v>-</v>
      </c>
      <c r="G6012" s="12" t="str">
        <f>IF(C6012="-","-",IF(AND(ISNUMBER(Fixture!G6016),ISNUMBER(Fixture!I6016),Fixture!F6016&lt;&gt;"BYE",Fixture!J6016&lt;&gt;"BYE"),"Yes","-"))</f>
        <v>-</v>
      </c>
      <c r="H6012" s="9" t="str">
        <f>IF(G6012="-","-",IF(Fixture!G6016&gt;Fixture!I6016,Settings!$G$7,IF(Fixture!G6016=Fixture!I6016,Settings!$G$8,IF(Fixture!G6016&lt;Fixture!I6016,Settings!$G$9,"-"))))</f>
        <v>-</v>
      </c>
      <c r="I6012" s="13" t="str">
        <f>IF(G6012="-","-",IF(Fixture!I6016&gt;Fixture!G6016,Settings!$G$7,IF(Fixture!I6016=Fixture!G6016,Settings!$G$8,IF(Fixture!I6016&lt;Fixture!G6016,Settings!$G$9,"-"))))</f>
        <v>-</v>
      </c>
    </row>
    <row r="6013" spans="3:9" x14ac:dyDescent="0.25">
      <c r="C6013" s="12" t="str">
        <f t="shared" si="188"/>
        <v>-</v>
      </c>
      <c r="D6013" s="9" t="str">
        <f t="shared" si="189"/>
        <v>-</v>
      </c>
      <c r="E6013" s="9" t="str">
        <f>IF(C6013="-","-",IF(D6013=maxgameno+2,"blank row 2",IF(D6013=maxgameno+1,"blank row 1",INDEX(FixtureCode!$B$4:$AH$128,MATCH($C6013,FixtureCode!$B$4:$B$128,0),MATCH("G"&amp;D6013&amp;"-T1",FixtureCode!$B$4:$AH$4,0)))))</f>
        <v>-</v>
      </c>
      <c r="F6013" s="13" t="str">
        <f>IF(C6013="-","-",IF(D6013=maxgameno+2,"blank row 2",IF(D6013=maxgameno+1,"blank row 1",INDEX(FixtureCode!$B$4:$AH$128,MATCH($C6013,FixtureCode!$B$4:$B$128,0),MATCH("G"&amp;D6013&amp;"-T2",FixtureCode!$B$4:$AH$4,0)))))</f>
        <v>-</v>
      </c>
      <c r="G6013" s="12" t="str">
        <f>IF(C6013="-","-",IF(AND(ISNUMBER(Fixture!G6017),ISNUMBER(Fixture!I6017),Fixture!F6017&lt;&gt;"BYE",Fixture!J6017&lt;&gt;"BYE"),"Yes","-"))</f>
        <v>-</v>
      </c>
      <c r="H6013" s="9" t="str">
        <f>IF(G6013="-","-",IF(Fixture!G6017&gt;Fixture!I6017,Settings!$G$7,IF(Fixture!G6017=Fixture!I6017,Settings!$G$8,IF(Fixture!G6017&lt;Fixture!I6017,Settings!$G$9,"-"))))</f>
        <v>-</v>
      </c>
      <c r="I6013" s="13" t="str">
        <f>IF(G6013="-","-",IF(Fixture!I6017&gt;Fixture!G6017,Settings!$G$7,IF(Fixture!I6017=Fixture!G6017,Settings!$G$8,IF(Fixture!I6017&lt;Fixture!G6017,Settings!$G$9,"-"))))</f>
        <v>-</v>
      </c>
    </row>
    <row r="6014" spans="3:9" x14ac:dyDescent="0.25">
      <c r="C6014" s="12" t="str">
        <f t="shared" si="188"/>
        <v>-</v>
      </c>
      <c r="D6014" s="9" t="str">
        <f t="shared" si="189"/>
        <v>-</v>
      </c>
      <c r="E6014" s="9" t="str">
        <f>IF(C6014="-","-",IF(D6014=maxgameno+2,"blank row 2",IF(D6014=maxgameno+1,"blank row 1",INDEX(FixtureCode!$B$4:$AH$128,MATCH($C6014,FixtureCode!$B$4:$B$128,0),MATCH("G"&amp;D6014&amp;"-T1",FixtureCode!$B$4:$AH$4,0)))))</f>
        <v>-</v>
      </c>
      <c r="F6014" s="13" t="str">
        <f>IF(C6014="-","-",IF(D6014=maxgameno+2,"blank row 2",IF(D6014=maxgameno+1,"blank row 1",INDEX(FixtureCode!$B$4:$AH$128,MATCH($C6014,FixtureCode!$B$4:$B$128,0),MATCH("G"&amp;D6014&amp;"-T2",FixtureCode!$B$4:$AH$4,0)))))</f>
        <v>-</v>
      </c>
      <c r="G6014" s="12" t="str">
        <f>IF(C6014="-","-",IF(AND(ISNUMBER(Fixture!G6018),ISNUMBER(Fixture!I6018),Fixture!F6018&lt;&gt;"BYE",Fixture!J6018&lt;&gt;"BYE"),"Yes","-"))</f>
        <v>-</v>
      </c>
      <c r="H6014" s="9" t="str">
        <f>IF(G6014="-","-",IF(Fixture!G6018&gt;Fixture!I6018,Settings!$G$7,IF(Fixture!G6018=Fixture!I6018,Settings!$G$8,IF(Fixture!G6018&lt;Fixture!I6018,Settings!$G$9,"-"))))</f>
        <v>-</v>
      </c>
      <c r="I6014" s="13" t="str">
        <f>IF(G6014="-","-",IF(Fixture!I6018&gt;Fixture!G6018,Settings!$G$7,IF(Fixture!I6018=Fixture!G6018,Settings!$G$8,IF(Fixture!I6018&lt;Fixture!G6018,Settings!$G$9,"-"))))</f>
        <v>-</v>
      </c>
    </row>
    <row r="6015" spans="3:9" x14ac:dyDescent="0.25">
      <c r="C6015" s="12" t="str">
        <f t="shared" si="188"/>
        <v>-</v>
      </c>
      <c r="D6015" s="9" t="str">
        <f t="shared" si="189"/>
        <v>-</v>
      </c>
      <c r="E6015" s="9" t="str">
        <f>IF(C6015="-","-",IF(D6015=maxgameno+2,"blank row 2",IF(D6015=maxgameno+1,"blank row 1",INDEX(FixtureCode!$B$4:$AH$128,MATCH($C6015,FixtureCode!$B$4:$B$128,0),MATCH("G"&amp;D6015&amp;"-T1",FixtureCode!$B$4:$AH$4,0)))))</f>
        <v>-</v>
      </c>
      <c r="F6015" s="13" t="str">
        <f>IF(C6015="-","-",IF(D6015=maxgameno+2,"blank row 2",IF(D6015=maxgameno+1,"blank row 1",INDEX(FixtureCode!$B$4:$AH$128,MATCH($C6015,FixtureCode!$B$4:$B$128,0),MATCH("G"&amp;D6015&amp;"-T2",FixtureCode!$B$4:$AH$4,0)))))</f>
        <v>-</v>
      </c>
      <c r="G6015" s="12" t="str">
        <f>IF(C6015="-","-",IF(AND(ISNUMBER(Fixture!G6019),ISNUMBER(Fixture!I6019),Fixture!F6019&lt;&gt;"BYE",Fixture!J6019&lt;&gt;"BYE"),"Yes","-"))</f>
        <v>-</v>
      </c>
      <c r="H6015" s="9" t="str">
        <f>IF(G6015="-","-",IF(Fixture!G6019&gt;Fixture!I6019,Settings!$G$7,IF(Fixture!G6019=Fixture!I6019,Settings!$G$8,IF(Fixture!G6019&lt;Fixture!I6019,Settings!$G$9,"-"))))</f>
        <v>-</v>
      </c>
      <c r="I6015" s="13" t="str">
        <f>IF(G6015="-","-",IF(Fixture!I6019&gt;Fixture!G6019,Settings!$G$7,IF(Fixture!I6019=Fixture!G6019,Settings!$G$8,IF(Fixture!I6019&lt;Fixture!G6019,Settings!$G$9,"-"))))</f>
        <v>-</v>
      </c>
    </row>
    <row r="6016" spans="3:9" x14ac:dyDescent="0.25">
      <c r="C6016" s="12" t="str">
        <f t="shared" si="188"/>
        <v>-</v>
      </c>
      <c r="D6016" s="9" t="str">
        <f t="shared" si="189"/>
        <v>-</v>
      </c>
      <c r="E6016" s="9" t="str">
        <f>IF(C6016="-","-",IF(D6016=maxgameno+2,"blank row 2",IF(D6016=maxgameno+1,"blank row 1",INDEX(FixtureCode!$B$4:$AH$128,MATCH($C6016,FixtureCode!$B$4:$B$128,0),MATCH("G"&amp;D6016&amp;"-T1",FixtureCode!$B$4:$AH$4,0)))))</f>
        <v>-</v>
      </c>
      <c r="F6016" s="13" t="str">
        <f>IF(C6016="-","-",IF(D6016=maxgameno+2,"blank row 2",IF(D6016=maxgameno+1,"blank row 1",INDEX(FixtureCode!$B$4:$AH$128,MATCH($C6016,FixtureCode!$B$4:$B$128,0),MATCH("G"&amp;D6016&amp;"-T2",FixtureCode!$B$4:$AH$4,0)))))</f>
        <v>-</v>
      </c>
      <c r="G6016" s="12" t="str">
        <f>IF(C6016="-","-",IF(AND(ISNUMBER(Fixture!G6020),ISNUMBER(Fixture!I6020),Fixture!F6020&lt;&gt;"BYE",Fixture!J6020&lt;&gt;"BYE"),"Yes","-"))</f>
        <v>-</v>
      </c>
      <c r="H6016" s="9" t="str">
        <f>IF(G6016="-","-",IF(Fixture!G6020&gt;Fixture!I6020,Settings!$G$7,IF(Fixture!G6020=Fixture!I6020,Settings!$G$8,IF(Fixture!G6020&lt;Fixture!I6020,Settings!$G$9,"-"))))</f>
        <v>-</v>
      </c>
      <c r="I6016" s="13" t="str">
        <f>IF(G6016="-","-",IF(Fixture!I6020&gt;Fixture!G6020,Settings!$G$7,IF(Fixture!I6020=Fixture!G6020,Settings!$G$8,IF(Fixture!I6020&lt;Fixture!G6020,Settings!$G$9,"-"))))</f>
        <v>-</v>
      </c>
    </row>
    <row r="6017" spans="3:9" x14ac:dyDescent="0.25">
      <c r="C6017" s="12" t="str">
        <f t="shared" si="188"/>
        <v>-</v>
      </c>
      <c r="D6017" s="9" t="str">
        <f t="shared" si="189"/>
        <v>-</v>
      </c>
      <c r="E6017" s="9" t="str">
        <f>IF(C6017="-","-",IF(D6017=maxgameno+2,"blank row 2",IF(D6017=maxgameno+1,"blank row 1",INDEX(FixtureCode!$B$4:$AH$128,MATCH($C6017,FixtureCode!$B$4:$B$128,0),MATCH("G"&amp;D6017&amp;"-T1",FixtureCode!$B$4:$AH$4,0)))))</f>
        <v>-</v>
      </c>
      <c r="F6017" s="13" t="str">
        <f>IF(C6017="-","-",IF(D6017=maxgameno+2,"blank row 2",IF(D6017=maxgameno+1,"blank row 1",INDEX(FixtureCode!$B$4:$AH$128,MATCH($C6017,FixtureCode!$B$4:$B$128,0),MATCH("G"&amp;D6017&amp;"-T2",FixtureCode!$B$4:$AH$4,0)))))</f>
        <v>-</v>
      </c>
      <c r="G6017" s="12" t="str">
        <f>IF(C6017="-","-",IF(AND(ISNUMBER(Fixture!G6021),ISNUMBER(Fixture!I6021),Fixture!F6021&lt;&gt;"BYE",Fixture!J6021&lt;&gt;"BYE"),"Yes","-"))</f>
        <v>-</v>
      </c>
      <c r="H6017" s="9" t="str">
        <f>IF(G6017="-","-",IF(Fixture!G6021&gt;Fixture!I6021,Settings!$G$7,IF(Fixture!G6021=Fixture!I6021,Settings!$G$8,IF(Fixture!G6021&lt;Fixture!I6021,Settings!$G$9,"-"))))</f>
        <v>-</v>
      </c>
      <c r="I6017" s="13" t="str">
        <f>IF(G6017="-","-",IF(Fixture!I6021&gt;Fixture!G6021,Settings!$G$7,IF(Fixture!I6021=Fixture!G6021,Settings!$G$8,IF(Fixture!I6021&lt;Fixture!G6021,Settings!$G$9,"-"))))</f>
        <v>-</v>
      </c>
    </row>
    <row r="6018" spans="3:9" x14ac:dyDescent="0.25">
      <c r="C6018" s="12" t="str">
        <f t="shared" si="188"/>
        <v>-</v>
      </c>
      <c r="D6018" s="9" t="str">
        <f t="shared" si="189"/>
        <v>-</v>
      </c>
      <c r="E6018" s="9" t="str">
        <f>IF(C6018="-","-",IF(D6018=maxgameno+2,"blank row 2",IF(D6018=maxgameno+1,"blank row 1",INDEX(FixtureCode!$B$4:$AH$128,MATCH($C6018,FixtureCode!$B$4:$B$128,0),MATCH("G"&amp;D6018&amp;"-T1",FixtureCode!$B$4:$AH$4,0)))))</f>
        <v>-</v>
      </c>
      <c r="F6018" s="13" t="str">
        <f>IF(C6018="-","-",IF(D6018=maxgameno+2,"blank row 2",IF(D6018=maxgameno+1,"blank row 1",INDEX(FixtureCode!$B$4:$AH$128,MATCH($C6018,FixtureCode!$B$4:$B$128,0),MATCH("G"&amp;D6018&amp;"-T2",FixtureCode!$B$4:$AH$4,0)))))</f>
        <v>-</v>
      </c>
      <c r="G6018" s="12" t="str">
        <f>IF(C6018="-","-",IF(AND(ISNUMBER(Fixture!G6022),ISNUMBER(Fixture!I6022),Fixture!F6022&lt;&gt;"BYE",Fixture!J6022&lt;&gt;"BYE"),"Yes","-"))</f>
        <v>-</v>
      </c>
      <c r="H6018" s="9" t="str">
        <f>IF(G6018="-","-",IF(Fixture!G6022&gt;Fixture!I6022,Settings!$G$7,IF(Fixture!G6022=Fixture!I6022,Settings!$G$8,IF(Fixture!G6022&lt;Fixture!I6022,Settings!$G$9,"-"))))</f>
        <v>-</v>
      </c>
      <c r="I6018" s="13" t="str">
        <f>IF(G6018="-","-",IF(Fixture!I6022&gt;Fixture!G6022,Settings!$G$7,IF(Fixture!I6022=Fixture!G6022,Settings!$G$8,IF(Fixture!I6022&lt;Fixture!G6022,Settings!$G$9,"-"))))</f>
        <v>-</v>
      </c>
    </row>
    <row r="6019" spans="3:9" x14ac:dyDescent="0.25">
      <c r="C6019" s="12" t="str">
        <f t="shared" si="188"/>
        <v>-</v>
      </c>
      <c r="D6019" s="9" t="str">
        <f t="shared" si="189"/>
        <v>-</v>
      </c>
      <c r="E6019" s="9" t="str">
        <f>IF(C6019="-","-",IF(D6019=maxgameno+2,"blank row 2",IF(D6019=maxgameno+1,"blank row 1",INDEX(FixtureCode!$B$4:$AH$128,MATCH($C6019,FixtureCode!$B$4:$B$128,0),MATCH("G"&amp;D6019&amp;"-T1",FixtureCode!$B$4:$AH$4,0)))))</f>
        <v>-</v>
      </c>
      <c r="F6019" s="13" t="str">
        <f>IF(C6019="-","-",IF(D6019=maxgameno+2,"blank row 2",IF(D6019=maxgameno+1,"blank row 1",INDEX(FixtureCode!$B$4:$AH$128,MATCH($C6019,FixtureCode!$B$4:$B$128,0),MATCH("G"&amp;D6019&amp;"-T2",FixtureCode!$B$4:$AH$4,0)))))</f>
        <v>-</v>
      </c>
      <c r="G6019" s="12" t="str">
        <f>IF(C6019="-","-",IF(AND(ISNUMBER(Fixture!G6023),ISNUMBER(Fixture!I6023),Fixture!F6023&lt;&gt;"BYE",Fixture!J6023&lt;&gt;"BYE"),"Yes","-"))</f>
        <v>-</v>
      </c>
      <c r="H6019" s="9" t="str">
        <f>IF(G6019="-","-",IF(Fixture!G6023&gt;Fixture!I6023,Settings!$G$7,IF(Fixture!G6023=Fixture!I6023,Settings!$G$8,IF(Fixture!G6023&lt;Fixture!I6023,Settings!$G$9,"-"))))</f>
        <v>-</v>
      </c>
      <c r="I6019" s="13" t="str">
        <f>IF(G6019="-","-",IF(Fixture!I6023&gt;Fixture!G6023,Settings!$G$7,IF(Fixture!I6023=Fixture!G6023,Settings!$G$8,IF(Fixture!I6023&lt;Fixture!G6023,Settings!$G$9,"-"))))</f>
        <v>-</v>
      </c>
    </row>
    <row r="6020" spans="3:9" x14ac:dyDescent="0.25">
      <c r="C6020" s="12" t="str">
        <f t="shared" si="188"/>
        <v>-</v>
      </c>
      <c r="D6020" s="9" t="str">
        <f t="shared" si="189"/>
        <v>-</v>
      </c>
      <c r="E6020" s="9" t="str">
        <f>IF(C6020="-","-",IF(D6020=maxgameno+2,"blank row 2",IF(D6020=maxgameno+1,"blank row 1",INDEX(FixtureCode!$B$4:$AH$128,MATCH($C6020,FixtureCode!$B$4:$B$128,0),MATCH("G"&amp;D6020&amp;"-T1",FixtureCode!$B$4:$AH$4,0)))))</f>
        <v>-</v>
      </c>
      <c r="F6020" s="13" t="str">
        <f>IF(C6020="-","-",IF(D6020=maxgameno+2,"blank row 2",IF(D6020=maxgameno+1,"blank row 1",INDEX(FixtureCode!$B$4:$AH$128,MATCH($C6020,FixtureCode!$B$4:$B$128,0),MATCH("G"&amp;D6020&amp;"-T2",FixtureCode!$B$4:$AH$4,0)))))</f>
        <v>-</v>
      </c>
      <c r="G6020" s="12" t="str">
        <f>IF(C6020="-","-",IF(AND(ISNUMBER(Fixture!G6024),ISNUMBER(Fixture!I6024),Fixture!F6024&lt;&gt;"BYE",Fixture!J6024&lt;&gt;"BYE"),"Yes","-"))</f>
        <v>-</v>
      </c>
      <c r="H6020" s="9" t="str">
        <f>IF(G6020="-","-",IF(Fixture!G6024&gt;Fixture!I6024,Settings!$G$7,IF(Fixture!G6024=Fixture!I6024,Settings!$G$8,IF(Fixture!G6024&lt;Fixture!I6024,Settings!$G$9,"-"))))</f>
        <v>-</v>
      </c>
      <c r="I6020" s="13" t="str">
        <f>IF(G6020="-","-",IF(Fixture!I6024&gt;Fixture!G6024,Settings!$G$7,IF(Fixture!I6024=Fixture!G6024,Settings!$G$8,IF(Fixture!I6024&lt;Fixture!G6024,Settings!$G$9,"-"))))</f>
        <v>-</v>
      </c>
    </row>
    <row r="6021" spans="3:9" x14ac:dyDescent="0.25">
      <c r="C6021" s="12" t="str">
        <f t="shared" si="188"/>
        <v>-</v>
      </c>
      <c r="D6021" s="9" t="str">
        <f t="shared" si="189"/>
        <v>-</v>
      </c>
      <c r="E6021" s="9" t="str">
        <f>IF(C6021="-","-",IF(D6021=maxgameno+2,"blank row 2",IF(D6021=maxgameno+1,"blank row 1",INDEX(FixtureCode!$B$4:$AH$128,MATCH($C6021,FixtureCode!$B$4:$B$128,0),MATCH("G"&amp;D6021&amp;"-T1",FixtureCode!$B$4:$AH$4,0)))))</f>
        <v>-</v>
      </c>
      <c r="F6021" s="13" t="str">
        <f>IF(C6021="-","-",IF(D6021=maxgameno+2,"blank row 2",IF(D6021=maxgameno+1,"blank row 1",INDEX(FixtureCode!$B$4:$AH$128,MATCH($C6021,FixtureCode!$B$4:$B$128,0),MATCH("G"&amp;D6021&amp;"-T2",FixtureCode!$B$4:$AH$4,0)))))</f>
        <v>-</v>
      </c>
      <c r="G6021" s="12" t="str">
        <f>IF(C6021="-","-",IF(AND(ISNUMBER(Fixture!G6025),ISNUMBER(Fixture!I6025),Fixture!F6025&lt;&gt;"BYE",Fixture!J6025&lt;&gt;"BYE"),"Yes","-"))</f>
        <v>-</v>
      </c>
      <c r="H6021" s="9" t="str">
        <f>IF(G6021="-","-",IF(Fixture!G6025&gt;Fixture!I6025,Settings!$G$7,IF(Fixture!G6025=Fixture!I6025,Settings!$G$8,IF(Fixture!G6025&lt;Fixture!I6025,Settings!$G$9,"-"))))</f>
        <v>-</v>
      </c>
      <c r="I6021" s="13" t="str">
        <f>IF(G6021="-","-",IF(Fixture!I6025&gt;Fixture!G6025,Settings!$G$7,IF(Fixture!I6025=Fixture!G6025,Settings!$G$8,IF(Fixture!I6025&lt;Fixture!G6025,Settings!$G$9,"-"))))</f>
        <v>-</v>
      </c>
    </row>
    <row r="6022" spans="3:9" x14ac:dyDescent="0.25">
      <c r="C6022" s="12" t="str">
        <f t="shared" ref="C6022:C6085" si="190">IF(C6021="-","-",IF(D6021+1&lt;=maxgameno+2,C6021,IF(C6021+1&lt;=maxroundno,C6021+1,"-")))</f>
        <v>-</v>
      </c>
      <c r="D6022" s="9" t="str">
        <f t="shared" ref="D6022:D6085" si="191">IF(C6022="-","-",IF(D6021+1&lt;=maxgameno+2,D6021+1,1))</f>
        <v>-</v>
      </c>
      <c r="E6022" s="9" t="str">
        <f>IF(C6022="-","-",IF(D6022=maxgameno+2,"blank row 2",IF(D6022=maxgameno+1,"blank row 1",INDEX(FixtureCode!$B$4:$AH$128,MATCH($C6022,FixtureCode!$B$4:$B$128,0),MATCH("G"&amp;D6022&amp;"-T1",FixtureCode!$B$4:$AH$4,0)))))</f>
        <v>-</v>
      </c>
      <c r="F6022" s="13" t="str">
        <f>IF(C6022="-","-",IF(D6022=maxgameno+2,"blank row 2",IF(D6022=maxgameno+1,"blank row 1",INDEX(FixtureCode!$B$4:$AH$128,MATCH($C6022,FixtureCode!$B$4:$B$128,0),MATCH("G"&amp;D6022&amp;"-T2",FixtureCode!$B$4:$AH$4,0)))))</f>
        <v>-</v>
      </c>
      <c r="G6022" s="12" t="str">
        <f>IF(C6022="-","-",IF(AND(ISNUMBER(Fixture!G6026),ISNUMBER(Fixture!I6026),Fixture!F6026&lt;&gt;"BYE",Fixture!J6026&lt;&gt;"BYE"),"Yes","-"))</f>
        <v>-</v>
      </c>
      <c r="H6022" s="9" t="str">
        <f>IF(G6022="-","-",IF(Fixture!G6026&gt;Fixture!I6026,Settings!$G$7,IF(Fixture!G6026=Fixture!I6026,Settings!$G$8,IF(Fixture!G6026&lt;Fixture!I6026,Settings!$G$9,"-"))))</f>
        <v>-</v>
      </c>
      <c r="I6022" s="13" t="str">
        <f>IF(G6022="-","-",IF(Fixture!I6026&gt;Fixture!G6026,Settings!$G$7,IF(Fixture!I6026=Fixture!G6026,Settings!$G$8,IF(Fixture!I6026&lt;Fixture!G6026,Settings!$G$9,"-"))))</f>
        <v>-</v>
      </c>
    </row>
    <row r="6023" spans="3:9" x14ac:dyDescent="0.25">
      <c r="C6023" s="12" t="str">
        <f t="shared" si="190"/>
        <v>-</v>
      </c>
      <c r="D6023" s="9" t="str">
        <f t="shared" si="191"/>
        <v>-</v>
      </c>
      <c r="E6023" s="9" t="str">
        <f>IF(C6023="-","-",IF(D6023=maxgameno+2,"blank row 2",IF(D6023=maxgameno+1,"blank row 1",INDEX(FixtureCode!$B$4:$AH$128,MATCH($C6023,FixtureCode!$B$4:$B$128,0),MATCH("G"&amp;D6023&amp;"-T1",FixtureCode!$B$4:$AH$4,0)))))</f>
        <v>-</v>
      </c>
      <c r="F6023" s="13" t="str">
        <f>IF(C6023="-","-",IF(D6023=maxgameno+2,"blank row 2",IF(D6023=maxgameno+1,"blank row 1",INDEX(FixtureCode!$B$4:$AH$128,MATCH($C6023,FixtureCode!$B$4:$B$128,0),MATCH("G"&amp;D6023&amp;"-T2",FixtureCode!$B$4:$AH$4,0)))))</f>
        <v>-</v>
      </c>
      <c r="G6023" s="12" t="str">
        <f>IF(C6023="-","-",IF(AND(ISNUMBER(Fixture!G6027),ISNUMBER(Fixture!I6027),Fixture!F6027&lt;&gt;"BYE",Fixture!J6027&lt;&gt;"BYE"),"Yes","-"))</f>
        <v>-</v>
      </c>
      <c r="H6023" s="9" t="str">
        <f>IF(G6023="-","-",IF(Fixture!G6027&gt;Fixture!I6027,Settings!$G$7,IF(Fixture!G6027=Fixture!I6027,Settings!$G$8,IF(Fixture!G6027&lt;Fixture!I6027,Settings!$G$9,"-"))))</f>
        <v>-</v>
      </c>
      <c r="I6023" s="13" t="str">
        <f>IF(G6023="-","-",IF(Fixture!I6027&gt;Fixture!G6027,Settings!$G$7,IF(Fixture!I6027=Fixture!G6027,Settings!$G$8,IF(Fixture!I6027&lt;Fixture!G6027,Settings!$G$9,"-"))))</f>
        <v>-</v>
      </c>
    </row>
    <row r="6024" spans="3:9" x14ac:dyDescent="0.25">
      <c r="C6024" s="12" t="str">
        <f t="shared" si="190"/>
        <v>-</v>
      </c>
      <c r="D6024" s="9" t="str">
        <f t="shared" si="191"/>
        <v>-</v>
      </c>
      <c r="E6024" s="9" t="str">
        <f>IF(C6024="-","-",IF(D6024=maxgameno+2,"blank row 2",IF(D6024=maxgameno+1,"blank row 1",INDEX(FixtureCode!$B$4:$AH$128,MATCH($C6024,FixtureCode!$B$4:$B$128,0),MATCH("G"&amp;D6024&amp;"-T1",FixtureCode!$B$4:$AH$4,0)))))</f>
        <v>-</v>
      </c>
      <c r="F6024" s="13" t="str">
        <f>IF(C6024="-","-",IF(D6024=maxgameno+2,"blank row 2",IF(D6024=maxgameno+1,"blank row 1",INDEX(FixtureCode!$B$4:$AH$128,MATCH($C6024,FixtureCode!$B$4:$B$128,0),MATCH("G"&amp;D6024&amp;"-T2",FixtureCode!$B$4:$AH$4,0)))))</f>
        <v>-</v>
      </c>
      <c r="G6024" s="12" t="str">
        <f>IF(C6024="-","-",IF(AND(ISNUMBER(Fixture!G6028),ISNUMBER(Fixture!I6028),Fixture!F6028&lt;&gt;"BYE",Fixture!J6028&lt;&gt;"BYE"),"Yes","-"))</f>
        <v>-</v>
      </c>
      <c r="H6024" s="9" t="str">
        <f>IF(G6024="-","-",IF(Fixture!G6028&gt;Fixture!I6028,Settings!$G$7,IF(Fixture!G6028=Fixture!I6028,Settings!$G$8,IF(Fixture!G6028&lt;Fixture!I6028,Settings!$G$9,"-"))))</f>
        <v>-</v>
      </c>
      <c r="I6024" s="13" t="str">
        <f>IF(G6024="-","-",IF(Fixture!I6028&gt;Fixture!G6028,Settings!$G$7,IF(Fixture!I6028=Fixture!G6028,Settings!$G$8,IF(Fixture!I6028&lt;Fixture!G6028,Settings!$G$9,"-"))))</f>
        <v>-</v>
      </c>
    </row>
    <row r="6025" spans="3:9" x14ac:dyDescent="0.25">
      <c r="C6025" s="12" t="str">
        <f t="shared" si="190"/>
        <v>-</v>
      </c>
      <c r="D6025" s="9" t="str">
        <f t="shared" si="191"/>
        <v>-</v>
      </c>
      <c r="E6025" s="9" t="str">
        <f>IF(C6025="-","-",IF(D6025=maxgameno+2,"blank row 2",IF(D6025=maxgameno+1,"blank row 1",INDEX(FixtureCode!$B$4:$AH$128,MATCH($C6025,FixtureCode!$B$4:$B$128,0),MATCH("G"&amp;D6025&amp;"-T1",FixtureCode!$B$4:$AH$4,0)))))</f>
        <v>-</v>
      </c>
      <c r="F6025" s="13" t="str">
        <f>IF(C6025="-","-",IF(D6025=maxgameno+2,"blank row 2",IF(D6025=maxgameno+1,"blank row 1",INDEX(FixtureCode!$B$4:$AH$128,MATCH($C6025,FixtureCode!$B$4:$B$128,0),MATCH("G"&amp;D6025&amp;"-T2",FixtureCode!$B$4:$AH$4,0)))))</f>
        <v>-</v>
      </c>
      <c r="G6025" s="12" t="str">
        <f>IF(C6025="-","-",IF(AND(ISNUMBER(Fixture!G6029),ISNUMBER(Fixture!I6029),Fixture!F6029&lt;&gt;"BYE",Fixture!J6029&lt;&gt;"BYE"),"Yes","-"))</f>
        <v>-</v>
      </c>
      <c r="H6025" s="9" t="str">
        <f>IF(G6025="-","-",IF(Fixture!G6029&gt;Fixture!I6029,Settings!$G$7,IF(Fixture!G6029=Fixture!I6029,Settings!$G$8,IF(Fixture!G6029&lt;Fixture!I6029,Settings!$G$9,"-"))))</f>
        <v>-</v>
      </c>
      <c r="I6025" s="13" t="str">
        <f>IF(G6025="-","-",IF(Fixture!I6029&gt;Fixture!G6029,Settings!$G$7,IF(Fixture!I6029=Fixture!G6029,Settings!$G$8,IF(Fixture!I6029&lt;Fixture!G6029,Settings!$G$9,"-"))))</f>
        <v>-</v>
      </c>
    </row>
    <row r="6026" spans="3:9" x14ac:dyDescent="0.25">
      <c r="C6026" s="12" t="str">
        <f t="shared" si="190"/>
        <v>-</v>
      </c>
      <c r="D6026" s="9" t="str">
        <f t="shared" si="191"/>
        <v>-</v>
      </c>
      <c r="E6026" s="9" t="str">
        <f>IF(C6026="-","-",IF(D6026=maxgameno+2,"blank row 2",IF(D6026=maxgameno+1,"blank row 1",INDEX(FixtureCode!$B$4:$AH$128,MATCH($C6026,FixtureCode!$B$4:$B$128,0),MATCH("G"&amp;D6026&amp;"-T1",FixtureCode!$B$4:$AH$4,0)))))</f>
        <v>-</v>
      </c>
      <c r="F6026" s="13" t="str">
        <f>IF(C6026="-","-",IF(D6026=maxgameno+2,"blank row 2",IF(D6026=maxgameno+1,"blank row 1",INDEX(FixtureCode!$B$4:$AH$128,MATCH($C6026,FixtureCode!$B$4:$B$128,0),MATCH("G"&amp;D6026&amp;"-T2",FixtureCode!$B$4:$AH$4,0)))))</f>
        <v>-</v>
      </c>
      <c r="G6026" s="12" t="str">
        <f>IF(C6026="-","-",IF(AND(ISNUMBER(Fixture!G6030),ISNUMBER(Fixture!I6030),Fixture!F6030&lt;&gt;"BYE",Fixture!J6030&lt;&gt;"BYE"),"Yes","-"))</f>
        <v>-</v>
      </c>
      <c r="H6026" s="9" t="str">
        <f>IF(G6026="-","-",IF(Fixture!G6030&gt;Fixture!I6030,Settings!$G$7,IF(Fixture!G6030=Fixture!I6030,Settings!$G$8,IF(Fixture!G6030&lt;Fixture!I6030,Settings!$G$9,"-"))))</f>
        <v>-</v>
      </c>
      <c r="I6026" s="13" t="str">
        <f>IF(G6026="-","-",IF(Fixture!I6030&gt;Fixture!G6030,Settings!$G$7,IF(Fixture!I6030=Fixture!G6030,Settings!$G$8,IF(Fixture!I6030&lt;Fixture!G6030,Settings!$G$9,"-"))))</f>
        <v>-</v>
      </c>
    </row>
    <row r="6027" spans="3:9" x14ac:dyDescent="0.25">
      <c r="C6027" s="12" t="str">
        <f t="shared" si="190"/>
        <v>-</v>
      </c>
      <c r="D6027" s="9" t="str">
        <f t="shared" si="191"/>
        <v>-</v>
      </c>
      <c r="E6027" s="9" t="str">
        <f>IF(C6027="-","-",IF(D6027=maxgameno+2,"blank row 2",IF(D6027=maxgameno+1,"blank row 1",INDEX(FixtureCode!$B$4:$AH$128,MATCH($C6027,FixtureCode!$B$4:$B$128,0),MATCH("G"&amp;D6027&amp;"-T1",FixtureCode!$B$4:$AH$4,0)))))</f>
        <v>-</v>
      </c>
      <c r="F6027" s="13" t="str">
        <f>IF(C6027="-","-",IF(D6027=maxgameno+2,"blank row 2",IF(D6027=maxgameno+1,"blank row 1",INDEX(FixtureCode!$B$4:$AH$128,MATCH($C6027,FixtureCode!$B$4:$B$128,0),MATCH("G"&amp;D6027&amp;"-T2",FixtureCode!$B$4:$AH$4,0)))))</f>
        <v>-</v>
      </c>
      <c r="G6027" s="12" t="str">
        <f>IF(C6027="-","-",IF(AND(ISNUMBER(Fixture!G6031),ISNUMBER(Fixture!I6031),Fixture!F6031&lt;&gt;"BYE",Fixture!J6031&lt;&gt;"BYE"),"Yes","-"))</f>
        <v>-</v>
      </c>
      <c r="H6027" s="9" t="str">
        <f>IF(G6027="-","-",IF(Fixture!G6031&gt;Fixture!I6031,Settings!$G$7,IF(Fixture!G6031=Fixture!I6031,Settings!$G$8,IF(Fixture!G6031&lt;Fixture!I6031,Settings!$G$9,"-"))))</f>
        <v>-</v>
      </c>
      <c r="I6027" s="13" t="str">
        <f>IF(G6027="-","-",IF(Fixture!I6031&gt;Fixture!G6031,Settings!$G$7,IF(Fixture!I6031=Fixture!G6031,Settings!$G$8,IF(Fixture!I6031&lt;Fixture!G6031,Settings!$G$9,"-"))))</f>
        <v>-</v>
      </c>
    </row>
    <row r="6028" spans="3:9" x14ac:dyDescent="0.25">
      <c r="C6028" s="12" t="str">
        <f t="shared" si="190"/>
        <v>-</v>
      </c>
      <c r="D6028" s="9" t="str">
        <f t="shared" si="191"/>
        <v>-</v>
      </c>
      <c r="E6028" s="9" t="str">
        <f>IF(C6028="-","-",IF(D6028=maxgameno+2,"blank row 2",IF(D6028=maxgameno+1,"blank row 1",INDEX(FixtureCode!$B$4:$AH$128,MATCH($C6028,FixtureCode!$B$4:$B$128,0),MATCH("G"&amp;D6028&amp;"-T1",FixtureCode!$B$4:$AH$4,0)))))</f>
        <v>-</v>
      </c>
      <c r="F6028" s="13" t="str">
        <f>IF(C6028="-","-",IF(D6028=maxgameno+2,"blank row 2",IF(D6028=maxgameno+1,"blank row 1",INDEX(FixtureCode!$B$4:$AH$128,MATCH($C6028,FixtureCode!$B$4:$B$128,0),MATCH("G"&amp;D6028&amp;"-T2",FixtureCode!$B$4:$AH$4,0)))))</f>
        <v>-</v>
      </c>
      <c r="G6028" s="12" t="str">
        <f>IF(C6028="-","-",IF(AND(ISNUMBER(Fixture!G6032),ISNUMBER(Fixture!I6032),Fixture!F6032&lt;&gt;"BYE",Fixture!J6032&lt;&gt;"BYE"),"Yes","-"))</f>
        <v>-</v>
      </c>
      <c r="H6028" s="9" t="str">
        <f>IF(G6028="-","-",IF(Fixture!G6032&gt;Fixture!I6032,Settings!$G$7,IF(Fixture!G6032=Fixture!I6032,Settings!$G$8,IF(Fixture!G6032&lt;Fixture!I6032,Settings!$G$9,"-"))))</f>
        <v>-</v>
      </c>
      <c r="I6028" s="13" t="str">
        <f>IF(G6028="-","-",IF(Fixture!I6032&gt;Fixture!G6032,Settings!$G$7,IF(Fixture!I6032=Fixture!G6032,Settings!$G$8,IF(Fixture!I6032&lt;Fixture!G6032,Settings!$G$9,"-"))))</f>
        <v>-</v>
      </c>
    </row>
    <row r="6029" spans="3:9" x14ac:dyDescent="0.25">
      <c r="C6029" s="12" t="str">
        <f t="shared" si="190"/>
        <v>-</v>
      </c>
      <c r="D6029" s="9" t="str">
        <f t="shared" si="191"/>
        <v>-</v>
      </c>
      <c r="E6029" s="9" t="str">
        <f>IF(C6029="-","-",IF(D6029=maxgameno+2,"blank row 2",IF(D6029=maxgameno+1,"blank row 1",INDEX(FixtureCode!$B$4:$AH$128,MATCH($C6029,FixtureCode!$B$4:$B$128,0),MATCH("G"&amp;D6029&amp;"-T1",FixtureCode!$B$4:$AH$4,0)))))</f>
        <v>-</v>
      </c>
      <c r="F6029" s="13" t="str">
        <f>IF(C6029="-","-",IF(D6029=maxgameno+2,"blank row 2",IF(D6029=maxgameno+1,"blank row 1",INDEX(FixtureCode!$B$4:$AH$128,MATCH($C6029,FixtureCode!$B$4:$B$128,0),MATCH("G"&amp;D6029&amp;"-T2",FixtureCode!$B$4:$AH$4,0)))))</f>
        <v>-</v>
      </c>
      <c r="G6029" s="12" t="str">
        <f>IF(C6029="-","-",IF(AND(ISNUMBER(Fixture!G6033),ISNUMBER(Fixture!I6033),Fixture!F6033&lt;&gt;"BYE",Fixture!J6033&lt;&gt;"BYE"),"Yes","-"))</f>
        <v>-</v>
      </c>
      <c r="H6029" s="9" t="str">
        <f>IF(G6029="-","-",IF(Fixture!G6033&gt;Fixture!I6033,Settings!$G$7,IF(Fixture!G6033=Fixture!I6033,Settings!$G$8,IF(Fixture!G6033&lt;Fixture!I6033,Settings!$G$9,"-"))))</f>
        <v>-</v>
      </c>
      <c r="I6029" s="13" t="str">
        <f>IF(G6029="-","-",IF(Fixture!I6033&gt;Fixture!G6033,Settings!$G$7,IF(Fixture!I6033=Fixture!G6033,Settings!$G$8,IF(Fixture!I6033&lt;Fixture!G6033,Settings!$G$9,"-"))))</f>
        <v>-</v>
      </c>
    </row>
    <row r="6030" spans="3:9" x14ac:dyDescent="0.25">
      <c r="C6030" s="12" t="str">
        <f t="shared" si="190"/>
        <v>-</v>
      </c>
      <c r="D6030" s="9" t="str">
        <f t="shared" si="191"/>
        <v>-</v>
      </c>
      <c r="E6030" s="9" t="str">
        <f>IF(C6030="-","-",IF(D6030=maxgameno+2,"blank row 2",IF(D6030=maxgameno+1,"blank row 1",INDEX(FixtureCode!$B$4:$AH$128,MATCH($C6030,FixtureCode!$B$4:$B$128,0),MATCH("G"&amp;D6030&amp;"-T1",FixtureCode!$B$4:$AH$4,0)))))</f>
        <v>-</v>
      </c>
      <c r="F6030" s="13" t="str">
        <f>IF(C6030="-","-",IF(D6030=maxgameno+2,"blank row 2",IF(D6030=maxgameno+1,"blank row 1",INDEX(FixtureCode!$B$4:$AH$128,MATCH($C6030,FixtureCode!$B$4:$B$128,0),MATCH("G"&amp;D6030&amp;"-T2",FixtureCode!$B$4:$AH$4,0)))))</f>
        <v>-</v>
      </c>
      <c r="G6030" s="12" t="str">
        <f>IF(C6030="-","-",IF(AND(ISNUMBER(Fixture!G6034),ISNUMBER(Fixture!I6034),Fixture!F6034&lt;&gt;"BYE",Fixture!J6034&lt;&gt;"BYE"),"Yes","-"))</f>
        <v>-</v>
      </c>
      <c r="H6030" s="9" t="str">
        <f>IF(G6030="-","-",IF(Fixture!G6034&gt;Fixture!I6034,Settings!$G$7,IF(Fixture!G6034=Fixture!I6034,Settings!$G$8,IF(Fixture!G6034&lt;Fixture!I6034,Settings!$G$9,"-"))))</f>
        <v>-</v>
      </c>
      <c r="I6030" s="13" t="str">
        <f>IF(G6030="-","-",IF(Fixture!I6034&gt;Fixture!G6034,Settings!$G$7,IF(Fixture!I6034=Fixture!G6034,Settings!$G$8,IF(Fixture!I6034&lt;Fixture!G6034,Settings!$G$9,"-"))))</f>
        <v>-</v>
      </c>
    </row>
    <row r="6031" spans="3:9" x14ac:dyDescent="0.25">
      <c r="C6031" s="12" t="str">
        <f t="shared" si="190"/>
        <v>-</v>
      </c>
      <c r="D6031" s="9" t="str">
        <f t="shared" si="191"/>
        <v>-</v>
      </c>
      <c r="E6031" s="9" t="str">
        <f>IF(C6031="-","-",IF(D6031=maxgameno+2,"blank row 2",IF(D6031=maxgameno+1,"blank row 1",INDEX(FixtureCode!$B$4:$AH$128,MATCH($C6031,FixtureCode!$B$4:$B$128,0),MATCH("G"&amp;D6031&amp;"-T1",FixtureCode!$B$4:$AH$4,0)))))</f>
        <v>-</v>
      </c>
      <c r="F6031" s="13" t="str">
        <f>IF(C6031="-","-",IF(D6031=maxgameno+2,"blank row 2",IF(D6031=maxgameno+1,"blank row 1",INDEX(FixtureCode!$B$4:$AH$128,MATCH($C6031,FixtureCode!$B$4:$B$128,0),MATCH("G"&amp;D6031&amp;"-T2",FixtureCode!$B$4:$AH$4,0)))))</f>
        <v>-</v>
      </c>
      <c r="G6031" s="12" t="str">
        <f>IF(C6031="-","-",IF(AND(ISNUMBER(Fixture!G6035),ISNUMBER(Fixture!I6035),Fixture!F6035&lt;&gt;"BYE",Fixture!J6035&lt;&gt;"BYE"),"Yes","-"))</f>
        <v>-</v>
      </c>
      <c r="H6031" s="9" t="str">
        <f>IF(G6031="-","-",IF(Fixture!G6035&gt;Fixture!I6035,Settings!$G$7,IF(Fixture!G6035=Fixture!I6035,Settings!$G$8,IF(Fixture!G6035&lt;Fixture!I6035,Settings!$G$9,"-"))))</f>
        <v>-</v>
      </c>
      <c r="I6031" s="13" t="str">
        <f>IF(G6031="-","-",IF(Fixture!I6035&gt;Fixture!G6035,Settings!$G$7,IF(Fixture!I6035=Fixture!G6035,Settings!$G$8,IF(Fixture!I6035&lt;Fixture!G6035,Settings!$G$9,"-"))))</f>
        <v>-</v>
      </c>
    </row>
    <row r="6032" spans="3:9" x14ac:dyDescent="0.25">
      <c r="C6032" s="12" t="str">
        <f t="shared" si="190"/>
        <v>-</v>
      </c>
      <c r="D6032" s="9" t="str">
        <f t="shared" si="191"/>
        <v>-</v>
      </c>
      <c r="E6032" s="9" t="str">
        <f>IF(C6032="-","-",IF(D6032=maxgameno+2,"blank row 2",IF(D6032=maxgameno+1,"blank row 1",INDEX(FixtureCode!$B$4:$AH$128,MATCH($C6032,FixtureCode!$B$4:$B$128,0),MATCH("G"&amp;D6032&amp;"-T1",FixtureCode!$B$4:$AH$4,0)))))</f>
        <v>-</v>
      </c>
      <c r="F6032" s="13" t="str">
        <f>IF(C6032="-","-",IF(D6032=maxgameno+2,"blank row 2",IF(D6032=maxgameno+1,"blank row 1",INDEX(FixtureCode!$B$4:$AH$128,MATCH($C6032,FixtureCode!$B$4:$B$128,0),MATCH("G"&amp;D6032&amp;"-T2",FixtureCode!$B$4:$AH$4,0)))))</f>
        <v>-</v>
      </c>
      <c r="G6032" s="12" t="str">
        <f>IF(C6032="-","-",IF(AND(ISNUMBER(Fixture!G6036),ISNUMBER(Fixture!I6036),Fixture!F6036&lt;&gt;"BYE",Fixture!J6036&lt;&gt;"BYE"),"Yes","-"))</f>
        <v>-</v>
      </c>
      <c r="H6032" s="9" t="str">
        <f>IF(G6032="-","-",IF(Fixture!G6036&gt;Fixture!I6036,Settings!$G$7,IF(Fixture!G6036=Fixture!I6036,Settings!$G$8,IF(Fixture!G6036&lt;Fixture!I6036,Settings!$G$9,"-"))))</f>
        <v>-</v>
      </c>
      <c r="I6032" s="13" t="str">
        <f>IF(G6032="-","-",IF(Fixture!I6036&gt;Fixture!G6036,Settings!$G$7,IF(Fixture!I6036=Fixture!G6036,Settings!$G$8,IF(Fixture!I6036&lt;Fixture!G6036,Settings!$G$9,"-"))))</f>
        <v>-</v>
      </c>
    </row>
    <row r="6033" spans="3:9" x14ac:dyDescent="0.25">
      <c r="C6033" s="12" t="str">
        <f t="shared" si="190"/>
        <v>-</v>
      </c>
      <c r="D6033" s="9" t="str">
        <f t="shared" si="191"/>
        <v>-</v>
      </c>
      <c r="E6033" s="9" t="str">
        <f>IF(C6033="-","-",IF(D6033=maxgameno+2,"blank row 2",IF(D6033=maxgameno+1,"blank row 1",INDEX(FixtureCode!$B$4:$AH$128,MATCH($C6033,FixtureCode!$B$4:$B$128,0),MATCH("G"&amp;D6033&amp;"-T1",FixtureCode!$B$4:$AH$4,0)))))</f>
        <v>-</v>
      </c>
      <c r="F6033" s="13" t="str">
        <f>IF(C6033="-","-",IF(D6033=maxgameno+2,"blank row 2",IF(D6033=maxgameno+1,"blank row 1",INDEX(FixtureCode!$B$4:$AH$128,MATCH($C6033,FixtureCode!$B$4:$B$128,0),MATCH("G"&amp;D6033&amp;"-T2",FixtureCode!$B$4:$AH$4,0)))))</f>
        <v>-</v>
      </c>
      <c r="G6033" s="12" t="str">
        <f>IF(C6033="-","-",IF(AND(ISNUMBER(Fixture!G6037),ISNUMBER(Fixture!I6037),Fixture!F6037&lt;&gt;"BYE",Fixture!J6037&lt;&gt;"BYE"),"Yes","-"))</f>
        <v>-</v>
      </c>
      <c r="H6033" s="9" t="str">
        <f>IF(G6033="-","-",IF(Fixture!G6037&gt;Fixture!I6037,Settings!$G$7,IF(Fixture!G6037=Fixture!I6037,Settings!$G$8,IF(Fixture!G6037&lt;Fixture!I6037,Settings!$G$9,"-"))))</f>
        <v>-</v>
      </c>
      <c r="I6033" s="13" t="str">
        <f>IF(G6033="-","-",IF(Fixture!I6037&gt;Fixture!G6037,Settings!$G$7,IF(Fixture!I6037=Fixture!G6037,Settings!$G$8,IF(Fixture!I6037&lt;Fixture!G6037,Settings!$G$9,"-"))))</f>
        <v>-</v>
      </c>
    </row>
    <row r="6034" spans="3:9" x14ac:dyDescent="0.25">
      <c r="C6034" s="12" t="str">
        <f t="shared" si="190"/>
        <v>-</v>
      </c>
      <c r="D6034" s="9" t="str">
        <f t="shared" si="191"/>
        <v>-</v>
      </c>
      <c r="E6034" s="9" t="str">
        <f>IF(C6034="-","-",IF(D6034=maxgameno+2,"blank row 2",IF(D6034=maxgameno+1,"blank row 1",INDEX(FixtureCode!$B$4:$AH$128,MATCH($C6034,FixtureCode!$B$4:$B$128,0),MATCH("G"&amp;D6034&amp;"-T1",FixtureCode!$B$4:$AH$4,0)))))</f>
        <v>-</v>
      </c>
      <c r="F6034" s="13" t="str">
        <f>IF(C6034="-","-",IF(D6034=maxgameno+2,"blank row 2",IF(D6034=maxgameno+1,"blank row 1",INDEX(FixtureCode!$B$4:$AH$128,MATCH($C6034,FixtureCode!$B$4:$B$128,0),MATCH("G"&amp;D6034&amp;"-T2",FixtureCode!$B$4:$AH$4,0)))))</f>
        <v>-</v>
      </c>
      <c r="G6034" s="12" t="str">
        <f>IF(C6034="-","-",IF(AND(ISNUMBER(Fixture!G6038),ISNUMBER(Fixture!I6038),Fixture!F6038&lt;&gt;"BYE",Fixture!J6038&lt;&gt;"BYE"),"Yes","-"))</f>
        <v>-</v>
      </c>
      <c r="H6034" s="9" t="str">
        <f>IF(G6034="-","-",IF(Fixture!G6038&gt;Fixture!I6038,Settings!$G$7,IF(Fixture!G6038=Fixture!I6038,Settings!$G$8,IF(Fixture!G6038&lt;Fixture!I6038,Settings!$G$9,"-"))))</f>
        <v>-</v>
      </c>
      <c r="I6034" s="13" t="str">
        <f>IF(G6034="-","-",IF(Fixture!I6038&gt;Fixture!G6038,Settings!$G$7,IF(Fixture!I6038=Fixture!G6038,Settings!$G$8,IF(Fixture!I6038&lt;Fixture!G6038,Settings!$G$9,"-"))))</f>
        <v>-</v>
      </c>
    </row>
    <row r="6035" spans="3:9" x14ac:dyDescent="0.25">
      <c r="C6035" s="12" t="str">
        <f t="shared" si="190"/>
        <v>-</v>
      </c>
      <c r="D6035" s="9" t="str">
        <f t="shared" si="191"/>
        <v>-</v>
      </c>
      <c r="E6035" s="9" t="str">
        <f>IF(C6035="-","-",IF(D6035=maxgameno+2,"blank row 2",IF(D6035=maxgameno+1,"blank row 1",INDEX(FixtureCode!$B$4:$AH$128,MATCH($C6035,FixtureCode!$B$4:$B$128,0),MATCH("G"&amp;D6035&amp;"-T1",FixtureCode!$B$4:$AH$4,0)))))</f>
        <v>-</v>
      </c>
      <c r="F6035" s="13" t="str">
        <f>IF(C6035="-","-",IF(D6035=maxgameno+2,"blank row 2",IF(D6035=maxgameno+1,"blank row 1",INDEX(FixtureCode!$B$4:$AH$128,MATCH($C6035,FixtureCode!$B$4:$B$128,0),MATCH("G"&amp;D6035&amp;"-T2",FixtureCode!$B$4:$AH$4,0)))))</f>
        <v>-</v>
      </c>
      <c r="G6035" s="12" t="str">
        <f>IF(C6035="-","-",IF(AND(ISNUMBER(Fixture!G6039),ISNUMBER(Fixture!I6039),Fixture!F6039&lt;&gt;"BYE",Fixture!J6039&lt;&gt;"BYE"),"Yes","-"))</f>
        <v>-</v>
      </c>
      <c r="H6035" s="9" t="str">
        <f>IF(G6035="-","-",IF(Fixture!G6039&gt;Fixture!I6039,Settings!$G$7,IF(Fixture!G6039=Fixture!I6039,Settings!$G$8,IF(Fixture!G6039&lt;Fixture!I6039,Settings!$G$9,"-"))))</f>
        <v>-</v>
      </c>
      <c r="I6035" s="13" t="str">
        <f>IF(G6035="-","-",IF(Fixture!I6039&gt;Fixture!G6039,Settings!$G$7,IF(Fixture!I6039=Fixture!G6039,Settings!$G$8,IF(Fixture!I6039&lt;Fixture!G6039,Settings!$G$9,"-"))))</f>
        <v>-</v>
      </c>
    </row>
    <row r="6036" spans="3:9" x14ac:dyDescent="0.25">
      <c r="C6036" s="12" t="str">
        <f t="shared" si="190"/>
        <v>-</v>
      </c>
      <c r="D6036" s="9" t="str">
        <f t="shared" si="191"/>
        <v>-</v>
      </c>
      <c r="E6036" s="9" t="str">
        <f>IF(C6036="-","-",IF(D6036=maxgameno+2,"blank row 2",IF(D6036=maxgameno+1,"blank row 1",INDEX(FixtureCode!$B$4:$AH$128,MATCH($C6036,FixtureCode!$B$4:$B$128,0),MATCH("G"&amp;D6036&amp;"-T1",FixtureCode!$B$4:$AH$4,0)))))</f>
        <v>-</v>
      </c>
      <c r="F6036" s="13" t="str">
        <f>IF(C6036="-","-",IF(D6036=maxgameno+2,"blank row 2",IF(D6036=maxgameno+1,"blank row 1",INDEX(FixtureCode!$B$4:$AH$128,MATCH($C6036,FixtureCode!$B$4:$B$128,0),MATCH("G"&amp;D6036&amp;"-T2",FixtureCode!$B$4:$AH$4,0)))))</f>
        <v>-</v>
      </c>
      <c r="G6036" s="12" t="str">
        <f>IF(C6036="-","-",IF(AND(ISNUMBER(Fixture!G6040),ISNUMBER(Fixture!I6040),Fixture!F6040&lt;&gt;"BYE",Fixture!J6040&lt;&gt;"BYE"),"Yes","-"))</f>
        <v>-</v>
      </c>
      <c r="H6036" s="9" t="str">
        <f>IF(G6036="-","-",IF(Fixture!G6040&gt;Fixture!I6040,Settings!$G$7,IF(Fixture!G6040=Fixture!I6040,Settings!$G$8,IF(Fixture!G6040&lt;Fixture!I6040,Settings!$G$9,"-"))))</f>
        <v>-</v>
      </c>
      <c r="I6036" s="13" t="str">
        <f>IF(G6036="-","-",IF(Fixture!I6040&gt;Fixture!G6040,Settings!$G$7,IF(Fixture!I6040=Fixture!G6040,Settings!$G$8,IF(Fixture!I6040&lt;Fixture!G6040,Settings!$G$9,"-"))))</f>
        <v>-</v>
      </c>
    </row>
    <row r="6037" spans="3:9" x14ac:dyDescent="0.25">
      <c r="C6037" s="12" t="str">
        <f t="shared" si="190"/>
        <v>-</v>
      </c>
      <c r="D6037" s="9" t="str">
        <f t="shared" si="191"/>
        <v>-</v>
      </c>
      <c r="E6037" s="9" t="str">
        <f>IF(C6037="-","-",IF(D6037=maxgameno+2,"blank row 2",IF(D6037=maxgameno+1,"blank row 1",INDEX(FixtureCode!$B$4:$AH$128,MATCH($C6037,FixtureCode!$B$4:$B$128,0),MATCH("G"&amp;D6037&amp;"-T1",FixtureCode!$B$4:$AH$4,0)))))</f>
        <v>-</v>
      </c>
      <c r="F6037" s="13" t="str">
        <f>IF(C6037="-","-",IF(D6037=maxgameno+2,"blank row 2",IF(D6037=maxgameno+1,"blank row 1",INDEX(FixtureCode!$B$4:$AH$128,MATCH($C6037,FixtureCode!$B$4:$B$128,0),MATCH("G"&amp;D6037&amp;"-T2",FixtureCode!$B$4:$AH$4,0)))))</f>
        <v>-</v>
      </c>
      <c r="G6037" s="12" t="str">
        <f>IF(C6037="-","-",IF(AND(ISNUMBER(Fixture!G6041),ISNUMBER(Fixture!I6041),Fixture!F6041&lt;&gt;"BYE",Fixture!J6041&lt;&gt;"BYE"),"Yes","-"))</f>
        <v>-</v>
      </c>
      <c r="H6037" s="9" t="str">
        <f>IF(G6037="-","-",IF(Fixture!G6041&gt;Fixture!I6041,Settings!$G$7,IF(Fixture!G6041=Fixture!I6041,Settings!$G$8,IF(Fixture!G6041&lt;Fixture!I6041,Settings!$G$9,"-"))))</f>
        <v>-</v>
      </c>
      <c r="I6037" s="13" t="str">
        <f>IF(G6037="-","-",IF(Fixture!I6041&gt;Fixture!G6041,Settings!$G$7,IF(Fixture!I6041=Fixture!G6041,Settings!$G$8,IF(Fixture!I6041&lt;Fixture!G6041,Settings!$G$9,"-"))))</f>
        <v>-</v>
      </c>
    </row>
    <row r="6038" spans="3:9" x14ac:dyDescent="0.25">
      <c r="C6038" s="12" t="str">
        <f t="shared" si="190"/>
        <v>-</v>
      </c>
      <c r="D6038" s="9" t="str">
        <f t="shared" si="191"/>
        <v>-</v>
      </c>
      <c r="E6038" s="9" t="str">
        <f>IF(C6038="-","-",IF(D6038=maxgameno+2,"blank row 2",IF(D6038=maxgameno+1,"blank row 1",INDEX(FixtureCode!$B$4:$AH$128,MATCH($C6038,FixtureCode!$B$4:$B$128,0),MATCH("G"&amp;D6038&amp;"-T1",FixtureCode!$B$4:$AH$4,0)))))</f>
        <v>-</v>
      </c>
      <c r="F6038" s="13" t="str">
        <f>IF(C6038="-","-",IF(D6038=maxgameno+2,"blank row 2",IF(D6038=maxgameno+1,"blank row 1",INDEX(FixtureCode!$B$4:$AH$128,MATCH($C6038,FixtureCode!$B$4:$B$128,0),MATCH("G"&amp;D6038&amp;"-T2",FixtureCode!$B$4:$AH$4,0)))))</f>
        <v>-</v>
      </c>
      <c r="G6038" s="12" t="str">
        <f>IF(C6038="-","-",IF(AND(ISNUMBER(Fixture!G6042),ISNUMBER(Fixture!I6042),Fixture!F6042&lt;&gt;"BYE",Fixture!J6042&lt;&gt;"BYE"),"Yes","-"))</f>
        <v>-</v>
      </c>
      <c r="H6038" s="9" t="str">
        <f>IF(G6038="-","-",IF(Fixture!G6042&gt;Fixture!I6042,Settings!$G$7,IF(Fixture!G6042=Fixture!I6042,Settings!$G$8,IF(Fixture!G6042&lt;Fixture!I6042,Settings!$G$9,"-"))))</f>
        <v>-</v>
      </c>
      <c r="I6038" s="13" t="str">
        <f>IF(G6038="-","-",IF(Fixture!I6042&gt;Fixture!G6042,Settings!$G$7,IF(Fixture!I6042=Fixture!G6042,Settings!$G$8,IF(Fixture!I6042&lt;Fixture!G6042,Settings!$G$9,"-"))))</f>
        <v>-</v>
      </c>
    </row>
    <row r="6039" spans="3:9" x14ac:dyDescent="0.25">
      <c r="C6039" s="12" t="str">
        <f t="shared" si="190"/>
        <v>-</v>
      </c>
      <c r="D6039" s="9" t="str">
        <f t="shared" si="191"/>
        <v>-</v>
      </c>
      <c r="E6039" s="9" t="str">
        <f>IF(C6039="-","-",IF(D6039=maxgameno+2,"blank row 2",IF(D6039=maxgameno+1,"blank row 1",INDEX(FixtureCode!$B$4:$AH$128,MATCH($C6039,FixtureCode!$B$4:$B$128,0),MATCH("G"&amp;D6039&amp;"-T1",FixtureCode!$B$4:$AH$4,0)))))</f>
        <v>-</v>
      </c>
      <c r="F6039" s="13" t="str">
        <f>IF(C6039="-","-",IF(D6039=maxgameno+2,"blank row 2",IF(D6039=maxgameno+1,"blank row 1",INDEX(FixtureCode!$B$4:$AH$128,MATCH($C6039,FixtureCode!$B$4:$B$128,0),MATCH("G"&amp;D6039&amp;"-T2",FixtureCode!$B$4:$AH$4,0)))))</f>
        <v>-</v>
      </c>
      <c r="G6039" s="12" t="str">
        <f>IF(C6039="-","-",IF(AND(ISNUMBER(Fixture!G6043),ISNUMBER(Fixture!I6043),Fixture!F6043&lt;&gt;"BYE",Fixture!J6043&lt;&gt;"BYE"),"Yes","-"))</f>
        <v>-</v>
      </c>
      <c r="H6039" s="9" t="str">
        <f>IF(G6039="-","-",IF(Fixture!G6043&gt;Fixture!I6043,Settings!$G$7,IF(Fixture!G6043=Fixture!I6043,Settings!$G$8,IF(Fixture!G6043&lt;Fixture!I6043,Settings!$G$9,"-"))))</f>
        <v>-</v>
      </c>
      <c r="I6039" s="13" t="str">
        <f>IF(G6039="-","-",IF(Fixture!I6043&gt;Fixture!G6043,Settings!$G$7,IF(Fixture!I6043=Fixture!G6043,Settings!$G$8,IF(Fixture!I6043&lt;Fixture!G6043,Settings!$G$9,"-"))))</f>
        <v>-</v>
      </c>
    </row>
    <row r="6040" spans="3:9" x14ac:dyDescent="0.25">
      <c r="C6040" s="12" t="str">
        <f t="shared" si="190"/>
        <v>-</v>
      </c>
      <c r="D6040" s="9" t="str">
        <f t="shared" si="191"/>
        <v>-</v>
      </c>
      <c r="E6040" s="9" t="str">
        <f>IF(C6040="-","-",IF(D6040=maxgameno+2,"blank row 2",IF(D6040=maxgameno+1,"blank row 1",INDEX(FixtureCode!$B$4:$AH$128,MATCH($C6040,FixtureCode!$B$4:$B$128,0),MATCH("G"&amp;D6040&amp;"-T1",FixtureCode!$B$4:$AH$4,0)))))</f>
        <v>-</v>
      </c>
      <c r="F6040" s="13" t="str">
        <f>IF(C6040="-","-",IF(D6040=maxgameno+2,"blank row 2",IF(D6040=maxgameno+1,"blank row 1",INDEX(FixtureCode!$B$4:$AH$128,MATCH($C6040,FixtureCode!$B$4:$B$128,0),MATCH("G"&amp;D6040&amp;"-T2",FixtureCode!$B$4:$AH$4,0)))))</f>
        <v>-</v>
      </c>
      <c r="G6040" s="12" t="str">
        <f>IF(C6040="-","-",IF(AND(ISNUMBER(Fixture!G6044),ISNUMBER(Fixture!I6044),Fixture!F6044&lt;&gt;"BYE",Fixture!J6044&lt;&gt;"BYE"),"Yes","-"))</f>
        <v>-</v>
      </c>
      <c r="H6040" s="9" t="str">
        <f>IF(G6040="-","-",IF(Fixture!G6044&gt;Fixture!I6044,Settings!$G$7,IF(Fixture!G6044=Fixture!I6044,Settings!$G$8,IF(Fixture!G6044&lt;Fixture!I6044,Settings!$G$9,"-"))))</f>
        <v>-</v>
      </c>
      <c r="I6040" s="13" t="str">
        <f>IF(G6040="-","-",IF(Fixture!I6044&gt;Fixture!G6044,Settings!$G$7,IF(Fixture!I6044=Fixture!G6044,Settings!$G$8,IF(Fixture!I6044&lt;Fixture!G6044,Settings!$G$9,"-"))))</f>
        <v>-</v>
      </c>
    </row>
    <row r="6041" spans="3:9" x14ac:dyDescent="0.25">
      <c r="C6041" s="12" t="str">
        <f t="shared" si="190"/>
        <v>-</v>
      </c>
      <c r="D6041" s="9" t="str">
        <f t="shared" si="191"/>
        <v>-</v>
      </c>
      <c r="E6041" s="9" t="str">
        <f>IF(C6041="-","-",IF(D6041=maxgameno+2,"blank row 2",IF(D6041=maxgameno+1,"blank row 1",INDEX(FixtureCode!$B$4:$AH$128,MATCH($C6041,FixtureCode!$B$4:$B$128,0),MATCH("G"&amp;D6041&amp;"-T1",FixtureCode!$B$4:$AH$4,0)))))</f>
        <v>-</v>
      </c>
      <c r="F6041" s="13" t="str">
        <f>IF(C6041="-","-",IF(D6041=maxgameno+2,"blank row 2",IF(D6041=maxgameno+1,"blank row 1",INDEX(FixtureCode!$B$4:$AH$128,MATCH($C6041,FixtureCode!$B$4:$B$128,0),MATCH("G"&amp;D6041&amp;"-T2",FixtureCode!$B$4:$AH$4,0)))))</f>
        <v>-</v>
      </c>
      <c r="G6041" s="12" t="str">
        <f>IF(C6041="-","-",IF(AND(ISNUMBER(Fixture!G6045),ISNUMBER(Fixture!I6045),Fixture!F6045&lt;&gt;"BYE",Fixture!J6045&lt;&gt;"BYE"),"Yes","-"))</f>
        <v>-</v>
      </c>
      <c r="H6041" s="9" t="str">
        <f>IF(G6041="-","-",IF(Fixture!G6045&gt;Fixture!I6045,Settings!$G$7,IF(Fixture!G6045=Fixture!I6045,Settings!$G$8,IF(Fixture!G6045&lt;Fixture!I6045,Settings!$G$9,"-"))))</f>
        <v>-</v>
      </c>
      <c r="I6041" s="13" t="str">
        <f>IF(G6041="-","-",IF(Fixture!I6045&gt;Fixture!G6045,Settings!$G$7,IF(Fixture!I6045=Fixture!G6045,Settings!$G$8,IF(Fixture!I6045&lt;Fixture!G6045,Settings!$G$9,"-"))))</f>
        <v>-</v>
      </c>
    </row>
    <row r="6042" spans="3:9" x14ac:dyDescent="0.25">
      <c r="C6042" s="12" t="str">
        <f t="shared" si="190"/>
        <v>-</v>
      </c>
      <c r="D6042" s="9" t="str">
        <f t="shared" si="191"/>
        <v>-</v>
      </c>
      <c r="E6042" s="9" t="str">
        <f>IF(C6042="-","-",IF(D6042=maxgameno+2,"blank row 2",IF(D6042=maxgameno+1,"blank row 1",INDEX(FixtureCode!$B$4:$AH$128,MATCH($C6042,FixtureCode!$B$4:$B$128,0),MATCH("G"&amp;D6042&amp;"-T1",FixtureCode!$B$4:$AH$4,0)))))</f>
        <v>-</v>
      </c>
      <c r="F6042" s="13" t="str">
        <f>IF(C6042="-","-",IF(D6042=maxgameno+2,"blank row 2",IF(D6042=maxgameno+1,"blank row 1",INDEX(FixtureCode!$B$4:$AH$128,MATCH($C6042,FixtureCode!$B$4:$B$128,0),MATCH("G"&amp;D6042&amp;"-T2",FixtureCode!$B$4:$AH$4,0)))))</f>
        <v>-</v>
      </c>
      <c r="G6042" s="12" t="str">
        <f>IF(C6042="-","-",IF(AND(ISNUMBER(Fixture!G6046),ISNUMBER(Fixture!I6046),Fixture!F6046&lt;&gt;"BYE",Fixture!J6046&lt;&gt;"BYE"),"Yes","-"))</f>
        <v>-</v>
      </c>
      <c r="H6042" s="9" t="str">
        <f>IF(G6042="-","-",IF(Fixture!G6046&gt;Fixture!I6046,Settings!$G$7,IF(Fixture!G6046=Fixture!I6046,Settings!$G$8,IF(Fixture!G6046&lt;Fixture!I6046,Settings!$G$9,"-"))))</f>
        <v>-</v>
      </c>
      <c r="I6042" s="13" t="str">
        <f>IF(G6042="-","-",IF(Fixture!I6046&gt;Fixture!G6046,Settings!$G$7,IF(Fixture!I6046=Fixture!G6046,Settings!$G$8,IF(Fixture!I6046&lt;Fixture!G6046,Settings!$G$9,"-"))))</f>
        <v>-</v>
      </c>
    </row>
    <row r="6043" spans="3:9" x14ac:dyDescent="0.25">
      <c r="C6043" s="12" t="str">
        <f t="shared" si="190"/>
        <v>-</v>
      </c>
      <c r="D6043" s="9" t="str">
        <f t="shared" si="191"/>
        <v>-</v>
      </c>
      <c r="E6043" s="9" t="str">
        <f>IF(C6043="-","-",IF(D6043=maxgameno+2,"blank row 2",IF(D6043=maxgameno+1,"blank row 1",INDEX(FixtureCode!$B$4:$AH$128,MATCH($C6043,FixtureCode!$B$4:$B$128,0),MATCH("G"&amp;D6043&amp;"-T1",FixtureCode!$B$4:$AH$4,0)))))</f>
        <v>-</v>
      </c>
      <c r="F6043" s="13" t="str">
        <f>IF(C6043="-","-",IF(D6043=maxgameno+2,"blank row 2",IF(D6043=maxgameno+1,"blank row 1",INDEX(FixtureCode!$B$4:$AH$128,MATCH($C6043,FixtureCode!$B$4:$B$128,0),MATCH("G"&amp;D6043&amp;"-T2",FixtureCode!$B$4:$AH$4,0)))))</f>
        <v>-</v>
      </c>
      <c r="G6043" s="12" t="str">
        <f>IF(C6043="-","-",IF(AND(ISNUMBER(Fixture!G6047),ISNUMBER(Fixture!I6047),Fixture!F6047&lt;&gt;"BYE",Fixture!J6047&lt;&gt;"BYE"),"Yes","-"))</f>
        <v>-</v>
      </c>
      <c r="H6043" s="9" t="str">
        <f>IF(G6043="-","-",IF(Fixture!G6047&gt;Fixture!I6047,Settings!$G$7,IF(Fixture!G6047=Fixture!I6047,Settings!$G$8,IF(Fixture!G6047&lt;Fixture!I6047,Settings!$G$9,"-"))))</f>
        <v>-</v>
      </c>
      <c r="I6043" s="13" t="str">
        <f>IF(G6043="-","-",IF(Fixture!I6047&gt;Fixture!G6047,Settings!$G$7,IF(Fixture!I6047=Fixture!G6047,Settings!$G$8,IF(Fixture!I6047&lt;Fixture!G6047,Settings!$G$9,"-"))))</f>
        <v>-</v>
      </c>
    </row>
    <row r="6044" spans="3:9" x14ac:dyDescent="0.25">
      <c r="C6044" s="12" t="str">
        <f t="shared" si="190"/>
        <v>-</v>
      </c>
      <c r="D6044" s="9" t="str">
        <f t="shared" si="191"/>
        <v>-</v>
      </c>
      <c r="E6044" s="9" t="str">
        <f>IF(C6044="-","-",IF(D6044=maxgameno+2,"blank row 2",IF(D6044=maxgameno+1,"blank row 1",INDEX(FixtureCode!$B$4:$AH$128,MATCH($C6044,FixtureCode!$B$4:$B$128,0),MATCH("G"&amp;D6044&amp;"-T1",FixtureCode!$B$4:$AH$4,0)))))</f>
        <v>-</v>
      </c>
      <c r="F6044" s="13" t="str">
        <f>IF(C6044="-","-",IF(D6044=maxgameno+2,"blank row 2",IF(D6044=maxgameno+1,"blank row 1",INDEX(FixtureCode!$B$4:$AH$128,MATCH($C6044,FixtureCode!$B$4:$B$128,0),MATCH("G"&amp;D6044&amp;"-T2",FixtureCode!$B$4:$AH$4,0)))))</f>
        <v>-</v>
      </c>
      <c r="G6044" s="12" t="str">
        <f>IF(C6044="-","-",IF(AND(ISNUMBER(Fixture!G6048),ISNUMBER(Fixture!I6048),Fixture!F6048&lt;&gt;"BYE",Fixture!J6048&lt;&gt;"BYE"),"Yes","-"))</f>
        <v>-</v>
      </c>
      <c r="H6044" s="9" t="str">
        <f>IF(G6044="-","-",IF(Fixture!G6048&gt;Fixture!I6048,Settings!$G$7,IF(Fixture!G6048=Fixture!I6048,Settings!$G$8,IF(Fixture!G6048&lt;Fixture!I6048,Settings!$G$9,"-"))))</f>
        <v>-</v>
      </c>
      <c r="I6044" s="13" t="str">
        <f>IF(G6044="-","-",IF(Fixture!I6048&gt;Fixture!G6048,Settings!$G$7,IF(Fixture!I6048=Fixture!G6048,Settings!$G$8,IF(Fixture!I6048&lt;Fixture!G6048,Settings!$G$9,"-"))))</f>
        <v>-</v>
      </c>
    </row>
    <row r="6045" spans="3:9" x14ac:dyDescent="0.25">
      <c r="C6045" s="12" t="str">
        <f t="shared" si="190"/>
        <v>-</v>
      </c>
      <c r="D6045" s="9" t="str">
        <f t="shared" si="191"/>
        <v>-</v>
      </c>
      <c r="E6045" s="9" t="str">
        <f>IF(C6045="-","-",IF(D6045=maxgameno+2,"blank row 2",IF(D6045=maxgameno+1,"blank row 1",INDEX(FixtureCode!$B$4:$AH$128,MATCH($C6045,FixtureCode!$B$4:$B$128,0),MATCH("G"&amp;D6045&amp;"-T1",FixtureCode!$B$4:$AH$4,0)))))</f>
        <v>-</v>
      </c>
      <c r="F6045" s="13" t="str">
        <f>IF(C6045="-","-",IF(D6045=maxgameno+2,"blank row 2",IF(D6045=maxgameno+1,"blank row 1",INDEX(FixtureCode!$B$4:$AH$128,MATCH($C6045,FixtureCode!$B$4:$B$128,0),MATCH("G"&amp;D6045&amp;"-T2",FixtureCode!$B$4:$AH$4,0)))))</f>
        <v>-</v>
      </c>
      <c r="G6045" s="12" t="str">
        <f>IF(C6045="-","-",IF(AND(ISNUMBER(Fixture!G6049),ISNUMBER(Fixture!I6049),Fixture!F6049&lt;&gt;"BYE",Fixture!J6049&lt;&gt;"BYE"),"Yes","-"))</f>
        <v>-</v>
      </c>
      <c r="H6045" s="9" t="str">
        <f>IF(G6045="-","-",IF(Fixture!G6049&gt;Fixture!I6049,Settings!$G$7,IF(Fixture!G6049=Fixture!I6049,Settings!$G$8,IF(Fixture!G6049&lt;Fixture!I6049,Settings!$G$9,"-"))))</f>
        <v>-</v>
      </c>
      <c r="I6045" s="13" t="str">
        <f>IF(G6045="-","-",IF(Fixture!I6049&gt;Fixture!G6049,Settings!$G$7,IF(Fixture!I6049=Fixture!G6049,Settings!$G$8,IF(Fixture!I6049&lt;Fixture!G6049,Settings!$G$9,"-"))))</f>
        <v>-</v>
      </c>
    </row>
    <row r="6046" spans="3:9" x14ac:dyDescent="0.25">
      <c r="C6046" s="12" t="str">
        <f t="shared" si="190"/>
        <v>-</v>
      </c>
      <c r="D6046" s="9" t="str">
        <f t="shared" si="191"/>
        <v>-</v>
      </c>
      <c r="E6046" s="9" t="str">
        <f>IF(C6046="-","-",IF(D6046=maxgameno+2,"blank row 2",IF(D6046=maxgameno+1,"blank row 1",INDEX(FixtureCode!$B$4:$AH$128,MATCH($C6046,FixtureCode!$B$4:$B$128,0),MATCH("G"&amp;D6046&amp;"-T1",FixtureCode!$B$4:$AH$4,0)))))</f>
        <v>-</v>
      </c>
      <c r="F6046" s="13" t="str">
        <f>IF(C6046="-","-",IF(D6046=maxgameno+2,"blank row 2",IF(D6046=maxgameno+1,"blank row 1",INDEX(FixtureCode!$B$4:$AH$128,MATCH($C6046,FixtureCode!$B$4:$B$128,0),MATCH("G"&amp;D6046&amp;"-T2",FixtureCode!$B$4:$AH$4,0)))))</f>
        <v>-</v>
      </c>
      <c r="G6046" s="12" t="str">
        <f>IF(C6046="-","-",IF(AND(ISNUMBER(Fixture!G6050),ISNUMBER(Fixture!I6050),Fixture!F6050&lt;&gt;"BYE",Fixture!J6050&lt;&gt;"BYE"),"Yes","-"))</f>
        <v>-</v>
      </c>
      <c r="H6046" s="9" t="str">
        <f>IF(G6046="-","-",IF(Fixture!G6050&gt;Fixture!I6050,Settings!$G$7,IF(Fixture!G6050=Fixture!I6050,Settings!$G$8,IF(Fixture!G6050&lt;Fixture!I6050,Settings!$G$9,"-"))))</f>
        <v>-</v>
      </c>
      <c r="I6046" s="13" t="str">
        <f>IF(G6046="-","-",IF(Fixture!I6050&gt;Fixture!G6050,Settings!$G$7,IF(Fixture!I6050=Fixture!G6050,Settings!$G$8,IF(Fixture!I6050&lt;Fixture!G6050,Settings!$G$9,"-"))))</f>
        <v>-</v>
      </c>
    </row>
    <row r="6047" spans="3:9" x14ac:dyDescent="0.25">
      <c r="C6047" s="12" t="str">
        <f t="shared" si="190"/>
        <v>-</v>
      </c>
      <c r="D6047" s="9" t="str">
        <f t="shared" si="191"/>
        <v>-</v>
      </c>
      <c r="E6047" s="9" t="str">
        <f>IF(C6047="-","-",IF(D6047=maxgameno+2,"blank row 2",IF(D6047=maxgameno+1,"blank row 1",INDEX(FixtureCode!$B$4:$AH$128,MATCH($C6047,FixtureCode!$B$4:$B$128,0),MATCH("G"&amp;D6047&amp;"-T1",FixtureCode!$B$4:$AH$4,0)))))</f>
        <v>-</v>
      </c>
      <c r="F6047" s="13" t="str">
        <f>IF(C6047="-","-",IF(D6047=maxgameno+2,"blank row 2",IF(D6047=maxgameno+1,"blank row 1",INDEX(FixtureCode!$B$4:$AH$128,MATCH($C6047,FixtureCode!$B$4:$B$128,0),MATCH("G"&amp;D6047&amp;"-T2",FixtureCode!$B$4:$AH$4,0)))))</f>
        <v>-</v>
      </c>
      <c r="G6047" s="12" t="str">
        <f>IF(C6047="-","-",IF(AND(ISNUMBER(Fixture!G6051),ISNUMBER(Fixture!I6051),Fixture!F6051&lt;&gt;"BYE",Fixture!J6051&lt;&gt;"BYE"),"Yes","-"))</f>
        <v>-</v>
      </c>
      <c r="H6047" s="9" t="str">
        <f>IF(G6047="-","-",IF(Fixture!G6051&gt;Fixture!I6051,Settings!$G$7,IF(Fixture!G6051=Fixture!I6051,Settings!$G$8,IF(Fixture!G6051&lt;Fixture!I6051,Settings!$G$9,"-"))))</f>
        <v>-</v>
      </c>
      <c r="I6047" s="13" t="str">
        <f>IF(G6047="-","-",IF(Fixture!I6051&gt;Fixture!G6051,Settings!$G$7,IF(Fixture!I6051=Fixture!G6051,Settings!$G$8,IF(Fixture!I6051&lt;Fixture!G6051,Settings!$G$9,"-"))))</f>
        <v>-</v>
      </c>
    </row>
    <row r="6048" spans="3:9" x14ac:dyDescent="0.25">
      <c r="C6048" s="12" t="str">
        <f t="shared" si="190"/>
        <v>-</v>
      </c>
      <c r="D6048" s="9" t="str">
        <f t="shared" si="191"/>
        <v>-</v>
      </c>
      <c r="E6048" s="9" t="str">
        <f>IF(C6048="-","-",IF(D6048=maxgameno+2,"blank row 2",IF(D6048=maxgameno+1,"blank row 1",INDEX(FixtureCode!$B$4:$AH$128,MATCH($C6048,FixtureCode!$B$4:$B$128,0),MATCH("G"&amp;D6048&amp;"-T1",FixtureCode!$B$4:$AH$4,0)))))</f>
        <v>-</v>
      </c>
      <c r="F6048" s="13" t="str">
        <f>IF(C6048="-","-",IF(D6048=maxgameno+2,"blank row 2",IF(D6048=maxgameno+1,"blank row 1",INDEX(FixtureCode!$B$4:$AH$128,MATCH($C6048,FixtureCode!$B$4:$B$128,0),MATCH("G"&amp;D6048&amp;"-T2",FixtureCode!$B$4:$AH$4,0)))))</f>
        <v>-</v>
      </c>
      <c r="G6048" s="12" t="str">
        <f>IF(C6048="-","-",IF(AND(ISNUMBER(Fixture!G6052),ISNUMBER(Fixture!I6052),Fixture!F6052&lt;&gt;"BYE",Fixture!J6052&lt;&gt;"BYE"),"Yes","-"))</f>
        <v>-</v>
      </c>
      <c r="H6048" s="9" t="str">
        <f>IF(G6048="-","-",IF(Fixture!G6052&gt;Fixture!I6052,Settings!$G$7,IF(Fixture!G6052=Fixture!I6052,Settings!$G$8,IF(Fixture!G6052&lt;Fixture!I6052,Settings!$G$9,"-"))))</f>
        <v>-</v>
      </c>
      <c r="I6048" s="13" t="str">
        <f>IF(G6048="-","-",IF(Fixture!I6052&gt;Fixture!G6052,Settings!$G$7,IF(Fixture!I6052=Fixture!G6052,Settings!$G$8,IF(Fixture!I6052&lt;Fixture!G6052,Settings!$G$9,"-"))))</f>
        <v>-</v>
      </c>
    </row>
    <row r="6049" spans="3:9" x14ac:dyDescent="0.25">
      <c r="C6049" s="12" t="str">
        <f t="shared" si="190"/>
        <v>-</v>
      </c>
      <c r="D6049" s="9" t="str">
        <f t="shared" si="191"/>
        <v>-</v>
      </c>
      <c r="E6049" s="9" t="str">
        <f>IF(C6049="-","-",IF(D6049=maxgameno+2,"blank row 2",IF(D6049=maxgameno+1,"blank row 1",INDEX(FixtureCode!$B$4:$AH$128,MATCH($C6049,FixtureCode!$B$4:$B$128,0),MATCH("G"&amp;D6049&amp;"-T1",FixtureCode!$B$4:$AH$4,0)))))</f>
        <v>-</v>
      </c>
      <c r="F6049" s="13" t="str">
        <f>IF(C6049="-","-",IF(D6049=maxgameno+2,"blank row 2",IF(D6049=maxgameno+1,"blank row 1",INDEX(FixtureCode!$B$4:$AH$128,MATCH($C6049,FixtureCode!$B$4:$B$128,0),MATCH("G"&amp;D6049&amp;"-T2",FixtureCode!$B$4:$AH$4,0)))))</f>
        <v>-</v>
      </c>
      <c r="G6049" s="12" t="str">
        <f>IF(C6049="-","-",IF(AND(ISNUMBER(Fixture!G6053),ISNUMBER(Fixture!I6053),Fixture!F6053&lt;&gt;"BYE",Fixture!J6053&lt;&gt;"BYE"),"Yes","-"))</f>
        <v>-</v>
      </c>
      <c r="H6049" s="9" t="str">
        <f>IF(G6049="-","-",IF(Fixture!G6053&gt;Fixture!I6053,Settings!$G$7,IF(Fixture!G6053=Fixture!I6053,Settings!$G$8,IF(Fixture!G6053&lt;Fixture!I6053,Settings!$G$9,"-"))))</f>
        <v>-</v>
      </c>
      <c r="I6049" s="13" t="str">
        <f>IF(G6049="-","-",IF(Fixture!I6053&gt;Fixture!G6053,Settings!$G$7,IF(Fixture!I6053=Fixture!G6053,Settings!$G$8,IF(Fixture!I6053&lt;Fixture!G6053,Settings!$G$9,"-"))))</f>
        <v>-</v>
      </c>
    </row>
    <row r="6050" spans="3:9" x14ac:dyDescent="0.25">
      <c r="C6050" s="12" t="str">
        <f t="shared" si="190"/>
        <v>-</v>
      </c>
      <c r="D6050" s="9" t="str">
        <f t="shared" si="191"/>
        <v>-</v>
      </c>
      <c r="E6050" s="9" t="str">
        <f>IF(C6050="-","-",IF(D6050=maxgameno+2,"blank row 2",IF(D6050=maxgameno+1,"blank row 1",INDEX(FixtureCode!$B$4:$AH$128,MATCH($C6050,FixtureCode!$B$4:$B$128,0),MATCH("G"&amp;D6050&amp;"-T1",FixtureCode!$B$4:$AH$4,0)))))</f>
        <v>-</v>
      </c>
      <c r="F6050" s="13" t="str">
        <f>IF(C6050="-","-",IF(D6050=maxgameno+2,"blank row 2",IF(D6050=maxgameno+1,"blank row 1",INDEX(FixtureCode!$B$4:$AH$128,MATCH($C6050,FixtureCode!$B$4:$B$128,0),MATCH("G"&amp;D6050&amp;"-T2",FixtureCode!$B$4:$AH$4,0)))))</f>
        <v>-</v>
      </c>
      <c r="G6050" s="12" t="str">
        <f>IF(C6050="-","-",IF(AND(ISNUMBER(Fixture!G6054),ISNUMBER(Fixture!I6054),Fixture!F6054&lt;&gt;"BYE",Fixture!J6054&lt;&gt;"BYE"),"Yes","-"))</f>
        <v>-</v>
      </c>
      <c r="H6050" s="9" t="str">
        <f>IF(G6050="-","-",IF(Fixture!G6054&gt;Fixture!I6054,Settings!$G$7,IF(Fixture!G6054=Fixture!I6054,Settings!$G$8,IF(Fixture!G6054&lt;Fixture!I6054,Settings!$G$9,"-"))))</f>
        <v>-</v>
      </c>
      <c r="I6050" s="13" t="str">
        <f>IF(G6050="-","-",IF(Fixture!I6054&gt;Fixture!G6054,Settings!$G$7,IF(Fixture!I6054=Fixture!G6054,Settings!$G$8,IF(Fixture!I6054&lt;Fixture!G6054,Settings!$G$9,"-"))))</f>
        <v>-</v>
      </c>
    </row>
    <row r="6051" spans="3:9" x14ac:dyDescent="0.25">
      <c r="C6051" s="12" t="str">
        <f t="shared" si="190"/>
        <v>-</v>
      </c>
      <c r="D6051" s="9" t="str">
        <f t="shared" si="191"/>
        <v>-</v>
      </c>
      <c r="E6051" s="9" t="str">
        <f>IF(C6051="-","-",IF(D6051=maxgameno+2,"blank row 2",IF(D6051=maxgameno+1,"blank row 1",INDEX(FixtureCode!$B$4:$AH$128,MATCH($C6051,FixtureCode!$B$4:$B$128,0),MATCH("G"&amp;D6051&amp;"-T1",FixtureCode!$B$4:$AH$4,0)))))</f>
        <v>-</v>
      </c>
      <c r="F6051" s="13" t="str">
        <f>IF(C6051="-","-",IF(D6051=maxgameno+2,"blank row 2",IF(D6051=maxgameno+1,"blank row 1",INDEX(FixtureCode!$B$4:$AH$128,MATCH($C6051,FixtureCode!$B$4:$B$128,0),MATCH("G"&amp;D6051&amp;"-T2",FixtureCode!$B$4:$AH$4,0)))))</f>
        <v>-</v>
      </c>
      <c r="G6051" s="12" t="str">
        <f>IF(C6051="-","-",IF(AND(ISNUMBER(Fixture!G6055),ISNUMBER(Fixture!I6055),Fixture!F6055&lt;&gt;"BYE",Fixture!J6055&lt;&gt;"BYE"),"Yes","-"))</f>
        <v>-</v>
      </c>
      <c r="H6051" s="9" t="str">
        <f>IF(G6051="-","-",IF(Fixture!G6055&gt;Fixture!I6055,Settings!$G$7,IF(Fixture!G6055=Fixture!I6055,Settings!$G$8,IF(Fixture!G6055&lt;Fixture!I6055,Settings!$G$9,"-"))))</f>
        <v>-</v>
      </c>
      <c r="I6051" s="13" t="str">
        <f>IF(G6051="-","-",IF(Fixture!I6055&gt;Fixture!G6055,Settings!$G$7,IF(Fixture!I6055=Fixture!G6055,Settings!$G$8,IF(Fixture!I6055&lt;Fixture!G6055,Settings!$G$9,"-"))))</f>
        <v>-</v>
      </c>
    </row>
    <row r="6052" spans="3:9" x14ac:dyDescent="0.25">
      <c r="C6052" s="12" t="str">
        <f t="shared" si="190"/>
        <v>-</v>
      </c>
      <c r="D6052" s="9" t="str">
        <f t="shared" si="191"/>
        <v>-</v>
      </c>
      <c r="E6052" s="9" t="str">
        <f>IF(C6052="-","-",IF(D6052=maxgameno+2,"blank row 2",IF(D6052=maxgameno+1,"blank row 1",INDEX(FixtureCode!$B$4:$AH$128,MATCH($C6052,FixtureCode!$B$4:$B$128,0),MATCH("G"&amp;D6052&amp;"-T1",FixtureCode!$B$4:$AH$4,0)))))</f>
        <v>-</v>
      </c>
      <c r="F6052" s="13" t="str">
        <f>IF(C6052="-","-",IF(D6052=maxgameno+2,"blank row 2",IF(D6052=maxgameno+1,"blank row 1",INDEX(FixtureCode!$B$4:$AH$128,MATCH($C6052,FixtureCode!$B$4:$B$128,0),MATCH("G"&amp;D6052&amp;"-T2",FixtureCode!$B$4:$AH$4,0)))))</f>
        <v>-</v>
      </c>
      <c r="G6052" s="12" t="str">
        <f>IF(C6052="-","-",IF(AND(ISNUMBER(Fixture!G6056),ISNUMBER(Fixture!I6056),Fixture!F6056&lt;&gt;"BYE",Fixture!J6056&lt;&gt;"BYE"),"Yes","-"))</f>
        <v>-</v>
      </c>
      <c r="H6052" s="9" t="str">
        <f>IF(G6052="-","-",IF(Fixture!G6056&gt;Fixture!I6056,Settings!$G$7,IF(Fixture!G6056=Fixture!I6056,Settings!$G$8,IF(Fixture!G6056&lt;Fixture!I6056,Settings!$G$9,"-"))))</f>
        <v>-</v>
      </c>
      <c r="I6052" s="13" t="str">
        <f>IF(G6052="-","-",IF(Fixture!I6056&gt;Fixture!G6056,Settings!$G$7,IF(Fixture!I6056=Fixture!G6056,Settings!$G$8,IF(Fixture!I6056&lt;Fixture!G6056,Settings!$G$9,"-"))))</f>
        <v>-</v>
      </c>
    </row>
    <row r="6053" spans="3:9" x14ac:dyDescent="0.25">
      <c r="C6053" s="12" t="str">
        <f t="shared" si="190"/>
        <v>-</v>
      </c>
      <c r="D6053" s="9" t="str">
        <f t="shared" si="191"/>
        <v>-</v>
      </c>
      <c r="E6053" s="9" t="str">
        <f>IF(C6053="-","-",IF(D6053=maxgameno+2,"blank row 2",IF(D6053=maxgameno+1,"blank row 1",INDEX(FixtureCode!$B$4:$AH$128,MATCH($C6053,FixtureCode!$B$4:$B$128,0),MATCH("G"&amp;D6053&amp;"-T1",FixtureCode!$B$4:$AH$4,0)))))</f>
        <v>-</v>
      </c>
      <c r="F6053" s="13" t="str">
        <f>IF(C6053="-","-",IF(D6053=maxgameno+2,"blank row 2",IF(D6053=maxgameno+1,"blank row 1",INDEX(FixtureCode!$B$4:$AH$128,MATCH($C6053,FixtureCode!$B$4:$B$128,0),MATCH("G"&amp;D6053&amp;"-T2",FixtureCode!$B$4:$AH$4,0)))))</f>
        <v>-</v>
      </c>
      <c r="G6053" s="12" t="str">
        <f>IF(C6053="-","-",IF(AND(ISNUMBER(Fixture!G6057),ISNUMBER(Fixture!I6057),Fixture!F6057&lt;&gt;"BYE",Fixture!J6057&lt;&gt;"BYE"),"Yes","-"))</f>
        <v>-</v>
      </c>
      <c r="H6053" s="9" t="str">
        <f>IF(G6053="-","-",IF(Fixture!G6057&gt;Fixture!I6057,Settings!$G$7,IF(Fixture!G6057=Fixture!I6057,Settings!$G$8,IF(Fixture!G6057&lt;Fixture!I6057,Settings!$G$9,"-"))))</f>
        <v>-</v>
      </c>
      <c r="I6053" s="13" t="str">
        <f>IF(G6053="-","-",IF(Fixture!I6057&gt;Fixture!G6057,Settings!$G$7,IF(Fixture!I6057=Fixture!G6057,Settings!$G$8,IF(Fixture!I6057&lt;Fixture!G6057,Settings!$G$9,"-"))))</f>
        <v>-</v>
      </c>
    </row>
    <row r="6054" spans="3:9" x14ac:dyDescent="0.25">
      <c r="C6054" s="12" t="str">
        <f t="shared" si="190"/>
        <v>-</v>
      </c>
      <c r="D6054" s="9" t="str">
        <f t="shared" si="191"/>
        <v>-</v>
      </c>
      <c r="E6054" s="9" t="str">
        <f>IF(C6054="-","-",IF(D6054=maxgameno+2,"blank row 2",IF(D6054=maxgameno+1,"blank row 1",INDEX(FixtureCode!$B$4:$AH$128,MATCH($C6054,FixtureCode!$B$4:$B$128,0),MATCH("G"&amp;D6054&amp;"-T1",FixtureCode!$B$4:$AH$4,0)))))</f>
        <v>-</v>
      </c>
      <c r="F6054" s="13" t="str">
        <f>IF(C6054="-","-",IF(D6054=maxgameno+2,"blank row 2",IF(D6054=maxgameno+1,"blank row 1",INDEX(FixtureCode!$B$4:$AH$128,MATCH($C6054,FixtureCode!$B$4:$B$128,0),MATCH("G"&amp;D6054&amp;"-T2",FixtureCode!$B$4:$AH$4,0)))))</f>
        <v>-</v>
      </c>
      <c r="G6054" s="12" t="str">
        <f>IF(C6054="-","-",IF(AND(ISNUMBER(Fixture!G6058),ISNUMBER(Fixture!I6058),Fixture!F6058&lt;&gt;"BYE",Fixture!J6058&lt;&gt;"BYE"),"Yes","-"))</f>
        <v>-</v>
      </c>
      <c r="H6054" s="9" t="str">
        <f>IF(G6054="-","-",IF(Fixture!G6058&gt;Fixture!I6058,Settings!$G$7,IF(Fixture!G6058=Fixture!I6058,Settings!$G$8,IF(Fixture!G6058&lt;Fixture!I6058,Settings!$G$9,"-"))))</f>
        <v>-</v>
      </c>
      <c r="I6054" s="13" t="str">
        <f>IF(G6054="-","-",IF(Fixture!I6058&gt;Fixture!G6058,Settings!$G$7,IF(Fixture!I6058=Fixture!G6058,Settings!$G$8,IF(Fixture!I6058&lt;Fixture!G6058,Settings!$G$9,"-"))))</f>
        <v>-</v>
      </c>
    </row>
    <row r="6055" spans="3:9" x14ac:dyDescent="0.25">
      <c r="C6055" s="12" t="str">
        <f t="shared" si="190"/>
        <v>-</v>
      </c>
      <c r="D6055" s="9" t="str">
        <f t="shared" si="191"/>
        <v>-</v>
      </c>
      <c r="E6055" s="9" t="str">
        <f>IF(C6055="-","-",IF(D6055=maxgameno+2,"blank row 2",IF(D6055=maxgameno+1,"blank row 1",INDEX(FixtureCode!$B$4:$AH$128,MATCH($C6055,FixtureCode!$B$4:$B$128,0),MATCH("G"&amp;D6055&amp;"-T1",FixtureCode!$B$4:$AH$4,0)))))</f>
        <v>-</v>
      </c>
      <c r="F6055" s="13" t="str">
        <f>IF(C6055="-","-",IF(D6055=maxgameno+2,"blank row 2",IF(D6055=maxgameno+1,"blank row 1",INDEX(FixtureCode!$B$4:$AH$128,MATCH($C6055,FixtureCode!$B$4:$B$128,0),MATCH("G"&amp;D6055&amp;"-T2",FixtureCode!$B$4:$AH$4,0)))))</f>
        <v>-</v>
      </c>
      <c r="G6055" s="12" t="str">
        <f>IF(C6055="-","-",IF(AND(ISNUMBER(Fixture!G6059),ISNUMBER(Fixture!I6059),Fixture!F6059&lt;&gt;"BYE",Fixture!J6059&lt;&gt;"BYE"),"Yes","-"))</f>
        <v>-</v>
      </c>
      <c r="H6055" s="9" t="str">
        <f>IF(G6055="-","-",IF(Fixture!G6059&gt;Fixture!I6059,Settings!$G$7,IF(Fixture!G6059=Fixture!I6059,Settings!$G$8,IF(Fixture!G6059&lt;Fixture!I6059,Settings!$G$9,"-"))))</f>
        <v>-</v>
      </c>
      <c r="I6055" s="13" t="str">
        <f>IF(G6055="-","-",IF(Fixture!I6059&gt;Fixture!G6059,Settings!$G$7,IF(Fixture!I6059=Fixture!G6059,Settings!$G$8,IF(Fixture!I6059&lt;Fixture!G6059,Settings!$G$9,"-"))))</f>
        <v>-</v>
      </c>
    </row>
    <row r="6056" spans="3:9" x14ac:dyDescent="0.25">
      <c r="C6056" s="12" t="str">
        <f t="shared" si="190"/>
        <v>-</v>
      </c>
      <c r="D6056" s="9" t="str">
        <f t="shared" si="191"/>
        <v>-</v>
      </c>
      <c r="E6056" s="9" t="str">
        <f>IF(C6056="-","-",IF(D6056=maxgameno+2,"blank row 2",IF(D6056=maxgameno+1,"blank row 1",INDEX(FixtureCode!$B$4:$AH$128,MATCH($C6056,FixtureCode!$B$4:$B$128,0),MATCH("G"&amp;D6056&amp;"-T1",FixtureCode!$B$4:$AH$4,0)))))</f>
        <v>-</v>
      </c>
      <c r="F6056" s="13" t="str">
        <f>IF(C6056="-","-",IF(D6056=maxgameno+2,"blank row 2",IF(D6056=maxgameno+1,"blank row 1",INDEX(FixtureCode!$B$4:$AH$128,MATCH($C6056,FixtureCode!$B$4:$B$128,0),MATCH("G"&amp;D6056&amp;"-T2",FixtureCode!$B$4:$AH$4,0)))))</f>
        <v>-</v>
      </c>
      <c r="G6056" s="12" t="str">
        <f>IF(C6056="-","-",IF(AND(ISNUMBER(Fixture!G6060),ISNUMBER(Fixture!I6060),Fixture!F6060&lt;&gt;"BYE",Fixture!J6060&lt;&gt;"BYE"),"Yes","-"))</f>
        <v>-</v>
      </c>
      <c r="H6056" s="9" t="str">
        <f>IF(G6056="-","-",IF(Fixture!G6060&gt;Fixture!I6060,Settings!$G$7,IF(Fixture!G6060=Fixture!I6060,Settings!$G$8,IF(Fixture!G6060&lt;Fixture!I6060,Settings!$G$9,"-"))))</f>
        <v>-</v>
      </c>
      <c r="I6056" s="13" t="str">
        <f>IF(G6056="-","-",IF(Fixture!I6060&gt;Fixture!G6060,Settings!$G$7,IF(Fixture!I6060=Fixture!G6060,Settings!$G$8,IF(Fixture!I6060&lt;Fixture!G6060,Settings!$G$9,"-"))))</f>
        <v>-</v>
      </c>
    </row>
    <row r="6057" spans="3:9" x14ac:dyDescent="0.25">
      <c r="C6057" s="12" t="str">
        <f t="shared" si="190"/>
        <v>-</v>
      </c>
      <c r="D6057" s="9" t="str">
        <f t="shared" si="191"/>
        <v>-</v>
      </c>
      <c r="E6057" s="9" t="str">
        <f>IF(C6057="-","-",IF(D6057=maxgameno+2,"blank row 2",IF(D6057=maxgameno+1,"blank row 1",INDEX(FixtureCode!$B$4:$AH$128,MATCH($C6057,FixtureCode!$B$4:$B$128,0),MATCH("G"&amp;D6057&amp;"-T1",FixtureCode!$B$4:$AH$4,0)))))</f>
        <v>-</v>
      </c>
      <c r="F6057" s="13" t="str">
        <f>IF(C6057="-","-",IF(D6057=maxgameno+2,"blank row 2",IF(D6057=maxgameno+1,"blank row 1",INDEX(FixtureCode!$B$4:$AH$128,MATCH($C6057,FixtureCode!$B$4:$B$128,0),MATCH("G"&amp;D6057&amp;"-T2",FixtureCode!$B$4:$AH$4,0)))))</f>
        <v>-</v>
      </c>
      <c r="G6057" s="12" t="str">
        <f>IF(C6057="-","-",IF(AND(ISNUMBER(Fixture!G6061),ISNUMBER(Fixture!I6061),Fixture!F6061&lt;&gt;"BYE",Fixture!J6061&lt;&gt;"BYE"),"Yes","-"))</f>
        <v>-</v>
      </c>
      <c r="H6057" s="9" t="str">
        <f>IF(G6057="-","-",IF(Fixture!G6061&gt;Fixture!I6061,Settings!$G$7,IF(Fixture!G6061=Fixture!I6061,Settings!$G$8,IF(Fixture!G6061&lt;Fixture!I6061,Settings!$G$9,"-"))))</f>
        <v>-</v>
      </c>
      <c r="I6057" s="13" t="str">
        <f>IF(G6057="-","-",IF(Fixture!I6061&gt;Fixture!G6061,Settings!$G$7,IF(Fixture!I6061=Fixture!G6061,Settings!$G$8,IF(Fixture!I6061&lt;Fixture!G6061,Settings!$G$9,"-"))))</f>
        <v>-</v>
      </c>
    </row>
    <row r="6058" spans="3:9" x14ac:dyDescent="0.25">
      <c r="C6058" s="12" t="str">
        <f t="shared" si="190"/>
        <v>-</v>
      </c>
      <c r="D6058" s="9" t="str">
        <f t="shared" si="191"/>
        <v>-</v>
      </c>
      <c r="E6058" s="9" t="str">
        <f>IF(C6058="-","-",IF(D6058=maxgameno+2,"blank row 2",IF(D6058=maxgameno+1,"blank row 1",INDEX(FixtureCode!$B$4:$AH$128,MATCH($C6058,FixtureCode!$B$4:$B$128,0),MATCH("G"&amp;D6058&amp;"-T1",FixtureCode!$B$4:$AH$4,0)))))</f>
        <v>-</v>
      </c>
      <c r="F6058" s="13" t="str">
        <f>IF(C6058="-","-",IF(D6058=maxgameno+2,"blank row 2",IF(D6058=maxgameno+1,"blank row 1",INDEX(FixtureCode!$B$4:$AH$128,MATCH($C6058,FixtureCode!$B$4:$B$128,0),MATCH("G"&amp;D6058&amp;"-T2",FixtureCode!$B$4:$AH$4,0)))))</f>
        <v>-</v>
      </c>
      <c r="G6058" s="12" t="str">
        <f>IF(C6058="-","-",IF(AND(ISNUMBER(Fixture!G6062),ISNUMBER(Fixture!I6062),Fixture!F6062&lt;&gt;"BYE",Fixture!J6062&lt;&gt;"BYE"),"Yes","-"))</f>
        <v>-</v>
      </c>
      <c r="H6058" s="9" t="str">
        <f>IF(G6058="-","-",IF(Fixture!G6062&gt;Fixture!I6062,Settings!$G$7,IF(Fixture!G6062=Fixture!I6062,Settings!$G$8,IF(Fixture!G6062&lt;Fixture!I6062,Settings!$G$9,"-"))))</f>
        <v>-</v>
      </c>
      <c r="I6058" s="13" t="str">
        <f>IF(G6058="-","-",IF(Fixture!I6062&gt;Fixture!G6062,Settings!$G$7,IF(Fixture!I6062=Fixture!G6062,Settings!$G$8,IF(Fixture!I6062&lt;Fixture!G6062,Settings!$G$9,"-"))))</f>
        <v>-</v>
      </c>
    </row>
    <row r="6059" spans="3:9" x14ac:dyDescent="0.25">
      <c r="C6059" s="12" t="str">
        <f t="shared" si="190"/>
        <v>-</v>
      </c>
      <c r="D6059" s="9" t="str">
        <f t="shared" si="191"/>
        <v>-</v>
      </c>
      <c r="E6059" s="9" t="str">
        <f>IF(C6059="-","-",IF(D6059=maxgameno+2,"blank row 2",IF(D6059=maxgameno+1,"blank row 1",INDEX(FixtureCode!$B$4:$AH$128,MATCH($C6059,FixtureCode!$B$4:$B$128,0),MATCH("G"&amp;D6059&amp;"-T1",FixtureCode!$B$4:$AH$4,0)))))</f>
        <v>-</v>
      </c>
      <c r="F6059" s="13" t="str">
        <f>IF(C6059="-","-",IF(D6059=maxgameno+2,"blank row 2",IF(D6059=maxgameno+1,"blank row 1",INDEX(FixtureCode!$B$4:$AH$128,MATCH($C6059,FixtureCode!$B$4:$B$128,0),MATCH("G"&amp;D6059&amp;"-T2",FixtureCode!$B$4:$AH$4,0)))))</f>
        <v>-</v>
      </c>
      <c r="G6059" s="12" t="str">
        <f>IF(C6059="-","-",IF(AND(ISNUMBER(Fixture!G6063),ISNUMBER(Fixture!I6063),Fixture!F6063&lt;&gt;"BYE",Fixture!J6063&lt;&gt;"BYE"),"Yes","-"))</f>
        <v>-</v>
      </c>
      <c r="H6059" s="9" t="str">
        <f>IF(G6059="-","-",IF(Fixture!G6063&gt;Fixture!I6063,Settings!$G$7,IF(Fixture!G6063=Fixture!I6063,Settings!$G$8,IF(Fixture!G6063&lt;Fixture!I6063,Settings!$G$9,"-"))))</f>
        <v>-</v>
      </c>
      <c r="I6059" s="13" t="str">
        <f>IF(G6059="-","-",IF(Fixture!I6063&gt;Fixture!G6063,Settings!$G$7,IF(Fixture!I6063=Fixture!G6063,Settings!$G$8,IF(Fixture!I6063&lt;Fixture!G6063,Settings!$G$9,"-"))))</f>
        <v>-</v>
      </c>
    </row>
    <row r="6060" spans="3:9" x14ac:dyDescent="0.25">
      <c r="C6060" s="12" t="str">
        <f t="shared" si="190"/>
        <v>-</v>
      </c>
      <c r="D6060" s="9" t="str">
        <f t="shared" si="191"/>
        <v>-</v>
      </c>
      <c r="E6060" s="9" t="str">
        <f>IF(C6060="-","-",IF(D6060=maxgameno+2,"blank row 2",IF(D6060=maxgameno+1,"blank row 1",INDEX(FixtureCode!$B$4:$AH$128,MATCH($C6060,FixtureCode!$B$4:$B$128,0),MATCH("G"&amp;D6060&amp;"-T1",FixtureCode!$B$4:$AH$4,0)))))</f>
        <v>-</v>
      </c>
      <c r="F6060" s="13" t="str">
        <f>IF(C6060="-","-",IF(D6060=maxgameno+2,"blank row 2",IF(D6060=maxgameno+1,"blank row 1",INDEX(FixtureCode!$B$4:$AH$128,MATCH($C6060,FixtureCode!$B$4:$B$128,0),MATCH("G"&amp;D6060&amp;"-T2",FixtureCode!$B$4:$AH$4,0)))))</f>
        <v>-</v>
      </c>
      <c r="G6060" s="12" t="str">
        <f>IF(C6060="-","-",IF(AND(ISNUMBER(Fixture!G6064),ISNUMBER(Fixture!I6064),Fixture!F6064&lt;&gt;"BYE",Fixture!J6064&lt;&gt;"BYE"),"Yes","-"))</f>
        <v>-</v>
      </c>
      <c r="H6060" s="9" t="str">
        <f>IF(G6060="-","-",IF(Fixture!G6064&gt;Fixture!I6064,Settings!$G$7,IF(Fixture!G6064=Fixture!I6064,Settings!$G$8,IF(Fixture!G6064&lt;Fixture!I6064,Settings!$G$9,"-"))))</f>
        <v>-</v>
      </c>
      <c r="I6060" s="13" t="str">
        <f>IF(G6060="-","-",IF(Fixture!I6064&gt;Fixture!G6064,Settings!$G$7,IF(Fixture!I6064=Fixture!G6064,Settings!$G$8,IF(Fixture!I6064&lt;Fixture!G6064,Settings!$G$9,"-"))))</f>
        <v>-</v>
      </c>
    </row>
    <row r="6061" spans="3:9" x14ac:dyDescent="0.25">
      <c r="C6061" s="12" t="str">
        <f t="shared" si="190"/>
        <v>-</v>
      </c>
      <c r="D6061" s="9" t="str">
        <f t="shared" si="191"/>
        <v>-</v>
      </c>
      <c r="E6061" s="9" t="str">
        <f>IF(C6061="-","-",IF(D6061=maxgameno+2,"blank row 2",IF(D6061=maxgameno+1,"blank row 1",INDEX(FixtureCode!$B$4:$AH$128,MATCH($C6061,FixtureCode!$B$4:$B$128,0),MATCH("G"&amp;D6061&amp;"-T1",FixtureCode!$B$4:$AH$4,0)))))</f>
        <v>-</v>
      </c>
      <c r="F6061" s="13" t="str">
        <f>IF(C6061="-","-",IF(D6061=maxgameno+2,"blank row 2",IF(D6061=maxgameno+1,"blank row 1",INDEX(FixtureCode!$B$4:$AH$128,MATCH($C6061,FixtureCode!$B$4:$B$128,0),MATCH("G"&amp;D6061&amp;"-T2",FixtureCode!$B$4:$AH$4,0)))))</f>
        <v>-</v>
      </c>
      <c r="G6061" s="12" t="str">
        <f>IF(C6061="-","-",IF(AND(ISNUMBER(Fixture!G6065),ISNUMBER(Fixture!I6065),Fixture!F6065&lt;&gt;"BYE",Fixture!J6065&lt;&gt;"BYE"),"Yes","-"))</f>
        <v>-</v>
      </c>
      <c r="H6061" s="9" t="str">
        <f>IF(G6061="-","-",IF(Fixture!G6065&gt;Fixture!I6065,Settings!$G$7,IF(Fixture!G6065=Fixture!I6065,Settings!$G$8,IF(Fixture!G6065&lt;Fixture!I6065,Settings!$G$9,"-"))))</f>
        <v>-</v>
      </c>
      <c r="I6061" s="13" t="str">
        <f>IF(G6061="-","-",IF(Fixture!I6065&gt;Fixture!G6065,Settings!$G$7,IF(Fixture!I6065=Fixture!G6065,Settings!$G$8,IF(Fixture!I6065&lt;Fixture!G6065,Settings!$G$9,"-"))))</f>
        <v>-</v>
      </c>
    </row>
    <row r="6062" spans="3:9" x14ac:dyDescent="0.25">
      <c r="C6062" s="12" t="str">
        <f t="shared" si="190"/>
        <v>-</v>
      </c>
      <c r="D6062" s="9" t="str">
        <f t="shared" si="191"/>
        <v>-</v>
      </c>
      <c r="E6062" s="9" t="str">
        <f>IF(C6062="-","-",IF(D6062=maxgameno+2,"blank row 2",IF(D6062=maxgameno+1,"blank row 1",INDEX(FixtureCode!$B$4:$AH$128,MATCH($C6062,FixtureCode!$B$4:$B$128,0),MATCH("G"&amp;D6062&amp;"-T1",FixtureCode!$B$4:$AH$4,0)))))</f>
        <v>-</v>
      </c>
      <c r="F6062" s="13" t="str">
        <f>IF(C6062="-","-",IF(D6062=maxgameno+2,"blank row 2",IF(D6062=maxgameno+1,"blank row 1",INDEX(FixtureCode!$B$4:$AH$128,MATCH($C6062,FixtureCode!$B$4:$B$128,0),MATCH("G"&amp;D6062&amp;"-T2",FixtureCode!$B$4:$AH$4,0)))))</f>
        <v>-</v>
      </c>
      <c r="G6062" s="12" t="str">
        <f>IF(C6062="-","-",IF(AND(ISNUMBER(Fixture!G6066),ISNUMBER(Fixture!I6066),Fixture!F6066&lt;&gt;"BYE",Fixture!J6066&lt;&gt;"BYE"),"Yes","-"))</f>
        <v>-</v>
      </c>
      <c r="H6062" s="9" t="str">
        <f>IF(G6062="-","-",IF(Fixture!G6066&gt;Fixture!I6066,Settings!$G$7,IF(Fixture!G6066=Fixture!I6066,Settings!$G$8,IF(Fixture!G6066&lt;Fixture!I6066,Settings!$G$9,"-"))))</f>
        <v>-</v>
      </c>
      <c r="I6062" s="13" t="str">
        <f>IF(G6062="-","-",IF(Fixture!I6066&gt;Fixture!G6066,Settings!$G$7,IF(Fixture!I6066=Fixture!G6066,Settings!$G$8,IF(Fixture!I6066&lt;Fixture!G6066,Settings!$G$9,"-"))))</f>
        <v>-</v>
      </c>
    </row>
    <row r="6063" spans="3:9" x14ac:dyDescent="0.25">
      <c r="C6063" s="12" t="str">
        <f t="shared" si="190"/>
        <v>-</v>
      </c>
      <c r="D6063" s="9" t="str">
        <f t="shared" si="191"/>
        <v>-</v>
      </c>
      <c r="E6063" s="9" t="str">
        <f>IF(C6063="-","-",IF(D6063=maxgameno+2,"blank row 2",IF(D6063=maxgameno+1,"blank row 1",INDEX(FixtureCode!$B$4:$AH$128,MATCH($C6063,FixtureCode!$B$4:$B$128,0),MATCH("G"&amp;D6063&amp;"-T1",FixtureCode!$B$4:$AH$4,0)))))</f>
        <v>-</v>
      </c>
      <c r="F6063" s="13" t="str">
        <f>IF(C6063="-","-",IF(D6063=maxgameno+2,"blank row 2",IF(D6063=maxgameno+1,"blank row 1",INDEX(FixtureCode!$B$4:$AH$128,MATCH($C6063,FixtureCode!$B$4:$B$128,0),MATCH("G"&amp;D6063&amp;"-T2",FixtureCode!$B$4:$AH$4,0)))))</f>
        <v>-</v>
      </c>
      <c r="G6063" s="12" t="str">
        <f>IF(C6063="-","-",IF(AND(ISNUMBER(Fixture!G6067),ISNUMBER(Fixture!I6067),Fixture!F6067&lt;&gt;"BYE",Fixture!J6067&lt;&gt;"BYE"),"Yes","-"))</f>
        <v>-</v>
      </c>
      <c r="H6063" s="9" t="str">
        <f>IF(G6063="-","-",IF(Fixture!G6067&gt;Fixture!I6067,Settings!$G$7,IF(Fixture!G6067=Fixture!I6067,Settings!$G$8,IF(Fixture!G6067&lt;Fixture!I6067,Settings!$G$9,"-"))))</f>
        <v>-</v>
      </c>
      <c r="I6063" s="13" t="str">
        <f>IF(G6063="-","-",IF(Fixture!I6067&gt;Fixture!G6067,Settings!$G$7,IF(Fixture!I6067=Fixture!G6067,Settings!$G$8,IF(Fixture!I6067&lt;Fixture!G6067,Settings!$G$9,"-"))))</f>
        <v>-</v>
      </c>
    </row>
    <row r="6064" spans="3:9" x14ac:dyDescent="0.25">
      <c r="C6064" s="12" t="str">
        <f t="shared" si="190"/>
        <v>-</v>
      </c>
      <c r="D6064" s="9" t="str">
        <f t="shared" si="191"/>
        <v>-</v>
      </c>
      <c r="E6064" s="9" t="str">
        <f>IF(C6064="-","-",IF(D6064=maxgameno+2,"blank row 2",IF(D6064=maxgameno+1,"blank row 1",INDEX(FixtureCode!$B$4:$AH$128,MATCH($C6064,FixtureCode!$B$4:$B$128,0),MATCH("G"&amp;D6064&amp;"-T1",FixtureCode!$B$4:$AH$4,0)))))</f>
        <v>-</v>
      </c>
      <c r="F6064" s="13" t="str">
        <f>IF(C6064="-","-",IF(D6064=maxgameno+2,"blank row 2",IF(D6064=maxgameno+1,"blank row 1",INDEX(FixtureCode!$B$4:$AH$128,MATCH($C6064,FixtureCode!$B$4:$B$128,0),MATCH("G"&amp;D6064&amp;"-T2",FixtureCode!$B$4:$AH$4,0)))))</f>
        <v>-</v>
      </c>
      <c r="G6064" s="12" t="str">
        <f>IF(C6064="-","-",IF(AND(ISNUMBER(Fixture!G6068),ISNUMBER(Fixture!I6068),Fixture!F6068&lt;&gt;"BYE",Fixture!J6068&lt;&gt;"BYE"),"Yes","-"))</f>
        <v>-</v>
      </c>
      <c r="H6064" s="9" t="str">
        <f>IF(G6064="-","-",IF(Fixture!G6068&gt;Fixture!I6068,Settings!$G$7,IF(Fixture!G6068=Fixture!I6068,Settings!$G$8,IF(Fixture!G6068&lt;Fixture!I6068,Settings!$G$9,"-"))))</f>
        <v>-</v>
      </c>
      <c r="I6064" s="13" t="str">
        <f>IF(G6064="-","-",IF(Fixture!I6068&gt;Fixture!G6068,Settings!$G$7,IF(Fixture!I6068=Fixture!G6068,Settings!$G$8,IF(Fixture!I6068&lt;Fixture!G6068,Settings!$G$9,"-"))))</f>
        <v>-</v>
      </c>
    </row>
    <row r="6065" spans="3:9" x14ac:dyDescent="0.25">
      <c r="C6065" s="12" t="str">
        <f t="shared" si="190"/>
        <v>-</v>
      </c>
      <c r="D6065" s="9" t="str">
        <f t="shared" si="191"/>
        <v>-</v>
      </c>
      <c r="E6065" s="9" t="str">
        <f>IF(C6065="-","-",IF(D6065=maxgameno+2,"blank row 2",IF(D6065=maxgameno+1,"blank row 1",INDEX(FixtureCode!$B$4:$AH$128,MATCH($C6065,FixtureCode!$B$4:$B$128,0),MATCH("G"&amp;D6065&amp;"-T1",FixtureCode!$B$4:$AH$4,0)))))</f>
        <v>-</v>
      </c>
      <c r="F6065" s="13" t="str">
        <f>IF(C6065="-","-",IF(D6065=maxgameno+2,"blank row 2",IF(D6065=maxgameno+1,"blank row 1",INDEX(FixtureCode!$B$4:$AH$128,MATCH($C6065,FixtureCode!$B$4:$B$128,0),MATCH("G"&amp;D6065&amp;"-T2",FixtureCode!$B$4:$AH$4,0)))))</f>
        <v>-</v>
      </c>
      <c r="G6065" s="12" t="str">
        <f>IF(C6065="-","-",IF(AND(ISNUMBER(Fixture!G6069),ISNUMBER(Fixture!I6069),Fixture!F6069&lt;&gt;"BYE",Fixture!J6069&lt;&gt;"BYE"),"Yes","-"))</f>
        <v>-</v>
      </c>
      <c r="H6065" s="9" t="str">
        <f>IF(G6065="-","-",IF(Fixture!G6069&gt;Fixture!I6069,Settings!$G$7,IF(Fixture!G6069=Fixture!I6069,Settings!$G$8,IF(Fixture!G6069&lt;Fixture!I6069,Settings!$G$9,"-"))))</f>
        <v>-</v>
      </c>
      <c r="I6065" s="13" t="str">
        <f>IF(G6065="-","-",IF(Fixture!I6069&gt;Fixture!G6069,Settings!$G$7,IF(Fixture!I6069=Fixture!G6069,Settings!$G$8,IF(Fixture!I6069&lt;Fixture!G6069,Settings!$G$9,"-"))))</f>
        <v>-</v>
      </c>
    </row>
    <row r="6066" spans="3:9" x14ac:dyDescent="0.25">
      <c r="C6066" s="12" t="str">
        <f t="shared" si="190"/>
        <v>-</v>
      </c>
      <c r="D6066" s="9" t="str">
        <f t="shared" si="191"/>
        <v>-</v>
      </c>
      <c r="E6066" s="9" t="str">
        <f>IF(C6066="-","-",IF(D6066=maxgameno+2,"blank row 2",IF(D6066=maxgameno+1,"blank row 1",INDEX(FixtureCode!$B$4:$AH$128,MATCH($C6066,FixtureCode!$B$4:$B$128,0),MATCH("G"&amp;D6066&amp;"-T1",FixtureCode!$B$4:$AH$4,0)))))</f>
        <v>-</v>
      </c>
      <c r="F6066" s="13" t="str">
        <f>IF(C6066="-","-",IF(D6066=maxgameno+2,"blank row 2",IF(D6066=maxgameno+1,"blank row 1",INDEX(FixtureCode!$B$4:$AH$128,MATCH($C6066,FixtureCode!$B$4:$B$128,0),MATCH("G"&amp;D6066&amp;"-T2",FixtureCode!$B$4:$AH$4,0)))))</f>
        <v>-</v>
      </c>
      <c r="G6066" s="12" t="str">
        <f>IF(C6066="-","-",IF(AND(ISNUMBER(Fixture!G6070),ISNUMBER(Fixture!I6070),Fixture!F6070&lt;&gt;"BYE",Fixture!J6070&lt;&gt;"BYE"),"Yes","-"))</f>
        <v>-</v>
      </c>
      <c r="H6066" s="9" t="str">
        <f>IF(G6066="-","-",IF(Fixture!G6070&gt;Fixture!I6070,Settings!$G$7,IF(Fixture!G6070=Fixture!I6070,Settings!$G$8,IF(Fixture!G6070&lt;Fixture!I6070,Settings!$G$9,"-"))))</f>
        <v>-</v>
      </c>
      <c r="I6066" s="13" t="str">
        <f>IF(G6066="-","-",IF(Fixture!I6070&gt;Fixture!G6070,Settings!$G$7,IF(Fixture!I6070=Fixture!G6070,Settings!$G$8,IF(Fixture!I6070&lt;Fixture!G6070,Settings!$G$9,"-"))))</f>
        <v>-</v>
      </c>
    </row>
    <row r="6067" spans="3:9" x14ac:dyDescent="0.25">
      <c r="C6067" s="12" t="str">
        <f t="shared" si="190"/>
        <v>-</v>
      </c>
      <c r="D6067" s="9" t="str">
        <f t="shared" si="191"/>
        <v>-</v>
      </c>
      <c r="E6067" s="9" t="str">
        <f>IF(C6067="-","-",IF(D6067=maxgameno+2,"blank row 2",IF(D6067=maxgameno+1,"blank row 1",INDEX(FixtureCode!$B$4:$AH$128,MATCH($C6067,FixtureCode!$B$4:$B$128,0),MATCH("G"&amp;D6067&amp;"-T1",FixtureCode!$B$4:$AH$4,0)))))</f>
        <v>-</v>
      </c>
      <c r="F6067" s="13" t="str">
        <f>IF(C6067="-","-",IF(D6067=maxgameno+2,"blank row 2",IF(D6067=maxgameno+1,"blank row 1",INDEX(FixtureCode!$B$4:$AH$128,MATCH($C6067,FixtureCode!$B$4:$B$128,0),MATCH("G"&amp;D6067&amp;"-T2",FixtureCode!$B$4:$AH$4,0)))))</f>
        <v>-</v>
      </c>
      <c r="G6067" s="12" t="str">
        <f>IF(C6067="-","-",IF(AND(ISNUMBER(Fixture!G6071),ISNUMBER(Fixture!I6071),Fixture!F6071&lt;&gt;"BYE",Fixture!J6071&lt;&gt;"BYE"),"Yes","-"))</f>
        <v>-</v>
      </c>
      <c r="H6067" s="9" t="str">
        <f>IF(G6067="-","-",IF(Fixture!G6071&gt;Fixture!I6071,Settings!$G$7,IF(Fixture!G6071=Fixture!I6071,Settings!$G$8,IF(Fixture!G6071&lt;Fixture!I6071,Settings!$G$9,"-"))))</f>
        <v>-</v>
      </c>
      <c r="I6067" s="13" t="str">
        <f>IF(G6067="-","-",IF(Fixture!I6071&gt;Fixture!G6071,Settings!$G$7,IF(Fixture!I6071=Fixture!G6071,Settings!$G$8,IF(Fixture!I6071&lt;Fixture!G6071,Settings!$G$9,"-"))))</f>
        <v>-</v>
      </c>
    </row>
    <row r="6068" spans="3:9" x14ac:dyDescent="0.25">
      <c r="C6068" s="12" t="str">
        <f t="shared" si="190"/>
        <v>-</v>
      </c>
      <c r="D6068" s="9" t="str">
        <f t="shared" si="191"/>
        <v>-</v>
      </c>
      <c r="E6068" s="9" t="str">
        <f>IF(C6068="-","-",IF(D6068=maxgameno+2,"blank row 2",IF(D6068=maxgameno+1,"blank row 1",INDEX(FixtureCode!$B$4:$AH$128,MATCH($C6068,FixtureCode!$B$4:$B$128,0),MATCH("G"&amp;D6068&amp;"-T1",FixtureCode!$B$4:$AH$4,0)))))</f>
        <v>-</v>
      </c>
      <c r="F6068" s="13" t="str">
        <f>IF(C6068="-","-",IF(D6068=maxgameno+2,"blank row 2",IF(D6068=maxgameno+1,"blank row 1",INDEX(FixtureCode!$B$4:$AH$128,MATCH($C6068,FixtureCode!$B$4:$B$128,0),MATCH("G"&amp;D6068&amp;"-T2",FixtureCode!$B$4:$AH$4,0)))))</f>
        <v>-</v>
      </c>
      <c r="G6068" s="12" t="str">
        <f>IF(C6068="-","-",IF(AND(ISNUMBER(Fixture!G6072),ISNUMBER(Fixture!I6072),Fixture!F6072&lt;&gt;"BYE",Fixture!J6072&lt;&gt;"BYE"),"Yes","-"))</f>
        <v>-</v>
      </c>
      <c r="H6068" s="9" t="str">
        <f>IF(G6068="-","-",IF(Fixture!G6072&gt;Fixture!I6072,Settings!$G$7,IF(Fixture!G6072=Fixture!I6072,Settings!$G$8,IF(Fixture!G6072&lt;Fixture!I6072,Settings!$G$9,"-"))))</f>
        <v>-</v>
      </c>
      <c r="I6068" s="13" t="str">
        <f>IF(G6068="-","-",IF(Fixture!I6072&gt;Fixture!G6072,Settings!$G$7,IF(Fixture!I6072=Fixture!G6072,Settings!$G$8,IF(Fixture!I6072&lt;Fixture!G6072,Settings!$G$9,"-"))))</f>
        <v>-</v>
      </c>
    </row>
    <row r="6069" spans="3:9" x14ac:dyDescent="0.25">
      <c r="C6069" s="12" t="str">
        <f t="shared" si="190"/>
        <v>-</v>
      </c>
      <c r="D6069" s="9" t="str">
        <f t="shared" si="191"/>
        <v>-</v>
      </c>
      <c r="E6069" s="9" t="str">
        <f>IF(C6069="-","-",IF(D6069=maxgameno+2,"blank row 2",IF(D6069=maxgameno+1,"blank row 1",INDEX(FixtureCode!$B$4:$AH$128,MATCH($C6069,FixtureCode!$B$4:$B$128,0),MATCH("G"&amp;D6069&amp;"-T1",FixtureCode!$B$4:$AH$4,0)))))</f>
        <v>-</v>
      </c>
      <c r="F6069" s="13" t="str">
        <f>IF(C6069="-","-",IF(D6069=maxgameno+2,"blank row 2",IF(D6069=maxgameno+1,"blank row 1",INDEX(FixtureCode!$B$4:$AH$128,MATCH($C6069,FixtureCode!$B$4:$B$128,0),MATCH("G"&amp;D6069&amp;"-T2",FixtureCode!$B$4:$AH$4,0)))))</f>
        <v>-</v>
      </c>
      <c r="G6069" s="12" t="str">
        <f>IF(C6069="-","-",IF(AND(ISNUMBER(Fixture!G6073),ISNUMBER(Fixture!I6073),Fixture!F6073&lt;&gt;"BYE",Fixture!J6073&lt;&gt;"BYE"),"Yes","-"))</f>
        <v>-</v>
      </c>
      <c r="H6069" s="9" t="str">
        <f>IF(G6069="-","-",IF(Fixture!G6073&gt;Fixture!I6073,Settings!$G$7,IF(Fixture!G6073=Fixture!I6073,Settings!$G$8,IF(Fixture!G6073&lt;Fixture!I6073,Settings!$G$9,"-"))))</f>
        <v>-</v>
      </c>
      <c r="I6069" s="13" t="str">
        <f>IF(G6069="-","-",IF(Fixture!I6073&gt;Fixture!G6073,Settings!$G$7,IF(Fixture!I6073=Fixture!G6073,Settings!$G$8,IF(Fixture!I6073&lt;Fixture!G6073,Settings!$G$9,"-"))))</f>
        <v>-</v>
      </c>
    </row>
    <row r="6070" spans="3:9" x14ac:dyDescent="0.25">
      <c r="C6070" s="12" t="str">
        <f t="shared" si="190"/>
        <v>-</v>
      </c>
      <c r="D6070" s="9" t="str">
        <f t="shared" si="191"/>
        <v>-</v>
      </c>
      <c r="E6070" s="9" t="str">
        <f>IF(C6070="-","-",IF(D6070=maxgameno+2,"blank row 2",IF(D6070=maxgameno+1,"blank row 1",INDEX(FixtureCode!$B$4:$AH$128,MATCH($C6070,FixtureCode!$B$4:$B$128,0),MATCH("G"&amp;D6070&amp;"-T1",FixtureCode!$B$4:$AH$4,0)))))</f>
        <v>-</v>
      </c>
      <c r="F6070" s="13" t="str">
        <f>IF(C6070="-","-",IF(D6070=maxgameno+2,"blank row 2",IF(D6070=maxgameno+1,"blank row 1",INDEX(FixtureCode!$B$4:$AH$128,MATCH($C6070,FixtureCode!$B$4:$B$128,0),MATCH("G"&amp;D6070&amp;"-T2",FixtureCode!$B$4:$AH$4,0)))))</f>
        <v>-</v>
      </c>
      <c r="G6070" s="12" t="str">
        <f>IF(C6070="-","-",IF(AND(ISNUMBER(Fixture!G6074),ISNUMBER(Fixture!I6074),Fixture!F6074&lt;&gt;"BYE",Fixture!J6074&lt;&gt;"BYE"),"Yes","-"))</f>
        <v>-</v>
      </c>
      <c r="H6070" s="9" t="str">
        <f>IF(G6070="-","-",IF(Fixture!G6074&gt;Fixture!I6074,Settings!$G$7,IF(Fixture!G6074=Fixture!I6074,Settings!$G$8,IF(Fixture!G6074&lt;Fixture!I6074,Settings!$G$9,"-"))))</f>
        <v>-</v>
      </c>
      <c r="I6070" s="13" t="str">
        <f>IF(G6070="-","-",IF(Fixture!I6074&gt;Fixture!G6074,Settings!$G$7,IF(Fixture!I6074=Fixture!G6074,Settings!$G$8,IF(Fixture!I6074&lt;Fixture!G6074,Settings!$G$9,"-"))))</f>
        <v>-</v>
      </c>
    </row>
    <row r="6071" spans="3:9" x14ac:dyDescent="0.25">
      <c r="C6071" s="12" t="str">
        <f t="shared" si="190"/>
        <v>-</v>
      </c>
      <c r="D6071" s="9" t="str">
        <f t="shared" si="191"/>
        <v>-</v>
      </c>
      <c r="E6071" s="9" t="str">
        <f>IF(C6071="-","-",IF(D6071=maxgameno+2,"blank row 2",IF(D6071=maxgameno+1,"blank row 1",INDEX(FixtureCode!$B$4:$AH$128,MATCH($C6071,FixtureCode!$B$4:$B$128,0),MATCH("G"&amp;D6071&amp;"-T1",FixtureCode!$B$4:$AH$4,0)))))</f>
        <v>-</v>
      </c>
      <c r="F6071" s="13" t="str">
        <f>IF(C6071="-","-",IF(D6071=maxgameno+2,"blank row 2",IF(D6071=maxgameno+1,"blank row 1",INDEX(FixtureCode!$B$4:$AH$128,MATCH($C6071,FixtureCode!$B$4:$B$128,0),MATCH("G"&amp;D6071&amp;"-T2",FixtureCode!$B$4:$AH$4,0)))))</f>
        <v>-</v>
      </c>
      <c r="G6071" s="12" t="str">
        <f>IF(C6071="-","-",IF(AND(ISNUMBER(Fixture!G6075),ISNUMBER(Fixture!I6075),Fixture!F6075&lt;&gt;"BYE",Fixture!J6075&lt;&gt;"BYE"),"Yes","-"))</f>
        <v>-</v>
      </c>
      <c r="H6071" s="9" t="str">
        <f>IF(G6071="-","-",IF(Fixture!G6075&gt;Fixture!I6075,Settings!$G$7,IF(Fixture!G6075=Fixture!I6075,Settings!$G$8,IF(Fixture!G6075&lt;Fixture!I6075,Settings!$G$9,"-"))))</f>
        <v>-</v>
      </c>
      <c r="I6071" s="13" t="str">
        <f>IF(G6071="-","-",IF(Fixture!I6075&gt;Fixture!G6075,Settings!$G$7,IF(Fixture!I6075=Fixture!G6075,Settings!$G$8,IF(Fixture!I6075&lt;Fixture!G6075,Settings!$G$9,"-"))))</f>
        <v>-</v>
      </c>
    </row>
    <row r="6072" spans="3:9" x14ac:dyDescent="0.25">
      <c r="C6072" s="12" t="str">
        <f t="shared" si="190"/>
        <v>-</v>
      </c>
      <c r="D6072" s="9" t="str">
        <f t="shared" si="191"/>
        <v>-</v>
      </c>
      <c r="E6072" s="9" t="str">
        <f>IF(C6072="-","-",IF(D6072=maxgameno+2,"blank row 2",IF(D6072=maxgameno+1,"blank row 1",INDEX(FixtureCode!$B$4:$AH$128,MATCH($C6072,FixtureCode!$B$4:$B$128,0),MATCH("G"&amp;D6072&amp;"-T1",FixtureCode!$B$4:$AH$4,0)))))</f>
        <v>-</v>
      </c>
      <c r="F6072" s="13" t="str">
        <f>IF(C6072="-","-",IF(D6072=maxgameno+2,"blank row 2",IF(D6072=maxgameno+1,"blank row 1",INDEX(FixtureCode!$B$4:$AH$128,MATCH($C6072,FixtureCode!$B$4:$B$128,0),MATCH("G"&amp;D6072&amp;"-T2",FixtureCode!$B$4:$AH$4,0)))))</f>
        <v>-</v>
      </c>
      <c r="G6072" s="12" t="str">
        <f>IF(C6072="-","-",IF(AND(ISNUMBER(Fixture!G6076),ISNUMBER(Fixture!I6076),Fixture!F6076&lt;&gt;"BYE",Fixture!J6076&lt;&gt;"BYE"),"Yes","-"))</f>
        <v>-</v>
      </c>
      <c r="H6072" s="9" t="str">
        <f>IF(G6072="-","-",IF(Fixture!G6076&gt;Fixture!I6076,Settings!$G$7,IF(Fixture!G6076=Fixture!I6076,Settings!$G$8,IF(Fixture!G6076&lt;Fixture!I6076,Settings!$G$9,"-"))))</f>
        <v>-</v>
      </c>
      <c r="I6072" s="13" t="str">
        <f>IF(G6072="-","-",IF(Fixture!I6076&gt;Fixture!G6076,Settings!$G$7,IF(Fixture!I6076=Fixture!G6076,Settings!$G$8,IF(Fixture!I6076&lt;Fixture!G6076,Settings!$G$9,"-"))))</f>
        <v>-</v>
      </c>
    </row>
    <row r="6073" spans="3:9" x14ac:dyDescent="0.25">
      <c r="C6073" s="12" t="str">
        <f t="shared" si="190"/>
        <v>-</v>
      </c>
      <c r="D6073" s="9" t="str">
        <f t="shared" si="191"/>
        <v>-</v>
      </c>
      <c r="E6073" s="9" t="str">
        <f>IF(C6073="-","-",IF(D6073=maxgameno+2,"blank row 2",IF(D6073=maxgameno+1,"blank row 1",INDEX(FixtureCode!$B$4:$AH$128,MATCH($C6073,FixtureCode!$B$4:$B$128,0),MATCH("G"&amp;D6073&amp;"-T1",FixtureCode!$B$4:$AH$4,0)))))</f>
        <v>-</v>
      </c>
      <c r="F6073" s="13" t="str">
        <f>IF(C6073="-","-",IF(D6073=maxgameno+2,"blank row 2",IF(D6073=maxgameno+1,"blank row 1",INDEX(FixtureCode!$B$4:$AH$128,MATCH($C6073,FixtureCode!$B$4:$B$128,0),MATCH("G"&amp;D6073&amp;"-T2",FixtureCode!$B$4:$AH$4,0)))))</f>
        <v>-</v>
      </c>
      <c r="G6073" s="12" t="str">
        <f>IF(C6073="-","-",IF(AND(ISNUMBER(Fixture!G6077),ISNUMBER(Fixture!I6077),Fixture!F6077&lt;&gt;"BYE",Fixture!J6077&lt;&gt;"BYE"),"Yes","-"))</f>
        <v>-</v>
      </c>
      <c r="H6073" s="9" t="str">
        <f>IF(G6073="-","-",IF(Fixture!G6077&gt;Fixture!I6077,Settings!$G$7,IF(Fixture!G6077=Fixture!I6077,Settings!$G$8,IF(Fixture!G6077&lt;Fixture!I6077,Settings!$G$9,"-"))))</f>
        <v>-</v>
      </c>
      <c r="I6073" s="13" t="str">
        <f>IF(G6073="-","-",IF(Fixture!I6077&gt;Fixture!G6077,Settings!$G$7,IF(Fixture!I6077=Fixture!G6077,Settings!$G$8,IF(Fixture!I6077&lt;Fixture!G6077,Settings!$G$9,"-"))))</f>
        <v>-</v>
      </c>
    </row>
    <row r="6074" spans="3:9" x14ac:dyDescent="0.25">
      <c r="C6074" s="12" t="str">
        <f t="shared" si="190"/>
        <v>-</v>
      </c>
      <c r="D6074" s="9" t="str">
        <f t="shared" si="191"/>
        <v>-</v>
      </c>
      <c r="E6074" s="9" t="str">
        <f>IF(C6074="-","-",IF(D6074=maxgameno+2,"blank row 2",IF(D6074=maxgameno+1,"blank row 1",INDEX(FixtureCode!$B$4:$AH$128,MATCH($C6074,FixtureCode!$B$4:$B$128,0),MATCH("G"&amp;D6074&amp;"-T1",FixtureCode!$B$4:$AH$4,0)))))</f>
        <v>-</v>
      </c>
      <c r="F6074" s="13" t="str">
        <f>IF(C6074="-","-",IF(D6074=maxgameno+2,"blank row 2",IF(D6074=maxgameno+1,"blank row 1",INDEX(FixtureCode!$B$4:$AH$128,MATCH($C6074,FixtureCode!$B$4:$B$128,0),MATCH("G"&amp;D6074&amp;"-T2",FixtureCode!$B$4:$AH$4,0)))))</f>
        <v>-</v>
      </c>
      <c r="G6074" s="12" t="str">
        <f>IF(C6074="-","-",IF(AND(ISNUMBER(Fixture!G6078),ISNUMBER(Fixture!I6078),Fixture!F6078&lt;&gt;"BYE",Fixture!J6078&lt;&gt;"BYE"),"Yes","-"))</f>
        <v>-</v>
      </c>
      <c r="H6074" s="9" t="str">
        <f>IF(G6074="-","-",IF(Fixture!G6078&gt;Fixture!I6078,Settings!$G$7,IF(Fixture!G6078=Fixture!I6078,Settings!$G$8,IF(Fixture!G6078&lt;Fixture!I6078,Settings!$G$9,"-"))))</f>
        <v>-</v>
      </c>
      <c r="I6074" s="13" t="str">
        <f>IF(G6074="-","-",IF(Fixture!I6078&gt;Fixture!G6078,Settings!$G$7,IF(Fixture!I6078=Fixture!G6078,Settings!$G$8,IF(Fixture!I6078&lt;Fixture!G6078,Settings!$G$9,"-"))))</f>
        <v>-</v>
      </c>
    </row>
    <row r="6075" spans="3:9" x14ac:dyDescent="0.25">
      <c r="C6075" s="12" t="str">
        <f t="shared" si="190"/>
        <v>-</v>
      </c>
      <c r="D6075" s="9" t="str">
        <f t="shared" si="191"/>
        <v>-</v>
      </c>
      <c r="E6075" s="9" t="str">
        <f>IF(C6075="-","-",IF(D6075=maxgameno+2,"blank row 2",IF(D6075=maxgameno+1,"blank row 1",INDEX(FixtureCode!$B$4:$AH$128,MATCH($C6075,FixtureCode!$B$4:$B$128,0),MATCH("G"&amp;D6075&amp;"-T1",FixtureCode!$B$4:$AH$4,0)))))</f>
        <v>-</v>
      </c>
      <c r="F6075" s="13" t="str">
        <f>IF(C6075="-","-",IF(D6075=maxgameno+2,"blank row 2",IF(D6075=maxgameno+1,"blank row 1",INDEX(FixtureCode!$B$4:$AH$128,MATCH($C6075,FixtureCode!$B$4:$B$128,0),MATCH("G"&amp;D6075&amp;"-T2",FixtureCode!$B$4:$AH$4,0)))))</f>
        <v>-</v>
      </c>
      <c r="G6075" s="12" t="str">
        <f>IF(C6075="-","-",IF(AND(ISNUMBER(Fixture!G6079),ISNUMBER(Fixture!I6079),Fixture!F6079&lt;&gt;"BYE",Fixture!J6079&lt;&gt;"BYE"),"Yes","-"))</f>
        <v>-</v>
      </c>
      <c r="H6075" s="9" t="str">
        <f>IF(G6075="-","-",IF(Fixture!G6079&gt;Fixture!I6079,Settings!$G$7,IF(Fixture!G6079=Fixture!I6079,Settings!$G$8,IF(Fixture!G6079&lt;Fixture!I6079,Settings!$G$9,"-"))))</f>
        <v>-</v>
      </c>
      <c r="I6075" s="13" t="str">
        <f>IF(G6075="-","-",IF(Fixture!I6079&gt;Fixture!G6079,Settings!$G$7,IF(Fixture!I6079=Fixture!G6079,Settings!$G$8,IF(Fixture!I6079&lt;Fixture!G6079,Settings!$G$9,"-"))))</f>
        <v>-</v>
      </c>
    </row>
    <row r="6076" spans="3:9" x14ac:dyDescent="0.25">
      <c r="C6076" s="12" t="str">
        <f t="shared" si="190"/>
        <v>-</v>
      </c>
      <c r="D6076" s="9" t="str">
        <f t="shared" si="191"/>
        <v>-</v>
      </c>
      <c r="E6076" s="9" t="str">
        <f>IF(C6076="-","-",IF(D6076=maxgameno+2,"blank row 2",IF(D6076=maxgameno+1,"blank row 1",INDEX(FixtureCode!$B$4:$AH$128,MATCH($C6076,FixtureCode!$B$4:$B$128,0),MATCH("G"&amp;D6076&amp;"-T1",FixtureCode!$B$4:$AH$4,0)))))</f>
        <v>-</v>
      </c>
      <c r="F6076" s="13" t="str">
        <f>IF(C6076="-","-",IF(D6076=maxgameno+2,"blank row 2",IF(D6076=maxgameno+1,"blank row 1",INDEX(FixtureCode!$B$4:$AH$128,MATCH($C6076,FixtureCode!$B$4:$B$128,0),MATCH("G"&amp;D6076&amp;"-T2",FixtureCode!$B$4:$AH$4,0)))))</f>
        <v>-</v>
      </c>
      <c r="G6076" s="12" t="str">
        <f>IF(C6076="-","-",IF(AND(ISNUMBER(Fixture!G6080),ISNUMBER(Fixture!I6080),Fixture!F6080&lt;&gt;"BYE",Fixture!J6080&lt;&gt;"BYE"),"Yes","-"))</f>
        <v>-</v>
      </c>
      <c r="H6076" s="9" t="str">
        <f>IF(G6076="-","-",IF(Fixture!G6080&gt;Fixture!I6080,Settings!$G$7,IF(Fixture!G6080=Fixture!I6080,Settings!$G$8,IF(Fixture!G6080&lt;Fixture!I6080,Settings!$G$9,"-"))))</f>
        <v>-</v>
      </c>
      <c r="I6076" s="13" t="str">
        <f>IF(G6076="-","-",IF(Fixture!I6080&gt;Fixture!G6080,Settings!$G$7,IF(Fixture!I6080=Fixture!G6080,Settings!$G$8,IF(Fixture!I6080&lt;Fixture!G6080,Settings!$G$9,"-"))))</f>
        <v>-</v>
      </c>
    </row>
    <row r="6077" spans="3:9" x14ac:dyDescent="0.25">
      <c r="C6077" s="12" t="str">
        <f t="shared" si="190"/>
        <v>-</v>
      </c>
      <c r="D6077" s="9" t="str">
        <f t="shared" si="191"/>
        <v>-</v>
      </c>
      <c r="E6077" s="9" t="str">
        <f>IF(C6077="-","-",IF(D6077=maxgameno+2,"blank row 2",IF(D6077=maxgameno+1,"blank row 1",INDEX(FixtureCode!$B$4:$AH$128,MATCH($C6077,FixtureCode!$B$4:$B$128,0),MATCH("G"&amp;D6077&amp;"-T1",FixtureCode!$B$4:$AH$4,0)))))</f>
        <v>-</v>
      </c>
      <c r="F6077" s="13" t="str">
        <f>IF(C6077="-","-",IF(D6077=maxgameno+2,"blank row 2",IF(D6077=maxgameno+1,"blank row 1",INDEX(FixtureCode!$B$4:$AH$128,MATCH($C6077,FixtureCode!$B$4:$B$128,0),MATCH("G"&amp;D6077&amp;"-T2",FixtureCode!$B$4:$AH$4,0)))))</f>
        <v>-</v>
      </c>
      <c r="G6077" s="12" t="str">
        <f>IF(C6077="-","-",IF(AND(ISNUMBER(Fixture!G6081),ISNUMBER(Fixture!I6081),Fixture!F6081&lt;&gt;"BYE",Fixture!J6081&lt;&gt;"BYE"),"Yes","-"))</f>
        <v>-</v>
      </c>
      <c r="H6077" s="9" t="str">
        <f>IF(G6077="-","-",IF(Fixture!G6081&gt;Fixture!I6081,Settings!$G$7,IF(Fixture!G6081=Fixture!I6081,Settings!$G$8,IF(Fixture!G6081&lt;Fixture!I6081,Settings!$G$9,"-"))))</f>
        <v>-</v>
      </c>
      <c r="I6077" s="13" t="str">
        <f>IF(G6077="-","-",IF(Fixture!I6081&gt;Fixture!G6081,Settings!$G$7,IF(Fixture!I6081=Fixture!G6081,Settings!$G$8,IF(Fixture!I6081&lt;Fixture!G6081,Settings!$G$9,"-"))))</f>
        <v>-</v>
      </c>
    </row>
    <row r="6078" spans="3:9" x14ac:dyDescent="0.25">
      <c r="C6078" s="12" t="str">
        <f t="shared" si="190"/>
        <v>-</v>
      </c>
      <c r="D6078" s="9" t="str">
        <f t="shared" si="191"/>
        <v>-</v>
      </c>
      <c r="E6078" s="9" t="str">
        <f>IF(C6078="-","-",IF(D6078=maxgameno+2,"blank row 2",IF(D6078=maxgameno+1,"blank row 1",INDEX(FixtureCode!$B$4:$AH$128,MATCH($C6078,FixtureCode!$B$4:$B$128,0),MATCH("G"&amp;D6078&amp;"-T1",FixtureCode!$B$4:$AH$4,0)))))</f>
        <v>-</v>
      </c>
      <c r="F6078" s="13" t="str">
        <f>IF(C6078="-","-",IF(D6078=maxgameno+2,"blank row 2",IF(D6078=maxgameno+1,"blank row 1",INDEX(FixtureCode!$B$4:$AH$128,MATCH($C6078,FixtureCode!$B$4:$B$128,0),MATCH("G"&amp;D6078&amp;"-T2",FixtureCode!$B$4:$AH$4,0)))))</f>
        <v>-</v>
      </c>
      <c r="G6078" s="12" t="str">
        <f>IF(C6078="-","-",IF(AND(ISNUMBER(Fixture!G6082),ISNUMBER(Fixture!I6082),Fixture!F6082&lt;&gt;"BYE",Fixture!J6082&lt;&gt;"BYE"),"Yes","-"))</f>
        <v>-</v>
      </c>
      <c r="H6078" s="9" t="str">
        <f>IF(G6078="-","-",IF(Fixture!G6082&gt;Fixture!I6082,Settings!$G$7,IF(Fixture!G6082=Fixture!I6082,Settings!$G$8,IF(Fixture!G6082&lt;Fixture!I6082,Settings!$G$9,"-"))))</f>
        <v>-</v>
      </c>
      <c r="I6078" s="13" t="str">
        <f>IF(G6078="-","-",IF(Fixture!I6082&gt;Fixture!G6082,Settings!$G$7,IF(Fixture!I6082=Fixture!G6082,Settings!$G$8,IF(Fixture!I6082&lt;Fixture!G6082,Settings!$G$9,"-"))))</f>
        <v>-</v>
      </c>
    </row>
    <row r="6079" spans="3:9" x14ac:dyDescent="0.25">
      <c r="C6079" s="12" t="str">
        <f t="shared" si="190"/>
        <v>-</v>
      </c>
      <c r="D6079" s="9" t="str">
        <f t="shared" si="191"/>
        <v>-</v>
      </c>
      <c r="E6079" s="9" t="str">
        <f>IF(C6079="-","-",IF(D6079=maxgameno+2,"blank row 2",IF(D6079=maxgameno+1,"blank row 1",INDEX(FixtureCode!$B$4:$AH$128,MATCH($C6079,FixtureCode!$B$4:$B$128,0),MATCH("G"&amp;D6079&amp;"-T1",FixtureCode!$B$4:$AH$4,0)))))</f>
        <v>-</v>
      </c>
      <c r="F6079" s="13" t="str">
        <f>IF(C6079="-","-",IF(D6079=maxgameno+2,"blank row 2",IF(D6079=maxgameno+1,"blank row 1",INDEX(FixtureCode!$B$4:$AH$128,MATCH($C6079,FixtureCode!$B$4:$B$128,0),MATCH("G"&amp;D6079&amp;"-T2",FixtureCode!$B$4:$AH$4,0)))))</f>
        <v>-</v>
      </c>
      <c r="G6079" s="12" t="str">
        <f>IF(C6079="-","-",IF(AND(ISNUMBER(Fixture!G6083),ISNUMBER(Fixture!I6083),Fixture!F6083&lt;&gt;"BYE",Fixture!J6083&lt;&gt;"BYE"),"Yes","-"))</f>
        <v>-</v>
      </c>
      <c r="H6079" s="9" t="str">
        <f>IF(G6079="-","-",IF(Fixture!G6083&gt;Fixture!I6083,Settings!$G$7,IF(Fixture!G6083=Fixture!I6083,Settings!$G$8,IF(Fixture!G6083&lt;Fixture!I6083,Settings!$G$9,"-"))))</f>
        <v>-</v>
      </c>
      <c r="I6079" s="13" t="str">
        <f>IF(G6079="-","-",IF(Fixture!I6083&gt;Fixture!G6083,Settings!$G$7,IF(Fixture!I6083=Fixture!G6083,Settings!$G$8,IF(Fixture!I6083&lt;Fixture!G6083,Settings!$G$9,"-"))))</f>
        <v>-</v>
      </c>
    </row>
    <row r="6080" spans="3:9" x14ac:dyDescent="0.25">
      <c r="C6080" s="12" t="str">
        <f t="shared" si="190"/>
        <v>-</v>
      </c>
      <c r="D6080" s="9" t="str">
        <f t="shared" si="191"/>
        <v>-</v>
      </c>
      <c r="E6080" s="9" t="str">
        <f>IF(C6080="-","-",IF(D6080=maxgameno+2,"blank row 2",IF(D6080=maxgameno+1,"blank row 1",INDEX(FixtureCode!$B$4:$AH$128,MATCH($C6080,FixtureCode!$B$4:$B$128,0),MATCH("G"&amp;D6080&amp;"-T1",FixtureCode!$B$4:$AH$4,0)))))</f>
        <v>-</v>
      </c>
      <c r="F6080" s="13" t="str">
        <f>IF(C6080="-","-",IF(D6080=maxgameno+2,"blank row 2",IF(D6080=maxgameno+1,"blank row 1",INDEX(FixtureCode!$B$4:$AH$128,MATCH($C6080,FixtureCode!$B$4:$B$128,0),MATCH("G"&amp;D6080&amp;"-T2",FixtureCode!$B$4:$AH$4,0)))))</f>
        <v>-</v>
      </c>
      <c r="G6080" s="12" t="str">
        <f>IF(C6080="-","-",IF(AND(ISNUMBER(Fixture!G6084),ISNUMBER(Fixture!I6084),Fixture!F6084&lt;&gt;"BYE",Fixture!J6084&lt;&gt;"BYE"),"Yes","-"))</f>
        <v>-</v>
      </c>
      <c r="H6080" s="9" t="str">
        <f>IF(G6080="-","-",IF(Fixture!G6084&gt;Fixture!I6084,Settings!$G$7,IF(Fixture!G6084=Fixture!I6084,Settings!$G$8,IF(Fixture!G6084&lt;Fixture!I6084,Settings!$G$9,"-"))))</f>
        <v>-</v>
      </c>
      <c r="I6080" s="13" t="str">
        <f>IF(G6080="-","-",IF(Fixture!I6084&gt;Fixture!G6084,Settings!$G$7,IF(Fixture!I6084=Fixture!G6084,Settings!$G$8,IF(Fixture!I6084&lt;Fixture!G6084,Settings!$G$9,"-"))))</f>
        <v>-</v>
      </c>
    </row>
    <row r="6081" spans="3:9" x14ac:dyDescent="0.25">
      <c r="C6081" s="12" t="str">
        <f t="shared" si="190"/>
        <v>-</v>
      </c>
      <c r="D6081" s="9" t="str">
        <f t="shared" si="191"/>
        <v>-</v>
      </c>
      <c r="E6081" s="9" t="str">
        <f>IF(C6081="-","-",IF(D6081=maxgameno+2,"blank row 2",IF(D6081=maxgameno+1,"blank row 1",INDEX(FixtureCode!$B$4:$AH$128,MATCH($C6081,FixtureCode!$B$4:$B$128,0),MATCH("G"&amp;D6081&amp;"-T1",FixtureCode!$B$4:$AH$4,0)))))</f>
        <v>-</v>
      </c>
      <c r="F6081" s="13" t="str">
        <f>IF(C6081="-","-",IF(D6081=maxgameno+2,"blank row 2",IF(D6081=maxgameno+1,"blank row 1",INDEX(FixtureCode!$B$4:$AH$128,MATCH($C6081,FixtureCode!$B$4:$B$128,0),MATCH("G"&amp;D6081&amp;"-T2",FixtureCode!$B$4:$AH$4,0)))))</f>
        <v>-</v>
      </c>
      <c r="G6081" s="12" t="str">
        <f>IF(C6081="-","-",IF(AND(ISNUMBER(Fixture!G6085),ISNUMBER(Fixture!I6085),Fixture!F6085&lt;&gt;"BYE",Fixture!J6085&lt;&gt;"BYE"),"Yes","-"))</f>
        <v>-</v>
      </c>
      <c r="H6081" s="9" t="str">
        <f>IF(G6081="-","-",IF(Fixture!G6085&gt;Fixture!I6085,Settings!$G$7,IF(Fixture!G6085=Fixture!I6085,Settings!$G$8,IF(Fixture!G6085&lt;Fixture!I6085,Settings!$G$9,"-"))))</f>
        <v>-</v>
      </c>
      <c r="I6081" s="13" t="str">
        <f>IF(G6081="-","-",IF(Fixture!I6085&gt;Fixture!G6085,Settings!$G$7,IF(Fixture!I6085=Fixture!G6085,Settings!$G$8,IF(Fixture!I6085&lt;Fixture!G6085,Settings!$G$9,"-"))))</f>
        <v>-</v>
      </c>
    </row>
    <row r="6082" spans="3:9" x14ac:dyDescent="0.25">
      <c r="C6082" s="12" t="str">
        <f t="shared" si="190"/>
        <v>-</v>
      </c>
      <c r="D6082" s="9" t="str">
        <f t="shared" si="191"/>
        <v>-</v>
      </c>
      <c r="E6082" s="9" t="str">
        <f>IF(C6082="-","-",IF(D6082=maxgameno+2,"blank row 2",IF(D6082=maxgameno+1,"blank row 1",INDEX(FixtureCode!$B$4:$AH$128,MATCH($C6082,FixtureCode!$B$4:$B$128,0),MATCH("G"&amp;D6082&amp;"-T1",FixtureCode!$B$4:$AH$4,0)))))</f>
        <v>-</v>
      </c>
      <c r="F6082" s="13" t="str">
        <f>IF(C6082="-","-",IF(D6082=maxgameno+2,"blank row 2",IF(D6082=maxgameno+1,"blank row 1",INDEX(FixtureCode!$B$4:$AH$128,MATCH($C6082,FixtureCode!$B$4:$B$128,0),MATCH("G"&amp;D6082&amp;"-T2",FixtureCode!$B$4:$AH$4,0)))))</f>
        <v>-</v>
      </c>
      <c r="G6082" s="12" t="str">
        <f>IF(C6082="-","-",IF(AND(ISNUMBER(Fixture!G6086),ISNUMBER(Fixture!I6086),Fixture!F6086&lt;&gt;"BYE",Fixture!J6086&lt;&gt;"BYE"),"Yes","-"))</f>
        <v>-</v>
      </c>
      <c r="H6082" s="9" t="str">
        <f>IF(G6082="-","-",IF(Fixture!G6086&gt;Fixture!I6086,Settings!$G$7,IF(Fixture!G6086=Fixture!I6086,Settings!$G$8,IF(Fixture!G6086&lt;Fixture!I6086,Settings!$G$9,"-"))))</f>
        <v>-</v>
      </c>
      <c r="I6082" s="13" t="str">
        <f>IF(G6082="-","-",IF(Fixture!I6086&gt;Fixture!G6086,Settings!$G$7,IF(Fixture!I6086=Fixture!G6086,Settings!$G$8,IF(Fixture!I6086&lt;Fixture!G6086,Settings!$G$9,"-"))))</f>
        <v>-</v>
      </c>
    </row>
    <row r="6083" spans="3:9" x14ac:dyDescent="0.25">
      <c r="C6083" s="12" t="str">
        <f t="shared" si="190"/>
        <v>-</v>
      </c>
      <c r="D6083" s="9" t="str">
        <f t="shared" si="191"/>
        <v>-</v>
      </c>
      <c r="E6083" s="9" t="str">
        <f>IF(C6083="-","-",IF(D6083=maxgameno+2,"blank row 2",IF(D6083=maxgameno+1,"blank row 1",INDEX(FixtureCode!$B$4:$AH$128,MATCH($C6083,FixtureCode!$B$4:$B$128,0),MATCH("G"&amp;D6083&amp;"-T1",FixtureCode!$B$4:$AH$4,0)))))</f>
        <v>-</v>
      </c>
      <c r="F6083" s="13" t="str">
        <f>IF(C6083="-","-",IF(D6083=maxgameno+2,"blank row 2",IF(D6083=maxgameno+1,"blank row 1",INDEX(FixtureCode!$B$4:$AH$128,MATCH($C6083,FixtureCode!$B$4:$B$128,0),MATCH("G"&amp;D6083&amp;"-T2",FixtureCode!$B$4:$AH$4,0)))))</f>
        <v>-</v>
      </c>
      <c r="G6083" s="12" t="str">
        <f>IF(C6083="-","-",IF(AND(ISNUMBER(Fixture!G6087),ISNUMBER(Fixture!I6087),Fixture!F6087&lt;&gt;"BYE",Fixture!J6087&lt;&gt;"BYE"),"Yes","-"))</f>
        <v>-</v>
      </c>
      <c r="H6083" s="9" t="str">
        <f>IF(G6083="-","-",IF(Fixture!G6087&gt;Fixture!I6087,Settings!$G$7,IF(Fixture!G6087=Fixture!I6087,Settings!$G$8,IF(Fixture!G6087&lt;Fixture!I6087,Settings!$G$9,"-"))))</f>
        <v>-</v>
      </c>
      <c r="I6083" s="13" t="str">
        <f>IF(G6083="-","-",IF(Fixture!I6087&gt;Fixture!G6087,Settings!$G$7,IF(Fixture!I6087=Fixture!G6087,Settings!$G$8,IF(Fixture!I6087&lt;Fixture!G6087,Settings!$G$9,"-"))))</f>
        <v>-</v>
      </c>
    </row>
    <row r="6084" spans="3:9" x14ac:dyDescent="0.25">
      <c r="C6084" s="12" t="str">
        <f t="shared" si="190"/>
        <v>-</v>
      </c>
      <c r="D6084" s="9" t="str">
        <f t="shared" si="191"/>
        <v>-</v>
      </c>
      <c r="E6084" s="9" t="str">
        <f>IF(C6084="-","-",IF(D6084=maxgameno+2,"blank row 2",IF(D6084=maxgameno+1,"blank row 1",INDEX(FixtureCode!$B$4:$AH$128,MATCH($C6084,FixtureCode!$B$4:$B$128,0),MATCH("G"&amp;D6084&amp;"-T1",FixtureCode!$B$4:$AH$4,0)))))</f>
        <v>-</v>
      </c>
      <c r="F6084" s="13" t="str">
        <f>IF(C6084="-","-",IF(D6084=maxgameno+2,"blank row 2",IF(D6084=maxgameno+1,"blank row 1",INDEX(FixtureCode!$B$4:$AH$128,MATCH($C6084,FixtureCode!$B$4:$B$128,0),MATCH("G"&amp;D6084&amp;"-T2",FixtureCode!$B$4:$AH$4,0)))))</f>
        <v>-</v>
      </c>
      <c r="G6084" s="12" t="str">
        <f>IF(C6084="-","-",IF(AND(ISNUMBER(Fixture!G6088),ISNUMBER(Fixture!I6088),Fixture!F6088&lt;&gt;"BYE",Fixture!J6088&lt;&gt;"BYE"),"Yes","-"))</f>
        <v>-</v>
      </c>
      <c r="H6084" s="9" t="str">
        <f>IF(G6084="-","-",IF(Fixture!G6088&gt;Fixture!I6088,Settings!$G$7,IF(Fixture!G6088=Fixture!I6088,Settings!$G$8,IF(Fixture!G6088&lt;Fixture!I6088,Settings!$G$9,"-"))))</f>
        <v>-</v>
      </c>
      <c r="I6084" s="13" t="str">
        <f>IF(G6084="-","-",IF(Fixture!I6088&gt;Fixture!G6088,Settings!$G$7,IF(Fixture!I6088=Fixture!G6088,Settings!$G$8,IF(Fixture!I6088&lt;Fixture!G6088,Settings!$G$9,"-"))))</f>
        <v>-</v>
      </c>
    </row>
    <row r="6085" spans="3:9" x14ac:dyDescent="0.25">
      <c r="C6085" s="12" t="str">
        <f t="shared" si="190"/>
        <v>-</v>
      </c>
      <c r="D6085" s="9" t="str">
        <f t="shared" si="191"/>
        <v>-</v>
      </c>
      <c r="E6085" s="9" t="str">
        <f>IF(C6085="-","-",IF(D6085=maxgameno+2,"blank row 2",IF(D6085=maxgameno+1,"blank row 1",INDEX(FixtureCode!$B$4:$AH$128,MATCH($C6085,FixtureCode!$B$4:$B$128,0),MATCH("G"&amp;D6085&amp;"-T1",FixtureCode!$B$4:$AH$4,0)))))</f>
        <v>-</v>
      </c>
      <c r="F6085" s="13" t="str">
        <f>IF(C6085="-","-",IF(D6085=maxgameno+2,"blank row 2",IF(D6085=maxgameno+1,"blank row 1",INDEX(FixtureCode!$B$4:$AH$128,MATCH($C6085,FixtureCode!$B$4:$B$128,0),MATCH("G"&amp;D6085&amp;"-T2",FixtureCode!$B$4:$AH$4,0)))))</f>
        <v>-</v>
      </c>
      <c r="G6085" s="12" t="str">
        <f>IF(C6085="-","-",IF(AND(ISNUMBER(Fixture!G6089),ISNUMBER(Fixture!I6089),Fixture!F6089&lt;&gt;"BYE",Fixture!J6089&lt;&gt;"BYE"),"Yes","-"))</f>
        <v>-</v>
      </c>
      <c r="H6085" s="9" t="str">
        <f>IF(G6085="-","-",IF(Fixture!G6089&gt;Fixture!I6089,Settings!$G$7,IF(Fixture!G6089=Fixture!I6089,Settings!$G$8,IF(Fixture!G6089&lt;Fixture!I6089,Settings!$G$9,"-"))))</f>
        <v>-</v>
      </c>
      <c r="I6085" s="13" t="str">
        <f>IF(G6085="-","-",IF(Fixture!I6089&gt;Fixture!G6089,Settings!$G$7,IF(Fixture!I6089=Fixture!G6089,Settings!$G$8,IF(Fixture!I6089&lt;Fixture!G6089,Settings!$G$9,"-"))))</f>
        <v>-</v>
      </c>
    </row>
    <row r="6086" spans="3:9" x14ac:dyDescent="0.25">
      <c r="C6086" s="12" t="str">
        <f t="shared" ref="C6086:C6129" si="192">IF(C6085="-","-",IF(D6085+1&lt;=maxgameno+2,C6085,IF(C6085+1&lt;=maxroundno,C6085+1,"-")))</f>
        <v>-</v>
      </c>
      <c r="D6086" s="9" t="str">
        <f t="shared" ref="D6086:D6129" si="193">IF(C6086="-","-",IF(D6085+1&lt;=maxgameno+2,D6085+1,1))</f>
        <v>-</v>
      </c>
      <c r="E6086" s="9" t="str">
        <f>IF(C6086="-","-",IF(D6086=maxgameno+2,"blank row 2",IF(D6086=maxgameno+1,"blank row 1",INDEX(FixtureCode!$B$4:$AH$128,MATCH($C6086,FixtureCode!$B$4:$B$128,0),MATCH("G"&amp;D6086&amp;"-T1",FixtureCode!$B$4:$AH$4,0)))))</f>
        <v>-</v>
      </c>
      <c r="F6086" s="13" t="str">
        <f>IF(C6086="-","-",IF(D6086=maxgameno+2,"blank row 2",IF(D6086=maxgameno+1,"blank row 1",INDEX(FixtureCode!$B$4:$AH$128,MATCH($C6086,FixtureCode!$B$4:$B$128,0),MATCH("G"&amp;D6086&amp;"-T2",FixtureCode!$B$4:$AH$4,0)))))</f>
        <v>-</v>
      </c>
      <c r="G6086" s="12" t="str">
        <f>IF(C6086="-","-",IF(AND(ISNUMBER(Fixture!G6090),ISNUMBER(Fixture!I6090),Fixture!F6090&lt;&gt;"BYE",Fixture!J6090&lt;&gt;"BYE"),"Yes","-"))</f>
        <v>-</v>
      </c>
      <c r="H6086" s="9" t="str">
        <f>IF(G6086="-","-",IF(Fixture!G6090&gt;Fixture!I6090,Settings!$G$7,IF(Fixture!G6090=Fixture!I6090,Settings!$G$8,IF(Fixture!G6090&lt;Fixture!I6090,Settings!$G$9,"-"))))</f>
        <v>-</v>
      </c>
      <c r="I6086" s="13" t="str">
        <f>IF(G6086="-","-",IF(Fixture!I6090&gt;Fixture!G6090,Settings!$G$7,IF(Fixture!I6090=Fixture!G6090,Settings!$G$8,IF(Fixture!I6090&lt;Fixture!G6090,Settings!$G$9,"-"))))</f>
        <v>-</v>
      </c>
    </row>
    <row r="6087" spans="3:9" x14ac:dyDescent="0.25">
      <c r="C6087" s="12" t="str">
        <f t="shared" si="192"/>
        <v>-</v>
      </c>
      <c r="D6087" s="9" t="str">
        <f t="shared" si="193"/>
        <v>-</v>
      </c>
      <c r="E6087" s="9" t="str">
        <f>IF(C6087="-","-",IF(D6087=maxgameno+2,"blank row 2",IF(D6087=maxgameno+1,"blank row 1",INDEX(FixtureCode!$B$4:$AH$128,MATCH($C6087,FixtureCode!$B$4:$B$128,0),MATCH("G"&amp;D6087&amp;"-T1",FixtureCode!$B$4:$AH$4,0)))))</f>
        <v>-</v>
      </c>
      <c r="F6087" s="13" t="str">
        <f>IF(C6087="-","-",IF(D6087=maxgameno+2,"blank row 2",IF(D6087=maxgameno+1,"blank row 1",INDEX(FixtureCode!$B$4:$AH$128,MATCH($C6087,FixtureCode!$B$4:$B$128,0),MATCH("G"&amp;D6087&amp;"-T2",FixtureCode!$B$4:$AH$4,0)))))</f>
        <v>-</v>
      </c>
      <c r="G6087" s="12" t="str">
        <f>IF(C6087="-","-",IF(AND(ISNUMBER(Fixture!G6091),ISNUMBER(Fixture!I6091),Fixture!F6091&lt;&gt;"BYE",Fixture!J6091&lt;&gt;"BYE"),"Yes","-"))</f>
        <v>-</v>
      </c>
      <c r="H6087" s="9" t="str">
        <f>IF(G6087="-","-",IF(Fixture!G6091&gt;Fixture!I6091,Settings!$G$7,IF(Fixture!G6091=Fixture!I6091,Settings!$G$8,IF(Fixture!G6091&lt;Fixture!I6091,Settings!$G$9,"-"))))</f>
        <v>-</v>
      </c>
      <c r="I6087" s="13" t="str">
        <f>IF(G6087="-","-",IF(Fixture!I6091&gt;Fixture!G6091,Settings!$G$7,IF(Fixture!I6091=Fixture!G6091,Settings!$G$8,IF(Fixture!I6091&lt;Fixture!G6091,Settings!$G$9,"-"))))</f>
        <v>-</v>
      </c>
    </row>
    <row r="6088" spans="3:9" x14ac:dyDescent="0.25">
      <c r="C6088" s="12" t="str">
        <f t="shared" si="192"/>
        <v>-</v>
      </c>
      <c r="D6088" s="9" t="str">
        <f t="shared" si="193"/>
        <v>-</v>
      </c>
      <c r="E6088" s="9" t="str">
        <f>IF(C6088="-","-",IF(D6088=maxgameno+2,"blank row 2",IF(D6088=maxgameno+1,"blank row 1",INDEX(FixtureCode!$B$4:$AH$128,MATCH($C6088,FixtureCode!$B$4:$B$128,0),MATCH("G"&amp;D6088&amp;"-T1",FixtureCode!$B$4:$AH$4,0)))))</f>
        <v>-</v>
      </c>
      <c r="F6088" s="13" t="str">
        <f>IF(C6088="-","-",IF(D6088=maxgameno+2,"blank row 2",IF(D6088=maxgameno+1,"blank row 1",INDEX(FixtureCode!$B$4:$AH$128,MATCH($C6088,FixtureCode!$B$4:$B$128,0),MATCH("G"&amp;D6088&amp;"-T2",FixtureCode!$B$4:$AH$4,0)))))</f>
        <v>-</v>
      </c>
      <c r="G6088" s="12" t="str">
        <f>IF(C6088="-","-",IF(AND(ISNUMBER(Fixture!G6092),ISNUMBER(Fixture!I6092),Fixture!F6092&lt;&gt;"BYE",Fixture!J6092&lt;&gt;"BYE"),"Yes","-"))</f>
        <v>-</v>
      </c>
      <c r="H6088" s="9" t="str">
        <f>IF(G6088="-","-",IF(Fixture!G6092&gt;Fixture!I6092,Settings!$G$7,IF(Fixture!G6092=Fixture!I6092,Settings!$G$8,IF(Fixture!G6092&lt;Fixture!I6092,Settings!$G$9,"-"))))</f>
        <v>-</v>
      </c>
      <c r="I6088" s="13" t="str">
        <f>IF(G6088="-","-",IF(Fixture!I6092&gt;Fixture!G6092,Settings!$G$7,IF(Fixture!I6092=Fixture!G6092,Settings!$G$8,IF(Fixture!I6092&lt;Fixture!G6092,Settings!$G$9,"-"))))</f>
        <v>-</v>
      </c>
    </row>
    <row r="6089" spans="3:9" x14ac:dyDescent="0.25">
      <c r="C6089" s="12" t="str">
        <f t="shared" si="192"/>
        <v>-</v>
      </c>
      <c r="D6089" s="9" t="str">
        <f t="shared" si="193"/>
        <v>-</v>
      </c>
      <c r="E6089" s="9" t="str">
        <f>IF(C6089="-","-",IF(D6089=maxgameno+2,"blank row 2",IF(D6089=maxgameno+1,"blank row 1",INDEX(FixtureCode!$B$4:$AH$128,MATCH($C6089,FixtureCode!$B$4:$B$128,0),MATCH("G"&amp;D6089&amp;"-T1",FixtureCode!$B$4:$AH$4,0)))))</f>
        <v>-</v>
      </c>
      <c r="F6089" s="13" t="str">
        <f>IF(C6089="-","-",IF(D6089=maxgameno+2,"blank row 2",IF(D6089=maxgameno+1,"blank row 1",INDEX(FixtureCode!$B$4:$AH$128,MATCH($C6089,FixtureCode!$B$4:$B$128,0),MATCH("G"&amp;D6089&amp;"-T2",FixtureCode!$B$4:$AH$4,0)))))</f>
        <v>-</v>
      </c>
      <c r="G6089" s="12" t="str">
        <f>IF(C6089="-","-",IF(AND(ISNUMBER(Fixture!G6093),ISNUMBER(Fixture!I6093),Fixture!F6093&lt;&gt;"BYE",Fixture!J6093&lt;&gt;"BYE"),"Yes","-"))</f>
        <v>-</v>
      </c>
      <c r="H6089" s="9" t="str">
        <f>IF(G6089="-","-",IF(Fixture!G6093&gt;Fixture!I6093,Settings!$G$7,IF(Fixture!G6093=Fixture!I6093,Settings!$G$8,IF(Fixture!G6093&lt;Fixture!I6093,Settings!$G$9,"-"))))</f>
        <v>-</v>
      </c>
      <c r="I6089" s="13" t="str">
        <f>IF(G6089="-","-",IF(Fixture!I6093&gt;Fixture!G6093,Settings!$G$7,IF(Fixture!I6093=Fixture!G6093,Settings!$G$8,IF(Fixture!I6093&lt;Fixture!G6093,Settings!$G$9,"-"))))</f>
        <v>-</v>
      </c>
    </row>
    <row r="6090" spans="3:9" x14ac:dyDescent="0.25">
      <c r="C6090" s="12" t="str">
        <f t="shared" si="192"/>
        <v>-</v>
      </c>
      <c r="D6090" s="9" t="str">
        <f t="shared" si="193"/>
        <v>-</v>
      </c>
      <c r="E6090" s="9" t="str">
        <f>IF(C6090="-","-",IF(D6090=maxgameno+2,"blank row 2",IF(D6090=maxgameno+1,"blank row 1",INDEX(FixtureCode!$B$4:$AH$128,MATCH($C6090,FixtureCode!$B$4:$B$128,0),MATCH("G"&amp;D6090&amp;"-T1",FixtureCode!$B$4:$AH$4,0)))))</f>
        <v>-</v>
      </c>
      <c r="F6090" s="13" t="str">
        <f>IF(C6090="-","-",IF(D6090=maxgameno+2,"blank row 2",IF(D6090=maxgameno+1,"blank row 1",INDEX(FixtureCode!$B$4:$AH$128,MATCH($C6090,FixtureCode!$B$4:$B$128,0),MATCH("G"&amp;D6090&amp;"-T2",FixtureCode!$B$4:$AH$4,0)))))</f>
        <v>-</v>
      </c>
      <c r="G6090" s="12" t="str">
        <f>IF(C6090="-","-",IF(AND(ISNUMBER(Fixture!G6094),ISNUMBER(Fixture!I6094),Fixture!F6094&lt;&gt;"BYE",Fixture!J6094&lt;&gt;"BYE"),"Yes","-"))</f>
        <v>-</v>
      </c>
      <c r="H6090" s="9" t="str">
        <f>IF(G6090="-","-",IF(Fixture!G6094&gt;Fixture!I6094,Settings!$G$7,IF(Fixture!G6094=Fixture!I6094,Settings!$G$8,IF(Fixture!G6094&lt;Fixture!I6094,Settings!$G$9,"-"))))</f>
        <v>-</v>
      </c>
      <c r="I6090" s="13" t="str">
        <f>IF(G6090="-","-",IF(Fixture!I6094&gt;Fixture!G6094,Settings!$G$7,IF(Fixture!I6094=Fixture!G6094,Settings!$G$8,IF(Fixture!I6094&lt;Fixture!G6094,Settings!$G$9,"-"))))</f>
        <v>-</v>
      </c>
    </row>
    <row r="6091" spans="3:9" x14ac:dyDescent="0.25">
      <c r="C6091" s="12" t="str">
        <f t="shared" si="192"/>
        <v>-</v>
      </c>
      <c r="D6091" s="9" t="str">
        <f t="shared" si="193"/>
        <v>-</v>
      </c>
      <c r="E6091" s="9" t="str">
        <f>IF(C6091="-","-",IF(D6091=maxgameno+2,"blank row 2",IF(D6091=maxgameno+1,"blank row 1",INDEX(FixtureCode!$B$4:$AH$128,MATCH($C6091,FixtureCode!$B$4:$B$128,0),MATCH("G"&amp;D6091&amp;"-T1",FixtureCode!$B$4:$AH$4,0)))))</f>
        <v>-</v>
      </c>
      <c r="F6091" s="13" t="str">
        <f>IF(C6091="-","-",IF(D6091=maxgameno+2,"blank row 2",IF(D6091=maxgameno+1,"blank row 1",INDEX(FixtureCode!$B$4:$AH$128,MATCH($C6091,FixtureCode!$B$4:$B$128,0),MATCH("G"&amp;D6091&amp;"-T2",FixtureCode!$B$4:$AH$4,0)))))</f>
        <v>-</v>
      </c>
      <c r="G6091" s="12" t="str">
        <f>IF(C6091="-","-",IF(AND(ISNUMBER(Fixture!G6095),ISNUMBER(Fixture!I6095),Fixture!F6095&lt;&gt;"BYE",Fixture!J6095&lt;&gt;"BYE"),"Yes","-"))</f>
        <v>-</v>
      </c>
      <c r="H6091" s="9" t="str">
        <f>IF(G6091="-","-",IF(Fixture!G6095&gt;Fixture!I6095,Settings!$G$7,IF(Fixture!G6095=Fixture!I6095,Settings!$G$8,IF(Fixture!G6095&lt;Fixture!I6095,Settings!$G$9,"-"))))</f>
        <v>-</v>
      </c>
      <c r="I6091" s="13" t="str">
        <f>IF(G6091="-","-",IF(Fixture!I6095&gt;Fixture!G6095,Settings!$G$7,IF(Fixture!I6095=Fixture!G6095,Settings!$G$8,IF(Fixture!I6095&lt;Fixture!G6095,Settings!$G$9,"-"))))</f>
        <v>-</v>
      </c>
    </row>
    <row r="6092" spans="3:9" x14ac:dyDescent="0.25">
      <c r="C6092" s="12" t="str">
        <f t="shared" si="192"/>
        <v>-</v>
      </c>
      <c r="D6092" s="9" t="str">
        <f t="shared" si="193"/>
        <v>-</v>
      </c>
      <c r="E6092" s="9" t="str">
        <f>IF(C6092="-","-",IF(D6092=maxgameno+2,"blank row 2",IF(D6092=maxgameno+1,"blank row 1",INDEX(FixtureCode!$B$4:$AH$128,MATCH($C6092,FixtureCode!$B$4:$B$128,0),MATCH("G"&amp;D6092&amp;"-T1",FixtureCode!$B$4:$AH$4,0)))))</f>
        <v>-</v>
      </c>
      <c r="F6092" s="13" t="str">
        <f>IF(C6092="-","-",IF(D6092=maxgameno+2,"blank row 2",IF(D6092=maxgameno+1,"blank row 1",INDEX(FixtureCode!$B$4:$AH$128,MATCH($C6092,FixtureCode!$B$4:$B$128,0),MATCH("G"&amp;D6092&amp;"-T2",FixtureCode!$B$4:$AH$4,0)))))</f>
        <v>-</v>
      </c>
      <c r="G6092" s="12" t="str">
        <f>IF(C6092="-","-",IF(AND(ISNUMBER(Fixture!G6096),ISNUMBER(Fixture!I6096),Fixture!F6096&lt;&gt;"BYE",Fixture!J6096&lt;&gt;"BYE"),"Yes","-"))</f>
        <v>-</v>
      </c>
      <c r="H6092" s="9" t="str">
        <f>IF(G6092="-","-",IF(Fixture!G6096&gt;Fixture!I6096,Settings!$G$7,IF(Fixture!G6096=Fixture!I6096,Settings!$G$8,IF(Fixture!G6096&lt;Fixture!I6096,Settings!$G$9,"-"))))</f>
        <v>-</v>
      </c>
      <c r="I6092" s="13" t="str">
        <f>IF(G6092="-","-",IF(Fixture!I6096&gt;Fixture!G6096,Settings!$G$7,IF(Fixture!I6096=Fixture!G6096,Settings!$G$8,IF(Fixture!I6096&lt;Fixture!G6096,Settings!$G$9,"-"))))</f>
        <v>-</v>
      </c>
    </row>
    <row r="6093" spans="3:9" x14ac:dyDescent="0.25">
      <c r="C6093" s="12" t="str">
        <f t="shared" si="192"/>
        <v>-</v>
      </c>
      <c r="D6093" s="9" t="str">
        <f t="shared" si="193"/>
        <v>-</v>
      </c>
      <c r="E6093" s="9" t="str">
        <f>IF(C6093="-","-",IF(D6093=maxgameno+2,"blank row 2",IF(D6093=maxgameno+1,"blank row 1",INDEX(FixtureCode!$B$4:$AH$128,MATCH($C6093,FixtureCode!$B$4:$B$128,0),MATCH("G"&amp;D6093&amp;"-T1",FixtureCode!$B$4:$AH$4,0)))))</f>
        <v>-</v>
      </c>
      <c r="F6093" s="13" t="str">
        <f>IF(C6093="-","-",IF(D6093=maxgameno+2,"blank row 2",IF(D6093=maxgameno+1,"blank row 1",INDEX(FixtureCode!$B$4:$AH$128,MATCH($C6093,FixtureCode!$B$4:$B$128,0),MATCH("G"&amp;D6093&amp;"-T2",FixtureCode!$B$4:$AH$4,0)))))</f>
        <v>-</v>
      </c>
      <c r="G6093" s="12" t="str">
        <f>IF(C6093="-","-",IF(AND(ISNUMBER(Fixture!G6097),ISNUMBER(Fixture!I6097),Fixture!F6097&lt;&gt;"BYE",Fixture!J6097&lt;&gt;"BYE"),"Yes","-"))</f>
        <v>-</v>
      </c>
      <c r="H6093" s="9" t="str">
        <f>IF(G6093="-","-",IF(Fixture!G6097&gt;Fixture!I6097,Settings!$G$7,IF(Fixture!G6097=Fixture!I6097,Settings!$G$8,IF(Fixture!G6097&lt;Fixture!I6097,Settings!$G$9,"-"))))</f>
        <v>-</v>
      </c>
      <c r="I6093" s="13" t="str">
        <f>IF(G6093="-","-",IF(Fixture!I6097&gt;Fixture!G6097,Settings!$G$7,IF(Fixture!I6097=Fixture!G6097,Settings!$G$8,IF(Fixture!I6097&lt;Fixture!G6097,Settings!$G$9,"-"))))</f>
        <v>-</v>
      </c>
    </row>
    <row r="6094" spans="3:9" x14ac:dyDescent="0.25">
      <c r="C6094" s="12" t="str">
        <f t="shared" si="192"/>
        <v>-</v>
      </c>
      <c r="D6094" s="9" t="str">
        <f t="shared" si="193"/>
        <v>-</v>
      </c>
      <c r="E6094" s="9" t="str">
        <f>IF(C6094="-","-",IF(D6094=maxgameno+2,"blank row 2",IF(D6094=maxgameno+1,"blank row 1",INDEX(FixtureCode!$B$4:$AH$128,MATCH($C6094,FixtureCode!$B$4:$B$128,0),MATCH("G"&amp;D6094&amp;"-T1",FixtureCode!$B$4:$AH$4,0)))))</f>
        <v>-</v>
      </c>
      <c r="F6094" s="13" t="str">
        <f>IF(C6094="-","-",IF(D6094=maxgameno+2,"blank row 2",IF(D6094=maxgameno+1,"blank row 1",INDEX(FixtureCode!$B$4:$AH$128,MATCH($C6094,FixtureCode!$B$4:$B$128,0),MATCH("G"&amp;D6094&amp;"-T2",FixtureCode!$B$4:$AH$4,0)))))</f>
        <v>-</v>
      </c>
      <c r="G6094" s="12" t="str">
        <f>IF(C6094="-","-",IF(AND(ISNUMBER(Fixture!G6098),ISNUMBER(Fixture!I6098),Fixture!F6098&lt;&gt;"BYE",Fixture!J6098&lt;&gt;"BYE"),"Yes","-"))</f>
        <v>-</v>
      </c>
      <c r="H6094" s="9" t="str">
        <f>IF(G6094="-","-",IF(Fixture!G6098&gt;Fixture!I6098,Settings!$G$7,IF(Fixture!G6098=Fixture!I6098,Settings!$G$8,IF(Fixture!G6098&lt;Fixture!I6098,Settings!$G$9,"-"))))</f>
        <v>-</v>
      </c>
      <c r="I6094" s="13" t="str">
        <f>IF(G6094="-","-",IF(Fixture!I6098&gt;Fixture!G6098,Settings!$G$7,IF(Fixture!I6098=Fixture!G6098,Settings!$G$8,IF(Fixture!I6098&lt;Fixture!G6098,Settings!$G$9,"-"))))</f>
        <v>-</v>
      </c>
    </row>
    <row r="6095" spans="3:9" x14ac:dyDescent="0.25">
      <c r="C6095" s="12" t="str">
        <f t="shared" si="192"/>
        <v>-</v>
      </c>
      <c r="D6095" s="9" t="str">
        <f t="shared" si="193"/>
        <v>-</v>
      </c>
      <c r="E6095" s="9" t="str">
        <f>IF(C6095="-","-",IF(D6095=maxgameno+2,"blank row 2",IF(D6095=maxgameno+1,"blank row 1",INDEX(FixtureCode!$B$4:$AH$128,MATCH($C6095,FixtureCode!$B$4:$B$128,0),MATCH("G"&amp;D6095&amp;"-T1",FixtureCode!$B$4:$AH$4,0)))))</f>
        <v>-</v>
      </c>
      <c r="F6095" s="13" t="str">
        <f>IF(C6095="-","-",IF(D6095=maxgameno+2,"blank row 2",IF(D6095=maxgameno+1,"blank row 1",INDEX(FixtureCode!$B$4:$AH$128,MATCH($C6095,FixtureCode!$B$4:$B$128,0),MATCH("G"&amp;D6095&amp;"-T2",FixtureCode!$B$4:$AH$4,0)))))</f>
        <v>-</v>
      </c>
      <c r="G6095" s="12" t="str">
        <f>IF(C6095="-","-",IF(AND(ISNUMBER(Fixture!G6099),ISNUMBER(Fixture!I6099),Fixture!F6099&lt;&gt;"BYE",Fixture!J6099&lt;&gt;"BYE"),"Yes","-"))</f>
        <v>-</v>
      </c>
      <c r="H6095" s="9" t="str">
        <f>IF(G6095="-","-",IF(Fixture!G6099&gt;Fixture!I6099,Settings!$G$7,IF(Fixture!G6099=Fixture!I6099,Settings!$G$8,IF(Fixture!G6099&lt;Fixture!I6099,Settings!$G$9,"-"))))</f>
        <v>-</v>
      </c>
      <c r="I6095" s="13" t="str">
        <f>IF(G6095="-","-",IF(Fixture!I6099&gt;Fixture!G6099,Settings!$G$7,IF(Fixture!I6099=Fixture!G6099,Settings!$G$8,IF(Fixture!I6099&lt;Fixture!G6099,Settings!$G$9,"-"))))</f>
        <v>-</v>
      </c>
    </row>
    <row r="6096" spans="3:9" x14ac:dyDescent="0.25">
      <c r="C6096" s="12" t="str">
        <f t="shared" si="192"/>
        <v>-</v>
      </c>
      <c r="D6096" s="9" t="str">
        <f t="shared" si="193"/>
        <v>-</v>
      </c>
      <c r="E6096" s="9" t="str">
        <f>IF(C6096="-","-",IF(D6096=maxgameno+2,"blank row 2",IF(D6096=maxgameno+1,"blank row 1",INDEX(FixtureCode!$B$4:$AH$128,MATCH($C6096,FixtureCode!$B$4:$B$128,0),MATCH("G"&amp;D6096&amp;"-T1",FixtureCode!$B$4:$AH$4,0)))))</f>
        <v>-</v>
      </c>
      <c r="F6096" s="13" t="str">
        <f>IF(C6096="-","-",IF(D6096=maxgameno+2,"blank row 2",IF(D6096=maxgameno+1,"blank row 1",INDEX(FixtureCode!$B$4:$AH$128,MATCH($C6096,FixtureCode!$B$4:$B$128,0),MATCH("G"&amp;D6096&amp;"-T2",FixtureCode!$B$4:$AH$4,0)))))</f>
        <v>-</v>
      </c>
      <c r="G6096" s="12" t="str">
        <f>IF(C6096="-","-",IF(AND(ISNUMBER(Fixture!G6100),ISNUMBER(Fixture!I6100),Fixture!F6100&lt;&gt;"BYE",Fixture!J6100&lt;&gt;"BYE"),"Yes","-"))</f>
        <v>-</v>
      </c>
      <c r="H6096" s="9" t="str">
        <f>IF(G6096="-","-",IF(Fixture!G6100&gt;Fixture!I6100,Settings!$G$7,IF(Fixture!G6100=Fixture!I6100,Settings!$G$8,IF(Fixture!G6100&lt;Fixture!I6100,Settings!$G$9,"-"))))</f>
        <v>-</v>
      </c>
      <c r="I6096" s="13" t="str">
        <f>IF(G6096="-","-",IF(Fixture!I6100&gt;Fixture!G6100,Settings!$G$7,IF(Fixture!I6100=Fixture!G6100,Settings!$G$8,IF(Fixture!I6100&lt;Fixture!G6100,Settings!$G$9,"-"))))</f>
        <v>-</v>
      </c>
    </row>
    <row r="6097" spans="3:9" x14ac:dyDescent="0.25">
      <c r="C6097" s="12" t="str">
        <f t="shared" si="192"/>
        <v>-</v>
      </c>
      <c r="D6097" s="9" t="str">
        <f t="shared" si="193"/>
        <v>-</v>
      </c>
      <c r="E6097" s="9" t="str">
        <f>IF(C6097="-","-",IF(D6097=maxgameno+2,"blank row 2",IF(D6097=maxgameno+1,"blank row 1",INDEX(FixtureCode!$B$4:$AH$128,MATCH($C6097,FixtureCode!$B$4:$B$128,0),MATCH("G"&amp;D6097&amp;"-T1",FixtureCode!$B$4:$AH$4,0)))))</f>
        <v>-</v>
      </c>
      <c r="F6097" s="13" t="str">
        <f>IF(C6097="-","-",IF(D6097=maxgameno+2,"blank row 2",IF(D6097=maxgameno+1,"blank row 1",INDEX(FixtureCode!$B$4:$AH$128,MATCH($C6097,FixtureCode!$B$4:$B$128,0),MATCH("G"&amp;D6097&amp;"-T2",FixtureCode!$B$4:$AH$4,0)))))</f>
        <v>-</v>
      </c>
      <c r="G6097" s="12" t="str">
        <f>IF(C6097="-","-",IF(AND(ISNUMBER(Fixture!G6101),ISNUMBER(Fixture!I6101),Fixture!F6101&lt;&gt;"BYE",Fixture!J6101&lt;&gt;"BYE"),"Yes","-"))</f>
        <v>-</v>
      </c>
      <c r="H6097" s="9" t="str">
        <f>IF(G6097="-","-",IF(Fixture!G6101&gt;Fixture!I6101,Settings!$G$7,IF(Fixture!G6101=Fixture!I6101,Settings!$G$8,IF(Fixture!G6101&lt;Fixture!I6101,Settings!$G$9,"-"))))</f>
        <v>-</v>
      </c>
      <c r="I6097" s="13" t="str">
        <f>IF(G6097="-","-",IF(Fixture!I6101&gt;Fixture!G6101,Settings!$G$7,IF(Fixture!I6101=Fixture!G6101,Settings!$G$8,IF(Fixture!I6101&lt;Fixture!G6101,Settings!$G$9,"-"))))</f>
        <v>-</v>
      </c>
    </row>
    <row r="6098" spans="3:9" x14ac:dyDescent="0.25">
      <c r="C6098" s="12" t="str">
        <f t="shared" si="192"/>
        <v>-</v>
      </c>
      <c r="D6098" s="9" t="str">
        <f t="shared" si="193"/>
        <v>-</v>
      </c>
      <c r="E6098" s="9" t="str">
        <f>IF(C6098="-","-",IF(D6098=maxgameno+2,"blank row 2",IF(D6098=maxgameno+1,"blank row 1",INDEX(FixtureCode!$B$4:$AH$128,MATCH($C6098,FixtureCode!$B$4:$B$128,0),MATCH("G"&amp;D6098&amp;"-T1",FixtureCode!$B$4:$AH$4,0)))))</f>
        <v>-</v>
      </c>
      <c r="F6098" s="13" t="str">
        <f>IF(C6098="-","-",IF(D6098=maxgameno+2,"blank row 2",IF(D6098=maxgameno+1,"blank row 1",INDEX(FixtureCode!$B$4:$AH$128,MATCH($C6098,FixtureCode!$B$4:$B$128,0),MATCH("G"&amp;D6098&amp;"-T2",FixtureCode!$B$4:$AH$4,0)))))</f>
        <v>-</v>
      </c>
      <c r="G6098" s="12" t="str">
        <f>IF(C6098="-","-",IF(AND(ISNUMBER(Fixture!G6102),ISNUMBER(Fixture!I6102),Fixture!F6102&lt;&gt;"BYE",Fixture!J6102&lt;&gt;"BYE"),"Yes","-"))</f>
        <v>-</v>
      </c>
      <c r="H6098" s="9" t="str">
        <f>IF(G6098="-","-",IF(Fixture!G6102&gt;Fixture!I6102,Settings!$G$7,IF(Fixture!G6102=Fixture!I6102,Settings!$G$8,IF(Fixture!G6102&lt;Fixture!I6102,Settings!$G$9,"-"))))</f>
        <v>-</v>
      </c>
      <c r="I6098" s="13" t="str">
        <f>IF(G6098="-","-",IF(Fixture!I6102&gt;Fixture!G6102,Settings!$G$7,IF(Fixture!I6102=Fixture!G6102,Settings!$G$8,IF(Fixture!I6102&lt;Fixture!G6102,Settings!$G$9,"-"))))</f>
        <v>-</v>
      </c>
    </row>
    <row r="6099" spans="3:9" x14ac:dyDescent="0.25">
      <c r="C6099" s="12" t="str">
        <f t="shared" si="192"/>
        <v>-</v>
      </c>
      <c r="D6099" s="9" t="str">
        <f t="shared" si="193"/>
        <v>-</v>
      </c>
      <c r="E6099" s="9" t="str">
        <f>IF(C6099="-","-",IF(D6099=maxgameno+2,"blank row 2",IF(D6099=maxgameno+1,"blank row 1",INDEX(FixtureCode!$B$4:$AH$128,MATCH($C6099,FixtureCode!$B$4:$B$128,0),MATCH("G"&amp;D6099&amp;"-T1",FixtureCode!$B$4:$AH$4,0)))))</f>
        <v>-</v>
      </c>
      <c r="F6099" s="13" t="str">
        <f>IF(C6099="-","-",IF(D6099=maxgameno+2,"blank row 2",IF(D6099=maxgameno+1,"blank row 1",INDEX(FixtureCode!$B$4:$AH$128,MATCH($C6099,FixtureCode!$B$4:$B$128,0),MATCH("G"&amp;D6099&amp;"-T2",FixtureCode!$B$4:$AH$4,0)))))</f>
        <v>-</v>
      </c>
      <c r="G6099" s="12" t="str">
        <f>IF(C6099="-","-",IF(AND(ISNUMBER(Fixture!G6103),ISNUMBER(Fixture!I6103),Fixture!F6103&lt;&gt;"BYE",Fixture!J6103&lt;&gt;"BYE"),"Yes","-"))</f>
        <v>-</v>
      </c>
      <c r="H6099" s="9" t="str">
        <f>IF(G6099="-","-",IF(Fixture!G6103&gt;Fixture!I6103,Settings!$G$7,IF(Fixture!G6103=Fixture!I6103,Settings!$G$8,IF(Fixture!G6103&lt;Fixture!I6103,Settings!$G$9,"-"))))</f>
        <v>-</v>
      </c>
      <c r="I6099" s="13" t="str">
        <f>IF(G6099="-","-",IF(Fixture!I6103&gt;Fixture!G6103,Settings!$G$7,IF(Fixture!I6103=Fixture!G6103,Settings!$G$8,IF(Fixture!I6103&lt;Fixture!G6103,Settings!$G$9,"-"))))</f>
        <v>-</v>
      </c>
    </row>
    <row r="6100" spans="3:9" x14ac:dyDescent="0.25">
      <c r="C6100" s="12" t="str">
        <f t="shared" si="192"/>
        <v>-</v>
      </c>
      <c r="D6100" s="9" t="str">
        <f t="shared" si="193"/>
        <v>-</v>
      </c>
      <c r="E6100" s="9" t="str">
        <f>IF(C6100="-","-",IF(D6100=maxgameno+2,"blank row 2",IF(D6100=maxgameno+1,"blank row 1",INDEX(FixtureCode!$B$4:$AH$128,MATCH($C6100,FixtureCode!$B$4:$B$128,0),MATCH("G"&amp;D6100&amp;"-T1",FixtureCode!$B$4:$AH$4,0)))))</f>
        <v>-</v>
      </c>
      <c r="F6100" s="13" t="str">
        <f>IF(C6100="-","-",IF(D6100=maxgameno+2,"blank row 2",IF(D6100=maxgameno+1,"blank row 1",INDEX(FixtureCode!$B$4:$AH$128,MATCH($C6100,FixtureCode!$B$4:$B$128,0),MATCH("G"&amp;D6100&amp;"-T2",FixtureCode!$B$4:$AH$4,0)))))</f>
        <v>-</v>
      </c>
      <c r="G6100" s="12" t="str">
        <f>IF(C6100="-","-",IF(AND(ISNUMBER(Fixture!G6104),ISNUMBER(Fixture!I6104),Fixture!F6104&lt;&gt;"BYE",Fixture!J6104&lt;&gt;"BYE"),"Yes","-"))</f>
        <v>-</v>
      </c>
      <c r="H6100" s="9" t="str">
        <f>IF(G6100="-","-",IF(Fixture!G6104&gt;Fixture!I6104,Settings!$G$7,IF(Fixture!G6104=Fixture!I6104,Settings!$G$8,IF(Fixture!G6104&lt;Fixture!I6104,Settings!$G$9,"-"))))</f>
        <v>-</v>
      </c>
      <c r="I6100" s="13" t="str">
        <f>IF(G6100="-","-",IF(Fixture!I6104&gt;Fixture!G6104,Settings!$G$7,IF(Fixture!I6104=Fixture!G6104,Settings!$G$8,IF(Fixture!I6104&lt;Fixture!G6104,Settings!$G$9,"-"))))</f>
        <v>-</v>
      </c>
    </row>
    <row r="6101" spans="3:9" x14ac:dyDescent="0.25">
      <c r="C6101" s="12" t="str">
        <f t="shared" si="192"/>
        <v>-</v>
      </c>
      <c r="D6101" s="9" t="str">
        <f t="shared" si="193"/>
        <v>-</v>
      </c>
      <c r="E6101" s="9" t="str">
        <f>IF(C6101="-","-",IF(D6101=maxgameno+2,"blank row 2",IF(D6101=maxgameno+1,"blank row 1",INDEX(FixtureCode!$B$4:$AH$128,MATCH($C6101,FixtureCode!$B$4:$B$128,0),MATCH("G"&amp;D6101&amp;"-T1",FixtureCode!$B$4:$AH$4,0)))))</f>
        <v>-</v>
      </c>
      <c r="F6101" s="13" t="str">
        <f>IF(C6101="-","-",IF(D6101=maxgameno+2,"blank row 2",IF(D6101=maxgameno+1,"blank row 1",INDEX(FixtureCode!$B$4:$AH$128,MATCH($C6101,FixtureCode!$B$4:$B$128,0),MATCH("G"&amp;D6101&amp;"-T2",FixtureCode!$B$4:$AH$4,0)))))</f>
        <v>-</v>
      </c>
      <c r="G6101" s="12" t="str">
        <f>IF(C6101="-","-",IF(AND(ISNUMBER(Fixture!G6105),ISNUMBER(Fixture!I6105),Fixture!F6105&lt;&gt;"BYE",Fixture!J6105&lt;&gt;"BYE"),"Yes","-"))</f>
        <v>-</v>
      </c>
      <c r="H6101" s="9" t="str">
        <f>IF(G6101="-","-",IF(Fixture!G6105&gt;Fixture!I6105,Settings!$G$7,IF(Fixture!G6105=Fixture!I6105,Settings!$G$8,IF(Fixture!G6105&lt;Fixture!I6105,Settings!$G$9,"-"))))</f>
        <v>-</v>
      </c>
      <c r="I6101" s="13" t="str">
        <f>IF(G6101="-","-",IF(Fixture!I6105&gt;Fixture!G6105,Settings!$G$7,IF(Fixture!I6105=Fixture!G6105,Settings!$G$8,IF(Fixture!I6105&lt;Fixture!G6105,Settings!$G$9,"-"))))</f>
        <v>-</v>
      </c>
    </row>
    <row r="6102" spans="3:9" x14ac:dyDescent="0.25">
      <c r="C6102" s="12" t="str">
        <f t="shared" si="192"/>
        <v>-</v>
      </c>
      <c r="D6102" s="9" t="str">
        <f t="shared" si="193"/>
        <v>-</v>
      </c>
      <c r="E6102" s="9" t="str">
        <f>IF(C6102="-","-",IF(D6102=maxgameno+2,"blank row 2",IF(D6102=maxgameno+1,"blank row 1",INDEX(FixtureCode!$B$4:$AH$128,MATCH($C6102,FixtureCode!$B$4:$B$128,0),MATCH("G"&amp;D6102&amp;"-T1",FixtureCode!$B$4:$AH$4,0)))))</f>
        <v>-</v>
      </c>
      <c r="F6102" s="13" t="str">
        <f>IF(C6102="-","-",IF(D6102=maxgameno+2,"blank row 2",IF(D6102=maxgameno+1,"blank row 1",INDEX(FixtureCode!$B$4:$AH$128,MATCH($C6102,FixtureCode!$B$4:$B$128,0),MATCH("G"&amp;D6102&amp;"-T2",FixtureCode!$B$4:$AH$4,0)))))</f>
        <v>-</v>
      </c>
      <c r="G6102" s="12" t="str">
        <f>IF(C6102="-","-",IF(AND(ISNUMBER(Fixture!G6106),ISNUMBER(Fixture!I6106),Fixture!F6106&lt;&gt;"BYE",Fixture!J6106&lt;&gt;"BYE"),"Yes","-"))</f>
        <v>-</v>
      </c>
      <c r="H6102" s="9" t="str">
        <f>IF(G6102="-","-",IF(Fixture!G6106&gt;Fixture!I6106,Settings!$G$7,IF(Fixture!G6106=Fixture!I6106,Settings!$G$8,IF(Fixture!G6106&lt;Fixture!I6106,Settings!$G$9,"-"))))</f>
        <v>-</v>
      </c>
      <c r="I6102" s="13" t="str">
        <f>IF(G6102="-","-",IF(Fixture!I6106&gt;Fixture!G6106,Settings!$G$7,IF(Fixture!I6106=Fixture!G6106,Settings!$G$8,IF(Fixture!I6106&lt;Fixture!G6106,Settings!$G$9,"-"))))</f>
        <v>-</v>
      </c>
    </row>
    <row r="6103" spans="3:9" x14ac:dyDescent="0.25">
      <c r="C6103" s="12" t="str">
        <f t="shared" si="192"/>
        <v>-</v>
      </c>
      <c r="D6103" s="9" t="str">
        <f t="shared" si="193"/>
        <v>-</v>
      </c>
      <c r="E6103" s="9" t="str">
        <f>IF(C6103="-","-",IF(D6103=maxgameno+2,"blank row 2",IF(D6103=maxgameno+1,"blank row 1",INDEX(FixtureCode!$B$4:$AH$128,MATCH($C6103,FixtureCode!$B$4:$B$128,0),MATCH("G"&amp;D6103&amp;"-T1",FixtureCode!$B$4:$AH$4,0)))))</f>
        <v>-</v>
      </c>
      <c r="F6103" s="13" t="str">
        <f>IF(C6103="-","-",IF(D6103=maxgameno+2,"blank row 2",IF(D6103=maxgameno+1,"blank row 1",INDEX(FixtureCode!$B$4:$AH$128,MATCH($C6103,FixtureCode!$B$4:$B$128,0),MATCH("G"&amp;D6103&amp;"-T2",FixtureCode!$B$4:$AH$4,0)))))</f>
        <v>-</v>
      </c>
      <c r="G6103" s="12" t="str">
        <f>IF(C6103="-","-",IF(AND(ISNUMBER(Fixture!G6107),ISNUMBER(Fixture!I6107),Fixture!F6107&lt;&gt;"BYE",Fixture!J6107&lt;&gt;"BYE"),"Yes","-"))</f>
        <v>-</v>
      </c>
      <c r="H6103" s="9" t="str">
        <f>IF(G6103="-","-",IF(Fixture!G6107&gt;Fixture!I6107,Settings!$G$7,IF(Fixture!G6107=Fixture!I6107,Settings!$G$8,IF(Fixture!G6107&lt;Fixture!I6107,Settings!$G$9,"-"))))</f>
        <v>-</v>
      </c>
      <c r="I6103" s="13" t="str">
        <f>IF(G6103="-","-",IF(Fixture!I6107&gt;Fixture!G6107,Settings!$G$7,IF(Fixture!I6107=Fixture!G6107,Settings!$G$8,IF(Fixture!I6107&lt;Fixture!G6107,Settings!$G$9,"-"))))</f>
        <v>-</v>
      </c>
    </row>
    <row r="6104" spans="3:9" x14ac:dyDescent="0.25">
      <c r="C6104" s="12" t="str">
        <f t="shared" si="192"/>
        <v>-</v>
      </c>
      <c r="D6104" s="9" t="str">
        <f t="shared" si="193"/>
        <v>-</v>
      </c>
      <c r="E6104" s="9" t="str">
        <f>IF(C6104="-","-",IF(D6104=maxgameno+2,"blank row 2",IF(D6104=maxgameno+1,"blank row 1",INDEX(FixtureCode!$B$4:$AH$128,MATCH($C6104,FixtureCode!$B$4:$B$128,0),MATCH("G"&amp;D6104&amp;"-T1",FixtureCode!$B$4:$AH$4,0)))))</f>
        <v>-</v>
      </c>
      <c r="F6104" s="13" t="str">
        <f>IF(C6104="-","-",IF(D6104=maxgameno+2,"blank row 2",IF(D6104=maxgameno+1,"blank row 1",INDEX(FixtureCode!$B$4:$AH$128,MATCH($C6104,FixtureCode!$B$4:$B$128,0),MATCH("G"&amp;D6104&amp;"-T2",FixtureCode!$B$4:$AH$4,0)))))</f>
        <v>-</v>
      </c>
      <c r="G6104" s="12" t="str">
        <f>IF(C6104="-","-",IF(AND(ISNUMBER(Fixture!G6108),ISNUMBER(Fixture!I6108),Fixture!F6108&lt;&gt;"BYE",Fixture!J6108&lt;&gt;"BYE"),"Yes","-"))</f>
        <v>-</v>
      </c>
      <c r="H6104" s="9" t="str">
        <f>IF(G6104="-","-",IF(Fixture!G6108&gt;Fixture!I6108,Settings!$G$7,IF(Fixture!G6108=Fixture!I6108,Settings!$G$8,IF(Fixture!G6108&lt;Fixture!I6108,Settings!$G$9,"-"))))</f>
        <v>-</v>
      </c>
      <c r="I6104" s="13" t="str">
        <f>IF(G6104="-","-",IF(Fixture!I6108&gt;Fixture!G6108,Settings!$G$7,IF(Fixture!I6108=Fixture!G6108,Settings!$G$8,IF(Fixture!I6108&lt;Fixture!G6108,Settings!$G$9,"-"))))</f>
        <v>-</v>
      </c>
    </row>
    <row r="6105" spans="3:9" x14ac:dyDescent="0.25">
      <c r="C6105" s="12" t="str">
        <f t="shared" si="192"/>
        <v>-</v>
      </c>
      <c r="D6105" s="9" t="str">
        <f t="shared" si="193"/>
        <v>-</v>
      </c>
      <c r="E6105" s="9" t="str">
        <f>IF(C6105="-","-",IF(D6105=maxgameno+2,"blank row 2",IF(D6105=maxgameno+1,"blank row 1",INDEX(FixtureCode!$B$4:$AH$128,MATCH($C6105,FixtureCode!$B$4:$B$128,0),MATCH("G"&amp;D6105&amp;"-T1",FixtureCode!$B$4:$AH$4,0)))))</f>
        <v>-</v>
      </c>
      <c r="F6105" s="13" t="str">
        <f>IF(C6105="-","-",IF(D6105=maxgameno+2,"blank row 2",IF(D6105=maxgameno+1,"blank row 1",INDEX(FixtureCode!$B$4:$AH$128,MATCH($C6105,FixtureCode!$B$4:$B$128,0),MATCH("G"&amp;D6105&amp;"-T2",FixtureCode!$B$4:$AH$4,0)))))</f>
        <v>-</v>
      </c>
      <c r="G6105" s="12" t="str">
        <f>IF(C6105="-","-",IF(AND(ISNUMBER(Fixture!G6109),ISNUMBER(Fixture!I6109),Fixture!F6109&lt;&gt;"BYE",Fixture!J6109&lt;&gt;"BYE"),"Yes","-"))</f>
        <v>-</v>
      </c>
      <c r="H6105" s="9" t="str">
        <f>IF(G6105="-","-",IF(Fixture!G6109&gt;Fixture!I6109,Settings!$G$7,IF(Fixture!G6109=Fixture!I6109,Settings!$G$8,IF(Fixture!G6109&lt;Fixture!I6109,Settings!$G$9,"-"))))</f>
        <v>-</v>
      </c>
      <c r="I6105" s="13" t="str">
        <f>IF(G6105="-","-",IF(Fixture!I6109&gt;Fixture!G6109,Settings!$G$7,IF(Fixture!I6109=Fixture!G6109,Settings!$G$8,IF(Fixture!I6109&lt;Fixture!G6109,Settings!$G$9,"-"))))</f>
        <v>-</v>
      </c>
    </row>
    <row r="6106" spans="3:9" x14ac:dyDescent="0.25">
      <c r="C6106" s="12" t="str">
        <f t="shared" si="192"/>
        <v>-</v>
      </c>
      <c r="D6106" s="9" t="str">
        <f t="shared" si="193"/>
        <v>-</v>
      </c>
      <c r="E6106" s="9" t="str">
        <f>IF(C6106="-","-",IF(D6106=maxgameno+2,"blank row 2",IF(D6106=maxgameno+1,"blank row 1",INDEX(FixtureCode!$B$4:$AH$128,MATCH($C6106,FixtureCode!$B$4:$B$128,0),MATCH("G"&amp;D6106&amp;"-T1",FixtureCode!$B$4:$AH$4,0)))))</f>
        <v>-</v>
      </c>
      <c r="F6106" s="13" t="str">
        <f>IF(C6106="-","-",IF(D6106=maxgameno+2,"blank row 2",IF(D6106=maxgameno+1,"blank row 1",INDEX(FixtureCode!$B$4:$AH$128,MATCH($C6106,FixtureCode!$B$4:$B$128,0),MATCH("G"&amp;D6106&amp;"-T2",FixtureCode!$B$4:$AH$4,0)))))</f>
        <v>-</v>
      </c>
      <c r="G6106" s="12" t="str">
        <f>IF(C6106="-","-",IF(AND(ISNUMBER(Fixture!G6110),ISNUMBER(Fixture!I6110),Fixture!F6110&lt;&gt;"BYE",Fixture!J6110&lt;&gt;"BYE"),"Yes","-"))</f>
        <v>-</v>
      </c>
      <c r="H6106" s="9" t="str">
        <f>IF(G6106="-","-",IF(Fixture!G6110&gt;Fixture!I6110,Settings!$G$7,IF(Fixture!G6110=Fixture!I6110,Settings!$G$8,IF(Fixture!G6110&lt;Fixture!I6110,Settings!$G$9,"-"))))</f>
        <v>-</v>
      </c>
      <c r="I6106" s="13" t="str">
        <f>IF(G6106="-","-",IF(Fixture!I6110&gt;Fixture!G6110,Settings!$G$7,IF(Fixture!I6110=Fixture!G6110,Settings!$G$8,IF(Fixture!I6110&lt;Fixture!G6110,Settings!$G$9,"-"))))</f>
        <v>-</v>
      </c>
    </row>
    <row r="6107" spans="3:9" x14ac:dyDescent="0.25">
      <c r="C6107" s="12" t="str">
        <f t="shared" si="192"/>
        <v>-</v>
      </c>
      <c r="D6107" s="9" t="str">
        <f t="shared" si="193"/>
        <v>-</v>
      </c>
      <c r="E6107" s="9" t="str">
        <f>IF(C6107="-","-",IF(D6107=maxgameno+2,"blank row 2",IF(D6107=maxgameno+1,"blank row 1",INDEX(FixtureCode!$B$4:$AH$128,MATCH($C6107,FixtureCode!$B$4:$B$128,0),MATCH("G"&amp;D6107&amp;"-T1",FixtureCode!$B$4:$AH$4,0)))))</f>
        <v>-</v>
      </c>
      <c r="F6107" s="13" t="str">
        <f>IF(C6107="-","-",IF(D6107=maxgameno+2,"blank row 2",IF(D6107=maxgameno+1,"blank row 1",INDEX(FixtureCode!$B$4:$AH$128,MATCH($C6107,FixtureCode!$B$4:$B$128,0),MATCH("G"&amp;D6107&amp;"-T2",FixtureCode!$B$4:$AH$4,0)))))</f>
        <v>-</v>
      </c>
      <c r="G6107" s="12" t="str">
        <f>IF(C6107="-","-",IF(AND(ISNUMBER(Fixture!G6111),ISNUMBER(Fixture!I6111),Fixture!F6111&lt;&gt;"BYE",Fixture!J6111&lt;&gt;"BYE"),"Yes","-"))</f>
        <v>-</v>
      </c>
      <c r="H6107" s="9" t="str">
        <f>IF(G6107="-","-",IF(Fixture!G6111&gt;Fixture!I6111,Settings!$G$7,IF(Fixture!G6111=Fixture!I6111,Settings!$G$8,IF(Fixture!G6111&lt;Fixture!I6111,Settings!$G$9,"-"))))</f>
        <v>-</v>
      </c>
      <c r="I6107" s="13" t="str">
        <f>IF(G6107="-","-",IF(Fixture!I6111&gt;Fixture!G6111,Settings!$G$7,IF(Fixture!I6111=Fixture!G6111,Settings!$G$8,IF(Fixture!I6111&lt;Fixture!G6111,Settings!$G$9,"-"))))</f>
        <v>-</v>
      </c>
    </row>
    <row r="6108" spans="3:9" x14ac:dyDescent="0.25">
      <c r="C6108" s="12" t="str">
        <f t="shared" si="192"/>
        <v>-</v>
      </c>
      <c r="D6108" s="9" t="str">
        <f t="shared" si="193"/>
        <v>-</v>
      </c>
      <c r="E6108" s="9" t="str">
        <f>IF(C6108="-","-",IF(D6108=maxgameno+2,"blank row 2",IF(D6108=maxgameno+1,"blank row 1",INDEX(FixtureCode!$B$4:$AH$128,MATCH($C6108,FixtureCode!$B$4:$B$128,0),MATCH("G"&amp;D6108&amp;"-T1",FixtureCode!$B$4:$AH$4,0)))))</f>
        <v>-</v>
      </c>
      <c r="F6108" s="13" t="str">
        <f>IF(C6108="-","-",IF(D6108=maxgameno+2,"blank row 2",IF(D6108=maxgameno+1,"blank row 1",INDEX(FixtureCode!$B$4:$AH$128,MATCH($C6108,FixtureCode!$B$4:$B$128,0),MATCH("G"&amp;D6108&amp;"-T2",FixtureCode!$B$4:$AH$4,0)))))</f>
        <v>-</v>
      </c>
      <c r="G6108" s="12" t="str">
        <f>IF(C6108="-","-",IF(AND(ISNUMBER(Fixture!G6112),ISNUMBER(Fixture!I6112),Fixture!F6112&lt;&gt;"BYE",Fixture!J6112&lt;&gt;"BYE"),"Yes","-"))</f>
        <v>-</v>
      </c>
      <c r="H6108" s="9" t="str">
        <f>IF(G6108="-","-",IF(Fixture!G6112&gt;Fixture!I6112,Settings!$G$7,IF(Fixture!G6112=Fixture!I6112,Settings!$G$8,IF(Fixture!G6112&lt;Fixture!I6112,Settings!$G$9,"-"))))</f>
        <v>-</v>
      </c>
      <c r="I6108" s="13" t="str">
        <f>IF(G6108="-","-",IF(Fixture!I6112&gt;Fixture!G6112,Settings!$G$7,IF(Fixture!I6112=Fixture!G6112,Settings!$G$8,IF(Fixture!I6112&lt;Fixture!G6112,Settings!$G$9,"-"))))</f>
        <v>-</v>
      </c>
    </row>
    <row r="6109" spans="3:9" x14ac:dyDescent="0.25">
      <c r="C6109" s="12" t="str">
        <f t="shared" si="192"/>
        <v>-</v>
      </c>
      <c r="D6109" s="9" t="str">
        <f t="shared" si="193"/>
        <v>-</v>
      </c>
      <c r="E6109" s="9" t="str">
        <f>IF(C6109="-","-",IF(D6109=maxgameno+2,"blank row 2",IF(D6109=maxgameno+1,"blank row 1",INDEX(FixtureCode!$B$4:$AH$128,MATCH($C6109,FixtureCode!$B$4:$B$128,0),MATCH("G"&amp;D6109&amp;"-T1",FixtureCode!$B$4:$AH$4,0)))))</f>
        <v>-</v>
      </c>
      <c r="F6109" s="13" t="str">
        <f>IF(C6109="-","-",IF(D6109=maxgameno+2,"blank row 2",IF(D6109=maxgameno+1,"blank row 1",INDEX(FixtureCode!$B$4:$AH$128,MATCH($C6109,FixtureCode!$B$4:$B$128,0),MATCH("G"&amp;D6109&amp;"-T2",FixtureCode!$B$4:$AH$4,0)))))</f>
        <v>-</v>
      </c>
      <c r="G6109" s="12" t="str">
        <f>IF(C6109="-","-",IF(AND(ISNUMBER(Fixture!G6113),ISNUMBER(Fixture!I6113),Fixture!F6113&lt;&gt;"BYE",Fixture!J6113&lt;&gt;"BYE"),"Yes","-"))</f>
        <v>-</v>
      </c>
      <c r="H6109" s="9" t="str">
        <f>IF(G6109="-","-",IF(Fixture!G6113&gt;Fixture!I6113,Settings!$G$7,IF(Fixture!G6113=Fixture!I6113,Settings!$G$8,IF(Fixture!G6113&lt;Fixture!I6113,Settings!$G$9,"-"))))</f>
        <v>-</v>
      </c>
      <c r="I6109" s="13" t="str">
        <f>IF(G6109="-","-",IF(Fixture!I6113&gt;Fixture!G6113,Settings!$G$7,IF(Fixture!I6113=Fixture!G6113,Settings!$G$8,IF(Fixture!I6113&lt;Fixture!G6113,Settings!$G$9,"-"))))</f>
        <v>-</v>
      </c>
    </row>
    <row r="6110" spans="3:9" x14ac:dyDescent="0.25">
      <c r="C6110" s="12" t="str">
        <f t="shared" si="192"/>
        <v>-</v>
      </c>
      <c r="D6110" s="9" t="str">
        <f t="shared" si="193"/>
        <v>-</v>
      </c>
      <c r="E6110" s="9" t="str">
        <f>IF(C6110="-","-",IF(D6110=maxgameno+2,"blank row 2",IF(D6110=maxgameno+1,"blank row 1",INDEX(FixtureCode!$B$4:$AH$128,MATCH($C6110,FixtureCode!$B$4:$B$128,0),MATCH("G"&amp;D6110&amp;"-T1",FixtureCode!$B$4:$AH$4,0)))))</f>
        <v>-</v>
      </c>
      <c r="F6110" s="13" t="str">
        <f>IF(C6110="-","-",IF(D6110=maxgameno+2,"blank row 2",IF(D6110=maxgameno+1,"blank row 1",INDEX(FixtureCode!$B$4:$AH$128,MATCH($C6110,FixtureCode!$B$4:$B$128,0),MATCH("G"&amp;D6110&amp;"-T2",FixtureCode!$B$4:$AH$4,0)))))</f>
        <v>-</v>
      </c>
      <c r="G6110" s="12" t="str">
        <f>IF(C6110="-","-",IF(AND(ISNUMBER(Fixture!G6114),ISNUMBER(Fixture!I6114),Fixture!F6114&lt;&gt;"BYE",Fixture!J6114&lt;&gt;"BYE"),"Yes","-"))</f>
        <v>-</v>
      </c>
      <c r="H6110" s="9" t="str">
        <f>IF(G6110="-","-",IF(Fixture!G6114&gt;Fixture!I6114,Settings!$G$7,IF(Fixture!G6114=Fixture!I6114,Settings!$G$8,IF(Fixture!G6114&lt;Fixture!I6114,Settings!$G$9,"-"))))</f>
        <v>-</v>
      </c>
      <c r="I6110" s="13" t="str">
        <f>IF(G6110="-","-",IF(Fixture!I6114&gt;Fixture!G6114,Settings!$G$7,IF(Fixture!I6114=Fixture!G6114,Settings!$G$8,IF(Fixture!I6114&lt;Fixture!G6114,Settings!$G$9,"-"))))</f>
        <v>-</v>
      </c>
    </row>
    <row r="6111" spans="3:9" x14ac:dyDescent="0.25">
      <c r="C6111" s="12" t="str">
        <f t="shared" si="192"/>
        <v>-</v>
      </c>
      <c r="D6111" s="9" t="str">
        <f t="shared" si="193"/>
        <v>-</v>
      </c>
      <c r="E6111" s="9" t="str">
        <f>IF(C6111="-","-",IF(D6111=maxgameno+2,"blank row 2",IF(D6111=maxgameno+1,"blank row 1",INDEX(FixtureCode!$B$4:$AH$128,MATCH($C6111,FixtureCode!$B$4:$B$128,0),MATCH("G"&amp;D6111&amp;"-T1",FixtureCode!$B$4:$AH$4,0)))))</f>
        <v>-</v>
      </c>
      <c r="F6111" s="13" t="str">
        <f>IF(C6111="-","-",IF(D6111=maxgameno+2,"blank row 2",IF(D6111=maxgameno+1,"blank row 1",INDEX(FixtureCode!$B$4:$AH$128,MATCH($C6111,FixtureCode!$B$4:$B$128,0),MATCH("G"&amp;D6111&amp;"-T2",FixtureCode!$B$4:$AH$4,0)))))</f>
        <v>-</v>
      </c>
      <c r="G6111" s="12" t="str">
        <f>IF(C6111="-","-",IF(AND(ISNUMBER(Fixture!G6115),ISNUMBER(Fixture!I6115),Fixture!F6115&lt;&gt;"BYE",Fixture!J6115&lt;&gt;"BYE"),"Yes","-"))</f>
        <v>-</v>
      </c>
      <c r="H6111" s="9" t="str">
        <f>IF(G6111="-","-",IF(Fixture!G6115&gt;Fixture!I6115,Settings!$G$7,IF(Fixture!G6115=Fixture!I6115,Settings!$G$8,IF(Fixture!G6115&lt;Fixture!I6115,Settings!$G$9,"-"))))</f>
        <v>-</v>
      </c>
      <c r="I6111" s="13" t="str">
        <f>IF(G6111="-","-",IF(Fixture!I6115&gt;Fixture!G6115,Settings!$G$7,IF(Fixture!I6115=Fixture!G6115,Settings!$G$8,IF(Fixture!I6115&lt;Fixture!G6115,Settings!$G$9,"-"))))</f>
        <v>-</v>
      </c>
    </row>
    <row r="6112" spans="3:9" x14ac:dyDescent="0.25">
      <c r="C6112" s="12" t="str">
        <f t="shared" si="192"/>
        <v>-</v>
      </c>
      <c r="D6112" s="9" t="str">
        <f t="shared" si="193"/>
        <v>-</v>
      </c>
      <c r="E6112" s="9" t="str">
        <f>IF(C6112="-","-",IF(D6112=maxgameno+2,"blank row 2",IF(D6112=maxgameno+1,"blank row 1",INDEX(FixtureCode!$B$4:$AH$128,MATCH($C6112,FixtureCode!$B$4:$B$128,0),MATCH("G"&amp;D6112&amp;"-T1",FixtureCode!$B$4:$AH$4,0)))))</f>
        <v>-</v>
      </c>
      <c r="F6112" s="13" t="str">
        <f>IF(C6112="-","-",IF(D6112=maxgameno+2,"blank row 2",IF(D6112=maxgameno+1,"blank row 1",INDEX(FixtureCode!$B$4:$AH$128,MATCH($C6112,FixtureCode!$B$4:$B$128,0),MATCH("G"&amp;D6112&amp;"-T2",FixtureCode!$B$4:$AH$4,0)))))</f>
        <v>-</v>
      </c>
      <c r="G6112" s="12" t="str">
        <f>IF(C6112="-","-",IF(AND(ISNUMBER(Fixture!G6116),ISNUMBER(Fixture!I6116),Fixture!F6116&lt;&gt;"BYE",Fixture!J6116&lt;&gt;"BYE"),"Yes","-"))</f>
        <v>-</v>
      </c>
      <c r="H6112" s="9" t="str">
        <f>IF(G6112="-","-",IF(Fixture!G6116&gt;Fixture!I6116,Settings!$G$7,IF(Fixture!G6116=Fixture!I6116,Settings!$G$8,IF(Fixture!G6116&lt;Fixture!I6116,Settings!$G$9,"-"))))</f>
        <v>-</v>
      </c>
      <c r="I6112" s="13" t="str">
        <f>IF(G6112="-","-",IF(Fixture!I6116&gt;Fixture!G6116,Settings!$G$7,IF(Fixture!I6116=Fixture!G6116,Settings!$G$8,IF(Fixture!I6116&lt;Fixture!G6116,Settings!$G$9,"-"))))</f>
        <v>-</v>
      </c>
    </row>
    <row r="6113" spans="3:9" x14ac:dyDescent="0.25">
      <c r="C6113" s="12" t="str">
        <f t="shared" si="192"/>
        <v>-</v>
      </c>
      <c r="D6113" s="9" t="str">
        <f t="shared" si="193"/>
        <v>-</v>
      </c>
      <c r="E6113" s="9" t="str">
        <f>IF(C6113="-","-",IF(D6113=maxgameno+2,"blank row 2",IF(D6113=maxgameno+1,"blank row 1",INDEX(FixtureCode!$B$4:$AH$128,MATCH($C6113,FixtureCode!$B$4:$B$128,0),MATCH("G"&amp;D6113&amp;"-T1",FixtureCode!$B$4:$AH$4,0)))))</f>
        <v>-</v>
      </c>
      <c r="F6113" s="13" t="str">
        <f>IF(C6113="-","-",IF(D6113=maxgameno+2,"blank row 2",IF(D6113=maxgameno+1,"blank row 1",INDEX(FixtureCode!$B$4:$AH$128,MATCH($C6113,FixtureCode!$B$4:$B$128,0),MATCH("G"&amp;D6113&amp;"-T2",FixtureCode!$B$4:$AH$4,0)))))</f>
        <v>-</v>
      </c>
      <c r="G6113" s="12" t="str">
        <f>IF(C6113="-","-",IF(AND(ISNUMBER(Fixture!G6117),ISNUMBER(Fixture!I6117),Fixture!F6117&lt;&gt;"BYE",Fixture!J6117&lt;&gt;"BYE"),"Yes","-"))</f>
        <v>-</v>
      </c>
      <c r="H6113" s="9" t="str">
        <f>IF(G6113="-","-",IF(Fixture!G6117&gt;Fixture!I6117,Settings!$G$7,IF(Fixture!G6117=Fixture!I6117,Settings!$G$8,IF(Fixture!G6117&lt;Fixture!I6117,Settings!$G$9,"-"))))</f>
        <v>-</v>
      </c>
      <c r="I6113" s="13" t="str">
        <f>IF(G6113="-","-",IF(Fixture!I6117&gt;Fixture!G6117,Settings!$G$7,IF(Fixture!I6117=Fixture!G6117,Settings!$G$8,IF(Fixture!I6117&lt;Fixture!G6117,Settings!$G$9,"-"))))</f>
        <v>-</v>
      </c>
    </row>
    <row r="6114" spans="3:9" x14ac:dyDescent="0.25">
      <c r="C6114" s="12" t="str">
        <f t="shared" si="192"/>
        <v>-</v>
      </c>
      <c r="D6114" s="9" t="str">
        <f t="shared" si="193"/>
        <v>-</v>
      </c>
      <c r="E6114" s="9" t="str">
        <f>IF(C6114="-","-",IF(D6114=maxgameno+2,"blank row 2",IF(D6114=maxgameno+1,"blank row 1",INDEX(FixtureCode!$B$4:$AH$128,MATCH($C6114,FixtureCode!$B$4:$B$128,0),MATCH("G"&amp;D6114&amp;"-T1",FixtureCode!$B$4:$AH$4,0)))))</f>
        <v>-</v>
      </c>
      <c r="F6114" s="13" t="str">
        <f>IF(C6114="-","-",IF(D6114=maxgameno+2,"blank row 2",IF(D6114=maxgameno+1,"blank row 1",INDEX(FixtureCode!$B$4:$AH$128,MATCH($C6114,FixtureCode!$B$4:$B$128,0),MATCH("G"&amp;D6114&amp;"-T2",FixtureCode!$B$4:$AH$4,0)))))</f>
        <v>-</v>
      </c>
      <c r="G6114" s="12" t="str">
        <f>IF(C6114="-","-",IF(AND(ISNUMBER(Fixture!G6118),ISNUMBER(Fixture!I6118),Fixture!F6118&lt;&gt;"BYE",Fixture!J6118&lt;&gt;"BYE"),"Yes","-"))</f>
        <v>-</v>
      </c>
      <c r="H6114" s="9" t="str">
        <f>IF(G6114="-","-",IF(Fixture!G6118&gt;Fixture!I6118,Settings!$G$7,IF(Fixture!G6118=Fixture!I6118,Settings!$G$8,IF(Fixture!G6118&lt;Fixture!I6118,Settings!$G$9,"-"))))</f>
        <v>-</v>
      </c>
      <c r="I6114" s="13" t="str">
        <f>IF(G6114="-","-",IF(Fixture!I6118&gt;Fixture!G6118,Settings!$G$7,IF(Fixture!I6118=Fixture!G6118,Settings!$G$8,IF(Fixture!I6118&lt;Fixture!G6118,Settings!$G$9,"-"))))</f>
        <v>-</v>
      </c>
    </row>
    <row r="6115" spans="3:9" x14ac:dyDescent="0.25">
      <c r="C6115" s="12" t="str">
        <f t="shared" si="192"/>
        <v>-</v>
      </c>
      <c r="D6115" s="9" t="str">
        <f t="shared" si="193"/>
        <v>-</v>
      </c>
      <c r="E6115" s="9" t="str">
        <f>IF(C6115="-","-",IF(D6115=maxgameno+2,"blank row 2",IF(D6115=maxgameno+1,"blank row 1",INDEX(FixtureCode!$B$4:$AH$128,MATCH($C6115,FixtureCode!$B$4:$B$128,0),MATCH("G"&amp;D6115&amp;"-T1",FixtureCode!$B$4:$AH$4,0)))))</f>
        <v>-</v>
      </c>
      <c r="F6115" s="13" t="str">
        <f>IF(C6115="-","-",IF(D6115=maxgameno+2,"blank row 2",IF(D6115=maxgameno+1,"blank row 1",INDEX(FixtureCode!$B$4:$AH$128,MATCH($C6115,FixtureCode!$B$4:$B$128,0),MATCH("G"&amp;D6115&amp;"-T2",FixtureCode!$B$4:$AH$4,0)))))</f>
        <v>-</v>
      </c>
      <c r="G6115" s="12" t="str">
        <f>IF(C6115="-","-",IF(AND(ISNUMBER(Fixture!G6119),ISNUMBER(Fixture!I6119),Fixture!F6119&lt;&gt;"BYE",Fixture!J6119&lt;&gt;"BYE"),"Yes","-"))</f>
        <v>-</v>
      </c>
      <c r="H6115" s="9" t="str">
        <f>IF(G6115="-","-",IF(Fixture!G6119&gt;Fixture!I6119,Settings!$G$7,IF(Fixture!G6119=Fixture!I6119,Settings!$G$8,IF(Fixture!G6119&lt;Fixture!I6119,Settings!$G$9,"-"))))</f>
        <v>-</v>
      </c>
      <c r="I6115" s="13" t="str">
        <f>IF(G6115="-","-",IF(Fixture!I6119&gt;Fixture!G6119,Settings!$G$7,IF(Fixture!I6119=Fixture!G6119,Settings!$G$8,IF(Fixture!I6119&lt;Fixture!G6119,Settings!$G$9,"-"))))</f>
        <v>-</v>
      </c>
    </row>
    <row r="6116" spans="3:9" x14ac:dyDescent="0.25">
      <c r="C6116" s="12" t="str">
        <f t="shared" si="192"/>
        <v>-</v>
      </c>
      <c r="D6116" s="9" t="str">
        <f t="shared" si="193"/>
        <v>-</v>
      </c>
      <c r="E6116" s="9" t="str">
        <f>IF(C6116="-","-",IF(D6116=maxgameno+2,"blank row 2",IF(D6116=maxgameno+1,"blank row 1",INDEX(FixtureCode!$B$4:$AH$128,MATCH($C6116,FixtureCode!$B$4:$B$128,0),MATCH("G"&amp;D6116&amp;"-T1",FixtureCode!$B$4:$AH$4,0)))))</f>
        <v>-</v>
      </c>
      <c r="F6116" s="13" t="str">
        <f>IF(C6116="-","-",IF(D6116=maxgameno+2,"blank row 2",IF(D6116=maxgameno+1,"blank row 1",INDEX(FixtureCode!$B$4:$AH$128,MATCH($C6116,FixtureCode!$B$4:$B$128,0),MATCH("G"&amp;D6116&amp;"-T2",FixtureCode!$B$4:$AH$4,0)))))</f>
        <v>-</v>
      </c>
      <c r="G6116" s="12" t="str">
        <f>IF(C6116="-","-",IF(AND(ISNUMBER(Fixture!G6120),ISNUMBER(Fixture!I6120),Fixture!F6120&lt;&gt;"BYE",Fixture!J6120&lt;&gt;"BYE"),"Yes","-"))</f>
        <v>-</v>
      </c>
      <c r="H6116" s="9" t="str">
        <f>IF(G6116="-","-",IF(Fixture!G6120&gt;Fixture!I6120,Settings!$G$7,IF(Fixture!G6120=Fixture!I6120,Settings!$G$8,IF(Fixture!G6120&lt;Fixture!I6120,Settings!$G$9,"-"))))</f>
        <v>-</v>
      </c>
      <c r="I6116" s="13" t="str">
        <f>IF(G6116="-","-",IF(Fixture!I6120&gt;Fixture!G6120,Settings!$G$7,IF(Fixture!I6120=Fixture!G6120,Settings!$G$8,IF(Fixture!I6120&lt;Fixture!G6120,Settings!$G$9,"-"))))</f>
        <v>-</v>
      </c>
    </row>
    <row r="6117" spans="3:9" x14ac:dyDescent="0.25">
      <c r="C6117" s="12" t="str">
        <f t="shared" si="192"/>
        <v>-</v>
      </c>
      <c r="D6117" s="9" t="str">
        <f t="shared" si="193"/>
        <v>-</v>
      </c>
      <c r="E6117" s="9" t="str">
        <f>IF(C6117="-","-",IF(D6117=maxgameno+2,"blank row 2",IF(D6117=maxgameno+1,"blank row 1",INDEX(FixtureCode!$B$4:$AH$128,MATCH($C6117,FixtureCode!$B$4:$B$128,0),MATCH("G"&amp;D6117&amp;"-T1",FixtureCode!$B$4:$AH$4,0)))))</f>
        <v>-</v>
      </c>
      <c r="F6117" s="13" t="str">
        <f>IF(C6117="-","-",IF(D6117=maxgameno+2,"blank row 2",IF(D6117=maxgameno+1,"blank row 1",INDEX(FixtureCode!$B$4:$AH$128,MATCH($C6117,FixtureCode!$B$4:$B$128,0),MATCH("G"&amp;D6117&amp;"-T2",FixtureCode!$B$4:$AH$4,0)))))</f>
        <v>-</v>
      </c>
      <c r="G6117" s="12" t="str">
        <f>IF(C6117="-","-",IF(AND(ISNUMBER(Fixture!G6121),ISNUMBER(Fixture!I6121),Fixture!F6121&lt;&gt;"BYE",Fixture!J6121&lt;&gt;"BYE"),"Yes","-"))</f>
        <v>-</v>
      </c>
      <c r="H6117" s="9" t="str">
        <f>IF(G6117="-","-",IF(Fixture!G6121&gt;Fixture!I6121,Settings!$G$7,IF(Fixture!G6121=Fixture!I6121,Settings!$G$8,IF(Fixture!G6121&lt;Fixture!I6121,Settings!$G$9,"-"))))</f>
        <v>-</v>
      </c>
      <c r="I6117" s="13" t="str">
        <f>IF(G6117="-","-",IF(Fixture!I6121&gt;Fixture!G6121,Settings!$G$7,IF(Fixture!I6121=Fixture!G6121,Settings!$G$8,IF(Fixture!I6121&lt;Fixture!G6121,Settings!$G$9,"-"))))</f>
        <v>-</v>
      </c>
    </row>
    <row r="6118" spans="3:9" x14ac:dyDescent="0.25">
      <c r="C6118" s="12" t="str">
        <f t="shared" si="192"/>
        <v>-</v>
      </c>
      <c r="D6118" s="9" t="str">
        <f t="shared" si="193"/>
        <v>-</v>
      </c>
      <c r="E6118" s="9" t="str">
        <f>IF(C6118="-","-",IF(D6118=maxgameno+2,"blank row 2",IF(D6118=maxgameno+1,"blank row 1",INDEX(FixtureCode!$B$4:$AH$128,MATCH($C6118,FixtureCode!$B$4:$B$128,0),MATCH("G"&amp;D6118&amp;"-T1",FixtureCode!$B$4:$AH$4,0)))))</f>
        <v>-</v>
      </c>
      <c r="F6118" s="13" t="str">
        <f>IF(C6118="-","-",IF(D6118=maxgameno+2,"blank row 2",IF(D6118=maxgameno+1,"blank row 1",INDEX(FixtureCode!$B$4:$AH$128,MATCH($C6118,FixtureCode!$B$4:$B$128,0),MATCH("G"&amp;D6118&amp;"-T2",FixtureCode!$B$4:$AH$4,0)))))</f>
        <v>-</v>
      </c>
      <c r="G6118" s="12" t="str">
        <f>IF(C6118="-","-",IF(AND(ISNUMBER(Fixture!G6122),ISNUMBER(Fixture!I6122),Fixture!F6122&lt;&gt;"BYE",Fixture!J6122&lt;&gt;"BYE"),"Yes","-"))</f>
        <v>-</v>
      </c>
      <c r="H6118" s="9" t="str">
        <f>IF(G6118="-","-",IF(Fixture!G6122&gt;Fixture!I6122,Settings!$G$7,IF(Fixture!G6122=Fixture!I6122,Settings!$G$8,IF(Fixture!G6122&lt;Fixture!I6122,Settings!$G$9,"-"))))</f>
        <v>-</v>
      </c>
      <c r="I6118" s="13" t="str">
        <f>IF(G6118="-","-",IF(Fixture!I6122&gt;Fixture!G6122,Settings!$G$7,IF(Fixture!I6122=Fixture!G6122,Settings!$G$8,IF(Fixture!I6122&lt;Fixture!G6122,Settings!$G$9,"-"))))</f>
        <v>-</v>
      </c>
    </row>
    <row r="6119" spans="3:9" x14ac:dyDescent="0.25">
      <c r="C6119" s="12" t="str">
        <f t="shared" si="192"/>
        <v>-</v>
      </c>
      <c r="D6119" s="9" t="str">
        <f t="shared" si="193"/>
        <v>-</v>
      </c>
      <c r="E6119" s="9" t="str">
        <f>IF(C6119="-","-",IF(D6119=maxgameno+2,"blank row 2",IF(D6119=maxgameno+1,"blank row 1",INDEX(FixtureCode!$B$4:$AH$128,MATCH($C6119,FixtureCode!$B$4:$B$128,0),MATCH("G"&amp;D6119&amp;"-T1",FixtureCode!$B$4:$AH$4,0)))))</f>
        <v>-</v>
      </c>
      <c r="F6119" s="13" t="str">
        <f>IF(C6119="-","-",IF(D6119=maxgameno+2,"blank row 2",IF(D6119=maxgameno+1,"blank row 1",INDEX(FixtureCode!$B$4:$AH$128,MATCH($C6119,FixtureCode!$B$4:$B$128,0),MATCH("G"&amp;D6119&amp;"-T2",FixtureCode!$B$4:$AH$4,0)))))</f>
        <v>-</v>
      </c>
      <c r="G6119" s="12" t="str">
        <f>IF(C6119="-","-",IF(AND(ISNUMBER(Fixture!G6123),ISNUMBER(Fixture!I6123),Fixture!F6123&lt;&gt;"BYE",Fixture!J6123&lt;&gt;"BYE"),"Yes","-"))</f>
        <v>-</v>
      </c>
      <c r="H6119" s="9" t="str">
        <f>IF(G6119="-","-",IF(Fixture!G6123&gt;Fixture!I6123,Settings!$G$7,IF(Fixture!G6123=Fixture!I6123,Settings!$G$8,IF(Fixture!G6123&lt;Fixture!I6123,Settings!$G$9,"-"))))</f>
        <v>-</v>
      </c>
      <c r="I6119" s="13" t="str">
        <f>IF(G6119="-","-",IF(Fixture!I6123&gt;Fixture!G6123,Settings!$G$7,IF(Fixture!I6123=Fixture!G6123,Settings!$G$8,IF(Fixture!I6123&lt;Fixture!G6123,Settings!$G$9,"-"))))</f>
        <v>-</v>
      </c>
    </row>
    <row r="6120" spans="3:9" x14ac:dyDescent="0.25">
      <c r="C6120" s="12" t="str">
        <f t="shared" si="192"/>
        <v>-</v>
      </c>
      <c r="D6120" s="9" t="str">
        <f t="shared" si="193"/>
        <v>-</v>
      </c>
      <c r="E6120" s="9" t="str">
        <f>IF(C6120="-","-",IF(D6120=maxgameno+2,"blank row 2",IF(D6120=maxgameno+1,"blank row 1",INDEX(FixtureCode!$B$4:$AH$128,MATCH($C6120,FixtureCode!$B$4:$B$128,0),MATCH("G"&amp;D6120&amp;"-T1",FixtureCode!$B$4:$AH$4,0)))))</f>
        <v>-</v>
      </c>
      <c r="F6120" s="13" t="str">
        <f>IF(C6120="-","-",IF(D6120=maxgameno+2,"blank row 2",IF(D6120=maxgameno+1,"blank row 1",INDEX(FixtureCode!$B$4:$AH$128,MATCH($C6120,FixtureCode!$B$4:$B$128,0),MATCH("G"&amp;D6120&amp;"-T2",FixtureCode!$B$4:$AH$4,0)))))</f>
        <v>-</v>
      </c>
      <c r="G6120" s="12" t="str">
        <f>IF(C6120="-","-",IF(AND(ISNUMBER(Fixture!G6124),ISNUMBER(Fixture!I6124),Fixture!F6124&lt;&gt;"BYE",Fixture!J6124&lt;&gt;"BYE"),"Yes","-"))</f>
        <v>-</v>
      </c>
      <c r="H6120" s="9" t="str">
        <f>IF(G6120="-","-",IF(Fixture!G6124&gt;Fixture!I6124,Settings!$G$7,IF(Fixture!G6124=Fixture!I6124,Settings!$G$8,IF(Fixture!G6124&lt;Fixture!I6124,Settings!$G$9,"-"))))</f>
        <v>-</v>
      </c>
      <c r="I6120" s="13" t="str">
        <f>IF(G6120="-","-",IF(Fixture!I6124&gt;Fixture!G6124,Settings!$G$7,IF(Fixture!I6124=Fixture!G6124,Settings!$G$8,IF(Fixture!I6124&lt;Fixture!G6124,Settings!$G$9,"-"))))</f>
        <v>-</v>
      </c>
    </row>
    <row r="6121" spans="3:9" x14ac:dyDescent="0.25">
      <c r="C6121" s="12" t="str">
        <f t="shared" si="192"/>
        <v>-</v>
      </c>
      <c r="D6121" s="9" t="str">
        <f t="shared" si="193"/>
        <v>-</v>
      </c>
      <c r="E6121" s="9" t="str">
        <f>IF(C6121="-","-",IF(D6121=maxgameno+2,"blank row 2",IF(D6121=maxgameno+1,"blank row 1",INDEX(FixtureCode!$B$4:$AH$128,MATCH($C6121,FixtureCode!$B$4:$B$128,0),MATCH("G"&amp;D6121&amp;"-T1",FixtureCode!$B$4:$AH$4,0)))))</f>
        <v>-</v>
      </c>
      <c r="F6121" s="13" t="str">
        <f>IF(C6121="-","-",IF(D6121=maxgameno+2,"blank row 2",IF(D6121=maxgameno+1,"blank row 1",INDEX(FixtureCode!$B$4:$AH$128,MATCH($C6121,FixtureCode!$B$4:$B$128,0),MATCH("G"&amp;D6121&amp;"-T2",FixtureCode!$B$4:$AH$4,0)))))</f>
        <v>-</v>
      </c>
      <c r="G6121" s="12" t="str">
        <f>IF(C6121="-","-",IF(AND(ISNUMBER(Fixture!G6125),ISNUMBER(Fixture!I6125),Fixture!F6125&lt;&gt;"BYE",Fixture!J6125&lt;&gt;"BYE"),"Yes","-"))</f>
        <v>-</v>
      </c>
      <c r="H6121" s="9" t="str">
        <f>IF(G6121="-","-",IF(Fixture!G6125&gt;Fixture!I6125,Settings!$G$7,IF(Fixture!G6125=Fixture!I6125,Settings!$G$8,IF(Fixture!G6125&lt;Fixture!I6125,Settings!$G$9,"-"))))</f>
        <v>-</v>
      </c>
      <c r="I6121" s="13" t="str">
        <f>IF(G6121="-","-",IF(Fixture!I6125&gt;Fixture!G6125,Settings!$G$7,IF(Fixture!I6125=Fixture!G6125,Settings!$G$8,IF(Fixture!I6125&lt;Fixture!G6125,Settings!$G$9,"-"))))</f>
        <v>-</v>
      </c>
    </row>
    <row r="6122" spans="3:9" x14ac:dyDescent="0.25">
      <c r="C6122" s="12" t="str">
        <f t="shared" si="192"/>
        <v>-</v>
      </c>
      <c r="D6122" s="9" t="str">
        <f t="shared" si="193"/>
        <v>-</v>
      </c>
      <c r="E6122" s="9" t="str">
        <f>IF(C6122="-","-",IF(D6122=maxgameno+2,"blank row 2",IF(D6122=maxgameno+1,"blank row 1",INDEX(FixtureCode!$B$4:$AH$128,MATCH($C6122,FixtureCode!$B$4:$B$128,0),MATCH("G"&amp;D6122&amp;"-T1",FixtureCode!$B$4:$AH$4,0)))))</f>
        <v>-</v>
      </c>
      <c r="F6122" s="13" t="str">
        <f>IF(C6122="-","-",IF(D6122=maxgameno+2,"blank row 2",IF(D6122=maxgameno+1,"blank row 1",INDEX(FixtureCode!$B$4:$AH$128,MATCH($C6122,FixtureCode!$B$4:$B$128,0),MATCH("G"&amp;D6122&amp;"-T2",FixtureCode!$B$4:$AH$4,0)))))</f>
        <v>-</v>
      </c>
      <c r="G6122" s="12" t="str">
        <f>IF(C6122="-","-",IF(AND(ISNUMBER(Fixture!G6126),ISNUMBER(Fixture!I6126),Fixture!F6126&lt;&gt;"BYE",Fixture!J6126&lt;&gt;"BYE"),"Yes","-"))</f>
        <v>-</v>
      </c>
      <c r="H6122" s="9" t="str">
        <f>IF(G6122="-","-",IF(Fixture!G6126&gt;Fixture!I6126,Settings!$G$7,IF(Fixture!G6126=Fixture!I6126,Settings!$G$8,IF(Fixture!G6126&lt;Fixture!I6126,Settings!$G$9,"-"))))</f>
        <v>-</v>
      </c>
      <c r="I6122" s="13" t="str">
        <f>IF(G6122="-","-",IF(Fixture!I6126&gt;Fixture!G6126,Settings!$G$7,IF(Fixture!I6126=Fixture!G6126,Settings!$G$8,IF(Fixture!I6126&lt;Fixture!G6126,Settings!$G$9,"-"))))</f>
        <v>-</v>
      </c>
    </row>
    <row r="6123" spans="3:9" x14ac:dyDescent="0.25">
      <c r="C6123" s="12" t="str">
        <f t="shared" si="192"/>
        <v>-</v>
      </c>
      <c r="D6123" s="9" t="str">
        <f t="shared" si="193"/>
        <v>-</v>
      </c>
      <c r="E6123" s="9" t="str">
        <f>IF(C6123="-","-",IF(D6123=maxgameno+2,"blank row 2",IF(D6123=maxgameno+1,"blank row 1",INDEX(FixtureCode!$B$4:$AH$128,MATCH($C6123,FixtureCode!$B$4:$B$128,0),MATCH("G"&amp;D6123&amp;"-T1",FixtureCode!$B$4:$AH$4,0)))))</f>
        <v>-</v>
      </c>
      <c r="F6123" s="13" t="str">
        <f>IF(C6123="-","-",IF(D6123=maxgameno+2,"blank row 2",IF(D6123=maxgameno+1,"blank row 1",INDEX(FixtureCode!$B$4:$AH$128,MATCH($C6123,FixtureCode!$B$4:$B$128,0),MATCH("G"&amp;D6123&amp;"-T2",FixtureCode!$B$4:$AH$4,0)))))</f>
        <v>-</v>
      </c>
      <c r="G6123" s="12" t="str">
        <f>IF(C6123="-","-",IF(AND(ISNUMBER(Fixture!G6127),ISNUMBER(Fixture!I6127),Fixture!F6127&lt;&gt;"BYE",Fixture!J6127&lt;&gt;"BYE"),"Yes","-"))</f>
        <v>-</v>
      </c>
      <c r="H6123" s="9" t="str">
        <f>IF(G6123="-","-",IF(Fixture!G6127&gt;Fixture!I6127,Settings!$G$7,IF(Fixture!G6127=Fixture!I6127,Settings!$G$8,IF(Fixture!G6127&lt;Fixture!I6127,Settings!$G$9,"-"))))</f>
        <v>-</v>
      </c>
      <c r="I6123" s="13" t="str">
        <f>IF(G6123="-","-",IF(Fixture!I6127&gt;Fixture!G6127,Settings!$G$7,IF(Fixture!I6127=Fixture!G6127,Settings!$G$8,IF(Fixture!I6127&lt;Fixture!G6127,Settings!$G$9,"-"))))</f>
        <v>-</v>
      </c>
    </row>
    <row r="6124" spans="3:9" x14ac:dyDescent="0.25">
      <c r="C6124" s="12" t="str">
        <f t="shared" si="192"/>
        <v>-</v>
      </c>
      <c r="D6124" s="9" t="str">
        <f t="shared" si="193"/>
        <v>-</v>
      </c>
      <c r="E6124" s="9" t="str">
        <f>IF(C6124="-","-",IF(D6124=maxgameno+2,"blank row 2",IF(D6124=maxgameno+1,"blank row 1",INDEX(FixtureCode!$B$4:$AH$128,MATCH($C6124,FixtureCode!$B$4:$B$128,0),MATCH("G"&amp;D6124&amp;"-T1",FixtureCode!$B$4:$AH$4,0)))))</f>
        <v>-</v>
      </c>
      <c r="F6124" s="13" t="str">
        <f>IF(C6124="-","-",IF(D6124=maxgameno+2,"blank row 2",IF(D6124=maxgameno+1,"blank row 1",INDEX(FixtureCode!$B$4:$AH$128,MATCH($C6124,FixtureCode!$B$4:$B$128,0),MATCH("G"&amp;D6124&amp;"-T2",FixtureCode!$B$4:$AH$4,0)))))</f>
        <v>-</v>
      </c>
      <c r="G6124" s="12" t="str">
        <f>IF(C6124="-","-",IF(AND(ISNUMBER(Fixture!G6128),ISNUMBER(Fixture!I6128),Fixture!F6128&lt;&gt;"BYE",Fixture!J6128&lt;&gt;"BYE"),"Yes","-"))</f>
        <v>-</v>
      </c>
      <c r="H6124" s="9" t="str">
        <f>IF(G6124="-","-",IF(Fixture!G6128&gt;Fixture!I6128,Settings!$G$7,IF(Fixture!G6128=Fixture!I6128,Settings!$G$8,IF(Fixture!G6128&lt;Fixture!I6128,Settings!$G$9,"-"))))</f>
        <v>-</v>
      </c>
      <c r="I6124" s="13" t="str">
        <f>IF(G6124="-","-",IF(Fixture!I6128&gt;Fixture!G6128,Settings!$G$7,IF(Fixture!I6128=Fixture!G6128,Settings!$G$8,IF(Fixture!I6128&lt;Fixture!G6128,Settings!$G$9,"-"))))</f>
        <v>-</v>
      </c>
    </row>
    <row r="6125" spans="3:9" x14ac:dyDescent="0.25">
      <c r="C6125" s="12" t="str">
        <f t="shared" si="192"/>
        <v>-</v>
      </c>
      <c r="D6125" s="9" t="str">
        <f t="shared" si="193"/>
        <v>-</v>
      </c>
      <c r="E6125" s="9" t="str">
        <f>IF(C6125="-","-",IF(D6125=maxgameno+2,"blank row 2",IF(D6125=maxgameno+1,"blank row 1",INDEX(FixtureCode!$B$4:$AH$128,MATCH($C6125,FixtureCode!$B$4:$B$128,0),MATCH("G"&amp;D6125&amp;"-T1",FixtureCode!$B$4:$AH$4,0)))))</f>
        <v>-</v>
      </c>
      <c r="F6125" s="13" t="str">
        <f>IF(C6125="-","-",IF(D6125=maxgameno+2,"blank row 2",IF(D6125=maxgameno+1,"blank row 1",INDEX(FixtureCode!$B$4:$AH$128,MATCH($C6125,FixtureCode!$B$4:$B$128,0),MATCH("G"&amp;D6125&amp;"-T2",FixtureCode!$B$4:$AH$4,0)))))</f>
        <v>-</v>
      </c>
      <c r="G6125" s="12" t="str">
        <f>IF(C6125="-","-",IF(AND(ISNUMBER(Fixture!G6129),ISNUMBER(Fixture!I6129),Fixture!F6129&lt;&gt;"BYE",Fixture!J6129&lt;&gt;"BYE"),"Yes","-"))</f>
        <v>-</v>
      </c>
      <c r="H6125" s="9" t="str">
        <f>IF(G6125="-","-",IF(Fixture!G6129&gt;Fixture!I6129,Settings!$G$7,IF(Fixture!G6129=Fixture!I6129,Settings!$G$8,IF(Fixture!G6129&lt;Fixture!I6129,Settings!$G$9,"-"))))</f>
        <v>-</v>
      </c>
      <c r="I6125" s="13" t="str">
        <f>IF(G6125="-","-",IF(Fixture!I6129&gt;Fixture!G6129,Settings!$G$7,IF(Fixture!I6129=Fixture!G6129,Settings!$G$8,IF(Fixture!I6129&lt;Fixture!G6129,Settings!$G$9,"-"))))</f>
        <v>-</v>
      </c>
    </row>
    <row r="6126" spans="3:9" x14ac:dyDescent="0.25">
      <c r="C6126" s="12" t="str">
        <f t="shared" si="192"/>
        <v>-</v>
      </c>
      <c r="D6126" s="9" t="str">
        <f t="shared" si="193"/>
        <v>-</v>
      </c>
      <c r="E6126" s="9" t="str">
        <f>IF(C6126="-","-",IF(D6126=maxgameno+2,"blank row 2",IF(D6126=maxgameno+1,"blank row 1",INDEX(FixtureCode!$B$4:$AH$128,MATCH($C6126,FixtureCode!$B$4:$B$128,0),MATCH("G"&amp;D6126&amp;"-T1",FixtureCode!$B$4:$AH$4,0)))))</f>
        <v>-</v>
      </c>
      <c r="F6126" s="13" t="str">
        <f>IF(C6126="-","-",IF(D6126=maxgameno+2,"blank row 2",IF(D6126=maxgameno+1,"blank row 1",INDEX(FixtureCode!$B$4:$AH$128,MATCH($C6126,FixtureCode!$B$4:$B$128,0),MATCH("G"&amp;D6126&amp;"-T2",FixtureCode!$B$4:$AH$4,0)))))</f>
        <v>-</v>
      </c>
      <c r="G6126" s="12" t="str">
        <f>IF(C6126="-","-",IF(AND(ISNUMBER(Fixture!G6130),ISNUMBER(Fixture!I6130),Fixture!F6130&lt;&gt;"BYE",Fixture!J6130&lt;&gt;"BYE"),"Yes","-"))</f>
        <v>-</v>
      </c>
      <c r="H6126" s="9" t="str">
        <f>IF(G6126="-","-",IF(Fixture!G6130&gt;Fixture!I6130,Settings!$G$7,IF(Fixture!G6130=Fixture!I6130,Settings!$G$8,IF(Fixture!G6130&lt;Fixture!I6130,Settings!$G$9,"-"))))</f>
        <v>-</v>
      </c>
      <c r="I6126" s="13" t="str">
        <f>IF(G6126="-","-",IF(Fixture!I6130&gt;Fixture!G6130,Settings!$G$7,IF(Fixture!I6130=Fixture!G6130,Settings!$G$8,IF(Fixture!I6130&lt;Fixture!G6130,Settings!$G$9,"-"))))</f>
        <v>-</v>
      </c>
    </row>
    <row r="6127" spans="3:9" x14ac:dyDescent="0.25">
      <c r="C6127" s="12" t="str">
        <f t="shared" si="192"/>
        <v>-</v>
      </c>
      <c r="D6127" s="9" t="str">
        <f t="shared" si="193"/>
        <v>-</v>
      </c>
      <c r="E6127" s="9" t="str">
        <f>IF(C6127="-","-",IF(D6127=maxgameno+2,"blank row 2",IF(D6127=maxgameno+1,"blank row 1",INDEX(FixtureCode!$B$4:$AH$128,MATCH($C6127,FixtureCode!$B$4:$B$128,0),MATCH("G"&amp;D6127&amp;"-T1",FixtureCode!$B$4:$AH$4,0)))))</f>
        <v>-</v>
      </c>
      <c r="F6127" s="13" t="str">
        <f>IF(C6127="-","-",IF(D6127=maxgameno+2,"blank row 2",IF(D6127=maxgameno+1,"blank row 1",INDEX(FixtureCode!$B$4:$AH$128,MATCH($C6127,FixtureCode!$B$4:$B$128,0),MATCH("G"&amp;D6127&amp;"-T2",FixtureCode!$B$4:$AH$4,0)))))</f>
        <v>-</v>
      </c>
      <c r="G6127" s="12" t="str">
        <f>IF(C6127="-","-",IF(AND(ISNUMBER(Fixture!G6131),ISNUMBER(Fixture!I6131),Fixture!F6131&lt;&gt;"BYE",Fixture!J6131&lt;&gt;"BYE"),"Yes","-"))</f>
        <v>-</v>
      </c>
      <c r="H6127" s="9" t="str">
        <f>IF(G6127="-","-",IF(Fixture!G6131&gt;Fixture!I6131,Settings!$G$7,IF(Fixture!G6131=Fixture!I6131,Settings!$G$8,IF(Fixture!G6131&lt;Fixture!I6131,Settings!$G$9,"-"))))</f>
        <v>-</v>
      </c>
      <c r="I6127" s="13" t="str">
        <f>IF(G6127="-","-",IF(Fixture!I6131&gt;Fixture!G6131,Settings!$G$7,IF(Fixture!I6131=Fixture!G6131,Settings!$G$8,IF(Fixture!I6131&lt;Fixture!G6131,Settings!$G$9,"-"))))</f>
        <v>-</v>
      </c>
    </row>
    <row r="6128" spans="3:9" x14ac:dyDescent="0.25">
      <c r="C6128" s="12" t="str">
        <f t="shared" si="192"/>
        <v>-</v>
      </c>
      <c r="D6128" s="9" t="str">
        <f t="shared" si="193"/>
        <v>-</v>
      </c>
      <c r="E6128" s="9" t="str">
        <f>IF(C6128="-","-",IF(D6128=maxgameno+2,"blank row 2",IF(D6128=maxgameno+1,"blank row 1",INDEX(FixtureCode!$B$4:$AH$128,MATCH($C6128,FixtureCode!$B$4:$B$128,0),MATCH("G"&amp;D6128&amp;"-T1",FixtureCode!$B$4:$AH$4,0)))))</f>
        <v>-</v>
      </c>
      <c r="F6128" s="13" t="str">
        <f>IF(C6128="-","-",IF(D6128=maxgameno+2,"blank row 2",IF(D6128=maxgameno+1,"blank row 1",INDEX(FixtureCode!$B$4:$AH$128,MATCH($C6128,FixtureCode!$B$4:$B$128,0),MATCH("G"&amp;D6128&amp;"-T2",FixtureCode!$B$4:$AH$4,0)))))</f>
        <v>-</v>
      </c>
      <c r="G6128" s="12" t="str">
        <f>IF(C6128="-","-",IF(AND(ISNUMBER(Fixture!G6132),ISNUMBER(Fixture!I6132),Fixture!F6132&lt;&gt;"BYE",Fixture!J6132&lt;&gt;"BYE"),"Yes","-"))</f>
        <v>-</v>
      </c>
      <c r="H6128" s="9" t="str">
        <f>IF(G6128="-","-",IF(Fixture!G6132&gt;Fixture!I6132,Settings!$G$7,IF(Fixture!G6132=Fixture!I6132,Settings!$G$8,IF(Fixture!G6132&lt;Fixture!I6132,Settings!$G$9,"-"))))</f>
        <v>-</v>
      </c>
      <c r="I6128" s="13" t="str">
        <f>IF(G6128="-","-",IF(Fixture!I6132&gt;Fixture!G6132,Settings!$G$7,IF(Fixture!I6132=Fixture!G6132,Settings!$G$8,IF(Fixture!I6132&lt;Fixture!G6132,Settings!$G$9,"-"))))</f>
        <v>-</v>
      </c>
    </row>
    <row r="6129" spans="3:9" x14ac:dyDescent="0.25">
      <c r="C6129" s="14" t="str">
        <f t="shared" si="192"/>
        <v>-</v>
      </c>
      <c r="D6129" s="10" t="str">
        <f t="shared" si="193"/>
        <v>-</v>
      </c>
      <c r="E6129" s="10" t="str">
        <f>IF(C6129="-","-",IF(D6129=maxgameno+2,"blank row 2",IF(D6129=maxgameno+1,"blank row 1",INDEX(FixtureCode!$B$4:$AH$128,MATCH($C6129,FixtureCode!$B$4:$B$128,0),MATCH("G"&amp;D6129&amp;"-T1",FixtureCode!$B$4:$AH$4,0)))))</f>
        <v>-</v>
      </c>
      <c r="F6129" s="15" t="str">
        <f>IF(C6129="-","-",IF(D6129=maxgameno+2,"blank row 2",IF(D6129=maxgameno+1,"blank row 1",INDEX(FixtureCode!$B$4:$AH$128,MATCH($C6129,FixtureCode!$B$4:$B$128,0),MATCH("G"&amp;D6129&amp;"-T2",FixtureCode!$B$4:$AH$4,0)))))</f>
        <v>-</v>
      </c>
      <c r="G6129" s="14" t="str">
        <f>IF(C6129="-","-",IF(AND(ISNUMBER(Fixture!G6133),ISNUMBER(Fixture!I6133),Fixture!F6133&lt;&gt;"BYE",Fixture!J6133&lt;&gt;"BYE"),"Yes","-"))</f>
        <v>-</v>
      </c>
      <c r="H6129" s="10" t="str">
        <f>IF(G6129="-","-",IF(Fixture!G6133&gt;Fixture!I6133,Settings!$G$7,IF(Fixture!G6133=Fixture!I6133,Settings!$G$8,IF(Fixture!G6133&lt;Fixture!I6133,Settings!$G$9,"-"))))</f>
        <v>-</v>
      </c>
      <c r="I6129" s="15" t="str">
        <f>IF(G6129="-","-",IF(Fixture!I6133&gt;Fixture!G6133,Settings!$G$7,IF(Fixture!I6133=Fixture!G6133,Settings!$G$8,IF(Fixture!I6133&lt;Fixture!G6133,Settings!$G$9,"-"))))</f>
        <v>-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7506-8AE4-4DD5-A973-AD65ADFAB68E}">
  <sheetPr codeName="Sheet4">
    <pageSetUpPr fitToPage="1"/>
  </sheetPr>
  <dimension ref="A1:X1750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3.7109375" style="1" customWidth="1"/>
    <col min="2" max="2" width="2.7109375" style="22" customWidth="1"/>
    <col min="3" max="3" width="19" style="22" customWidth="1"/>
    <col min="4" max="4" width="16.140625" style="86" bestFit="1" customWidth="1"/>
    <col min="5" max="5" width="30.7109375" style="97" customWidth="1"/>
    <col min="6" max="6" width="30.7109375" style="179" customWidth="1"/>
    <col min="7" max="7" width="6.140625" style="114" customWidth="1"/>
    <col min="8" max="8" width="2.42578125" style="115" customWidth="1"/>
    <col min="9" max="9" width="6.140625" style="114" customWidth="1"/>
    <col min="10" max="10" width="30.7109375" style="169" customWidth="1"/>
    <col min="11" max="11" width="2.7109375" style="22" customWidth="1"/>
    <col min="12" max="12" width="3.7109375" style="1" customWidth="1"/>
    <col min="13" max="13" width="32.5703125" style="1" customWidth="1"/>
    <col min="14" max="17" width="9.140625" style="1"/>
    <col min="18" max="18" width="9.140625" style="7" hidden="1" customWidth="1"/>
    <col min="19" max="22" width="19.85546875" style="7" hidden="1" customWidth="1"/>
    <col min="23" max="23" width="32.5703125" style="7" hidden="1" customWidth="1"/>
    <col min="24" max="24" width="9.140625" style="7" hidden="1" customWidth="1"/>
    <col min="25" max="16384" width="9.140625" style="1"/>
  </cols>
  <sheetData>
    <row r="1" spans="1:24" s="22" customFormat="1" ht="6.75" customHeight="1" x14ac:dyDescent="0.25">
      <c r="D1" s="32"/>
      <c r="E1" s="32"/>
      <c r="F1" s="179"/>
      <c r="J1" s="169"/>
      <c r="R1" s="57"/>
      <c r="S1" s="57"/>
      <c r="T1" s="57"/>
      <c r="U1" s="57"/>
      <c r="V1" s="57"/>
      <c r="W1" s="57"/>
      <c r="X1" s="57"/>
    </row>
    <row r="2" spans="1:24" s="162" customFormat="1" ht="20.100000000000001" customHeight="1" x14ac:dyDescent="0.25">
      <c r="B2" s="55"/>
      <c r="C2" s="55" t="s">
        <v>117</v>
      </c>
      <c r="D2" s="52"/>
      <c r="E2" s="52"/>
      <c r="F2" s="180"/>
      <c r="G2" s="160"/>
      <c r="H2" s="160"/>
      <c r="I2" s="160"/>
      <c r="J2" s="170"/>
      <c r="K2" s="160"/>
      <c r="R2" s="163"/>
      <c r="S2" s="163"/>
      <c r="T2" s="163"/>
      <c r="U2" s="163"/>
      <c r="V2" s="163"/>
      <c r="W2" s="163"/>
      <c r="X2" s="163"/>
    </row>
    <row r="3" spans="1:24" s="165" customFormat="1" ht="24" customHeight="1" x14ac:dyDescent="0.25">
      <c r="B3" s="34"/>
      <c r="C3" s="140" t="str">
        <f>IF(LEN(Settings!G6)=0,"FIXTURE",UPPER(Settings!G6&amp;" FIXTURE"))</f>
        <v>DUMMY LEAGUE FIXTURE</v>
      </c>
      <c r="D3" s="67"/>
      <c r="E3" s="67"/>
      <c r="F3" s="181"/>
      <c r="G3" s="36"/>
      <c r="H3" s="36"/>
      <c r="I3" s="36"/>
      <c r="J3" s="171"/>
      <c r="K3" s="36"/>
      <c r="R3" s="166"/>
      <c r="S3" s="166"/>
      <c r="T3" s="166"/>
      <c r="U3" s="166"/>
      <c r="V3" s="166"/>
      <c r="W3" s="166"/>
      <c r="X3" s="166"/>
    </row>
    <row r="4" spans="1:24" x14ac:dyDescent="0.25">
      <c r="D4" s="23"/>
      <c r="E4" s="23"/>
      <c r="G4" s="26"/>
      <c r="H4" s="26"/>
      <c r="I4" s="26"/>
    </row>
    <row r="5" spans="1:24" x14ac:dyDescent="0.25">
      <c r="A5" s="69"/>
      <c r="B5" s="24"/>
      <c r="C5" s="98"/>
      <c r="D5" s="25"/>
      <c r="E5" s="25"/>
      <c r="F5" s="182"/>
      <c r="G5" s="25"/>
      <c r="H5" s="25"/>
      <c r="I5" s="25"/>
      <c r="J5" s="172"/>
      <c r="K5" s="87"/>
      <c r="L5" s="89"/>
      <c r="M5" s="193" t="str">
        <f>IFERROR(IF(COUNTIF($W$8:$W$1750,"← Insert the scores of both teams"),"There are matches without scores",""),"")</f>
        <v/>
      </c>
    </row>
    <row r="6" spans="1:24" s="18" customFormat="1" ht="24.95" customHeight="1" x14ac:dyDescent="0.25">
      <c r="A6" s="88"/>
      <c r="B6" s="19"/>
      <c r="C6" s="100" t="s">
        <v>99</v>
      </c>
      <c r="D6" s="20" t="s">
        <v>118</v>
      </c>
      <c r="E6" s="20" t="s">
        <v>85</v>
      </c>
      <c r="F6" s="183" t="s">
        <v>45</v>
      </c>
      <c r="G6" s="20"/>
      <c r="H6"/>
      <c r="I6" s="20"/>
      <c r="J6" s="173" t="s">
        <v>46</v>
      </c>
      <c r="K6" s="90"/>
      <c r="M6" s="194" t="str">
        <f>IFERROR(IF(COUNTIF($W$8:$W$1750,"← Delete the scores"),"Delete scores without matches",""),"")</f>
        <v/>
      </c>
      <c r="R6" s="197"/>
      <c r="S6" s="200" t="s">
        <v>121</v>
      </c>
      <c r="T6" s="200" t="s">
        <v>122</v>
      </c>
      <c r="U6" s="200" t="s">
        <v>123</v>
      </c>
      <c r="V6" s="200" t="s">
        <v>120</v>
      </c>
      <c r="W6" s="200" t="s">
        <v>124</v>
      </c>
      <c r="X6" s="197"/>
    </row>
    <row r="7" spans="1:24" s="18" customFormat="1" x14ac:dyDescent="0.25">
      <c r="A7" s="88"/>
      <c r="B7" s="78"/>
      <c r="C7" s="99"/>
      <c r="D7" s="79"/>
      <c r="E7" s="79"/>
      <c r="F7" s="184"/>
      <c r="G7" s="79"/>
      <c r="H7" s="80"/>
      <c r="I7" s="79"/>
      <c r="J7" s="174"/>
      <c r="K7" s="90"/>
      <c r="R7" s="197"/>
      <c r="S7" s="198"/>
      <c r="T7" s="198"/>
      <c r="U7" s="198"/>
      <c r="V7" s="200"/>
      <c r="W7" s="198"/>
      <c r="X7" s="197"/>
    </row>
    <row r="8" spans="1:24" ht="18" customHeight="1" x14ac:dyDescent="0.25">
      <c r="A8" s="69"/>
      <c r="B8" s="81"/>
      <c r="C8" s="110">
        <v>44002.875</v>
      </c>
      <c r="D8" s="141" t="str">
        <f>IFERROR(IF(FixtureCalc!C4="-","",IF(OR(FixtureCalc!E4="blank row 1",FixtureCalc!E4="blank row 2"),"","Matchweek "&amp;FixtureCalc!C4)),"")</f>
        <v>Matchweek 1</v>
      </c>
      <c r="E8" s="142" t="str">
        <f>IFERROR(IF(LEN(INDEX(Settings!$D$6:$D$37,MATCH(Fixture!F8,Settings!$C$6:$C$37,0)))=0,"",INDEX(Settings!$D$6:$D$37,MATCH(Fixture!F8,Settings!$C$6:$C$37,0))),"-")</f>
        <v>Beaver Stadium</v>
      </c>
      <c r="F8" s="185" t="str">
        <f>IFERROR(IF(FixtureCalc!C4="-","",IF(OR(FixtureCalc!E4="blank row 1",FixtureCalc!E4="blank row 2"),"", IF(LEN(INDEX(Settings!$C$6:$C$37,FixtureCalc!E4))=0,"BYE",INDEX(Settings!$C$6:$C$37,FixtureCalc!E4))  )),"")</f>
        <v>Legal Swamp Twisters</v>
      </c>
      <c r="G8" s="27">
        <v>3</v>
      </c>
      <c r="H8" s="82" t="s">
        <v>119</v>
      </c>
      <c r="I8" s="27">
        <v>2</v>
      </c>
      <c r="J8" s="175" t="str">
        <f>IFERROR(IF(FixtureCalc!C4="-","",IF(OR(FixtureCalc!F4="blank row 1",FixtureCalc!F4="blank row 2"),"",IF(LEN(INDEX(Settings!$C$6:$C$37,FixtureCalc!F4))=0,"BYE",INDEX(Settings!$C$6:$C$37,FixtureCalc!F4)) )),"")</f>
        <v>Unethical Bison</v>
      </c>
      <c r="K8" s="90"/>
      <c r="L8" s="195" t="str">
        <f>IFERROR(IF(LEN(W8)&gt;0,"←",""),"")</f>
        <v/>
      </c>
      <c r="S8" s="201" t="str">
        <f t="shared" ref="S8:S71" si="0">IFERROR(IF(AND(LEN(F8)&gt;0,LEN(J8)&gt;0),"YES","NO"),"")</f>
        <v>YES</v>
      </c>
      <c r="T8" s="201" t="str">
        <f t="shared" ref="T8:T71" si="1">IFERROR(IF(OR(F8="BYE",J8="BYE"),"YES","NO"),"")</f>
        <v>NO</v>
      </c>
      <c r="U8" s="201" t="str">
        <f t="shared" ref="U8:U71" si="2">IF(OR(LEN(G8)=0,LEN(I8)=0),"NO","YES")</f>
        <v>YES</v>
      </c>
      <c r="V8" s="139">
        <f t="shared" ref="V8:V71" si="3">IF(LEN(D8)=0,0,COUNTIFS($D$8:$D$1750,D8,$G$8:$G$1750,"&lt;&gt;"&amp;"",$I$8:$I$1750,"&lt;&gt;"&amp;""))</f>
        <v>9</v>
      </c>
      <c r="W8" s="199" t="str">
        <f t="shared" ref="W8" si="4">IF(S8="YES",IF(T8="YES",IF(U8="YES","← Delete the scores",""),IF(AND(U8="NO",V8&gt;0),"← Insert the scores of both teams","")),IF(U8="YES","← Delete the scores",""))</f>
        <v/>
      </c>
    </row>
    <row r="9" spans="1:24" ht="18" customHeight="1" x14ac:dyDescent="0.25">
      <c r="A9" s="69"/>
      <c r="B9" s="81"/>
      <c r="C9" s="110">
        <v>44002.75</v>
      </c>
      <c r="D9" s="141" t="str">
        <f>IFERROR(IF(FixtureCalc!C5="-","",IF(OR(FixtureCalc!E5="blank row 1",FixtureCalc!E5="blank row 2"),"","Matchweek "&amp;FixtureCalc!C5)),"")</f>
        <v>Matchweek 1</v>
      </c>
      <c r="E9" s="142" t="str">
        <f>IFERROR(IF(LEN(INDEX(Settings!$D$6:$D$37,MATCH(Fixture!F9,Settings!$C$6:$C$37,0)))=0,"",INDEX(Settings!$D$6:$D$37,MATCH(Fixture!F9,Settings!$C$6:$C$37,0))),"")</f>
        <v>Ohio Stadium</v>
      </c>
      <c r="F9" s="185" t="str">
        <f>IFERROR(IF(FixtureCalc!C5="-","",IF(OR(FixtureCalc!E5="blank row 1",FixtureCalc!E5="blank row 2"),"", IF(LEN(INDEX(Settings!$C$6:$C$37,FixtureCalc!E5))=0,"BYE",INDEX(Settings!$C$6:$C$37,FixtureCalc!E5))  )),"")</f>
        <v>Ancient Crows</v>
      </c>
      <c r="G9" s="27">
        <v>1</v>
      </c>
      <c r="H9" s="82"/>
      <c r="I9" s="27">
        <v>1</v>
      </c>
      <c r="J9" s="175" t="str">
        <f>IFERROR(IF(FixtureCalc!C5="-","",IF(OR(FixtureCalc!F5="blank row 1",FixtureCalc!F5="blank row 2"),"",IF(LEN(INDEX(Settings!$C$6:$C$37,FixtureCalc!F5))=0,"BYE",INDEX(Settings!$C$6:$C$37,FixtureCalc!F5)) )),"")</f>
        <v>Defiant Jesters</v>
      </c>
      <c r="K9" s="90"/>
      <c r="L9" s="195" t="str">
        <f t="shared" ref="L9:L72" si="5">IFERROR(IF(LEN(W9)&gt;0,"←",""),"")</f>
        <v/>
      </c>
      <c r="S9" s="201" t="str">
        <f t="shared" si="0"/>
        <v>YES</v>
      </c>
      <c r="T9" s="201" t="str">
        <f t="shared" si="1"/>
        <v>NO</v>
      </c>
      <c r="U9" s="201" t="str">
        <f t="shared" si="2"/>
        <v>YES</v>
      </c>
      <c r="V9" s="139">
        <f t="shared" si="3"/>
        <v>9</v>
      </c>
      <c r="W9" s="199" t="str">
        <f>IF(S9="YES",IF(T9="YES",IF(U9="YES","← Delete the scores",""),IF(AND(U9="NO",V9&gt;0),"← Insert the scores of both teams","")),IF(U9="YES","← Delete the scores",""))</f>
        <v/>
      </c>
    </row>
    <row r="10" spans="1:24" ht="18" customHeight="1" x14ac:dyDescent="0.25">
      <c r="A10" s="69"/>
      <c r="B10" s="81"/>
      <c r="C10" s="110">
        <v>44002.90625</v>
      </c>
      <c r="D10" s="141" t="str">
        <f>IFERROR(IF(FixtureCalc!C6="-","",IF(OR(FixtureCalc!E6="blank row 1",FixtureCalc!E6="blank row 2"),"","Matchweek "&amp;FixtureCalc!C6)),"")</f>
        <v>Matchweek 1</v>
      </c>
      <c r="E10" s="142" t="str">
        <f>IFERROR(IF(LEN(INDEX(Settings!$D$6:$D$37,MATCH(Fixture!F10,Settings!$C$6:$C$37,0)))=0,"",INDEX(Settings!$D$6:$D$37,MATCH(Fixture!F10,Settings!$C$6:$C$37,0))),"")</f>
        <v>Kyle Field</v>
      </c>
      <c r="F10" s="185" t="str">
        <f>IFERROR(IF(FixtureCalc!C6="-","",IF(OR(FixtureCalc!E6="blank row 1",FixtureCalc!E6="blank row 2"),"", IF(LEN(INDEX(Settings!$C$6:$C$37,FixtureCalc!E6))=0,"BYE",INDEX(Settings!$C$6:$C$37,FixtureCalc!E6))  )),"")</f>
        <v>Wise Panthers</v>
      </c>
      <c r="G10" s="27">
        <v>1</v>
      </c>
      <c r="H10" s="82" t="s">
        <v>119</v>
      </c>
      <c r="I10" s="27">
        <v>2</v>
      </c>
      <c r="J10" s="175" t="str">
        <f>IFERROR(IF(FixtureCalc!C6="-","",IF(OR(FixtureCalc!F6="blank row 1",FixtureCalc!F6="blank row 2"),"",IF(LEN(INDEX(Settings!$C$6:$C$37,FixtureCalc!F6))=0,"BYE",INDEX(Settings!$C$6:$C$37,FixtureCalc!F6)) )),"")</f>
        <v>The Classic</v>
      </c>
      <c r="K10" s="90"/>
      <c r="L10" s="195" t="str">
        <f t="shared" si="5"/>
        <v/>
      </c>
      <c r="S10" s="201" t="str">
        <f t="shared" si="0"/>
        <v>YES</v>
      </c>
      <c r="T10" s="201" t="str">
        <f t="shared" si="1"/>
        <v>NO</v>
      </c>
      <c r="U10" s="201" t="str">
        <f t="shared" si="2"/>
        <v>YES</v>
      </c>
      <c r="V10" s="139">
        <f t="shared" si="3"/>
        <v>9</v>
      </c>
      <c r="W10" s="199" t="str">
        <f t="shared" ref="W10:W73" si="6">IF(S10="YES",IF(T10="YES",IF(U10="YES","← Delete the scores",""),IF(AND(U10="NO",V10&gt;0),"← Insert the scores of both teams","")),IF(U10="YES","← Delete the scores",""))</f>
        <v/>
      </c>
    </row>
    <row r="11" spans="1:24" ht="18" customHeight="1" x14ac:dyDescent="0.25">
      <c r="A11" s="69"/>
      <c r="B11" s="81"/>
      <c r="C11" s="110">
        <v>44002.875</v>
      </c>
      <c r="D11" s="141" t="str">
        <f>IFERROR(IF(FixtureCalc!C7="-","",IF(OR(FixtureCalc!E7="blank row 1",FixtureCalc!E7="blank row 2"),"","Matchweek "&amp;FixtureCalc!C7)),"")</f>
        <v>Matchweek 1</v>
      </c>
      <c r="E11" s="142" t="str">
        <f>IFERROR(IF(LEN(INDEX(Settings!$D$6:$D$37,MATCH(Fixture!F11,Settings!$C$6:$C$37,0)))=0,"",INDEX(Settings!$D$6:$D$37,MATCH(Fixture!F11,Settings!$C$6:$C$37,0))),"")</f>
        <v>Neyland Stadium</v>
      </c>
      <c r="F11" s="185" t="str">
        <f>IFERROR(IF(FixtureCalc!C7="-","",IF(OR(FixtureCalc!E7="blank row 1",FixtureCalc!E7="blank row 2"),"", IF(LEN(INDEX(Settings!$C$6:$C$37,FixtureCalc!E7))=0,"BYE",INDEX(Settings!$C$6:$C$37,FixtureCalc!E7))  )),"")</f>
        <v>South Leaders</v>
      </c>
      <c r="G11" s="27">
        <v>2</v>
      </c>
      <c r="H11" s="82" t="s">
        <v>119</v>
      </c>
      <c r="I11" s="27">
        <v>2</v>
      </c>
      <c r="J11" s="175" t="str">
        <f>IFERROR(IF(FixtureCalc!C7="-","",IF(OR(FixtureCalc!F7="blank row 1",FixtureCalc!F7="blank row 2"),"",IF(LEN(INDEX(Settings!$C$6:$C$37,FixtureCalc!F7))=0,"BYE",INDEX(Settings!$C$6:$C$37,FixtureCalc!F7)) )),"")</f>
        <v>Northern Tan Whackers</v>
      </c>
      <c r="K11" s="90"/>
      <c r="L11" s="195" t="str">
        <f t="shared" si="5"/>
        <v/>
      </c>
      <c r="S11" s="201" t="str">
        <f t="shared" si="0"/>
        <v>YES</v>
      </c>
      <c r="T11" s="201" t="str">
        <f t="shared" si="1"/>
        <v>NO</v>
      </c>
      <c r="U11" s="201" t="str">
        <f t="shared" si="2"/>
        <v>YES</v>
      </c>
      <c r="V11" s="139">
        <f t="shared" si="3"/>
        <v>9</v>
      </c>
      <c r="W11" s="199" t="str">
        <f t="shared" si="6"/>
        <v/>
      </c>
    </row>
    <row r="12" spans="1:24" ht="18" customHeight="1" x14ac:dyDescent="0.25">
      <c r="A12" s="69"/>
      <c r="B12" s="81"/>
      <c r="C12" s="110">
        <v>44002.875</v>
      </c>
      <c r="D12" s="141" t="str">
        <f>IFERROR(IF(FixtureCalc!C8="-","",IF(OR(FixtureCalc!E8="blank row 1",FixtureCalc!E8="blank row 2"),"","Matchweek "&amp;FixtureCalc!C8)),"")</f>
        <v>Matchweek 1</v>
      </c>
      <c r="E12" s="142" t="str">
        <f>IFERROR(IF(LEN(INDEX(Settings!$D$6:$D$37,MATCH(Fixture!F12,Settings!$C$6:$C$37,0)))=0,"",INDEX(Settings!$D$6:$D$37,MATCH(Fixture!F12,Settings!$C$6:$C$37,0))),"")</f>
        <v>Tiger Stadium</v>
      </c>
      <c r="F12" s="185" t="str">
        <f>IFERROR(IF(FixtureCalc!C8="-","",IF(OR(FixtureCalc!E8="blank row 1",FixtureCalc!E8="blank row 2"),"", IF(LEN(INDEX(Settings!$C$6:$C$37,FixtureCalc!E8))=0,"BYE",INDEX(Settings!$C$6:$C$37,FixtureCalc!E8))  )),"")</f>
        <v>Kaptain City</v>
      </c>
      <c r="G12" s="27">
        <v>2</v>
      </c>
      <c r="H12" s="82" t="s">
        <v>119</v>
      </c>
      <c r="I12" s="27">
        <v>0</v>
      </c>
      <c r="J12" s="175" t="str">
        <f>IFERROR(IF(FixtureCalc!C8="-","",IF(OR(FixtureCalc!F8="blank row 1",FixtureCalc!F8="blank row 2"),"",IF(LEN(INDEX(Settings!$C$6:$C$37,FixtureCalc!F8))=0,"BYE",INDEX(Settings!$C$6:$C$37,FixtureCalc!F8)) )),"")</f>
        <v>The Krakens</v>
      </c>
      <c r="K12" s="90"/>
      <c r="L12" s="195" t="str">
        <f t="shared" si="5"/>
        <v/>
      </c>
      <c r="S12" s="201" t="str">
        <f t="shared" si="0"/>
        <v>YES</v>
      </c>
      <c r="T12" s="201" t="str">
        <f t="shared" si="1"/>
        <v>NO</v>
      </c>
      <c r="U12" s="201" t="str">
        <f t="shared" si="2"/>
        <v>YES</v>
      </c>
      <c r="V12" s="139">
        <f t="shared" si="3"/>
        <v>9</v>
      </c>
      <c r="W12" s="199" t="str">
        <f t="shared" si="6"/>
        <v/>
      </c>
    </row>
    <row r="13" spans="1:24" ht="18" customHeight="1" x14ac:dyDescent="0.25">
      <c r="A13" s="69"/>
      <c r="B13" s="81"/>
      <c r="C13" s="110">
        <v>44002.75</v>
      </c>
      <c r="D13" s="141" t="str">
        <f>IFERROR(IF(FixtureCalc!C9="-","",IF(OR(FixtureCalc!E9="blank row 1",FixtureCalc!E9="blank row 2"),"","Matchweek "&amp;FixtureCalc!C9)),"")</f>
        <v>Matchweek 1</v>
      </c>
      <c r="E13" s="142" t="str">
        <f>IFERROR(IF(LEN(INDEX(Settings!$D$6:$D$37,MATCH(Fixture!F13,Settings!$C$6:$C$37,0)))=0,"",INDEX(Settings!$D$6:$D$37,MATCH(Fixture!F13,Settings!$C$6:$C$37,0))),"")</f>
        <v>Bryant–Denny Stadium</v>
      </c>
      <c r="F13" s="185" t="str">
        <f>IFERROR(IF(FixtureCalc!C9="-","",IF(OR(FixtureCalc!E9="blank row 1",FixtureCalc!E9="blank row 2"),"", IF(LEN(INDEX(Settings!$C$6:$C$37,FixtureCalc!E9))=0,"BYE",INDEX(Settings!$C$6:$C$37,FixtureCalc!E9))  )),"")</f>
        <v>Delta Blazers</v>
      </c>
      <c r="G13" s="27">
        <v>3</v>
      </c>
      <c r="H13" s="82" t="s">
        <v>119</v>
      </c>
      <c r="I13" s="27">
        <v>4</v>
      </c>
      <c r="J13" s="175" t="str">
        <f>IFERROR(IF(FixtureCalc!C9="-","",IF(OR(FixtureCalc!F9="blank row 1",FixtureCalc!F9="blank row 2"),"",IF(LEN(INDEX(Settings!$C$6:$C$37,FixtureCalc!F9))=0,"BYE",INDEX(Settings!$C$6:$C$37,FixtureCalc!F9)) )),"")</f>
        <v>Mighty Patriots</v>
      </c>
      <c r="K13" s="90"/>
      <c r="L13" s="195" t="str">
        <f t="shared" si="5"/>
        <v/>
      </c>
      <c r="S13" s="201" t="str">
        <f t="shared" si="0"/>
        <v>YES</v>
      </c>
      <c r="T13" s="201" t="str">
        <f t="shared" si="1"/>
        <v>NO</v>
      </c>
      <c r="U13" s="201" t="str">
        <f t="shared" si="2"/>
        <v>YES</v>
      </c>
      <c r="V13" s="139">
        <f t="shared" si="3"/>
        <v>9</v>
      </c>
      <c r="W13" s="199" t="str">
        <f t="shared" si="6"/>
        <v/>
      </c>
    </row>
    <row r="14" spans="1:24" ht="18" customHeight="1" x14ac:dyDescent="0.25">
      <c r="A14" s="69"/>
      <c r="B14" s="81"/>
      <c r="C14" s="110">
        <v>44002.791666666664</v>
      </c>
      <c r="D14" s="141" t="str">
        <f>IFERROR(IF(FixtureCalc!C10="-","",IF(OR(FixtureCalc!E10="blank row 1",FixtureCalc!E10="blank row 2"),"","Matchweek "&amp;FixtureCalc!C10)),"")</f>
        <v>Matchweek 1</v>
      </c>
      <c r="E14" s="142" t="str">
        <f>IFERROR(IF(LEN(INDEX(Settings!$D$6:$D$37,MATCH(Fixture!F14,Settings!$C$6:$C$37,0)))=0,"",INDEX(Settings!$D$6:$D$37,MATCH(Fixture!F14,Settings!$C$6:$C$37,0))),"")</f>
        <v>Darrell K Royal–Texas Memorial Stadium</v>
      </c>
      <c r="F14" s="185" t="str">
        <f>IFERROR(IF(FixtureCalc!C10="-","",IF(OR(FixtureCalc!E10="blank row 1",FixtureCalc!E10="blank row 2"),"", IF(LEN(INDEX(Settings!$C$6:$C$37,FixtureCalc!E10))=0,"BYE",INDEX(Settings!$C$6:$C$37,FixtureCalc!E10))  )),"")</f>
        <v>Real Revolution</v>
      </c>
      <c r="G14" s="27">
        <v>1</v>
      </c>
      <c r="H14" s="82" t="s">
        <v>119</v>
      </c>
      <c r="I14" s="27">
        <v>0</v>
      </c>
      <c r="J14" s="175" t="str">
        <f>IFERROR(IF(FixtureCalc!C10="-","",IF(OR(FixtureCalc!F10="blank row 1",FixtureCalc!F10="blank row 2"),"",IF(LEN(INDEX(Settings!$C$6:$C$37,FixtureCalc!F10))=0,"BYE",INDEX(Settings!$C$6:$C$37,FixtureCalc!F10)) )),"")</f>
        <v>Final Green Gazelles</v>
      </c>
      <c r="K14" s="90"/>
      <c r="L14" s="195" t="str">
        <f t="shared" si="5"/>
        <v/>
      </c>
      <c r="S14" s="201" t="str">
        <f t="shared" si="0"/>
        <v>YES</v>
      </c>
      <c r="T14" s="201" t="str">
        <f t="shared" si="1"/>
        <v>NO</v>
      </c>
      <c r="U14" s="201" t="str">
        <f t="shared" si="2"/>
        <v>YES</v>
      </c>
      <c r="V14" s="139">
        <f t="shared" si="3"/>
        <v>9</v>
      </c>
      <c r="W14" s="199" t="str">
        <f t="shared" si="6"/>
        <v/>
      </c>
    </row>
    <row r="15" spans="1:24" ht="18" customHeight="1" x14ac:dyDescent="0.25">
      <c r="A15" s="69"/>
      <c r="B15" s="81"/>
      <c r="C15" s="110">
        <v>44002.875</v>
      </c>
      <c r="D15" s="141" t="str">
        <f>IFERROR(IF(FixtureCalc!C11="-","",IF(OR(FixtureCalc!E11="blank row 1",FixtureCalc!E11="blank row 2"),"","Matchweek "&amp;FixtureCalc!C11)),"")</f>
        <v>Matchweek 1</v>
      </c>
      <c r="E15" s="142" t="str">
        <f>IFERROR(IF(LEN(INDEX(Settings!$D$6:$D$37,MATCH(Fixture!F15,Settings!$C$6:$C$37,0)))=0,"",INDEX(Settings!$D$6:$D$37,MATCH(Fixture!F15,Settings!$C$6:$C$37,0))),"")</f>
        <v>Ben Hill Griffin Stadium</v>
      </c>
      <c r="F15" s="185" t="str">
        <f>IFERROR(IF(FixtureCalc!C11="-","",IF(OR(FixtureCalc!E11="blank row 1",FixtureCalc!E11="blank row 2"),"", IF(LEN(INDEX(Settings!$C$6:$C$37,FixtureCalc!E11))=0,"BYE",INDEX(Settings!$C$6:$C$37,FixtureCalc!E11))  )),"")</f>
        <v>Silver Rangers</v>
      </c>
      <c r="G15" s="27">
        <v>1</v>
      </c>
      <c r="H15" s="82"/>
      <c r="I15" s="27">
        <v>1</v>
      </c>
      <c r="J15" s="175" t="str">
        <f>IFERROR(IF(FixtureCalc!C11="-","",IF(OR(FixtureCalc!F11="blank row 1",FixtureCalc!F11="blank row 2"),"",IF(LEN(INDEX(Settings!$C$6:$C$37,FixtureCalc!F11))=0,"BYE",INDEX(Settings!$C$6:$C$37,FixtureCalc!F11)) )),"")</f>
        <v>Haunting Bottle Rockets</v>
      </c>
      <c r="K15" s="90"/>
      <c r="L15" s="195" t="str">
        <f t="shared" si="5"/>
        <v/>
      </c>
      <c r="S15" s="201" t="str">
        <f t="shared" si="0"/>
        <v>YES</v>
      </c>
      <c r="T15" s="201" t="str">
        <f t="shared" si="1"/>
        <v>NO</v>
      </c>
      <c r="U15" s="201" t="str">
        <f t="shared" si="2"/>
        <v>YES</v>
      </c>
      <c r="V15" s="139">
        <f t="shared" si="3"/>
        <v>9</v>
      </c>
      <c r="W15" s="199" t="str">
        <f t="shared" si="6"/>
        <v/>
      </c>
    </row>
    <row r="16" spans="1:24" ht="18" customHeight="1" x14ac:dyDescent="0.25">
      <c r="A16" s="69"/>
      <c r="B16" s="81"/>
      <c r="C16" s="110">
        <v>44003.875</v>
      </c>
      <c r="D16" s="141" t="str">
        <f>IFERROR(IF(FixtureCalc!C12="-","",IF(OR(FixtureCalc!E12="blank row 1",FixtureCalc!E12="blank row 2"),"","Matchweek "&amp;FixtureCalc!C12)),"")</f>
        <v>Matchweek 1</v>
      </c>
      <c r="E16" s="142" t="str">
        <f>IFERROR(IF(LEN(INDEX(Settings!$D$6:$D$37,MATCH(Fixture!F16,Settings!$C$6:$C$37,0)))=0,"",INDEX(Settings!$D$6:$D$37,MATCH(Fixture!F16,Settings!$C$6:$C$37,0))),"")</f>
        <v>Jordan–Hare Stadium</v>
      </c>
      <c r="F16" s="185" t="str">
        <f>IFERROR(IF(FixtureCalc!C12="-","",IF(OR(FixtureCalc!E12="blank row 1",FixtureCalc!E12="blank row 2"),"", IF(LEN(INDEX(Settings!$C$6:$C$37,FixtureCalc!E12))=0,"BYE",INDEX(Settings!$C$6:$C$37,FixtureCalc!E12))  )),"")</f>
        <v>Earnest Broncos</v>
      </c>
      <c r="G16" s="27">
        <v>1</v>
      </c>
      <c r="H16" s="82"/>
      <c r="I16" s="27">
        <v>1</v>
      </c>
      <c r="J16" s="175" t="str">
        <f>IFERROR(IF(FixtureCalc!C12="-","",IF(OR(FixtureCalc!F12="blank row 1",FixtureCalc!F12="blank row 2"),"",IF(LEN(INDEX(Settings!$C$6:$C$37,FixtureCalc!F12))=0,"BYE",INDEX(Settings!$C$6:$C$37,FixtureCalc!F12)) )),"")</f>
        <v>Red Sirens</v>
      </c>
      <c r="K16" s="90"/>
      <c r="L16" s="195" t="str">
        <f t="shared" si="5"/>
        <v/>
      </c>
      <c r="S16" s="201" t="str">
        <f t="shared" si="0"/>
        <v>YES</v>
      </c>
      <c r="T16" s="201" t="str">
        <f t="shared" si="1"/>
        <v>NO</v>
      </c>
      <c r="U16" s="201" t="str">
        <f t="shared" si="2"/>
        <v>YES</v>
      </c>
      <c r="V16" s="139">
        <f t="shared" si="3"/>
        <v>9</v>
      </c>
      <c r="W16" s="199" t="str">
        <f t="shared" si="6"/>
        <v/>
      </c>
    </row>
    <row r="17" spans="1:23" ht="18" customHeight="1" x14ac:dyDescent="0.25">
      <c r="A17" s="69"/>
      <c r="B17" s="81"/>
      <c r="C17" s="110"/>
      <c r="D17" s="141" t="str">
        <f>IFERROR(IF(FixtureCalc!C13="-","",IF(OR(FixtureCalc!E13="blank row 1",FixtureCalc!E13="blank row 2"),"","Matchweek "&amp;FixtureCalc!C13)),"")</f>
        <v/>
      </c>
      <c r="E17" s="142" t="str">
        <f>IFERROR(IF(LEN(INDEX(Settings!$D$6:$D$37,MATCH(Fixture!F17,Settings!$C$6:$C$37,0)))=0,"",INDEX(Settings!$D$6:$D$37,MATCH(Fixture!F17,Settings!$C$6:$C$37,0))),"")</f>
        <v/>
      </c>
      <c r="F17" s="185" t="str">
        <f>IFERROR(IF(FixtureCalc!C13="-","",IF(OR(FixtureCalc!E13="blank row 1",FixtureCalc!E13="blank row 2"),"", IF(LEN(INDEX(Settings!$C$6:$C$37,FixtureCalc!E13))=0,"BYE",INDEX(Settings!$C$6:$C$37,FixtureCalc!E13))  )),"")</f>
        <v/>
      </c>
      <c r="G17" s="27"/>
      <c r="H17" s="82"/>
      <c r="I17" s="27"/>
      <c r="J17" s="175" t="str">
        <f>IFERROR(IF(FixtureCalc!C13="-","",IF(OR(FixtureCalc!F13="blank row 1",FixtureCalc!F13="blank row 2"),"",IF(LEN(INDEX(Settings!$C$6:$C$37,FixtureCalc!F13))=0,"BYE",INDEX(Settings!$C$6:$C$37,FixtureCalc!F13)) )),"")</f>
        <v/>
      </c>
      <c r="K17" s="90"/>
      <c r="L17" s="195" t="str">
        <f t="shared" si="5"/>
        <v/>
      </c>
      <c r="S17" s="201" t="str">
        <f t="shared" si="0"/>
        <v>NO</v>
      </c>
      <c r="T17" s="201" t="str">
        <f t="shared" si="1"/>
        <v>NO</v>
      </c>
      <c r="U17" s="201" t="str">
        <f t="shared" si="2"/>
        <v>NO</v>
      </c>
      <c r="V17" s="139">
        <f t="shared" si="3"/>
        <v>0</v>
      </c>
      <c r="W17" s="199" t="str">
        <f t="shared" si="6"/>
        <v/>
      </c>
    </row>
    <row r="18" spans="1:23" ht="18" customHeight="1" x14ac:dyDescent="0.25">
      <c r="A18" s="69"/>
      <c r="B18" s="81"/>
      <c r="C18" s="110"/>
      <c r="D18" s="141" t="str">
        <f>IFERROR(IF(FixtureCalc!C14="-","",IF(OR(FixtureCalc!E14="blank row 1",FixtureCalc!E14="blank row 2"),"","Matchweek "&amp;FixtureCalc!C14)),"")</f>
        <v/>
      </c>
      <c r="E18" s="142" t="str">
        <f>IFERROR(IF(LEN(INDEX(Settings!$D$6:$D$37,MATCH(Fixture!F18,Settings!$C$6:$C$37,0)))=0,"",INDEX(Settings!$D$6:$D$37,MATCH(Fixture!F18,Settings!$C$6:$C$37,0))),"")</f>
        <v/>
      </c>
      <c r="F18" s="185" t="str">
        <f>IFERROR(IF(FixtureCalc!C14="-","",IF(OR(FixtureCalc!E14="blank row 1",FixtureCalc!E14="blank row 2"),"", IF(LEN(INDEX(Settings!$C$6:$C$37,FixtureCalc!E14))=0,"BYE",INDEX(Settings!$C$6:$C$37,FixtureCalc!E14))  )),"")</f>
        <v/>
      </c>
      <c r="G18" s="27" t="s">
        <v>119</v>
      </c>
      <c r="H18" s="82" t="s">
        <v>119</v>
      </c>
      <c r="I18" s="27" t="s">
        <v>119</v>
      </c>
      <c r="J18" s="175" t="str">
        <f>IFERROR(IF(FixtureCalc!C14="-","",IF(OR(FixtureCalc!F14="blank row 1",FixtureCalc!F14="blank row 2"),"",IF(LEN(INDEX(Settings!$C$6:$C$37,FixtureCalc!F14))=0,"BYE",INDEX(Settings!$C$6:$C$37,FixtureCalc!F14)) )),"")</f>
        <v/>
      </c>
      <c r="K18" s="90"/>
      <c r="L18" s="195" t="str">
        <f t="shared" si="5"/>
        <v/>
      </c>
      <c r="S18" s="201" t="str">
        <f t="shared" si="0"/>
        <v>NO</v>
      </c>
      <c r="T18" s="201" t="str">
        <f t="shared" si="1"/>
        <v>NO</v>
      </c>
      <c r="U18" s="201" t="str">
        <f t="shared" si="2"/>
        <v>NO</v>
      </c>
      <c r="V18" s="139">
        <f t="shared" si="3"/>
        <v>0</v>
      </c>
      <c r="W18" s="199" t="str">
        <f t="shared" si="6"/>
        <v/>
      </c>
    </row>
    <row r="19" spans="1:23" ht="18" customHeight="1" x14ac:dyDescent="0.25">
      <c r="A19" s="69"/>
      <c r="B19" s="81"/>
      <c r="C19" s="110">
        <v>44003.822916666664</v>
      </c>
      <c r="D19" s="141" t="str">
        <f>IFERROR(IF(FixtureCalc!C15="-","",IF(OR(FixtureCalc!E15="blank row 1",FixtureCalc!E15="blank row 2"),"","Matchweek "&amp;FixtureCalc!C15)),"")</f>
        <v>Matchweek 2</v>
      </c>
      <c r="E19" s="142" t="str">
        <f>IFERROR(IF(LEN(INDEX(Settings!$D$6:$D$37,MATCH(Fixture!F19,Settings!$C$6:$C$37,0)))=0,"",INDEX(Settings!$D$6:$D$37,MATCH(Fixture!F19,Settings!$C$6:$C$37,0))),"")</f>
        <v>Beaver Stadium</v>
      </c>
      <c r="F19" s="185" t="str">
        <f>IFERROR(IF(FixtureCalc!C15="-","",IF(OR(FixtureCalc!E15="blank row 1",FixtureCalc!E15="blank row 2"),"", IF(LEN(INDEX(Settings!$C$6:$C$37,FixtureCalc!E15))=0,"BYE",INDEX(Settings!$C$6:$C$37,FixtureCalc!E15))  )),"")</f>
        <v>Legal Swamp Twisters</v>
      </c>
      <c r="G19" s="27">
        <v>3</v>
      </c>
      <c r="H19" s="82" t="s">
        <v>119</v>
      </c>
      <c r="I19" s="27">
        <v>2</v>
      </c>
      <c r="J19" s="175" t="str">
        <f>IFERROR(IF(FixtureCalc!C15="-","",IF(OR(FixtureCalc!F15="blank row 1",FixtureCalc!F15="blank row 2"),"",IF(LEN(INDEX(Settings!$C$6:$C$37,FixtureCalc!F15))=0,"BYE",INDEX(Settings!$C$6:$C$37,FixtureCalc!F15)) )),"")</f>
        <v>Defiant Jesters</v>
      </c>
      <c r="K19" s="90"/>
      <c r="L19" s="195" t="str">
        <f t="shared" si="5"/>
        <v/>
      </c>
      <c r="S19" s="201" t="str">
        <f t="shared" si="0"/>
        <v>YES</v>
      </c>
      <c r="T19" s="201" t="str">
        <f t="shared" si="1"/>
        <v>NO</v>
      </c>
      <c r="U19" s="201" t="str">
        <f t="shared" si="2"/>
        <v>YES</v>
      </c>
      <c r="V19" s="139">
        <f t="shared" si="3"/>
        <v>9</v>
      </c>
      <c r="W19" s="199" t="str">
        <f t="shared" si="6"/>
        <v/>
      </c>
    </row>
    <row r="20" spans="1:23" ht="18" customHeight="1" x14ac:dyDescent="0.25">
      <c r="A20" s="69"/>
      <c r="B20" s="81"/>
      <c r="C20" s="110">
        <v>44003.875</v>
      </c>
      <c r="D20" s="141" t="str">
        <f>IFERROR(IF(FixtureCalc!C16="-","",IF(OR(FixtureCalc!E16="blank row 1",FixtureCalc!E16="blank row 2"),"","Matchweek "&amp;FixtureCalc!C16)),"")</f>
        <v>Matchweek 2</v>
      </c>
      <c r="E20" s="142" t="str">
        <f>IFERROR(IF(LEN(INDEX(Settings!$D$6:$D$37,MATCH(Fixture!F20,Settings!$C$6:$C$37,0)))=0,"",INDEX(Settings!$D$6:$D$37,MATCH(Fixture!F20,Settings!$C$6:$C$37,0))),"")</f>
        <v>Gaylord Family Oklahoma Memorial Stadium</v>
      </c>
      <c r="F20" s="185" t="str">
        <f>IFERROR(IF(FixtureCalc!C16="-","",IF(OR(FixtureCalc!E16="blank row 1",FixtureCalc!E16="blank row 2"),"", IF(LEN(INDEX(Settings!$C$6:$C$37,FixtureCalc!E16))=0,"BYE",INDEX(Settings!$C$6:$C$37,FixtureCalc!E16))  )),"")</f>
        <v>Unethical Bison</v>
      </c>
      <c r="G20" s="27">
        <v>0</v>
      </c>
      <c r="H20" s="82" t="s">
        <v>119</v>
      </c>
      <c r="I20" s="27">
        <v>4</v>
      </c>
      <c r="J20" s="175" t="str">
        <f>IFERROR(IF(FixtureCalc!C16="-","",IF(OR(FixtureCalc!F16="blank row 1",FixtureCalc!F16="blank row 2"),"",IF(LEN(INDEX(Settings!$C$6:$C$37,FixtureCalc!F16))=0,"BYE",INDEX(Settings!$C$6:$C$37,FixtureCalc!F16)) )),"")</f>
        <v>The Classic</v>
      </c>
      <c r="K20" s="90"/>
      <c r="L20" s="195" t="str">
        <f t="shared" si="5"/>
        <v/>
      </c>
      <c r="S20" s="201" t="str">
        <f t="shared" si="0"/>
        <v>YES</v>
      </c>
      <c r="T20" s="201" t="str">
        <f t="shared" si="1"/>
        <v>NO</v>
      </c>
      <c r="U20" s="201" t="str">
        <f t="shared" si="2"/>
        <v>YES</v>
      </c>
      <c r="V20" s="139">
        <f t="shared" si="3"/>
        <v>9</v>
      </c>
      <c r="W20" s="199" t="str">
        <f t="shared" si="6"/>
        <v/>
      </c>
    </row>
    <row r="21" spans="1:23" ht="18" customHeight="1" x14ac:dyDescent="0.25">
      <c r="A21" s="69"/>
      <c r="B21" s="81"/>
      <c r="C21" s="110">
        <v>44003.875</v>
      </c>
      <c r="D21" s="141" t="str">
        <f>IFERROR(IF(FixtureCalc!C17="-","",IF(OR(FixtureCalc!E17="blank row 1",FixtureCalc!E17="blank row 2"),"","Matchweek "&amp;FixtureCalc!C17)),"")</f>
        <v>Matchweek 2</v>
      </c>
      <c r="E21" s="142" t="str">
        <f>IFERROR(IF(LEN(INDEX(Settings!$D$6:$D$37,MATCH(Fixture!F21,Settings!$C$6:$C$37,0)))=0,"",INDEX(Settings!$D$6:$D$37,MATCH(Fixture!F21,Settings!$C$6:$C$37,0))),"")</f>
        <v>Ohio Stadium</v>
      </c>
      <c r="F21" s="185" t="str">
        <f>IFERROR(IF(FixtureCalc!C17="-","",IF(OR(FixtureCalc!E17="blank row 1",FixtureCalc!E17="blank row 2"),"", IF(LEN(INDEX(Settings!$C$6:$C$37,FixtureCalc!E17))=0,"BYE",INDEX(Settings!$C$6:$C$37,FixtureCalc!E17))  )),"")</f>
        <v>Ancient Crows</v>
      </c>
      <c r="G21" s="27">
        <v>1</v>
      </c>
      <c r="H21" s="82" t="s">
        <v>119</v>
      </c>
      <c r="I21" s="27">
        <v>2</v>
      </c>
      <c r="J21" s="175" t="str">
        <f>IFERROR(IF(FixtureCalc!C17="-","",IF(OR(FixtureCalc!F17="blank row 1",FixtureCalc!F17="blank row 2"),"",IF(LEN(INDEX(Settings!$C$6:$C$37,FixtureCalc!F17))=0,"BYE",INDEX(Settings!$C$6:$C$37,FixtureCalc!F17)) )),"")</f>
        <v>Northern Tan Whackers</v>
      </c>
      <c r="K21" s="90"/>
      <c r="L21" s="195" t="str">
        <f t="shared" si="5"/>
        <v/>
      </c>
      <c r="S21" s="201" t="str">
        <f t="shared" si="0"/>
        <v>YES</v>
      </c>
      <c r="T21" s="201" t="str">
        <f t="shared" si="1"/>
        <v>NO</v>
      </c>
      <c r="U21" s="201" t="str">
        <f t="shared" si="2"/>
        <v>YES</v>
      </c>
      <c r="V21" s="139">
        <f t="shared" si="3"/>
        <v>9</v>
      </c>
      <c r="W21" s="199" t="str">
        <f t="shared" si="6"/>
        <v/>
      </c>
    </row>
    <row r="22" spans="1:23" ht="18" customHeight="1" x14ac:dyDescent="0.25">
      <c r="A22" s="69"/>
      <c r="B22" s="81"/>
      <c r="C22" s="110">
        <v>44003.875</v>
      </c>
      <c r="D22" s="141" t="str">
        <f>IFERROR(IF(FixtureCalc!C18="-","",IF(OR(FixtureCalc!E18="blank row 1",FixtureCalc!E18="blank row 2"),"","Matchweek "&amp;FixtureCalc!C18)),"")</f>
        <v>Matchweek 2</v>
      </c>
      <c r="E22" s="142" t="str">
        <f>IFERROR(IF(LEN(INDEX(Settings!$D$6:$D$37,MATCH(Fixture!F22,Settings!$C$6:$C$37,0)))=0,"",INDEX(Settings!$D$6:$D$37,MATCH(Fixture!F22,Settings!$C$6:$C$37,0))),"")</f>
        <v>Kyle Field</v>
      </c>
      <c r="F22" s="185" t="str">
        <f>IFERROR(IF(FixtureCalc!C18="-","",IF(OR(FixtureCalc!E18="blank row 1",FixtureCalc!E18="blank row 2"),"", IF(LEN(INDEX(Settings!$C$6:$C$37,FixtureCalc!E18))=0,"BYE",INDEX(Settings!$C$6:$C$37,FixtureCalc!E18))  )),"")</f>
        <v>Wise Panthers</v>
      </c>
      <c r="G22" s="27">
        <v>2</v>
      </c>
      <c r="H22" s="82" t="s">
        <v>119</v>
      </c>
      <c r="I22" s="27">
        <v>2</v>
      </c>
      <c r="J22" s="175" t="str">
        <f>IFERROR(IF(FixtureCalc!C18="-","",IF(OR(FixtureCalc!F18="blank row 1",FixtureCalc!F18="blank row 2"),"",IF(LEN(INDEX(Settings!$C$6:$C$37,FixtureCalc!F18))=0,"BYE",INDEX(Settings!$C$6:$C$37,FixtureCalc!F18)) )),"")</f>
        <v>The Krakens</v>
      </c>
      <c r="K22" s="90"/>
      <c r="L22" s="195" t="str">
        <f t="shared" si="5"/>
        <v/>
      </c>
      <c r="S22" s="201" t="str">
        <f t="shared" si="0"/>
        <v>YES</v>
      </c>
      <c r="T22" s="201" t="str">
        <f t="shared" si="1"/>
        <v>NO</v>
      </c>
      <c r="U22" s="201" t="str">
        <f t="shared" si="2"/>
        <v>YES</v>
      </c>
      <c r="V22" s="139">
        <f t="shared" si="3"/>
        <v>9</v>
      </c>
      <c r="W22" s="199" t="str">
        <f t="shared" si="6"/>
        <v/>
      </c>
    </row>
    <row r="23" spans="1:23" ht="18" customHeight="1" x14ac:dyDescent="0.25">
      <c r="A23" s="69"/>
      <c r="B23" s="81"/>
      <c r="C23" s="110">
        <v>44004.75</v>
      </c>
      <c r="D23" s="141" t="str">
        <f>IFERROR(IF(FixtureCalc!C19="-","",IF(OR(FixtureCalc!E19="blank row 1",FixtureCalc!E19="blank row 2"),"","Matchweek "&amp;FixtureCalc!C19)),"")</f>
        <v>Matchweek 2</v>
      </c>
      <c r="E23" s="142" t="str">
        <f>IFERROR(IF(LEN(INDEX(Settings!$D$6:$D$37,MATCH(Fixture!F23,Settings!$C$6:$C$37,0)))=0,"",INDEX(Settings!$D$6:$D$37,MATCH(Fixture!F23,Settings!$C$6:$C$37,0))),"")</f>
        <v>Neyland Stadium</v>
      </c>
      <c r="F23" s="185" t="str">
        <f>IFERROR(IF(FixtureCalc!C19="-","",IF(OR(FixtureCalc!E19="blank row 1",FixtureCalc!E19="blank row 2"),"", IF(LEN(INDEX(Settings!$C$6:$C$37,FixtureCalc!E19))=0,"BYE",INDEX(Settings!$C$6:$C$37,FixtureCalc!E19))  )),"")</f>
        <v>South Leaders</v>
      </c>
      <c r="G23" s="27">
        <v>2</v>
      </c>
      <c r="H23" s="82" t="s">
        <v>119</v>
      </c>
      <c r="I23" s="27">
        <v>0</v>
      </c>
      <c r="J23" s="175" t="str">
        <f>IFERROR(IF(FixtureCalc!C19="-","",IF(OR(FixtureCalc!F19="blank row 1",FixtureCalc!F19="blank row 2"),"",IF(LEN(INDEX(Settings!$C$6:$C$37,FixtureCalc!F19))=0,"BYE",INDEX(Settings!$C$6:$C$37,FixtureCalc!F19)) )),"")</f>
        <v>Mighty Patriots</v>
      </c>
      <c r="K23" s="90"/>
      <c r="L23" s="195" t="str">
        <f t="shared" si="5"/>
        <v/>
      </c>
      <c r="S23" s="201" t="str">
        <f t="shared" si="0"/>
        <v>YES</v>
      </c>
      <c r="T23" s="201" t="str">
        <f t="shared" si="1"/>
        <v>NO</v>
      </c>
      <c r="U23" s="201" t="str">
        <f t="shared" si="2"/>
        <v>YES</v>
      </c>
      <c r="V23" s="139">
        <f t="shared" si="3"/>
        <v>9</v>
      </c>
      <c r="W23" s="199" t="str">
        <f t="shared" si="6"/>
        <v/>
      </c>
    </row>
    <row r="24" spans="1:23" ht="18" customHeight="1" x14ac:dyDescent="0.25">
      <c r="A24" s="69"/>
      <c r="B24" s="81"/>
      <c r="C24" s="110">
        <v>44004.791666666664</v>
      </c>
      <c r="D24" s="141" t="str">
        <f>IFERROR(IF(FixtureCalc!C20="-","",IF(OR(FixtureCalc!E20="blank row 1",FixtureCalc!E20="blank row 2"),"","Matchweek "&amp;FixtureCalc!C20)),"")</f>
        <v>Matchweek 2</v>
      </c>
      <c r="E24" s="142" t="str">
        <f>IFERROR(IF(LEN(INDEX(Settings!$D$6:$D$37,MATCH(Fixture!F24,Settings!$C$6:$C$37,0)))=0,"",INDEX(Settings!$D$6:$D$37,MATCH(Fixture!F24,Settings!$C$6:$C$37,0))),"")</f>
        <v>Tiger Stadium</v>
      </c>
      <c r="F24" s="185" t="str">
        <f>IFERROR(IF(FixtureCalc!C20="-","",IF(OR(FixtureCalc!E20="blank row 1",FixtureCalc!E20="blank row 2"),"", IF(LEN(INDEX(Settings!$C$6:$C$37,FixtureCalc!E20))=0,"BYE",INDEX(Settings!$C$6:$C$37,FixtureCalc!E20))  )),"")</f>
        <v>Kaptain City</v>
      </c>
      <c r="G24" s="27">
        <v>3</v>
      </c>
      <c r="H24" s="82" t="s">
        <v>119</v>
      </c>
      <c r="I24" s="27">
        <v>4</v>
      </c>
      <c r="J24" s="175" t="str">
        <f>IFERROR(IF(FixtureCalc!C20="-","",IF(OR(FixtureCalc!F20="blank row 1",FixtureCalc!F20="blank row 2"),"",IF(LEN(INDEX(Settings!$C$6:$C$37,FixtureCalc!F20))=0,"BYE",INDEX(Settings!$C$6:$C$37,FixtureCalc!F20)) )),"")</f>
        <v>Final Green Gazelles</v>
      </c>
      <c r="K24" s="90"/>
      <c r="L24" s="195" t="str">
        <f t="shared" si="5"/>
        <v/>
      </c>
      <c r="S24" s="201" t="str">
        <f t="shared" si="0"/>
        <v>YES</v>
      </c>
      <c r="T24" s="201" t="str">
        <f t="shared" si="1"/>
        <v>NO</v>
      </c>
      <c r="U24" s="201" t="str">
        <f t="shared" si="2"/>
        <v>YES</v>
      </c>
      <c r="V24" s="139">
        <f t="shared" si="3"/>
        <v>9</v>
      </c>
      <c r="W24" s="199" t="str">
        <f t="shared" si="6"/>
        <v/>
      </c>
    </row>
    <row r="25" spans="1:23" ht="18" customHeight="1" x14ac:dyDescent="0.25">
      <c r="A25" s="69"/>
      <c r="B25" s="81"/>
      <c r="C25" s="110">
        <v>44004.895833333336</v>
      </c>
      <c r="D25" s="141" t="str">
        <f>IFERROR(IF(FixtureCalc!C21="-","",IF(OR(FixtureCalc!E21="blank row 1",FixtureCalc!E21="blank row 2"),"","Matchweek "&amp;FixtureCalc!C21)),"")</f>
        <v>Matchweek 2</v>
      </c>
      <c r="E25" s="142" t="str">
        <f>IFERROR(IF(LEN(INDEX(Settings!$D$6:$D$37,MATCH(Fixture!F25,Settings!$C$6:$C$37,0)))=0,"",INDEX(Settings!$D$6:$D$37,MATCH(Fixture!F25,Settings!$C$6:$C$37,0))),"")</f>
        <v>Bryant–Denny Stadium</v>
      </c>
      <c r="F25" s="185" t="str">
        <f>IFERROR(IF(FixtureCalc!C21="-","",IF(OR(FixtureCalc!E21="blank row 1",FixtureCalc!E21="blank row 2"),"", IF(LEN(INDEX(Settings!$C$6:$C$37,FixtureCalc!E21))=0,"BYE",INDEX(Settings!$C$6:$C$37,FixtureCalc!E21))  )),"")</f>
        <v>Delta Blazers</v>
      </c>
      <c r="G25" s="27">
        <v>1</v>
      </c>
      <c r="H25" s="82" t="s">
        <v>119</v>
      </c>
      <c r="I25" s="27">
        <v>0</v>
      </c>
      <c r="J25" s="175" t="str">
        <f>IFERROR(IF(FixtureCalc!C21="-","",IF(OR(FixtureCalc!F21="blank row 1",FixtureCalc!F21="blank row 2"),"",IF(LEN(INDEX(Settings!$C$6:$C$37,FixtureCalc!F21))=0,"BYE",INDEX(Settings!$C$6:$C$37,FixtureCalc!F21)) )),"")</f>
        <v>Haunting Bottle Rockets</v>
      </c>
      <c r="K25" s="90"/>
      <c r="L25" s="195" t="str">
        <f t="shared" si="5"/>
        <v/>
      </c>
      <c r="S25" s="201" t="str">
        <f t="shared" si="0"/>
        <v>YES</v>
      </c>
      <c r="T25" s="201" t="str">
        <f t="shared" si="1"/>
        <v>NO</v>
      </c>
      <c r="U25" s="201" t="str">
        <f t="shared" si="2"/>
        <v>YES</v>
      </c>
      <c r="V25" s="139">
        <f t="shared" si="3"/>
        <v>9</v>
      </c>
      <c r="W25" s="199" t="str">
        <f t="shared" si="6"/>
        <v/>
      </c>
    </row>
    <row r="26" spans="1:23" ht="18" customHeight="1" x14ac:dyDescent="0.25">
      <c r="A26" s="69"/>
      <c r="B26" s="81"/>
      <c r="C26" s="110">
        <v>44004.791666666664</v>
      </c>
      <c r="D26" s="141" t="str">
        <f>IFERROR(IF(FixtureCalc!C22="-","",IF(OR(FixtureCalc!E22="blank row 1",FixtureCalc!E22="blank row 2"),"","Matchweek "&amp;FixtureCalc!C22)),"")</f>
        <v>Matchweek 2</v>
      </c>
      <c r="E26" s="142" t="str">
        <f>IFERROR(IF(LEN(INDEX(Settings!$D$6:$D$37,MATCH(Fixture!F26,Settings!$C$6:$C$37,0)))=0,"",INDEX(Settings!$D$6:$D$37,MATCH(Fixture!F26,Settings!$C$6:$C$37,0))),"")</f>
        <v>Darrell K Royal–Texas Memorial Stadium</v>
      </c>
      <c r="F26" s="185" t="str">
        <f>IFERROR(IF(FixtureCalc!C22="-","",IF(OR(FixtureCalc!E22="blank row 1",FixtureCalc!E22="blank row 2"),"", IF(LEN(INDEX(Settings!$C$6:$C$37,FixtureCalc!E22))=0,"BYE",INDEX(Settings!$C$6:$C$37,FixtureCalc!E22))  )),"")</f>
        <v>Real Revolution</v>
      </c>
      <c r="G26" s="27">
        <v>3</v>
      </c>
      <c r="H26" s="82" t="s">
        <v>119</v>
      </c>
      <c r="I26" s="27">
        <v>3</v>
      </c>
      <c r="J26" s="175" t="str">
        <f>IFERROR(IF(FixtureCalc!C22="-","",IF(OR(FixtureCalc!F22="blank row 1",FixtureCalc!F22="blank row 2"),"",IF(LEN(INDEX(Settings!$C$6:$C$37,FixtureCalc!F22))=0,"BYE",INDEX(Settings!$C$6:$C$37,FixtureCalc!F22)) )),"")</f>
        <v>Red Sirens</v>
      </c>
      <c r="K26" s="90"/>
      <c r="L26" s="195" t="str">
        <f t="shared" si="5"/>
        <v/>
      </c>
      <c r="S26" s="201" t="str">
        <f t="shared" si="0"/>
        <v>YES</v>
      </c>
      <c r="T26" s="201" t="str">
        <f t="shared" si="1"/>
        <v>NO</v>
      </c>
      <c r="U26" s="201" t="str">
        <f t="shared" si="2"/>
        <v>YES</v>
      </c>
      <c r="V26" s="139">
        <f t="shared" si="3"/>
        <v>9</v>
      </c>
      <c r="W26" s="199" t="str">
        <f t="shared" si="6"/>
        <v/>
      </c>
    </row>
    <row r="27" spans="1:23" ht="18" customHeight="1" x14ac:dyDescent="0.25">
      <c r="A27" s="69"/>
      <c r="B27" s="81"/>
      <c r="C27" s="110">
        <v>44004.895833333336</v>
      </c>
      <c r="D27" s="141" t="str">
        <f>IFERROR(IF(FixtureCalc!C23="-","",IF(OR(FixtureCalc!E23="blank row 1",FixtureCalc!E23="blank row 2"),"","Matchweek "&amp;FixtureCalc!C23)),"")</f>
        <v>Matchweek 2</v>
      </c>
      <c r="E27" s="142" t="str">
        <f>IFERROR(IF(LEN(INDEX(Settings!$D$6:$D$37,MATCH(Fixture!F27,Settings!$C$6:$C$37,0)))=0,"",INDEX(Settings!$D$6:$D$37,MATCH(Fixture!F27,Settings!$C$6:$C$37,0))),"")</f>
        <v>Ben Hill Griffin Stadium</v>
      </c>
      <c r="F27" s="185" t="str">
        <f>IFERROR(IF(FixtureCalc!C23="-","",IF(OR(FixtureCalc!E23="blank row 1",FixtureCalc!E23="blank row 2"),"", IF(LEN(INDEX(Settings!$C$6:$C$37,FixtureCalc!E23))=0,"BYE",INDEX(Settings!$C$6:$C$37,FixtureCalc!E23))  )),"")</f>
        <v>Silver Rangers</v>
      </c>
      <c r="G27" s="27">
        <v>2</v>
      </c>
      <c r="H27" s="82" t="s">
        <v>119</v>
      </c>
      <c r="I27" s="27">
        <v>2</v>
      </c>
      <c r="J27" s="175" t="str">
        <f>IFERROR(IF(FixtureCalc!C23="-","",IF(OR(FixtureCalc!F23="blank row 1",FixtureCalc!F23="blank row 2"),"",IF(LEN(INDEX(Settings!$C$6:$C$37,FixtureCalc!F23))=0,"BYE",INDEX(Settings!$C$6:$C$37,FixtureCalc!F23)) )),"")</f>
        <v>Earnest Broncos</v>
      </c>
      <c r="K27" s="90"/>
      <c r="L27" s="195" t="str">
        <f t="shared" si="5"/>
        <v/>
      </c>
      <c r="S27" s="201" t="str">
        <f t="shared" si="0"/>
        <v>YES</v>
      </c>
      <c r="T27" s="201" t="str">
        <f t="shared" si="1"/>
        <v>NO</v>
      </c>
      <c r="U27" s="201" t="str">
        <f t="shared" si="2"/>
        <v>YES</v>
      </c>
      <c r="V27" s="139">
        <f t="shared" si="3"/>
        <v>9</v>
      </c>
      <c r="W27" s="199" t="str">
        <f t="shared" si="6"/>
        <v/>
      </c>
    </row>
    <row r="28" spans="1:23" ht="18" customHeight="1" x14ac:dyDescent="0.25">
      <c r="A28" s="69"/>
      <c r="B28" s="81"/>
      <c r="C28" s="110"/>
      <c r="D28" s="141" t="str">
        <f>IFERROR(IF(FixtureCalc!C24="-","",IF(OR(FixtureCalc!E24="blank row 1",FixtureCalc!E24="blank row 2"),"","Matchweek "&amp;FixtureCalc!C24)),"")</f>
        <v/>
      </c>
      <c r="E28" s="142" t="str">
        <f>IFERROR(IF(LEN(INDEX(Settings!$D$6:$D$37,MATCH(Fixture!F28,Settings!$C$6:$C$37,0)))=0,"",INDEX(Settings!$D$6:$D$37,MATCH(Fixture!F28,Settings!$C$6:$C$37,0))),"")</f>
        <v/>
      </c>
      <c r="F28" s="185" t="str">
        <f>IFERROR(IF(FixtureCalc!C24="-","",IF(OR(FixtureCalc!E24="blank row 1",FixtureCalc!E24="blank row 2"),"", IF(LEN(INDEX(Settings!$C$6:$C$37,FixtureCalc!E24))=0,"BYE",INDEX(Settings!$C$6:$C$37,FixtureCalc!E24))  )),"")</f>
        <v/>
      </c>
      <c r="G28" s="27" t="s">
        <v>119</v>
      </c>
      <c r="H28" s="82" t="s">
        <v>119</v>
      </c>
      <c r="I28" s="27" t="s">
        <v>119</v>
      </c>
      <c r="J28" s="175" t="str">
        <f>IFERROR(IF(FixtureCalc!C24="-","",IF(OR(FixtureCalc!F24="blank row 1",FixtureCalc!F24="blank row 2"),"",IF(LEN(INDEX(Settings!$C$6:$C$37,FixtureCalc!F24))=0,"BYE",INDEX(Settings!$C$6:$C$37,FixtureCalc!F24)) )),"")</f>
        <v/>
      </c>
      <c r="K28" s="90"/>
      <c r="L28" s="195" t="str">
        <f t="shared" si="5"/>
        <v/>
      </c>
      <c r="S28" s="201" t="str">
        <f t="shared" si="0"/>
        <v>NO</v>
      </c>
      <c r="T28" s="201" t="str">
        <f t="shared" si="1"/>
        <v>NO</v>
      </c>
      <c r="U28" s="201" t="str">
        <f t="shared" si="2"/>
        <v>NO</v>
      </c>
      <c r="V28" s="139">
        <f t="shared" si="3"/>
        <v>0</v>
      </c>
      <c r="W28" s="199" t="str">
        <f t="shared" si="6"/>
        <v/>
      </c>
    </row>
    <row r="29" spans="1:23" ht="18" customHeight="1" x14ac:dyDescent="0.25">
      <c r="A29" s="69"/>
      <c r="B29" s="81"/>
      <c r="C29" s="110"/>
      <c r="D29" s="141" t="str">
        <f>IFERROR(IF(FixtureCalc!C25="-","",IF(OR(FixtureCalc!E25="blank row 1",FixtureCalc!E25="blank row 2"),"","Matchweek "&amp;FixtureCalc!C25)),"")</f>
        <v/>
      </c>
      <c r="E29" s="142" t="str">
        <f>IFERROR(IF(LEN(INDEX(Settings!$D$6:$D$37,MATCH(Fixture!F29,Settings!$C$6:$C$37,0)))=0,"",INDEX(Settings!$D$6:$D$37,MATCH(Fixture!F29,Settings!$C$6:$C$37,0))),"")</f>
        <v/>
      </c>
      <c r="F29" s="185" t="str">
        <f>IFERROR(IF(FixtureCalc!C25="-","",IF(OR(FixtureCalc!E25="blank row 1",FixtureCalc!E25="blank row 2"),"", IF(LEN(INDEX(Settings!$C$6:$C$37,FixtureCalc!E25))=0,"BYE",INDEX(Settings!$C$6:$C$37,FixtureCalc!E25))  )),"")</f>
        <v/>
      </c>
      <c r="G29" s="27" t="s">
        <v>119</v>
      </c>
      <c r="H29" s="82" t="s">
        <v>119</v>
      </c>
      <c r="I29" s="27" t="s">
        <v>119</v>
      </c>
      <c r="J29" s="175" t="str">
        <f>IFERROR(IF(FixtureCalc!C25="-","",IF(OR(FixtureCalc!F25="blank row 1",FixtureCalc!F25="blank row 2"),"",IF(LEN(INDEX(Settings!$C$6:$C$37,FixtureCalc!F25))=0,"BYE",INDEX(Settings!$C$6:$C$37,FixtureCalc!F25)) )),"")</f>
        <v/>
      </c>
      <c r="K29" s="90"/>
      <c r="L29" s="195" t="str">
        <f t="shared" si="5"/>
        <v/>
      </c>
      <c r="S29" s="201" t="str">
        <f t="shared" si="0"/>
        <v>NO</v>
      </c>
      <c r="T29" s="201" t="str">
        <f t="shared" si="1"/>
        <v>NO</v>
      </c>
      <c r="U29" s="201" t="str">
        <f t="shared" si="2"/>
        <v>NO</v>
      </c>
      <c r="V29" s="139">
        <f t="shared" si="3"/>
        <v>0</v>
      </c>
      <c r="W29" s="199" t="str">
        <f t="shared" si="6"/>
        <v/>
      </c>
    </row>
    <row r="30" spans="1:23" ht="18" customHeight="1" x14ac:dyDescent="0.25">
      <c r="A30" s="69"/>
      <c r="B30" s="81"/>
      <c r="C30" s="110">
        <v>44004.822916666664</v>
      </c>
      <c r="D30" s="141" t="str">
        <f>IFERROR(IF(FixtureCalc!C26="-","",IF(OR(FixtureCalc!E26="blank row 1",FixtureCalc!E26="blank row 2"),"","Matchweek "&amp;FixtureCalc!C26)),"")</f>
        <v>Matchweek 3</v>
      </c>
      <c r="E30" s="142" t="str">
        <f>IFERROR(IF(LEN(INDEX(Settings!$D$6:$D$37,MATCH(Fixture!F30,Settings!$C$6:$C$37,0)))=0,"",INDEX(Settings!$D$6:$D$37,MATCH(Fixture!F30,Settings!$C$6:$C$37,0))),"")</f>
        <v>Beaver Stadium</v>
      </c>
      <c r="F30" s="185" t="str">
        <f>IFERROR(IF(FixtureCalc!C26="-","",IF(OR(FixtureCalc!E26="blank row 1",FixtureCalc!E26="blank row 2"),"", IF(LEN(INDEX(Settings!$C$6:$C$37,FixtureCalc!E26))=0,"BYE",INDEX(Settings!$C$6:$C$37,FixtureCalc!E26))  )),"")</f>
        <v>Legal Swamp Twisters</v>
      </c>
      <c r="G30" s="27">
        <v>1</v>
      </c>
      <c r="H30" s="82" t="s">
        <v>119</v>
      </c>
      <c r="I30" s="27">
        <v>4</v>
      </c>
      <c r="J30" s="175" t="str">
        <f>IFERROR(IF(FixtureCalc!C26="-","",IF(OR(FixtureCalc!F26="blank row 1",FixtureCalc!F26="blank row 2"),"",IF(LEN(INDEX(Settings!$C$6:$C$37,FixtureCalc!F26))=0,"BYE",INDEX(Settings!$C$6:$C$37,FixtureCalc!F26)) )),"")</f>
        <v>The Classic</v>
      </c>
      <c r="K30" s="90"/>
      <c r="L30" s="195" t="str">
        <f t="shared" si="5"/>
        <v/>
      </c>
      <c r="S30" s="201" t="str">
        <f t="shared" si="0"/>
        <v>YES</v>
      </c>
      <c r="T30" s="201" t="str">
        <f t="shared" si="1"/>
        <v>NO</v>
      </c>
      <c r="U30" s="201" t="str">
        <f t="shared" si="2"/>
        <v>YES</v>
      </c>
      <c r="V30" s="139">
        <f t="shared" si="3"/>
        <v>9</v>
      </c>
      <c r="W30" s="199" t="str">
        <f t="shared" si="6"/>
        <v/>
      </c>
    </row>
    <row r="31" spans="1:23" ht="18" customHeight="1" x14ac:dyDescent="0.25">
      <c r="A31" s="69"/>
      <c r="B31" s="81"/>
      <c r="C31" s="110">
        <v>44004.875</v>
      </c>
      <c r="D31" s="141" t="str">
        <f>IFERROR(IF(FixtureCalc!C27="-","",IF(OR(FixtureCalc!E27="blank row 1",FixtureCalc!E27="blank row 2"),"","Matchweek "&amp;FixtureCalc!C27)),"")</f>
        <v>Matchweek 3</v>
      </c>
      <c r="E31" s="142" t="str">
        <f>IFERROR(IF(LEN(INDEX(Settings!$D$6:$D$37,MATCH(Fixture!F31,Settings!$C$6:$C$37,0)))=0,"",INDEX(Settings!$D$6:$D$37,MATCH(Fixture!F31,Settings!$C$6:$C$37,0))),"")</f>
        <v>Jordan–Hare Stadium</v>
      </c>
      <c r="F31" s="185" t="str">
        <f>IFERROR(IF(FixtureCalc!C27="-","",IF(OR(FixtureCalc!E27="blank row 1",FixtureCalc!E27="blank row 2"),"", IF(LEN(INDEX(Settings!$C$6:$C$37,FixtureCalc!E27))=0,"BYE",INDEX(Settings!$C$6:$C$37,FixtureCalc!E27))  )),"")</f>
        <v>Defiant Jesters</v>
      </c>
      <c r="G31" s="27">
        <v>3</v>
      </c>
      <c r="H31" s="82" t="s">
        <v>119</v>
      </c>
      <c r="I31" s="27">
        <v>3</v>
      </c>
      <c r="J31" s="175" t="str">
        <f>IFERROR(IF(FixtureCalc!C27="-","",IF(OR(FixtureCalc!F27="blank row 1",FixtureCalc!F27="blank row 2"),"",IF(LEN(INDEX(Settings!$C$6:$C$37,FixtureCalc!F27))=0,"BYE",INDEX(Settings!$C$6:$C$37,FixtureCalc!F27)) )),"")</f>
        <v>Northern Tan Whackers</v>
      </c>
      <c r="K31" s="90"/>
      <c r="L31" s="195" t="str">
        <f t="shared" si="5"/>
        <v/>
      </c>
      <c r="S31" s="201" t="str">
        <f t="shared" si="0"/>
        <v>YES</v>
      </c>
      <c r="T31" s="201" t="str">
        <f t="shared" si="1"/>
        <v>NO</v>
      </c>
      <c r="U31" s="201" t="str">
        <f t="shared" si="2"/>
        <v>YES</v>
      </c>
      <c r="V31" s="139">
        <f t="shared" si="3"/>
        <v>9</v>
      </c>
      <c r="W31" s="199" t="str">
        <f t="shared" si="6"/>
        <v/>
      </c>
    </row>
    <row r="32" spans="1:23" ht="18" customHeight="1" x14ac:dyDescent="0.25">
      <c r="A32" s="69"/>
      <c r="B32" s="81"/>
      <c r="C32" s="110">
        <v>44004.875</v>
      </c>
      <c r="D32" s="141" t="str">
        <f>IFERROR(IF(FixtureCalc!C28="-","",IF(OR(FixtureCalc!E28="blank row 1",FixtureCalc!E28="blank row 2"),"","Matchweek "&amp;FixtureCalc!C28)),"")</f>
        <v>Matchweek 3</v>
      </c>
      <c r="E32" s="142" t="str">
        <f>IFERROR(IF(LEN(INDEX(Settings!$D$6:$D$37,MATCH(Fixture!F32,Settings!$C$6:$C$37,0)))=0,"",INDEX(Settings!$D$6:$D$37,MATCH(Fixture!F32,Settings!$C$6:$C$37,0))),"")</f>
        <v>Gaylord Family Oklahoma Memorial Stadium</v>
      </c>
      <c r="F32" s="185" t="str">
        <f>IFERROR(IF(FixtureCalc!C28="-","",IF(OR(FixtureCalc!E28="blank row 1",FixtureCalc!E28="blank row 2"),"", IF(LEN(INDEX(Settings!$C$6:$C$37,FixtureCalc!E28))=0,"BYE",INDEX(Settings!$C$6:$C$37,FixtureCalc!E28))  )),"")</f>
        <v>Unethical Bison</v>
      </c>
      <c r="G32" s="27">
        <v>2</v>
      </c>
      <c r="H32" s="82" t="s">
        <v>119</v>
      </c>
      <c r="I32" s="27">
        <v>3</v>
      </c>
      <c r="J32" s="175" t="str">
        <f>IFERROR(IF(FixtureCalc!C28="-","",IF(OR(FixtureCalc!F28="blank row 1",FixtureCalc!F28="blank row 2"),"",IF(LEN(INDEX(Settings!$C$6:$C$37,FixtureCalc!F28))=0,"BYE",INDEX(Settings!$C$6:$C$37,FixtureCalc!F28)) )),"")</f>
        <v>The Krakens</v>
      </c>
      <c r="K32" s="90"/>
      <c r="L32" s="195" t="str">
        <f t="shared" si="5"/>
        <v/>
      </c>
      <c r="S32" s="201" t="str">
        <f t="shared" si="0"/>
        <v>YES</v>
      </c>
      <c r="T32" s="201" t="str">
        <f t="shared" si="1"/>
        <v>NO</v>
      </c>
      <c r="U32" s="201" t="str">
        <f t="shared" si="2"/>
        <v>YES</v>
      </c>
      <c r="V32" s="139">
        <f t="shared" si="3"/>
        <v>9</v>
      </c>
      <c r="W32" s="199" t="str">
        <f t="shared" si="6"/>
        <v/>
      </c>
    </row>
    <row r="33" spans="1:23" ht="18" customHeight="1" x14ac:dyDescent="0.25">
      <c r="A33" s="69"/>
      <c r="B33" s="81"/>
      <c r="C33" s="110">
        <v>44004.875</v>
      </c>
      <c r="D33" s="141" t="str">
        <f>IFERROR(IF(FixtureCalc!C29="-","",IF(OR(FixtureCalc!E29="blank row 1",FixtureCalc!E29="blank row 2"),"","Matchweek "&amp;FixtureCalc!C29)),"")</f>
        <v>Matchweek 3</v>
      </c>
      <c r="E33" s="142" t="str">
        <f>IFERROR(IF(LEN(INDEX(Settings!$D$6:$D$37,MATCH(Fixture!F33,Settings!$C$6:$C$37,0)))=0,"",INDEX(Settings!$D$6:$D$37,MATCH(Fixture!F33,Settings!$C$6:$C$37,0))),"")</f>
        <v>Ohio Stadium</v>
      </c>
      <c r="F33" s="185" t="str">
        <f>IFERROR(IF(FixtureCalc!C29="-","",IF(OR(FixtureCalc!E29="blank row 1",FixtureCalc!E29="blank row 2"),"", IF(LEN(INDEX(Settings!$C$6:$C$37,FixtureCalc!E29))=0,"BYE",INDEX(Settings!$C$6:$C$37,FixtureCalc!E29))  )),"")</f>
        <v>Ancient Crows</v>
      </c>
      <c r="G33" s="27">
        <v>0</v>
      </c>
      <c r="H33" s="82" t="s">
        <v>119</v>
      </c>
      <c r="I33" s="27">
        <v>2</v>
      </c>
      <c r="J33" s="175" t="str">
        <f>IFERROR(IF(FixtureCalc!C29="-","",IF(OR(FixtureCalc!F29="blank row 1",FixtureCalc!F29="blank row 2"),"",IF(LEN(INDEX(Settings!$C$6:$C$37,FixtureCalc!F29))=0,"BYE",INDEX(Settings!$C$6:$C$37,FixtureCalc!F29)) )),"")</f>
        <v>Mighty Patriots</v>
      </c>
      <c r="K33" s="90"/>
      <c r="L33" s="195" t="str">
        <f t="shared" si="5"/>
        <v/>
      </c>
      <c r="S33" s="201" t="str">
        <f t="shared" si="0"/>
        <v>YES</v>
      </c>
      <c r="T33" s="201" t="str">
        <f t="shared" si="1"/>
        <v>NO</v>
      </c>
      <c r="U33" s="201" t="str">
        <f t="shared" si="2"/>
        <v>YES</v>
      </c>
      <c r="V33" s="139">
        <f t="shared" si="3"/>
        <v>9</v>
      </c>
      <c r="W33" s="199" t="str">
        <f t="shared" si="6"/>
        <v/>
      </c>
    </row>
    <row r="34" spans="1:23" ht="18" customHeight="1" x14ac:dyDescent="0.25">
      <c r="A34" s="69"/>
      <c r="B34" s="81"/>
      <c r="C34" s="110">
        <v>44005.75</v>
      </c>
      <c r="D34" s="141" t="str">
        <f>IFERROR(IF(FixtureCalc!C30="-","",IF(OR(FixtureCalc!E30="blank row 1",FixtureCalc!E30="blank row 2"),"","Matchweek "&amp;FixtureCalc!C30)),"")</f>
        <v>Matchweek 3</v>
      </c>
      <c r="E34" s="142" t="str">
        <f>IFERROR(IF(LEN(INDEX(Settings!$D$6:$D$37,MATCH(Fixture!F34,Settings!$C$6:$C$37,0)))=0,"",INDEX(Settings!$D$6:$D$37,MATCH(Fixture!F34,Settings!$C$6:$C$37,0))),"")</f>
        <v>Kyle Field</v>
      </c>
      <c r="F34" s="185" t="str">
        <f>IFERROR(IF(FixtureCalc!C30="-","",IF(OR(FixtureCalc!E30="blank row 1",FixtureCalc!E30="blank row 2"),"", IF(LEN(INDEX(Settings!$C$6:$C$37,FixtureCalc!E30))=0,"BYE",INDEX(Settings!$C$6:$C$37,FixtureCalc!E30))  )),"")</f>
        <v>Wise Panthers</v>
      </c>
      <c r="G34" s="27">
        <v>0</v>
      </c>
      <c r="H34" s="82" t="s">
        <v>119</v>
      </c>
      <c r="I34" s="27">
        <v>0</v>
      </c>
      <c r="J34" s="175" t="str">
        <f>IFERROR(IF(FixtureCalc!C30="-","",IF(OR(FixtureCalc!F30="blank row 1",FixtureCalc!F30="blank row 2"),"",IF(LEN(INDEX(Settings!$C$6:$C$37,FixtureCalc!F30))=0,"BYE",INDEX(Settings!$C$6:$C$37,FixtureCalc!F30)) )),"")</f>
        <v>Final Green Gazelles</v>
      </c>
      <c r="K34" s="90"/>
      <c r="L34" s="195" t="str">
        <f t="shared" si="5"/>
        <v/>
      </c>
      <c r="S34" s="201" t="str">
        <f t="shared" si="0"/>
        <v>YES</v>
      </c>
      <c r="T34" s="201" t="str">
        <f t="shared" si="1"/>
        <v>NO</v>
      </c>
      <c r="U34" s="201" t="str">
        <f t="shared" si="2"/>
        <v>YES</v>
      </c>
      <c r="V34" s="139">
        <f t="shared" si="3"/>
        <v>9</v>
      </c>
      <c r="W34" s="199" t="str">
        <f t="shared" si="6"/>
        <v/>
      </c>
    </row>
    <row r="35" spans="1:23" ht="18" customHeight="1" x14ac:dyDescent="0.25">
      <c r="A35" s="69"/>
      <c r="B35" s="81"/>
      <c r="C35" s="110">
        <v>44005.791666666664</v>
      </c>
      <c r="D35" s="141" t="str">
        <f>IFERROR(IF(FixtureCalc!C31="-","",IF(OR(FixtureCalc!E31="blank row 1",FixtureCalc!E31="blank row 2"),"","Matchweek "&amp;FixtureCalc!C31)),"")</f>
        <v>Matchweek 3</v>
      </c>
      <c r="E35" s="142" t="str">
        <f>IFERROR(IF(LEN(INDEX(Settings!$D$6:$D$37,MATCH(Fixture!F35,Settings!$C$6:$C$37,0)))=0,"",INDEX(Settings!$D$6:$D$37,MATCH(Fixture!F35,Settings!$C$6:$C$37,0))),"")</f>
        <v>Neyland Stadium</v>
      </c>
      <c r="F35" s="185" t="str">
        <f>IFERROR(IF(FixtureCalc!C31="-","",IF(OR(FixtureCalc!E31="blank row 1",FixtureCalc!E31="blank row 2"),"", IF(LEN(INDEX(Settings!$C$6:$C$37,FixtureCalc!E31))=0,"BYE",INDEX(Settings!$C$6:$C$37,FixtureCalc!E31))  )),"")</f>
        <v>South Leaders</v>
      </c>
      <c r="G35" s="27">
        <v>4</v>
      </c>
      <c r="H35" s="82" t="s">
        <v>119</v>
      </c>
      <c r="I35" s="27">
        <v>4</v>
      </c>
      <c r="J35" s="175" t="str">
        <f>IFERROR(IF(FixtureCalc!C31="-","",IF(OR(FixtureCalc!F31="blank row 1",FixtureCalc!F31="blank row 2"),"",IF(LEN(INDEX(Settings!$C$6:$C$37,FixtureCalc!F31))=0,"BYE",INDEX(Settings!$C$6:$C$37,FixtureCalc!F31)) )),"")</f>
        <v>Haunting Bottle Rockets</v>
      </c>
      <c r="K35" s="90"/>
      <c r="L35" s="195" t="str">
        <f t="shared" si="5"/>
        <v/>
      </c>
      <c r="S35" s="201" t="str">
        <f t="shared" si="0"/>
        <v>YES</v>
      </c>
      <c r="T35" s="201" t="str">
        <f t="shared" si="1"/>
        <v>NO</v>
      </c>
      <c r="U35" s="201" t="str">
        <f t="shared" si="2"/>
        <v>YES</v>
      </c>
      <c r="V35" s="139">
        <f t="shared" si="3"/>
        <v>9</v>
      </c>
      <c r="W35" s="199" t="str">
        <f t="shared" si="6"/>
        <v/>
      </c>
    </row>
    <row r="36" spans="1:23" ht="18" customHeight="1" x14ac:dyDescent="0.25">
      <c r="A36" s="69"/>
      <c r="B36" s="81"/>
      <c r="C36" s="110">
        <v>44005.895833333336</v>
      </c>
      <c r="D36" s="141" t="str">
        <f>IFERROR(IF(FixtureCalc!C32="-","",IF(OR(FixtureCalc!E32="blank row 1",FixtureCalc!E32="blank row 2"),"","Matchweek "&amp;FixtureCalc!C32)),"")</f>
        <v>Matchweek 3</v>
      </c>
      <c r="E36" s="142" t="str">
        <f>IFERROR(IF(LEN(INDEX(Settings!$D$6:$D$37,MATCH(Fixture!F36,Settings!$C$6:$C$37,0)))=0,"",INDEX(Settings!$D$6:$D$37,MATCH(Fixture!F36,Settings!$C$6:$C$37,0))),"")</f>
        <v>Tiger Stadium</v>
      </c>
      <c r="F36" s="185" t="str">
        <f>IFERROR(IF(FixtureCalc!C32="-","",IF(OR(FixtureCalc!E32="blank row 1",FixtureCalc!E32="blank row 2"),"", IF(LEN(INDEX(Settings!$C$6:$C$37,FixtureCalc!E32))=0,"BYE",INDEX(Settings!$C$6:$C$37,FixtureCalc!E32))  )),"")</f>
        <v>Kaptain City</v>
      </c>
      <c r="G36" s="27">
        <v>2</v>
      </c>
      <c r="H36" s="82" t="s">
        <v>119</v>
      </c>
      <c r="I36" s="27">
        <v>4</v>
      </c>
      <c r="J36" s="175" t="str">
        <f>IFERROR(IF(FixtureCalc!C32="-","",IF(OR(FixtureCalc!F32="blank row 1",FixtureCalc!F32="blank row 2"),"",IF(LEN(INDEX(Settings!$C$6:$C$37,FixtureCalc!F32))=0,"BYE",INDEX(Settings!$C$6:$C$37,FixtureCalc!F32)) )),"")</f>
        <v>Red Sirens</v>
      </c>
      <c r="K36" s="90"/>
      <c r="L36" s="195" t="str">
        <f t="shared" si="5"/>
        <v/>
      </c>
      <c r="S36" s="201" t="str">
        <f t="shared" si="0"/>
        <v>YES</v>
      </c>
      <c r="T36" s="201" t="str">
        <f t="shared" si="1"/>
        <v>NO</v>
      </c>
      <c r="U36" s="201" t="str">
        <f t="shared" si="2"/>
        <v>YES</v>
      </c>
      <c r="V36" s="139">
        <f t="shared" si="3"/>
        <v>9</v>
      </c>
      <c r="W36" s="199" t="str">
        <f t="shared" si="6"/>
        <v/>
      </c>
    </row>
    <row r="37" spans="1:23" ht="18" customHeight="1" x14ac:dyDescent="0.25">
      <c r="A37" s="69"/>
      <c r="B37" s="81"/>
      <c r="C37" s="110">
        <v>44005.791666666664</v>
      </c>
      <c r="D37" s="141" t="str">
        <f>IFERROR(IF(FixtureCalc!C33="-","",IF(OR(FixtureCalc!E33="blank row 1",FixtureCalc!E33="blank row 2"),"","Matchweek "&amp;FixtureCalc!C33)),"")</f>
        <v>Matchweek 3</v>
      </c>
      <c r="E37" s="142" t="str">
        <f>IFERROR(IF(LEN(INDEX(Settings!$D$6:$D$37,MATCH(Fixture!F37,Settings!$C$6:$C$37,0)))=0,"",INDEX(Settings!$D$6:$D$37,MATCH(Fixture!F37,Settings!$C$6:$C$37,0))),"")</f>
        <v>Bryant–Denny Stadium</v>
      </c>
      <c r="F37" s="185" t="str">
        <f>IFERROR(IF(FixtureCalc!C33="-","",IF(OR(FixtureCalc!E33="blank row 1",FixtureCalc!E33="blank row 2"),"", IF(LEN(INDEX(Settings!$C$6:$C$37,FixtureCalc!E33))=0,"BYE",INDEX(Settings!$C$6:$C$37,FixtureCalc!E33))  )),"")</f>
        <v>Delta Blazers</v>
      </c>
      <c r="G37" s="27">
        <v>3</v>
      </c>
      <c r="H37" s="82" t="s">
        <v>119</v>
      </c>
      <c r="I37" s="27">
        <v>3</v>
      </c>
      <c r="J37" s="175" t="str">
        <f>IFERROR(IF(FixtureCalc!C33="-","",IF(OR(FixtureCalc!F33="blank row 1",FixtureCalc!F33="blank row 2"),"",IF(LEN(INDEX(Settings!$C$6:$C$37,FixtureCalc!F33))=0,"BYE",INDEX(Settings!$C$6:$C$37,FixtureCalc!F33)) )),"")</f>
        <v>Earnest Broncos</v>
      </c>
      <c r="K37" s="90"/>
      <c r="L37" s="195" t="str">
        <f t="shared" si="5"/>
        <v/>
      </c>
      <c r="S37" s="201" t="str">
        <f t="shared" si="0"/>
        <v>YES</v>
      </c>
      <c r="T37" s="201" t="str">
        <f t="shared" si="1"/>
        <v>NO</v>
      </c>
      <c r="U37" s="201" t="str">
        <f t="shared" si="2"/>
        <v>YES</v>
      </c>
      <c r="V37" s="139">
        <f t="shared" si="3"/>
        <v>9</v>
      </c>
      <c r="W37" s="199" t="str">
        <f t="shared" si="6"/>
        <v/>
      </c>
    </row>
    <row r="38" spans="1:23" ht="18" customHeight="1" x14ac:dyDescent="0.25">
      <c r="A38" s="69"/>
      <c r="B38" s="81"/>
      <c r="C38" s="110">
        <v>44005.895833333336</v>
      </c>
      <c r="D38" s="141" t="str">
        <f>IFERROR(IF(FixtureCalc!C34="-","",IF(OR(FixtureCalc!E34="blank row 1",FixtureCalc!E34="blank row 2"),"","Matchweek "&amp;FixtureCalc!C34)),"")</f>
        <v>Matchweek 3</v>
      </c>
      <c r="E38" s="142" t="str">
        <f>IFERROR(IF(LEN(INDEX(Settings!$D$6:$D$37,MATCH(Fixture!F38,Settings!$C$6:$C$37,0)))=0,"",INDEX(Settings!$D$6:$D$37,MATCH(Fixture!F38,Settings!$C$6:$C$37,0))),"")</f>
        <v>Darrell K Royal–Texas Memorial Stadium</v>
      </c>
      <c r="F38" s="185" t="str">
        <f>IFERROR(IF(FixtureCalc!C34="-","",IF(OR(FixtureCalc!E34="blank row 1",FixtureCalc!E34="blank row 2"),"", IF(LEN(INDEX(Settings!$C$6:$C$37,FixtureCalc!E34))=0,"BYE",INDEX(Settings!$C$6:$C$37,FixtureCalc!E34))  )),"")</f>
        <v>Real Revolution</v>
      </c>
      <c r="G38" s="27">
        <v>4</v>
      </c>
      <c r="H38" s="82" t="s">
        <v>119</v>
      </c>
      <c r="I38" s="27">
        <v>2</v>
      </c>
      <c r="J38" s="175" t="str">
        <f>IFERROR(IF(FixtureCalc!C34="-","",IF(OR(FixtureCalc!F34="blank row 1",FixtureCalc!F34="blank row 2"),"",IF(LEN(INDEX(Settings!$C$6:$C$37,FixtureCalc!F34))=0,"BYE",INDEX(Settings!$C$6:$C$37,FixtureCalc!F34)) )),"")</f>
        <v>Silver Rangers</v>
      </c>
      <c r="K38" s="90"/>
      <c r="L38" s="195" t="str">
        <f t="shared" si="5"/>
        <v/>
      </c>
      <c r="S38" s="201" t="str">
        <f t="shared" si="0"/>
        <v>YES</v>
      </c>
      <c r="T38" s="201" t="str">
        <f t="shared" si="1"/>
        <v>NO</v>
      </c>
      <c r="U38" s="201" t="str">
        <f t="shared" si="2"/>
        <v>YES</v>
      </c>
      <c r="V38" s="139">
        <f t="shared" si="3"/>
        <v>9</v>
      </c>
      <c r="W38" s="199" t="str">
        <f t="shared" si="6"/>
        <v/>
      </c>
    </row>
    <row r="39" spans="1:23" ht="18" customHeight="1" x14ac:dyDescent="0.25">
      <c r="A39" s="69"/>
      <c r="B39" s="81"/>
      <c r="C39" s="110"/>
      <c r="D39" s="141" t="str">
        <f>IFERROR(IF(FixtureCalc!C35="-","",IF(OR(FixtureCalc!E35="blank row 1",FixtureCalc!E35="blank row 2"),"","Matchweek "&amp;FixtureCalc!C35)),"")</f>
        <v/>
      </c>
      <c r="E39" s="142" t="str">
        <f>IFERROR(IF(LEN(INDEX(Settings!$D$6:$D$37,MATCH(Fixture!F39,Settings!$C$6:$C$37,0)))=0,"",INDEX(Settings!$D$6:$D$37,MATCH(Fixture!F39,Settings!$C$6:$C$37,0))),"")</f>
        <v/>
      </c>
      <c r="F39" s="185" t="str">
        <f>IFERROR(IF(FixtureCalc!C35="-","",IF(OR(FixtureCalc!E35="blank row 1",FixtureCalc!E35="blank row 2"),"", IF(LEN(INDEX(Settings!$C$6:$C$37,FixtureCalc!E35))=0,"BYE",INDEX(Settings!$C$6:$C$37,FixtureCalc!E35))  )),"")</f>
        <v/>
      </c>
      <c r="G39" s="27" t="s">
        <v>119</v>
      </c>
      <c r="H39" s="82" t="s">
        <v>119</v>
      </c>
      <c r="I39" s="27" t="s">
        <v>119</v>
      </c>
      <c r="J39" s="175" t="str">
        <f>IFERROR(IF(FixtureCalc!C35="-","",IF(OR(FixtureCalc!F35="blank row 1",FixtureCalc!F35="blank row 2"),"",IF(LEN(INDEX(Settings!$C$6:$C$37,FixtureCalc!F35))=0,"BYE",INDEX(Settings!$C$6:$C$37,FixtureCalc!F35)) )),"")</f>
        <v/>
      </c>
      <c r="K39" s="90"/>
      <c r="L39" s="195" t="str">
        <f t="shared" si="5"/>
        <v/>
      </c>
      <c r="S39" s="201" t="str">
        <f t="shared" si="0"/>
        <v>NO</v>
      </c>
      <c r="T39" s="201" t="str">
        <f t="shared" si="1"/>
        <v>NO</v>
      </c>
      <c r="U39" s="201" t="str">
        <f t="shared" si="2"/>
        <v>NO</v>
      </c>
      <c r="V39" s="139">
        <f t="shared" si="3"/>
        <v>0</v>
      </c>
      <c r="W39" s="199" t="str">
        <f t="shared" si="6"/>
        <v/>
      </c>
    </row>
    <row r="40" spans="1:23" ht="18" customHeight="1" x14ac:dyDescent="0.25">
      <c r="A40" s="69"/>
      <c r="B40" s="81"/>
      <c r="C40" s="110"/>
      <c r="D40" s="141" t="str">
        <f>IFERROR(IF(FixtureCalc!C36="-","",IF(OR(FixtureCalc!E36="blank row 1",FixtureCalc!E36="blank row 2"),"","Matchweek "&amp;FixtureCalc!C36)),"")</f>
        <v/>
      </c>
      <c r="E40" s="142" t="str">
        <f>IFERROR(IF(LEN(INDEX(Settings!$D$6:$D$37,MATCH(Fixture!F40,Settings!$C$6:$C$37,0)))=0,"",INDEX(Settings!$D$6:$D$37,MATCH(Fixture!F40,Settings!$C$6:$C$37,0))),"")</f>
        <v/>
      </c>
      <c r="F40" s="185" t="str">
        <f>IFERROR(IF(FixtureCalc!C36="-","",IF(OR(FixtureCalc!E36="blank row 1",FixtureCalc!E36="blank row 2"),"", IF(LEN(INDEX(Settings!$C$6:$C$37,FixtureCalc!E36))=0,"BYE",INDEX(Settings!$C$6:$C$37,FixtureCalc!E36))  )),"")</f>
        <v/>
      </c>
      <c r="G40" s="27" t="s">
        <v>119</v>
      </c>
      <c r="H40" s="82" t="s">
        <v>119</v>
      </c>
      <c r="I40" s="27" t="s">
        <v>119</v>
      </c>
      <c r="J40" s="175" t="str">
        <f>IFERROR(IF(FixtureCalc!C36="-","",IF(OR(FixtureCalc!F36="blank row 1",FixtureCalc!F36="blank row 2"),"",IF(LEN(INDEX(Settings!$C$6:$C$37,FixtureCalc!F36))=0,"BYE",INDEX(Settings!$C$6:$C$37,FixtureCalc!F36)) )),"")</f>
        <v/>
      </c>
      <c r="K40" s="90"/>
      <c r="L40" s="195" t="str">
        <f t="shared" si="5"/>
        <v/>
      </c>
      <c r="S40" s="201" t="str">
        <f t="shared" si="0"/>
        <v>NO</v>
      </c>
      <c r="T40" s="201" t="str">
        <f t="shared" si="1"/>
        <v>NO</v>
      </c>
      <c r="U40" s="201" t="str">
        <f t="shared" si="2"/>
        <v>NO</v>
      </c>
      <c r="V40" s="139">
        <f t="shared" si="3"/>
        <v>0</v>
      </c>
      <c r="W40" s="199" t="str">
        <f t="shared" si="6"/>
        <v/>
      </c>
    </row>
    <row r="41" spans="1:23" ht="18" customHeight="1" x14ac:dyDescent="0.25">
      <c r="A41" s="69"/>
      <c r="B41" s="81"/>
      <c r="C41" s="110">
        <v>44005.822916666664</v>
      </c>
      <c r="D41" s="141" t="str">
        <f>IFERROR(IF(FixtureCalc!C37="-","",IF(OR(FixtureCalc!E37="blank row 1",FixtureCalc!E37="blank row 2"),"","Matchweek "&amp;FixtureCalc!C37)),"")</f>
        <v>Matchweek 4</v>
      </c>
      <c r="E41" s="142" t="str">
        <f>IFERROR(IF(LEN(INDEX(Settings!$D$6:$D$37,MATCH(Fixture!F41,Settings!$C$6:$C$37,0)))=0,"",INDEX(Settings!$D$6:$D$37,MATCH(Fixture!F41,Settings!$C$6:$C$37,0))),"")</f>
        <v>Beaver Stadium</v>
      </c>
      <c r="F41" s="185" t="str">
        <f>IFERROR(IF(FixtureCalc!C37="-","",IF(OR(FixtureCalc!E37="blank row 1",FixtureCalc!E37="blank row 2"),"", IF(LEN(INDEX(Settings!$C$6:$C$37,FixtureCalc!E37))=0,"BYE",INDEX(Settings!$C$6:$C$37,FixtureCalc!E37))  )),"")</f>
        <v>Legal Swamp Twisters</v>
      </c>
      <c r="G41" s="27">
        <v>0</v>
      </c>
      <c r="H41" s="82" t="s">
        <v>119</v>
      </c>
      <c r="I41" s="27">
        <v>2</v>
      </c>
      <c r="J41" s="175" t="str">
        <f>IFERROR(IF(FixtureCalc!C37="-","",IF(OR(FixtureCalc!F37="blank row 1",FixtureCalc!F37="blank row 2"),"",IF(LEN(INDEX(Settings!$C$6:$C$37,FixtureCalc!F37))=0,"BYE",INDEX(Settings!$C$6:$C$37,FixtureCalc!F37)) )),"")</f>
        <v>Northern Tan Whackers</v>
      </c>
      <c r="K41" s="90"/>
      <c r="L41" s="195" t="str">
        <f t="shared" si="5"/>
        <v/>
      </c>
      <c r="S41" s="201" t="str">
        <f t="shared" si="0"/>
        <v>YES</v>
      </c>
      <c r="T41" s="201" t="str">
        <f t="shared" si="1"/>
        <v>NO</v>
      </c>
      <c r="U41" s="201" t="str">
        <f t="shared" si="2"/>
        <v>YES</v>
      </c>
      <c r="V41" s="139">
        <f t="shared" si="3"/>
        <v>9</v>
      </c>
      <c r="W41" s="199" t="str">
        <f t="shared" si="6"/>
        <v/>
      </c>
    </row>
    <row r="42" spans="1:23" ht="18" customHeight="1" x14ac:dyDescent="0.25">
      <c r="A42" s="69"/>
      <c r="B42" s="81"/>
      <c r="C42" s="110">
        <v>44005.875</v>
      </c>
      <c r="D42" s="141" t="str">
        <f>IFERROR(IF(FixtureCalc!C38="-","",IF(OR(FixtureCalc!E38="blank row 1",FixtureCalc!E38="blank row 2"),"","Matchweek "&amp;FixtureCalc!C38)),"")</f>
        <v>Matchweek 4</v>
      </c>
      <c r="E42" s="142" t="str">
        <f>IFERROR(IF(LEN(INDEX(Settings!$D$6:$D$37,MATCH(Fixture!F42,Settings!$C$6:$C$37,0)))=0,"",INDEX(Settings!$D$6:$D$37,MATCH(Fixture!F42,Settings!$C$6:$C$37,0))),"")</f>
        <v>Ben Hill Griffin Stadium</v>
      </c>
      <c r="F42" s="185" t="str">
        <f>IFERROR(IF(FixtureCalc!C38="-","",IF(OR(FixtureCalc!E38="blank row 1",FixtureCalc!E38="blank row 2"),"", IF(LEN(INDEX(Settings!$C$6:$C$37,FixtureCalc!E38))=0,"BYE",INDEX(Settings!$C$6:$C$37,FixtureCalc!E38))  )),"")</f>
        <v>The Classic</v>
      </c>
      <c r="G42" s="27">
        <v>3</v>
      </c>
      <c r="H42" s="82" t="s">
        <v>119</v>
      </c>
      <c r="I42" s="27">
        <v>1</v>
      </c>
      <c r="J42" s="175" t="str">
        <f>IFERROR(IF(FixtureCalc!C38="-","",IF(OR(FixtureCalc!F38="blank row 1",FixtureCalc!F38="blank row 2"),"",IF(LEN(INDEX(Settings!$C$6:$C$37,FixtureCalc!F38))=0,"BYE",INDEX(Settings!$C$6:$C$37,FixtureCalc!F38)) )),"")</f>
        <v>The Krakens</v>
      </c>
      <c r="K42" s="90"/>
      <c r="L42" s="195" t="str">
        <f t="shared" si="5"/>
        <v/>
      </c>
      <c r="S42" s="201" t="str">
        <f t="shared" si="0"/>
        <v>YES</v>
      </c>
      <c r="T42" s="201" t="str">
        <f t="shared" si="1"/>
        <v>NO</v>
      </c>
      <c r="U42" s="201" t="str">
        <f t="shared" si="2"/>
        <v>YES</v>
      </c>
      <c r="V42" s="139">
        <f t="shared" si="3"/>
        <v>9</v>
      </c>
      <c r="W42" s="199" t="str">
        <f t="shared" si="6"/>
        <v/>
      </c>
    </row>
    <row r="43" spans="1:23" ht="18" customHeight="1" x14ac:dyDescent="0.25">
      <c r="A43" s="69"/>
      <c r="B43" s="81"/>
      <c r="C43" s="110">
        <v>44005.875</v>
      </c>
      <c r="D43" s="141" t="str">
        <f>IFERROR(IF(FixtureCalc!C39="-","",IF(OR(FixtureCalc!E39="blank row 1",FixtureCalc!E39="blank row 2"),"","Matchweek "&amp;FixtureCalc!C39)),"")</f>
        <v>Matchweek 4</v>
      </c>
      <c r="E43" s="142" t="str">
        <f>IFERROR(IF(LEN(INDEX(Settings!$D$6:$D$37,MATCH(Fixture!F43,Settings!$C$6:$C$37,0)))=0,"",INDEX(Settings!$D$6:$D$37,MATCH(Fixture!F43,Settings!$C$6:$C$37,0))),"")</f>
        <v>Jordan–Hare Stadium</v>
      </c>
      <c r="F43" s="185" t="str">
        <f>IFERROR(IF(FixtureCalc!C39="-","",IF(OR(FixtureCalc!E39="blank row 1",FixtureCalc!E39="blank row 2"),"", IF(LEN(INDEX(Settings!$C$6:$C$37,FixtureCalc!E39))=0,"BYE",INDEX(Settings!$C$6:$C$37,FixtureCalc!E39))  )),"")</f>
        <v>Defiant Jesters</v>
      </c>
      <c r="G43" s="27">
        <v>3</v>
      </c>
      <c r="H43" s="82" t="s">
        <v>119</v>
      </c>
      <c r="I43" s="27">
        <v>3</v>
      </c>
      <c r="J43" s="175" t="str">
        <f>IFERROR(IF(FixtureCalc!C39="-","",IF(OR(FixtureCalc!F39="blank row 1",FixtureCalc!F39="blank row 2"),"",IF(LEN(INDEX(Settings!$C$6:$C$37,FixtureCalc!F39))=0,"BYE",INDEX(Settings!$C$6:$C$37,FixtureCalc!F39)) )),"")</f>
        <v>Mighty Patriots</v>
      </c>
      <c r="K43" s="90"/>
      <c r="L43" s="195" t="str">
        <f t="shared" si="5"/>
        <v/>
      </c>
      <c r="S43" s="201" t="str">
        <f t="shared" si="0"/>
        <v>YES</v>
      </c>
      <c r="T43" s="201" t="str">
        <f t="shared" si="1"/>
        <v>NO</v>
      </c>
      <c r="U43" s="201" t="str">
        <f t="shared" si="2"/>
        <v>YES</v>
      </c>
      <c r="V43" s="139">
        <f t="shared" si="3"/>
        <v>9</v>
      </c>
      <c r="W43" s="199" t="str">
        <f t="shared" si="6"/>
        <v/>
      </c>
    </row>
    <row r="44" spans="1:23" ht="18" customHeight="1" x14ac:dyDescent="0.25">
      <c r="A44" s="69"/>
      <c r="B44" s="81"/>
      <c r="C44" s="110">
        <v>44005.875</v>
      </c>
      <c r="D44" s="141" t="str">
        <f>IFERROR(IF(FixtureCalc!C40="-","",IF(OR(FixtureCalc!E40="blank row 1",FixtureCalc!E40="blank row 2"),"","Matchweek "&amp;FixtureCalc!C40)),"")</f>
        <v>Matchweek 4</v>
      </c>
      <c r="E44" s="142" t="str">
        <f>IFERROR(IF(LEN(INDEX(Settings!$D$6:$D$37,MATCH(Fixture!F44,Settings!$C$6:$C$37,0)))=0,"",INDEX(Settings!$D$6:$D$37,MATCH(Fixture!F44,Settings!$C$6:$C$37,0))),"")</f>
        <v>Gaylord Family Oklahoma Memorial Stadium</v>
      </c>
      <c r="F44" s="185" t="str">
        <f>IFERROR(IF(FixtureCalc!C40="-","",IF(OR(FixtureCalc!E40="blank row 1",FixtureCalc!E40="blank row 2"),"", IF(LEN(INDEX(Settings!$C$6:$C$37,FixtureCalc!E40))=0,"BYE",INDEX(Settings!$C$6:$C$37,FixtureCalc!E40))  )),"")</f>
        <v>Unethical Bison</v>
      </c>
      <c r="G44" s="27">
        <v>1</v>
      </c>
      <c r="H44" s="82" t="s">
        <v>119</v>
      </c>
      <c r="I44" s="27">
        <v>0</v>
      </c>
      <c r="J44" s="175" t="str">
        <f>IFERROR(IF(FixtureCalc!C40="-","",IF(OR(FixtureCalc!F40="blank row 1",FixtureCalc!F40="blank row 2"),"",IF(LEN(INDEX(Settings!$C$6:$C$37,FixtureCalc!F40))=0,"BYE",INDEX(Settings!$C$6:$C$37,FixtureCalc!F40)) )),"")</f>
        <v>Final Green Gazelles</v>
      </c>
      <c r="K44" s="90"/>
      <c r="L44" s="195" t="str">
        <f t="shared" si="5"/>
        <v/>
      </c>
      <c r="S44" s="201" t="str">
        <f t="shared" si="0"/>
        <v>YES</v>
      </c>
      <c r="T44" s="201" t="str">
        <f t="shared" si="1"/>
        <v>NO</v>
      </c>
      <c r="U44" s="201" t="str">
        <f t="shared" si="2"/>
        <v>YES</v>
      </c>
      <c r="V44" s="139">
        <f t="shared" si="3"/>
        <v>9</v>
      </c>
      <c r="W44" s="199" t="str">
        <f t="shared" si="6"/>
        <v/>
      </c>
    </row>
    <row r="45" spans="1:23" ht="18" customHeight="1" x14ac:dyDescent="0.25">
      <c r="A45" s="69"/>
      <c r="B45" s="81"/>
      <c r="C45" s="110">
        <v>44006.75</v>
      </c>
      <c r="D45" s="141" t="str">
        <f>IFERROR(IF(FixtureCalc!C41="-","",IF(OR(FixtureCalc!E41="blank row 1",FixtureCalc!E41="blank row 2"),"","Matchweek "&amp;FixtureCalc!C41)),"")</f>
        <v>Matchweek 4</v>
      </c>
      <c r="E45" s="142" t="str">
        <f>IFERROR(IF(LEN(INDEX(Settings!$D$6:$D$37,MATCH(Fixture!F45,Settings!$C$6:$C$37,0)))=0,"",INDEX(Settings!$D$6:$D$37,MATCH(Fixture!F45,Settings!$C$6:$C$37,0))),"")</f>
        <v>Ohio Stadium</v>
      </c>
      <c r="F45" s="185" t="str">
        <f>IFERROR(IF(FixtureCalc!C41="-","",IF(OR(FixtureCalc!E41="blank row 1",FixtureCalc!E41="blank row 2"),"", IF(LEN(INDEX(Settings!$C$6:$C$37,FixtureCalc!E41))=0,"BYE",INDEX(Settings!$C$6:$C$37,FixtureCalc!E41))  )),"")</f>
        <v>Ancient Crows</v>
      </c>
      <c r="G45" s="27">
        <v>1</v>
      </c>
      <c r="H45" s="82" t="s">
        <v>119</v>
      </c>
      <c r="I45" s="27">
        <v>3</v>
      </c>
      <c r="J45" s="175" t="str">
        <f>IFERROR(IF(FixtureCalc!C41="-","",IF(OR(FixtureCalc!F41="blank row 1",FixtureCalc!F41="blank row 2"),"",IF(LEN(INDEX(Settings!$C$6:$C$37,FixtureCalc!F41))=0,"BYE",INDEX(Settings!$C$6:$C$37,FixtureCalc!F41)) )),"")</f>
        <v>Haunting Bottle Rockets</v>
      </c>
      <c r="K45" s="90"/>
      <c r="L45" s="195" t="str">
        <f t="shared" si="5"/>
        <v/>
      </c>
      <c r="S45" s="201" t="str">
        <f t="shared" si="0"/>
        <v>YES</v>
      </c>
      <c r="T45" s="201" t="str">
        <f t="shared" si="1"/>
        <v>NO</v>
      </c>
      <c r="U45" s="201" t="str">
        <f t="shared" si="2"/>
        <v>YES</v>
      </c>
      <c r="V45" s="139">
        <f t="shared" si="3"/>
        <v>9</v>
      </c>
      <c r="W45" s="199" t="str">
        <f t="shared" si="6"/>
        <v/>
      </c>
    </row>
    <row r="46" spans="1:23" ht="18" customHeight="1" x14ac:dyDescent="0.25">
      <c r="A46" s="69"/>
      <c r="B46" s="81"/>
      <c r="C46" s="110">
        <v>44006.791666666664</v>
      </c>
      <c r="D46" s="141" t="str">
        <f>IFERROR(IF(FixtureCalc!C42="-","",IF(OR(FixtureCalc!E42="blank row 1",FixtureCalc!E42="blank row 2"),"","Matchweek "&amp;FixtureCalc!C42)),"")</f>
        <v>Matchweek 4</v>
      </c>
      <c r="E46" s="142" t="str">
        <f>IFERROR(IF(LEN(INDEX(Settings!$D$6:$D$37,MATCH(Fixture!F46,Settings!$C$6:$C$37,0)))=0,"",INDEX(Settings!$D$6:$D$37,MATCH(Fixture!F46,Settings!$C$6:$C$37,0))),"")</f>
        <v>Kyle Field</v>
      </c>
      <c r="F46" s="185" t="str">
        <f>IFERROR(IF(FixtureCalc!C42="-","",IF(OR(FixtureCalc!E42="blank row 1",FixtureCalc!E42="blank row 2"),"", IF(LEN(INDEX(Settings!$C$6:$C$37,FixtureCalc!E42))=0,"BYE",INDEX(Settings!$C$6:$C$37,FixtureCalc!E42))  )),"")</f>
        <v>Wise Panthers</v>
      </c>
      <c r="G46" s="27">
        <v>4</v>
      </c>
      <c r="H46" s="82" t="s">
        <v>119</v>
      </c>
      <c r="I46" s="27">
        <v>3</v>
      </c>
      <c r="J46" s="175" t="str">
        <f>IFERROR(IF(FixtureCalc!C42="-","",IF(OR(FixtureCalc!F42="blank row 1",FixtureCalc!F42="blank row 2"),"",IF(LEN(INDEX(Settings!$C$6:$C$37,FixtureCalc!F42))=0,"BYE",INDEX(Settings!$C$6:$C$37,FixtureCalc!F42)) )),"")</f>
        <v>Red Sirens</v>
      </c>
      <c r="K46" s="90"/>
      <c r="L46" s="195" t="str">
        <f t="shared" si="5"/>
        <v/>
      </c>
      <c r="S46" s="201" t="str">
        <f t="shared" si="0"/>
        <v>YES</v>
      </c>
      <c r="T46" s="201" t="str">
        <f t="shared" si="1"/>
        <v>NO</v>
      </c>
      <c r="U46" s="201" t="str">
        <f t="shared" si="2"/>
        <v>YES</v>
      </c>
      <c r="V46" s="139">
        <f t="shared" si="3"/>
        <v>9</v>
      </c>
      <c r="W46" s="199" t="str">
        <f t="shared" si="6"/>
        <v/>
      </c>
    </row>
    <row r="47" spans="1:23" ht="18" customHeight="1" x14ac:dyDescent="0.25">
      <c r="A47" s="69"/>
      <c r="B47" s="81"/>
      <c r="C47" s="110">
        <v>44006.895833333336</v>
      </c>
      <c r="D47" s="141" t="str">
        <f>IFERROR(IF(FixtureCalc!C43="-","",IF(OR(FixtureCalc!E43="blank row 1",FixtureCalc!E43="blank row 2"),"","Matchweek "&amp;FixtureCalc!C43)),"")</f>
        <v>Matchweek 4</v>
      </c>
      <c r="E47" s="142" t="str">
        <f>IFERROR(IF(LEN(INDEX(Settings!$D$6:$D$37,MATCH(Fixture!F47,Settings!$C$6:$C$37,0)))=0,"",INDEX(Settings!$D$6:$D$37,MATCH(Fixture!F47,Settings!$C$6:$C$37,0))),"")</f>
        <v>Neyland Stadium</v>
      </c>
      <c r="F47" s="185" t="str">
        <f>IFERROR(IF(FixtureCalc!C43="-","",IF(OR(FixtureCalc!E43="blank row 1",FixtureCalc!E43="blank row 2"),"", IF(LEN(INDEX(Settings!$C$6:$C$37,FixtureCalc!E43))=0,"BYE",INDEX(Settings!$C$6:$C$37,FixtureCalc!E43))  )),"")</f>
        <v>South Leaders</v>
      </c>
      <c r="G47" s="27">
        <v>2</v>
      </c>
      <c r="H47" s="82" t="s">
        <v>119</v>
      </c>
      <c r="I47" s="27">
        <v>2</v>
      </c>
      <c r="J47" s="175" t="str">
        <f>IFERROR(IF(FixtureCalc!C43="-","",IF(OR(FixtureCalc!F43="blank row 1",FixtureCalc!F43="blank row 2"),"",IF(LEN(INDEX(Settings!$C$6:$C$37,FixtureCalc!F43))=0,"BYE",INDEX(Settings!$C$6:$C$37,FixtureCalc!F43)) )),"")</f>
        <v>Earnest Broncos</v>
      </c>
      <c r="K47" s="90"/>
      <c r="L47" s="195" t="str">
        <f t="shared" si="5"/>
        <v/>
      </c>
      <c r="S47" s="201" t="str">
        <f t="shared" si="0"/>
        <v>YES</v>
      </c>
      <c r="T47" s="201" t="str">
        <f t="shared" si="1"/>
        <v>NO</v>
      </c>
      <c r="U47" s="201" t="str">
        <f t="shared" si="2"/>
        <v>YES</v>
      </c>
      <c r="V47" s="139">
        <f t="shared" si="3"/>
        <v>9</v>
      </c>
      <c r="W47" s="199" t="str">
        <f t="shared" si="6"/>
        <v/>
      </c>
    </row>
    <row r="48" spans="1:23" ht="18" customHeight="1" x14ac:dyDescent="0.25">
      <c r="A48" s="69"/>
      <c r="B48" s="81"/>
      <c r="C48" s="110">
        <v>44006.791666666664</v>
      </c>
      <c r="D48" s="141" t="str">
        <f>IFERROR(IF(FixtureCalc!C44="-","",IF(OR(FixtureCalc!E44="blank row 1",FixtureCalc!E44="blank row 2"),"","Matchweek "&amp;FixtureCalc!C44)),"")</f>
        <v>Matchweek 4</v>
      </c>
      <c r="E48" s="142" t="str">
        <f>IFERROR(IF(LEN(INDEX(Settings!$D$6:$D$37,MATCH(Fixture!F48,Settings!$C$6:$C$37,0)))=0,"",INDEX(Settings!$D$6:$D$37,MATCH(Fixture!F48,Settings!$C$6:$C$37,0))),"")</f>
        <v>Tiger Stadium</v>
      </c>
      <c r="F48" s="185" t="str">
        <f>IFERROR(IF(FixtureCalc!C44="-","",IF(OR(FixtureCalc!E44="blank row 1",FixtureCalc!E44="blank row 2"),"", IF(LEN(INDEX(Settings!$C$6:$C$37,FixtureCalc!E44))=0,"BYE",INDEX(Settings!$C$6:$C$37,FixtureCalc!E44))  )),"")</f>
        <v>Kaptain City</v>
      </c>
      <c r="G48" s="27">
        <v>4</v>
      </c>
      <c r="H48" s="82" t="s">
        <v>119</v>
      </c>
      <c r="I48" s="27">
        <v>0</v>
      </c>
      <c r="J48" s="175" t="str">
        <f>IFERROR(IF(FixtureCalc!C44="-","",IF(OR(FixtureCalc!F44="blank row 1",FixtureCalc!F44="blank row 2"),"",IF(LEN(INDEX(Settings!$C$6:$C$37,FixtureCalc!F44))=0,"BYE",INDEX(Settings!$C$6:$C$37,FixtureCalc!F44)) )),"")</f>
        <v>Silver Rangers</v>
      </c>
      <c r="K48" s="90"/>
      <c r="L48" s="195" t="str">
        <f t="shared" si="5"/>
        <v/>
      </c>
      <c r="S48" s="201" t="str">
        <f t="shared" si="0"/>
        <v>YES</v>
      </c>
      <c r="T48" s="201" t="str">
        <f t="shared" si="1"/>
        <v>NO</v>
      </c>
      <c r="U48" s="201" t="str">
        <f t="shared" si="2"/>
        <v>YES</v>
      </c>
      <c r="V48" s="139">
        <f t="shared" si="3"/>
        <v>9</v>
      </c>
      <c r="W48" s="199" t="str">
        <f t="shared" si="6"/>
        <v/>
      </c>
    </row>
    <row r="49" spans="1:23" ht="18" customHeight="1" x14ac:dyDescent="0.25">
      <c r="A49" s="69"/>
      <c r="B49" s="81"/>
      <c r="C49" s="110">
        <v>44006.895833333336</v>
      </c>
      <c r="D49" s="141" t="str">
        <f>IFERROR(IF(FixtureCalc!C45="-","",IF(OR(FixtureCalc!E45="blank row 1",FixtureCalc!E45="blank row 2"),"","Matchweek "&amp;FixtureCalc!C45)),"")</f>
        <v>Matchweek 4</v>
      </c>
      <c r="E49" s="142" t="str">
        <f>IFERROR(IF(LEN(INDEX(Settings!$D$6:$D$37,MATCH(Fixture!F49,Settings!$C$6:$C$37,0)))=0,"",INDEX(Settings!$D$6:$D$37,MATCH(Fixture!F49,Settings!$C$6:$C$37,0))),"")</f>
        <v>Bryant–Denny Stadium</v>
      </c>
      <c r="F49" s="185" t="str">
        <f>IFERROR(IF(FixtureCalc!C45="-","",IF(OR(FixtureCalc!E45="blank row 1",FixtureCalc!E45="blank row 2"),"", IF(LEN(INDEX(Settings!$C$6:$C$37,FixtureCalc!E45))=0,"BYE",INDEX(Settings!$C$6:$C$37,FixtureCalc!E45))  )),"")</f>
        <v>Delta Blazers</v>
      </c>
      <c r="G49" s="27">
        <v>4</v>
      </c>
      <c r="H49" s="82" t="s">
        <v>119</v>
      </c>
      <c r="I49" s="27">
        <v>3</v>
      </c>
      <c r="J49" s="175" t="str">
        <f>IFERROR(IF(FixtureCalc!C45="-","",IF(OR(FixtureCalc!F45="blank row 1",FixtureCalc!F45="blank row 2"),"",IF(LEN(INDEX(Settings!$C$6:$C$37,FixtureCalc!F45))=0,"BYE",INDEX(Settings!$C$6:$C$37,FixtureCalc!F45)) )),"")</f>
        <v>Real Revolution</v>
      </c>
      <c r="K49" s="90"/>
      <c r="L49" s="195" t="str">
        <f t="shared" si="5"/>
        <v/>
      </c>
      <c r="S49" s="201" t="str">
        <f t="shared" si="0"/>
        <v>YES</v>
      </c>
      <c r="T49" s="201" t="str">
        <f t="shared" si="1"/>
        <v>NO</v>
      </c>
      <c r="U49" s="201" t="str">
        <f t="shared" si="2"/>
        <v>YES</v>
      </c>
      <c r="V49" s="139">
        <f t="shared" si="3"/>
        <v>9</v>
      </c>
      <c r="W49" s="199" t="str">
        <f t="shared" si="6"/>
        <v/>
      </c>
    </row>
    <row r="50" spans="1:23" ht="18" customHeight="1" x14ac:dyDescent="0.25">
      <c r="A50" s="69"/>
      <c r="B50" s="81"/>
      <c r="C50" s="110"/>
      <c r="D50" s="141" t="str">
        <f>IFERROR(IF(FixtureCalc!C46="-","",IF(OR(FixtureCalc!E46="blank row 1",FixtureCalc!E46="blank row 2"),"","Matchweek "&amp;FixtureCalc!C46)),"")</f>
        <v/>
      </c>
      <c r="E50" s="142" t="str">
        <f>IFERROR(IF(LEN(INDEX(Settings!$D$6:$D$37,MATCH(Fixture!F50,Settings!$C$6:$C$37,0)))=0,"",INDEX(Settings!$D$6:$D$37,MATCH(Fixture!F50,Settings!$C$6:$C$37,0))),"")</f>
        <v/>
      </c>
      <c r="F50" s="185" t="str">
        <f>IFERROR(IF(FixtureCalc!C46="-","",IF(OR(FixtureCalc!E46="blank row 1",FixtureCalc!E46="blank row 2"),"", IF(LEN(INDEX(Settings!$C$6:$C$37,FixtureCalc!E46))=0,"BYE",INDEX(Settings!$C$6:$C$37,FixtureCalc!E46))  )),"")</f>
        <v/>
      </c>
      <c r="G50" s="27" t="s">
        <v>119</v>
      </c>
      <c r="H50" s="82" t="s">
        <v>119</v>
      </c>
      <c r="I50" s="27" t="s">
        <v>119</v>
      </c>
      <c r="J50" s="175" t="str">
        <f>IFERROR(IF(FixtureCalc!C46="-","",IF(OR(FixtureCalc!F46="blank row 1",FixtureCalc!F46="blank row 2"),"",IF(LEN(INDEX(Settings!$C$6:$C$37,FixtureCalc!F46))=0,"BYE",INDEX(Settings!$C$6:$C$37,FixtureCalc!F46)) )),"")</f>
        <v/>
      </c>
      <c r="K50" s="90"/>
      <c r="L50" s="195" t="str">
        <f t="shared" si="5"/>
        <v/>
      </c>
      <c r="S50" s="201" t="str">
        <f t="shared" si="0"/>
        <v>NO</v>
      </c>
      <c r="T50" s="201" t="str">
        <f t="shared" si="1"/>
        <v>NO</v>
      </c>
      <c r="U50" s="201" t="str">
        <f t="shared" si="2"/>
        <v>NO</v>
      </c>
      <c r="V50" s="139">
        <f t="shared" si="3"/>
        <v>0</v>
      </c>
      <c r="W50" s="199" t="str">
        <f t="shared" si="6"/>
        <v/>
      </c>
    </row>
    <row r="51" spans="1:23" ht="18" customHeight="1" x14ac:dyDescent="0.25">
      <c r="A51" s="69"/>
      <c r="B51" s="81"/>
      <c r="C51" s="110"/>
      <c r="D51" s="141" t="str">
        <f>IFERROR(IF(FixtureCalc!C47="-","",IF(OR(FixtureCalc!E47="blank row 1",FixtureCalc!E47="blank row 2"),"","Matchweek "&amp;FixtureCalc!C47)),"")</f>
        <v/>
      </c>
      <c r="E51" s="142" t="str">
        <f>IFERROR(IF(LEN(INDEX(Settings!$D$6:$D$37,MATCH(Fixture!F51,Settings!$C$6:$C$37,0)))=0,"",INDEX(Settings!$D$6:$D$37,MATCH(Fixture!F51,Settings!$C$6:$C$37,0))),"")</f>
        <v/>
      </c>
      <c r="F51" s="185" t="str">
        <f>IFERROR(IF(FixtureCalc!C47="-","",IF(OR(FixtureCalc!E47="blank row 1",FixtureCalc!E47="blank row 2"),"", IF(LEN(INDEX(Settings!$C$6:$C$37,FixtureCalc!E47))=0,"BYE",INDEX(Settings!$C$6:$C$37,FixtureCalc!E47))  )),"")</f>
        <v/>
      </c>
      <c r="G51" s="27" t="s">
        <v>119</v>
      </c>
      <c r="H51" s="82" t="s">
        <v>119</v>
      </c>
      <c r="I51" s="27" t="s">
        <v>119</v>
      </c>
      <c r="J51" s="175" t="str">
        <f>IFERROR(IF(FixtureCalc!C47="-","",IF(OR(FixtureCalc!F47="blank row 1",FixtureCalc!F47="blank row 2"),"",IF(LEN(INDEX(Settings!$C$6:$C$37,FixtureCalc!F47))=0,"BYE",INDEX(Settings!$C$6:$C$37,FixtureCalc!F47)) )),"")</f>
        <v/>
      </c>
      <c r="K51" s="90"/>
      <c r="L51" s="195" t="str">
        <f t="shared" si="5"/>
        <v/>
      </c>
      <c r="S51" s="201" t="str">
        <f t="shared" si="0"/>
        <v>NO</v>
      </c>
      <c r="T51" s="201" t="str">
        <f t="shared" si="1"/>
        <v>NO</v>
      </c>
      <c r="U51" s="201" t="str">
        <f t="shared" si="2"/>
        <v>NO</v>
      </c>
      <c r="V51" s="139">
        <f t="shared" si="3"/>
        <v>0</v>
      </c>
      <c r="W51" s="199" t="str">
        <f t="shared" si="6"/>
        <v/>
      </c>
    </row>
    <row r="52" spans="1:23" ht="18" customHeight="1" x14ac:dyDescent="0.25">
      <c r="A52" s="69"/>
      <c r="B52" s="81"/>
      <c r="C52" s="110">
        <v>44006.822916666664</v>
      </c>
      <c r="D52" s="141" t="str">
        <f>IFERROR(IF(FixtureCalc!C48="-","",IF(OR(FixtureCalc!E48="blank row 1",FixtureCalc!E48="blank row 2"),"","Matchweek "&amp;FixtureCalc!C48)),"")</f>
        <v>Matchweek 5</v>
      </c>
      <c r="E52" s="142" t="str">
        <f>IFERROR(IF(LEN(INDEX(Settings!$D$6:$D$37,MATCH(Fixture!F52,Settings!$C$6:$C$37,0)))=0,"",INDEX(Settings!$D$6:$D$37,MATCH(Fixture!F52,Settings!$C$6:$C$37,0))),"")</f>
        <v>Beaver Stadium</v>
      </c>
      <c r="F52" s="185" t="str">
        <f>IFERROR(IF(FixtureCalc!C48="-","",IF(OR(FixtureCalc!E48="blank row 1",FixtureCalc!E48="blank row 2"),"", IF(LEN(INDEX(Settings!$C$6:$C$37,FixtureCalc!E48))=0,"BYE",INDEX(Settings!$C$6:$C$37,FixtureCalc!E48))  )),"")</f>
        <v>Legal Swamp Twisters</v>
      </c>
      <c r="G52" s="27">
        <v>4</v>
      </c>
      <c r="H52" s="82" t="s">
        <v>119</v>
      </c>
      <c r="I52" s="27">
        <v>4</v>
      </c>
      <c r="J52" s="175" t="str">
        <f>IFERROR(IF(FixtureCalc!C48="-","",IF(OR(FixtureCalc!F48="blank row 1",FixtureCalc!F48="blank row 2"),"",IF(LEN(INDEX(Settings!$C$6:$C$37,FixtureCalc!F48))=0,"BYE",INDEX(Settings!$C$6:$C$37,FixtureCalc!F48)) )),"")</f>
        <v>The Krakens</v>
      </c>
      <c r="K52" s="90"/>
      <c r="L52" s="195" t="str">
        <f t="shared" si="5"/>
        <v/>
      </c>
      <c r="S52" s="201" t="str">
        <f t="shared" si="0"/>
        <v>YES</v>
      </c>
      <c r="T52" s="201" t="str">
        <f t="shared" si="1"/>
        <v>NO</v>
      </c>
      <c r="U52" s="201" t="str">
        <f t="shared" si="2"/>
        <v>YES</v>
      </c>
      <c r="V52" s="139">
        <f t="shared" si="3"/>
        <v>9</v>
      </c>
      <c r="W52" s="199" t="str">
        <f t="shared" si="6"/>
        <v/>
      </c>
    </row>
    <row r="53" spans="1:23" ht="18" customHeight="1" x14ac:dyDescent="0.25">
      <c r="A53" s="69"/>
      <c r="B53" s="81"/>
      <c r="C53" s="110">
        <v>44006.875</v>
      </c>
      <c r="D53" s="141" t="str">
        <f>IFERROR(IF(FixtureCalc!C49="-","",IF(OR(FixtureCalc!E49="blank row 1",FixtureCalc!E49="blank row 2"),"","Matchweek "&amp;FixtureCalc!C49)),"")</f>
        <v>Matchweek 5</v>
      </c>
      <c r="E53" s="142" t="str">
        <f>IFERROR(IF(LEN(INDEX(Settings!$D$6:$D$37,MATCH(Fixture!F53,Settings!$C$6:$C$37,0)))=0,"",INDEX(Settings!$D$6:$D$37,MATCH(Fixture!F53,Settings!$C$6:$C$37,0))),"")</f>
        <v>Darrell K Royal–Texas Memorial Stadium</v>
      </c>
      <c r="F53" s="185" t="str">
        <f>IFERROR(IF(FixtureCalc!C49="-","",IF(OR(FixtureCalc!E49="blank row 1",FixtureCalc!E49="blank row 2"),"", IF(LEN(INDEX(Settings!$C$6:$C$37,FixtureCalc!E49))=0,"BYE",INDEX(Settings!$C$6:$C$37,FixtureCalc!E49))  )),"")</f>
        <v>Northern Tan Whackers</v>
      </c>
      <c r="G53" s="27">
        <v>3</v>
      </c>
      <c r="H53" s="82" t="s">
        <v>119</v>
      </c>
      <c r="I53" s="27">
        <v>0</v>
      </c>
      <c r="J53" s="175" t="str">
        <f>IFERROR(IF(FixtureCalc!C49="-","",IF(OR(FixtureCalc!F49="blank row 1",FixtureCalc!F49="blank row 2"),"",IF(LEN(INDEX(Settings!$C$6:$C$37,FixtureCalc!F49))=0,"BYE",INDEX(Settings!$C$6:$C$37,FixtureCalc!F49)) )),"")</f>
        <v>Mighty Patriots</v>
      </c>
      <c r="K53" s="90"/>
      <c r="L53" s="195" t="str">
        <f t="shared" si="5"/>
        <v/>
      </c>
      <c r="S53" s="201" t="str">
        <f t="shared" si="0"/>
        <v>YES</v>
      </c>
      <c r="T53" s="201" t="str">
        <f t="shared" si="1"/>
        <v>NO</v>
      </c>
      <c r="U53" s="201" t="str">
        <f t="shared" si="2"/>
        <v>YES</v>
      </c>
      <c r="V53" s="139">
        <f t="shared" si="3"/>
        <v>9</v>
      </c>
      <c r="W53" s="199" t="str">
        <f t="shared" si="6"/>
        <v/>
      </c>
    </row>
    <row r="54" spans="1:23" ht="18" customHeight="1" x14ac:dyDescent="0.25">
      <c r="A54" s="69"/>
      <c r="B54" s="81"/>
      <c r="C54" s="110">
        <v>44006.875</v>
      </c>
      <c r="D54" s="141" t="str">
        <f>IFERROR(IF(FixtureCalc!C50="-","",IF(OR(FixtureCalc!E50="blank row 1",FixtureCalc!E50="blank row 2"),"","Matchweek "&amp;FixtureCalc!C50)),"")</f>
        <v>Matchweek 5</v>
      </c>
      <c r="E54" s="142" t="str">
        <f>IFERROR(IF(LEN(INDEX(Settings!$D$6:$D$37,MATCH(Fixture!F54,Settings!$C$6:$C$37,0)))=0,"",INDEX(Settings!$D$6:$D$37,MATCH(Fixture!F54,Settings!$C$6:$C$37,0))),"")</f>
        <v>Ben Hill Griffin Stadium</v>
      </c>
      <c r="F54" s="185" t="str">
        <f>IFERROR(IF(FixtureCalc!C50="-","",IF(OR(FixtureCalc!E50="blank row 1",FixtureCalc!E50="blank row 2"),"", IF(LEN(INDEX(Settings!$C$6:$C$37,FixtureCalc!E50))=0,"BYE",INDEX(Settings!$C$6:$C$37,FixtureCalc!E50))  )),"")</f>
        <v>The Classic</v>
      </c>
      <c r="G54" s="27">
        <v>4</v>
      </c>
      <c r="H54" s="82" t="s">
        <v>119</v>
      </c>
      <c r="I54" s="27">
        <v>2</v>
      </c>
      <c r="J54" s="175" t="str">
        <f>IFERROR(IF(FixtureCalc!C50="-","",IF(OR(FixtureCalc!F50="blank row 1",FixtureCalc!F50="blank row 2"),"",IF(LEN(INDEX(Settings!$C$6:$C$37,FixtureCalc!F50))=0,"BYE",INDEX(Settings!$C$6:$C$37,FixtureCalc!F50)) )),"")</f>
        <v>Final Green Gazelles</v>
      </c>
      <c r="K54" s="90"/>
      <c r="L54" s="195" t="str">
        <f t="shared" si="5"/>
        <v/>
      </c>
      <c r="S54" s="201" t="str">
        <f t="shared" si="0"/>
        <v>YES</v>
      </c>
      <c r="T54" s="201" t="str">
        <f t="shared" si="1"/>
        <v>NO</v>
      </c>
      <c r="U54" s="201" t="str">
        <f t="shared" si="2"/>
        <v>YES</v>
      </c>
      <c r="V54" s="139">
        <f t="shared" si="3"/>
        <v>9</v>
      </c>
      <c r="W54" s="199" t="str">
        <f t="shared" si="6"/>
        <v/>
      </c>
    </row>
    <row r="55" spans="1:23" ht="18" customHeight="1" x14ac:dyDescent="0.25">
      <c r="A55" s="69"/>
      <c r="B55" s="81"/>
      <c r="C55" s="110">
        <v>44006.875</v>
      </c>
      <c r="D55" s="141" t="str">
        <f>IFERROR(IF(FixtureCalc!C51="-","",IF(OR(FixtureCalc!E51="blank row 1",FixtureCalc!E51="blank row 2"),"","Matchweek "&amp;FixtureCalc!C51)),"")</f>
        <v>Matchweek 5</v>
      </c>
      <c r="E55" s="142" t="str">
        <f>IFERROR(IF(LEN(INDEX(Settings!$D$6:$D$37,MATCH(Fixture!F55,Settings!$C$6:$C$37,0)))=0,"",INDEX(Settings!$D$6:$D$37,MATCH(Fixture!F55,Settings!$C$6:$C$37,0))),"")</f>
        <v>Jordan–Hare Stadium</v>
      </c>
      <c r="F55" s="185" t="str">
        <f>IFERROR(IF(FixtureCalc!C51="-","",IF(OR(FixtureCalc!E51="blank row 1",FixtureCalc!E51="blank row 2"),"", IF(LEN(INDEX(Settings!$C$6:$C$37,FixtureCalc!E51))=0,"BYE",INDEX(Settings!$C$6:$C$37,FixtureCalc!E51))  )),"")</f>
        <v>Defiant Jesters</v>
      </c>
      <c r="G55" s="27">
        <v>0</v>
      </c>
      <c r="H55" s="82" t="s">
        <v>119</v>
      </c>
      <c r="I55" s="27">
        <v>4</v>
      </c>
      <c r="J55" s="175" t="str">
        <f>IFERROR(IF(FixtureCalc!C51="-","",IF(OR(FixtureCalc!F51="blank row 1",FixtureCalc!F51="blank row 2"),"",IF(LEN(INDEX(Settings!$C$6:$C$37,FixtureCalc!F51))=0,"BYE",INDEX(Settings!$C$6:$C$37,FixtureCalc!F51)) )),"")</f>
        <v>Haunting Bottle Rockets</v>
      </c>
      <c r="K55" s="90"/>
      <c r="L55" s="195" t="str">
        <f t="shared" si="5"/>
        <v/>
      </c>
      <c r="S55" s="201" t="str">
        <f t="shared" si="0"/>
        <v>YES</v>
      </c>
      <c r="T55" s="201" t="str">
        <f t="shared" si="1"/>
        <v>NO</v>
      </c>
      <c r="U55" s="201" t="str">
        <f t="shared" si="2"/>
        <v>YES</v>
      </c>
      <c r="V55" s="139">
        <f t="shared" si="3"/>
        <v>9</v>
      </c>
      <c r="W55" s="199" t="str">
        <f t="shared" si="6"/>
        <v/>
      </c>
    </row>
    <row r="56" spans="1:23" ht="18" customHeight="1" x14ac:dyDescent="0.25">
      <c r="A56" s="69"/>
      <c r="B56" s="81"/>
      <c r="C56" s="110">
        <v>44007.75</v>
      </c>
      <c r="D56" s="141" t="str">
        <f>IFERROR(IF(FixtureCalc!C52="-","",IF(OR(FixtureCalc!E52="blank row 1",FixtureCalc!E52="blank row 2"),"","Matchweek "&amp;FixtureCalc!C52)),"")</f>
        <v>Matchweek 5</v>
      </c>
      <c r="E56" s="142" t="str">
        <f>IFERROR(IF(LEN(INDEX(Settings!$D$6:$D$37,MATCH(Fixture!F56,Settings!$C$6:$C$37,0)))=0,"",INDEX(Settings!$D$6:$D$37,MATCH(Fixture!F56,Settings!$C$6:$C$37,0))),"")</f>
        <v>Gaylord Family Oklahoma Memorial Stadium</v>
      </c>
      <c r="F56" s="185" t="str">
        <f>IFERROR(IF(FixtureCalc!C52="-","",IF(OR(FixtureCalc!E52="blank row 1",FixtureCalc!E52="blank row 2"),"", IF(LEN(INDEX(Settings!$C$6:$C$37,FixtureCalc!E52))=0,"BYE",INDEX(Settings!$C$6:$C$37,FixtureCalc!E52))  )),"")</f>
        <v>Unethical Bison</v>
      </c>
      <c r="G56" s="27">
        <v>2</v>
      </c>
      <c r="H56" s="82" t="s">
        <v>119</v>
      </c>
      <c r="I56" s="27">
        <v>3</v>
      </c>
      <c r="J56" s="175" t="str">
        <f>IFERROR(IF(FixtureCalc!C52="-","",IF(OR(FixtureCalc!F52="blank row 1",FixtureCalc!F52="blank row 2"),"",IF(LEN(INDEX(Settings!$C$6:$C$37,FixtureCalc!F52))=0,"BYE",INDEX(Settings!$C$6:$C$37,FixtureCalc!F52)) )),"")</f>
        <v>Red Sirens</v>
      </c>
      <c r="K56" s="90"/>
      <c r="L56" s="195" t="str">
        <f t="shared" si="5"/>
        <v/>
      </c>
      <c r="S56" s="201" t="str">
        <f t="shared" si="0"/>
        <v>YES</v>
      </c>
      <c r="T56" s="201" t="str">
        <f t="shared" si="1"/>
        <v>NO</v>
      </c>
      <c r="U56" s="201" t="str">
        <f t="shared" si="2"/>
        <v>YES</v>
      </c>
      <c r="V56" s="139">
        <f t="shared" si="3"/>
        <v>9</v>
      </c>
      <c r="W56" s="199" t="str">
        <f t="shared" si="6"/>
        <v/>
      </c>
    </row>
    <row r="57" spans="1:23" ht="18" customHeight="1" x14ac:dyDescent="0.25">
      <c r="A57" s="69"/>
      <c r="B57" s="81"/>
      <c r="C57" s="110">
        <v>44007.791666666664</v>
      </c>
      <c r="D57" s="141" t="str">
        <f>IFERROR(IF(FixtureCalc!C53="-","",IF(OR(FixtureCalc!E53="blank row 1",FixtureCalc!E53="blank row 2"),"","Matchweek "&amp;FixtureCalc!C53)),"")</f>
        <v>Matchweek 5</v>
      </c>
      <c r="E57" s="142" t="str">
        <f>IFERROR(IF(LEN(INDEX(Settings!$D$6:$D$37,MATCH(Fixture!F57,Settings!$C$6:$C$37,0)))=0,"",INDEX(Settings!$D$6:$D$37,MATCH(Fixture!F57,Settings!$C$6:$C$37,0))),"")</f>
        <v>Ohio Stadium</v>
      </c>
      <c r="F57" s="185" t="str">
        <f>IFERROR(IF(FixtureCalc!C53="-","",IF(OR(FixtureCalc!E53="blank row 1",FixtureCalc!E53="blank row 2"),"", IF(LEN(INDEX(Settings!$C$6:$C$37,FixtureCalc!E53))=0,"BYE",INDEX(Settings!$C$6:$C$37,FixtureCalc!E53))  )),"")</f>
        <v>Ancient Crows</v>
      </c>
      <c r="G57" s="27">
        <v>1</v>
      </c>
      <c r="H57" s="82" t="s">
        <v>119</v>
      </c>
      <c r="I57" s="27">
        <v>1</v>
      </c>
      <c r="J57" s="175" t="str">
        <f>IFERROR(IF(FixtureCalc!C53="-","",IF(OR(FixtureCalc!F53="blank row 1",FixtureCalc!F53="blank row 2"),"",IF(LEN(INDEX(Settings!$C$6:$C$37,FixtureCalc!F53))=0,"BYE",INDEX(Settings!$C$6:$C$37,FixtureCalc!F53)) )),"")</f>
        <v>Earnest Broncos</v>
      </c>
      <c r="K57" s="90"/>
      <c r="L57" s="195" t="str">
        <f t="shared" si="5"/>
        <v/>
      </c>
      <c r="S57" s="201" t="str">
        <f t="shared" si="0"/>
        <v>YES</v>
      </c>
      <c r="T57" s="201" t="str">
        <f t="shared" si="1"/>
        <v>NO</v>
      </c>
      <c r="U57" s="201" t="str">
        <f t="shared" si="2"/>
        <v>YES</v>
      </c>
      <c r="V57" s="139">
        <f t="shared" si="3"/>
        <v>9</v>
      </c>
      <c r="W57" s="199" t="str">
        <f t="shared" si="6"/>
        <v/>
      </c>
    </row>
    <row r="58" spans="1:23" ht="18" customHeight="1" x14ac:dyDescent="0.25">
      <c r="A58" s="69"/>
      <c r="B58" s="81"/>
      <c r="C58" s="110">
        <v>44007.895833333336</v>
      </c>
      <c r="D58" s="141" t="str">
        <f>IFERROR(IF(FixtureCalc!C54="-","",IF(OR(FixtureCalc!E54="blank row 1",FixtureCalc!E54="blank row 2"),"","Matchweek "&amp;FixtureCalc!C54)),"")</f>
        <v>Matchweek 5</v>
      </c>
      <c r="E58" s="142" t="str">
        <f>IFERROR(IF(LEN(INDEX(Settings!$D$6:$D$37,MATCH(Fixture!F58,Settings!$C$6:$C$37,0)))=0,"",INDEX(Settings!$D$6:$D$37,MATCH(Fixture!F58,Settings!$C$6:$C$37,0))),"")</f>
        <v>Kyle Field</v>
      </c>
      <c r="F58" s="185" t="str">
        <f>IFERROR(IF(FixtureCalc!C54="-","",IF(OR(FixtureCalc!E54="blank row 1",FixtureCalc!E54="blank row 2"),"", IF(LEN(INDEX(Settings!$C$6:$C$37,FixtureCalc!E54))=0,"BYE",INDEX(Settings!$C$6:$C$37,FixtureCalc!E54))  )),"")</f>
        <v>Wise Panthers</v>
      </c>
      <c r="G58" s="27">
        <v>2</v>
      </c>
      <c r="H58" s="82" t="s">
        <v>119</v>
      </c>
      <c r="I58" s="27">
        <v>0</v>
      </c>
      <c r="J58" s="175" t="str">
        <f>IFERROR(IF(FixtureCalc!C54="-","",IF(OR(FixtureCalc!F54="blank row 1",FixtureCalc!F54="blank row 2"),"",IF(LEN(INDEX(Settings!$C$6:$C$37,FixtureCalc!F54))=0,"BYE",INDEX(Settings!$C$6:$C$37,FixtureCalc!F54)) )),"")</f>
        <v>Silver Rangers</v>
      </c>
      <c r="K58" s="90"/>
      <c r="L58" s="195" t="str">
        <f t="shared" si="5"/>
        <v/>
      </c>
      <c r="S58" s="201" t="str">
        <f t="shared" si="0"/>
        <v>YES</v>
      </c>
      <c r="T58" s="201" t="str">
        <f t="shared" si="1"/>
        <v>NO</v>
      </c>
      <c r="U58" s="201" t="str">
        <f t="shared" si="2"/>
        <v>YES</v>
      </c>
      <c r="V58" s="139">
        <f t="shared" si="3"/>
        <v>9</v>
      </c>
      <c r="W58" s="199" t="str">
        <f t="shared" si="6"/>
        <v/>
      </c>
    </row>
    <row r="59" spans="1:23" ht="18" customHeight="1" x14ac:dyDescent="0.25">
      <c r="A59" s="69"/>
      <c r="B59" s="81"/>
      <c r="C59" s="110">
        <v>44007.791666666664</v>
      </c>
      <c r="D59" s="141" t="str">
        <f>IFERROR(IF(FixtureCalc!C55="-","",IF(OR(FixtureCalc!E55="blank row 1",FixtureCalc!E55="blank row 2"),"","Matchweek "&amp;FixtureCalc!C55)),"")</f>
        <v>Matchweek 5</v>
      </c>
      <c r="E59" s="142" t="str">
        <f>IFERROR(IF(LEN(INDEX(Settings!$D$6:$D$37,MATCH(Fixture!F59,Settings!$C$6:$C$37,0)))=0,"",INDEX(Settings!$D$6:$D$37,MATCH(Fixture!F59,Settings!$C$6:$C$37,0))),"")</f>
        <v>Neyland Stadium</v>
      </c>
      <c r="F59" s="185" t="str">
        <f>IFERROR(IF(FixtureCalc!C55="-","",IF(OR(FixtureCalc!E55="blank row 1",FixtureCalc!E55="blank row 2"),"", IF(LEN(INDEX(Settings!$C$6:$C$37,FixtureCalc!E55))=0,"BYE",INDEX(Settings!$C$6:$C$37,FixtureCalc!E55))  )),"")</f>
        <v>South Leaders</v>
      </c>
      <c r="G59" s="27">
        <v>0</v>
      </c>
      <c r="H59" s="82" t="s">
        <v>119</v>
      </c>
      <c r="I59" s="27">
        <v>3</v>
      </c>
      <c r="J59" s="175" t="str">
        <f>IFERROR(IF(FixtureCalc!C55="-","",IF(OR(FixtureCalc!F55="blank row 1",FixtureCalc!F55="blank row 2"),"",IF(LEN(INDEX(Settings!$C$6:$C$37,FixtureCalc!F55))=0,"BYE",INDEX(Settings!$C$6:$C$37,FixtureCalc!F55)) )),"")</f>
        <v>Real Revolution</v>
      </c>
      <c r="K59" s="90"/>
      <c r="L59" s="195" t="str">
        <f t="shared" si="5"/>
        <v/>
      </c>
      <c r="S59" s="201" t="str">
        <f t="shared" si="0"/>
        <v>YES</v>
      </c>
      <c r="T59" s="201" t="str">
        <f t="shared" si="1"/>
        <v>NO</v>
      </c>
      <c r="U59" s="201" t="str">
        <f t="shared" si="2"/>
        <v>YES</v>
      </c>
      <c r="V59" s="139">
        <f t="shared" si="3"/>
        <v>9</v>
      </c>
      <c r="W59" s="199" t="str">
        <f t="shared" si="6"/>
        <v/>
      </c>
    </row>
    <row r="60" spans="1:23" ht="18" customHeight="1" x14ac:dyDescent="0.25">
      <c r="A60" s="69"/>
      <c r="B60" s="81"/>
      <c r="C60" s="110">
        <v>44007.895833333336</v>
      </c>
      <c r="D60" s="141" t="str">
        <f>IFERROR(IF(FixtureCalc!C56="-","",IF(OR(FixtureCalc!E56="blank row 1",FixtureCalc!E56="blank row 2"),"","Matchweek "&amp;FixtureCalc!C56)),"")</f>
        <v>Matchweek 5</v>
      </c>
      <c r="E60" s="142" t="str">
        <f>IFERROR(IF(LEN(INDEX(Settings!$D$6:$D$37,MATCH(Fixture!F60,Settings!$C$6:$C$37,0)))=0,"",INDEX(Settings!$D$6:$D$37,MATCH(Fixture!F60,Settings!$C$6:$C$37,0))),"")</f>
        <v>Tiger Stadium</v>
      </c>
      <c r="F60" s="185" t="str">
        <f>IFERROR(IF(FixtureCalc!C56="-","",IF(OR(FixtureCalc!E56="blank row 1",FixtureCalc!E56="blank row 2"),"", IF(LEN(INDEX(Settings!$C$6:$C$37,FixtureCalc!E56))=0,"BYE",INDEX(Settings!$C$6:$C$37,FixtureCalc!E56))  )),"")</f>
        <v>Kaptain City</v>
      </c>
      <c r="G60" s="27">
        <v>2</v>
      </c>
      <c r="H60" s="82" t="s">
        <v>119</v>
      </c>
      <c r="I60" s="27">
        <v>4</v>
      </c>
      <c r="J60" s="175" t="str">
        <f>IFERROR(IF(FixtureCalc!C56="-","",IF(OR(FixtureCalc!F56="blank row 1",FixtureCalc!F56="blank row 2"),"",IF(LEN(INDEX(Settings!$C$6:$C$37,FixtureCalc!F56))=0,"BYE",INDEX(Settings!$C$6:$C$37,FixtureCalc!F56)) )),"")</f>
        <v>Delta Blazers</v>
      </c>
      <c r="K60" s="90"/>
      <c r="L60" s="195" t="str">
        <f t="shared" si="5"/>
        <v/>
      </c>
      <c r="S60" s="201" t="str">
        <f t="shared" si="0"/>
        <v>YES</v>
      </c>
      <c r="T60" s="201" t="str">
        <f t="shared" si="1"/>
        <v>NO</v>
      </c>
      <c r="U60" s="201" t="str">
        <f t="shared" si="2"/>
        <v>YES</v>
      </c>
      <c r="V60" s="139">
        <f t="shared" si="3"/>
        <v>9</v>
      </c>
      <c r="W60" s="199" t="str">
        <f t="shared" si="6"/>
        <v/>
      </c>
    </row>
    <row r="61" spans="1:23" ht="18" customHeight="1" x14ac:dyDescent="0.25">
      <c r="A61" s="69"/>
      <c r="B61" s="81"/>
      <c r="C61" s="110"/>
      <c r="D61" s="141" t="str">
        <f>IFERROR(IF(FixtureCalc!C57="-","",IF(OR(FixtureCalc!E57="blank row 1",FixtureCalc!E57="blank row 2"),"","Matchweek "&amp;FixtureCalc!C57)),"")</f>
        <v/>
      </c>
      <c r="E61" s="142" t="str">
        <f>IFERROR(IF(LEN(INDEX(Settings!$D$6:$D$37,MATCH(Fixture!F61,Settings!$C$6:$C$37,0)))=0,"",INDEX(Settings!$D$6:$D$37,MATCH(Fixture!F61,Settings!$C$6:$C$37,0))),"")</f>
        <v/>
      </c>
      <c r="F61" s="185" t="str">
        <f>IFERROR(IF(FixtureCalc!C57="-","",IF(OR(FixtureCalc!E57="blank row 1",FixtureCalc!E57="blank row 2"),"", IF(LEN(INDEX(Settings!$C$6:$C$37,FixtureCalc!E57))=0,"BYE",INDEX(Settings!$C$6:$C$37,FixtureCalc!E57))  )),"")</f>
        <v/>
      </c>
      <c r="G61" s="27" t="s">
        <v>119</v>
      </c>
      <c r="H61" s="82" t="s">
        <v>119</v>
      </c>
      <c r="I61" s="27" t="s">
        <v>119</v>
      </c>
      <c r="J61" s="175" t="str">
        <f>IFERROR(IF(FixtureCalc!C57="-","",IF(OR(FixtureCalc!F57="blank row 1",FixtureCalc!F57="blank row 2"),"",IF(LEN(INDEX(Settings!$C$6:$C$37,FixtureCalc!F57))=0,"BYE",INDEX(Settings!$C$6:$C$37,FixtureCalc!F57)) )),"")</f>
        <v/>
      </c>
      <c r="K61" s="90"/>
      <c r="L61" s="195" t="str">
        <f t="shared" si="5"/>
        <v/>
      </c>
      <c r="S61" s="201" t="str">
        <f t="shared" si="0"/>
        <v>NO</v>
      </c>
      <c r="T61" s="201" t="str">
        <f t="shared" si="1"/>
        <v>NO</v>
      </c>
      <c r="U61" s="201" t="str">
        <f t="shared" si="2"/>
        <v>NO</v>
      </c>
      <c r="V61" s="139">
        <f t="shared" si="3"/>
        <v>0</v>
      </c>
      <c r="W61" s="199" t="str">
        <f t="shared" si="6"/>
        <v/>
      </c>
    </row>
    <row r="62" spans="1:23" ht="18" customHeight="1" x14ac:dyDescent="0.25">
      <c r="A62" s="69"/>
      <c r="B62" s="81"/>
      <c r="C62" s="110"/>
      <c r="D62" s="141" t="str">
        <f>IFERROR(IF(FixtureCalc!C58="-","",IF(OR(FixtureCalc!E58="blank row 1",FixtureCalc!E58="blank row 2"),"","Matchweek "&amp;FixtureCalc!C58)),"")</f>
        <v/>
      </c>
      <c r="E62" s="142" t="str">
        <f>IFERROR(IF(LEN(INDEX(Settings!$D$6:$D$37,MATCH(Fixture!F62,Settings!$C$6:$C$37,0)))=0,"",INDEX(Settings!$D$6:$D$37,MATCH(Fixture!F62,Settings!$C$6:$C$37,0))),"")</f>
        <v/>
      </c>
      <c r="F62" s="185" t="str">
        <f>IFERROR(IF(FixtureCalc!C58="-","",IF(OR(FixtureCalc!E58="blank row 1",FixtureCalc!E58="blank row 2"),"", IF(LEN(INDEX(Settings!$C$6:$C$37,FixtureCalc!E58))=0,"BYE",INDEX(Settings!$C$6:$C$37,FixtureCalc!E58))  )),"")</f>
        <v/>
      </c>
      <c r="G62" s="27" t="s">
        <v>119</v>
      </c>
      <c r="H62" s="82" t="s">
        <v>119</v>
      </c>
      <c r="I62" s="27" t="s">
        <v>119</v>
      </c>
      <c r="J62" s="175" t="str">
        <f>IFERROR(IF(FixtureCalc!C58="-","",IF(OR(FixtureCalc!F58="blank row 1",FixtureCalc!F58="blank row 2"),"",IF(LEN(INDEX(Settings!$C$6:$C$37,FixtureCalc!F58))=0,"BYE",INDEX(Settings!$C$6:$C$37,FixtureCalc!F58)) )),"")</f>
        <v/>
      </c>
      <c r="K62" s="90"/>
      <c r="L62" s="195" t="str">
        <f t="shared" si="5"/>
        <v/>
      </c>
      <c r="S62" s="201" t="str">
        <f t="shared" si="0"/>
        <v>NO</v>
      </c>
      <c r="T62" s="201" t="str">
        <f t="shared" si="1"/>
        <v>NO</v>
      </c>
      <c r="U62" s="201" t="str">
        <f t="shared" si="2"/>
        <v>NO</v>
      </c>
      <c r="V62" s="139">
        <f t="shared" si="3"/>
        <v>0</v>
      </c>
      <c r="W62" s="199" t="str">
        <f t="shared" si="6"/>
        <v/>
      </c>
    </row>
    <row r="63" spans="1:23" ht="18" customHeight="1" x14ac:dyDescent="0.25">
      <c r="A63" s="69"/>
      <c r="B63" s="81"/>
      <c r="C63" s="110">
        <v>44007.822916666664</v>
      </c>
      <c r="D63" s="141" t="str">
        <f>IFERROR(IF(FixtureCalc!C59="-","",IF(OR(FixtureCalc!E59="blank row 1",FixtureCalc!E59="blank row 2"),"","Matchweek "&amp;FixtureCalc!C59)),"")</f>
        <v>Matchweek 6</v>
      </c>
      <c r="E63" s="142" t="str">
        <f>IFERROR(IF(LEN(INDEX(Settings!$D$6:$D$37,MATCH(Fixture!F63,Settings!$C$6:$C$37,0)))=0,"",INDEX(Settings!$D$6:$D$37,MATCH(Fixture!F63,Settings!$C$6:$C$37,0))),"")</f>
        <v>Beaver Stadium</v>
      </c>
      <c r="F63" s="185" t="str">
        <f>IFERROR(IF(FixtureCalc!C59="-","",IF(OR(FixtureCalc!E59="blank row 1",FixtureCalc!E59="blank row 2"),"", IF(LEN(INDEX(Settings!$C$6:$C$37,FixtureCalc!E59))=0,"BYE",INDEX(Settings!$C$6:$C$37,FixtureCalc!E59))  )),"")</f>
        <v>Legal Swamp Twisters</v>
      </c>
      <c r="G63" s="27">
        <v>3</v>
      </c>
      <c r="H63" s="82" t="s">
        <v>119</v>
      </c>
      <c r="I63" s="27">
        <v>3</v>
      </c>
      <c r="J63" s="175" t="str">
        <f>IFERROR(IF(FixtureCalc!C59="-","",IF(OR(FixtureCalc!F59="blank row 1",FixtureCalc!F59="blank row 2"),"",IF(LEN(INDEX(Settings!$C$6:$C$37,FixtureCalc!F59))=0,"BYE",INDEX(Settings!$C$6:$C$37,FixtureCalc!F59)) )),"")</f>
        <v>Mighty Patriots</v>
      </c>
      <c r="K63" s="90"/>
      <c r="L63" s="195" t="str">
        <f t="shared" si="5"/>
        <v/>
      </c>
      <c r="S63" s="201" t="str">
        <f t="shared" si="0"/>
        <v>YES</v>
      </c>
      <c r="T63" s="201" t="str">
        <f t="shared" si="1"/>
        <v>NO</v>
      </c>
      <c r="U63" s="201" t="str">
        <f t="shared" si="2"/>
        <v>YES</v>
      </c>
      <c r="V63" s="139">
        <f t="shared" si="3"/>
        <v>9</v>
      </c>
      <c r="W63" s="199" t="str">
        <f t="shared" si="6"/>
        <v/>
      </c>
    </row>
    <row r="64" spans="1:23" ht="18" customHeight="1" x14ac:dyDescent="0.25">
      <c r="A64" s="69"/>
      <c r="B64" s="81"/>
      <c r="C64" s="110">
        <v>44007.875</v>
      </c>
      <c r="D64" s="141" t="str">
        <f>IFERROR(IF(FixtureCalc!C60="-","",IF(OR(FixtureCalc!E60="blank row 1",FixtureCalc!E60="blank row 2"),"","Matchweek "&amp;FixtureCalc!C60)),"")</f>
        <v>Matchweek 6</v>
      </c>
      <c r="E64" s="142" t="str">
        <f>IFERROR(IF(LEN(INDEX(Settings!$D$6:$D$37,MATCH(Fixture!F64,Settings!$C$6:$C$37,0)))=0,"",INDEX(Settings!$D$6:$D$37,MATCH(Fixture!F64,Settings!$C$6:$C$37,0))),"")</f>
        <v>Bryant–Denny Stadium</v>
      </c>
      <c r="F64" s="185" t="str">
        <f>IFERROR(IF(FixtureCalc!C60="-","",IF(OR(FixtureCalc!E60="blank row 1",FixtureCalc!E60="blank row 2"),"", IF(LEN(INDEX(Settings!$C$6:$C$37,FixtureCalc!E60))=0,"BYE",INDEX(Settings!$C$6:$C$37,FixtureCalc!E60))  )),"")</f>
        <v>The Krakens</v>
      </c>
      <c r="G64" s="27">
        <v>3</v>
      </c>
      <c r="H64" s="82" t="s">
        <v>119</v>
      </c>
      <c r="I64" s="27">
        <v>1</v>
      </c>
      <c r="J64" s="175" t="str">
        <f>IFERROR(IF(FixtureCalc!C60="-","",IF(OR(FixtureCalc!F60="blank row 1",FixtureCalc!F60="blank row 2"),"",IF(LEN(INDEX(Settings!$C$6:$C$37,FixtureCalc!F60))=0,"BYE",INDEX(Settings!$C$6:$C$37,FixtureCalc!F60)) )),"")</f>
        <v>Final Green Gazelles</v>
      </c>
      <c r="K64" s="90"/>
      <c r="L64" s="195" t="str">
        <f t="shared" si="5"/>
        <v/>
      </c>
      <c r="S64" s="201" t="str">
        <f t="shared" si="0"/>
        <v>YES</v>
      </c>
      <c r="T64" s="201" t="str">
        <f t="shared" si="1"/>
        <v>NO</v>
      </c>
      <c r="U64" s="201" t="str">
        <f t="shared" si="2"/>
        <v>YES</v>
      </c>
      <c r="V64" s="139">
        <f t="shared" si="3"/>
        <v>9</v>
      </c>
      <c r="W64" s="199" t="str">
        <f t="shared" si="6"/>
        <v/>
      </c>
    </row>
    <row r="65" spans="1:23" ht="18" customHeight="1" x14ac:dyDescent="0.25">
      <c r="A65" s="69"/>
      <c r="B65" s="81"/>
      <c r="C65" s="110">
        <v>44007.875</v>
      </c>
      <c r="D65" s="141" t="str">
        <f>IFERROR(IF(FixtureCalc!C61="-","",IF(OR(FixtureCalc!E61="blank row 1",FixtureCalc!E61="blank row 2"),"","Matchweek "&amp;FixtureCalc!C61)),"")</f>
        <v>Matchweek 6</v>
      </c>
      <c r="E65" s="142" t="str">
        <f>IFERROR(IF(LEN(INDEX(Settings!$D$6:$D$37,MATCH(Fixture!F65,Settings!$C$6:$C$37,0)))=0,"",INDEX(Settings!$D$6:$D$37,MATCH(Fixture!F65,Settings!$C$6:$C$37,0))),"")</f>
        <v>Darrell K Royal–Texas Memorial Stadium</v>
      </c>
      <c r="F65" s="185" t="str">
        <f>IFERROR(IF(FixtureCalc!C61="-","",IF(OR(FixtureCalc!E61="blank row 1",FixtureCalc!E61="blank row 2"),"", IF(LEN(INDEX(Settings!$C$6:$C$37,FixtureCalc!E61))=0,"BYE",INDEX(Settings!$C$6:$C$37,FixtureCalc!E61))  )),"")</f>
        <v>Northern Tan Whackers</v>
      </c>
      <c r="G65" s="27">
        <v>2</v>
      </c>
      <c r="H65" s="82" t="s">
        <v>119</v>
      </c>
      <c r="I65" s="27">
        <v>1</v>
      </c>
      <c r="J65" s="175" t="str">
        <f>IFERROR(IF(FixtureCalc!C61="-","",IF(OR(FixtureCalc!F61="blank row 1",FixtureCalc!F61="blank row 2"),"",IF(LEN(INDEX(Settings!$C$6:$C$37,FixtureCalc!F61))=0,"BYE",INDEX(Settings!$C$6:$C$37,FixtureCalc!F61)) )),"")</f>
        <v>Haunting Bottle Rockets</v>
      </c>
      <c r="K65" s="90"/>
      <c r="L65" s="195" t="str">
        <f t="shared" si="5"/>
        <v/>
      </c>
      <c r="S65" s="201" t="str">
        <f t="shared" si="0"/>
        <v>YES</v>
      </c>
      <c r="T65" s="201" t="str">
        <f t="shared" si="1"/>
        <v>NO</v>
      </c>
      <c r="U65" s="201" t="str">
        <f t="shared" si="2"/>
        <v>YES</v>
      </c>
      <c r="V65" s="139">
        <f t="shared" si="3"/>
        <v>9</v>
      </c>
      <c r="W65" s="199" t="str">
        <f t="shared" si="6"/>
        <v/>
      </c>
    </row>
    <row r="66" spans="1:23" ht="18" customHeight="1" x14ac:dyDescent="0.25">
      <c r="A66" s="69"/>
      <c r="B66" s="81"/>
      <c r="C66" s="110">
        <v>44007.875</v>
      </c>
      <c r="D66" s="141" t="str">
        <f>IFERROR(IF(FixtureCalc!C62="-","",IF(OR(FixtureCalc!E62="blank row 1",FixtureCalc!E62="blank row 2"),"","Matchweek "&amp;FixtureCalc!C62)),"")</f>
        <v>Matchweek 6</v>
      </c>
      <c r="E66" s="142" t="str">
        <f>IFERROR(IF(LEN(INDEX(Settings!$D$6:$D$37,MATCH(Fixture!F66,Settings!$C$6:$C$37,0)))=0,"",INDEX(Settings!$D$6:$D$37,MATCH(Fixture!F66,Settings!$C$6:$C$37,0))),"")</f>
        <v>Ben Hill Griffin Stadium</v>
      </c>
      <c r="F66" s="185" t="str">
        <f>IFERROR(IF(FixtureCalc!C62="-","",IF(OR(FixtureCalc!E62="blank row 1",FixtureCalc!E62="blank row 2"),"", IF(LEN(INDEX(Settings!$C$6:$C$37,FixtureCalc!E62))=0,"BYE",INDEX(Settings!$C$6:$C$37,FixtureCalc!E62))  )),"")</f>
        <v>The Classic</v>
      </c>
      <c r="G66" s="27">
        <v>4</v>
      </c>
      <c r="H66" s="82" t="s">
        <v>119</v>
      </c>
      <c r="I66" s="27">
        <v>2</v>
      </c>
      <c r="J66" s="175" t="str">
        <f>IFERROR(IF(FixtureCalc!C62="-","",IF(OR(FixtureCalc!F62="blank row 1",FixtureCalc!F62="blank row 2"),"",IF(LEN(INDEX(Settings!$C$6:$C$37,FixtureCalc!F62))=0,"BYE",INDEX(Settings!$C$6:$C$37,FixtureCalc!F62)) )),"")</f>
        <v>Red Sirens</v>
      </c>
      <c r="K66" s="90"/>
      <c r="L66" s="195" t="str">
        <f t="shared" si="5"/>
        <v/>
      </c>
      <c r="S66" s="201" t="str">
        <f t="shared" si="0"/>
        <v>YES</v>
      </c>
      <c r="T66" s="201" t="str">
        <f t="shared" si="1"/>
        <v>NO</v>
      </c>
      <c r="U66" s="201" t="str">
        <f t="shared" si="2"/>
        <v>YES</v>
      </c>
      <c r="V66" s="139">
        <f t="shared" si="3"/>
        <v>9</v>
      </c>
      <c r="W66" s="199" t="str">
        <f t="shared" si="6"/>
        <v/>
      </c>
    </row>
    <row r="67" spans="1:23" ht="18" customHeight="1" x14ac:dyDescent="0.25">
      <c r="A67" s="69"/>
      <c r="B67" s="81"/>
      <c r="C67" s="110">
        <v>44008.75</v>
      </c>
      <c r="D67" s="141" t="str">
        <f>IFERROR(IF(FixtureCalc!C63="-","",IF(OR(FixtureCalc!E63="blank row 1",FixtureCalc!E63="blank row 2"),"","Matchweek "&amp;FixtureCalc!C63)),"")</f>
        <v>Matchweek 6</v>
      </c>
      <c r="E67" s="142" t="str">
        <f>IFERROR(IF(LEN(INDEX(Settings!$D$6:$D$37,MATCH(Fixture!F67,Settings!$C$6:$C$37,0)))=0,"",INDEX(Settings!$D$6:$D$37,MATCH(Fixture!F67,Settings!$C$6:$C$37,0))),"")</f>
        <v>Jordan–Hare Stadium</v>
      </c>
      <c r="F67" s="185" t="str">
        <f>IFERROR(IF(FixtureCalc!C63="-","",IF(OR(FixtureCalc!E63="blank row 1",FixtureCalc!E63="blank row 2"),"", IF(LEN(INDEX(Settings!$C$6:$C$37,FixtureCalc!E63))=0,"BYE",INDEX(Settings!$C$6:$C$37,FixtureCalc!E63))  )),"")</f>
        <v>Defiant Jesters</v>
      </c>
      <c r="G67" s="27">
        <v>2</v>
      </c>
      <c r="H67" s="82" t="s">
        <v>119</v>
      </c>
      <c r="I67" s="27">
        <v>1</v>
      </c>
      <c r="J67" s="175" t="str">
        <f>IFERROR(IF(FixtureCalc!C63="-","",IF(OR(FixtureCalc!F63="blank row 1",FixtureCalc!F63="blank row 2"),"",IF(LEN(INDEX(Settings!$C$6:$C$37,FixtureCalc!F63))=0,"BYE",INDEX(Settings!$C$6:$C$37,FixtureCalc!F63)) )),"")</f>
        <v>Earnest Broncos</v>
      </c>
      <c r="K67" s="90"/>
      <c r="L67" s="195" t="str">
        <f t="shared" si="5"/>
        <v/>
      </c>
      <c r="S67" s="201" t="str">
        <f t="shared" si="0"/>
        <v>YES</v>
      </c>
      <c r="T67" s="201" t="str">
        <f t="shared" si="1"/>
        <v>NO</v>
      </c>
      <c r="U67" s="201" t="str">
        <f t="shared" si="2"/>
        <v>YES</v>
      </c>
      <c r="V67" s="139">
        <f t="shared" si="3"/>
        <v>9</v>
      </c>
      <c r="W67" s="199" t="str">
        <f t="shared" si="6"/>
        <v/>
      </c>
    </row>
    <row r="68" spans="1:23" ht="18" customHeight="1" x14ac:dyDescent="0.25">
      <c r="A68" s="69"/>
      <c r="B68" s="81"/>
      <c r="C68" s="110">
        <v>44008.791666666664</v>
      </c>
      <c r="D68" s="141" t="str">
        <f>IFERROR(IF(FixtureCalc!C64="-","",IF(OR(FixtureCalc!E64="blank row 1",FixtureCalc!E64="blank row 2"),"","Matchweek "&amp;FixtureCalc!C64)),"")</f>
        <v>Matchweek 6</v>
      </c>
      <c r="E68" s="142" t="str">
        <f>IFERROR(IF(LEN(INDEX(Settings!$D$6:$D$37,MATCH(Fixture!F68,Settings!$C$6:$C$37,0)))=0,"",INDEX(Settings!$D$6:$D$37,MATCH(Fixture!F68,Settings!$C$6:$C$37,0))),"")</f>
        <v>Gaylord Family Oklahoma Memorial Stadium</v>
      </c>
      <c r="F68" s="185" t="str">
        <f>IFERROR(IF(FixtureCalc!C64="-","",IF(OR(FixtureCalc!E64="blank row 1",FixtureCalc!E64="blank row 2"),"", IF(LEN(INDEX(Settings!$C$6:$C$37,FixtureCalc!E64))=0,"BYE",INDEX(Settings!$C$6:$C$37,FixtureCalc!E64))  )),"")</f>
        <v>Unethical Bison</v>
      </c>
      <c r="G68" s="27">
        <v>0</v>
      </c>
      <c r="H68" s="82" t="s">
        <v>119</v>
      </c>
      <c r="I68" s="27">
        <v>1</v>
      </c>
      <c r="J68" s="175" t="str">
        <f>IFERROR(IF(FixtureCalc!C64="-","",IF(OR(FixtureCalc!F64="blank row 1",FixtureCalc!F64="blank row 2"),"",IF(LEN(INDEX(Settings!$C$6:$C$37,FixtureCalc!F64))=0,"BYE",INDEX(Settings!$C$6:$C$37,FixtureCalc!F64)) )),"")</f>
        <v>Silver Rangers</v>
      </c>
      <c r="K68" s="90"/>
      <c r="L68" s="195" t="str">
        <f t="shared" si="5"/>
        <v/>
      </c>
      <c r="S68" s="201" t="str">
        <f t="shared" si="0"/>
        <v>YES</v>
      </c>
      <c r="T68" s="201" t="str">
        <f t="shared" si="1"/>
        <v>NO</v>
      </c>
      <c r="U68" s="201" t="str">
        <f t="shared" si="2"/>
        <v>YES</v>
      </c>
      <c r="V68" s="139">
        <f t="shared" si="3"/>
        <v>9</v>
      </c>
      <c r="W68" s="199" t="str">
        <f t="shared" si="6"/>
        <v/>
      </c>
    </row>
    <row r="69" spans="1:23" ht="18" customHeight="1" x14ac:dyDescent="0.25">
      <c r="A69" s="69"/>
      <c r="B69" s="81"/>
      <c r="C69" s="110">
        <v>44008.895833333336</v>
      </c>
      <c r="D69" s="141" t="str">
        <f>IFERROR(IF(FixtureCalc!C65="-","",IF(OR(FixtureCalc!E65="blank row 1",FixtureCalc!E65="blank row 2"),"","Matchweek "&amp;FixtureCalc!C65)),"")</f>
        <v>Matchweek 6</v>
      </c>
      <c r="E69" s="142" t="str">
        <f>IFERROR(IF(LEN(INDEX(Settings!$D$6:$D$37,MATCH(Fixture!F69,Settings!$C$6:$C$37,0)))=0,"",INDEX(Settings!$D$6:$D$37,MATCH(Fixture!F69,Settings!$C$6:$C$37,0))),"")</f>
        <v>Ohio Stadium</v>
      </c>
      <c r="F69" s="185" t="str">
        <f>IFERROR(IF(FixtureCalc!C65="-","",IF(OR(FixtureCalc!E65="blank row 1",FixtureCalc!E65="blank row 2"),"", IF(LEN(INDEX(Settings!$C$6:$C$37,FixtureCalc!E65))=0,"BYE",INDEX(Settings!$C$6:$C$37,FixtureCalc!E65))  )),"")</f>
        <v>Ancient Crows</v>
      </c>
      <c r="G69" s="27">
        <v>2</v>
      </c>
      <c r="H69" s="82" t="s">
        <v>119</v>
      </c>
      <c r="I69" s="27">
        <v>0</v>
      </c>
      <c r="J69" s="175" t="str">
        <f>IFERROR(IF(FixtureCalc!C65="-","",IF(OR(FixtureCalc!F65="blank row 1",FixtureCalc!F65="blank row 2"),"",IF(LEN(INDEX(Settings!$C$6:$C$37,FixtureCalc!F65))=0,"BYE",INDEX(Settings!$C$6:$C$37,FixtureCalc!F65)) )),"")</f>
        <v>Real Revolution</v>
      </c>
      <c r="K69" s="90"/>
      <c r="L69" s="195" t="str">
        <f t="shared" si="5"/>
        <v/>
      </c>
      <c r="S69" s="201" t="str">
        <f t="shared" si="0"/>
        <v>YES</v>
      </c>
      <c r="T69" s="201" t="str">
        <f t="shared" si="1"/>
        <v>NO</v>
      </c>
      <c r="U69" s="201" t="str">
        <f t="shared" si="2"/>
        <v>YES</v>
      </c>
      <c r="V69" s="139">
        <f t="shared" si="3"/>
        <v>9</v>
      </c>
      <c r="W69" s="199" t="str">
        <f t="shared" si="6"/>
        <v/>
      </c>
    </row>
    <row r="70" spans="1:23" ht="18" customHeight="1" x14ac:dyDescent="0.25">
      <c r="A70" s="69"/>
      <c r="B70" s="81"/>
      <c r="C70" s="110">
        <v>44008.791666666664</v>
      </c>
      <c r="D70" s="141" t="str">
        <f>IFERROR(IF(FixtureCalc!C66="-","",IF(OR(FixtureCalc!E66="blank row 1",FixtureCalc!E66="blank row 2"),"","Matchweek "&amp;FixtureCalc!C66)),"")</f>
        <v>Matchweek 6</v>
      </c>
      <c r="E70" s="142" t="str">
        <f>IFERROR(IF(LEN(INDEX(Settings!$D$6:$D$37,MATCH(Fixture!F70,Settings!$C$6:$C$37,0)))=0,"",INDEX(Settings!$D$6:$D$37,MATCH(Fixture!F70,Settings!$C$6:$C$37,0))),"")</f>
        <v>Kyle Field</v>
      </c>
      <c r="F70" s="185" t="str">
        <f>IFERROR(IF(FixtureCalc!C66="-","",IF(OR(FixtureCalc!E66="blank row 1",FixtureCalc!E66="blank row 2"),"", IF(LEN(INDEX(Settings!$C$6:$C$37,FixtureCalc!E66))=0,"BYE",INDEX(Settings!$C$6:$C$37,FixtureCalc!E66))  )),"")</f>
        <v>Wise Panthers</v>
      </c>
      <c r="G70" s="27">
        <v>1</v>
      </c>
      <c r="H70" s="82" t="s">
        <v>119</v>
      </c>
      <c r="I70" s="27">
        <v>1</v>
      </c>
      <c r="J70" s="175" t="str">
        <f>IFERROR(IF(FixtureCalc!C66="-","",IF(OR(FixtureCalc!F66="blank row 1",FixtureCalc!F66="blank row 2"),"",IF(LEN(INDEX(Settings!$C$6:$C$37,FixtureCalc!F66))=0,"BYE",INDEX(Settings!$C$6:$C$37,FixtureCalc!F66)) )),"")</f>
        <v>Delta Blazers</v>
      </c>
      <c r="K70" s="90"/>
      <c r="L70" s="195" t="str">
        <f t="shared" si="5"/>
        <v/>
      </c>
      <c r="S70" s="201" t="str">
        <f t="shared" si="0"/>
        <v>YES</v>
      </c>
      <c r="T70" s="201" t="str">
        <f t="shared" si="1"/>
        <v>NO</v>
      </c>
      <c r="U70" s="201" t="str">
        <f t="shared" si="2"/>
        <v>YES</v>
      </c>
      <c r="V70" s="139">
        <f t="shared" si="3"/>
        <v>9</v>
      </c>
      <c r="W70" s="199" t="str">
        <f t="shared" si="6"/>
        <v/>
      </c>
    </row>
    <row r="71" spans="1:23" ht="18" customHeight="1" x14ac:dyDescent="0.25">
      <c r="A71" s="69"/>
      <c r="B71" s="81"/>
      <c r="C71" s="110">
        <v>44008.895833333336</v>
      </c>
      <c r="D71" s="141" t="str">
        <f>IFERROR(IF(FixtureCalc!C67="-","",IF(OR(FixtureCalc!E67="blank row 1",FixtureCalc!E67="blank row 2"),"","Matchweek "&amp;FixtureCalc!C67)),"")</f>
        <v>Matchweek 6</v>
      </c>
      <c r="E71" s="142" t="str">
        <f>IFERROR(IF(LEN(INDEX(Settings!$D$6:$D$37,MATCH(Fixture!F71,Settings!$C$6:$C$37,0)))=0,"",INDEX(Settings!$D$6:$D$37,MATCH(Fixture!F71,Settings!$C$6:$C$37,0))),"")</f>
        <v>Neyland Stadium</v>
      </c>
      <c r="F71" s="185" t="str">
        <f>IFERROR(IF(FixtureCalc!C67="-","",IF(OR(FixtureCalc!E67="blank row 1",FixtureCalc!E67="blank row 2"),"", IF(LEN(INDEX(Settings!$C$6:$C$37,FixtureCalc!E67))=0,"BYE",INDEX(Settings!$C$6:$C$37,FixtureCalc!E67))  )),"")</f>
        <v>South Leaders</v>
      </c>
      <c r="G71" s="27">
        <v>1</v>
      </c>
      <c r="H71" s="82" t="s">
        <v>119</v>
      </c>
      <c r="I71" s="27">
        <v>0</v>
      </c>
      <c r="J71" s="175" t="str">
        <f>IFERROR(IF(FixtureCalc!C67="-","",IF(OR(FixtureCalc!F67="blank row 1",FixtureCalc!F67="blank row 2"),"",IF(LEN(INDEX(Settings!$C$6:$C$37,FixtureCalc!F67))=0,"BYE",INDEX(Settings!$C$6:$C$37,FixtureCalc!F67)) )),"")</f>
        <v>Kaptain City</v>
      </c>
      <c r="K71" s="90"/>
      <c r="L71" s="195" t="str">
        <f t="shared" si="5"/>
        <v/>
      </c>
      <c r="S71" s="201" t="str">
        <f t="shared" si="0"/>
        <v>YES</v>
      </c>
      <c r="T71" s="201" t="str">
        <f t="shared" si="1"/>
        <v>NO</v>
      </c>
      <c r="U71" s="201" t="str">
        <f t="shared" si="2"/>
        <v>YES</v>
      </c>
      <c r="V71" s="139">
        <f t="shared" si="3"/>
        <v>9</v>
      </c>
      <c r="W71" s="199" t="str">
        <f t="shared" si="6"/>
        <v/>
      </c>
    </row>
    <row r="72" spans="1:23" ht="18" customHeight="1" x14ac:dyDescent="0.25">
      <c r="A72" s="69"/>
      <c r="B72" s="81"/>
      <c r="C72" s="110"/>
      <c r="D72" s="141" t="str">
        <f>IFERROR(IF(FixtureCalc!C68="-","",IF(OR(FixtureCalc!E68="blank row 1",FixtureCalc!E68="blank row 2"),"","Matchweek "&amp;FixtureCalc!C68)),"")</f>
        <v/>
      </c>
      <c r="E72" s="142" t="str">
        <f>IFERROR(IF(LEN(INDEX(Settings!$D$6:$D$37,MATCH(Fixture!F72,Settings!$C$6:$C$37,0)))=0,"",INDEX(Settings!$D$6:$D$37,MATCH(Fixture!F72,Settings!$C$6:$C$37,0))),"")</f>
        <v/>
      </c>
      <c r="F72" s="185" t="str">
        <f>IFERROR(IF(FixtureCalc!C68="-","",IF(OR(FixtureCalc!E68="blank row 1",FixtureCalc!E68="blank row 2"),"", IF(LEN(INDEX(Settings!$C$6:$C$37,FixtureCalc!E68))=0,"BYE",INDEX(Settings!$C$6:$C$37,FixtureCalc!E68))  )),"")</f>
        <v/>
      </c>
      <c r="G72" s="27" t="s">
        <v>119</v>
      </c>
      <c r="H72" s="82" t="s">
        <v>119</v>
      </c>
      <c r="I72" s="27" t="s">
        <v>119</v>
      </c>
      <c r="J72" s="175" t="str">
        <f>IFERROR(IF(FixtureCalc!C68="-","",IF(OR(FixtureCalc!F68="blank row 1",FixtureCalc!F68="blank row 2"),"",IF(LEN(INDEX(Settings!$C$6:$C$37,FixtureCalc!F68))=0,"BYE",INDEX(Settings!$C$6:$C$37,FixtureCalc!F68)) )),"")</f>
        <v/>
      </c>
      <c r="K72" s="90"/>
      <c r="L72" s="195" t="str">
        <f t="shared" si="5"/>
        <v/>
      </c>
      <c r="S72" s="201" t="str">
        <f t="shared" ref="S72:S135" si="7">IFERROR(IF(AND(LEN(F72)&gt;0,LEN(J72)&gt;0),"YES","NO"),"")</f>
        <v>NO</v>
      </c>
      <c r="T72" s="201" t="str">
        <f t="shared" ref="T72:T135" si="8">IFERROR(IF(OR(F72="BYE",J72="BYE"),"YES","NO"),"")</f>
        <v>NO</v>
      </c>
      <c r="U72" s="201" t="str">
        <f t="shared" ref="U72:U135" si="9">IF(OR(LEN(G72)=0,LEN(I72)=0),"NO","YES")</f>
        <v>NO</v>
      </c>
      <c r="V72" s="139">
        <f t="shared" ref="V72:V135" si="10">IF(LEN(D72)=0,0,COUNTIFS($D$8:$D$1750,D72,$G$8:$G$1750,"&lt;&gt;"&amp;"",$I$8:$I$1750,"&lt;&gt;"&amp;""))</f>
        <v>0</v>
      </c>
      <c r="W72" s="199" t="str">
        <f t="shared" si="6"/>
        <v/>
      </c>
    </row>
    <row r="73" spans="1:23" ht="18" customHeight="1" x14ac:dyDescent="0.25">
      <c r="A73" s="69"/>
      <c r="B73" s="81"/>
      <c r="C73" s="110"/>
      <c r="D73" s="141" t="str">
        <f>IFERROR(IF(FixtureCalc!C69="-","",IF(OR(FixtureCalc!E69="blank row 1",FixtureCalc!E69="blank row 2"),"","Matchweek "&amp;FixtureCalc!C69)),"")</f>
        <v/>
      </c>
      <c r="E73" s="142" t="str">
        <f>IFERROR(IF(LEN(INDEX(Settings!$D$6:$D$37,MATCH(Fixture!F73,Settings!$C$6:$C$37,0)))=0,"",INDEX(Settings!$D$6:$D$37,MATCH(Fixture!F73,Settings!$C$6:$C$37,0))),"")</f>
        <v/>
      </c>
      <c r="F73" s="185" t="str">
        <f>IFERROR(IF(FixtureCalc!C69="-","",IF(OR(FixtureCalc!E69="blank row 1",FixtureCalc!E69="blank row 2"),"", IF(LEN(INDEX(Settings!$C$6:$C$37,FixtureCalc!E69))=0,"BYE",INDEX(Settings!$C$6:$C$37,FixtureCalc!E69))  )),"")</f>
        <v/>
      </c>
      <c r="G73" s="27" t="s">
        <v>119</v>
      </c>
      <c r="H73" s="82" t="s">
        <v>119</v>
      </c>
      <c r="I73" s="27" t="s">
        <v>119</v>
      </c>
      <c r="J73" s="175" t="str">
        <f>IFERROR(IF(FixtureCalc!C69="-","",IF(OR(FixtureCalc!F69="blank row 1",FixtureCalc!F69="blank row 2"),"",IF(LEN(INDEX(Settings!$C$6:$C$37,FixtureCalc!F69))=0,"BYE",INDEX(Settings!$C$6:$C$37,FixtureCalc!F69)) )),"")</f>
        <v/>
      </c>
      <c r="K73" s="90"/>
      <c r="L73" s="195" t="str">
        <f t="shared" ref="L73:L136" si="11">IFERROR(IF(LEN(W73)&gt;0,"←",""),"")</f>
        <v/>
      </c>
      <c r="S73" s="201" t="str">
        <f t="shared" si="7"/>
        <v>NO</v>
      </c>
      <c r="T73" s="201" t="str">
        <f t="shared" si="8"/>
        <v>NO</v>
      </c>
      <c r="U73" s="201" t="str">
        <f t="shared" si="9"/>
        <v>NO</v>
      </c>
      <c r="V73" s="139">
        <f t="shared" si="10"/>
        <v>0</v>
      </c>
      <c r="W73" s="199" t="str">
        <f t="shared" si="6"/>
        <v/>
      </c>
    </row>
    <row r="74" spans="1:23" ht="18" customHeight="1" x14ac:dyDescent="0.25">
      <c r="A74" s="69"/>
      <c r="B74" s="81"/>
      <c r="C74" s="110">
        <v>44008.822916666664</v>
      </c>
      <c r="D74" s="141" t="str">
        <f>IFERROR(IF(FixtureCalc!C70="-","",IF(OR(FixtureCalc!E70="blank row 1",FixtureCalc!E70="blank row 2"),"","Matchweek "&amp;FixtureCalc!C70)),"")</f>
        <v>Matchweek 7</v>
      </c>
      <c r="E74" s="142" t="str">
        <f>IFERROR(IF(LEN(INDEX(Settings!$D$6:$D$37,MATCH(Fixture!F74,Settings!$C$6:$C$37,0)))=0,"",INDEX(Settings!$D$6:$D$37,MATCH(Fixture!F74,Settings!$C$6:$C$37,0))),"")</f>
        <v>Beaver Stadium</v>
      </c>
      <c r="F74" s="185" t="str">
        <f>IFERROR(IF(FixtureCalc!C70="-","",IF(OR(FixtureCalc!E70="blank row 1",FixtureCalc!E70="blank row 2"),"", IF(LEN(INDEX(Settings!$C$6:$C$37,FixtureCalc!E70))=0,"BYE",INDEX(Settings!$C$6:$C$37,FixtureCalc!E70))  )),"")</f>
        <v>Legal Swamp Twisters</v>
      </c>
      <c r="G74" s="27">
        <v>1</v>
      </c>
      <c r="H74" s="82" t="s">
        <v>119</v>
      </c>
      <c r="I74" s="27">
        <v>2</v>
      </c>
      <c r="J74" s="175" t="str">
        <f>IFERROR(IF(FixtureCalc!C70="-","",IF(OR(FixtureCalc!F70="blank row 1",FixtureCalc!F70="blank row 2"),"",IF(LEN(INDEX(Settings!$C$6:$C$37,FixtureCalc!F70))=0,"BYE",INDEX(Settings!$C$6:$C$37,FixtureCalc!F70)) )),"")</f>
        <v>Final Green Gazelles</v>
      </c>
      <c r="K74" s="90"/>
      <c r="L74" s="195" t="str">
        <f t="shared" si="11"/>
        <v/>
      </c>
      <c r="S74" s="201" t="str">
        <f t="shared" si="7"/>
        <v>YES</v>
      </c>
      <c r="T74" s="201" t="str">
        <f t="shared" si="8"/>
        <v>NO</v>
      </c>
      <c r="U74" s="201" t="str">
        <f t="shared" si="9"/>
        <v>YES</v>
      </c>
      <c r="V74" s="139">
        <f t="shared" si="10"/>
        <v>9</v>
      </c>
      <c r="W74" s="199" t="str">
        <f t="shared" ref="W74:W137" si="12">IF(S74="YES",IF(T74="YES",IF(U74="YES","← Delete the scores",""),IF(AND(U74="NO",V74&gt;0),"← Insert the scores of both teams","")),IF(U74="YES","← Delete the scores",""))</f>
        <v/>
      </c>
    </row>
    <row r="75" spans="1:23" ht="18" customHeight="1" x14ac:dyDescent="0.25">
      <c r="A75" s="69"/>
      <c r="B75" s="81"/>
      <c r="C75" s="110">
        <v>44008.875</v>
      </c>
      <c r="D75" s="141" t="str">
        <f>IFERROR(IF(FixtureCalc!C71="-","",IF(OR(FixtureCalc!E71="blank row 1",FixtureCalc!E71="blank row 2"),"","Matchweek "&amp;FixtureCalc!C71)),"")</f>
        <v>Matchweek 7</v>
      </c>
      <c r="E75" s="142" t="str">
        <f>IFERROR(IF(LEN(INDEX(Settings!$D$6:$D$37,MATCH(Fixture!F75,Settings!$C$6:$C$37,0)))=0,"",INDEX(Settings!$D$6:$D$37,MATCH(Fixture!F75,Settings!$C$6:$C$37,0))),"")</f>
        <v>Tiger Stadium</v>
      </c>
      <c r="F75" s="185" t="str">
        <f>IFERROR(IF(FixtureCalc!C71="-","",IF(OR(FixtureCalc!E71="blank row 1",FixtureCalc!E71="blank row 2"),"", IF(LEN(INDEX(Settings!$C$6:$C$37,FixtureCalc!E71))=0,"BYE",INDEX(Settings!$C$6:$C$37,FixtureCalc!E71))  )),"")</f>
        <v>Mighty Patriots</v>
      </c>
      <c r="G75" s="27">
        <v>0</v>
      </c>
      <c r="H75" s="82" t="s">
        <v>119</v>
      </c>
      <c r="I75" s="27">
        <v>2</v>
      </c>
      <c r="J75" s="175" t="str">
        <f>IFERROR(IF(FixtureCalc!C71="-","",IF(OR(FixtureCalc!F71="blank row 1",FixtureCalc!F71="blank row 2"),"",IF(LEN(INDEX(Settings!$C$6:$C$37,FixtureCalc!F71))=0,"BYE",INDEX(Settings!$C$6:$C$37,FixtureCalc!F71)) )),"")</f>
        <v>Haunting Bottle Rockets</v>
      </c>
      <c r="K75" s="90"/>
      <c r="L75" s="195" t="str">
        <f t="shared" si="11"/>
        <v/>
      </c>
      <c r="S75" s="201" t="str">
        <f t="shared" si="7"/>
        <v>YES</v>
      </c>
      <c r="T75" s="201" t="str">
        <f t="shared" si="8"/>
        <v>NO</v>
      </c>
      <c r="U75" s="201" t="str">
        <f t="shared" si="9"/>
        <v>YES</v>
      </c>
      <c r="V75" s="139">
        <f t="shared" si="10"/>
        <v>9</v>
      </c>
      <c r="W75" s="199" t="str">
        <f t="shared" si="12"/>
        <v/>
      </c>
    </row>
    <row r="76" spans="1:23" ht="18" customHeight="1" x14ac:dyDescent="0.25">
      <c r="A76" s="69"/>
      <c r="B76" s="81"/>
      <c r="C76" s="110">
        <v>44008.875</v>
      </c>
      <c r="D76" s="141" t="str">
        <f>IFERROR(IF(FixtureCalc!C72="-","",IF(OR(FixtureCalc!E72="blank row 1",FixtureCalc!E72="blank row 2"),"","Matchweek "&amp;FixtureCalc!C72)),"")</f>
        <v>Matchweek 7</v>
      </c>
      <c r="E76" s="142" t="str">
        <f>IFERROR(IF(LEN(INDEX(Settings!$D$6:$D$37,MATCH(Fixture!F76,Settings!$C$6:$C$37,0)))=0,"",INDEX(Settings!$D$6:$D$37,MATCH(Fixture!F76,Settings!$C$6:$C$37,0))),"")</f>
        <v>Bryant–Denny Stadium</v>
      </c>
      <c r="F76" s="185" t="str">
        <f>IFERROR(IF(FixtureCalc!C72="-","",IF(OR(FixtureCalc!E72="blank row 1",FixtureCalc!E72="blank row 2"),"", IF(LEN(INDEX(Settings!$C$6:$C$37,FixtureCalc!E72))=0,"BYE",INDEX(Settings!$C$6:$C$37,FixtureCalc!E72))  )),"")</f>
        <v>The Krakens</v>
      </c>
      <c r="G76" s="27">
        <v>1</v>
      </c>
      <c r="H76" s="82" t="s">
        <v>119</v>
      </c>
      <c r="I76" s="27">
        <v>4</v>
      </c>
      <c r="J76" s="175" t="str">
        <f>IFERROR(IF(FixtureCalc!C72="-","",IF(OR(FixtureCalc!F72="blank row 1",FixtureCalc!F72="blank row 2"),"",IF(LEN(INDEX(Settings!$C$6:$C$37,FixtureCalc!F72))=0,"BYE",INDEX(Settings!$C$6:$C$37,FixtureCalc!F72)) )),"")</f>
        <v>Red Sirens</v>
      </c>
      <c r="K76" s="90"/>
      <c r="L76" s="195" t="str">
        <f t="shared" si="11"/>
        <v/>
      </c>
      <c r="S76" s="201" t="str">
        <f t="shared" si="7"/>
        <v>YES</v>
      </c>
      <c r="T76" s="201" t="str">
        <f t="shared" si="8"/>
        <v>NO</v>
      </c>
      <c r="U76" s="201" t="str">
        <f t="shared" si="9"/>
        <v>YES</v>
      </c>
      <c r="V76" s="139">
        <f t="shared" si="10"/>
        <v>9</v>
      </c>
      <c r="W76" s="199" t="str">
        <f t="shared" si="12"/>
        <v/>
      </c>
    </row>
    <row r="77" spans="1:23" ht="18" customHeight="1" x14ac:dyDescent="0.25">
      <c r="A77" s="69"/>
      <c r="B77" s="81"/>
      <c r="C77" s="110">
        <v>44008.875</v>
      </c>
      <c r="D77" s="141" t="str">
        <f>IFERROR(IF(FixtureCalc!C73="-","",IF(OR(FixtureCalc!E73="blank row 1",FixtureCalc!E73="blank row 2"),"","Matchweek "&amp;FixtureCalc!C73)),"")</f>
        <v>Matchweek 7</v>
      </c>
      <c r="E77" s="142" t="str">
        <f>IFERROR(IF(LEN(INDEX(Settings!$D$6:$D$37,MATCH(Fixture!F77,Settings!$C$6:$C$37,0)))=0,"",INDEX(Settings!$D$6:$D$37,MATCH(Fixture!F77,Settings!$C$6:$C$37,0))),"")</f>
        <v>Darrell K Royal–Texas Memorial Stadium</v>
      </c>
      <c r="F77" s="185" t="str">
        <f>IFERROR(IF(FixtureCalc!C73="-","",IF(OR(FixtureCalc!E73="blank row 1",FixtureCalc!E73="blank row 2"),"", IF(LEN(INDEX(Settings!$C$6:$C$37,FixtureCalc!E73))=0,"BYE",INDEX(Settings!$C$6:$C$37,FixtureCalc!E73))  )),"")</f>
        <v>Northern Tan Whackers</v>
      </c>
      <c r="G77" s="27">
        <v>4</v>
      </c>
      <c r="H77" s="82" t="s">
        <v>119</v>
      </c>
      <c r="I77" s="27">
        <v>2</v>
      </c>
      <c r="J77" s="175" t="str">
        <f>IFERROR(IF(FixtureCalc!C73="-","",IF(OR(FixtureCalc!F73="blank row 1",FixtureCalc!F73="blank row 2"),"",IF(LEN(INDEX(Settings!$C$6:$C$37,FixtureCalc!F73))=0,"BYE",INDEX(Settings!$C$6:$C$37,FixtureCalc!F73)) )),"")</f>
        <v>Earnest Broncos</v>
      </c>
      <c r="K77" s="90"/>
      <c r="L77" s="195" t="str">
        <f t="shared" si="11"/>
        <v/>
      </c>
      <c r="S77" s="201" t="str">
        <f t="shared" si="7"/>
        <v>YES</v>
      </c>
      <c r="T77" s="201" t="str">
        <f t="shared" si="8"/>
        <v>NO</v>
      </c>
      <c r="U77" s="201" t="str">
        <f t="shared" si="9"/>
        <v>YES</v>
      </c>
      <c r="V77" s="139">
        <f t="shared" si="10"/>
        <v>9</v>
      </c>
      <c r="W77" s="199" t="str">
        <f t="shared" si="12"/>
        <v/>
      </c>
    </row>
    <row r="78" spans="1:23" ht="18" customHeight="1" x14ac:dyDescent="0.25">
      <c r="A78" s="69"/>
      <c r="B78" s="81"/>
      <c r="C78" s="110">
        <v>44009.75</v>
      </c>
      <c r="D78" s="141" t="str">
        <f>IFERROR(IF(FixtureCalc!C74="-","",IF(OR(FixtureCalc!E74="blank row 1",FixtureCalc!E74="blank row 2"),"","Matchweek "&amp;FixtureCalc!C74)),"")</f>
        <v>Matchweek 7</v>
      </c>
      <c r="E78" s="142" t="str">
        <f>IFERROR(IF(LEN(INDEX(Settings!$D$6:$D$37,MATCH(Fixture!F78,Settings!$C$6:$C$37,0)))=0,"",INDEX(Settings!$D$6:$D$37,MATCH(Fixture!F78,Settings!$C$6:$C$37,0))),"")</f>
        <v>Ben Hill Griffin Stadium</v>
      </c>
      <c r="F78" s="185" t="str">
        <f>IFERROR(IF(FixtureCalc!C74="-","",IF(OR(FixtureCalc!E74="blank row 1",FixtureCalc!E74="blank row 2"),"", IF(LEN(INDEX(Settings!$C$6:$C$37,FixtureCalc!E74))=0,"BYE",INDEX(Settings!$C$6:$C$37,FixtureCalc!E74))  )),"")</f>
        <v>The Classic</v>
      </c>
      <c r="G78" s="27">
        <v>3</v>
      </c>
      <c r="H78" s="82" t="s">
        <v>119</v>
      </c>
      <c r="I78" s="27">
        <v>0</v>
      </c>
      <c r="J78" s="175" t="str">
        <f>IFERROR(IF(FixtureCalc!C74="-","",IF(OR(FixtureCalc!F74="blank row 1",FixtureCalc!F74="blank row 2"),"",IF(LEN(INDEX(Settings!$C$6:$C$37,FixtureCalc!F74))=0,"BYE",INDEX(Settings!$C$6:$C$37,FixtureCalc!F74)) )),"")</f>
        <v>Silver Rangers</v>
      </c>
      <c r="K78" s="90"/>
      <c r="L78" s="195" t="str">
        <f t="shared" si="11"/>
        <v/>
      </c>
      <c r="S78" s="201" t="str">
        <f t="shared" si="7"/>
        <v>YES</v>
      </c>
      <c r="T78" s="201" t="str">
        <f t="shared" si="8"/>
        <v>NO</v>
      </c>
      <c r="U78" s="201" t="str">
        <f t="shared" si="9"/>
        <v>YES</v>
      </c>
      <c r="V78" s="139">
        <f t="shared" si="10"/>
        <v>9</v>
      </c>
      <c r="W78" s="199" t="str">
        <f t="shared" si="12"/>
        <v/>
      </c>
    </row>
    <row r="79" spans="1:23" ht="18" customHeight="1" x14ac:dyDescent="0.25">
      <c r="A79" s="69"/>
      <c r="B79" s="81"/>
      <c r="C79" s="110">
        <v>44009.791666666664</v>
      </c>
      <c r="D79" s="141" t="str">
        <f>IFERROR(IF(FixtureCalc!C75="-","",IF(OR(FixtureCalc!E75="blank row 1",FixtureCalc!E75="blank row 2"),"","Matchweek "&amp;FixtureCalc!C75)),"")</f>
        <v>Matchweek 7</v>
      </c>
      <c r="E79" s="142" t="str">
        <f>IFERROR(IF(LEN(INDEX(Settings!$D$6:$D$37,MATCH(Fixture!F79,Settings!$C$6:$C$37,0)))=0,"",INDEX(Settings!$D$6:$D$37,MATCH(Fixture!F79,Settings!$C$6:$C$37,0))),"")</f>
        <v>Jordan–Hare Stadium</v>
      </c>
      <c r="F79" s="185" t="str">
        <f>IFERROR(IF(FixtureCalc!C75="-","",IF(OR(FixtureCalc!E75="blank row 1",FixtureCalc!E75="blank row 2"),"", IF(LEN(INDEX(Settings!$C$6:$C$37,FixtureCalc!E75))=0,"BYE",INDEX(Settings!$C$6:$C$37,FixtureCalc!E75))  )),"")</f>
        <v>Defiant Jesters</v>
      </c>
      <c r="G79" s="27">
        <v>3</v>
      </c>
      <c r="H79" s="82" t="s">
        <v>119</v>
      </c>
      <c r="I79" s="27">
        <v>0</v>
      </c>
      <c r="J79" s="175" t="str">
        <f>IFERROR(IF(FixtureCalc!C75="-","",IF(OR(FixtureCalc!F75="blank row 1",FixtureCalc!F75="blank row 2"),"",IF(LEN(INDEX(Settings!$C$6:$C$37,FixtureCalc!F75))=0,"BYE",INDEX(Settings!$C$6:$C$37,FixtureCalc!F75)) )),"")</f>
        <v>Real Revolution</v>
      </c>
      <c r="K79" s="90"/>
      <c r="L79" s="195" t="str">
        <f t="shared" si="11"/>
        <v/>
      </c>
      <c r="S79" s="201" t="str">
        <f t="shared" si="7"/>
        <v>YES</v>
      </c>
      <c r="T79" s="201" t="str">
        <f t="shared" si="8"/>
        <v>NO</v>
      </c>
      <c r="U79" s="201" t="str">
        <f t="shared" si="9"/>
        <v>YES</v>
      </c>
      <c r="V79" s="139">
        <f t="shared" si="10"/>
        <v>9</v>
      </c>
      <c r="W79" s="199" t="str">
        <f t="shared" si="12"/>
        <v/>
      </c>
    </row>
    <row r="80" spans="1:23" ht="18" customHeight="1" x14ac:dyDescent="0.25">
      <c r="A80" s="69"/>
      <c r="B80" s="81"/>
      <c r="C80" s="110">
        <v>44009.895833333336</v>
      </c>
      <c r="D80" s="141" t="str">
        <f>IFERROR(IF(FixtureCalc!C76="-","",IF(OR(FixtureCalc!E76="blank row 1",FixtureCalc!E76="blank row 2"),"","Matchweek "&amp;FixtureCalc!C76)),"")</f>
        <v>Matchweek 7</v>
      </c>
      <c r="E80" s="142" t="str">
        <f>IFERROR(IF(LEN(INDEX(Settings!$D$6:$D$37,MATCH(Fixture!F80,Settings!$C$6:$C$37,0)))=0,"",INDEX(Settings!$D$6:$D$37,MATCH(Fixture!F80,Settings!$C$6:$C$37,0))),"")</f>
        <v>Gaylord Family Oklahoma Memorial Stadium</v>
      </c>
      <c r="F80" s="185" t="str">
        <f>IFERROR(IF(FixtureCalc!C76="-","",IF(OR(FixtureCalc!E76="blank row 1",FixtureCalc!E76="blank row 2"),"", IF(LEN(INDEX(Settings!$C$6:$C$37,FixtureCalc!E76))=0,"BYE",INDEX(Settings!$C$6:$C$37,FixtureCalc!E76))  )),"")</f>
        <v>Unethical Bison</v>
      </c>
      <c r="G80" s="27">
        <v>0</v>
      </c>
      <c r="H80" s="82" t="s">
        <v>119</v>
      </c>
      <c r="I80" s="27">
        <v>2</v>
      </c>
      <c r="J80" s="175" t="str">
        <f>IFERROR(IF(FixtureCalc!C76="-","",IF(OR(FixtureCalc!F76="blank row 1",FixtureCalc!F76="blank row 2"),"",IF(LEN(INDEX(Settings!$C$6:$C$37,FixtureCalc!F76))=0,"BYE",INDEX(Settings!$C$6:$C$37,FixtureCalc!F76)) )),"")</f>
        <v>Delta Blazers</v>
      </c>
      <c r="K80" s="90"/>
      <c r="L80" s="195" t="str">
        <f t="shared" si="11"/>
        <v/>
      </c>
      <c r="S80" s="201" t="str">
        <f t="shared" si="7"/>
        <v>YES</v>
      </c>
      <c r="T80" s="201" t="str">
        <f t="shared" si="8"/>
        <v>NO</v>
      </c>
      <c r="U80" s="201" t="str">
        <f t="shared" si="9"/>
        <v>YES</v>
      </c>
      <c r="V80" s="139">
        <f t="shared" si="10"/>
        <v>9</v>
      </c>
      <c r="W80" s="199" t="str">
        <f t="shared" si="12"/>
        <v/>
      </c>
    </row>
    <row r="81" spans="1:23" ht="18" customHeight="1" x14ac:dyDescent="0.25">
      <c r="A81" s="69"/>
      <c r="B81" s="81"/>
      <c r="C81" s="110">
        <v>44009.791666666664</v>
      </c>
      <c r="D81" s="141" t="str">
        <f>IFERROR(IF(FixtureCalc!C77="-","",IF(OR(FixtureCalc!E77="blank row 1",FixtureCalc!E77="blank row 2"),"","Matchweek "&amp;FixtureCalc!C77)),"")</f>
        <v>Matchweek 7</v>
      </c>
      <c r="E81" s="142" t="str">
        <f>IFERROR(IF(LEN(INDEX(Settings!$D$6:$D$37,MATCH(Fixture!F81,Settings!$C$6:$C$37,0)))=0,"",INDEX(Settings!$D$6:$D$37,MATCH(Fixture!F81,Settings!$C$6:$C$37,0))),"")</f>
        <v>Ohio Stadium</v>
      </c>
      <c r="F81" s="185" t="str">
        <f>IFERROR(IF(FixtureCalc!C77="-","",IF(OR(FixtureCalc!E77="blank row 1",FixtureCalc!E77="blank row 2"),"", IF(LEN(INDEX(Settings!$C$6:$C$37,FixtureCalc!E77))=0,"BYE",INDEX(Settings!$C$6:$C$37,FixtureCalc!E77))  )),"")</f>
        <v>Ancient Crows</v>
      </c>
      <c r="G81" s="27">
        <v>3</v>
      </c>
      <c r="H81" s="82" t="s">
        <v>119</v>
      </c>
      <c r="I81" s="27">
        <v>2</v>
      </c>
      <c r="J81" s="175" t="str">
        <f>IFERROR(IF(FixtureCalc!C77="-","",IF(OR(FixtureCalc!F77="blank row 1",FixtureCalc!F77="blank row 2"),"",IF(LEN(INDEX(Settings!$C$6:$C$37,FixtureCalc!F77))=0,"BYE",INDEX(Settings!$C$6:$C$37,FixtureCalc!F77)) )),"")</f>
        <v>Kaptain City</v>
      </c>
      <c r="K81" s="90"/>
      <c r="L81" s="195" t="str">
        <f t="shared" si="11"/>
        <v/>
      </c>
      <c r="S81" s="201" t="str">
        <f t="shared" si="7"/>
        <v>YES</v>
      </c>
      <c r="T81" s="201" t="str">
        <f t="shared" si="8"/>
        <v>NO</v>
      </c>
      <c r="U81" s="201" t="str">
        <f t="shared" si="9"/>
        <v>YES</v>
      </c>
      <c r="V81" s="139">
        <f t="shared" si="10"/>
        <v>9</v>
      </c>
      <c r="W81" s="199" t="str">
        <f t="shared" si="12"/>
        <v/>
      </c>
    </row>
    <row r="82" spans="1:23" ht="18" customHeight="1" x14ac:dyDescent="0.25">
      <c r="A82" s="69"/>
      <c r="B82" s="81"/>
      <c r="C82" s="110">
        <v>44009.895833333336</v>
      </c>
      <c r="D82" s="141" t="str">
        <f>IFERROR(IF(FixtureCalc!C78="-","",IF(OR(FixtureCalc!E78="blank row 1",FixtureCalc!E78="blank row 2"),"","Matchweek "&amp;FixtureCalc!C78)),"")</f>
        <v>Matchweek 7</v>
      </c>
      <c r="E82" s="142" t="str">
        <f>IFERROR(IF(LEN(INDEX(Settings!$D$6:$D$37,MATCH(Fixture!F82,Settings!$C$6:$C$37,0)))=0,"",INDEX(Settings!$D$6:$D$37,MATCH(Fixture!F82,Settings!$C$6:$C$37,0))),"")</f>
        <v>Kyle Field</v>
      </c>
      <c r="F82" s="185" t="str">
        <f>IFERROR(IF(FixtureCalc!C78="-","",IF(OR(FixtureCalc!E78="blank row 1",FixtureCalc!E78="blank row 2"),"", IF(LEN(INDEX(Settings!$C$6:$C$37,FixtureCalc!E78))=0,"BYE",INDEX(Settings!$C$6:$C$37,FixtureCalc!E78))  )),"")</f>
        <v>Wise Panthers</v>
      </c>
      <c r="G82" s="27">
        <v>1</v>
      </c>
      <c r="H82" s="82" t="s">
        <v>119</v>
      </c>
      <c r="I82" s="27">
        <v>2</v>
      </c>
      <c r="J82" s="175" t="str">
        <f>IFERROR(IF(FixtureCalc!C78="-","",IF(OR(FixtureCalc!F78="blank row 1",FixtureCalc!F78="blank row 2"),"",IF(LEN(INDEX(Settings!$C$6:$C$37,FixtureCalc!F78))=0,"BYE",INDEX(Settings!$C$6:$C$37,FixtureCalc!F78)) )),"")</f>
        <v>South Leaders</v>
      </c>
      <c r="K82" s="90"/>
      <c r="L82" s="195" t="str">
        <f t="shared" si="11"/>
        <v/>
      </c>
      <c r="S82" s="201" t="str">
        <f t="shared" si="7"/>
        <v>YES</v>
      </c>
      <c r="T82" s="201" t="str">
        <f t="shared" si="8"/>
        <v>NO</v>
      </c>
      <c r="U82" s="201" t="str">
        <f t="shared" si="9"/>
        <v>YES</v>
      </c>
      <c r="V82" s="139">
        <f t="shared" si="10"/>
        <v>9</v>
      </c>
      <c r="W82" s="199" t="str">
        <f t="shared" si="12"/>
        <v/>
      </c>
    </row>
    <row r="83" spans="1:23" ht="18" customHeight="1" x14ac:dyDescent="0.25">
      <c r="A83" s="69"/>
      <c r="B83" s="81"/>
      <c r="C83" s="110"/>
      <c r="D83" s="141" t="str">
        <f>IFERROR(IF(FixtureCalc!C79="-","",IF(OR(FixtureCalc!E79="blank row 1",FixtureCalc!E79="blank row 2"),"","Matchweek "&amp;FixtureCalc!C79)),"")</f>
        <v/>
      </c>
      <c r="E83" s="142" t="str">
        <f>IFERROR(IF(LEN(INDEX(Settings!$D$6:$D$37,MATCH(Fixture!F83,Settings!$C$6:$C$37,0)))=0,"",INDEX(Settings!$D$6:$D$37,MATCH(Fixture!F83,Settings!$C$6:$C$37,0))),"")</f>
        <v/>
      </c>
      <c r="F83" s="185" t="str">
        <f>IFERROR(IF(FixtureCalc!C79="-","",IF(OR(FixtureCalc!E79="blank row 1",FixtureCalc!E79="blank row 2"),"", IF(LEN(INDEX(Settings!$C$6:$C$37,FixtureCalc!E79))=0,"BYE",INDEX(Settings!$C$6:$C$37,FixtureCalc!E79))  )),"")</f>
        <v/>
      </c>
      <c r="G83" s="27" t="s">
        <v>119</v>
      </c>
      <c r="H83" s="82" t="s">
        <v>119</v>
      </c>
      <c r="I83" s="27" t="s">
        <v>119</v>
      </c>
      <c r="J83" s="175" t="str">
        <f>IFERROR(IF(FixtureCalc!C79="-","",IF(OR(FixtureCalc!F79="blank row 1",FixtureCalc!F79="blank row 2"),"",IF(LEN(INDEX(Settings!$C$6:$C$37,FixtureCalc!F79))=0,"BYE",INDEX(Settings!$C$6:$C$37,FixtureCalc!F79)) )),"")</f>
        <v/>
      </c>
      <c r="K83" s="90"/>
      <c r="L83" s="195" t="str">
        <f t="shared" si="11"/>
        <v/>
      </c>
      <c r="S83" s="201" t="str">
        <f t="shared" si="7"/>
        <v>NO</v>
      </c>
      <c r="T83" s="201" t="str">
        <f t="shared" si="8"/>
        <v>NO</v>
      </c>
      <c r="U83" s="201" t="str">
        <f t="shared" si="9"/>
        <v>NO</v>
      </c>
      <c r="V83" s="139">
        <f t="shared" si="10"/>
        <v>0</v>
      </c>
      <c r="W83" s="199" t="str">
        <f t="shared" si="12"/>
        <v/>
      </c>
    </row>
    <row r="84" spans="1:23" ht="18" customHeight="1" x14ac:dyDescent="0.25">
      <c r="A84" s="69"/>
      <c r="B84" s="81"/>
      <c r="C84" s="110"/>
      <c r="D84" s="141" t="str">
        <f>IFERROR(IF(FixtureCalc!C80="-","",IF(OR(FixtureCalc!E80="blank row 1",FixtureCalc!E80="blank row 2"),"","Matchweek "&amp;FixtureCalc!C80)),"")</f>
        <v/>
      </c>
      <c r="E84" s="142" t="str">
        <f>IFERROR(IF(LEN(INDEX(Settings!$D$6:$D$37,MATCH(Fixture!F84,Settings!$C$6:$C$37,0)))=0,"",INDEX(Settings!$D$6:$D$37,MATCH(Fixture!F84,Settings!$C$6:$C$37,0))),"")</f>
        <v/>
      </c>
      <c r="F84" s="185" t="str">
        <f>IFERROR(IF(FixtureCalc!C80="-","",IF(OR(FixtureCalc!E80="blank row 1",FixtureCalc!E80="blank row 2"),"", IF(LEN(INDEX(Settings!$C$6:$C$37,FixtureCalc!E80))=0,"BYE",INDEX(Settings!$C$6:$C$37,FixtureCalc!E80))  )),"")</f>
        <v/>
      </c>
      <c r="G84" s="27" t="s">
        <v>119</v>
      </c>
      <c r="H84" s="82" t="s">
        <v>119</v>
      </c>
      <c r="I84" s="27" t="s">
        <v>119</v>
      </c>
      <c r="J84" s="175" t="str">
        <f>IFERROR(IF(FixtureCalc!C80="-","",IF(OR(FixtureCalc!F80="blank row 1",FixtureCalc!F80="blank row 2"),"",IF(LEN(INDEX(Settings!$C$6:$C$37,FixtureCalc!F80))=0,"BYE",INDEX(Settings!$C$6:$C$37,FixtureCalc!F80)) )),"")</f>
        <v/>
      </c>
      <c r="K84" s="90"/>
      <c r="L84" s="195" t="str">
        <f t="shared" si="11"/>
        <v/>
      </c>
      <c r="S84" s="201" t="str">
        <f t="shared" si="7"/>
        <v>NO</v>
      </c>
      <c r="T84" s="201" t="str">
        <f t="shared" si="8"/>
        <v>NO</v>
      </c>
      <c r="U84" s="201" t="str">
        <f t="shared" si="9"/>
        <v>NO</v>
      </c>
      <c r="V84" s="139">
        <f t="shared" si="10"/>
        <v>0</v>
      </c>
      <c r="W84" s="199" t="str">
        <f t="shared" si="12"/>
        <v/>
      </c>
    </row>
    <row r="85" spans="1:23" ht="18" customHeight="1" x14ac:dyDescent="0.25">
      <c r="A85" s="69"/>
      <c r="B85" s="81"/>
      <c r="C85" s="110">
        <v>44009.822916666664</v>
      </c>
      <c r="D85" s="141" t="str">
        <f>IFERROR(IF(FixtureCalc!C81="-","",IF(OR(FixtureCalc!E81="blank row 1",FixtureCalc!E81="blank row 2"),"","Matchweek "&amp;FixtureCalc!C81)),"")</f>
        <v>Matchweek 8</v>
      </c>
      <c r="E85" s="142" t="str">
        <f>IFERROR(IF(LEN(INDEX(Settings!$D$6:$D$37,MATCH(Fixture!F85,Settings!$C$6:$C$37,0)))=0,"",INDEX(Settings!$D$6:$D$37,MATCH(Fixture!F85,Settings!$C$6:$C$37,0))),"")</f>
        <v>Beaver Stadium</v>
      </c>
      <c r="F85" s="185" t="str">
        <f>IFERROR(IF(FixtureCalc!C81="-","",IF(OR(FixtureCalc!E81="blank row 1",FixtureCalc!E81="blank row 2"),"", IF(LEN(INDEX(Settings!$C$6:$C$37,FixtureCalc!E81))=0,"BYE",INDEX(Settings!$C$6:$C$37,FixtureCalc!E81))  )),"")</f>
        <v>Legal Swamp Twisters</v>
      </c>
      <c r="G85" s="27">
        <v>3</v>
      </c>
      <c r="H85" s="82" t="s">
        <v>119</v>
      </c>
      <c r="I85" s="27">
        <v>3</v>
      </c>
      <c r="J85" s="175" t="str">
        <f>IFERROR(IF(FixtureCalc!C81="-","",IF(OR(FixtureCalc!F81="blank row 1",FixtureCalc!F81="blank row 2"),"",IF(LEN(INDEX(Settings!$C$6:$C$37,FixtureCalc!F81))=0,"BYE",INDEX(Settings!$C$6:$C$37,FixtureCalc!F81)) )),"")</f>
        <v>Haunting Bottle Rockets</v>
      </c>
      <c r="K85" s="90"/>
      <c r="L85" s="195" t="str">
        <f t="shared" si="11"/>
        <v/>
      </c>
      <c r="S85" s="201" t="str">
        <f t="shared" si="7"/>
        <v>YES</v>
      </c>
      <c r="T85" s="201" t="str">
        <f t="shared" si="8"/>
        <v>NO</v>
      </c>
      <c r="U85" s="201" t="str">
        <f t="shared" si="9"/>
        <v>YES</v>
      </c>
      <c r="V85" s="139">
        <f t="shared" si="10"/>
        <v>9</v>
      </c>
      <c r="W85" s="199" t="str">
        <f t="shared" si="12"/>
        <v/>
      </c>
    </row>
    <row r="86" spans="1:23" ht="18" customHeight="1" x14ac:dyDescent="0.25">
      <c r="A86" s="69"/>
      <c r="B86" s="81"/>
      <c r="C86" s="110">
        <v>44009.875</v>
      </c>
      <c r="D86" s="141" t="str">
        <f>IFERROR(IF(FixtureCalc!C82="-","",IF(OR(FixtureCalc!E82="blank row 1",FixtureCalc!E82="blank row 2"),"","Matchweek "&amp;FixtureCalc!C82)),"")</f>
        <v>Matchweek 8</v>
      </c>
      <c r="E86" s="142" t="str">
        <f>IFERROR(IF(LEN(INDEX(Settings!$D$6:$D$37,MATCH(Fixture!F86,Settings!$C$6:$C$37,0)))=0,"",INDEX(Settings!$D$6:$D$37,MATCH(Fixture!F86,Settings!$C$6:$C$37,0))),"")</f>
        <v>Neyland Stadium</v>
      </c>
      <c r="F86" s="185" t="str">
        <f>IFERROR(IF(FixtureCalc!C82="-","",IF(OR(FixtureCalc!E82="blank row 1",FixtureCalc!E82="blank row 2"),"", IF(LEN(INDEX(Settings!$C$6:$C$37,FixtureCalc!E82))=0,"BYE",INDEX(Settings!$C$6:$C$37,FixtureCalc!E82))  )),"")</f>
        <v>Final Green Gazelles</v>
      </c>
      <c r="G86" s="27">
        <v>2</v>
      </c>
      <c r="H86" s="82" t="s">
        <v>119</v>
      </c>
      <c r="I86" s="27">
        <v>2</v>
      </c>
      <c r="J86" s="175" t="str">
        <f>IFERROR(IF(FixtureCalc!C82="-","",IF(OR(FixtureCalc!F82="blank row 1",FixtureCalc!F82="blank row 2"),"",IF(LEN(INDEX(Settings!$C$6:$C$37,FixtureCalc!F82))=0,"BYE",INDEX(Settings!$C$6:$C$37,FixtureCalc!F82)) )),"")</f>
        <v>Red Sirens</v>
      </c>
      <c r="K86" s="90"/>
      <c r="L86" s="195" t="str">
        <f t="shared" si="11"/>
        <v/>
      </c>
      <c r="S86" s="201" t="str">
        <f t="shared" si="7"/>
        <v>YES</v>
      </c>
      <c r="T86" s="201" t="str">
        <f t="shared" si="8"/>
        <v>NO</v>
      </c>
      <c r="U86" s="201" t="str">
        <f t="shared" si="9"/>
        <v>YES</v>
      </c>
      <c r="V86" s="139">
        <f t="shared" si="10"/>
        <v>9</v>
      </c>
      <c r="W86" s="199" t="str">
        <f t="shared" si="12"/>
        <v/>
      </c>
    </row>
    <row r="87" spans="1:23" ht="18" customHeight="1" x14ac:dyDescent="0.25">
      <c r="A87" s="69"/>
      <c r="B87" s="81"/>
      <c r="C87" s="110">
        <v>44009.875</v>
      </c>
      <c r="D87" s="141" t="str">
        <f>IFERROR(IF(FixtureCalc!C83="-","",IF(OR(FixtureCalc!E83="blank row 1",FixtureCalc!E83="blank row 2"),"","Matchweek "&amp;FixtureCalc!C83)),"")</f>
        <v>Matchweek 8</v>
      </c>
      <c r="E87" s="142" t="str">
        <f>IFERROR(IF(LEN(INDEX(Settings!$D$6:$D$37,MATCH(Fixture!F87,Settings!$C$6:$C$37,0)))=0,"",INDEX(Settings!$D$6:$D$37,MATCH(Fixture!F87,Settings!$C$6:$C$37,0))),"")</f>
        <v>Tiger Stadium</v>
      </c>
      <c r="F87" s="185" t="str">
        <f>IFERROR(IF(FixtureCalc!C83="-","",IF(OR(FixtureCalc!E83="blank row 1",FixtureCalc!E83="blank row 2"),"", IF(LEN(INDEX(Settings!$C$6:$C$37,FixtureCalc!E83))=0,"BYE",INDEX(Settings!$C$6:$C$37,FixtureCalc!E83))  )),"")</f>
        <v>Mighty Patriots</v>
      </c>
      <c r="G87" s="27">
        <v>1</v>
      </c>
      <c r="H87" s="82" t="s">
        <v>119</v>
      </c>
      <c r="I87" s="27">
        <v>0</v>
      </c>
      <c r="J87" s="175" t="str">
        <f>IFERROR(IF(FixtureCalc!C83="-","",IF(OR(FixtureCalc!F83="blank row 1",FixtureCalc!F83="blank row 2"),"",IF(LEN(INDEX(Settings!$C$6:$C$37,FixtureCalc!F83))=0,"BYE",INDEX(Settings!$C$6:$C$37,FixtureCalc!F83)) )),"")</f>
        <v>Earnest Broncos</v>
      </c>
      <c r="K87" s="90"/>
      <c r="L87" s="195" t="str">
        <f t="shared" si="11"/>
        <v/>
      </c>
      <c r="S87" s="201" t="str">
        <f t="shared" si="7"/>
        <v>YES</v>
      </c>
      <c r="T87" s="201" t="str">
        <f t="shared" si="8"/>
        <v>NO</v>
      </c>
      <c r="U87" s="201" t="str">
        <f t="shared" si="9"/>
        <v>YES</v>
      </c>
      <c r="V87" s="139">
        <f t="shared" si="10"/>
        <v>9</v>
      </c>
      <c r="W87" s="199" t="str">
        <f t="shared" si="12"/>
        <v/>
      </c>
    </row>
    <row r="88" spans="1:23" ht="18" customHeight="1" x14ac:dyDescent="0.25">
      <c r="A88" s="69"/>
      <c r="B88" s="81"/>
      <c r="C88" s="110">
        <v>44009.875</v>
      </c>
      <c r="D88" s="141" t="str">
        <f>IFERROR(IF(FixtureCalc!C84="-","",IF(OR(FixtureCalc!E84="blank row 1",FixtureCalc!E84="blank row 2"),"","Matchweek "&amp;FixtureCalc!C84)),"")</f>
        <v>Matchweek 8</v>
      </c>
      <c r="E88" s="142" t="str">
        <f>IFERROR(IF(LEN(INDEX(Settings!$D$6:$D$37,MATCH(Fixture!F88,Settings!$C$6:$C$37,0)))=0,"",INDEX(Settings!$D$6:$D$37,MATCH(Fixture!F88,Settings!$C$6:$C$37,0))),"")</f>
        <v>Bryant–Denny Stadium</v>
      </c>
      <c r="F88" s="185" t="str">
        <f>IFERROR(IF(FixtureCalc!C84="-","",IF(OR(FixtureCalc!E84="blank row 1",FixtureCalc!E84="blank row 2"),"", IF(LEN(INDEX(Settings!$C$6:$C$37,FixtureCalc!E84))=0,"BYE",INDEX(Settings!$C$6:$C$37,FixtureCalc!E84))  )),"")</f>
        <v>The Krakens</v>
      </c>
      <c r="G88" s="27">
        <v>3</v>
      </c>
      <c r="H88" s="82" t="s">
        <v>119</v>
      </c>
      <c r="I88" s="27">
        <v>3</v>
      </c>
      <c r="J88" s="175" t="str">
        <f>IFERROR(IF(FixtureCalc!C84="-","",IF(OR(FixtureCalc!F84="blank row 1",FixtureCalc!F84="blank row 2"),"",IF(LEN(INDEX(Settings!$C$6:$C$37,FixtureCalc!F84))=0,"BYE",INDEX(Settings!$C$6:$C$37,FixtureCalc!F84)) )),"")</f>
        <v>Silver Rangers</v>
      </c>
      <c r="K88" s="90"/>
      <c r="L88" s="195" t="str">
        <f t="shared" si="11"/>
        <v/>
      </c>
      <c r="S88" s="201" t="str">
        <f t="shared" si="7"/>
        <v>YES</v>
      </c>
      <c r="T88" s="201" t="str">
        <f t="shared" si="8"/>
        <v>NO</v>
      </c>
      <c r="U88" s="201" t="str">
        <f t="shared" si="9"/>
        <v>YES</v>
      </c>
      <c r="V88" s="139">
        <f t="shared" si="10"/>
        <v>9</v>
      </c>
      <c r="W88" s="199" t="str">
        <f t="shared" si="12"/>
        <v/>
      </c>
    </row>
    <row r="89" spans="1:23" ht="18" customHeight="1" x14ac:dyDescent="0.25">
      <c r="A89" s="69"/>
      <c r="B89" s="81"/>
      <c r="C89" s="110">
        <v>44010.75</v>
      </c>
      <c r="D89" s="141" t="str">
        <f>IFERROR(IF(FixtureCalc!C85="-","",IF(OR(FixtureCalc!E85="blank row 1",FixtureCalc!E85="blank row 2"),"","Matchweek "&amp;FixtureCalc!C85)),"")</f>
        <v>Matchweek 8</v>
      </c>
      <c r="E89" s="142" t="str">
        <f>IFERROR(IF(LEN(INDEX(Settings!$D$6:$D$37,MATCH(Fixture!F89,Settings!$C$6:$C$37,0)))=0,"",INDEX(Settings!$D$6:$D$37,MATCH(Fixture!F89,Settings!$C$6:$C$37,0))),"")</f>
        <v>Darrell K Royal–Texas Memorial Stadium</v>
      </c>
      <c r="F89" s="185" t="str">
        <f>IFERROR(IF(FixtureCalc!C85="-","",IF(OR(FixtureCalc!E85="blank row 1",FixtureCalc!E85="blank row 2"),"", IF(LEN(INDEX(Settings!$C$6:$C$37,FixtureCalc!E85))=0,"BYE",INDEX(Settings!$C$6:$C$37,FixtureCalc!E85))  )),"")</f>
        <v>Northern Tan Whackers</v>
      </c>
      <c r="G89" s="27">
        <v>3</v>
      </c>
      <c r="H89" s="82" t="s">
        <v>119</v>
      </c>
      <c r="I89" s="27">
        <v>0</v>
      </c>
      <c r="J89" s="175" t="str">
        <f>IFERROR(IF(FixtureCalc!C85="-","",IF(OR(FixtureCalc!F85="blank row 1",FixtureCalc!F85="blank row 2"),"",IF(LEN(INDEX(Settings!$C$6:$C$37,FixtureCalc!F85))=0,"BYE",INDEX(Settings!$C$6:$C$37,FixtureCalc!F85)) )),"")</f>
        <v>Real Revolution</v>
      </c>
      <c r="K89" s="90"/>
      <c r="L89" s="195" t="str">
        <f t="shared" si="11"/>
        <v/>
      </c>
      <c r="S89" s="201" t="str">
        <f t="shared" si="7"/>
        <v>YES</v>
      </c>
      <c r="T89" s="201" t="str">
        <f t="shared" si="8"/>
        <v>NO</v>
      </c>
      <c r="U89" s="201" t="str">
        <f t="shared" si="9"/>
        <v>YES</v>
      </c>
      <c r="V89" s="139">
        <f t="shared" si="10"/>
        <v>9</v>
      </c>
      <c r="W89" s="199" t="str">
        <f t="shared" si="12"/>
        <v/>
      </c>
    </row>
    <row r="90" spans="1:23" ht="18" customHeight="1" x14ac:dyDescent="0.25">
      <c r="A90" s="69"/>
      <c r="B90" s="81"/>
      <c r="C90" s="110">
        <v>44010.791666666664</v>
      </c>
      <c r="D90" s="141" t="str">
        <f>IFERROR(IF(FixtureCalc!C86="-","",IF(OR(FixtureCalc!E86="blank row 1",FixtureCalc!E86="blank row 2"),"","Matchweek "&amp;FixtureCalc!C86)),"")</f>
        <v>Matchweek 8</v>
      </c>
      <c r="E90" s="142" t="str">
        <f>IFERROR(IF(LEN(INDEX(Settings!$D$6:$D$37,MATCH(Fixture!F90,Settings!$C$6:$C$37,0)))=0,"",INDEX(Settings!$D$6:$D$37,MATCH(Fixture!F90,Settings!$C$6:$C$37,0))),"")</f>
        <v>Ben Hill Griffin Stadium</v>
      </c>
      <c r="F90" s="185" t="str">
        <f>IFERROR(IF(FixtureCalc!C86="-","",IF(OR(FixtureCalc!E86="blank row 1",FixtureCalc!E86="blank row 2"),"", IF(LEN(INDEX(Settings!$C$6:$C$37,FixtureCalc!E86))=0,"BYE",INDEX(Settings!$C$6:$C$37,FixtureCalc!E86))  )),"")</f>
        <v>The Classic</v>
      </c>
      <c r="G90" s="27">
        <v>0</v>
      </c>
      <c r="H90" s="82" t="s">
        <v>119</v>
      </c>
      <c r="I90" s="27">
        <v>0</v>
      </c>
      <c r="J90" s="175" t="str">
        <f>IFERROR(IF(FixtureCalc!C86="-","",IF(OR(FixtureCalc!F86="blank row 1",FixtureCalc!F86="blank row 2"),"",IF(LEN(INDEX(Settings!$C$6:$C$37,FixtureCalc!F86))=0,"BYE",INDEX(Settings!$C$6:$C$37,FixtureCalc!F86)) )),"")</f>
        <v>Delta Blazers</v>
      </c>
      <c r="K90" s="90"/>
      <c r="L90" s="195" t="str">
        <f t="shared" si="11"/>
        <v/>
      </c>
      <c r="S90" s="201" t="str">
        <f t="shared" si="7"/>
        <v>YES</v>
      </c>
      <c r="T90" s="201" t="str">
        <f t="shared" si="8"/>
        <v>NO</v>
      </c>
      <c r="U90" s="201" t="str">
        <f t="shared" si="9"/>
        <v>YES</v>
      </c>
      <c r="V90" s="139">
        <f t="shared" si="10"/>
        <v>9</v>
      </c>
      <c r="W90" s="199" t="str">
        <f t="shared" si="12"/>
        <v/>
      </c>
    </row>
    <row r="91" spans="1:23" ht="18" customHeight="1" x14ac:dyDescent="0.25">
      <c r="A91" s="69"/>
      <c r="B91" s="81"/>
      <c r="C91" s="110">
        <v>44010.895833333336</v>
      </c>
      <c r="D91" s="141" t="str">
        <f>IFERROR(IF(FixtureCalc!C87="-","",IF(OR(FixtureCalc!E87="blank row 1",FixtureCalc!E87="blank row 2"),"","Matchweek "&amp;FixtureCalc!C87)),"")</f>
        <v>Matchweek 8</v>
      </c>
      <c r="E91" s="142" t="str">
        <f>IFERROR(IF(LEN(INDEX(Settings!$D$6:$D$37,MATCH(Fixture!F91,Settings!$C$6:$C$37,0)))=0,"",INDEX(Settings!$D$6:$D$37,MATCH(Fixture!F91,Settings!$C$6:$C$37,0))),"")</f>
        <v>Jordan–Hare Stadium</v>
      </c>
      <c r="F91" s="185" t="str">
        <f>IFERROR(IF(FixtureCalc!C87="-","",IF(OR(FixtureCalc!E87="blank row 1",FixtureCalc!E87="blank row 2"),"", IF(LEN(INDEX(Settings!$C$6:$C$37,FixtureCalc!E87))=0,"BYE",INDEX(Settings!$C$6:$C$37,FixtureCalc!E87))  )),"")</f>
        <v>Defiant Jesters</v>
      </c>
      <c r="G91" s="27">
        <v>0</v>
      </c>
      <c r="H91" s="82" t="s">
        <v>119</v>
      </c>
      <c r="I91" s="27">
        <v>4</v>
      </c>
      <c r="J91" s="175" t="str">
        <f>IFERROR(IF(FixtureCalc!C87="-","",IF(OR(FixtureCalc!F87="blank row 1",FixtureCalc!F87="blank row 2"),"",IF(LEN(INDEX(Settings!$C$6:$C$37,FixtureCalc!F87))=0,"BYE",INDEX(Settings!$C$6:$C$37,FixtureCalc!F87)) )),"")</f>
        <v>Kaptain City</v>
      </c>
      <c r="K91" s="90"/>
      <c r="L91" s="195" t="str">
        <f t="shared" si="11"/>
        <v/>
      </c>
      <c r="S91" s="201" t="str">
        <f t="shared" si="7"/>
        <v>YES</v>
      </c>
      <c r="T91" s="201" t="str">
        <f t="shared" si="8"/>
        <v>NO</v>
      </c>
      <c r="U91" s="201" t="str">
        <f t="shared" si="9"/>
        <v>YES</v>
      </c>
      <c r="V91" s="139">
        <f t="shared" si="10"/>
        <v>9</v>
      </c>
      <c r="W91" s="199" t="str">
        <f t="shared" si="12"/>
        <v/>
      </c>
    </row>
    <row r="92" spans="1:23" ht="18" customHeight="1" x14ac:dyDescent="0.25">
      <c r="A92" s="69"/>
      <c r="B92" s="81"/>
      <c r="C92" s="110">
        <v>44010.791666666664</v>
      </c>
      <c r="D92" s="141" t="str">
        <f>IFERROR(IF(FixtureCalc!C88="-","",IF(OR(FixtureCalc!E88="blank row 1",FixtureCalc!E88="blank row 2"),"","Matchweek "&amp;FixtureCalc!C88)),"")</f>
        <v>Matchweek 8</v>
      </c>
      <c r="E92" s="142" t="str">
        <f>IFERROR(IF(LEN(INDEX(Settings!$D$6:$D$37,MATCH(Fixture!F92,Settings!$C$6:$C$37,0)))=0,"",INDEX(Settings!$D$6:$D$37,MATCH(Fixture!F92,Settings!$C$6:$C$37,0))),"")</f>
        <v>Gaylord Family Oklahoma Memorial Stadium</v>
      </c>
      <c r="F92" s="185" t="str">
        <f>IFERROR(IF(FixtureCalc!C88="-","",IF(OR(FixtureCalc!E88="blank row 1",FixtureCalc!E88="blank row 2"),"", IF(LEN(INDEX(Settings!$C$6:$C$37,FixtureCalc!E88))=0,"BYE",INDEX(Settings!$C$6:$C$37,FixtureCalc!E88))  )),"")</f>
        <v>Unethical Bison</v>
      </c>
      <c r="G92" s="27">
        <v>2</v>
      </c>
      <c r="H92" s="82" t="s">
        <v>119</v>
      </c>
      <c r="I92" s="27">
        <v>3</v>
      </c>
      <c r="J92" s="175" t="str">
        <f>IFERROR(IF(FixtureCalc!C88="-","",IF(OR(FixtureCalc!F88="blank row 1",FixtureCalc!F88="blank row 2"),"",IF(LEN(INDEX(Settings!$C$6:$C$37,FixtureCalc!F88))=0,"BYE",INDEX(Settings!$C$6:$C$37,FixtureCalc!F88)) )),"")</f>
        <v>South Leaders</v>
      </c>
      <c r="K92" s="90"/>
      <c r="L92" s="195" t="str">
        <f t="shared" si="11"/>
        <v/>
      </c>
      <c r="S92" s="201" t="str">
        <f t="shared" si="7"/>
        <v>YES</v>
      </c>
      <c r="T92" s="201" t="str">
        <f t="shared" si="8"/>
        <v>NO</v>
      </c>
      <c r="U92" s="201" t="str">
        <f t="shared" si="9"/>
        <v>YES</v>
      </c>
      <c r="V92" s="139">
        <f t="shared" si="10"/>
        <v>9</v>
      </c>
      <c r="W92" s="199" t="str">
        <f t="shared" si="12"/>
        <v/>
      </c>
    </row>
    <row r="93" spans="1:23" ht="18" customHeight="1" x14ac:dyDescent="0.25">
      <c r="A93" s="69"/>
      <c r="B93" s="81"/>
      <c r="C93" s="110">
        <v>44010.895833333336</v>
      </c>
      <c r="D93" s="141" t="str">
        <f>IFERROR(IF(FixtureCalc!C89="-","",IF(OR(FixtureCalc!E89="blank row 1",FixtureCalc!E89="blank row 2"),"","Matchweek "&amp;FixtureCalc!C89)),"")</f>
        <v>Matchweek 8</v>
      </c>
      <c r="E93" s="142" t="str">
        <f>IFERROR(IF(LEN(INDEX(Settings!$D$6:$D$37,MATCH(Fixture!F93,Settings!$C$6:$C$37,0)))=0,"",INDEX(Settings!$D$6:$D$37,MATCH(Fixture!F93,Settings!$C$6:$C$37,0))),"")</f>
        <v>Ohio Stadium</v>
      </c>
      <c r="F93" s="185" t="str">
        <f>IFERROR(IF(FixtureCalc!C89="-","",IF(OR(FixtureCalc!E89="blank row 1",FixtureCalc!E89="blank row 2"),"", IF(LEN(INDEX(Settings!$C$6:$C$37,FixtureCalc!E89))=0,"BYE",INDEX(Settings!$C$6:$C$37,FixtureCalc!E89))  )),"")</f>
        <v>Ancient Crows</v>
      </c>
      <c r="G93" s="27">
        <v>2</v>
      </c>
      <c r="H93" s="82" t="s">
        <v>119</v>
      </c>
      <c r="I93" s="27">
        <v>0</v>
      </c>
      <c r="J93" s="175" t="str">
        <f>IFERROR(IF(FixtureCalc!C89="-","",IF(OR(FixtureCalc!F89="blank row 1",FixtureCalc!F89="blank row 2"),"",IF(LEN(INDEX(Settings!$C$6:$C$37,FixtureCalc!F89))=0,"BYE",INDEX(Settings!$C$6:$C$37,FixtureCalc!F89)) )),"")</f>
        <v>Wise Panthers</v>
      </c>
      <c r="K93" s="90"/>
      <c r="L93" s="195" t="str">
        <f t="shared" si="11"/>
        <v/>
      </c>
      <c r="S93" s="201" t="str">
        <f t="shared" si="7"/>
        <v>YES</v>
      </c>
      <c r="T93" s="201" t="str">
        <f t="shared" si="8"/>
        <v>NO</v>
      </c>
      <c r="U93" s="201" t="str">
        <f t="shared" si="9"/>
        <v>YES</v>
      </c>
      <c r="V93" s="139">
        <f t="shared" si="10"/>
        <v>9</v>
      </c>
      <c r="W93" s="199" t="str">
        <f t="shared" si="12"/>
        <v/>
      </c>
    </row>
    <row r="94" spans="1:23" ht="18" customHeight="1" x14ac:dyDescent="0.25">
      <c r="A94" s="69"/>
      <c r="B94" s="81"/>
      <c r="C94" s="110"/>
      <c r="D94" s="141" t="str">
        <f>IFERROR(IF(FixtureCalc!C90="-","",IF(OR(FixtureCalc!E90="blank row 1",FixtureCalc!E90="blank row 2"),"","Matchweek "&amp;FixtureCalc!C90)),"")</f>
        <v/>
      </c>
      <c r="E94" s="142" t="str">
        <f>IFERROR(IF(LEN(INDEX(Settings!$D$6:$D$37,MATCH(Fixture!F94,Settings!$C$6:$C$37,0)))=0,"",INDEX(Settings!$D$6:$D$37,MATCH(Fixture!F94,Settings!$C$6:$C$37,0))),"")</f>
        <v/>
      </c>
      <c r="F94" s="185" t="str">
        <f>IFERROR(IF(FixtureCalc!C90="-","",IF(OR(FixtureCalc!E90="blank row 1",FixtureCalc!E90="blank row 2"),"", IF(LEN(INDEX(Settings!$C$6:$C$37,FixtureCalc!E90))=0,"BYE",INDEX(Settings!$C$6:$C$37,FixtureCalc!E90))  )),"")</f>
        <v/>
      </c>
      <c r="G94" s="27" t="s">
        <v>119</v>
      </c>
      <c r="H94" s="82" t="s">
        <v>119</v>
      </c>
      <c r="I94" s="27" t="s">
        <v>119</v>
      </c>
      <c r="J94" s="175" t="str">
        <f>IFERROR(IF(FixtureCalc!C90="-","",IF(OR(FixtureCalc!F90="blank row 1",FixtureCalc!F90="blank row 2"),"",IF(LEN(INDEX(Settings!$C$6:$C$37,FixtureCalc!F90))=0,"BYE",INDEX(Settings!$C$6:$C$37,FixtureCalc!F90)) )),"")</f>
        <v/>
      </c>
      <c r="K94" s="90"/>
      <c r="L94" s="195" t="str">
        <f t="shared" si="11"/>
        <v/>
      </c>
      <c r="S94" s="201" t="str">
        <f t="shared" si="7"/>
        <v>NO</v>
      </c>
      <c r="T94" s="201" t="str">
        <f t="shared" si="8"/>
        <v>NO</v>
      </c>
      <c r="U94" s="201" t="str">
        <f t="shared" si="9"/>
        <v>NO</v>
      </c>
      <c r="V94" s="139">
        <f t="shared" si="10"/>
        <v>0</v>
      </c>
      <c r="W94" s="199" t="str">
        <f t="shared" si="12"/>
        <v/>
      </c>
    </row>
    <row r="95" spans="1:23" ht="18" customHeight="1" x14ac:dyDescent="0.25">
      <c r="A95" s="69"/>
      <c r="B95" s="81"/>
      <c r="C95" s="110"/>
      <c r="D95" s="141" t="str">
        <f>IFERROR(IF(FixtureCalc!C91="-","",IF(OR(FixtureCalc!E91="blank row 1",FixtureCalc!E91="blank row 2"),"","Matchweek "&amp;FixtureCalc!C91)),"")</f>
        <v/>
      </c>
      <c r="E95" s="142" t="str">
        <f>IFERROR(IF(LEN(INDEX(Settings!$D$6:$D$37,MATCH(Fixture!F95,Settings!$C$6:$C$37,0)))=0,"",INDEX(Settings!$D$6:$D$37,MATCH(Fixture!F95,Settings!$C$6:$C$37,0))),"")</f>
        <v/>
      </c>
      <c r="F95" s="185" t="str">
        <f>IFERROR(IF(FixtureCalc!C91="-","",IF(OR(FixtureCalc!E91="blank row 1",FixtureCalc!E91="blank row 2"),"", IF(LEN(INDEX(Settings!$C$6:$C$37,FixtureCalc!E91))=0,"BYE",INDEX(Settings!$C$6:$C$37,FixtureCalc!E91))  )),"")</f>
        <v/>
      </c>
      <c r="G95" s="27" t="s">
        <v>119</v>
      </c>
      <c r="H95" s="82" t="s">
        <v>119</v>
      </c>
      <c r="I95" s="27" t="s">
        <v>119</v>
      </c>
      <c r="J95" s="175" t="str">
        <f>IFERROR(IF(FixtureCalc!C91="-","",IF(OR(FixtureCalc!F91="blank row 1",FixtureCalc!F91="blank row 2"),"",IF(LEN(INDEX(Settings!$C$6:$C$37,FixtureCalc!F91))=0,"BYE",INDEX(Settings!$C$6:$C$37,FixtureCalc!F91)) )),"")</f>
        <v/>
      </c>
      <c r="K95" s="90"/>
      <c r="L95" s="195" t="str">
        <f t="shared" si="11"/>
        <v/>
      </c>
      <c r="S95" s="201" t="str">
        <f t="shared" si="7"/>
        <v>NO</v>
      </c>
      <c r="T95" s="201" t="str">
        <f t="shared" si="8"/>
        <v>NO</v>
      </c>
      <c r="U95" s="201" t="str">
        <f t="shared" si="9"/>
        <v>NO</v>
      </c>
      <c r="V95" s="139">
        <f t="shared" si="10"/>
        <v>0</v>
      </c>
      <c r="W95" s="199" t="str">
        <f t="shared" si="12"/>
        <v/>
      </c>
    </row>
    <row r="96" spans="1:23" ht="18" customHeight="1" x14ac:dyDescent="0.25">
      <c r="A96" s="69"/>
      <c r="B96" s="81"/>
      <c r="C96" s="110">
        <v>44010.822916666664</v>
      </c>
      <c r="D96" s="141" t="str">
        <f>IFERROR(IF(FixtureCalc!C92="-","",IF(OR(FixtureCalc!E92="blank row 1",FixtureCalc!E92="blank row 2"),"","Matchweek "&amp;FixtureCalc!C92)),"")</f>
        <v>Matchweek 9</v>
      </c>
      <c r="E96" s="142" t="str">
        <f>IFERROR(IF(LEN(INDEX(Settings!$D$6:$D$37,MATCH(Fixture!F96,Settings!$C$6:$C$37,0)))=0,"",INDEX(Settings!$D$6:$D$37,MATCH(Fixture!F96,Settings!$C$6:$C$37,0))),"")</f>
        <v>Beaver Stadium</v>
      </c>
      <c r="F96" s="185" t="str">
        <f>IFERROR(IF(FixtureCalc!C92="-","",IF(OR(FixtureCalc!E92="blank row 1",FixtureCalc!E92="blank row 2"),"", IF(LEN(INDEX(Settings!$C$6:$C$37,FixtureCalc!E92))=0,"BYE",INDEX(Settings!$C$6:$C$37,FixtureCalc!E92))  )),"")</f>
        <v>Legal Swamp Twisters</v>
      </c>
      <c r="G96" s="27">
        <v>0</v>
      </c>
      <c r="H96" s="82" t="s">
        <v>119</v>
      </c>
      <c r="I96" s="27">
        <v>2</v>
      </c>
      <c r="J96" s="175" t="str">
        <f>IFERROR(IF(FixtureCalc!C92="-","",IF(OR(FixtureCalc!F92="blank row 1",FixtureCalc!F92="blank row 2"),"",IF(LEN(INDEX(Settings!$C$6:$C$37,FixtureCalc!F92))=0,"BYE",INDEX(Settings!$C$6:$C$37,FixtureCalc!F92)) )),"")</f>
        <v>Red Sirens</v>
      </c>
      <c r="K96" s="90"/>
      <c r="L96" s="195" t="str">
        <f t="shared" si="11"/>
        <v/>
      </c>
      <c r="S96" s="201" t="str">
        <f t="shared" si="7"/>
        <v>YES</v>
      </c>
      <c r="T96" s="201" t="str">
        <f t="shared" si="8"/>
        <v>NO</v>
      </c>
      <c r="U96" s="201" t="str">
        <f t="shared" si="9"/>
        <v>YES</v>
      </c>
      <c r="V96" s="139">
        <f t="shared" si="10"/>
        <v>9</v>
      </c>
      <c r="W96" s="199" t="str">
        <f t="shared" si="12"/>
        <v/>
      </c>
    </row>
    <row r="97" spans="1:23" ht="18" customHeight="1" x14ac:dyDescent="0.25">
      <c r="A97" s="69"/>
      <c r="B97" s="81"/>
      <c r="C97" s="110">
        <v>44010.875</v>
      </c>
      <c r="D97" s="141" t="str">
        <f>IFERROR(IF(FixtureCalc!C93="-","",IF(OR(FixtureCalc!E93="blank row 1",FixtureCalc!E93="blank row 2"),"","Matchweek "&amp;FixtureCalc!C93)),"")</f>
        <v>Matchweek 9</v>
      </c>
      <c r="E97" s="142" t="str">
        <f>IFERROR(IF(LEN(INDEX(Settings!$D$6:$D$37,MATCH(Fixture!F97,Settings!$C$6:$C$37,0)))=0,"",INDEX(Settings!$D$6:$D$37,MATCH(Fixture!F97,Settings!$C$6:$C$37,0))),"")</f>
        <v>Memorial Stadium</v>
      </c>
      <c r="F97" s="185" t="str">
        <f>IFERROR(IF(FixtureCalc!C93="-","",IF(OR(FixtureCalc!E93="blank row 1",FixtureCalc!E93="blank row 2"),"", IF(LEN(INDEX(Settings!$C$6:$C$37,FixtureCalc!E93))=0,"BYE",INDEX(Settings!$C$6:$C$37,FixtureCalc!E93))  )),"")</f>
        <v>Haunting Bottle Rockets</v>
      </c>
      <c r="G97" s="27">
        <v>4</v>
      </c>
      <c r="H97" s="82" t="s">
        <v>119</v>
      </c>
      <c r="I97" s="27">
        <v>4</v>
      </c>
      <c r="J97" s="175" t="str">
        <f>IFERROR(IF(FixtureCalc!C93="-","",IF(OR(FixtureCalc!F93="blank row 1",FixtureCalc!F93="blank row 2"),"",IF(LEN(INDEX(Settings!$C$6:$C$37,FixtureCalc!F93))=0,"BYE",INDEX(Settings!$C$6:$C$37,FixtureCalc!F93)) )),"")</f>
        <v>Earnest Broncos</v>
      </c>
      <c r="K97" s="90"/>
      <c r="L97" s="195" t="str">
        <f t="shared" si="11"/>
        <v/>
      </c>
      <c r="S97" s="201" t="str">
        <f t="shared" si="7"/>
        <v>YES</v>
      </c>
      <c r="T97" s="201" t="str">
        <f t="shared" si="8"/>
        <v>NO</v>
      </c>
      <c r="U97" s="201" t="str">
        <f t="shared" si="9"/>
        <v>YES</v>
      </c>
      <c r="V97" s="139">
        <f t="shared" si="10"/>
        <v>9</v>
      </c>
      <c r="W97" s="199" t="str">
        <f t="shared" si="12"/>
        <v/>
      </c>
    </row>
    <row r="98" spans="1:23" ht="18" customHeight="1" x14ac:dyDescent="0.25">
      <c r="A98" s="69"/>
      <c r="B98" s="81"/>
      <c r="C98" s="110">
        <v>44010.875</v>
      </c>
      <c r="D98" s="141" t="str">
        <f>IFERROR(IF(FixtureCalc!C94="-","",IF(OR(FixtureCalc!E94="blank row 1",FixtureCalc!E94="blank row 2"),"","Matchweek "&amp;FixtureCalc!C94)),"")</f>
        <v>Matchweek 9</v>
      </c>
      <c r="E98" s="142" t="str">
        <f>IFERROR(IF(LEN(INDEX(Settings!$D$6:$D$37,MATCH(Fixture!F98,Settings!$C$6:$C$37,0)))=0,"",INDEX(Settings!$D$6:$D$37,MATCH(Fixture!F98,Settings!$C$6:$C$37,0))),"")</f>
        <v>Neyland Stadium</v>
      </c>
      <c r="F98" s="185" t="str">
        <f>IFERROR(IF(FixtureCalc!C94="-","",IF(OR(FixtureCalc!E94="blank row 1",FixtureCalc!E94="blank row 2"),"", IF(LEN(INDEX(Settings!$C$6:$C$37,FixtureCalc!E94))=0,"BYE",INDEX(Settings!$C$6:$C$37,FixtureCalc!E94))  )),"")</f>
        <v>Final Green Gazelles</v>
      </c>
      <c r="G98" s="27">
        <v>3</v>
      </c>
      <c r="H98" s="82" t="s">
        <v>119</v>
      </c>
      <c r="I98" s="27">
        <v>3</v>
      </c>
      <c r="J98" s="175" t="str">
        <f>IFERROR(IF(FixtureCalc!C94="-","",IF(OR(FixtureCalc!F94="blank row 1",FixtureCalc!F94="blank row 2"),"",IF(LEN(INDEX(Settings!$C$6:$C$37,FixtureCalc!F94))=0,"BYE",INDEX(Settings!$C$6:$C$37,FixtureCalc!F94)) )),"")</f>
        <v>Silver Rangers</v>
      </c>
      <c r="K98" s="90"/>
      <c r="L98" s="195" t="str">
        <f t="shared" si="11"/>
        <v/>
      </c>
      <c r="S98" s="201" t="str">
        <f t="shared" si="7"/>
        <v>YES</v>
      </c>
      <c r="T98" s="201" t="str">
        <f t="shared" si="8"/>
        <v>NO</v>
      </c>
      <c r="U98" s="201" t="str">
        <f t="shared" si="9"/>
        <v>YES</v>
      </c>
      <c r="V98" s="139">
        <f t="shared" si="10"/>
        <v>9</v>
      </c>
      <c r="W98" s="199" t="str">
        <f t="shared" si="12"/>
        <v/>
      </c>
    </row>
    <row r="99" spans="1:23" ht="18" customHeight="1" x14ac:dyDescent="0.25">
      <c r="A99" s="69"/>
      <c r="B99" s="81"/>
      <c r="C99" s="110">
        <v>44010.875</v>
      </c>
      <c r="D99" s="141" t="str">
        <f>IFERROR(IF(FixtureCalc!C95="-","",IF(OR(FixtureCalc!E95="blank row 1",FixtureCalc!E95="blank row 2"),"","Matchweek "&amp;FixtureCalc!C95)),"")</f>
        <v>Matchweek 9</v>
      </c>
      <c r="E99" s="142" t="str">
        <f>IFERROR(IF(LEN(INDEX(Settings!$D$6:$D$37,MATCH(Fixture!F99,Settings!$C$6:$C$37,0)))=0,"",INDEX(Settings!$D$6:$D$37,MATCH(Fixture!F99,Settings!$C$6:$C$37,0))),"")</f>
        <v>Tiger Stadium</v>
      </c>
      <c r="F99" s="185" t="str">
        <f>IFERROR(IF(FixtureCalc!C95="-","",IF(OR(FixtureCalc!E95="blank row 1",FixtureCalc!E95="blank row 2"),"", IF(LEN(INDEX(Settings!$C$6:$C$37,FixtureCalc!E95))=0,"BYE",INDEX(Settings!$C$6:$C$37,FixtureCalc!E95))  )),"")</f>
        <v>Mighty Patriots</v>
      </c>
      <c r="G99" s="27">
        <v>0</v>
      </c>
      <c r="H99" s="82" t="s">
        <v>119</v>
      </c>
      <c r="I99" s="27">
        <v>0</v>
      </c>
      <c r="J99" s="175" t="str">
        <f>IFERROR(IF(FixtureCalc!C95="-","",IF(OR(FixtureCalc!F95="blank row 1",FixtureCalc!F95="blank row 2"),"",IF(LEN(INDEX(Settings!$C$6:$C$37,FixtureCalc!F95))=0,"BYE",INDEX(Settings!$C$6:$C$37,FixtureCalc!F95)) )),"")</f>
        <v>Real Revolution</v>
      </c>
      <c r="K99" s="90"/>
      <c r="L99" s="195" t="str">
        <f t="shared" si="11"/>
        <v/>
      </c>
      <c r="S99" s="201" t="str">
        <f t="shared" si="7"/>
        <v>YES</v>
      </c>
      <c r="T99" s="201" t="str">
        <f t="shared" si="8"/>
        <v>NO</v>
      </c>
      <c r="U99" s="201" t="str">
        <f t="shared" si="9"/>
        <v>YES</v>
      </c>
      <c r="V99" s="139">
        <f t="shared" si="10"/>
        <v>9</v>
      </c>
      <c r="W99" s="199" t="str">
        <f t="shared" si="12"/>
        <v/>
      </c>
    </row>
    <row r="100" spans="1:23" ht="18" customHeight="1" x14ac:dyDescent="0.25">
      <c r="A100" s="69"/>
      <c r="B100" s="81"/>
      <c r="C100" s="110">
        <v>44011.75</v>
      </c>
      <c r="D100" s="141" t="str">
        <f>IFERROR(IF(FixtureCalc!C96="-","",IF(OR(FixtureCalc!E96="blank row 1",FixtureCalc!E96="blank row 2"),"","Matchweek "&amp;FixtureCalc!C96)),"")</f>
        <v>Matchweek 9</v>
      </c>
      <c r="E100" s="142" t="str">
        <f>IFERROR(IF(LEN(INDEX(Settings!$D$6:$D$37,MATCH(Fixture!F100,Settings!$C$6:$C$37,0)))=0,"",INDEX(Settings!$D$6:$D$37,MATCH(Fixture!F100,Settings!$C$6:$C$37,0))),"")</f>
        <v>Bryant–Denny Stadium</v>
      </c>
      <c r="F100" s="185" t="str">
        <f>IFERROR(IF(FixtureCalc!C96="-","",IF(OR(FixtureCalc!E96="blank row 1",FixtureCalc!E96="blank row 2"),"", IF(LEN(INDEX(Settings!$C$6:$C$37,FixtureCalc!E96))=0,"BYE",INDEX(Settings!$C$6:$C$37,FixtureCalc!E96))  )),"")</f>
        <v>The Krakens</v>
      </c>
      <c r="G100" s="27">
        <v>2</v>
      </c>
      <c r="H100" s="82" t="s">
        <v>119</v>
      </c>
      <c r="I100" s="27">
        <v>4</v>
      </c>
      <c r="J100" s="175" t="str">
        <f>IFERROR(IF(FixtureCalc!C96="-","",IF(OR(FixtureCalc!F96="blank row 1",FixtureCalc!F96="blank row 2"),"",IF(LEN(INDEX(Settings!$C$6:$C$37,FixtureCalc!F96))=0,"BYE",INDEX(Settings!$C$6:$C$37,FixtureCalc!F96)) )),"")</f>
        <v>Delta Blazers</v>
      </c>
      <c r="K100" s="90"/>
      <c r="L100" s="195" t="str">
        <f t="shared" si="11"/>
        <v/>
      </c>
      <c r="S100" s="201" t="str">
        <f t="shared" si="7"/>
        <v>YES</v>
      </c>
      <c r="T100" s="201" t="str">
        <f t="shared" si="8"/>
        <v>NO</v>
      </c>
      <c r="U100" s="201" t="str">
        <f t="shared" si="9"/>
        <v>YES</v>
      </c>
      <c r="V100" s="139">
        <f t="shared" si="10"/>
        <v>9</v>
      </c>
      <c r="W100" s="199" t="str">
        <f t="shared" si="12"/>
        <v/>
      </c>
    </row>
    <row r="101" spans="1:23" ht="18" customHeight="1" x14ac:dyDescent="0.25">
      <c r="A101" s="69"/>
      <c r="B101" s="81"/>
      <c r="C101" s="110">
        <v>44011.791666666664</v>
      </c>
      <c r="D101" s="141" t="str">
        <f>IFERROR(IF(FixtureCalc!C97="-","",IF(OR(FixtureCalc!E97="blank row 1",FixtureCalc!E97="blank row 2"),"","Matchweek "&amp;FixtureCalc!C97)),"")</f>
        <v>Matchweek 9</v>
      </c>
      <c r="E101" s="142" t="str">
        <f>IFERROR(IF(LEN(INDEX(Settings!$D$6:$D$37,MATCH(Fixture!F101,Settings!$C$6:$C$37,0)))=0,"",INDEX(Settings!$D$6:$D$37,MATCH(Fixture!F101,Settings!$C$6:$C$37,0))),"")</f>
        <v>Darrell K Royal–Texas Memorial Stadium</v>
      </c>
      <c r="F101" s="185" t="str">
        <f>IFERROR(IF(FixtureCalc!C97="-","",IF(OR(FixtureCalc!E97="blank row 1",FixtureCalc!E97="blank row 2"),"", IF(LEN(INDEX(Settings!$C$6:$C$37,FixtureCalc!E97))=0,"BYE",INDEX(Settings!$C$6:$C$37,FixtureCalc!E97))  )),"")</f>
        <v>Northern Tan Whackers</v>
      </c>
      <c r="G101" s="27">
        <v>1</v>
      </c>
      <c r="H101" s="82" t="s">
        <v>119</v>
      </c>
      <c r="I101" s="27">
        <v>1</v>
      </c>
      <c r="J101" s="175" t="str">
        <f>IFERROR(IF(FixtureCalc!C97="-","",IF(OR(FixtureCalc!F97="blank row 1",FixtureCalc!F97="blank row 2"),"",IF(LEN(INDEX(Settings!$C$6:$C$37,FixtureCalc!F97))=0,"BYE",INDEX(Settings!$C$6:$C$37,FixtureCalc!F97)) )),"")</f>
        <v>Kaptain City</v>
      </c>
      <c r="K101" s="90"/>
      <c r="L101" s="195" t="str">
        <f t="shared" si="11"/>
        <v/>
      </c>
      <c r="S101" s="201" t="str">
        <f t="shared" si="7"/>
        <v>YES</v>
      </c>
      <c r="T101" s="201" t="str">
        <f t="shared" si="8"/>
        <v>NO</v>
      </c>
      <c r="U101" s="201" t="str">
        <f t="shared" si="9"/>
        <v>YES</v>
      </c>
      <c r="V101" s="139">
        <f t="shared" si="10"/>
        <v>9</v>
      </c>
      <c r="W101" s="199" t="str">
        <f t="shared" si="12"/>
        <v/>
      </c>
    </row>
    <row r="102" spans="1:23" ht="18" customHeight="1" x14ac:dyDescent="0.25">
      <c r="A102" s="69"/>
      <c r="B102" s="81"/>
      <c r="C102" s="110">
        <v>44011.895833333336</v>
      </c>
      <c r="D102" s="141" t="str">
        <f>IFERROR(IF(FixtureCalc!C98="-","",IF(OR(FixtureCalc!E98="blank row 1",FixtureCalc!E98="blank row 2"),"","Matchweek "&amp;FixtureCalc!C98)),"")</f>
        <v>Matchweek 9</v>
      </c>
      <c r="E102" s="142" t="str">
        <f>IFERROR(IF(LEN(INDEX(Settings!$D$6:$D$37,MATCH(Fixture!F102,Settings!$C$6:$C$37,0)))=0,"",INDEX(Settings!$D$6:$D$37,MATCH(Fixture!F102,Settings!$C$6:$C$37,0))),"")</f>
        <v>Ben Hill Griffin Stadium</v>
      </c>
      <c r="F102" s="185" t="str">
        <f>IFERROR(IF(FixtureCalc!C98="-","",IF(OR(FixtureCalc!E98="blank row 1",FixtureCalc!E98="blank row 2"),"", IF(LEN(INDEX(Settings!$C$6:$C$37,FixtureCalc!E98))=0,"BYE",INDEX(Settings!$C$6:$C$37,FixtureCalc!E98))  )),"")</f>
        <v>The Classic</v>
      </c>
      <c r="G102" s="27">
        <v>0</v>
      </c>
      <c r="H102" s="82" t="s">
        <v>119</v>
      </c>
      <c r="I102" s="27">
        <v>4</v>
      </c>
      <c r="J102" s="175" t="str">
        <f>IFERROR(IF(FixtureCalc!C98="-","",IF(OR(FixtureCalc!F98="blank row 1",FixtureCalc!F98="blank row 2"),"",IF(LEN(INDEX(Settings!$C$6:$C$37,FixtureCalc!F98))=0,"BYE",INDEX(Settings!$C$6:$C$37,FixtureCalc!F98)) )),"")</f>
        <v>South Leaders</v>
      </c>
      <c r="K102" s="90"/>
      <c r="L102" s="195" t="str">
        <f t="shared" si="11"/>
        <v/>
      </c>
      <c r="S102" s="201" t="str">
        <f t="shared" si="7"/>
        <v>YES</v>
      </c>
      <c r="T102" s="201" t="str">
        <f t="shared" si="8"/>
        <v>NO</v>
      </c>
      <c r="U102" s="201" t="str">
        <f t="shared" si="9"/>
        <v>YES</v>
      </c>
      <c r="V102" s="139">
        <f t="shared" si="10"/>
        <v>9</v>
      </c>
      <c r="W102" s="199" t="str">
        <f t="shared" si="12"/>
        <v/>
      </c>
    </row>
    <row r="103" spans="1:23" ht="18" customHeight="1" x14ac:dyDescent="0.25">
      <c r="A103" s="69"/>
      <c r="B103" s="81"/>
      <c r="C103" s="110">
        <v>44011.791666666664</v>
      </c>
      <c r="D103" s="141" t="str">
        <f>IFERROR(IF(FixtureCalc!C99="-","",IF(OR(FixtureCalc!E99="blank row 1",FixtureCalc!E99="blank row 2"),"","Matchweek "&amp;FixtureCalc!C99)),"")</f>
        <v>Matchweek 9</v>
      </c>
      <c r="E103" s="142" t="str">
        <f>IFERROR(IF(LEN(INDEX(Settings!$D$6:$D$37,MATCH(Fixture!F103,Settings!$C$6:$C$37,0)))=0,"",INDEX(Settings!$D$6:$D$37,MATCH(Fixture!F103,Settings!$C$6:$C$37,0))),"")</f>
        <v>Jordan–Hare Stadium</v>
      </c>
      <c r="F103" s="185" t="str">
        <f>IFERROR(IF(FixtureCalc!C99="-","",IF(OR(FixtureCalc!E99="blank row 1",FixtureCalc!E99="blank row 2"),"", IF(LEN(INDEX(Settings!$C$6:$C$37,FixtureCalc!E99))=0,"BYE",INDEX(Settings!$C$6:$C$37,FixtureCalc!E99))  )),"")</f>
        <v>Defiant Jesters</v>
      </c>
      <c r="G103" s="27">
        <v>1</v>
      </c>
      <c r="H103" s="82" t="s">
        <v>119</v>
      </c>
      <c r="I103" s="27">
        <v>2</v>
      </c>
      <c r="J103" s="175" t="str">
        <f>IFERROR(IF(FixtureCalc!C99="-","",IF(OR(FixtureCalc!F99="blank row 1",FixtureCalc!F99="blank row 2"),"",IF(LEN(INDEX(Settings!$C$6:$C$37,FixtureCalc!F99))=0,"BYE",INDEX(Settings!$C$6:$C$37,FixtureCalc!F99)) )),"")</f>
        <v>Wise Panthers</v>
      </c>
      <c r="K103" s="90"/>
      <c r="L103" s="195" t="str">
        <f t="shared" si="11"/>
        <v/>
      </c>
      <c r="S103" s="201" t="str">
        <f t="shared" si="7"/>
        <v>YES</v>
      </c>
      <c r="T103" s="201" t="str">
        <f t="shared" si="8"/>
        <v>NO</v>
      </c>
      <c r="U103" s="201" t="str">
        <f t="shared" si="9"/>
        <v>YES</v>
      </c>
      <c r="V103" s="139">
        <f t="shared" si="10"/>
        <v>9</v>
      </c>
      <c r="W103" s="199" t="str">
        <f t="shared" si="12"/>
        <v/>
      </c>
    </row>
    <row r="104" spans="1:23" ht="18" customHeight="1" x14ac:dyDescent="0.25">
      <c r="A104" s="69"/>
      <c r="B104" s="81"/>
      <c r="C104" s="110">
        <v>44011.895833333336</v>
      </c>
      <c r="D104" s="141" t="str">
        <f>IFERROR(IF(FixtureCalc!C100="-","",IF(OR(FixtureCalc!E100="blank row 1",FixtureCalc!E100="blank row 2"),"","Matchweek "&amp;FixtureCalc!C100)),"")</f>
        <v>Matchweek 9</v>
      </c>
      <c r="E104" s="142" t="str">
        <f>IFERROR(IF(LEN(INDEX(Settings!$D$6:$D$37,MATCH(Fixture!F104,Settings!$C$6:$C$37,0)))=0,"",INDEX(Settings!$D$6:$D$37,MATCH(Fixture!F104,Settings!$C$6:$C$37,0))),"")</f>
        <v>Gaylord Family Oklahoma Memorial Stadium</v>
      </c>
      <c r="F104" s="185" t="str">
        <f>IFERROR(IF(FixtureCalc!C100="-","",IF(OR(FixtureCalc!E100="blank row 1",FixtureCalc!E100="blank row 2"),"", IF(LEN(INDEX(Settings!$C$6:$C$37,FixtureCalc!E100))=0,"BYE",INDEX(Settings!$C$6:$C$37,FixtureCalc!E100))  )),"")</f>
        <v>Unethical Bison</v>
      </c>
      <c r="G104" s="27">
        <v>2</v>
      </c>
      <c r="H104" s="82" t="s">
        <v>119</v>
      </c>
      <c r="I104" s="27">
        <v>2</v>
      </c>
      <c r="J104" s="175" t="str">
        <f>IFERROR(IF(FixtureCalc!C100="-","",IF(OR(FixtureCalc!F100="blank row 1",FixtureCalc!F100="blank row 2"),"",IF(LEN(INDEX(Settings!$C$6:$C$37,FixtureCalc!F100))=0,"BYE",INDEX(Settings!$C$6:$C$37,FixtureCalc!F100)) )),"")</f>
        <v>Ancient Crows</v>
      </c>
      <c r="K104" s="90"/>
      <c r="L104" s="195" t="str">
        <f t="shared" si="11"/>
        <v/>
      </c>
      <c r="S104" s="201" t="str">
        <f t="shared" si="7"/>
        <v>YES</v>
      </c>
      <c r="T104" s="201" t="str">
        <f t="shared" si="8"/>
        <v>NO</v>
      </c>
      <c r="U104" s="201" t="str">
        <f t="shared" si="9"/>
        <v>YES</v>
      </c>
      <c r="V104" s="139">
        <f t="shared" si="10"/>
        <v>9</v>
      </c>
      <c r="W104" s="199" t="str">
        <f t="shared" si="12"/>
        <v/>
      </c>
    </row>
    <row r="105" spans="1:23" ht="18" customHeight="1" x14ac:dyDescent="0.25">
      <c r="A105" s="69"/>
      <c r="B105" s="81"/>
      <c r="C105" s="110"/>
      <c r="D105" s="141" t="str">
        <f>IFERROR(IF(FixtureCalc!C101="-","",IF(OR(FixtureCalc!E101="blank row 1",FixtureCalc!E101="blank row 2"),"","Matchweek "&amp;FixtureCalc!C101)),"")</f>
        <v/>
      </c>
      <c r="E105" s="142" t="str">
        <f>IFERROR(IF(LEN(INDEX(Settings!$D$6:$D$37,MATCH(Fixture!F105,Settings!$C$6:$C$37,0)))=0,"",INDEX(Settings!$D$6:$D$37,MATCH(Fixture!F105,Settings!$C$6:$C$37,0))),"")</f>
        <v/>
      </c>
      <c r="F105" s="185" t="str">
        <f>IFERROR(IF(FixtureCalc!C101="-","",IF(OR(FixtureCalc!E101="blank row 1",FixtureCalc!E101="blank row 2"),"", IF(LEN(INDEX(Settings!$C$6:$C$37,FixtureCalc!E101))=0,"BYE",INDEX(Settings!$C$6:$C$37,FixtureCalc!E101))  )),"")</f>
        <v/>
      </c>
      <c r="G105" s="27" t="s">
        <v>119</v>
      </c>
      <c r="H105" s="82" t="s">
        <v>119</v>
      </c>
      <c r="I105" s="27" t="s">
        <v>119</v>
      </c>
      <c r="J105" s="175" t="str">
        <f>IFERROR(IF(FixtureCalc!C101="-","",IF(OR(FixtureCalc!F101="blank row 1",FixtureCalc!F101="blank row 2"),"",IF(LEN(INDEX(Settings!$C$6:$C$37,FixtureCalc!F101))=0,"BYE",INDEX(Settings!$C$6:$C$37,FixtureCalc!F101)) )),"")</f>
        <v/>
      </c>
      <c r="K105" s="90"/>
      <c r="L105" s="195" t="str">
        <f t="shared" si="11"/>
        <v/>
      </c>
      <c r="S105" s="201" t="str">
        <f t="shared" si="7"/>
        <v>NO</v>
      </c>
      <c r="T105" s="201" t="str">
        <f t="shared" si="8"/>
        <v>NO</v>
      </c>
      <c r="U105" s="201" t="str">
        <f t="shared" si="9"/>
        <v>NO</v>
      </c>
      <c r="V105" s="139">
        <f t="shared" si="10"/>
        <v>0</v>
      </c>
      <c r="W105" s="199" t="str">
        <f t="shared" si="12"/>
        <v/>
      </c>
    </row>
    <row r="106" spans="1:23" ht="18" customHeight="1" x14ac:dyDescent="0.25">
      <c r="A106" s="69"/>
      <c r="B106" s="81"/>
      <c r="C106" s="110"/>
      <c r="D106" s="141" t="str">
        <f>IFERROR(IF(FixtureCalc!C102="-","",IF(OR(FixtureCalc!E102="blank row 1",FixtureCalc!E102="blank row 2"),"","Matchweek "&amp;FixtureCalc!C102)),"")</f>
        <v/>
      </c>
      <c r="E106" s="142" t="str">
        <f>IFERROR(IF(LEN(INDEX(Settings!$D$6:$D$37,MATCH(Fixture!F106,Settings!$C$6:$C$37,0)))=0,"",INDEX(Settings!$D$6:$D$37,MATCH(Fixture!F106,Settings!$C$6:$C$37,0))),"")</f>
        <v/>
      </c>
      <c r="F106" s="185" t="str">
        <f>IFERROR(IF(FixtureCalc!C102="-","",IF(OR(FixtureCalc!E102="blank row 1",FixtureCalc!E102="blank row 2"),"", IF(LEN(INDEX(Settings!$C$6:$C$37,FixtureCalc!E102))=0,"BYE",INDEX(Settings!$C$6:$C$37,FixtureCalc!E102))  )),"")</f>
        <v/>
      </c>
      <c r="G106" s="27" t="s">
        <v>119</v>
      </c>
      <c r="H106" s="82" t="s">
        <v>119</v>
      </c>
      <c r="I106" s="27" t="s">
        <v>119</v>
      </c>
      <c r="J106" s="175" t="str">
        <f>IFERROR(IF(FixtureCalc!C102="-","",IF(OR(FixtureCalc!F102="blank row 1",FixtureCalc!F102="blank row 2"),"",IF(LEN(INDEX(Settings!$C$6:$C$37,FixtureCalc!F102))=0,"BYE",INDEX(Settings!$C$6:$C$37,FixtureCalc!F102)) )),"")</f>
        <v/>
      </c>
      <c r="K106" s="90"/>
      <c r="L106" s="195" t="str">
        <f t="shared" si="11"/>
        <v/>
      </c>
      <c r="S106" s="201" t="str">
        <f t="shared" si="7"/>
        <v>NO</v>
      </c>
      <c r="T106" s="201" t="str">
        <f t="shared" si="8"/>
        <v>NO</v>
      </c>
      <c r="U106" s="201" t="str">
        <f t="shared" si="9"/>
        <v>NO</v>
      </c>
      <c r="V106" s="139">
        <f t="shared" si="10"/>
        <v>0</v>
      </c>
      <c r="W106" s="199" t="str">
        <f t="shared" si="12"/>
        <v/>
      </c>
    </row>
    <row r="107" spans="1:23" ht="18" customHeight="1" x14ac:dyDescent="0.25">
      <c r="A107" s="69"/>
      <c r="B107" s="81"/>
      <c r="C107" s="110">
        <v>44011.822916666664</v>
      </c>
      <c r="D107" s="141" t="str">
        <f>IFERROR(IF(FixtureCalc!C103="-","",IF(OR(FixtureCalc!E103="blank row 1",FixtureCalc!E103="blank row 2"),"","Matchweek "&amp;FixtureCalc!C103)),"")</f>
        <v>Matchweek 10</v>
      </c>
      <c r="E107" s="142" t="str">
        <f>IFERROR(IF(LEN(INDEX(Settings!$D$6:$D$37,MATCH(Fixture!F107,Settings!$C$6:$C$37,0)))=0,"",INDEX(Settings!$D$6:$D$37,MATCH(Fixture!F107,Settings!$C$6:$C$37,0))),"")</f>
        <v>Beaver Stadium</v>
      </c>
      <c r="F107" s="185" t="str">
        <f>IFERROR(IF(FixtureCalc!C103="-","",IF(OR(FixtureCalc!E103="blank row 1",FixtureCalc!E103="blank row 2"),"", IF(LEN(INDEX(Settings!$C$6:$C$37,FixtureCalc!E103))=0,"BYE",INDEX(Settings!$C$6:$C$37,FixtureCalc!E103))  )),"")</f>
        <v>Legal Swamp Twisters</v>
      </c>
      <c r="G107" s="27">
        <v>1</v>
      </c>
      <c r="H107" s="82" t="s">
        <v>119</v>
      </c>
      <c r="I107" s="27">
        <v>1</v>
      </c>
      <c r="J107" s="175" t="str">
        <f>IFERROR(IF(FixtureCalc!C103="-","",IF(OR(FixtureCalc!F103="blank row 1",FixtureCalc!F103="blank row 2"),"",IF(LEN(INDEX(Settings!$C$6:$C$37,FixtureCalc!F103))=0,"BYE",INDEX(Settings!$C$6:$C$37,FixtureCalc!F103)) )),"")</f>
        <v>Earnest Broncos</v>
      </c>
      <c r="K107" s="90"/>
      <c r="L107" s="195" t="str">
        <f t="shared" si="11"/>
        <v/>
      </c>
      <c r="S107" s="201" t="str">
        <f t="shared" si="7"/>
        <v>YES</v>
      </c>
      <c r="T107" s="201" t="str">
        <f t="shared" si="8"/>
        <v>NO</v>
      </c>
      <c r="U107" s="201" t="str">
        <f t="shared" si="9"/>
        <v>YES</v>
      </c>
      <c r="V107" s="139">
        <f t="shared" si="10"/>
        <v>9</v>
      </c>
      <c r="W107" s="199" t="str">
        <f t="shared" si="12"/>
        <v/>
      </c>
    </row>
    <row r="108" spans="1:23" ht="18" customHeight="1" x14ac:dyDescent="0.25">
      <c r="A108" s="69"/>
      <c r="B108" s="81"/>
      <c r="C108" s="110">
        <v>44011.875</v>
      </c>
      <c r="D108" s="141" t="str">
        <f>IFERROR(IF(FixtureCalc!C104="-","",IF(OR(FixtureCalc!E104="blank row 1",FixtureCalc!E104="blank row 2"),"","Matchweek "&amp;FixtureCalc!C104)),"")</f>
        <v>Matchweek 10</v>
      </c>
      <c r="E108" s="142" t="str">
        <f>IFERROR(IF(LEN(INDEX(Settings!$D$6:$D$37,MATCH(Fixture!F108,Settings!$C$6:$C$37,0)))=0,"",INDEX(Settings!$D$6:$D$37,MATCH(Fixture!F108,Settings!$C$6:$C$37,0))),"")</f>
        <v>Gaylord Family Oklahoma Memorial Stadium</v>
      </c>
      <c r="F108" s="185" t="str">
        <f>IFERROR(IF(FixtureCalc!C104="-","",IF(OR(FixtureCalc!E104="blank row 1",FixtureCalc!E104="blank row 2"),"", IF(LEN(INDEX(Settings!$C$6:$C$37,FixtureCalc!E104))=0,"BYE",INDEX(Settings!$C$6:$C$37,FixtureCalc!E104))  )),"")</f>
        <v>Red Sirens</v>
      </c>
      <c r="G108" s="27">
        <v>1</v>
      </c>
      <c r="H108" s="82" t="s">
        <v>119</v>
      </c>
      <c r="I108" s="27">
        <v>4</v>
      </c>
      <c r="J108" s="175" t="str">
        <f>IFERROR(IF(FixtureCalc!C104="-","",IF(OR(FixtureCalc!F104="blank row 1",FixtureCalc!F104="blank row 2"),"",IF(LEN(INDEX(Settings!$C$6:$C$37,FixtureCalc!F104))=0,"BYE",INDEX(Settings!$C$6:$C$37,FixtureCalc!F104)) )),"")</f>
        <v>Silver Rangers</v>
      </c>
      <c r="K108" s="90"/>
      <c r="L108" s="195" t="str">
        <f t="shared" si="11"/>
        <v/>
      </c>
      <c r="S108" s="201" t="str">
        <f t="shared" si="7"/>
        <v>YES</v>
      </c>
      <c r="T108" s="201" t="str">
        <f t="shared" si="8"/>
        <v>NO</v>
      </c>
      <c r="U108" s="201" t="str">
        <f t="shared" si="9"/>
        <v>YES</v>
      </c>
      <c r="V108" s="139">
        <f t="shared" si="10"/>
        <v>9</v>
      </c>
      <c r="W108" s="199" t="str">
        <f t="shared" si="12"/>
        <v/>
      </c>
    </row>
    <row r="109" spans="1:23" ht="18" customHeight="1" x14ac:dyDescent="0.25">
      <c r="A109" s="69"/>
      <c r="B109" s="81"/>
      <c r="C109" s="110">
        <v>44011.875</v>
      </c>
      <c r="D109" s="141" t="str">
        <f>IFERROR(IF(FixtureCalc!C105="-","",IF(OR(FixtureCalc!E105="blank row 1",FixtureCalc!E105="blank row 2"),"","Matchweek "&amp;FixtureCalc!C105)),"")</f>
        <v>Matchweek 10</v>
      </c>
      <c r="E109" s="142" t="str">
        <f>IFERROR(IF(LEN(INDEX(Settings!$D$6:$D$37,MATCH(Fixture!F109,Settings!$C$6:$C$37,0)))=0,"",INDEX(Settings!$D$6:$D$37,MATCH(Fixture!F109,Settings!$C$6:$C$37,0))),"")</f>
        <v>Memorial Stadium</v>
      </c>
      <c r="F109" s="185" t="str">
        <f>IFERROR(IF(FixtureCalc!C105="-","",IF(OR(FixtureCalc!E105="blank row 1",FixtureCalc!E105="blank row 2"),"", IF(LEN(INDEX(Settings!$C$6:$C$37,FixtureCalc!E105))=0,"BYE",INDEX(Settings!$C$6:$C$37,FixtureCalc!E105))  )),"")</f>
        <v>Haunting Bottle Rockets</v>
      </c>
      <c r="G109" s="27">
        <v>3</v>
      </c>
      <c r="H109" s="82" t="s">
        <v>119</v>
      </c>
      <c r="I109" s="27">
        <v>4</v>
      </c>
      <c r="J109" s="175" t="str">
        <f>IFERROR(IF(FixtureCalc!C105="-","",IF(OR(FixtureCalc!F105="blank row 1",FixtureCalc!F105="blank row 2"),"",IF(LEN(INDEX(Settings!$C$6:$C$37,FixtureCalc!F105))=0,"BYE",INDEX(Settings!$C$6:$C$37,FixtureCalc!F105)) )),"")</f>
        <v>Real Revolution</v>
      </c>
      <c r="K109" s="90"/>
      <c r="L109" s="195" t="str">
        <f t="shared" si="11"/>
        <v/>
      </c>
      <c r="S109" s="201" t="str">
        <f t="shared" si="7"/>
        <v>YES</v>
      </c>
      <c r="T109" s="201" t="str">
        <f t="shared" si="8"/>
        <v>NO</v>
      </c>
      <c r="U109" s="201" t="str">
        <f t="shared" si="9"/>
        <v>YES</v>
      </c>
      <c r="V109" s="139">
        <f t="shared" si="10"/>
        <v>9</v>
      </c>
      <c r="W109" s="199" t="str">
        <f t="shared" si="12"/>
        <v/>
      </c>
    </row>
    <row r="110" spans="1:23" ht="18" customHeight="1" x14ac:dyDescent="0.25">
      <c r="A110" s="69"/>
      <c r="B110" s="81"/>
      <c r="C110" s="110">
        <v>44011.875</v>
      </c>
      <c r="D110" s="141" t="str">
        <f>IFERROR(IF(FixtureCalc!C106="-","",IF(OR(FixtureCalc!E106="blank row 1",FixtureCalc!E106="blank row 2"),"","Matchweek "&amp;FixtureCalc!C106)),"")</f>
        <v>Matchweek 10</v>
      </c>
      <c r="E110" s="142" t="str">
        <f>IFERROR(IF(LEN(INDEX(Settings!$D$6:$D$37,MATCH(Fixture!F110,Settings!$C$6:$C$37,0)))=0,"",INDEX(Settings!$D$6:$D$37,MATCH(Fixture!F110,Settings!$C$6:$C$37,0))),"")</f>
        <v>Neyland Stadium</v>
      </c>
      <c r="F110" s="185" t="str">
        <f>IFERROR(IF(FixtureCalc!C106="-","",IF(OR(FixtureCalc!E106="blank row 1",FixtureCalc!E106="blank row 2"),"", IF(LEN(INDEX(Settings!$C$6:$C$37,FixtureCalc!E106))=0,"BYE",INDEX(Settings!$C$6:$C$37,FixtureCalc!E106))  )),"")</f>
        <v>Final Green Gazelles</v>
      </c>
      <c r="G110" s="27">
        <v>4</v>
      </c>
      <c r="H110" s="82" t="s">
        <v>119</v>
      </c>
      <c r="I110" s="27">
        <v>4</v>
      </c>
      <c r="J110" s="175" t="str">
        <f>IFERROR(IF(FixtureCalc!C106="-","",IF(OR(FixtureCalc!F106="blank row 1",FixtureCalc!F106="blank row 2"),"",IF(LEN(INDEX(Settings!$C$6:$C$37,FixtureCalc!F106))=0,"BYE",INDEX(Settings!$C$6:$C$37,FixtureCalc!F106)) )),"")</f>
        <v>Delta Blazers</v>
      </c>
      <c r="K110" s="90"/>
      <c r="L110" s="195" t="str">
        <f t="shared" si="11"/>
        <v/>
      </c>
      <c r="S110" s="201" t="str">
        <f t="shared" si="7"/>
        <v>YES</v>
      </c>
      <c r="T110" s="201" t="str">
        <f t="shared" si="8"/>
        <v>NO</v>
      </c>
      <c r="U110" s="201" t="str">
        <f t="shared" si="9"/>
        <v>YES</v>
      </c>
      <c r="V110" s="139">
        <f t="shared" si="10"/>
        <v>9</v>
      </c>
      <c r="W110" s="199" t="str">
        <f t="shared" si="12"/>
        <v/>
      </c>
    </row>
    <row r="111" spans="1:23" ht="18" customHeight="1" x14ac:dyDescent="0.25">
      <c r="A111" s="69"/>
      <c r="B111" s="81"/>
      <c r="C111" s="110">
        <v>44012.75</v>
      </c>
      <c r="D111" s="141" t="str">
        <f>IFERROR(IF(FixtureCalc!C107="-","",IF(OR(FixtureCalc!E107="blank row 1",FixtureCalc!E107="blank row 2"),"","Matchweek "&amp;FixtureCalc!C107)),"")</f>
        <v>Matchweek 10</v>
      </c>
      <c r="E111" s="142" t="str">
        <f>IFERROR(IF(LEN(INDEX(Settings!$D$6:$D$37,MATCH(Fixture!F111,Settings!$C$6:$C$37,0)))=0,"",INDEX(Settings!$D$6:$D$37,MATCH(Fixture!F111,Settings!$C$6:$C$37,0))),"")</f>
        <v>Tiger Stadium</v>
      </c>
      <c r="F111" s="185" t="str">
        <f>IFERROR(IF(FixtureCalc!C107="-","",IF(OR(FixtureCalc!E107="blank row 1",FixtureCalc!E107="blank row 2"),"", IF(LEN(INDEX(Settings!$C$6:$C$37,FixtureCalc!E107))=0,"BYE",INDEX(Settings!$C$6:$C$37,FixtureCalc!E107))  )),"")</f>
        <v>Mighty Patriots</v>
      </c>
      <c r="G111" s="27">
        <v>4</v>
      </c>
      <c r="H111" s="82" t="s">
        <v>119</v>
      </c>
      <c r="I111" s="27">
        <v>0</v>
      </c>
      <c r="J111" s="175" t="str">
        <f>IFERROR(IF(FixtureCalc!C107="-","",IF(OR(FixtureCalc!F107="blank row 1",FixtureCalc!F107="blank row 2"),"",IF(LEN(INDEX(Settings!$C$6:$C$37,FixtureCalc!F107))=0,"BYE",INDEX(Settings!$C$6:$C$37,FixtureCalc!F107)) )),"")</f>
        <v>Kaptain City</v>
      </c>
      <c r="K111" s="90"/>
      <c r="L111" s="195" t="str">
        <f t="shared" si="11"/>
        <v/>
      </c>
      <c r="S111" s="201" t="str">
        <f t="shared" si="7"/>
        <v>YES</v>
      </c>
      <c r="T111" s="201" t="str">
        <f t="shared" si="8"/>
        <v>NO</v>
      </c>
      <c r="U111" s="201" t="str">
        <f t="shared" si="9"/>
        <v>YES</v>
      </c>
      <c r="V111" s="139">
        <f t="shared" si="10"/>
        <v>9</v>
      </c>
      <c r="W111" s="199" t="str">
        <f t="shared" si="12"/>
        <v/>
      </c>
    </row>
    <row r="112" spans="1:23" ht="18" customHeight="1" x14ac:dyDescent="0.25">
      <c r="A112" s="69"/>
      <c r="B112" s="81"/>
      <c r="C112" s="110">
        <v>44012.791666666664</v>
      </c>
      <c r="D112" s="141" t="str">
        <f>IFERROR(IF(FixtureCalc!C108="-","",IF(OR(FixtureCalc!E108="blank row 1",FixtureCalc!E108="blank row 2"),"","Matchweek "&amp;FixtureCalc!C108)),"")</f>
        <v>Matchweek 10</v>
      </c>
      <c r="E112" s="142" t="str">
        <f>IFERROR(IF(LEN(INDEX(Settings!$D$6:$D$37,MATCH(Fixture!F112,Settings!$C$6:$C$37,0)))=0,"",INDEX(Settings!$D$6:$D$37,MATCH(Fixture!F112,Settings!$C$6:$C$37,0))),"")</f>
        <v>Bryant–Denny Stadium</v>
      </c>
      <c r="F112" s="185" t="str">
        <f>IFERROR(IF(FixtureCalc!C108="-","",IF(OR(FixtureCalc!E108="blank row 1",FixtureCalc!E108="blank row 2"),"", IF(LEN(INDEX(Settings!$C$6:$C$37,FixtureCalc!E108))=0,"BYE",INDEX(Settings!$C$6:$C$37,FixtureCalc!E108))  )),"")</f>
        <v>The Krakens</v>
      </c>
      <c r="G112" s="27">
        <v>1</v>
      </c>
      <c r="H112" s="82" t="s">
        <v>119</v>
      </c>
      <c r="I112" s="27">
        <v>3</v>
      </c>
      <c r="J112" s="175" t="str">
        <f>IFERROR(IF(FixtureCalc!C108="-","",IF(OR(FixtureCalc!F108="blank row 1",FixtureCalc!F108="blank row 2"),"",IF(LEN(INDEX(Settings!$C$6:$C$37,FixtureCalc!F108))=0,"BYE",INDEX(Settings!$C$6:$C$37,FixtureCalc!F108)) )),"")</f>
        <v>South Leaders</v>
      </c>
      <c r="K112" s="90"/>
      <c r="L112" s="195" t="str">
        <f t="shared" si="11"/>
        <v/>
      </c>
      <c r="S112" s="201" t="str">
        <f t="shared" si="7"/>
        <v>YES</v>
      </c>
      <c r="T112" s="201" t="str">
        <f t="shared" si="8"/>
        <v>NO</v>
      </c>
      <c r="U112" s="201" t="str">
        <f t="shared" si="9"/>
        <v>YES</v>
      </c>
      <c r="V112" s="139">
        <f t="shared" si="10"/>
        <v>9</v>
      </c>
      <c r="W112" s="199" t="str">
        <f t="shared" si="12"/>
        <v/>
      </c>
    </row>
    <row r="113" spans="1:23" ht="18" customHeight="1" x14ac:dyDescent="0.25">
      <c r="A113" s="69"/>
      <c r="B113" s="81"/>
      <c r="C113" s="110">
        <v>44012.895833333336</v>
      </c>
      <c r="D113" s="141" t="str">
        <f>IFERROR(IF(FixtureCalc!C109="-","",IF(OR(FixtureCalc!E109="blank row 1",FixtureCalc!E109="blank row 2"),"","Matchweek "&amp;FixtureCalc!C109)),"")</f>
        <v>Matchweek 10</v>
      </c>
      <c r="E113" s="142" t="str">
        <f>IFERROR(IF(LEN(INDEX(Settings!$D$6:$D$37,MATCH(Fixture!F113,Settings!$C$6:$C$37,0)))=0,"",INDEX(Settings!$D$6:$D$37,MATCH(Fixture!F113,Settings!$C$6:$C$37,0))),"")</f>
        <v>Darrell K Royal–Texas Memorial Stadium</v>
      </c>
      <c r="F113" s="185" t="str">
        <f>IFERROR(IF(FixtureCalc!C109="-","",IF(OR(FixtureCalc!E109="blank row 1",FixtureCalc!E109="blank row 2"),"", IF(LEN(INDEX(Settings!$C$6:$C$37,FixtureCalc!E109))=0,"BYE",INDEX(Settings!$C$6:$C$37,FixtureCalc!E109))  )),"")</f>
        <v>Northern Tan Whackers</v>
      </c>
      <c r="G113" s="27">
        <v>3</v>
      </c>
      <c r="H113" s="82" t="s">
        <v>119</v>
      </c>
      <c r="I113" s="27">
        <v>3</v>
      </c>
      <c r="J113" s="175" t="str">
        <f>IFERROR(IF(FixtureCalc!C109="-","",IF(OR(FixtureCalc!F109="blank row 1",FixtureCalc!F109="blank row 2"),"",IF(LEN(INDEX(Settings!$C$6:$C$37,FixtureCalc!F109))=0,"BYE",INDEX(Settings!$C$6:$C$37,FixtureCalc!F109)) )),"")</f>
        <v>Wise Panthers</v>
      </c>
      <c r="K113" s="90"/>
      <c r="L113" s="195" t="str">
        <f t="shared" si="11"/>
        <v/>
      </c>
      <c r="S113" s="201" t="str">
        <f t="shared" si="7"/>
        <v>YES</v>
      </c>
      <c r="T113" s="201" t="str">
        <f t="shared" si="8"/>
        <v>NO</v>
      </c>
      <c r="U113" s="201" t="str">
        <f t="shared" si="9"/>
        <v>YES</v>
      </c>
      <c r="V113" s="139">
        <f t="shared" si="10"/>
        <v>9</v>
      </c>
      <c r="W113" s="199" t="str">
        <f t="shared" si="12"/>
        <v/>
      </c>
    </row>
    <row r="114" spans="1:23" ht="18" customHeight="1" x14ac:dyDescent="0.25">
      <c r="A114" s="69"/>
      <c r="B114" s="81"/>
      <c r="C114" s="110">
        <v>44012.791666666664</v>
      </c>
      <c r="D114" s="141" t="str">
        <f>IFERROR(IF(FixtureCalc!C110="-","",IF(OR(FixtureCalc!E110="blank row 1",FixtureCalc!E110="blank row 2"),"","Matchweek "&amp;FixtureCalc!C110)),"")</f>
        <v>Matchweek 10</v>
      </c>
      <c r="E114" s="142" t="str">
        <f>IFERROR(IF(LEN(INDEX(Settings!$D$6:$D$37,MATCH(Fixture!F114,Settings!$C$6:$C$37,0)))=0,"",INDEX(Settings!$D$6:$D$37,MATCH(Fixture!F114,Settings!$C$6:$C$37,0))),"")</f>
        <v>Ben Hill Griffin Stadium</v>
      </c>
      <c r="F114" s="185" t="str">
        <f>IFERROR(IF(FixtureCalc!C110="-","",IF(OR(FixtureCalc!E110="blank row 1",FixtureCalc!E110="blank row 2"),"", IF(LEN(INDEX(Settings!$C$6:$C$37,FixtureCalc!E110))=0,"BYE",INDEX(Settings!$C$6:$C$37,FixtureCalc!E110))  )),"")</f>
        <v>The Classic</v>
      </c>
      <c r="G114" s="27">
        <v>0</v>
      </c>
      <c r="H114" s="82" t="s">
        <v>119</v>
      </c>
      <c r="I114" s="27">
        <v>2</v>
      </c>
      <c r="J114" s="175" t="str">
        <f>IFERROR(IF(FixtureCalc!C110="-","",IF(OR(FixtureCalc!F110="blank row 1",FixtureCalc!F110="blank row 2"),"",IF(LEN(INDEX(Settings!$C$6:$C$37,FixtureCalc!F110))=0,"BYE",INDEX(Settings!$C$6:$C$37,FixtureCalc!F110)) )),"")</f>
        <v>Ancient Crows</v>
      </c>
      <c r="K114" s="90"/>
      <c r="L114" s="195" t="str">
        <f t="shared" si="11"/>
        <v/>
      </c>
      <c r="S114" s="201" t="str">
        <f t="shared" si="7"/>
        <v>YES</v>
      </c>
      <c r="T114" s="201" t="str">
        <f t="shared" si="8"/>
        <v>NO</v>
      </c>
      <c r="U114" s="201" t="str">
        <f t="shared" si="9"/>
        <v>YES</v>
      </c>
      <c r="V114" s="139">
        <f t="shared" si="10"/>
        <v>9</v>
      </c>
      <c r="W114" s="199" t="str">
        <f t="shared" si="12"/>
        <v/>
      </c>
    </row>
    <row r="115" spans="1:23" ht="18" customHeight="1" x14ac:dyDescent="0.25">
      <c r="A115" s="69"/>
      <c r="B115" s="81"/>
      <c r="C115" s="110">
        <v>44012.895833333336</v>
      </c>
      <c r="D115" s="141" t="str">
        <f>IFERROR(IF(FixtureCalc!C111="-","",IF(OR(FixtureCalc!E111="blank row 1",FixtureCalc!E111="blank row 2"),"","Matchweek "&amp;FixtureCalc!C111)),"")</f>
        <v>Matchweek 10</v>
      </c>
      <c r="E115" s="142" t="str">
        <f>IFERROR(IF(LEN(INDEX(Settings!$D$6:$D$37,MATCH(Fixture!F115,Settings!$C$6:$C$37,0)))=0,"",INDEX(Settings!$D$6:$D$37,MATCH(Fixture!F115,Settings!$C$6:$C$37,0))),"")</f>
        <v>Jordan–Hare Stadium</v>
      </c>
      <c r="F115" s="185" t="str">
        <f>IFERROR(IF(FixtureCalc!C111="-","",IF(OR(FixtureCalc!E111="blank row 1",FixtureCalc!E111="blank row 2"),"", IF(LEN(INDEX(Settings!$C$6:$C$37,FixtureCalc!E111))=0,"BYE",INDEX(Settings!$C$6:$C$37,FixtureCalc!E111))  )),"")</f>
        <v>Defiant Jesters</v>
      </c>
      <c r="G115" s="27">
        <v>2</v>
      </c>
      <c r="H115" s="82" t="s">
        <v>119</v>
      </c>
      <c r="I115" s="27">
        <v>0</v>
      </c>
      <c r="J115" s="175" t="str">
        <f>IFERROR(IF(FixtureCalc!C111="-","",IF(OR(FixtureCalc!F111="blank row 1",FixtureCalc!F111="blank row 2"),"",IF(LEN(INDEX(Settings!$C$6:$C$37,FixtureCalc!F111))=0,"BYE",INDEX(Settings!$C$6:$C$37,FixtureCalc!F111)) )),"")</f>
        <v>Unethical Bison</v>
      </c>
      <c r="K115" s="90"/>
      <c r="L115" s="195" t="str">
        <f t="shared" si="11"/>
        <v/>
      </c>
      <c r="S115" s="201" t="str">
        <f t="shared" si="7"/>
        <v>YES</v>
      </c>
      <c r="T115" s="201" t="str">
        <f t="shared" si="8"/>
        <v>NO</v>
      </c>
      <c r="U115" s="201" t="str">
        <f t="shared" si="9"/>
        <v>YES</v>
      </c>
      <c r="V115" s="139">
        <f t="shared" si="10"/>
        <v>9</v>
      </c>
      <c r="W115" s="199" t="str">
        <f t="shared" si="12"/>
        <v/>
      </c>
    </row>
    <row r="116" spans="1:23" ht="18" customHeight="1" x14ac:dyDescent="0.25">
      <c r="A116" s="69"/>
      <c r="B116" s="81"/>
      <c r="C116" s="110"/>
      <c r="D116" s="141" t="str">
        <f>IFERROR(IF(FixtureCalc!C112="-","",IF(OR(FixtureCalc!E112="blank row 1",FixtureCalc!E112="blank row 2"),"","Matchweek "&amp;FixtureCalc!C112)),"")</f>
        <v/>
      </c>
      <c r="E116" s="142" t="str">
        <f>IFERROR(IF(LEN(INDEX(Settings!$D$6:$D$37,MATCH(Fixture!F116,Settings!$C$6:$C$37,0)))=0,"",INDEX(Settings!$D$6:$D$37,MATCH(Fixture!F116,Settings!$C$6:$C$37,0))),"")</f>
        <v/>
      </c>
      <c r="F116" s="185" t="str">
        <f>IFERROR(IF(FixtureCalc!C112="-","",IF(OR(FixtureCalc!E112="blank row 1",FixtureCalc!E112="blank row 2"),"", IF(LEN(INDEX(Settings!$C$6:$C$37,FixtureCalc!E112))=0,"BYE",INDEX(Settings!$C$6:$C$37,FixtureCalc!E112))  )),"")</f>
        <v/>
      </c>
      <c r="G116" s="27" t="s">
        <v>119</v>
      </c>
      <c r="H116" s="82" t="s">
        <v>119</v>
      </c>
      <c r="I116" s="27" t="s">
        <v>119</v>
      </c>
      <c r="J116" s="175" t="str">
        <f>IFERROR(IF(FixtureCalc!C112="-","",IF(OR(FixtureCalc!F112="blank row 1",FixtureCalc!F112="blank row 2"),"",IF(LEN(INDEX(Settings!$C$6:$C$37,FixtureCalc!F112))=0,"BYE",INDEX(Settings!$C$6:$C$37,FixtureCalc!F112)) )),"")</f>
        <v/>
      </c>
      <c r="K116" s="90"/>
      <c r="L116" s="195" t="str">
        <f t="shared" si="11"/>
        <v/>
      </c>
      <c r="S116" s="201" t="str">
        <f t="shared" si="7"/>
        <v>NO</v>
      </c>
      <c r="T116" s="201" t="str">
        <f t="shared" si="8"/>
        <v>NO</v>
      </c>
      <c r="U116" s="201" t="str">
        <f t="shared" si="9"/>
        <v>NO</v>
      </c>
      <c r="V116" s="139">
        <f t="shared" si="10"/>
        <v>0</v>
      </c>
      <c r="W116" s="199" t="str">
        <f t="shared" si="12"/>
        <v/>
      </c>
    </row>
    <row r="117" spans="1:23" ht="18" customHeight="1" x14ac:dyDescent="0.25">
      <c r="A117" s="69"/>
      <c r="B117" s="81"/>
      <c r="C117" s="110"/>
      <c r="D117" s="141" t="str">
        <f>IFERROR(IF(FixtureCalc!C113="-","",IF(OR(FixtureCalc!E113="blank row 1",FixtureCalc!E113="blank row 2"),"","Matchweek "&amp;FixtureCalc!C113)),"")</f>
        <v/>
      </c>
      <c r="E117" s="142" t="str">
        <f>IFERROR(IF(LEN(INDEX(Settings!$D$6:$D$37,MATCH(Fixture!F117,Settings!$C$6:$C$37,0)))=0,"",INDEX(Settings!$D$6:$D$37,MATCH(Fixture!F117,Settings!$C$6:$C$37,0))),"")</f>
        <v/>
      </c>
      <c r="F117" s="185" t="str">
        <f>IFERROR(IF(FixtureCalc!C113="-","",IF(OR(FixtureCalc!E113="blank row 1",FixtureCalc!E113="blank row 2"),"", IF(LEN(INDEX(Settings!$C$6:$C$37,FixtureCalc!E113))=0,"BYE",INDEX(Settings!$C$6:$C$37,FixtureCalc!E113))  )),"")</f>
        <v/>
      </c>
      <c r="G117" s="27" t="s">
        <v>119</v>
      </c>
      <c r="H117" s="82" t="s">
        <v>119</v>
      </c>
      <c r="I117" s="27" t="s">
        <v>119</v>
      </c>
      <c r="J117" s="175" t="str">
        <f>IFERROR(IF(FixtureCalc!C113="-","",IF(OR(FixtureCalc!F113="blank row 1",FixtureCalc!F113="blank row 2"),"",IF(LEN(INDEX(Settings!$C$6:$C$37,FixtureCalc!F113))=0,"BYE",INDEX(Settings!$C$6:$C$37,FixtureCalc!F113)) )),"")</f>
        <v/>
      </c>
      <c r="K117" s="90"/>
      <c r="L117" s="195" t="str">
        <f t="shared" si="11"/>
        <v/>
      </c>
      <c r="S117" s="201" t="str">
        <f t="shared" si="7"/>
        <v>NO</v>
      </c>
      <c r="T117" s="201" t="str">
        <f t="shared" si="8"/>
        <v>NO</v>
      </c>
      <c r="U117" s="201" t="str">
        <f t="shared" si="9"/>
        <v>NO</v>
      </c>
      <c r="V117" s="139">
        <f t="shared" si="10"/>
        <v>0</v>
      </c>
      <c r="W117" s="199" t="str">
        <f t="shared" si="12"/>
        <v/>
      </c>
    </row>
    <row r="118" spans="1:23" ht="18" customHeight="1" x14ac:dyDescent="0.25">
      <c r="A118" s="69"/>
      <c r="B118" s="81"/>
      <c r="C118" s="110">
        <v>44012.822916666664</v>
      </c>
      <c r="D118" s="141" t="str">
        <f>IFERROR(IF(FixtureCalc!C114="-","",IF(OR(FixtureCalc!E114="blank row 1",FixtureCalc!E114="blank row 2"),"","Matchweek "&amp;FixtureCalc!C114)),"")</f>
        <v>Matchweek 11</v>
      </c>
      <c r="E118" s="142" t="str">
        <f>IFERROR(IF(LEN(INDEX(Settings!$D$6:$D$37,MATCH(Fixture!F118,Settings!$C$6:$C$37,0)))=0,"",INDEX(Settings!$D$6:$D$37,MATCH(Fixture!F118,Settings!$C$6:$C$37,0))),"")</f>
        <v>Beaver Stadium</v>
      </c>
      <c r="F118" s="185" t="str">
        <f>IFERROR(IF(FixtureCalc!C114="-","",IF(OR(FixtureCalc!E114="blank row 1",FixtureCalc!E114="blank row 2"),"", IF(LEN(INDEX(Settings!$C$6:$C$37,FixtureCalc!E114))=0,"BYE",INDEX(Settings!$C$6:$C$37,FixtureCalc!E114))  )),"")</f>
        <v>Legal Swamp Twisters</v>
      </c>
      <c r="G118" s="27">
        <v>2</v>
      </c>
      <c r="H118" s="82" t="s">
        <v>119</v>
      </c>
      <c r="I118" s="27">
        <v>1</v>
      </c>
      <c r="J118" s="175" t="str">
        <f>IFERROR(IF(FixtureCalc!C114="-","",IF(OR(FixtureCalc!F114="blank row 1",FixtureCalc!F114="blank row 2"),"",IF(LEN(INDEX(Settings!$C$6:$C$37,FixtureCalc!F114))=0,"BYE",INDEX(Settings!$C$6:$C$37,FixtureCalc!F114)) )),"")</f>
        <v>Silver Rangers</v>
      </c>
      <c r="K118" s="90"/>
      <c r="L118" s="195" t="str">
        <f t="shared" si="11"/>
        <v/>
      </c>
      <c r="S118" s="201" t="str">
        <f t="shared" si="7"/>
        <v>YES</v>
      </c>
      <c r="T118" s="201" t="str">
        <f t="shared" si="8"/>
        <v>NO</v>
      </c>
      <c r="U118" s="201" t="str">
        <f t="shared" si="9"/>
        <v>YES</v>
      </c>
      <c r="V118" s="139">
        <f t="shared" si="10"/>
        <v>9</v>
      </c>
      <c r="W118" s="199" t="str">
        <f t="shared" si="12"/>
        <v/>
      </c>
    </row>
    <row r="119" spans="1:23" ht="18" customHeight="1" x14ac:dyDescent="0.25">
      <c r="A119" s="69"/>
      <c r="B119" s="81"/>
      <c r="C119" s="110">
        <v>44012.875</v>
      </c>
      <c r="D119" s="141" t="str">
        <f>IFERROR(IF(FixtureCalc!C115="-","",IF(OR(FixtureCalc!E115="blank row 1",FixtureCalc!E115="blank row 2"),"","Matchweek "&amp;FixtureCalc!C115)),"")</f>
        <v>Matchweek 11</v>
      </c>
      <c r="E119" s="142" t="str">
        <f>IFERROR(IF(LEN(INDEX(Settings!$D$6:$D$37,MATCH(Fixture!F119,Settings!$C$6:$C$37,0)))=0,"",INDEX(Settings!$D$6:$D$37,MATCH(Fixture!F119,Settings!$C$6:$C$37,0))),"")</f>
        <v>Jordan–Hare Stadium</v>
      </c>
      <c r="F119" s="185" t="str">
        <f>IFERROR(IF(FixtureCalc!C115="-","",IF(OR(FixtureCalc!E115="blank row 1",FixtureCalc!E115="blank row 2"),"", IF(LEN(INDEX(Settings!$C$6:$C$37,FixtureCalc!E115))=0,"BYE",INDEX(Settings!$C$6:$C$37,FixtureCalc!E115))  )),"")</f>
        <v>Earnest Broncos</v>
      </c>
      <c r="G119" s="27">
        <v>0</v>
      </c>
      <c r="H119" s="82" t="s">
        <v>119</v>
      </c>
      <c r="I119" s="27">
        <v>1</v>
      </c>
      <c r="J119" s="175" t="str">
        <f>IFERROR(IF(FixtureCalc!C115="-","",IF(OR(FixtureCalc!F115="blank row 1",FixtureCalc!F115="blank row 2"),"",IF(LEN(INDEX(Settings!$C$6:$C$37,FixtureCalc!F115))=0,"BYE",INDEX(Settings!$C$6:$C$37,FixtureCalc!F115)) )),"")</f>
        <v>Real Revolution</v>
      </c>
      <c r="K119" s="90"/>
      <c r="L119" s="195" t="str">
        <f t="shared" si="11"/>
        <v/>
      </c>
      <c r="S119" s="201" t="str">
        <f t="shared" si="7"/>
        <v>YES</v>
      </c>
      <c r="T119" s="201" t="str">
        <f t="shared" si="8"/>
        <v>NO</v>
      </c>
      <c r="U119" s="201" t="str">
        <f t="shared" si="9"/>
        <v>YES</v>
      </c>
      <c r="V119" s="139">
        <f t="shared" si="10"/>
        <v>9</v>
      </c>
      <c r="W119" s="199" t="str">
        <f t="shared" si="12"/>
        <v/>
      </c>
    </row>
    <row r="120" spans="1:23" ht="18" customHeight="1" x14ac:dyDescent="0.25">
      <c r="A120" s="69"/>
      <c r="B120" s="81"/>
      <c r="C120" s="110">
        <v>44012.875</v>
      </c>
      <c r="D120" s="141" t="str">
        <f>IFERROR(IF(FixtureCalc!C116="-","",IF(OR(FixtureCalc!E116="blank row 1",FixtureCalc!E116="blank row 2"),"","Matchweek "&amp;FixtureCalc!C116)),"")</f>
        <v>Matchweek 11</v>
      </c>
      <c r="E120" s="142" t="str">
        <f>IFERROR(IF(LEN(INDEX(Settings!$D$6:$D$37,MATCH(Fixture!F120,Settings!$C$6:$C$37,0)))=0,"",INDEX(Settings!$D$6:$D$37,MATCH(Fixture!F120,Settings!$C$6:$C$37,0))),"")</f>
        <v>Gaylord Family Oklahoma Memorial Stadium</v>
      </c>
      <c r="F120" s="185" t="str">
        <f>IFERROR(IF(FixtureCalc!C116="-","",IF(OR(FixtureCalc!E116="blank row 1",FixtureCalc!E116="blank row 2"),"", IF(LEN(INDEX(Settings!$C$6:$C$37,FixtureCalc!E116))=0,"BYE",INDEX(Settings!$C$6:$C$37,FixtureCalc!E116))  )),"")</f>
        <v>Red Sirens</v>
      </c>
      <c r="G120" s="27">
        <v>1</v>
      </c>
      <c r="H120" s="82" t="s">
        <v>119</v>
      </c>
      <c r="I120" s="27">
        <v>1</v>
      </c>
      <c r="J120" s="175" t="str">
        <f>IFERROR(IF(FixtureCalc!C116="-","",IF(OR(FixtureCalc!F116="blank row 1",FixtureCalc!F116="blank row 2"),"",IF(LEN(INDEX(Settings!$C$6:$C$37,FixtureCalc!F116))=0,"BYE",INDEX(Settings!$C$6:$C$37,FixtureCalc!F116)) )),"")</f>
        <v>Delta Blazers</v>
      </c>
      <c r="K120" s="90"/>
      <c r="L120" s="195" t="str">
        <f t="shared" si="11"/>
        <v/>
      </c>
      <c r="S120" s="201" t="str">
        <f t="shared" si="7"/>
        <v>YES</v>
      </c>
      <c r="T120" s="201" t="str">
        <f t="shared" si="8"/>
        <v>NO</v>
      </c>
      <c r="U120" s="201" t="str">
        <f t="shared" si="9"/>
        <v>YES</v>
      </c>
      <c r="V120" s="139">
        <f t="shared" si="10"/>
        <v>9</v>
      </c>
      <c r="W120" s="199" t="str">
        <f t="shared" si="12"/>
        <v/>
      </c>
    </row>
    <row r="121" spans="1:23" ht="18" customHeight="1" x14ac:dyDescent="0.25">
      <c r="A121" s="69"/>
      <c r="B121" s="81"/>
      <c r="C121" s="110">
        <v>44012.875</v>
      </c>
      <c r="D121" s="141" t="str">
        <f>IFERROR(IF(FixtureCalc!C117="-","",IF(OR(FixtureCalc!E117="blank row 1",FixtureCalc!E117="blank row 2"),"","Matchweek "&amp;FixtureCalc!C117)),"")</f>
        <v>Matchweek 11</v>
      </c>
      <c r="E121" s="142" t="str">
        <f>IFERROR(IF(LEN(INDEX(Settings!$D$6:$D$37,MATCH(Fixture!F121,Settings!$C$6:$C$37,0)))=0,"",INDEX(Settings!$D$6:$D$37,MATCH(Fixture!F121,Settings!$C$6:$C$37,0))),"")</f>
        <v>Memorial Stadium</v>
      </c>
      <c r="F121" s="185" t="str">
        <f>IFERROR(IF(FixtureCalc!C117="-","",IF(OR(FixtureCalc!E117="blank row 1",FixtureCalc!E117="blank row 2"),"", IF(LEN(INDEX(Settings!$C$6:$C$37,FixtureCalc!E117))=0,"BYE",INDEX(Settings!$C$6:$C$37,FixtureCalc!E117))  )),"")</f>
        <v>Haunting Bottle Rockets</v>
      </c>
      <c r="G121" s="27">
        <v>2</v>
      </c>
      <c r="H121" s="82" t="s">
        <v>119</v>
      </c>
      <c r="I121" s="27">
        <v>1</v>
      </c>
      <c r="J121" s="175" t="str">
        <f>IFERROR(IF(FixtureCalc!C117="-","",IF(OR(FixtureCalc!F117="blank row 1",FixtureCalc!F117="blank row 2"),"",IF(LEN(INDEX(Settings!$C$6:$C$37,FixtureCalc!F117))=0,"BYE",INDEX(Settings!$C$6:$C$37,FixtureCalc!F117)) )),"")</f>
        <v>Kaptain City</v>
      </c>
      <c r="K121" s="90"/>
      <c r="L121" s="195" t="str">
        <f t="shared" si="11"/>
        <v/>
      </c>
      <c r="S121" s="201" t="str">
        <f t="shared" si="7"/>
        <v>YES</v>
      </c>
      <c r="T121" s="201" t="str">
        <f t="shared" si="8"/>
        <v>NO</v>
      </c>
      <c r="U121" s="201" t="str">
        <f t="shared" si="9"/>
        <v>YES</v>
      </c>
      <c r="V121" s="139">
        <f t="shared" si="10"/>
        <v>9</v>
      </c>
      <c r="W121" s="199" t="str">
        <f t="shared" si="12"/>
        <v/>
      </c>
    </row>
    <row r="122" spans="1:23" ht="18" customHeight="1" x14ac:dyDescent="0.25">
      <c r="A122" s="69"/>
      <c r="B122" s="81"/>
      <c r="C122" s="110">
        <v>44013.75</v>
      </c>
      <c r="D122" s="141" t="str">
        <f>IFERROR(IF(FixtureCalc!C118="-","",IF(OR(FixtureCalc!E118="blank row 1",FixtureCalc!E118="blank row 2"),"","Matchweek "&amp;FixtureCalc!C118)),"")</f>
        <v>Matchweek 11</v>
      </c>
      <c r="E122" s="142" t="str">
        <f>IFERROR(IF(LEN(INDEX(Settings!$D$6:$D$37,MATCH(Fixture!F122,Settings!$C$6:$C$37,0)))=0,"",INDEX(Settings!$D$6:$D$37,MATCH(Fixture!F122,Settings!$C$6:$C$37,0))),"")</f>
        <v>Neyland Stadium</v>
      </c>
      <c r="F122" s="185" t="str">
        <f>IFERROR(IF(FixtureCalc!C118="-","",IF(OR(FixtureCalc!E118="blank row 1",FixtureCalc!E118="blank row 2"),"", IF(LEN(INDEX(Settings!$C$6:$C$37,FixtureCalc!E118))=0,"BYE",INDEX(Settings!$C$6:$C$37,FixtureCalc!E118))  )),"")</f>
        <v>Final Green Gazelles</v>
      </c>
      <c r="G122" s="27">
        <v>2</v>
      </c>
      <c r="H122" s="82" t="s">
        <v>119</v>
      </c>
      <c r="I122" s="27">
        <v>4</v>
      </c>
      <c r="J122" s="175" t="str">
        <f>IFERROR(IF(FixtureCalc!C118="-","",IF(OR(FixtureCalc!F118="blank row 1",FixtureCalc!F118="blank row 2"),"",IF(LEN(INDEX(Settings!$C$6:$C$37,FixtureCalc!F118))=0,"BYE",INDEX(Settings!$C$6:$C$37,FixtureCalc!F118)) )),"")</f>
        <v>South Leaders</v>
      </c>
      <c r="K122" s="90"/>
      <c r="L122" s="195" t="str">
        <f t="shared" si="11"/>
        <v/>
      </c>
      <c r="S122" s="201" t="str">
        <f t="shared" si="7"/>
        <v>YES</v>
      </c>
      <c r="T122" s="201" t="str">
        <f t="shared" si="8"/>
        <v>NO</v>
      </c>
      <c r="U122" s="201" t="str">
        <f t="shared" si="9"/>
        <v>YES</v>
      </c>
      <c r="V122" s="139">
        <f t="shared" si="10"/>
        <v>9</v>
      </c>
      <c r="W122" s="199" t="str">
        <f t="shared" si="12"/>
        <v/>
      </c>
    </row>
    <row r="123" spans="1:23" ht="18" customHeight="1" x14ac:dyDescent="0.25">
      <c r="A123" s="69"/>
      <c r="B123" s="81"/>
      <c r="C123" s="110">
        <v>44013.791666666664</v>
      </c>
      <c r="D123" s="141" t="str">
        <f>IFERROR(IF(FixtureCalc!C119="-","",IF(OR(FixtureCalc!E119="blank row 1",FixtureCalc!E119="blank row 2"),"","Matchweek "&amp;FixtureCalc!C119)),"")</f>
        <v>Matchweek 11</v>
      </c>
      <c r="E123" s="142" t="str">
        <f>IFERROR(IF(LEN(INDEX(Settings!$D$6:$D$37,MATCH(Fixture!F123,Settings!$C$6:$C$37,0)))=0,"",INDEX(Settings!$D$6:$D$37,MATCH(Fixture!F123,Settings!$C$6:$C$37,0))),"")</f>
        <v>Tiger Stadium</v>
      </c>
      <c r="F123" s="185" t="str">
        <f>IFERROR(IF(FixtureCalc!C119="-","",IF(OR(FixtureCalc!E119="blank row 1",FixtureCalc!E119="blank row 2"),"", IF(LEN(INDEX(Settings!$C$6:$C$37,FixtureCalc!E119))=0,"BYE",INDEX(Settings!$C$6:$C$37,FixtureCalc!E119))  )),"")</f>
        <v>Mighty Patriots</v>
      </c>
      <c r="G123" s="27">
        <v>1</v>
      </c>
      <c r="H123" s="82" t="s">
        <v>119</v>
      </c>
      <c r="I123" s="27">
        <v>2</v>
      </c>
      <c r="J123" s="175" t="str">
        <f>IFERROR(IF(FixtureCalc!C119="-","",IF(OR(FixtureCalc!F119="blank row 1",FixtureCalc!F119="blank row 2"),"",IF(LEN(INDEX(Settings!$C$6:$C$37,FixtureCalc!F119))=0,"BYE",INDEX(Settings!$C$6:$C$37,FixtureCalc!F119)) )),"")</f>
        <v>Wise Panthers</v>
      </c>
      <c r="K123" s="90"/>
      <c r="L123" s="195" t="str">
        <f t="shared" si="11"/>
        <v/>
      </c>
      <c r="S123" s="201" t="str">
        <f t="shared" si="7"/>
        <v>YES</v>
      </c>
      <c r="T123" s="201" t="str">
        <f t="shared" si="8"/>
        <v>NO</v>
      </c>
      <c r="U123" s="201" t="str">
        <f t="shared" si="9"/>
        <v>YES</v>
      </c>
      <c r="V123" s="139">
        <f t="shared" si="10"/>
        <v>9</v>
      </c>
      <c r="W123" s="199" t="str">
        <f t="shared" si="12"/>
        <v/>
      </c>
    </row>
    <row r="124" spans="1:23" ht="18" customHeight="1" x14ac:dyDescent="0.25">
      <c r="A124" s="69"/>
      <c r="B124" s="81"/>
      <c r="C124" s="110">
        <v>44013.895833333336</v>
      </c>
      <c r="D124" s="141" t="str">
        <f>IFERROR(IF(FixtureCalc!C120="-","",IF(OR(FixtureCalc!E120="blank row 1",FixtureCalc!E120="blank row 2"),"","Matchweek "&amp;FixtureCalc!C120)),"")</f>
        <v>Matchweek 11</v>
      </c>
      <c r="E124" s="142" t="str">
        <f>IFERROR(IF(LEN(INDEX(Settings!$D$6:$D$37,MATCH(Fixture!F124,Settings!$C$6:$C$37,0)))=0,"",INDEX(Settings!$D$6:$D$37,MATCH(Fixture!F124,Settings!$C$6:$C$37,0))),"")</f>
        <v>Bryant–Denny Stadium</v>
      </c>
      <c r="F124" s="185" t="str">
        <f>IFERROR(IF(FixtureCalc!C120="-","",IF(OR(FixtureCalc!E120="blank row 1",FixtureCalc!E120="blank row 2"),"", IF(LEN(INDEX(Settings!$C$6:$C$37,FixtureCalc!E120))=0,"BYE",INDEX(Settings!$C$6:$C$37,FixtureCalc!E120))  )),"")</f>
        <v>The Krakens</v>
      </c>
      <c r="G124" s="27">
        <v>0</v>
      </c>
      <c r="H124" s="82" t="s">
        <v>119</v>
      </c>
      <c r="I124" s="27">
        <v>0</v>
      </c>
      <c r="J124" s="175" t="str">
        <f>IFERROR(IF(FixtureCalc!C120="-","",IF(OR(FixtureCalc!F120="blank row 1",FixtureCalc!F120="blank row 2"),"",IF(LEN(INDEX(Settings!$C$6:$C$37,FixtureCalc!F120))=0,"BYE",INDEX(Settings!$C$6:$C$37,FixtureCalc!F120)) )),"")</f>
        <v>Ancient Crows</v>
      </c>
      <c r="K124" s="90"/>
      <c r="L124" s="195" t="str">
        <f t="shared" si="11"/>
        <v/>
      </c>
      <c r="S124" s="201" t="str">
        <f t="shared" si="7"/>
        <v>YES</v>
      </c>
      <c r="T124" s="201" t="str">
        <f t="shared" si="8"/>
        <v>NO</v>
      </c>
      <c r="U124" s="201" t="str">
        <f t="shared" si="9"/>
        <v>YES</v>
      </c>
      <c r="V124" s="139">
        <f t="shared" si="10"/>
        <v>9</v>
      </c>
      <c r="W124" s="199" t="str">
        <f t="shared" si="12"/>
        <v/>
      </c>
    </row>
    <row r="125" spans="1:23" ht="18" customHeight="1" x14ac:dyDescent="0.25">
      <c r="A125" s="69"/>
      <c r="B125" s="81"/>
      <c r="C125" s="110">
        <v>44013.791666666664</v>
      </c>
      <c r="D125" s="141" t="str">
        <f>IFERROR(IF(FixtureCalc!C121="-","",IF(OR(FixtureCalc!E121="blank row 1",FixtureCalc!E121="blank row 2"),"","Matchweek "&amp;FixtureCalc!C121)),"")</f>
        <v>Matchweek 11</v>
      </c>
      <c r="E125" s="142" t="str">
        <f>IFERROR(IF(LEN(INDEX(Settings!$D$6:$D$37,MATCH(Fixture!F125,Settings!$C$6:$C$37,0)))=0,"",INDEX(Settings!$D$6:$D$37,MATCH(Fixture!F125,Settings!$C$6:$C$37,0))),"")</f>
        <v>Darrell K Royal–Texas Memorial Stadium</v>
      </c>
      <c r="F125" s="185" t="str">
        <f>IFERROR(IF(FixtureCalc!C121="-","",IF(OR(FixtureCalc!E121="blank row 1",FixtureCalc!E121="blank row 2"),"", IF(LEN(INDEX(Settings!$C$6:$C$37,FixtureCalc!E121))=0,"BYE",INDEX(Settings!$C$6:$C$37,FixtureCalc!E121))  )),"")</f>
        <v>Northern Tan Whackers</v>
      </c>
      <c r="G125" s="27">
        <v>3</v>
      </c>
      <c r="H125" s="82" t="s">
        <v>119</v>
      </c>
      <c r="I125" s="27">
        <v>0</v>
      </c>
      <c r="J125" s="175" t="str">
        <f>IFERROR(IF(FixtureCalc!C121="-","",IF(OR(FixtureCalc!F121="blank row 1",FixtureCalc!F121="blank row 2"),"",IF(LEN(INDEX(Settings!$C$6:$C$37,FixtureCalc!F121))=0,"BYE",INDEX(Settings!$C$6:$C$37,FixtureCalc!F121)) )),"")</f>
        <v>Unethical Bison</v>
      </c>
      <c r="K125" s="90"/>
      <c r="L125" s="195" t="str">
        <f t="shared" si="11"/>
        <v/>
      </c>
      <c r="S125" s="201" t="str">
        <f t="shared" si="7"/>
        <v>YES</v>
      </c>
      <c r="T125" s="201" t="str">
        <f t="shared" si="8"/>
        <v>NO</v>
      </c>
      <c r="U125" s="201" t="str">
        <f t="shared" si="9"/>
        <v>YES</v>
      </c>
      <c r="V125" s="139">
        <f t="shared" si="10"/>
        <v>9</v>
      </c>
      <c r="W125" s="199" t="str">
        <f t="shared" si="12"/>
        <v/>
      </c>
    </row>
    <row r="126" spans="1:23" ht="18" customHeight="1" x14ac:dyDescent="0.25">
      <c r="A126" s="69"/>
      <c r="B126" s="81"/>
      <c r="C126" s="110">
        <v>44013.895833333336</v>
      </c>
      <c r="D126" s="141" t="str">
        <f>IFERROR(IF(FixtureCalc!C122="-","",IF(OR(FixtureCalc!E122="blank row 1",FixtureCalc!E122="blank row 2"),"","Matchweek "&amp;FixtureCalc!C122)),"")</f>
        <v>Matchweek 11</v>
      </c>
      <c r="E126" s="142" t="str">
        <f>IFERROR(IF(LEN(INDEX(Settings!$D$6:$D$37,MATCH(Fixture!F126,Settings!$C$6:$C$37,0)))=0,"",INDEX(Settings!$D$6:$D$37,MATCH(Fixture!F126,Settings!$C$6:$C$37,0))),"")</f>
        <v>Ben Hill Griffin Stadium</v>
      </c>
      <c r="F126" s="185" t="str">
        <f>IFERROR(IF(FixtureCalc!C122="-","",IF(OR(FixtureCalc!E122="blank row 1",FixtureCalc!E122="blank row 2"),"", IF(LEN(INDEX(Settings!$C$6:$C$37,FixtureCalc!E122))=0,"BYE",INDEX(Settings!$C$6:$C$37,FixtureCalc!E122))  )),"")</f>
        <v>The Classic</v>
      </c>
      <c r="G126" s="27">
        <v>0</v>
      </c>
      <c r="H126" s="82" t="s">
        <v>119</v>
      </c>
      <c r="I126" s="27">
        <v>1</v>
      </c>
      <c r="J126" s="175" t="str">
        <f>IFERROR(IF(FixtureCalc!C122="-","",IF(OR(FixtureCalc!F122="blank row 1",FixtureCalc!F122="blank row 2"),"",IF(LEN(INDEX(Settings!$C$6:$C$37,FixtureCalc!F122))=0,"BYE",INDEX(Settings!$C$6:$C$37,FixtureCalc!F122)) )),"")</f>
        <v>Defiant Jesters</v>
      </c>
      <c r="K126" s="90"/>
      <c r="L126" s="195" t="str">
        <f t="shared" si="11"/>
        <v/>
      </c>
      <c r="S126" s="201" t="str">
        <f t="shared" si="7"/>
        <v>YES</v>
      </c>
      <c r="T126" s="201" t="str">
        <f t="shared" si="8"/>
        <v>NO</v>
      </c>
      <c r="U126" s="201" t="str">
        <f t="shared" si="9"/>
        <v>YES</v>
      </c>
      <c r="V126" s="139">
        <f t="shared" si="10"/>
        <v>9</v>
      </c>
      <c r="W126" s="199" t="str">
        <f t="shared" si="12"/>
        <v/>
      </c>
    </row>
    <row r="127" spans="1:23" ht="18" customHeight="1" x14ac:dyDescent="0.25">
      <c r="A127" s="69"/>
      <c r="B127" s="81"/>
      <c r="C127" s="110"/>
      <c r="D127" s="141" t="str">
        <f>IFERROR(IF(FixtureCalc!C123="-","",IF(OR(FixtureCalc!E123="blank row 1",FixtureCalc!E123="blank row 2"),"","Matchweek "&amp;FixtureCalc!C123)),"")</f>
        <v/>
      </c>
      <c r="E127" s="142" t="str">
        <f>IFERROR(IF(LEN(INDEX(Settings!$D$6:$D$37,MATCH(Fixture!F127,Settings!$C$6:$C$37,0)))=0,"",INDEX(Settings!$D$6:$D$37,MATCH(Fixture!F127,Settings!$C$6:$C$37,0))),"")</f>
        <v/>
      </c>
      <c r="F127" s="185" t="str">
        <f>IFERROR(IF(FixtureCalc!C123="-","",IF(OR(FixtureCalc!E123="blank row 1",FixtureCalc!E123="blank row 2"),"", IF(LEN(INDEX(Settings!$C$6:$C$37,FixtureCalc!E123))=0,"BYE",INDEX(Settings!$C$6:$C$37,FixtureCalc!E123))  )),"")</f>
        <v/>
      </c>
      <c r="G127" s="27" t="s">
        <v>119</v>
      </c>
      <c r="H127" s="82" t="s">
        <v>119</v>
      </c>
      <c r="I127" s="27" t="s">
        <v>119</v>
      </c>
      <c r="J127" s="175" t="str">
        <f>IFERROR(IF(FixtureCalc!C123="-","",IF(OR(FixtureCalc!F123="blank row 1",FixtureCalc!F123="blank row 2"),"",IF(LEN(INDEX(Settings!$C$6:$C$37,FixtureCalc!F123))=0,"BYE",INDEX(Settings!$C$6:$C$37,FixtureCalc!F123)) )),"")</f>
        <v/>
      </c>
      <c r="K127" s="90"/>
      <c r="L127" s="195" t="str">
        <f t="shared" si="11"/>
        <v/>
      </c>
      <c r="S127" s="201" t="str">
        <f t="shared" si="7"/>
        <v>NO</v>
      </c>
      <c r="T127" s="201" t="str">
        <f t="shared" si="8"/>
        <v>NO</v>
      </c>
      <c r="U127" s="201" t="str">
        <f t="shared" si="9"/>
        <v>NO</v>
      </c>
      <c r="V127" s="139">
        <f t="shared" si="10"/>
        <v>0</v>
      </c>
      <c r="W127" s="199" t="str">
        <f t="shared" si="12"/>
        <v/>
      </c>
    </row>
    <row r="128" spans="1:23" ht="18" customHeight="1" x14ac:dyDescent="0.25">
      <c r="A128" s="69"/>
      <c r="B128" s="81"/>
      <c r="C128" s="110"/>
      <c r="D128" s="141" t="str">
        <f>IFERROR(IF(FixtureCalc!C124="-","",IF(OR(FixtureCalc!E124="blank row 1",FixtureCalc!E124="blank row 2"),"","Matchweek "&amp;FixtureCalc!C124)),"")</f>
        <v/>
      </c>
      <c r="E128" s="142" t="str">
        <f>IFERROR(IF(LEN(INDEX(Settings!$D$6:$D$37,MATCH(Fixture!F128,Settings!$C$6:$C$37,0)))=0,"",INDEX(Settings!$D$6:$D$37,MATCH(Fixture!F128,Settings!$C$6:$C$37,0))),"")</f>
        <v/>
      </c>
      <c r="F128" s="185" t="str">
        <f>IFERROR(IF(FixtureCalc!C124="-","",IF(OR(FixtureCalc!E124="blank row 1",FixtureCalc!E124="blank row 2"),"", IF(LEN(INDEX(Settings!$C$6:$C$37,FixtureCalc!E124))=0,"BYE",INDEX(Settings!$C$6:$C$37,FixtureCalc!E124))  )),"")</f>
        <v/>
      </c>
      <c r="G128" s="27" t="s">
        <v>119</v>
      </c>
      <c r="H128" s="82" t="s">
        <v>119</v>
      </c>
      <c r="I128" s="27" t="s">
        <v>119</v>
      </c>
      <c r="J128" s="175" t="str">
        <f>IFERROR(IF(FixtureCalc!C124="-","",IF(OR(FixtureCalc!F124="blank row 1",FixtureCalc!F124="blank row 2"),"",IF(LEN(INDEX(Settings!$C$6:$C$37,FixtureCalc!F124))=0,"BYE",INDEX(Settings!$C$6:$C$37,FixtureCalc!F124)) )),"")</f>
        <v/>
      </c>
      <c r="K128" s="90"/>
      <c r="L128" s="195" t="str">
        <f t="shared" si="11"/>
        <v/>
      </c>
      <c r="S128" s="201" t="str">
        <f t="shared" si="7"/>
        <v>NO</v>
      </c>
      <c r="T128" s="201" t="str">
        <f t="shared" si="8"/>
        <v>NO</v>
      </c>
      <c r="U128" s="201" t="str">
        <f t="shared" si="9"/>
        <v>NO</v>
      </c>
      <c r="V128" s="139">
        <f t="shared" si="10"/>
        <v>0</v>
      </c>
      <c r="W128" s="199" t="str">
        <f t="shared" si="12"/>
        <v/>
      </c>
    </row>
    <row r="129" spans="1:23" ht="18" customHeight="1" x14ac:dyDescent="0.25">
      <c r="A129" s="69"/>
      <c r="B129" s="81"/>
      <c r="C129" s="110">
        <v>44013.822916666664</v>
      </c>
      <c r="D129" s="141" t="str">
        <f>IFERROR(IF(FixtureCalc!C125="-","",IF(OR(FixtureCalc!E125="blank row 1",FixtureCalc!E125="blank row 2"),"","Matchweek "&amp;FixtureCalc!C125)),"")</f>
        <v>Matchweek 12</v>
      </c>
      <c r="E129" s="142" t="str">
        <f>IFERROR(IF(LEN(INDEX(Settings!$D$6:$D$37,MATCH(Fixture!F129,Settings!$C$6:$C$37,0)))=0,"",INDEX(Settings!$D$6:$D$37,MATCH(Fixture!F129,Settings!$C$6:$C$37,0))),"")</f>
        <v>Beaver Stadium</v>
      </c>
      <c r="F129" s="185" t="str">
        <f>IFERROR(IF(FixtureCalc!C125="-","",IF(OR(FixtureCalc!E125="blank row 1",FixtureCalc!E125="blank row 2"),"", IF(LEN(INDEX(Settings!$C$6:$C$37,FixtureCalc!E125))=0,"BYE",INDEX(Settings!$C$6:$C$37,FixtureCalc!E125))  )),"")</f>
        <v>Legal Swamp Twisters</v>
      </c>
      <c r="G129" s="27">
        <v>4</v>
      </c>
      <c r="H129" s="82" t="s">
        <v>119</v>
      </c>
      <c r="I129" s="27">
        <v>4</v>
      </c>
      <c r="J129" s="175" t="str">
        <f>IFERROR(IF(FixtureCalc!C125="-","",IF(OR(FixtureCalc!F125="blank row 1",FixtureCalc!F125="blank row 2"),"",IF(LEN(INDEX(Settings!$C$6:$C$37,FixtureCalc!F125))=0,"BYE",INDEX(Settings!$C$6:$C$37,FixtureCalc!F125)) )),"")</f>
        <v>Real Revolution</v>
      </c>
      <c r="K129" s="90"/>
      <c r="L129" s="195" t="str">
        <f t="shared" si="11"/>
        <v/>
      </c>
      <c r="S129" s="201" t="str">
        <f t="shared" si="7"/>
        <v>YES</v>
      </c>
      <c r="T129" s="201" t="str">
        <f t="shared" si="8"/>
        <v>NO</v>
      </c>
      <c r="U129" s="201" t="str">
        <f t="shared" si="9"/>
        <v>YES</v>
      </c>
      <c r="V129" s="139">
        <f t="shared" si="10"/>
        <v>9</v>
      </c>
      <c r="W129" s="199" t="str">
        <f t="shared" si="12"/>
        <v/>
      </c>
    </row>
    <row r="130" spans="1:23" ht="18" customHeight="1" x14ac:dyDescent="0.25">
      <c r="A130" s="69"/>
      <c r="B130" s="81"/>
      <c r="C130" s="110">
        <v>44013.875</v>
      </c>
      <c r="D130" s="141" t="str">
        <f>IFERROR(IF(FixtureCalc!C126="-","",IF(OR(FixtureCalc!E126="blank row 1",FixtureCalc!E126="blank row 2"),"","Matchweek "&amp;FixtureCalc!C126)),"")</f>
        <v>Matchweek 12</v>
      </c>
      <c r="E130" s="142" t="str">
        <f>IFERROR(IF(LEN(INDEX(Settings!$D$6:$D$37,MATCH(Fixture!F130,Settings!$C$6:$C$37,0)))=0,"",INDEX(Settings!$D$6:$D$37,MATCH(Fixture!F130,Settings!$C$6:$C$37,0))),"")</f>
        <v>Ben Hill Griffin Stadium</v>
      </c>
      <c r="F130" s="185" t="str">
        <f>IFERROR(IF(FixtureCalc!C126="-","",IF(OR(FixtureCalc!E126="blank row 1",FixtureCalc!E126="blank row 2"),"", IF(LEN(INDEX(Settings!$C$6:$C$37,FixtureCalc!E126))=0,"BYE",INDEX(Settings!$C$6:$C$37,FixtureCalc!E126))  )),"")</f>
        <v>Silver Rangers</v>
      </c>
      <c r="G130" s="27">
        <v>1</v>
      </c>
      <c r="H130" s="82" t="s">
        <v>119</v>
      </c>
      <c r="I130" s="27">
        <v>4</v>
      </c>
      <c r="J130" s="175" t="str">
        <f>IFERROR(IF(FixtureCalc!C126="-","",IF(OR(FixtureCalc!F126="blank row 1",FixtureCalc!F126="blank row 2"),"",IF(LEN(INDEX(Settings!$C$6:$C$37,FixtureCalc!F126))=0,"BYE",INDEX(Settings!$C$6:$C$37,FixtureCalc!F126)) )),"")</f>
        <v>Delta Blazers</v>
      </c>
      <c r="K130" s="90"/>
      <c r="L130" s="195" t="str">
        <f t="shared" si="11"/>
        <v/>
      </c>
      <c r="S130" s="201" t="str">
        <f t="shared" si="7"/>
        <v>YES</v>
      </c>
      <c r="T130" s="201" t="str">
        <f t="shared" si="8"/>
        <v>NO</v>
      </c>
      <c r="U130" s="201" t="str">
        <f t="shared" si="9"/>
        <v>YES</v>
      </c>
      <c r="V130" s="139">
        <f t="shared" si="10"/>
        <v>9</v>
      </c>
      <c r="W130" s="199" t="str">
        <f t="shared" si="12"/>
        <v/>
      </c>
    </row>
    <row r="131" spans="1:23" ht="18" customHeight="1" x14ac:dyDescent="0.25">
      <c r="A131" s="69"/>
      <c r="B131" s="81"/>
      <c r="C131" s="110">
        <v>44013.875</v>
      </c>
      <c r="D131" s="141" t="str">
        <f>IFERROR(IF(FixtureCalc!C127="-","",IF(OR(FixtureCalc!E127="blank row 1",FixtureCalc!E127="blank row 2"),"","Matchweek "&amp;FixtureCalc!C127)),"")</f>
        <v>Matchweek 12</v>
      </c>
      <c r="E131" s="142" t="str">
        <f>IFERROR(IF(LEN(INDEX(Settings!$D$6:$D$37,MATCH(Fixture!F131,Settings!$C$6:$C$37,0)))=0,"",INDEX(Settings!$D$6:$D$37,MATCH(Fixture!F131,Settings!$C$6:$C$37,0))),"")</f>
        <v>Jordan–Hare Stadium</v>
      </c>
      <c r="F131" s="185" t="str">
        <f>IFERROR(IF(FixtureCalc!C127="-","",IF(OR(FixtureCalc!E127="blank row 1",FixtureCalc!E127="blank row 2"),"", IF(LEN(INDEX(Settings!$C$6:$C$37,FixtureCalc!E127))=0,"BYE",INDEX(Settings!$C$6:$C$37,FixtureCalc!E127))  )),"")</f>
        <v>Earnest Broncos</v>
      </c>
      <c r="G131" s="27">
        <v>2</v>
      </c>
      <c r="H131" s="82" t="s">
        <v>119</v>
      </c>
      <c r="I131" s="27">
        <v>4</v>
      </c>
      <c r="J131" s="175" t="str">
        <f>IFERROR(IF(FixtureCalc!C127="-","",IF(OR(FixtureCalc!F127="blank row 1",FixtureCalc!F127="blank row 2"),"",IF(LEN(INDEX(Settings!$C$6:$C$37,FixtureCalc!F127))=0,"BYE",INDEX(Settings!$C$6:$C$37,FixtureCalc!F127)) )),"")</f>
        <v>Kaptain City</v>
      </c>
      <c r="K131" s="90"/>
      <c r="L131" s="195" t="str">
        <f t="shared" si="11"/>
        <v/>
      </c>
      <c r="S131" s="201" t="str">
        <f t="shared" si="7"/>
        <v>YES</v>
      </c>
      <c r="T131" s="201" t="str">
        <f t="shared" si="8"/>
        <v>NO</v>
      </c>
      <c r="U131" s="201" t="str">
        <f t="shared" si="9"/>
        <v>YES</v>
      </c>
      <c r="V131" s="139">
        <f t="shared" si="10"/>
        <v>9</v>
      </c>
      <c r="W131" s="199" t="str">
        <f t="shared" si="12"/>
        <v/>
      </c>
    </row>
    <row r="132" spans="1:23" ht="18" customHeight="1" x14ac:dyDescent="0.25">
      <c r="A132" s="69"/>
      <c r="B132" s="81"/>
      <c r="C132" s="110">
        <v>44013.875</v>
      </c>
      <c r="D132" s="141" t="str">
        <f>IFERROR(IF(FixtureCalc!C128="-","",IF(OR(FixtureCalc!E128="blank row 1",FixtureCalc!E128="blank row 2"),"","Matchweek "&amp;FixtureCalc!C128)),"")</f>
        <v>Matchweek 12</v>
      </c>
      <c r="E132" s="142" t="str">
        <f>IFERROR(IF(LEN(INDEX(Settings!$D$6:$D$37,MATCH(Fixture!F132,Settings!$C$6:$C$37,0)))=0,"",INDEX(Settings!$D$6:$D$37,MATCH(Fixture!F132,Settings!$C$6:$C$37,0))),"")</f>
        <v>Gaylord Family Oklahoma Memorial Stadium</v>
      </c>
      <c r="F132" s="185" t="str">
        <f>IFERROR(IF(FixtureCalc!C128="-","",IF(OR(FixtureCalc!E128="blank row 1",FixtureCalc!E128="blank row 2"),"", IF(LEN(INDEX(Settings!$C$6:$C$37,FixtureCalc!E128))=0,"BYE",INDEX(Settings!$C$6:$C$37,FixtureCalc!E128))  )),"")</f>
        <v>Red Sirens</v>
      </c>
      <c r="G132" s="27">
        <v>2</v>
      </c>
      <c r="H132" s="82" t="s">
        <v>119</v>
      </c>
      <c r="I132" s="27">
        <v>3</v>
      </c>
      <c r="J132" s="175" t="str">
        <f>IFERROR(IF(FixtureCalc!C128="-","",IF(OR(FixtureCalc!F128="blank row 1",FixtureCalc!F128="blank row 2"),"",IF(LEN(INDEX(Settings!$C$6:$C$37,FixtureCalc!F128))=0,"BYE",INDEX(Settings!$C$6:$C$37,FixtureCalc!F128)) )),"")</f>
        <v>South Leaders</v>
      </c>
      <c r="K132" s="90"/>
      <c r="L132" s="195" t="str">
        <f t="shared" si="11"/>
        <v/>
      </c>
      <c r="S132" s="201" t="str">
        <f t="shared" si="7"/>
        <v>YES</v>
      </c>
      <c r="T132" s="201" t="str">
        <f t="shared" si="8"/>
        <v>NO</v>
      </c>
      <c r="U132" s="201" t="str">
        <f t="shared" si="9"/>
        <v>YES</v>
      </c>
      <c r="V132" s="139">
        <f t="shared" si="10"/>
        <v>9</v>
      </c>
      <c r="W132" s="199" t="str">
        <f t="shared" si="12"/>
        <v/>
      </c>
    </row>
    <row r="133" spans="1:23" ht="18" customHeight="1" x14ac:dyDescent="0.25">
      <c r="A133" s="69"/>
      <c r="B133" s="81"/>
      <c r="C133" s="110">
        <v>44014.75</v>
      </c>
      <c r="D133" s="141" t="str">
        <f>IFERROR(IF(FixtureCalc!C129="-","",IF(OR(FixtureCalc!E129="blank row 1",FixtureCalc!E129="blank row 2"),"","Matchweek "&amp;FixtureCalc!C129)),"")</f>
        <v>Matchweek 12</v>
      </c>
      <c r="E133" s="142" t="str">
        <f>IFERROR(IF(LEN(INDEX(Settings!$D$6:$D$37,MATCH(Fixture!F133,Settings!$C$6:$C$37,0)))=0,"",INDEX(Settings!$D$6:$D$37,MATCH(Fixture!F133,Settings!$C$6:$C$37,0))),"")</f>
        <v>Memorial Stadium</v>
      </c>
      <c r="F133" s="185" t="str">
        <f>IFERROR(IF(FixtureCalc!C129="-","",IF(OR(FixtureCalc!E129="blank row 1",FixtureCalc!E129="blank row 2"),"", IF(LEN(INDEX(Settings!$C$6:$C$37,FixtureCalc!E129))=0,"BYE",INDEX(Settings!$C$6:$C$37,FixtureCalc!E129))  )),"")</f>
        <v>Haunting Bottle Rockets</v>
      </c>
      <c r="G133" s="27">
        <v>1</v>
      </c>
      <c r="H133" s="82" t="s">
        <v>119</v>
      </c>
      <c r="I133" s="27">
        <v>0</v>
      </c>
      <c r="J133" s="175" t="str">
        <f>IFERROR(IF(FixtureCalc!C129="-","",IF(OR(FixtureCalc!F129="blank row 1",FixtureCalc!F129="blank row 2"),"",IF(LEN(INDEX(Settings!$C$6:$C$37,FixtureCalc!F129))=0,"BYE",INDEX(Settings!$C$6:$C$37,FixtureCalc!F129)) )),"")</f>
        <v>Wise Panthers</v>
      </c>
      <c r="K133" s="90"/>
      <c r="L133" s="195" t="str">
        <f t="shared" si="11"/>
        <v/>
      </c>
      <c r="S133" s="201" t="str">
        <f t="shared" si="7"/>
        <v>YES</v>
      </c>
      <c r="T133" s="201" t="str">
        <f t="shared" si="8"/>
        <v>NO</v>
      </c>
      <c r="U133" s="201" t="str">
        <f t="shared" si="9"/>
        <v>YES</v>
      </c>
      <c r="V133" s="139">
        <f t="shared" si="10"/>
        <v>9</v>
      </c>
      <c r="W133" s="199" t="str">
        <f t="shared" si="12"/>
        <v/>
      </c>
    </row>
    <row r="134" spans="1:23" ht="18" customHeight="1" x14ac:dyDescent="0.25">
      <c r="A134" s="69"/>
      <c r="B134" s="81"/>
      <c r="C134" s="110">
        <v>44014.791666666664</v>
      </c>
      <c r="D134" s="141" t="str">
        <f>IFERROR(IF(FixtureCalc!C130="-","",IF(OR(FixtureCalc!E130="blank row 1",FixtureCalc!E130="blank row 2"),"","Matchweek "&amp;FixtureCalc!C130)),"")</f>
        <v>Matchweek 12</v>
      </c>
      <c r="E134" s="142" t="str">
        <f>IFERROR(IF(LEN(INDEX(Settings!$D$6:$D$37,MATCH(Fixture!F134,Settings!$C$6:$C$37,0)))=0,"",INDEX(Settings!$D$6:$D$37,MATCH(Fixture!F134,Settings!$C$6:$C$37,0))),"")</f>
        <v>Neyland Stadium</v>
      </c>
      <c r="F134" s="185" t="str">
        <f>IFERROR(IF(FixtureCalc!C130="-","",IF(OR(FixtureCalc!E130="blank row 1",FixtureCalc!E130="blank row 2"),"", IF(LEN(INDEX(Settings!$C$6:$C$37,FixtureCalc!E130))=0,"BYE",INDEX(Settings!$C$6:$C$37,FixtureCalc!E130))  )),"")</f>
        <v>Final Green Gazelles</v>
      </c>
      <c r="G134" s="27">
        <v>0</v>
      </c>
      <c r="H134" s="82" t="s">
        <v>119</v>
      </c>
      <c r="I134" s="27">
        <v>3</v>
      </c>
      <c r="J134" s="175" t="str">
        <f>IFERROR(IF(FixtureCalc!C130="-","",IF(OR(FixtureCalc!F130="blank row 1",FixtureCalc!F130="blank row 2"),"",IF(LEN(INDEX(Settings!$C$6:$C$37,FixtureCalc!F130))=0,"BYE",INDEX(Settings!$C$6:$C$37,FixtureCalc!F130)) )),"")</f>
        <v>Ancient Crows</v>
      </c>
      <c r="K134" s="90"/>
      <c r="L134" s="195" t="str">
        <f t="shared" si="11"/>
        <v/>
      </c>
      <c r="S134" s="201" t="str">
        <f t="shared" si="7"/>
        <v>YES</v>
      </c>
      <c r="T134" s="201" t="str">
        <f t="shared" si="8"/>
        <v>NO</v>
      </c>
      <c r="U134" s="201" t="str">
        <f t="shared" si="9"/>
        <v>YES</v>
      </c>
      <c r="V134" s="139">
        <f t="shared" si="10"/>
        <v>9</v>
      </c>
      <c r="W134" s="199" t="str">
        <f t="shared" si="12"/>
        <v/>
      </c>
    </row>
    <row r="135" spans="1:23" ht="18" customHeight="1" x14ac:dyDescent="0.25">
      <c r="A135" s="69"/>
      <c r="B135" s="81"/>
      <c r="C135" s="110">
        <v>44014.895833333336</v>
      </c>
      <c r="D135" s="141" t="str">
        <f>IFERROR(IF(FixtureCalc!C131="-","",IF(OR(FixtureCalc!E131="blank row 1",FixtureCalc!E131="blank row 2"),"","Matchweek "&amp;FixtureCalc!C131)),"")</f>
        <v>Matchweek 12</v>
      </c>
      <c r="E135" s="142" t="str">
        <f>IFERROR(IF(LEN(INDEX(Settings!$D$6:$D$37,MATCH(Fixture!F135,Settings!$C$6:$C$37,0)))=0,"",INDEX(Settings!$D$6:$D$37,MATCH(Fixture!F135,Settings!$C$6:$C$37,0))),"")</f>
        <v>Tiger Stadium</v>
      </c>
      <c r="F135" s="185" t="str">
        <f>IFERROR(IF(FixtureCalc!C131="-","",IF(OR(FixtureCalc!E131="blank row 1",FixtureCalc!E131="blank row 2"),"", IF(LEN(INDEX(Settings!$C$6:$C$37,FixtureCalc!E131))=0,"BYE",INDEX(Settings!$C$6:$C$37,FixtureCalc!E131))  )),"")</f>
        <v>Mighty Patriots</v>
      </c>
      <c r="G135" s="27">
        <v>0</v>
      </c>
      <c r="H135" s="82" t="s">
        <v>119</v>
      </c>
      <c r="I135" s="27">
        <v>3</v>
      </c>
      <c r="J135" s="175" t="str">
        <f>IFERROR(IF(FixtureCalc!C131="-","",IF(OR(FixtureCalc!F131="blank row 1",FixtureCalc!F131="blank row 2"),"",IF(LEN(INDEX(Settings!$C$6:$C$37,FixtureCalc!F131))=0,"BYE",INDEX(Settings!$C$6:$C$37,FixtureCalc!F131)) )),"")</f>
        <v>Unethical Bison</v>
      </c>
      <c r="K135" s="90"/>
      <c r="L135" s="195" t="str">
        <f t="shared" si="11"/>
        <v/>
      </c>
      <c r="S135" s="201" t="str">
        <f t="shared" si="7"/>
        <v>YES</v>
      </c>
      <c r="T135" s="201" t="str">
        <f t="shared" si="8"/>
        <v>NO</v>
      </c>
      <c r="U135" s="201" t="str">
        <f t="shared" si="9"/>
        <v>YES</v>
      </c>
      <c r="V135" s="139">
        <f t="shared" si="10"/>
        <v>9</v>
      </c>
      <c r="W135" s="199" t="str">
        <f t="shared" si="12"/>
        <v/>
      </c>
    </row>
    <row r="136" spans="1:23" ht="18" customHeight="1" x14ac:dyDescent="0.25">
      <c r="A136" s="69"/>
      <c r="B136" s="81"/>
      <c r="C136" s="110">
        <v>44014.791666666664</v>
      </c>
      <c r="D136" s="141" t="str">
        <f>IFERROR(IF(FixtureCalc!C132="-","",IF(OR(FixtureCalc!E132="blank row 1",FixtureCalc!E132="blank row 2"),"","Matchweek "&amp;FixtureCalc!C132)),"")</f>
        <v>Matchweek 12</v>
      </c>
      <c r="E136" s="142" t="str">
        <f>IFERROR(IF(LEN(INDEX(Settings!$D$6:$D$37,MATCH(Fixture!F136,Settings!$C$6:$C$37,0)))=0,"",INDEX(Settings!$D$6:$D$37,MATCH(Fixture!F136,Settings!$C$6:$C$37,0))),"")</f>
        <v>Bryant–Denny Stadium</v>
      </c>
      <c r="F136" s="185" t="str">
        <f>IFERROR(IF(FixtureCalc!C132="-","",IF(OR(FixtureCalc!E132="blank row 1",FixtureCalc!E132="blank row 2"),"", IF(LEN(INDEX(Settings!$C$6:$C$37,FixtureCalc!E132))=0,"BYE",INDEX(Settings!$C$6:$C$37,FixtureCalc!E132))  )),"")</f>
        <v>The Krakens</v>
      </c>
      <c r="G136" s="27">
        <v>4</v>
      </c>
      <c r="H136" s="82" t="s">
        <v>119</v>
      </c>
      <c r="I136" s="27">
        <v>0</v>
      </c>
      <c r="J136" s="175" t="str">
        <f>IFERROR(IF(FixtureCalc!C132="-","",IF(OR(FixtureCalc!F132="blank row 1",FixtureCalc!F132="blank row 2"),"",IF(LEN(INDEX(Settings!$C$6:$C$37,FixtureCalc!F132))=0,"BYE",INDEX(Settings!$C$6:$C$37,FixtureCalc!F132)) )),"")</f>
        <v>Defiant Jesters</v>
      </c>
      <c r="K136" s="90"/>
      <c r="L136" s="195" t="str">
        <f t="shared" si="11"/>
        <v/>
      </c>
      <c r="S136" s="201" t="str">
        <f t="shared" ref="S136:S199" si="13">IFERROR(IF(AND(LEN(F136)&gt;0,LEN(J136)&gt;0),"YES","NO"),"")</f>
        <v>YES</v>
      </c>
      <c r="T136" s="201" t="str">
        <f t="shared" ref="T136:T199" si="14">IFERROR(IF(OR(F136="BYE",J136="BYE"),"YES","NO"),"")</f>
        <v>NO</v>
      </c>
      <c r="U136" s="201" t="str">
        <f t="shared" ref="U136:U199" si="15">IF(OR(LEN(G136)=0,LEN(I136)=0),"NO","YES")</f>
        <v>YES</v>
      </c>
      <c r="V136" s="139">
        <f t="shared" ref="V136:V199" si="16">IF(LEN(D136)=0,0,COUNTIFS($D$8:$D$1750,D136,$G$8:$G$1750,"&lt;&gt;"&amp;"",$I$8:$I$1750,"&lt;&gt;"&amp;""))</f>
        <v>9</v>
      </c>
      <c r="W136" s="199" t="str">
        <f t="shared" si="12"/>
        <v/>
      </c>
    </row>
    <row r="137" spans="1:23" ht="18" customHeight="1" x14ac:dyDescent="0.25">
      <c r="A137" s="69"/>
      <c r="B137" s="81"/>
      <c r="C137" s="110">
        <v>44014.895833333336</v>
      </c>
      <c r="D137" s="141" t="str">
        <f>IFERROR(IF(FixtureCalc!C133="-","",IF(OR(FixtureCalc!E133="blank row 1",FixtureCalc!E133="blank row 2"),"","Matchweek "&amp;FixtureCalc!C133)),"")</f>
        <v>Matchweek 12</v>
      </c>
      <c r="E137" s="142" t="str">
        <f>IFERROR(IF(LEN(INDEX(Settings!$D$6:$D$37,MATCH(Fixture!F137,Settings!$C$6:$C$37,0)))=0,"",INDEX(Settings!$D$6:$D$37,MATCH(Fixture!F137,Settings!$C$6:$C$37,0))),"")</f>
        <v>Darrell K Royal–Texas Memorial Stadium</v>
      </c>
      <c r="F137" s="185" t="str">
        <f>IFERROR(IF(FixtureCalc!C133="-","",IF(OR(FixtureCalc!E133="blank row 1",FixtureCalc!E133="blank row 2"),"", IF(LEN(INDEX(Settings!$C$6:$C$37,FixtureCalc!E133))=0,"BYE",INDEX(Settings!$C$6:$C$37,FixtureCalc!E133))  )),"")</f>
        <v>Northern Tan Whackers</v>
      </c>
      <c r="G137" s="27">
        <v>4</v>
      </c>
      <c r="H137" s="82" t="s">
        <v>119</v>
      </c>
      <c r="I137" s="27">
        <v>1</v>
      </c>
      <c r="J137" s="175" t="str">
        <f>IFERROR(IF(FixtureCalc!C133="-","",IF(OR(FixtureCalc!F133="blank row 1",FixtureCalc!F133="blank row 2"),"",IF(LEN(INDEX(Settings!$C$6:$C$37,FixtureCalc!F133))=0,"BYE",INDEX(Settings!$C$6:$C$37,FixtureCalc!F133)) )),"")</f>
        <v>The Classic</v>
      </c>
      <c r="K137" s="90"/>
      <c r="L137" s="195" t="str">
        <f t="shared" ref="L137:L200" si="17">IFERROR(IF(LEN(W137)&gt;0,"←",""),"")</f>
        <v/>
      </c>
      <c r="S137" s="201" t="str">
        <f t="shared" si="13"/>
        <v>YES</v>
      </c>
      <c r="T137" s="201" t="str">
        <f t="shared" si="14"/>
        <v>NO</v>
      </c>
      <c r="U137" s="201" t="str">
        <f t="shared" si="15"/>
        <v>YES</v>
      </c>
      <c r="V137" s="139">
        <f t="shared" si="16"/>
        <v>9</v>
      </c>
      <c r="W137" s="199" t="str">
        <f t="shared" si="12"/>
        <v/>
      </c>
    </row>
    <row r="138" spans="1:23" ht="18" customHeight="1" x14ac:dyDescent="0.25">
      <c r="A138" s="69"/>
      <c r="B138" s="81"/>
      <c r="C138" s="110"/>
      <c r="D138" s="141" t="str">
        <f>IFERROR(IF(FixtureCalc!C134="-","",IF(OR(FixtureCalc!E134="blank row 1",FixtureCalc!E134="blank row 2"),"","Matchweek "&amp;FixtureCalc!C134)),"")</f>
        <v/>
      </c>
      <c r="E138" s="142" t="str">
        <f>IFERROR(IF(LEN(INDEX(Settings!$D$6:$D$37,MATCH(Fixture!F138,Settings!$C$6:$C$37,0)))=0,"",INDEX(Settings!$D$6:$D$37,MATCH(Fixture!F138,Settings!$C$6:$C$37,0))),"")</f>
        <v/>
      </c>
      <c r="F138" s="185" t="str">
        <f>IFERROR(IF(FixtureCalc!C134="-","",IF(OR(FixtureCalc!E134="blank row 1",FixtureCalc!E134="blank row 2"),"", IF(LEN(INDEX(Settings!$C$6:$C$37,FixtureCalc!E134))=0,"BYE",INDEX(Settings!$C$6:$C$37,FixtureCalc!E134))  )),"")</f>
        <v/>
      </c>
      <c r="G138" s="27" t="s">
        <v>119</v>
      </c>
      <c r="H138" s="82" t="s">
        <v>119</v>
      </c>
      <c r="I138" s="27" t="s">
        <v>119</v>
      </c>
      <c r="J138" s="175" t="str">
        <f>IFERROR(IF(FixtureCalc!C134="-","",IF(OR(FixtureCalc!F134="blank row 1",FixtureCalc!F134="blank row 2"),"",IF(LEN(INDEX(Settings!$C$6:$C$37,FixtureCalc!F134))=0,"BYE",INDEX(Settings!$C$6:$C$37,FixtureCalc!F134)) )),"")</f>
        <v/>
      </c>
      <c r="K138" s="90"/>
      <c r="L138" s="195" t="str">
        <f t="shared" si="17"/>
        <v/>
      </c>
      <c r="S138" s="201" t="str">
        <f t="shared" si="13"/>
        <v>NO</v>
      </c>
      <c r="T138" s="201" t="str">
        <f t="shared" si="14"/>
        <v>NO</v>
      </c>
      <c r="U138" s="201" t="str">
        <f t="shared" si="15"/>
        <v>NO</v>
      </c>
      <c r="V138" s="139">
        <f t="shared" si="16"/>
        <v>0</v>
      </c>
      <c r="W138" s="199" t="str">
        <f t="shared" ref="W138:W201" si="18">IF(S138="YES",IF(T138="YES",IF(U138="YES","← Delete the scores",""),IF(AND(U138="NO",V138&gt;0),"← Insert the scores of both teams","")),IF(U138="YES","← Delete the scores",""))</f>
        <v/>
      </c>
    </row>
    <row r="139" spans="1:23" ht="18" customHeight="1" x14ac:dyDescent="0.25">
      <c r="A139" s="69"/>
      <c r="B139" s="81"/>
      <c r="C139" s="110"/>
      <c r="D139" s="141" t="str">
        <f>IFERROR(IF(FixtureCalc!C135="-","",IF(OR(FixtureCalc!E135="blank row 1",FixtureCalc!E135="blank row 2"),"","Matchweek "&amp;FixtureCalc!C135)),"")</f>
        <v/>
      </c>
      <c r="E139" s="142" t="str">
        <f>IFERROR(IF(LEN(INDEX(Settings!$D$6:$D$37,MATCH(Fixture!F139,Settings!$C$6:$C$37,0)))=0,"",INDEX(Settings!$D$6:$D$37,MATCH(Fixture!F139,Settings!$C$6:$C$37,0))),"")</f>
        <v/>
      </c>
      <c r="F139" s="185" t="str">
        <f>IFERROR(IF(FixtureCalc!C135="-","",IF(OR(FixtureCalc!E135="blank row 1",FixtureCalc!E135="blank row 2"),"", IF(LEN(INDEX(Settings!$C$6:$C$37,FixtureCalc!E135))=0,"BYE",INDEX(Settings!$C$6:$C$37,FixtureCalc!E135))  )),"")</f>
        <v/>
      </c>
      <c r="G139" s="27" t="s">
        <v>119</v>
      </c>
      <c r="H139" s="82" t="s">
        <v>119</v>
      </c>
      <c r="I139" s="27" t="s">
        <v>119</v>
      </c>
      <c r="J139" s="175" t="str">
        <f>IFERROR(IF(FixtureCalc!C135="-","",IF(OR(FixtureCalc!F135="blank row 1",FixtureCalc!F135="blank row 2"),"",IF(LEN(INDEX(Settings!$C$6:$C$37,FixtureCalc!F135))=0,"BYE",INDEX(Settings!$C$6:$C$37,FixtureCalc!F135)) )),"")</f>
        <v/>
      </c>
      <c r="K139" s="90"/>
      <c r="L139" s="195" t="str">
        <f t="shared" si="17"/>
        <v/>
      </c>
      <c r="S139" s="201" t="str">
        <f t="shared" si="13"/>
        <v>NO</v>
      </c>
      <c r="T139" s="201" t="str">
        <f t="shared" si="14"/>
        <v>NO</v>
      </c>
      <c r="U139" s="201" t="str">
        <f t="shared" si="15"/>
        <v>NO</v>
      </c>
      <c r="V139" s="139">
        <f t="shared" si="16"/>
        <v>0</v>
      </c>
      <c r="W139" s="199" t="str">
        <f t="shared" si="18"/>
        <v/>
      </c>
    </row>
    <row r="140" spans="1:23" ht="18" customHeight="1" x14ac:dyDescent="0.25">
      <c r="A140" s="69"/>
      <c r="B140" s="81"/>
      <c r="C140" s="110">
        <v>44014.822916666664</v>
      </c>
      <c r="D140" s="141" t="str">
        <f>IFERROR(IF(FixtureCalc!C136="-","",IF(OR(FixtureCalc!E136="blank row 1",FixtureCalc!E136="blank row 2"),"","Matchweek "&amp;FixtureCalc!C136)),"")</f>
        <v>Matchweek 13</v>
      </c>
      <c r="E140" s="142" t="str">
        <f>IFERROR(IF(LEN(INDEX(Settings!$D$6:$D$37,MATCH(Fixture!F140,Settings!$C$6:$C$37,0)))=0,"",INDEX(Settings!$D$6:$D$37,MATCH(Fixture!F140,Settings!$C$6:$C$37,0))),"")</f>
        <v>Beaver Stadium</v>
      </c>
      <c r="F140" s="185" t="str">
        <f>IFERROR(IF(FixtureCalc!C136="-","",IF(OR(FixtureCalc!E136="blank row 1",FixtureCalc!E136="blank row 2"),"", IF(LEN(INDEX(Settings!$C$6:$C$37,FixtureCalc!E136))=0,"BYE",INDEX(Settings!$C$6:$C$37,FixtureCalc!E136))  )),"")</f>
        <v>Legal Swamp Twisters</v>
      </c>
      <c r="G140" s="27">
        <v>1</v>
      </c>
      <c r="H140" s="82" t="s">
        <v>119</v>
      </c>
      <c r="I140" s="27">
        <v>4</v>
      </c>
      <c r="J140" s="175" t="str">
        <f>IFERROR(IF(FixtureCalc!C136="-","",IF(OR(FixtureCalc!F136="blank row 1",FixtureCalc!F136="blank row 2"),"",IF(LEN(INDEX(Settings!$C$6:$C$37,FixtureCalc!F136))=0,"BYE",INDEX(Settings!$C$6:$C$37,FixtureCalc!F136)) )),"")</f>
        <v>Delta Blazers</v>
      </c>
      <c r="K140" s="90"/>
      <c r="L140" s="195" t="str">
        <f t="shared" si="17"/>
        <v/>
      </c>
      <c r="S140" s="201" t="str">
        <f t="shared" si="13"/>
        <v>YES</v>
      </c>
      <c r="T140" s="201" t="str">
        <f t="shared" si="14"/>
        <v>NO</v>
      </c>
      <c r="U140" s="201" t="str">
        <f t="shared" si="15"/>
        <v>YES</v>
      </c>
      <c r="V140" s="139">
        <f t="shared" si="16"/>
        <v>9</v>
      </c>
      <c r="W140" s="199" t="str">
        <f t="shared" si="18"/>
        <v/>
      </c>
    </row>
    <row r="141" spans="1:23" ht="18" customHeight="1" x14ac:dyDescent="0.25">
      <c r="A141" s="69"/>
      <c r="B141" s="81"/>
      <c r="C141" s="110">
        <v>44014.875</v>
      </c>
      <c r="D141" s="141" t="str">
        <f>IFERROR(IF(FixtureCalc!C137="-","",IF(OR(FixtureCalc!E137="blank row 1",FixtureCalc!E137="blank row 2"),"","Matchweek "&amp;FixtureCalc!C137)),"")</f>
        <v>Matchweek 13</v>
      </c>
      <c r="E141" s="142" t="str">
        <f>IFERROR(IF(LEN(INDEX(Settings!$D$6:$D$37,MATCH(Fixture!F141,Settings!$C$6:$C$37,0)))=0,"",INDEX(Settings!$D$6:$D$37,MATCH(Fixture!F141,Settings!$C$6:$C$37,0))),"")</f>
        <v>Darrell K Royal–Texas Memorial Stadium</v>
      </c>
      <c r="F141" s="185" t="str">
        <f>IFERROR(IF(FixtureCalc!C137="-","",IF(OR(FixtureCalc!E137="blank row 1",FixtureCalc!E137="blank row 2"),"", IF(LEN(INDEX(Settings!$C$6:$C$37,FixtureCalc!E137))=0,"BYE",INDEX(Settings!$C$6:$C$37,FixtureCalc!E137))  )),"")</f>
        <v>Real Revolution</v>
      </c>
      <c r="G141" s="27">
        <v>2</v>
      </c>
      <c r="H141" s="82" t="s">
        <v>119</v>
      </c>
      <c r="I141" s="27">
        <v>0</v>
      </c>
      <c r="J141" s="175" t="str">
        <f>IFERROR(IF(FixtureCalc!C137="-","",IF(OR(FixtureCalc!F137="blank row 1",FixtureCalc!F137="blank row 2"),"",IF(LEN(INDEX(Settings!$C$6:$C$37,FixtureCalc!F137))=0,"BYE",INDEX(Settings!$C$6:$C$37,FixtureCalc!F137)) )),"")</f>
        <v>Kaptain City</v>
      </c>
      <c r="K141" s="90"/>
      <c r="L141" s="195" t="str">
        <f t="shared" si="17"/>
        <v/>
      </c>
      <c r="S141" s="201" t="str">
        <f t="shared" si="13"/>
        <v>YES</v>
      </c>
      <c r="T141" s="201" t="str">
        <f t="shared" si="14"/>
        <v>NO</v>
      </c>
      <c r="U141" s="201" t="str">
        <f t="shared" si="15"/>
        <v>YES</v>
      </c>
      <c r="V141" s="139">
        <f t="shared" si="16"/>
        <v>9</v>
      </c>
      <c r="W141" s="199" t="str">
        <f t="shared" si="18"/>
        <v/>
      </c>
    </row>
    <row r="142" spans="1:23" ht="18" customHeight="1" x14ac:dyDescent="0.25">
      <c r="A142" s="69"/>
      <c r="B142" s="81"/>
      <c r="C142" s="110">
        <v>44014.875</v>
      </c>
      <c r="D142" s="141" t="str">
        <f>IFERROR(IF(FixtureCalc!C138="-","",IF(OR(FixtureCalc!E138="blank row 1",FixtureCalc!E138="blank row 2"),"","Matchweek "&amp;FixtureCalc!C138)),"")</f>
        <v>Matchweek 13</v>
      </c>
      <c r="E142" s="142" t="str">
        <f>IFERROR(IF(LEN(INDEX(Settings!$D$6:$D$37,MATCH(Fixture!F142,Settings!$C$6:$C$37,0)))=0,"",INDEX(Settings!$D$6:$D$37,MATCH(Fixture!F142,Settings!$C$6:$C$37,0))),"")</f>
        <v>Ben Hill Griffin Stadium</v>
      </c>
      <c r="F142" s="185" t="str">
        <f>IFERROR(IF(FixtureCalc!C138="-","",IF(OR(FixtureCalc!E138="blank row 1",FixtureCalc!E138="blank row 2"),"", IF(LEN(INDEX(Settings!$C$6:$C$37,FixtureCalc!E138))=0,"BYE",INDEX(Settings!$C$6:$C$37,FixtureCalc!E138))  )),"")</f>
        <v>Silver Rangers</v>
      </c>
      <c r="G142" s="27">
        <v>2</v>
      </c>
      <c r="H142" s="82" t="s">
        <v>119</v>
      </c>
      <c r="I142" s="27">
        <v>4</v>
      </c>
      <c r="J142" s="175" t="str">
        <f>IFERROR(IF(FixtureCalc!C138="-","",IF(OR(FixtureCalc!F138="blank row 1",FixtureCalc!F138="blank row 2"),"",IF(LEN(INDEX(Settings!$C$6:$C$37,FixtureCalc!F138))=0,"BYE",INDEX(Settings!$C$6:$C$37,FixtureCalc!F138)) )),"")</f>
        <v>South Leaders</v>
      </c>
      <c r="K142" s="90"/>
      <c r="L142" s="195" t="str">
        <f t="shared" si="17"/>
        <v/>
      </c>
      <c r="S142" s="201" t="str">
        <f t="shared" si="13"/>
        <v>YES</v>
      </c>
      <c r="T142" s="201" t="str">
        <f t="shared" si="14"/>
        <v>NO</v>
      </c>
      <c r="U142" s="201" t="str">
        <f t="shared" si="15"/>
        <v>YES</v>
      </c>
      <c r="V142" s="139">
        <f t="shared" si="16"/>
        <v>9</v>
      </c>
      <c r="W142" s="199" t="str">
        <f t="shared" si="18"/>
        <v/>
      </c>
    </row>
    <row r="143" spans="1:23" ht="18" customHeight="1" x14ac:dyDescent="0.25">
      <c r="A143" s="69"/>
      <c r="B143" s="81"/>
      <c r="C143" s="110">
        <v>44014.875</v>
      </c>
      <c r="D143" s="141" t="str">
        <f>IFERROR(IF(FixtureCalc!C139="-","",IF(OR(FixtureCalc!E139="blank row 1",FixtureCalc!E139="blank row 2"),"","Matchweek "&amp;FixtureCalc!C139)),"")</f>
        <v>Matchweek 13</v>
      </c>
      <c r="E143" s="142" t="str">
        <f>IFERROR(IF(LEN(INDEX(Settings!$D$6:$D$37,MATCH(Fixture!F143,Settings!$C$6:$C$37,0)))=0,"",INDEX(Settings!$D$6:$D$37,MATCH(Fixture!F143,Settings!$C$6:$C$37,0))),"")</f>
        <v>Jordan–Hare Stadium</v>
      </c>
      <c r="F143" s="185" t="str">
        <f>IFERROR(IF(FixtureCalc!C139="-","",IF(OR(FixtureCalc!E139="blank row 1",FixtureCalc!E139="blank row 2"),"", IF(LEN(INDEX(Settings!$C$6:$C$37,FixtureCalc!E139))=0,"BYE",INDEX(Settings!$C$6:$C$37,FixtureCalc!E139))  )),"")</f>
        <v>Earnest Broncos</v>
      </c>
      <c r="G143" s="27">
        <v>4</v>
      </c>
      <c r="H143" s="82" t="s">
        <v>119</v>
      </c>
      <c r="I143" s="27">
        <v>1</v>
      </c>
      <c r="J143" s="175" t="str">
        <f>IFERROR(IF(FixtureCalc!C139="-","",IF(OR(FixtureCalc!F139="blank row 1",FixtureCalc!F139="blank row 2"),"",IF(LEN(INDEX(Settings!$C$6:$C$37,FixtureCalc!F139))=0,"BYE",INDEX(Settings!$C$6:$C$37,FixtureCalc!F139)) )),"")</f>
        <v>Wise Panthers</v>
      </c>
      <c r="K143" s="90"/>
      <c r="L143" s="195" t="str">
        <f t="shared" si="17"/>
        <v/>
      </c>
      <c r="S143" s="201" t="str">
        <f t="shared" si="13"/>
        <v>YES</v>
      </c>
      <c r="T143" s="201" t="str">
        <f t="shared" si="14"/>
        <v>NO</v>
      </c>
      <c r="U143" s="201" t="str">
        <f t="shared" si="15"/>
        <v>YES</v>
      </c>
      <c r="V143" s="139">
        <f t="shared" si="16"/>
        <v>9</v>
      </c>
      <c r="W143" s="199" t="str">
        <f t="shared" si="18"/>
        <v/>
      </c>
    </row>
    <row r="144" spans="1:23" ht="18" customHeight="1" x14ac:dyDescent="0.25">
      <c r="A144" s="69"/>
      <c r="B144" s="81"/>
      <c r="C144" s="110">
        <v>44015.75</v>
      </c>
      <c r="D144" s="141" t="str">
        <f>IFERROR(IF(FixtureCalc!C140="-","",IF(OR(FixtureCalc!E140="blank row 1",FixtureCalc!E140="blank row 2"),"","Matchweek "&amp;FixtureCalc!C140)),"")</f>
        <v>Matchweek 13</v>
      </c>
      <c r="E144" s="142" t="str">
        <f>IFERROR(IF(LEN(INDEX(Settings!$D$6:$D$37,MATCH(Fixture!F144,Settings!$C$6:$C$37,0)))=0,"",INDEX(Settings!$D$6:$D$37,MATCH(Fixture!F144,Settings!$C$6:$C$37,0))),"")</f>
        <v>Gaylord Family Oklahoma Memorial Stadium</v>
      </c>
      <c r="F144" s="185" t="str">
        <f>IFERROR(IF(FixtureCalc!C140="-","",IF(OR(FixtureCalc!E140="blank row 1",FixtureCalc!E140="blank row 2"),"", IF(LEN(INDEX(Settings!$C$6:$C$37,FixtureCalc!E140))=0,"BYE",INDEX(Settings!$C$6:$C$37,FixtureCalc!E140))  )),"")</f>
        <v>Red Sirens</v>
      </c>
      <c r="G144" s="27">
        <v>0</v>
      </c>
      <c r="H144" s="82" t="s">
        <v>119</v>
      </c>
      <c r="I144" s="27">
        <v>1</v>
      </c>
      <c r="J144" s="175" t="str">
        <f>IFERROR(IF(FixtureCalc!C140="-","",IF(OR(FixtureCalc!F140="blank row 1",FixtureCalc!F140="blank row 2"),"",IF(LEN(INDEX(Settings!$C$6:$C$37,FixtureCalc!F140))=0,"BYE",INDEX(Settings!$C$6:$C$37,FixtureCalc!F140)) )),"")</f>
        <v>Ancient Crows</v>
      </c>
      <c r="K144" s="90"/>
      <c r="L144" s="195" t="str">
        <f t="shared" si="17"/>
        <v/>
      </c>
      <c r="S144" s="201" t="str">
        <f t="shared" si="13"/>
        <v>YES</v>
      </c>
      <c r="T144" s="201" t="str">
        <f t="shared" si="14"/>
        <v>NO</v>
      </c>
      <c r="U144" s="201" t="str">
        <f t="shared" si="15"/>
        <v>YES</v>
      </c>
      <c r="V144" s="139">
        <f t="shared" si="16"/>
        <v>9</v>
      </c>
      <c r="W144" s="199" t="str">
        <f t="shared" si="18"/>
        <v/>
      </c>
    </row>
    <row r="145" spans="1:23" ht="18" customHeight="1" x14ac:dyDescent="0.25">
      <c r="A145" s="69"/>
      <c r="B145" s="81"/>
      <c r="C145" s="110">
        <v>44015.791666666664</v>
      </c>
      <c r="D145" s="141" t="str">
        <f>IFERROR(IF(FixtureCalc!C141="-","",IF(OR(FixtureCalc!E141="blank row 1",FixtureCalc!E141="blank row 2"),"","Matchweek "&amp;FixtureCalc!C141)),"")</f>
        <v>Matchweek 13</v>
      </c>
      <c r="E145" s="142" t="str">
        <f>IFERROR(IF(LEN(INDEX(Settings!$D$6:$D$37,MATCH(Fixture!F145,Settings!$C$6:$C$37,0)))=0,"",INDEX(Settings!$D$6:$D$37,MATCH(Fixture!F145,Settings!$C$6:$C$37,0))),"")</f>
        <v>Memorial Stadium</v>
      </c>
      <c r="F145" s="185" t="str">
        <f>IFERROR(IF(FixtureCalc!C141="-","",IF(OR(FixtureCalc!E141="blank row 1",FixtureCalc!E141="blank row 2"),"", IF(LEN(INDEX(Settings!$C$6:$C$37,FixtureCalc!E141))=0,"BYE",INDEX(Settings!$C$6:$C$37,FixtureCalc!E141))  )),"")</f>
        <v>Haunting Bottle Rockets</v>
      </c>
      <c r="G145" s="27">
        <v>4</v>
      </c>
      <c r="H145" s="82" t="s">
        <v>119</v>
      </c>
      <c r="I145" s="27">
        <v>1</v>
      </c>
      <c r="J145" s="175" t="str">
        <f>IFERROR(IF(FixtureCalc!C141="-","",IF(OR(FixtureCalc!F141="blank row 1",FixtureCalc!F141="blank row 2"),"",IF(LEN(INDEX(Settings!$C$6:$C$37,FixtureCalc!F141))=0,"BYE",INDEX(Settings!$C$6:$C$37,FixtureCalc!F141)) )),"")</f>
        <v>Unethical Bison</v>
      </c>
      <c r="K145" s="90"/>
      <c r="L145" s="195" t="str">
        <f t="shared" si="17"/>
        <v/>
      </c>
      <c r="S145" s="201" t="str">
        <f t="shared" si="13"/>
        <v>YES</v>
      </c>
      <c r="T145" s="201" t="str">
        <f t="shared" si="14"/>
        <v>NO</v>
      </c>
      <c r="U145" s="201" t="str">
        <f t="shared" si="15"/>
        <v>YES</v>
      </c>
      <c r="V145" s="139">
        <f t="shared" si="16"/>
        <v>9</v>
      </c>
      <c r="W145" s="199" t="str">
        <f t="shared" si="18"/>
        <v/>
      </c>
    </row>
    <row r="146" spans="1:23" ht="18" customHeight="1" x14ac:dyDescent="0.25">
      <c r="A146" s="69"/>
      <c r="B146" s="81"/>
      <c r="C146" s="110">
        <v>44015.895833333336</v>
      </c>
      <c r="D146" s="141" t="str">
        <f>IFERROR(IF(FixtureCalc!C142="-","",IF(OR(FixtureCalc!E142="blank row 1",FixtureCalc!E142="blank row 2"),"","Matchweek "&amp;FixtureCalc!C142)),"")</f>
        <v>Matchweek 13</v>
      </c>
      <c r="E146" s="142" t="str">
        <f>IFERROR(IF(LEN(INDEX(Settings!$D$6:$D$37,MATCH(Fixture!F146,Settings!$C$6:$C$37,0)))=0,"",INDEX(Settings!$D$6:$D$37,MATCH(Fixture!F146,Settings!$C$6:$C$37,0))),"")</f>
        <v>Neyland Stadium</v>
      </c>
      <c r="F146" s="185" t="str">
        <f>IFERROR(IF(FixtureCalc!C142="-","",IF(OR(FixtureCalc!E142="blank row 1",FixtureCalc!E142="blank row 2"),"", IF(LEN(INDEX(Settings!$C$6:$C$37,FixtureCalc!E142))=0,"BYE",INDEX(Settings!$C$6:$C$37,FixtureCalc!E142))  )),"")</f>
        <v>Final Green Gazelles</v>
      </c>
      <c r="G146" s="27">
        <v>2</v>
      </c>
      <c r="H146" s="82" t="s">
        <v>119</v>
      </c>
      <c r="I146" s="27">
        <v>0</v>
      </c>
      <c r="J146" s="175" t="str">
        <f>IFERROR(IF(FixtureCalc!C142="-","",IF(OR(FixtureCalc!F142="blank row 1",FixtureCalc!F142="blank row 2"),"",IF(LEN(INDEX(Settings!$C$6:$C$37,FixtureCalc!F142))=0,"BYE",INDEX(Settings!$C$6:$C$37,FixtureCalc!F142)) )),"")</f>
        <v>Defiant Jesters</v>
      </c>
      <c r="K146" s="90"/>
      <c r="L146" s="195" t="str">
        <f t="shared" si="17"/>
        <v/>
      </c>
      <c r="S146" s="201" t="str">
        <f t="shared" si="13"/>
        <v>YES</v>
      </c>
      <c r="T146" s="201" t="str">
        <f t="shared" si="14"/>
        <v>NO</v>
      </c>
      <c r="U146" s="201" t="str">
        <f t="shared" si="15"/>
        <v>YES</v>
      </c>
      <c r="V146" s="139">
        <f t="shared" si="16"/>
        <v>9</v>
      </c>
      <c r="W146" s="199" t="str">
        <f t="shared" si="18"/>
        <v/>
      </c>
    </row>
    <row r="147" spans="1:23" ht="18" customHeight="1" x14ac:dyDescent="0.25">
      <c r="A147" s="69"/>
      <c r="B147" s="81"/>
      <c r="C147" s="110">
        <v>44015.791666666664</v>
      </c>
      <c r="D147" s="141" t="str">
        <f>IFERROR(IF(FixtureCalc!C143="-","",IF(OR(FixtureCalc!E143="blank row 1",FixtureCalc!E143="blank row 2"),"","Matchweek "&amp;FixtureCalc!C143)),"")</f>
        <v>Matchweek 13</v>
      </c>
      <c r="E147" s="142" t="str">
        <f>IFERROR(IF(LEN(INDEX(Settings!$D$6:$D$37,MATCH(Fixture!F147,Settings!$C$6:$C$37,0)))=0,"",INDEX(Settings!$D$6:$D$37,MATCH(Fixture!F147,Settings!$C$6:$C$37,0))),"")</f>
        <v>Tiger Stadium</v>
      </c>
      <c r="F147" s="185" t="str">
        <f>IFERROR(IF(FixtureCalc!C143="-","",IF(OR(FixtureCalc!E143="blank row 1",FixtureCalc!E143="blank row 2"),"", IF(LEN(INDEX(Settings!$C$6:$C$37,FixtureCalc!E143))=0,"BYE",INDEX(Settings!$C$6:$C$37,FixtureCalc!E143))  )),"")</f>
        <v>Mighty Patriots</v>
      </c>
      <c r="G147" s="27">
        <v>1</v>
      </c>
      <c r="H147" s="82" t="s">
        <v>119</v>
      </c>
      <c r="I147" s="27">
        <v>0</v>
      </c>
      <c r="J147" s="175" t="str">
        <f>IFERROR(IF(FixtureCalc!C143="-","",IF(OR(FixtureCalc!F143="blank row 1",FixtureCalc!F143="blank row 2"),"",IF(LEN(INDEX(Settings!$C$6:$C$37,FixtureCalc!F143))=0,"BYE",INDEX(Settings!$C$6:$C$37,FixtureCalc!F143)) )),"")</f>
        <v>The Classic</v>
      </c>
      <c r="K147" s="90"/>
      <c r="L147" s="195" t="str">
        <f t="shared" si="17"/>
        <v/>
      </c>
      <c r="S147" s="201" t="str">
        <f t="shared" si="13"/>
        <v>YES</v>
      </c>
      <c r="T147" s="201" t="str">
        <f t="shared" si="14"/>
        <v>NO</v>
      </c>
      <c r="U147" s="201" t="str">
        <f t="shared" si="15"/>
        <v>YES</v>
      </c>
      <c r="V147" s="139">
        <f t="shared" si="16"/>
        <v>9</v>
      </c>
      <c r="W147" s="199" t="str">
        <f t="shared" si="18"/>
        <v/>
      </c>
    </row>
    <row r="148" spans="1:23" ht="18" customHeight="1" x14ac:dyDescent="0.25">
      <c r="A148" s="69"/>
      <c r="B148" s="81"/>
      <c r="C148" s="110">
        <v>44015.895833333336</v>
      </c>
      <c r="D148" s="141" t="str">
        <f>IFERROR(IF(FixtureCalc!C144="-","",IF(OR(FixtureCalc!E144="blank row 1",FixtureCalc!E144="blank row 2"),"","Matchweek "&amp;FixtureCalc!C144)),"")</f>
        <v>Matchweek 13</v>
      </c>
      <c r="E148" s="142" t="str">
        <f>IFERROR(IF(LEN(INDEX(Settings!$D$6:$D$37,MATCH(Fixture!F148,Settings!$C$6:$C$37,0)))=0,"",INDEX(Settings!$D$6:$D$37,MATCH(Fixture!F148,Settings!$C$6:$C$37,0))),"")</f>
        <v>Bryant–Denny Stadium</v>
      </c>
      <c r="F148" s="185" t="str">
        <f>IFERROR(IF(FixtureCalc!C144="-","",IF(OR(FixtureCalc!E144="blank row 1",FixtureCalc!E144="blank row 2"),"", IF(LEN(INDEX(Settings!$C$6:$C$37,FixtureCalc!E144))=0,"BYE",INDEX(Settings!$C$6:$C$37,FixtureCalc!E144))  )),"")</f>
        <v>The Krakens</v>
      </c>
      <c r="G148" s="27">
        <v>2</v>
      </c>
      <c r="H148" s="82" t="s">
        <v>119</v>
      </c>
      <c r="I148" s="27">
        <v>2</v>
      </c>
      <c r="J148" s="175" t="str">
        <f>IFERROR(IF(FixtureCalc!C144="-","",IF(OR(FixtureCalc!F144="blank row 1",FixtureCalc!F144="blank row 2"),"",IF(LEN(INDEX(Settings!$C$6:$C$37,FixtureCalc!F144))=0,"BYE",INDEX(Settings!$C$6:$C$37,FixtureCalc!F144)) )),"")</f>
        <v>Northern Tan Whackers</v>
      </c>
      <c r="K148" s="90"/>
      <c r="L148" s="195" t="str">
        <f t="shared" si="17"/>
        <v/>
      </c>
      <c r="S148" s="201" t="str">
        <f t="shared" si="13"/>
        <v>YES</v>
      </c>
      <c r="T148" s="201" t="str">
        <f t="shared" si="14"/>
        <v>NO</v>
      </c>
      <c r="U148" s="201" t="str">
        <f t="shared" si="15"/>
        <v>YES</v>
      </c>
      <c r="V148" s="139">
        <f t="shared" si="16"/>
        <v>9</v>
      </c>
      <c r="W148" s="199" t="str">
        <f t="shared" si="18"/>
        <v/>
      </c>
    </row>
    <row r="149" spans="1:23" ht="18" customHeight="1" x14ac:dyDescent="0.25">
      <c r="A149" s="69"/>
      <c r="B149" s="81"/>
      <c r="C149" s="110"/>
      <c r="D149" s="141" t="str">
        <f>IFERROR(IF(FixtureCalc!C145="-","",IF(OR(FixtureCalc!E145="blank row 1",FixtureCalc!E145="blank row 2"),"","Matchweek "&amp;FixtureCalc!C145)),"")</f>
        <v/>
      </c>
      <c r="E149" s="142" t="str">
        <f>IFERROR(IF(LEN(INDEX(Settings!$D$6:$D$37,MATCH(Fixture!F149,Settings!$C$6:$C$37,0)))=0,"",INDEX(Settings!$D$6:$D$37,MATCH(Fixture!F149,Settings!$C$6:$C$37,0))),"")</f>
        <v/>
      </c>
      <c r="F149" s="185" t="str">
        <f>IFERROR(IF(FixtureCalc!C145="-","",IF(OR(FixtureCalc!E145="blank row 1",FixtureCalc!E145="blank row 2"),"", IF(LEN(INDEX(Settings!$C$6:$C$37,FixtureCalc!E145))=0,"BYE",INDEX(Settings!$C$6:$C$37,FixtureCalc!E145))  )),"")</f>
        <v/>
      </c>
      <c r="G149" s="27" t="s">
        <v>119</v>
      </c>
      <c r="H149" s="82" t="s">
        <v>119</v>
      </c>
      <c r="I149" s="27" t="s">
        <v>119</v>
      </c>
      <c r="J149" s="175" t="str">
        <f>IFERROR(IF(FixtureCalc!C145="-","",IF(OR(FixtureCalc!F145="blank row 1",FixtureCalc!F145="blank row 2"),"",IF(LEN(INDEX(Settings!$C$6:$C$37,FixtureCalc!F145))=0,"BYE",INDEX(Settings!$C$6:$C$37,FixtureCalc!F145)) )),"")</f>
        <v/>
      </c>
      <c r="K149" s="90"/>
      <c r="L149" s="195" t="str">
        <f t="shared" si="17"/>
        <v/>
      </c>
      <c r="S149" s="201" t="str">
        <f t="shared" si="13"/>
        <v>NO</v>
      </c>
      <c r="T149" s="201" t="str">
        <f t="shared" si="14"/>
        <v>NO</v>
      </c>
      <c r="U149" s="201" t="str">
        <f t="shared" si="15"/>
        <v>NO</v>
      </c>
      <c r="V149" s="139">
        <f t="shared" si="16"/>
        <v>0</v>
      </c>
      <c r="W149" s="199" t="str">
        <f t="shared" si="18"/>
        <v/>
      </c>
    </row>
    <row r="150" spans="1:23" ht="18" customHeight="1" x14ac:dyDescent="0.25">
      <c r="A150" s="69"/>
      <c r="B150" s="81"/>
      <c r="C150" s="110"/>
      <c r="D150" s="141" t="str">
        <f>IFERROR(IF(FixtureCalc!C146="-","",IF(OR(FixtureCalc!E146="blank row 1",FixtureCalc!E146="blank row 2"),"","Matchweek "&amp;FixtureCalc!C146)),"")</f>
        <v/>
      </c>
      <c r="E150" s="142" t="str">
        <f>IFERROR(IF(LEN(INDEX(Settings!$D$6:$D$37,MATCH(Fixture!F150,Settings!$C$6:$C$37,0)))=0,"",INDEX(Settings!$D$6:$D$37,MATCH(Fixture!F150,Settings!$C$6:$C$37,0))),"")</f>
        <v/>
      </c>
      <c r="F150" s="185" t="str">
        <f>IFERROR(IF(FixtureCalc!C146="-","",IF(OR(FixtureCalc!E146="blank row 1",FixtureCalc!E146="blank row 2"),"", IF(LEN(INDEX(Settings!$C$6:$C$37,FixtureCalc!E146))=0,"BYE",INDEX(Settings!$C$6:$C$37,FixtureCalc!E146))  )),"")</f>
        <v/>
      </c>
      <c r="G150" s="27" t="s">
        <v>119</v>
      </c>
      <c r="H150" s="82" t="s">
        <v>119</v>
      </c>
      <c r="I150" s="27" t="s">
        <v>119</v>
      </c>
      <c r="J150" s="175" t="str">
        <f>IFERROR(IF(FixtureCalc!C146="-","",IF(OR(FixtureCalc!F146="blank row 1",FixtureCalc!F146="blank row 2"),"",IF(LEN(INDEX(Settings!$C$6:$C$37,FixtureCalc!F146))=0,"BYE",INDEX(Settings!$C$6:$C$37,FixtureCalc!F146)) )),"")</f>
        <v/>
      </c>
      <c r="K150" s="90"/>
      <c r="L150" s="195" t="str">
        <f t="shared" si="17"/>
        <v/>
      </c>
      <c r="S150" s="201" t="str">
        <f t="shared" si="13"/>
        <v>NO</v>
      </c>
      <c r="T150" s="201" t="str">
        <f t="shared" si="14"/>
        <v>NO</v>
      </c>
      <c r="U150" s="201" t="str">
        <f t="shared" si="15"/>
        <v>NO</v>
      </c>
      <c r="V150" s="139">
        <f t="shared" si="16"/>
        <v>0</v>
      </c>
      <c r="W150" s="199" t="str">
        <f t="shared" si="18"/>
        <v/>
      </c>
    </row>
    <row r="151" spans="1:23" ht="18" customHeight="1" x14ac:dyDescent="0.25">
      <c r="A151" s="69"/>
      <c r="B151" s="81"/>
      <c r="C151" s="110">
        <v>44015.822916666664</v>
      </c>
      <c r="D151" s="141" t="str">
        <f>IFERROR(IF(FixtureCalc!C147="-","",IF(OR(FixtureCalc!E147="blank row 1",FixtureCalc!E147="blank row 2"),"","Matchweek "&amp;FixtureCalc!C147)),"")</f>
        <v>Matchweek 14</v>
      </c>
      <c r="E151" s="142" t="str">
        <f>IFERROR(IF(LEN(INDEX(Settings!$D$6:$D$37,MATCH(Fixture!F151,Settings!$C$6:$C$37,0)))=0,"",INDEX(Settings!$D$6:$D$37,MATCH(Fixture!F151,Settings!$C$6:$C$37,0))),"")</f>
        <v>Beaver Stadium</v>
      </c>
      <c r="F151" s="185" t="str">
        <f>IFERROR(IF(FixtureCalc!C147="-","",IF(OR(FixtureCalc!E147="blank row 1",FixtureCalc!E147="blank row 2"),"", IF(LEN(INDEX(Settings!$C$6:$C$37,FixtureCalc!E147))=0,"BYE",INDEX(Settings!$C$6:$C$37,FixtureCalc!E147))  )),"")</f>
        <v>Legal Swamp Twisters</v>
      </c>
      <c r="G151" s="27">
        <v>2</v>
      </c>
      <c r="H151" s="82" t="s">
        <v>119</v>
      </c>
      <c r="I151" s="27">
        <v>2</v>
      </c>
      <c r="J151" s="175" t="str">
        <f>IFERROR(IF(FixtureCalc!C147="-","",IF(OR(FixtureCalc!F147="blank row 1",FixtureCalc!F147="blank row 2"),"",IF(LEN(INDEX(Settings!$C$6:$C$37,FixtureCalc!F147))=0,"BYE",INDEX(Settings!$C$6:$C$37,FixtureCalc!F147)) )),"")</f>
        <v>Kaptain City</v>
      </c>
      <c r="K151" s="90"/>
      <c r="L151" s="195" t="str">
        <f t="shared" si="17"/>
        <v/>
      </c>
      <c r="S151" s="201" t="str">
        <f t="shared" si="13"/>
        <v>YES</v>
      </c>
      <c r="T151" s="201" t="str">
        <f t="shared" si="14"/>
        <v>NO</v>
      </c>
      <c r="U151" s="201" t="str">
        <f t="shared" si="15"/>
        <v>YES</v>
      </c>
      <c r="V151" s="139">
        <f t="shared" si="16"/>
        <v>9</v>
      </c>
      <c r="W151" s="199" t="str">
        <f t="shared" si="18"/>
        <v/>
      </c>
    </row>
    <row r="152" spans="1:23" ht="18" customHeight="1" x14ac:dyDescent="0.25">
      <c r="A152" s="69"/>
      <c r="B152" s="81"/>
      <c r="C152" s="110">
        <v>44015.875</v>
      </c>
      <c r="D152" s="141" t="str">
        <f>IFERROR(IF(FixtureCalc!C148="-","",IF(OR(FixtureCalc!E148="blank row 1",FixtureCalc!E148="blank row 2"),"","Matchweek "&amp;FixtureCalc!C148)),"")</f>
        <v>Matchweek 14</v>
      </c>
      <c r="E152" s="142" t="str">
        <f>IFERROR(IF(LEN(INDEX(Settings!$D$6:$D$37,MATCH(Fixture!F152,Settings!$C$6:$C$37,0)))=0,"",INDEX(Settings!$D$6:$D$37,MATCH(Fixture!F152,Settings!$C$6:$C$37,0))),"")</f>
        <v>Bryant–Denny Stadium</v>
      </c>
      <c r="F152" s="185" t="str">
        <f>IFERROR(IF(FixtureCalc!C148="-","",IF(OR(FixtureCalc!E148="blank row 1",FixtureCalc!E148="blank row 2"),"", IF(LEN(INDEX(Settings!$C$6:$C$37,FixtureCalc!E148))=0,"BYE",INDEX(Settings!$C$6:$C$37,FixtureCalc!E148))  )),"")</f>
        <v>Delta Blazers</v>
      </c>
      <c r="G152" s="27">
        <v>1</v>
      </c>
      <c r="H152" s="82" t="s">
        <v>119</v>
      </c>
      <c r="I152" s="27">
        <v>4</v>
      </c>
      <c r="J152" s="175" t="str">
        <f>IFERROR(IF(FixtureCalc!C148="-","",IF(OR(FixtureCalc!F148="blank row 1",FixtureCalc!F148="blank row 2"),"",IF(LEN(INDEX(Settings!$C$6:$C$37,FixtureCalc!F148))=0,"BYE",INDEX(Settings!$C$6:$C$37,FixtureCalc!F148)) )),"")</f>
        <v>South Leaders</v>
      </c>
      <c r="K152" s="90"/>
      <c r="L152" s="195" t="str">
        <f t="shared" si="17"/>
        <v/>
      </c>
      <c r="S152" s="201" t="str">
        <f t="shared" si="13"/>
        <v>YES</v>
      </c>
      <c r="T152" s="201" t="str">
        <f t="shared" si="14"/>
        <v>NO</v>
      </c>
      <c r="U152" s="201" t="str">
        <f t="shared" si="15"/>
        <v>YES</v>
      </c>
      <c r="V152" s="139">
        <f t="shared" si="16"/>
        <v>9</v>
      </c>
      <c r="W152" s="199" t="str">
        <f t="shared" si="18"/>
        <v/>
      </c>
    </row>
    <row r="153" spans="1:23" ht="18" customHeight="1" x14ac:dyDescent="0.25">
      <c r="A153" s="69"/>
      <c r="B153" s="81"/>
      <c r="C153" s="110">
        <v>44015.875</v>
      </c>
      <c r="D153" s="141" t="str">
        <f>IFERROR(IF(FixtureCalc!C149="-","",IF(OR(FixtureCalc!E149="blank row 1",FixtureCalc!E149="blank row 2"),"","Matchweek "&amp;FixtureCalc!C149)),"")</f>
        <v>Matchweek 14</v>
      </c>
      <c r="E153" s="142" t="str">
        <f>IFERROR(IF(LEN(INDEX(Settings!$D$6:$D$37,MATCH(Fixture!F153,Settings!$C$6:$C$37,0)))=0,"",INDEX(Settings!$D$6:$D$37,MATCH(Fixture!F153,Settings!$C$6:$C$37,0))),"")</f>
        <v>Darrell K Royal–Texas Memorial Stadium</v>
      </c>
      <c r="F153" s="185" t="str">
        <f>IFERROR(IF(FixtureCalc!C149="-","",IF(OR(FixtureCalc!E149="blank row 1",FixtureCalc!E149="blank row 2"),"", IF(LEN(INDEX(Settings!$C$6:$C$37,FixtureCalc!E149))=0,"BYE",INDEX(Settings!$C$6:$C$37,FixtureCalc!E149))  )),"")</f>
        <v>Real Revolution</v>
      </c>
      <c r="G153" s="27">
        <v>2</v>
      </c>
      <c r="H153" s="82" t="s">
        <v>119</v>
      </c>
      <c r="I153" s="27">
        <v>3</v>
      </c>
      <c r="J153" s="175" t="str">
        <f>IFERROR(IF(FixtureCalc!C149="-","",IF(OR(FixtureCalc!F149="blank row 1",FixtureCalc!F149="blank row 2"),"",IF(LEN(INDEX(Settings!$C$6:$C$37,FixtureCalc!F149))=0,"BYE",INDEX(Settings!$C$6:$C$37,FixtureCalc!F149)) )),"")</f>
        <v>Wise Panthers</v>
      </c>
      <c r="K153" s="90"/>
      <c r="L153" s="195" t="str">
        <f t="shared" si="17"/>
        <v/>
      </c>
      <c r="S153" s="201" t="str">
        <f t="shared" si="13"/>
        <v>YES</v>
      </c>
      <c r="T153" s="201" t="str">
        <f t="shared" si="14"/>
        <v>NO</v>
      </c>
      <c r="U153" s="201" t="str">
        <f t="shared" si="15"/>
        <v>YES</v>
      </c>
      <c r="V153" s="139">
        <f t="shared" si="16"/>
        <v>9</v>
      </c>
      <c r="W153" s="199" t="str">
        <f t="shared" si="18"/>
        <v/>
      </c>
    </row>
    <row r="154" spans="1:23" ht="18" customHeight="1" x14ac:dyDescent="0.25">
      <c r="A154" s="69"/>
      <c r="B154" s="81"/>
      <c r="C154" s="110">
        <v>44015.875</v>
      </c>
      <c r="D154" s="141" t="str">
        <f>IFERROR(IF(FixtureCalc!C150="-","",IF(OR(FixtureCalc!E150="blank row 1",FixtureCalc!E150="blank row 2"),"","Matchweek "&amp;FixtureCalc!C150)),"")</f>
        <v>Matchweek 14</v>
      </c>
      <c r="E154" s="142" t="str">
        <f>IFERROR(IF(LEN(INDEX(Settings!$D$6:$D$37,MATCH(Fixture!F154,Settings!$C$6:$C$37,0)))=0,"",INDEX(Settings!$D$6:$D$37,MATCH(Fixture!F154,Settings!$C$6:$C$37,0))),"")</f>
        <v>Ben Hill Griffin Stadium</v>
      </c>
      <c r="F154" s="185" t="str">
        <f>IFERROR(IF(FixtureCalc!C150="-","",IF(OR(FixtureCalc!E150="blank row 1",FixtureCalc!E150="blank row 2"),"", IF(LEN(INDEX(Settings!$C$6:$C$37,FixtureCalc!E150))=0,"BYE",INDEX(Settings!$C$6:$C$37,FixtureCalc!E150))  )),"")</f>
        <v>Silver Rangers</v>
      </c>
      <c r="G154" s="27">
        <v>0</v>
      </c>
      <c r="H154" s="82" t="s">
        <v>119</v>
      </c>
      <c r="I154" s="27">
        <v>1</v>
      </c>
      <c r="J154" s="175" t="str">
        <f>IFERROR(IF(FixtureCalc!C150="-","",IF(OR(FixtureCalc!F150="blank row 1",FixtureCalc!F150="blank row 2"),"",IF(LEN(INDEX(Settings!$C$6:$C$37,FixtureCalc!F150))=0,"BYE",INDEX(Settings!$C$6:$C$37,FixtureCalc!F150)) )),"")</f>
        <v>Ancient Crows</v>
      </c>
      <c r="K154" s="90"/>
      <c r="L154" s="195" t="str">
        <f t="shared" si="17"/>
        <v/>
      </c>
      <c r="S154" s="201" t="str">
        <f t="shared" si="13"/>
        <v>YES</v>
      </c>
      <c r="T154" s="201" t="str">
        <f t="shared" si="14"/>
        <v>NO</v>
      </c>
      <c r="U154" s="201" t="str">
        <f t="shared" si="15"/>
        <v>YES</v>
      </c>
      <c r="V154" s="139">
        <f t="shared" si="16"/>
        <v>9</v>
      </c>
      <c r="W154" s="199" t="str">
        <f t="shared" si="18"/>
        <v/>
      </c>
    </row>
    <row r="155" spans="1:23" ht="18" customHeight="1" x14ac:dyDescent="0.25">
      <c r="A155" s="69"/>
      <c r="B155" s="81"/>
      <c r="C155" s="110">
        <v>44016.75</v>
      </c>
      <c r="D155" s="141" t="str">
        <f>IFERROR(IF(FixtureCalc!C151="-","",IF(OR(FixtureCalc!E151="blank row 1",FixtureCalc!E151="blank row 2"),"","Matchweek "&amp;FixtureCalc!C151)),"")</f>
        <v>Matchweek 14</v>
      </c>
      <c r="E155" s="142" t="str">
        <f>IFERROR(IF(LEN(INDEX(Settings!$D$6:$D$37,MATCH(Fixture!F155,Settings!$C$6:$C$37,0)))=0,"",INDEX(Settings!$D$6:$D$37,MATCH(Fixture!F155,Settings!$C$6:$C$37,0))),"")</f>
        <v>Jordan–Hare Stadium</v>
      </c>
      <c r="F155" s="185" t="str">
        <f>IFERROR(IF(FixtureCalc!C151="-","",IF(OR(FixtureCalc!E151="blank row 1",FixtureCalc!E151="blank row 2"),"", IF(LEN(INDEX(Settings!$C$6:$C$37,FixtureCalc!E151))=0,"BYE",INDEX(Settings!$C$6:$C$37,FixtureCalc!E151))  )),"")</f>
        <v>Earnest Broncos</v>
      </c>
      <c r="G155" s="27">
        <v>0</v>
      </c>
      <c r="H155" s="82" t="s">
        <v>119</v>
      </c>
      <c r="I155" s="27">
        <v>1</v>
      </c>
      <c r="J155" s="175" t="str">
        <f>IFERROR(IF(FixtureCalc!C151="-","",IF(OR(FixtureCalc!F151="blank row 1",FixtureCalc!F151="blank row 2"),"",IF(LEN(INDEX(Settings!$C$6:$C$37,FixtureCalc!F151))=0,"BYE",INDEX(Settings!$C$6:$C$37,FixtureCalc!F151)) )),"")</f>
        <v>Unethical Bison</v>
      </c>
      <c r="K155" s="90"/>
      <c r="L155" s="195" t="str">
        <f t="shared" si="17"/>
        <v/>
      </c>
      <c r="S155" s="201" t="str">
        <f t="shared" si="13"/>
        <v>YES</v>
      </c>
      <c r="T155" s="201" t="str">
        <f t="shared" si="14"/>
        <v>NO</v>
      </c>
      <c r="U155" s="201" t="str">
        <f t="shared" si="15"/>
        <v>YES</v>
      </c>
      <c r="V155" s="139">
        <f t="shared" si="16"/>
        <v>9</v>
      </c>
      <c r="W155" s="199" t="str">
        <f t="shared" si="18"/>
        <v/>
      </c>
    </row>
    <row r="156" spans="1:23" ht="18" customHeight="1" x14ac:dyDescent="0.25">
      <c r="A156" s="69"/>
      <c r="B156" s="81"/>
      <c r="C156" s="110">
        <v>44016.791666666664</v>
      </c>
      <c r="D156" s="141" t="str">
        <f>IFERROR(IF(FixtureCalc!C152="-","",IF(OR(FixtureCalc!E152="blank row 1",FixtureCalc!E152="blank row 2"),"","Matchweek "&amp;FixtureCalc!C152)),"")</f>
        <v>Matchweek 14</v>
      </c>
      <c r="E156" s="142" t="str">
        <f>IFERROR(IF(LEN(INDEX(Settings!$D$6:$D$37,MATCH(Fixture!F156,Settings!$C$6:$C$37,0)))=0,"",INDEX(Settings!$D$6:$D$37,MATCH(Fixture!F156,Settings!$C$6:$C$37,0))),"")</f>
        <v>Gaylord Family Oklahoma Memorial Stadium</v>
      </c>
      <c r="F156" s="185" t="str">
        <f>IFERROR(IF(FixtureCalc!C152="-","",IF(OR(FixtureCalc!E152="blank row 1",FixtureCalc!E152="blank row 2"),"", IF(LEN(INDEX(Settings!$C$6:$C$37,FixtureCalc!E152))=0,"BYE",INDEX(Settings!$C$6:$C$37,FixtureCalc!E152))  )),"")</f>
        <v>Red Sirens</v>
      </c>
      <c r="G156" s="27">
        <v>1</v>
      </c>
      <c r="H156" s="82" t="s">
        <v>119</v>
      </c>
      <c r="I156" s="27">
        <v>0</v>
      </c>
      <c r="J156" s="175" t="str">
        <f>IFERROR(IF(FixtureCalc!C152="-","",IF(OR(FixtureCalc!F152="blank row 1",FixtureCalc!F152="blank row 2"),"",IF(LEN(INDEX(Settings!$C$6:$C$37,FixtureCalc!F152))=0,"BYE",INDEX(Settings!$C$6:$C$37,FixtureCalc!F152)) )),"")</f>
        <v>Defiant Jesters</v>
      </c>
      <c r="K156" s="90"/>
      <c r="L156" s="195" t="str">
        <f t="shared" si="17"/>
        <v/>
      </c>
      <c r="S156" s="201" t="str">
        <f t="shared" si="13"/>
        <v>YES</v>
      </c>
      <c r="T156" s="201" t="str">
        <f t="shared" si="14"/>
        <v>NO</v>
      </c>
      <c r="U156" s="201" t="str">
        <f t="shared" si="15"/>
        <v>YES</v>
      </c>
      <c r="V156" s="139">
        <f t="shared" si="16"/>
        <v>9</v>
      </c>
      <c r="W156" s="199" t="str">
        <f t="shared" si="18"/>
        <v/>
      </c>
    </row>
    <row r="157" spans="1:23" ht="18" customHeight="1" x14ac:dyDescent="0.25">
      <c r="A157" s="69"/>
      <c r="B157" s="81"/>
      <c r="C157" s="110">
        <v>44016.895833333336</v>
      </c>
      <c r="D157" s="141" t="str">
        <f>IFERROR(IF(FixtureCalc!C153="-","",IF(OR(FixtureCalc!E153="blank row 1",FixtureCalc!E153="blank row 2"),"","Matchweek "&amp;FixtureCalc!C153)),"")</f>
        <v>Matchweek 14</v>
      </c>
      <c r="E157" s="142" t="str">
        <f>IFERROR(IF(LEN(INDEX(Settings!$D$6:$D$37,MATCH(Fixture!F157,Settings!$C$6:$C$37,0)))=0,"",INDEX(Settings!$D$6:$D$37,MATCH(Fixture!F157,Settings!$C$6:$C$37,0))),"")</f>
        <v>Memorial Stadium</v>
      </c>
      <c r="F157" s="185" t="str">
        <f>IFERROR(IF(FixtureCalc!C153="-","",IF(OR(FixtureCalc!E153="blank row 1",FixtureCalc!E153="blank row 2"),"", IF(LEN(INDEX(Settings!$C$6:$C$37,FixtureCalc!E153))=0,"BYE",INDEX(Settings!$C$6:$C$37,FixtureCalc!E153))  )),"")</f>
        <v>Haunting Bottle Rockets</v>
      </c>
      <c r="G157" s="27">
        <v>3</v>
      </c>
      <c r="H157" s="82" t="s">
        <v>119</v>
      </c>
      <c r="I157" s="27">
        <v>0</v>
      </c>
      <c r="J157" s="175" t="str">
        <f>IFERROR(IF(FixtureCalc!C153="-","",IF(OR(FixtureCalc!F153="blank row 1",FixtureCalc!F153="blank row 2"),"",IF(LEN(INDEX(Settings!$C$6:$C$37,FixtureCalc!F153))=0,"BYE",INDEX(Settings!$C$6:$C$37,FixtureCalc!F153)) )),"")</f>
        <v>The Classic</v>
      </c>
      <c r="K157" s="90"/>
      <c r="L157" s="195" t="str">
        <f t="shared" si="17"/>
        <v/>
      </c>
      <c r="S157" s="201" t="str">
        <f t="shared" si="13"/>
        <v>YES</v>
      </c>
      <c r="T157" s="201" t="str">
        <f t="shared" si="14"/>
        <v>NO</v>
      </c>
      <c r="U157" s="201" t="str">
        <f t="shared" si="15"/>
        <v>YES</v>
      </c>
      <c r="V157" s="139">
        <f t="shared" si="16"/>
        <v>9</v>
      </c>
      <c r="W157" s="199" t="str">
        <f t="shared" si="18"/>
        <v/>
      </c>
    </row>
    <row r="158" spans="1:23" ht="18" customHeight="1" x14ac:dyDescent="0.25">
      <c r="A158" s="69"/>
      <c r="B158" s="81"/>
      <c r="C158" s="110">
        <v>44016.791666666664</v>
      </c>
      <c r="D158" s="141" t="str">
        <f>IFERROR(IF(FixtureCalc!C154="-","",IF(OR(FixtureCalc!E154="blank row 1",FixtureCalc!E154="blank row 2"),"","Matchweek "&amp;FixtureCalc!C154)),"")</f>
        <v>Matchweek 14</v>
      </c>
      <c r="E158" s="142" t="str">
        <f>IFERROR(IF(LEN(INDEX(Settings!$D$6:$D$37,MATCH(Fixture!F158,Settings!$C$6:$C$37,0)))=0,"",INDEX(Settings!$D$6:$D$37,MATCH(Fixture!F158,Settings!$C$6:$C$37,0))),"")</f>
        <v>Neyland Stadium</v>
      </c>
      <c r="F158" s="185" t="str">
        <f>IFERROR(IF(FixtureCalc!C154="-","",IF(OR(FixtureCalc!E154="blank row 1",FixtureCalc!E154="blank row 2"),"", IF(LEN(INDEX(Settings!$C$6:$C$37,FixtureCalc!E154))=0,"BYE",INDEX(Settings!$C$6:$C$37,FixtureCalc!E154))  )),"")</f>
        <v>Final Green Gazelles</v>
      </c>
      <c r="G158" s="27">
        <v>3</v>
      </c>
      <c r="H158" s="82" t="s">
        <v>119</v>
      </c>
      <c r="I158" s="27">
        <v>4</v>
      </c>
      <c r="J158" s="175" t="str">
        <f>IFERROR(IF(FixtureCalc!C154="-","",IF(OR(FixtureCalc!F154="blank row 1",FixtureCalc!F154="blank row 2"),"",IF(LEN(INDEX(Settings!$C$6:$C$37,FixtureCalc!F154))=0,"BYE",INDEX(Settings!$C$6:$C$37,FixtureCalc!F154)) )),"")</f>
        <v>Northern Tan Whackers</v>
      </c>
      <c r="K158" s="90"/>
      <c r="L158" s="195" t="str">
        <f t="shared" si="17"/>
        <v/>
      </c>
      <c r="S158" s="201" t="str">
        <f t="shared" si="13"/>
        <v>YES</v>
      </c>
      <c r="T158" s="201" t="str">
        <f t="shared" si="14"/>
        <v>NO</v>
      </c>
      <c r="U158" s="201" t="str">
        <f t="shared" si="15"/>
        <v>YES</v>
      </c>
      <c r="V158" s="139">
        <f t="shared" si="16"/>
        <v>9</v>
      </c>
      <c r="W158" s="199" t="str">
        <f t="shared" si="18"/>
        <v/>
      </c>
    </row>
    <row r="159" spans="1:23" ht="18" customHeight="1" x14ac:dyDescent="0.25">
      <c r="A159" s="69"/>
      <c r="B159" s="81"/>
      <c r="C159" s="110">
        <v>44016.895833333336</v>
      </c>
      <c r="D159" s="141" t="str">
        <f>IFERROR(IF(FixtureCalc!C155="-","",IF(OR(FixtureCalc!E155="blank row 1",FixtureCalc!E155="blank row 2"),"","Matchweek "&amp;FixtureCalc!C155)),"")</f>
        <v>Matchweek 14</v>
      </c>
      <c r="E159" s="142" t="str">
        <f>IFERROR(IF(LEN(INDEX(Settings!$D$6:$D$37,MATCH(Fixture!F159,Settings!$C$6:$C$37,0)))=0,"",INDEX(Settings!$D$6:$D$37,MATCH(Fixture!F159,Settings!$C$6:$C$37,0))),"")</f>
        <v>Tiger Stadium</v>
      </c>
      <c r="F159" s="185" t="str">
        <f>IFERROR(IF(FixtureCalc!C155="-","",IF(OR(FixtureCalc!E155="blank row 1",FixtureCalc!E155="blank row 2"),"", IF(LEN(INDEX(Settings!$C$6:$C$37,FixtureCalc!E155))=0,"BYE",INDEX(Settings!$C$6:$C$37,FixtureCalc!E155))  )),"")</f>
        <v>Mighty Patriots</v>
      </c>
      <c r="G159" s="27">
        <v>2</v>
      </c>
      <c r="H159" s="82" t="s">
        <v>119</v>
      </c>
      <c r="I159" s="27">
        <v>4</v>
      </c>
      <c r="J159" s="175" t="str">
        <f>IFERROR(IF(FixtureCalc!C155="-","",IF(OR(FixtureCalc!F155="blank row 1",FixtureCalc!F155="blank row 2"),"",IF(LEN(INDEX(Settings!$C$6:$C$37,FixtureCalc!F155))=0,"BYE",INDEX(Settings!$C$6:$C$37,FixtureCalc!F155)) )),"")</f>
        <v>The Krakens</v>
      </c>
      <c r="K159" s="90"/>
      <c r="L159" s="195" t="str">
        <f t="shared" si="17"/>
        <v/>
      </c>
      <c r="S159" s="201" t="str">
        <f t="shared" si="13"/>
        <v>YES</v>
      </c>
      <c r="T159" s="201" t="str">
        <f t="shared" si="14"/>
        <v>NO</v>
      </c>
      <c r="U159" s="201" t="str">
        <f t="shared" si="15"/>
        <v>YES</v>
      </c>
      <c r="V159" s="139">
        <f t="shared" si="16"/>
        <v>9</v>
      </c>
      <c r="W159" s="199" t="str">
        <f t="shared" si="18"/>
        <v/>
      </c>
    </row>
    <row r="160" spans="1:23" ht="18" customHeight="1" x14ac:dyDescent="0.25">
      <c r="A160" s="69"/>
      <c r="B160" s="81"/>
      <c r="C160" s="110"/>
      <c r="D160" s="141" t="str">
        <f>IFERROR(IF(FixtureCalc!C156="-","",IF(OR(FixtureCalc!E156="blank row 1",FixtureCalc!E156="blank row 2"),"","Matchweek "&amp;FixtureCalc!C156)),"")</f>
        <v/>
      </c>
      <c r="E160" s="142" t="str">
        <f>IFERROR(IF(LEN(INDEX(Settings!$D$6:$D$37,MATCH(Fixture!F160,Settings!$C$6:$C$37,0)))=0,"",INDEX(Settings!$D$6:$D$37,MATCH(Fixture!F160,Settings!$C$6:$C$37,0))),"")</f>
        <v/>
      </c>
      <c r="F160" s="185" t="str">
        <f>IFERROR(IF(FixtureCalc!C156="-","",IF(OR(FixtureCalc!E156="blank row 1",FixtureCalc!E156="blank row 2"),"", IF(LEN(INDEX(Settings!$C$6:$C$37,FixtureCalc!E156))=0,"BYE",INDEX(Settings!$C$6:$C$37,FixtureCalc!E156))  )),"")</f>
        <v/>
      </c>
      <c r="G160" s="27" t="s">
        <v>119</v>
      </c>
      <c r="H160" s="82" t="s">
        <v>119</v>
      </c>
      <c r="I160" s="27" t="s">
        <v>119</v>
      </c>
      <c r="J160" s="175" t="str">
        <f>IFERROR(IF(FixtureCalc!C156="-","",IF(OR(FixtureCalc!F156="blank row 1",FixtureCalc!F156="blank row 2"),"",IF(LEN(INDEX(Settings!$C$6:$C$37,FixtureCalc!F156))=0,"BYE",INDEX(Settings!$C$6:$C$37,FixtureCalc!F156)) )),"")</f>
        <v/>
      </c>
      <c r="K160" s="90"/>
      <c r="L160" s="195" t="str">
        <f t="shared" si="17"/>
        <v/>
      </c>
      <c r="S160" s="201" t="str">
        <f t="shared" si="13"/>
        <v>NO</v>
      </c>
      <c r="T160" s="201" t="str">
        <f t="shared" si="14"/>
        <v>NO</v>
      </c>
      <c r="U160" s="201" t="str">
        <f t="shared" si="15"/>
        <v>NO</v>
      </c>
      <c r="V160" s="139">
        <f t="shared" si="16"/>
        <v>0</v>
      </c>
      <c r="W160" s="199" t="str">
        <f t="shared" si="18"/>
        <v/>
      </c>
    </row>
    <row r="161" spans="1:23" ht="18" customHeight="1" x14ac:dyDescent="0.25">
      <c r="A161" s="69"/>
      <c r="B161" s="81"/>
      <c r="C161" s="110"/>
      <c r="D161" s="141" t="str">
        <f>IFERROR(IF(FixtureCalc!C157="-","",IF(OR(FixtureCalc!E157="blank row 1",FixtureCalc!E157="blank row 2"),"","Matchweek "&amp;FixtureCalc!C157)),"")</f>
        <v/>
      </c>
      <c r="E161" s="142" t="str">
        <f>IFERROR(IF(LEN(INDEX(Settings!$D$6:$D$37,MATCH(Fixture!F161,Settings!$C$6:$C$37,0)))=0,"",INDEX(Settings!$D$6:$D$37,MATCH(Fixture!F161,Settings!$C$6:$C$37,0))),"")</f>
        <v/>
      </c>
      <c r="F161" s="185" t="str">
        <f>IFERROR(IF(FixtureCalc!C157="-","",IF(OR(FixtureCalc!E157="blank row 1",FixtureCalc!E157="blank row 2"),"", IF(LEN(INDEX(Settings!$C$6:$C$37,FixtureCalc!E157))=0,"BYE",INDEX(Settings!$C$6:$C$37,FixtureCalc!E157))  )),"")</f>
        <v/>
      </c>
      <c r="G161" s="27" t="s">
        <v>119</v>
      </c>
      <c r="H161" s="82" t="s">
        <v>119</v>
      </c>
      <c r="I161" s="27" t="s">
        <v>119</v>
      </c>
      <c r="J161" s="175" t="str">
        <f>IFERROR(IF(FixtureCalc!C157="-","",IF(OR(FixtureCalc!F157="blank row 1",FixtureCalc!F157="blank row 2"),"",IF(LEN(INDEX(Settings!$C$6:$C$37,FixtureCalc!F157))=0,"BYE",INDEX(Settings!$C$6:$C$37,FixtureCalc!F157)) )),"")</f>
        <v/>
      </c>
      <c r="K161" s="90"/>
      <c r="L161" s="195" t="str">
        <f t="shared" si="17"/>
        <v/>
      </c>
      <c r="S161" s="201" t="str">
        <f t="shared" si="13"/>
        <v>NO</v>
      </c>
      <c r="T161" s="201" t="str">
        <f t="shared" si="14"/>
        <v>NO</v>
      </c>
      <c r="U161" s="201" t="str">
        <f t="shared" si="15"/>
        <v>NO</v>
      </c>
      <c r="V161" s="139">
        <f t="shared" si="16"/>
        <v>0</v>
      </c>
      <c r="W161" s="199" t="str">
        <f t="shared" si="18"/>
        <v/>
      </c>
    </row>
    <row r="162" spans="1:23" ht="18" customHeight="1" x14ac:dyDescent="0.25">
      <c r="A162" s="69"/>
      <c r="B162" s="81"/>
      <c r="C162" s="110">
        <v>44016.822916666664</v>
      </c>
      <c r="D162" s="141" t="str">
        <f>IFERROR(IF(FixtureCalc!C158="-","",IF(OR(FixtureCalc!E158="blank row 1",FixtureCalc!E158="blank row 2"),"","Matchweek "&amp;FixtureCalc!C158)),"")</f>
        <v>Matchweek 15</v>
      </c>
      <c r="E162" s="142" t="str">
        <f>IFERROR(IF(LEN(INDEX(Settings!$D$6:$D$37,MATCH(Fixture!F162,Settings!$C$6:$C$37,0)))=0,"",INDEX(Settings!$D$6:$D$37,MATCH(Fixture!F162,Settings!$C$6:$C$37,0))),"")</f>
        <v>Beaver Stadium</v>
      </c>
      <c r="F162" s="185" t="str">
        <f>IFERROR(IF(FixtureCalc!C158="-","",IF(OR(FixtureCalc!E158="blank row 1",FixtureCalc!E158="blank row 2"),"", IF(LEN(INDEX(Settings!$C$6:$C$37,FixtureCalc!E158))=0,"BYE",INDEX(Settings!$C$6:$C$37,FixtureCalc!E158))  )),"")</f>
        <v>Legal Swamp Twisters</v>
      </c>
      <c r="G162" s="27">
        <v>1</v>
      </c>
      <c r="H162" s="82" t="s">
        <v>119</v>
      </c>
      <c r="I162" s="27">
        <v>4</v>
      </c>
      <c r="J162" s="175" t="str">
        <f>IFERROR(IF(FixtureCalc!C158="-","",IF(OR(FixtureCalc!F158="blank row 1",FixtureCalc!F158="blank row 2"),"",IF(LEN(INDEX(Settings!$C$6:$C$37,FixtureCalc!F158))=0,"BYE",INDEX(Settings!$C$6:$C$37,FixtureCalc!F158)) )),"")</f>
        <v>South Leaders</v>
      </c>
      <c r="K162" s="90"/>
      <c r="L162" s="195" t="str">
        <f t="shared" si="17"/>
        <v/>
      </c>
      <c r="S162" s="201" t="str">
        <f t="shared" si="13"/>
        <v>YES</v>
      </c>
      <c r="T162" s="201" t="str">
        <f t="shared" si="14"/>
        <v>NO</v>
      </c>
      <c r="U162" s="201" t="str">
        <f t="shared" si="15"/>
        <v>YES</v>
      </c>
      <c r="V162" s="139">
        <f t="shared" si="16"/>
        <v>9</v>
      </c>
      <c r="W162" s="199" t="str">
        <f t="shared" si="18"/>
        <v/>
      </c>
    </row>
    <row r="163" spans="1:23" ht="18" customHeight="1" x14ac:dyDescent="0.25">
      <c r="A163" s="69"/>
      <c r="B163" s="81"/>
      <c r="C163" s="110">
        <v>44016.875</v>
      </c>
      <c r="D163" s="141" t="str">
        <f>IFERROR(IF(FixtureCalc!C159="-","",IF(OR(FixtureCalc!E159="blank row 1",FixtureCalc!E159="blank row 2"),"","Matchweek "&amp;FixtureCalc!C159)),"")</f>
        <v>Matchweek 15</v>
      </c>
      <c r="E163" s="142" t="str">
        <f>IFERROR(IF(LEN(INDEX(Settings!$D$6:$D$37,MATCH(Fixture!F163,Settings!$C$6:$C$37,0)))=0,"",INDEX(Settings!$D$6:$D$37,MATCH(Fixture!F163,Settings!$C$6:$C$37,0))),"")</f>
        <v>Tiger Stadium</v>
      </c>
      <c r="F163" s="185" t="str">
        <f>IFERROR(IF(FixtureCalc!C159="-","",IF(OR(FixtureCalc!E159="blank row 1",FixtureCalc!E159="blank row 2"),"", IF(LEN(INDEX(Settings!$C$6:$C$37,FixtureCalc!E159))=0,"BYE",INDEX(Settings!$C$6:$C$37,FixtureCalc!E159))  )),"")</f>
        <v>Kaptain City</v>
      </c>
      <c r="G163" s="27">
        <v>0</v>
      </c>
      <c r="H163" s="82" t="s">
        <v>119</v>
      </c>
      <c r="I163" s="27">
        <v>2</v>
      </c>
      <c r="J163" s="175" t="str">
        <f>IFERROR(IF(FixtureCalc!C159="-","",IF(OR(FixtureCalc!F159="blank row 1",FixtureCalc!F159="blank row 2"),"",IF(LEN(INDEX(Settings!$C$6:$C$37,FixtureCalc!F159))=0,"BYE",INDEX(Settings!$C$6:$C$37,FixtureCalc!F159)) )),"")</f>
        <v>Wise Panthers</v>
      </c>
      <c r="K163" s="90"/>
      <c r="L163" s="195" t="str">
        <f t="shared" si="17"/>
        <v/>
      </c>
      <c r="S163" s="201" t="str">
        <f t="shared" si="13"/>
        <v>YES</v>
      </c>
      <c r="T163" s="201" t="str">
        <f t="shared" si="14"/>
        <v>NO</v>
      </c>
      <c r="U163" s="201" t="str">
        <f t="shared" si="15"/>
        <v>YES</v>
      </c>
      <c r="V163" s="139">
        <f t="shared" si="16"/>
        <v>9</v>
      </c>
      <c r="W163" s="199" t="str">
        <f t="shared" si="18"/>
        <v/>
      </c>
    </row>
    <row r="164" spans="1:23" ht="18" customHeight="1" x14ac:dyDescent="0.25">
      <c r="A164" s="69"/>
      <c r="B164" s="81"/>
      <c r="C164" s="110">
        <v>44016.875</v>
      </c>
      <c r="D164" s="141" t="str">
        <f>IFERROR(IF(FixtureCalc!C160="-","",IF(OR(FixtureCalc!E160="blank row 1",FixtureCalc!E160="blank row 2"),"","Matchweek "&amp;FixtureCalc!C160)),"")</f>
        <v>Matchweek 15</v>
      </c>
      <c r="E164" s="142" t="str">
        <f>IFERROR(IF(LEN(INDEX(Settings!$D$6:$D$37,MATCH(Fixture!F164,Settings!$C$6:$C$37,0)))=0,"",INDEX(Settings!$D$6:$D$37,MATCH(Fixture!F164,Settings!$C$6:$C$37,0))),"")</f>
        <v>Bryant–Denny Stadium</v>
      </c>
      <c r="F164" s="185" t="str">
        <f>IFERROR(IF(FixtureCalc!C160="-","",IF(OR(FixtureCalc!E160="blank row 1",FixtureCalc!E160="blank row 2"),"", IF(LEN(INDEX(Settings!$C$6:$C$37,FixtureCalc!E160))=0,"BYE",INDEX(Settings!$C$6:$C$37,FixtureCalc!E160))  )),"")</f>
        <v>Delta Blazers</v>
      </c>
      <c r="G164" s="27">
        <v>4</v>
      </c>
      <c r="H164" s="82" t="s">
        <v>119</v>
      </c>
      <c r="I164" s="27">
        <v>0</v>
      </c>
      <c r="J164" s="175" t="str">
        <f>IFERROR(IF(FixtureCalc!C160="-","",IF(OR(FixtureCalc!F160="blank row 1",FixtureCalc!F160="blank row 2"),"",IF(LEN(INDEX(Settings!$C$6:$C$37,FixtureCalc!F160))=0,"BYE",INDEX(Settings!$C$6:$C$37,FixtureCalc!F160)) )),"")</f>
        <v>Ancient Crows</v>
      </c>
      <c r="K164" s="90"/>
      <c r="L164" s="195" t="str">
        <f t="shared" si="17"/>
        <v/>
      </c>
      <c r="S164" s="201" t="str">
        <f t="shared" si="13"/>
        <v>YES</v>
      </c>
      <c r="T164" s="201" t="str">
        <f t="shared" si="14"/>
        <v>NO</v>
      </c>
      <c r="U164" s="201" t="str">
        <f t="shared" si="15"/>
        <v>YES</v>
      </c>
      <c r="V164" s="139">
        <f t="shared" si="16"/>
        <v>9</v>
      </c>
      <c r="W164" s="199" t="str">
        <f t="shared" si="18"/>
        <v/>
      </c>
    </row>
    <row r="165" spans="1:23" ht="18" customHeight="1" x14ac:dyDescent="0.25">
      <c r="A165" s="69"/>
      <c r="B165" s="81"/>
      <c r="C165" s="110">
        <v>44016.875</v>
      </c>
      <c r="D165" s="141" t="str">
        <f>IFERROR(IF(FixtureCalc!C161="-","",IF(OR(FixtureCalc!E161="blank row 1",FixtureCalc!E161="blank row 2"),"","Matchweek "&amp;FixtureCalc!C161)),"")</f>
        <v>Matchweek 15</v>
      </c>
      <c r="E165" s="142" t="str">
        <f>IFERROR(IF(LEN(INDEX(Settings!$D$6:$D$37,MATCH(Fixture!F165,Settings!$C$6:$C$37,0)))=0,"",INDEX(Settings!$D$6:$D$37,MATCH(Fixture!F165,Settings!$C$6:$C$37,0))),"")</f>
        <v>Darrell K Royal–Texas Memorial Stadium</v>
      </c>
      <c r="F165" s="185" t="str">
        <f>IFERROR(IF(FixtureCalc!C161="-","",IF(OR(FixtureCalc!E161="blank row 1",FixtureCalc!E161="blank row 2"),"", IF(LEN(INDEX(Settings!$C$6:$C$37,FixtureCalc!E161))=0,"BYE",INDEX(Settings!$C$6:$C$37,FixtureCalc!E161))  )),"")</f>
        <v>Real Revolution</v>
      </c>
      <c r="G165" s="27">
        <v>2</v>
      </c>
      <c r="H165" s="82" t="s">
        <v>119</v>
      </c>
      <c r="I165" s="27">
        <v>4</v>
      </c>
      <c r="J165" s="175" t="str">
        <f>IFERROR(IF(FixtureCalc!C161="-","",IF(OR(FixtureCalc!F161="blank row 1",FixtureCalc!F161="blank row 2"),"",IF(LEN(INDEX(Settings!$C$6:$C$37,FixtureCalc!F161))=0,"BYE",INDEX(Settings!$C$6:$C$37,FixtureCalc!F161)) )),"")</f>
        <v>Unethical Bison</v>
      </c>
      <c r="K165" s="90"/>
      <c r="L165" s="195" t="str">
        <f t="shared" si="17"/>
        <v/>
      </c>
      <c r="S165" s="201" t="str">
        <f t="shared" si="13"/>
        <v>YES</v>
      </c>
      <c r="T165" s="201" t="str">
        <f t="shared" si="14"/>
        <v>NO</v>
      </c>
      <c r="U165" s="201" t="str">
        <f t="shared" si="15"/>
        <v>YES</v>
      </c>
      <c r="V165" s="139">
        <f t="shared" si="16"/>
        <v>9</v>
      </c>
      <c r="W165" s="199" t="str">
        <f t="shared" si="18"/>
        <v/>
      </c>
    </row>
    <row r="166" spans="1:23" ht="18" customHeight="1" x14ac:dyDescent="0.25">
      <c r="A166" s="69"/>
      <c r="B166" s="81"/>
      <c r="C166" s="110">
        <v>44017.75</v>
      </c>
      <c r="D166" s="141" t="str">
        <f>IFERROR(IF(FixtureCalc!C162="-","",IF(OR(FixtureCalc!E162="blank row 1",FixtureCalc!E162="blank row 2"),"","Matchweek "&amp;FixtureCalc!C162)),"")</f>
        <v>Matchweek 15</v>
      </c>
      <c r="E166" s="142" t="str">
        <f>IFERROR(IF(LEN(INDEX(Settings!$D$6:$D$37,MATCH(Fixture!F166,Settings!$C$6:$C$37,0)))=0,"",INDEX(Settings!$D$6:$D$37,MATCH(Fixture!F166,Settings!$C$6:$C$37,0))),"")</f>
        <v>Ben Hill Griffin Stadium</v>
      </c>
      <c r="F166" s="185" t="str">
        <f>IFERROR(IF(FixtureCalc!C162="-","",IF(OR(FixtureCalc!E162="blank row 1",FixtureCalc!E162="blank row 2"),"", IF(LEN(INDEX(Settings!$C$6:$C$37,FixtureCalc!E162))=0,"BYE",INDEX(Settings!$C$6:$C$37,FixtureCalc!E162))  )),"")</f>
        <v>Silver Rangers</v>
      </c>
      <c r="G166" s="27">
        <v>3</v>
      </c>
      <c r="H166" s="82" t="s">
        <v>119</v>
      </c>
      <c r="I166" s="27">
        <v>2</v>
      </c>
      <c r="J166" s="175" t="str">
        <f>IFERROR(IF(FixtureCalc!C162="-","",IF(OR(FixtureCalc!F162="blank row 1",FixtureCalc!F162="blank row 2"),"",IF(LEN(INDEX(Settings!$C$6:$C$37,FixtureCalc!F162))=0,"BYE",INDEX(Settings!$C$6:$C$37,FixtureCalc!F162)) )),"")</f>
        <v>Defiant Jesters</v>
      </c>
      <c r="K166" s="90"/>
      <c r="L166" s="195" t="str">
        <f t="shared" si="17"/>
        <v/>
      </c>
      <c r="S166" s="201" t="str">
        <f t="shared" si="13"/>
        <v>YES</v>
      </c>
      <c r="T166" s="201" t="str">
        <f t="shared" si="14"/>
        <v>NO</v>
      </c>
      <c r="U166" s="201" t="str">
        <f t="shared" si="15"/>
        <v>YES</v>
      </c>
      <c r="V166" s="139">
        <f t="shared" si="16"/>
        <v>9</v>
      </c>
      <c r="W166" s="199" t="str">
        <f t="shared" si="18"/>
        <v/>
      </c>
    </row>
    <row r="167" spans="1:23" ht="18" customHeight="1" x14ac:dyDescent="0.25">
      <c r="A167" s="69"/>
      <c r="B167" s="81"/>
      <c r="C167" s="110">
        <v>44017.791666666664</v>
      </c>
      <c r="D167" s="141" t="str">
        <f>IFERROR(IF(FixtureCalc!C163="-","",IF(OR(FixtureCalc!E163="blank row 1",FixtureCalc!E163="blank row 2"),"","Matchweek "&amp;FixtureCalc!C163)),"")</f>
        <v>Matchweek 15</v>
      </c>
      <c r="E167" s="142" t="str">
        <f>IFERROR(IF(LEN(INDEX(Settings!$D$6:$D$37,MATCH(Fixture!F167,Settings!$C$6:$C$37,0)))=0,"",INDEX(Settings!$D$6:$D$37,MATCH(Fixture!F167,Settings!$C$6:$C$37,0))),"")</f>
        <v>Jordan–Hare Stadium</v>
      </c>
      <c r="F167" s="185" t="str">
        <f>IFERROR(IF(FixtureCalc!C163="-","",IF(OR(FixtureCalc!E163="blank row 1",FixtureCalc!E163="blank row 2"),"", IF(LEN(INDEX(Settings!$C$6:$C$37,FixtureCalc!E163))=0,"BYE",INDEX(Settings!$C$6:$C$37,FixtureCalc!E163))  )),"")</f>
        <v>Earnest Broncos</v>
      </c>
      <c r="G167" s="27">
        <v>3</v>
      </c>
      <c r="H167" s="82" t="s">
        <v>119</v>
      </c>
      <c r="I167" s="27">
        <v>3</v>
      </c>
      <c r="J167" s="175" t="str">
        <f>IFERROR(IF(FixtureCalc!C163="-","",IF(OR(FixtureCalc!F163="blank row 1",FixtureCalc!F163="blank row 2"),"",IF(LEN(INDEX(Settings!$C$6:$C$37,FixtureCalc!F163))=0,"BYE",INDEX(Settings!$C$6:$C$37,FixtureCalc!F163)) )),"")</f>
        <v>The Classic</v>
      </c>
      <c r="K167" s="90"/>
      <c r="L167" s="195" t="str">
        <f t="shared" si="17"/>
        <v/>
      </c>
      <c r="S167" s="201" t="str">
        <f t="shared" si="13"/>
        <v>YES</v>
      </c>
      <c r="T167" s="201" t="str">
        <f t="shared" si="14"/>
        <v>NO</v>
      </c>
      <c r="U167" s="201" t="str">
        <f t="shared" si="15"/>
        <v>YES</v>
      </c>
      <c r="V167" s="139">
        <f t="shared" si="16"/>
        <v>9</v>
      </c>
      <c r="W167" s="199" t="str">
        <f t="shared" si="18"/>
        <v/>
      </c>
    </row>
    <row r="168" spans="1:23" ht="18" customHeight="1" x14ac:dyDescent="0.25">
      <c r="A168" s="69"/>
      <c r="B168" s="81"/>
      <c r="C168" s="110">
        <v>44017.895833333336</v>
      </c>
      <c r="D168" s="141" t="str">
        <f>IFERROR(IF(FixtureCalc!C164="-","",IF(OR(FixtureCalc!E164="blank row 1",FixtureCalc!E164="blank row 2"),"","Matchweek "&amp;FixtureCalc!C164)),"")</f>
        <v>Matchweek 15</v>
      </c>
      <c r="E168" s="142" t="str">
        <f>IFERROR(IF(LEN(INDEX(Settings!$D$6:$D$37,MATCH(Fixture!F168,Settings!$C$6:$C$37,0)))=0,"",INDEX(Settings!$D$6:$D$37,MATCH(Fixture!F168,Settings!$C$6:$C$37,0))),"")</f>
        <v>Gaylord Family Oklahoma Memorial Stadium</v>
      </c>
      <c r="F168" s="185" t="str">
        <f>IFERROR(IF(FixtureCalc!C164="-","",IF(OR(FixtureCalc!E164="blank row 1",FixtureCalc!E164="blank row 2"),"", IF(LEN(INDEX(Settings!$C$6:$C$37,FixtureCalc!E164))=0,"BYE",INDEX(Settings!$C$6:$C$37,FixtureCalc!E164))  )),"")</f>
        <v>Red Sirens</v>
      </c>
      <c r="G168" s="27">
        <v>1</v>
      </c>
      <c r="H168" s="82" t="s">
        <v>119</v>
      </c>
      <c r="I168" s="27">
        <v>4</v>
      </c>
      <c r="J168" s="175" t="str">
        <f>IFERROR(IF(FixtureCalc!C164="-","",IF(OR(FixtureCalc!F164="blank row 1",FixtureCalc!F164="blank row 2"),"",IF(LEN(INDEX(Settings!$C$6:$C$37,FixtureCalc!F164))=0,"BYE",INDEX(Settings!$C$6:$C$37,FixtureCalc!F164)) )),"")</f>
        <v>Northern Tan Whackers</v>
      </c>
      <c r="K168" s="90"/>
      <c r="L168" s="195" t="str">
        <f t="shared" si="17"/>
        <v/>
      </c>
      <c r="S168" s="201" t="str">
        <f t="shared" si="13"/>
        <v>YES</v>
      </c>
      <c r="T168" s="201" t="str">
        <f t="shared" si="14"/>
        <v>NO</v>
      </c>
      <c r="U168" s="201" t="str">
        <f t="shared" si="15"/>
        <v>YES</v>
      </c>
      <c r="V168" s="139">
        <f t="shared" si="16"/>
        <v>9</v>
      </c>
      <c r="W168" s="199" t="str">
        <f t="shared" si="18"/>
        <v/>
      </c>
    </row>
    <row r="169" spans="1:23" ht="18" customHeight="1" x14ac:dyDescent="0.25">
      <c r="A169" s="69"/>
      <c r="B169" s="81"/>
      <c r="C169" s="110">
        <v>44017.791666666664</v>
      </c>
      <c r="D169" s="141" t="str">
        <f>IFERROR(IF(FixtureCalc!C165="-","",IF(OR(FixtureCalc!E165="blank row 1",FixtureCalc!E165="blank row 2"),"","Matchweek "&amp;FixtureCalc!C165)),"")</f>
        <v>Matchweek 15</v>
      </c>
      <c r="E169" s="142" t="str">
        <f>IFERROR(IF(LEN(INDEX(Settings!$D$6:$D$37,MATCH(Fixture!F169,Settings!$C$6:$C$37,0)))=0,"",INDEX(Settings!$D$6:$D$37,MATCH(Fixture!F169,Settings!$C$6:$C$37,0))),"")</f>
        <v>Memorial Stadium</v>
      </c>
      <c r="F169" s="185" t="str">
        <f>IFERROR(IF(FixtureCalc!C165="-","",IF(OR(FixtureCalc!E165="blank row 1",FixtureCalc!E165="blank row 2"),"", IF(LEN(INDEX(Settings!$C$6:$C$37,FixtureCalc!E165))=0,"BYE",INDEX(Settings!$C$6:$C$37,FixtureCalc!E165))  )),"")</f>
        <v>Haunting Bottle Rockets</v>
      </c>
      <c r="G169" s="27">
        <v>4</v>
      </c>
      <c r="H169" s="82" t="s">
        <v>119</v>
      </c>
      <c r="I169" s="27">
        <v>1</v>
      </c>
      <c r="J169" s="175" t="str">
        <f>IFERROR(IF(FixtureCalc!C165="-","",IF(OR(FixtureCalc!F165="blank row 1",FixtureCalc!F165="blank row 2"),"",IF(LEN(INDEX(Settings!$C$6:$C$37,FixtureCalc!F165))=0,"BYE",INDEX(Settings!$C$6:$C$37,FixtureCalc!F165)) )),"")</f>
        <v>The Krakens</v>
      </c>
      <c r="K169" s="90"/>
      <c r="L169" s="195" t="str">
        <f t="shared" si="17"/>
        <v/>
      </c>
      <c r="S169" s="201" t="str">
        <f t="shared" si="13"/>
        <v>YES</v>
      </c>
      <c r="T169" s="201" t="str">
        <f t="shared" si="14"/>
        <v>NO</v>
      </c>
      <c r="U169" s="201" t="str">
        <f t="shared" si="15"/>
        <v>YES</v>
      </c>
      <c r="V169" s="139">
        <f t="shared" si="16"/>
        <v>9</v>
      </c>
      <c r="W169" s="199" t="str">
        <f t="shared" si="18"/>
        <v/>
      </c>
    </row>
    <row r="170" spans="1:23" ht="18" customHeight="1" x14ac:dyDescent="0.25">
      <c r="A170" s="69"/>
      <c r="B170" s="81"/>
      <c r="C170" s="110">
        <v>44017.895833333336</v>
      </c>
      <c r="D170" s="141" t="str">
        <f>IFERROR(IF(FixtureCalc!C166="-","",IF(OR(FixtureCalc!E166="blank row 1",FixtureCalc!E166="blank row 2"),"","Matchweek "&amp;FixtureCalc!C166)),"")</f>
        <v>Matchweek 15</v>
      </c>
      <c r="E170" s="142" t="str">
        <f>IFERROR(IF(LEN(INDEX(Settings!$D$6:$D$37,MATCH(Fixture!F170,Settings!$C$6:$C$37,0)))=0,"",INDEX(Settings!$D$6:$D$37,MATCH(Fixture!F170,Settings!$C$6:$C$37,0))),"")</f>
        <v>Neyland Stadium</v>
      </c>
      <c r="F170" s="185" t="str">
        <f>IFERROR(IF(FixtureCalc!C166="-","",IF(OR(FixtureCalc!E166="blank row 1",FixtureCalc!E166="blank row 2"),"", IF(LEN(INDEX(Settings!$C$6:$C$37,FixtureCalc!E166))=0,"BYE",INDEX(Settings!$C$6:$C$37,FixtureCalc!E166))  )),"")</f>
        <v>Final Green Gazelles</v>
      </c>
      <c r="G170" s="27">
        <v>1</v>
      </c>
      <c r="H170" s="82" t="s">
        <v>119</v>
      </c>
      <c r="I170" s="27">
        <v>2</v>
      </c>
      <c r="J170" s="175" t="str">
        <f>IFERROR(IF(FixtureCalc!C166="-","",IF(OR(FixtureCalc!F166="blank row 1",FixtureCalc!F166="blank row 2"),"",IF(LEN(INDEX(Settings!$C$6:$C$37,FixtureCalc!F166))=0,"BYE",INDEX(Settings!$C$6:$C$37,FixtureCalc!F166)) )),"")</f>
        <v>Mighty Patriots</v>
      </c>
      <c r="K170" s="90"/>
      <c r="L170" s="195" t="str">
        <f t="shared" si="17"/>
        <v/>
      </c>
      <c r="S170" s="201" t="str">
        <f t="shared" si="13"/>
        <v>YES</v>
      </c>
      <c r="T170" s="201" t="str">
        <f t="shared" si="14"/>
        <v>NO</v>
      </c>
      <c r="U170" s="201" t="str">
        <f t="shared" si="15"/>
        <v>YES</v>
      </c>
      <c r="V170" s="139">
        <f t="shared" si="16"/>
        <v>9</v>
      </c>
      <c r="W170" s="199" t="str">
        <f t="shared" si="18"/>
        <v/>
      </c>
    </row>
    <row r="171" spans="1:23" ht="18" customHeight="1" x14ac:dyDescent="0.25">
      <c r="A171" s="69"/>
      <c r="B171" s="81"/>
      <c r="C171" s="110"/>
      <c r="D171" s="141" t="str">
        <f>IFERROR(IF(FixtureCalc!C167="-","",IF(OR(FixtureCalc!E167="blank row 1",FixtureCalc!E167="blank row 2"),"","Matchweek "&amp;FixtureCalc!C167)),"")</f>
        <v/>
      </c>
      <c r="E171" s="142" t="str">
        <f>IFERROR(IF(LEN(INDEX(Settings!$D$6:$D$37,MATCH(Fixture!F171,Settings!$C$6:$C$37,0)))=0,"",INDEX(Settings!$D$6:$D$37,MATCH(Fixture!F171,Settings!$C$6:$C$37,0))),"")</f>
        <v/>
      </c>
      <c r="F171" s="185" t="str">
        <f>IFERROR(IF(FixtureCalc!C167="-","",IF(OR(FixtureCalc!E167="blank row 1",FixtureCalc!E167="blank row 2"),"", IF(LEN(INDEX(Settings!$C$6:$C$37,FixtureCalc!E167))=0,"BYE",INDEX(Settings!$C$6:$C$37,FixtureCalc!E167))  )),"")</f>
        <v/>
      </c>
      <c r="G171" s="27" t="s">
        <v>119</v>
      </c>
      <c r="H171" s="82" t="s">
        <v>119</v>
      </c>
      <c r="I171" s="27" t="s">
        <v>119</v>
      </c>
      <c r="J171" s="175" t="str">
        <f>IFERROR(IF(FixtureCalc!C167="-","",IF(OR(FixtureCalc!F167="blank row 1",FixtureCalc!F167="blank row 2"),"",IF(LEN(INDEX(Settings!$C$6:$C$37,FixtureCalc!F167))=0,"BYE",INDEX(Settings!$C$6:$C$37,FixtureCalc!F167)) )),"")</f>
        <v/>
      </c>
      <c r="K171" s="90"/>
      <c r="L171" s="195" t="str">
        <f t="shared" si="17"/>
        <v/>
      </c>
      <c r="S171" s="201" t="str">
        <f t="shared" si="13"/>
        <v>NO</v>
      </c>
      <c r="T171" s="201" t="str">
        <f t="shared" si="14"/>
        <v>NO</v>
      </c>
      <c r="U171" s="201" t="str">
        <f t="shared" si="15"/>
        <v>NO</v>
      </c>
      <c r="V171" s="139">
        <f t="shared" si="16"/>
        <v>0</v>
      </c>
      <c r="W171" s="199" t="str">
        <f t="shared" si="18"/>
        <v/>
      </c>
    </row>
    <row r="172" spans="1:23" ht="18" customHeight="1" x14ac:dyDescent="0.25">
      <c r="A172" s="69"/>
      <c r="B172" s="81"/>
      <c r="C172" s="110"/>
      <c r="D172" s="141" t="str">
        <f>IFERROR(IF(FixtureCalc!C168="-","",IF(OR(FixtureCalc!E168="blank row 1",FixtureCalc!E168="blank row 2"),"","Matchweek "&amp;FixtureCalc!C168)),"")</f>
        <v/>
      </c>
      <c r="E172" s="142" t="str">
        <f>IFERROR(IF(LEN(INDEX(Settings!$D$6:$D$37,MATCH(Fixture!F172,Settings!$C$6:$C$37,0)))=0,"",INDEX(Settings!$D$6:$D$37,MATCH(Fixture!F172,Settings!$C$6:$C$37,0))),"")</f>
        <v/>
      </c>
      <c r="F172" s="185" t="str">
        <f>IFERROR(IF(FixtureCalc!C168="-","",IF(OR(FixtureCalc!E168="blank row 1",FixtureCalc!E168="blank row 2"),"", IF(LEN(INDEX(Settings!$C$6:$C$37,FixtureCalc!E168))=0,"BYE",INDEX(Settings!$C$6:$C$37,FixtureCalc!E168))  )),"")</f>
        <v/>
      </c>
      <c r="G172" s="27" t="s">
        <v>119</v>
      </c>
      <c r="H172" s="82" t="s">
        <v>119</v>
      </c>
      <c r="I172" s="27" t="s">
        <v>119</v>
      </c>
      <c r="J172" s="175" t="str">
        <f>IFERROR(IF(FixtureCalc!C168="-","",IF(OR(FixtureCalc!F168="blank row 1",FixtureCalc!F168="blank row 2"),"",IF(LEN(INDEX(Settings!$C$6:$C$37,FixtureCalc!F168))=0,"BYE",INDEX(Settings!$C$6:$C$37,FixtureCalc!F168)) )),"")</f>
        <v/>
      </c>
      <c r="K172" s="90"/>
      <c r="L172" s="195" t="str">
        <f t="shared" si="17"/>
        <v/>
      </c>
      <c r="S172" s="201" t="str">
        <f t="shared" si="13"/>
        <v>NO</v>
      </c>
      <c r="T172" s="201" t="str">
        <f t="shared" si="14"/>
        <v>NO</v>
      </c>
      <c r="U172" s="201" t="str">
        <f t="shared" si="15"/>
        <v>NO</v>
      </c>
      <c r="V172" s="139">
        <f t="shared" si="16"/>
        <v>0</v>
      </c>
      <c r="W172" s="199" t="str">
        <f t="shared" si="18"/>
        <v/>
      </c>
    </row>
    <row r="173" spans="1:23" ht="18" customHeight="1" x14ac:dyDescent="0.25">
      <c r="A173" s="69"/>
      <c r="B173" s="81"/>
      <c r="C173" s="110">
        <v>44017.822916666664</v>
      </c>
      <c r="D173" s="141" t="str">
        <f>IFERROR(IF(FixtureCalc!C169="-","",IF(OR(FixtureCalc!E169="blank row 1",FixtureCalc!E169="blank row 2"),"","Matchweek "&amp;FixtureCalc!C169)),"")</f>
        <v>Matchweek 16</v>
      </c>
      <c r="E173" s="142" t="str">
        <f>IFERROR(IF(LEN(INDEX(Settings!$D$6:$D$37,MATCH(Fixture!F173,Settings!$C$6:$C$37,0)))=0,"",INDEX(Settings!$D$6:$D$37,MATCH(Fixture!F173,Settings!$C$6:$C$37,0))),"")</f>
        <v>Beaver Stadium</v>
      </c>
      <c r="F173" s="185" t="str">
        <f>IFERROR(IF(FixtureCalc!C169="-","",IF(OR(FixtureCalc!E169="blank row 1",FixtureCalc!E169="blank row 2"),"", IF(LEN(INDEX(Settings!$C$6:$C$37,FixtureCalc!E169))=0,"BYE",INDEX(Settings!$C$6:$C$37,FixtureCalc!E169))  )),"")</f>
        <v>Legal Swamp Twisters</v>
      </c>
      <c r="G173" s="27">
        <v>0</v>
      </c>
      <c r="H173" s="82" t="s">
        <v>119</v>
      </c>
      <c r="I173" s="27">
        <v>2</v>
      </c>
      <c r="J173" s="175" t="str">
        <f>IFERROR(IF(FixtureCalc!C169="-","",IF(OR(FixtureCalc!F169="blank row 1",FixtureCalc!F169="blank row 2"),"",IF(LEN(INDEX(Settings!$C$6:$C$37,FixtureCalc!F169))=0,"BYE",INDEX(Settings!$C$6:$C$37,FixtureCalc!F169)) )),"")</f>
        <v>Wise Panthers</v>
      </c>
      <c r="K173" s="90"/>
      <c r="L173" s="195" t="str">
        <f t="shared" si="17"/>
        <v/>
      </c>
      <c r="S173" s="201" t="str">
        <f t="shared" si="13"/>
        <v>YES</v>
      </c>
      <c r="T173" s="201" t="str">
        <f t="shared" si="14"/>
        <v>NO</v>
      </c>
      <c r="U173" s="201" t="str">
        <f t="shared" si="15"/>
        <v>YES</v>
      </c>
      <c r="V173" s="139">
        <f t="shared" si="16"/>
        <v>9</v>
      </c>
      <c r="W173" s="199" t="str">
        <f t="shared" si="18"/>
        <v/>
      </c>
    </row>
    <row r="174" spans="1:23" ht="18" customHeight="1" x14ac:dyDescent="0.25">
      <c r="A174" s="69"/>
      <c r="B174" s="81"/>
      <c r="C174" s="110">
        <v>44017.875</v>
      </c>
      <c r="D174" s="141" t="str">
        <f>IFERROR(IF(FixtureCalc!C170="-","",IF(OR(FixtureCalc!E170="blank row 1",FixtureCalc!E170="blank row 2"),"","Matchweek "&amp;FixtureCalc!C170)),"")</f>
        <v>Matchweek 16</v>
      </c>
      <c r="E174" s="142" t="str">
        <f>IFERROR(IF(LEN(INDEX(Settings!$D$6:$D$37,MATCH(Fixture!F174,Settings!$C$6:$C$37,0)))=0,"",INDEX(Settings!$D$6:$D$37,MATCH(Fixture!F174,Settings!$C$6:$C$37,0))),"")</f>
        <v>Neyland Stadium</v>
      </c>
      <c r="F174" s="185" t="str">
        <f>IFERROR(IF(FixtureCalc!C170="-","",IF(OR(FixtureCalc!E170="blank row 1",FixtureCalc!E170="blank row 2"),"", IF(LEN(INDEX(Settings!$C$6:$C$37,FixtureCalc!E170))=0,"BYE",INDEX(Settings!$C$6:$C$37,FixtureCalc!E170))  )),"")</f>
        <v>South Leaders</v>
      </c>
      <c r="G174" s="27">
        <v>4</v>
      </c>
      <c r="H174" s="82" t="s">
        <v>119</v>
      </c>
      <c r="I174" s="27">
        <v>0</v>
      </c>
      <c r="J174" s="175" t="str">
        <f>IFERROR(IF(FixtureCalc!C170="-","",IF(OR(FixtureCalc!F170="blank row 1",FixtureCalc!F170="blank row 2"),"",IF(LEN(INDEX(Settings!$C$6:$C$37,FixtureCalc!F170))=0,"BYE",INDEX(Settings!$C$6:$C$37,FixtureCalc!F170)) )),"")</f>
        <v>Ancient Crows</v>
      </c>
      <c r="K174" s="90"/>
      <c r="L174" s="195" t="str">
        <f t="shared" si="17"/>
        <v/>
      </c>
      <c r="S174" s="201" t="str">
        <f t="shared" si="13"/>
        <v>YES</v>
      </c>
      <c r="T174" s="201" t="str">
        <f t="shared" si="14"/>
        <v>NO</v>
      </c>
      <c r="U174" s="201" t="str">
        <f t="shared" si="15"/>
        <v>YES</v>
      </c>
      <c r="V174" s="139">
        <f t="shared" si="16"/>
        <v>9</v>
      </c>
      <c r="W174" s="199" t="str">
        <f t="shared" si="18"/>
        <v/>
      </c>
    </row>
    <row r="175" spans="1:23" ht="18" customHeight="1" x14ac:dyDescent="0.25">
      <c r="A175" s="69"/>
      <c r="B175" s="81"/>
      <c r="C175" s="110">
        <v>44017.875</v>
      </c>
      <c r="D175" s="141" t="str">
        <f>IFERROR(IF(FixtureCalc!C171="-","",IF(OR(FixtureCalc!E171="blank row 1",FixtureCalc!E171="blank row 2"),"","Matchweek "&amp;FixtureCalc!C171)),"")</f>
        <v>Matchweek 16</v>
      </c>
      <c r="E175" s="142" t="str">
        <f>IFERROR(IF(LEN(INDEX(Settings!$D$6:$D$37,MATCH(Fixture!F175,Settings!$C$6:$C$37,0)))=0,"",INDEX(Settings!$D$6:$D$37,MATCH(Fixture!F175,Settings!$C$6:$C$37,0))),"")</f>
        <v>Tiger Stadium</v>
      </c>
      <c r="F175" s="185" t="str">
        <f>IFERROR(IF(FixtureCalc!C171="-","",IF(OR(FixtureCalc!E171="blank row 1",FixtureCalc!E171="blank row 2"),"", IF(LEN(INDEX(Settings!$C$6:$C$37,FixtureCalc!E171))=0,"BYE",INDEX(Settings!$C$6:$C$37,FixtureCalc!E171))  )),"")</f>
        <v>Kaptain City</v>
      </c>
      <c r="G175" s="27">
        <v>0</v>
      </c>
      <c r="H175" s="82" t="s">
        <v>119</v>
      </c>
      <c r="I175" s="27">
        <v>2</v>
      </c>
      <c r="J175" s="175" t="str">
        <f>IFERROR(IF(FixtureCalc!C171="-","",IF(OR(FixtureCalc!F171="blank row 1",FixtureCalc!F171="blank row 2"),"",IF(LEN(INDEX(Settings!$C$6:$C$37,FixtureCalc!F171))=0,"BYE",INDEX(Settings!$C$6:$C$37,FixtureCalc!F171)) )),"")</f>
        <v>Unethical Bison</v>
      </c>
      <c r="K175" s="90"/>
      <c r="L175" s="195" t="str">
        <f t="shared" si="17"/>
        <v/>
      </c>
      <c r="S175" s="201" t="str">
        <f t="shared" si="13"/>
        <v>YES</v>
      </c>
      <c r="T175" s="201" t="str">
        <f t="shared" si="14"/>
        <v>NO</v>
      </c>
      <c r="U175" s="201" t="str">
        <f t="shared" si="15"/>
        <v>YES</v>
      </c>
      <c r="V175" s="139">
        <f t="shared" si="16"/>
        <v>9</v>
      </c>
      <c r="W175" s="199" t="str">
        <f t="shared" si="18"/>
        <v/>
      </c>
    </row>
    <row r="176" spans="1:23" ht="18" customHeight="1" x14ac:dyDescent="0.25">
      <c r="A176" s="69"/>
      <c r="B176" s="81"/>
      <c r="C176" s="110">
        <v>44017.875</v>
      </c>
      <c r="D176" s="141" t="str">
        <f>IFERROR(IF(FixtureCalc!C172="-","",IF(OR(FixtureCalc!E172="blank row 1",FixtureCalc!E172="blank row 2"),"","Matchweek "&amp;FixtureCalc!C172)),"")</f>
        <v>Matchweek 16</v>
      </c>
      <c r="E176" s="142" t="str">
        <f>IFERROR(IF(LEN(INDEX(Settings!$D$6:$D$37,MATCH(Fixture!F176,Settings!$C$6:$C$37,0)))=0,"",INDEX(Settings!$D$6:$D$37,MATCH(Fixture!F176,Settings!$C$6:$C$37,0))),"")</f>
        <v>Bryant–Denny Stadium</v>
      </c>
      <c r="F176" s="185" t="str">
        <f>IFERROR(IF(FixtureCalc!C172="-","",IF(OR(FixtureCalc!E172="blank row 1",FixtureCalc!E172="blank row 2"),"", IF(LEN(INDEX(Settings!$C$6:$C$37,FixtureCalc!E172))=0,"BYE",INDEX(Settings!$C$6:$C$37,FixtureCalc!E172))  )),"")</f>
        <v>Delta Blazers</v>
      </c>
      <c r="G176" s="27">
        <v>1</v>
      </c>
      <c r="H176" s="82" t="s">
        <v>119</v>
      </c>
      <c r="I176" s="27">
        <v>3</v>
      </c>
      <c r="J176" s="175" t="str">
        <f>IFERROR(IF(FixtureCalc!C172="-","",IF(OR(FixtureCalc!F172="blank row 1",FixtureCalc!F172="blank row 2"),"",IF(LEN(INDEX(Settings!$C$6:$C$37,FixtureCalc!F172))=0,"BYE",INDEX(Settings!$C$6:$C$37,FixtureCalc!F172)) )),"")</f>
        <v>Defiant Jesters</v>
      </c>
      <c r="K176" s="90"/>
      <c r="L176" s="195" t="str">
        <f t="shared" si="17"/>
        <v/>
      </c>
      <c r="S176" s="201" t="str">
        <f t="shared" si="13"/>
        <v>YES</v>
      </c>
      <c r="T176" s="201" t="str">
        <f t="shared" si="14"/>
        <v>NO</v>
      </c>
      <c r="U176" s="201" t="str">
        <f t="shared" si="15"/>
        <v>YES</v>
      </c>
      <c r="V176" s="139">
        <f t="shared" si="16"/>
        <v>9</v>
      </c>
      <c r="W176" s="199" t="str">
        <f t="shared" si="18"/>
        <v/>
      </c>
    </row>
    <row r="177" spans="1:23" ht="18" customHeight="1" x14ac:dyDescent="0.25">
      <c r="A177" s="69"/>
      <c r="B177" s="81"/>
      <c r="C177" s="110">
        <v>44018.75</v>
      </c>
      <c r="D177" s="141" t="str">
        <f>IFERROR(IF(FixtureCalc!C173="-","",IF(OR(FixtureCalc!E173="blank row 1",FixtureCalc!E173="blank row 2"),"","Matchweek "&amp;FixtureCalc!C173)),"")</f>
        <v>Matchweek 16</v>
      </c>
      <c r="E177" s="142" t="str">
        <f>IFERROR(IF(LEN(INDEX(Settings!$D$6:$D$37,MATCH(Fixture!F177,Settings!$C$6:$C$37,0)))=0,"",INDEX(Settings!$D$6:$D$37,MATCH(Fixture!F177,Settings!$C$6:$C$37,0))),"")</f>
        <v>Darrell K Royal–Texas Memorial Stadium</v>
      </c>
      <c r="F177" s="185" t="str">
        <f>IFERROR(IF(FixtureCalc!C173="-","",IF(OR(FixtureCalc!E173="blank row 1",FixtureCalc!E173="blank row 2"),"", IF(LEN(INDEX(Settings!$C$6:$C$37,FixtureCalc!E173))=0,"BYE",INDEX(Settings!$C$6:$C$37,FixtureCalc!E173))  )),"")</f>
        <v>Real Revolution</v>
      </c>
      <c r="G177" s="27">
        <v>3</v>
      </c>
      <c r="H177" s="82" t="s">
        <v>119</v>
      </c>
      <c r="I177" s="27">
        <v>2</v>
      </c>
      <c r="J177" s="175" t="str">
        <f>IFERROR(IF(FixtureCalc!C173="-","",IF(OR(FixtureCalc!F173="blank row 1",FixtureCalc!F173="blank row 2"),"",IF(LEN(INDEX(Settings!$C$6:$C$37,FixtureCalc!F173))=0,"BYE",INDEX(Settings!$C$6:$C$37,FixtureCalc!F173)) )),"")</f>
        <v>The Classic</v>
      </c>
      <c r="K177" s="90"/>
      <c r="L177" s="195" t="str">
        <f t="shared" si="17"/>
        <v/>
      </c>
      <c r="S177" s="201" t="str">
        <f t="shared" si="13"/>
        <v>YES</v>
      </c>
      <c r="T177" s="201" t="str">
        <f t="shared" si="14"/>
        <v>NO</v>
      </c>
      <c r="U177" s="201" t="str">
        <f t="shared" si="15"/>
        <v>YES</v>
      </c>
      <c r="V177" s="139">
        <f t="shared" si="16"/>
        <v>9</v>
      </c>
      <c r="W177" s="199" t="str">
        <f t="shared" si="18"/>
        <v/>
      </c>
    </row>
    <row r="178" spans="1:23" ht="18" customHeight="1" x14ac:dyDescent="0.25">
      <c r="A178" s="69"/>
      <c r="B178" s="81"/>
      <c r="C178" s="110">
        <v>44018.791666666664</v>
      </c>
      <c r="D178" s="141" t="str">
        <f>IFERROR(IF(FixtureCalc!C174="-","",IF(OR(FixtureCalc!E174="blank row 1",FixtureCalc!E174="blank row 2"),"","Matchweek "&amp;FixtureCalc!C174)),"")</f>
        <v>Matchweek 16</v>
      </c>
      <c r="E178" s="142" t="str">
        <f>IFERROR(IF(LEN(INDEX(Settings!$D$6:$D$37,MATCH(Fixture!F178,Settings!$C$6:$C$37,0)))=0,"",INDEX(Settings!$D$6:$D$37,MATCH(Fixture!F178,Settings!$C$6:$C$37,0))),"")</f>
        <v>Ben Hill Griffin Stadium</v>
      </c>
      <c r="F178" s="185" t="str">
        <f>IFERROR(IF(FixtureCalc!C174="-","",IF(OR(FixtureCalc!E174="blank row 1",FixtureCalc!E174="blank row 2"),"", IF(LEN(INDEX(Settings!$C$6:$C$37,FixtureCalc!E174))=0,"BYE",INDEX(Settings!$C$6:$C$37,FixtureCalc!E174))  )),"")</f>
        <v>Silver Rangers</v>
      </c>
      <c r="G178" s="27">
        <v>0</v>
      </c>
      <c r="H178" s="82" t="s">
        <v>119</v>
      </c>
      <c r="I178" s="27">
        <v>1</v>
      </c>
      <c r="J178" s="175" t="str">
        <f>IFERROR(IF(FixtureCalc!C174="-","",IF(OR(FixtureCalc!F174="blank row 1",FixtureCalc!F174="blank row 2"),"",IF(LEN(INDEX(Settings!$C$6:$C$37,FixtureCalc!F174))=0,"BYE",INDEX(Settings!$C$6:$C$37,FixtureCalc!F174)) )),"")</f>
        <v>Northern Tan Whackers</v>
      </c>
      <c r="K178" s="90"/>
      <c r="L178" s="195" t="str">
        <f t="shared" si="17"/>
        <v/>
      </c>
      <c r="S178" s="201" t="str">
        <f t="shared" si="13"/>
        <v>YES</v>
      </c>
      <c r="T178" s="201" t="str">
        <f t="shared" si="14"/>
        <v>NO</v>
      </c>
      <c r="U178" s="201" t="str">
        <f t="shared" si="15"/>
        <v>YES</v>
      </c>
      <c r="V178" s="139">
        <f t="shared" si="16"/>
        <v>9</v>
      </c>
      <c r="W178" s="199" t="str">
        <f t="shared" si="18"/>
        <v/>
      </c>
    </row>
    <row r="179" spans="1:23" ht="18" customHeight="1" x14ac:dyDescent="0.25">
      <c r="A179" s="69"/>
      <c r="B179" s="81"/>
      <c r="C179" s="110">
        <v>44018.895833333336</v>
      </c>
      <c r="D179" s="141" t="str">
        <f>IFERROR(IF(FixtureCalc!C175="-","",IF(OR(FixtureCalc!E175="blank row 1",FixtureCalc!E175="blank row 2"),"","Matchweek "&amp;FixtureCalc!C175)),"")</f>
        <v>Matchweek 16</v>
      </c>
      <c r="E179" s="142" t="str">
        <f>IFERROR(IF(LEN(INDEX(Settings!$D$6:$D$37,MATCH(Fixture!F179,Settings!$C$6:$C$37,0)))=0,"",INDEX(Settings!$D$6:$D$37,MATCH(Fixture!F179,Settings!$C$6:$C$37,0))),"")</f>
        <v>Jordan–Hare Stadium</v>
      </c>
      <c r="F179" s="185" t="str">
        <f>IFERROR(IF(FixtureCalc!C175="-","",IF(OR(FixtureCalc!E175="blank row 1",FixtureCalc!E175="blank row 2"),"", IF(LEN(INDEX(Settings!$C$6:$C$37,FixtureCalc!E175))=0,"BYE",INDEX(Settings!$C$6:$C$37,FixtureCalc!E175))  )),"")</f>
        <v>Earnest Broncos</v>
      </c>
      <c r="G179" s="27">
        <v>4</v>
      </c>
      <c r="H179" s="82" t="s">
        <v>119</v>
      </c>
      <c r="I179" s="27">
        <v>2</v>
      </c>
      <c r="J179" s="175" t="str">
        <f>IFERROR(IF(FixtureCalc!C175="-","",IF(OR(FixtureCalc!F175="blank row 1",FixtureCalc!F175="blank row 2"),"",IF(LEN(INDEX(Settings!$C$6:$C$37,FixtureCalc!F175))=0,"BYE",INDEX(Settings!$C$6:$C$37,FixtureCalc!F175)) )),"")</f>
        <v>The Krakens</v>
      </c>
      <c r="K179" s="90"/>
      <c r="L179" s="195" t="str">
        <f t="shared" si="17"/>
        <v/>
      </c>
      <c r="S179" s="201" t="str">
        <f t="shared" si="13"/>
        <v>YES</v>
      </c>
      <c r="T179" s="201" t="str">
        <f t="shared" si="14"/>
        <v>NO</v>
      </c>
      <c r="U179" s="201" t="str">
        <f t="shared" si="15"/>
        <v>YES</v>
      </c>
      <c r="V179" s="139">
        <f t="shared" si="16"/>
        <v>9</v>
      </c>
      <c r="W179" s="199" t="str">
        <f t="shared" si="18"/>
        <v/>
      </c>
    </row>
    <row r="180" spans="1:23" ht="18" customHeight="1" x14ac:dyDescent="0.25">
      <c r="A180" s="69"/>
      <c r="B180" s="81"/>
      <c r="C180" s="110">
        <v>44018.791666666664</v>
      </c>
      <c r="D180" s="141" t="str">
        <f>IFERROR(IF(FixtureCalc!C176="-","",IF(OR(FixtureCalc!E176="blank row 1",FixtureCalc!E176="blank row 2"),"","Matchweek "&amp;FixtureCalc!C176)),"")</f>
        <v>Matchweek 16</v>
      </c>
      <c r="E180" s="142" t="str">
        <f>IFERROR(IF(LEN(INDEX(Settings!$D$6:$D$37,MATCH(Fixture!F180,Settings!$C$6:$C$37,0)))=0,"",INDEX(Settings!$D$6:$D$37,MATCH(Fixture!F180,Settings!$C$6:$C$37,0))),"")</f>
        <v>Gaylord Family Oklahoma Memorial Stadium</v>
      </c>
      <c r="F180" s="185" t="str">
        <f>IFERROR(IF(FixtureCalc!C176="-","",IF(OR(FixtureCalc!E176="blank row 1",FixtureCalc!E176="blank row 2"),"", IF(LEN(INDEX(Settings!$C$6:$C$37,FixtureCalc!E176))=0,"BYE",INDEX(Settings!$C$6:$C$37,FixtureCalc!E176))  )),"")</f>
        <v>Red Sirens</v>
      </c>
      <c r="G180" s="27">
        <v>1</v>
      </c>
      <c r="H180" s="82" t="s">
        <v>119</v>
      </c>
      <c r="I180" s="27">
        <v>3</v>
      </c>
      <c r="J180" s="175" t="str">
        <f>IFERROR(IF(FixtureCalc!C176="-","",IF(OR(FixtureCalc!F176="blank row 1",FixtureCalc!F176="blank row 2"),"",IF(LEN(INDEX(Settings!$C$6:$C$37,FixtureCalc!F176))=0,"BYE",INDEX(Settings!$C$6:$C$37,FixtureCalc!F176)) )),"")</f>
        <v>Mighty Patriots</v>
      </c>
      <c r="K180" s="90"/>
      <c r="L180" s="195" t="str">
        <f t="shared" si="17"/>
        <v/>
      </c>
      <c r="S180" s="201" t="str">
        <f t="shared" si="13"/>
        <v>YES</v>
      </c>
      <c r="T180" s="201" t="str">
        <f t="shared" si="14"/>
        <v>NO</v>
      </c>
      <c r="U180" s="201" t="str">
        <f t="shared" si="15"/>
        <v>YES</v>
      </c>
      <c r="V180" s="139">
        <f t="shared" si="16"/>
        <v>9</v>
      </c>
      <c r="W180" s="199" t="str">
        <f t="shared" si="18"/>
        <v/>
      </c>
    </row>
    <row r="181" spans="1:23" ht="18" customHeight="1" x14ac:dyDescent="0.25">
      <c r="A181" s="69"/>
      <c r="B181" s="81"/>
      <c r="C181" s="110">
        <v>44018.895833333336</v>
      </c>
      <c r="D181" s="141" t="str">
        <f>IFERROR(IF(FixtureCalc!C177="-","",IF(OR(FixtureCalc!E177="blank row 1",FixtureCalc!E177="blank row 2"),"","Matchweek "&amp;FixtureCalc!C177)),"")</f>
        <v>Matchweek 16</v>
      </c>
      <c r="E181" s="142" t="str">
        <f>IFERROR(IF(LEN(INDEX(Settings!$D$6:$D$37,MATCH(Fixture!F181,Settings!$C$6:$C$37,0)))=0,"",INDEX(Settings!$D$6:$D$37,MATCH(Fixture!F181,Settings!$C$6:$C$37,0))),"")</f>
        <v>Memorial Stadium</v>
      </c>
      <c r="F181" s="185" t="str">
        <f>IFERROR(IF(FixtureCalc!C177="-","",IF(OR(FixtureCalc!E177="blank row 1",FixtureCalc!E177="blank row 2"),"", IF(LEN(INDEX(Settings!$C$6:$C$37,FixtureCalc!E177))=0,"BYE",INDEX(Settings!$C$6:$C$37,FixtureCalc!E177))  )),"")</f>
        <v>Haunting Bottle Rockets</v>
      </c>
      <c r="G181" s="27">
        <v>3</v>
      </c>
      <c r="H181" s="82" t="s">
        <v>119</v>
      </c>
      <c r="I181" s="27">
        <v>2</v>
      </c>
      <c r="J181" s="175" t="str">
        <f>IFERROR(IF(FixtureCalc!C177="-","",IF(OR(FixtureCalc!F177="blank row 1",FixtureCalc!F177="blank row 2"),"",IF(LEN(INDEX(Settings!$C$6:$C$37,FixtureCalc!F177))=0,"BYE",INDEX(Settings!$C$6:$C$37,FixtureCalc!F177)) )),"")</f>
        <v>Final Green Gazelles</v>
      </c>
      <c r="K181" s="90"/>
      <c r="L181" s="195" t="str">
        <f t="shared" si="17"/>
        <v/>
      </c>
      <c r="S181" s="201" t="str">
        <f t="shared" si="13"/>
        <v>YES</v>
      </c>
      <c r="T181" s="201" t="str">
        <f t="shared" si="14"/>
        <v>NO</v>
      </c>
      <c r="U181" s="201" t="str">
        <f t="shared" si="15"/>
        <v>YES</v>
      </c>
      <c r="V181" s="139">
        <f t="shared" si="16"/>
        <v>9</v>
      </c>
      <c r="W181" s="199" t="str">
        <f t="shared" si="18"/>
        <v/>
      </c>
    </row>
    <row r="182" spans="1:23" ht="18" customHeight="1" x14ac:dyDescent="0.25">
      <c r="A182" s="69"/>
      <c r="B182" s="81"/>
      <c r="C182" s="110"/>
      <c r="D182" s="141" t="str">
        <f>IFERROR(IF(FixtureCalc!C178="-","",IF(OR(FixtureCalc!E178="blank row 1",FixtureCalc!E178="blank row 2"),"","Matchweek "&amp;FixtureCalc!C178)),"")</f>
        <v/>
      </c>
      <c r="E182" s="142" t="str">
        <f>IFERROR(IF(LEN(INDEX(Settings!$D$6:$D$37,MATCH(Fixture!F182,Settings!$C$6:$C$37,0)))=0,"",INDEX(Settings!$D$6:$D$37,MATCH(Fixture!F182,Settings!$C$6:$C$37,0))),"")</f>
        <v/>
      </c>
      <c r="F182" s="185" t="str">
        <f>IFERROR(IF(FixtureCalc!C178="-","",IF(OR(FixtureCalc!E178="blank row 1",FixtureCalc!E178="blank row 2"),"", IF(LEN(INDEX(Settings!$C$6:$C$37,FixtureCalc!E178))=0,"BYE",INDEX(Settings!$C$6:$C$37,FixtureCalc!E178))  )),"")</f>
        <v/>
      </c>
      <c r="G182" s="27" t="s">
        <v>119</v>
      </c>
      <c r="H182" s="82" t="s">
        <v>119</v>
      </c>
      <c r="I182" s="27" t="s">
        <v>119</v>
      </c>
      <c r="J182" s="175" t="str">
        <f>IFERROR(IF(FixtureCalc!C178="-","",IF(OR(FixtureCalc!F178="blank row 1",FixtureCalc!F178="blank row 2"),"",IF(LEN(INDEX(Settings!$C$6:$C$37,FixtureCalc!F178))=0,"BYE",INDEX(Settings!$C$6:$C$37,FixtureCalc!F178)) )),"")</f>
        <v/>
      </c>
      <c r="K182" s="90"/>
      <c r="L182" s="195" t="str">
        <f t="shared" si="17"/>
        <v/>
      </c>
      <c r="S182" s="201" t="str">
        <f t="shared" si="13"/>
        <v>NO</v>
      </c>
      <c r="T182" s="201" t="str">
        <f t="shared" si="14"/>
        <v>NO</v>
      </c>
      <c r="U182" s="201" t="str">
        <f t="shared" si="15"/>
        <v>NO</v>
      </c>
      <c r="V182" s="139">
        <f t="shared" si="16"/>
        <v>0</v>
      </c>
      <c r="W182" s="199" t="str">
        <f t="shared" si="18"/>
        <v/>
      </c>
    </row>
    <row r="183" spans="1:23" ht="18" customHeight="1" x14ac:dyDescent="0.25">
      <c r="A183" s="69"/>
      <c r="B183" s="81"/>
      <c r="C183" s="110"/>
      <c r="D183" s="141" t="str">
        <f>IFERROR(IF(FixtureCalc!C179="-","",IF(OR(FixtureCalc!E179="blank row 1",FixtureCalc!E179="blank row 2"),"","Matchweek "&amp;FixtureCalc!C179)),"")</f>
        <v/>
      </c>
      <c r="E183" s="142" t="str">
        <f>IFERROR(IF(LEN(INDEX(Settings!$D$6:$D$37,MATCH(Fixture!F183,Settings!$C$6:$C$37,0)))=0,"",INDEX(Settings!$D$6:$D$37,MATCH(Fixture!F183,Settings!$C$6:$C$37,0))),"")</f>
        <v/>
      </c>
      <c r="F183" s="185" t="str">
        <f>IFERROR(IF(FixtureCalc!C179="-","",IF(OR(FixtureCalc!E179="blank row 1",FixtureCalc!E179="blank row 2"),"", IF(LEN(INDEX(Settings!$C$6:$C$37,FixtureCalc!E179))=0,"BYE",INDEX(Settings!$C$6:$C$37,FixtureCalc!E179))  )),"")</f>
        <v/>
      </c>
      <c r="G183" s="27" t="s">
        <v>119</v>
      </c>
      <c r="H183" s="82" t="s">
        <v>119</v>
      </c>
      <c r="I183" s="27" t="s">
        <v>119</v>
      </c>
      <c r="J183" s="175" t="str">
        <f>IFERROR(IF(FixtureCalc!C179="-","",IF(OR(FixtureCalc!F179="blank row 1",FixtureCalc!F179="blank row 2"),"",IF(LEN(INDEX(Settings!$C$6:$C$37,FixtureCalc!F179))=0,"BYE",INDEX(Settings!$C$6:$C$37,FixtureCalc!F179)) )),"")</f>
        <v/>
      </c>
      <c r="K183" s="90"/>
      <c r="L183" s="195" t="str">
        <f t="shared" si="17"/>
        <v/>
      </c>
      <c r="S183" s="201" t="str">
        <f t="shared" si="13"/>
        <v>NO</v>
      </c>
      <c r="T183" s="201" t="str">
        <f t="shared" si="14"/>
        <v>NO</v>
      </c>
      <c r="U183" s="201" t="str">
        <f t="shared" si="15"/>
        <v>NO</v>
      </c>
      <c r="V183" s="139">
        <f t="shared" si="16"/>
        <v>0</v>
      </c>
      <c r="W183" s="199" t="str">
        <f t="shared" si="18"/>
        <v/>
      </c>
    </row>
    <row r="184" spans="1:23" ht="18" customHeight="1" x14ac:dyDescent="0.25">
      <c r="A184" s="69"/>
      <c r="B184" s="81"/>
      <c r="C184" s="110">
        <v>44018.822916666664</v>
      </c>
      <c r="D184" s="141" t="str">
        <f>IFERROR(IF(FixtureCalc!C180="-","",IF(OR(FixtureCalc!E180="blank row 1",FixtureCalc!E180="blank row 2"),"","Matchweek "&amp;FixtureCalc!C180)),"")</f>
        <v>Matchweek 17</v>
      </c>
      <c r="E184" s="142" t="str">
        <f>IFERROR(IF(LEN(INDEX(Settings!$D$6:$D$37,MATCH(Fixture!F184,Settings!$C$6:$C$37,0)))=0,"",INDEX(Settings!$D$6:$D$37,MATCH(Fixture!F184,Settings!$C$6:$C$37,0))),"")</f>
        <v>Beaver Stadium</v>
      </c>
      <c r="F184" s="185" t="str">
        <f>IFERROR(IF(FixtureCalc!C180="-","",IF(OR(FixtureCalc!E180="blank row 1",FixtureCalc!E180="blank row 2"),"", IF(LEN(INDEX(Settings!$C$6:$C$37,FixtureCalc!E180))=0,"BYE",INDEX(Settings!$C$6:$C$37,FixtureCalc!E180))  )),"")</f>
        <v>Legal Swamp Twisters</v>
      </c>
      <c r="G184" s="27">
        <v>4</v>
      </c>
      <c r="H184" s="82" t="s">
        <v>119</v>
      </c>
      <c r="I184" s="27">
        <v>3</v>
      </c>
      <c r="J184" s="175" t="str">
        <f>IFERROR(IF(FixtureCalc!C180="-","",IF(OR(FixtureCalc!F180="blank row 1",FixtureCalc!F180="blank row 2"),"",IF(LEN(INDEX(Settings!$C$6:$C$37,FixtureCalc!F180))=0,"BYE",INDEX(Settings!$C$6:$C$37,FixtureCalc!F180)) )),"")</f>
        <v>Ancient Crows</v>
      </c>
      <c r="K184" s="90"/>
      <c r="L184" s="195" t="str">
        <f t="shared" si="17"/>
        <v/>
      </c>
      <c r="S184" s="201" t="str">
        <f t="shared" si="13"/>
        <v>YES</v>
      </c>
      <c r="T184" s="201" t="str">
        <f t="shared" si="14"/>
        <v>NO</v>
      </c>
      <c r="U184" s="201" t="str">
        <f t="shared" si="15"/>
        <v>YES</v>
      </c>
      <c r="V184" s="139">
        <f t="shared" si="16"/>
        <v>9</v>
      </c>
      <c r="W184" s="199" t="str">
        <f t="shared" si="18"/>
        <v/>
      </c>
    </row>
    <row r="185" spans="1:23" ht="18" customHeight="1" x14ac:dyDescent="0.25">
      <c r="A185" s="69"/>
      <c r="B185" s="81"/>
      <c r="C185" s="110">
        <v>44018.875</v>
      </c>
      <c r="D185" s="141" t="str">
        <f>IFERROR(IF(FixtureCalc!C181="-","",IF(OR(FixtureCalc!E181="blank row 1",FixtureCalc!E181="blank row 2"),"","Matchweek "&amp;FixtureCalc!C181)),"")</f>
        <v>Matchweek 17</v>
      </c>
      <c r="E185" s="142" t="str">
        <f>IFERROR(IF(LEN(INDEX(Settings!$D$6:$D$37,MATCH(Fixture!F185,Settings!$C$6:$C$37,0)))=0,"",INDEX(Settings!$D$6:$D$37,MATCH(Fixture!F185,Settings!$C$6:$C$37,0))),"")</f>
        <v>Kyle Field</v>
      </c>
      <c r="F185" s="185" t="str">
        <f>IFERROR(IF(FixtureCalc!C181="-","",IF(OR(FixtureCalc!E181="blank row 1",FixtureCalc!E181="blank row 2"),"", IF(LEN(INDEX(Settings!$C$6:$C$37,FixtureCalc!E181))=0,"BYE",INDEX(Settings!$C$6:$C$37,FixtureCalc!E181))  )),"")</f>
        <v>Wise Panthers</v>
      </c>
      <c r="G185" s="27">
        <v>3</v>
      </c>
      <c r="H185" s="82" t="s">
        <v>119</v>
      </c>
      <c r="I185" s="27">
        <v>2</v>
      </c>
      <c r="J185" s="175" t="str">
        <f>IFERROR(IF(FixtureCalc!C181="-","",IF(OR(FixtureCalc!F181="blank row 1",FixtureCalc!F181="blank row 2"),"",IF(LEN(INDEX(Settings!$C$6:$C$37,FixtureCalc!F181))=0,"BYE",INDEX(Settings!$C$6:$C$37,FixtureCalc!F181)) )),"")</f>
        <v>Unethical Bison</v>
      </c>
      <c r="K185" s="90"/>
      <c r="L185" s="195" t="str">
        <f t="shared" si="17"/>
        <v/>
      </c>
      <c r="S185" s="201" t="str">
        <f t="shared" si="13"/>
        <v>YES</v>
      </c>
      <c r="T185" s="201" t="str">
        <f t="shared" si="14"/>
        <v>NO</v>
      </c>
      <c r="U185" s="201" t="str">
        <f t="shared" si="15"/>
        <v>YES</v>
      </c>
      <c r="V185" s="139">
        <f t="shared" si="16"/>
        <v>9</v>
      </c>
      <c r="W185" s="199" t="str">
        <f t="shared" si="18"/>
        <v/>
      </c>
    </row>
    <row r="186" spans="1:23" ht="18" customHeight="1" x14ac:dyDescent="0.25">
      <c r="A186" s="69"/>
      <c r="B186" s="81"/>
      <c r="C186" s="110">
        <v>44018.875</v>
      </c>
      <c r="D186" s="141" t="str">
        <f>IFERROR(IF(FixtureCalc!C182="-","",IF(OR(FixtureCalc!E182="blank row 1",FixtureCalc!E182="blank row 2"),"","Matchweek "&amp;FixtureCalc!C182)),"")</f>
        <v>Matchweek 17</v>
      </c>
      <c r="E186" s="142" t="str">
        <f>IFERROR(IF(LEN(INDEX(Settings!$D$6:$D$37,MATCH(Fixture!F186,Settings!$C$6:$C$37,0)))=0,"",INDEX(Settings!$D$6:$D$37,MATCH(Fixture!F186,Settings!$C$6:$C$37,0))),"")</f>
        <v>Neyland Stadium</v>
      </c>
      <c r="F186" s="185" t="str">
        <f>IFERROR(IF(FixtureCalc!C182="-","",IF(OR(FixtureCalc!E182="blank row 1",FixtureCalc!E182="blank row 2"),"", IF(LEN(INDEX(Settings!$C$6:$C$37,FixtureCalc!E182))=0,"BYE",INDEX(Settings!$C$6:$C$37,FixtureCalc!E182))  )),"")</f>
        <v>South Leaders</v>
      </c>
      <c r="G186" s="27">
        <v>2</v>
      </c>
      <c r="H186" s="82" t="s">
        <v>119</v>
      </c>
      <c r="I186" s="27">
        <v>2</v>
      </c>
      <c r="J186" s="175" t="str">
        <f>IFERROR(IF(FixtureCalc!C182="-","",IF(OR(FixtureCalc!F182="blank row 1",FixtureCalc!F182="blank row 2"),"",IF(LEN(INDEX(Settings!$C$6:$C$37,FixtureCalc!F182))=0,"BYE",INDEX(Settings!$C$6:$C$37,FixtureCalc!F182)) )),"")</f>
        <v>Defiant Jesters</v>
      </c>
      <c r="K186" s="90"/>
      <c r="L186" s="195" t="str">
        <f t="shared" si="17"/>
        <v/>
      </c>
      <c r="S186" s="201" t="str">
        <f t="shared" si="13"/>
        <v>YES</v>
      </c>
      <c r="T186" s="201" t="str">
        <f t="shared" si="14"/>
        <v>NO</v>
      </c>
      <c r="U186" s="201" t="str">
        <f t="shared" si="15"/>
        <v>YES</v>
      </c>
      <c r="V186" s="139">
        <f t="shared" si="16"/>
        <v>9</v>
      </c>
      <c r="W186" s="199" t="str">
        <f t="shared" si="18"/>
        <v/>
      </c>
    </row>
    <row r="187" spans="1:23" ht="18" customHeight="1" x14ac:dyDescent="0.25">
      <c r="A187" s="69"/>
      <c r="B187" s="81"/>
      <c r="C187" s="110">
        <v>44018.875</v>
      </c>
      <c r="D187" s="141" t="str">
        <f>IFERROR(IF(FixtureCalc!C183="-","",IF(OR(FixtureCalc!E183="blank row 1",FixtureCalc!E183="blank row 2"),"","Matchweek "&amp;FixtureCalc!C183)),"")</f>
        <v>Matchweek 17</v>
      </c>
      <c r="E187" s="142" t="str">
        <f>IFERROR(IF(LEN(INDEX(Settings!$D$6:$D$37,MATCH(Fixture!F187,Settings!$C$6:$C$37,0)))=0,"",INDEX(Settings!$D$6:$D$37,MATCH(Fixture!F187,Settings!$C$6:$C$37,0))),"")</f>
        <v>Tiger Stadium</v>
      </c>
      <c r="F187" s="185" t="str">
        <f>IFERROR(IF(FixtureCalc!C183="-","",IF(OR(FixtureCalc!E183="blank row 1",FixtureCalc!E183="blank row 2"),"", IF(LEN(INDEX(Settings!$C$6:$C$37,FixtureCalc!E183))=0,"BYE",INDEX(Settings!$C$6:$C$37,FixtureCalc!E183))  )),"")</f>
        <v>Kaptain City</v>
      </c>
      <c r="G187" s="27">
        <v>4</v>
      </c>
      <c r="H187" s="82" t="s">
        <v>119</v>
      </c>
      <c r="I187" s="27">
        <v>3</v>
      </c>
      <c r="J187" s="175" t="str">
        <f>IFERROR(IF(FixtureCalc!C183="-","",IF(OR(FixtureCalc!F183="blank row 1",FixtureCalc!F183="blank row 2"),"",IF(LEN(INDEX(Settings!$C$6:$C$37,FixtureCalc!F183))=0,"BYE",INDEX(Settings!$C$6:$C$37,FixtureCalc!F183)) )),"")</f>
        <v>The Classic</v>
      </c>
      <c r="K187" s="90"/>
      <c r="L187" s="195" t="str">
        <f t="shared" si="17"/>
        <v/>
      </c>
      <c r="S187" s="201" t="str">
        <f t="shared" si="13"/>
        <v>YES</v>
      </c>
      <c r="T187" s="201" t="str">
        <f t="shared" si="14"/>
        <v>NO</v>
      </c>
      <c r="U187" s="201" t="str">
        <f t="shared" si="15"/>
        <v>YES</v>
      </c>
      <c r="V187" s="139">
        <f t="shared" si="16"/>
        <v>9</v>
      </c>
      <c r="W187" s="199" t="str">
        <f t="shared" si="18"/>
        <v/>
      </c>
    </row>
    <row r="188" spans="1:23" ht="18" customHeight="1" x14ac:dyDescent="0.25">
      <c r="A188" s="69"/>
      <c r="B188" s="81"/>
      <c r="C188" s="110">
        <v>44019.75</v>
      </c>
      <c r="D188" s="141" t="str">
        <f>IFERROR(IF(FixtureCalc!C184="-","",IF(OR(FixtureCalc!E184="blank row 1",FixtureCalc!E184="blank row 2"),"","Matchweek "&amp;FixtureCalc!C184)),"")</f>
        <v>Matchweek 17</v>
      </c>
      <c r="E188" s="142" t="str">
        <f>IFERROR(IF(LEN(INDEX(Settings!$D$6:$D$37,MATCH(Fixture!F188,Settings!$C$6:$C$37,0)))=0,"",INDEX(Settings!$D$6:$D$37,MATCH(Fixture!F188,Settings!$C$6:$C$37,0))),"")</f>
        <v>Bryant–Denny Stadium</v>
      </c>
      <c r="F188" s="185" t="str">
        <f>IFERROR(IF(FixtureCalc!C184="-","",IF(OR(FixtureCalc!E184="blank row 1",FixtureCalc!E184="blank row 2"),"", IF(LEN(INDEX(Settings!$C$6:$C$37,FixtureCalc!E184))=0,"BYE",INDEX(Settings!$C$6:$C$37,FixtureCalc!E184))  )),"")</f>
        <v>Delta Blazers</v>
      </c>
      <c r="G188" s="27">
        <v>2</v>
      </c>
      <c r="H188" s="82" t="s">
        <v>119</v>
      </c>
      <c r="I188" s="27">
        <v>3</v>
      </c>
      <c r="J188" s="175" t="str">
        <f>IFERROR(IF(FixtureCalc!C184="-","",IF(OR(FixtureCalc!F184="blank row 1",FixtureCalc!F184="blank row 2"),"",IF(LEN(INDEX(Settings!$C$6:$C$37,FixtureCalc!F184))=0,"BYE",INDEX(Settings!$C$6:$C$37,FixtureCalc!F184)) )),"")</f>
        <v>Northern Tan Whackers</v>
      </c>
      <c r="K188" s="90"/>
      <c r="L188" s="195" t="str">
        <f t="shared" si="17"/>
        <v/>
      </c>
      <c r="S188" s="201" t="str">
        <f t="shared" si="13"/>
        <v>YES</v>
      </c>
      <c r="T188" s="201" t="str">
        <f t="shared" si="14"/>
        <v>NO</v>
      </c>
      <c r="U188" s="201" t="str">
        <f t="shared" si="15"/>
        <v>YES</v>
      </c>
      <c r="V188" s="139">
        <f t="shared" si="16"/>
        <v>9</v>
      </c>
      <c r="W188" s="199" t="str">
        <f t="shared" si="18"/>
        <v/>
      </c>
    </row>
    <row r="189" spans="1:23" ht="18" customHeight="1" x14ac:dyDescent="0.25">
      <c r="A189" s="69"/>
      <c r="B189" s="81"/>
      <c r="C189" s="110">
        <v>44019.791666666664</v>
      </c>
      <c r="D189" s="141" t="str">
        <f>IFERROR(IF(FixtureCalc!C185="-","",IF(OR(FixtureCalc!E185="blank row 1",FixtureCalc!E185="blank row 2"),"","Matchweek "&amp;FixtureCalc!C185)),"")</f>
        <v>Matchweek 17</v>
      </c>
      <c r="E189" s="142" t="str">
        <f>IFERROR(IF(LEN(INDEX(Settings!$D$6:$D$37,MATCH(Fixture!F189,Settings!$C$6:$C$37,0)))=0,"",INDEX(Settings!$D$6:$D$37,MATCH(Fixture!F189,Settings!$C$6:$C$37,0))),"")</f>
        <v>Darrell K Royal–Texas Memorial Stadium</v>
      </c>
      <c r="F189" s="185" t="str">
        <f>IFERROR(IF(FixtureCalc!C185="-","",IF(OR(FixtureCalc!E185="blank row 1",FixtureCalc!E185="blank row 2"),"", IF(LEN(INDEX(Settings!$C$6:$C$37,FixtureCalc!E185))=0,"BYE",INDEX(Settings!$C$6:$C$37,FixtureCalc!E185))  )),"")</f>
        <v>Real Revolution</v>
      </c>
      <c r="G189" s="27">
        <v>4</v>
      </c>
      <c r="H189" s="82" t="s">
        <v>119</v>
      </c>
      <c r="I189" s="27">
        <v>2</v>
      </c>
      <c r="J189" s="175" t="str">
        <f>IFERROR(IF(FixtureCalc!C185="-","",IF(OR(FixtureCalc!F185="blank row 1",FixtureCalc!F185="blank row 2"),"",IF(LEN(INDEX(Settings!$C$6:$C$37,FixtureCalc!F185))=0,"BYE",INDEX(Settings!$C$6:$C$37,FixtureCalc!F185)) )),"")</f>
        <v>The Krakens</v>
      </c>
      <c r="K189" s="90"/>
      <c r="L189" s="195" t="str">
        <f t="shared" si="17"/>
        <v/>
      </c>
      <c r="S189" s="201" t="str">
        <f t="shared" si="13"/>
        <v>YES</v>
      </c>
      <c r="T189" s="201" t="str">
        <f t="shared" si="14"/>
        <v>NO</v>
      </c>
      <c r="U189" s="201" t="str">
        <f t="shared" si="15"/>
        <v>YES</v>
      </c>
      <c r="V189" s="139">
        <f t="shared" si="16"/>
        <v>9</v>
      </c>
      <c r="W189" s="199" t="str">
        <f t="shared" si="18"/>
        <v/>
      </c>
    </row>
    <row r="190" spans="1:23" ht="18" customHeight="1" x14ac:dyDescent="0.25">
      <c r="A190" s="69"/>
      <c r="B190" s="81"/>
      <c r="C190" s="110">
        <v>44019.895833333336</v>
      </c>
      <c r="D190" s="141" t="str">
        <f>IFERROR(IF(FixtureCalc!C186="-","",IF(OR(FixtureCalc!E186="blank row 1",FixtureCalc!E186="blank row 2"),"","Matchweek "&amp;FixtureCalc!C186)),"")</f>
        <v>Matchweek 17</v>
      </c>
      <c r="E190" s="142" t="str">
        <f>IFERROR(IF(LEN(INDEX(Settings!$D$6:$D$37,MATCH(Fixture!F190,Settings!$C$6:$C$37,0)))=0,"",INDEX(Settings!$D$6:$D$37,MATCH(Fixture!F190,Settings!$C$6:$C$37,0))),"")</f>
        <v>Ben Hill Griffin Stadium</v>
      </c>
      <c r="F190" s="185" t="str">
        <f>IFERROR(IF(FixtureCalc!C186="-","",IF(OR(FixtureCalc!E186="blank row 1",FixtureCalc!E186="blank row 2"),"", IF(LEN(INDEX(Settings!$C$6:$C$37,FixtureCalc!E186))=0,"BYE",INDEX(Settings!$C$6:$C$37,FixtureCalc!E186))  )),"")</f>
        <v>Silver Rangers</v>
      </c>
      <c r="G190" s="27">
        <v>2</v>
      </c>
      <c r="H190" s="82" t="s">
        <v>119</v>
      </c>
      <c r="I190" s="27">
        <v>0</v>
      </c>
      <c r="J190" s="175" t="str">
        <f>IFERROR(IF(FixtureCalc!C186="-","",IF(OR(FixtureCalc!F186="blank row 1",FixtureCalc!F186="blank row 2"),"",IF(LEN(INDEX(Settings!$C$6:$C$37,FixtureCalc!F186))=0,"BYE",INDEX(Settings!$C$6:$C$37,FixtureCalc!F186)) )),"")</f>
        <v>Mighty Patriots</v>
      </c>
      <c r="K190" s="90"/>
      <c r="L190" s="195" t="str">
        <f t="shared" si="17"/>
        <v/>
      </c>
      <c r="S190" s="201" t="str">
        <f t="shared" si="13"/>
        <v>YES</v>
      </c>
      <c r="T190" s="201" t="str">
        <f t="shared" si="14"/>
        <v>NO</v>
      </c>
      <c r="U190" s="201" t="str">
        <f t="shared" si="15"/>
        <v>YES</v>
      </c>
      <c r="V190" s="139">
        <f t="shared" si="16"/>
        <v>9</v>
      </c>
      <c r="W190" s="199" t="str">
        <f t="shared" si="18"/>
        <v/>
      </c>
    </row>
    <row r="191" spans="1:23" ht="18" customHeight="1" x14ac:dyDescent="0.25">
      <c r="A191" s="69"/>
      <c r="B191" s="81"/>
      <c r="C191" s="110">
        <v>44019.791666666664</v>
      </c>
      <c r="D191" s="141" t="str">
        <f>IFERROR(IF(FixtureCalc!C187="-","",IF(OR(FixtureCalc!E187="blank row 1",FixtureCalc!E187="blank row 2"),"","Matchweek "&amp;FixtureCalc!C187)),"")</f>
        <v>Matchweek 17</v>
      </c>
      <c r="E191" s="142" t="str">
        <f>IFERROR(IF(LEN(INDEX(Settings!$D$6:$D$37,MATCH(Fixture!F191,Settings!$C$6:$C$37,0)))=0,"",INDEX(Settings!$D$6:$D$37,MATCH(Fixture!F191,Settings!$C$6:$C$37,0))),"")</f>
        <v>Jordan–Hare Stadium</v>
      </c>
      <c r="F191" s="185" t="str">
        <f>IFERROR(IF(FixtureCalc!C187="-","",IF(OR(FixtureCalc!E187="blank row 1",FixtureCalc!E187="blank row 2"),"", IF(LEN(INDEX(Settings!$C$6:$C$37,FixtureCalc!E187))=0,"BYE",INDEX(Settings!$C$6:$C$37,FixtureCalc!E187))  )),"")</f>
        <v>Earnest Broncos</v>
      </c>
      <c r="G191" s="27">
        <v>4</v>
      </c>
      <c r="H191" s="82" t="s">
        <v>119</v>
      </c>
      <c r="I191" s="27">
        <v>4</v>
      </c>
      <c r="J191" s="175" t="str">
        <f>IFERROR(IF(FixtureCalc!C187="-","",IF(OR(FixtureCalc!F187="blank row 1",FixtureCalc!F187="blank row 2"),"",IF(LEN(INDEX(Settings!$C$6:$C$37,FixtureCalc!F187))=0,"BYE",INDEX(Settings!$C$6:$C$37,FixtureCalc!F187)) )),"")</f>
        <v>Final Green Gazelles</v>
      </c>
      <c r="K191" s="90"/>
      <c r="L191" s="195" t="str">
        <f t="shared" si="17"/>
        <v/>
      </c>
      <c r="S191" s="201" t="str">
        <f t="shared" si="13"/>
        <v>YES</v>
      </c>
      <c r="T191" s="201" t="str">
        <f t="shared" si="14"/>
        <v>NO</v>
      </c>
      <c r="U191" s="201" t="str">
        <f t="shared" si="15"/>
        <v>YES</v>
      </c>
      <c r="V191" s="139">
        <f t="shared" si="16"/>
        <v>9</v>
      </c>
      <c r="W191" s="199" t="str">
        <f t="shared" si="18"/>
        <v/>
      </c>
    </row>
    <row r="192" spans="1:23" ht="18" customHeight="1" x14ac:dyDescent="0.25">
      <c r="A192" s="69"/>
      <c r="B192" s="81"/>
      <c r="C192" s="110">
        <v>44019.895833333336</v>
      </c>
      <c r="D192" s="141" t="str">
        <f>IFERROR(IF(FixtureCalc!C188="-","",IF(OR(FixtureCalc!E188="blank row 1",FixtureCalc!E188="blank row 2"),"","Matchweek "&amp;FixtureCalc!C188)),"")</f>
        <v>Matchweek 17</v>
      </c>
      <c r="E192" s="142" t="str">
        <f>IFERROR(IF(LEN(INDEX(Settings!$D$6:$D$37,MATCH(Fixture!F192,Settings!$C$6:$C$37,0)))=0,"",INDEX(Settings!$D$6:$D$37,MATCH(Fixture!F192,Settings!$C$6:$C$37,0))),"")</f>
        <v>Gaylord Family Oklahoma Memorial Stadium</v>
      </c>
      <c r="F192" s="185" t="str">
        <f>IFERROR(IF(FixtureCalc!C188="-","",IF(OR(FixtureCalc!E188="blank row 1",FixtureCalc!E188="blank row 2"),"", IF(LEN(INDEX(Settings!$C$6:$C$37,FixtureCalc!E188))=0,"BYE",INDEX(Settings!$C$6:$C$37,FixtureCalc!E188))  )),"")</f>
        <v>Red Sirens</v>
      </c>
      <c r="G192" s="27">
        <v>0</v>
      </c>
      <c r="H192" s="82" t="s">
        <v>119</v>
      </c>
      <c r="I192" s="27">
        <v>1</v>
      </c>
      <c r="J192" s="175" t="str">
        <f>IFERROR(IF(FixtureCalc!C188="-","",IF(OR(FixtureCalc!F188="blank row 1",FixtureCalc!F188="blank row 2"),"",IF(LEN(INDEX(Settings!$C$6:$C$37,FixtureCalc!F188))=0,"BYE",INDEX(Settings!$C$6:$C$37,FixtureCalc!F188)) )),"")</f>
        <v>Haunting Bottle Rockets</v>
      </c>
      <c r="K192" s="90"/>
      <c r="L192" s="195" t="str">
        <f t="shared" si="17"/>
        <v/>
      </c>
      <c r="S192" s="201" t="str">
        <f t="shared" si="13"/>
        <v>YES</v>
      </c>
      <c r="T192" s="201" t="str">
        <f t="shared" si="14"/>
        <v>NO</v>
      </c>
      <c r="U192" s="201" t="str">
        <f t="shared" si="15"/>
        <v>YES</v>
      </c>
      <c r="V192" s="139">
        <f t="shared" si="16"/>
        <v>9</v>
      </c>
      <c r="W192" s="199" t="str">
        <f t="shared" si="18"/>
        <v/>
      </c>
    </row>
    <row r="193" spans="1:23" ht="18" customHeight="1" x14ac:dyDescent="0.25">
      <c r="A193" s="69"/>
      <c r="B193" s="81"/>
      <c r="C193" s="110"/>
      <c r="D193" s="141" t="str">
        <f>IFERROR(IF(FixtureCalc!C189="-","",IF(OR(FixtureCalc!E189="blank row 1",FixtureCalc!E189="blank row 2"),"","Matchweek "&amp;FixtureCalc!C189)),"")</f>
        <v/>
      </c>
      <c r="E193" s="142" t="str">
        <f>IFERROR(IF(LEN(INDEX(Settings!$D$6:$D$37,MATCH(Fixture!F193,Settings!$C$6:$C$37,0)))=0,"",INDEX(Settings!$D$6:$D$37,MATCH(Fixture!F193,Settings!$C$6:$C$37,0))),"")</f>
        <v/>
      </c>
      <c r="F193" s="185" t="str">
        <f>IFERROR(IF(FixtureCalc!C189="-","",IF(OR(FixtureCalc!E189="blank row 1",FixtureCalc!E189="blank row 2"),"", IF(LEN(INDEX(Settings!$C$6:$C$37,FixtureCalc!E189))=0,"BYE",INDEX(Settings!$C$6:$C$37,FixtureCalc!E189))  )),"")</f>
        <v/>
      </c>
      <c r="G193" s="27"/>
      <c r="H193" s="82"/>
      <c r="I193" s="27"/>
      <c r="J193" s="175" t="str">
        <f>IFERROR(IF(FixtureCalc!C189="-","",IF(OR(FixtureCalc!F189="blank row 1",FixtureCalc!F189="blank row 2"),"",IF(LEN(INDEX(Settings!$C$6:$C$37,FixtureCalc!F189))=0,"BYE",INDEX(Settings!$C$6:$C$37,FixtureCalc!F189)) )),"")</f>
        <v/>
      </c>
      <c r="K193" s="90"/>
      <c r="L193" s="195" t="str">
        <f t="shared" si="17"/>
        <v/>
      </c>
      <c r="S193" s="201" t="str">
        <f t="shared" si="13"/>
        <v>NO</v>
      </c>
      <c r="T193" s="201" t="str">
        <f t="shared" si="14"/>
        <v>NO</v>
      </c>
      <c r="U193" s="201" t="str">
        <f t="shared" si="15"/>
        <v>NO</v>
      </c>
      <c r="V193" s="139">
        <f t="shared" si="16"/>
        <v>0</v>
      </c>
      <c r="W193" s="199" t="str">
        <f t="shared" si="18"/>
        <v/>
      </c>
    </row>
    <row r="194" spans="1:23" ht="18" customHeight="1" x14ac:dyDescent="0.25">
      <c r="A194" s="69"/>
      <c r="B194" s="81"/>
      <c r="C194" s="110"/>
      <c r="D194" s="141" t="str">
        <f>IFERROR(IF(FixtureCalc!C190="-","",IF(OR(FixtureCalc!E190="blank row 1",FixtureCalc!E190="blank row 2"),"","Matchweek "&amp;FixtureCalc!C190)),"")</f>
        <v/>
      </c>
      <c r="E194" s="142" t="str">
        <f>IFERROR(IF(LEN(INDEX(Settings!$D$6:$D$37,MATCH(Fixture!F194,Settings!$C$6:$C$37,0)))=0,"",INDEX(Settings!$D$6:$D$37,MATCH(Fixture!F194,Settings!$C$6:$C$37,0))),"")</f>
        <v/>
      </c>
      <c r="F194" s="185" t="str">
        <f>IFERROR(IF(FixtureCalc!C190="-","",IF(OR(FixtureCalc!E190="blank row 1",FixtureCalc!E190="blank row 2"),"", IF(LEN(INDEX(Settings!$C$6:$C$37,FixtureCalc!E190))=0,"BYE",INDEX(Settings!$C$6:$C$37,FixtureCalc!E190))  )),"")</f>
        <v/>
      </c>
      <c r="G194" s="27"/>
      <c r="H194" s="82"/>
      <c r="I194" s="27"/>
      <c r="J194" s="175" t="str">
        <f>IFERROR(IF(FixtureCalc!C190="-","",IF(OR(FixtureCalc!F190="blank row 1",FixtureCalc!F190="blank row 2"),"",IF(LEN(INDEX(Settings!$C$6:$C$37,FixtureCalc!F190))=0,"BYE",INDEX(Settings!$C$6:$C$37,FixtureCalc!F190)) )),"")</f>
        <v/>
      </c>
      <c r="K194" s="90"/>
      <c r="L194" s="195" t="str">
        <f t="shared" si="17"/>
        <v/>
      </c>
      <c r="S194" s="201" t="str">
        <f t="shared" si="13"/>
        <v>NO</v>
      </c>
      <c r="T194" s="201" t="str">
        <f t="shared" si="14"/>
        <v>NO</v>
      </c>
      <c r="U194" s="201" t="str">
        <f t="shared" si="15"/>
        <v>NO</v>
      </c>
      <c r="V194" s="139">
        <f t="shared" si="16"/>
        <v>0</v>
      </c>
      <c r="W194" s="199" t="str">
        <f t="shared" si="18"/>
        <v/>
      </c>
    </row>
    <row r="195" spans="1:23" ht="18" customHeight="1" x14ac:dyDescent="0.25">
      <c r="A195" s="69"/>
      <c r="B195" s="81"/>
      <c r="C195" s="110"/>
      <c r="D195" s="141" t="str">
        <f>IFERROR(IF(FixtureCalc!C191="-","",IF(OR(FixtureCalc!E191="blank row 1",FixtureCalc!E191="blank row 2"),"","Matchweek "&amp;FixtureCalc!C191)),"")</f>
        <v/>
      </c>
      <c r="E195" s="142" t="str">
        <f>IFERROR(IF(LEN(INDEX(Settings!$D$6:$D$37,MATCH(Fixture!F195,Settings!$C$6:$C$37,0)))=0,"",INDEX(Settings!$D$6:$D$37,MATCH(Fixture!F195,Settings!$C$6:$C$37,0))),"")</f>
        <v/>
      </c>
      <c r="F195" s="185" t="str">
        <f>IFERROR(IF(FixtureCalc!C191="-","",IF(OR(FixtureCalc!E191="blank row 1",FixtureCalc!E191="blank row 2"),"", IF(LEN(INDEX(Settings!$C$6:$C$37,FixtureCalc!E191))=0,"BYE",INDEX(Settings!$C$6:$C$37,FixtureCalc!E191))  )),"")</f>
        <v/>
      </c>
      <c r="G195" s="27"/>
      <c r="H195" s="82"/>
      <c r="I195" s="27"/>
      <c r="J195" s="175" t="str">
        <f>IFERROR(IF(FixtureCalc!C191="-","",IF(OR(FixtureCalc!F191="blank row 1",FixtureCalc!F191="blank row 2"),"",IF(LEN(INDEX(Settings!$C$6:$C$37,FixtureCalc!F191))=0,"BYE",INDEX(Settings!$C$6:$C$37,FixtureCalc!F191)) )),"")</f>
        <v/>
      </c>
      <c r="K195" s="90"/>
      <c r="L195" s="195" t="str">
        <f t="shared" si="17"/>
        <v/>
      </c>
      <c r="S195" s="201" t="str">
        <f t="shared" si="13"/>
        <v>NO</v>
      </c>
      <c r="T195" s="201" t="str">
        <f t="shared" si="14"/>
        <v>NO</v>
      </c>
      <c r="U195" s="201" t="str">
        <f t="shared" si="15"/>
        <v>NO</v>
      </c>
      <c r="V195" s="139">
        <f t="shared" si="16"/>
        <v>0</v>
      </c>
      <c r="W195" s="199" t="str">
        <f t="shared" si="18"/>
        <v/>
      </c>
    </row>
    <row r="196" spans="1:23" ht="18" customHeight="1" x14ac:dyDescent="0.25">
      <c r="A196" s="69"/>
      <c r="B196" s="81"/>
      <c r="C196" s="110"/>
      <c r="D196" s="141" t="str">
        <f>IFERROR(IF(FixtureCalc!C192="-","",IF(OR(FixtureCalc!E192="blank row 1",FixtureCalc!E192="blank row 2"),"","Matchweek "&amp;FixtureCalc!C192)),"")</f>
        <v/>
      </c>
      <c r="E196" s="142" t="str">
        <f>IFERROR(IF(LEN(INDEX(Settings!$D$6:$D$37,MATCH(Fixture!F196,Settings!$C$6:$C$37,0)))=0,"",INDEX(Settings!$D$6:$D$37,MATCH(Fixture!F196,Settings!$C$6:$C$37,0))),"")</f>
        <v/>
      </c>
      <c r="F196" s="185" t="str">
        <f>IFERROR(IF(FixtureCalc!C192="-","",IF(OR(FixtureCalc!E192="blank row 1",FixtureCalc!E192="blank row 2"),"", IF(LEN(INDEX(Settings!$C$6:$C$37,FixtureCalc!E192))=0,"BYE",INDEX(Settings!$C$6:$C$37,FixtureCalc!E192))  )),"")</f>
        <v/>
      </c>
      <c r="G196" s="27"/>
      <c r="H196" s="82"/>
      <c r="I196" s="27"/>
      <c r="J196" s="175" t="str">
        <f>IFERROR(IF(FixtureCalc!C192="-","",IF(OR(FixtureCalc!F192="blank row 1",FixtureCalc!F192="blank row 2"),"",IF(LEN(INDEX(Settings!$C$6:$C$37,FixtureCalc!F192))=0,"BYE",INDEX(Settings!$C$6:$C$37,FixtureCalc!F192)) )),"")</f>
        <v/>
      </c>
      <c r="K196" s="90"/>
      <c r="L196" s="195" t="str">
        <f t="shared" si="17"/>
        <v/>
      </c>
      <c r="S196" s="201" t="str">
        <f t="shared" si="13"/>
        <v>NO</v>
      </c>
      <c r="T196" s="201" t="str">
        <f t="shared" si="14"/>
        <v>NO</v>
      </c>
      <c r="U196" s="201" t="str">
        <f t="shared" si="15"/>
        <v>NO</v>
      </c>
      <c r="V196" s="139">
        <f t="shared" si="16"/>
        <v>0</v>
      </c>
      <c r="W196" s="199" t="str">
        <f t="shared" si="18"/>
        <v/>
      </c>
    </row>
    <row r="197" spans="1:23" ht="18" customHeight="1" x14ac:dyDescent="0.25">
      <c r="A197" s="69"/>
      <c r="B197" s="81"/>
      <c r="C197" s="110"/>
      <c r="D197" s="141" t="str">
        <f>IFERROR(IF(FixtureCalc!C193="-","",IF(OR(FixtureCalc!E193="blank row 1",FixtureCalc!E193="blank row 2"),"","Matchweek "&amp;FixtureCalc!C193)),"")</f>
        <v/>
      </c>
      <c r="E197" s="142" t="str">
        <f>IFERROR(IF(LEN(INDEX(Settings!$D$6:$D$37,MATCH(Fixture!F197,Settings!$C$6:$C$37,0)))=0,"",INDEX(Settings!$D$6:$D$37,MATCH(Fixture!F197,Settings!$C$6:$C$37,0))),"")</f>
        <v/>
      </c>
      <c r="F197" s="185" t="str">
        <f>IFERROR(IF(FixtureCalc!C193="-","",IF(OR(FixtureCalc!E193="blank row 1",FixtureCalc!E193="blank row 2"),"", IF(LEN(INDEX(Settings!$C$6:$C$37,FixtureCalc!E193))=0,"BYE",INDEX(Settings!$C$6:$C$37,FixtureCalc!E193))  )),"")</f>
        <v/>
      </c>
      <c r="G197" s="27"/>
      <c r="H197" s="82"/>
      <c r="I197" s="27"/>
      <c r="J197" s="175" t="str">
        <f>IFERROR(IF(FixtureCalc!C193="-","",IF(OR(FixtureCalc!F193="blank row 1",FixtureCalc!F193="blank row 2"),"",IF(LEN(INDEX(Settings!$C$6:$C$37,FixtureCalc!F193))=0,"BYE",INDEX(Settings!$C$6:$C$37,FixtureCalc!F193)) )),"")</f>
        <v/>
      </c>
      <c r="K197" s="90"/>
      <c r="L197" s="195" t="str">
        <f t="shared" si="17"/>
        <v/>
      </c>
      <c r="S197" s="201" t="str">
        <f t="shared" si="13"/>
        <v>NO</v>
      </c>
      <c r="T197" s="201" t="str">
        <f t="shared" si="14"/>
        <v>NO</v>
      </c>
      <c r="U197" s="201" t="str">
        <f t="shared" si="15"/>
        <v>NO</v>
      </c>
      <c r="V197" s="139">
        <f t="shared" si="16"/>
        <v>0</v>
      </c>
      <c r="W197" s="199" t="str">
        <f t="shared" si="18"/>
        <v/>
      </c>
    </row>
    <row r="198" spans="1:23" ht="18" customHeight="1" x14ac:dyDescent="0.25">
      <c r="A198" s="69"/>
      <c r="B198" s="81"/>
      <c r="C198" s="110"/>
      <c r="D198" s="141" t="str">
        <f>IFERROR(IF(FixtureCalc!C194="-","",IF(OR(FixtureCalc!E194="blank row 1",FixtureCalc!E194="blank row 2"),"","Matchweek "&amp;FixtureCalc!C194)),"")</f>
        <v/>
      </c>
      <c r="E198" s="142" t="str">
        <f>IFERROR(IF(LEN(INDEX(Settings!$D$6:$D$37,MATCH(Fixture!F198,Settings!$C$6:$C$37,0)))=0,"",INDEX(Settings!$D$6:$D$37,MATCH(Fixture!F198,Settings!$C$6:$C$37,0))),"")</f>
        <v/>
      </c>
      <c r="F198" s="185" t="str">
        <f>IFERROR(IF(FixtureCalc!C194="-","",IF(OR(FixtureCalc!E194="blank row 1",FixtureCalc!E194="blank row 2"),"", IF(LEN(INDEX(Settings!$C$6:$C$37,FixtureCalc!E194))=0,"BYE",INDEX(Settings!$C$6:$C$37,FixtureCalc!E194))  )),"")</f>
        <v/>
      </c>
      <c r="G198" s="27"/>
      <c r="H198" s="82"/>
      <c r="I198" s="27"/>
      <c r="J198" s="175" t="str">
        <f>IFERROR(IF(FixtureCalc!C194="-","",IF(OR(FixtureCalc!F194="blank row 1",FixtureCalc!F194="blank row 2"),"",IF(LEN(INDEX(Settings!$C$6:$C$37,FixtureCalc!F194))=0,"BYE",INDEX(Settings!$C$6:$C$37,FixtureCalc!F194)) )),"")</f>
        <v/>
      </c>
      <c r="K198" s="90"/>
      <c r="L198" s="195" t="str">
        <f t="shared" si="17"/>
        <v/>
      </c>
      <c r="S198" s="201" t="str">
        <f t="shared" si="13"/>
        <v>NO</v>
      </c>
      <c r="T198" s="201" t="str">
        <f t="shared" si="14"/>
        <v>NO</v>
      </c>
      <c r="U198" s="201" t="str">
        <f t="shared" si="15"/>
        <v>NO</v>
      </c>
      <c r="V198" s="139">
        <f t="shared" si="16"/>
        <v>0</v>
      </c>
      <c r="W198" s="199" t="str">
        <f t="shared" si="18"/>
        <v/>
      </c>
    </row>
    <row r="199" spans="1:23" ht="18" customHeight="1" x14ac:dyDescent="0.25">
      <c r="A199" s="69"/>
      <c r="B199" s="81"/>
      <c r="C199" s="110"/>
      <c r="D199" s="141" t="str">
        <f>IFERROR(IF(FixtureCalc!C195="-","",IF(OR(FixtureCalc!E195="blank row 1",FixtureCalc!E195="blank row 2"),"","Matchweek "&amp;FixtureCalc!C195)),"")</f>
        <v/>
      </c>
      <c r="E199" s="142" t="str">
        <f>IFERROR(IF(LEN(INDEX(Settings!$D$6:$D$37,MATCH(Fixture!F199,Settings!$C$6:$C$37,0)))=0,"",INDEX(Settings!$D$6:$D$37,MATCH(Fixture!F199,Settings!$C$6:$C$37,0))),"")</f>
        <v/>
      </c>
      <c r="F199" s="185" t="str">
        <f>IFERROR(IF(FixtureCalc!C195="-","",IF(OR(FixtureCalc!E195="blank row 1",FixtureCalc!E195="blank row 2"),"", IF(LEN(INDEX(Settings!$C$6:$C$37,FixtureCalc!E195))=0,"BYE",INDEX(Settings!$C$6:$C$37,FixtureCalc!E195))  )),"")</f>
        <v/>
      </c>
      <c r="G199" s="27"/>
      <c r="H199" s="82"/>
      <c r="I199" s="27"/>
      <c r="J199" s="175" t="str">
        <f>IFERROR(IF(FixtureCalc!C195="-","",IF(OR(FixtureCalc!F195="blank row 1",FixtureCalc!F195="blank row 2"),"",IF(LEN(INDEX(Settings!$C$6:$C$37,FixtureCalc!F195))=0,"BYE",INDEX(Settings!$C$6:$C$37,FixtureCalc!F195)) )),"")</f>
        <v/>
      </c>
      <c r="K199" s="90"/>
      <c r="L199" s="195" t="str">
        <f t="shared" si="17"/>
        <v/>
      </c>
      <c r="S199" s="201" t="str">
        <f t="shared" si="13"/>
        <v>NO</v>
      </c>
      <c r="T199" s="201" t="str">
        <f t="shared" si="14"/>
        <v>NO</v>
      </c>
      <c r="U199" s="201" t="str">
        <f t="shared" si="15"/>
        <v>NO</v>
      </c>
      <c r="V199" s="139">
        <f t="shared" si="16"/>
        <v>0</v>
      </c>
      <c r="W199" s="199" t="str">
        <f t="shared" si="18"/>
        <v/>
      </c>
    </row>
    <row r="200" spans="1:23" ht="18" customHeight="1" x14ac:dyDescent="0.25">
      <c r="A200" s="69"/>
      <c r="B200" s="81"/>
      <c r="C200" s="110"/>
      <c r="D200" s="141" t="str">
        <f>IFERROR(IF(FixtureCalc!C196="-","",IF(OR(FixtureCalc!E196="blank row 1",FixtureCalc!E196="blank row 2"),"","Matchweek "&amp;FixtureCalc!C196)),"")</f>
        <v/>
      </c>
      <c r="E200" s="142" t="str">
        <f>IFERROR(IF(LEN(INDEX(Settings!$D$6:$D$37,MATCH(Fixture!F200,Settings!$C$6:$C$37,0)))=0,"",INDEX(Settings!$D$6:$D$37,MATCH(Fixture!F200,Settings!$C$6:$C$37,0))),"")</f>
        <v/>
      </c>
      <c r="F200" s="185" t="str">
        <f>IFERROR(IF(FixtureCalc!C196="-","",IF(OR(FixtureCalc!E196="blank row 1",FixtureCalc!E196="blank row 2"),"", IF(LEN(INDEX(Settings!$C$6:$C$37,FixtureCalc!E196))=0,"BYE",INDEX(Settings!$C$6:$C$37,FixtureCalc!E196))  )),"")</f>
        <v/>
      </c>
      <c r="G200" s="27"/>
      <c r="H200" s="82"/>
      <c r="I200" s="27"/>
      <c r="J200" s="175" t="str">
        <f>IFERROR(IF(FixtureCalc!C196="-","",IF(OR(FixtureCalc!F196="blank row 1",FixtureCalc!F196="blank row 2"),"",IF(LEN(INDEX(Settings!$C$6:$C$37,FixtureCalc!F196))=0,"BYE",INDEX(Settings!$C$6:$C$37,FixtureCalc!F196)) )),"")</f>
        <v/>
      </c>
      <c r="K200" s="90"/>
      <c r="L200" s="195" t="str">
        <f t="shared" si="17"/>
        <v/>
      </c>
      <c r="S200" s="201" t="str">
        <f t="shared" ref="S200:S263" si="19">IFERROR(IF(AND(LEN(F200)&gt;0,LEN(J200)&gt;0),"YES","NO"),"")</f>
        <v>NO</v>
      </c>
      <c r="T200" s="201" t="str">
        <f t="shared" ref="T200:T263" si="20">IFERROR(IF(OR(F200="BYE",J200="BYE"),"YES","NO"),"")</f>
        <v>NO</v>
      </c>
      <c r="U200" s="201" t="str">
        <f t="shared" ref="U200:U263" si="21">IF(OR(LEN(G200)=0,LEN(I200)=0),"NO","YES")</f>
        <v>NO</v>
      </c>
      <c r="V200" s="139">
        <f t="shared" ref="V200:V263" si="22">IF(LEN(D200)=0,0,COUNTIFS($D$8:$D$1750,D200,$G$8:$G$1750,"&lt;&gt;"&amp;"",$I$8:$I$1750,"&lt;&gt;"&amp;""))</f>
        <v>0</v>
      </c>
      <c r="W200" s="199" t="str">
        <f t="shared" si="18"/>
        <v/>
      </c>
    </row>
    <row r="201" spans="1:23" ht="18" customHeight="1" x14ac:dyDescent="0.25">
      <c r="A201" s="69"/>
      <c r="B201" s="81"/>
      <c r="C201" s="110"/>
      <c r="D201" s="141" t="str">
        <f>IFERROR(IF(FixtureCalc!C197="-","",IF(OR(FixtureCalc!E197="blank row 1",FixtureCalc!E197="blank row 2"),"","Matchweek "&amp;FixtureCalc!C197)),"")</f>
        <v/>
      </c>
      <c r="E201" s="142" t="str">
        <f>IFERROR(IF(LEN(INDEX(Settings!$D$6:$D$37,MATCH(Fixture!F201,Settings!$C$6:$C$37,0)))=0,"",INDEX(Settings!$D$6:$D$37,MATCH(Fixture!F201,Settings!$C$6:$C$37,0))),"")</f>
        <v/>
      </c>
      <c r="F201" s="185" t="str">
        <f>IFERROR(IF(FixtureCalc!C197="-","",IF(OR(FixtureCalc!E197="blank row 1",FixtureCalc!E197="blank row 2"),"", IF(LEN(INDEX(Settings!$C$6:$C$37,FixtureCalc!E197))=0,"BYE",INDEX(Settings!$C$6:$C$37,FixtureCalc!E197))  )),"")</f>
        <v/>
      </c>
      <c r="G201" s="27"/>
      <c r="H201" s="82"/>
      <c r="I201" s="27"/>
      <c r="J201" s="175" t="str">
        <f>IFERROR(IF(FixtureCalc!C197="-","",IF(OR(FixtureCalc!F197="blank row 1",FixtureCalc!F197="blank row 2"),"",IF(LEN(INDEX(Settings!$C$6:$C$37,FixtureCalc!F197))=0,"BYE",INDEX(Settings!$C$6:$C$37,FixtureCalc!F197)) )),"")</f>
        <v/>
      </c>
      <c r="K201" s="90"/>
      <c r="L201" s="195" t="str">
        <f t="shared" ref="L201:L264" si="23">IFERROR(IF(LEN(W201)&gt;0,"←",""),"")</f>
        <v/>
      </c>
      <c r="S201" s="201" t="str">
        <f t="shared" si="19"/>
        <v>NO</v>
      </c>
      <c r="T201" s="201" t="str">
        <f t="shared" si="20"/>
        <v>NO</v>
      </c>
      <c r="U201" s="201" t="str">
        <f t="shared" si="21"/>
        <v>NO</v>
      </c>
      <c r="V201" s="139">
        <f t="shared" si="22"/>
        <v>0</v>
      </c>
      <c r="W201" s="199" t="str">
        <f t="shared" si="18"/>
        <v/>
      </c>
    </row>
    <row r="202" spans="1:23" ht="18" customHeight="1" x14ac:dyDescent="0.25">
      <c r="A202" s="69"/>
      <c r="B202" s="81"/>
      <c r="C202" s="110"/>
      <c r="D202" s="141" t="str">
        <f>IFERROR(IF(FixtureCalc!C198="-","",IF(OR(FixtureCalc!E198="blank row 1",FixtureCalc!E198="blank row 2"),"","Matchweek "&amp;FixtureCalc!C198)),"")</f>
        <v/>
      </c>
      <c r="E202" s="142" t="str">
        <f>IFERROR(IF(LEN(INDEX(Settings!$D$6:$D$37,MATCH(Fixture!F202,Settings!$C$6:$C$37,0)))=0,"",INDEX(Settings!$D$6:$D$37,MATCH(Fixture!F202,Settings!$C$6:$C$37,0))),"")</f>
        <v/>
      </c>
      <c r="F202" s="185" t="str">
        <f>IFERROR(IF(FixtureCalc!C198="-","",IF(OR(FixtureCalc!E198="blank row 1",FixtureCalc!E198="blank row 2"),"", IF(LEN(INDEX(Settings!$C$6:$C$37,FixtureCalc!E198))=0,"BYE",INDEX(Settings!$C$6:$C$37,FixtureCalc!E198))  )),"")</f>
        <v/>
      </c>
      <c r="G202" s="27"/>
      <c r="H202" s="82"/>
      <c r="I202" s="27"/>
      <c r="J202" s="175" t="str">
        <f>IFERROR(IF(FixtureCalc!C198="-","",IF(OR(FixtureCalc!F198="blank row 1",FixtureCalc!F198="blank row 2"),"",IF(LEN(INDEX(Settings!$C$6:$C$37,FixtureCalc!F198))=0,"BYE",INDEX(Settings!$C$6:$C$37,FixtureCalc!F198)) )),"")</f>
        <v/>
      </c>
      <c r="K202" s="90"/>
      <c r="L202" s="195" t="str">
        <f t="shared" si="23"/>
        <v/>
      </c>
      <c r="S202" s="201" t="str">
        <f t="shared" si="19"/>
        <v>NO</v>
      </c>
      <c r="T202" s="201" t="str">
        <f t="shared" si="20"/>
        <v>NO</v>
      </c>
      <c r="U202" s="201" t="str">
        <f t="shared" si="21"/>
        <v>NO</v>
      </c>
      <c r="V202" s="139">
        <f t="shared" si="22"/>
        <v>0</v>
      </c>
      <c r="W202" s="199" t="str">
        <f t="shared" ref="W202:W265" si="24">IF(S202="YES",IF(T202="YES",IF(U202="YES","← Delete the scores",""),IF(AND(U202="NO",V202&gt;0),"← Insert the scores of both teams","")),IF(U202="YES","← Delete the scores",""))</f>
        <v/>
      </c>
    </row>
    <row r="203" spans="1:23" ht="18" customHeight="1" x14ac:dyDescent="0.25">
      <c r="A203" s="69"/>
      <c r="B203" s="81"/>
      <c r="C203" s="110"/>
      <c r="D203" s="141" t="str">
        <f>IFERROR(IF(FixtureCalc!C199="-","",IF(OR(FixtureCalc!E199="blank row 1",FixtureCalc!E199="blank row 2"),"","Matchweek "&amp;FixtureCalc!C199)),"")</f>
        <v/>
      </c>
      <c r="E203" s="142" t="str">
        <f>IFERROR(IF(LEN(INDEX(Settings!$D$6:$D$37,MATCH(Fixture!F203,Settings!$C$6:$C$37,0)))=0,"",INDEX(Settings!$D$6:$D$37,MATCH(Fixture!F203,Settings!$C$6:$C$37,0))),"")</f>
        <v/>
      </c>
      <c r="F203" s="185" t="str">
        <f>IFERROR(IF(FixtureCalc!C199="-","",IF(OR(FixtureCalc!E199="blank row 1",FixtureCalc!E199="blank row 2"),"", IF(LEN(INDEX(Settings!$C$6:$C$37,FixtureCalc!E199))=0,"BYE",INDEX(Settings!$C$6:$C$37,FixtureCalc!E199))  )),"")</f>
        <v/>
      </c>
      <c r="G203" s="27"/>
      <c r="H203" s="82"/>
      <c r="I203" s="27"/>
      <c r="J203" s="175" t="str">
        <f>IFERROR(IF(FixtureCalc!C199="-","",IF(OR(FixtureCalc!F199="blank row 1",FixtureCalc!F199="blank row 2"),"",IF(LEN(INDEX(Settings!$C$6:$C$37,FixtureCalc!F199))=0,"BYE",INDEX(Settings!$C$6:$C$37,FixtureCalc!F199)) )),"")</f>
        <v/>
      </c>
      <c r="K203" s="90"/>
      <c r="L203" s="195" t="str">
        <f t="shared" si="23"/>
        <v/>
      </c>
      <c r="S203" s="201" t="str">
        <f t="shared" si="19"/>
        <v>NO</v>
      </c>
      <c r="T203" s="201" t="str">
        <f t="shared" si="20"/>
        <v>NO</v>
      </c>
      <c r="U203" s="201" t="str">
        <f t="shared" si="21"/>
        <v>NO</v>
      </c>
      <c r="V203" s="139">
        <f t="shared" si="22"/>
        <v>0</v>
      </c>
      <c r="W203" s="199" t="str">
        <f t="shared" si="24"/>
        <v/>
      </c>
    </row>
    <row r="204" spans="1:23" ht="18" customHeight="1" x14ac:dyDescent="0.25">
      <c r="A204" s="69"/>
      <c r="B204" s="81"/>
      <c r="C204" s="110"/>
      <c r="D204" s="141" t="str">
        <f>IFERROR(IF(FixtureCalc!C200="-","",IF(OR(FixtureCalc!E200="blank row 1",FixtureCalc!E200="blank row 2"),"","Matchweek "&amp;FixtureCalc!C200)),"")</f>
        <v/>
      </c>
      <c r="E204" s="142" t="str">
        <f>IFERROR(IF(LEN(INDEX(Settings!$D$6:$D$37,MATCH(Fixture!F204,Settings!$C$6:$C$37,0)))=0,"",INDEX(Settings!$D$6:$D$37,MATCH(Fixture!F204,Settings!$C$6:$C$37,0))),"")</f>
        <v/>
      </c>
      <c r="F204" s="185" t="str">
        <f>IFERROR(IF(FixtureCalc!C200="-","",IF(OR(FixtureCalc!E200="blank row 1",FixtureCalc!E200="blank row 2"),"", IF(LEN(INDEX(Settings!$C$6:$C$37,FixtureCalc!E200))=0,"BYE",INDEX(Settings!$C$6:$C$37,FixtureCalc!E200))  )),"")</f>
        <v/>
      </c>
      <c r="G204" s="27"/>
      <c r="H204" s="82"/>
      <c r="I204" s="27"/>
      <c r="J204" s="175" t="str">
        <f>IFERROR(IF(FixtureCalc!C200="-","",IF(OR(FixtureCalc!F200="blank row 1",FixtureCalc!F200="blank row 2"),"",IF(LEN(INDEX(Settings!$C$6:$C$37,FixtureCalc!F200))=0,"BYE",INDEX(Settings!$C$6:$C$37,FixtureCalc!F200)) )),"")</f>
        <v/>
      </c>
      <c r="K204" s="90"/>
      <c r="L204" s="195" t="str">
        <f t="shared" si="23"/>
        <v/>
      </c>
      <c r="S204" s="201" t="str">
        <f t="shared" si="19"/>
        <v>NO</v>
      </c>
      <c r="T204" s="201" t="str">
        <f t="shared" si="20"/>
        <v>NO</v>
      </c>
      <c r="U204" s="201" t="str">
        <f t="shared" si="21"/>
        <v>NO</v>
      </c>
      <c r="V204" s="139">
        <f t="shared" si="22"/>
        <v>0</v>
      </c>
      <c r="W204" s="199" t="str">
        <f t="shared" si="24"/>
        <v/>
      </c>
    </row>
    <row r="205" spans="1:23" ht="18" customHeight="1" x14ac:dyDescent="0.25">
      <c r="A205" s="69"/>
      <c r="B205" s="81"/>
      <c r="C205" s="110"/>
      <c r="D205" s="141" t="str">
        <f>IFERROR(IF(FixtureCalc!C201="-","",IF(OR(FixtureCalc!E201="blank row 1",FixtureCalc!E201="blank row 2"),"","Matchweek "&amp;FixtureCalc!C201)),"")</f>
        <v/>
      </c>
      <c r="E205" s="142" t="str">
        <f>IFERROR(IF(LEN(INDEX(Settings!$D$6:$D$37,MATCH(Fixture!F205,Settings!$C$6:$C$37,0)))=0,"",INDEX(Settings!$D$6:$D$37,MATCH(Fixture!F205,Settings!$C$6:$C$37,0))),"")</f>
        <v/>
      </c>
      <c r="F205" s="185" t="str">
        <f>IFERROR(IF(FixtureCalc!C201="-","",IF(OR(FixtureCalc!E201="blank row 1",FixtureCalc!E201="blank row 2"),"", IF(LEN(INDEX(Settings!$C$6:$C$37,FixtureCalc!E201))=0,"BYE",INDEX(Settings!$C$6:$C$37,FixtureCalc!E201))  )),"")</f>
        <v/>
      </c>
      <c r="G205" s="27"/>
      <c r="H205" s="82"/>
      <c r="I205" s="27"/>
      <c r="J205" s="175" t="str">
        <f>IFERROR(IF(FixtureCalc!C201="-","",IF(OR(FixtureCalc!F201="blank row 1",FixtureCalc!F201="blank row 2"),"",IF(LEN(INDEX(Settings!$C$6:$C$37,FixtureCalc!F201))=0,"BYE",INDEX(Settings!$C$6:$C$37,FixtureCalc!F201)) )),"")</f>
        <v/>
      </c>
      <c r="K205" s="90"/>
      <c r="L205" s="195" t="str">
        <f t="shared" si="23"/>
        <v/>
      </c>
      <c r="S205" s="201" t="str">
        <f t="shared" si="19"/>
        <v>NO</v>
      </c>
      <c r="T205" s="201" t="str">
        <f t="shared" si="20"/>
        <v>NO</v>
      </c>
      <c r="U205" s="201" t="str">
        <f t="shared" si="21"/>
        <v>NO</v>
      </c>
      <c r="V205" s="139">
        <f t="shared" si="22"/>
        <v>0</v>
      </c>
      <c r="W205" s="199" t="str">
        <f t="shared" si="24"/>
        <v/>
      </c>
    </row>
    <row r="206" spans="1:23" ht="18" customHeight="1" x14ac:dyDescent="0.25">
      <c r="A206" s="69"/>
      <c r="B206" s="81"/>
      <c r="C206" s="110"/>
      <c r="D206" s="141" t="str">
        <f>IFERROR(IF(FixtureCalc!C202="-","",IF(OR(FixtureCalc!E202="blank row 1",FixtureCalc!E202="blank row 2"),"","Matchweek "&amp;FixtureCalc!C202)),"")</f>
        <v/>
      </c>
      <c r="E206" s="142" t="str">
        <f>IFERROR(IF(LEN(INDEX(Settings!$D$6:$D$37,MATCH(Fixture!F206,Settings!$C$6:$C$37,0)))=0,"",INDEX(Settings!$D$6:$D$37,MATCH(Fixture!F206,Settings!$C$6:$C$37,0))),"")</f>
        <v/>
      </c>
      <c r="F206" s="185" t="str">
        <f>IFERROR(IF(FixtureCalc!C202="-","",IF(OR(FixtureCalc!E202="blank row 1",FixtureCalc!E202="blank row 2"),"", IF(LEN(INDEX(Settings!$C$6:$C$37,FixtureCalc!E202))=0,"BYE",INDEX(Settings!$C$6:$C$37,FixtureCalc!E202))  )),"")</f>
        <v/>
      </c>
      <c r="G206" s="27"/>
      <c r="H206" s="82"/>
      <c r="I206" s="27"/>
      <c r="J206" s="175" t="str">
        <f>IFERROR(IF(FixtureCalc!C202="-","",IF(OR(FixtureCalc!F202="blank row 1",FixtureCalc!F202="blank row 2"),"",IF(LEN(INDEX(Settings!$C$6:$C$37,FixtureCalc!F202))=0,"BYE",INDEX(Settings!$C$6:$C$37,FixtureCalc!F202)) )),"")</f>
        <v/>
      </c>
      <c r="K206" s="90"/>
      <c r="L206" s="195" t="str">
        <f t="shared" si="23"/>
        <v/>
      </c>
      <c r="S206" s="201" t="str">
        <f t="shared" si="19"/>
        <v>NO</v>
      </c>
      <c r="T206" s="201" t="str">
        <f t="shared" si="20"/>
        <v>NO</v>
      </c>
      <c r="U206" s="201" t="str">
        <f t="shared" si="21"/>
        <v>NO</v>
      </c>
      <c r="V206" s="139">
        <f t="shared" si="22"/>
        <v>0</v>
      </c>
      <c r="W206" s="199" t="str">
        <f t="shared" si="24"/>
        <v/>
      </c>
    </row>
    <row r="207" spans="1:23" ht="18" customHeight="1" x14ac:dyDescent="0.25">
      <c r="A207" s="69"/>
      <c r="B207" s="81"/>
      <c r="C207" s="110"/>
      <c r="D207" s="141" t="str">
        <f>IFERROR(IF(FixtureCalc!C203="-","",IF(OR(FixtureCalc!E203="blank row 1",FixtureCalc!E203="blank row 2"),"","Matchweek "&amp;FixtureCalc!C203)),"")</f>
        <v/>
      </c>
      <c r="E207" s="142" t="str">
        <f>IFERROR(IF(LEN(INDEX(Settings!$D$6:$D$37,MATCH(Fixture!F207,Settings!$C$6:$C$37,0)))=0,"",INDEX(Settings!$D$6:$D$37,MATCH(Fixture!F207,Settings!$C$6:$C$37,0))),"")</f>
        <v/>
      </c>
      <c r="F207" s="185" t="str">
        <f>IFERROR(IF(FixtureCalc!C203="-","",IF(OR(FixtureCalc!E203="blank row 1",FixtureCalc!E203="blank row 2"),"", IF(LEN(INDEX(Settings!$C$6:$C$37,FixtureCalc!E203))=0,"BYE",INDEX(Settings!$C$6:$C$37,FixtureCalc!E203))  )),"")</f>
        <v/>
      </c>
      <c r="G207" s="27"/>
      <c r="H207" s="82"/>
      <c r="I207" s="27"/>
      <c r="J207" s="175" t="str">
        <f>IFERROR(IF(FixtureCalc!C203="-","",IF(OR(FixtureCalc!F203="blank row 1",FixtureCalc!F203="blank row 2"),"",IF(LEN(INDEX(Settings!$C$6:$C$37,FixtureCalc!F203))=0,"BYE",INDEX(Settings!$C$6:$C$37,FixtureCalc!F203)) )),"")</f>
        <v/>
      </c>
      <c r="K207" s="90"/>
      <c r="L207" s="195" t="str">
        <f t="shared" si="23"/>
        <v/>
      </c>
      <c r="S207" s="201" t="str">
        <f t="shared" si="19"/>
        <v>NO</v>
      </c>
      <c r="T207" s="201" t="str">
        <f t="shared" si="20"/>
        <v>NO</v>
      </c>
      <c r="U207" s="201" t="str">
        <f t="shared" si="21"/>
        <v>NO</v>
      </c>
      <c r="V207" s="139">
        <f t="shared" si="22"/>
        <v>0</v>
      </c>
      <c r="W207" s="199" t="str">
        <f t="shared" si="24"/>
        <v/>
      </c>
    </row>
    <row r="208" spans="1:23" ht="18" customHeight="1" x14ac:dyDescent="0.25">
      <c r="A208" s="69"/>
      <c r="B208" s="81"/>
      <c r="C208" s="110"/>
      <c r="D208" s="141" t="str">
        <f>IFERROR(IF(FixtureCalc!C204="-","",IF(OR(FixtureCalc!E204="blank row 1",FixtureCalc!E204="blank row 2"),"","Matchweek "&amp;FixtureCalc!C204)),"")</f>
        <v/>
      </c>
      <c r="E208" s="142" t="str">
        <f>IFERROR(IF(LEN(INDEX(Settings!$D$6:$D$37,MATCH(Fixture!F208,Settings!$C$6:$C$37,0)))=0,"",INDEX(Settings!$D$6:$D$37,MATCH(Fixture!F208,Settings!$C$6:$C$37,0))),"")</f>
        <v/>
      </c>
      <c r="F208" s="185" t="str">
        <f>IFERROR(IF(FixtureCalc!C204="-","",IF(OR(FixtureCalc!E204="blank row 1",FixtureCalc!E204="blank row 2"),"", IF(LEN(INDEX(Settings!$C$6:$C$37,FixtureCalc!E204))=0,"BYE",INDEX(Settings!$C$6:$C$37,FixtureCalc!E204))  )),"")</f>
        <v/>
      </c>
      <c r="G208" s="27"/>
      <c r="H208" s="82"/>
      <c r="I208" s="27"/>
      <c r="J208" s="175" t="str">
        <f>IFERROR(IF(FixtureCalc!C204="-","",IF(OR(FixtureCalc!F204="blank row 1",FixtureCalc!F204="blank row 2"),"",IF(LEN(INDEX(Settings!$C$6:$C$37,FixtureCalc!F204))=0,"BYE",INDEX(Settings!$C$6:$C$37,FixtureCalc!F204)) )),"")</f>
        <v/>
      </c>
      <c r="K208" s="90"/>
      <c r="L208" s="195" t="str">
        <f t="shared" si="23"/>
        <v/>
      </c>
      <c r="S208" s="201" t="str">
        <f t="shared" si="19"/>
        <v>NO</v>
      </c>
      <c r="T208" s="201" t="str">
        <f t="shared" si="20"/>
        <v>NO</v>
      </c>
      <c r="U208" s="201" t="str">
        <f t="shared" si="21"/>
        <v>NO</v>
      </c>
      <c r="V208" s="139">
        <f t="shared" si="22"/>
        <v>0</v>
      </c>
      <c r="W208" s="199" t="str">
        <f t="shared" si="24"/>
        <v/>
      </c>
    </row>
    <row r="209" spans="1:23" ht="18" customHeight="1" x14ac:dyDescent="0.25">
      <c r="A209" s="69"/>
      <c r="B209" s="81"/>
      <c r="C209" s="110"/>
      <c r="D209" s="141" t="str">
        <f>IFERROR(IF(FixtureCalc!C205="-","",IF(OR(FixtureCalc!E205="blank row 1",FixtureCalc!E205="blank row 2"),"","Matchweek "&amp;FixtureCalc!C205)),"")</f>
        <v/>
      </c>
      <c r="E209" s="142" t="str">
        <f>IFERROR(IF(LEN(INDEX(Settings!$D$6:$D$37,MATCH(Fixture!F209,Settings!$C$6:$C$37,0)))=0,"",INDEX(Settings!$D$6:$D$37,MATCH(Fixture!F209,Settings!$C$6:$C$37,0))),"")</f>
        <v/>
      </c>
      <c r="F209" s="185" t="str">
        <f>IFERROR(IF(FixtureCalc!C205="-","",IF(OR(FixtureCalc!E205="blank row 1",FixtureCalc!E205="blank row 2"),"", IF(LEN(INDEX(Settings!$C$6:$C$37,FixtureCalc!E205))=0,"BYE",INDEX(Settings!$C$6:$C$37,FixtureCalc!E205))  )),"")</f>
        <v/>
      </c>
      <c r="G209" s="27"/>
      <c r="H209" s="82"/>
      <c r="I209" s="27"/>
      <c r="J209" s="175" t="str">
        <f>IFERROR(IF(FixtureCalc!C205="-","",IF(OR(FixtureCalc!F205="blank row 1",FixtureCalc!F205="blank row 2"),"",IF(LEN(INDEX(Settings!$C$6:$C$37,FixtureCalc!F205))=0,"BYE",INDEX(Settings!$C$6:$C$37,FixtureCalc!F205)) )),"")</f>
        <v/>
      </c>
      <c r="K209" s="90"/>
      <c r="L209" s="195" t="str">
        <f t="shared" si="23"/>
        <v/>
      </c>
      <c r="S209" s="201" t="str">
        <f t="shared" si="19"/>
        <v>NO</v>
      </c>
      <c r="T209" s="201" t="str">
        <f t="shared" si="20"/>
        <v>NO</v>
      </c>
      <c r="U209" s="201" t="str">
        <f t="shared" si="21"/>
        <v>NO</v>
      </c>
      <c r="V209" s="139">
        <f t="shared" si="22"/>
        <v>0</v>
      </c>
      <c r="W209" s="199" t="str">
        <f t="shared" si="24"/>
        <v/>
      </c>
    </row>
    <row r="210" spans="1:23" ht="18" customHeight="1" x14ac:dyDescent="0.25">
      <c r="A210" s="69"/>
      <c r="B210" s="81"/>
      <c r="C210" s="110"/>
      <c r="D210" s="141" t="str">
        <f>IFERROR(IF(FixtureCalc!C206="-","",IF(OR(FixtureCalc!E206="blank row 1",FixtureCalc!E206="blank row 2"),"","Matchweek "&amp;FixtureCalc!C206)),"")</f>
        <v/>
      </c>
      <c r="E210" s="142" t="str">
        <f>IFERROR(IF(LEN(INDEX(Settings!$D$6:$D$37,MATCH(Fixture!F210,Settings!$C$6:$C$37,0)))=0,"",INDEX(Settings!$D$6:$D$37,MATCH(Fixture!F210,Settings!$C$6:$C$37,0))),"")</f>
        <v/>
      </c>
      <c r="F210" s="185" t="str">
        <f>IFERROR(IF(FixtureCalc!C206="-","",IF(OR(FixtureCalc!E206="blank row 1",FixtureCalc!E206="blank row 2"),"", IF(LEN(INDEX(Settings!$C$6:$C$37,FixtureCalc!E206))=0,"BYE",INDEX(Settings!$C$6:$C$37,FixtureCalc!E206))  )),"")</f>
        <v/>
      </c>
      <c r="G210" s="27"/>
      <c r="H210" s="82"/>
      <c r="I210" s="27"/>
      <c r="J210" s="175" t="str">
        <f>IFERROR(IF(FixtureCalc!C206="-","",IF(OR(FixtureCalc!F206="blank row 1",FixtureCalc!F206="blank row 2"),"",IF(LEN(INDEX(Settings!$C$6:$C$37,FixtureCalc!F206))=0,"BYE",INDEX(Settings!$C$6:$C$37,FixtureCalc!F206)) )),"")</f>
        <v/>
      </c>
      <c r="K210" s="90"/>
      <c r="L210" s="195" t="str">
        <f t="shared" si="23"/>
        <v/>
      </c>
      <c r="S210" s="201" t="str">
        <f t="shared" si="19"/>
        <v>NO</v>
      </c>
      <c r="T210" s="201" t="str">
        <f t="shared" si="20"/>
        <v>NO</v>
      </c>
      <c r="U210" s="201" t="str">
        <f t="shared" si="21"/>
        <v>NO</v>
      </c>
      <c r="V210" s="139">
        <f t="shared" si="22"/>
        <v>0</v>
      </c>
      <c r="W210" s="199" t="str">
        <f t="shared" si="24"/>
        <v/>
      </c>
    </row>
    <row r="211" spans="1:23" ht="18" customHeight="1" x14ac:dyDescent="0.25">
      <c r="A211" s="69"/>
      <c r="B211" s="81"/>
      <c r="C211" s="110"/>
      <c r="D211" s="141" t="str">
        <f>IFERROR(IF(FixtureCalc!C207="-","",IF(OR(FixtureCalc!E207="blank row 1",FixtureCalc!E207="blank row 2"),"","Matchweek "&amp;FixtureCalc!C207)),"")</f>
        <v/>
      </c>
      <c r="E211" s="142" t="str">
        <f>IFERROR(IF(LEN(INDEX(Settings!$D$6:$D$37,MATCH(Fixture!F211,Settings!$C$6:$C$37,0)))=0,"",INDEX(Settings!$D$6:$D$37,MATCH(Fixture!F211,Settings!$C$6:$C$37,0))),"")</f>
        <v/>
      </c>
      <c r="F211" s="185" t="str">
        <f>IFERROR(IF(FixtureCalc!C207="-","",IF(OR(FixtureCalc!E207="blank row 1",FixtureCalc!E207="blank row 2"),"", IF(LEN(INDEX(Settings!$C$6:$C$37,FixtureCalc!E207))=0,"BYE",INDEX(Settings!$C$6:$C$37,FixtureCalc!E207))  )),"")</f>
        <v/>
      </c>
      <c r="G211" s="27"/>
      <c r="H211" s="82"/>
      <c r="I211" s="27"/>
      <c r="J211" s="175" t="str">
        <f>IFERROR(IF(FixtureCalc!C207="-","",IF(OR(FixtureCalc!F207="blank row 1",FixtureCalc!F207="blank row 2"),"",IF(LEN(INDEX(Settings!$C$6:$C$37,FixtureCalc!F207))=0,"BYE",INDEX(Settings!$C$6:$C$37,FixtureCalc!F207)) )),"")</f>
        <v/>
      </c>
      <c r="K211" s="90"/>
      <c r="L211" s="195" t="str">
        <f t="shared" si="23"/>
        <v/>
      </c>
      <c r="S211" s="201" t="str">
        <f t="shared" si="19"/>
        <v>NO</v>
      </c>
      <c r="T211" s="201" t="str">
        <f t="shared" si="20"/>
        <v>NO</v>
      </c>
      <c r="U211" s="201" t="str">
        <f t="shared" si="21"/>
        <v>NO</v>
      </c>
      <c r="V211" s="139">
        <f t="shared" si="22"/>
        <v>0</v>
      </c>
      <c r="W211" s="199" t="str">
        <f t="shared" si="24"/>
        <v/>
      </c>
    </row>
    <row r="212" spans="1:23" ht="18" customHeight="1" x14ac:dyDescent="0.25">
      <c r="A212" s="69"/>
      <c r="B212" s="81"/>
      <c r="C212" s="110"/>
      <c r="D212" s="141" t="str">
        <f>IFERROR(IF(FixtureCalc!C208="-","",IF(OR(FixtureCalc!E208="blank row 1",FixtureCalc!E208="blank row 2"),"","Matchweek "&amp;FixtureCalc!C208)),"")</f>
        <v/>
      </c>
      <c r="E212" s="142" t="str">
        <f>IFERROR(IF(LEN(INDEX(Settings!$D$6:$D$37,MATCH(Fixture!F212,Settings!$C$6:$C$37,0)))=0,"",INDEX(Settings!$D$6:$D$37,MATCH(Fixture!F212,Settings!$C$6:$C$37,0))),"")</f>
        <v/>
      </c>
      <c r="F212" s="185" t="str">
        <f>IFERROR(IF(FixtureCalc!C208="-","",IF(OR(FixtureCalc!E208="blank row 1",FixtureCalc!E208="blank row 2"),"", IF(LEN(INDEX(Settings!$C$6:$C$37,FixtureCalc!E208))=0,"BYE",INDEX(Settings!$C$6:$C$37,FixtureCalc!E208))  )),"")</f>
        <v/>
      </c>
      <c r="G212" s="27"/>
      <c r="H212" s="82"/>
      <c r="I212" s="27"/>
      <c r="J212" s="175" t="str">
        <f>IFERROR(IF(FixtureCalc!C208="-","",IF(OR(FixtureCalc!F208="blank row 1",FixtureCalc!F208="blank row 2"),"",IF(LEN(INDEX(Settings!$C$6:$C$37,FixtureCalc!F208))=0,"BYE",INDEX(Settings!$C$6:$C$37,FixtureCalc!F208)) )),"")</f>
        <v/>
      </c>
      <c r="K212" s="90"/>
      <c r="L212" s="195" t="str">
        <f t="shared" si="23"/>
        <v/>
      </c>
      <c r="S212" s="201" t="str">
        <f t="shared" si="19"/>
        <v>NO</v>
      </c>
      <c r="T212" s="201" t="str">
        <f t="shared" si="20"/>
        <v>NO</v>
      </c>
      <c r="U212" s="201" t="str">
        <f t="shared" si="21"/>
        <v>NO</v>
      </c>
      <c r="V212" s="139">
        <f t="shared" si="22"/>
        <v>0</v>
      </c>
      <c r="W212" s="199" t="str">
        <f t="shared" si="24"/>
        <v/>
      </c>
    </row>
    <row r="213" spans="1:23" ht="18" customHeight="1" x14ac:dyDescent="0.25">
      <c r="A213" s="69"/>
      <c r="B213" s="81"/>
      <c r="C213" s="110"/>
      <c r="D213" s="141" t="str">
        <f>IFERROR(IF(FixtureCalc!C209="-","",IF(OR(FixtureCalc!E209="blank row 1",FixtureCalc!E209="blank row 2"),"","Matchweek "&amp;FixtureCalc!C209)),"")</f>
        <v/>
      </c>
      <c r="E213" s="142" t="str">
        <f>IFERROR(IF(LEN(INDEX(Settings!$D$6:$D$37,MATCH(Fixture!F213,Settings!$C$6:$C$37,0)))=0,"",INDEX(Settings!$D$6:$D$37,MATCH(Fixture!F213,Settings!$C$6:$C$37,0))),"")</f>
        <v/>
      </c>
      <c r="F213" s="185" t="str">
        <f>IFERROR(IF(FixtureCalc!C209="-","",IF(OR(FixtureCalc!E209="blank row 1",FixtureCalc!E209="blank row 2"),"", IF(LEN(INDEX(Settings!$C$6:$C$37,FixtureCalc!E209))=0,"BYE",INDEX(Settings!$C$6:$C$37,FixtureCalc!E209))  )),"")</f>
        <v/>
      </c>
      <c r="G213" s="27"/>
      <c r="H213" s="82"/>
      <c r="I213" s="27"/>
      <c r="J213" s="175" t="str">
        <f>IFERROR(IF(FixtureCalc!C209="-","",IF(OR(FixtureCalc!F209="blank row 1",FixtureCalc!F209="blank row 2"),"",IF(LEN(INDEX(Settings!$C$6:$C$37,FixtureCalc!F209))=0,"BYE",INDEX(Settings!$C$6:$C$37,FixtureCalc!F209)) )),"")</f>
        <v/>
      </c>
      <c r="K213" s="90"/>
      <c r="L213" s="195" t="str">
        <f t="shared" si="23"/>
        <v/>
      </c>
      <c r="S213" s="201" t="str">
        <f t="shared" si="19"/>
        <v>NO</v>
      </c>
      <c r="T213" s="201" t="str">
        <f t="shared" si="20"/>
        <v>NO</v>
      </c>
      <c r="U213" s="201" t="str">
        <f t="shared" si="21"/>
        <v>NO</v>
      </c>
      <c r="V213" s="139">
        <f t="shared" si="22"/>
        <v>0</v>
      </c>
      <c r="W213" s="199" t="str">
        <f t="shared" si="24"/>
        <v/>
      </c>
    </row>
    <row r="214" spans="1:23" ht="18" customHeight="1" x14ac:dyDescent="0.25">
      <c r="A214" s="69"/>
      <c r="B214" s="81"/>
      <c r="C214" s="110"/>
      <c r="D214" s="141" t="str">
        <f>IFERROR(IF(FixtureCalc!C210="-","",IF(OR(FixtureCalc!E210="blank row 1",FixtureCalc!E210="blank row 2"),"","Matchweek "&amp;FixtureCalc!C210)),"")</f>
        <v/>
      </c>
      <c r="E214" s="142" t="str">
        <f>IFERROR(IF(LEN(INDEX(Settings!$D$6:$D$37,MATCH(Fixture!F214,Settings!$C$6:$C$37,0)))=0,"",INDEX(Settings!$D$6:$D$37,MATCH(Fixture!F214,Settings!$C$6:$C$37,0))),"")</f>
        <v/>
      </c>
      <c r="F214" s="185" t="str">
        <f>IFERROR(IF(FixtureCalc!C210="-","",IF(OR(FixtureCalc!E210="blank row 1",FixtureCalc!E210="blank row 2"),"", IF(LEN(INDEX(Settings!$C$6:$C$37,FixtureCalc!E210))=0,"BYE",INDEX(Settings!$C$6:$C$37,FixtureCalc!E210))  )),"")</f>
        <v/>
      </c>
      <c r="G214" s="27"/>
      <c r="H214" s="82"/>
      <c r="I214" s="27"/>
      <c r="J214" s="175" t="str">
        <f>IFERROR(IF(FixtureCalc!C210="-","",IF(OR(FixtureCalc!F210="blank row 1",FixtureCalc!F210="blank row 2"),"",IF(LEN(INDEX(Settings!$C$6:$C$37,FixtureCalc!F210))=0,"BYE",INDEX(Settings!$C$6:$C$37,FixtureCalc!F210)) )),"")</f>
        <v/>
      </c>
      <c r="K214" s="90"/>
      <c r="L214" s="195" t="str">
        <f t="shared" si="23"/>
        <v/>
      </c>
      <c r="S214" s="201" t="str">
        <f t="shared" si="19"/>
        <v>NO</v>
      </c>
      <c r="T214" s="201" t="str">
        <f t="shared" si="20"/>
        <v>NO</v>
      </c>
      <c r="U214" s="201" t="str">
        <f t="shared" si="21"/>
        <v>NO</v>
      </c>
      <c r="V214" s="139">
        <f t="shared" si="22"/>
        <v>0</v>
      </c>
      <c r="W214" s="199" t="str">
        <f t="shared" si="24"/>
        <v/>
      </c>
    </row>
    <row r="215" spans="1:23" ht="18" customHeight="1" x14ac:dyDescent="0.25">
      <c r="A215" s="69"/>
      <c r="B215" s="81"/>
      <c r="C215" s="110"/>
      <c r="D215" s="141" t="str">
        <f>IFERROR(IF(FixtureCalc!C211="-","",IF(OR(FixtureCalc!E211="blank row 1",FixtureCalc!E211="blank row 2"),"","Matchweek "&amp;FixtureCalc!C211)),"")</f>
        <v/>
      </c>
      <c r="E215" s="142" t="str">
        <f>IFERROR(IF(LEN(INDEX(Settings!$D$6:$D$37,MATCH(Fixture!F215,Settings!$C$6:$C$37,0)))=0,"",INDEX(Settings!$D$6:$D$37,MATCH(Fixture!F215,Settings!$C$6:$C$37,0))),"")</f>
        <v/>
      </c>
      <c r="F215" s="185" t="str">
        <f>IFERROR(IF(FixtureCalc!C211="-","",IF(OR(FixtureCalc!E211="blank row 1",FixtureCalc!E211="blank row 2"),"", IF(LEN(INDEX(Settings!$C$6:$C$37,FixtureCalc!E211))=0,"BYE",INDEX(Settings!$C$6:$C$37,FixtureCalc!E211))  )),"")</f>
        <v/>
      </c>
      <c r="G215" s="27"/>
      <c r="H215" s="82"/>
      <c r="I215" s="27"/>
      <c r="J215" s="175" t="str">
        <f>IFERROR(IF(FixtureCalc!C211="-","",IF(OR(FixtureCalc!F211="blank row 1",FixtureCalc!F211="blank row 2"),"",IF(LEN(INDEX(Settings!$C$6:$C$37,FixtureCalc!F211))=0,"BYE",INDEX(Settings!$C$6:$C$37,FixtureCalc!F211)) )),"")</f>
        <v/>
      </c>
      <c r="K215" s="90"/>
      <c r="L215" s="195" t="str">
        <f t="shared" si="23"/>
        <v/>
      </c>
      <c r="S215" s="201" t="str">
        <f t="shared" si="19"/>
        <v>NO</v>
      </c>
      <c r="T215" s="201" t="str">
        <f t="shared" si="20"/>
        <v>NO</v>
      </c>
      <c r="U215" s="201" t="str">
        <f t="shared" si="21"/>
        <v>NO</v>
      </c>
      <c r="V215" s="139">
        <f t="shared" si="22"/>
        <v>0</v>
      </c>
      <c r="W215" s="199" t="str">
        <f t="shared" si="24"/>
        <v/>
      </c>
    </row>
    <row r="216" spans="1:23" ht="18" customHeight="1" x14ac:dyDescent="0.25">
      <c r="A216" s="69"/>
      <c r="B216" s="81"/>
      <c r="C216" s="110"/>
      <c r="D216" s="141" t="str">
        <f>IFERROR(IF(FixtureCalc!C212="-","",IF(OR(FixtureCalc!E212="blank row 1",FixtureCalc!E212="blank row 2"),"","Matchweek "&amp;FixtureCalc!C212)),"")</f>
        <v/>
      </c>
      <c r="E216" s="142" t="str">
        <f>IFERROR(IF(LEN(INDEX(Settings!$D$6:$D$37,MATCH(Fixture!F216,Settings!$C$6:$C$37,0)))=0,"",INDEX(Settings!$D$6:$D$37,MATCH(Fixture!F216,Settings!$C$6:$C$37,0))),"")</f>
        <v/>
      </c>
      <c r="F216" s="185" t="str">
        <f>IFERROR(IF(FixtureCalc!C212="-","",IF(OR(FixtureCalc!E212="blank row 1",FixtureCalc!E212="blank row 2"),"", IF(LEN(INDEX(Settings!$C$6:$C$37,FixtureCalc!E212))=0,"BYE",INDEX(Settings!$C$6:$C$37,FixtureCalc!E212))  )),"")</f>
        <v/>
      </c>
      <c r="G216" s="27"/>
      <c r="H216" s="82"/>
      <c r="I216" s="27"/>
      <c r="J216" s="175" t="str">
        <f>IFERROR(IF(FixtureCalc!C212="-","",IF(OR(FixtureCalc!F212="blank row 1",FixtureCalc!F212="blank row 2"),"",IF(LEN(INDEX(Settings!$C$6:$C$37,FixtureCalc!F212))=0,"BYE",INDEX(Settings!$C$6:$C$37,FixtureCalc!F212)) )),"")</f>
        <v/>
      </c>
      <c r="K216" s="90"/>
      <c r="L216" s="195" t="str">
        <f t="shared" si="23"/>
        <v/>
      </c>
      <c r="S216" s="201" t="str">
        <f t="shared" si="19"/>
        <v>NO</v>
      </c>
      <c r="T216" s="201" t="str">
        <f t="shared" si="20"/>
        <v>NO</v>
      </c>
      <c r="U216" s="201" t="str">
        <f t="shared" si="21"/>
        <v>NO</v>
      </c>
      <c r="V216" s="139">
        <f t="shared" si="22"/>
        <v>0</v>
      </c>
      <c r="W216" s="199" t="str">
        <f t="shared" si="24"/>
        <v/>
      </c>
    </row>
    <row r="217" spans="1:23" ht="18" customHeight="1" x14ac:dyDescent="0.25">
      <c r="A217" s="69"/>
      <c r="B217" s="81"/>
      <c r="C217" s="110"/>
      <c r="D217" s="141" t="str">
        <f>IFERROR(IF(FixtureCalc!C213="-","",IF(OR(FixtureCalc!E213="blank row 1",FixtureCalc!E213="blank row 2"),"","Matchweek "&amp;FixtureCalc!C213)),"")</f>
        <v/>
      </c>
      <c r="E217" s="142" t="str">
        <f>IFERROR(IF(LEN(INDEX(Settings!$D$6:$D$37,MATCH(Fixture!F217,Settings!$C$6:$C$37,0)))=0,"",INDEX(Settings!$D$6:$D$37,MATCH(Fixture!F217,Settings!$C$6:$C$37,0))),"")</f>
        <v/>
      </c>
      <c r="F217" s="185" t="str">
        <f>IFERROR(IF(FixtureCalc!C213="-","",IF(OR(FixtureCalc!E213="blank row 1",FixtureCalc!E213="blank row 2"),"", IF(LEN(INDEX(Settings!$C$6:$C$37,FixtureCalc!E213))=0,"BYE",INDEX(Settings!$C$6:$C$37,FixtureCalc!E213))  )),"")</f>
        <v/>
      </c>
      <c r="G217" s="27"/>
      <c r="H217" s="82"/>
      <c r="I217" s="27"/>
      <c r="J217" s="175" t="str">
        <f>IFERROR(IF(FixtureCalc!C213="-","",IF(OR(FixtureCalc!F213="blank row 1",FixtureCalc!F213="blank row 2"),"",IF(LEN(INDEX(Settings!$C$6:$C$37,FixtureCalc!F213))=0,"BYE",INDEX(Settings!$C$6:$C$37,FixtureCalc!F213)) )),"")</f>
        <v/>
      </c>
      <c r="K217" s="90"/>
      <c r="L217" s="195" t="str">
        <f t="shared" si="23"/>
        <v/>
      </c>
      <c r="S217" s="201" t="str">
        <f t="shared" si="19"/>
        <v>NO</v>
      </c>
      <c r="T217" s="201" t="str">
        <f t="shared" si="20"/>
        <v>NO</v>
      </c>
      <c r="U217" s="201" t="str">
        <f t="shared" si="21"/>
        <v>NO</v>
      </c>
      <c r="V217" s="139">
        <f t="shared" si="22"/>
        <v>0</v>
      </c>
      <c r="W217" s="199" t="str">
        <f t="shared" si="24"/>
        <v/>
      </c>
    </row>
    <row r="218" spans="1:23" ht="18" customHeight="1" x14ac:dyDescent="0.25">
      <c r="A218" s="69"/>
      <c r="B218" s="81"/>
      <c r="C218" s="110"/>
      <c r="D218" s="141" t="str">
        <f>IFERROR(IF(FixtureCalc!C214="-","",IF(OR(FixtureCalc!E214="blank row 1",FixtureCalc!E214="blank row 2"),"","Matchweek "&amp;FixtureCalc!C214)),"")</f>
        <v/>
      </c>
      <c r="E218" s="142" t="str">
        <f>IFERROR(IF(LEN(INDEX(Settings!$D$6:$D$37,MATCH(Fixture!F218,Settings!$C$6:$C$37,0)))=0,"",INDEX(Settings!$D$6:$D$37,MATCH(Fixture!F218,Settings!$C$6:$C$37,0))),"")</f>
        <v/>
      </c>
      <c r="F218" s="185" t="str">
        <f>IFERROR(IF(FixtureCalc!C214="-","",IF(OR(FixtureCalc!E214="blank row 1",FixtureCalc!E214="blank row 2"),"", IF(LEN(INDEX(Settings!$C$6:$C$37,FixtureCalc!E214))=0,"BYE",INDEX(Settings!$C$6:$C$37,FixtureCalc!E214))  )),"")</f>
        <v/>
      </c>
      <c r="G218" s="27"/>
      <c r="H218" s="82"/>
      <c r="I218" s="27"/>
      <c r="J218" s="175" t="str">
        <f>IFERROR(IF(FixtureCalc!C214="-","",IF(OR(FixtureCalc!F214="blank row 1",FixtureCalc!F214="blank row 2"),"",IF(LEN(INDEX(Settings!$C$6:$C$37,FixtureCalc!F214))=0,"BYE",INDEX(Settings!$C$6:$C$37,FixtureCalc!F214)) )),"")</f>
        <v/>
      </c>
      <c r="K218" s="90"/>
      <c r="L218" s="195" t="str">
        <f t="shared" si="23"/>
        <v/>
      </c>
      <c r="S218" s="201" t="str">
        <f t="shared" si="19"/>
        <v>NO</v>
      </c>
      <c r="T218" s="201" t="str">
        <f t="shared" si="20"/>
        <v>NO</v>
      </c>
      <c r="U218" s="201" t="str">
        <f t="shared" si="21"/>
        <v>NO</v>
      </c>
      <c r="V218" s="139">
        <f t="shared" si="22"/>
        <v>0</v>
      </c>
      <c r="W218" s="199" t="str">
        <f t="shared" si="24"/>
        <v/>
      </c>
    </row>
    <row r="219" spans="1:23" ht="18" customHeight="1" x14ac:dyDescent="0.25">
      <c r="A219" s="69"/>
      <c r="B219" s="81"/>
      <c r="C219" s="110"/>
      <c r="D219" s="141" t="str">
        <f>IFERROR(IF(FixtureCalc!C215="-","",IF(OR(FixtureCalc!E215="blank row 1",FixtureCalc!E215="blank row 2"),"","Matchweek "&amp;FixtureCalc!C215)),"")</f>
        <v/>
      </c>
      <c r="E219" s="142" t="str">
        <f>IFERROR(IF(LEN(INDEX(Settings!$D$6:$D$37,MATCH(Fixture!F219,Settings!$C$6:$C$37,0)))=0,"",INDEX(Settings!$D$6:$D$37,MATCH(Fixture!F219,Settings!$C$6:$C$37,0))),"")</f>
        <v/>
      </c>
      <c r="F219" s="185" t="str">
        <f>IFERROR(IF(FixtureCalc!C215="-","",IF(OR(FixtureCalc!E215="blank row 1",FixtureCalc!E215="blank row 2"),"", IF(LEN(INDEX(Settings!$C$6:$C$37,FixtureCalc!E215))=0,"BYE",INDEX(Settings!$C$6:$C$37,FixtureCalc!E215))  )),"")</f>
        <v/>
      </c>
      <c r="G219" s="27"/>
      <c r="H219" s="82"/>
      <c r="I219" s="27"/>
      <c r="J219" s="175" t="str">
        <f>IFERROR(IF(FixtureCalc!C215="-","",IF(OR(FixtureCalc!F215="blank row 1",FixtureCalc!F215="blank row 2"),"",IF(LEN(INDEX(Settings!$C$6:$C$37,FixtureCalc!F215))=0,"BYE",INDEX(Settings!$C$6:$C$37,FixtureCalc!F215)) )),"")</f>
        <v/>
      </c>
      <c r="K219" s="90"/>
      <c r="L219" s="195" t="str">
        <f t="shared" si="23"/>
        <v/>
      </c>
      <c r="S219" s="201" t="str">
        <f t="shared" si="19"/>
        <v>NO</v>
      </c>
      <c r="T219" s="201" t="str">
        <f t="shared" si="20"/>
        <v>NO</v>
      </c>
      <c r="U219" s="201" t="str">
        <f t="shared" si="21"/>
        <v>NO</v>
      </c>
      <c r="V219" s="139">
        <f t="shared" si="22"/>
        <v>0</v>
      </c>
      <c r="W219" s="199" t="str">
        <f t="shared" si="24"/>
        <v/>
      </c>
    </row>
    <row r="220" spans="1:23" ht="18" customHeight="1" x14ac:dyDescent="0.25">
      <c r="A220" s="69"/>
      <c r="B220" s="81"/>
      <c r="C220" s="110"/>
      <c r="D220" s="141" t="str">
        <f>IFERROR(IF(FixtureCalc!C216="-","",IF(OR(FixtureCalc!E216="blank row 1",FixtureCalc!E216="blank row 2"),"","Matchweek "&amp;FixtureCalc!C216)),"")</f>
        <v/>
      </c>
      <c r="E220" s="142" t="str">
        <f>IFERROR(IF(LEN(INDEX(Settings!$D$6:$D$37,MATCH(Fixture!F220,Settings!$C$6:$C$37,0)))=0,"",INDEX(Settings!$D$6:$D$37,MATCH(Fixture!F220,Settings!$C$6:$C$37,0))),"")</f>
        <v/>
      </c>
      <c r="F220" s="185" t="str">
        <f>IFERROR(IF(FixtureCalc!C216="-","",IF(OR(FixtureCalc!E216="blank row 1",FixtureCalc!E216="blank row 2"),"", IF(LEN(INDEX(Settings!$C$6:$C$37,FixtureCalc!E216))=0,"BYE",INDEX(Settings!$C$6:$C$37,FixtureCalc!E216))  )),"")</f>
        <v/>
      </c>
      <c r="G220" s="27"/>
      <c r="H220" s="82"/>
      <c r="I220" s="27"/>
      <c r="J220" s="175" t="str">
        <f>IFERROR(IF(FixtureCalc!C216="-","",IF(OR(FixtureCalc!F216="blank row 1",FixtureCalc!F216="blank row 2"),"",IF(LEN(INDEX(Settings!$C$6:$C$37,FixtureCalc!F216))=0,"BYE",INDEX(Settings!$C$6:$C$37,FixtureCalc!F216)) )),"")</f>
        <v/>
      </c>
      <c r="K220" s="90"/>
      <c r="L220" s="195" t="str">
        <f t="shared" si="23"/>
        <v/>
      </c>
      <c r="S220" s="201" t="str">
        <f t="shared" si="19"/>
        <v>NO</v>
      </c>
      <c r="T220" s="201" t="str">
        <f t="shared" si="20"/>
        <v>NO</v>
      </c>
      <c r="U220" s="201" t="str">
        <f t="shared" si="21"/>
        <v>NO</v>
      </c>
      <c r="V220" s="139">
        <f t="shared" si="22"/>
        <v>0</v>
      </c>
      <c r="W220" s="199" t="str">
        <f t="shared" si="24"/>
        <v/>
      </c>
    </row>
    <row r="221" spans="1:23" ht="18" customHeight="1" x14ac:dyDescent="0.25">
      <c r="A221" s="69"/>
      <c r="B221" s="81"/>
      <c r="C221" s="110"/>
      <c r="D221" s="141" t="str">
        <f>IFERROR(IF(FixtureCalc!C217="-","",IF(OR(FixtureCalc!E217="blank row 1",FixtureCalc!E217="blank row 2"),"","Matchweek "&amp;FixtureCalc!C217)),"")</f>
        <v/>
      </c>
      <c r="E221" s="142" t="str">
        <f>IFERROR(IF(LEN(INDEX(Settings!$D$6:$D$37,MATCH(Fixture!F221,Settings!$C$6:$C$37,0)))=0,"",INDEX(Settings!$D$6:$D$37,MATCH(Fixture!F221,Settings!$C$6:$C$37,0))),"")</f>
        <v/>
      </c>
      <c r="F221" s="185" t="str">
        <f>IFERROR(IF(FixtureCalc!C217="-","",IF(OR(FixtureCalc!E217="blank row 1",FixtureCalc!E217="blank row 2"),"", IF(LEN(INDEX(Settings!$C$6:$C$37,FixtureCalc!E217))=0,"BYE",INDEX(Settings!$C$6:$C$37,FixtureCalc!E217))  )),"")</f>
        <v/>
      </c>
      <c r="G221" s="27"/>
      <c r="H221" s="82"/>
      <c r="I221" s="27"/>
      <c r="J221" s="175" t="str">
        <f>IFERROR(IF(FixtureCalc!C217="-","",IF(OR(FixtureCalc!F217="blank row 1",FixtureCalc!F217="blank row 2"),"",IF(LEN(INDEX(Settings!$C$6:$C$37,FixtureCalc!F217))=0,"BYE",INDEX(Settings!$C$6:$C$37,FixtureCalc!F217)) )),"")</f>
        <v/>
      </c>
      <c r="K221" s="90"/>
      <c r="L221" s="195" t="str">
        <f t="shared" si="23"/>
        <v/>
      </c>
      <c r="S221" s="201" t="str">
        <f t="shared" si="19"/>
        <v>NO</v>
      </c>
      <c r="T221" s="201" t="str">
        <f t="shared" si="20"/>
        <v>NO</v>
      </c>
      <c r="U221" s="201" t="str">
        <f t="shared" si="21"/>
        <v>NO</v>
      </c>
      <c r="V221" s="139">
        <f t="shared" si="22"/>
        <v>0</v>
      </c>
      <c r="W221" s="199" t="str">
        <f t="shared" si="24"/>
        <v/>
      </c>
    </row>
    <row r="222" spans="1:23" ht="18" customHeight="1" x14ac:dyDescent="0.25">
      <c r="A222" s="69"/>
      <c r="B222" s="81"/>
      <c r="C222" s="110"/>
      <c r="D222" s="141" t="str">
        <f>IFERROR(IF(FixtureCalc!C218="-","",IF(OR(FixtureCalc!E218="blank row 1",FixtureCalc!E218="blank row 2"),"","Matchweek "&amp;FixtureCalc!C218)),"")</f>
        <v/>
      </c>
      <c r="E222" s="142" t="str">
        <f>IFERROR(IF(LEN(INDEX(Settings!$D$6:$D$37,MATCH(Fixture!F222,Settings!$C$6:$C$37,0)))=0,"",INDEX(Settings!$D$6:$D$37,MATCH(Fixture!F222,Settings!$C$6:$C$37,0))),"")</f>
        <v/>
      </c>
      <c r="F222" s="185" t="str">
        <f>IFERROR(IF(FixtureCalc!C218="-","",IF(OR(FixtureCalc!E218="blank row 1",FixtureCalc!E218="blank row 2"),"", IF(LEN(INDEX(Settings!$C$6:$C$37,FixtureCalc!E218))=0,"BYE",INDEX(Settings!$C$6:$C$37,FixtureCalc!E218))  )),"")</f>
        <v/>
      </c>
      <c r="G222" s="27"/>
      <c r="H222" s="82"/>
      <c r="I222" s="27"/>
      <c r="J222" s="175" t="str">
        <f>IFERROR(IF(FixtureCalc!C218="-","",IF(OR(FixtureCalc!F218="blank row 1",FixtureCalc!F218="blank row 2"),"",IF(LEN(INDEX(Settings!$C$6:$C$37,FixtureCalc!F218))=0,"BYE",INDEX(Settings!$C$6:$C$37,FixtureCalc!F218)) )),"")</f>
        <v/>
      </c>
      <c r="K222" s="90"/>
      <c r="L222" s="195" t="str">
        <f t="shared" si="23"/>
        <v/>
      </c>
      <c r="S222" s="201" t="str">
        <f t="shared" si="19"/>
        <v>NO</v>
      </c>
      <c r="T222" s="201" t="str">
        <f t="shared" si="20"/>
        <v>NO</v>
      </c>
      <c r="U222" s="201" t="str">
        <f t="shared" si="21"/>
        <v>NO</v>
      </c>
      <c r="V222" s="139">
        <f t="shared" si="22"/>
        <v>0</v>
      </c>
      <c r="W222" s="199" t="str">
        <f t="shared" si="24"/>
        <v/>
      </c>
    </row>
    <row r="223" spans="1:23" ht="18" customHeight="1" x14ac:dyDescent="0.25">
      <c r="A223" s="69"/>
      <c r="B223" s="81"/>
      <c r="C223" s="110"/>
      <c r="D223" s="141" t="str">
        <f>IFERROR(IF(FixtureCalc!C219="-","",IF(OR(FixtureCalc!E219="blank row 1",FixtureCalc!E219="blank row 2"),"","Matchweek "&amp;FixtureCalc!C219)),"")</f>
        <v/>
      </c>
      <c r="E223" s="142" t="str">
        <f>IFERROR(IF(LEN(INDEX(Settings!$D$6:$D$37,MATCH(Fixture!F223,Settings!$C$6:$C$37,0)))=0,"",INDEX(Settings!$D$6:$D$37,MATCH(Fixture!F223,Settings!$C$6:$C$37,0))),"")</f>
        <v/>
      </c>
      <c r="F223" s="185" t="str">
        <f>IFERROR(IF(FixtureCalc!C219="-","",IF(OR(FixtureCalc!E219="blank row 1",FixtureCalc!E219="blank row 2"),"", IF(LEN(INDEX(Settings!$C$6:$C$37,FixtureCalc!E219))=0,"BYE",INDEX(Settings!$C$6:$C$37,FixtureCalc!E219))  )),"")</f>
        <v/>
      </c>
      <c r="G223" s="27"/>
      <c r="H223" s="82"/>
      <c r="I223" s="27"/>
      <c r="J223" s="175" t="str">
        <f>IFERROR(IF(FixtureCalc!C219="-","",IF(OR(FixtureCalc!F219="blank row 1",FixtureCalc!F219="blank row 2"),"",IF(LEN(INDEX(Settings!$C$6:$C$37,FixtureCalc!F219))=0,"BYE",INDEX(Settings!$C$6:$C$37,FixtureCalc!F219)) )),"")</f>
        <v/>
      </c>
      <c r="K223" s="90"/>
      <c r="L223" s="195" t="str">
        <f t="shared" si="23"/>
        <v/>
      </c>
      <c r="S223" s="201" t="str">
        <f t="shared" si="19"/>
        <v>NO</v>
      </c>
      <c r="T223" s="201" t="str">
        <f t="shared" si="20"/>
        <v>NO</v>
      </c>
      <c r="U223" s="201" t="str">
        <f t="shared" si="21"/>
        <v>NO</v>
      </c>
      <c r="V223" s="139">
        <f t="shared" si="22"/>
        <v>0</v>
      </c>
      <c r="W223" s="199" t="str">
        <f t="shared" si="24"/>
        <v/>
      </c>
    </row>
    <row r="224" spans="1:23" ht="18" customHeight="1" x14ac:dyDescent="0.25">
      <c r="A224" s="69"/>
      <c r="B224" s="81"/>
      <c r="C224" s="110"/>
      <c r="D224" s="141" t="str">
        <f>IFERROR(IF(FixtureCalc!C220="-","",IF(OR(FixtureCalc!E220="blank row 1",FixtureCalc!E220="blank row 2"),"","Matchweek "&amp;FixtureCalc!C220)),"")</f>
        <v/>
      </c>
      <c r="E224" s="142" t="str">
        <f>IFERROR(IF(LEN(INDEX(Settings!$D$6:$D$37,MATCH(Fixture!F224,Settings!$C$6:$C$37,0)))=0,"",INDEX(Settings!$D$6:$D$37,MATCH(Fixture!F224,Settings!$C$6:$C$37,0))),"")</f>
        <v/>
      </c>
      <c r="F224" s="185" t="str">
        <f>IFERROR(IF(FixtureCalc!C220="-","",IF(OR(FixtureCalc!E220="blank row 1",FixtureCalc!E220="blank row 2"),"", IF(LEN(INDEX(Settings!$C$6:$C$37,FixtureCalc!E220))=0,"BYE",INDEX(Settings!$C$6:$C$37,FixtureCalc!E220))  )),"")</f>
        <v/>
      </c>
      <c r="G224" s="27"/>
      <c r="H224" s="82"/>
      <c r="I224" s="27"/>
      <c r="J224" s="175" t="str">
        <f>IFERROR(IF(FixtureCalc!C220="-","",IF(OR(FixtureCalc!F220="blank row 1",FixtureCalc!F220="blank row 2"),"",IF(LEN(INDEX(Settings!$C$6:$C$37,FixtureCalc!F220))=0,"BYE",INDEX(Settings!$C$6:$C$37,FixtureCalc!F220)) )),"")</f>
        <v/>
      </c>
      <c r="K224" s="90"/>
      <c r="L224" s="195" t="str">
        <f t="shared" si="23"/>
        <v/>
      </c>
      <c r="S224" s="201" t="str">
        <f t="shared" si="19"/>
        <v>NO</v>
      </c>
      <c r="T224" s="201" t="str">
        <f t="shared" si="20"/>
        <v>NO</v>
      </c>
      <c r="U224" s="201" t="str">
        <f t="shared" si="21"/>
        <v>NO</v>
      </c>
      <c r="V224" s="139">
        <f t="shared" si="22"/>
        <v>0</v>
      </c>
      <c r="W224" s="199" t="str">
        <f t="shared" si="24"/>
        <v/>
      </c>
    </row>
    <row r="225" spans="1:23" ht="18" customHeight="1" x14ac:dyDescent="0.25">
      <c r="A225" s="69"/>
      <c r="B225" s="81"/>
      <c r="C225" s="110"/>
      <c r="D225" s="141" t="str">
        <f>IFERROR(IF(FixtureCalc!C221="-","",IF(OR(FixtureCalc!E221="blank row 1",FixtureCalc!E221="blank row 2"),"","Matchweek "&amp;FixtureCalc!C221)),"")</f>
        <v/>
      </c>
      <c r="E225" s="142" t="str">
        <f>IFERROR(IF(LEN(INDEX(Settings!$D$6:$D$37,MATCH(Fixture!F225,Settings!$C$6:$C$37,0)))=0,"",INDEX(Settings!$D$6:$D$37,MATCH(Fixture!F225,Settings!$C$6:$C$37,0))),"")</f>
        <v/>
      </c>
      <c r="F225" s="185" t="str">
        <f>IFERROR(IF(FixtureCalc!C221="-","",IF(OR(FixtureCalc!E221="blank row 1",FixtureCalc!E221="blank row 2"),"", IF(LEN(INDEX(Settings!$C$6:$C$37,FixtureCalc!E221))=0,"BYE",INDEX(Settings!$C$6:$C$37,FixtureCalc!E221))  )),"")</f>
        <v/>
      </c>
      <c r="G225" s="27"/>
      <c r="H225" s="82"/>
      <c r="I225" s="27"/>
      <c r="J225" s="175" t="str">
        <f>IFERROR(IF(FixtureCalc!C221="-","",IF(OR(FixtureCalc!F221="blank row 1",FixtureCalc!F221="blank row 2"),"",IF(LEN(INDEX(Settings!$C$6:$C$37,FixtureCalc!F221))=0,"BYE",INDEX(Settings!$C$6:$C$37,FixtureCalc!F221)) )),"")</f>
        <v/>
      </c>
      <c r="K225" s="90"/>
      <c r="L225" s="195" t="str">
        <f t="shared" si="23"/>
        <v/>
      </c>
      <c r="S225" s="201" t="str">
        <f t="shared" si="19"/>
        <v>NO</v>
      </c>
      <c r="T225" s="201" t="str">
        <f t="shared" si="20"/>
        <v>NO</v>
      </c>
      <c r="U225" s="201" t="str">
        <f t="shared" si="21"/>
        <v>NO</v>
      </c>
      <c r="V225" s="139">
        <f t="shared" si="22"/>
        <v>0</v>
      </c>
      <c r="W225" s="199" t="str">
        <f t="shared" si="24"/>
        <v/>
      </c>
    </row>
    <row r="226" spans="1:23" ht="18" customHeight="1" x14ac:dyDescent="0.25">
      <c r="A226" s="69"/>
      <c r="B226" s="81"/>
      <c r="C226" s="110"/>
      <c r="D226" s="141" t="str">
        <f>IFERROR(IF(FixtureCalc!C222="-","",IF(OR(FixtureCalc!E222="blank row 1",FixtureCalc!E222="blank row 2"),"","Matchweek "&amp;FixtureCalc!C222)),"")</f>
        <v/>
      </c>
      <c r="E226" s="142" t="str">
        <f>IFERROR(IF(LEN(INDEX(Settings!$D$6:$D$37,MATCH(Fixture!F226,Settings!$C$6:$C$37,0)))=0,"",INDEX(Settings!$D$6:$D$37,MATCH(Fixture!F226,Settings!$C$6:$C$37,0))),"")</f>
        <v/>
      </c>
      <c r="F226" s="185" t="str">
        <f>IFERROR(IF(FixtureCalc!C222="-","",IF(OR(FixtureCalc!E222="blank row 1",FixtureCalc!E222="blank row 2"),"", IF(LEN(INDEX(Settings!$C$6:$C$37,FixtureCalc!E222))=0,"BYE",INDEX(Settings!$C$6:$C$37,FixtureCalc!E222))  )),"")</f>
        <v/>
      </c>
      <c r="G226" s="27"/>
      <c r="H226" s="82"/>
      <c r="I226" s="27"/>
      <c r="J226" s="175" t="str">
        <f>IFERROR(IF(FixtureCalc!C222="-","",IF(OR(FixtureCalc!F222="blank row 1",FixtureCalc!F222="blank row 2"),"",IF(LEN(INDEX(Settings!$C$6:$C$37,FixtureCalc!F222))=0,"BYE",INDEX(Settings!$C$6:$C$37,FixtureCalc!F222)) )),"")</f>
        <v/>
      </c>
      <c r="K226" s="90"/>
      <c r="L226" s="195" t="str">
        <f t="shared" si="23"/>
        <v/>
      </c>
      <c r="S226" s="201" t="str">
        <f t="shared" si="19"/>
        <v>NO</v>
      </c>
      <c r="T226" s="201" t="str">
        <f t="shared" si="20"/>
        <v>NO</v>
      </c>
      <c r="U226" s="201" t="str">
        <f t="shared" si="21"/>
        <v>NO</v>
      </c>
      <c r="V226" s="139">
        <f t="shared" si="22"/>
        <v>0</v>
      </c>
      <c r="W226" s="199" t="str">
        <f t="shared" si="24"/>
        <v/>
      </c>
    </row>
    <row r="227" spans="1:23" ht="18" customHeight="1" x14ac:dyDescent="0.25">
      <c r="A227" s="69"/>
      <c r="B227" s="81"/>
      <c r="C227" s="110"/>
      <c r="D227" s="141" t="str">
        <f>IFERROR(IF(FixtureCalc!C223="-","",IF(OR(FixtureCalc!E223="blank row 1",FixtureCalc!E223="blank row 2"),"","Matchweek "&amp;FixtureCalc!C223)),"")</f>
        <v/>
      </c>
      <c r="E227" s="142" t="str">
        <f>IFERROR(IF(LEN(INDEX(Settings!$D$6:$D$37,MATCH(Fixture!F227,Settings!$C$6:$C$37,0)))=0,"",INDEX(Settings!$D$6:$D$37,MATCH(Fixture!F227,Settings!$C$6:$C$37,0))),"")</f>
        <v/>
      </c>
      <c r="F227" s="185" t="str">
        <f>IFERROR(IF(FixtureCalc!C223="-","",IF(OR(FixtureCalc!E223="blank row 1",FixtureCalc!E223="blank row 2"),"", IF(LEN(INDEX(Settings!$C$6:$C$37,FixtureCalc!E223))=0,"BYE",INDEX(Settings!$C$6:$C$37,FixtureCalc!E223))  )),"")</f>
        <v/>
      </c>
      <c r="G227" s="27"/>
      <c r="H227" s="82"/>
      <c r="I227" s="27"/>
      <c r="J227" s="175" t="str">
        <f>IFERROR(IF(FixtureCalc!C223="-","",IF(OR(FixtureCalc!F223="blank row 1",FixtureCalc!F223="blank row 2"),"",IF(LEN(INDEX(Settings!$C$6:$C$37,FixtureCalc!F223))=0,"BYE",INDEX(Settings!$C$6:$C$37,FixtureCalc!F223)) )),"")</f>
        <v/>
      </c>
      <c r="K227" s="90"/>
      <c r="L227" s="195" t="str">
        <f t="shared" si="23"/>
        <v/>
      </c>
      <c r="S227" s="201" t="str">
        <f t="shared" si="19"/>
        <v>NO</v>
      </c>
      <c r="T227" s="201" t="str">
        <f t="shared" si="20"/>
        <v>NO</v>
      </c>
      <c r="U227" s="201" t="str">
        <f t="shared" si="21"/>
        <v>NO</v>
      </c>
      <c r="V227" s="139">
        <f t="shared" si="22"/>
        <v>0</v>
      </c>
      <c r="W227" s="199" t="str">
        <f t="shared" si="24"/>
        <v/>
      </c>
    </row>
    <row r="228" spans="1:23" ht="18" customHeight="1" x14ac:dyDescent="0.25">
      <c r="A228" s="69"/>
      <c r="B228" s="81"/>
      <c r="C228" s="110"/>
      <c r="D228" s="141" t="str">
        <f>IFERROR(IF(FixtureCalc!C224="-","",IF(OR(FixtureCalc!E224="blank row 1",FixtureCalc!E224="blank row 2"),"","Matchweek "&amp;FixtureCalc!C224)),"")</f>
        <v/>
      </c>
      <c r="E228" s="142" t="str">
        <f>IFERROR(IF(LEN(INDEX(Settings!$D$6:$D$37,MATCH(Fixture!F228,Settings!$C$6:$C$37,0)))=0,"",INDEX(Settings!$D$6:$D$37,MATCH(Fixture!F228,Settings!$C$6:$C$37,0))),"")</f>
        <v/>
      </c>
      <c r="F228" s="185" t="str">
        <f>IFERROR(IF(FixtureCalc!C224="-","",IF(OR(FixtureCalc!E224="blank row 1",FixtureCalc!E224="blank row 2"),"", IF(LEN(INDEX(Settings!$C$6:$C$37,FixtureCalc!E224))=0,"BYE",INDEX(Settings!$C$6:$C$37,FixtureCalc!E224))  )),"")</f>
        <v/>
      </c>
      <c r="G228" s="27"/>
      <c r="H228" s="82"/>
      <c r="I228" s="27"/>
      <c r="J228" s="175" t="str">
        <f>IFERROR(IF(FixtureCalc!C224="-","",IF(OR(FixtureCalc!F224="blank row 1",FixtureCalc!F224="blank row 2"),"",IF(LEN(INDEX(Settings!$C$6:$C$37,FixtureCalc!F224))=0,"BYE",INDEX(Settings!$C$6:$C$37,FixtureCalc!F224)) )),"")</f>
        <v/>
      </c>
      <c r="K228" s="90"/>
      <c r="L228" s="195" t="str">
        <f t="shared" si="23"/>
        <v/>
      </c>
      <c r="S228" s="201" t="str">
        <f t="shared" si="19"/>
        <v>NO</v>
      </c>
      <c r="T228" s="201" t="str">
        <f t="shared" si="20"/>
        <v>NO</v>
      </c>
      <c r="U228" s="201" t="str">
        <f t="shared" si="21"/>
        <v>NO</v>
      </c>
      <c r="V228" s="139">
        <f t="shared" si="22"/>
        <v>0</v>
      </c>
      <c r="W228" s="199" t="str">
        <f t="shared" si="24"/>
        <v/>
      </c>
    </row>
    <row r="229" spans="1:23" ht="18" customHeight="1" x14ac:dyDescent="0.25">
      <c r="A229" s="69"/>
      <c r="B229" s="81"/>
      <c r="C229" s="110"/>
      <c r="D229" s="141" t="str">
        <f>IFERROR(IF(FixtureCalc!C225="-","",IF(OR(FixtureCalc!E225="blank row 1",FixtureCalc!E225="blank row 2"),"","Matchweek "&amp;FixtureCalc!C225)),"")</f>
        <v/>
      </c>
      <c r="E229" s="142" t="str">
        <f>IFERROR(IF(LEN(INDEX(Settings!$D$6:$D$37,MATCH(Fixture!F229,Settings!$C$6:$C$37,0)))=0,"",INDEX(Settings!$D$6:$D$37,MATCH(Fixture!F229,Settings!$C$6:$C$37,0))),"")</f>
        <v/>
      </c>
      <c r="F229" s="185" t="str">
        <f>IFERROR(IF(FixtureCalc!C225="-","",IF(OR(FixtureCalc!E225="blank row 1",FixtureCalc!E225="blank row 2"),"", IF(LEN(INDEX(Settings!$C$6:$C$37,FixtureCalc!E225))=0,"BYE",INDEX(Settings!$C$6:$C$37,FixtureCalc!E225))  )),"")</f>
        <v/>
      </c>
      <c r="G229" s="27"/>
      <c r="H229" s="82"/>
      <c r="I229" s="27"/>
      <c r="J229" s="175" t="str">
        <f>IFERROR(IF(FixtureCalc!C225="-","",IF(OR(FixtureCalc!F225="blank row 1",FixtureCalc!F225="blank row 2"),"",IF(LEN(INDEX(Settings!$C$6:$C$37,FixtureCalc!F225))=0,"BYE",INDEX(Settings!$C$6:$C$37,FixtureCalc!F225)) )),"")</f>
        <v/>
      </c>
      <c r="K229" s="90"/>
      <c r="L229" s="195" t="str">
        <f t="shared" si="23"/>
        <v/>
      </c>
      <c r="S229" s="201" t="str">
        <f t="shared" si="19"/>
        <v>NO</v>
      </c>
      <c r="T229" s="201" t="str">
        <f t="shared" si="20"/>
        <v>NO</v>
      </c>
      <c r="U229" s="201" t="str">
        <f t="shared" si="21"/>
        <v>NO</v>
      </c>
      <c r="V229" s="139">
        <f t="shared" si="22"/>
        <v>0</v>
      </c>
      <c r="W229" s="199" t="str">
        <f t="shared" si="24"/>
        <v/>
      </c>
    </row>
    <row r="230" spans="1:23" ht="18" customHeight="1" x14ac:dyDescent="0.25">
      <c r="A230" s="69"/>
      <c r="B230" s="81"/>
      <c r="C230" s="110"/>
      <c r="D230" s="141" t="str">
        <f>IFERROR(IF(FixtureCalc!C226="-","",IF(OR(FixtureCalc!E226="blank row 1",FixtureCalc!E226="blank row 2"),"","Matchweek "&amp;FixtureCalc!C226)),"")</f>
        <v/>
      </c>
      <c r="E230" s="142" t="str">
        <f>IFERROR(IF(LEN(INDEX(Settings!$D$6:$D$37,MATCH(Fixture!F230,Settings!$C$6:$C$37,0)))=0,"",INDEX(Settings!$D$6:$D$37,MATCH(Fixture!F230,Settings!$C$6:$C$37,0))),"")</f>
        <v/>
      </c>
      <c r="F230" s="185" t="str">
        <f>IFERROR(IF(FixtureCalc!C226="-","",IF(OR(FixtureCalc!E226="blank row 1",FixtureCalc!E226="blank row 2"),"", IF(LEN(INDEX(Settings!$C$6:$C$37,FixtureCalc!E226))=0,"BYE",INDEX(Settings!$C$6:$C$37,FixtureCalc!E226))  )),"")</f>
        <v/>
      </c>
      <c r="G230" s="27"/>
      <c r="H230" s="82"/>
      <c r="I230" s="27"/>
      <c r="J230" s="175" t="str">
        <f>IFERROR(IF(FixtureCalc!C226="-","",IF(OR(FixtureCalc!F226="blank row 1",FixtureCalc!F226="blank row 2"),"",IF(LEN(INDEX(Settings!$C$6:$C$37,FixtureCalc!F226))=0,"BYE",INDEX(Settings!$C$6:$C$37,FixtureCalc!F226)) )),"")</f>
        <v/>
      </c>
      <c r="K230" s="90"/>
      <c r="L230" s="195" t="str">
        <f t="shared" si="23"/>
        <v/>
      </c>
      <c r="S230" s="201" t="str">
        <f t="shared" si="19"/>
        <v>NO</v>
      </c>
      <c r="T230" s="201" t="str">
        <f t="shared" si="20"/>
        <v>NO</v>
      </c>
      <c r="U230" s="201" t="str">
        <f t="shared" si="21"/>
        <v>NO</v>
      </c>
      <c r="V230" s="139">
        <f t="shared" si="22"/>
        <v>0</v>
      </c>
      <c r="W230" s="199" t="str">
        <f t="shared" si="24"/>
        <v/>
      </c>
    </row>
    <row r="231" spans="1:23" ht="18" customHeight="1" x14ac:dyDescent="0.25">
      <c r="A231" s="69"/>
      <c r="B231" s="81"/>
      <c r="C231" s="110"/>
      <c r="D231" s="141" t="str">
        <f>IFERROR(IF(FixtureCalc!C227="-","",IF(OR(FixtureCalc!E227="blank row 1",FixtureCalc!E227="blank row 2"),"","Matchweek "&amp;FixtureCalc!C227)),"")</f>
        <v/>
      </c>
      <c r="E231" s="142" t="str">
        <f>IFERROR(IF(LEN(INDEX(Settings!$D$6:$D$37,MATCH(Fixture!F231,Settings!$C$6:$C$37,0)))=0,"",INDEX(Settings!$D$6:$D$37,MATCH(Fixture!F231,Settings!$C$6:$C$37,0))),"")</f>
        <v/>
      </c>
      <c r="F231" s="185" t="str">
        <f>IFERROR(IF(FixtureCalc!C227="-","",IF(OR(FixtureCalc!E227="blank row 1",FixtureCalc!E227="blank row 2"),"", IF(LEN(INDEX(Settings!$C$6:$C$37,FixtureCalc!E227))=0,"BYE",INDEX(Settings!$C$6:$C$37,FixtureCalc!E227))  )),"")</f>
        <v/>
      </c>
      <c r="G231" s="27"/>
      <c r="H231" s="82"/>
      <c r="I231" s="27"/>
      <c r="J231" s="175" t="str">
        <f>IFERROR(IF(FixtureCalc!C227="-","",IF(OR(FixtureCalc!F227="blank row 1",FixtureCalc!F227="blank row 2"),"",IF(LEN(INDEX(Settings!$C$6:$C$37,FixtureCalc!F227))=0,"BYE",INDEX(Settings!$C$6:$C$37,FixtureCalc!F227)) )),"")</f>
        <v/>
      </c>
      <c r="K231" s="90"/>
      <c r="L231" s="195" t="str">
        <f t="shared" si="23"/>
        <v/>
      </c>
      <c r="S231" s="201" t="str">
        <f t="shared" si="19"/>
        <v>NO</v>
      </c>
      <c r="T231" s="201" t="str">
        <f t="shared" si="20"/>
        <v>NO</v>
      </c>
      <c r="U231" s="201" t="str">
        <f t="shared" si="21"/>
        <v>NO</v>
      </c>
      <c r="V231" s="139">
        <f t="shared" si="22"/>
        <v>0</v>
      </c>
      <c r="W231" s="199" t="str">
        <f t="shared" si="24"/>
        <v/>
      </c>
    </row>
    <row r="232" spans="1:23" ht="18" customHeight="1" x14ac:dyDescent="0.25">
      <c r="A232" s="69"/>
      <c r="B232" s="81"/>
      <c r="C232" s="110"/>
      <c r="D232" s="141" t="str">
        <f>IFERROR(IF(FixtureCalc!C228="-","",IF(OR(FixtureCalc!E228="blank row 1",FixtureCalc!E228="blank row 2"),"","Matchweek "&amp;FixtureCalc!C228)),"")</f>
        <v/>
      </c>
      <c r="E232" s="142" t="str">
        <f>IFERROR(IF(LEN(INDEX(Settings!$D$6:$D$37,MATCH(Fixture!F232,Settings!$C$6:$C$37,0)))=0,"",INDEX(Settings!$D$6:$D$37,MATCH(Fixture!F232,Settings!$C$6:$C$37,0))),"")</f>
        <v/>
      </c>
      <c r="F232" s="185" t="str">
        <f>IFERROR(IF(FixtureCalc!C228="-","",IF(OR(FixtureCalc!E228="blank row 1",FixtureCalc!E228="blank row 2"),"", IF(LEN(INDEX(Settings!$C$6:$C$37,FixtureCalc!E228))=0,"BYE",INDEX(Settings!$C$6:$C$37,FixtureCalc!E228))  )),"")</f>
        <v/>
      </c>
      <c r="G232" s="27"/>
      <c r="H232" s="82"/>
      <c r="I232" s="27"/>
      <c r="J232" s="175" t="str">
        <f>IFERROR(IF(FixtureCalc!C228="-","",IF(OR(FixtureCalc!F228="blank row 1",FixtureCalc!F228="blank row 2"),"",IF(LEN(INDEX(Settings!$C$6:$C$37,FixtureCalc!F228))=0,"BYE",INDEX(Settings!$C$6:$C$37,FixtureCalc!F228)) )),"")</f>
        <v/>
      </c>
      <c r="K232" s="90"/>
      <c r="L232" s="195" t="str">
        <f t="shared" si="23"/>
        <v/>
      </c>
      <c r="S232" s="201" t="str">
        <f t="shared" si="19"/>
        <v>NO</v>
      </c>
      <c r="T232" s="201" t="str">
        <f t="shared" si="20"/>
        <v>NO</v>
      </c>
      <c r="U232" s="201" t="str">
        <f t="shared" si="21"/>
        <v>NO</v>
      </c>
      <c r="V232" s="139">
        <f t="shared" si="22"/>
        <v>0</v>
      </c>
      <c r="W232" s="199" t="str">
        <f t="shared" si="24"/>
        <v/>
      </c>
    </row>
    <row r="233" spans="1:23" ht="18" customHeight="1" x14ac:dyDescent="0.25">
      <c r="A233" s="69"/>
      <c r="B233" s="81"/>
      <c r="C233" s="110"/>
      <c r="D233" s="141" t="str">
        <f>IFERROR(IF(FixtureCalc!C229="-","",IF(OR(FixtureCalc!E229="blank row 1",FixtureCalc!E229="blank row 2"),"","Matchweek "&amp;FixtureCalc!C229)),"")</f>
        <v/>
      </c>
      <c r="E233" s="142" t="str">
        <f>IFERROR(IF(LEN(INDEX(Settings!$D$6:$D$37,MATCH(Fixture!F233,Settings!$C$6:$C$37,0)))=0,"",INDEX(Settings!$D$6:$D$37,MATCH(Fixture!F233,Settings!$C$6:$C$37,0))),"")</f>
        <v/>
      </c>
      <c r="F233" s="185" t="str">
        <f>IFERROR(IF(FixtureCalc!C229="-","",IF(OR(FixtureCalc!E229="blank row 1",FixtureCalc!E229="blank row 2"),"", IF(LEN(INDEX(Settings!$C$6:$C$37,FixtureCalc!E229))=0,"BYE",INDEX(Settings!$C$6:$C$37,FixtureCalc!E229))  )),"")</f>
        <v/>
      </c>
      <c r="G233" s="27"/>
      <c r="H233" s="82"/>
      <c r="I233" s="27"/>
      <c r="J233" s="175" t="str">
        <f>IFERROR(IF(FixtureCalc!C229="-","",IF(OR(FixtureCalc!F229="blank row 1",FixtureCalc!F229="blank row 2"),"",IF(LEN(INDEX(Settings!$C$6:$C$37,FixtureCalc!F229))=0,"BYE",INDEX(Settings!$C$6:$C$37,FixtureCalc!F229)) )),"")</f>
        <v/>
      </c>
      <c r="K233" s="90"/>
      <c r="L233" s="195" t="str">
        <f t="shared" si="23"/>
        <v/>
      </c>
      <c r="S233" s="201" t="str">
        <f t="shared" si="19"/>
        <v>NO</v>
      </c>
      <c r="T233" s="201" t="str">
        <f t="shared" si="20"/>
        <v>NO</v>
      </c>
      <c r="U233" s="201" t="str">
        <f t="shared" si="21"/>
        <v>NO</v>
      </c>
      <c r="V233" s="139">
        <f t="shared" si="22"/>
        <v>0</v>
      </c>
      <c r="W233" s="199" t="str">
        <f t="shared" si="24"/>
        <v/>
      </c>
    </row>
    <row r="234" spans="1:23" ht="18" customHeight="1" x14ac:dyDescent="0.25">
      <c r="A234" s="69"/>
      <c r="B234" s="81"/>
      <c r="C234" s="110"/>
      <c r="D234" s="141" t="str">
        <f>IFERROR(IF(FixtureCalc!C230="-","",IF(OR(FixtureCalc!E230="blank row 1",FixtureCalc!E230="blank row 2"),"","Matchweek "&amp;FixtureCalc!C230)),"")</f>
        <v/>
      </c>
      <c r="E234" s="142" t="str">
        <f>IFERROR(IF(LEN(INDEX(Settings!$D$6:$D$37,MATCH(Fixture!F234,Settings!$C$6:$C$37,0)))=0,"",INDEX(Settings!$D$6:$D$37,MATCH(Fixture!F234,Settings!$C$6:$C$37,0))),"")</f>
        <v/>
      </c>
      <c r="F234" s="185" t="str">
        <f>IFERROR(IF(FixtureCalc!C230="-","",IF(OR(FixtureCalc!E230="blank row 1",FixtureCalc!E230="blank row 2"),"", IF(LEN(INDEX(Settings!$C$6:$C$37,FixtureCalc!E230))=0,"BYE",INDEX(Settings!$C$6:$C$37,FixtureCalc!E230))  )),"")</f>
        <v/>
      </c>
      <c r="G234" s="27"/>
      <c r="H234" s="82"/>
      <c r="I234" s="27"/>
      <c r="J234" s="175" t="str">
        <f>IFERROR(IF(FixtureCalc!C230="-","",IF(OR(FixtureCalc!F230="blank row 1",FixtureCalc!F230="blank row 2"),"",IF(LEN(INDEX(Settings!$C$6:$C$37,FixtureCalc!F230))=0,"BYE",INDEX(Settings!$C$6:$C$37,FixtureCalc!F230)) )),"")</f>
        <v/>
      </c>
      <c r="K234" s="90"/>
      <c r="L234" s="195" t="str">
        <f t="shared" si="23"/>
        <v/>
      </c>
      <c r="S234" s="201" t="str">
        <f t="shared" si="19"/>
        <v>NO</v>
      </c>
      <c r="T234" s="201" t="str">
        <f t="shared" si="20"/>
        <v>NO</v>
      </c>
      <c r="U234" s="201" t="str">
        <f t="shared" si="21"/>
        <v>NO</v>
      </c>
      <c r="V234" s="139">
        <f t="shared" si="22"/>
        <v>0</v>
      </c>
      <c r="W234" s="199" t="str">
        <f t="shared" si="24"/>
        <v/>
      </c>
    </row>
    <row r="235" spans="1:23" ht="18" customHeight="1" x14ac:dyDescent="0.25">
      <c r="A235" s="69"/>
      <c r="B235" s="81"/>
      <c r="C235" s="110"/>
      <c r="D235" s="141" t="str">
        <f>IFERROR(IF(FixtureCalc!C231="-","",IF(OR(FixtureCalc!E231="blank row 1",FixtureCalc!E231="blank row 2"),"","Matchweek "&amp;FixtureCalc!C231)),"")</f>
        <v/>
      </c>
      <c r="E235" s="142" t="str">
        <f>IFERROR(IF(LEN(INDEX(Settings!$D$6:$D$37,MATCH(Fixture!F235,Settings!$C$6:$C$37,0)))=0,"",INDEX(Settings!$D$6:$D$37,MATCH(Fixture!F235,Settings!$C$6:$C$37,0))),"")</f>
        <v/>
      </c>
      <c r="F235" s="185" t="str">
        <f>IFERROR(IF(FixtureCalc!C231="-","",IF(OR(FixtureCalc!E231="blank row 1",FixtureCalc!E231="blank row 2"),"", IF(LEN(INDEX(Settings!$C$6:$C$37,FixtureCalc!E231))=0,"BYE",INDEX(Settings!$C$6:$C$37,FixtureCalc!E231))  )),"")</f>
        <v/>
      </c>
      <c r="G235" s="27"/>
      <c r="H235" s="82"/>
      <c r="I235" s="27"/>
      <c r="J235" s="175" t="str">
        <f>IFERROR(IF(FixtureCalc!C231="-","",IF(OR(FixtureCalc!F231="blank row 1",FixtureCalc!F231="blank row 2"),"",IF(LEN(INDEX(Settings!$C$6:$C$37,FixtureCalc!F231))=0,"BYE",INDEX(Settings!$C$6:$C$37,FixtureCalc!F231)) )),"")</f>
        <v/>
      </c>
      <c r="K235" s="90"/>
      <c r="L235" s="195" t="str">
        <f t="shared" si="23"/>
        <v/>
      </c>
      <c r="S235" s="201" t="str">
        <f t="shared" si="19"/>
        <v>NO</v>
      </c>
      <c r="T235" s="201" t="str">
        <f t="shared" si="20"/>
        <v>NO</v>
      </c>
      <c r="U235" s="201" t="str">
        <f t="shared" si="21"/>
        <v>NO</v>
      </c>
      <c r="V235" s="139">
        <f t="shared" si="22"/>
        <v>0</v>
      </c>
      <c r="W235" s="199" t="str">
        <f t="shared" si="24"/>
        <v/>
      </c>
    </row>
    <row r="236" spans="1:23" ht="18" customHeight="1" x14ac:dyDescent="0.25">
      <c r="A236" s="69"/>
      <c r="B236" s="81"/>
      <c r="C236" s="110"/>
      <c r="D236" s="141" t="str">
        <f>IFERROR(IF(FixtureCalc!C232="-","",IF(OR(FixtureCalc!E232="blank row 1",FixtureCalc!E232="blank row 2"),"","Matchweek "&amp;FixtureCalc!C232)),"")</f>
        <v/>
      </c>
      <c r="E236" s="142" t="str">
        <f>IFERROR(IF(LEN(INDEX(Settings!$D$6:$D$37,MATCH(Fixture!F236,Settings!$C$6:$C$37,0)))=0,"",INDEX(Settings!$D$6:$D$37,MATCH(Fixture!F236,Settings!$C$6:$C$37,0))),"")</f>
        <v/>
      </c>
      <c r="F236" s="185" t="str">
        <f>IFERROR(IF(FixtureCalc!C232="-","",IF(OR(FixtureCalc!E232="blank row 1",FixtureCalc!E232="blank row 2"),"", IF(LEN(INDEX(Settings!$C$6:$C$37,FixtureCalc!E232))=0,"BYE",INDEX(Settings!$C$6:$C$37,FixtureCalc!E232))  )),"")</f>
        <v/>
      </c>
      <c r="G236" s="27"/>
      <c r="H236" s="82"/>
      <c r="I236" s="27"/>
      <c r="J236" s="175" t="str">
        <f>IFERROR(IF(FixtureCalc!C232="-","",IF(OR(FixtureCalc!F232="blank row 1",FixtureCalc!F232="blank row 2"),"",IF(LEN(INDEX(Settings!$C$6:$C$37,FixtureCalc!F232))=0,"BYE",INDEX(Settings!$C$6:$C$37,FixtureCalc!F232)) )),"")</f>
        <v/>
      </c>
      <c r="K236" s="90"/>
      <c r="L236" s="195" t="str">
        <f t="shared" si="23"/>
        <v/>
      </c>
      <c r="S236" s="201" t="str">
        <f t="shared" si="19"/>
        <v>NO</v>
      </c>
      <c r="T236" s="201" t="str">
        <f t="shared" si="20"/>
        <v>NO</v>
      </c>
      <c r="U236" s="201" t="str">
        <f t="shared" si="21"/>
        <v>NO</v>
      </c>
      <c r="V236" s="139">
        <f t="shared" si="22"/>
        <v>0</v>
      </c>
      <c r="W236" s="199" t="str">
        <f t="shared" si="24"/>
        <v/>
      </c>
    </row>
    <row r="237" spans="1:23" ht="18" customHeight="1" x14ac:dyDescent="0.25">
      <c r="A237" s="69"/>
      <c r="B237" s="81"/>
      <c r="C237" s="110"/>
      <c r="D237" s="141" t="str">
        <f>IFERROR(IF(FixtureCalc!C233="-","",IF(OR(FixtureCalc!E233="blank row 1",FixtureCalc!E233="blank row 2"),"","Matchweek "&amp;FixtureCalc!C233)),"")</f>
        <v/>
      </c>
      <c r="E237" s="142" t="str">
        <f>IFERROR(IF(LEN(INDEX(Settings!$D$6:$D$37,MATCH(Fixture!F237,Settings!$C$6:$C$37,0)))=0,"",INDEX(Settings!$D$6:$D$37,MATCH(Fixture!F237,Settings!$C$6:$C$37,0))),"")</f>
        <v/>
      </c>
      <c r="F237" s="185" t="str">
        <f>IFERROR(IF(FixtureCalc!C233="-","",IF(OR(FixtureCalc!E233="blank row 1",FixtureCalc!E233="blank row 2"),"", IF(LEN(INDEX(Settings!$C$6:$C$37,FixtureCalc!E233))=0,"BYE",INDEX(Settings!$C$6:$C$37,FixtureCalc!E233))  )),"")</f>
        <v/>
      </c>
      <c r="G237" s="27"/>
      <c r="H237" s="82"/>
      <c r="I237" s="27"/>
      <c r="J237" s="175" t="str">
        <f>IFERROR(IF(FixtureCalc!C233="-","",IF(OR(FixtureCalc!F233="blank row 1",FixtureCalc!F233="blank row 2"),"",IF(LEN(INDEX(Settings!$C$6:$C$37,FixtureCalc!F233))=0,"BYE",INDEX(Settings!$C$6:$C$37,FixtureCalc!F233)) )),"")</f>
        <v/>
      </c>
      <c r="K237" s="90"/>
      <c r="L237" s="195" t="str">
        <f t="shared" si="23"/>
        <v/>
      </c>
      <c r="S237" s="201" t="str">
        <f t="shared" si="19"/>
        <v>NO</v>
      </c>
      <c r="T237" s="201" t="str">
        <f t="shared" si="20"/>
        <v>NO</v>
      </c>
      <c r="U237" s="201" t="str">
        <f t="shared" si="21"/>
        <v>NO</v>
      </c>
      <c r="V237" s="139">
        <f t="shared" si="22"/>
        <v>0</v>
      </c>
      <c r="W237" s="199" t="str">
        <f t="shared" si="24"/>
        <v/>
      </c>
    </row>
    <row r="238" spans="1:23" ht="18" customHeight="1" x14ac:dyDescent="0.25">
      <c r="A238" s="69"/>
      <c r="B238" s="81"/>
      <c r="C238" s="110"/>
      <c r="D238" s="141" t="str">
        <f>IFERROR(IF(FixtureCalc!C234="-","",IF(OR(FixtureCalc!E234="blank row 1",FixtureCalc!E234="blank row 2"),"","Matchweek "&amp;FixtureCalc!C234)),"")</f>
        <v/>
      </c>
      <c r="E238" s="142" t="str">
        <f>IFERROR(IF(LEN(INDEX(Settings!$D$6:$D$37,MATCH(Fixture!F238,Settings!$C$6:$C$37,0)))=0,"",INDEX(Settings!$D$6:$D$37,MATCH(Fixture!F238,Settings!$C$6:$C$37,0))),"")</f>
        <v/>
      </c>
      <c r="F238" s="185" t="str">
        <f>IFERROR(IF(FixtureCalc!C234="-","",IF(OR(FixtureCalc!E234="blank row 1",FixtureCalc!E234="blank row 2"),"", IF(LEN(INDEX(Settings!$C$6:$C$37,FixtureCalc!E234))=0,"BYE",INDEX(Settings!$C$6:$C$37,FixtureCalc!E234))  )),"")</f>
        <v/>
      </c>
      <c r="G238" s="27"/>
      <c r="H238" s="82"/>
      <c r="I238" s="27"/>
      <c r="J238" s="175" t="str">
        <f>IFERROR(IF(FixtureCalc!C234="-","",IF(OR(FixtureCalc!F234="blank row 1",FixtureCalc!F234="blank row 2"),"",IF(LEN(INDEX(Settings!$C$6:$C$37,FixtureCalc!F234))=0,"BYE",INDEX(Settings!$C$6:$C$37,FixtureCalc!F234)) )),"")</f>
        <v/>
      </c>
      <c r="K238" s="90"/>
      <c r="L238" s="195" t="str">
        <f t="shared" si="23"/>
        <v/>
      </c>
      <c r="S238" s="201" t="str">
        <f t="shared" si="19"/>
        <v>NO</v>
      </c>
      <c r="T238" s="201" t="str">
        <f t="shared" si="20"/>
        <v>NO</v>
      </c>
      <c r="U238" s="201" t="str">
        <f t="shared" si="21"/>
        <v>NO</v>
      </c>
      <c r="V238" s="139">
        <f t="shared" si="22"/>
        <v>0</v>
      </c>
      <c r="W238" s="199" t="str">
        <f t="shared" si="24"/>
        <v/>
      </c>
    </row>
    <row r="239" spans="1:23" ht="18" customHeight="1" x14ac:dyDescent="0.25">
      <c r="A239" s="69"/>
      <c r="B239" s="81"/>
      <c r="C239" s="110"/>
      <c r="D239" s="141" t="str">
        <f>IFERROR(IF(FixtureCalc!C235="-","",IF(OR(FixtureCalc!E235="blank row 1",FixtureCalc!E235="blank row 2"),"","Matchweek "&amp;FixtureCalc!C235)),"")</f>
        <v/>
      </c>
      <c r="E239" s="142" t="str">
        <f>IFERROR(IF(LEN(INDEX(Settings!$D$6:$D$37,MATCH(Fixture!F239,Settings!$C$6:$C$37,0)))=0,"",INDEX(Settings!$D$6:$D$37,MATCH(Fixture!F239,Settings!$C$6:$C$37,0))),"")</f>
        <v/>
      </c>
      <c r="F239" s="185" t="str">
        <f>IFERROR(IF(FixtureCalc!C235="-","",IF(OR(FixtureCalc!E235="blank row 1",FixtureCalc!E235="blank row 2"),"", IF(LEN(INDEX(Settings!$C$6:$C$37,FixtureCalc!E235))=0,"BYE",INDEX(Settings!$C$6:$C$37,FixtureCalc!E235))  )),"")</f>
        <v/>
      </c>
      <c r="G239" s="27"/>
      <c r="H239" s="82"/>
      <c r="I239" s="27"/>
      <c r="J239" s="175" t="str">
        <f>IFERROR(IF(FixtureCalc!C235="-","",IF(OR(FixtureCalc!F235="blank row 1",FixtureCalc!F235="blank row 2"),"",IF(LEN(INDEX(Settings!$C$6:$C$37,FixtureCalc!F235))=0,"BYE",INDEX(Settings!$C$6:$C$37,FixtureCalc!F235)) )),"")</f>
        <v/>
      </c>
      <c r="K239" s="90"/>
      <c r="L239" s="195" t="str">
        <f t="shared" si="23"/>
        <v/>
      </c>
      <c r="S239" s="201" t="str">
        <f t="shared" si="19"/>
        <v>NO</v>
      </c>
      <c r="T239" s="201" t="str">
        <f t="shared" si="20"/>
        <v>NO</v>
      </c>
      <c r="U239" s="201" t="str">
        <f t="shared" si="21"/>
        <v>NO</v>
      </c>
      <c r="V239" s="139">
        <f t="shared" si="22"/>
        <v>0</v>
      </c>
      <c r="W239" s="199" t="str">
        <f t="shared" si="24"/>
        <v/>
      </c>
    </row>
    <row r="240" spans="1:23" ht="18" customHeight="1" x14ac:dyDescent="0.25">
      <c r="A240" s="69"/>
      <c r="B240" s="81"/>
      <c r="C240" s="110"/>
      <c r="D240" s="141" t="str">
        <f>IFERROR(IF(FixtureCalc!C236="-","",IF(OR(FixtureCalc!E236="blank row 1",FixtureCalc!E236="blank row 2"),"","Matchweek "&amp;FixtureCalc!C236)),"")</f>
        <v/>
      </c>
      <c r="E240" s="142" t="str">
        <f>IFERROR(IF(LEN(INDEX(Settings!$D$6:$D$37,MATCH(Fixture!F240,Settings!$C$6:$C$37,0)))=0,"",INDEX(Settings!$D$6:$D$37,MATCH(Fixture!F240,Settings!$C$6:$C$37,0))),"")</f>
        <v/>
      </c>
      <c r="F240" s="185" t="str">
        <f>IFERROR(IF(FixtureCalc!C236="-","",IF(OR(FixtureCalc!E236="blank row 1",FixtureCalc!E236="blank row 2"),"", IF(LEN(INDEX(Settings!$C$6:$C$37,FixtureCalc!E236))=0,"BYE",INDEX(Settings!$C$6:$C$37,FixtureCalc!E236))  )),"")</f>
        <v/>
      </c>
      <c r="G240" s="27"/>
      <c r="H240" s="82"/>
      <c r="I240" s="27"/>
      <c r="J240" s="175" t="str">
        <f>IFERROR(IF(FixtureCalc!C236="-","",IF(OR(FixtureCalc!F236="blank row 1",FixtureCalc!F236="blank row 2"),"",IF(LEN(INDEX(Settings!$C$6:$C$37,FixtureCalc!F236))=0,"BYE",INDEX(Settings!$C$6:$C$37,FixtureCalc!F236)) )),"")</f>
        <v/>
      </c>
      <c r="K240" s="90"/>
      <c r="L240" s="195" t="str">
        <f t="shared" si="23"/>
        <v/>
      </c>
      <c r="S240" s="201" t="str">
        <f t="shared" si="19"/>
        <v>NO</v>
      </c>
      <c r="T240" s="201" t="str">
        <f t="shared" si="20"/>
        <v>NO</v>
      </c>
      <c r="U240" s="201" t="str">
        <f t="shared" si="21"/>
        <v>NO</v>
      </c>
      <c r="V240" s="139">
        <f t="shared" si="22"/>
        <v>0</v>
      </c>
      <c r="W240" s="199" t="str">
        <f t="shared" si="24"/>
        <v/>
      </c>
    </row>
    <row r="241" spans="1:23" ht="18" customHeight="1" x14ac:dyDescent="0.25">
      <c r="A241" s="69"/>
      <c r="B241" s="81"/>
      <c r="C241" s="110"/>
      <c r="D241" s="141" t="str">
        <f>IFERROR(IF(FixtureCalc!C237="-","",IF(OR(FixtureCalc!E237="blank row 1",FixtureCalc!E237="blank row 2"),"","Matchweek "&amp;FixtureCalc!C237)),"")</f>
        <v/>
      </c>
      <c r="E241" s="142" t="str">
        <f>IFERROR(IF(LEN(INDEX(Settings!$D$6:$D$37,MATCH(Fixture!F241,Settings!$C$6:$C$37,0)))=0,"",INDEX(Settings!$D$6:$D$37,MATCH(Fixture!F241,Settings!$C$6:$C$37,0))),"")</f>
        <v/>
      </c>
      <c r="F241" s="185" t="str">
        <f>IFERROR(IF(FixtureCalc!C237="-","",IF(OR(FixtureCalc!E237="blank row 1",FixtureCalc!E237="blank row 2"),"", IF(LEN(INDEX(Settings!$C$6:$C$37,FixtureCalc!E237))=0,"BYE",INDEX(Settings!$C$6:$C$37,FixtureCalc!E237))  )),"")</f>
        <v/>
      </c>
      <c r="G241" s="27"/>
      <c r="H241" s="82"/>
      <c r="I241" s="27"/>
      <c r="J241" s="175" t="str">
        <f>IFERROR(IF(FixtureCalc!C237="-","",IF(OR(FixtureCalc!F237="blank row 1",FixtureCalc!F237="blank row 2"),"",IF(LEN(INDEX(Settings!$C$6:$C$37,FixtureCalc!F237))=0,"BYE",INDEX(Settings!$C$6:$C$37,FixtureCalc!F237)) )),"")</f>
        <v/>
      </c>
      <c r="K241" s="90"/>
      <c r="L241" s="195" t="str">
        <f t="shared" si="23"/>
        <v/>
      </c>
      <c r="S241" s="201" t="str">
        <f t="shared" si="19"/>
        <v>NO</v>
      </c>
      <c r="T241" s="201" t="str">
        <f t="shared" si="20"/>
        <v>NO</v>
      </c>
      <c r="U241" s="201" t="str">
        <f t="shared" si="21"/>
        <v>NO</v>
      </c>
      <c r="V241" s="139">
        <f t="shared" si="22"/>
        <v>0</v>
      </c>
      <c r="W241" s="199" t="str">
        <f t="shared" si="24"/>
        <v/>
      </c>
    </row>
    <row r="242" spans="1:23" ht="18" customHeight="1" x14ac:dyDescent="0.25">
      <c r="A242" s="69"/>
      <c r="B242" s="81"/>
      <c r="C242" s="110"/>
      <c r="D242" s="141" t="str">
        <f>IFERROR(IF(FixtureCalc!C238="-","",IF(OR(FixtureCalc!E238="blank row 1",FixtureCalc!E238="blank row 2"),"","Matchweek "&amp;FixtureCalc!C238)),"")</f>
        <v/>
      </c>
      <c r="E242" s="142" t="str">
        <f>IFERROR(IF(LEN(INDEX(Settings!$D$6:$D$37,MATCH(Fixture!F242,Settings!$C$6:$C$37,0)))=0,"",INDEX(Settings!$D$6:$D$37,MATCH(Fixture!F242,Settings!$C$6:$C$37,0))),"")</f>
        <v/>
      </c>
      <c r="F242" s="185" t="str">
        <f>IFERROR(IF(FixtureCalc!C238="-","",IF(OR(FixtureCalc!E238="blank row 1",FixtureCalc!E238="blank row 2"),"", IF(LEN(INDEX(Settings!$C$6:$C$37,FixtureCalc!E238))=0,"BYE",INDEX(Settings!$C$6:$C$37,FixtureCalc!E238))  )),"")</f>
        <v/>
      </c>
      <c r="G242" s="27"/>
      <c r="H242" s="82"/>
      <c r="I242" s="27"/>
      <c r="J242" s="175" t="str">
        <f>IFERROR(IF(FixtureCalc!C238="-","",IF(OR(FixtureCalc!F238="blank row 1",FixtureCalc!F238="blank row 2"),"",IF(LEN(INDEX(Settings!$C$6:$C$37,FixtureCalc!F238))=0,"BYE",INDEX(Settings!$C$6:$C$37,FixtureCalc!F238)) )),"")</f>
        <v/>
      </c>
      <c r="K242" s="90"/>
      <c r="L242" s="195" t="str">
        <f t="shared" si="23"/>
        <v/>
      </c>
      <c r="S242" s="201" t="str">
        <f t="shared" si="19"/>
        <v>NO</v>
      </c>
      <c r="T242" s="201" t="str">
        <f t="shared" si="20"/>
        <v>NO</v>
      </c>
      <c r="U242" s="201" t="str">
        <f t="shared" si="21"/>
        <v>NO</v>
      </c>
      <c r="V242" s="139">
        <f t="shared" si="22"/>
        <v>0</v>
      </c>
      <c r="W242" s="199" t="str">
        <f t="shared" si="24"/>
        <v/>
      </c>
    </row>
    <row r="243" spans="1:23" ht="18" customHeight="1" x14ac:dyDescent="0.25">
      <c r="A243" s="69"/>
      <c r="B243" s="81"/>
      <c r="C243" s="110"/>
      <c r="D243" s="141" t="str">
        <f>IFERROR(IF(FixtureCalc!C239="-","",IF(OR(FixtureCalc!E239="blank row 1",FixtureCalc!E239="blank row 2"),"","Matchweek "&amp;FixtureCalc!C239)),"")</f>
        <v/>
      </c>
      <c r="E243" s="142" t="str">
        <f>IFERROR(IF(LEN(INDEX(Settings!$D$6:$D$37,MATCH(Fixture!F243,Settings!$C$6:$C$37,0)))=0,"",INDEX(Settings!$D$6:$D$37,MATCH(Fixture!F243,Settings!$C$6:$C$37,0))),"")</f>
        <v/>
      </c>
      <c r="F243" s="185" t="str">
        <f>IFERROR(IF(FixtureCalc!C239="-","",IF(OR(FixtureCalc!E239="blank row 1",FixtureCalc!E239="blank row 2"),"", IF(LEN(INDEX(Settings!$C$6:$C$37,FixtureCalc!E239))=0,"BYE",INDEX(Settings!$C$6:$C$37,FixtureCalc!E239))  )),"")</f>
        <v/>
      </c>
      <c r="G243" s="27"/>
      <c r="H243" s="82"/>
      <c r="I243" s="27"/>
      <c r="J243" s="175" t="str">
        <f>IFERROR(IF(FixtureCalc!C239="-","",IF(OR(FixtureCalc!F239="blank row 1",FixtureCalc!F239="blank row 2"),"",IF(LEN(INDEX(Settings!$C$6:$C$37,FixtureCalc!F239))=0,"BYE",INDEX(Settings!$C$6:$C$37,FixtureCalc!F239)) )),"")</f>
        <v/>
      </c>
      <c r="K243" s="90"/>
      <c r="L243" s="195" t="str">
        <f t="shared" si="23"/>
        <v/>
      </c>
      <c r="S243" s="201" t="str">
        <f t="shared" si="19"/>
        <v>NO</v>
      </c>
      <c r="T243" s="201" t="str">
        <f t="shared" si="20"/>
        <v>NO</v>
      </c>
      <c r="U243" s="201" t="str">
        <f t="shared" si="21"/>
        <v>NO</v>
      </c>
      <c r="V243" s="139">
        <f t="shared" si="22"/>
        <v>0</v>
      </c>
      <c r="W243" s="199" t="str">
        <f t="shared" si="24"/>
        <v/>
      </c>
    </row>
    <row r="244" spans="1:23" ht="18" customHeight="1" x14ac:dyDescent="0.25">
      <c r="A244" s="69"/>
      <c r="B244" s="81"/>
      <c r="C244" s="110"/>
      <c r="D244" s="141" t="str">
        <f>IFERROR(IF(FixtureCalc!C240="-","",IF(OR(FixtureCalc!E240="blank row 1",FixtureCalc!E240="blank row 2"),"","Matchweek "&amp;FixtureCalc!C240)),"")</f>
        <v/>
      </c>
      <c r="E244" s="142" t="str">
        <f>IFERROR(IF(LEN(INDEX(Settings!$D$6:$D$37,MATCH(Fixture!F244,Settings!$C$6:$C$37,0)))=0,"",INDEX(Settings!$D$6:$D$37,MATCH(Fixture!F244,Settings!$C$6:$C$37,0))),"")</f>
        <v/>
      </c>
      <c r="F244" s="185" t="str">
        <f>IFERROR(IF(FixtureCalc!C240="-","",IF(OR(FixtureCalc!E240="blank row 1",FixtureCalc!E240="blank row 2"),"", IF(LEN(INDEX(Settings!$C$6:$C$37,FixtureCalc!E240))=0,"BYE",INDEX(Settings!$C$6:$C$37,FixtureCalc!E240))  )),"")</f>
        <v/>
      </c>
      <c r="G244" s="27"/>
      <c r="H244" s="82"/>
      <c r="I244" s="27"/>
      <c r="J244" s="175" t="str">
        <f>IFERROR(IF(FixtureCalc!C240="-","",IF(OR(FixtureCalc!F240="blank row 1",FixtureCalc!F240="blank row 2"),"",IF(LEN(INDEX(Settings!$C$6:$C$37,FixtureCalc!F240))=0,"BYE",INDEX(Settings!$C$6:$C$37,FixtureCalc!F240)) )),"")</f>
        <v/>
      </c>
      <c r="K244" s="90"/>
      <c r="L244" s="195" t="str">
        <f t="shared" si="23"/>
        <v/>
      </c>
      <c r="S244" s="201" t="str">
        <f t="shared" si="19"/>
        <v>NO</v>
      </c>
      <c r="T244" s="201" t="str">
        <f t="shared" si="20"/>
        <v>NO</v>
      </c>
      <c r="U244" s="201" t="str">
        <f t="shared" si="21"/>
        <v>NO</v>
      </c>
      <c r="V244" s="139">
        <f t="shared" si="22"/>
        <v>0</v>
      </c>
      <c r="W244" s="199" t="str">
        <f t="shared" si="24"/>
        <v/>
      </c>
    </row>
    <row r="245" spans="1:23" ht="18" customHeight="1" x14ac:dyDescent="0.25">
      <c r="A245" s="69"/>
      <c r="B245" s="81"/>
      <c r="C245" s="110"/>
      <c r="D245" s="141" t="str">
        <f>IFERROR(IF(FixtureCalc!C241="-","",IF(OR(FixtureCalc!E241="blank row 1",FixtureCalc!E241="blank row 2"),"","Matchweek "&amp;FixtureCalc!C241)),"")</f>
        <v/>
      </c>
      <c r="E245" s="142" t="str">
        <f>IFERROR(IF(LEN(INDEX(Settings!$D$6:$D$37,MATCH(Fixture!F245,Settings!$C$6:$C$37,0)))=0,"",INDEX(Settings!$D$6:$D$37,MATCH(Fixture!F245,Settings!$C$6:$C$37,0))),"")</f>
        <v/>
      </c>
      <c r="F245" s="185" t="str">
        <f>IFERROR(IF(FixtureCalc!C241="-","",IF(OR(FixtureCalc!E241="blank row 1",FixtureCalc!E241="blank row 2"),"", IF(LEN(INDEX(Settings!$C$6:$C$37,FixtureCalc!E241))=0,"BYE",INDEX(Settings!$C$6:$C$37,FixtureCalc!E241))  )),"")</f>
        <v/>
      </c>
      <c r="G245" s="27"/>
      <c r="H245" s="82"/>
      <c r="I245" s="27"/>
      <c r="J245" s="175" t="str">
        <f>IFERROR(IF(FixtureCalc!C241="-","",IF(OR(FixtureCalc!F241="blank row 1",FixtureCalc!F241="blank row 2"),"",IF(LEN(INDEX(Settings!$C$6:$C$37,FixtureCalc!F241))=0,"BYE",INDEX(Settings!$C$6:$C$37,FixtureCalc!F241)) )),"")</f>
        <v/>
      </c>
      <c r="K245" s="90"/>
      <c r="L245" s="195" t="str">
        <f t="shared" si="23"/>
        <v/>
      </c>
      <c r="S245" s="201" t="str">
        <f t="shared" si="19"/>
        <v>NO</v>
      </c>
      <c r="T245" s="201" t="str">
        <f t="shared" si="20"/>
        <v>NO</v>
      </c>
      <c r="U245" s="201" t="str">
        <f t="shared" si="21"/>
        <v>NO</v>
      </c>
      <c r="V245" s="139">
        <f t="shared" si="22"/>
        <v>0</v>
      </c>
      <c r="W245" s="199" t="str">
        <f t="shared" si="24"/>
        <v/>
      </c>
    </row>
    <row r="246" spans="1:23" ht="18" customHeight="1" x14ac:dyDescent="0.25">
      <c r="A246" s="69"/>
      <c r="B246" s="81"/>
      <c r="C246" s="110"/>
      <c r="D246" s="141" t="str">
        <f>IFERROR(IF(FixtureCalc!C242="-","",IF(OR(FixtureCalc!E242="blank row 1",FixtureCalc!E242="blank row 2"),"","Matchweek "&amp;FixtureCalc!C242)),"")</f>
        <v/>
      </c>
      <c r="E246" s="142" t="str">
        <f>IFERROR(IF(LEN(INDEX(Settings!$D$6:$D$37,MATCH(Fixture!F246,Settings!$C$6:$C$37,0)))=0,"",INDEX(Settings!$D$6:$D$37,MATCH(Fixture!F246,Settings!$C$6:$C$37,0))),"")</f>
        <v/>
      </c>
      <c r="F246" s="185" t="str">
        <f>IFERROR(IF(FixtureCalc!C242="-","",IF(OR(FixtureCalc!E242="blank row 1",FixtureCalc!E242="blank row 2"),"", IF(LEN(INDEX(Settings!$C$6:$C$37,FixtureCalc!E242))=0,"BYE",INDEX(Settings!$C$6:$C$37,FixtureCalc!E242))  )),"")</f>
        <v/>
      </c>
      <c r="G246" s="27"/>
      <c r="H246" s="82"/>
      <c r="I246" s="27"/>
      <c r="J246" s="175" t="str">
        <f>IFERROR(IF(FixtureCalc!C242="-","",IF(OR(FixtureCalc!F242="blank row 1",FixtureCalc!F242="blank row 2"),"",IF(LEN(INDEX(Settings!$C$6:$C$37,FixtureCalc!F242))=0,"BYE",INDEX(Settings!$C$6:$C$37,FixtureCalc!F242)) )),"")</f>
        <v/>
      </c>
      <c r="K246" s="90"/>
      <c r="L246" s="195" t="str">
        <f t="shared" si="23"/>
        <v/>
      </c>
      <c r="S246" s="201" t="str">
        <f t="shared" si="19"/>
        <v>NO</v>
      </c>
      <c r="T246" s="201" t="str">
        <f t="shared" si="20"/>
        <v>NO</v>
      </c>
      <c r="U246" s="201" t="str">
        <f t="shared" si="21"/>
        <v>NO</v>
      </c>
      <c r="V246" s="139">
        <f t="shared" si="22"/>
        <v>0</v>
      </c>
      <c r="W246" s="199" t="str">
        <f t="shared" si="24"/>
        <v/>
      </c>
    </row>
    <row r="247" spans="1:23" ht="18" customHeight="1" x14ac:dyDescent="0.25">
      <c r="A247" s="69"/>
      <c r="B247" s="81"/>
      <c r="C247" s="110"/>
      <c r="D247" s="141" t="str">
        <f>IFERROR(IF(FixtureCalc!C243="-","",IF(OR(FixtureCalc!E243="blank row 1",FixtureCalc!E243="blank row 2"),"","Matchweek "&amp;FixtureCalc!C243)),"")</f>
        <v/>
      </c>
      <c r="E247" s="142" t="str">
        <f>IFERROR(IF(LEN(INDEX(Settings!$D$6:$D$37,MATCH(Fixture!F247,Settings!$C$6:$C$37,0)))=0,"",INDEX(Settings!$D$6:$D$37,MATCH(Fixture!F247,Settings!$C$6:$C$37,0))),"")</f>
        <v/>
      </c>
      <c r="F247" s="185" t="str">
        <f>IFERROR(IF(FixtureCalc!C243="-","",IF(OR(FixtureCalc!E243="blank row 1",FixtureCalc!E243="blank row 2"),"", IF(LEN(INDEX(Settings!$C$6:$C$37,FixtureCalc!E243))=0,"BYE",INDEX(Settings!$C$6:$C$37,FixtureCalc!E243))  )),"")</f>
        <v/>
      </c>
      <c r="G247" s="27"/>
      <c r="H247" s="82"/>
      <c r="I247" s="27"/>
      <c r="J247" s="175" t="str">
        <f>IFERROR(IF(FixtureCalc!C243="-","",IF(OR(FixtureCalc!F243="blank row 1",FixtureCalc!F243="blank row 2"),"",IF(LEN(INDEX(Settings!$C$6:$C$37,FixtureCalc!F243))=0,"BYE",INDEX(Settings!$C$6:$C$37,FixtureCalc!F243)) )),"")</f>
        <v/>
      </c>
      <c r="K247" s="90"/>
      <c r="L247" s="195" t="str">
        <f t="shared" si="23"/>
        <v/>
      </c>
      <c r="S247" s="201" t="str">
        <f t="shared" si="19"/>
        <v>NO</v>
      </c>
      <c r="T247" s="201" t="str">
        <f t="shared" si="20"/>
        <v>NO</v>
      </c>
      <c r="U247" s="201" t="str">
        <f t="shared" si="21"/>
        <v>NO</v>
      </c>
      <c r="V247" s="139">
        <f t="shared" si="22"/>
        <v>0</v>
      </c>
      <c r="W247" s="199" t="str">
        <f t="shared" si="24"/>
        <v/>
      </c>
    </row>
    <row r="248" spans="1:23" ht="18" customHeight="1" x14ac:dyDescent="0.25">
      <c r="A248" s="69"/>
      <c r="B248" s="81"/>
      <c r="C248" s="110"/>
      <c r="D248" s="141" t="str">
        <f>IFERROR(IF(FixtureCalc!C244="-","",IF(OR(FixtureCalc!E244="blank row 1",FixtureCalc!E244="blank row 2"),"","Matchweek "&amp;FixtureCalc!C244)),"")</f>
        <v/>
      </c>
      <c r="E248" s="142" t="str">
        <f>IFERROR(IF(LEN(INDEX(Settings!$D$6:$D$37,MATCH(Fixture!F248,Settings!$C$6:$C$37,0)))=0,"",INDEX(Settings!$D$6:$D$37,MATCH(Fixture!F248,Settings!$C$6:$C$37,0))),"")</f>
        <v/>
      </c>
      <c r="F248" s="185" t="str">
        <f>IFERROR(IF(FixtureCalc!C244="-","",IF(OR(FixtureCalc!E244="blank row 1",FixtureCalc!E244="blank row 2"),"", IF(LEN(INDEX(Settings!$C$6:$C$37,FixtureCalc!E244))=0,"BYE",INDEX(Settings!$C$6:$C$37,FixtureCalc!E244))  )),"")</f>
        <v/>
      </c>
      <c r="G248" s="27"/>
      <c r="H248" s="82"/>
      <c r="I248" s="27"/>
      <c r="J248" s="175" t="str">
        <f>IFERROR(IF(FixtureCalc!C244="-","",IF(OR(FixtureCalc!F244="blank row 1",FixtureCalc!F244="blank row 2"),"",IF(LEN(INDEX(Settings!$C$6:$C$37,FixtureCalc!F244))=0,"BYE",INDEX(Settings!$C$6:$C$37,FixtureCalc!F244)) )),"")</f>
        <v/>
      </c>
      <c r="K248" s="90"/>
      <c r="L248" s="195" t="str">
        <f t="shared" si="23"/>
        <v/>
      </c>
      <c r="S248" s="201" t="str">
        <f t="shared" si="19"/>
        <v>NO</v>
      </c>
      <c r="T248" s="201" t="str">
        <f t="shared" si="20"/>
        <v>NO</v>
      </c>
      <c r="U248" s="201" t="str">
        <f t="shared" si="21"/>
        <v>NO</v>
      </c>
      <c r="V248" s="139">
        <f t="shared" si="22"/>
        <v>0</v>
      </c>
      <c r="W248" s="199" t="str">
        <f t="shared" si="24"/>
        <v/>
      </c>
    </row>
    <row r="249" spans="1:23" ht="18" customHeight="1" x14ac:dyDescent="0.25">
      <c r="A249" s="69"/>
      <c r="B249" s="81"/>
      <c r="C249" s="110"/>
      <c r="D249" s="141" t="str">
        <f>IFERROR(IF(FixtureCalc!C245="-","",IF(OR(FixtureCalc!E245="blank row 1",FixtureCalc!E245="blank row 2"),"","Matchweek "&amp;FixtureCalc!C245)),"")</f>
        <v/>
      </c>
      <c r="E249" s="142" t="str">
        <f>IFERROR(IF(LEN(INDEX(Settings!$D$6:$D$37,MATCH(Fixture!F249,Settings!$C$6:$C$37,0)))=0,"",INDEX(Settings!$D$6:$D$37,MATCH(Fixture!F249,Settings!$C$6:$C$37,0))),"")</f>
        <v/>
      </c>
      <c r="F249" s="185" t="str">
        <f>IFERROR(IF(FixtureCalc!C245="-","",IF(OR(FixtureCalc!E245="blank row 1",FixtureCalc!E245="blank row 2"),"", IF(LEN(INDEX(Settings!$C$6:$C$37,FixtureCalc!E245))=0,"BYE",INDEX(Settings!$C$6:$C$37,FixtureCalc!E245))  )),"")</f>
        <v/>
      </c>
      <c r="G249" s="27"/>
      <c r="H249" s="82"/>
      <c r="I249" s="27"/>
      <c r="J249" s="175" t="str">
        <f>IFERROR(IF(FixtureCalc!C245="-","",IF(OR(FixtureCalc!F245="blank row 1",FixtureCalc!F245="blank row 2"),"",IF(LEN(INDEX(Settings!$C$6:$C$37,FixtureCalc!F245))=0,"BYE",INDEX(Settings!$C$6:$C$37,FixtureCalc!F245)) )),"")</f>
        <v/>
      </c>
      <c r="K249" s="90"/>
      <c r="L249" s="195" t="str">
        <f t="shared" si="23"/>
        <v/>
      </c>
      <c r="S249" s="201" t="str">
        <f t="shared" si="19"/>
        <v>NO</v>
      </c>
      <c r="T249" s="201" t="str">
        <f t="shared" si="20"/>
        <v>NO</v>
      </c>
      <c r="U249" s="201" t="str">
        <f t="shared" si="21"/>
        <v>NO</v>
      </c>
      <c r="V249" s="139">
        <f t="shared" si="22"/>
        <v>0</v>
      </c>
      <c r="W249" s="199" t="str">
        <f t="shared" si="24"/>
        <v/>
      </c>
    </row>
    <row r="250" spans="1:23" ht="18" customHeight="1" x14ac:dyDescent="0.25">
      <c r="A250" s="69"/>
      <c r="B250" s="81"/>
      <c r="C250" s="110"/>
      <c r="D250" s="141" t="str">
        <f>IFERROR(IF(FixtureCalc!C246="-","",IF(OR(FixtureCalc!E246="blank row 1",FixtureCalc!E246="blank row 2"),"","Matchweek "&amp;FixtureCalc!C246)),"")</f>
        <v/>
      </c>
      <c r="E250" s="142" t="str">
        <f>IFERROR(IF(LEN(INDEX(Settings!$D$6:$D$37,MATCH(Fixture!F250,Settings!$C$6:$C$37,0)))=0,"",INDEX(Settings!$D$6:$D$37,MATCH(Fixture!F250,Settings!$C$6:$C$37,0))),"")</f>
        <v/>
      </c>
      <c r="F250" s="185" t="str">
        <f>IFERROR(IF(FixtureCalc!C246="-","",IF(OR(FixtureCalc!E246="blank row 1",FixtureCalc!E246="blank row 2"),"", IF(LEN(INDEX(Settings!$C$6:$C$37,FixtureCalc!E246))=0,"BYE",INDEX(Settings!$C$6:$C$37,FixtureCalc!E246))  )),"")</f>
        <v/>
      </c>
      <c r="G250" s="27"/>
      <c r="H250" s="82"/>
      <c r="I250" s="27"/>
      <c r="J250" s="175" t="str">
        <f>IFERROR(IF(FixtureCalc!C246="-","",IF(OR(FixtureCalc!F246="blank row 1",FixtureCalc!F246="blank row 2"),"",IF(LEN(INDEX(Settings!$C$6:$C$37,FixtureCalc!F246))=0,"BYE",INDEX(Settings!$C$6:$C$37,FixtureCalc!F246)) )),"")</f>
        <v/>
      </c>
      <c r="K250" s="90"/>
      <c r="L250" s="195" t="str">
        <f t="shared" si="23"/>
        <v/>
      </c>
      <c r="S250" s="201" t="str">
        <f t="shared" si="19"/>
        <v>NO</v>
      </c>
      <c r="T250" s="201" t="str">
        <f t="shared" si="20"/>
        <v>NO</v>
      </c>
      <c r="U250" s="201" t="str">
        <f t="shared" si="21"/>
        <v>NO</v>
      </c>
      <c r="V250" s="139">
        <f t="shared" si="22"/>
        <v>0</v>
      </c>
      <c r="W250" s="199" t="str">
        <f t="shared" si="24"/>
        <v/>
      </c>
    </row>
    <row r="251" spans="1:23" ht="18" customHeight="1" x14ac:dyDescent="0.25">
      <c r="A251" s="69"/>
      <c r="B251" s="81"/>
      <c r="C251" s="110"/>
      <c r="D251" s="141" t="str">
        <f>IFERROR(IF(FixtureCalc!C247="-","",IF(OR(FixtureCalc!E247="blank row 1",FixtureCalc!E247="blank row 2"),"","Matchweek "&amp;FixtureCalc!C247)),"")</f>
        <v/>
      </c>
      <c r="E251" s="142" t="str">
        <f>IFERROR(IF(LEN(INDEX(Settings!$D$6:$D$37,MATCH(Fixture!F251,Settings!$C$6:$C$37,0)))=0,"",INDEX(Settings!$D$6:$D$37,MATCH(Fixture!F251,Settings!$C$6:$C$37,0))),"")</f>
        <v/>
      </c>
      <c r="F251" s="185" t="str">
        <f>IFERROR(IF(FixtureCalc!C247="-","",IF(OR(FixtureCalc!E247="blank row 1",FixtureCalc!E247="blank row 2"),"", IF(LEN(INDEX(Settings!$C$6:$C$37,FixtureCalc!E247))=0,"BYE",INDEX(Settings!$C$6:$C$37,FixtureCalc!E247))  )),"")</f>
        <v/>
      </c>
      <c r="G251" s="27"/>
      <c r="H251" s="82"/>
      <c r="I251" s="27"/>
      <c r="J251" s="175" t="str">
        <f>IFERROR(IF(FixtureCalc!C247="-","",IF(OR(FixtureCalc!F247="blank row 1",FixtureCalc!F247="blank row 2"),"",IF(LEN(INDEX(Settings!$C$6:$C$37,FixtureCalc!F247))=0,"BYE",INDEX(Settings!$C$6:$C$37,FixtureCalc!F247)) )),"")</f>
        <v/>
      </c>
      <c r="K251" s="90"/>
      <c r="L251" s="195" t="str">
        <f t="shared" si="23"/>
        <v/>
      </c>
      <c r="S251" s="201" t="str">
        <f t="shared" si="19"/>
        <v>NO</v>
      </c>
      <c r="T251" s="201" t="str">
        <f t="shared" si="20"/>
        <v>NO</v>
      </c>
      <c r="U251" s="201" t="str">
        <f t="shared" si="21"/>
        <v>NO</v>
      </c>
      <c r="V251" s="139">
        <f t="shared" si="22"/>
        <v>0</v>
      </c>
      <c r="W251" s="199" t="str">
        <f t="shared" si="24"/>
        <v/>
      </c>
    </row>
    <row r="252" spans="1:23" ht="18" customHeight="1" x14ac:dyDescent="0.25">
      <c r="A252" s="69"/>
      <c r="B252" s="81"/>
      <c r="C252" s="110"/>
      <c r="D252" s="141" t="str">
        <f>IFERROR(IF(FixtureCalc!C248="-","",IF(OR(FixtureCalc!E248="blank row 1",FixtureCalc!E248="blank row 2"),"","Matchweek "&amp;FixtureCalc!C248)),"")</f>
        <v/>
      </c>
      <c r="E252" s="142" t="str">
        <f>IFERROR(IF(LEN(INDEX(Settings!$D$6:$D$37,MATCH(Fixture!F252,Settings!$C$6:$C$37,0)))=0,"",INDEX(Settings!$D$6:$D$37,MATCH(Fixture!F252,Settings!$C$6:$C$37,0))),"")</f>
        <v/>
      </c>
      <c r="F252" s="185" t="str">
        <f>IFERROR(IF(FixtureCalc!C248="-","",IF(OR(FixtureCalc!E248="blank row 1",FixtureCalc!E248="blank row 2"),"", IF(LEN(INDEX(Settings!$C$6:$C$37,FixtureCalc!E248))=0,"BYE",INDEX(Settings!$C$6:$C$37,FixtureCalc!E248))  )),"")</f>
        <v/>
      </c>
      <c r="G252" s="27"/>
      <c r="H252" s="82"/>
      <c r="I252" s="27"/>
      <c r="J252" s="175" t="str">
        <f>IFERROR(IF(FixtureCalc!C248="-","",IF(OR(FixtureCalc!F248="blank row 1",FixtureCalc!F248="blank row 2"),"",IF(LEN(INDEX(Settings!$C$6:$C$37,FixtureCalc!F248))=0,"BYE",INDEX(Settings!$C$6:$C$37,FixtureCalc!F248)) )),"")</f>
        <v/>
      </c>
      <c r="K252" s="90"/>
      <c r="L252" s="195" t="str">
        <f t="shared" si="23"/>
        <v/>
      </c>
      <c r="S252" s="201" t="str">
        <f t="shared" si="19"/>
        <v>NO</v>
      </c>
      <c r="T252" s="201" t="str">
        <f t="shared" si="20"/>
        <v>NO</v>
      </c>
      <c r="U252" s="201" t="str">
        <f t="shared" si="21"/>
        <v>NO</v>
      </c>
      <c r="V252" s="139">
        <f t="shared" si="22"/>
        <v>0</v>
      </c>
      <c r="W252" s="199" t="str">
        <f t="shared" si="24"/>
        <v/>
      </c>
    </row>
    <row r="253" spans="1:23" ht="18" customHeight="1" x14ac:dyDescent="0.25">
      <c r="A253" s="69"/>
      <c r="B253" s="81"/>
      <c r="C253" s="110"/>
      <c r="D253" s="141" t="str">
        <f>IFERROR(IF(FixtureCalc!C249="-","",IF(OR(FixtureCalc!E249="blank row 1",FixtureCalc!E249="blank row 2"),"","Matchweek "&amp;FixtureCalc!C249)),"")</f>
        <v/>
      </c>
      <c r="E253" s="142" t="str">
        <f>IFERROR(IF(LEN(INDEX(Settings!$D$6:$D$37,MATCH(Fixture!F253,Settings!$C$6:$C$37,0)))=0,"",INDEX(Settings!$D$6:$D$37,MATCH(Fixture!F253,Settings!$C$6:$C$37,0))),"")</f>
        <v/>
      </c>
      <c r="F253" s="185" t="str">
        <f>IFERROR(IF(FixtureCalc!C249="-","",IF(OR(FixtureCalc!E249="blank row 1",FixtureCalc!E249="blank row 2"),"", IF(LEN(INDEX(Settings!$C$6:$C$37,FixtureCalc!E249))=0,"BYE",INDEX(Settings!$C$6:$C$37,FixtureCalc!E249))  )),"")</f>
        <v/>
      </c>
      <c r="G253" s="27"/>
      <c r="H253" s="82"/>
      <c r="I253" s="27"/>
      <c r="J253" s="175" t="str">
        <f>IFERROR(IF(FixtureCalc!C249="-","",IF(OR(FixtureCalc!F249="blank row 1",FixtureCalc!F249="blank row 2"),"",IF(LEN(INDEX(Settings!$C$6:$C$37,FixtureCalc!F249))=0,"BYE",INDEX(Settings!$C$6:$C$37,FixtureCalc!F249)) )),"")</f>
        <v/>
      </c>
      <c r="K253" s="90"/>
      <c r="L253" s="195" t="str">
        <f t="shared" si="23"/>
        <v/>
      </c>
      <c r="S253" s="201" t="str">
        <f t="shared" si="19"/>
        <v>NO</v>
      </c>
      <c r="T253" s="201" t="str">
        <f t="shared" si="20"/>
        <v>NO</v>
      </c>
      <c r="U253" s="201" t="str">
        <f t="shared" si="21"/>
        <v>NO</v>
      </c>
      <c r="V253" s="139">
        <f t="shared" si="22"/>
        <v>0</v>
      </c>
      <c r="W253" s="199" t="str">
        <f t="shared" si="24"/>
        <v/>
      </c>
    </row>
    <row r="254" spans="1:23" ht="18" customHeight="1" x14ac:dyDescent="0.25">
      <c r="A254" s="69"/>
      <c r="B254" s="81"/>
      <c r="C254" s="110"/>
      <c r="D254" s="141" t="str">
        <f>IFERROR(IF(FixtureCalc!C250="-","",IF(OR(FixtureCalc!E250="blank row 1",FixtureCalc!E250="blank row 2"),"","Matchweek "&amp;FixtureCalc!C250)),"")</f>
        <v/>
      </c>
      <c r="E254" s="142" t="str">
        <f>IFERROR(IF(LEN(INDEX(Settings!$D$6:$D$37,MATCH(Fixture!F254,Settings!$C$6:$C$37,0)))=0,"",INDEX(Settings!$D$6:$D$37,MATCH(Fixture!F254,Settings!$C$6:$C$37,0))),"")</f>
        <v/>
      </c>
      <c r="F254" s="185" t="str">
        <f>IFERROR(IF(FixtureCalc!C250="-","",IF(OR(FixtureCalc!E250="blank row 1",FixtureCalc!E250="blank row 2"),"", IF(LEN(INDEX(Settings!$C$6:$C$37,FixtureCalc!E250))=0,"BYE",INDEX(Settings!$C$6:$C$37,FixtureCalc!E250))  )),"")</f>
        <v/>
      </c>
      <c r="G254" s="27"/>
      <c r="H254" s="82"/>
      <c r="I254" s="27"/>
      <c r="J254" s="175" t="str">
        <f>IFERROR(IF(FixtureCalc!C250="-","",IF(OR(FixtureCalc!F250="blank row 1",FixtureCalc!F250="blank row 2"),"",IF(LEN(INDEX(Settings!$C$6:$C$37,FixtureCalc!F250))=0,"BYE",INDEX(Settings!$C$6:$C$37,FixtureCalc!F250)) )),"")</f>
        <v/>
      </c>
      <c r="K254" s="90"/>
      <c r="L254" s="195" t="str">
        <f t="shared" si="23"/>
        <v/>
      </c>
      <c r="S254" s="201" t="str">
        <f t="shared" si="19"/>
        <v>NO</v>
      </c>
      <c r="T254" s="201" t="str">
        <f t="shared" si="20"/>
        <v>NO</v>
      </c>
      <c r="U254" s="201" t="str">
        <f t="shared" si="21"/>
        <v>NO</v>
      </c>
      <c r="V254" s="139">
        <f t="shared" si="22"/>
        <v>0</v>
      </c>
      <c r="W254" s="199" t="str">
        <f t="shared" si="24"/>
        <v/>
      </c>
    </row>
    <row r="255" spans="1:23" ht="18" customHeight="1" x14ac:dyDescent="0.25">
      <c r="A255" s="69"/>
      <c r="B255" s="81"/>
      <c r="C255" s="110"/>
      <c r="D255" s="141" t="str">
        <f>IFERROR(IF(FixtureCalc!C251="-","",IF(OR(FixtureCalc!E251="blank row 1",FixtureCalc!E251="blank row 2"),"","Matchweek "&amp;FixtureCalc!C251)),"")</f>
        <v/>
      </c>
      <c r="E255" s="142" t="str">
        <f>IFERROR(IF(LEN(INDEX(Settings!$D$6:$D$37,MATCH(Fixture!F255,Settings!$C$6:$C$37,0)))=0,"",INDEX(Settings!$D$6:$D$37,MATCH(Fixture!F255,Settings!$C$6:$C$37,0))),"")</f>
        <v/>
      </c>
      <c r="F255" s="185" t="str">
        <f>IFERROR(IF(FixtureCalc!C251="-","",IF(OR(FixtureCalc!E251="blank row 1",FixtureCalc!E251="blank row 2"),"", IF(LEN(INDEX(Settings!$C$6:$C$37,FixtureCalc!E251))=0,"BYE",INDEX(Settings!$C$6:$C$37,FixtureCalc!E251))  )),"")</f>
        <v/>
      </c>
      <c r="G255" s="27"/>
      <c r="H255" s="82"/>
      <c r="I255" s="27"/>
      <c r="J255" s="175" t="str">
        <f>IFERROR(IF(FixtureCalc!C251="-","",IF(OR(FixtureCalc!F251="blank row 1",FixtureCalc!F251="blank row 2"),"",IF(LEN(INDEX(Settings!$C$6:$C$37,FixtureCalc!F251))=0,"BYE",INDEX(Settings!$C$6:$C$37,FixtureCalc!F251)) )),"")</f>
        <v/>
      </c>
      <c r="K255" s="90"/>
      <c r="L255" s="195" t="str">
        <f t="shared" si="23"/>
        <v/>
      </c>
      <c r="S255" s="201" t="str">
        <f t="shared" si="19"/>
        <v>NO</v>
      </c>
      <c r="T255" s="201" t="str">
        <f t="shared" si="20"/>
        <v>NO</v>
      </c>
      <c r="U255" s="201" t="str">
        <f t="shared" si="21"/>
        <v>NO</v>
      </c>
      <c r="V255" s="139">
        <f t="shared" si="22"/>
        <v>0</v>
      </c>
      <c r="W255" s="199" t="str">
        <f t="shared" si="24"/>
        <v/>
      </c>
    </row>
    <row r="256" spans="1:23" ht="18" customHeight="1" x14ac:dyDescent="0.25">
      <c r="A256" s="69"/>
      <c r="B256" s="81"/>
      <c r="C256" s="110"/>
      <c r="D256" s="141" t="str">
        <f>IFERROR(IF(FixtureCalc!C252="-","",IF(OR(FixtureCalc!E252="blank row 1",FixtureCalc!E252="blank row 2"),"","Matchweek "&amp;FixtureCalc!C252)),"")</f>
        <v/>
      </c>
      <c r="E256" s="142" t="str">
        <f>IFERROR(IF(LEN(INDEX(Settings!$D$6:$D$37,MATCH(Fixture!F256,Settings!$C$6:$C$37,0)))=0,"",INDEX(Settings!$D$6:$D$37,MATCH(Fixture!F256,Settings!$C$6:$C$37,0))),"")</f>
        <v/>
      </c>
      <c r="F256" s="185" t="str">
        <f>IFERROR(IF(FixtureCalc!C252="-","",IF(OR(FixtureCalc!E252="blank row 1",FixtureCalc!E252="blank row 2"),"", IF(LEN(INDEX(Settings!$C$6:$C$37,FixtureCalc!E252))=0,"BYE",INDEX(Settings!$C$6:$C$37,FixtureCalc!E252))  )),"")</f>
        <v/>
      </c>
      <c r="G256" s="27"/>
      <c r="H256" s="82"/>
      <c r="I256" s="27"/>
      <c r="J256" s="175" t="str">
        <f>IFERROR(IF(FixtureCalc!C252="-","",IF(OR(FixtureCalc!F252="blank row 1",FixtureCalc!F252="blank row 2"),"",IF(LEN(INDEX(Settings!$C$6:$C$37,FixtureCalc!F252))=0,"BYE",INDEX(Settings!$C$6:$C$37,FixtureCalc!F252)) )),"")</f>
        <v/>
      </c>
      <c r="K256" s="90"/>
      <c r="L256" s="195" t="str">
        <f t="shared" si="23"/>
        <v/>
      </c>
      <c r="S256" s="201" t="str">
        <f t="shared" si="19"/>
        <v>NO</v>
      </c>
      <c r="T256" s="201" t="str">
        <f t="shared" si="20"/>
        <v>NO</v>
      </c>
      <c r="U256" s="201" t="str">
        <f t="shared" si="21"/>
        <v>NO</v>
      </c>
      <c r="V256" s="139">
        <f t="shared" si="22"/>
        <v>0</v>
      </c>
      <c r="W256" s="199" t="str">
        <f t="shared" si="24"/>
        <v/>
      </c>
    </row>
    <row r="257" spans="1:23" ht="18" customHeight="1" x14ac:dyDescent="0.25">
      <c r="A257" s="69"/>
      <c r="B257" s="81"/>
      <c r="C257" s="110"/>
      <c r="D257" s="141" t="str">
        <f>IFERROR(IF(FixtureCalc!C253="-","",IF(OR(FixtureCalc!E253="blank row 1",FixtureCalc!E253="blank row 2"),"","Matchweek "&amp;FixtureCalc!C253)),"")</f>
        <v/>
      </c>
      <c r="E257" s="142" t="str">
        <f>IFERROR(IF(LEN(INDEX(Settings!$D$6:$D$37,MATCH(Fixture!F257,Settings!$C$6:$C$37,0)))=0,"",INDEX(Settings!$D$6:$D$37,MATCH(Fixture!F257,Settings!$C$6:$C$37,0))),"")</f>
        <v/>
      </c>
      <c r="F257" s="185" t="str">
        <f>IFERROR(IF(FixtureCalc!C253="-","",IF(OR(FixtureCalc!E253="blank row 1",FixtureCalc!E253="blank row 2"),"", IF(LEN(INDEX(Settings!$C$6:$C$37,FixtureCalc!E253))=0,"BYE",INDEX(Settings!$C$6:$C$37,FixtureCalc!E253))  )),"")</f>
        <v/>
      </c>
      <c r="G257" s="27"/>
      <c r="H257" s="82"/>
      <c r="I257" s="27"/>
      <c r="J257" s="175" t="str">
        <f>IFERROR(IF(FixtureCalc!C253="-","",IF(OR(FixtureCalc!F253="blank row 1",FixtureCalc!F253="blank row 2"),"",IF(LEN(INDEX(Settings!$C$6:$C$37,FixtureCalc!F253))=0,"BYE",INDEX(Settings!$C$6:$C$37,FixtureCalc!F253)) )),"")</f>
        <v/>
      </c>
      <c r="K257" s="90"/>
      <c r="L257" s="195" t="str">
        <f t="shared" si="23"/>
        <v/>
      </c>
      <c r="S257" s="201" t="str">
        <f t="shared" si="19"/>
        <v>NO</v>
      </c>
      <c r="T257" s="201" t="str">
        <f t="shared" si="20"/>
        <v>NO</v>
      </c>
      <c r="U257" s="201" t="str">
        <f t="shared" si="21"/>
        <v>NO</v>
      </c>
      <c r="V257" s="139">
        <f t="shared" si="22"/>
        <v>0</v>
      </c>
      <c r="W257" s="199" t="str">
        <f t="shared" si="24"/>
        <v/>
      </c>
    </row>
    <row r="258" spans="1:23" ht="18" customHeight="1" x14ac:dyDescent="0.25">
      <c r="A258" s="69"/>
      <c r="B258" s="81"/>
      <c r="C258" s="110"/>
      <c r="D258" s="141" t="str">
        <f>IFERROR(IF(FixtureCalc!C254="-","",IF(OR(FixtureCalc!E254="blank row 1",FixtureCalc!E254="blank row 2"),"","Matchweek "&amp;FixtureCalc!C254)),"")</f>
        <v/>
      </c>
      <c r="E258" s="142" t="str">
        <f>IFERROR(IF(LEN(INDEX(Settings!$D$6:$D$37,MATCH(Fixture!F258,Settings!$C$6:$C$37,0)))=0,"",INDEX(Settings!$D$6:$D$37,MATCH(Fixture!F258,Settings!$C$6:$C$37,0))),"")</f>
        <v/>
      </c>
      <c r="F258" s="185" t="str">
        <f>IFERROR(IF(FixtureCalc!C254="-","",IF(OR(FixtureCalc!E254="blank row 1",FixtureCalc!E254="blank row 2"),"", IF(LEN(INDEX(Settings!$C$6:$C$37,FixtureCalc!E254))=0,"BYE",INDEX(Settings!$C$6:$C$37,FixtureCalc!E254))  )),"")</f>
        <v/>
      </c>
      <c r="G258" s="27"/>
      <c r="H258" s="82"/>
      <c r="I258" s="27"/>
      <c r="J258" s="175" t="str">
        <f>IFERROR(IF(FixtureCalc!C254="-","",IF(OR(FixtureCalc!F254="blank row 1",FixtureCalc!F254="blank row 2"),"",IF(LEN(INDEX(Settings!$C$6:$C$37,FixtureCalc!F254))=0,"BYE",INDEX(Settings!$C$6:$C$37,FixtureCalc!F254)) )),"")</f>
        <v/>
      </c>
      <c r="K258" s="90"/>
      <c r="L258" s="195" t="str">
        <f t="shared" si="23"/>
        <v/>
      </c>
      <c r="S258" s="201" t="str">
        <f t="shared" si="19"/>
        <v>NO</v>
      </c>
      <c r="T258" s="201" t="str">
        <f t="shared" si="20"/>
        <v>NO</v>
      </c>
      <c r="U258" s="201" t="str">
        <f t="shared" si="21"/>
        <v>NO</v>
      </c>
      <c r="V258" s="139">
        <f t="shared" si="22"/>
        <v>0</v>
      </c>
      <c r="W258" s="199" t="str">
        <f t="shared" si="24"/>
        <v/>
      </c>
    </row>
    <row r="259" spans="1:23" ht="18" customHeight="1" x14ac:dyDescent="0.25">
      <c r="A259" s="69"/>
      <c r="B259" s="81"/>
      <c r="C259" s="110"/>
      <c r="D259" s="141" t="str">
        <f>IFERROR(IF(FixtureCalc!C255="-","",IF(OR(FixtureCalc!E255="blank row 1",FixtureCalc!E255="blank row 2"),"","Matchweek "&amp;FixtureCalc!C255)),"")</f>
        <v/>
      </c>
      <c r="E259" s="142" t="str">
        <f>IFERROR(IF(LEN(INDEX(Settings!$D$6:$D$37,MATCH(Fixture!F259,Settings!$C$6:$C$37,0)))=0,"",INDEX(Settings!$D$6:$D$37,MATCH(Fixture!F259,Settings!$C$6:$C$37,0))),"")</f>
        <v/>
      </c>
      <c r="F259" s="185" t="str">
        <f>IFERROR(IF(FixtureCalc!C255="-","",IF(OR(FixtureCalc!E255="blank row 1",FixtureCalc!E255="blank row 2"),"", IF(LEN(INDEX(Settings!$C$6:$C$37,FixtureCalc!E255))=0,"BYE",INDEX(Settings!$C$6:$C$37,FixtureCalc!E255))  )),"")</f>
        <v/>
      </c>
      <c r="G259" s="27"/>
      <c r="H259" s="82"/>
      <c r="I259" s="27"/>
      <c r="J259" s="175" t="str">
        <f>IFERROR(IF(FixtureCalc!C255="-","",IF(OR(FixtureCalc!F255="blank row 1",FixtureCalc!F255="blank row 2"),"",IF(LEN(INDEX(Settings!$C$6:$C$37,FixtureCalc!F255))=0,"BYE",INDEX(Settings!$C$6:$C$37,FixtureCalc!F255)) )),"")</f>
        <v/>
      </c>
      <c r="K259" s="90"/>
      <c r="L259" s="195" t="str">
        <f t="shared" si="23"/>
        <v/>
      </c>
      <c r="S259" s="201" t="str">
        <f t="shared" si="19"/>
        <v>NO</v>
      </c>
      <c r="T259" s="201" t="str">
        <f t="shared" si="20"/>
        <v>NO</v>
      </c>
      <c r="U259" s="201" t="str">
        <f t="shared" si="21"/>
        <v>NO</v>
      </c>
      <c r="V259" s="139">
        <f t="shared" si="22"/>
        <v>0</v>
      </c>
      <c r="W259" s="199" t="str">
        <f t="shared" si="24"/>
        <v/>
      </c>
    </row>
    <row r="260" spans="1:23" ht="18" customHeight="1" x14ac:dyDescent="0.25">
      <c r="A260" s="69"/>
      <c r="B260" s="81"/>
      <c r="C260" s="110"/>
      <c r="D260" s="141" t="str">
        <f>IFERROR(IF(FixtureCalc!C256="-","",IF(OR(FixtureCalc!E256="blank row 1",FixtureCalc!E256="blank row 2"),"","Matchweek "&amp;FixtureCalc!C256)),"")</f>
        <v/>
      </c>
      <c r="E260" s="142" t="str">
        <f>IFERROR(IF(LEN(INDEX(Settings!$D$6:$D$37,MATCH(Fixture!F260,Settings!$C$6:$C$37,0)))=0,"",INDEX(Settings!$D$6:$D$37,MATCH(Fixture!F260,Settings!$C$6:$C$37,0))),"")</f>
        <v/>
      </c>
      <c r="F260" s="185" t="str">
        <f>IFERROR(IF(FixtureCalc!C256="-","",IF(OR(FixtureCalc!E256="blank row 1",FixtureCalc!E256="blank row 2"),"", IF(LEN(INDEX(Settings!$C$6:$C$37,FixtureCalc!E256))=0,"BYE",INDEX(Settings!$C$6:$C$37,FixtureCalc!E256))  )),"")</f>
        <v/>
      </c>
      <c r="G260" s="27"/>
      <c r="H260" s="82"/>
      <c r="I260" s="27"/>
      <c r="J260" s="175" t="str">
        <f>IFERROR(IF(FixtureCalc!C256="-","",IF(OR(FixtureCalc!F256="blank row 1",FixtureCalc!F256="blank row 2"),"",IF(LEN(INDEX(Settings!$C$6:$C$37,FixtureCalc!F256))=0,"BYE",INDEX(Settings!$C$6:$C$37,FixtureCalc!F256)) )),"")</f>
        <v/>
      </c>
      <c r="K260" s="90"/>
      <c r="L260" s="195" t="str">
        <f t="shared" si="23"/>
        <v/>
      </c>
      <c r="S260" s="201" t="str">
        <f t="shared" si="19"/>
        <v>NO</v>
      </c>
      <c r="T260" s="201" t="str">
        <f t="shared" si="20"/>
        <v>NO</v>
      </c>
      <c r="U260" s="201" t="str">
        <f t="shared" si="21"/>
        <v>NO</v>
      </c>
      <c r="V260" s="139">
        <f t="shared" si="22"/>
        <v>0</v>
      </c>
      <c r="W260" s="199" t="str">
        <f t="shared" si="24"/>
        <v/>
      </c>
    </row>
    <row r="261" spans="1:23" ht="18" customHeight="1" x14ac:dyDescent="0.25">
      <c r="A261" s="69"/>
      <c r="B261" s="81"/>
      <c r="C261" s="110"/>
      <c r="D261" s="141" t="str">
        <f>IFERROR(IF(FixtureCalc!C257="-","",IF(OR(FixtureCalc!E257="blank row 1",FixtureCalc!E257="blank row 2"),"","Matchweek "&amp;FixtureCalc!C257)),"")</f>
        <v/>
      </c>
      <c r="E261" s="142" t="str">
        <f>IFERROR(IF(LEN(INDEX(Settings!$D$6:$D$37,MATCH(Fixture!F261,Settings!$C$6:$C$37,0)))=0,"",INDEX(Settings!$D$6:$D$37,MATCH(Fixture!F261,Settings!$C$6:$C$37,0))),"")</f>
        <v/>
      </c>
      <c r="F261" s="185" t="str">
        <f>IFERROR(IF(FixtureCalc!C257="-","",IF(OR(FixtureCalc!E257="blank row 1",FixtureCalc!E257="blank row 2"),"", IF(LEN(INDEX(Settings!$C$6:$C$37,FixtureCalc!E257))=0,"BYE",INDEX(Settings!$C$6:$C$37,FixtureCalc!E257))  )),"")</f>
        <v/>
      </c>
      <c r="G261" s="27"/>
      <c r="H261" s="82"/>
      <c r="I261" s="27"/>
      <c r="J261" s="175" t="str">
        <f>IFERROR(IF(FixtureCalc!C257="-","",IF(OR(FixtureCalc!F257="blank row 1",FixtureCalc!F257="blank row 2"),"",IF(LEN(INDEX(Settings!$C$6:$C$37,FixtureCalc!F257))=0,"BYE",INDEX(Settings!$C$6:$C$37,FixtureCalc!F257)) )),"")</f>
        <v/>
      </c>
      <c r="K261" s="90"/>
      <c r="L261" s="195" t="str">
        <f t="shared" si="23"/>
        <v/>
      </c>
      <c r="S261" s="201" t="str">
        <f t="shared" si="19"/>
        <v>NO</v>
      </c>
      <c r="T261" s="201" t="str">
        <f t="shared" si="20"/>
        <v>NO</v>
      </c>
      <c r="U261" s="201" t="str">
        <f t="shared" si="21"/>
        <v>NO</v>
      </c>
      <c r="V261" s="139">
        <f t="shared" si="22"/>
        <v>0</v>
      </c>
      <c r="W261" s="199" t="str">
        <f t="shared" si="24"/>
        <v/>
      </c>
    </row>
    <row r="262" spans="1:23" ht="18" customHeight="1" x14ac:dyDescent="0.25">
      <c r="A262" s="69"/>
      <c r="B262" s="81"/>
      <c r="C262" s="110"/>
      <c r="D262" s="141" t="str">
        <f>IFERROR(IF(FixtureCalc!C258="-","",IF(OR(FixtureCalc!E258="blank row 1",FixtureCalc!E258="blank row 2"),"","Matchweek "&amp;FixtureCalc!C258)),"")</f>
        <v/>
      </c>
      <c r="E262" s="142" t="str">
        <f>IFERROR(IF(LEN(INDEX(Settings!$D$6:$D$37,MATCH(Fixture!F262,Settings!$C$6:$C$37,0)))=0,"",INDEX(Settings!$D$6:$D$37,MATCH(Fixture!F262,Settings!$C$6:$C$37,0))),"")</f>
        <v/>
      </c>
      <c r="F262" s="185" t="str">
        <f>IFERROR(IF(FixtureCalc!C258="-","",IF(OR(FixtureCalc!E258="blank row 1",FixtureCalc!E258="blank row 2"),"", IF(LEN(INDEX(Settings!$C$6:$C$37,FixtureCalc!E258))=0,"BYE",INDEX(Settings!$C$6:$C$37,FixtureCalc!E258))  )),"")</f>
        <v/>
      </c>
      <c r="G262" s="27"/>
      <c r="H262" s="82"/>
      <c r="I262" s="27"/>
      <c r="J262" s="175" t="str">
        <f>IFERROR(IF(FixtureCalc!C258="-","",IF(OR(FixtureCalc!F258="blank row 1",FixtureCalc!F258="blank row 2"),"",IF(LEN(INDEX(Settings!$C$6:$C$37,FixtureCalc!F258))=0,"BYE",INDEX(Settings!$C$6:$C$37,FixtureCalc!F258)) )),"")</f>
        <v/>
      </c>
      <c r="K262" s="90"/>
      <c r="L262" s="195" t="str">
        <f t="shared" si="23"/>
        <v/>
      </c>
      <c r="S262" s="201" t="str">
        <f t="shared" si="19"/>
        <v>NO</v>
      </c>
      <c r="T262" s="201" t="str">
        <f t="shared" si="20"/>
        <v>NO</v>
      </c>
      <c r="U262" s="201" t="str">
        <f t="shared" si="21"/>
        <v>NO</v>
      </c>
      <c r="V262" s="139">
        <f t="shared" si="22"/>
        <v>0</v>
      </c>
      <c r="W262" s="199" t="str">
        <f t="shared" si="24"/>
        <v/>
      </c>
    </row>
    <row r="263" spans="1:23" ht="18" customHeight="1" x14ac:dyDescent="0.25">
      <c r="A263" s="69"/>
      <c r="B263" s="81"/>
      <c r="C263" s="110"/>
      <c r="D263" s="141" t="str">
        <f>IFERROR(IF(FixtureCalc!C259="-","",IF(OR(FixtureCalc!E259="blank row 1",FixtureCalc!E259="blank row 2"),"","Matchweek "&amp;FixtureCalc!C259)),"")</f>
        <v/>
      </c>
      <c r="E263" s="142" t="str">
        <f>IFERROR(IF(LEN(INDEX(Settings!$D$6:$D$37,MATCH(Fixture!F263,Settings!$C$6:$C$37,0)))=0,"",INDEX(Settings!$D$6:$D$37,MATCH(Fixture!F263,Settings!$C$6:$C$37,0))),"")</f>
        <v/>
      </c>
      <c r="F263" s="185" t="str">
        <f>IFERROR(IF(FixtureCalc!C259="-","",IF(OR(FixtureCalc!E259="blank row 1",FixtureCalc!E259="blank row 2"),"", IF(LEN(INDEX(Settings!$C$6:$C$37,FixtureCalc!E259))=0,"BYE",INDEX(Settings!$C$6:$C$37,FixtureCalc!E259))  )),"")</f>
        <v/>
      </c>
      <c r="G263" s="27"/>
      <c r="H263" s="82"/>
      <c r="I263" s="27"/>
      <c r="J263" s="175" t="str">
        <f>IFERROR(IF(FixtureCalc!C259="-","",IF(OR(FixtureCalc!F259="blank row 1",FixtureCalc!F259="blank row 2"),"",IF(LEN(INDEX(Settings!$C$6:$C$37,FixtureCalc!F259))=0,"BYE",INDEX(Settings!$C$6:$C$37,FixtureCalc!F259)) )),"")</f>
        <v/>
      </c>
      <c r="K263" s="90"/>
      <c r="L263" s="195" t="str">
        <f t="shared" si="23"/>
        <v/>
      </c>
      <c r="S263" s="201" t="str">
        <f t="shared" si="19"/>
        <v>NO</v>
      </c>
      <c r="T263" s="201" t="str">
        <f t="shared" si="20"/>
        <v>NO</v>
      </c>
      <c r="U263" s="201" t="str">
        <f t="shared" si="21"/>
        <v>NO</v>
      </c>
      <c r="V263" s="139">
        <f t="shared" si="22"/>
        <v>0</v>
      </c>
      <c r="W263" s="199" t="str">
        <f t="shared" si="24"/>
        <v/>
      </c>
    </row>
    <row r="264" spans="1:23" ht="18" customHeight="1" x14ac:dyDescent="0.25">
      <c r="A264" s="69"/>
      <c r="B264" s="81"/>
      <c r="C264" s="110"/>
      <c r="D264" s="141" t="str">
        <f>IFERROR(IF(FixtureCalc!C260="-","",IF(OR(FixtureCalc!E260="blank row 1",FixtureCalc!E260="blank row 2"),"","Matchweek "&amp;FixtureCalc!C260)),"")</f>
        <v/>
      </c>
      <c r="E264" s="142" t="str">
        <f>IFERROR(IF(LEN(INDEX(Settings!$D$6:$D$37,MATCH(Fixture!F264,Settings!$C$6:$C$37,0)))=0,"",INDEX(Settings!$D$6:$D$37,MATCH(Fixture!F264,Settings!$C$6:$C$37,0))),"")</f>
        <v/>
      </c>
      <c r="F264" s="185" t="str">
        <f>IFERROR(IF(FixtureCalc!C260="-","",IF(OR(FixtureCalc!E260="blank row 1",FixtureCalc!E260="blank row 2"),"", IF(LEN(INDEX(Settings!$C$6:$C$37,FixtureCalc!E260))=0,"BYE",INDEX(Settings!$C$6:$C$37,FixtureCalc!E260))  )),"")</f>
        <v/>
      </c>
      <c r="G264" s="27"/>
      <c r="H264" s="82"/>
      <c r="I264" s="27"/>
      <c r="J264" s="175" t="str">
        <f>IFERROR(IF(FixtureCalc!C260="-","",IF(OR(FixtureCalc!F260="blank row 1",FixtureCalc!F260="blank row 2"),"",IF(LEN(INDEX(Settings!$C$6:$C$37,FixtureCalc!F260))=0,"BYE",INDEX(Settings!$C$6:$C$37,FixtureCalc!F260)) )),"")</f>
        <v/>
      </c>
      <c r="K264" s="90"/>
      <c r="L264" s="195" t="str">
        <f t="shared" si="23"/>
        <v/>
      </c>
      <c r="S264" s="201" t="str">
        <f t="shared" ref="S264:S327" si="25">IFERROR(IF(AND(LEN(F264)&gt;0,LEN(J264)&gt;0),"YES","NO"),"")</f>
        <v>NO</v>
      </c>
      <c r="T264" s="201" t="str">
        <f t="shared" ref="T264:T327" si="26">IFERROR(IF(OR(F264="BYE",J264="BYE"),"YES","NO"),"")</f>
        <v>NO</v>
      </c>
      <c r="U264" s="201" t="str">
        <f t="shared" ref="U264:U327" si="27">IF(OR(LEN(G264)=0,LEN(I264)=0),"NO","YES")</f>
        <v>NO</v>
      </c>
      <c r="V264" s="139">
        <f t="shared" ref="V264:V327" si="28">IF(LEN(D264)=0,0,COUNTIFS($D$8:$D$1750,D264,$G$8:$G$1750,"&lt;&gt;"&amp;"",$I$8:$I$1750,"&lt;&gt;"&amp;""))</f>
        <v>0</v>
      </c>
      <c r="W264" s="199" t="str">
        <f t="shared" si="24"/>
        <v/>
      </c>
    </row>
    <row r="265" spans="1:23" ht="18" customHeight="1" x14ac:dyDescent="0.25">
      <c r="A265" s="69"/>
      <c r="B265" s="81"/>
      <c r="C265" s="110"/>
      <c r="D265" s="141" t="str">
        <f>IFERROR(IF(FixtureCalc!C261="-","",IF(OR(FixtureCalc!E261="blank row 1",FixtureCalc!E261="blank row 2"),"","Matchweek "&amp;FixtureCalc!C261)),"")</f>
        <v/>
      </c>
      <c r="E265" s="142" t="str">
        <f>IFERROR(IF(LEN(INDEX(Settings!$D$6:$D$37,MATCH(Fixture!F265,Settings!$C$6:$C$37,0)))=0,"",INDEX(Settings!$D$6:$D$37,MATCH(Fixture!F265,Settings!$C$6:$C$37,0))),"")</f>
        <v/>
      </c>
      <c r="F265" s="185" t="str">
        <f>IFERROR(IF(FixtureCalc!C261="-","",IF(OR(FixtureCalc!E261="blank row 1",FixtureCalc!E261="blank row 2"),"", IF(LEN(INDEX(Settings!$C$6:$C$37,FixtureCalc!E261))=0,"BYE",INDEX(Settings!$C$6:$C$37,FixtureCalc!E261))  )),"")</f>
        <v/>
      </c>
      <c r="G265" s="27"/>
      <c r="H265" s="82"/>
      <c r="I265" s="27"/>
      <c r="J265" s="175" t="str">
        <f>IFERROR(IF(FixtureCalc!C261="-","",IF(OR(FixtureCalc!F261="blank row 1",FixtureCalc!F261="blank row 2"),"",IF(LEN(INDEX(Settings!$C$6:$C$37,FixtureCalc!F261))=0,"BYE",INDEX(Settings!$C$6:$C$37,FixtureCalc!F261)) )),"")</f>
        <v/>
      </c>
      <c r="K265" s="90"/>
      <c r="L265" s="195" t="str">
        <f t="shared" ref="L265:L328" si="29">IFERROR(IF(LEN(W265)&gt;0,"←",""),"")</f>
        <v/>
      </c>
      <c r="S265" s="201" t="str">
        <f t="shared" si="25"/>
        <v>NO</v>
      </c>
      <c r="T265" s="201" t="str">
        <f t="shared" si="26"/>
        <v>NO</v>
      </c>
      <c r="U265" s="201" t="str">
        <f t="shared" si="27"/>
        <v>NO</v>
      </c>
      <c r="V265" s="139">
        <f t="shared" si="28"/>
        <v>0</v>
      </c>
      <c r="W265" s="199" t="str">
        <f t="shared" si="24"/>
        <v/>
      </c>
    </row>
    <row r="266" spans="1:23" ht="18" customHeight="1" x14ac:dyDescent="0.25">
      <c r="A266" s="69"/>
      <c r="B266" s="81"/>
      <c r="C266" s="110"/>
      <c r="D266" s="141" t="str">
        <f>IFERROR(IF(FixtureCalc!C262="-","",IF(OR(FixtureCalc!E262="blank row 1",FixtureCalc!E262="blank row 2"),"","Matchweek "&amp;FixtureCalc!C262)),"")</f>
        <v/>
      </c>
      <c r="E266" s="142" t="str">
        <f>IFERROR(IF(LEN(INDEX(Settings!$D$6:$D$37,MATCH(Fixture!F266,Settings!$C$6:$C$37,0)))=0,"",INDEX(Settings!$D$6:$D$37,MATCH(Fixture!F266,Settings!$C$6:$C$37,0))),"")</f>
        <v/>
      </c>
      <c r="F266" s="185" t="str">
        <f>IFERROR(IF(FixtureCalc!C262="-","",IF(OR(FixtureCalc!E262="blank row 1",FixtureCalc!E262="blank row 2"),"", IF(LEN(INDEX(Settings!$C$6:$C$37,FixtureCalc!E262))=0,"BYE",INDEX(Settings!$C$6:$C$37,FixtureCalc!E262))  )),"")</f>
        <v/>
      </c>
      <c r="G266" s="27"/>
      <c r="H266" s="82"/>
      <c r="I266" s="27"/>
      <c r="J266" s="175" t="str">
        <f>IFERROR(IF(FixtureCalc!C262="-","",IF(OR(FixtureCalc!F262="blank row 1",FixtureCalc!F262="blank row 2"),"",IF(LEN(INDEX(Settings!$C$6:$C$37,FixtureCalc!F262))=0,"BYE",INDEX(Settings!$C$6:$C$37,FixtureCalc!F262)) )),"")</f>
        <v/>
      </c>
      <c r="K266" s="90"/>
      <c r="L266" s="195" t="str">
        <f t="shared" si="29"/>
        <v/>
      </c>
      <c r="S266" s="201" t="str">
        <f t="shared" si="25"/>
        <v>NO</v>
      </c>
      <c r="T266" s="201" t="str">
        <f t="shared" si="26"/>
        <v>NO</v>
      </c>
      <c r="U266" s="201" t="str">
        <f t="shared" si="27"/>
        <v>NO</v>
      </c>
      <c r="V266" s="139">
        <f t="shared" si="28"/>
        <v>0</v>
      </c>
      <c r="W266" s="199" t="str">
        <f t="shared" ref="W266:W329" si="30">IF(S266="YES",IF(T266="YES",IF(U266="YES","← Delete the scores",""),IF(AND(U266="NO",V266&gt;0),"← Insert the scores of both teams","")),IF(U266="YES","← Delete the scores",""))</f>
        <v/>
      </c>
    </row>
    <row r="267" spans="1:23" ht="18" customHeight="1" x14ac:dyDescent="0.25">
      <c r="A267" s="69"/>
      <c r="B267" s="81"/>
      <c r="C267" s="110"/>
      <c r="D267" s="141" t="str">
        <f>IFERROR(IF(FixtureCalc!C263="-","",IF(OR(FixtureCalc!E263="blank row 1",FixtureCalc!E263="blank row 2"),"","Matchweek "&amp;FixtureCalc!C263)),"")</f>
        <v/>
      </c>
      <c r="E267" s="142" t="str">
        <f>IFERROR(IF(LEN(INDEX(Settings!$D$6:$D$37,MATCH(Fixture!F267,Settings!$C$6:$C$37,0)))=0,"",INDEX(Settings!$D$6:$D$37,MATCH(Fixture!F267,Settings!$C$6:$C$37,0))),"")</f>
        <v/>
      </c>
      <c r="F267" s="185" t="str">
        <f>IFERROR(IF(FixtureCalc!C263="-","",IF(OR(FixtureCalc!E263="blank row 1",FixtureCalc!E263="blank row 2"),"", IF(LEN(INDEX(Settings!$C$6:$C$37,FixtureCalc!E263))=0,"BYE",INDEX(Settings!$C$6:$C$37,FixtureCalc!E263))  )),"")</f>
        <v/>
      </c>
      <c r="G267" s="27"/>
      <c r="H267" s="82"/>
      <c r="I267" s="27"/>
      <c r="J267" s="175" t="str">
        <f>IFERROR(IF(FixtureCalc!C263="-","",IF(OR(FixtureCalc!F263="blank row 1",FixtureCalc!F263="blank row 2"),"",IF(LEN(INDEX(Settings!$C$6:$C$37,FixtureCalc!F263))=0,"BYE",INDEX(Settings!$C$6:$C$37,FixtureCalc!F263)) )),"")</f>
        <v/>
      </c>
      <c r="K267" s="90"/>
      <c r="L267" s="195" t="str">
        <f t="shared" si="29"/>
        <v/>
      </c>
      <c r="S267" s="201" t="str">
        <f t="shared" si="25"/>
        <v>NO</v>
      </c>
      <c r="T267" s="201" t="str">
        <f t="shared" si="26"/>
        <v>NO</v>
      </c>
      <c r="U267" s="201" t="str">
        <f t="shared" si="27"/>
        <v>NO</v>
      </c>
      <c r="V267" s="139">
        <f t="shared" si="28"/>
        <v>0</v>
      </c>
      <c r="W267" s="199" t="str">
        <f t="shared" si="30"/>
        <v/>
      </c>
    </row>
    <row r="268" spans="1:23" ht="18" customHeight="1" x14ac:dyDescent="0.25">
      <c r="A268" s="69"/>
      <c r="B268" s="81"/>
      <c r="C268" s="110"/>
      <c r="D268" s="141" t="str">
        <f>IFERROR(IF(FixtureCalc!C264="-","",IF(OR(FixtureCalc!E264="blank row 1",FixtureCalc!E264="blank row 2"),"","Matchweek "&amp;FixtureCalc!C264)),"")</f>
        <v/>
      </c>
      <c r="E268" s="142" t="str">
        <f>IFERROR(IF(LEN(INDEX(Settings!$D$6:$D$37,MATCH(Fixture!F268,Settings!$C$6:$C$37,0)))=0,"",INDEX(Settings!$D$6:$D$37,MATCH(Fixture!F268,Settings!$C$6:$C$37,0))),"")</f>
        <v/>
      </c>
      <c r="F268" s="185" t="str">
        <f>IFERROR(IF(FixtureCalc!C264="-","",IF(OR(FixtureCalc!E264="blank row 1",FixtureCalc!E264="blank row 2"),"", IF(LEN(INDEX(Settings!$C$6:$C$37,FixtureCalc!E264))=0,"BYE",INDEX(Settings!$C$6:$C$37,FixtureCalc!E264))  )),"")</f>
        <v/>
      </c>
      <c r="G268" s="27"/>
      <c r="H268" s="82"/>
      <c r="I268" s="27"/>
      <c r="J268" s="175" t="str">
        <f>IFERROR(IF(FixtureCalc!C264="-","",IF(OR(FixtureCalc!F264="blank row 1",FixtureCalc!F264="blank row 2"),"",IF(LEN(INDEX(Settings!$C$6:$C$37,FixtureCalc!F264))=0,"BYE",INDEX(Settings!$C$6:$C$37,FixtureCalc!F264)) )),"")</f>
        <v/>
      </c>
      <c r="K268" s="90"/>
      <c r="L268" s="195" t="str">
        <f t="shared" si="29"/>
        <v/>
      </c>
      <c r="S268" s="201" t="str">
        <f t="shared" si="25"/>
        <v>NO</v>
      </c>
      <c r="T268" s="201" t="str">
        <f t="shared" si="26"/>
        <v>NO</v>
      </c>
      <c r="U268" s="201" t="str">
        <f t="shared" si="27"/>
        <v>NO</v>
      </c>
      <c r="V268" s="139">
        <f t="shared" si="28"/>
        <v>0</v>
      </c>
      <c r="W268" s="199" t="str">
        <f t="shared" si="30"/>
        <v/>
      </c>
    </row>
    <row r="269" spans="1:23" ht="18" customHeight="1" x14ac:dyDescent="0.25">
      <c r="A269" s="69"/>
      <c r="B269" s="81"/>
      <c r="C269" s="110"/>
      <c r="D269" s="141" t="str">
        <f>IFERROR(IF(FixtureCalc!C265="-","",IF(OR(FixtureCalc!E265="blank row 1",FixtureCalc!E265="blank row 2"),"","Matchweek "&amp;FixtureCalc!C265)),"")</f>
        <v/>
      </c>
      <c r="E269" s="142" t="str">
        <f>IFERROR(IF(LEN(INDEX(Settings!$D$6:$D$37,MATCH(Fixture!F269,Settings!$C$6:$C$37,0)))=0,"",INDEX(Settings!$D$6:$D$37,MATCH(Fixture!F269,Settings!$C$6:$C$37,0))),"")</f>
        <v/>
      </c>
      <c r="F269" s="185" t="str">
        <f>IFERROR(IF(FixtureCalc!C265="-","",IF(OR(FixtureCalc!E265="blank row 1",FixtureCalc!E265="blank row 2"),"", IF(LEN(INDEX(Settings!$C$6:$C$37,FixtureCalc!E265))=0,"BYE",INDEX(Settings!$C$6:$C$37,FixtureCalc!E265))  )),"")</f>
        <v/>
      </c>
      <c r="G269" s="27"/>
      <c r="H269" s="82"/>
      <c r="I269" s="27"/>
      <c r="J269" s="175" t="str">
        <f>IFERROR(IF(FixtureCalc!C265="-","",IF(OR(FixtureCalc!F265="blank row 1",FixtureCalc!F265="blank row 2"),"",IF(LEN(INDEX(Settings!$C$6:$C$37,FixtureCalc!F265))=0,"BYE",INDEX(Settings!$C$6:$C$37,FixtureCalc!F265)) )),"")</f>
        <v/>
      </c>
      <c r="K269" s="90"/>
      <c r="L269" s="195" t="str">
        <f t="shared" si="29"/>
        <v/>
      </c>
      <c r="S269" s="201" t="str">
        <f t="shared" si="25"/>
        <v>NO</v>
      </c>
      <c r="T269" s="201" t="str">
        <f t="shared" si="26"/>
        <v>NO</v>
      </c>
      <c r="U269" s="201" t="str">
        <f t="shared" si="27"/>
        <v>NO</v>
      </c>
      <c r="V269" s="139">
        <f t="shared" si="28"/>
        <v>0</v>
      </c>
      <c r="W269" s="199" t="str">
        <f t="shared" si="30"/>
        <v/>
      </c>
    </row>
    <row r="270" spans="1:23" ht="18" customHeight="1" x14ac:dyDescent="0.25">
      <c r="A270" s="69"/>
      <c r="B270" s="81"/>
      <c r="C270" s="110"/>
      <c r="D270" s="141" t="str">
        <f>IFERROR(IF(FixtureCalc!C266="-","",IF(OR(FixtureCalc!E266="blank row 1",FixtureCalc!E266="blank row 2"),"","Matchweek "&amp;FixtureCalc!C266)),"")</f>
        <v/>
      </c>
      <c r="E270" s="142" t="str">
        <f>IFERROR(IF(LEN(INDEX(Settings!$D$6:$D$37,MATCH(Fixture!F270,Settings!$C$6:$C$37,0)))=0,"",INDEX(Settings!$D$6:$D$37,MATCH(Fixture!F270,Settings!$C$6:$C$37,0))),"")</f>
        <v/>
      </c>
      <c r="F270" s="185" t="str">
        <f>IFERROR(IF(FixtureCalc!C266="-","",IF(OR(FixtureCalc!E266="blank row 1",FixtureCalc!E266="blank row 2"),"", IF(LEN(INDEX(Settings!$C$6:$C$37,FixtureCalc!E266))=0,"BYE",INDEX(Settings!$C$6:$C$37,FixtureCalc!E266))  )),"")</f>
        <v/>
      </c>
      <c r="G270" s="27"/>
      <c r="H270" s="82"/>
      <c r="I270" s="27"/>
      <c r="J270" s="175" t="str">
        <f>IFERROR(IF(FixtureCalc!C266="-","",IF(OR(FixtureCalc!F266="blank row 1",FixtureCalc!F266="blank row 2"),"",IF(LEN(INDEX(Settings!$C$6:$C$37,FixtureCalc!F266))=0,"BYE",INDEX(Settings!$C$6:$C$37,FixtureCalc!F266)) )),"")</f>
        <v/>
      </c>
      <c r="K270" s="90"/>
      <c r="L270" s="195" t="str">
        <f t="shared" si="29"/>
        <v/>
      </c>
      <c r="S270" s="201" t="str">
        <f t="shared" si="25"/>
        <v>NO</v>
      </c>
      <c r="T270" s="201" t="str">
        <f t="shared" si="26"/>
        <v>NO</v>
      </c>
      <c r="U270" s="201" t="str">
        <f t="shared" si="27"/>
        <v>NO</v>
      </c>
      <c r="V270" s="139">
        <f t="shared" si="28"/>
        <v>0</v>
      </c>
      <c r="W270" s="199" t="str">
        <f t="shared" si="30"/>
        <v/>
      </c>
    </row>
    <row r="271" spans="1:23" ht="18" customHeight="1" x14ac:dyDescent="0.25">
      <c r="A271" s="69"/>
      <c r="B271" s="81"/>
      <c r="C271" s="110"/>
      <c r="D271" s="141" t="str">
        <f>IFERROR(IF(FixtureCalc!C267="-","",IF(OR(FixtureCalc!E267="blank row 1",FixtureCalc!E267="blank row 2"),"","Matchweek "&amp;FixtureCalc!C267)),"")</f>
        <v/>
      </c>
      <c r="E271" s="142" t="str">
        <f>IFERROR(IF(LEN(INDEX(Settings!$D$6:$D$37,MATCH(Fixture!F271,Settings!$C$6:$C$37,0)))=0,"",INDEX(Settings!$D$6:$D$37,MATCH(Fixture!F271,Settings!$C$6:$C$37,0))),"")</f>
        <v/>
      </c>
      <c r="F271" s="185" t="str">
        <f>IFERROR(IF(FixtureCalc!C267="-","",IF(OR(FixtureCalc!E267="blank row 1",FixtureCalc!E267="blank row 2"),"", IF(LEN(INDEX(Settings!$C$6:$C$37,FixtureCalc!E267))=0,"BYE",INDEX(Settings!$C$6:$C$37,FixtureCalc!E267))  )),"")</f>
        <v/>
      </c>
      <c r="G271" s="27"/>
      <c r="H271" s="82"/>
      <c r="I271" s="27"/>
      <c r="J271" s="175" t="str">
        <f>IFERROR(IF(FixtureCalc!C267="-","",IF(OR(FixtureCalc!F267="blank row 1",FixtureCalc!F267="blank row 2"),"",IF(LEN(INDEX(Settings!$C$6:$C$37,FixtureCalc!F267))=0,"BYE",INDEX(Settings!$C$6:$C$37,FixtureCalc!F267)) )),"")</f>
        <v/>
      </c>
      <c r="K271" s="90"/>
      <c r="L271" s="195" t="str">
        <f t="shared" si="29"/>
        <v/>
      </c>
      <c r="S271" s="201" t="str">
        <f t="shared" si="25"/>
        <v>NO</v>
      </c>
      <c r="T271" s="201" t="str">
        <f t="shared" si="26"/>
        <v>NO</v>
      </c>
      <c r="U271" s="201" t="str">
        <f t="shared" si="27"/>
        <v>NO</v>
      </c>
      <c r="V271" s="139">
        <f t="shared" si="28"/>
        <v>0</v>
      </c>
      <c r="W271" s="199" t="str">
        <f t="shared" si="30"/>
        <v/>
      </c>
    </row>
    <row r="272" spans="1:23" ht="18" customHeight="1" x14ac:dyDescent="0.25">
      <c r="A272" s="69"/>
      <c r="B272" s="81"/>
      <c r="C272" s="110"/>
      <c r="D272" s="141" t="str">
        <f>IFERROR(IF(FixtureCalc!C268="-","",IF(OR(FixtureCalc!E268="blank row 1",FixtureCalc!E268="blank row 2"),"","Matchweek "&amp;FixtureCalc!C268)),"")</f>
        <v/>
      </c>
      <c r="E272" s="142" t="str">
        <f>IFERROR(IF(LEN(INDEX(Settings!$D$6:$D$37,MATCH(Fixture!F272,Settings!$C$6:$C$37,0)))=0,"",INDEX(Settings!$D$6:$D$37,MATCH(Fixture!F272,Settings!$C$6:$C$37,0))),"")</f>
        <v/>
      </c>
      <c r="F272" s="185" t="str">
        <f>IFERROR(IF(FixtureCalc!C268="-","",IF(OR(FixtureCalc!E268="blank row 1",FixtureCalc!E268="blank row 2"),"", IF(LEN(INDEX(Settings!$C$6:$C$37,FixtureCalc!E268))=0,"BYE",INDEX(Settings!$C$6:$C$37,FixtureCalc!E268))  )),"")</f>
        <v/>
      </c>
      <c r="G272" s="27"/>
      <c r="H272" s="82"/>
      <c r="I272" s="27"/>
      <c r="J272" s="175" t="str">
        <f>IFERROR(IF(FixtureCalc!C268="-","",IF(OR(FixtureCalc!F268="blank row 1",FixtureCalc!F268="blank row 2"),"",IF(LEN(INDEX(Settings!$C$6:$C$37,FixtureCalc!F268))=0,"BYE",INDEX(Settings!$C$6:$C$37,FixtureCalc!F268)) )),"")</f>
        <v/>
      </c>
      <c r="K272" s="90"/>
      <c r="L272" s="195" t="str">
        <f t="shared" si="29"/>
        <v/>
      </c>
      <c r="S272" s="201" t="str">
        <f t="shared" si="25"/>
        <v>NO</v>
      </c>
      <c r="T272" s="201" t="str">
        <f t="shared" si="26"/>
        <v>NO</v>
      </c>
      <c r="U272" s="201" t="str">
        <f t="shared" si="27"/>
        <v>NO</v>
      </c>
      <c r="V272" s="139">
        <f t="shared" si="28"/>
        <v>0</v>
      </c>
      <c r="W272" s="199" t="str">
        <f t="shared" si="30"/>
        <v/>
      </c>
    </row>
    <row r="273" spans="1:23" ht="18" customHeight="1" x14ac:dyDescent="0.25">
      <c r="A273" s="69"/>
      <c r="B273" s="81"/>
      <c r="C273" s="110"/>
      <c r="D273" s="141" t="str">
        <f>IFERROR(IF(FixtureCalc!C269="-","",IF(OR(FixtureCalc!E269="blank row 1",FixtureCalc!E269="blank row 2"),"","Matchweek "&amp;FixtureCalc!C269)),"")</f>
        <v/>
      </c>
      <c r="E273" s="142" t="str">
        <f>IFERROR(IF(LEN(INDEX(Settings!$D$6:$D$37,MATCH(Fixture!F273,Settings!$C$6:$C$37,0)))=0,"",INDEX(Settings!$D$6:$D$37,MATCH(Fixture!F273,Settings!$C$6:$C$37,0))),"")</f>
        <v/>
      </c>
      <c r="F273" s="185" t="str">
        <f>IFERROR(IF(FixtureCalc!C269="-","",IF(OR(FixtureCalc!E269="blank row 1",FixtureCalc!E269="blank row 2"),"", IF(LEN(INDEX(Settings!$C$6:$C$37,FixtureCalc!E269))=0,"BYE",INDEX(Settings!$C$6:$C$37,FixtureCalc!E269))  )),"")</f>
        <v/>
      </c>
      <c r="G273" s="27"/>
      <c r="H273" s="82"/>
      <c r="I273" s="27"/>
      <c r="J273" s="175" t="str">
        <f>IFERROR(IF(FixtureCalc!C269="-","",IF(OR(FixtureCalc!F269="blank row 1",FixtureCalc!F269="blank row 2"),"",IF(LEN(INDEX(Settings!$C$6:$C$37,FixtureCalc!F269))=0,"BYE",INDEX(Settings!$C$6:$C$37,FixtureCalc!F269)) )),"")</f>
        <v/>
      </c>
      <c r="K273" s="90"/>
      <c r="L273" s="195" t="str">
        <f t="shared" si="29"/>
        <v/>
      </c>
      <c r="S273" s="201" t="str">
        <f t="shared" si="25"/>
        <v>NO</v>
      </c>
      <c r="T273" s="201" t="str">
        <f t="shared" si="26"/>
        <v>NO</v>
      </c>
      <c r="U273" s="201" t="str">
        <f t="shared" si="27"/>
        <v>NO</v>
      </c>
      <c r="V273" s="139">
        <f t="shared" si="28"/>
        <v>0</v>
      </c>
      <c r="W273" s="199" t="str">
        <f t="shared" si="30"/>
        <v/>
      </c>
    </row>
    <row r="274" spans="1:23" ht="18" customHeight="1" x14ac:dyDescent="0.25">
      <c r="A274" s="69"/>
      <c r="B274" s="81"/>
      <c r="C274" s="110"/>
      <c r="D274" s="141" t="str">
        <f>IFERROR(IF(FixtureCalc!C270="-","",IF(OR(FixtureCalc!E270="blank row 1",FixtureCalc!E270="blank row 2"),"","Matchweek "&amp;FixtureCalc!C270)),"")</f>
        <v/>
      </c>
      <c r="E274" s="142" t="str">
        <f>IFERROR(IF(LEN(INDEX(Settings!$D$6:$D$37,MATCH(Fixture!F274,Settings!$C$6:$C$37,0)))=0,"",INDEX(Settings!$D$6:$D$37,MATCH(Fixture!F274,Settings!$C$6:$C$37,0))),"")</f>
        <v/>
      </c>
      <c r="F274" s="185" t="str">
        <f>IFERROR(IF(FixtureCalc!C270="-","",IF(OR(FixtureCalc!E270="blank row 1",FixtureCalc!E270="blank row 2"),"", IF(LEN(INDEX(Settings!$C$6:$C$37,FixtureCalc!E270))=0,"BYE",INDEX(Settings!$C$6:$C$37,FixtureCalc!E270))  )),"")</f>
        <v/>
      </c>
      <c r="G274" s="27"/>
      <c r="H274" s="82"/>
      <c r="I274" s="27"/>
      <c r="J274" s="175" t="str">
        <f>IFERROR(IF(FixtureCalc!C270="-","",IF(OR(FixtureCalc!F270="blank row 1",FixtureCalc!F270="blank row 2"),"",IF(LEN(INDEX(Settings!$C$6:$C$37,FixtureCalc!F270))=0,"BYE",INDEX(Settings!$C$6:$C$37,FixtureCalc!F270)) )),"")</f>
        <v/>
      </c>
      <c r="K274" s="90"/>
      <c r="L274" s="195" t="str">
        <f t="shared" si="29"/>
        <v/>
      </c>
      <c r="S274" s="201" t="str">
        <f t="shared" si="25"/>
        <v>NO</v>
      </c>
      <c r="T274" s="201" t="str">
        <f t="shared" si="26"/>
        <v>NO</v>
      </c>
      <c r="U274" s="201" t="str">
        <f t="shared" si="27"/>
        <v>NO</v>
      </c>
      <c r="V274" s="139">
        <f t="shared" si="28"/>
        <v>0</v>
      </c>
      <c r="W274" s="199" t="str">
        <f t="shared" si="30"/>
        <v/>
      </c>
    </row>
    <row r="275" spans="1:23" ht="18" customHeight="1" x14ac:dyDescent="0.25">
      <c r="A275" s="69"/>
      <c r="B275" s="81"/>
      <c r="C275" s="110"/>
      <c r="D275" s="141" t="str">
        <f>IFERROR(IF(FixtureCalc!C271="-","",IF(OR(FixtureCalc!E271="blank row 1",FixtureCalc!E271="blank row 2"),"","Matchweek "&amp;FixtureCalc!C271)),"")</f>
        <v/>
      </c>
      <c r="E275" s="142" t="str">
        <f>IFERROR(IF(LEN(INDEX(Settings!$D$6:$D$37,MATCH(Fixture!F275,Settings!$C$6:$C$37,0)))=0,"",INDEX(Settings!$D$6:$D$37,MATCH(Fixture!F275,Settings!$C$6:$C$37,0))),"")</f>
        <v/>
      </c>
      <c r="F275" s="185" t="str">
        <f>IFERROR(IF(FixtureCalc!C271="-","",IF(OR(FixtureCalc!E271="blank row 1",FixtureCalc!E271="blank row 2"),"", IF(LEN(INDEX(Settings!$C$6:$C$37,FixtureCalc!E271))=0,"BYE",INDEX(Settings!$C$6:$C$37,FixtureCalc!E271))  )),"")</f>
        <v/>
      </c>
      <c r="G275" s="27"/>
      <c r="H275" s="82"/>
      <c r="I275" s="27"/>
      <c r="J275" s="175" t="str">
        <f>IFERROR(IF(FixtureCalc!C271="-","",IF(OR(FixtureCalc!F271="blank row 1",FixtureCalc!F271="blank row 2"),"",IF(LEN(INDEX(Settings!$C$6:$C$37,FixtureCalc!F271))=0,"BYE",INDEX(Settings!$C$6:$C$37,FixtureCalc!F271)) )),"")</f>
        <v/>
      </c>
      <c r="K275" s="90"/>
      <c r="L275" s="195" t="str">
        <f t="shared" si="29"/>
        <v/>
      </c>
      <c r="S275" s="201" t="str">
        <f t="shared" si="25"/>
        <v>NO</v>
      </c>
      <c r="T275" s="201" t="str">
        <f t="shared" si="26"/>
        <v>NO</v>
      </c>
      <c r="U275" s="201" t="str">
        <f t="shared" si="27"/>
        <v>NO</v>
      </c>
      <c r="V275" s="139">
        <f t="shared" si="28"/>
        <v>0</v>
      </c>
      <c r="W275" s="199" t="str">
        <f t="shared" si="30"/>
        <v/>
      </c>
    </row>
    <row r="276" spans="1:23" ht="18" customHeight="1" x14ac:dyDescent="0.25">
      <c r="A276" s="69"/>
      <c r="B276" s="81"/>
      <c r="C276" s="110"/>
      <c r="D276" s="141" t="str">
        <f>IFERROR(IF(FixtureCalc!C272="-","",IF(OR(FixtureCalc!E272="blank row 1",FixtureCalc!E272="blank row 2"),"","Matchweek "&amp;FixtureCalc!C272)),"")</f>
        <v/>
      </c>
      <c r="E276" s="142" t="str">
        <f>IFERROR(IF(LEN(INDEX(Settings!$D$6:$D$37,MATCH(Fixture!F276,Settings!$C$6:$C$37,0)))=0,"",INDEX(Settings!$D$6:$D$37,MATCH(Fixture!F276,Settings!$C$6:$C$37,0))),"")</f>
        <v/>
      </c>
      <c r="F276" s="185" t="str">
        <f>IFERROR(IF(FixtureCalc!C272="-","",IF(OR(FixtureCalc!E272="blank row 1",FixtureCalc!E272="blank row 2"),"", IF(LEN(INDEX(Settings!$C$6:$C$37,FixtureCalc!E272))=0,"BYE",INDEX(Settings!$C$6:$C$37,FixtureCalc!E272))  )),"")</f>
        <v/>
      </c>
      <c r="G276" s="27"/>
      <c r="H276" s="82"/>
      <c r="I276" s="27"/>
      <c r="J276" s="175" t="str">
        <f>IFERROR(IF(FixtureCalc!C272="-","",IF(OR(FixtureCalc!F272="blank row 1",FixtureCalc!F272="blank row 2"),"",IF(LEN(INDEX(Settings!$C$6:$C$37,FixtureCalc!F272))=0,"BYE",INDEX(Settings!$C$6:$C$37,FixtureCalc!F272)) )),"")</f>
        <v/>
      </c>
      <c r="K276" s="90"/>
      <c r="L276" s="195" t="str">
        <f t="shared" si="29"/>
        <v/>
      </c>
      <c r="S276" s="201" t="str">
        <f t="shared" si="25"/>
        <v>NO</v>
      </c>
      <c r="T276" s="201" t="str">
        <f t="shared" si="26"/>
        <v>NO</v>
      </c>
      <c r="U276" s="201" t="str">
        <f t="shared" si="27"/>
        <v>NO</v>
      </c>
      <c r="V276" s="139">
        <f t="shared" si="28"/>
        <v>0</v>
      </c>
      <c r="W276" s="199" t="str">
        <f t="shared" si="30"/>
        <v/>
      </c>
    </row>
    <row r="277" spans="1:23" ht="18" customHeight="1" x14ac:dyDescent="0.25">
      <c r="A277" s="69"/>
      <c r="B277" s="81"/>
      <c r="C277" s="110"/>
      <c r="D277" s="141" t="str">
        <f>IFERROR(IF(FixtureCalc!C273="-","",IF(OR(FixtureCalc!E273="blank row 1",FixtureCalc!E273="blank row 2"),"","Matchweek "&amp;FixtureCalc!C273)),"")</f>
        <v/>
      </c>
      <c r="E277" s="142" t="str">
        <f>IFERROR(IF(LEN(INDEX(Settings!$D$6:$D$37,MATCH(Fixture!F277,Settings!$C$6:$C$37,0)))=0,"",INDEX(Settings!$D$6:$D$37,MATCH(Fixture!F277,Settings!$C$6:$C$37,0))),"")</f>
        <v/>
      </c>
      <c r="F277" s="185" t="str">
        <f>IFERROR(IF(FixtureCalc!C273="-","",IF(OR(FixtureCalc!E273="blank row 1",FixtureCalc!E273="blank row 2"),"", IF(LEN(INDEX(Settings!$C$6:$C$37,FixtureCalc!E273))=0,"BYE",INDEX(Settings!$C$6:$C$37,FixtureCalc!E273))  )),"")</f>
        <v/>
      </c>
      <c r="G277" s="27"/>
      <c r="H277" s="82"/>
      <c r="I277" s="27"/>
      <c r="J277" s="175" t="str">
        <f>IFERROR(IF(FixtureCalc!C273="-","",IF(OR(FixtureCalc!F273="blank row 1",FixtureCalc!F273="blank row 2"),"",IF(LEN(INDEX(Settings!$C$6:$C$37,FixtureCalc!F273))=0,"BYE",INDEX(Settings!$C$6:$C$37,FixtureCalc!F273)) )),"")</f>
        <v/>
      </c>
      <c r="K277" s="90"/>
      <c r="L277" s="195" t="str">
        <f t="shared" si="29"/>
        <v/>
      </c>
      <c r="S277" s="201" t="str">
        <f t="shared" si="25"/>
        <v>NO</v>
      </c>
      <c r="T277" s="201" t="str">
        <f t="shared" si="26"/>
        <v>NO</v>
      </c>
      <c r="U277" s="201" t="str">
        <f t="shared" si="27"/>
        <v>NO</v>
      </c>
      <c r="V277" s="139">
        <f t="shared" si="28"/>
        <v>0</v>
      </c>
      <c r="W277" s="199" t="str">
        <f t="shared" si="30"/>
        <v/>
      </c>
    </row>
    <row r="278" spans="1:23" ht="18" customHeight="1" x14ac:dyDescent="0.25">
      <c r="A278" s="69"/>
      <c r="B278" s="81"/>
      <c r="C278" s="110"/>
      <c r="D278" s="141" t="str">
        <f>IFERROR(IF(FixtureCalc!C274="-","",IF(OR(FixtureCalc!E274="blank row 1",FixtureCalc!E274="blank row 2"),"","Matchweek "&amp;FixtureCalc!C274)),"")</f>
        <v/>
      </c>
      <c r="E278" s="142" t="str">
        <f>IFERROR(IF(LEN(INDEX(Settings!$D$6:$D$37,MATCH(Fixture!F278,Settings!$C$6:$C$37,0)))=0,"",INDEX(Settings!$D$6:$D$37,MATCH(Fixture!F278,Settings!$C$6:$C$37,0))),"")</f>
        <v/>
      </c>
      <c r="F278" s="185" t="str">
        <f>IFERROR(IF(FixtureCalc!C274="-","",IF(OR(FixtureCalc!E274="blank row 1",FixtureCalc!E274="blank row 2"),"", IF(LEN(INDEX(Settings!$C$6:$C$37,FixtureCalc!E274))=0,"BYE",INDEX(Settings!$C$6:$C$37,FixtureCalc!E274))  )),"")</f>
        <v/>
      </c>
      <c r="G278" s="27"/>
      <c r="H278" s="82"/>
      <c r="I278" s="27"/>
      <c r="J278" s="175" t="str">
        <f>IFERROR(IF(FixtureCalc!C274="-","",IF(OR(FixtureCalc!F274="blank row 1",FixtureCalc!F274="blank row 2"),"",IF(LEN(INDEX(Settings!$C$6:$C$37,FixtureCalc!F274))=0,"BYE",INDEX(Settings!$C$6:$C$37,FixtureCalc!F274)) )),"")</f>
        <v/>
      </c>
      <c r="K278" s="90"/>
      <c r="L278" s="195" t="str">
        <f t="shared" si="29"/>
        <v/>
      </c>
      <c r="S278" s="201" t="str">
        <f t="shared" si="25"/>
        <v>NO</v>
      </c>
      <c r="T278" s="201" t="str">
        <f t="shared" si="26"/>
        <v>NO</v>
      </c>
      <c r="U278" s="201" t="str">
        <f t="shared" si="27"/>
        <v>NO</v>
      </c>
      <c r="V278" s="139">
        <f t="shared" si="28"/>
        <v>0</v>
      </c>
      <c r="W278" s="199" t="str">
        <f t="shared" si="30"/>
        <v/>
      </c>
    </row>
    <row r="279" spans="1:23" ht="18" customHeight="1" x14ac:dyDescent="0.25">
      <c r="A279" s="69"/>
      <c r="B279" s="81"/>
      <c r="C279" s="110"/>
      <c r="D279" s="141" t="str">
        <f>IFERROR(IF(FixtureCalc!C275="-","",IF(OR(FixtureCalc!E275="blank row 1",FixtureCalc!E275="blank row 2"),"","Matchweek "&amp;FixtureCalc!C275)),"")</f>
        <v/>
      </c>
      <c r="E279" s="142" t="str">
        <f>IFERROR(IF(LEN(INDEX(Settings!$D$6:$D$37,MATCH(Fixture!F279,Settings!$C$6:$C$37,0)))=0,"",INDEX(Settings!$D$6:$D$37,MATCH(Fixture!F279,Settings!$C$6:$C$37,0))),"")</f>
        <v/>
      </c>
      <c r="F279" s="185" t="str">
        <f>IFERROR(IF(FixtureCalc!C275="-","",IF(OR(FixtureCalc!E275="blank row 1",FixtureCalc!E275="blank row 2"),"", IF(LEN(INDEX(Settings!$C$6:$C$37,FixtureCalc!E275))=0,"BYE",INDEX(Settings!$C$6:$C$37,FixtureCalc!E275))  )),"")</f>
        <v/>
      </c>
      <c r="G279" s="27"/>
      <c r="H279" s="82"/>
      <c r="I279" s="27"/>
      <c r="J279" s="175" t="str">
        <f>IFERROR(IF(FixtureCalc!C275="-","",IF(OR(FixtureCalc!F275="blank row 1",FixtureCalc!F275="blank row 2"),"",IF(LEN(INDEX(Settings!$C$6:$C$37,FixtureCalc!F275))=0,"BYE",INDEX(Settings!$C$6:$C$37,FixtureCalc!F275)) )),"")</f>
        <v/>
      </c>
      <c r="K279" s="90"/>
      <c r="L279" s="195" t="str">
        <f t="shared" si="29"/>
        <v/>
      </c>
      <c r="S279" s="201" t="str">
        <f t="shared" si="25"/>
        <v>NO</v>
      </c>
      <c r="T279" s="201" t="str">
        <f t="shared" si="26"/>
        <v>NO</v>
      </c>
      <c r="U279" s="201" t="str">
        <f t="shared" si="27"/>
        <v>NO</v>
      </c>
      <c r="V279" s="139">
        <f t="shared" si="28"/>
        <v>0</v>
      </c>
      <c r="W279" s="199" t="str">
        <f t="shared" si="30"/>
        <v/>
      </c>
    </row>
    <row r="280" spans="1:23" ht="18" customHeight="1" x14ac:dyDescent="0.25">
      <c r="A280" s="69"/>
      <c r="B280" s="81"/>
      <c r="C280" s="110"/>
      <c r="D280" s="141" t="str">
        <f>IFERROR(IF(FixtureCalc!C276="-","",IF(OR(FixtureCalc!E276="blank row 1",FixtureCalc!E276="blank row 2"),"","Matchweek "&amp;FixtureCalc!C276)),"")</f>
        <v/>
      </c>
      <c r="E280" s="142" t="str">
        <f>IFERROR(IF(LEN(INDEX(Settings!$D$6:$D$37,MATCH(Fixture!F280,Settings!$C$6:$C$37,0)))=0,"",INDEX(Settings!$D$6:$D$37,MATCH(Fixture!F280,Settings!$C$6:$C$37,0))),"")</f>
        <v/>
      </c>
      <c r="F280" s="185" t="str">
        <f>IFERROR(IF(FixtureCalc!C276="-","",IF(OR(FixtureCalc!E276="blank row 1",FixtureCalc!E276="blank row 2"),"", IF(LEN(INDEX(Settings!$C$6:$C$37,FixtureCalc!E276))=0,"BYE",INDEX(Settings!$C$6:$C$37,FixtureCalc!E276))  )),"")</f>
        <v/>
      </c>
      <c r="G280" s="27"/>
      <c r="H280" s="82"/>
      <c r="I280" s="27"/>
      <c r="J280" s="175" t="str">
        <f>IFERROR(IF(FixtureCalc!C276="-","",IF(OR(FixtureCalc!F276="blank row 1",FixtureCalc!F276="blank row 2"),"",IF(LEN(INDEX(Settings!$C$6:$C$37,FixtureCalc!F276))=0,"BYE",INDEX(Settings!$C$6:$C$37,FixtureCalc!F276)) )),"")</f>
        <v/>
      </c>
      <c r="K280" s="90"/>
      <c r="L280" s="195" t="str">
        <f t="shared" si="29"/>
        <v/>
      </c>
      <c r="S280" s="201" t="str">
        <f t="shared" si="25"/>
        <v>NO</v>
      </c>
      <c r="T280" s="201" t="str">
        <f t="shared" si="26"/>
        <v>NO</v>
      </c>
      <c r="U280" s="201" t="str">
        <f t="shared" si="27"/>
        <v>NO</v>
      </c>
      <c r="V280" s="139">
        <f t="shared" si="28"/>
        <v>0</v>
      </c>
      <c r="W280" s="199" t="str">
        <f t="shared" si="30"/>
        <v/>
      </c>
    </row>
    <row r="281" spans="1:23" ht="18" customHeight="1" x14ac:dyDescent="0.25">
      <c r="A281" s="69"/>
      <c r="B281" s="81"/>
      <c r="C281" s="110"/>
      <c r="D281" s="141" t="str">
        <f>IFERROR(IF(FixtureCalc!C277="-","",IF(OR(FixtureCalc!E277="blank row 1",FixtureCalc!E277="blank row 2"),"","Matchweek "&amp;FixtureCalc!C277)),"")</f>
        <v/>
      </c>
      <c r="E281" s="142" t="str">
        <f>IFERROR(IF(LEN(INDEX(Settings!$D$6:$D$37,MATCH(Fixture!F281,Settings!$C$6:$C$37,0)))=0,"",INDEX(Settings!$D$6:$D$37,MATCH(Fixture!F281,Settings!$C$6:$C$37,0))),"")</f>
        <v/>
      </c>
      <c r="F281" s="185" t="str">
        <f>IFERROR(IF(FixtureCalc!C277="-","",IF(OR(FixtureCalc!E277="blank row 1",FixtureCalc!E277="blank row 2"),"", IF(LEN(INDEX(Settings!$C$6:$C$37,FixtureCalc!E277))=0,"BYE",INDEX(Settings!$C$6:$C$37,FixtureCalc!E277))  )),"")</f>
        <v/>
      </c>
      <c r="G281" s="27"/>
      <c r="H281" s="82"/>
      <c r="I281" s="27"/>
      <c r="J281" s="175" t="str">
        <f>IFERROR(IF(FixtureCalc!C277="-","",IF(OR(FixtureCalc!F277="blank row 1",FixtureCalc!F277="blank row 2"),"",IF(LEN(INDEX(Settings!$C$6:$C$37,FixtureCalc!F277))=0,"BYE",INDEX(Settings!$C$6:$C$37,FixtureCalc!F277)) )),"")</f>
        <v/>
      </c>
      <c r="K281" s="90"/>
      <c r="L281" s="195" t="str">
        <f t="shared" si="29"/>
        <v/>
      </c>
      <c r="S281" s="201" t="str">
        <f t="shared" si="25"/>
        <v>NO</v>
      </c>
      <c r="T281" s="201" t="str">
        <f t="shared" si="26"/>
        <v>NO</v>
      </c>
      <c r="U281" s="201" t="str">
        <f t="shared" si="27"/>
        <v>NO</v>
      </c>
      <c r="V281" s="139">
        <f t="shared" si="28"/>
        <v>0</v>
      </c>
      <c r="W281" s="199" t="str">
        <f t="shared" si="30"/>
        <v/>
      </c>
    </row>
    <row r="282" spans="1:23" ht="18" customHeight="1" x14ac:dyDescent="0.25">
      <c r="A282" s="69"/>
      <c r="B282" s="81"/>
      <c r="C282" s="110"/>
      <c r="D282" s="141" t="str">
        <f>IFERROR(IF(FixtureCalc!C278="-","",IF(OR(FixtureCalc!E278="blank row 1",FixtureCalc!E278="blank row 2"),"","Matchweek "&amp;FixtureCalc!C278)),"")</f>
        <v/>
      </c>
      <c r="E282" s="142" t="str">
        <f>IFERROR(IF(LEN(INDEX(Settings!$D$6:$D$37,MATCH(Fixture!F282,Settings!$C$6:$C$37,0)))=0,"",INDEX(Settings!$D$6:$D$37,MATCH(Fixture!F282,Settings!$C$6:$C$37,0))),"")</f>
        <v/>
      </c>
      <c r="F282" s="185" t="str">
        <f>IFERROR(IF(FixtureCalc!C278="-","",IF(OR(FixtureCalc!E278="blank row 1",FixtureCalc!E278="blank row 2"),"", IF(LEN(INDEX(Settings!$C$6:$C$37,FixtureCalc!E278))=0,"BYE",INDEX(Settings!$C$6:$C$37,FixtureCalc!E278))  )),"")</f>
        <v/>
      </c>
      <c r="G282" s="27"/>
      <c r="H282" s="82"/>
      <c r="I282" s="27"/>
      <c r="J282" s="175" t="str">
        <f>IFERROR(IF(FixtureCalc!C278="-","",IF(OR(FixtureCalc!F278="blank row 1",FixtureCalc!F278="blank row 2"),"",IF(LEN(INDEX(Settings!$C$6:$C$37,FixtureCalc!F278))=0,"BYE",INDEX(Settings!$C$6:$C$37,FixtureCalc!F278)) )),"")</f>
        <v/>
      </c>
      <c r="K282" s="90"/>
      <c r="L282" s="195" t="str">
        <f t="shared" si="29"/>
        <v/>
      </c>
      <c r="S282" s="201" t="str">
        <f t="shared" si="25"/>
        <v>NO</v>
      </c>
      <c r="T282" s="201" t="str">
        <f t="shared" si="26"/>
        <v>NO</v>
      </c>
      <c r="U282" s="201" t="str">
        <f t="shared" si="27"/>
        <v>NO</v>
      </c>
      <c r="V282" s="139">
        <f t="shared" si="28"/>
        <v>0</v>
      </c>
      <c r="W282" s="199" t="str">
        <f t="shared" si="30"/>
        <v/>
      </c>
    </row>
    <row r="283" spans="1:23" ht="18" customHeight="1" x14ac:dyDescent="0.25">
      <c r="A283" s="69"/>
      <c r="B283" s="81"/>
      <c r="C283" s="110"/>
      <c r="D283" s="141" t="str">
        <f>IFERROR(IF(FixtureCalc!C279="-","",IF(OR(FixtureCalc!E279="blank row 1",FixtureCalc!E279="blank row 2"),"","Matchweek "&amp;FixtureCalc!C279)),"")</f>
        <v/>
      </c>
      <c r="E283" s="142" t="str">
        <f>IFERROR(IF(LEN(INDEX(Settings!$D$6:$D$37,MATCH(Fixture!F283,Settings!$C$6:$C$37,0)))=0,"",INDEX(Settings!$D$6:$D$37,MATCH(Fixture!F283,Settings!$C$6:$C$37,0))),"")</f>
        <v/>
      </c>
      <c r="F283" s="185" t="str">
        <f>IFERROR(IF(FixtureCalc!C279="-","",IF(OR(FixtureCalc!E279="blank row 1",FixtureCalc!E279="blank row 2"),"", IF(LEN(INDEX(Settings!$C$6:$C$37,FixtureCalc!E279))=0,"BYE",INDEX(Settings!$C$6:$C$37,FixtureCalc!E279))  )),"")</f>
        <v/>
      </c>
      <c r="G283" s="27"/>
      <c r="H283" s="82"/>
      <c r="I283" s="27"/>
      <c r="J283" s="175" t="str">
        <f>IFERROR(IF(FixtureCalc!C279="-","",IF(OR(FixtureCalc!F279="blank row 1",FixtureCalc!F279="blank row 2"),"",IF(LEN(INDEX(Settings!$C$6:$C$37,FixtureCalc!F279))=0,"BYE",INDEX(Settings!$C$6:$C$37,FixtureCalc!F279)) )),"")</f>
        <v/>
      </c>
      <c r="K283" s="90"/>
      <c r="L283" s="195" t="str">
        <f t="shared" si="29"/>
        <v/>
      </c>
      <c r="S283" s="201" t="str">
        <f t="shared" si="25"/>
        <v>NO</v>
      </c>
      <c r="T283" s="201" t="str">
        <f t="shared" si="26"/>
        <v>NO</v>
      </c>
      <c r="U283" s="201" t="str">
        <f t="shared" si="27"/>
        <v>NO</v>
      </c>
      <c r="V283" s="139">
        <f t="shared" si="28"/>
        <v>0</v>
      </c>
      <c r="W283" s="199" t="str">
        <f t="shared" si="30"/>
        <v/>
      </c>
    </row>
    <row r="284" spans="1:23" ht="18" customHeight="1" x14ac:dyDescent="0.25">
      <c r="A284" s="69"/>
      <c r="B284" s="81"/>
      <c r="C284" s="110"/>
      <c r="D284" s="141" t="str">
        <f>IFERROR(IF(FixtureCalc!C280="-","",IF(OR(FixtureCalc!E280="blank row 1",FixtureCalc!E280="blank row 2"),"","Matchweek "&amp;FixtureCalc!C280)),"")</f>
        <v/>
      </c>
      <c r="E284" s="142" t="str">
        <f>IFERROR(IF(LEN(INDEX(Settings!$D$6:$D$37,MATCH(Fixture!F284,Settings!$C$6:$C$37,0)))=0,"",INDEX(Settings!$D$6:$D$37,MATCH(Fixture!F284,Settings!$C$6:$C$37,0))),"")</f>
        <v/>
      </c>
      <c r="F284" s="185" t="str">
        <f>IFERROR(IF(FixtureCalc!C280="-","",IF(OR(FixtureCalc!E280="blank row 1",FixtureCalc!E280="blank row 2"),"", IF(LEN(INDEX(Settings!$C$6:$C$37,FixtureCalc!E280))=0,"BYE",INDEX(Settings!$C$6:$C$37,FixtureCalc!E280))  )),"")</f>
        <v/>
      </c>
      <c r="G284" s="27"/>
      <c r="H284" s="82"/>
      <c r="I284" s="27"/>
      <c r="J284" s="175" t="str">
        <f>IFERROR(IF(FixtureCalc!C280="-","",IF(OR(FixtureCalc!F280="blank row 1",FixtureCalc!F280="blank row 2"),"",IF(LEN(INDEX(Settings!$C$6:$C$37,FixtureCalc!F280))=0,"BYE",INDEX(Settings!$C$6:$C$37,FixtureCalc!F280)) )),"")</f>
        <v/>
      </c>
      <c r="K284" s="90"/>
      <c r="L284" s="195" t="str">
        <f t="shared" si="29"/>
        <v/>
      </c>
      <c r="S284" s="201" t="str">
        <f t="shared" si="25"/>
        <v>NO</v>
      </c>
      <c r="T284" s="201" t="str">
        <f t="shared" si="26"/>
        <v>NO</v>
      </c>
      <c r="U284" s="201" t="str">
        <f t="shared" si="27"/>
        <v>NO</v>
      </c>
      <c r="V284" s="139">
        <f t="shared" si="28"/>
        <v>0</v>
      </c>
      <c r="W284" s="199" t="str">
        <f t="shared" si="30"/>
        <v/>
      </c>
    </row>
    <row r="285" spans="1:23" ht="18" customHeight="1" x14ac:dyDescent="0.25">
      <c r="A285" s="69"/>
      <c r="B285" s="81"/>
      <c r="C285" s="110"/>
      <c r="D285" s="141" t="str">
        <f>IFERROR(IF(FixtureCalc!C281="-","",IF(OR(FixtureCalc!E281="blank row 1",FixtureCalc!E281="blank row 2"),"","Matchweek "&amp;FixtureCalc!C281)),"")</f>
        <v/>
      </c>
      <c r="E285" s="142" t="str">
        <f>IFERROR(IF(LEN(INDEX(Settings!$D$6:$D$37,MATCH(Fixture!F285,Settings!$C$6:$C$37,0)))=0,"",INDEX(Settings!$D$6:$D$37,MATCH(Fixture!F285,Settings!$C$6:$C$37,0))),"")</f>
        <v/>
      </c>
      <c r="F285" s="185" t="str">
        <f>IFERROR(IF(FixtureCalc!C281="-","",IF(OR(FixtureCalc!E281="blank row 1",FixtureCalc!E281="blank row 2"),"", IF(LEN(INDEX(Settings!$C$6:$C$37,FixtureCalc!E281))=0,"BYE",INDEX(Settings!$C$6:$C$37,FixtureCalc!E281))  )),"")</f>
        <v/>
      </c>
      <c r="G285" s="27"/>
      <c r="H285" s="82"/>
      <c r="I285" s="27"/>
      <c r="J285" s="175" t="str">
        <f>IFERROR(IF(FixtureCalc!C281="-","",IF(OR(FixtureCalc!F281="blank row 1",FixtureCalc!F281="blank row 2"),"",IF(LEN(INDEX(Settings!$C$6:$C$37,FixtureCalc!F281))=0,"BYE",INDEX(Settings!$C$6:$C$37,FixtureCalc!F281)) )),"")</f>
        <v/>
      </c>
      <c r="K285" s="90"/>
      <c r="L285" s="195" t="str">
        <f t="shared" si="29"/>
        <v/>
      </c>
      <c r="S285" s="201" t="str">
        <f t="shared" si="25"/>
        <v>NO</v>
      </c>
      <c r="T285" s="201" t="str">
        <f t="shared" si="26"/>
        <v>NO</v>
      </c>
      <c r="U285" s="201" t="str">
        <f t="shared" si="27"/>
        <v>NO</v>
      </c>
      <c r="V285" s="139">
        <f t="shared" si="28"/>
        <v>0</v>
      </c>
      <c r="W285" s="199" t="str">
        <f t="shared" si="30"/>
        <v/>
      </c>
    </row>
    <row r="286" spans="1:23" ht="18" customHeight="1" x14ac:dyDescent="0.25">
      <c r="A286" s="69"/>
      <c r="B286" s="81"/>
      <c r="C286" s="110"/>
      <c r="D286" s="141" t="str">
        <f>IFERROR(IF(FixtureCalc!C282="-","",IF(OR(FixtureCalc!E282="blank row 1",FixtureCalc!E282="blank row 2"),"","Matchweek "&amp;FixtureCalc!C282)),"")</f>
        <v/>
      </c>
      <c r="E286" s="142" t="str">
        <f>IFERROR(IF(LEN(INDEX(Settings!$D$6:$D$37,MATCH(Fixture!F286,Settings!$C$6:$C$37,0)))=0,"",INDEX(Settings!$D$6:$D$37,MATCH(Fixture!F286,Settings!$C$6:$C$37,0))),"")</f>
        <v/>
      </c>
      <c r="F286" s="185" t="str">
        <f>IFERROR(IF(FixtureCalc!C282="-","",IF(OR(FixtureCalc!E282="blank row 1",FixtureCalc!E282="blank row 2"),"", IF(LEN(INDEX(Settings!$C$6:$C$37,FixtureCalc!E282))=0,"BYE",INDEX(Settings!$C$6:$C$37,FixtureCalc!E282))  )),"")</f>
        <v/>
      </c>
      <c r="G286" s="27"/>
      <c r="H286" s="82"/>
      <c r="I286" s="27"/>
      <c r="J286" s="175" t="str">
        <f>IFERROR(IF(FixtureCalc!C282="-","",IF(OR(FixtureCalc!F282="blank row 1",FixtureCalc!F282="blank row 2"),"",IF(LEN(INDEX(Settings!$C$6:$C$37,FixtureCalc!F282))=0,"BYE",INDEX(Settings!$C$6:$C$37,FixtureCalc!F282)) )),"")</f>
        <v/>
      </c>
      <c r="K286" s="90"/>
      <c r="L286" s="195" t="str">
        <f t="shared" si="29"/>
        <v/>
      </c>
      <c r="S286" s="201" t="str">
        <f t="shared" si="25"/>
        <v>NO</v>
      </c>
      <c r="T286" s="201" t="str">
        <f t="shared" si="26"/>
        <v>NO</v>
      </c>
      <c r="U286" s="201" t="str">
        <f t="shared" si="27"/>
        <v>NO</v>
      </c>
      <c r="V286" s="139">
        <f t="shared" si="28"/>
        <v>0</v>
      </c>
      <c r="W286" s="199" t="str">
        <f t="shared" si="30"/>
        <v/>
      </c>
    </row>
    <row r="287" spans="1:23" ht="18" customHeight="1" x14ac:dyDescent="0.25">
      <c r="A287" s="69"/>
      <c r="B287" s="81"/>
      <c r="C287" s="110"/>
      <c r="D287" s="141" t="str">
        <f>IFERROR(IF(FixtureCalc!C283="-","",IF(OR(FixtureCalc!E283="blank row 1",FixtureCalc!E283="blank row 2"),"","Matchweek "&amp;FixtureCalc!C283)),"")</f>
        <v/>
      </c>
      <c r="E287" s="142" t="str">
        <f>IFERROR(IF(LEN(INDEX(Settings!$D$6:$D$37,MATCH(Fixture!F287,Settings!$C$6:$C$37,0)))=0,"",INDEX(Settings!$D$6:$D$37,MATCH(Fixture!F287,Settings!$C$6:$C$37,0))),"")</f>
        <v/>
      </c>
      <c r="F287" s="185" t="str">
        <f>IFERROR(IF(FixtureCalc!C283="-","",IF(OR(FixtureCalc!E283="blank row 1",FixtureCalc!E283="blank row 2"),"", IF(LEN(INDEX(Settings!$C$6:$C$37,FixtureCalc!E283))=0,"BYE",INDEX(Settings!$C$6:$C$37,FixtureCalc!E283))  )),"")</f>
        <v/>
      </c>
      <c r="G287" s="27"/>
      <c r="H287" s="82"/>
      <c r="I287" s="27"/>
      <c r="J287" s="175" t="str">
        <f>IFERROR(IF(FixtureCalc!C283="-","",IF(OR(FixtureCalc!F283="blank row 1",FixtureCalc!F283="blank row 2"),"",IF(LEN(INDEX(Settings!$C$6:$C$37,FixtureCalc!F283))=0,"BYE",INDEX(Settings!$C$6:$C$37,FixtureCalc!F283)) )),"")</f>
        <v/>
      </c>
      <c r="K287" s="90"/>
      <c r="L287" s="195" t="str">
        <f t="shared" si="29"/>
        <v/>
      </c>
      <c r="S287" s="201" t="str">
        <f t="shared" si="25"/>
        <v>NO</v>
      </c>
      <c r="T287" s="201" t="str">
        <f t="shared" si="26"/>
        <v>NO</v>
      </c>
      <c r="U287" s="201" t="str">
        <f t="shared" si="27"/>
        <v>NO</v>
      </c>
      <c r="V287" s="139">
        <f t="shared" si="28"/>
        <v>0</v>
      </c>
      <c r="W287" s="199" t="str">
        <f t="shared" si="30"/>
        <v/>
      </c>
    </row>
    <row r="288" spans="1:23" ht="18" customHeight="1" x14ac:dyDescent="0.25">
      <c r="A288" s="69"/>
      <c r="B288" s="81"/>
      <c r="C288" s="110"/>
      <c r="D288" s="141" t="str">
        <f>IFERROR(IF(FixtureCalc!C284="-","",IF(OR(FixtureCalc!E284="blank row 1",FixtureCalc!E284="blank row 2"),"","Matchweek "&amp;FixtureCalc!C284)),"")</f>
        <v/>
      </c>
      <c r="E288" s="142" t="str">
        <f>IFERROR(IF(LEN(INDEX(Settings!$D$6:$D$37,MATCH(Fixture!F288,Settings!$C$6:$C$37,0)))=0,"",INDEX(Settings!$D$6:$D$37,MATCH(Fixture!F288,Settings!$C$6:$C$37,0))),"")</f>
        <v/>
      </c>
      <c r="F288" s="185" t="str">
        <f>IFERROR(IF(FixtureCalc!C284="-","",IF(OR(FixtureCalc!E284="blank row 1",FixtureCalc!E284="blank row 2"),"", IF(LEN(INDEX(Settings!$C$6:$C$37,FixtureCalc!E284))=0,"BYE",INDEX(Settings!$C$6:$C$37,FixtureCalc!E284))  )),"")</f>
        <v/>
      </c>
      <c r="G288" s="27"/>
      <c r="H288" s="82"/>
      <c r="I288" s="27"/>
      <c r="J288" s="175" t="str">
        <f>IFERROR(IF(FixtureCalc!C284="-","",IF(OR(FixtureCalc!F284="blank row 1",FixtureCalc!F284="blank row 2"),"",IF(LEN(INDEX(Settings!$C$6:$C$37,FixtureCalc!F284))=0,"BYE",INDEX(Settings!$C$6:$C$37,FixtureCalc!F284)) )),"")</f>
        <v/>
      </c>
      <c r="K288" s="90"/>
      <c r="L288" s="195" t="str">
        <f t="shared" si="29"/>
        <v/>
      </c>
      <c r="S288" s="201" t="str">
        <f t="shared" si="25"/>
        <v>NO</v>
      </c>
      <c r="T288" s="201" t="str">
        <f t="shared" si="26"/>
        <v>NO</v>
      </c>
      <c r="U288" s="201" t="str">
        <f t="shared" si="27"/>
        <v>NO</v>
      </c>
      <c r="V288" s="139">
        <f t="shared" si="28"/>
        <v>0</v>
      </c>
      <c r="W288" s="199" t="str">
        <f t="shared" si="30"/>
        <v/>
      </c>
    </row>
    <row r="289" spans="1:23" ht="18" customHeight="1" x14ac:dyDescent="0.25">
      <c r="A289" s="69"/>
      <c r="B289" s="81"/>
      <c r="C289" s="110"/>
      <c r="D289" s="141" t="str">
        <f>IFERROR(IF(FixtureCalc!C285="-","",IF(OR(FixtureCalc!E285="blank row 1",FixtureCalc!E285="blank row 2"),"","Matchweek "&amp;FixtureCalc!C285)),"")</f>
        <v/>
      </c>
      <c r="E289" s="142" t="str">
        <f>IFERROR(IF(LEN(INDEX(Settings!$D$6:$D$37,MATCH(Fixture!F289,Settings!$C$6:$C$37,0)))=0,"",INDEX(Settings!$D$6:$D$37,MATCH(Fixture!F289,Settings!$C$6:$C$37,0))),"")</f>
        <v/>
      </c>
      <c r="F289" s="185" t="str">
        <f>IFERROR(IF(FixtureCalc!C285="-","",IF(OR(FixtureCalc!E285="blank row 1",FixtureCalc!E285="blank row 2"),"", IF(LEN(INDEX(Settings!$C$6:$C$37,FixtureCalc!E285))=0,"BYE",INDEX(Settings!$C$6:$C$37,FixtureCalc!E285))  )),"")</f>
        <v/>
      </c>
      <c r="G289" s="27"/>
      <c r="H289" s="82"/>
      <c r="I289" s="27"/>
      <c r="J289" s="175" t="str">
        <f>IFERROR(IF(FixtureCalc!C285="-","",IF(OR(FixtureCalc!F285="blank row 1",FixtureCalc!F285="blank row 2"),"",IF(LEN(INDEX(Settings!$C$6:$C$37,FixtureCalc!F285))=0,"BYE",INDEX(Settings!$C$6:$C$37,FixtureCalc!F285)) )),"")</f>
        <v/>
      </c>
      <c r="K289" s="90"/>
      <c r="L289" s="195" t="str">
        <f t="shared" si="29"/>
        <v/>
      </c>
      <c r="S289" s="201" t="str">
        <f t="shared" si="25"/>
        <v>NO</v>
      </c>
      <c r="T289" s="201" t="str">
        <f t="shared" si="26"/>
        <v>NO</v>
      </c>
      <c r="U289" s="201" t="str">
        <f t="shared" si="27"/>
        <v>NO</v>
      </c>
      <c r="V289" s="139">
        <f t="shared" si="28"/>
        <v>0</v>
      </c>
      <c r="W289" s="199" t="str">
        <f t="shared" si="30"/>
        <v/>
      </c>
    </row>
    <row r="290" spans="1:23" ht="18" customHeight="1" x14ac:dyDescent="0.25">
      <c r="A290" s="69"/>
      <c r="B290" s="81"/>
      <c r="C290" s="110"/>
      <c r="D290" s="141" t="str">
        <f>IFERROR(IF(FixtureCalc!C286="-","",IF(OR(FixtureCalc!E286="blank row 1",FixtureCalc!E286="blank row 2"),"","Matchweek "&amp;FixtureCalc!C286)),"")</f>
        <v/>
      </c>
      <c r="E290" s="142" t="str">
        <f>IFERROR(IF(LEN(INDEX(Settings!$D$6:$D$37,MATCH(Fixture!F290,Settings!$C$6:$C$37,0)))=0,"",INDEX(Settings!$D$6:$D$37,MATCH(Fixture!F290,Settings!$C$6:$C$37,0))),"")</f>
        <v/>
      </c>
      <c r="F290" s="185" t="str">
        <f>IFERROR(IF(FixtureCalc!C286="-","",IF(OR(FixtureCalc!E286="blank row 1",FixtureCalc!E286="blank row 2"),"", IF(LEN(INDEX(Settings!$C$6:$C$37,FixtureCalc!E286))=0,"BYE",INDEX(Settings!$C$6:$C$37,FixtureCalc!E286))  )),"")</f>
        <v/>
      </c>
      <c r="G290" s="27"/>
      <c r="H290" s="82"/>
      <c r="I290" s="27"/>
      <c r="J290" s="175" t="str">
        <f>IFERROR(IF(FixtureCalc!C286="-","",IF(OR(FixtureCalc!F286="blank row 1",FixtureCalc!F286="blank row 2"),"",IF(LEN(INDEX(Settings!$C$6:$C$37,FixtureCalc!F286))=0,"BYE",INDEX(Settings!$C$6:$C$37,FixtureCalc!F286)) )),"")</f>
        <v/>
      </c>
      <c r="K290" s="90"/>
      <c r="L290" s="195" t="str">
        <f t="shared" si="29"/>
        <v/>
      </c>
      <c r="S290" s="201" t="str">
        <f t="shared" si="25"/>
        <v>NO</v>
      </c>
      <c r="T290" s="201" t="str">
        <f t="shared" si="26"/>
        <v>NO</v>
      </c>
      <c r="U290" s="201" t="str">
        <f t="shared" si="27"/>
        <v>NO</v>
      </c>
      <c r="V290" s="139">
        <f t="shared" si="28"/>
        <v>0</v>
      </c>
      <c r="W290" s="199" t="str">
        <f t="shared" si="30"/>
        <v/>
      </c>
    </row>
    <row r="291" spans="1:23" ht="18" customHeight="1" x14ac:dyDescent="0.25">
      <c r="A291" s="69"/>
      <c r="B291" s="81"/>
      <c r="C291" s="110"/>
      <c r="D291" s="141" t="str">
        <f>IFERROR(IF(FixtureCalc!C287="-","",IF(OR(FixtureCalc!E287="blank row 1",FixtureCalc!E287="blank row 2"),"","Matchweek "&amp;FixtureCalc!C287)),"")</f>
        <v/>
      </c>
      <c r="E291" s="142" t="str">
        <f>IFERROR(IF(LEN(INDEX(Settings!$D$6:$D$37,MATCH(Fixture!F291,Settings!$C$6:$C$37,0)))=0,"",INDEX(Settings!$D$6:$D$37,MATCH(Fixture!F291,Settings!$C$6:$C$37,0))),"")</f>
        <v/>
      </c>
      <c r="F291" s="185" t="str">
        <f>IFERROR(IF(FixtureCalc!C287="-","",IF(OR(FixtureCalc!E287="blank row 1",FixtureCalc!E287="blank row 2"),"", IF(LEN(INDEX(Settings!$C$6:$C$37,FixtureCalc!E287))=0,"BYE",INDEX(Settings!$C$6:$C$37,FixtureCalc!E287))  )),"")</f>
        <v/>
      </c>
      <c r="G291" s="27"/>
      <c r="H291" s="82"/>
      <c r="I291" s="27"/>
      <c r="J291" s="175" t="str">
        <f>IFERROR(IF(FixtureCalc!C287="-","",IF(OR(FixtureCalc!F287="blank row 1",FixtureCalc!F287="blank row 2"),"",IF(LEN(INDEX(Settings!$C$6:$C$37,FixtureCalc!F287))=0,"BYE",INDEX(Settings!$C$6:$C$37,FixtureCalc!F287)) )),"")</f>
        <v/>
      </c>
      <c r="K291" s="90"/>
      <c r="L291" s="195" t="str">
        <f t="shared" si="29"/>
        <v/>
      </c>
      <c r="S291" s="201" t="str">
        <f t="shared" si="25"/>
        <v>NO</v>
      </c>
      <c r="T291" s="201" t="str">
        <f t="shared" si="26"/>
        <v>NO</v>
      </c>
      <c r="U291" s="201" t="str">
        <f t="shared" si="27"/>
        <v>NO</v>
      </c>
      <c r="V291" s="139">
        <f t="shared" si="28"/>
        <v>0</v>
      </c>
      <c r="W291" s="199" t="str">
        <f t="shared" si="30"/>
        <v/>
      </c>
    </row>
    <row r="292" spans="1:23" ht="18" customHeight="1" x14ac:dyDescent="0.25">
      <c r="A292" s="69"/>
      <c r="B292" s="81"/>
      <c r="C292" s="110"/>
      <c r="D292" s="141" t="str">
        <f>IFERROR(IF(FixtureCalc!C288="-","",IF(OR(FixtureCalc!E288="blank row 1",FixtureCalc!E288="blank row 2"),"","Matchweek "&amp;FixtureCalc!C288)),"")</f>
        <v/>
      </c>
      <c r="E292" s="142" t="str">
        <f>IFERROR(IF(LEN(INDEX(Settings!$D$6:$D$37,MATCH(Fixture!F292,Settings!$C$6:$C$37,0)))=0,"",INDEX(Settings!$D$6:$D$37,MATCH(Fixture!F292,Settings!$C$6:$C$37,0))),"")</f>
        <v/>
      </c>
      <c r="F292" s="185" t="str">
        <f>IFERROR(IF(FixtureCalc!C288="-","",IF(OR(FixtureCalc!E288="blank row 1",FixtureCalc!E288="blank row 2"),"", IF(LEN(INDEX(Settings!$C$6:$C$37,FixtureCalc!E288))=0,"BYE",INDEX(Settings!$C$6:$C$37,FixtureCalc!E288))  )),"")</f>
        <v/>
      </c>
      <c r="G292" s="27"/>
      <c r="H292" s="82"/>
      <c r="I292" s="27"/>
      <c r="J292" s="175" t="str">
        <f>IFERROR(IF(FixtureCalc!C288="-","",IF(OR(FixtureCalc!F288="blank row 1",FixtureCalc!F288="blank row 2"),"",IF(LEN(INDEX(Settings!$C$6:$C$37,FixtureCalc!F288))=0,"BYE",INDEX(Settings!$C$6:$C$37,FixtureCalc!F288)) )),"")</f>
        <v/>
      </c>
      <c r="K292" s="90"/>
      <c r="L292" s="195" t="str">
        <f t="shared" si="29"/>
        <v/>
      </c>
      <c r="S292" s="201" t="str">
        <f t="shared" si="25"/>
        <v>NO</v>
      </c>
      <c r="T292" s="201" t="str">
        <f t="shared" si="26"/>
        <v>NO</v>
      </c>
      <c r="U292" s="201" t="str">
        <f t="shared" si="27"/>
        <v>NO</v>
      </c>
      <c r="V292" s="139">
        <f t="shared" si="28"/>
        <v>0</v>
      </c>
      <c r="W292" s="199" t="str">
        <f t="shared" si="30"/>
        <v/>
      </c>
    </row>
    <row r="293" spans="1:23" ht="18" customHeight="1" x14ac:dyDescent="0.25">
      <c r="A293" s="69"/>
      <c r="B293" s="81"/>
      <c r="C293" s="110"/>
      <c r="D293" s="141" t="str">
        <f>IFERROR(IF(FixtureCalc!C289="-","",IF(OR(FixtureCalc!E289="blank row 1",FixtureCalc!E289="blank row 2"),"","Matchweek "&amp;FixtureCalc!C289)),"")</f>
        <v/>
      </c>
      <c r="E293" s="142" t="str">
        <f>IFERROR(IF(LEN(INDEX(Settings!$D$6:$D$37,MATCH(Fixture!F293,Settings!$C$6:$C$37,0)))=0,"",INDEX(Settings!$D$6:$D$37,MATCH(Fixture!F293,Settings!$C$6:$C$37,0))),"")</f>
        <v/>
      </c>
      <c r="F293" s="185" t="str">
        <f>IFERROR(IF(FixtureCalc!C289="-","",IF(OR(FixtureCalc!E289="blank row 1",FixtureCalc!E289="blank row 2"),"", IF(LEN(INDEX(Settings!$C$6:$C$37,FixtureCalc!E289))=0,"BYE",INDEX(Settings!$C$6:$C$37,FixtureCalc!E289))  )),"")</f>
        <v/>
      </c>
      <c r="G293" s="27"/>
      <c r="H293" s="82"/>
      <c r="I293" s="27"/>
      <c r="J293" s="175" t="str">
        <f>IFERROR(IF(FixtureCalc!C289="-","",IF(OR(FixtureCalc!F289="blank row 1",FixtureCalc!F289="blank row 2"),"",IF(LEN(INDEX(Settings!$C$6:$C$37,FixtureCalc!F289))=0,"BYE",INDEX(Settings!$C$6:$C$37,FixtureCalc!F289)) )),"")</f>
        <v/>
      </c>
      <c r="K293" s="90"/>
      <c r="L293" s="195" t="str">
        <f t="shared" si="29"/>
        <v/>
      </c>
      <c r="S293" s="201" t="str">
        <f t="shared" si="25"/>
        <v>NO</v>
      </c>
      <c r="T293" s="201" t="str">
        <f t="shared" si="26"/>
        <v>NO</v>
      </c>
      <c r="U293" s="201" t="str">
        <f t="shared" si="27"/>
        <v>NO</v>
      </c>
      <c r="V293" s="139">
        <f t="shared" si="28"/>
        <v>0</v>
      </c>
      <c r="W293" s="199" t="str">
        <f t="shared" si="30"/>
        <v/>
      </c>
    </row>
    <row r="294" spans="1:23" ht="18" customHeight="1" x14ac:dyDescent="0.25">
      <c r="A294" s="69"/>
      <c r="B294" s="81"/>
      <c r="C294" s="110"/>
      <c r="D294" s="141" t="str">
        <f>IFERROR(IF(FixtureCalc!C290="-","",IF(OR(FixtureCalc!E290="blank row 1",FixtureCalc!E290="blank row 2"),"","Matchweek "&amp;FixtureCalc!C290)),"")</f>
        <v/>
      </c>
      <c r="E294" s="142" t="str">
        <f>IFERROR(IF(LEN(INDEX(Settings!$D$6:$D$37,MATCH(Fixture!F294,Settings!$C$6:$C$37,0)))=0,"",INDEX(Settings!$D$6:$D$37,MATCH(Fixture!F294,Settings!$C$6:$C$37,0))),"")</f>
        <v/>
      </c>
      <c r="F294" s="185" t="str">
        <f>IFERROR(IF(FixtureCalc!C290="-","",IF(OR(FixtureCalc!E290="blank row 1",FixtureCalc!E290="blank row 2"),"", IF(LEN(INDEX(Settings!$C$6:$C$37,FixtureCalc!E290))=0,"BYE",INDEX(Settings!$C$6:$C$37,FixtureCalc!E290))  )),"")</f>
        <v/>
      </c>
      <c r="G294" s="27"/>
      <c r="H294" s="82"/>
      <c r="I294" s="27"/>
      <c r="J294" s="175" t="str">
        <f>IFERROR(IF(FixtureCalc!C290="-","",IF(OR(FixtureCalc!F290="blank row 1",FixtureCalc!F290="blank row 2"),"",IF(LEN(INDEX(Settings!$C$6:$C$37,FixtureCalc!F290))=0,"BYE",INDEX(Settings!$C$6:$C$37,FixtureCalc!F290)) )),"")</f>
        <v/>
      </c>
      <c r="K294" s="90"/>
      <c r="L294" s="195" t="str">
        <f t="shared" si="29"/>
        <v/>
      </c>
      <c r="S294" s="201" t="str">
        <f t="shared" si="25"/>
        <v>NO</v>
      </c>
      <c r="T294" s="201" t="str">
        <f t="shared" si="26"/>
        <v>NO</v>
      </c>
      <c r="U294" s="201" t="str">
        <f t="shared" si="27"/>
        <v>NO</v>
      </c>
      <c r="V294" s="139">
        <f t="shared" si="28"/>
        <v>0</v>
      </c>
      <c r="W294" s="199" t="str">
        <f t="shared" si="30"/>
        <v/>
      </c>
    </row>
    <row r="295" spans="1:23" ht="18" customHeight="1" x14ac:dyDescent="0.25">
      <c r="A295" s="69"/>
      <c r="B295" s="81"/>
      <c r="C295" s="110"/>
      <c r="D295" s="141" t="str">
        <f>IFERROR(IF(FixtureCalc!C291="-","",IF(OR(FixtureCalc!E291="blank row 1",FixtureCalc!E291="blank row 2"),"","Matchweek "&amp;FixtureCalc!C291)),"")</f>
        <v/>
      </c>
      <c r="E295" s="142" t="str">
        <f>IFERROR(IF(LEN(INDEX(Settings!$D$6:$D$37,MATCH(Fixture!F295,Settings!$C$6:$C$37,0)))=0,"",INDEX(Settings!$D$6:$D$37,MATCH(Fixture!F295,Settings!$C$6:$C$37,0))),"")</f>
        <v/>
      </c>
      <c r="F295" s="185" t="str">
        <f>IFERROR(IF(FixtureCalc!C291="-","",IF(OR(FixtureCalc!E291="blank row 1",FixtureCalc!E291="blank row 2"),"", IF(LEN(INDEX(Settings!$C$6:$C$37,FixtureCalc!E291))=0,"BYE",INDEX(Settings!$C$6:$C$37,FixtureCalc!E291))  )),"")</f>
        <v/>
      </c>
      <c r="G295" s="27"/>
      <c r="H295" s="82"/>
      <c r="I295" s="27"/>
      <c r="J295" s="175" t="str">
        <f>IFERROR(IF(FixtureCalc!C291="-","",IF(OR(FixtureCalc!F291="blank row 1",FixtureCalc!F291="blank row 2"),"",IF(LEN(INDEX(Settings!$C$6:$C$37,FixtureCalc!F291))=0,"BYE",INDEX(Settings!$C$6:$C$37,FixtureCalc!F291)) )),"")</f>
        <v/>
      </c>
      <c r="K295" s="90"/>
      <c r="L295" s="195" t="str">
        <f t="shared" si="29"/>
        <v/>
      </c>
      <c r="S295" s="201" t="str">
        <f t="shared" si="25"/>
        <v>NO</v>
      </c>
      <c r="T295" s="201" t="str">
        <f t="shared" si="26"/>
        <v>NO</v>
      </c>
      <c r="U295" s="201" t="str">
        <f t="shared" si="27"/>
        <v>NO</v>
      </c>
      <c r="V295" s="139">
        <f t="shared" si="28"/>
        <v>0</v>
      </c>
      <c r="W295" s="199" t="str">
        <f t="shared" si="30"/>
        <v/>
      </c>
    </row>
    <row r="296" spans="1:23" ht="18" customHeight="1" x14ac:dyDescent="0.25">
      <c r="A296" s="69"/>
      <c r="B296" s="81"/>
      <c r="C296" s="110"/>
      <c r="D296" s="141" t="str">
        <f>IFERROR(IF(FixtureCalc!C292="-","",IF(OR(FixtureCalc!E292="blank row 1",FixtureCalc!E292="blank row 2"),"","Matchweek "&amp;FixtureCalc!C292)),"")</f>
        <v/>
      </c>
      <c r="E296" s="142" t="str">
        <f>IFERROR(IF(LEN(INDEX(Settings!$D$6:$D$37,MATCH(Fixture!F296,Settings!$C$6:$C$37,0)))=0,"",INDEX(Settings!$D$6:$D$37,MATCH(Fixture!F296,Settings!$C$6:$C$37,0))),"")</f>
        <v/>
      </c>
      <c r="F296" s="185" t="str">
        <f>IFERROR(IF(FixtureCalc!C292="-","",IF(OR(FixtureCalc!E292="blank row 1",FixtureCalc!E292="blank row 2"),"", IF(LEN(INDEX(Settings!$C$6:$C$37,FixtureCalc!E292))=0,"BYE",INDEX(Settings!$C$6:$C$37,FixtureCalc!E292))  )),"")</f>
        <v/>
      </c>
      <c r="G296" s="27"/>
      <c r="H296" s="82"/>
      <c r="I296" s="27"/>
      <c r="J296" s="175" t="str">
        <f>IFERROR(IF(FixtureCalc!C292="-","",IF(OR(FixtureCalc!F292="blank row 1",FixtureCalc!F292="blank row 2"),"",IF(LEN(INDEX(Settings!$C$6:$C$37,FixtureCalc!F292))=0,"BYE",INDEX(Settings!$C$6:$C$37,FixtureCalc!F292)) )),"")</f>
        <v/>
      </c>
      <c r="K296" s="90"/>
      <c r="L296" s="195" t="str">
        <f t="shared" si="29"/>
        <v/>
      </c>
      <c r="S296" s="201" t="str">
        <f t="shared" si="25"/>
        <v>NO</v>
      </c>
      <c r="T296" s="201" t="str">
        <f t="shared" si="26"/>
        <v>NO</v>
      </c>
      <c r="U296" s="201" t="str">
        <f t="shared" si="27"/>
        <v>NO</v>
      </c>
      <c r="V296" s="139">
        <f t="shared" si="28"/>
        <v>0</v>
      </c>
      <c r="W296" s="199" t="str">
        <f t="shared" si="30"/>
        <v/>
      </c>
    </row>
    <row r="297" spans="1:23" ht="18" customHeight="1" x14ac:dyDescent="0.25">
      <c r="A297" s="69"/>
      <c r="B297" s="81"/>
      <c r="C297" s="110"/>
      <c r="D297" s="141" t="str">
        <f>IFERROR(IF(FixtureCalc!C293="-","",IF(OR(FixtureCalc!E293="blank row 1",FixtureCalc!E293="blank row 2"),"","Matchweek "&amp;FixtureCalc!C293)),"")</f>
        <v/>
      </c>
      <c r="E297" s="142" t="str">
        <f>IFERROR(IF(LEN(INDEX(Settings!$D$6:$D$37,MATCH(Fixture!F297,Settings!$C$6:$C$37,0)))=0,"",INDEX(Settings!$D$6:$D$37,MATCH(Fixture!F297,Settings!$C$6:$C$37,0))),"")</f>
        <v/>
      </c>
      <c r="F297" s="185" t="str">
        <f>IFERROR(IF(FixtureCalc!C293="-","",IF(OR(FixtureCalc!E293="blank row 1",FixtureCalc!E293="blank row 2"),"", IF(LEN(INDEX(Settings!$C$6:$C$37,FixtureCalc!E293))=0,"BYE",INDEX(Settings!$C$6:$C$37,FixtureCalc!E293))  )),"")</f>
        <v/>
      </c>
      <c r="G297" s="27"/>
      <c r="H297" s="82"/>
      <c r="I297" s="27"/>
      <c r="J297" s="175" t="str">
        <f>IFERROR(IF(FixtureCalc!C293="-","",IF(OR(FixtureCalc!F293="blank row 1",FixtureCalc!F293="blank row 2"),"",IF(LEN(INDEX(Settings!$C$6:$C$37,FixtureCalc!F293))=0,"BYE",INDEX(Settings!$C$6:$C$37,FixtureCalc!F293)) )),"")</f>
        <v/>
      </c>
      <c r="K297" s="90"/>
      <c r="L297" s="195" t="str">
        <f t="shared" si="29"/>
        <v/>
      </c>
      <c r="S297" s="201" t="str">
        <f t="shared" si="25"/>
        <v>NO</v>
      </c>
      <c r="T297" s="201" t="str">
        <f t="shared" si="26"/>
        <v>NO</v>
      </c>
      <c r="U297" s="201" t="str">
        <f t="shared" si="27"/>
        <v>NO</v>
      </c>
      <c r="V297" s="139">
        <f t="shared" si="28"/>
        <v>0</v>
      </c>
      <c r="W297" s="199" t="str">
        <f t="shared" si="30"/>
        <v/>
      </c>
    </row>
    <row r="298" spans="1:23" ht="18" customHeight="1" x14ac:dyDescent="0.25">
      <c r="A298" s="69"/>
      <c r="B298" s="81"/>
      <c r="C298" s="110"/>
      <c r="D298" s="141" t="str">
        <f>IFERROR(IF(FixtureCalc!C294="-","",IF(OR(FixtureCalc!E294="blank row 1",FixtureCalc!E294="blank row 2"),"","Matchweek "&amp;FixtureCalc!C294)),"")</f>
        <v/>
      </c>
      <c r="E298" s="142" t="str">
        <f>IFERROR(IF(LEN(INDEX(Settings!$D$6:$D$37,MATCH(Fixture!F298,Settings!$C$6:$C$37,0)))=0,"",INDEX(Settings!$D$6:$D$37,MATCH(Fixture!F298,Settings!$C$6:$C$37,0))),"")</f>
        <v/>
      </c>
      <c r="F298" s="185" t="str">
        <f>IFERROR(IF(FixtureCalc!C294="-","",IF(OR(FixtureCalc!E294="blank row 1",FixtureCalc!E294="blank row 2"),"", IF(LEN(INDEX(Settings!$C$6:$C$37,FixtureCalc!E294))=0,"BYE",INDEX(Settings!$C$6:$C$37,FixtureCalc!E294))  )),"")</f>
        <v/>
      </c>
      <c r="G298" s="27"/>
      <c r="H298" s="82"/>
      <c r="I298" s="27"/>
      <c r="J298" s="175" t="str">
        <f>IFERROR(IF(FixtureCalc!C294="-","",IF(OR(FixtureCalc!F294="blank row 1",FixtureCalc!F294="blank row 2"),"",IF(LEN(INDEX(Settings!$C$6:$C$37,FixtureCalc!F294))=0,"BYE",INDEX(Settings!$C$6:$C$37,FixtureCalc!F294)) )),"")</f>
        <v/>
      </c>
      <c r="K298" s="90"/>
      <c r="L298" s="195" t="str">
        <f t="shared" si="29"/>
        <v/>
      </c>
      <c r="S298" s="201" t="str">
        <f t="shared" si="25"/>
        <v>NO</v>
      </c>
      <c r="T298" s="201" t="str">
        <f t="shared" si="26"/>
        <v>NO</v>
      </c>
      <c r="U298" s="201" t="str">
        <f t="shared" si="27"/>
        <v>NO</v>
      </c>
      <c r="V298" s="139">
        <f t="shared" si="28"/>
        <v>0</v>
      </c>
      <c r="W298" s="199" t="str">
        <f t="shared" si="30"/>
        <v/>
      </c>
    </row>
    <row r="299" spans="1:23" ht="18" customHeight="1" x14ac:dyDescent="0.25">
      <c r="A299" s="69"/>
      <c r="B299" s="81"/>
      <c r="C299" s="110"/>
      <c r="D299" s="141" t="str">
        <f>IFERROR(IF(FixtureCalc!C295="-","",IF(OR(FixtureCalc!E295="blank row 1",FixtureCalc!E295="blank row 2"),"","Matchweek "&amp;FixtureCalc!C295)),"")</f>
        <v/>
      </c>
      <c r="E299" s="142" t="str">
        <f>IFERROR(IF(LEN(INDEX(Settings!$D$6:$D$37,MATCH(Fixture!F299,Settings!$C$6:$C$37,0)))=0,"",INDEX(Settings!$D$6:$D$37,MATCH(Fixture!F299,Settings!$C$6:$C$37,0))),"")</f>
        <v/>
      </c>
      <c r="F299" s="185" t="str">
        <f>IFERROR(IF(FixtureCalc!C295="-","",IF(OR(FixtureCalc!E295="blank row 1",FixtureCalc!E295="blank row 2"),"", IF(LEN(INDEX(Settings!$C$6:$C$37,FixtureCalc!E295))=0,"BYE",INDEX(Settings!$C$6:$C$37,FixtureCalc!E295))  )),"")</f>
        <v/>
      </c>
      <c r="G299" s="27"/>
      <c r="H299" s="82"/>
      <c r="I299" s="27"/>
      <c r="J299" s="175" t="str">
        <f>IFERROR(IF(FixtureCalc!C295="-","",IF(OR(FixtureCalc!F295="blank row 1",FixtureCalc!F295="blank row 2"),"",IF(LEN(INDEX(Settings!$C$6:$C$37,FixtureCalc!F295))=0,"BYE",INDEX(Settings!$C$6:$C$37,FixtureCalc!F295)) )),"")</f>
        <v/>
      </c>
      <c r="K299" s="90"/>
      <c r="L299" s="195" t="str">
        <f t="shared" si="29"/>
        <v/>
      </c>
      <c r="S299" s="201" t="str">
        <f t="shared" si="25"/>
        <v>NO</v>
      </c>
      <c r="T299" s="201" t="str">
        <f t="shared" si="26"/>
        <v>NO</v>
      </c>
      <c r="U299" s="201" t="str">
        <f t="shared" si="27"/>
        <v>NO</v>
      </c>
      <c r="V299" s="139">
        <f t="shared" si="28"/>
        <v>0</v>
      </c>
      <c r="W299" s="199" t="str">
        <f t="shared" si="30"/>
        <v/>
      </c>
    </row>
    <row r="300" spans="1:23" ht="18" customHeight="1" x14ac:dyDescent="0.25">
      <c r="A300" s="69"/>
      <c r="B300" s="81"/>
      <c r="C300" s="110"/>
      <c r="D300" s="141" t="str">
        <f>IFERROR(IF(FixtureCalc!C296="-","",IF(OR(FixtureCalc!E296="blank row 1",FixtureCalc!E296="blank row 2"),"","Matchweek "&amp;FixtureCalc!C296)),"")</f>
        <v/>
      </c>
      <c r="E300" s="142" t="str">
        <f>IFERROR(IF(LEN(INDEX(Settings!$D$6:$D$37,MATCH(Fixture!F300,Settings!$C$6:$C$37,0)))=0,"",INDEX(Settings!$D$6:$D$37,MATCH(Fixture!F300,Settings!$C$6:$C$37,0))),"")</f>
        <v/>
      </c>
      <c r="F300" s="185" t="str">
        <f>IFERROR(IF(FixtureCalc!C296="-","",IF(OR(FixtureCalc!E296="blank row 1",FixtureCalc!E296="blank row 2"),"", IF(LEN(INDEX(Settings!$C$6:$C$37,FixtureCalc!E296))=0,"BYE",INDEX(Settings!$C$6:$C$37,FixtureCalc!E296))  )),"")</f>
        <v/>
      </c>
      <c r="G300" s="27"/>
      <c r="H300" s="82"/>
      <c r="I300" s="27"/>
      <c r="J300" s="175" t="str">
        <f>IFERROR(IF(FixtureCalc!C296="-","",IF(OR(FixtureCalc!F296="blank row 1",FixtureCalc!F296="blank row 2"),"",IF(LEN(INDEX(Settings!$C$6:$C$37,FixtureCalc!F296))=0,"BYE",INDEX(Settings!$C$6:$C$37,FixtureCalc!F296)) )),"")</f>
        <v/>
      </c>
      <c r="K300" s="90"/>
      <c r="L300" s="195" t="str">
        <f t="shared" si="29"/>
        <v/>
      </c>
      <c r="S300" s="201" t="str">
        <f t="shared" si="25"/>
        <v>NO</v>
      </c>
      <c r="T300" s="201" t="str">
        <f t="shared" si="26"/>
        <v>NO</v>
      </c>
      <c r="U300" s="201" t="str">
        <f t="shared" si="27"/>
        <v>NO</v>
      </c>
      <c r="V300" s="139">
        <f t="shared" si="28"/>
        <v>0</v>
      </c>
      <c r="W300" s="199" t="str">
        <f t="shared" si="30"/>
        <v/>
      </c>
    </row>
    <row r="301" spans="1:23" ht="18" customHeight="1" x14ac:dyDescent="0.25">
      <c r="A301" s="69"/>
      <c r="B301" s="81"/>
      <c r="C301" s="110"/>
      <c r="D301" s="141" t="str">
        <f>IFERROR(IF(FixtureCalc!C297="-","",IF(OR(FixtureCalc!E297="blank row 1",FixtureCalc!E297="blank row 2"),"","Matchweek "&amp;FixtureCalc!C297)),"")</f>
        <v/>
      </c>
      <c r="E301" s="142" t="str">
        <f>IFERROR(IF(LEN(INDEX(Settings!$D$6:$D$37,MATCH(Fixture!F301,Settings!$C$6:$C$37,0)))=0,"",INDEX(Settings!$D$6:$D$37,MATCH(Fixture!F301,Settings!$C$6:$C$37,0))),"")</f>
        <v/>
      </c>
      <c r="F301" s="185" t="str">
        <f>IFERROR(IF(FixtureCalc!C297="-","",IF(OR(FixtureCalc!E297="blank row 1",FixtureCalc!E297="blank row 2"),"", IF(LEN(INDEX(Settings!$C$6:$C$37,FixtureCalc!E297))=0,"BYE",INDEX(Settings!$C$6:$C$37,FixtureCalc!E297))  )),"")</f>
        <v/>
      </c>
      <c r="G301" s="27"/>
      <c r="H301" s="82"/>
      <c r="I301" s="27"/>
      <c r="J301" s="175" t="str">
        <f>IFERROR(IF(FixtureCalc!C297="-","",IF(OR(FixtureCalc!F297="blank row 1",FixtureCalc!F297="blank row 2"),"",IF(LEN(INDEX(Settings!$C$6:$C$37,FixtureCalc!F297))=0,"BYE",INDEX(Settings!$C$6:$C$37,FixtureCalc!F297)) )),"")</f>
        <v/>
      </c>
      <c r="K301" s="90"/>
      <c r="L301" s="195" t="str">
        <f t="shared" si="29"/>
        <v/>
      </c>
      <c r="S301" s="201" t="str">
        <f t="shared" si="25"/>
        <v>NO</v>
      </c>
      <c r="T301" s="201" t="str">
        <f t="shared" si="26"/>
        <v>NO</v>
      </c>
      <c r="U301" s="201" t="str">
        <f t="shared" si="27"/>
        <v>NO</v>
      </c>
      <c r="V301" s="139">
        <f t="shared" si="28"/>
        <v>0</v>
      </c>
      <c r="W301" s="199" t="str">
        <f t="shared" si="30"/>
        <v/>
      </c>
    </row>
    <row r="302" spans="1:23" ht="18" customHeight="1" x14ac:dyDescent="0.25">
      <c r="A302" s="69"/>
      <c r="B302" s="81"/>
      <c r="C302" s="110"/>
      <c r="D302" s="141" t="str">
        <f>IFERROR(IF(FixtureCalc!C298="-","",IF(OR(FixtureCalc!E298="blank row 1",FixtureCalc!E298="blank row 2"),"","Matchweek "&amp;FixtureCalc!C298)),"")</f>
        <v/>
      </c>
      <c r="E302" s="142" t="str">
        <f>IFERROR(IF(LEN(INDEX(Settings!$D$6:$D$37,MATCH(Fixture!F302,Settings!$C$6:$C$37,0)))=0,"",INDEX(Settings!$D$6:$D$37,MATCH(Fixture!F302,Settings!$C$6:$C$37,0))),"")</f>
        <v/>
      </c>
      <c r="F302" s="185" t="str">
        <f>IFERROR(IF(FixtureCalc!C298="-","",IF(OR(FixtureCalc!E298="blank row 1",FixtureCalc!E298="blank row 2"),"", IF(LEN(INDEX(Settings!$C$6:$C$37,FixtureCalc!E298))=0,"BYE",INDEX(Settings!$C$6:$C$37,FixtureCalc!E298))  )),"")</f>
        <v/>
      </c>
      <c r="G302" s="27"/>
      <c r="H302" s="82"/>
      <c r="I302" s="27"/>
      <c r="J302" s="175" t="str">
        <f>IFERROR(IF(FixtureCalc!C298="-","",IF(OR(FixtureCalc!F298="blank row 1",FixtureCalc!F298="blank row 2"),"",IF(LEN(INDEX(Settings!$C$6:$C$37,FixtureCalc!F298))=0,"BYE",INDEX(Settings!$C$6:$C$37,FixtureCalc!F298)) )),"")</f>
        <v/>
      </c>
      <c r="K302" s="90"/>
      <c r="L302" s="195" t="str">
        <f t="shared" si="29"/>
        <v/>
      </c>
      <c r="S302" s="201" t="str">
        <f t="shared" si="25"/>
        <v>NO</v>
      </c>
      <c r="T302" s="201" t="str">
        <f t="shared" si="26"/>
        <v>NO</v>
      </c>
      <c r="U302" s="201" t="str">
        <f t="shared" si="27"/>
        <v>NO</v>
      </c>
      <c r="V302" s="139">
        <f t="shared" si="28"/>
        <v>0</v>
      </c>
      <c r="W302" s="199" t="str">
        <f t="shared" si="30"/>
        <v/>
      </c>
    </row>
    <row r="303" spans="1:23" ht="18" customHeight="1" x14ac:dyDescent="0.25">
      <c r="A303" s="69"/>
      <c r="B303" s="81"/>
      <c r="C303" s="110"/>
      <c r="D303" s="141" t="str">
        <f>IFERROR(IF(FixtureCalc!C299="-","",IF(OR(FixtureCalc!E299="blank row 1",FixtureCalc!E299="blank row 2"),"","Matchweek "&amp;FixtureCalc!C299)),"")</f>
        <v/>
      </c>
      <c r="E303" s="142" t="str">
        <f>IFERROR(IF(LEN(INDEX(Settings!$D$6:$D$37,MATCH(Fixture!F303,Settings!$C$6:$C$37,0)))=0,"",INDEX(Settings!$D$6:$D$37,MATCH(Fixture!F303,Settings!$C$6:$C$37,0))),"")</f>
        <v/>
      </c>
      <c r="F303" s="185" t="str">
        <f>IFERROR(IF(FixtureCalc!C299="-","",IF(OR(FixtureCalc!E299="blank row 1",FixtureCalc!E299="blank row 2"),"", IF(LEN(INDEX(Settings!$C$6:$C$37,FixtureCalc!E299))=0,"BYE",INDEX(Settings!$C$6:$C$37,FixtureCalc!E299))  )),"")</f>
        <v/>
      </c>
      <c r="G303" s="27"/>
      <c r="H303" s="82"/>
      <c r="I303" s="27"/>
      <c r="J303" s="175" t="str">
        <f>IFERROR(IF(FixtureCalc!C299="-","",IF(OR(FixtureCalc!F299="blank row 1",FixtureCalc!F299="blank row 2"),"",IF(LEN(INDEX(Settings!$C$6:$C$37,FixtureCalc!F299))=0,"BYE",INDEX(Settings!$C$6:$C$37,FixtureCalc!F299)) )),"")</f>
        <v/>
      </c>
      <c r="K303" s="90"/>
      <c r="L303" s="195" t="str">
        <f t="shared" si="29"/>
        <v/>
      </c>
      <c r="S303" s="201" t="str">
        <f t="shared" si="25"/>
        <v>NO</v>
      </c>
      <c r="T303" s="201" t="str">
        <f t="shared" si="26"/>
        <v>NO</v>
      </c>
      <c r="U303" s="201" t="str">
        <f t="shared" si="27"/>
        <v>NO</v>
      </c>
      <c r="V303" s="139">
        <f t="shared" si="28"/>
        <v>0</v>
      </c>
      <c r="W303" s="199" t="str">
        <f t="shared" si="30"/>
        <v/>
      </c>
    </row>
    <row r="304" spans="1:23" ht="18" customHeight="1" x14ac:dyDescent="0.25">
      <c r="A304" s="69"/>
      <c r="B304" s="81"/>
      <c r="C304" s="110"/>
      <c r="D304" s="141" t="str">
        <f>IFERROR(IF(FixtureCalc!C300="-","",IF(OR(FixtureCalc!E300="blank row 1",FixtureCalc!E300="blank row 2"),"","Matchweek "&amp;FixtureCalc!C300)),"")</f>
        <v/>
      </c>
      <c r="E304" s="142" t="str">
        <f>IFERROR(IF(LEN(INDEX(Settings!$D$6:$D$37,MATCH(Fixture!F304,Settings!$C$6:$C$37,0)))=0,"",INDEX(Settings!$D$6:$D$37,MATCH(Fixture!F304,Settings!$C$6:$C$37,0))),"")</f>
        <v/>
      </c>
      <c r="F304" s="185" t="str">
        <f>IFERROR(IF(FixtureCalc!C300="-","",IF(OR(FixtureCalc!E300="blank row 1",FixtureCalc!E300="blank row 2"),"", IF(LEN(INDEX(Settings!$C$6:$C$37,FixtureCalc!E300))=0,"BYE",INDEX(Settings!$C$6:$C$37,FixtureCalc!E300))  )),"")</f>
        <v/>
      </c>
      <c r="G304" s="27"/>
      <c r="H304" s="82"/>
      <c r="I304" s="27"/>
      <c r="J304" s="175" t="str">
        <f>IFERROR(IF(FixtureCalc!C300="-","",IF(OR(FixtureCalc!F300="blank row 1",FixtureCalc!F300="blank row 2"),"",IF(LEN(INDEX(Settings!$C$6:$C$37,FixtureCalc!F300))=0,"BYE",INDEX(Settings!$C$6:$C$37,FixtureCalc!F300)) )),"")</f>
        <v/>
      </c>
      <c r="K304" s="90"/>
      <c r="L304" s="195" t="str">
        <f t="shared" si="29"/>
        <v/>
      </c>
      <c r="S304" s="201" t="str">
        <f t="shared" si="25"/>
        <v>NO</v>
      </c>
      <c r="T304" s="201" t="str">
        <f t="shared" si="26"/>
        <v>NO</v>
      </c>
      <c r="U304" s="201" t="str">
        <f t="shared" si="27"/>
        <v>NO</v>
      </c>
      <c r="V304" s="139">
        <f t="shared" si="28"/>
        <v>0</v>
      </c>
      <c r="W304" s="199" t="str">
        <f t="shared" si="30"/>
        <v/>
      </c>
    </row>
    <row r="305" spans="1:23" ht="18" customHeight="1" x14ac:dyDescent="0.25">
      <c r="A305" s="69"/>
      <c r="B305" s="81"/>
      <c r="C305" s="110"/>
      <c r="D305" s="141" t="str">
        <f>IFERROR(IF(FixtureCalc!C301="-","",IF(OR(FixtureCalc!E301="blank row 1",FixtureCalc!E301="blank row 2"),"","Matchweek "&amp;FixtureCalc!C301)),"")</f>
        <v/>
      </c>
      <c r="E305" s="142" t="str">
        <f>IFERROR(IF(LEN(INDEX(Settings!$D$6:$D$37,MATCH(Fixture!F305,Settings!$C$6:$C$37,0)))=0,"",INDEX(Settings!$D$6:$D$37,MATCH(Fixture!F305,Settings!$C$6:$C$37,0))),"")</f>
        <v/>
      </c>
      <c r="F305" s="185" t="str">
        <f>IFERROR(IF(FixtureCalc!C301="-","",IF(OR(FixtureCalc!E301="blank row 1",FixtureCalc!E301="blank row 2"),"", IF(LEN(INDEX(Settings!$C$6:$C$37,FixtureCalc!E301))=0,"BYE",INDEX(Settings!$C$6:$C$37,FixtureCalc!E301))  )),"")</f>
        <v/>
      </c>
      <c r="G305" s="27"/>
      <c r="H305" s="82"/>
      <c r="I305" s="27"/>
      <c r="J305" s="175" t="str">
        <f>IFERROR(IF(FixtureCalc!C301="-","",IF(OR(FixtureCalc!F301="blank row 1",FixtureCalc!F301="blank row 2"),"",IF(LEN(INDEX(Settings!$C$6:$C$37,FixtureCalc!F301))=0,"BYE",INDEX(Settings!$C$6:$C$37,FixtureCalc!F301)) )),"")</f>
        <v/>
      </c>
      <c r="K305" s="90"/>
      <c r="L305" s="195" t="str">
        <f t="shared" si="29"/>
        <v/>
      </c>
      <c r="S305" s="201" t="str">
        <f t="shared" si="25"/>
        <v>NO</v>
      </c>
      <c r="T305" s="201" t="str">
        <f t="shared" si="26"/>
        <v>NO</v>
      </c>
      <c r="U305" s="201" t="str">
        <f t="shared" si="27"/>
        <v>NO</v>
      </c>
      <c r="V305" s="139">
        <f t="shared" si="28"/>
        <v>0</v>
      </c>
      <c r="W305" s="199" t="str">
        <f t="shared" si="30"/>
        <v/>
      </c>
    </row>
    <row r="306" spans="1:23" ht="18" customHeight="1" x14ac:dyDescent="0.25">
      <c r="A306" s="69"/>
      <c r="B306" s="81"/>
      <c r="C306" s="110"/>
      <c r="D306" s="141" t="str">
        <f>IFERROR(IF(FixtureCalc!C302="-","",IF(OR(FixtureCalc!E302="blank row 1",FixtureCalc!E302="blank row 2"),"","Matchweek "&amp;FixtureCalc!C302)),"")</f>
        <v/>
      </c>
      <c r="E306" s="142" t="str">
        <f>IFERROR(IF(LEN(INDEX(Settings!$D$6:$D$37,MATCH(Fixture!F306,Settings!$C$6:$C$37,0)))=0,"",INDEX(Settings!$D$6:$D$37,MATCH(Fixture!F306,Settings!$C$6:$C$37,0))),"")</f>
        <v/>
      </c>
      <c r="F306" s="185" t="str">
        <f>IFERROR(IF(FixtureCalc!C302="-","",IF(OR(FixtureCalc!E302="blank row 1",FixtureCalc!E302="blank row 2"),"", IF(LEN(INDEX(Settings!$C$6:$C$37,FixtureCalc!E302))=0,"BYE",INDEX(Settings!$C$6:$C$37,FixtureCalc!E302))  )),"")</f>
        <v/>
      </c>
      <c r="G306" s="27"/>
      <c r="H306" s="82"/>
      <c r="I306" s="27"/>
      <c r="J306" s="175" t="str">
        <f>IFERROR(IF(FixtureCalc!C302="-","",IF(OR(FixtureCalc!F302="blank row 1",FixtureCalc!F302="blank row 2"),"",IF(LEN(INDEX(Settings!$C$6:$C$37,FixtureCalc!F302))=0,"BYE",INDEX(Settings!$C$6:$C$37,FixtureCalc!F302)) )),"")</f>
        <v/>
      </c>
      <c r="K306" s="90"/>
      <c r="L306" s="195" t="str">
        <f t="shared" si="29"/>
        <v/>
      </c>
      <c r="S306" s="201" t="str">
        <f t="shared" si="25"/>
        <v>NO</v>
      </c>
      <c r="T306" s="201" t="str">
        <f t="shared" si="26"/>
        <v>NO</v>
      </c>
      <c r="U306" s="201" t="str">
        <f t="shared" si="27"/>
        <v>NO</v>
      </c>
      <c r="V306" s="139">
        <f t="shared" si="28"/>
        <v>0</v>
      </c>
      <c r="W306" s="199" t="str">
        <f t="shared" si="30"/>
        <v/>
      </c>
    </row>
    <row r="307" spans="1:23" ht="18" customHeight="1" x14ac:dyDescent="0.25">
      <c r="A307" s="69"/>
      <c r="B307" s="81"/>
      <c r="C307" s="110"/>
      <c r="D307" s="141" t="str">
        <f>IFERROR(IF(FixtureCalc!C303="-","",IF(OR(FixtureCalc!E303="blank row 1",FixtureCalc!E303="blank row 2"),"","Matchweek "&amp;FixtureCalc!C303)),"")</f>
        <v/>
      </c>
      <c r="E307" s="142" t="str">
        <f>IFERROR(IF(LEN(INDEX(Settings!$D$6:$D$37,MATCH(Fixture!F307,Settings!$C$6:$C$37,0)))=0,"",INDEX(Settings!$D$6:$D$37,MATCH(Fixture!F307,Settings!$C$6:$C$37,0))),"")</f>
        <v/>
      </c>
      <c r="F307" s="185" t="str">
        <f>IFERROR(IF(FixtureCalc!C303="-","",IF(OR(FixtureCalc!E303="blank row 1",FixtureCalc!E303="blank row 2"),"", IF(LEN(INDEX(Settings!$C$6:$C$37,FixtureCalc!E303))=0,"BYE",INDEX(Settings!$C$6:$C$37,FixtureCalc!E303))  )),"")</f>
        <v/>
      </c>
      <c r="G307" s="27"/>
      <c r="H307" s="82"/>
      <c r="I307" s="27"/>
      <c r="J307" s="175" t="str">
        <f>IFERROR(IF(FixtureCalc!C303="-","",IF(OR(FixtureCalc!F303="blank row 1",FixtureCalc!F303="blank row 2"),"",IF(LEN(INDEX(Settings!$C$6:$C$37,FixtureCalc!F303))=0,"BYE",INDEX(Settings!$C$6:$C$37,FixtureCalc!F303)) )),"")</f>
        <v/>
      </c>
      <c r="K307" s="90"/>
      <c r="L307" s="195" t="str">
        <f t="shared" si="29"/>
        <v/>
      </c>
      <c r="S307" s="201" t="str">
        <f t="shared" si="25"/>
        <v>NO</v>
      </c>
      <c r="T307" s="201" t="str">
        <f t="shared" si="26"/>
        <v>NO</v>
      </c>
      <c r="U307" s="201" t="str">
        <f t="shared" si="27"/>
        <v>NO</v>
      </c>
      <c r="V307" s="139">
        <f t="shared" si="28"/>
        <v>0</v>
      </c>
      <c r="W307" s="199" t="str">
        <f t="shared" si="30"/>
        <v/>
      </c>
    </row>
    <row r="308" spans="1:23" ht="18" customHeight="1" x14ac:dyDescent="0.25">
      <c r="A308" s="69"/>
      <c r="B308" s="81"/>
      <c r="C308" s="110"/>
      <c r="D308" s="141" t="str">
        <f>IFERROR(IF(FixtureCalc!C304="-","",IF(OR(FixtureCalc!E304="blank row 1",FixtureCalc!E304="blank row 2"),"","Matchweek "&amp;FixtureCalc!C304)),"")</f>
        <v/>
      </c>
      <c r="E308" s="142" t="str">
        <f>IFERROR(IF(LEN(INDEX(Settings!$D$6:$D$37,MATCH(Fixture!F308,Settings!$C$6:$C$37,0)))=0,"",INDEX(Settings!$D$6:$D$37,MATCH(Fixture!F308,Settings!$C$6:$C$37,0))),"")</f>
        <v/>
      </c>
      <c r="F308" s="185" t="str">
        <f>IFERROR(IF(FixtureCalc!C304="-","",IF(OR(FixtureCalc!E304="blank row 1",FixtureCalc!E304="blank row 2"),"", IF(LEN(INDEX(Settings!$C$6:$C$37,FixtureCalc!E304))=0,"BYE",INDEX(Settings!$C$6:$C$37,FixtureCalc!E304))  )),"")</f>
        <v/>
      </c>
      <c r="G308" s="27"/>
      <c r="H308" s="82"/>
      <c r="I308" s="27"/>
      <c r="J308" s="175" t="str">
        <f>IFERROR(IF(FixtureCalc!C304="-","",IF(OR(FixtureCalc!F304="blank row 1",FixtureCalc!F304="blank row 2"),"",IF(LEN(INDEX(Settings!$C$6:$C$37,FixtureCalc!F304))=0,"BYE",INDEX(Settings!$C$6:$C$37,FixtureCalc!F304)) )),"")</f>
        <v/>
      </c>
      <c r="K308" s="90"/>
      <c r="L308" s="195" t="str">
        <f t="shared" si="29"/>
        <v/>
      </c>
      <c r="S308" s="201" t="str">
        <f t="shared" si="25"/>
        <v>NO</v>
      </c>
      <c r="T308" s="201" t="str">
        <f t="shared" si="26"/>
        <v>NO</v>
      </c>
      <c r="U308" s="201" t="str">
        <f t="shared" si="27"/>
        <v>NO</v>
      </c>
      <c r="V308" s="139">
        <f t="shared" si="28"/>
        <v>0</v>
      </c>
      <c r="W308" s="199" t="str">
        <f t="shared" si="30"/>
        <v/>
      </c>
    </row>
    <row r="309" spans="1:23" ht="18" customHeight="1" x14ac:dyDescent="0.25">
      <c r="A309" s="69"/>
      <c r="B309" s="81"/>
      <c r="C309" s="110"/>
      <c r="D309" s="141" t="str">
        <f>IFERROR(IF(FixtureCalc!C305="-","",IF(OR(FixtureCalc!E305="blank row 1",FixtureCalc!E305="blank row 2"),"","Matchweek "&amp;FixtureCalc!C305)),"")</f>
        <v/>
      </c>
      <c r="E309" s="142" t="str">
        <f>IFERROR(IF(LEN(INDEX(Settings!$D$6:$D$37,MATCH(Fixture!F309,Settings!$C$6:$C$37,0)))=0,"",INDEX(Settings!$D$6:$D$37,MATCH(Fixture!F309,Settings!$C$6:$C$37,0))),"")</f>
        <v/>
      </c>
      <c r="F309" s="185" t="str">
        <f>IFERROR(IF(FixtureCalc!C305="-","",IF(OR(FixtureCalc!E305="blank row 1",FixtureCalc!E305="blank row 2"),"", IF(LEN(INDEX(Settings!$C$6:$C$37,FixtureCalc!E305))=0,"BYE",INDEX(Settings!$C$6:$C$37,FixtureCalc!E305))  )),"")</f>
        <v/>
      </c>
      <c r="G309" s="27"/>
      <c r="H309" s="82"/>
      <c r="I309" s="27"/>
      <c r="J309" s="175" t="str">
        <f>IFERROR(IF(FixtureCalc!C305="-","",IF(OR(FixtureCalc!F305="blank row 1",FixtureCalc!F305="blank row 2"),"",IF(LEN(INDEX(Settings!$C$6:$C$37,FixtureCalc!F305))=0,"BYE",INDEX(Settings!$C$6:$C$37,FixtureCalc!F305)) )),"")</f>
        <v/>
      </c>
      <c r="K309" s="90"/>
      <c r="L309" s="195" t="str">
        <f t="shared" si="29"/>
        <v/>
      </c>
      <c r="S309" s="201" t="str">
        <f t="shared" si="25"/>
        <v>NO</v>
      </c>
      <c r="T309" s="201" t="str">
        <f t="shared" si="26"/>
        <v>NO</v>
      </c>
      <c r="U309" s="201" t="str">
        <f t="shared" si="27"/>
        <v>NO</v>
      </c>
      <c r="V309" s="139">
        <f t="shared" si="28"/>
        <v>0</v>
      </c>
      <c r="W309" s="199" t="str">
        <f t="shared" si="30"/>
        <v/>
      </c>
    </row>
    <row r="310" spans="1:23" ht="18" customHeight="1" x14ac:dyDescent="0.25">
      <c r="A310" s="69"/>
      <c r="B310" s="81"/>
      <c r="C310" s="110"/>
      <c r="D310" s="141" t="str">
        <f>IFERROR(IF(FixtureCalc!C306="-","",IF(OR(FixtureCalc!E306="blank row 1",FixtureCalc!E306="blank row 2"),"","Matchweek "&amp;FixtureCalc!C306)),"")</f>
        <v/>
      </c>
      <c r="E310" s="142" t="str">
        <f>IFERROR(IF(LEN(INDEX(Settings!$D$6:$D$37,MATCH(Fixture!F310,Settings!$C$6:$C$37,0)))=0,"",INDEX(Settings!$D$6:$D$37,MATCH(Fixture!F310,Settings!$C$6:$C$37,0))),"")</f>
        <v/>
      </c>
      <c r="F310" s="185" t="str">
        <f>IFERROR(IF(FixtureCalc!C306="-","",IF(OR(FixtureCalc!E306="blank row 1",FixtureCalc!E306="blank row 2"),"", IF(LEN(INDEX(Settings!$C$6:$C$37,FixtureCalc!E306))=0,"BYE",INDEX(Settings!$C$6:$C$37,FixtureCalc!E306))  )),"")</f>
        <v/>
      </c>
      <c r="G310" s="27"/>
      <c r="H310" s="82"/>
      <c r="I310" s="27"/>
      <c r="J310" s="175" t="str">
        <f>IFERROR(IF(FixtureCalc!C306="-","",IF(OR(FixtureCalc!F306="blank row 1",FixtureCalc!F306="blank row 2"),"",IF(LEN(INDEX(Settings!$C$6:$C$37,FixtureCalc!F306))=0,"BYE",INDEX(Settings!$C$6:$C$37,FixtureCalc!F306)) )),"")</f>
        <v/>
      </c>
      <c r="K310" s="90"/>
      <c r="L310" s="195" t="str">
        <f t="shared" si="29"/>
        <v/>
      </c>
      <c r="S310" s="201" t="str">
        <f t="shared" si="25"/>
        <v>NO</v>
      </c>
      <c r="T310" s="201" t="str">
        <f t="shared" si="26"/>
        <v>NO</v>
      </c>
      <c r="U310" s="201" t="str">
        <f t="shared" si="27"/>
        <v>NO</v>
      </c>
      <c r="V310" s="139">
        <f t="shared" si="28"/>
        <v>0</v>
      </c>
      <c r="W310" s="199" t="str">
        <f t="shared" si="30"/>
        <v/>
      </c>
    </row>
    <row r="311" spans="1:23" ht="18" customHeight="1" x14ac:dyDescent="0.25">
      <c r="A311" s="69"/>
      <c r="B311" s="81"/>
      <c r="C311" s="110"/>
      <c r="D311" s="141" t="str">
        <f>IFERROR(IF(FixtureCalc!C307="-","",IF(OR(FixtureCalc!E307="blank row 1",FixtureCalc!E307="blank row 2"),"","Matchweek "&amp;FixtureCalc!C307)),"")</f>
        <v/>
      </c>
      <c r="E311" s="142" t="str">
        <f>IFERROR(IF(LEN(INDEX(Settings!$D$6:$D$37,MATCH(Fixture!F311,Settings!$C$6:$C$37,0)))=0,"",INDEX(Settings!$D$6:$D$37,MATCH(Fixture!F311,Settings!$C$6:$C$37,0))),"")</f>
        <v/>
      </c>
      <c r="F311" s="185" t="str">
        <f>IFERROR(IF(FixtureCalc!C307="-","",IF(OR(FixtureCalc!E307="blank row 1",FixtureCalc!E307="blank row 2"),"", IF(LEN(INDEX(Settings!$C$6:$C$37,FixtureCalc!E307))=0,"BYE",INDEX(Settings!$C$6:$C$37,FixtureCalc!E307))  )),"")</f>
        <v/>
      </c>
      <c r="G311" s="27"/>
      <c r="H311" s="82"/>
      <c r="I311" s="27"/>
      <c r="J311" s="175" t="str">
        <f>IFERROR(IF(FixtureCalc!C307="-","",IF(OR(FixtureCalc!F307="blank row 1",FixtureCalc!F307="blank row 2"),"",IF(LEN(INDEX(Settings!$C$6:$C$37,FixtureCalc!F307))=0,"BYE",INDEX(Settings!$C$6:$C$37,FixtureCalc!F307)) )),"")</f>
        <v/>
      </c>
      <c r="K311" s="90"/>
      <c r="L311" s="195" t="str">
        <f t="shared" si="29"/>
        <v/>
      </c>
      <c r="S311" s="201" t="str">
        <f t="shared" si="25"/>
        <v>NO</v>
      </c>
      <c r="T311" s="201" t="str">
        <f t="shared" si="26"/>
        <v>NO</v>
      </c>
      <c r="U311" s="201" t="str">
        <f t="shared" si="27"/>
        <v>NO</v>
      </c>
      <c r="V311" s="139">
        <f t="shared" si="28"/>
        <v>0</v>
      </c>
      <c r="W311" s="199" t="str">
        <f t="shared" si="30"/>
        <v/>
      </c>
    </row>
    <row r="312" spans="1:23" ht="18" customHeight="1" x14ac:dyDescent="0.25">
      <c r="A312" s="69"/>
      <c r="B312" s="81"/>
      <c r="C312" s="110"/>
      <c r="D312" s="141" t="str">
        <f>IFERROR(IF(FixtureCalc!C308="-","",IF(OR(FixtureCalc!E308="blank row 1",FixtureCalc!E308="blank row 2"),"","Matchweek "&amp;FixtureCalc!C308)),"")</f>
        <v/>
      </c>
      <c r="E312" s="142" t="str">
        <f>IFERROR(IF(LEN(INDEX(Settings!$D$6:$D$37,MATCH(Fixture!F312,Settings!$C$6:$C$37,0)))=0,"",INDEX(Settings!$D$6:$D$37,MATCH(Fixture!F312,Settings!$C$6:$C$37,0))),"")</f>
        <v/>
      </c>
      <c r="F312" s="185" t="str">
        <f>IFERROR(IF(FixtureCalc!C308="-","",IF(OR(FixtureCalc!E308="blank row 1",FixtureCalc!E308="blank row 2"),"", IF(LEN(INDEX(Settings!$C$6:$C$37,FixtureCalc!E308))=0,"BYE",INDEX(Settings!$C$6:$C$37,FixtureCalc!E308))  )),"")</f>
        <v/>
      </c>
      <c r="G312" s="27"/>
      <c r="H312" s="82"/>
      <c r="I312" s="27"/>
      <c r="J312" s="175" t="str">
        <f>IFERROR(IF(FixtureCalc!C308="-","",IF(OR(FixtureCalc!F308="blank row 1",FixtureCalc!F308="blank row 2"),"",IF(LEN(INDEX(Settings!$C$6:$C$37,FixtureCalc!F308))=0,"BYE",INDEX(Settings!$C$6:$C$37,FixtureCalc!F308)) )),"")</f>
        <v/>
      </c>
      <c r="K312" s="90"/>
      <c r="L312" s="195" t="str">
        <f t="shared" si="29"/>
        <v/>
      </c>
      <c r="S312" s="201" t="str">
        <f t="shared" si="25"/>
        <v>NO</v>
      </c>
      <c r="T312" s="201" t="str">
        <f t="shared" si="26"/>
        <v>NO</v>
      </c>
      <c r="U312" s="201" t="str">
        <f t="shared" si="27"/>
        <v>NO</v>
      </c>
      <c r="V312" s="139">
        <f t="shared" si="28"/>
        <v>0</v>
      </c>
      <c r="W312" s="199" t="str">
        <f t="shared" si="30"/>
        <v/>
      </c>
    </row>
    <row r="313" spans="1:23" ht="18" customHeight="1" x14ac:dyDescent="0.25">
      <c r="A313" s="69"/>
      <c r="B313" s="81"/>
      <c r="C313" s="110"/>
      <c r="D313" s="141" t="str">
        <f>IFERROR(IF(FixtureCalc!C309="-","",IF(OR(FixtureCalc!E309="blank row 1",FixtureCalc!E309="blank row 2"),"","Matchweek "&amp;FixtureCalc!C309)),"")</f>
        <v/>
      </c>
      <c r="E313" s="142" t="str">
        <f>IFERROR(IF(LEN(INDEX(Settings!$D$6:$D$37,MATCH(Fixture!F313,Settings!$C$6:$C$37,0)))=0,"",INDEX(Settings!$D$6:$D$37,MATCH(Fixture!F313,Settings!$C$6:$C$37,0))),"")</f>
        <v/>
      </c>
      <c r="F313" s="185" t="str">
        <f>IFERROR(IF(FixtureCalc!C309="-","",IF(OR(FixtureCalc!E309="blank row 1",FixtureCalc!E309="blank row 2"),"", IF(LEN(INDEX(Settings!$C$6:$C$37,FixtureCalc!E309))=0,"BYE",INDEX(Settings!$C$6:$C$37,FixtureCalc!E309))  )),"")</f>
        <v/>
      </c>
      <c r="G313" s="27"/>
      <c r="H313" s="82"/>
      <c r="I313" s="27"/>
      <c r="J313" s="175" t="str">
        <f>IFERROR(IF(FixtureCalc!C309="-","",IF(OR(FixtureCalc!F309="blank row 1",FixtureCalc!F309="blank row 2"),"",IF(LEN(INDEX(Settings!$C$6:$C$37,FixtureCalc!F309))=0,"BYE",INDEX(Settings!$C$6:$C$37,FixtureCalc!F309)) )),"")</f>
        <v/>
      </c>
      <c r="K313" s="90"/>
      <c r="L313" s="195" t="str">
        <f t="shared" si="29"/>
        <v/>
      </c>
      <c r="S313" s="201" t="str">
        <f t="shared" si="25"/>
        <v>NO</v>
      </c>
      <c r="T313" s="201" t="str">
        <f t="shared" si="26"/>
        <v>NO</v>
      </c>
      <c r="U313" s="201" t="str">
        <f t="shared" si="27"/>
        <v>NO</v>
      </c>
      <c r="V313" s="139">
        <f t="shared" si="28"/>
        <v>0</v>
      </c>
      <c r="W313" s="199" t="str">
        <f t="shared" si="30"/>
        <v/>
      </c>
    </row>
    <row r="314" spans="1:23" ht="18" customHeight="1" x14ac:dyDescent="0.25">
      <c r="A314" s="69"/>
      <c r="B314" s="81"/>
      <c r="C314" s="110"/>
      <c r="D314" s="141" t="str">
        <f>IFERROR(IF(FixtureCalc!C310="-","",IF(OR(FixtureCalc!E310="blank row 1",FixtureCalc!E310="blank row 2"),"","Matchweek "&amp;FixtureCalc!C310)),"")</f>
        <v/>
      </c>
      <c r="E314" s="142" t="str">
        <f>IFERROR(IF(LEN(INDEX(Settings!$D$6:$D$37,MATCH(Fixture!F314,Settings!$C$6:$C$37,0)))=0,"",INDEX(Settings!$D$6:$D$37,MATCH(Fixture!F314,Settings!$C$6:$C$37,0))),"")</f>
        <v/>
      </c>
      <c r="F314" s="185" t="str">
        <f>IFERROR(IF(FixtureCalc!C310="-","",IF(OR(FixtureCalc!E310="blank row 1",FixtureCalc!E310="blank row 2"),"", IF(LEN(INDEX(Settings!$C$6:$C$37,FixtureCalc!E310))=0,"BYE",INDEX(Settings!$C$6:$C$37,FixtureCalc!E310))  )),"")</f>
        <v/>
      </c>
      <c r="G314" s="27"/>
      <c r="H314" s="82"/>
      <c r="I314" s="27"/>
      <c r="J314" s="175" t="str">
        <f>IFERROR(IF(FixtureCalc!C310="-","",IF(OR(FixtureCalc!F310="blank row 1",FixtureCalc!F310="blank row 2"),"",IF(LEN(INDEX(Settings!$C$6:$C$37,FixtureCalc!F310))=0,"BYE",INDEX(Settings!$C$6:$C$37,FixtureCalc!F310)) )),"")</f>
        <v/>
      </c>
      <c r="K314" s="90"/>
      <c r="L314" s="195" t="str">
        <f t="shared" si="29"/>
        <v/>
      </c>
      <c r="S314" s="201" t="str">
        <f t="shared" si="25"/>
        <v>NO</v>
      </c>
      <c r="T314" s="201" t="str">
        <f t="shared" si="26"/>
        <v>NO</v>
      </c>
      <c r="U314" s="201" t="str">
        <f t="shared" si="27"/>
        <v>NO</v>
      </c>
      <c r="V314" s="139">
        <f t="shared" si="28"/>
        <v>0</v>
      </c>
      <c r="W314" s="199" t="str">
        <f t="shared" si="30"/>
        <v/>
      </c>
    </row>
    <row r="315" spans="1:23" ht="18" customHeight="1" x14ac:dyDescent="0.25">
      <c r="A315" s="69"/>
      <c r="B315" s="81"/>
      <c r="C315" s="110"/>
      <c r="D315" s="141" t="str">
        <f>IFERROR(IF(FixtureCalc!C311="-","",IF(OR(FixtureCalc!E311="blank row 1",FixtureCalc!E311="blank row 2"),"","Matchweek "&amp;FixtureCalc!C311)),"")</f>
        <v/>
      </c>
      <c r="E315" s="142" t="str">
        <f>IFERROR(IF(LEN(INDEX(Settings!$D$6:$D$37,MATCH(Fixture!F315,Settings!$C$6:$C$37,0)))=0,"",INDEX(Settings!$D$6:$D$37,MATCH(Fixture!F315,Settings!$C$6:$C$37,0))),"")</f>
        <v/>
      </c>
      <c r="F315" s="185" t="str">
        <f>IFERROR(IF(FixtureCalc!C311="-","",IF(OR(FixtureCalc!E311="blank row 1",FixtureCalc!E311="blank row 2"),"", IF(LEN(INDEX(Settings!$C$6:$C$37,FixtureCalc!E311))=0,"BYE",INDEX(Settings!$C$6:$C$37,FixtureCalc!E311))  )),"")</f>
        <v/>
      </c>
      <c r="G315" s="27"/>
      <c r="H315" s="82"/>
      <c r="I315" s="27"/>
      <c r="J315" s="175" t="str">
        <f>IFERROR(IF(FixtureCalc!C311="-","",IF(OR(FixtureCalc!F311="blank row 1",FixtureCalc!F311="blank row 2"),"",IF(LEN(INDEX(Settings!$C$6:$C$37,FixtureCalc!F311))=0,"BYE",INDEX(Settings!$C$6:$C$37,FixtureCalc!F311)) )),"")</f>
        <v/>
      </c>
      <c r="K315" s="90"/>
      <c r="L315" s="195" t="str">
        <f t="shared" si="29"/>
        <v/>
      </c>
      <c r="S315" s="201" t="str">
        <f t="shared" si="25"/>
        <v>NO</v>
      </c>
      <c r="T315" s="201" t="str">
        <f t="shared" si="26"/>
        <v>NO</v>
      </c>
      <c r="U315" s="201" t="str">
        <f t="shared" si="27"/>
        <v>NO</v>
      </c>
      <c r="V315" s="139">
        <f t="shared" si="28"/>
        <v>0</v>
      </c>
      <c r="W315" s="199" t="str">
        <f t="shared" si="30"/>
        <v/>
      </c>
    </row>
    <row r="316" spans="1:23" ht="18" customHeight="1" x14ac:dyDescent="0.25">
      <c r="A316" s="69"/>
      <c r="B316" s="81"/>
      <c r="C316" s="110"/>
      <c r="D316" s="141" t="str">
        <f>IFERROR(IF(FixtureCalc!C312="-","",IF(OR(FixtureCalc!E312="blank row 1",FixtureCalc!E312="blank row 2"),"","Matchweek "&amp;FixtureCalc!C312)),"")</f>
        <v/>
      </c>
      <c r="E316" s="142" t="str">
        <f>IFERROR(IF(LEN(INDEX(Settings!$D$6:$D$37,MATCH(Fixture!F316,Settings!$C$6:$C$37,0)))=0,"",INDEX(Settings!$D$6:$D$37,MATCH(Fixture!F316,Settings!$C$6:$C$37,0))),"")</f>
        <v/>
      </c>
      <c r="F316" s="185" t="str">
        <f>IFERROR(IF(FixtureCalc!C312="-","",IF(OR(FixtureCalc!E312="blank row 1",FixtureCalc!E312="blank row 2"),"", IF(LEN(INDEX(Settings!$C$6:$C$37,FixtureCalc!E312))=0,"BYE",INDEX(Settings!$C$6:$C$37,FixtureCalc!E312))  )),"")</f>
        <v/>
      </c>
      <c r="G316" s="27"/>
      <c r="H316" s="82"/>
      <c r="I316" s="27"/>
      <c r="J316" s="175" t="str">
        <f>IFERROR(IF(FixtureCalc!C312="-","",IF(OR(FixtureCalc!F312="blank row 1",FixtureCalc!F312="blank row 2"),"",IF(LEN(INDEX(Settings!$C$6:$C$37,FixtureCalc!F312))=0,"BYE",INDEX(Settings!$C$6:$C$37,FixtureCalc!F312)) )),"")</f>
        <v/>
      </c>
      <c r="K316" s="90"/>
      <c r="L316" s="195" t="str">
        <f t="shared" si="29"/>
        <v/>
      </c>
      <c r="S316" s="201" t="str">
        <f t="shared" si="25"/>
        <v>NO</v>
      </c>
      <c r="T316" s="201" t="str">
        <f t="shared" si="26"/>
        <v>NO</v>
      </c>
      <c r="U316" s="201" t="str">
        <f t="shared" si="27"/>
        <v>NO</v>
      </c>
      <c r="V316" s="139">
        <f t="shared" si="28"/>
        <v>0</v>
      </c>
      <c r="W316" s="199" t="str">
        <f t="shared" si="30"/>
        <v/>
      </c>
    </row>
    <row r="317" spans="1:23" ht="18" customHeight="1" x14ac:dyDescent="0.25">
      <c r="A317" s="69"/>
      <c r="B317" s="81"/>
      <c r="C317" s="110"/>
      <c r="D317" s="141" t="str">
        <f>IFERROR(IF(FixtureCalc!C313="-","",IF(OR(FixtureCalc!E313="blank row 1",FixtureCalc!E313="blank row 2"),"","Matchweek "&amp;FixtureCalc!C313)),"")</f>
        <v/>
      </c>
      <c r="E317" s="142" t="str">
        <f>IFERROR(IF(LEN(INDEX(Settings!$D$6:$D$37,MATCH(Fixture!F317,Settings!$C$6:$C$37,0)))=0,"",INDEX(Settings!$D$6:$D$37,MATCH(Fixture!F317,Settings!$C$6:$C$37,0))),"")</f>
        <v/>
      </c>
      <c r="F317" s="185" t="str">
        <f>IFERROR(IF(FixtureCalc!C313="-","",IF(OR(FixtureCalc!E313="blank row 1",FixtureCalc!E313="blank row 2"),"", IF(LEN(INDEX(Settings!$C$6:$C$37,FixtureCalc!E313))=0,"BYE",INDEX(Settings!$C$6:$C$37,FixtureCalc!E313))  )),"")</f>
        <v/>
      </c>
      <c r="G317" s="27"/>
      <c r="H317" s="82"/>
      <c r="I317" s="27"/>
      <c r="J317" s="175" t="str">
        <f>IFERROR(IF(FixtureCalc!C313="-","",IF(OR(FixtureCalc!F313="blank row 1",FixtureCalc!F313="blank row 2"),"",IF(LEN(INDEX(Settings!$C$6:$C$37,FixtureCalc!F313))=0,"BYE",INDEX(Settings!$C$6:$C$37,FixtureCalc!F313)) )),"")</f>
        <v/>
      </c>
      <c r="K317" s="90"/>
      <c r="L317" s="195" t="str">
        <f t="shared" si="29"/>
        <v/>
      </c>
      <c r="S317" s="201" t="str">
        <f t="shared" si="25"/>
        <v>NO</v>
      </c>
      <c r="T317" s="201" t="str">
        <f t="shared" si="26"/>
        <v>NO</v>
      </c>
      <c r="U317" s="201" t="str">
        <f t="shared" si="27"/>
        <v>NO</v>
      </c>
      <c r="V317" s="139">
        <f t="shared" si="28"/>
        <v>0</v>
      </c>
      <c r="W317" s="199" t="str">
        <f t="shared" si="30"/>
        <v/>
      </c>
    </row>
    <row r="318" spans="1:23" ht="18" customHeight="1" x14ac:dyDescent="0.25">
      <c r="A318" s="69"/>
      <c r="B318" s="81"/>
      <c r="C318" s="110"/>
      <c r="D318" s="141" t="str">
        <f>IFERROR(IF(FixtureCalc!C314="-","",IF(OR(FixtureCalc!E314="blank row 1",FixtureCalc!E314="blank row 2"),"","Matchweek "&amp;FixtureCalc!C314)),"")</f>
        <v/>
      </c>
      <c r="E318" s="142" t="str">
        <f>IFERROR(IF(LEN(INDEX(Settings!$D$6:$D$37,MATCH(Fixture!F318,Settings!$C$6:$C$37,0)))=0,"",INDEX(Settings!$D$6:$D$37,MATCH(Fixture!F318,Settings!$C$6:$C$37,0))),"")</f>
        <v/>
      </c>
      <c r="F318" s="185" t="str">
        <f>IFERROR(IF(FixtureCalc!C314="-","",IF(OR(FixtureCalc!E314="blank row 1",FixtureCalc!E314="blank row 2"),"", IF(LEN(INDEX(Settings!$C$6:$C$37,FixtureCalc!E314))=0,"BYE",INDEX(Settings!$C$6:$C$37,FixtureCalc!E314))  )),"")</f>
        <v/>
      </c>
      <c r="G318" s="27"/>
      <c r="H318" s="82"/>
      <c r="I318" s="27"/>
      <c r="J318" s="175" t="str">
        <f>IFERROR(IF(FixtureCalc!C314="-","",IF(OR(FixtureCalc!F314="blank row 1",FixtureCalc!F314="blank row 2"),"",IF(LEN(INDEX(Settings!$C$6:$C$37,FixtureCalc!F314))=0,"BYE",INDEX(Settings!$C$6:$C$37,FixtureCalc!F314)) )),"")</f>
        <v/>
      </c>
      <c r="K318" s="90"/>
      <c r="L318" s="195" t="str">
        <f t="shared" si="29"/>
        <v/>
      </c>
      <c r="S318" s="201" t="str">
        <f t="shared" si="25"/>
        <v>NO</v>
      </c>
      <c r="T318" s="201" t="str">
        <f t="shared" si="26"/>
        <v>NO</v>
      </c>
      <c r="U318" s="201" t="str">
        <f t="shared" si="27"/>
        <v>NO</v>
      </c>
      <c r="V318" s="139">
        <f t="shared" si="28"/>
        <v>0</v>
      </c>
      <c r="W318" s="199" t="str">
        <f t="shared" si="30"/>
        <v/>
      </c>
    </row>
    <row r="319" spans="1:23" ht="18" customHeight="1" x14ac:dyDescent="0.25">
      <c r="A319" s="69"/>
      <c r="B319" s="81"/>
      <c r="C319" s="110"/>
      <c r="D319" s="141" t="str">
        <f>IFERROR(IF(FixtureCalc!C315="-","",IF(OR(FixtureCalc!E315="blank row 1",FixtureCalc!E315="blank row 2"),"","Matchweek "&amp;FixtureCalc!C315)),"")</f>
        <v/>
      </c>
      <c r="E319" s="142" t="str">
        <f>IFERROR(IF(LEN(INDEX(Settings!$D$6:$D$37,MATCH(Fixture!F319,Settings!$C$6:$C$37,0)))=0,"",INDEX(Settings!$D$6:$D$37,MATCH(Fixture!F319,Settings!$C$6:$C$37,0))),"")</f>
        <v/>
      </c>
      <c r="F319" s="185" t="str">
        <f>IFERROR(IF(FixtureCalc!C315="-","",IF(OR(FixtureCalc!E315="blank row 1",FixtureCalc!E315="blank row 2"),"", IF(LEN(INDEX(Settings!$C$6:$C$37,FixtureCalc!E315))=0,"BYE",INDEX(Settings!$C$6:$C$37,FixtureCalc!E315))  )),"")</f>
        <v/>
      </c>
      <c r="G319" s="27"/>
      <c r="H319" s="82"/>
      <c r="I319" s="27"/>
      <c r="J319" s="175" t="str">
        <f>IFERROR(IF(FixtureCalc!C315="-","",IF(OR(FixtureCalc!F315="blank row 1",FixtureCalc!F315="blank row 2"),"",IF(LEN(INDEX(Settings!$C$6:$C$37,FixtureCalc!F315))=0,"BYE",INDEX(Settings!$C$6:$C$37,FixtureCalc!F315)) )),"")</f>
        <v/>
      </c>
      <c r="K319" s="90"/>
      <c r="L319" s="195" t="str">
        <f t="shared" si="29"/>
        <v/>
      </c>
      <c r="S319" s="201" t="str">
        <f t="shared" si="25"/>
        <v>NO</v>
      </c>
      <c r="T319" s="201" t="str">
        <f t="shared" si="26"/>
        <v>NO</v>
      </c>
      <c r="U319" s="201" t="str">
        <f t="shared" si="27"/>
        <v>NO</v>
      </c>
      <c r="V319" s="139">
        <f t="shared" si="28"/>
        <v>0</v>
      </c>
      <c r="W319" s="199" t="str">
        <f t="shared" si="30"/>
        <v/>
      </c>
    </row>
    <row r="320" spans="1:23" ht="18" customHeight="1" x14ac:dyDescent="0.25">
      <c r="A320" s="69"/>
      <c r="B320" s="81"/>
      <c r="C320" s="110"/>
      <c r="D320" s="141" t="str">
        <f>IFERROR(IF(FixtureCalc!C316="-","",IF(OR(FixtureCalc!E316="blank row 1",FixtureCalc!E316="blank row 2"),"","Matchweek "&amp;FixtureCalc!C316)),"")</f>
        <v/>
      </c>
      <c r="E320" s="142" t="str">
        <f>IFERROR(IF(LEN(INDEX(Settings!$D$6:$D$37,MATCH(Fixture!F320,Settings!$C$6:$C$37,0)))=0,"",INDEX(Settings!$D$6:$D$37,MATCH(Fixture!F320,Settings!$C$6:$C$37,0))),"")</f>
        <v/>
      </c>
      <c r="F320" s="185" t="str">
        <f>IFERROR(IF(FixtureCalc!C316="-","",IF(OR(FixtureCalc!E316="blank row 1",FixtureCalc!E316="blank row 2"),"", IF(LEN(INDEX(Settings!$C$6:$C$37,FixtureCalc!E316))=0,"BYE",INDEX(Settings!$C$6:$C$37,FixtureCalc!E316))  )),"")</f>
        <v/>
      </c>
      <c r="G320" s="27"/>
      <c r="H320" s="82"/>
      <c r="I320" s="27"/>
      <c r="J320" s="175" t="str">
        <f>IFERROR(IF(FixtureCalc!C316="-","",IF(OR(FixtureCalc!F316="blank row 1",FixtureCalc!F316="blank row 2"),"",IF(LEN(INDEX(Settings!$C$6:$C$37,FixtureCalc!F316))=0,"BYE",INDEX(Settings!$C$6:$C$37,FixtureCalc!F316)) )),"")</f>
        <v/>
      </c>
      <c r="K320" s="90"/>
      <c r="L320" s="195" t="str">
        <f t="shared" si="29"/>
        <v/>
      </c>
      <c r="S320" s="201" t="str">
        <f t="shared" si="25"/>
        <v>NO</v>
      </c>
      <c r="T320" s="201" t="str">
        <f t="shared" si="26"/>
        <v>NO</v>
      </c>
      <c r="U320" s="201" t="str">
        <f t="shared" si="27"/>
        <v>NO</v>
      </c>
      <c r="V320" s="139">
        <f t="shared" si="28"/>
        <v>0</v>
      </c>
      <c r="W320" s="199" t="str">
        <f t="shared" si="30"/>
        <v/>
      </c>
    </row>
    <row r="321" spans="1:23" ht="18" customHeight="1" x14ac:dyDescent="0.25">
      <c r="A321" s="69"/>
      <c r="B321" s="81"/>
      <c r="C321" s="110"/>
      <c r="D321" s="141" t="str">
        <f>IFERROR(IF(FixtureCalc!C317="-","",IF(OR(FixtureCalc!E317="blank row 1",FixtureCalc!E317="blank row 2"),"","Matchweek "&amp;FixtureCalc!C317)),"")</f>
        <v/>
      </c>
      <c r="E321" s="142" t="str">
        <f>IFERROR(IF(LEN(INDEX(Settings!$D$6:$D$37,MATCH(Fixture!F321,Settings!$C$6:$C$37,0)))=0,"",INDEX(Settings!$D$6:$D$37,MATCH(Fixture!F321,Settings!$C$6:$C$37,0))),"")</f>
        <v/>
      </c>
      <c r="F321" s="185" t="str">
        <f>IFERROR(IF(FixtureCalc!C317="-","",IF(OR(FixtureCalc!E317="blank row 1",FixtureCalc!E317="blank row 2"),"", IF(LEN(INDEX(Settings!$C$6:$C$37,FixtureCalc!E317))=0,"BYE",INDEX(Settings!$C$6:$C$37,FixtureCalc!E317))  )),"")</f>
        <v/>
      </c>
      <c r="G321" s="27"/>
      <c r="H321" s="82"/>
      <c r="I321" s="27"/>
      <c r="J321" s="175" t="str">
        <f>IFERROR(IF(FixtureCalc!C317="-","",IF(OR(FixtureCalc!F317="blank row 1",FixtureCalc!F317="blank row 2"),"",IF(LEN(INDEX(Settings!$C$6:$C$37,FixtureCalc!F317))=0,"BYE",INDEX(Settings!$C$6:$C$37,FixtureCalc!F317)) )),"")</f>
        <v/>
      </c>
      <c r="K321" s="90"/>
      <c r="L321" s="195" t="str">
        <f t="shared" si="29"/>
        <v/>
      </c>
      <c r="S321" s="201" t="str">
        <f t="shared" si="25"/>
        <v>NO</v>
      </c>
      <c r="T321" s="201" t="str">
        <f t="shared" si="26"/>
        <v>NO</v>
      </c>
      <c r="U321" s="201" t="str">
        <f t="shared" si="27"/>
        <v>NO</v>
      </c>
      <c r="V321" s="139">
        <f t="shared" si="28"/>
        <v>0</v>
      </c>
      <c r="W321" s="199" t="str">
        <f t="shared" si="30"/>
        <v/>
      </c>
    </row>
    <row r="322" spans="1:23" ht="18" customHeight="1" x14ac:dyDescent="0.25">
      <c r="A322" s="69"/>
      <c r="B322" s="81"/>
      <c r="C322" s="110"/>
      <c r="D322" s="141" t="str">
        <f>IFERROR(IF(FixtureCalc!C318="-","",IF(OR(FixtureCalc!E318="blank row 1",FixtureCalc!E318="blank row 2"),"","Matchweek "&amp;FixtureCalc!C318)),"")</f>
        <v/>
      </c>
      <c r="E322" s="142" t="str">
        <f>IFERROR(IF(LEN(INDEX(Settings!$D$6:$D$37,MATCH(Fixture!F322,Settings!$C$6:$C$37,0)))=0,"",INDEX(Settings!$D$6:$D$37,MATCH(Fixture!F322,Settings!$C$6:$C$37,0))),"")</f>
        <v/>
      </c>
      <c r="F322" s="185" t="str">
        <f>IFERROR(IF(FixtureCalc!C318="-","",IF(OR(FixtureCalc!E318="blank row 1",FixtureCalc!E318="blank row 2"),"", IF(LEN(INDEX(Settings!$C$6:$C$37,FixtureCalc!E318))=0,"BYE",INDEX(Settings!$C$6:$C$37,FixtureCalc!E318))  )),"")</f>
        <v/>
      </c>
      <c r="G322" s="27"/>
      <c r="H322" s="82"/>
      <c r="I322" s="27"/>
      <c r="J322" s="175" t="str">
        <f>IFERROR(IF(FixtureCalc!C318="-","",IF(OR(FixtureCalc!F318="blank row 1",FixtureCalc!F318="blank row 2"),"",IF(LEN(INDEX(Settings!$C$6:$C$37,FixtureCalc!F318))=0,"BYE",INDEX(Settings!$C$6:$C$37,FixtureCalc!F318)) )),"")</f>
        <v/>
      </c>
      <c r="K322" s="90"/>
      <c r="L322" s="195" t="str">
        <f t="shared" si="29"/>
        <v/>
      </c>
      <c r="S322" s="201" t="str">
        <f t="shared" si="25"/>
        <v>NO</v>
      </c>
      <c r="T322" s="201" t="str">
        <f t="shared" si="26"/>
        <v>NO</v>
      </c>
      <c r="U322" s="201" t="str">
        <f t="shared" si="27"/>
        <v>NO</v>
      </c>
      <c r="V322" s="139">
        <f t="shared" si="28"/>
        <v>0</v>
      </c>
      <c r="W322" s="199" t="str">
        <f t="shared" si="30"/>
        <v/>
      </c>
    </row>
    <row r="323" spans="1:23" ht="18" customHeight="1" x14ac:dyDescent="0.25">
      <c r="A323" s="69"/>
      <c r="B323" s="81"/>
      <c r="C323" s="110"/>
      <c r="D323" s="141" t="str">
        <f>IFERROR(IF(FixtureCalc!C319="-","",IF(OR(FixtureCalc!E319="blank row 1",FixtureCalc!E319="blank row 2"),"","Matchweek "&amp;FixtureCalc!C319)),"")</f>
        <v/>
      </c>
      <c r="E323" s="142" t="str">
        <f>IFERROR(IF(LEN(INDEX(Settings!$D$6:$D$37,MATCH(Fixture!F323,Settings!$C$6:$C$37,0)))=0,"",INDEX(Settings!$D$6:$D$37,MATCH(Fixture!F323,Settings!$C$6:$C$37,0))),"")</f>
        <v/>
      </c>
      <c r="F323" s="185" t="str">
        <f>IFERROR(IF(FixtureCalc!C319="-","",IF(OR(FixtureCalc!E319="blank row 1",FixtureCalc!E319="blank row 2"),"", IF(LEN(INDEX(Settings!$C$6:$C$37,FixtureCalc!E319))=0,"BYE",INDEX(Settings!$C$6:$C$37,FixtureCalc!E319))  )),"")</f>
        <v/>
      </c>
      <c r="G323" s="27"/>
      <c r="H323" s="82"/>
      <c r="I323" s="27"/>
      <c r="J323" s="175" t="str">
        <f>IFERROR(IF(FixtureCalc!C319="-","",IF(OR(FixtureCalc!F319="blank row 1",FixtureCalc!F319="blank row 2"),"",IF(LEN(INDEX(Settings!$C$6:$C$37,FixtureCalc!F319))=0,"BYE",INDEX(Settings!$C$6:$C$37,FixtureCalc!F319)) )),"")</f>
        <v/>
      </c>
      <c r="K323" s="90"/>
      <c r="L323" s="195" t="str">
        <f t="shared" si="29"/>
        <v/>
      </c>
      <c r="S323" s="201" t="str">
        <f t="shared" si="25"/>
        <v>NO</v>
      </c>
      <c r="T323" s="201" t="str">
        <f t="shared" si="26"/>
        <v>NO</v>
      </c>
      <c r="U323" s="201" t="str">
        <f t="shared" si="27"/>
        <v>NO</v>
      </c>
      <c r="V323" s="139">
        <f t="shared" si="28"/>
        <v>0</v>
      </c>
      <c r="W323" s="199" t="str">
        <f t="shared" si="30"/>
        <v/>
      </c>
    </row>
    <row r="324" spans="1:23" ht="18" customHeight="1" x14ac:dyDescent="0.25">
      <c r="A324" s="69"/>
      <c r="B324" s="81"/>
      <c r="C324" s="110"/>
      <c r="D324" s="141" t="str">
        <f>IFERROR(IF(FixtureCalc!C320="-","",IF(OR(FixtureCalc!E320="blank row 1",FixtureCalc!E320="blank row 2"),"","Matchweek "&amp;FixtureCalc!C320)),"")</f>
        <v/>
      </c>
      <c r="E324" s="142" t="str">
        <f>IFERROR(IF(LEN(INDEX(Settings!$D$6:$D$37,MATCH(Fixture!F324,Settings!$C$6:$C$37,0)))=0,"",INDEX(Settings!$D$6:$D$37,MATCH(Fixture!F324,Settings!$C$6:$C$37,0))),"")</f>
        <v/>
      </c>
      <c r="F324" s="185" t="str">
        <f>IFERROR(IF(FixtureCalc!C320="-","",IF(OR(FixtureCalc!E320="blank row 1",FixtureCalc!E320="blank row 2"),"", IF(LEN(INDEX(Settings!$C$6:$C$37,FixtureCalc!E320))=0,"BYE",INDEX(Settings!$C$6:$C$37,FixtureCalc!E320))  )),"")</f>
        <v/>
      </c>
      <c r="G324" s="27"/>
      <c r="H324" s="82"/>
      <c r="I324" s="27"/>
      <c r="J324" s="175" t="str">
        <f>IFERROR(IF(FixtureCalc!C320="-","",IF(OR(FixtureCalc!F320="blank row 1",FixtureCalc!F320="blank row 2"),"",IF(LEN(INDEX(Settings!$C$6:$C$37,FixtureCalc!F320))=0,"BYE",INDEX(Settings!$C$6:$C$37,FixtureCalc!F320)) )),"")</f>
        <v/>
      </c>
      <c r="K324" s="90"/>
      <c r="L324" s="195" t="str">
        <f t="shared" si="29"/>
        <v/>
      </c>
      <c r="S324" s="201" t="str">
        <f t="shared" si="25"/>
        <v>NO</v>
      </c>
      <c r="T324" s="201" t="str">
        <f t="shared" si="26"/>
        <v>NO</v>
      </c>
      <c r="U324" s="201" t="str">
        <f t="shared" si="27"/>
        <v>NO</v>
      </c>
      <c r="V324" s="139">
        <f t="shared" si="28"/>
        <v>0</v>
      </c>
      <c r="W324" s="199" t="str">
        <f t="shared" si="30"/>
        <v/>
      </c>
    </row>
    <row r="325" spans="1:23" ht="18" customHeight="1" x14ac:dyDescent="0.25">
      <c r="A325" s="69"/>
      <c r="B325" s="81"/>
      <c r="C325" s="110"/>
      <c r="D325" s="141" t="str">
        <f>IFERROR(IF(FixtureCalc!C321="-","",IF(OR(FixtureCalc!E321="blank row 1",FixtureCalc!E321="blank row 2"),"","Matchweek "&amp;FixtureCalc!C321)),"")</f>
        <v/>
      </c>
      <c r="E325" s="142" t="str">
        <f>IFERROR(IF(LEN(INDEX(Settings!$D$6:$D$37,MATCH(Fixture!F325,Settings!$C$6:$C$37,0)))=0,"",INDEX(Settings!$D$6:$D$37,MATCH(Fixture!F325,Settings!$C$6:$C$37,0))),"")</f>
        <v/>
      </c>
      <c r="F325" s="185" t="str">
        <f>IFERROR(IF(FixtureCalc!C321="-","",IF(OR(FixtureCalc!E321="blank row 1",FixtureCalc!E321="blank row 2"),"", IF(LEN(INDEX(Settings!$C$6:$C$37,FixtureCalc!E321))=0,"BYE",INDEX(Settings!$C$6:$C$37,FixtureCalc!E321))  )),"")</f>
        <v/>
      </c>
      <c r="G325" s="27"/>
      <c r="H325" s="82"/>
      <c r="I325" s="27"/>
      <c r="J325" s="175" t="str">
        <f>IFERROR(IF(FixtureCalc!C321="-","",IF(OR(FixtureCalc!F321="blank row 1",FixtureCalc!F321="blank row 2"),"",IF(LEN(INDEX(Settings!$C$6:$C$37,FixtureCalc!F321))=0,"BYE",INDEX(Settings!$C$6:$C$37,FixtureCalc!F321)) )),"")</f>
        <v/>
      </c>
      <c r="K325" s="90"/>
      <c r="L325" s="195" t="str">
        <f t="shared" si="29"/>
        <v/>
      </c>
      <c r="S325" s="201" t="str">
        <f t="shared" si="25"/>
        <v>NO</v>
      </c>
      <c r="T325" s="201" t="str">
        <f t="shared" si="26"/>
        <v>NO</v>
      </c>
      <c r="U325" s="201" t="str">
        <f t="shared" si="27"/>
        <v>NO</v>
      </c>
      <c r="V325" s="139">
        <f t="shared" si="28"/>
        <v>0</v>
      </c>
      <c r="W325" s="199" t="str">
        <f t="shared" si="30"/>
        <v/>
      </c>
    </row>
    <row r="326" spans="1:23" ht="18" customHeight="1" x14ac:dyDescent="0.25">
      <c r="A326" s="69"/>
      <c r="B326" s="81"/>
      <c r="C326" s="110"/>
      <c r="D326" s="141" t="str">
        <f>IFERROR(IF(FixtureCalc!C322="-","",IF(OR(FixtureCalc!E322="blank row 1",FixtureCalc!E322="blank row 2"),"","Matchweek "&amp;FixtureCalc!C322)),"")</f>
        <v/>
      </c>
      <c r="E326" s="142" t="str">
        <f>IFERROR(IF(LEN(INDEX(Settings!$D$6:$D$37,MATCH(Fixture!F326,Settings!$C$6:$C$37,0)))=0,"",INDEX(Settings!$D$6:$D$37,MATCH(Fixture!F326,Settings!$C$6:$C$37,0))),"")</f>
        <v/>
      </c>
      <c r="F326" s="185" t="str">
        <f>IFERROR(IF(FixtureCalc!C322="-","",IF(OR(FixtureCalc!E322="blank row 1",FixtureCalc!E322="blank row 2"),"", IF(LEN(INDEX(Settings!$C$6:$C$37,FixtureCalc!E322))=0,"BYE",INDEX(Settings!$C$6:$C$37,FixtureCalc!E322))  )),"")</f>
        <v/>
      </c>
      <c r="G326" s="27"/>
      <c r="H326" s="82"/>
      <c r="I326" s="27"/>
      <c r="J326" s="175" t="str">
        <f>IFERROR(IF(FixtureCalc!C322="-","",IF(OR(FixtureCalc!F322="blank row 1",FixtureCalc!F322="blank row 2"),"",IF(LEN(INDEX(Settings!$C$6:$C$37,FixtureCalc!F322))=0,"BYE",INDEX(Settings!$C$6:$C$37,FixtureCalc!F322)) )),"")</f>
        <v/>
      </c>
      <c r="K326" s="90"/>
      <c r="L326" s="195" t="str">
        <f t="shared" si="29"/>
        <v/>
      </c>
      <c r="S326" s="201" t="str">
        <f t="shared" si="25"/>
        <v>NO</v>
      </c>
      <c r="T326" s="201" t="str">
        <f t="shared" si="26"/>
        <v>NO</v>
      </c>
      <c r="U326" s="201" t="str">
        <f t="shared" si="27"/>
        <v>NO</v>
      </c>
      <c r="V326" s="139">
        <f t="shared" si="28"/>
        <v>0</v>
      </c>
      <c r="W326" s="199" t="str">
        <f t="shared" si="30"/>
        <v/>
      </c>
    </row>
    <row r="327" spans="1:23" ht="18" customHeight="1" x14ac:dyDescent="0.25">
      <c r="A327" s="69"/>
      <c r="B327" s="81"/>
      <c r="C327" s="110"/>
      <c r="D327" s="141" t="str">
        <f>IFERROR(IF(FixtureCalc!C323="-","",IF(OR(FixtureCalc!E323="blank row 1",FixtureCalc!E323="blank row 2"),"","Matchweek "&amp;FixtureCalc!C323)),"")</f>
        <v/>
      </c>
      <c r="E327" s="142" t="str">
        <f>IFERROR(IF(LEN(INDEX(Settings!$D$6:$D$37,MATCH(Fixture!F327,Settings!$C$6:$C$37,0)))=0,"",INDEX(Settings!$D$6:$D$37,MATCH(Fixture!F327,Settings!$C$6:$C$37,0))),"")</f>
        <v/>
      </c>
      <c r="F327" s="185" t="str">
        <f>IFERROR(IF(FixtureCalc!C323="-","",IF(OR(FixtureCalc!E323="blank row 1",FixtureCalc!E323="blank row 2"),"", IF(LEN(INDEX(Settings!$C$6:$C$37,FixtureCalc!E323))=0,"BYE",INDEX(Settings!$C$6:$C$37,FixtureCalc!E323))  )),"")</f>
        <v/>
      </c>
      <c r="G327" s="27"/>
      <c r="H327" s="82"/>
      <c r="I327" s="27"/>
      <c r="J327" s="175" t="str">
        <f>IFERROR(IF(FixtureCalc!C323="-","",IF(OR(FixtureCalc!F323="blank row 1",FixtureCalc!F323="blank row 2"),"",IF(LEN(INDEX(Settings!$C$6:$C$37,FixtureCalc!F323))=0,"BYE",INDEX(Settings!$C$6:$C$37,FixtureCalc!F323)) )),"")</f>
        <v/>
      </c>
      <c r="K327" s="90"/>
      <c r="L327" s="195" t="str">
        <f t="shared" si="29"/>
        <v/>
      </c>
      <c r="S327" s="201" t="str">
        <f t="shared" si="25"/>
        <v>NO</v>
      </c>
      <c r="T327" s="201" t="str">
        <f t="shared" si="26"/>
        <v>NO</v>
      </c>
      <c r="U327" s="201" t="str">
        <f t="shared" si="27"/>
        <v>NO</v>
      </c>
      <c r="V327" s="139">
        <f t="shared" si="28"/>
        <v>0</v>
      </c>
      <c r="W327" s="199" t="str">
        <f t="shared" si="30"/>
        <v/>
      </c>
    </row>
    <row r="328" spans="1:23" ht="18" customHeight="1" x14ac:dyDescent="0.25">
      <c r="A328" s="69"/>
      <c r="B328" s="81"/>
      <c r="C328" s="110"/>
      <c r="D328" s="141" t="str">
        <f>IFERROR(IF(FixtureCalc!C324="-","",IF(OR(FixtureCalc!E324="blank row 1",FixtureCalc!E324="blank row 2"),"","Matchweek "&amp;FixtureCalc!C324)),"")</f>
        <v/>
      </c>
      <c r="E328" s="142" t="str">
        <f>IFERROR(IF(LEN(INDEX(Settings!$D$6:$D$37,MATCH(Fixture!F328,Settings!$C$6:$C$37,0)))=0,"",INDEX(Settings!$D$6:$D$37,MATCH(Fixture!F328,Settings!$C$6:$C$37,0))),"")</f>
        <v/>
      </c>
      <c r="F328" s="185" t="str">
        <f>IFERROR(IF(FixtureCalc!C324="-","",IF(OR(FixtureCalc!E324="blank row 1",FixtureCalc!E324="blank row 2"),"", IF(LEN(INDEX(Settings!$C$6:$C$37,FixtureCalc!E324))=0,"BYE",INDEX(Settings!$C$6:$C$37,FixtureCalc!E324))  )),"")</f>
        <v/>
      </c>
      <c r="G328" s="27"/>
      <c r="H328" s="82"/>
      <c r="I328" s="27"/>
      <c r="J328" s="175" t="str">
        <f>IFERROR(IF(FixtureCalc!C324="-","",IF(OR(FixtureCalc!F324="blank row 1",FixtureCalc!F324="blank row 2"),"",IF(LEN(INDEX(Settings!$C$6:$C$37,FixtureCalc!F324))=0,"BYE",INDEX(Settings!$C$6:$C$37,FixtureCalc!F324)) )),"")</f>
        <v/>
      </c>
      <c r="K328" s="90"/>
      <c r="L328" s="195" t="str">
        <f t="shared" si="29"/>
        <v/>
      </c>
      <c r="S328" s="201" t="str">
        <f t="shared" ref="S328:S391" si="31">IFERROR(IF(AND(LEN(F328)&gt;0,LEN(J328)&gt;0),"YES","NO"),"")</f>
        <v>NO</v>
      </c>
      <c r="T328" s="201" t="str">
        <f t="shared" ref="T328:T391" si="32">IFERROR(IF(OR(F328="BYE",J328="BYE"),"YES","NO"),"")</f>
        <v>NO</v>
      </c>
      <c r="U328" s="201" t="str">
        <f t="shared" ref="U328:U391" si="33">IF(OR(LEN(G328)=0,LEN(I328)=0),"NO","YES")</f>
        <v>NO</v>
      </c>
      <c r="V328" s="139">
        <f t="shared" ref="V328:V391" si="34">IF(LEN(D328)=0,0,COUNTIFS($D$8:$D$1750,D328,$G$8:$G$1750,"&lt;&gt;"&amp;"",$I$8:$I$1750,"&lt;&gt;"&amp;""))</f>
        <v>0</v>
      </c>
      <c r="W328" s="199" t="str">
        <f t="shared" si="30"/>
        <v/>
      </c>
    </row>
    <row r="329" spans="1:23" ht="18" customHeight="1" x14ac:dyDescent="0.25">
      <c r="A329" s="69"/>
      <c r="B329" s="81"/>
      <c r="C329" s="110"/>
      <c r="D329" s="141" t="str">
        <f>IFERROR(IF(FixtureCalc!C325="-","",IF(OR(FixtureCalc!E325="blank row 1",FixtureCalc!E325="blank row 2"),"","Matchweek "&amp;FixtureCalc!C325)),"")</f>
        <v/>
      </c>
      <c r="E329" s="142" t="str">
        <f>IFERROR(IF(LEN(INDEX(Settings!$D$6:$D$37,MATCH(Fixture!F329,Settings!$C$6:$C$37,0)))=0,"",INDEX(Settings!$D$6:$D$37,MATCH(Fixture!F329,Settings!$C$6:$C$37,0))),"")</f>
        <v/>
      </c>
      <c r="F329" s="185" t="str">
        <f>IFERROR(IF(FixtureCalc!C325="-","",IF(OR(FixtureCalc!E325="blank row 1",FixtureCalc!E325="blank row 2"),"", IF(LEN(INDEX(Settings!$C$6:$C$37,FixtureCalc!E325))=0,"BYE",INDEX(Settings!$C$6:$C$37,FixtureCalc!E325))  )),"")</f>
        <v/>
      </c>
      <c r="G329" s="27"/>
      <c r="H329" s="82"/>
      <c r="I329" s="27"/>
      <c r="J329" s="175" t="str">
        <f>IFERROR(IF(FixtureCalc!C325="-","",IF(OR(FixtureCalc!F325="blank row 1",FixtureCalc!F325="blank row 2"),"",IF(LEN(INDEX(Settings!$C$6:$C$37,FixtureCalc!F325))=0,"BYE",INDEX(Settings!$C$6:$C$37,FixtureCalc!F325)) )),"")</f>
        <v/>
      </c>
      <c r="K329" s="90"/>
      <c r="L329" s="195" t="str">
        <f t="shared" ref="L329:L392" si="35">IFERROR(IF(LEN(W329)&gt;0,"←",""),"")</f>
        <v/>
      </c>
      <c r="S329" s="201" t="str">
        <f t="shared" si="31"/>
        <v>NO</v>
      </c>
      <c r="T329" s="201" t="str">
        <f t="shared" si="32"/>
        <v>NO</v>
      </c>
      <c r="U329" s="201" t="str">
        <f t="shared" si="33"/>
        <v>NO</v>
      </c>
      <c r="V329" s="139">
        <f t="shared" si="34"/>
        <v>0</v>
      </c>
      <c r="W329" s="199" t="str">
        <f t="shared" si="30"/>
        <v/>
      </c>
    </row>
    <row r="330" spans="1:23" ht="18" customHeight="1" x14ac:dyDescent="0.25">
      <c r="A330" s="69"/>
      <c r="B330" s="81"/>
      <c r="C330" s="110"/>
      <c r="D330" s="141" t="str">
        <f>IFERROR(IF(FixtureCalc!C326="-","",IF(OR(FixtureCalc!E326="blank row 1",FixtureCalc!E326="blank row 2"),"","Matchweek "&amp;FixtureCalc!C326)),"")</f>
        <v/>
      </c>
      <c r="E330" s="142" t="str">
        <f>IFERROR(IF(LEN(INDEX(Settings!$D$6:$D$37,MATCH(Fixture!F330,Settings!$C$6:$C$37,0)))=0,"",INDEX(Settings!$D$6:$D$37,MATCH(Fixture!F330,Settings!$C$6:$C$37,0))),"")</f>
        <v/>
      </c>
      <c r="F330" s="185" t="str">
        <f>IFERROR(IF(FixtureCalc!C326="-","",IF(OR(FixtureCalc!E326="blank row 1",FixtureCalc!E326="blank row 2"),"", IF(LEN(INDEX(Settings!$C$6:$C$37,FixtureCalc!E326))=0,"BYE",INDEX(Settings!$C$6:$C$37,FixtureCalc!E326))  )),"")</f>
        <v/>
      </c>
      <c r="G330" s="27"/>
      <c r="H330" s="82"/>
      <c r="I330" s="27"/>
      <c r="J330" s="175" t="str">
        <f>IFERROR(IF(FixtureCalc!C326="-","",IF(OR(FixtureCalc!F326="blank row 1",FixtureCalc!F326="blank row 2"),"",IF(LEN(INDEX(Settings!$C$6:$C$37,FixtureCalc!F326))=0,"BYE",INDEX(Settings!$C$6:$C$37,FixtureCalc!F326)) )),"")</f>
        <v/>
      </c>
      <c r="K330" s="90"/>
      <c r="L330" s="195" t="str">
        <f t="shared" si="35"/>
        <v/>
      </c>
      <c r="S330" s="201" t="str">
        <f t="shared" si="31"/>
        <v>NO</v>
      </c>
      <c r="T330" s="201" t="str">
        <f t="shared" si="32"/>
        <v>NO</v>
      </c>
      <c r="U330" s="201" t="str">
        <f t="shared" si="33"/>
        <v>NO</v>
      </c>
      <c r="V330" s="139">
        <f t="shared" si="34"/>
        <v>0</v>
      </c>
      <c r="W330" s="199" t="str">
        <f t="shared" ref="W330:W393" si="36">IF(S330="YES",IF(T330="YES",IF(U330="YES","← Delete the scores",""),IF(AND(U330="NO",V330&gt;0),"← Insert the scores of both teams","")),IF(U330="YES","← Delete the scores",""))</f>
        <v/>
      </c>
    </row>
    <row r="331" spans="1:23" ht="18" customHeight="1" x14ac:dyDescent="0.25">
      <c r="A331" s="69"/>
      <c r="B331" s="81"/>
      <c r="C331" s="110"/>
      <c r="D331" s="141" t="str">
        <f>IFERROR(IF(FixtureCalc!C327="-","",IF(OR(FixtureCalc!E327="blank row 1",FixtureCalc!E327="blank row 2"),"","Matchweek "&amp;FixtureCalc!C327)),"")</f>
        <v/>
      </c>
      <c r="E331" s="142" t="str">
        <f>IFERROR(IF(LEN(INDEX(Settings!$D$6:$D$37,MATCH(Fixture!F331,Settings!$C$6:$C$37,0)))=0,"",INDEX(Settings!$D$6:$D$37,MATCH(Fixture!F331,Settings!$C$6:$C$37,0))),"")</f>
        <v/>
      </c>
      <c r="F331" s="185" t="str">
        <f>IFERROR(IF(FixtureCalc!C327="-","",IF(OR(FixtureCalc!E327="blank row 1",FixtureCalc!E327="blank row 2"),"", IF(LEN(INDEX(Settings!$C$6:$C$37,FixtureCalc!E327))=0,"BYE",INDEX(Settings!$C$6:$C$37,FixtureCalc!E327))  )),"")</f>
        <v/>
      </c>
      <c r="G331" s="27"/>
      <c r="H331" s="82"/>
      <c r="I331" s="27"/>
      <c r="J331" s="175" t="str">
        <f>IFERROR(IF(FixtureCalc!C327="-","",IF(OR(FixtureCalc!F327="blank row 1",FixtureCalc!F327="blank row 2"),"",IF(LEN(INDEX(Settings!$C$6:$C$37,FixtureCalc!F327))=0,"BYE",INDEX(Settings!$C$6:$C$37,FixtureCalc!F327)) )),"")</f>
        <v/>
      </c>
      <c r="K331" s="90"/>
      <c r="L331" s="195" t="str">
        <f t="shared" si="35"/>
        <v/>
      </c>
      <c r="S331" s="201" t="str">
        <f t="shared" si="31"/>
        <v>NO</v>
      </c>
      <c r="T331" s="201" t="str">
        <f t="shared" si="32"/>
        <v>NO</v>
      </c>
      <c r="U331" s="201" t="str">
        <f t="shared" si="33"/>
        <v>NO</v>
      </c>
      <c r="V331" s="139">
        <f t="shared" si="34"/>
        <v>0</v>
      </c>
      <c r="W331" s="199" t="str">
        <f t="shared" si="36"/>
        <v/>
      </c>
    </row>
    <row r="332" spans="1:23" ht="18" customHeight="1" x14ac:dyDescent="0.25">
      <c r="A332" s="69"/>
      <c r="B332" s="81"/>
      <c r="C332" s="110"/>
      <c r="D332" s="141" t="str">
        <f>IFERROR(IF(FixtureCalc!C328="-","",IF(OR(FixtureCalc!E328="blank row 1",FixtureCalc!E328="blank row 2"),"","Matchweek "&amp;FixtureCalc!C328)),"")</f>
        <v/>
      </c>
      <c r="E332" s="142" t="str">
        <f>IFERROR(IF(LEN(INDEX(Settings!$D$6:$D$37,MATCH(Fixture!F332,Settings!$C$6:$C$37,0)))=0,"",INDEX(Settings!$D$6:$D$37,MATCH(Fixture!F332,Settings!$C$6:$C$37,0))),"")</f>
        <v/>
      </c>
      <c r="F332" s="185" t="str">
        <f>IFERROR(IF(FixtureCalc!C328="-","",IF(OR(FixtureCalc!E328="blank row 1",FixtureCalc!E328="blank row 2"),"", IF(LEN(INDEX(Settings!$C$6:$C$37,FixtureCalc!E328))=0,"BYE",INDEX(Settings!$C$6:$C$37,FixtureCalc!E328))  )),"")</f>
        <v/>
      </c>
      <c r="G332" s="27"/>
      <c r="H332" s="82"/>
      <c r="I332" s="27"/>
      <c r="J332" s="175" t="str">
        <f>IFERROR(IF(FixtureCalc!C328="-","",IF(OR(FixtureCalc!F328="blank row 1",FixtureCalc!F328="blank row 2"),"",IF(LEN(INDEX(Settings!$C$6:$C$37,FixtureCalc!F328))=0,"BYE",INDEX(Settings!$C$6:$C$37,FixtureCalc!F328)) )),"")</f>
        <v/>
      </c>
      <c r="K332" s="90"/>
      <c r="L332" s="195" t="str">
        <f t="shared" si="35"/>
        <v/>
      </c>
      <c r="S332" s="201" t="str">
        <f t="shared" si="31"/>
        <v>NO</v>
      </c>
      <c r="T332" s="201" t="str">
        <f t="shared" si="32"/>
        <v>NO</v>
      </c>
      <c r="U332" s="201" t="str">
        <f t="shared" si="33"/>
        <v>NO</v>
      </c>
      <c r="V332" s="139">
        <f t="shared" si="34"/>
        <v>0</v>
      </c>
      <c r="W332" s="199" t="str">
        <f t="shared" si="36"/>
        <v/>
      </c>
    </row>
    <row r="333" spans="1:23" ht="18" customHeight="1" x14ac:dyDescent="0.25">
      <c r="A333" s="69"/>
      <c r="B333" s="81"/>
      <c r="C333" s="110"/>
      <c r="D333" s="141" t="str">
        <f>IFERROR(IF(FixtureCalc!C329="-","",IF(OR(FixtureCalc!E329="blank row 1",FixtureCalc!E329="blank row 2"),"","Matchweek "&amp;FixtureCalc!C329)),"")</f>
        <v/>
      </c>
      <c r="E333" s="142" t="str">
        <f>IFERROR(IF(LEN(INDEX(Settings!$D$6:$D$37,MATCH(Fixture!F333,Settings!$C$6:$C$37,0)))=0,"",INDEX(Settings!$D$6:$D$37,MATCH(Fixture!F333,Settings!$C$6:$C$37,0))),"")</f>
        <v/>
      </c>
      <c r="F333" s="185" t="str">
        <f>IFERROR(IF(FixtureCalc!C329="-","",IF(OR(FixtureCalc!E329="blank row 1",FixtureCalc!E329="blank row 2"),"", IF(LEN(INDEX(Settings!$C$6:$C$37,FixtureCalc!E329))=0,"BYE",INDEX(Settings!$C$6:$C$37,FixtureCalc!E329))  )),"")</f>
        <v/>
      </c>
      <c r="G333" s="27"/>
      <c r="H333" s="82"/>
      <c r="I333" s="27"/>
      <c r="J333" s="175" t="str">
        <f>IFERROR(IF(FixtureCalc!C329="-","",IF(OR(FixtureCalc!F329="blank row 1",FixtureCalc!F329="blank row 2"),"",IF(LEN(INDEX(Settings!$C$6:$C$37,FixtureCalc!F329))=0,"BYE",INDEX(Settings!$C$6:$C$37,FixtureCalc!F329)) )),"")</f>
        <v/>
      </c>
      <c r="K333" s="90"/>
      <c r="L333" s="195" t="str">
        <f t="shared" si="35"/>
        <v/>
      </c>
      <c r="S333" s="201" t="str">
        <f t="shared" si="31"/>
        <v>NO</v>
      </c>
      <c r="T333" s="201" t="str">
        <f t="shared" si="32"/>
        <v>NO</v>
      </c>
      <c r="U333" s="201" t="str">
        <f t="shared" si="33"/>
        <v>NO</v>
      </c>
      <c r="V333" s="139">
        <f t="shared" si="34"/>
        <v>0</v>
      </c>
      <c r="W333" s="199" t="str">
        <f t="shared" si="36"/>
        <v/>
      </c>
    </row>
    <row r="334" spans="1:23" ht="18" customHeight="1" x14ac:dyDescent="0.25">
      <c r="A334" s="69"/>
      <c r="B334" s="81"/>
      <c r="C334" s="110"/>
      <c r="D334" s="141" t="str">
        <f>IFERROR(IF(FixtureCalc!C330="-","",IF(OR(FixtureCalc!E330="blank row 1",FixtureCalc!E330="blank row 2"),"","Matchweek "&amp;FixtureCalc!C330)),"")</f>
        <v/>
      </c>
      <c r="E334" s="142" t="str">
        <f>IFERROR(IF(LEN(INDEX(Settings!$D$6:$D$37,MATCH(Fixture!F334,Settings!$C$6:$C$37,0)))=0,"",INDEX(Settings!$D$6:$D$37,MATCH(Fixture!F334,Settings!$C$6:$C$37,0))),"")</f>
        <v/>
      </c>
      <c r="F334" s="185" t="str">
        <f>IFERROR(IF(FixtureCalc!C330="-","",IF(OR(FixtureCalc!E330="blank row 1",FixtureCalc!E330="blank row 2"),"", IF(LEN(INDEX(Settings!$C$6:$C$37,FixtureCalc!E330))=0,"BYE",INDEX(Settings!$C$6:$C$37,FixtureCalc!E330))  )),"")</f>
        <v/>
      </c>
      <c r="G334" s="27"/>
      <c r="H334" s="82"/>
      <c r="I334" s="27"/>
      <c r="J334" s="175" t="str">
        <f>IFERROR(IF(FixtureCalc!C330="-","",IF(OR(FixtureCalc!F330="blank row 1",FixtureCalc!F330="blank row 2"),"",IF(LEN(INDEX(Settings!$C$6:$C$37,FixtureCalc!F330))=0,"BYE",INDEX(Settings!$C$6:$C$37,FixtureCalc!F330)) )),"")</f>
        <v/>
      </c>
      <c r="K334" s="90"/>
      <c r="L334" s="195" t="str">
        <f t="shared" si="35"/>
        <v/>
      </c>
      <c r="S334" s="201" t="str">
        <f t="shared" si="31"/>
        <v>NO</v>
      </c>
      <c r="T334" s="201" t="str">
        <f t="shared" si="32"/>
        <v>NO</v>
      </c>
      <c r="U334" s="201" t="str">
        <f t="shared" si="33"/>
        <v>NO</v>
      </c>
      <c r="V334" s="139">
        <f t="shared" si="34"/>
        <v>0</v>
      </c>
      <c r="W334" s="199" t="str">
        <f t="shared" si="36"/>
        <v/>
      </c>
    </row>
    <row r="335" spans="1:23" ht="18" customHeight="1" x14ac:dyDescent="0.25">
      <c r="A335" s="69"/>
      <c r="B335" s="81"/>
      <c r="C335" s="110"/>
      <c r="D335" s="141" t="str">
        <f>IFERROR(IF(FixtureCalc!C331="-","",IF(OR(FixtureCalc!E331="blank row 1",FixtureCalc!E331="blank row 2"),"","Matchweek "&amp;FixtureCalc!C331)),"")</f>
        <v/>
      </c>
      <c r="E335" s="142" t="str">
        <f>IFERROR(IF(LEN(INDEX(Settings!$D$6:$D$37,MATCH(Fixture!F335,Settings!$C$6:$C$37,0)))=0,"",INDEX(Settings!$D$6:$D$37,MATCH(Fixture!F335,Settings!$C$6:$C$37,0))),"")</f>
        <v/>
      </c>
      <c r="F335" s="185" t="str">
        <f>IFERROR(IF(FixtureCalc!C331="-","",IF(OR(FixtureCalc!E331="blank row 1",FixtureCalc!E331="blank row 2"),"", IF(LEN(INDEX(Settings!$C$6:$C$37,FixtureCalc!E331))=0,"BYE",INDEX(Settings!$C$6:$C$37,FixtureCalc!E331))  )),"")</f>
        <v/>
      </c>
      <c r="G335" s="27"/>
      <c r="H335" s="82"/>
      <c r="I335" s="27"/>
      <c r="J335" s="175" t="str">
        <f>IFERROR(IF(FixtureCalc!C331="-","",IF(OR(FixtureCalc!F331="blank row 1",FixtureCalc!F331="blank row 2"),"",IF(LEN(INDEX(Settings!$C$6:$C$37,FixtureCalc!F331))=0,"BYE",INDEX(Settings!$C$6:$C$37,FixtureCalc!F331)) )),"")</f>
        <v/>
      </c>
      <c r="K335" s="90"/>
      <c r="L335" s="195" t="str">
        <f t="shared" si="35"/>
        <v/>
      </c>
      <c r="S335" s="201" t="str">
        <f t="shared" si="31"/>
        <v>NO</v>
      </c>
      <c r="T335" s="201" t="str">
        <f t="shared" si="32"/>
        <v>NO</v>
      </c>
      <c r="U335" s="201" t="str">
        <f t="shared" si="33"/>
        <v>NO</v>
      </c>
      <c r="V335" s="139">
        <f t="shared" si="34"/>
        <v>0</v>
      </c>
      <c r="W335" s="199" t="str">
        <f t="shared" si="36"/>
        <v/>
      </c>
    </row>
    <row r="336" spans="1:23" ht="18" customHeight="1" x14ac:dyDescent="0.25">
      <c r="A336" s="69"/>
      <c r="B336" s="81"/>
      <c r="C336" s="110"/>
      <c r="D336" s="141" t="str">
        <f>IFERROR(IF(FixtureCalc!C332="-","",IF(OR(FixtureCalc!E332="blank row 1",FixtureCalc!E332="blank row 2"),"","Matchweek "&amp;FixtureCalc!C332)),"")</f>
        <v/>
      </c>
      <c r="E336" s="142" t="str">
        <f>IFERROR(IF(LEN(INDEX(Settings!$D$6:$D$37,MATCH(Fixture!F336,Settings!$C$6:$C$37,0)))=0,"",INDEX(Settings!$D$6:$D$37,MATCH(Fixture!F336,Settings!$C$6:$C$37,0))),"")</f>
        <v/>
      </c>
      <c r="F336" s="185" t="str">
        <f>IFERROR(IF(FixtureCalc!C332="-","",IF(OR(FixtureCalc!E332="blank row 1",FixtureCalc!E332="blank row 2"),"", IF(LEN(INDEX(Settings!$C$6:$C$37,FixtureCalc!E332))=0,"BYE",INDEX(Settings!$C$6:$C$37,FixtureCalc!E332))  )),"")</f>
        <v/>
      </c>
      <c r="G336" s="27"/>
      <c r="H336" s="82"/>
      <c r="I336" s="27"/>
      <c r="J336" s="175" t="str">
        <f>IFERROR(IF(FixtureCalc!C332="-","",IF(OR(FixtureCalc!F332="blank row 1",FixtureCalc!F332="blank row 2"),"",IF(LEN(INDEX(Settings!$C$6:$C$37,FixtureCalc!F332))=0,"BYE",INDEX(Settings!$C$6:$C$37,FixtureCalc!F332)) )),"")</f>
        <v/>
      </c>
      <c r="K336" s="90"/>
      <c r="L336" s="195" t="str">
        <f t="shared" si="35"/>
        <v/>
      </c>
      <c r="S336" s="201" t="str">
        <f t="shared" si="31"/>
        <v>NO</v>
      </c>
      <c r="T336" s="201" t="str">
        <f t="shared" si="32"/>
        <v>NO</v>
      </c>
      <c r="U336" s="201" t="str">
        <f t="shared" si="33"/>
        <v>NO</v>
      </c>
      <c r="V336" s="139">
        <f t="shared" si="34"/>
        <v>0</v>
      </c>
      <c r="W336" s="199" t="str">
        <f t="shared" si="36"/>
        <v/>
      </c>
    </row>
    <row r="337" spans="1:23" ht="18" customHeight="1" x14ac:dyDescent="0.25">
      <c r="A337" s="69"/>
      <c r="B337" s="81"/>
      <c r="C337" s="110"/>
      <c r="D337" s="141" t="str">
        <f>IFERROR(IF(FixtureCalc!C333="-","",IF(OR(FixtureCalc!E333="blank row 1",FixtureCalc!E333="blank row 2"),"","Matchweek "&amp;FixtureCalc!C333)),"")</f>
        <v/>
      </c>
      <c r="E337" s="142" t="str">
        <f>IFERROR(IF(LEN(INDEX(Settings!$D$6:$D$37,MATCH(Fixture!F337,Settings!$C$6:$C$37,0)))=0,"",INDEX(Settings!$D$6:$D$37,MATCH(Fixture!F337,Settings!$C$6:$C$37,0))),"")</f>
        <v/>
      </c>
      <c r="F337" s="185" t="str">
        <f>IFERROR(IF(FixtureCalc!C333="-","",IF(OR(FixtureCalc!E333="blank row 1",FixtureCalc!E333="blank row 2"),"", IF(LEN(INDEX(Settings!$C$6:$C$37,FixtureCalc!E333))=0,"BYE",INDEX(Settings!$C$6:$C$37,FixtureCalc!E333))  )),"")</f>
        <v/>
      </c>
      <c r="G337" s="27"/>
      <c r="H337" s="82"/>
      <c r="I337" s="27"/>
      <c r="J337" s="175" t="str">
        <f>IFERROR(IF(FixtureCalc!C333="-","",IF(OR(FixtureCalc!F333="blank row 1",FixtureCalc!F333="blank row 2"),"",IF(LEN(INDEX(Settings!$C$6:$C$37,FixtureCalc!F333))=0,"BYE",INDEX(Settings!$C$6:$C$37,FixtureCalc!F333)) )),"")</f>
        <v/>
      </c>
      <c r="K337" s="90"/>
      <c r="L337" s="195" t="str">
        <f t="shared" si="35"/>
        <v/>
      </c>
      <c r="S337" s="201" t="str">
        <f t="shared" si="31"/>
        <v>NO</v>
      </c>
      <c r="T337" s="201" t="str">
        <f t="shared" si="32"/>
        <v>NO</v>
      </c>
      <c r="U337" s="201" t="str">
        <f t="shared" si="33"/>
        <v>NO</v>
      </c>
      <c r="V337" s="139">
        <f t="shared" si="34"/>
        <v>0</v>
      </c>
      <c r="W337" s="199" t="str">
        <f t="shared" si="36"/>
        <v/>
      </c>
    </row>
    <row r="338" spans="1:23" ht="18" customHeight="1" x14ac:dyDescent="0.25">
      <c r="A338" s="69"/>
      <c r="B338" s="81"/>
      <c r="C338" s="110"/>
      <c r="D338" s="141" t="str">
        <f>IFERROR(IF(FixtureCalc!C334="-","",IF(OR(FixtureCalc!E334="blank row 1",FixtureCalc!E334="blank row 2"),"","Matchweek "&amp;FixtureCalc!C334)),"")</f>
        <v/>
      </c>
      <c r="E338" s="142" t="str">
        <f>IFERROR(IF(LEN(INDEX(Settings!$D$6:$D$37,MATCH(Fixture!F338,Settings!$C$6:$C$37,0)))=0,"",INDEX(Settings!$D$6:$D$37,MATCH(Fixture!F338,Settings!$C$6:$C$37,0))),"")</f>
        <v/>
      </c>
      <c r="F338" s="185" t="str">
        <f>IFERROR(IF(FixtureCalc!C334="-","",IF(OR(FixtureCalc!E334="blank row 1",FixtureCalc!E334="blank row 2"),"", IF(LEN(INDEX(Settings!$C$6:$C$37,FixtureCalc!E334))=0,"BYE",INDEX(Settings!$C$6:$C$37,FixtureCalc!E334))  )),"")</f>
        <v/>
      </c>
      <c r="G338" s="27"/>
      <c r="H338" s="82"/>
      <c r="I338" s="27"/>
      <c r="J338" s="175" t="str">
        <f>IFERROR(IF(FixtureCalc!C334="-","",IF(OR(FixtureCalc!F334="blank row 1",FixtureCalc!F334="blank row 2"),"",IF(LEN(INDEX(Settings!$C$6:$C$37,FixtureCalc!F334))=0,"BYE",INDEX(Settings!$C$6:$C$37,FixtureCalc!F334)) )),"")</f>
        <v/>
      </c>
      <c r="K338" s="90"/>
      <c r="L338" s="195" t="str">
        <f t="shared" si="35"/>
        <v/>
      </c>
      <c r="S338" s="201" t="str">
        <f t="shared" si="31"/>
        <v>NO</v>
      </c>
      <c r="T338" s="201" t="str">
        <f t="shared" si="32"/>
        <v>NO</v>
      </c>
      <c r="U338" s="201" t="str">
        <f t="shared" si="33"/>
        <v>NO</v>
      </c>
      <c r="V338" s="139">
        <f t="shared" si="34"/>
        <v>0</v>
      </c>
      <c r="W338" s="199" t="str">
        <f t="shared" si="36"/>
        <v/>
      </c>
    </row>
    <row r="339" spans="1:23" ht="18" customHeight="1" x14ac:dyDescent="0.25">
      <c r="A339" s="69"/>
      <c r="B339" s="81"/>
      <c r="C339" s="110"/>
      <c r="D339" s="141" t="str">
        <f>IFERROR(IF(FixtureCalc!C335="-","",IF(OR(FixtureCalc!E335="blank row 1",FixtureCalc!E335="blank row 2"),"","Matchweek "&amp;FixtureCalc!C335)),"")</f>
        <v/>
      </c>
      <c r="E339" s="142" t="str">
        <f>IFERROR(IF(LEN(INDEX(Settings!$D$6:$D$37,MATCH(Fixture!F339,Settings!$C$6:$C$37,0)))=0,"",INDEX(Settings!$D$6:$D$37,MATCH(Fixture!F339,Settings!$C$6:$C$37,0))),"")</f>
        <v/>
      </c>
      <c r="F339" s="185" t="str">
        <f>IFERROR(IF(FixtureCalc!C335="-","",IF(OR(FixtureCalc!E335="blank row 1",FixtureCalc!E335="blank row 2"),"", IF(LEN(INDEX(Settings!$C$6:$C$37,FixtureCalc!E335))=0,"BYE",INDEX(Settings!$C$6:$C$37,FixtureCalc!E335))  )),"")</f>
        <v/>
      </c>
      <c r="G339" s="27"/>
      <c r="H339" s="82"/>
      <c r="I339" s="27"/>
      <c r="J339" s="175" t="str">
        <f>IFERROR(IF(FixtureCalc!C335="-","",IF(OR(FixtureCalc!F335="blank row 1",FixtureCalc!F335="blank row 2"),"",IF(LEN(INDEX(Settings!$C$6:$C$37,FixtureCalc!F335))=0,"BYE",INDEX(Settings!$C$6:$C$37,FixtureCalc!F335)) )),"")</f>
        <v/>
      </c>
      <c r="K339" s="90"/>
      <c r="L339" s="195" t="str">
        <f t="shared" si="35"/>
        <v/>
      </c>
      <c r="S339" s="201" t="str">
        <f t="shared" si="31"/>
        <v>NO</v>
      </c>
      <c r="T339" s="201" t="str">
        <f t="shared" si="32"/>
        <v>NO</v>
      </c>
      <c r="U339" s="201" t="str">
        <f t="shared" si="33"/>
        <v>NO</v>
      </c>
      <c r="V339" s="139">
        <f t="shared" si="34"/>
        <v>0</v>
      </c>
      <c r="W339" s="199" t="str">
        <f t="shared" si="36"/>
        <v/>
      </c>
    </row>
    <row r="340" spans="1:23" ht="18" customHeight="1" x14ac:dyDescent="0.25">
      <c r="A340" s="69"/>
      <c r="B340" s="81"/>
      <c r="C340" s="110"/>
      <c r="D340" s="141" t="str">
        <f>IFERROR(IF(FixtureCalc!C336="-","",IF(OR(FixtureCalc!E336="blank row 1",FixtureCalc!E336="blank row 2"),"","Matchweek "&amp;FixtureCalc!C336)),"")</f>
        <v/>
      </c>
      <c r="E340" s="142" t="str">
        <f>IFERROR(IF(LEN(INDEX(Settings!$D$6:$D$37,MATCH(Fixture!F340,Settings!$C$6:$C$37,0)))=0,"",INDEX(Settings!$D$6:$D$37,MATCH(Fixture!F340,Settings!$C$6:$C$37,0))),"")</f>
        <v/>
      </c>
      <c r="F340" s="185" t="str">
        <f>IFERROR(IF(FixtureCalc!C336="-","",IF(OR(FixtureCalc!E336="blank row 1",FixtureCalc!E336="blank row 2"),"", IF(LEN(INDEX(Settings!$C$6:$C$37,FixtureCalc!E336))=0,"BYE",INDEX(Settings!$C$6:$C$37,FixtureCalc!E336))  )),"")</f>
        <v/>
      </c>
      <c r="G340" s="27"/>
      <c r="H340" s="82"/>
      <c r="I340" s="27"/>
      <c r="J340" s="175" t="str">
        <f>IFERROR(IF(FixtureCalc!C336="-","",IF(OR(FixtureCalc!F336="blank row 1",FixtureCalc!F336="blank row 2"),"",IF(LEN(INDEX(Settings!$C$6:$C$37,FixtureCalc!F336))=0,"BYE",INDEX(Settings!$C$6:$C$37,FixtureCalc!F336)) )),"")</f>
        <v/>
      </c>
      <c r="K340" s="90"/>
      <c r="L340" s="195" t="str">
        <f t="shared" si="35"/>
        <v/>
      </c>
      <c r="S340" s="201" t="str">
        <f t="shared" si="31"/>
        <v>NO</v>
      </c>
      <c r="T340" s="201" t="str">
        <f t="shared" si="32"/>
        <v>NO</v>
      </c>
      <c r="U340" s="201" t="str">
        <f t="shared" si="33"/>
        <v>NO</v>
      </c>
      <c r="V340" s="139">
        <f t="shared" si="34"/>
        <v>0</v>
      </c>
      <c r="W340" s="199" t="str">
        <f t="shared" si="36"/>
        <v/>
      </c>
    </row>
    <row r="341" spans="1:23" ht="18" customHeight="1" x14ac:dyDescent="0.25">
      <c r="A341" s="69"/>
      <c r="B341" s="81"/>
      <c r="C341" s="110"/>
      <c r="D341" s="141" t="str">
        <f>IFERROR(IF(FixtureCalc!C337="-","",IF(OR(FixtureCalc!E337="blank row 1",FixtureCalc!E337="blank row 2"),"","Matchweek "&amp;FixtureCalc!C337)),"")</f>
        <v/>
      </c>
      <c r="E341" s="142" t="str">
        <f>IFERROR(IF(LEN(INDEX(Settings!$D$6:$D$37,MATCH(Fixture!F341,Settings!$C$6:$C$37,0)))=0,"",INDEX(Settings!$D$6:$D$37,MATCH(Fixture!F341,Settings!$C$6:$C$37,0))),"")</f>
        <v/>
      </c>
      <c r="F341" s="185" t="str">
        <f>IFERROR(IF(FixtureCalc!C337="-","",IF(OR(FixtureCalc!E337="blank row 1",FixtureCalc!E337="blank row 2"),"", IF(LEN(INDEX(Settings!$C$6:$C$37,FixtureCalc!E337))=0,"BYE",INDEX(Settings!$C$6:$C$37,FixtureCalc!E337))  )),"")</f>
        <v/>
      </c>
      <c r="G341" s="27"/>
      <c r="H341" s="82"/>
      <c r="I341" s="27"/>
      <c r="J341" s="175" t="str">
        <f>IFERROR(IF(FixtureCalc!C337="-","",IF(OR(FixtureCalc!F337="blank row 1",FixtureCalc!F337="blank row 2"),"",IF(LEN(INDEX(Settings!$C$6:$C$37,FixtureCalc!F337))=0,"BYE",INDEX(Settings!$C$6:$C$37,FixtureCalc!F337)) )),"")</f>
        <v/>
      </c>
      <c r="K341" s="90"/>
      <c r="L341" s="195" t="str">
        <f t="shared" si="35"/>
        <v/>
      </c>
      <c r="S341" s="201" t="str">
        <f t="shared" si="31"/>
        <v>NO</v>
      </c>
      <c r="T341" s="201" t="str">
        <f t="shared" si="32"/>
        <v>NO</v>
      </c>
      <c r="U341" s="201" t="str">
        <f t="shared" si="33"/>
        <v>NO</v>
      </c>
      <c r="V341" s="139">
        <f t="shared" si="34"/>
        <v>0</v>
      </c>
      <c r="W341" s="199" t="str">
        <f t="shared" si="36"/>
        <v/>
      </c>
    </row>
    <row r="342" spans="1:23" ht="18" customHeight="1" x14ac:dyDescent="0.25">
      <c r="A342" s="69"/>
      <c r="B342" s="81"/>
      <c r="C342" s="110"/>
      <c r="D342" s="141" t="str">
        <f>IFERROR(IF(FixtureCalc!C338="-","",IF(OR(FixtureCalc!E338="blank row 1",FixtureCalc!E338="blank row 2"),"","Matchweek "&amp;FixtureCalc!C338)),"")</f>
        <v/>
      </c>
      <c r="E342" s="142" t="str">
        <f>IFERROR(IF(LEN(INDEX(Settings!$D$6:$D$37,MATCH(Fixture!F342,Settings!$C$6:$C$37,0)))=0,"",INDEX(Settings!$D$6:$D$37,MATCH(Fixture!F342,Settings!$C$6:$C$37,0))),"")</f>
        <v/>
      </c>
      <c r="F342" s="185" t="str">
        <f>IFERROR(IF(FixtureCalc!C338="-","",IF(OR(FixtureCalc!E338="blank row 1",FixtureCalc!E338="blank row 2"),"", IF(LEN(INDEX(Settings!$C$6:$C$37,FixtureCalc!E338))=0,"BYE",INDEX(Settings!$C$6:$C$37,FixtureCalc!E338))  )),"")</f>
        <v/>
      </c>
      <c r="G342" s="27"/>
      <c r="H342" s="82"/>
      <c r="I342" s="27"/>
      <c r="J342" s="175" t="str">
        <f>IFERROR(IF(FixtureCalc!C338="-","",IF(OR(FixtureCalc!F338="blank row 1",FixtureCalc!F338="blank row 2"),"",IF(LEN(INDEX(Settings!$C$6:$C$37,FixtureCalc!F338))=0,"BYE",INDEX(Settings!$C$6:$C$37,FixtureCalc!F338)) )),"")</f>
        <v/>
      </c>
      <c r="K342" s="90"/>
      <c r="L342" s="195" t="str">
        <f t="shared" si="35"/>
        <v/>
      </c>
      <c r="S342" s="201" t="str">
        <f t="shared" si="31"/>
        <v>NO</v>
      </c>
      <c r="T342" s="201" t="str">
        <f t="shared" si="32"/>
        <v>NO</v>
      </c>
      <c r="U342" s="201" t="str">
        <f t="shared" si="33"/>
        <v>NO</v>
      </c>
      <c r="V342" s="139">
        <f t="shared" si="34"/>
        <v>0</v>
      </c>
      <c r="W342" s="199" t="str">
        <f t="shared" si="36"/>
        <v/>
      </c>
    </row>
    <row r="343" spans="1:23" ht="18" customHeight="1" x14ac:dyDescent="0.25">
      <c r="A343" s="69"/>
      <c r="B343" s="81"/>
      <c r="C343" s="110"/>
      <c r="D343" s="141" t="str">
        <f>IFERROR(IF(FixtureCalc!C339="-","",IF(OR(FixtureCalc!E339="blank row 1",FixtureCalc!E339="blank row 2"),"","Matchweek "&amp;FixtureCalc!C339)),"")</f>
        <v/>
      </c>
      <c r="E343" s="142" t="str">
        <f>IFERROR(IF(LEN(INDEX(Settings!$D$6:$D$37,MATCH(Fixture!F343,Settings!$C$6:$C$37,0)))=0,"",INDEX(Settings!$D$6:$D$37,MATCH(Fixture!F343,Settings!$C$6:$C$37,0))),"")</f>
        <v/>
      </c>
      <c r="F343" s="185" t="str">
        <f>IFERROR(IF(FixtureCalc!C339="-","",IF(OR(FixtureCalc!E339="blank row 1",FixtureCalc!E339="blank row 2"),"", IF(LEN(INDEX(Settings!$C$6:$C$37,FixtureCalc!E339))=0,"BYE",INDEX(Settings!$C$6:$C$37,FixtureCalc!E339))  )),"")</f>
        <v/>
      </c>
      <c r="G343" s="27"/>
      <c r="H343" s="82"/>
      <c r="I343" s="27"/>
      <c r="J343" s="175" t="str">
        <f>IFERROR(IF(FixtureCalc!C339="-","",IF(OR(FixtureCalc!F339="blank row 1",FixtureCalc!F339="blank row 2"),"",IF(LEN(INDEX(Settings!$C$6:$C$37,FixtureCalc!F339))=0,"BYE",INDEX(Settings!$C$6:$C$37,FixtureCalc!F339)) )),"")</f>
        <v/>
      </c>
      <c r="K343" s="90"/>
      <c r="L343" s="195" t="str">
        <f t="shared" si="35"/>
        <v/>
      </c>
      <c r="S343" s="201" t="str">
        <f t="shared" si="31"/>
        <v>NO</v>
      </c>
      <c r="T343" s="201" t="str">
        <f t="shared" si="32"/>
        <v>NO</v>
      </c>
      <c r="U343" s="201" t="str">
        <f t="shared" si="33"/>
        <v>NO</v>
      </c>
      <c r="V343" s="139">
        <f t="shared" si="34"/>
        <v>0</v>
      </c>
      <c r="W343" s="199" t="str">
        <f t="shared" si="36"/>
        <v/>
      </c>
    </row>
    <row r="344" spans="1:23" ht="18" customHeight="1" x14ac:dyDescent="0.25">
      <c r="A344" s="69"/>
      <c r="B344" s="81"/>
      <c r="C344" s="110"/>
      <c r="D344" s="141" t="str">
        <f>IFERROR(IF(FixtureCalc!C340="-","",IF(OR(FixtureCalc!E340="blank row 1",FixtureCalc!E340="blank row 2"),"","Matchweek "&amp;FixtureCalc!C340)),"")</f>
        <v/>
      </c>
      <c r="E344" s="142" t="str">
        <f>IFERROR(IF(LEN(INDEX(Settings!$D$6:$D$37,MATCH(Fixture!F344,Settings!$C$6:$C$37,0)))=0,"",INDEX(Settings!$D$6:$D$37,MATCH(Fixture!F344,Settings!$C$6:$C$37,0))),"")</f>
        <v/>
      </c>
      <c r="F344" s="185" t="str">
        <f>IFERROR(IF(FixtureCalc!C340="-","",IF(OR(FixtureCalc!E340="blank row 1",FixtureCalc!E340="blank row 2"),"", IF(LEN(INDEX(Settings!$C$6:$C$37,FixtureCalc!E340))=0,"BYE",INDEX(Settings!$C$6:$C$37,FixtureCalc!E340))  )),"")</f>
        <v/>
      </c>
      <c r="G344" s="27"/>
      <c r="H344" s="82"/>
      <c r="I344" s="27"/>
      <c r="J344" s="175" t="str">
        <f>IFERROR(IF(FixtureCalc!C340="-","",IF(OR(FixtureCalc!F340="blank row 1",FixtureCalc!F340="blank row 2"),"",IF(LEN(INDEX(Settings!$C$6:$C$37,FixtureCalc!F340))=0,"BYE",INDEX(Settings!$C$6:$C$37,FixtureCalc!F340)) )),"")</f>
        <v/>
      </c>
      <c r="K344" s="90"/>
      <c r="L344" s="195" t="str">
        <f t="shared" si="35"/>
        <v/>
      </c>
      <c r="S344" s="201" t="str">
        <f t="shared" si="31"/>
        <v>NO</v>
      </c>
      <c r="T344" s="201" t="str">
        <f t="shared" si="32"/>
        <v>NO</v>
      </c>
      <c r="U344" s="201" t="str">
        <f t="shared" si="33"/>
        <v>NO</v>
      </c>
      <c r="V344" s="139">
        <f t="shared" si="34"/>
        <v>0</v>
      </c>
      <c r="W344" s="199" t="str">
        <f t="shared" si="36"/>
        <v/>
      </c>
    </row>
    <row r="345" spans="1:23" ht="18" customHeight="1" x14ac:dyDescent="0.25">
      <c r="A345" s="69"/>
      <c r="B345" s="81"/>
      <c r="C345" s="110"/>
      <c r="D345" s="141" t="str">
        <f>IFERROR(IF(FixtureCalc!C341="-","",IF(OR(FixtureCalc!E341="blank row 1",FixtureCalc!E341="blank row 2"),"","Matchweek "&amp;FixtureCalc!C341)),"")</f>
        <v/>
      </c>
      <c r="E345" s="142" t="str">
        <f>IFERROR(IF(LEN(INDEX(Settings!$D$6:$D$37,MATCH(Fixture!F345,Settings!$C$6:$C$37,0)))=0,"",INDEX(Settings!$D$6:$D$37,MATCH(Fixture!F345,Settings!$C$6:$C$37,0))),"")</f>
        <v/>
      </c>
      <c r="F345" s="185" t="str">
        <f>IFERROR(IF(FixtureCalc!C341="-","",IF(OR(FixtureCalc!E341="blank row 1",FixtureCalc!E341="blank row 2"),"", IF(LEN(INDEX(Settings!$C$6:$C$37,FixtureCalc!E341))=0,"BYE",INDEX(Settings!$C$6:$C$37,FixtureCalc!E341))  )),"")</f>
        <v/>
      </c>
      <c r="G345" s="27"/>
      <c r="H345" s="82"/>
      <c r="I345" s="27"/>
      <c r="J345" s="175" t="str">
        <f>IFERROR(IF(FixtureCalc!C341="-","",IF(OR(FixtureCalc!F341="blank row 1",FixtureCalc!F341="blank row 2"),"",IF(LEN(INDEX(Settings!$C$6:$C$37,FixtureCalc!F341))=0,"BYE",INDEX(Settings!$C$6:$C$37,FixtureCalc!F341)) )),"")</f>
        <v/>
      </c>
      <c r="K345" s="90"/>
      <c r="L345" s="195" t="str">
        <f t="shared" si="35"/>
        <v/>
      </c>
      <c r="S345" s="201" t="str">
        <f t="shared" si="31"/>
        <v>NO</v>
      </c>
      <c r="T345" s="201" t="str">
        <f t="shared" si="32"/>
        <v>NO</v>
      </c>
      <c r="U345" s="201" t="str">
        <f t="shared" si="33"/>
        <v>NO</v>
      </c>
      <c r="V345" s="139">
        <f t="shared" si="34"/>
        <v>0</v>
      </c>
      <c r="W345" s="199" t="str">
        <f t="shared" si="36"/>
        <v/>
      </c>
    </row>
    <row r="346" spans="1:23" ht="18" customHeight="1" x14ac:dyDescent="0.25">
      <c r="A346" s="69"/>
      <c r="B346" s="81"/>
      <c r="C346" s="110"/>
      <c r="D346" s="141" t="str">
        <f>IFERROR(IF(FixtureCalc!C342="-","",IF(OR(FixtureCalc!E342="blank row 1",FixtureCalc!E342="blank row 2"),"","Matchweek "&amp;FixtureCalc!C342)),"")</f>
        <v/>
      </c>
      <c r="E346" s="142" t="str">
        <f>IFERROR(IF(LEN(INDEX(Settings!$D$6:$D$37,MATCH(Fixture!F346,Settings!$C$6:$C$37,0)))=0,"",INDEX(Settings!$D$6:$D$37,MATCH(Fixture!F346,Settings!$C$6:$C$37,0))),"")</f>
        <v/>
      </c>
      <c r="F346" s="185" t="str">
        <f>IFERROR(IF(FixtureCalc!C342="-","",IF(OR(FixtureCalc!E342="blank row 1",FixtureCalc!E342="blank row 2"),"", IF(LEN(INDEX(Settings!$C$6:$C$37,FixtureCalc!E342))=0,"BYE",INDEX(Settings!$C$6:$C$37,FixtureCalc!E342))  )),"")</f>
        <v/>
      </c>
      <c r="G346" s="27"/>
      <c r="H346" s="82"/>
      <c r="I346" s="27"/>
      <c r="J346" s="175" t="str">
        <f>IFERROR(IF(FixtureCalc!C342="-","",IF(OR(FixtureCalc!F342="blank row 1",FixtureCalc!F342="blank row 2"),"",IF(LEN(INDEX(Settings!$C$6:$C$37,FixtureCalc!F342))=0,"BYE",INDEX(Settings!$C$6:$C$37,FixtureCalc!F342)) )),"")</f>
        <v/>
      </c>
      <c r="K346" s="90"/>
      <c r="L346" s="195" t="str">
        <f t="shared" si="35"/>
        <v/>
      </c>
      <c r="S346" s="201" t="str">
        <f t="shared" si="31"/>
        <v>NO</v>
      </c>
      <c r="T346" s="201" t="str">
        <f t="shared" si="32"/>
        <v>NO</v>
      </c>
      <c r="U346" s="201" t="str">
        <f t="shared" si="33"/>
        <v>NO</v>
      </c>
      <c r="V346" s="139">
        <f t="shared" si="34"/>
        <v>0</v>
      </c>
      <c r="W346" s="199" t="str">
        <f t="shared" si="36"/>
        <v/>
      </c>
    </row>
    <row r="347" spans="1:23" ht="18" customHeight="1" x14ac:dyDescent="0.25">
      <c r="A347" s="69"/>
      <c r="B347" s="81"/>
      <c r="C347" s="110"/>
      <c r="D347" s="141" t="str">
        <f>IFERROR(IF(FixtureCalc!C343="-","",IF(OR(FixtureCalc!E343="blank row 1",FixtureCalc!E343="blank row 2"),"","Matchweek "&amp;FixtureCalc!C343)),"")</f>
        <v/>
      </c>
      <c r="E347" s="142" t="str">
        <f>IFERROR(IF(LEN(INDEX(Settings!$D$6:$D$37,MATCH(Fixture!F347,Settings!$C$6:$C$37,0)))=0,"",INDEX(Settings!$D$6:$D$37,MATCH(Fixture!F347,Settings!$C$6:$C$37,0))),"")</f>
        <v/>
      </c>
      <c r="F347" s="185" t="str">
        <f>IFERROR(IF(FixtureCalc!C343="-","",IF(OR(FixtureCalc!E343="blank row 1",FixtureCalc!E343="blank row 2"),"", IF(LEN(INDEX(Settings!$C$6:$C$37,FixtureCalc!E343))=0,"BYE",INDEX(Settings!$C$6:$C$37,FixtureCalc!E343))  )),"")</f>
        <v/>
      </c>
      <c r="G347" s="27"/>
      <c r="H347" s="82"/>
      <c r="I347" s="27"/>
      <c r="J347" s="175" t="str">
        <f>IFERROR(IF(FixtureCalc!C343="-","",IF(OR(FixtureCalc!F343="blank row 1",FixtureCalc!F343="blank row 2"),"",IF(LEN(INDEX(Settings!$C$6:$C$37,FixtureCalc!F343))=0,"BYE",INDEX(Settings!$C$6:$C$37,FixtureCalc!F343)) )),"")</f>
        <v/>
      </c>
      <c r="K347" s="90"/>
      <c r="L347" s="195" t="str">
        <f t="shared" si="35"/>
        <v/>
      </c>
      <c r="S347" s="201" t="str">
        <f t="shared" si="31"/>
        <v>NO</v>
      </c>
      <c r="T347" s="201" t="str">
        <f t="shared" si="32"/>
        <v>NO</v>
      </c>
      <c r="U347" s="201" t="str">
        <f t="shared" si="33"/>
        <v>NO</v>
      </c>
      <c r="V347" s="139">
        <f t="shared" si="34"/>
        <v>0</v>
      </c>
      <c r="W347" s="199" t="str">
        <f t="shared" si="36"/>
        <v/>
      </c>
    </row>
    <row r="348" spans="1:23" ht="18" customHeight="1" x14ac:dyDescent="0.25">
      <c r="A348" s="69"/>
      <c r="B348" s="81"/>
      <c r="C348" s="110"/>
      <c r="D348" s="141" t="str">
        <f>IFERROR(IF(FixtureCalc!C344="-","",IF(OR(FixtureCalc!E344="blank row 1",FixtureCalc!E344="blank row 2"),"","Matchweek "&amp;FixtureCalc!C344)),"")</f>
        <v/>
      </c>
      <c r="E348" s="142" t="str">
        <f>IFERROR(IF(LEN(INDEX(Settings!$D$6:$D$37,MATCH(Fixture!F348,Settings!$C$6:$C$37,0)))=0,"",INDEX(Settings!$D$6:$D$37,MATCH(Fixture!F348,Settings!$C$6:$C$37,0))),"")</f>
        <v/>
      </c>
      <c r="F348" s="185" t="str">
        <f>IFERROR(IF(FixtureCalc!C344="-","",IF(OR(FixtureCalc!E344="blank row 1",FixtureCalc!E344="blank row 2"),"", IF(LEN(INDEX(Settings!$C$6:$C$37,FixtureCalc!E344))=0,"BYE",INDEX(Settings!$C$6:$C$37,FixtureCalc!E344))  )),"")</f>
        <v/>
      </c>
      <c r="G348" s="27"/>
      <c r="H348" s="82"/>
      <c r="I348" s="27"/>
      <c r="J348" s="175" t="str">
        <f>IFERROR(IF(FixtureCalc!C344="-","",IF(OR(FixtureCalc!F344="blank row 1",FixtureCalc!F344="blank row 2"),"",IF(LEN(INDEX(Settings!$C$6:$C$37,FixtureCalc!F344))=0,"BYE",INDEX(Settings!$C$6:$C$37,FixtureCalc!F344)) )),"")</f>
        <v/>
      </c>
      <c r="K348" s="90"/>
      <c r="L348" s="195" t="str">
        <f t="shared" si="35"/>
        <v/>
      </c>
      <c r="S348" s="201" t="str">
        <f t="shared" si="31"/>
        <v>NO</v>
      </c>
      <c r="T348" s="201" t="str">
        <f t="shared" si="32"/>
        <v>NO</v>
      </c>
      <c r="U348" s="201" t="str">
        <f t="shared" si="33"/>
        <v>NO</v>
      </c>
      <c r="V348" s="139">
        <f t="shared" si="34"/>
        <v>0</v>
      </c>
      <c r="W348" s="199" t="str">
        <f t="shared" si="36"/>
        <v/>
      </c>
    </row>
    <row r="349" spans="1:23" ht="18" customHeight="1" x14ac:dyDescent="0.25">
      <c r="A349" s="69"/>
      <c r="B349" s="81"/>
      <c r="C349" s="110"/>
      <c r="D349" s="141" t="str">
        <f>IFERROR(IF(FixtureCalc!C345="-","",IF(OR(FixtureCalc!E345="blank row 1",FixtureCalc!E345="blank row 2"),"","Matchweek "&amp;FixtureCalc!C345)),"")</f>
        <v/>
      </c>
      <c r="E349" s="142" t="str">
        <f>IFERROR(IF(LEN(INDEX(Settings!$D$6:$D$37,MATCH(Fixture!F349,Settings!$C$6:$C$37,0)))=0,"",INDEX(Settings!$D$6:$D$37,MATCH(Fixture!F349,Settings!$C$6:$C$37,0))),"")</f>
        <v/>
      </c>
      <c r="F349" s="185" t="str">
        <f>IFERROR(IF(FixtureCalc!C345="-","",IF(OR(FixtureCalc!E345="blank row 1",FixtureCalc!E345="blank row 2"),"", IF(LEN(INDEX(Settings!$C$6:$C$37,FixtureCalc!E345))=0,"BYE",INDEX(Settings!$C$6:$C$37,FixtureCalc!E345))  )),"")</f>
        <v/>
      </c>
      <c r="G349" s="27"/>
      <c r="H349" s="82"/>
      <c r="I349" s="27"/>
      <c r="J349" s="175" t="str">
        <f>IFERROR(IF(FixtureCalc!C345="-","",IF(OR(FixtureCalc!F345="blank row 1",FixtureCalc!F345="blank row 2"),"",IF(LEN(INDEX(Settings!$C$6:$C$37,FixtureCalc!F345))=0,"BYE",INDEX(Settings!$C$6:$C$37,FixtureCalc!F345)) )),"")</f>
        <v/>
      </c>
      <c r="K349" s="90"/>
      <c r="L349" s="195" t="str">
        <f t="shared" si="35"/>
        <v/>
      </c>
      <c r="S349" s="201" t="str">
        <f t="shared" si="31"/>
        <v>NO</v>
      </c>
      <c r="T349" s="201" t="str">
        <f t="shared" si="32"/>
        <v>NO</v>
      </c>
      <c r="U349" s="201" t="str">
        <f t="shared" si="33"/>
        <v>NO</v>
      </c>
      <c r="V349" s="139">
        <f t="shared" si="34"/>
        <v>0</v>
      </c>
      <c r="W349" s="199" t="str">
        <f t="shared" si="36"/>
        <v/>
      </c>
    </row>
    <row r="350" spans="1:23" ht="18" customHeight="1" x14ac:dyDescent="0.25">
      <c r="A350" s="69"/>
      <c r="B350" s="81"/>
      <c r="C350" s="110"/>
      <c r="D350" s="141" t="str">
        <f>IFERROR(IF(FixtureCalc!C346="-","",IF(OR(FixtureCalc!E346="blank row 1",FixtureCalc!E346="blank row 2"),"","Matchweek "&amp;FixtureCalc!C346)),"")</f>
        <v/>
      </c>
      <c r="E350" s="142" t="str">
        <f>IFERROR(IF(LEN(INDEX(Settings!$D$6:$D$37,MATCH(Fixture!F350,Settings!$C$6:$C$37,0)))=0,"",INDEX(Settings!$D$6:$D$37,MATCH(Fixture!F350,Settings!$C$6:$C$37,0))),"")</f>
        <v/>
      </c>
      <c r="F350" s="185" t="str">
        <f>IFERROR(IF(FixtureCalc!C346="-","",IF(OR(FixtureCalc!E346="blank row 1",FixtureCalc!E346="blank row 2"),"", IF(LEN(INDEX(Settings!$C$6:$C$37,FixtureCalc!E346))=0,"BYE",INDEX(Settings!$C$6:$C$37,FixtureCalc!E346))  )),"")</f>
        <v/>
      </c>
      <c r="G350" s="27"/>
      <c r="H350" s="82"/>
      <c r="I350" s="27"/>
      <c r="J350" s="175" t="str">
        <f>IFERROR(IF(FixtureCalc!C346="-","",IF(OR(FixtureCalc!F346="blank row 1",FixtureCalc!F346="blank row 2"),"",IF(LEN(INDEX(Settings!$C$6:$C$37,FixtureCalc!F346))=0,"BYE",INDEX(Settings!$C$6:$C$37,FixtureCalc!F346)) )),"")</f>
        <v/>
      </c>
      <c r="K350" s="90"/>
      <c r="L350" s="195" t="str">
        <f t="shared" si="35"/>
        <v/>
      </c>
      <c r="S350" s="201" t="str">
        <f t="shared" si="31"/>
        <v>NO</v>
      </c>
      <c r="T350" s="201" t="str">
        <f t="shared" si="32"/>
        <v>NO</v>
      </c>
      <c r="U350" s="201" t="str">
        <f t="shared" si="33"/>
        <v>NO</v>
      </c>
      <c r="V350" s="139">
        <f t="shared" si="34"/>
        <v>0</v>
      </c>
      <c r="W350" s="199" t="str">
        <f t="shared" si="36"/>
        <v/>
      </c>
    </row>
    <row r="351" spans="1:23" ht="18" customHeight="1" x14ac:dyDescent="0.25">
      <c r="A351" s="69"/>
      <c r="B351" s="81"/>
      <c r="C351" s="110"/>
      <c r="D351" s="141" t="str">
        <f>IFERROR(IF(FixtureCalc!C347="-","",IF(OR(FixtureCalc!E347="blank row 1",FixtureCalc!E347="blank row 2"),"","Matchweek "&amp;FixtureCalc!C347)),"")</f>
        <v/>
      </c>
      <c r="E351" s="142" t="str">
        <f>IFERROR(IF(LEN(INDEX(Settings!$D$6:$D$37,MATCH(Fixture!F351,Settings!$C$6:$C$37,0)))=0,"",INDEX(Settings!$D$6:$D$37,MATCH(Fixture!F351,Settings!$C$6:$C$37,0))),"")</f>
        <v/>
      </c>
      <c r="F351" s="185" t="str">
        <f>IFERROR(IF(FixtureCalc!C347="-","",IF(OR(FixtureCalc!E347="blank row 1",FixtureCalc!E347="blank row 2"),"", IF(LEN(INDEX(Settings!$C$6:$C$37,FixtureCalc!E347))=0,"BYE",INDEX(Settings!$C$6:$C$37,FixtureCalc!E347))  )),"")</f>
        <v/>
      </c>
      <c r="G351" s="27"/>
      <c r="H351" s="82"/>
      <c r="I351" s="27"/>
      <c r="J351" s="175" t="str">
        <f>IFERROR(IF(FixtureCalc!C347="-","",IF(OR(FixtureCalc!F347="blank row 1",FixtureCalc!F347="blank row 2"),"",IF(LEN(INDEX(Settings!$C$6:$C$37,FixtureCalc!F347))=0,"BYE",INDEX(Settings!$C$6:$C$37,FixtureCalc!F347)) )),"")</f>
        <v/>
      </c>
      <c r="K351" s="90"/>
      <c r="L351" s="195" t="str">
        <f t="shared" si="35"/>
        <v/>
      </c>
      <c r="S351" s="201" t="str">
        <f t="shared" si="31"/>
        <v>NO</v>
      </c>
      <c r="T351" s="201" t="str">
        <f t="shared" si="32"/>
        <v>NO</v>
      </c>
      <c r="U351" s="201" t="str">
        <f t="shared" si="33"/>
        <v>NO</v>
      </c>
      <c r="V351" s="139">
        <f t="shared" si="34"/>
        <v>0</v>
      </c>
      <c r="W351" s="199" t="str">
        <f t="shared" si="36"/>
        <v/>
      </c>
    </row>
    <row r="352" spans="1:23" ht="18" customHeight="1" x14ac:dyDescent="0.25">
      <c r="A352" s="69"/>
      <c r="B352" s="81"/>
      <c r="C352" s="110"/>
      <c r="D352" s="141" t="str">
        <f>IFERROR(IF(FixtureCalc!C348="-","",IF(OR(FixtureCalc!E348="blank row 1",FixtureCalc!E348="blank row 2"),"","Matchweek "&amp;FixtureCalc!C348)),"")</f>
        <v/>
      </c>
      <c r="E352" s="142" t="str">
        <f>IFERROR(IF(LEN(INDEX(Settings!$D$6:$D$37,MATCH(Fixture!F352,Settings!$C$6:$C$37,0)))=0,"",INDEX(Settings!$D$6:$D$37,MATCH(Fixture!F352,Settings!$C$6:$C$37,0))),"")</f>
        <v/>
      </c>
      <c r="F352" s="185" t="str">
        <f>IFERROR(IF(FixtureCalc!C348="-","",IF(OR(FixtureCalc!E348="blank row 1",FixtureCalc!E348="blank row 2"),"", IF(LEN(INDEX(Settings!$C$6:$C$37,FixtureCalc!E348))=0,"BYE",INDEX(Settings!$C$6:$C$37,FixtureCalc!E348))  )),"")</f>
        <v/>
      </c>
      <c r="G352" s="27"/>
      <c r="H352" s="82"/>
      <c r="I352" s="27"/>
      <c r="J352" s="175" t="str">
        <f>IFERROR(IF(FixtureCalc!C348="-","",IF(OR(FixtureCalc!F348="blank row 1",FixtureCalc!F348="blank row 2"),"",IF(LEN(INDEX(Settings!$C$6:$C$37,FixtureCalc!F348))=0,"BYE",INDEX(Settings!$C$6:$C$37,FixtureCalc!F348)) )),"")</f>
        <v/>
      </c>
      <c r="K352" s="90"/>
      <c r="L352" s="195" t="str">
        <f t="shared" si="35"/>
        <v/>
      </c>
      <c r="S352" s="201" t="str">
        <f t="shared" si="31"/>
        <v>NO</v>
      </c>
      <c r="T352" s="201" t="str">
        <f t="shared" si="32"/>
        <v>NO</v>
      </c>
      <c r="U352" s="201" t="str">
        <f t="shared" si="33"/>
        <v>NO</v>
      </c>
      <c r="V352" s="139">
        <f t="shared" si="34"/>
        <v>0</v>
      </c>
      <c r="W352" s="199" t="str">
        <f t="shared" si="36"/>
        <v/>
      </c>
    </row>
    <row r="353" spans="1:23" ht="18" customHeight="1" x14ac:dyDescent="0.25">
      <c r="A353" s="69"/>
      <c r="B353" s="81"/>
      <c r="C353" s="110"/>
      <c r="D353" s="141" t="str">
        <f>IFERROR(IF(FixtureCalc!C349="-","",IF(OR(FixtureCalc!E349="blank row 1",FixtureCalc!E349="blank row 2"),"","Matchweek "&amp;FixtureCalc!C349)),"")</f>
        <v/>
      </c>
      <c r="E353" s="142" t="str">
        <f>IFERROR(IF(LEN(INDEX(Settings!$D$6:$D$37,MATCH(Fixture!F353,Settings!$C$6:$C$37,0)))=0,"",INDEX(Settings!$D$6:$D$37,MATCH(Fixture!F353,Settings!$C$6:$C$37,0))),"")</f>
        <v/>
      </c>
      <c r="F353" s="185" t="str">
        <f>IFERROR(IF(FixtureCalc!C349="-","",IF(OR(FixtureCalc!E349="blank row 1",FixtureCalc!E349="blank row 2"),"", IF(LEN(INDEX(Settings!$C$6:$C$37,FixtureCalc!E349))=0,"BYE",INDEX(Settings!$C$6:$C$37,FixtureCalc!E349))  )),"")</f>
        <v/>
      </c>
      <c r="G353" s="27"/>
      <c r="H353" s="82"/>
      <c r="I353" s="27"/>
      <c r="J353" s="175" t="str">
        <f>IFERROR(IF(FixtureCalc!C349="-","",IF(OR(FixtureCalc!F349="blank row 1",FixtureCalc!F349="blank row 2"),"",IF(LEN(INDEX(Settings!$C$6:$C$37,FixtureCalc!F349))=0,"BYE",INDEX(Settings!$C$6:$C$37,FixtureCalc!F349)) )),"")</f>
        <v/>
      </c>
      <c r="K353" s="90"/>
      <c r="L353" s="195" t="str">
        <f t="shared" si="35"/>
        <v/>
      </c>
      <c r="S353" s="201" t="str">
        <f t="shared" si="31"/>
        <v>NO</v>
      </c>
      <c r="T353" s="201" t="str">
        <f t="shared" si="32"/>
        <v>NO</v>
      </c>
      <c r="U353" s="201" t="str">
        <f t="shared" si="33"/>
        <v>NO</v>
      </c>
      <c r="V353" s="139">
        <f t="shared" si="34"/>
        <v>0</v>
      </c>
      <c r="W353" s="199" t="str">
        <f t="shared" si="36"/>
        <v/>
      </c>
    </row>
    <row r="354" spans="1:23" ht="18" customHeight="1" x14ac:dyDescent="0.25">
      <c r="A354" s="69"/>
      <c r="B354" s="81"/>
      <c r="C354" s="110"/>
      <c r="D354" s="141" t="str">
        <f>IFERROR(IF(FixtureCalc!C350="-","",IF(OR(FixtureCalc!E350="blank row 1",FixtureCalc!E350="blank row 2"),"","Matchweek "&amp;FixtureCalc!C350)),"")</f>
        <v/>
      </c>
      <c r="E354" s="142" t="str">
        <f>IFERROR(IF(LEN(INDEX(Settings!$D$6:$D$37,MATCH(Fixture!F354,Settings!$C$6:$C$37,0)))=0,"",INDEX(Settings!$D$6:$D$37,MATCH(Fixture!F354,Settings!$C$6:$C$37,0))),"")</f>
        <v/>
      </c>
      <c r="F354" s="185" t="str">
        <f>IFERROR(IF(FixtureCalc!C350="-","",IF(OR(FixtureCalc!E350="blank row 1",FixtureCalc!E350="blank row 2"),"", IF(LEN(INDEX(Settings!$C$6:$C$37,FixtureCalc!E350))=0,"BYE",INDEX(Settings!$C$6:$C$37,FixtureCalc!E350))  )),"")</f>
        <v/>
      </c>
      <c r="G354" s="27"/>
      <c r="H354" s="82"/>
      <c r="I354" s="27"/>
      <c r="J354" s="175" t="str">
        <f>IFERROR(IF(FixtureCalc!C350="-","",IF(OR(FixtureCalc!F350="blank row 1",FixtureCalc!F350="blank row 2"),"",IF(LEN(INDEX(Settings!$C$6:$C$37,FixtureCalc!F350))=0,"BYE",INDEX(Settings!$C$6:$C$37,FixtureCalc!F350)) )),"")</f>
        <v/>
      </c>
      <c r="K354" s="90"/>
      <c r="L354" s="195" t="str">
        <f t="shared" si="35"/>
        <v/>
      </c>
      <c r="S354" s="201" t="str">
        <f t="shared" si="31"/>
        <v>NO</v>
      </c>
      <c r="T354" s="201" t="str">
        <f t="shared" si="32"/>
        <v>NO</v>
      </c>
      <c r="U354" s="201" t="str">
        <f t="shared" si="33"/>
        <v>NO</v>
      </c>
      <c r="V354" s="139">
        <f t="shared" si="34"/>
        <v>0</v>
      </c>
      <c r="W354" s="199" t="str">
        <f t="shared" si="36"/>
        <v/>
      </c>
    </row>
    <row r="355" spans="1:23" ht="18" customHeight="1" x14ac:dyDescent="0.25">
      <c r="A355" s="69"/>
      <c r="B355" s="81"/>
      <c r="C355" s="110"/>
      <c r="D355" s="141" t="str">
        <f>IFERROR(IF(FixtureCalc!C351="-","",IF(OR(FixtureCalc!E351="blank row 1",FixtureCalc!E351="blank row 2"),"","Matchweek "&amp;FixtureCalc!C351)),"")</f>
        <v/>
      </c>
      <c r="E355" s="142" t="str">
        <f>IFERROR(IF(LEN(INDEX(Settings!$D$6:$D$37,MATCH(Fixture!F355,Settings!$C$6:$C$37,0)))=0,"",INDEX(Settings!$D$6:$D$37,MATCH(Fixture!F355,Settings!$C$6:$C$37,0))),"")</f>
        <v/>
      </c>
      <c r="F355" s="185" t="str">
        <f>IFERROR(IF(FixtureCalc!C351="-","",IF(OR(FixtureCalc!E351="blank row 1",FixtureCalc!E351="blank row 2"),"", IF(LEN(INDEX(Settings!$C$6:$C$37,FixtureCalc!E351))=0,"BYE",INDEX(Settings!$C$6:$C$37,FixtureCalc!E351))  )),"")</f>
        <v/>
      </c>
      <c r="G355" s="27"/>
      <c r="H355" s="82"/>
      <c r="I355" s="27"/>
      <c r="J355" s="175" t="str">
        <f>IFERROR(IF(FixtureCalc!C351="-","",IF(OR(FixtureCalc!F351="blank row 1",FixtureCalc!F351="blank row 2"),"",IF(LEN(INDEX(Settings!$C$6:$C$37,FixtureCalc!F351))=0,"BYE",INDEX(Settings!$C$6:$C$37,FixtureCalc!F351)) )),"")</f>
        <v/>
      </c>
      <c r="K355" s="90"/>
      <c r="L355" s="195" t="str">
        <f t="shared" si="35"/>
        <v/>
      </c>
      <c r="S355" s="201" t="str">
        <f t="shared" si="31"/>
        <v>NO</v>
      </c>
      <c r="T355" s="201" t="str">
        <f t="shared" si="32"/>
        <v>NO</v>
      </c>
      <c r="U355" s="201" t="str">
        <f t="shared" si="33"/>
        <v>NO</v>
      </c>
      <c r="V355" s="139">
        <f t="shared" si="34"/>
        <v>0</v>
      </c>
      <c r="W355" s="199" t="str">
        <f t="shared" si="36"/>
        <v/>
      </c>
    </row>
    <row r="356" spans="1:23" ht="18" customHeight="1" x14ac:dyDescent="0.25">
      <c r="A356" s="69"/>
      <c r="B356" s="81"/>
      <c r="C356" s="110"/>
      <c r="D356" s="141" t="str">
        <f>IFERROR(IF(FixtureCalc!C352="-","",IF(OR(FixtureCalc!E352="blank row 1",FixtureCalc!E352="blank row 2"),"","Matchweek "&amp;FixtureCalc!C352)),"")</f>
        <v/>
      </c>
      <c r="E356" s="142" t="str">
        <f>IFERROR(IF(LEN(INDEX(Settings!$D$6:$D$37,MATCH(Fixture!F356,Settings!$C$6:$C$37,0)))=0,"",INDEX(Settings!$D$6:$D$37,MATCH(Fixture!F356,Settings!$C$6:$C$37,0))),"")</f>
        <v/>
      </c>
      <c r="F356" s="185" t="str">
        <f>IFERROR(IF(FixtureCalc!C352="-","",IF(OR(FixtureCalc!E352="blank row 1",FixtureCalc!E352="blank row 2"),"", IF(LEN(INDEX(Settings!$C$6:$C$37,FixtureCalc!E352))=0,"BYE",INDEX(Settings!$C$6:$C$37,FixtureCalc!E352))  )),"")</f>
        <v/>
      </c>
      <c r="G356" s="27"/>
      <c r="H356" s="82"/>
      <c r="I356" s="27"/>
      <c r="J356" s="175" t="str">
        <f>IFERROR(IF(FixtureCalc!C352="-","",IF(OR(FixtureCalc!F352="blank row 1",FixtureCalc!F352="blank row 2"),"",IF(LEN(INDEX(Settings!$C$6:$C$37,FixtureCalc!F352))=0,"BYE",INDEX(Settings!$C$6:$C$37,FixtureCalc!F352)) )),"")</f>
        <v/>
      </c>
      <c r="K356" s="90"/>
      <c r="L356" s="195" t="str">
        <f t="shared" si="35"/>
        <v/>
      </c>
      <c r="S356" s="201" t="str">
        <f t="shared" si="31"/>
        <v>NO</v>
      </c>
      <c r="T356" s="201" t="str">
        <f t="shared" si="32"/>
        <v>NO</v>
      </c>
      <c r="U356" s="201" t="str">
        <f t="shared" si="33"/>
        <v>NO</v>
      </c>
      <c r="V356" s="139">
        <f t="shared" si="34"/>
        <v>0</v>
      </c>
      <c r="W356" s="199" t="str">
        <f t="shared" si="36"/>
        <v/>
      </c>
    </row>
    <row r="357" spans="1:23" ht="18" customHeight="1" x14ac:dyDescent="0.25">
      <c r="A357" s="69"/>
      <c r="B357" s="81"/>
      <c r="C357" s="110"/>
      <c r="D357" s="141" t="str">
        <f>IFERROR(IF(FixtureCalc!C353="-","",IF(OR(FixtureCalc!E353="blank row 1",FixtureCalc!E353="blank row 2"),"","Matchweek "&amp;FixtureCalc!C353)),"")</f>
        <v/>
      </c>
      <c r="E357" s="142" t="str">
        <f>IFERROR(IF(LEN(INDEX(Settings!$D$6:$D$37,MATCH(Fixture!F357,Settings!$C$6:$C$37,0)))=0,"",INDEX(Settings!$D$6:$D$37,MATCH(Fixture!F357,Settings!$C$6:$C$37,0))),"")</f>
        <v/>
      </c>
      <c r="F357" s="185" t="str">
        <f>IFERROR(IF(FixtureCalc!C353="-","",IF(OR(FixtureCalc!E353="blank row 1",FixtureCalc!E353="blank row 2"),"", IF(LEN(INDEX(Settings!$C$6:$C$37,FixtureCalc!E353))=0,"BYE",INDEX(Settings!$C$6:$C$37,FixtureCalc!E353))  )),"")</f>
        <v/>
      </c>
      <c r="G357" s="27"/>
      <c r="H357" s="82"/>
      <c r="I357" s="27"/>
      <c r="J357" s="175" t="str">
        <f>IFERROR(IF(FixtureCalc!C353="-","",IF(OR(FixtureCalc!F353="blank row 1",FixtureCalc!F353="blank row 2"),"",IF(LEN(INDEX(Settings!$C$6:$C$37,FixtureCalc!F353))=0,"BYE",INDEX(Settings!$C$6:$C$37,FixtureCalc!F353)) )),"")</f>
        <v/>
      </c>
      <c r="K357" s="90"/>
      <c r="L357" s="195" t="str">
        <f t="shared" si="35"/>
        <v/>
      </c>
      <c r="S357" s="201" t="str">
        <f t="shared" si="31"/>
        <v>NO</v>
      </c>
      <c r="T357" s="201" t="str">
        <f t="shared" si="32"/>
        <v>NO</v>
      </c>
      <c r="U357" s="201" t="str">
        <f t="shared" si="33"/>
        <v>NO</v>
      </c>
      <c r="V357" s="139">
        <f t="shared" si="34"/>
        <v>0</v>
      </c>
      <c r="W357" s="199" t="str">
        <f t="shared" si="36"/>
        <v/>
      </c>
    </row>
    <row r="358" spans="1:23" ht="18" customHeight="1" x14ac:dyDescent="0.25">
      <c r="A358" s="69"/>
      <c r="B358" s="81"/>
      <c r="C358" s="110"/>
      <c r="D358" s="141" t="str">
        <f>IFERROR(IF(FixtureCalc!C354="-","",IF(OR(FixtureCalc!E354="blank row 1",FixtureCalc!E354="blank row 2"),"","Matchweek "&amp;FixtureCalc!C354)),"")</f>
        <v/>
      </c>
      <c r="E358" s="142" t="str">
        <f>IFERROR(IF(LEN(INDEX(Settings!$D$6:$D$37,MATCH(Fixture!F358,Settings!$C$6:$C$37,0)))=0,"",INDEX(Settings!$D$6:$D$37,MATCH(Fixture!F358,Settings!$C$6:$C$37,0))),"")</f>
        <v/>
      </c>
      <c r="F358" s="185" t="str">
        <f>IFERROR(IF(FixtureCalc!C354="-","",IF(OR(FixtureCalc!E354="blank row 1",FixtureCalc!E354="blank row 2"),"", IF(LEN(INDEX(Settings!$C$6:$C$37,FixtureCalc!E354))=0,"BYE",INDEX(Settings!$C$6:$C$37,FixtureCalc!E354))  )),"")</f>
        <v/>
      </c>
      <c r="G358" s="27"/>
      <c r="H358" s="82"/>
      <c r="I358" s="27"/>
      <c r="J358" s="175" t="str">
        <f>IFERROR(IF(FixtureCalc!C354="-","",IF(OR(FixtureCalc!F354="blank row 1",FixtureCalc!F354="blank row 2"),"",IF(LEN(INDEX(Settings!$C$6:$C$37,FixtureCalc!F354))=0,"BYE",INDEX(Settings!$C$6:$C$37,FixtureCalc!F354)) )),"")</f>
        <v/>
      </c>
      <c r="K358" s="90"/>
      <c r="L358" s="195" t="str">
        <f t="shared" si="35"/>
        <v/>
      </c>
      <c r="S358" s="201" t="str">
        <f t="shared" si="31"/>
        <v>NO</v>
      </c>
      <c r="T358" s="201" t="str">
        <f t="shared" si="32"/>
        <v>NO</v>
      </c>
      <c r="U358" s="201" t="str">
        <f t="shared" si="33"/>
        <v>NO</v>
      </c>
      <c r="V358" s="139">
        <f t="shared" si="34"/>
        <v>0</v>
      </c>
      <c r="W358" s="199" t="str">
        <f t="shared" si="36"/>
        <v/>
      </c>
    </row>
    <row r="359" spans="1:23" ht="18" customHeight="1" x14ac:dyDescent="0.25">
      <c r="A359" s="69"/>
      <c r="B359" s="81"/>
      <c r="C359" s="110"/>
      <c r="D359" s="141" t="str">
        <f>IFERROR(IF(FixtureCalc!C355="-","",IF(OR(FixtureCalc!E355="blank row 1",FixtureCalc!E355="blank row 2"),"","Matchweek "&amp;FixtureCalc!C355)),"")</f>
        <v/>
      </c>
      <c r="E359" s="142" t="str">
        <f>IFERROR(IF(LEN(INDEX(Settings!$D$6:$D$37,MATCH(Fixture!F359,Settings!$C$6:$C$37,0)))=0,"",INDEX(Settings!$D$6:$D$37,MATCH(Fixture!F359,Settings!$C$6:$C$37,0))),"")</f>
        <v/>
      </c>
      <c r="F359" s="185" t="str">
        <f>IFERROR(IF(FixtureCalc!C355="-","",IF(OR(FixtureCalc!E355="blank row 1",FixtureCalc!E355="blank row 2"),"", IF(LEN(INDEX(Settings!$C$6:$C$37,FixtureCalc!E355))=0,"BYE",INDEX(Settings!$C$6:$C$37,FixtureCalc!E355))  )),"")</f>
        <v/>
      </c>
      <c r="G359" s="27"/>
      <c r="H359" s="82"/>
      <c r="I359" s="27"/>
      <c r="J359" s="175" t="str">
        <f>IFERROR(IF(FixtureCalc!C355="-","",IF(OR(FixtureCalc!F355="blank row 1",FixtureCalc!F355="blank row 2"),"",IF(LEN(INDEX(Settings!$C$6:$C$37,FixtureCalc!F355))=0,"BYE",INDEX(Settings!$C$6:$C$37,FixtureCalc!F355)) )),"")</f>
        <v/>
      </c>
      <c r="K359" s="90"/>
      <c r="L359" s="195" t="str">
        <f t="shared" si="35"/>
        <v/>
      </c>
      <c r="S359" s="201" t="str">
        <f t="shared" si="31"/>
        <v>NO</v>
      </c>
      <c r="T359" s="201" t="str">
        <f t="shared" si="32"/>
        <v>NO</v>
      </c>
      <c r="U359" s="201" t="str">
        <f t="shared" si="33"/>
        <v>NO</v>
      </c>
      <c r="V359" s="139">
        <f t="shared" si="34"/>
        <v>0</v>
      </c>
      <c r="W359" s="199" t="str">
        <f t="shared" si="36"/>
        <v/>
      </c>
    </row>
    <row r="360" spans="1:23" ht="18" customHeight="1" x14ac:dyDescent="0.25">
      <c r="A360" s="69"/>
      <c r="B360" s="81"/>
      <c r="C360" s="110"/>
      <c r="D360" s="141" t="str">
        <f>IFERROR(IF(FixtureCalc!C356="-","",IF(OR(FixtureCalc!E356="blank row 1",FixtureCalc!E356="blank row 2"),"","Matchweek "&amp;FixtureCalc!C356)),"")</f>
        <v/>
      </c>
      <c r="E360" s="142" t="str">
        <f>IFERROR(IF(LEN(INDEX(Settings!$D$6:$D$37,MATCH(Fixture!F360,Settings!$C$6:$C$37,0)))=0,"",INDEX(Settings!$D$6:$D$37,MATCH(Fixture!F360,Settings!$C$6:$C$37,0))),"")</f>
        <v/>
      </c>
      <c r="F360" s="185" t="str">
        <f>IFERROR(IF(FixtureCalc!C356="-","",IF(OR(FixtureCalc!E356="blank row 1",FixtureCalc!E356="blank row 2"),"", IF(LEN(INDEX(Settings!$C$6:$C$37,FixtureCalc!E356))=0,"BYE",INDEX(Settings!$C$6:$C$37,FixtureCalc!E356))  )),"")</f>
        <v/>
      </c>
      <c r="G360" s="27"/>
      <c r="H360" s="82"/>
      <c r="I360" s="27"/>
      <c r="J360" s="175" t="str">
        <f>IFERROR(IF(FixtureCalc!C356="-","",IF(OR(FixtureCalc!F356="blank row 1",FixtureCalc!F356="blank row 2"),"",IF(LEN(INDEX(Settings!$C$6:$C$37,FixtureCalc!F356))=0,"BYE",INDEX(Settings!$C$6:$C$37,FixtureCalc!F356)) )),"")</f>
        <v/>
      </c>
      <c r="K360" s="90"/>
      <c r="L360" s="195" t="str">
        <f t="shared" si="35"/>
        <v/>
      </c>
      <c r="S360" s="201" t="str">
        <f t="shared" si="31"/>
        <v>NO</v>
      </c>
      <c r="T360" s="201" t="str">
        <f t="shared" si="32"/>
        <v>NO</v>
      </c>
      <c r="U360" s="201" t="str">
        <f t="shared" si="33"/>
        <v>NO</v>
      </c>
      <c r="V360" s="139">
        <f t="shared" si="34"/>
        <v>0</v>
      </c>
      <c r="W360" s="199" t="str">
        <f t="shared" si="36"/>
        <v/>
      </c>
    </row>
    <row r="361" spans="1:23" ht="18" customHeight="1" x14ac:dyDescent="0.25">
      <c r="A361" s="69"/>
      <c r="B361" s="81"/>
      <c r="C361" s="110"/>
      <c r="D361" s="141" t="str">
        <f>IFERROR(IF(FixtureCalc!C357="-","",IF(OR(FixtureCalc!E357="blank row 1",FixtureCalc!E357="blank row 2"),"","Matchweek "&amp;FixtureCalc!C357)),"")</f>
        <v/>
      </c>
      <c r="E361" s="142" t="str">
        <f>IFERROR(IF(LEN(INDEX(Settings!$D$6:$D$37,MATCH(Fixture!F361,Settings!$C$6:$C$37,0)))=0,"",INDEX(Settings!$D$6:$D$37,MATCH(Fixture!F361,Settings!$C$6:$C$37,0))),"")</f>
        <v/>
      </c>
      <c r="F361" s="185" t="str">
        <f>IFERROR(IF(FixtureCalc!C357="-","",IF(OR(FixtureCalc!E357="blank row 1",FixtureCalc!E357="blank row 2"),"", IF(LEN(INDEX(Settings!$C$6:$C$37,FixtureCalc!E357))=0,"BYE",INDEX(Settings!$C$6:$C$37,FixtureCalc!E357))  )),"")</f>
        <v/>
      </c>
      <c r="G361" s="27"/>
      <c r="H361" s="82"/>
      <c r="I361" s="27"/>
      <c r="J361" s="175" t="str">
        <f>IFERROR(IF(FixtureCalc!C357="-","",IF(OR(FixtureCalc!F357="blank row 1",FixtureCalc!F357="blank row 2"),"",IF(LEN(INDEX(Settings!$C$6:$C$37,FixtureCalc!F357))=0,"BYE",INDEX(Settings!$C$6:$C$37,FixtureCalc!F357)) )),"")</f>
        <v/>
      </c>
      <c r="K361" s="90"/>
      <c r="L361" s="195" t="str">
        <f t="shared" si="35"/>
        <v/>
      </c>
      <c r="S361" s="201" t="str">
        <f t="shared" si="31"/>
        <v>NO</v>
      </c>
      <c r="T361" s="201" t="str">
        <f t="shared" si="32"/>
        <v>NO</v>
      </c>
      <c r="U361" s="201" t="str">
        <f t="shared" si="33"/>
        <v>NO</v>
      </c>
      <c r="V361" s="139">
        <f t="shared" si="34"/>
        <v>0</v>
      </c>
      <c r="W361" s="199" t="str">
        <f t="shared" si="36"/>
        <v/>
      </c>
    </row>
    <row r="362" spans="1:23" ht="18" customHeight="1" x14ac:dyDescent="0.25">
      <c r="A362" s="69"/>
      <c r="B362" s="81"/>
      <c r="C362" s="110"/>
      <c r="D362" s="141" t="str">
        <f>IFERROR(IF(FixtureCalc!C358="-","",IF(OR(FixtureCalc!E358="blank row 1",FixtureCalc!E358="blank row 2"),"","Matchweek "&amp;FixtureCalc!C358)),"")</f>
        <v/>
      </c>
      <c r="E362" s="142" t="str">
        <f>IFERROR(IF(LEN(INDEX(Settings!$D$6:$D$37,MATCH(Fixture!F362,Settings!$C$6:$C$37,0)))=0,"",INDEX(Settings!$D$6:$D$37,MATCH(Fixture!F362,Settings!$C$6:$C$37,0))),"")</f>
        <v/>
      </c>
      <c r="F362" s="185" t="str">
        <f>IFERROR(IF(FixtureCalc!C358="-","",IF(OR(FixtureCalc!E358="blank row 1",FixtureCalc!E358="blank row 2"),"", IF(LEN(INDEX(Settings!$C$6:$C$37,FixtureCalc!E358))=0,"BYE",INDEX(Settings!$C$6:$C$37,FixtureCalc!E358))  )),"")</f>
        <v/>
      </c>
      <c r="G362" s="27"/>
      <c r="H362" s="82"/>
      <c r="I362" s="27"/>
      <c r="J362" s="175" t="str">
        <f>IFERROR(IF(FixtureCalc!C358="-","",IF(OR(FixtureCalc!F358="blank row 1",FixtureCalc!F358="blank row 2"),"",IF(LEN(INDEX(Settings!$C$6:$C$37,FixtureCalc!F358))=0,"BYE",INDEX(Settings!$C$6:$C$37,FixtureCalc!F358)) )),"")</f>
        <v/>
      </c>
      <c r="K362" s="90"/>
      <c r="L362" s="195" t="str">
        <f t="shared" si="35"/>
        <v/>
      </c>
      <c r="S362" s="201" t="str">
        <f t="shared" si="31"/>
        <v>NO</v>
      </c>
      <c r="T362" s="201" t="str">
        <f t="shared" si="32"/>
        <v>NO</v>
      </c>
      <c r="U362" s="201" t="str">
        <f t="shared" si="33"/>
        <v>NO</v>
      </c>
      <c r="V362" s="139">
        <f t="shared" si="34"/>
        <v>0</v>
      </c>
      <c r="W362" s="199" t="str">
        <f t="shared" si="36"/>
        <v/>
      </c>
    </row>
    <row r="363" spans="1:23" ht="18" customHeight="1" x14ac:dyDescent="0.25">
      <c r="A363" s="69"/>
      <c r="B363" s="81"/>
      <c r="C363" s="110"/>
      <c r="D363" s="141" t="str">
        <f>IFERROR(IF(FixtureCalc!C359="-","",IF(OR(FixtureCalc!E359="blank row 1",FixtureCalc!E359="blank row 2"),"","Matchweek "&amp;FixtureCalc!C359)),"")</f>
        <v/>
      </c>
      <c r="E363" s="142" t="str">
        <f>IFERROR(IF(LEN(INDEX(Settings!$D$6:$D$37,MATCH(Fixture!F363,Settings!$C$6:$C$37,0)))=0,"",INDEX(Settings!$D$6:$D$37,MATCH(Fixture!F363,Settings!$C$6:$C$37,0))),"")</f>
        <v/>
      </c>
      <c r="F363" s="185" t="str">
        <f>IFERROR(IF(FixtureCalc!C359="-","",IF(OR(FixtureCalc!E359="blank row 1",FixtureCalc!E359="blank row 2"),"", IF(LEN(INDEX(Settings!$C$6:$C$37,FixtureCalc!E359))=0,"BYE",INDEX(Settings!$C$6:$C$37,FixtureCalc!E359))  )),"")</f>
        <v/>
      </c>
      <c r="G363" s="27"/>
      <c r="H363" s="82"/>
      <c r="I363" s="27"/>
      <c r="J363" s="175" t="str">
        <f>IFERROR(IF(FixtureCalc!C359="-","",IF(OR(FixtureCalc!F359="blank row 1",FixtureCalc!F359="blank row 2"),"",IF(LEN(INDEX(Settings!$C$6:$C$37,FixtureCalc!F359))=0,"BYE",INDEX(Settings!$C$6:$C$37,FixtureCalc!F359)) )),"")</f>
        <v/>
      </c>
      <c r="K363" s="90"/>
      <c r="L363" s="195" t="str">
        <f t="shared" si="35"/>
        <v/>
      </c>
      <c r="S363" s="201" t="str">
        <f t="shared" si="31"/>
        <v>NO</v>
      </c>
      <c r="T363" s="201" t="str">
        <f t="shared" si="32"/>
        <v>NO</v>
      </c>
      <c r="U363" s="201" t="str">
        <f t="shared" si="33"/>
        <v>NO</v>
      </c>
      <c r="V363" s="139">
        <f t="shared" si="34"/>
        <v>0</v>
      </c>
      <c r="W363" s="199" t="str">
        <f t="shared" si="36"/>
        <v/>
      </c>
    </row>
    <row r="364" spans="1:23" ht="18" customHeight="1" x14ac:dyDescent="0.25">
      <c r="A364" s="69"/>
      <c r="B364" s="81"/>
      <c r="C364" s="110"/>
      <c r="D364" s="141" t="str">
        <f>IFERROR(IF(FixtureCalc!C360="-","",IF(OR(FixtureCalc!E360="blank row 1",FixtureCalc!E360="blank row 2"),"","Matchweek "&amp;FixtureCalc!C360)),"")</f>
        <v/>
      </c>
      <c r="E364" s="142" t="str">
        <f>IFERROR(IF(LEN(INDEX(Settings!$D$6:$D$37,MATCH(Fixture!F364,Settings!$C$6:$C$37,0)))=0,"",INDEX(Settings!$D$6:$D$37,MATCH(Fixture!F364,Settings!$C$6:$C$37,0))),"")</f>
        <v/>
      </c>
      <c r="F364" s="185" t="str">
        <f>IFERROR(IF(FixtureCalc!C360="-","",IF(OR(FixtureCalc!E360="blank row 1",FixtureCalc!E360="blank row 2"),"", IF(LEN(INDEX(Settings!$C$6:$C$37,FixtureCalc!E360))=0,"BYE",INDEX(Settings!$C$6:$C$37,FixtureCalc!E360))  )),"")</f>
        <v/>
      </c>
      <c r="G364" s="27"/>
      <c r="H364" s="82"/>
      <c r="I364" s="27"/>
      <c r="J364" s="175" t="str">
        <f>IFERROR(IF(FixtureCalc!C360="-","",IF(OR(FixtureCalc!F360="blank row 1",FixtureCalc!F360="blank row 2"),"",IF(LEN(INDEX(Settings!$C$6:$C$37,FixtureCalc!F360))=0,"BYE",INDEX(Settings!$C$6:$C$37,FixtureCalc!F360)) )),"")</f>
        <v/>
      </c>
      <c r="K364" s="90"/>
      <c r="L364" s="195" t="str">
        <f t="shared" si="35"/>
        <v/>
      </c>
      <c r="S364" s="201" t="str">
        <f t="shared" si="31"/>
        <v>NO</v>
      </c>
      <c r="T364" s="201" t="str">
        <f t="shared" si="32"/>
        <v>NO</v>
      </c>
      <c r="U364" s="201" t="str">
        <f t="shared" si="33"/>
        <v>NO</v>
      </c>
      <c r="V364" s="139">
        <f t="shared" si="34"/>
        <v>0</v>
      </c>
      <c r="W364" s="199" t="str">
        <f t="shared" si="36"/>
        <v/>
      </c>
    </row>
    <row r="365" spans="1:23" ht="18" customHeight="1" x14ac:dyDescent="0.25">
      <c r="A365" s="69"/>
      <c r="B365" s="81"/>
      <c r="C365" s="110"/>
      <c r="D365" s="141" t="str">
        <f>IFERROR(IF(FixtureCalc!C361="-","",IF(OR(FixtureCalc!E361="blank row 1",FixtureCalc!E361="blank row 2"),"","Matchweek "&amp;FixtureCalc!C361)),"")</f>
        <v/>
      </c>
      <c r="E365" s="142" t="str">
        <f>IFERROR(IF(LEN(INDEX(Settings!$D$6:$D$37,MATCH(Fixture!F365,Settings!$C$6:$C$37,0)))=0,"",INDEX(Settings!$D$6:$D$37,MATCH(Fixture!F365,Settings!$C$6:$C$37,0))),"")</f>
        <v/>
      </c>
      <c r="F365" s="185" t="str">
        <f>IFERROR(IF(FixtureCalc!C361="-","",IF(OR(FixtureCalc!E361="blank row 1",FixtureCalc!E361="blank row 2"),"", IF(LEN(INDEX(Settings!$C$6:$C$37,FixtureCalc!E361))=0,"BYE",INDEX(Settings!$C$6:$C$37,FixtureCalc!E361))  )),"")</f>
        <v/>
      </c>
      <c r="G365" s="27"/>
      <c r="H365" s="82"/>
      <c r="I365" s="27"/>
      <c r="J365" s="175" t="str">
        <f>IFERROR(IF(FixtureCalc!C361="-","",IF(OR(FixtureCalc!F361="blank row 1",FixtureCalc!F361="blank row 2"),"",IF(LEN(INDEX(Settings!$C$6:$C$37,FixtureCalc!F361))=0,"BYE",INDEX(Settings!$C$6:$C$37,FixtureCalc!F361)) )),"")</f>
        <v/>
      </c>
      <c r="K365" s="90"/>
      <c r="L365" s="195" t="str">
        <f t="shared" si="35"/>
        <v/>
      </c>
      <c r="S365" s="201" t="str">
        <f t="shared" si="31"/>
        <v>NO</v>
      </c>
      <c r="T365" s="201" t="str">
        <f t="shared" si="32"/>
        <v>NO</v>
      </c>
      <c r="U365" s="201" t="str">
        <f t="shared" si="33"/>
        <v>NO</v>
      </c>
      <c r="V365" s="139">
        <f t="shared" si="34"/>
        <v>0</v>
      </c>
      <c r="W365" s="199" t="str">
        <f t="shared" si="36"/>
        <v/>
      </c>
    </row>
    <row r="366" spans="1:23" ht="18" customHeight="1" x14ac:dyDescent="0.25">
      <c r="A366" s="69"/>
      <c r="B366" s="81"/>
      <c r="C366" s="110"/>
      <c r="D366" s="141" t="str">
        <f>IFERROR(IF(FixtureCalc!C362="-","",IF(OR(FixtureCalc!E362="blank row 1",FixtureCalc!E362="blank row 2"),"","Matchweek "&amp;FixtureCalc!C362)),"")</f>
        <v/>
      </c>
      <c r="E366" s="142" t="str">
        <f>IFERROR(IF(LEN(INDEX(Settings!$D$6:$D$37,MATCH(Fixture!F366,Settings!$C$6:$C$37,0)))=0,"",INDEX(Settings!$D$6:$D$37,MATCH(Fixture!F366,Settings!$C$6:$C$37,0))),"")</f>
        <v/>
      </c>
      <c r="F366" s="185" t="str">
        <f>IFERROR(IF(FixtureCalc!C362="-","",IF(OR(FixtureCalc!E362="blank row 1",FixtureCalc!E362="blank row 2"),"", IF(LEN(INDEX(Settings!$C$6:$C$37,FixtureCalc!E362))=0,"BYE",INDEX(Settings!$C$6:$C$37,FixtureCalc!E362))  )),"")</f>
        <v/>
      </c>
      <c r="G366" s="27"/>
      <c r="H366" s="82"/>
      <c r="I366" s="27"/>
      <c r="J366" s="175" t="str">
        <f>IFERROR(IF(FixtureCalc!C362="-","",IF(OR(FixtureCalc!F362="blank row 1",FixtureCalc!F362="blank row 2"),"",IF(LEN(INDEX(Settings!$C$6:$C$37,FixtureCalc!F362))=0,"BYE",INDEX(Settings!$C$6:$C$37,FixtureCalc!F362)) )),"")</f>
        <v/>
      </c>
      <c r="K366" s="90"/>
      <c r="L366" s="195" t="str">
        <f t="shared" si="35"/>
        <v/>
      </c>
      <c r="S366" s="201" t="str">
        <f t="shared" si="31"/>
        <v>NO</v>
      </c>
      <c r="T366" s="201" t="str">
        <f t="shared" si="32"/>
        <v>NO</v>
      </c>
      <c r="U366" s="201" t="str">
        <f t="shared" si="33"/>
        <v>NO</v>
      </c>
      <c r="V366" s="139">
        <f t="shared" si="34"/>
        <v>0</v>
      </c>
      <c r="W366" s="199" t="str">
        <f t="shared" si="36"/>
        <v/>
      </c>
    </row>
    <row r="367" spans="1:23" ht="18" customHeight="1" x14ac:dyDescent="0.25">
      <c r="A367" s="69"/>
      <c r="B367" s="81"/>
      <c r="C367" s="110"/>
      <c r="D367" s="141" t="str">
        <f>IFERROR(IF(FixtureCalc!C363="-","",IF(OR(FixtureCalc!E363="blank row 1",FixtureCalc!E363="blank row 2"),"","Matchweek "&amp;FixtureCalc!C363)),"")</f>
        <v/>
      </c>
      <c r="E367" s="142" t="str">
        <f>IFERROR(IF(LEN(INDEX(Settings!$D$6:$D$37,MATCH(Fixture!F367,Settings!$C$6:$C$37,0)))=0,"",INDEX(Settings!$D$6:$D$37,MATCH(Fixture!F367,Settings!$C$6:$C$37,0))),"")</f>
        <v/>
      </c>
      <c r="F367" s="185" t="str">
        <f>IFERROR(IF(FixtureCalc!C363="-","",IF(OR(FixtureCalc!E363="blank row 1",FixtureCalc!E363="blank row 2"),"", IF(LEN(INDEX(Settings!$C$6:$C$37,FixtureCalc!E363))=0,"BYE",INDEX(Settings!$C$6:$C$37,FixtureCalc!E363))  )),"")</f>
        <v/>
      </c>
      <c r="G367" s="27"/>
      <c r="H367" s="82"/>
      <c r="I367" s="27"/>
      <c r="J367" s="175" t="str">
        <f>IFERROR(IF(FixtureCalc!C363="-","",IF(OR(FixtureCalc!F363="blank row 1",FixtureCalc!F363="blank row 2"),"",IF(LEN(INDEX(Settings!$C$6:$C$37,FixtureCalc!F363))=0,"BYE",INDEX(Settings!$C$6:$C$37,FixtureCalc!F363)) )),"")</f>
        <v/>
      </c>
      <c r="K367" s="90"/>
      <c r="L367" s="195" t="str">
        <f t="shared" si="35"/>
        <v/>
      </c>
      <c r="S367" s="201" t="str">
        <f t="shared" si="31"/>
        <v>NO</v>
      </c>
      <c r="T367" s="201" t="str">
        <f t="shared" si="32"/>
        <v>NO</v>
      </c>
      <c r="U367" s="201" t="str">
        <f t="shared" si="33"/>
        <v>NO</v>
      </c>
      <c r="V367" s="139">
        <f t="shared" si="34"/>
        <v>0</v>
      </c>
      <c r="W367" s="199" t="str">
        <f t="shared" si="36"/>
        <v/>
      </c>
    </row>
    <row r="368" spans="1:23" ht="18" customHeight="1" x14ac:dyDescent="0.25">
      <c r="A368" s="69"/>
      <c r="B368" s="81"/>
      <c r="C368" s="110"/>
      <c r="D368" s="141" t="str">
        <f>IFERROR(IF(FixtureCalc!C364="-","",IF(OR(FixtureCalc!E364="blank row 1",FixtureCalc!E364="blank row 2"),"","Matchweek "&amp;FixtureCalc!C364)),"")</f>
        <v/>
      </c>
      <c r="E368" s="142" t="str">
        <f>IFERROR(IF(LEN(INDEX(Settings!$D$6:$D$37,MATCH(Fixture!F368,Settings!$C$6:$C$37,0)))=0,"",INDEX(Settings!$D$6:$D$37,MATCH(Fixture!F368,Settings!$C$6:$C$37,0))),"")</f>
        <v/>
      </c>
      <c r="F368" s="185" t="str">
        <f>IFERROR(IF(FixtureCalc!C364="-","",IF(OR(FixtureCalc!E364="blank row 1",FixtureCalc!E364="blank row 2"),"", IF(LEN(INDEX(Settings!$C$6:$C$37,FixtureCalc!E364))=0,"BYE",INDEX(Settings!$C$6:$C$37,FixtureCalc!E364))  )),"")</f>
        <v/>
      </c>
      <c r="G368" s="27"/>
      <c r="H368" s="82"/>
      <c r="I368" s="27"/>
      <c r="J368" s="175" t="str">
        <f>IFERROR(IF(FixtureCalc!C364="-","",IF(OR(FixtureCalc!F364="blank row 1",FixtureCalc!F364="blank row 2"),"",IF(LEN(INDEX(Settings!$C$6:$C$37,FixtureCalc!F364))=0,"BYE",INDEX(Settings!$C$6:$C$37,FixtureCalc!F364)) )),"")</f>
        <v/>
      </c>
      <c r="K368" s="90"/>
      <c r="L368" s="195" t="str">
        <f t="shared" si="35"/>
        <v/>
      </c>
      <c r="S368" s="201" t="str">
        <f t="shared" si="31"/>
        <v>NO</v>
      </c>
      <c r="T368" s="201" t="str">
        <f t="shared" si="32"/>
        <v>NO</v>
      </c>
      <c r="U368" s="201" t="str">
        <f t="shared" si="33"/>
        <v>NO</v>
      </c>
      <c r="V368" s="139">
        <f t="shared" si="34"/>
        <v>0</v>
      </c>
      <c r="W368" s="199" t="str">
        <f t="shared" si="36"/>
        <v/>
      </c>
    </row>
    <row r="369" spans="1:23" ht="18" customHeight="1" x14ac:dyDescent="0.25">
      <c r="A369" s="69"/>
      <c r="B369" s="81"/>
      <c r="C369" s="110"/>
      <c r="D369" s="141" t="str">
        <f>IFERROR(IF(FixtureCalc!C365="-","",IF(OR(FixtureCalc!E365="blank row 1",FixtureCalc!E365="blank row 2"),"","Matchweek "&amp;FixtureCalc!C365)),"")</f>
        <v/>
      </c>
      <c r="E369" s="142" t="str">
        <f>IFERROR(IF(LEN(INDEX(Settings!$D$6:$D$37,MATCH(Fixture!F369,Settings!$C$6:$C$37,0)))=0,"",INDEX(Settings!$D$6:$D$37,MATCH(Fixture!F369,Settings!$C$6:$C$37,0))),"")</f>
        <v/>
      </c>
      <c r="F369" s="185" t="str">
        <f>IFERROR(IF(FixtureCalc!C365="-","",IF(OR(FixtureCalc!E365="blank row 1",FixtureCalc!E365="blank row 2"),"", IF(LEN(INDEX(Settings!$C$6:$C$37,FixtureCalc!E365))=0,"BYE",INDEX(Settings!$C$6:$C$37,FixtureCalc!E365))  )),"")</f>
        <v/>
      </c>
      <c r="G369" s="27"/>
      <c r="H369" s="82"/>
      <c r="I369" s="27"/>
      <c r="J369" s="175" t="str">
        <f>IFERROR(IF(FixtureCalc!C365="-","",IF(OR(FixtureCalc!F365="blank row 1",FixtureCalc!F365="blank row 2"),"",IF(LEN(INDEX(Settings!$C$6:$C$37,FixtureCalc!F365))=0,"BYE",INDEX(Settings!$C$6:$C$37,FixtureCalc!F365)) )),"")</f>
        <v/>
      </c>
      <c r="K369" s="90"/>
      <c r="L369" s="195" t="str">
        <f t="shared" si="35"/>
        <v/>
      </c>
      <c r="S369" s="201" t="str">
        <f t="shared" si="31"/>
        <v>NO</v>
      </c>
      <c r="T369" s="201" t="str">
        <f t="shared" si="32"/>
        <v>NO</v>
      </c>
      <c r="U369" s="201" t="str">
        <f t="shared" si="33"/>
        <v>NO</v>
      </c>
      <c r="V369" s="139">
        <f t="shared" si="34"/>
        <v>0</v>
      </c>
      <c r="W369" s="199" t="str">
        <f t="shared" si="36"/>
        <v/>
      </c>
    </row>
    <row r="370" spans="1:23" ht="18" customHeight="1" x14ac:dyDescent="0.25">
      <c r="A370" s="69"/>
      <c r="B370" s="81"/>
      <c r="C370" s="110"/>
      <c r="D370" s="141" t="str">
        <f>IFERROR(IF(FixtureCalc!C366="-","",IF(OR(FixtureCalc!E366="blank row 1",FixtureCalc!E366="blank row 2"),"","Matchweek "&amp;FixtureCalc!C366)),"")</f>
        <v/>
      </c>
      <c r="E370" s="142" t="str">
        <f>IFERROR(IF(LEN(INDEX(Settings!$D$6:$D$37,MATCH(Fixture!F370,Settings!$C$6:$C$37,0)))=0,"",INDEX(Settings!$D$6:$D$37,MATCH(Fixture!F370,Settings!$C$6:$C$37,0))),"")</f>
        <v/>
      </c>
      <c r="F370" s="185" t="str">
        <f>IFERROR(IF(FixtureCalc!C366="-","",IF(OR(FixtureCalc!E366="blank row 1",FixtureCalc!E366="blank row 2"),"", IF(LEN(INDEX(Settings!$C$6:$C$37,FixtureCalc!E366))=0,"BYE",INDEX(Settings!$C$6:$C$37,FixtureCalc!E366))  )),"")</f>
        <v/>
      </c>
      <c r="G370" s="27"/>
      <c r="H370" s="82"/>
      <c r="I370" s="27"/>
      <c r="J370" s="175" t="str">
        <f>IFERROR(IF(FixtureCalc!C366="-","",IF(OR(FixtureCalc!F366="blank row 1",FixtureCalc!F366="blank row 2"),"",IF(LEN(INDEX(Settings!$C$6:$C$37,FixtureCalc!F366))=0,"BYE",INDEX(Settings!$C$6:$C$37,FixtureCalc!F366)) )),"")</f>
        <v/>
      </c>
      <c r="K370" s="90"/>
      <c r="L370" s="195" t="str">
        <f t="shared" si="35"/>
        <v/>
      </c>
      <c r="S370" s="201" t="str">
        <f t="shared" si="31"/>
        <v>NO</v>
      </c>
      <c r="T370" s="201" t="str">
        <f t="shared" si="32"/>
        <v>NO</v>
      </c>
      <c r="U370" s="201" t="str">
        <f t="shared" si="33"/>
        <v>NO</v>
      </c>
      <c r="V370" s="139">
        <f t="shared" si="34"/>
        <v>0</v>
      </c>
      <c r="W370" s="199" t="str">
        <f t="shared" si="36"/>
        <v/>
      </c>
    </row>
    <row r="371" spans="1:23" ht="18" customHeight="1" x14ac:dyDescent="0.25">
      <c r="A371" s="69"/>
      <c r="B371" s="81"/>
      <c r="C371" s="110"/>
      <c r="D371" s="141" t="str">
        <f>IFERROR(IF(FixtureCalc!C367="-","",IF(OR(FixtureCalc!E367="blank row 1",FixtureCalc!E367="blank row 2"),"","Matchweek "&amp;FixtureCalc!C367)),"")</f>
        <v/>
      </c>
      <c r="E371" s="142" t="str">
        <f>IFERROR(IF(LEN(INDEX(Settings!$D$6:$D$37,MATCH(Fixture!F371,Settings!$C$6:$C$37,0)))=0,"",INDEX(Settings!$D$6:$D$37,MATCH(Fixture!F371,Settings!$C$6:$C$37,0))),"")</f>
        <v/>
      </c>
      <c r="F371" s="185" t="str">
        <f>IFERROR(IF(FixtureCalc!C367="-","",IF(OR(FixtureCalc!E367="blank row 1",FixtureCalc!E367="blank row 2"),"", IF(LEN(INDEX(Settings!$C$6:$C$37,FixtureCalc!E367))=0,"BYE",INDEX(Settings!$C$6:$C$37,FixtureCalc!E367))  )),"")</f>
        <v/>
      </c>
      <c r="G371" s="27"/>
      <c r="H371" s="82"/>
      <c r="I371" s="27"/>
      <c r="J371" s="175" t="str">
        <f>IFERROR(IF(FixtureCalc!C367="-","",IF(OR(FixtureCalc!F367="blank row 1",FixtureCalc!F367="blank row 2"),"",IF(LEN(INDEX(Settings!$C$6:$C$37,FixtureCalc!F367))=0,"BYE",INDEX(Settings!$C$6:$C$37,FixtureCalc!F367)) )),"")</f>
        <v/>
      </c>
      <c r="K371" s="90"/>
      <c r="L371" s="195" t="str">
        <f t="shared" si="35"/>
        <v/>
      </c>
      <c r="S371" s="201" t="str">
        <f t="shared" si="31"/>
        <v>NO</v>
      </c>
      <c r="T371" s="201" t="str">
        <f t="shared" si="32"/>
        <v>NO</v>
      </c>
      <c r="U371" s="201" t="str">
        <f t="shared" si="33"/>
        <v>NO</v>
      </c>
      <c r="V371" s="139">
        <f t="shared" si="34"/>
        <v>0</v>
      </c>
      <c r="W371" s="199" t="str">
        <f t="shared" si="36"/>
        <v/>
      </c>
    </row>
    <row r="372" spans="1:23" ht="18" customHeight="1" x14ac:dyDescent="0.25">
      <c r="A372" s="69"/>
      <c r="B372" s="81"/>
      <c r="C372" s="110"/>
      <c r="D372" s="141" t="str">
        <f>IFERROR(IF(FixtureCalc!C368="-","",IF(OR(FixtureCalc!E368="blank row 1",FixtureCalc!E368="blank row 2"),"","Matchweek "&amp;FixtureCalc!C368)),"")</f>
        <v/>
      </c>
      <c r="E372" s="142" t="str">
        <f>IFERROR(IF(LEN(INDEX(Settings!$D$6:$D$37,MATCH(Fixture!F372,Settings!$C$6:$C$37,0)))=0,"",INDEX(Settings!$D$6:$D$37,MATCH(Fixture!F372,Settings!$C$6:$C$37,0))),"")</f>
        <v/>
      </c>
      <c r="F372" s="185" t="str">
        <f>IFERROR(IF(FixtureCalc!C368="-","",IF(OR(FixtureCalc!E368="blank row 1",FixtureCalc!E368="blank row 2"),"", IF(LEN(INDEX(Settings!$C$6:$C$37,FixtureCalc!E368))=0,"BYE",INDEX(Settings!$C$6:$C$37,FixtureCalc!E368))  )),"")</f>
        <v/>
      </c>
      <c r="G372" s="27"/>
      <c r="H372" s="82"/>
      <c r="I372" s="27"/>
      <c r="J372" s="175" t="str">
        <f>IFERROR(IF(FixtureCalc!C368="-","",IF(OR(FixtureCalc!F368="blank row 1",FixtureCalc!F368="blank row 2"),"",IF(LEN(INDEX(Settings!$C$6:$C$37,FixtureCalc!F368))=0,"BYE",INDEX(Settings!$C$6:$C$37,FixtureCalc!F368)) )),"")</f>
        <v/>
      </c>
      <c r="K372" s="90"/>
      <c r="L372" s="195" t="str">
        <f t="shared" si="35"/>
        <v/>
      </c>
      <c r="S372" s="201" t="str">
        <f t="shared" si="31"/>
        <v>NO</v>
      </c>
      <c r="T372" s="201" t="str">
        <f t="shared" si="32"/>
        <v>NO</v>
      </c>
      <c r="U372" s="201" t="str">
        <f t="shared" si="33"/>
        <v>NO</v>
      </c>
      <c r="V372" s="139">
        <f t="shared" si="34"/>
        <v>0</v>
      </c>
      <c r="W372" s="199" t="str">
        <f t="shared" si="36"/>
        <v/>
      </c>
    </row>
    <row r="373" spans="1:23" ht="18" customHeight="1" x14ac:dyDescent="0.25">
      <c r="A373" s="69"/>
      <c r="B373" s="81"/>
      <c r="C373" s="110"/>
      <c r="D373" s="141" t="str">
        <f>IFERROR(IF(FixtureCalc!C369="-","",IF(OR(FixtureCalc!E369="blank row 1",FixtureCalc!E369="blank row 2"),"","Matchweek "&amp;FixtureCalc!C369)),"")</f>
        <v/>
      </c>
      <c r="E373" s="142" t="str">
        <f>IFERROR(IF(LEN(INDEX(Settings!$D$6:$D$37,MATCH(Fixture!F373,Settings!$C$6:$C$37,0)))=0,"",INDEX(Settings!$D$6:$D$37,MATCH(Fixture!F373,Settings!$C$6:$C$37,0))),"")</f>
        <v/>
      </c>
      <c r="F373" s="185" t="str">
        <f>IFERROR(IF(FixtureCalc!C369="-","",IF(OR(FixtureCalc!E369="blank row 1",FixtureCalc!E369="blank row 2"),"", IF(LEN(INDEX(Settings!$C$6:$C$37,FixtureCalc!E369))=0,"BYE",INDEX(Settings!$C$6:$C$37,FixtureCalc!E369))  )),"")</f>
        <v/>
      </c>
      <c r="G373" s="27"/>
      <c r="H373" s="82"/>
      <c r="I373" s="27"/>
      <c r="J373" s="175" t="str">
        <f>IFERROR(IF(FixtureCalc!C369="-","",IF(OR(FixtureCalc!F369="blank row 1",FixtureCalc!F369="blank row 2"),"",IF(LEN(INDEX(Settings!$C$6:$C$37,FixtureCalc!F369))=0,"BYE",INDEX(Settings!$C$6:$C$37,FixtureCalc!F369)) )),"")</f>
        <v/>
      </c>
      <c r="K373" s="90"/>
      <c r="L373" s="195" t="str">
        <f t="shared" si="35"/>
        <v/>
      </c>
      <c r="S373" s="201" t="str">
        <f t="shared" si="31"/>
        <v>NO</v>
      </c>
      <c r="T373" s="201" t="str">
        <f t="shared" si="32"/>
        <v>NO</v>
      </c>
      <c r="U373" s="201" t="str">
        <f t="shared" si="33"/>
        <v>NO</v>
      </c>
      <c r="V373" s="139">
        <f t="shared" si="34"/>
        <v>0</v>
      </c>
      <c r="W373" s="199" t="str">
        <f t="shared" si="36"/>
        <v/>
      </c>
    </row>
    <row r="374" spans="1:23" ht="18" customHeight="1" x14ac:dyDescent="0.25">
      <c r="A374" s="69"/>
      <c r="B374" s="81"/>
      <c r="C374" s="110"/>
      <c r="D374" s="141" t="str">
        <f>IFERROR(IF(FixtureCalc!C370="-","",IF(OR(FixtureCalc!E370="blank row 1",FixtureCalc!E370="blank row 2"),"","Matchweek "&amp;FixtureCalc!C370)),"")</f>
        <v/>
      </c>
      <c r="E374" s="142" t="str">
        <f>IFERROR(IF(LEN(INDEX(Settings!$D$6:$D$37,MATCH(Fixture!F374,Settings!$C$6:$C$37,0)))=0,"",INDEX(Settings!$D$6:$D$37,MATCH(Fixture!F374,Settings!$C$6:$C$37,0))),"")</f>
        <v/>
      </c>
      <c r="F374" s="185" t="str">
        <f>IFERROR(IF(FixtureCalc!C370="-","",IF(OR(FixtureCalc!E370="blank row 1",FixtureCalc!E370="blank row 2"),"", IF(LEN(INDEX(Settings!$C$6:$C$37,FixtureCalc!E370))=0,"BYE",INDEX(Settings!$C$6:$C$37,FixtureCalc!E370))  )),"")</f>
        <v/>
      </c>
      <c r="G374" s="27"/>
      <c r="H374" s="82"/>
      <c r="I374" s="27"/>
      <c r="J374" s="175" t="str">
        <f>IFERROR(IF(FixtureCalc!C370="-","",IF(OR(FixtureCalc!F370="blank row 1",FixtureCalc!F370="blank row 2"),"",IF(LEN(INDEX(Settings!$C$6:$C$37,FixtureCalc!F370))=0,"BYE",INDEX(Settings!$C$6:$C$37,FixtureCalc!F370)) )),"")</f>
        <v/>
      </c>
      <c r="K374" s="90"/>
      <c r="L374" s="195" t="str">
        <f t="shared" si="35"/>
        <v/>
      </c>
      <c r="S374" s="201" t="str">
        <f t="shared" si="31"/>
        <v>NO</v>
      </c>
      <c r="T374" s="201" t="str">
        <f t="shared" si="32"/>
        <v>NO</v>
      </c>
      <c r="U374" s="201" t="str">
        <f t="shared" si="33"/>
        <v>NO</v>
      </c>
      <c r="V374" s="139">
        <f t="shared" si="34"/>
        <v>0</v>
      </c>
      <c r="W374" s="199" t="str">
        <f t="shared" si="36"/>
        <v/>
      </c>
    </row>
    <row r="375" spans="1:23" ht="18" customHeight="1" x14ac:dyDescent="0.25">
      <c r="A375" s="69"/>
      <c r="B375" s="81"/>
      <c r="C375" s="110"/>
      <c r="D375" s="141" t="str">
        <f>IFERROR(IF(FixtureCalc!C371="-","",IF(OR(FixtureCalc!E371="blank row 1",FixtureCalc!E371="blank row 2"),"","Matchweek "&amp;FixtureCalc!C371)),"")</f>
        <v/>
      </c>
      <c r="E375" s="142" t="str">
        <f>IFERROR(IF(LEN(INDEX(Settings!$D$6:$D$37,MATCH(Fixture!F375,Settings!$C$6:$C$37,0)))=0,"",INDEX(Settings!$D$6:$D$37,MATCH(Fixture!F375,Settings!$C$6:$C$37,0))),"")</f>
        <v/>
      </c>
      <c r="F375" s="185" t="str">
        <f>IFERROR(IF(FixtureCalc!C371="-","",IF(OR(FixtureCalc!E371="blank row 1",FixtureCalc!E371="blank row 2"),"", IF(LEN(INDEX(Settings!$C$6:$C$37,FixtureCalc!E371))=0,"BYE",INDEX(Settings!$C$6:$C$37,FixtureCalc!E371))  )),"")</f>
        <v/>
      </c>
      <c r="G375" s="27"/>
      <c r="H375" s="82"/>
      <c r="I375" s="27"/>
      <c r="J375" s="175" t="str">
        <f>IFERROR(IF(FixtureCalc!C371="-","",IF(OR(FixtureCalc!F371="blank row 1",FixtureCalc!F371="blank row 2"),"",IF(LEN(INDEX(Settings!$C$6:$C$37,FixtureCalc!F371))=0,"BYE",INDEX(Settings!$C$6:$C$37,FixtureCalc!F371)) )),"")</f>
        <v/>
      </c>
      <c r="K375" s="90"/>
      <c r="L375" s="195" t="str">
        <f t="shared" si="35"/>
        <v/>
      </c>
      <c r="S375" s="201" t="str">
        <f t="shared" si="31"/>
        <v>NO</v>
      </c>
      <c r="T375" s="201" t="str">
        <f t="shared" si="32"/>
        <v>NO</v>
      </c>
      <c r="U375" s="201" t="str">
        <f t="shared" si="33"/>
        <v>NO</v>
      </c>
      <c r="V375" s="139">
        <f t="shared" si="34"/>
        <v>0</v>
      </c>
      <c r="W375" s="199" t="str">
        <f t="shared" si="36"/>
        <v/>
      </c>
    </row>
    <row r="376" spans="1:23" ht="18" customHeight="1" x14ac:dyDescent="0.25">
      <c r="A376" s="69"/>
      <c r="B376" s="81"/>
      <c r="C376" s="110"/>
      <c r="D376" s="141" t="str">
        <f>IFERROR(IF(FixtureCalc!C372="-","",IF(OR(FixtureCalc!E372="blank row 1",FixtureCalc!E372="blank row 2"),"","Matchweek "&amp;FixtureCalc!C372)),"")</f>
        <v/>
      </c>
      <c r="E376" s="142" t="str">
        <f>IFERROR(IF(LEN(INDEX(Settings!$D$6:$D$37,MATCH(Fixture!F376,Settings!$C$6:$C$37,0)))=0,"",INDEX(Settings!$D$6:$D$37,MATCH(Fixture!F376,Settings!$C$6:$C$37,0))),"")</f>
        <v/>
      </c>
      <c r="F376" s="185" t="str">
        <f>IFERROR(IF(FixtureCalc!C372="-","",IF(OR(FixtureCalc!E372="blank row 1",FixtureCalc!E372="blank row 2"),"", IF(LEN(INDEX(Settings!$C$6:$C$37,FixtureCalc!E372))=0,"BYE",INDEX(Settings!$C$6:$C$37,FixtureCalc!E372))  )),"")</f>
        <v/>
      </c>
      <c r="G376" s="27"/>
      <c r="H376" s="82"/>
      <c r="I376" s="27"/>
      <c r="J376" s="175" t="str">
        <f>IFERROR(IF(FixtureCalc!C372="-","",IF(OR(FixtureCalc!F372="blank row 1",FixtureCalc!F372="blank row 2"),"",IF(LEN(INDEX(Settings!$C$6:$C$37,FixtureCalc!F372))=0,"BYE",INDEX(Settings!$C$6:$C$37,FixtureCalc!F372)) )),"")</f>
        <v/>
      </c>
      <c r="K376" s="90"/>
      <c r="L376" s="195" t="str">
        <f t="shared" si="35"/>
        <v/>
      </c>
      <c r="S376" s="201" t="str">
        <f t="shared" si="31"/>
        <v>NO</v>
      </c>
      <c r="T376" s="201" t="str">
        <f t="shared" si="32"/>
        <v>NO</v>
      </c>
      <c r="U376" s="201" t="str">
        <f t="shared" si="33"/>
        <v>NO</v>
      </c>
      <c r="V376" s="139">
        <f t="shared" si="34"/>
        <v>0</v>
      </c>
      <c r="W376" s="199" t="str">
        <f t="shared" si="36"/>
        <v/>
      </c>
    </row>
    <row r="377" spans="1:23" ht="18" customHeight="1" x14ac:dyDescent="0.25">
      <c r="A377" s="69"/>
      <c r="B377" s="81"/>
      <c r="C377" s="110"/>
      <c r="D377" s="141" t="str">
        <f>IFERROR(IF(FixtureCalc!C373="-","",IF(OR(FixtureCalc!E373="blank row 1",FixtureCalc!E373="blank row 2"),"","Matchweek "&amp;FixtureCalc!C373)),"")</f>
        <v/>
      </c>
      <c r="E377" s="142" t="str">
        <f>IFERROR(IF(LEN(INDEX(Settings!$D$6:$D$37,MATCH(Fixture!F377,Settings!$C$6:$C$37,0)))=0,"",INDEX(Settings!$D$6:$D$37,MATCH(Fixture!F377,Settings!$C$6:$C$37,0))),"")</f>
        <v/>
      </c>
      <c r="F377" s="185" t="str">
        <f>IFERROR(IF(FixtureCalc!C373="-","",IF(OR(FixtureCalc!E373="blank row 1",FixtureCalc!E373="blank row 2"),"", IF(LEN(INDEX(Settings!$C$6:$C$37,FixtureCalc!E373))=0,"BYE",INDEX(Settings!$C$6:$C$37,FixtureCalc!E373))  )),"")</f>
        <v/>
      </c>
      <c r="G377" s="27"/>
      <c r="H377" s="82"/>
      <c r="I377" s="27"/>
      <c r="J377" s="175" t="str">
        <f>IFERROR(IF(FixtureCalc!C373="-","",IF(OR(FixtureCalc!F373="blank row 1",FixtureCalc!F373="blank row 2"),"",IF(LEN(INDEX(Settings!$C$6:$C$37,FixtureCalc!F373))=0,"BYE",INDEX(Settings!$C$6:$C$37,FixtureCalc!F373)) )),"")</f>
        <v/>
      </c>
      <c r="K377" s="90"/>
      <c r="L377" s="195" t="str">
        <f t="shared" si="35"/>
        <v/>
      </c>
      <c r="S377" s="201" t="str">
        <f t="shared" si="31"/>
        <v>NO</v>
      </c>
      <c r="T377" s="201" t="str">
        <f t="shared" si="32"/>
        <v>NO</v>
      </c>
      <c r="U377" s="201" t="str">
        <f t="shared" si="33"/>
        <v>NO</v>
      </c>
      <c r="V377" s="139">
        <f t="shared" si="34"/>
        <v>0</v>
      </c>
      <c r="W377" s="199" t="str">
        <f t="shared" si="36"/>
        <v/>
      </c>
    </row>
    <row r="378" spans="1:23" ht="18" customHeight="1" x14ac:dyDescent="0.25">
      <c r="A378" s="69"/>
      <c r="B378" s="81"/>
      <c r="C378" s="110"/>
      <c r="D378" s="141" t="str">
        <f>IFERROR(IF(FixtureCalc!C374="-","",IF(OR(FixtureCalc!E374="blank row 1",FixtureCalc!E374="blank row 2"),"","Matchweek "&amp;FixtureCalc!C374)),"")</f>
        <v/>
      </c>
      <c r="E378" s="142" t="str">
        <f>IFERROR(IF(LEN(INDEX(Settings!$D$6:$D$37,MATCH(Fixture!F378,Settings!$C$6:$C$37,0)))=0,"",INDEX(Settings!$D$6:$D$37,MATCH(Fixture!F378,Settings!$C$6:$C$37,0))),"")</f>
        <v/>
      </c>
      <c r="F378" s="185" t="str">
        <f>IFERROR(IF(FixtureCalc!C374="-","",IF(OR(FixtureCalc!E374="blank row 1",FixtureCalc!E374="blank row 2"),"", IF(LEN(INDEX(Settings!$C$6:$C$37,FixtureCalc!E374))=0,"BYE",INDEX(Settings!$C$6:$C$37,FixtureCalc!E374))  )),"")</f>
        <v/>
      </c>
      <c r="G378" s="27"/>
      <c r="H378" s="82"/>
      <c r="I378" s="27"/>
      <c r="J378" s="175" t="str">
        <f>IFERROR(IF(FixtureCalc!C374="-","",IF(OR(FixtureCalc!F374="blank row 1",FixtureCalc!F374="blank row 2"),"",IF(LEN(INDEX(Settings!$C$6:$C$37,FixtureCalc!F374))=0,"BYE",INDEX(Settings!$C$6:$C$37,FixtureCalc!F374)) )),"")</f>
        <v/>
      </c>
      <c r="K378" s="90"/>
      <c r="L378" s="195" t="str">
        <f t="shared" si="35"/>
        <v/>
      </c>
      <c r="S378" s="201" t="str">
        <f t="shared" si="31"/>
        <v>NO</v>
      </c>
      <c r="T378" s="201" t="str">
        <f t="shared" si="32"/>
        <v>NO</v>
      </c>
      <c r="U378" s="201" t="str">
        <f t="shared" si="33"/>
        <v>NO</v>
      </c>
      <c r="V378" s="139">
        <f t="shared" si="34"/>
        <v>0</v>
      </c>
      <c r="W378" s="199" t="str">
        <f t="shared" si="36"/>
        <v/>
      </c>
    </row>
    <row r="379" spans="1:23" ht="18" customHeight="1" x14ac:dyDescent="0.25">
      <c r="A379" s="69"/>
      <c r="B379" s="81"/>
      <c r="C379" s="110"/>
      <c r="D379" s="141" t="str">
        <f>IFERROR(IF(FixtureCalc!C375="-","",IF(OR(FixtureCalc!E375="blank row 1",FixtureCalc!E375="blank row 2"),"","Matchweek "&amp;FixtureCalc!C375)),"")</f>
        <v/>
      </c>
      <c r="E379" s="142" t="str">
        <f>IFERROR(IF(LEN(INDEX(Settings!$D$6:$D$37,MATCH(Fixture!F379,Settings!$C$6:$C$37,0)))=0,"",INDEX(Settings!$D$6:$D$37,MATCH(Fixture!F379,Settings!$C$6:$C$37,0))),"")</f>
        <v/>
      </c>
      <c r="F379" s="185" t="str">
        <f>IFERROR(IF(FixtureCalc!C375="-","",IF(OR(FixtureCalc!E375="blank row 1",FixtureCalc!E375="blank row 2"),"", IF(LEN(INDEX(Settings!$C$6:$C$37,FixtureCalc!E375))=0,"BYE",INDEX(Settings!$C$6:$C$37,FixtureCalc!E375))  )),"")</f>
        <v/>
      </c>
      <c r="G379" s="27"/>
      <c r="H379" s="82"/>
      <c r="I379" s="27"/>
      <c r="J379" s="175" t="str">
        <f>IFERROR(IF(FixtureCalc!C375="-","",IF(OR(FixtureCalc!F375="blank row 1",FixtureCalc!F375="blank row 2"),"",IF(LEN(INDEX(Settings!$C$6:$C$37,FixtureCalc!F375))=0,"BYE",INDEX(Settings!$C$6:$C$37,FixtureCalc!F375)) )),"")</f>
        <v/>
      </c>
      <c r="K379" s="90"/>
      <c r="L379" s="195" t="str">
        <f t="shared" si="35"/>
        <v/>
      </c>
      <c r="S379" s="201" t="str">
        <f t="shared" si="31"/>
        <v>NO</v>
      </c>
      <c r="T379" s="201" t="str">
        <f t="shared" si="32"/>
        <v>NO</v>
      </c>
      <c r="U379" s="201" t="str">
        <f t="shared" si="33"/>
        <v>NO</v>
      </c>
      <c r="V379" s="139">
        <f t="shared" si="34"/>
        <v>0</v>
      </c>
      <c r="W379" s="199" t="str">
        <f t="shared" si="36"/>
        <v/>
      </c>
    </row>
    <row r="380" spans="1:23" ht="18" customHeight="1" x14ac:dyDescent="0.25">
      <c r="A380" s="69"/>
      <c r="B380" s="81"/>
      <c r="C380" s="110"/>
      <c r="D380" s="141" t="str">
        <f>IFERROR(IF(FixtureCalc!C376="-","",IF(OR(FixtureCalc!E376="blank row 1",FixtureCalc!E376="blank row 2"),"","Matchweek "&amp;FixtureCalc!C376)),"")</f>
        <v/>
      </c>
      <c r="E380" s="142" t="str">
        <f>IFERROR(IF(LEN(INDEX(Settings!$D$6:$D$37,MATCH(Fixture!F380,Settings!$C$6:$C$37,0)))=0,"",INDEX(Settings!$D$6:$D$37,MATCH(Fixture!F380,Settings!$C$6:$C$37,0))),"")</f>
        <v/>
      </c>
      <c r="F380" s="185" t="str">
        <f>IFERROR(IF(FixtureCalc!C376="-","",IF(OR(FixtureCalc!E376="blank row 1",FixtureCalc!E376="blank row 2"),"", IF(LEN(INDEX(Settings!$C$6:$C$37,FixtureCalc!E376))=0,"BYE",INDEX(Settings!$C$6:$C$37,FixtureCalc!E376))  )),"")</f>
        <v/>
      </c>
      <c r="G380" s="27"/>
      <c r="H380" s="82"/>
      <c r="I380" s="27"/>
      <c r="J380" s="175" t="str">
        <f>IFERROR(IF(FixtureCalc!C376="-","",IF(OR(FixtureCalc!F376="blank row 1",FixtureCalc!F376="blank row 2"),"",IF(LEN(INDEX(Settings!$C$6:$C$37,FixtureCalc!F376))=0,"BYE",INDEX(Settings!$C$6:$C$37,FixtureCalc!F376)) )),"")</f>
        <v/>
      </c>
      <c r="K380" s="90"/>
      <c r="L380" s="195" t="str">
        <f t="shared" si="35"/>
        <v/>
      </c>
      <c r="S380" s="201" t="str">
        <f t="shared" si="31"/>
        <v>NO</v>
      </c>
      <c r="T380" s="201" t="str">
        <f t="shared" si="32"/>
        <v>NO</v>
      </c>
      <c r="U380" s="201" t="str">
        <f t="shared" si="33"/>
        <v>NO</v>
      </c>
      <c r="V380" s="139">
        <f t="shared" si="34"/>
        <v>0</v>
      </c>
      <c r="W380" s="199" t="str">
        <f t="shared" si="36"/>
        <v/>
      </c>
    </row>
    <row r="381" spans="1:23" ht="18" customHeight="1" x14ac:dyDescent="0.25">
      <c r="A381" s="69"/>
      <c r="B381" s="81"/>
      <c r="C381" s="110"/>
      <c r="D381" s="141" t="str">
        <f>IFERROR(IF(FixtureCalc!C377="-","",IF(OR(FixtureCalc!E377="blank row 1",FixtureCalc!E377="blank row 2"),"","Matchweek "&amp;FixtureCalc!C377)),"")</f>
        <v/>
      </c>
      <c r="E381" s="142" t="str">
        <f>IFERROR(IF(LEN(INDEX(Settings!$D$6:$D$37,MATCH(Fixture!F381,Settings!$C$6:$C$37,0)))=0,"",INDEX(Settings!$D$6:$D$37,MATCH(Fixture!F381,Settings!$C$6:$C$37,0))),"")</f>
        <v/>
      </c>
      <c r="F381" s="185" t="str">
        <f>IFERROR(IF(FixtureCalc!C377="-","",IF(OR(FixtureCalc!E377="blank row 1",FixtureCalc!E377="blank row 2"),"", IF(LEN(INDEX(Settings!$C$6:$C$37,FixtureCalc!E377))=0,"BYE",INDEX(Settings!$C$6:$C$37,FixtureCalc!E377))  )),"")</f>
        <v/>
      </c>
      <c r="G381" s="27"/>
      <c r="H381" s="82"/>
      <c r="I381" s="27"/>
      <c r="J381" s="175" t="str">
        <f>IFERROR(IF(FixtureCalc!C377="-","",IF(OR(FixtureCalc!F377="blank row 1",FixtureCalc!F377="blank row 2"),"",IF(LEN(INDEX(Settings!$C$6:$C$37,FixtureCalc!F377))=0,"BYE",INDEX(Settings!$C$6:$C$37,FixtureCalc!F377)) )),"")</f>
        <v/>
      </c>
      <c r="K381" s="90"/>
      <c r="L381" s="195" t="str">
        <f t="shared" si="35"/>
        <v/>
      </c>
      <c r="S381" s="201" t="str">
        <f t="shared" si="31"/>
        <v>NO</v>
      </c>
      <c r="T381" s="201" t="str">
        <f t="shared" si="32"/>
        <v>NO</v>
      </c>
      <c r="U381" s="201" t="str">
        <f t="shared" si="33"/>
        <v>NO</v>
      </c>
      <c r="V381" s="139">
        <f t="shared" si="34"/>
        <v>0</v>
      </c>
      <c r="W381" s="199" t="str">
        <f t="shared" si="36"/>
        <v/>
      </c>
    </row>
    <row r="382" spans="1:23" ht="18" customHeight="1" x14ac:dyDescent="0.25">
      <c r="A382" s="69"/>
      <c r="B382" s="81"/>
      <c r="C382" s="110"/>
      <c r="D382" s="141" t="str">
        <f>IFERROR(IF(FixtureCalc!C378="-","",IF(OR(FixtureCalc!E378="blank row 1",FixtureCalc!E378="blank row 2"),"","Matchweek "&amp;FixtureCalc!C378)),"")</f>
        <v/>
      </c>
      <c r="E382" s="142" t="str">
        <f>IFERROR(IF(LEN(INDEX(Settings!$D$6:$D$37,MATCH(Fixture!F382,Settings!$C$6:$C$37,0)))=0,"",INDEX(Settings!$D$6:$D$37,MATCH(Fixture!F382,Settings!$C$6:$C$37,0))),"")</f>
        <v/>
      </c>
      <c r="F382" s="185" t="str">
        <f>IFERROR(IF(FixtureCalc!C378="-","",IF(OR(FixtureCalc!E378="blank row 1",FixtureCalc!E378="blank row 2"),"", IF(LEN(INDEX(Settings!$C$6:$C$37,FixtureCalc!E378))=0,"BYE",INDEX(Settings!$C$6:$C$37,FixtureCalc!E378))  )),"")</f>
        <v/>
      </c>
      <c r="G382" s="27"/>
      <c r="H382" s="82"/>
      <c r="I382" s="27"/>
      <c r="J382" s="175" t="str">
        <f>IFERROR(IF(FixtureCalc!C378="-","",IF(OR(FixtureCalc!F378="blank row 1",FixtureCalc!F378="blank row 2"),"",IF(LEN(INDEX(Settings!$C$6:$C$37,FixtureCalc!F378))=0,"BYE",INDEX(Settings!$C$6:$C$37,FixtureCalc!F378)) )),"")</f>
        <v/>
      </c>
      <c r="K382" s="90"/>
      <c r="L382" s="195" t="str">
        <f t="shared" si="35"/>
        <v/>
      </c>
      <c r="S382" s="201" t="str">
        <f t="shared" si="31"/>
        <v>NO</v>
      </c>
      <c r="T382" s="201" t="str">
        <f t="shared" si="32"/>
        <v>NO</v>
      </c>
      <c r="U382" s="201" t="str">
        <f t="shared" si="33"/>
        <v>NO</v>
      </c>
      <c r="V382" s="139">
        <f t="shared" si="34"/>
        <v>0</v>
      </c>
      <c r="W382" s="199" t="str">
        <f t="shared" si="36"/>
        <v/>
      </c>
    </row>
    <row r="383" spans="1:23" ht="18" customHeight="1" x14ac:dyDescent="0.25">
      <c r="A383" s="69"/>
      <c r="B383" s="81"/>
      <c r="C383" s="110"/>
      <c r="D383" s="141" t="str">
        <f>IFERROR(IF(FixtureCalc!C379="-","",IF(OR(FixtureCalc!E379="blank row 1",FixtureCalc!E379="blank row 2"),"","Matchweek "&amp;FixtureCalc!C379)),"")</f>
        <v/>
      </c>
      <c r="E383" s="142" t="str">
        <f>IFERROR(IF(LEN(INDEX(Settings!$D$6:$D$37,MATCH(Fixture!F383,Settings!$C$6:$C$37,0)))=0,"",INDEX(Settings!$D$6:$D$37,MATCH(Fixture!F383,Settings!$C$6:$C$37,0))),"")</f>
        <v/>
      </c>
      <c r="F383" s="185" t="str">
        <f>IFERROR(IF(FixtureCalc!C379="-","",IF(OR(FixtureCalc!E379="blank row 1",FixtureCalc!E379="blank row 2"),"", IF(LEN(INDEX(Settings!$C$6:$C$37,FixtureCalc!E379))=0,"BYE",INDEX(Settings!$C$6:$C$37,FixtureCalc!E379))  )),"")</f>
        <v/>
      </c>
      <c r="G383" s="27"/>
      <c r="H383" s="82"/>
      <c r="I383" s="27"/>
      <c r="J383" s="175" t="str">
        <f>IFERROR(IF(FixtureCalc!C379="-","",IF(OR(FixtureCalc!F379="blank row 1",FixtureCalc!F379="blank row 2"),"",IF(LEN(INDEX(Settings!$C$6:$C$37,FixtureCalc!F379))=0,"BYE",INDEX(Settings!$C$6:$C$37,FixtureCalc!F379)) )),"")</f>
        <v/>
      </c>
      <c r="K383" s="90"/>
      <c r="L383" s="195" t="str">
        <f t="shared" si="35"/>
        <v/>
      </c>
      <c r="S383" s="201" t="str">
        <f t="shared" si="31"/>
        <v>NO</v>
      </c>
      <c r="T383" s="201" t="str">
        <f t="shared" si="32"/>
        <v>NO</v>
      </c>
      <c r="U383" s="201" t="str">
        <f t="shared" si="33"/>
        <v>NO</v>
      </c>
      <c r="V383" s="139">
        <f t="shared" si="34"/>
        <v>0</v>
      </c>
      <c r="W383" s="199" t="str">
        <f t="shared" si="36"/>
        <v/>
      </c>
    </row>
    <row r="384" spans="1:23" ht="18" customHeight="1" x14ac:dyDescent="0.25">
      <c r="A384" s="69"/>
      <c r="B384" s="81"/>
      <c r="C384" s="110"/>
      <c r="D384" s="141" t="str">
        <f>IFERROR(IF(FixtureCalc!C380="-","",IF(OR(FixtureCalc!E380="blank row 1",FixtureCalc!E380="blank row 2"),"","Matchweek "&amp;FixtureCalc!C380)),"")</f>
        <v/>
      </c>
      <c r="E384" s="142" t="str">
        <f>IFERROR(IF(LEN(INDEX(Settings!$D$6:$D$37,MATCH(Fixture!F384,Settings!$C$6:$C$37,0)))=0,"",INDEX(Settings!$D$6:$D$37,MATCH(Fixture!F384,Settings!$C$6:$C$37,0))),"")</f>
        <v/>
      </c>
      <c r="F384" s="185" t="str">
        <f>IFERROR(IF(FixtureCalc!C380="-","",IF(OR(FixtureCalc!E380="blank row 1",FixtureCalc!E380="blank row 2"),"", IF(LEN(INDEX(Settings!$C$6:$C$37,FixtureCalc!E380))=0,"BYE",INDEX(Settings!$C$6:$C$37,FixtureCalc!E380))  )),"")</f>
        <v/>
      </c>
      <c r="G384" s="27"/>
      <c r="H384" s="82"/>
      <c r="I384" s="27"/>
      <c r="J384" s="175" t="str">
        <f>IFERROR(IF(FixtureCalc!C380="-","",IF(OR(FixtureCalc!F380="blank row 1",FixtureCalc!F380="blank row 2"),"",IF(LEN(INDEX(Settings!$C$6:$C$37,FixtureCalc!F380))=0,"BYE",INDEX(Settings!$C$6:$C$37,FixtureCalc!F380)) )),"")</f>
        <v/>
      </c>
      <c r="K384" s="90"/>
      <c r="L384" s="195" t="str">
        <f t="shared" si="35"/>
        <v/>
      </c>
      <c r="S384" s="201" t="str">
        <f t="shared" si="31"/>
        <v>NO</v>
      </c>
      <c r="T384" s="201" t="str">
        <f t="shared" si="32"/>
        <v>NO</v>
      </c>
      <c r="U384" s="201" t="str">
        <f t="shared" si="33"/>
        <v>NO</v>
      </c>
      <c r="V384" s="139">
        <f t="shared" si="34"/>
        <v>0</v>
      </c>
      <c r="W384" s="199" t="str">
        <f t="shared" si="36"/>
        <v/>
      </c>
    </row>
    <row r="385" spans="1:23" ht="18" customHeight="1" x14ac:dyDescent="0.25">
      <c r="A385" s="69"/>
      <c r="B385" s="81"/>
      <c r="C385" s="110"/>
      <c r="D385" s="141" t="str">
        <f>IFERROR(IF(FixtureCalc!C381="-","",IF(OR(FixtureCalc!E381="blank row 1",FixtureCalc!E381="blank row 2"),"","Matchweek "&amp;FixtureCalc!C381)),"")</f>
        <v/>
      </c>
      <c r="E385" s="142" t="str">
        <f>IFERROR(IF(LEN(INDEX(Settings!$D$6:$D$37,MATCH(Fixture!F385,Settings!$C$6:$C$37,0)))=0,"",INDEX(Settings!$D$6:$D$37,MATCH(Fixture!F385,Settings!$C$6:$C$37,0))),"")</f>
        <v/>
      </c>
      <c r="F385" s="185" t="str">
        <f>IFERROR(IF(FixtureCalc!C381="-","",IF(OR(FixtureCalc!E381="blank row 1",FixtureCalc!E381="blank row 2"),"", IF(LEN(INDEX(Settings!$C$6:$C$37,FixtureCalc!E381))=0,"BYE",INDEX(Settings!$C$6:$C$37,FixtureCalc!E381))  )),"")</f>
        <v/>
      </c>
      <c r="G385" s="27"/>
      <c r="H385" s="82"/>
      <c r="I385" s="27"/>
      <c r="J385" s="175" t="str">
        <f>IFERROR(IF(FixtureCalc!C381="-","",IF(OR(FixtureCalc!F381="blank row 1",FixtureCalc!F381="blank row 2"),"",IF(LEN(INDEX(Settings!$C$6:$C$37,FixtureCalc!F381))=0,"BYE",INDEX(Settings!$C$6:$C$37,FixtureCalc!F381)) )),"")</f>
        <v/>
      </c>
      <c r="K385" s="90"/>
      <c r="L385" s="195" t="str">
        <f t="shared" si="35"/>
        <v/>
      </c>
      <c r="S385" s="201" t="str">
        <f t="shared" si="31"/>
        <v>NO</v>
      </c>
      <c r="T385" s="201" t="str">
        <f t="shared" si="32"/>
        <v>NO</v>
      </c>
      <c r="U385" s="201" t="str">
        <f t="shared" si="33"/>
        <v>NO</v>
      </c>
      <c r="V385" s="139">
        <f t="shared" si="34"/>
        <v>0</v>
      </c>
      <c r="W385" s="199" t="str">
        <f t="shared" si="36"/>
        <v/>
      </c>
    </row>
    <row r="386" spans="1:23" ht="18" customHeight="1" x14ac:dyDescent="0.25">
      <c r="A386" s="69"/>
      <c r="B386" s="81"/>
      <c r="C386" s="110"/>
      <c r="D386" s="141" t="str">
        <f>IFERROR(IF(FixtureCalc!C382="-","",IF(OR(FixtureCalc!E382="blank row 1",FixtureCalc!E382="blank row 2"),"","Matchweek "&amp;FixtureCalc!C382)),"")</f>
        <v/>
      </c>
      <c r="E386" s="142" t="str">
        <f>IFERROR(IF(LEN(INDEX(Settings!$D$6:$D$37,MATCH(Fixture!F386,Settings!$C$6:$C$37,0)))=0,"",INDEX(Settings!$D$6:$D$37,MATCH(Fixture!F386,Settings!$C$6:$C$37,0))),"")</f>
        <v/>
      </c>
      <c r="F386" s="185" t="str">
        <f>IFERROR(IF(FixtureCalc!C382="-","",IF(OR(FixtureCalc!E382="blank row 1",FixtureCalc!E382="blank row 2"),"", IF(LEN(INDEX(Settings!$C$6:$C$37,FixtureCalc!E382))=0,"BYE",INDEX(Settings!$C$6:$C$37,FixtureCalc!E382))  )),"")</f>
        <v/>
      </c>
      <c r="G386" s="27"/>
      <c r="H386" s="82"/>
      <c r="I386" s="27"/>
      <c r="J386" s="175" t="str">
        <f>IFERROR(IF(FixtureCalc!C382="-","",IF(OR(FixtureCalc!F382="blank row 1",FixtureCalc!F382="blank row 2"),"",IF(LEN(INDEX(Settings!$C$6:$C$37,FixtureCalc!F382))=0,"BYE",INDEX(Settings!$C$6:$C$37,FixtureCalc!F382)) )),"")</f>
        <v/>
      </c>
      <c r="K386" s="90"/>
      <c r="L386" s="195" t="str">
        <f t="shared" si="35"/>
        <v/>
      </c>
      <c r="S386" s="201" t="str">
        <f t="shared" si="31"/>
        <v>NO</v>
      </c>
      <c r="T386" s="201" t="str">
        <f t="shared" si="32"/>
        <v>NO</v>
      </c>
      <c r="U386" s="201" t="str">
        <f t="shared" si="33"/>
        <v>NO</v>
      </c>
      <c r="V386" s="139">
        <f t="shared" si="34"/>
        <v>0</v>
      </c>
      <c r="W386" s="199" t="str">
        <f t="shared" si="36"/>
        <v/>
      </c>
    </row>
    <row r="387" spans="1:23" ht="18" customHeight="1" x14ac:dyDescent="0.25">
      <c r="A387" s="69"/>
      <c r="B387" s="81"/>
      <c r="C387" s="110"/>
      <c r="D387" s="141" t="str">
        <f>IFERROR(IF(FixtureCalc!C383="-","",IF(OR(FixtureCalc!E383="blank row 1",FixtureCalc!E383="blank row 2"),"","Matchweek "&amp;FixtureCalc!C383)),"")</f>
        <v/>
      </c>
      <c r="E387" s="142" t="str">
        <f>IFERROR(IF(LEN(INDEX(Settings!$D$6:$D$37,MATCH(Fixture!F387,Settings!$C$6:$C$37,0)))=0,"",INDEX(Settings!$D$6:$D$37,MATCH(Fixture!F387,Settings!$C$6:$C$37,0))),"")</f>
        <v/>
      </c>
      <c r="F387" s="185" t="str">
        <f>IFERROR(IF(FixtureCalc!C383="-","",IF(OR(FixtureCalc!E383="blank row 1",FixtureCalc!E383="blank row 2"),"", IF(LEN(INDEX(Settings!$C$6:$C$37,FixtureCalc!E383))=0,"BYE",INDEX(Settings!$C$6:$C$37,FixtureCalc!E383))  )),"")</f>
        <v/>
      </c>
      <c r="G387" s="27"/>
      <c r="H387" s="82"/>
      <c r="I387" s="27"/>
      <c r="J387" s="175" t="str">
        <f>IFERROR(IF(FixtureCalc!C383="-","",IF(OR(FixtureCalc!F383="blank row 1",FixtureCalc!F383="blank row 2"),"",IF(LEN(INDEX(Settings!$C$6:$C$37,FixtureCalc!F383))=0,"BYE",INDEX(Settings!$C$6:$C$37,FixtureCalc!F383)) )),"")</f>
        <v/>
      </c>
      <c r="K387" s="90"/>
      <c r="L387" s="195" t="str">
        <f t="shared" si="35"/>
        <v/>
      </c>
      <c r="S387" s="201" t="str">
        <f t="shared" si="31"/>
        <v>NO</v>
      </c>
      <c r="T387" s="201" t="str">
        <f t="shared" si="32"/>
        <v>NO</v>
      </c>
      <c r="U387" s="201" t="str">
        <f t="shared" si="33"/>
        <v>NO</v>
      </c>
      <c r="V387" s="139">
        <f t="shared" si="34"/>
        <v>0</v>
      </c>
      <c r="W387" s="199" t="str">
        <f t="shared" si="36"/>
        <v/>
      </c>
    </row>
    <row r="388" spans="1:23" ht="18" customHeight="1" x14ac:dyDescent="0.25">
      <c r="A388" s="69"/>
      <c r="B388" s="81"/>
      <c r="C388" s="110"/>
      <c r="D388" s="141" t="str">
        <f>IFERROR(IF(FixtureCalc!C384="-","",IF(OR(FixtureCalc!E384="blank row 1",FixtureCalc!E384="blank row 2"),"","Matchweek "&amp;FixtureCalc!C384)),"")</f>
        <v/>
      </c>
      <c r="E388" s="142" t="str">
        <f>IFERROR(IF(LEN(INDEX(Settings!$D$6:$D$37,MATCH(Fixture!F388,Settings!$C$6:$C$37,0)))=0,"",INDEX(Settings!$D$6:$D$37,MATCH(Fixture!F388,Settings!$C$6:$C$37,0))),"")</f>
        <v/>
      </c>
      <c r="F388" s="185" t="str">
        <f>IFERROR(IF(FixtureCalc!C384="-","",IF(OR(FixtureCalc!E384="blank row 1",FixtureCalc!E384="blank row 2"),"", IF(LEN(INDEX(Settings!$C$6:$C$37,FixtureCalc!E384))=0,"BYE",INDEX(Settings!$C$6:$C$37,FixtureCalc!E384))  )),"")</f>
        <v/>
      </c>
      <c r="G388" s="27"/>
      <c r="H388" s="82"/>
      <c r="I388" s="27"/>
      <c r="J388" s="175" t="str">
        <f>IFERROR(IF(FixtureCalc!C384="-","",IF(OR(FixtureCalc!F384="blank row 1",FixtureCalc!F384="blank row 2"),"",IF(LEN(INDEX(Settings!$C$6:$C$37,FixtureCalc!F384))=0,"BYE",INDEX(Settings!$C$6:$C$37,FixtureCalc!F384)) )),"")</f>
        <v/>
      </c>
      <c r="K388" s="90"/>
      <c r="L388" s="195" t="str">
        <f t="shared" si="35"/>
        <v/>
      </c>
      <c r="S388" s="201" t="str">
        <f t="shared" si="31"/>
        <v>NO</v>
      </c>
      <c r="T388" s="201" t="str">
        <f t="shared" si="32"/>
        <v>NO</v>
      </c>
      <c r="U388" s="201" t="str">
        <f t="shared" si="33"/>
        <v>NO</v>
      </c>
      <c r="V388" s="139">
        <f t="shared" si="34"/>
        <v>0</v>
      </c>
      <c r="W388" s="199" t="str">
        <f t="shared" si="36"/>
        <v/>
      </c>
    </row>
    <row r="389" spans="1:23" ht="18" customHeight="1" x14ac:dyDescent="0.25">
      <c r="A389" s="69"/>
      <c r="B389" s="81"/>
      <c r="C389" s="110"/>
      <c r="D389" s="141" t="str">
        <f>IFERROR(IF(FixtureCalc!C385="-","",IF(OR(FixtureCalc!E385="blank row 1",FixtureCalc!E385="blank row 2"),"","Matchweek "&amp;FixtureCalc!C385)),"")</f>
        <v/>
      </c>
      <c r="E389" s="142" t="str">
        <f>IFERROR(IF(LEN(INDEX(Settings!$D$6:$D$37,MATCH(Fixture!F389,Settings!$C$6:$C$37,0)))=0,"",INDEX(Settings!$D$6:$D$37,MATCH(Fixture!F389,Settings!$C$6:$C$37,0))),"")</f>
        <v/>
      </c>
      <c r="F389" s="185" t="str">
        <f>IFERROR(IF(FixtureCalc!C385="-","",IF(OR(FixtureCalc!E385="blank row 1",FixtureCalc!E385="blank row 2"),"", IF(LEN(INDEX(Settings!$C$6:$C$37,FixtureCalc!E385))=0,"BYE",INDEX(Settings!$C$6:$C$37,FixtureCalc!E385))  )),"")</f>
        <v/>
      </c>
      <c r="G389" s="27"/>
      <c r="H389" s="82"/>
      <c r="I389" s="27"/>
      <c r="J389" s="175" t="str">
        <f>IFERROR(IF(FixtureCalc!C385="-","",IF(OR(FixtureCalc!F385="blank row 1",FixtureCalc!F385="blank row 2"),"",IF(LEN(INDEX(Settings!$C$6:$C$37,FixtureCalc!F385))=0,"BYE",INDEX(Settings!$C$6:$C$37,FixtureCalc!F385)) )),"")</f>
        <v/>
      </c>
      <c r="K389" s="90"/>
      <c r="L389" s="195" t="str">
        <f t="shared" si="35"/>
        <v/>
      </c>
      <c r="S389" s="201" t="str">
        <f t="shared" si="31"/>
        <v>NO</v>
      </c>
      <c r="T389" s="201" t="str">
        <f t="shared" si="32"/>
        <v>NO</v>
      </c>
      <c r="U389" s="201" t="str">
        <f t="shared" si="33"/>
        <v>NO</v>
      </c>
      <c r="V389" s="139">
        <f t="shared" si="34"/>
        <v>0</v>
      </c>
      <c r="W389" s="199" t="str">
        <f t="shared" si="36"/>
        <v/>
      </c>
    </row>
    <row r="390" spans="1:23" ht="18" customHeight="1" x14ac:dyDescent="0.25">
      <c r="A390" s="69"/>
      <c r="B390" s="81"/>
      <c r="C390" s="110"/>
      <c r="D390" s="141" t="str">
        <f>IFERROR(IF(FixtureCalc!C386="-","",IF(OR(FixtureCalc!E386="blank row 1",FixtureCalc!E386="blank row 2"),"","Matchweek "&amp;FixtureCalc!C386)),"")</f>
        <v/>
      </c>
      <c r="E390" s="142" t="str">
        <f>IFERROR(IF(LEN(INDEX(Settings!$D$6:$D$37,MATCH(Fixture!F390,Settings!$C$6:$C$37,0)))=0,"",INDEX(Settings!$D$6:$D$37,MATCH(Fixture!F390,Settings!$C$6:$C$37,0))),"")</f>
        <v/>
      </c>
      <c r="F390" s="185" t="str">
        <f>IFERROR(IF(FixtureCalc!C386="-","",IF(OR(FixtureCalc!E386="blank row 1",FixtureCalc!E386="blank row 2"),"", IF(LEN(INDEX(Settings!$C$6:$C$37,FixtureCalc!E386))=0,"BYE",INDEX(Settings!$C$6:$C$37,FixtureCalc!E386))  )),"")</f>
        <v/>
      </c>
      <c r="G390" s="27"/>
      <c r="H390" s="82"/>
      <c r="I390" s="27"/>
      <c r="J390" s="175" t="str">
        <f>IFERROR(IF(FixtureCalc!C386="-","",IF(OR(FixtureCalc!F386="blank row 1",FixtureCalc!F386="blank row 2"),"",IF(LEN(INDEX(Settings!$C$6:$C$37,FixtureCalc!F386))=0,"BYE",INDEX(Settings!$C$6:$C$37,FixtureCalc!F386)) )),"")</f>
        <v/>
      </c>
      <c r="K390" s="90"/>
      <c r="L390" s="195" t="str">
        <f t="shared" si="35"/>
        <v/>
      </c>
      <c r="S390" s="201" t="str">
        <f t="shared" si="31"/>
        <v>NO</v>
      </c>
      <c r="T390" s="201" t="str">
        <f t="shared" si="32"/>
        <v>NO</v>
      </c>
      <c r="U390" s="201" t="str">
        <f t="shared" si="33"/>
        <v>NO</v>
      </c>
      <c r="V390" s="139">
        <f t="shared" si="34"/>
        <v>0</v>
      </c>
      <c r="W390" s="199" t="str">
        <f t="shared" si="36"/>
        <v/>
      </c>
    </row>
    <row r="391" spans="1:23" ht="18" customHeight="1" x14ac:dyDescent="0.25">
      <c r="A391" s="69"/>
      <c r="B391" s="81"/>
      <c r="C391" s="110"/>
      <c r="D391" s="141" t="str">
        <f>IFERROR(IF(FixtureCalc!C387="-","",IF(OR(FixtureCalc!E387="blank row 1",FixtureCalc!E387="blank row 2"),"","Matchweek "&amp;FixtureCalc!C387)),"")</f>
        <v/>
      </c>
      <c r="E391" s="142" t="str">
        <f>IFERROR(IF(LEN(INDEX(Settings!$D$6:$D$37,MATCH(Fixture!F391,Settings!$C$6:$C$37,0)))=0,"",INDEX(Settings!$D$6:$D$37,MATCH(Fixture!F391,Settings!$C$6:$C$37,0))),"")</f>
        <v/>
      </c>
      <c r="F391" s="185" t="str">
        <f>IFERROR(IF(FixtureCalc!C387="-","",IF(OR(FixtureCalc!E387="blank row 1",FixtureCalc!E387="blank row 2"),"", IF(LEN(INDEX(Settings!$C$6:$C$37,FixtureCalc!E387))=0,"BYE",INDEX(Settings!$C$6:$C$37,FixtureCalc!E387))  )),"")</f>
        <v/>
      </c>
      <c r="G391" s="27"/>
      <c r="H391" s="82"/>
      <c r="I391" s="27"/>
      <c r="J391" s="175" t="str">
        <f>IFERROR(IF(FixtureCalc!C387="-","",IF(OR(FixtureCalc!F387="blank row 1",FixtureCalc!F387="blank row 2"),"",IF(LEN(INDEX(Settings!$C$6:$C$37,FixtureCalc!F387))=0,"BYE",INDEX(Settings!$C$6:$C$37,FixtureCalc!F387)) )),"")</f>
        <v/>
      </c>
      <c r="K391" s="90"/>
      <c r="L391" s="195" t="str">
        <f t="shared" si="35"/>
        <v/>
      </c>
      <c r="S391" s="201" t="str">
        <f t="shared" si="31"/>
        <v>NO</v>
      </c>
      <c r="T391" s="201" t="str">
        <f t="shared" si="32"/>
        <v>NO</v>
      </c>
      <c r="U391" s="201" t="str">
        <f t="shared" si="33"/>
        <v>NO</v>
      </c>
      <c r="V391" s="139">
        <f t="shared" si="34"/>
        <v>0</v>
      </c>
      <c r="W391" s="199" t="str">
        <f t="shared" si="36"/>
        <v/>
      </c>
    </row>
    <row r="392" spans="1:23" ht="18" customHeight="1" x14ac:dyDescent="0.25">
      <c r="A392" s="69"/>
      <c r="B392" s="81"/>
      <c r="C392" s="110"/>
      <c r="D392" s="141" t="str">
        <f>IFERROR(IF(FixtureCalc!C388="-","",IF(OR(FixtureCalc!E388="blank row 1",FixtureCalc!E388="blank row 2"),"","Matchweek "&amp;FixtureCalc!C388)),"")</f>
        <v/>
      </c>
      <c r="E392" s="142" t="str">
        <f>IFERROR(IF(LEN(INDEX(Settings!$D$6:$D$37,MATCH(Fixture!F392,Settings!$C$6:$C$37,0)))=0,"",INDEX(Settings!$D$6:$D$37,MATCH(Fixture!F392,Settings!$C$6:$C$37,0))),"")</f>
        <v/>
      </c>
      <c r="F392" s="185" t="str">
        <f>IFERROR(IF(FixtureCalc!C388="-","",IF(OR(FixtureCalc!E388="blank row 1",FixtureCalc!E388="blank row 2"),"", IF(LEN(INDEX(Settings!$C$6:$C$37,FixtureCalc!E388))=0,"BYE",INDEX(Settings!$C$6:$C$37,FixtureCalc!E388))  )),"")</f>
        <v/>
      </c>
      <c r="G392" s="27"/>
      <c r="H392" s="82"/>
      <c r="I392" s="27"/>
      <c r="J392" s="175" t="str">
        <f>IFERROR(IF(FixtureCalc!C388="-","",IF(OR(FixtureCalc!F388="blank row 1",FixtureCalc!F388="blank row 2"),"",IF(LEN(INDEX(Settings!$C$6:$C$37,FixtureCalc!F388))=0,"BYE",INDEX(Settings!$C$6:$C$37,FixtureCalc!F388)) )),"")</f>
        <v/>
      </c>
      <c r="K392" s="90"/>
      <c r="L392" s="195" t="str">
        <f t="shared" si="35"/>
        <v/>
      </c>
      <c r="S392" s="201" t="str">
        <f t="shared" ref="S392:S455" si="37">IFERROR(IF(AND(LEN(F392)&gt;0,LEN(J392)&gt;0),"YES","NO"),"")</f>
        <v>NO</v>
      </c>
      <c r="T392" s="201" t="str">
        <f t="shared" ref="T392:T455" si="38">IFERROR(IF(OR(F392="BYE",J392="BYE"),"YES","NO"),"")</f>
        <v>NO</v>
      </c>
      <c r="U392" s="201" t="str">
        <f t="shared" ref="U392:U455" si="39">IF(OR(LEN(G392)=0,LEN(I392)=0),"NO","YES")</f>
        <v>NO</v>
      </c>
      <c r="V392" s="139">
        <f t="shared" ref="V392:V455" si="40">IF(LEN(D392)=0,0,COUNTIFS($D$8:$D$1750,D392,$G$8:$G$1750,"&lt;&gt;"&amp;"",$I$8:$I$1750,"&lt;&gt;"&amp;""))</f>
        <v>0</v>
      </c>
      <c r="W392" s="199" t="str">
        <f t="shared" si="36"/>
        <v/>
      </c>
    </row>
    <row r="393" spans="1:23" ht="18" customHeight="1" x14ac:dyDescent="0.25">
      <c r="A393" s="69"/>
      <c r="B393" s="81"/>
      <c r="C393" s="110"/>
      <c r="D393" s="141" t="str">
        <f>IFERROR(IF(FixtureCalc!C389="-","",IF(OR(FixtureCalc!E389="blank row 1",FixtureCalc!E389="blank row 2"),"","Matchweek "&amp;FixtureCalc!C389)),"")</f>
        <v/>
      </c>
      <c r="E393" s="142" t="str">
        <f>IFERROR(IF(LEN(INDEX(Settings!$D$6:$D$37,MATCH(Fixture!F393,Settings!$C$6:$C$37,0)))=0,"",INDEX(Settings!$D$6:$D$37,MATCH(Fixture!F393,Settings!$C$6:$C$37,0))),"")</f>
        <v/>
      </c>
      <c r="F393" s="185" t="str">
        <f>IFERROR(IF(FixtureCalc!C389="-","",IF(OR(FixtureCalc!E389="blank row 1",FixtureCalc!E389="blank row 2"),"", IF(LEN(INDEX(Settings!$C$6:$C$37,FixtureCalc!E389))=0,"BYE",INDEX(Settings!$C$6:$C$37,FixtureCalc!E389))  )),"")</f>
        <v/>
      </c>
      <c r="G393" s="27"/>
      <c r="H393" s="82"/>
      <c r="I393" s="27"/>
      <c r="J393" s="175" t="str">
        <f>IFERROR(IF(FixtureCalc!C389="-","",IF(OR(FixtureCalc!F389="blank row 1",FixtureCalc!F389="blank row 2"),"",IF(LEN(INDEX(Settings!$C$6:$C$37,FixtureCalc!F389))=0,"BYE",INDEX(Settings!$C$6:$C$37,FixtureCalc!F389)) )),"")</f>
        <v/>
      </c>
      <c r="K393" s="90"/>
      <c r="L393" s="195" t="str">
        <f t="shared" ref="L393:L456" si="41">IFERROR(IF(LEN(W393)&gt;0,"←",""),"")</f>
        <v/>
      </c>
      <c r="S393" s="201" t="str">
        <f t="shared" si="37"/>
        <v>NO</v>
      </c>
      <c r="T393" s="201" t="str">
        <f t="shared" si="38"/>
        <v>NO</v>
      </c>
      <c r="U393" s="201" t="str">
        <f t="shared" si="39"/>
        <v>NO</v>
      </c>
      <c r="V393" s="139">
        <f t="shared" si="40"/>
        <v>0</v>
      </c>
      <c r="W393" s="199" t="str">
        <f t="shared" si="36"/>
        <v/>
      </c>
    </row>
    <row r="394" spans="1:23" ht="18" customHeight="1" x14ac:dyDescent="0.25">
      <c r="A394" s="69"/>
      <c r="B394" s="81"/>
      <c r="C394" s="110"/>
      <c r="D394" s="141" t="str">
        <f>IFERROR(IF(FixtureCalc!C390="-","",IF(OR(FixtureCalc!E390="blank row 1",FixtureCalc!E390="blank row 2"),"","Matchweek "&amp;FixtureCalc!C390)),"")</f>
        <v/>
      </c>
      <c r="E394" s="142" t="str">
        <f>IFERROR(IF(LEN(INDEX(Settings!$D$6:$D$37,MATCH(Fixture!F394,Settings!$C$6:$C$37,0)))=0,"",INDEX(Settings!$D$6:$D$37,MATCH(Fixture!F394,Settings!$C$6:$C$37,0))),"")</f>
        <v/>
      </c>
      <c r="F394" s="185" t="str">
        <f>IFERROR(IF(FixtureCalc!C390="-","",IF(OR(FixtureCalc!E390="blank row 1",FixtureCalc!E390="blank row 2"),"", IF(LEN(INDEX(Settings!$C$6:$C$37,FixtureCalc!E390))=0,"BYE",INDEX(Settings!$C$6:$C$37,FixtureCalc!E390))  )),"")</f>
        <v/>
      </c>
      <c r="G394" s="27"/>
      <c r="H394" s="82"/>
      <c r="I394" s="27"/>
      <c r="J394" s="175" t="str">
        <f>IFERROR(IF(FixtureCalc!C390="-","",IF(OR(FixtureCalc!F390="blank row 1",FixtureCalc!F390="blank row 2"),"",IF(LEN(INDEX(Settings!$C$6:$C$37,FixtureCalc!F390))=0,"BYE",INDEX(Settings!$C$6:$C$37,FixtureCalc!F390)) )),"")</f>
        <v/>
      </c>
      <c r="K394" s="90"/>
      <c r="L394" s="195" t="str">
        <f t="shared" si="41"/>
        <v/>
      </c>
      <c r="S394" s="201" t="str">
        <f t="shared" si="37"/>
        <v>NO</v>
      </c>
      <c r="T394" s="201" t="str">
        <f t="shared" si="38"/>
        <v>NO</v>
      </c>
      <c r="U394" s="201" t="str">
        <f t="shared" si="39"/>
        <v>NO</v>
      </c>
      <c r="V394" s="139">
        <f t="shared" si="40"/>
        <v>0</v>
      </c>
      <c r="W394" s="199" t="str">
        <f t="shared" ref="W394:W457" si="42">IF(S394="YES",IF(T394="YES",IF(U394="YES","← Delete the scores",""),IF(AND(U394="NO",V394&gt;0),"← Insert the scores of both teams","")),IF(U394="YES","← Delete the scores",""))</f>
        <v/>
      </c>
    </row>
    <row r="395" spans="1:23" ht="18" customHeight="1" x14ac:dyDescent="0.25">
      <c r="A395" s="69"/>
      <c r="B395" s="81"/>
      <c r="C395" s="110"/>
      <c r="D395" s="141" t="str">
        <f>IFERROR(IF(FixtureCalc!C391="-","",IF(OR(FixtureCalc!E391="blank row 1",FixtureCalc!E391="blank row 2"),"","Matchweek "&amp;FixtureCalc!C391)),"")</f>
        <v/>
      </c>
      <c r="E395" s="142" t="str">
        <f>IFERROR(IF(LEN(INDEX(Settings!$D$6:$D$37,MATCH(Fixture!F395,Settings!$C$6:$C$37,0)))=0,"",INDEX(Settings!$D$6:$D$37,MATCH(Fixture!F395,Settings!$C$6:$C$37,0))),"")</f>
        <v/>
      </c>
      <c r="F395" s="185" t="str">
        <f>IFERROR(IF(FixtureCalc!C391="-","",IF(OR(FixtureCalc!E391="blank row 1",FixtureCalc!E391="blank row 2"),"", IF(LEN(INDEX(Settings!$C$6:$C$37,FixtureCalc!E391))=0,"BYE",INDEX(Settings!$C$6:$C$37,FixtureCalc!E391))  )),"")</f>
        <v/>
      </c>
      <c r="G395" s="27"/>
      <c r="H395" s="82"/>
      <c r="I395" s="27"/>
      <c r="J395" s="175" t="str">
        <f>IFERROR(IF(FixtureCalc!C391="-","",IF(OR(FixtureCalc!F391="blank row 1",FixtureCalc!F391="blank row 2"),"",IF(LEN(INDEX(Settings!$C$6:$C$37,FixtureCalc!F391))=0,"BYE",INDEX(Settings!$C$6:$C$37,FixtureCalc!F391)) )),"")</f>
        <v/>
      </c>
      <c r="K395" s="90"/>
      <c r="L395" s="195" t="str">
        <f t="shared" si="41"/>
        <v/>
      </c>
      <c r="S395" s="201" t="str">
        <f t="shared" si="37"/>
        <v>NO</v>
      </c>
      <c r="T395" s="201" t="str">
        <f t="shared" si="38"/>
        <v>NO</v>
      </c>
      <c r="U395" s="201" t="str">
        <f t="shared" si="39"/>
        <v>NO</v>
      </c>
      <c r="V395" s="139">
        <f t="shared" si="40"/>
        <v>0</v>
      </c>
      <c r="W395" s="199" t="str">
        <f t="shared" si="42"/>
        <v/>
      </c>
    </row>
    <row r="396" spans="1:23" ht="18" customHeight="1" x14ac:dyDescent="0.25">
      <c r="A396" s="69"/>
      <c r="B396" s="81"/>
      <c r="C396" s="110"/>
      <c r="D396" s="141" t="str">
        <f>IFERROR(IF(FixtureCalc!C392="-","",IF(OR(FixtureCalc!E392="blank row 1",FixtureCalc!E392="blank row 2"),"","Matchweek "&amp;FixtureCalc!C392)),"")</f>
        <v/>
      </c>
      <c r="E396" s="142" t="str">
        <f>IFERROR(IF(LEN(INDEX(Settings!$D$6:$D$37,MATCH(Fixture!F396,Settings!$C$6:$C$37,0)))=0,"",INDEX(Settings!$D$6:$D$37,MATCH(Fixture!F396,Settings!$C$6:$C$37,0))),"")</f>
        <v/>
      </c>
      <c r="F396" s="185" t="str">
        <f>IFERROR(IF(FixtureCalc!C392="-","",IF(OR(FixtureCalc!E392="blank row 1",FixtureCalc!E392="blank row 2"),"", IF(LEN(INDEX(Settings!$C$6:$C$37,FixtureCalc!E392))=0,"BYE",INDEX(Settings!$C$6:$C$37,FixtureCalc!E392))  )),"")</f>
        <v/>
      </c>
      <c r="G396" s="27"/>
      <c r="H396" s="82"/>
      <c r="I396" s="27"/>
      <c r="J396" s="175" t="str">
        <f>IFERROR(IF(FixtureCalc!C392="-","",IF(OR(FixtureCalc!F392="blank row 1",FixtureCalc!F392="blank row 2"),"",IF(LEN(INDEX(Settings!$C$6:$C$37,FixtureCalc!F392))=0,"BYE",INDEX(Settings!$C$6:$C$37,FixtureCalc!F392)) )),"")</f>
        <v/>
      </c>
      <c r="K396" s="90"/>
      <c r="L396" s="195" t="str">
        <f t="shared" si="41"/>
        <v/>
      </c>
      <c r="S396" s="201" t="str">
        <f t="shared" si="37"/>
        <v>NO</v>
      </c>
      <c r="T396" s="201" t="str">
        <f t="shared" si="38"/>
        <v>NO</v>
      </c>
      <c r="U396" s="201" t="str">
        <f t="shared" si="39"/>
        <v>NO</v>
      </c>
      <c r="V396" s="139">
        <f t="shared" si="40"/>
        <v>0</v>
      </c>
      <c r="W396" s="199" t="str">
        <f t="shared" si="42"/>
        <v/>
      </c>
    </row>
    <row r="397" spans="1:23" ht="18" customHeight="1" x14ac:dyDescent="0.25">
      <c r="A397" s="69"/>
      <c r="B397" s="81"/>
      <c r="C397" s="110"/>
      <c r="D397" s="141" t="str">
        <f>IFERROR(IF(FixtureCalc!C393="-","",IF(OR(FixtureCalc!E393="blank row 1",FixtureCalc!E393="blank row 2"),"","Matchweek "&amp;FixtureCalc!C393)),"")</f>
        <v/>
      </c>
      <c r="E397" s="142" t="str">
        <f>IFERROR(IF(LEN(INDEX(Settings!$D$6:$D$37,MATCH(Fixture!F397,Settings!$C$6:$C$37,0)))=0,"",INDEX(Settings!$D$6:$D$37,MATCH(Fixture!F397,Settings!$C$6:$C$37,0))),"")</f>
        <v/>
      </c>
      <c r="F397" s="185" t="str">
        <f>IFERROR(IF(FixtureCalc!C393="-","",IF(OR(FixtureCalc!E393="blank row 1",FixtureCalc!E393="blank row 2"),"", IF(LEN(INDEX(Settings!$C$6:$C$37,FixtureCalc!E393))=0,"BYE",INDEX(Settings!$C$6:$C$37,FixtureCalc!E393))  )),"")</f>
        <v/>
      </c>
      <c r="G397" s="27"/>
      <c r="H397" s="82"/>
      <c r="I397" s="27"/>
      <c r="J397" s="175" t="str">
        <f>IFERROR(IF(FixtureCalc!C393="-","",IF(OR(FixtureCalc!F393="blank row 1",FixtureCalc!F393="blank row 2"),"",IF(LEN(INDEX(Settings!$C$6:$C$37,FixtureCalc!F393))=0,"BYE",INDEX(Settings!$C$6:$C$37,FixtureCalc!F393)) )),"")</f>
        <v/>
      </c>
      <c r="K397" s="90"/>
      <c r="L397" s="195" t="str">
        <f t="shared" si="41"/>
        <v/>
      </c>
      <c r="S397" s="201" t="str">
        <f t="shared" si="37"/>
        <v>NO</v>
      </c>
      <c r="T397" s="201" t="str">
        <f t="shared" si="38"/>
        <v>NO</v>
      </c>
      <c r="U397" s="201" t="str">
        <f t="shared" si="39"/>
        <v>NO</v>
      </c>
      <c r="V397" s="139">
        <f t="shared" si="40"/>
        <v>0</v>
      </c>
      <c r="W397" s="199" t="str">
        <f t="shared" si="42"/>
        <v/>
      </c>
    </row>
    <row r="398" spans="1:23" ht="18" customHeight="1" x14ac:dyDescent="0.25">
      <c r="A398" s="69"/>
      <c r="B398" s="81"/>
      <c r="C398" s="110"/>
      <c r="D398" s="141" t="str">
        <f>IFERROR(IF(FixtureCalc!C394="-","",IF(OR(FixtureCalc!E394="blank row 1",FixtureCalc!E394="blank row 2"),"","Matchweek "&amp;FixtureCalc!C394)),"")</f>
        <v/>
      </c>
      <c r="E398" s="142" t="str">
        <f>IFERROR(IF(LEN(INDEX(Settings!$D$6:$D$37,MATCH(Fixture!F398,Settings!$C$6:$C$37,0)))=0,"",INDEX(Settings!$D$6:$D$37,MATCH(Fixture!F398,Settings!$C$6:$C$37,0))),"")</f>
        <v/>
      </c>
      <c r="F398" s="185" t="str">
        <f>IFERROR(IF(FixtureCalc!C394="-","",IF(OR(FixtureCalc!E394="blank row 1",FixtureCalc!E394="blank row 2"),"", IF(LEN(INDEX(Settings!$C$6:$C$37,FixtureCalc!E394))=0,"BYE",INDEX(Settings!$C$6:$C$37,FixtureCalc!E394))  )),"")</f>
        <v/>
      </c>
      <c r="G398" s="27"/>
      <c r="H398" s="82"/>
      <c r="I398" s="27"/>
      <c r="J398" s="175" t="str">
        <f>IFERROR(IF(FixtureCalc!C394="-","",IF(OR(FixtureCalc!F394="blank row 1",FixtureCalc!F394="blank row 2"),"",IF(LEN(INDEX(Settings!$C$6:$C$37,FixtureCalc!F394))=0,"BYE",INDEX(Settings!$C$6:$C$37,FixtureCalc!F394)) )),"")</f>
        <v/>
      </c>
      <c r="K398" s="90"/>
      <c r="L398" s="195" t="str">
        <f t="shared" si="41"/>
        <v/>
      </c>
      <c r="S398" s="201" t="str">
        <f t="shared" si="37"/>
        <v>NO</v>
      </c>
      <c r="T398" s="201" t="str">
        <f t="shared" si="38"/>
        <v>NO</v>
      </c>
      <c r="U398" s="201" t="str">
        <f t="shared" si="39"/>
        <v>NO</v>
      </c>
      <c r="V398" s="139">
        <f t="shared" si="40"/>
        <v>0</v>
      </c>
      <c r="W398" s="199" t="str">
        <f t="shared" si="42"/>
        <v/>
      </c>
    </row>
    <row r="399" spans="1:23" ht="18" customHeight="1" x14ac:dyDescent="0.25">
      <c r="A399" s="69"/>
      <c r="B399" s="81"/>
      <c r="C399" s="110"/>
      <c r="D399" s="141" t="str">
        <f>IFERROR(IF(FixtureCalc!C395="-","",IF(OR(FixtureCalc!E395="blank row 1",FixtureCalc!E395="blank row 2"),"","Matchweek "&amp;FixtureCalc!C395)),"")</f>
        <v/>
      </c>
      <c r="E399" s="142" t="str">
        <f>IFERROR(IF(LEN(INDEX(Settings!$D$6:$D$37,MATCH(Fixture!F399,Settings!$C$6:$C$37,0)))=0,"",INDEX(Settings!$D$6:$D$37,MATCH(Fixture!F399,Settings!$C$6:$C$37,0))),"")</f>
        <v/>
      </c>
      <c r="F399" s="185" t="str">
        <f>IFERROR(IF(FixtureCalc!C395="-","",IF(OR(FixtureCalc!E395="blank row 1",FixtureCalc!E395="blank row 2"),"", IF(LEN(INDEX(Settings!$C$6:$C$37,FixtureCalc!E395))=0,"BYE",INDEX(Settings!$C$6:$C$37,FixtureCalc!E395))  )),"")</f>
        <v/>
      </c>
      <c r="G399" s="27"/>
      <c r="H399" s="82"/>
      <c r="I399" s="27"/>
      <c r="J399" s="175" t="str">
        <f>IFERROR(IF(FixtureCalc!C395="-","",IF(OR(FixtureCalc!F395="blank row 1",FixtureCalc!F395="blank row 2"),"",IF(LEN(INDEX(Settings!$C$6:$C$37,FixtureCalc!F395))=0,"BYE",INDEX(Settings!$C$6:$C$37,FixtureCalc!F395)) )),"")</f>
        <v/>
      </c>
      <c r="K399" s="90"/>
      <c r="L399" s="195" t="str">
        <f t="shared" si="41"/>
        <v/>
      </c>
      <c r="S399" s="201" t="str">
        <f t="shared" si="37"/>
        <v>NO</v>
      </c>
      <c r="T399" s="201" t="str">
        <f t="shared" si="38"/>
        <v>NO</v>
      </c>
      <c r="U399" s="201" t="str">
        <f t="shared" si="39"/>
        <v>NO</v>
      </c>
      <c r="V399" s="139">
        <f t="shared" si="40"/>
        <v>0</v>
      </c>
      <c r="W399" s="199" t="str">
        <f t="shared" si="42"/>
        <v/>
      </c>
    </row>
    <row r="400" spans="1:23" ht="18" customHeight="1" x14ac:dyDescent="0.25">
      <c r="A400" s="69"/>
      <c r="B400" s="81"/>
      <c r="C400" s="110"/>
      <c r="D400" s="141" t="str">
        <f>IFERROR(IF(FixtureCalc!C396="-","",IF(OR(FixtureCalc!E396="blank row 1",FixtureCalc!E396="blank row 2"),"","Matchweek "&amp;FixtureCalc!C396)),"")</f>
        <v/>
      </c>
      <c r="E400" s="142" t="str">
        <f>IFERROR(IF(LEN(INDEX(Settings!$D$6:$D$37,MATCH(Fixture!F400,Settings!$C$6:$C$37,0)))=0,"",INDEX(Settings!$D$6:$D$37,MATCH(Fixture!F400,Settings!$C$6:$C$37,0))),"")</f>
        <v/>
      </c>
      <c r="F400" s="185" t="str">
        <f>IFERROR(IF(FixtureCalc!C396="-","",IF(OR(FixtureCalc!E396="blank row 1",FixtureCalc!E396="blank row 2"),"", IF(LEN(INDEX(Settings!$C$6:$C$37,FixtureCalc!E396))=0,"BYE",INDEX(Settings!$C$6:$C$37,FixtureCalc!E396))  )),"")</f>
        <v/>
      </c>
      <c r="G400" s="27"/>
      <c r="H400" s="82"/>
      <c r="I400" s="27"/>
      <c r="J400" s="175" t="str">
        <f>IFERROR(IF(FixtureCalc!C396="-","",IF(OR(FixtureCalc!F396="blank row 1",FixtureCalc!F396="blank row 2"),"",IF(LEN(INDEX(Settings!$C$6:$C$37,FixtureCalc!F396))=0,"BYE",INDEX(Settings!$C$6:$C$37,FixtureCalc!F396)) )),"")</f>
        <v/>
      </c>
      <c r="K400" s="90"/>
      <c r="L400" s="195" t="str">
        <f t="shared" si="41"/>
        <v/>
      </c>
      <c r="S400" s="201" t="str">
        <f t="shared" si="37"/>
        <v>NO</v>
      </c>
      <c r="T400" s="201" t="str">
        <f t="shared" si="38"/>
        <v>NO</v>
      </c>
      <c r="U400" s="201" t="str">
        <f t="shared" si="39"/>
        <v>NO</v>
      </c>
      <c r="V400" s="139">
        <f t="shared" si="40"/>
        <v>0</v>
      </c>
      <c r="W400" s="199" t="str">
        <f t="shared" si="42"/>
        <v/>
      </c>
    </row>
    <row r="401" spans="1:23" ht="18" customHeight="1" x14ac:dyDescent="0.25">
      <c r="A401" s="69"/>
      <c r="B401" s="81"/>
      <c r="C401" s="110"/>
      <c r="D401" s="141" t="str">
        <f>IFERROR(IF(FixtureCalc!C397="-","",IF(OR(FixtureCalc!E397="blank row 1",FixtureCalc!E397="blank row 2"),"","Matchweek "&amp;FixtureCalc!C397)),"")</f>
        <v/>
      </c>
      <c r="E401" s="142" t="str">
        <f>IFERROR(IF(LEN(INDEX(Settings!$D$6:$D$37,MATCH(Fixture!F401,Settings!$C$6:$C$37,0)))=0,"",INDEX(Settings!$D$6:$D$37,MATCH(Fixture!F401,Settings!$C$6:$C$37,0))),"")</f>
        <v/>
      </c>
      <c r="F401" s="185" t="str">
        <f>IFERROR(IF(FixtureCalc!C397="-","",IF(OR(FixtureCalc!E397="blank row 1",FixtureCalc!E397="blank row 2"),"", IF(LEN(INDEX(Settings!$C$6:$C$37,FixtureCalc!E397))=0,"BYE",INDEX(Settings!$C$6:$C$37,FixtureCalc!E397))  )),"")</f>
        <v/>
      </c>
      <c r="G401" s="27"/>
      <c r="H401" s="82"/>
      <c r="I401" s="27"/>
      <c r="J401" s="175" t="str">
        <f>IFERROR(IF(FixtureCalc!C397="-","",IF(OR(FixtureCalc!F397="blank row 1",FixtureCalc!F397="blank row 2"),"",IF(LEN(INDEX(Settings!$C$6:$C$37,FixtureCalc!F397))=0,"BYE",INDEX(Settings!$C$6:$C$37,FixtureCalc!F397)) )),"")</f>
        <v/>
      </c>
      <c r="K401" s="90"/>
      <c r="L401" s="195" t="str">
        <f t="shared" si="41"/>
        <v/>
      </c>
      <c r="S401" s="201" t="str">
        <f t="shared" si="37"/>
        <v>NO</v>
      </c>
      <c r="T401" s="201" t="str">
        <f t="shared" si="38"/>
        <v>NO</v>
      </c>
      <c r="U401" s="201" t="str">
        <f t="shared" si="39"/>
        <v>NO</v>
      </c>
      <c r="V401" s="139">
        <f t="shared" si="40"/>
        <v>0</v>
      </c>
      <c r="W401" s="199" t="str">
        <f t="shared" si="42"/>
        <v/>
      </c>
    </row>
    <row r="402" spans="1:23" ht="18" customHeight="1" x14ac:dyDescent="0.25">
      <c r="A402" s="69"/>
      <c r="B402" s="81"/>
      <c r="C402" s="110"/>
      <c r="D402" s="141" t="str">
        <f>IFERROR(IF(FixtureCalc!C398="-","",IF(OR(FixtureCalc!E398="blank row 1",FixtureCalc!E398="blank row 2"),"","Matchweek "&amp;FixtureCalc!C398)),"")</f>
        <v/>
      </c>
      <c r="E402" s="142" t="str">
        <f>IFERROR(IF(LEN(INDEX(Settings!$D$6:$D$37,MATCH(Fixture!F402,Settings!$C$6:$C$37,0)))=0,"",INDEX(Settings!$D$6:$D$37,MATCH(Fixture!F402,Settings!$C$6:$C$37,0))),"")</f>
        <v/>
      </c>
      <c r="F402" s="185" t="str">
        <f>IFERROR(IF(FixtureCalc!C398="-","",IF(OR(FixtureCalc!E398="blank row 1",FixtureCalc!E398="blank row 2"),"", IF(LEN(INDEX(Settings!$C$6:$C$37,FixtureCalc!E398))=0,"BYE",INDEX(Settings!$C$6:$C$37,FixtureCalc!E398))  )),"")</f>
        <v/>
      </c>
      <c r="G402" s="27"/>
      <c r="H402" s="82"/>
      <c r="I402" s="27"/>
      <c r="J402" s="175" t="str">
        <f>IFERROR(IF(FixtureCalc!C398="-","",IF(OR(FixtureCalc!F398="blank row 1",FixtureCalc!F398="blank row 2"),"",IF(LEN(INDEX(Settings!$C$6:$C$37,FixtureCalc!F398))=0,"BYE",INDEX(Settings!$C$6:$C$37,FixtureCalc!F398)) )),"")</f>
        <v/>
      </c>
      <c r="K402" s="90"/>
      <c r="L402" s="195" t="str">
        <f t="shared" si="41"/>
        <v/>
      </c>
      <c r="S402" s="201" t="str">
        <f t="shared" si="37"/>
        <v>NO</v>
      </c>
      <c r="T402" s="201" t="str">
        <f t="shared" si="38"/>
        <v>NO</v>
      </c>
      <c r="U402" s="201" t="str">
        <f t="shared" si="39"/>
        <v>NO</v>
      </c>
      <c r="V402" s="139">
        <f t="shared" si="40"/>
        <v>0</v>
      </c>
      <c r="W402" s="199" t="str">
        <f t="shared" si="42"/>
        <v/>
      </c>
    </row>
    <row r="403" spans="1:23" ht="18" customHeight="1" x14ac:dyDescent="0.25">
      <c r="A403" s="69"/>
      <c r="B403" s="81"/>
      <c r="C403" s="110"/>
      <c r="D403" s="141" t="str">
        <f>IFERROR(IF(FixtureCalc!C399="-","",IF(OR(FixtureCalc!E399="blank row 1",FixtureCalc!E399="blank row 2"),"","Matchweek "&amp;FixtureCalc!C399)),"")</f>
        <v/>
      </c>
      <c r="E403" s="142" t="str">
        <f>IFERROR(IF(LEN(INDEX(Settings!$D$6:$D$37,MATCH(Fixture!F403,Settings!$C$6:$C$37,0)))=0,"",INDEX(Settings!$D$6:$D$37,MATCH(Fixture!F403,Settings!$C$6:$C$37,0))),"")</f>
        <v/>
      </c>
      <c r="F403" s="185" t="str">
        <f>IFERROR(IF(FixtureCalc!C399="-","",IF(OR(FixtureCalc!E399="blank row 1",FixtureCalc!E399="blank row 2"),"", IF(LEN(INDEX(Settings!$C$6:$C$37,FixtureCalc!E399))=0,"BYE",INDEX(Settings!$C$6:$C$37,FixtureCalc!E399))  )),"")</f>
        <v/>
      </c>
      <c r="G403" s="27"/>
      <c r="H403" s="82"/>
      <c r="I403" s="27"/>
      <c r="J403" s="175" t="str">
        <f>IFERROR(IF(FixtureCalc!C399="-","",IF(OR(FixtureCalc!F399="blank row 1",FixtureCalc!F399="blank row 2"),"",IF(LEN(INDEX(Settings!$C$6:$C$37,FixtureCalc!F399))=0,"BYE",INDEX(Settings!$C$6:$C$37,FixtureCalc!F399)) )),"")</f>
        <v/>
      </c>
      <c r="K403" s="90"/>
      <c r="L403" s="195" t="str">
        <f t="shared" si="41"/>
        <v/>
      </c>
      <c r="S403" s="201" t="str">
        <f t="shared" si="37"/>
        <v>NO</v>
      </c>
      <c r="T403" s="201" t="str">
        <f t="shared" si="38"/>
        <v>NO</v>
      </c>
      <c r="U403" s="201" t="str">
        <f t="shared" si="39"/>
        <v>NO</v>
      </c>
      <c r="V403" s="139">
        <f t="shared" si="40"/>
        <v>0</v>
      </c>
      <c r="W403" s="199" t="str">
        <f t="shared" si="42"/>
        <v/>
      </c>
    </row>
    <row r="404" spans="1:23" ht="18" customHeight="1" x14ac:dyDescent="0.25">
      <c r="A404" s="69"/>
      <c r="B404" s="81"/>
      <c r="C404" s="110"/>
      <c r="D404" s="141" t="str">
        <f>IFERROR(IF(FixtureCalc!C400="-","",IF(OR(FixtureCalc!E400="blank row 1",FixtureCalc!E400="blank row 2"),"","Matchweek "&amp;FixtureCalc!C400)),"")</f>
        <v/>
      </c>
      <c r="E404" s="142" t="str">
        <f>IFERROR(IF(LEN(INDEX(Settings!$D$6:$D$37,MATCH(Fixture!F404,Settings!$C$6:$C$37,0)))=0,"",INDEX(Settings!$D$6:$D$37,MATCH(Fixture!F404,Settings!$C$6:$C$37,0))),"")</f>
        <v/>
      </c>
      <c r="F404" s="185" t="str">
        <f>IFERROR(IF(FixtureCalc!C400="-","",IF(OR(FixtureCalc!E400="blank row 1",FixtureCalc!E400="blank row 2"),"", IF(LEN(INDEX(Settings!$C$6:$C$37,FixtureCalc!E400))=0,"BYE",INDEX(Settings!$C$6:$C$37,FixtureCalc!E400))  )),"")</f>
        <v/>
      </c>
      <c r="G404" s="27"/>
      <c r="H404" s="82"/>
      <c r="I404" s="27"/>
      <c r="J404" s="175" t="str">
        <f>IFERROR(IF(FixtureCalc!C400="-","",IF(OR(FixtureCalc!F400="blank row 1",FixtureCalc!F400="blank row 2"),"",IF(LEN(INDEX(Settings!$C$6:$C$37,FixtureCalc!F400))=0,"BYE",INDEX(Settings!$C$6:$C$37,FixtureCalc!F400)) )),"")</f>
        <v/>
      </c>
      <c r="K404" s="90"/>
      <c r="L404" s="195" t="str">
        <f t="shared" si="41"/>
        <v/>
      </c>
      <c r="S404" s="201" t="str">
        <f t="shared" si="37"/>
        <v>NO</v>
      </c>
      <c r="T404" s="201" t="str">
        <f t="shared" si="38"/>
        <v>NO</v>
      </c>
      <c r="U404" s="201" t="str">
        <f t="shared" si="39"/>
        <v>NO</v>
      </c>
      <c r="V404" s="139">
        <f t="shared" si="40"/>
        <v>0</v>
      </c>
      <c r="W404" s="199" t="str">
        <f t="shared" si="42"/>
        <v/>
      </c>
    </row>
    <row r="405" spans="1:23" ht="18" customHeight="1" x14ac:dyDescent="0.25">
      <c r="A405" s="69"/>
      <c r="B405" s="81"/>
      <c r="C405" s="110"/>
      <c r="D405" s="141" t="str">
        <f>IFERROR(IF(FixtureCalc!C401="-","",IF(OR(FixtureCalc!E401="blank row 1",FixtureCalc!E401="blank row 2"),"","Matchweek "&amp;FixtureCalc!C401)),"")</f>
        <v/>
      </c>
      <c r="E405" s="142" t="str">
        <f>IFERROR(IF(LEN(INDEX(Settings!$D$6:$D$37,MATCH(Fixture!F405,Settings!$C$6:$C$37,0)))=0,"",INDEX(Settings!$D$6:$D$37,MATCH(Fixture!F405,Settings!$C$6:$C$37,0))),"")</f>
        <v/>
      </c>
      <c r="F405" s="185" t="str">
        <f>IFERROR(IF(FixtureCalc!C401="-","",IF(OR(FixtureCalc!E401="blank row 1",FixtureCalc!E401="blank row 2"),"", IF(LEN(INDEX(Settings!$C$6:$C$37,FixtureCalc!E401))=0,"BYE",INDEX(Settings!$C$6:$C$37,FixtureCalc!E401))  )),"")</f>
        <v/>
      </c>
      <c r="G405" s="27"/>
      <c r="H405" s="82"/>
      <c r="I405" s="27"/>
      <c r="J405" s="175" t="str">
        <f>IFERROR(IF(FixtureCalc!C401="-","",IF(OR(FixtureCalc!F401="blank row 1",FixtureCalc!F401="blank row 2"),"",IF(LEN(INDEX(Settings!$C$6:$C$37,FixtureCalc!F401))=0,"BYE",INDEX(Settings!$C$6:$C$37,FixtureCalc!F401)) )),"")</f>
        <v/>
      </c>
      <c r="K405" s="90"/>
      <c r="L405" s="195" t="str">
        <f t="shared" si="41"/>
        <v/>
      </c>
      <c r="S405" s="201" t="str">
        <f t="shared" si="37"/>
        <v>NO</v>
      </c>
      <c r="T405" s="201" t="str">
        <f t="shared" si="38"/>
        <v>NO</v>
      </c>
      <c r="U405" s="201" t="str">
        <f t="shared" si="39"/>
        <v>NO</v>
      </c>
      <c r="V405" s="139">
        <f t="shared" si="40"/>
        <v>0</v>
      </c>
      <c r="W405" s="199" t="str">
        <f t="shared" si="42"/>
        <v/>
      </c>
    </row>
    <row r="406" spans="1:23" ht="18" customHeight="1" x14ac:dyDescent="0.25">
      <c r="A406" s="69"/>
      <c r="B406" s="81"/>
      <c r="C406" s="110"/>
      <c r="D406" s="141" t="str">
        <f>IFERROR(IF(FixtureCalc!C402="-","",IF(OR(FixtureCalc!E402="blank row 1",FixtureCalc!E402="blank row 2"),"","Matchweek "&amp;FixtureCalc!C402)),"")</f>
        <v/>
      </c>
      <c r="E406" s="142" t="str">
        <f>IFERROR(IF(LEN(INDEX(Settings!$D$6:$D$37,MATCH(Fixture!F406,Settings!$C$6:$C$37,0)))=0,"",INDEX(Settings!$D$6:$D$37,MATCH(Fixture!F406,Settings!$C$6:$C$37,0))),"")</f>
        <v/>
      </c>
      <c r="F406" s="185" t="str">
        <f>IFERROR(IF(FixtureCalc!C402="-","",IF(OR(FixtureCalc!E402="blank row 1",FixtureCalc!E402="blank row 2"),"", IF(LEN(INDEX(Settings!$C$6:$C$37,FixtureCalc!E402))=0,"BYE",INDEX(Settings!$C$6:$C$37,FixtureCalc!E402))  )),"")</f>
        <v/>
      </c>
      <c r="G406" s="27"/>
      <c r="H406" s="82"/>
      <c r="I406" s="27"/>
      <c r="J406" s="175" t="str">
        <f>IFERROR(IF(FixtureCalc!C402="-","",IF(OR(FixtureCalc!F402="blank row 1",FixtureCalc!F402="blank row 2"),"",IF(LEN(INDEX(Settings!$C$6:$C$37,FixtureCalc!F402))=0,"BYE",INDEX(Settings!$C$6:$C$37,FixtureCalc!F402)) )),"")</f>
        <v/>
      </c>
      <c r="K406" s="90"/>
      <c r="L406" s="195" t="str">
        <f t="shared" si="41"/>
        <v/>
      </c>
      <c r="S406" s="201" t="str">
        <f t="shared" si="37"/>
        <v>NO</v>
      </c>
      <c r="T406" s="201" t="str">
        <f t="shared" si="38"/>
        <v>NO</v>
      </c>
      <c r="U406" s="201" t="str">
        <f t="shared" si="39"/>
        <v>NO</v>
      </c>
      <c r="V406" s="139">
        <f t="shared" si="40"/>
        <v>0</v>
      </c>
      <c r="W406" s="199" t="str">
        <f t="shared" si="42"/>
        <v/>
      </c>
    </row>
    <row r="407" spans="1:23" ht="18" customHeight="1" x14ac:dyDescent="0.25">
      <c r="A407" s="69"/>
      <c r="B407" s="81"/>
      <c r="C407" s="110"/>
      <c r="D407" s="141" t="str">
        <f>IFERROR(IF(FixtureCalc!C403="-","",IF(OR(FixtureCalc!E403="blank row 1",FixtureCalc!E403="blank row 2"),"","Matchweek "&amp;FixtureCalc!C403)),"")</f>
        <v/>
      </c>
      <c r="E407" s="142" t="str">
        <f>IFERROR(IF(LEN(INDEX(Settings!$D$6:$D$37,MATCH(Fixture!F407,Settings!$C$6:$C$37,0)))=0,"",INDEX(Settings!$D$6:$D$37,MATCH(Fixture!F407,Settings!$C$6:$C$37,0))),"")</f>
        <v/>
      </c>
      <c r="F407" s="185" t="str">
        <f>IFERROR(IF(FixtureCalc!C403="-","",IF(OR(FixtureCalc!E403="blank row 1",FixtureCalc!E403="blank row 2"),"", IF(LEN(INDEX(Settings!$C$6:$C$37,FixtureCalc!E403))=0,"BYE",INDEX(Settings!$C$6:$C$37,FixtureCalc!E403))  )),"")</f>
        <v/>
      </c>
      <c r="G407" s="27"/>
      <c r="H407" s="82"/>
      <c r="I407" s="27"/>
      <c r="J407" s="175" t="str">
        <f>IFERROR(IF(FixtureCalc!C403="-","",IF(OR(FixtureCalc!F403="blank row 1",FixtureCalc!F403="blank row 2"),"",IF(LEN(INDEX(Settings!$C$6:$C$37,FixtureCalc!F403))=0,"BYE",INDEX(Settings!$C$6:$C$37,FixtureCalc!F403)) )),"")</f>
        <v/>
      </c>
      <c r="K407" s="90"/>
      <c r="L407" s="195" t="str">
        <f t="shared" si="41"/>
        <v/>
      </c>
      <c r="S407" s="201" t="str">
        <f t="shared" si="37"/>
        <v>NO</v>
      </c>
      <c r="T407" s="201" t="str">
        <f t="shared" si="38"/>
        <v>NO</v>
      </c>
      <c r="U407" s="201" t="str">
        <f t="shared" si="39"/>
        <v>NO</v>
      </c>
      <c r="V407" s="139">
        <f t="shared" si="40"/>
        <v>0</v>
      </c>
      <c r="W407" s="199" t="str">
        <f t="shared" si="42"/>
        <v/>
      </c>
    </row>
    <row r="408" spans="1:23" ht="18" customHeight="1" x14ac:dyDescent="0.25">
      <c r="A408" s="69"/>
      <c r="B408" s="81"/>
      <c r="C408" s="110"/>
      <c r="D408" s="141" t="str">
        <f>IFERROR(IF(FixtureCalc!C404="-","",IF(OR(FixtureCalc!E404="blank row 1",FixtureCalc!E404="blank row 2"),"","Matchweek "&amp;FixtureCalc!C404)),"")</f>
        <v/>
      </c>
      <c r="E408" s="142" t="str">
        <f>IFERROR(IF(LEN(INDEX(Settings!$D$6:$D$37,MATCH(Fixture!F408,Settings!$C$6:$C$37,0)))=0,"",INDEX(Settings!$D$6:$D$37,MATCH(Fixture!F408,Settings!$C$6:$C$37,0))),"")</f>
        <v/>
      </c>
      <c r="F408" s="185" t="str">
        <f>IFERROR(IF(FixtureCalc!C404="-","",IF(OR(FixtureCalc!E404="blank row 1",FixtureCalc!E404="blank row 2"),"", IF(LEN(INDEX(Settings!$C$6:$C$37,FixtureCalc!E404))=0,"BYE",INDEX(Settings!$C$6:$C$37,FixtureCalc!E404))  )),"")</f>
        <v/>
      </c>
      <c r="G408" s="27"/>
      <c r="H408" s="82"/>
      <c r="I408" s="27"/>
      <c r="J408" s="175" t="str">
        <f>IFERROR(IF(FixtureCalc!C404="-","",IF(OR(FixtureCalc!F404="blank row 1",FixtureCalc!F404="blank row 2"),"",IF(LEN(INDEX(Settings!$C$6:$C$37,FixtureCalc!F404))=0,"BYE",INDEX(Settings!$C$6:$C$37,FixtureCalc!F404)) )),"")</f>
        <v/>
      </c>
      <c r="K408" s="90"/>
      <c r="L408" s="195" t="str">
        <f t="shared" si="41"/>
        <v/>
      </c>
      <c r="S408" s="201" t="str">
        <f t="shared" si="37"/>
        <v>NO</v>
      </c>
      <c r="T408" s="201" t="str">
        <f t="shared" si="38"/>
        <v>NO</v>
      </c>
      <c r="U408" s="201" t="str">
        <f t="shared" si="39"/>
        <v>NO</v>
      </c>
      <c r="V408" s="139">
        <f t="shared" si="40"/>
        <v>0</v>
      </c>
      <c r="W408" s="199" t="str">
        <f t="shared" si="42"/>
        <v/>
      </c>
    </row>
    <row r="409" spans="1:23" ht="18" customHeight="1" x14ac:dyDescent="0.25">
      <c r="A409" s="69"/>
      <c r="B409" s="81"/>
      <c r="C409" s="110"/>
      <c r="D409" s="141" t="str">
        <f>IFERROR(IF(FixtureCalc!C405="-","",IF(OR(FixtureCalc!E405="blank row 1",FixtureCalc!E405="blank row 2"),"","Matchweek "&amp;FixtureCalc!C405)),"")</f>
        <v/>
      </c>
      <c r="E409" s="142" t="str">
        <f>IFERROR(IF(LEN(INDEX(Settings!$D$6:$D$37,MATCH(Fixture!F409,Settings!$C$6:$C$37,0)))=0,"",INDEX(Settings!$D$6:$D$37,MATCH(Fixture!F409,Settings!$C$6:$C$37,0))),"")</f>
        <v/>
      </c>
      <c r="F409" s="185" t="str">
        <f>IFERROR(IF(FixtureCalc!C405="-","",IF(OR(FixtureCalc!E405="blank row 1",FixtureCalc!E405="blank row 2"),"", IF(LEN(INDEX(Settings!$C$6:$C$37,FixtureCalc!E405))=0,"BYE",INDEX(Settings!$C$6:$C$37,FixtureCalc!E405))  )),"")</f>
        <v/>
      </c>
      <c r="G409" s="27"/>
      <c r="H409" s="82"/>
      <c r="I409" s="27"/>
      <c r="J409" s="175" t="str">
        <f>IFERROR(IF(FixtureCalc!C405="-","",IF(OR(FixtureCalc!F405="blank row 1",FixtureCalc!F405="blank row 2"),"",IF(LEN(INDEX(Settings!$C$6:$C$37,FixtureCalc!F405))=0,"BYE",INDEX(Settings!$C$6:$C$37,FixtureCalc!F405)) )),"")</f>
        <v/>
      </c>
      <c r="K409" s="90"/>
      <c r="L409" s="195" t="str">
        <f t="shared" si="41"/>
        <v/>
      </c>
      <c r="S409" s="201" t="str">
        <f t="shared" si="37"/>
        <v>NO</v>
      </c>
      <c r="T409" s="201" t="str">
        <f t="shared" si="38"/>
        <v>NO</v>
      </c>
      <c r="U409" s="201" t="str">
        <f t="shared" si="39"/>
        <v>NO</v>
      </c>
      <c r="V409" s="139">
        <f t="shared" si="40"/>
        <v>0</v>
      </c>
      <c r="W409" s="199" t="str">
        <f t="shared" si="42"/>
        <v/>
      </c>
    </row>
    <row r="410" spans="1:23" ht="18" customHeight="1" x14ac:dyDescent="0.25">
      <c r="A410" s="69"/>
      <c r="B410" s="81"/>
      <c r="C410" s="110"/>
      <c r="D410" s="141" t="str">
        <f>IFERROR(IF(FixtureCalc!C406="-","",IF(OR(FixtureCalc!E406="blank row 1",FixtureCalc!E406="blank row 2"),"","Matchweek "&amp;FixtureCalc!C406)),"")</f>
        <v/>
      </c>
      <c r="E410" s="142" t="str">
        <f>IFERROR(IF(LEN(INDEX(Settings!$D$6:$D$37,MATCH(Fixture!F410,Settings!$C$6:$C$37,0)))=0,"",INDEX(Settings!$D$6:$D$37,MATCH(Fixture!F410,Settings!$C$6:$C$37,0))),"")</f>
        <v/>
      </c>
      <c r="F410" s="185" t="str">
        <f>IFERROR(IF(FixtureCalc!C406="-","",IF(OR(FixtureCalc!E406="blank row 1",FixtureCalc!E406="blank row 2"),"", IF(LEN(INDEX(Settings!$C$6:$C$37,FixtureCalc!E406))=0,"BYE",INDEX(Settings!$C$6:$C$37,FixtureCalc!E406))  )),"")</f>
        <v/>
      </c>
      <c r="G410" s="27"/>
      <c r="H410" s="82"/>
      <c r="I410" s="27"/>
      <c r="J410" s="175" t="str">
        <f>IFERROR(IF(FixtureCalc!C406="-","",IF(OR(FixtureCalc!F406="blank row 1",FixtureCalc!F406="blank row 2"),"",IF(LEN(INDEX(Settings!$C$6:$C$37,FixtureCalc!F406))=0,"BYE",INDEX(Settings!$C$6:$C$37,FixtureCalc!F406)) )),"")</f>
        <v/>
      </c>
      <c r="K410" s="90"/>
      <c r="L410" s="195" t="str">
        <f t="shared" si="41"/>
        <v/>
      </c>
      <c r="S410" s="201" t="str">
        <f t="shared" si="37"/>
        <v>NO</v>
      </c>
      <c r="T410" s="201" t="str">
        <f t="shared" si="38"/>
        <v>NO</v>
      </c>
      <c r="U410" s="201" t="str">
        <f t="shared" si="39"/>
        <v>NO</v>
      </c>
      <c r="V410" s="139">
        <f t="shared" si="40"/>
        <v>0</v>
      </c>
      <c r="W410" s="199" t="str">
        <f t="shared" si="42"/>
        <v/>
      </c>
    </row>
    <row r="411" spans="1:23" ht="18" customHeight="1" x14ac:dyDescent="0.25">
      <c r="A411" s="69"/>
      <c r="B411" s="81"/>
      <c r="C411" s="110"/>
      <c r="D411" s="141" t="str">
        <f>IFERROR(IF(FixtureCalc!C407="-","",IF(OR(FixtureCalc!E407="blank row 1",FixtureCalc!E407="blank row 2"),"","Matchweek "&amp;FixtureCalc!C407)),"")</f>
        <v/>
      </c>
      <c r="E411" s="142" t="str">
        <f>IFERROR(IF(LEN(INDEX(Settings!$D$6:$D$37,MATCH(Fixture!F411,Settings!$C$6:$C$37,0)))=0,"",INDEX(Settings!$D$6:$D$37,MATCH(Fixture!F411,Settings!$C$6:$C$37,0))),"")</f>
        <v/>
      </c>
      <c r="F411" s="185" t="str">
        <f>IFERROR(IF(FixtureCalc!C407="-","",IF(OR(FixtureCalc!E407="blank row 1",FixtureCalc!E407="blank row 2"),"", IF(LEN(INDEX(Settings!$C$6:$C$37,FixtureCalc!E407))=0,"BYE",INDEX(Settings!$C$6:$C$37,FixtureCalc!E407))  )),"")</f>
        <v/>
      </c>
      <c r="G411" s="27"/>
      <c r="H411" s="82"/>
      <c r="I411" s="27"/>
      <c r="J411" s="175" t="str">
        <f>IFERROR(IF(FixtureCalc!C407="-","",IF(OR(FixtureCalc!F407="blank row 1",FixtureCalc!F407="blank row 2"),"",IF(LEN(INDEX(Settings!$C$6:$C$37,FixtureCalc!F407))=0,"BYE",INDEX(Settings!$C$6:$C$37,FixtureCalc!F407)) )),"")</f>
        <v/>
      </c>
      <c r="K411" s="90"/>
      <c r="L411" s="195" t="str">
        <f t="shared" si="41"/>
        <v/>
      </c>
      <c r="S411" s="201" t="str">
        <f t="shared" si="37"/>
        <v>NO</v>
      </c>
      <c r="T411" s="201" t="str">
        <f t="shared" si="38"/>
        <v>NO</v>
      </c>
      <c r="U411" s="201" t="str">
        <f t="shared" si="39"/>
        <v>NO</v>
      </c>
      <c r="V411" s="139">
        <f t="shared" si="40"/>
        <v>0</v>
      </c>
      <c r="W411" s="199" t="str">
        <f t="shared" si="42"/>
        <v/>
      </c>
    </row>
    <row r="412" spans="1:23" ht="18" customHeight="1" x14ac:dyDescent="0.25">
      <c r="A412" s="69"/>
      <c r="B412" s="81"/>
      <c r="C412" s="110"/>
      <c r="D412" s="141" t="str">
        <f>IFERROR(IF(FixtureCalc!C408="-","",IF(OR(FixtureCalc!E408="blank row 1",FixtureCalc!E408="blank row 2"),"","Matchweek "&amp;FixtureCalc!C408)),"")</f>
        <v/>
      </c>
      <c r="E412" s="142" t="str">
        <f>IFERROR(IF(LEN(INDEX(Settings!$D$6:$D$37,MATCH(Fixture!F412,Settings!$C$6:$C$37,0)))=0,"",INDEX(Settings!$D$6:$D$37,MATCH(Fixture!F412,Settings!$C$6:$C$37,0))),"")</f>
        <v/>
      </c>
      <c r="F412" s="185" t="str">
        <f>IFERROR(IF(FixtureCalc!C408="-","",IF(OR(FixtureCalc!E408="blank row 1",FixtureCalc!E408="blank row 2"),"", IF(LEN(INDEX(Settings!$C$6:$C$37,FixtureCalc!E408))=0,"BYE",INDEX(Settings!$C$6:$C$37,FixtureCalc!E408))  )),"")</f>
        <v/>
      </c>
      <c r="G412" s="27"/>
      <c r="H412" s="82"/>
      <c r="I412" s="27"/>
      <c r="J412" s="175" t="str">
        <f>IFERROR(IF(FixtureCalc!C408="-","",IF(OR(FixtureCalc!F408="blank row 1",FixtureCalc!F408="blank row 2"),"",IF(LEN(INDEX(Settings!$C$6:$C$37,FixtureCalc!F408))=0,"BYE",INDEX(Settings!$C$6:$C$37,FixtureCalc!F408)) )),"")</f>
        <v/>
      </c>
      <c r="K412" s="90"/>
      <c r="L412" s="195" t="str">
        <f t="shared" si="41"/>
        <v/>
      </c>
      <c r="S412" s="201" t="str">
        <f t="shared" si="37"/>
        <v>NO</v>
      </c>
      <c r="T412" s="201" t="str">
        <f t="shared" si="38"/>
        <v>NO</v>
      </c>
      <c r="U412" s="201" t="str">
        <f t="shared" si="39"/>
        <v>NO</v>
      </c>
      <c r="V412" s="139">
        <f t="shared" si="40"/>
        <v>0</v>
      </c>
      <c r="W412" s="199" t="str">
        <f t="shared" si="42"/>
        <v/>
      </c>
    </row>
    <row r="413" spans="1:23" ht="18" customHeight="1" x14ac:dyDescent="0.25">
      <c r="A413" s="69"/>
      <c r="B413" s="81"/>
      <c r="C413" s="110"/>
      <c r="D413" s="141" t="str">
        <f>IFERROR(IF(FixtureCalc!C409="-","",IF(OR(FixtureCalc!E409="blank row 1",FixtureCalc!E409="blank row 2"),"","Matchweek "&amp;FixtureCalc!C409)),"")</f>
        <v/>
      </c>
      <c r="E413" s="142" t="str">
        <f>IFERROR(IF(LEN(INDEX(Settings!$D$6:$D$37,MATCH(Fixture!F413,Settings!$C$6:$C$37,0)))=0,"",INDEX(Settings!$D$6:$D$37,MATCH(Fixture!F413,Settings!$C$6:$C$37,0))),"")</f>
        <v/>
      </c>
      <c r="F413" s="185" t="str">
        <f>IFERROR(IF(FixtureCalc!C409="-","",IF(OR(FixtureCalc!E409="blank row 1",FixtureCalc!E409="blank row 2"),"", IF(LEN(INDEX(Settings!$C$6:$C$37,FixtureCalc!E409))=0,"BYE",INDEX(Settings!$C$6:$C$37,FixtureCalc!E409))  )),"")</f>
        <v/>
      </c>
      <c r="G413" s="27"/>
      <c r="H413" s="82"/>
      <c r="I413" s="27"/>
      <c r="J413" s="175" t="str">
        <f>IFERROR(IF(FixtureCalc!C409="-","",IF(OR(FixtureCalc!F409="blank row 1",FixtureCalc!F409="blank row 2"),"",IF(LEN(INDEX(Settings!$C$6:$C$37,FixtureCalc!F409))=0,"BYE",INDEX(Settings!$C$6:$C$37,FixtureCalc!F409)) )),"")</f>
        <v/>
      </c>
      <c r="K413" s="90"/>
      <c r="L413" s="195" t="str">
        <f t="shared" si="41"/>
        <v/>
      </c>
      <c r="S413" s="201" t="str">
        <f t="shared" si="37"/>
        <v>NO</v>
      </c>
      <c r="T413" s="201" t="str">
        <f t="shared" si="38"/>
        <v>NO</v>
      </c>
      <c r="U413" s="201" t="str">
        <f t="shared" si="39"/>
        <v>NO</v>
      </c>
      <c r="V413" s="139">
        <f t="shared" si="40"/>
        <v>0</v>
      </c>
      <c r="W413" s="199" t="str">
        <f t="shared" si="42"/>
        <v/>
      </c>
    </row>
    <row r="414" spans="1:23" ht="18" customHeight="1" x14ac:dyDescent="0.25">
      <c r="A414" s="69"/>
      <c r="B414" s="81"/>
      <c r="C414" s="110"/>
      <c r="D414" s="141" t="str">
        <f>IFERROR(IF(FixtureCalc!C410="-","",IF(OR(FixtureCalc!E410="blank row 1",FixtureCalc!E410="blank row 2"),"","Matchweek "&amp;FixtureCalc!C410)),"")</f>
        <v/>
      </c>
      <c r="E414" s="142" t="str">
        <f>IFERROR(IF(LEN(INDEX(Settings!$D$6:$D$37,MATCH(Fixture!F414,Settings!$C$6:$C$37,0)))=0,"",INDEX(Settings!$D$6:$D$37,MATCH(Fixture!F414,Settings!$C$6:$C$37,0))),"")</f>
        <v/>
      </c>
      <c r="F414" s="185" t="str">
        <f>IFERROR(IF(FixtureCalc!C410="-","",IF(OR(FixtureCalc!E410="blank row 1",FixtureCalc!E410="blank row 2"),"", IF(LEN(INDEX(Settings!$C$6:$C$37,FixtureCalc!E410))=0,"BYE",INDEX(Settings!$C$6:$C$37,FixtureCalc!E410))  )),"")</f>
        <v/>
      </c>
      <c r="G414" s="27"/>
      <c r="H414" s="82"/>
      <c r="I414" s="27"/>
      <c r="J414" s="175" t="str">
        <f>IFERROR(IF(FixtureCalc!C410="-","",IF(OR(FixtureCalc!F410="blank row 1",FixtureCalc!F410="blank row 2"),"",IF(LEN(INDEX(Settings!$C$6:$C$37,FixtureCalc!F410))=0,"BYE",INDEX(Settings!$C$6:$C$37,FixtureCalc!F410)) )),"")</f>
        <v/>
      </c>
      <c r="K414" s="90"/>
      <c r="L414" s="195" t="str">
        <f t="shared" si="41"/>
        <v/>
      </c>
      <c r="S414" s="201" t="str">
        <f t="shared" si="37"/>
        <v>NO</v>
      </c>
      <c r="T414" s="201" t="str">
        <f t="shared" si="38"/>
        <v>NO</v>
      </c>
      <c r="U414" s="201" t="str">
        <f t="shared" si="39"/>
        <v>NO</v>
      </c>
      <c r="V414" s="139">
        <f t="shared" si="40"/>
        <v>0</v>
      </c>
      <c r="W414" s="199" t="str">
        <f t="shared" si="42"/>
        <v/>
      </c>
    </row>
    <row r="415" spans="1:23" ht="18" customHeight="1" x14ac:dyDescent="0.25">
      <c r="A415" s="69"/>
      <c r="B415" s="81"/>
      <c r="C415" s="110"/>
      <c r="D415" s="141" t="str">
        <f>IFERROR(IF(FixtureCalc!C411="-","",IF(OR(FixtureCalc!E411="blank row 1",FixtureCalc!E411="blank row 2"),"","Matchweek "&amp;FixtureCalc!C411)),"")</f>
        <v/>
      </c>
      <c r="E415" s="142" t="str">
        <f>IFERROR(IF(LEN(INDEX(Settings!$D$6:$D$37,MATCH(Fixture!F415,Settings!$C$6:$C$37,0)))=0,"",INDEX(Settings!$D$6:$D$37,MATCH(Fixture!F415,Settings!$C$6:$C$37,0))),"")</f>
        <v/>
      </c>
      <c r="F415" s="185" t="str">
        <f>IFERROR(IF(FixtureCalc!C411="-","",IF(OR(FixtureCalc!E411="blank row 1",FixtureCalc!E411="blank row 2"),"", IF(LEN(INDEX(Settings!$C$6:$C$37,FixtureCalc!E411))=0,"BYE",INDEX(Settings!$C$6:$C$37,FixtureCalc!E411))  )),"")</f>
        <v/>
      </c>
      <c r="G415" s="27"/>
      <c r="H415" s="82"/>
      <c r="I415" s="27"/>
      <c r="J415" s="175" t="str">
        <f>IFERROR(IF(FixtureCalc!C411="-","",IF(OR(FixtureCalc!F411="blank row 1",FixtureCalc!F411="blank row 2"),"",IF(LEN(INDEX(Settings!$C$6:$C$37,FixtureCalc!F411))=0,"BYE",INDEX(Settings!$C$6:$C$37,FixtureCalc!F411)) )),"")</f>
        <v/>
      </c>
      <c r="K415" s="90"/>
      <c r="L415" s="195" t="str">
        <f t="shared" si="41"/>
        <v/>
      </c>
      <c r="S415" s="201" t="str">
        <f t="shared" si="37"/>
        <v>NO</v>
      </c>
      <c r="T415" s="201" t="str">
        <f t="shared" si="38"/>
        <v>NO</v>
      </c>
      <c r="U415" s="201" t="str">
        <f t="shared" si="39"/>
        <v>NO</v>
      </c>
      <c r="V415" s="139">
        <f t="shared" si="40"/>
        <v>0</v>
      </c>
      <c r="W415" s="199" t="str">
        <f t="shared" si="42"/>
        <v/>
      </c>
    </row>
    <row r="416" spans="1:23" ht="18" customHeight="1" x14ac:dyDescent="0.25">
      <c r="A416" s="69"/>
      <c r="B416" s="81"/>
      <c r="C416" s="110"/>
      <c r="D416" s="141" t="str">
        <f>IFERROR(IF(FixtureCalc!C412="-","",IF(OR(FixtureCalc!E412="blank row 1",FixtureCalc!E412="blank row 2"),"","Matchweek "&amp;FixtureCalc!C412)),"")</f>
        <v/>
      </c>
      <c r="E416" s="142" t="str">
        <f>IFERROR(IF(LEN(INDEX(Settings!$D$6:$D$37,MATCH(Fixture!F416,Settings!$C$6:$C$37,0)))=0,"",INDEX(Settings!$D$6:$D$37,MATCH(Fixture!F416,Settings!$C$6:$C$37,0))),"")</f>
        <v/>
      </c>
      <c r="F416" s="185" t="str">
        <f>IFERROR(IF(FixtureCalc!C412="-","",IF(OR(FixtureCalc!E412="blank row 1",FixtureCalc!E412="blank row 2"),"", IF(LEN(INDEX(Settings!$C$6:$C$37,FixtureCalc!E412))=0,"BYE",INDEX(Settings!$C$6:$C$37,FixtureCalc!E412))  )),"")</f>
        <v/>
      </c>
      <c r="G416" s="27"/>
      <c r="H416" s="82"/>
      <c r="I416" s="27"/>
      <c r="J416" s="175" t="str">
        <f>IFERROR(IF(FixtureCalc!C412="-","",IF(OR(FixtureCalc!F412="blank row 1",FixtureCalc!F412="blank row 2"),"",IF(LEN(INDEX(Settings!$C$6:$C$37,FixtureCalc!F412))=0,"BYE",INDEX(Settings!$C$6:$C$37,FixtureCalc!F412)) )),"")</f>
        <v/>
      </c>
      <c r="K416" s="90"/>
      <c r="L416" s="195" t="str">
        <f t="shared" si="41"/>
        <v/>
      </c>
      <c r="S416" s="201" t="str">
        <f t="shared" si="37"/>
        <v>NO</v>
      </c>
      <c r="T416" s="201" t="str">
        <f t="shared" si="38"/>
        <v>NO</v>
      </c>
      <c r="U416" s="201" t="str">
        <f t="shared" si="39"/>
        <v>NO</v>
      </c>
      <c r="V416" s="139">
        <f t="shared" si="40"/>
        <v>0</v>
      </c>
      <c r="W416" s="199" t="str">
        <f t="shared" si="42"/>
        <v/>
      </c>
    </row>
    <row r="417" spans="1:23" ht="18" customHeight="1" x14ac:dyDescent="0.25">
      <c r="A417" s="69"/>
      <c r="B417" s="81"/>
      <c r="C417" s="110"/>
      <c r="D417" s="141" t="str">
        <f>IFERROR(IF(FixtureCalc!C413="-","",IF(OR(FixtureCalc!E413="blank row 1",FixtureCalc!E413="blank row 2"),"","Matchweek "&amp;FixtureCalc!C413)),"")</f>
        <v/>
      </c>
      <c r="E417" s="142" t="str">
        <f>IFERROR(IF(LEN(INDEX(Settings!$D$6:$D$37,MATCH(Fixture!F417,Settings!$C$6:$C$37,0)))=0,"",INDEX(Settings!$D$6:$D$37,MATCH(Fixture!F417,Settings!$C$6:$C$37,0))),"")</f>
        <v/>
      </c>
      <c r="F417" s="185" t="str">
        <f>IFERROR(IF(FixtureCalc!C413="-","",IF(OR(FixtureCalc!E413="blank row 1",FixtureCalc!E413="blank row 2"),"", IF(LEN(INDEX(Settings!$C$6:$C$37,FixtureCalc!E413))=0,"BYE",INDEX(Settings!$C$6:$C$37,FixtureCalc!E413))  )),"")</f>
        <v/>
      </c>
      <c r="G417" s="27"/>
      <c r="H417" s="82"/>
      <c r="I417" s="27"/>
      <c r="J417" s="175" t="str">
        <f>IFERROR(IF(FixtureCalc!C413="-","",IF(OR(FixtureCalc!F413="blank row 1",FixtureCalc!F413="blank row 2"),"",IF(LEN(INDEX(Settings!$C$6:$C$37,FixtureCalc!F413))=0,"BYE",INDEX(Settings!$C$6:$C$37,FixtureCalc!F413)) )),"")</f>
        <v/>
      </c>
      <c r="K417" s="90"/>
      <c r="L417" s="195" t="str">
        <f t="shared" si="41"/>
        <v/>
      </c>
      <c r="S417" s="201" t="str">
        <f t="shared" si="37"/>
        <v>NO</v>
      </c>
      <c r="T417" s="201" t="str">
        <f t="shared" si="38"/>
        <v>NO</v>
      </c>
      <c r="U417" s="201" t="str">
        <f t="shared" si="39"/>
        <v>NO</v>
      </c>
      <c r="V417" s="139">
        <f t="shared" si="40"/>
        <v>0</v>
      </c>
      <c r="W417" s="199" t="str">
        <f t="shared" si="42"/>
        <v/>
      </c>
    </row>
    <row r="418" spans="1:23" ht="18" customHeight="1" x14ac:dyDescent="0.25">
      <c r="A418" s="69"/>
      <c r="B418" s="81"/>
      <c r="C418" s="110"/>
      <c r="D418" s="141" t="str">
        <f>IFERROR(IF(FixtureCalc!C414="-","",IF(OR(FixtureCalc!E414="blank row 1",FixtureCalc!E414="blank row 2"),"","Matchweek "&amp;FixtureCalc!C414)),"")</f>
        <v/>
      </c>
      <c r="E418" s="142" t="str">
        <f>IFERROR(IF(LEN(INDEX(Settings!$D$6:$D$37,MATCH(Fixture!F418,Settings!$C$6:$C$37,0)))=0,"",INDEX(Settings!$D$6:$D$37,MATCH(Fixture!F418,Settings!$C$6:$C$37,0))),"")</f>
        <v/>
      </c>
      <c r="F418" s="185" t="str">
        <f>IFERROR(IF(FixtureCalc!C414="-","",IF(OR(FixtureCalc!E414="blank row 1",FixtureCalc!E414="blank row 2"),"", IF(LEN(INDEX(Settings!$C$6:$C$37,FixtureCalc!E414))=0,"BYE",INDEX(Settings!$C$6:$C$37,FixtureCalc!E414))  )),"")</f>
        <v/>
      </c>
      <c r="G418" s="27"/>
      <c r="H418" s="82"/>
      <c r="I418" s="27"/>
      <c r="J418" s="175" t="str">
        <f>IFERROR(IF(FixtureCalc!C414="-","",IF(OR(FixtureCalc!F414="blank row 1",FixtureCalc!F414="blank row 2"),"",IF(LEN(INDEX(Settings!$C$6:$C$37,FixtureCalc!F414))=0,"BYE",INDEX(Settings!$C$6:$C$37,FixtureCalc!F414)) )),"")</f>
        <v/>
      </c>
      <c r="K418" s="90"/>
      <c r="L418" s="195" t="str">
        <f t="shared" si="41"/>
        <v/>
      </c>
      <c r="S418" s="201" t="str">
        <f t="shared" si="37"/>
        <v>NO</v>
      </c>
      <c r="T418" s="201" t="str">
        <f t="shared" si="38"/>
        <v>NO</v>
      </c>
      <c r="U418" s="201" t="str">
        <f t="shared" si="39"/>
        <v>NO</v>
      </c>
      <c r="V418" s="139">
        <f t="shared" si="40"/>
        <v>0</v>
      </c>
      <c r="W418" s="199" t="str">
        <f t="shared" si="42"/>
        <v/>
      </c>
    </row>
    <row r="419" spans="1:23" ht="18" customHeight="1" x14ac:dyDescent="0.25">
      <c r="A419" s="69"/>
      <c r="B419" s="81"/>
      <c r="C419" s="110"/>
      <c r="D419" s="141" t="str">
        <f>IFERROR(IF(FixtureCalc!C415="-","",IF(OR(FixtureCalc!E415="blank row 1",FixtureCalc!E415="blank row 2"),"","Matchweek "&amp;FixtureCalc!C415)),"")</f>
        <v/>
      </c>
      <c r="E419" s="142" t="str">
        <f>IFERROR(IF(LEN(INDEX(Settings!$D$6:$D$37,MATCH(Fixture!F419,Settings!$C$6:$C$37,0)))=0,"",INDEX(Settings!$D$6:$D$37,MATCH(Fixture!F419,Settings!$C$6:$C$37,0))),"")</f>
        <v/>
      </c>
      <c r="F419" s="185" t="str">
        <f>IFERROR(IF(FixtureCalc!C415="-","",IF(OR(FixtureCalc!E415="blank row 1",FixtureCalc!E415="blank row 2"),"", IF(LEN(INDEX(Settings!$C$6:$C$37,FixtureCalc!E415))=0,"BYE",INDEX(Settings!$C$6:$C$37,FixtureCalc!E415))  )),"")</f>
        <v/>
      </c>
      <c r="G419" s="27"/>
      <c r="H419" s="82"/>
      <c r="I419" s="27"/>
      <c r="J419" s="175" t="str">
        <f>IFERROR(IF(FixtureCalc!C415="-","",IF(OR(FixtureCalc!F415="blank row 1",FixtureCalc!F415="blank row 2"),"",IF(LEN(INDEX(Settings!$C$6:$C$37,FixtureCalc!F415))=0,"BYE",INDEX(Settings!$C$6:$C$37,FixtureCalc!F415)) )),"")</f>
        <v/>
      </c>
      <c r="K419" s="90"/>
      <c r="L419" s="195" t="str">
        <f t="shared" si="41"/>
        <v/>
      </c>
      <c r="S419" s="201" t="str">
        <f t="shared" si="37"/>
        <v>NO</v>
      </c>
      <c r="T419" s="201" t="str">
        <f t="shared" si="38"/>
        <v>NO</v>
      </c>
      <c r="U419" s="201" t="str">
        <f t="shared" si="39"/>
        <v>NO</v>
      </c>
      <c r="V419" s="139">
        <f t="shared" si="40"/>
        <v>0</v>
      </c>
      <c r="W419" s="199" t="str">
        <f t="shared" si="42"/>
        <v/>
      </c>
    </row>
    <row r="420" spans="1:23" ht="18" customHeight="1" x14ac:dyDescent="0.25">
      <c r="A420" s="69"/>
      <c r="B420" s="81"/>
      <c r="C420" s="110"/>
      <c r="D420" s="141" t="str">
        <f>IFERROR(IF(FixtureCalc!C416="-","",IF(OR(FixtureCalc!E416="blank row 1",FixtureCalc!E416="blank row 2"),"","Matchweek "&amp;FixtureCalc!C416)),"")</f>
        <v/>
      </c>
      <c r="E420" s="142" t="str">
        <f>IFERROR(IF(LEN(INDEX(Settings!$D$6:$D$37,MATCH(Fixture!F420,Settings!$C$6:$C$37,0)))=0,"",INDEX(Settings!$D$6:$D$37,MATCH(Fixture!F420,Settings!$C$6:$C$37,0))),"")</f>
        <v/>
      </c>
      <c r="F420" s="185" t="str">
        <f>IFERROR(IF(FixtureCalc!C416="-","",IF(OR(FixtureCalc!E416="blank row 1",FixtureCalc!E416="blank row 2"),"", IF(LEN(INDEX(Settings!$C$6:$C$37,FixtureCalc!E416))=0,"BYE",INDEX(Settings!$C$6:$C$37,FixtureCalc!E416))  )),"")</f>
        <v/>
      </c>
      <c r="G420" s="27"/>
      <c r="H420" s="82"/>
      <c r="I420" s="27"/>
      <c r="J420" s="175" t="str">
        <f>IFERROR(IF(FixtureCalc!C416="-","",IF(OR(FixtureCalc!F416="blank row 1",FixtureCalc!F416="blank row 2"),"",IF(LEN(INDEX(Settings!$C$6:$C$37,FixtureCalc!F416))=0,"BYE",INDEX(Settings!$C$6:$C$37,FixtureCalc!F416)) )),"")</f>
        <v/>
      </c>
      <c r="K420" s="90"/>
      <c r="L420" s="195" t="str">
        <f t="shared" si="41"/>
        <v/>
      </c>
      <c r="S420" s="201" t="str">
        <f t="shared" si="37"/>
        <v>NO</v>
      </c>
      <c r="T420" s="201" t="str">
        <f t="shared" si="38"/>
        <v>NO</v>
      </c>
      <c r="U420" s="201" t="str">
        <f t="shared" si="39"/>
        <v>NO</v>
      </c>
      <c r="V420" s="139">
        <f t="shared" si="40"/>
        <v>0</v>
      </c>
      <c r="W420" s="199" t="str">
        <f t="shared" si="42"/>
        <v/>
      </c>
    </row>
    <row r="421" spans="1:23" ht="18" customHeight="1" x14ac:dyDescent="0.25">
      <c r="A421" s="69"/>
      <c r="B421" s="81"/>
      <c r="C421" s="110"/>
      <c r="D421" s="141" t="str">
        <f>IFERROR(IF(FixtureCalc!C417="-","",IF(OR(FixtureCalc!E417="blank row 1",FixtureCalc!E417="blank row 2"),"","Matchweek "&amp;FixtureCalc!C417)),"")</f>
        <v/>
      </c>
      <c r="E421" s="142" t="str">
        <f>IFERROR(IF(LEN(INDEX(Settings!$D$6:$D$37,MATCH(Fixture!F421,Settings!$C$6:$C$37,0)))=0,"",INDEX(Settings!$D$6:$D$37,MATCH(Fixture!F421,Settings!$C$6:$C$37,0))),"")</f>
        <v/>
      </c>
      <c r="F421" s="185" t="str">
        <f>IFERROR(IF(FixtureCalc!C417="-","",IF(OR(FixtureCalc!E417="blank row 1",FixtureCalc!E417="blank row 2"),"", IF(LEN(INDEX(Settings!$C$6:$C$37,FixtureCalc!E417))=0,"BYE",INDEX(Settings!$C$6:$C$37,FixtureCalc!E417))  )),"")</f>
        <v/>
      </c>
      <c r="G421" s="27"/>
      <c r="H421" s="82"/>
      <c r="I421" s="27"/>
      <c r="J421" s="175" t="str">
        <f>IFERROR(IF(FixtureCalc!C417="-","",IF(OR(FixtureCalc!F417="blank row 1",FixtureCalc!F417="blank row 2"),"",IF(LEN(INDEX(Settings!$C$6:$C$37,FixtureCalc!F417))=0,"BYE",INDEX(Settings!$C$6:$C$37,FixtureCalc!F417)) )),"")</f>
        <v/>
      </c>
      <c r="K421" s="90"/>
      <c r="L421" s="195" t="str">
        <f t="shared" si="41"/>
        <v/>
      </c>
      <c r="S421" s="201" t="str">
        <f t="shared" si="37"/>
        <v>NO</v>
      </c>
      <c r="T421" s="201" t="str">
        <f t="shared" si="38"/>
        <v>NO</v>
      </c>
      <c r="U421" s="201" t="str">
        <f t="shared" si="39"/>
        <v>NO</v>
      </c>
      <c r="V421" s="139">
        <f t="shared" si="40"/>
        <v>0</v>
      </c>
      <c r="W421" s="199" t="str">
        <f t="shared" si="42"/>
        <v/>
      </c>
    </row>
    <row r="422" spans="1:23" ht="18" customHeight="1" x14ac:dyDescent="0.25">
      <c r="A422" s="69"/>
      <c r="B422" s="81"/>
      <c r="C422" s="110"/>
      <c r="D422" s="141" t="str">
        <f>IFERROR(IF(FixtureCalc!C418="-","",IF(OR(FixtureCalc!E418="blank row 1",FixtureCalc!E418="blank row 2"),"","Matchweek "&amp;FixtureCalc!C418)),"")</f>
        <v/>
      </c>
      <c r="E422" s="142" t="str">
        <f>IFERROR(IF(LEN(INDEX(Settings!$D$6:$D$37,MATCH(Fixture!F422,Settings!$C$6:$C$37,0)))=0,"",INDEX(Settings!$D$6:$D$37,MATCH(Fixture!F422,Settings!$C$6:$C$37,0))),"")</f>
        <v/>
      </c>
      <c r="F422" s="185" t="str">
        <f>IFERROR(IF(FixtureCalc!C418="-","",IF(OR(FixtureCalc!E418="blank row 1",FixtureCalc!E418="blank row 2"),"", IF(LEN(INDEX(Settings!$C$6:$C$37,FixtureCalc!E418))=0,"BYE",INDEX(Settings!$C$6:$C$37,FixtureCalc!E418))  )),"")</f>
        <v/>
      </c>
      <c r="G422" s="27"/>
      <c r="H422" s="82"/>
      <c r="I422" s="27"/>
      <c r="J422" s="175" t="str">
        <f>IFERROR(IF(FixtureCalc!C418="-","",IF(OR(FixtureCalc!F418="blank row 1",FixtureCalc!F418="blank row 2"),"",IF(LEN(INDEX(Settings!$C$6:$C$37,FixtureCalc!F418))=0,"BYE",INDEX(Settings!$C$6:$C$37,FixtureCalc!F418)) )),"")</f>
        <v/>
      </c>
      <c r="K422" s="90"/>
      <c r="L422" s="195" t="str">
        <f t="shared" si="41"/>
        <v/>
      </c>
      <c r="S422" s="201" t="str">
        <f t="shared" si="37"/>
        <v>NO</v>
      </c>
      <c r="T422" s="201" t="str">
        <f t="shared" si="38"/>
        <v>NO</v>
      </c>
      <c r="U422" s="201" t="str">
        <f t="shared" si="39"/>
        <v>NO</v>
      </c>
      <c r="V422" s="139">
        <f t="shared" si="40"/>
        <v>0</v>
      </c>
      <c r="W422" s="199" t="str">
        <f t="shared" si="42"/>
        <v/>
      </c>
    </row>
    <row r="423" spans="1:23" ht="18" customHeight="1" x14ac:dyDescent="0.25">
      <c r="A423" s="69"/>
      <c r="B423" s="81"/>
      <c r="C423" s="110"/>
      <c r="D423" s="141" t="str">
        <f>IFERROR(IF(FixtureCalc!C419="-","",IF(OR(FixtureCalc!E419="blank row 1",FixtureCalc!E419="blank row 2"),"","Matchweek "&amp;FixtureCalc!C419)),"")</f>
        <v/>
      </c>
      <c r="E423" s="142" t="str">
        <f>IFERROR(IF(LEN(INDEX(Settings!$D$6:$D$37,MATCH(Fixture!F423,Settings!$C$6:$C$37,0)))=0,"",INDEX(Settings!$D$6:$D$37,MATCH(Fixture!F423,Settings!$C$6:$C$37,0))),"")</f>
        <v/>
      </c>
      <c r="F423" s="185" t="str">
        <f>IFERROR(IF(FixtureCalc!C419="-","",IF(OR(FixtureCalc!E419="blank row 1",FixtureCalc!E419="blank row 2"),"", IF(LEN(INDEX(Settings!$C$6:$C$37,FixtureCalc!E419))=0,"BYE",INDEX(Settings!$C$6:$C$37,FixtureCalc!E419))  )),"")</f>
        <v/>
      </c>
      <c r="G423" s="27"/>
      <c r="H423" s="82"/>
      <c r="I423" s="27"/>
      <c r="J423" s="175" t="str">
        <f>IFERROR(IF(FixtureCalc!C419="-","",IF(OR(FixtureCalc!F419="blank row 1",FixtureCalc!F419="blank row 2"),"",IF(LEN(INDEX(Settings!$C$6:$C$37,FixtureCalc!F419))=0,"BYE",INDEX(Settings!$C$6:$C$37,FixtureCalc!F419)) )),"")</f>
        <v/>
      </c>
      <c r="K423" s="90"/>
      <c r="L423" s="195" t="str">
        <f t="shared" si="41"/>
        <v/>
      </c>
      <c r="S423" s="201" t="str">
        <f t="shared" si="37"/>
        <v>NO</v>
      </c>
      <c r="T423" s="201" t="str">
        <f t="shared" si="38"/>
        <v>NO</v>
      </c>
      <c r="U423" s="201" t="str">
        <f t="shared" si="39"/>
        <v>NO</v>
      </c>
      <c r="V423" s="139">
        <f t="shared" si="40"/>
        <v>0</v>
      </c>
      <c r="W423" s="199" t="str">
        <f t="shared" si="42"/>
        <v/>
      </c>
    </row>
    <row r="424" spans="1:23" ht="18" customHeight="1" x14ac:dyDescent="0.25">
      <c r="A424" s="69"/>
      <c r="B424" s="81"/>
      <c r="C424" s="110"/>
      <c r="D424" s="141" t="str">
        <f>IFERROR(IF(FixtureCalc!C420="-","",IF(OR(FixtureCalc!E420="blank row 1",FixtureCalc!E420="blank row 2"),"","Matchweek "&amp;FixtureCalc!C420)),"")</f>
        <v/>
      </c>
      <c r="E424" s="142" t="str">
        <f>IFERROR(IF(LEN(INDEX(Settings!$D$6:$D$37,MATCH(Fixture!F424,Settings!$C$6:$C$37,0)))=0,"",INDEX(Settings!$D$6:$D$37,MATCH(Fixture!F424,Settings!$C$6:$C$37,0))),"")</f>
        <v/>
      </c>
      <c r="F424" s="185" t="str">
        <f>IFERROR(IF(FixtureCalc!C420="-","",IF(OR(FixtureCalc!E420="blank row 1",FixtureCalc!E420="blank row 2"),"", IF(LEN(INDEX(Settings!$C$6:$C$37,FixtureCalc!E420))=0,"BYE",INDEX(Settings!$C$6:$C$37,FixtureCalc!E420))  )),"")</f>
        <v/>
      </c>
      <c r="G424" s="27"/>
      <c r="H424" s="82"/>
      <c r="I424" s="27"/>
      <c r="J424" s="175" t="str">
        <f>IFERROR(IF(FixtureCalc!C420="-","",IF(OR(FixtureCalc!F420="blank row 1",FixtureCalc!F420="blank row 2"),"",IF(LEN(INDEX(Settings!$C$6:$C$37,FixtureCalc!F420))=0,"BYE",INDEX(Settings!$C$6:$C$37,FixtureCalc!F420)) )),"")</f>
        <v/>
      </c>
      <c r="K424" s="90"/>
      <c r="L424" s="195" t="str">
        <f t="shared" si="41"/>
        <v/>
      </c>
      <c r="S424" s="201" t="str">
        <f t="shared" si="37"/>
        <v>NO</v>
      </c>
      <c r="T424" s="201" t="str">
        <f t="shared" si="38"/>
        <v>NO</v>
      </c>
      <c r="U424" s="201" t="str">
        <f t="shared" si="39"/>
        <v>NO</v>
      </c>
      <c r="V424" s="139">
        <f t="shared" si="40"/>
        <v>0</v>
      </c>
      <c r="W424" s="199" t="str">
        <f t="shared" si="42"/>
        <v/>
      </c>
    </row>
    <row r="425" spans="1:23" ht="18" customHeight="1" x14ac:dyDescent="0.25">
      <c r="A425" s="69"/>
      <c r="B425" s="81"/>
      <c r="C425" s="110"/>
      <c r="D425" s="141" t="str">
        <f>IFERROR(IF(FixtureCalc!C421="-","",IF(OR(FixtureCalc!E421="blank row 1",FixtureCalc!E421="blank row 2"),"","Matchweek "&amp;FixtureCalc!C421)),"")</f>
        <v/>
      </c>
      <c r="E425" s="142" t="str">
        <f>IFERROR(IF(LEN(INDEX(Settings!$D$6:$D$37,MATCH(Fixture!F425,Settings!$C$6:$C$37,0)))=0,"",INDEX(Settings!$D$6:$D$37,MATCH(Fixture!F425,Settings!$C$6:$C$37,0))),"")</f>
        <v/>
      </c>
      <c r="F425" s="185" t="str">
        <f>IFERROR(IF(FixtureCalc!C421="-","",IF(OR(FixtureCalc!E421="blank row 1",FixtureCalc!E421="blank row 2"),"", IF(LEN(INDEX(Settings!$C$6:$C$37,FixtureCalc!E421))=0,"BYE",INDEX(Settings!$C$6:$C$37,FixtureCalc!E421))  )),"")</f>
        <v/>
      </c>
      <c r="G425" s="27"/>
      <c r="H425" s="82"/>
      <c r="I425" s="27"/>
      <c r="J425" s="175" t="str">
        <f>IFERROR(IF(FixtureCalc!C421="-","",IF(OR(FixtureCalc!F421="blank row 1",FixtureCalc!F421="blank row 2"),"",IF(LEN(INDEX(Settings!$C$6:$C$37,FixtureCalc!F421))=0,"BYE",INDEX(Settings!$C$6:$C$37,FixtureCalc!F421)) )),"")</f>
        <v/>
      </c>
      <c r="K425" s="90"/>
      <c r="L425" s="195" t="str">
        <f t="shared" si="41"/>
        <v/>
      </c>
      <c r="S425" s="201" t="str">
        <f t="shared" si="37"/>
        <v>NO</v>
      </c>
      <c r="T425" s="201" t="str">
        <f t="shared" si="38"/>
        <v>NO</v>
      </c>
      <c r="U425" s="201" t="str">
        <f t="shared" si="39"/>
        <v>NO</v>
      </c>
      <c r="V425" s="139">
        <f t="shared" si="40"/>
        <v>0</v>
      </c>
      <c r="W425" s="199" t="str">
        <f t="shared" si="42"/>
        <v/>
      </c>
    </row>
    <row r="426" spans="1:23" ht="18" customHeight="1" x14ac:dyDescent="0.25">
      <c r="A426" s="69"/>
      <c r="B426" s="81"/>
      <c r="C426" s="110"/>
      <c r="D426" s="141" t="str">
        <f>IFERROR(IF(FixtureCalc!C422="-","",IF(OR(FixtureCalc!E422="blank row 1",FixtureCalc!E422="blank row 2"),"","Matchweek "&amp;FixtureCalc!C422)),"")</f>
        <v/>
      </c>
      <c r="E426" s="142" t="str">
        <f>IFERROR(IF(LEN(INDEX(Settings!$D$6:$D$37,MATCH(Fixture!F426,Settings!$C$6:$C$37,0)))=0,"",INDEX(Settings!$D$6:$D$37,MATCH(Fixture!F426,Settings!$C$6:$C$37,0))),"")</f>
        <v/>
      </c>
      <c r="F426" s="185" t="str">
        <f>IFERROR(IF(FixtureCalc!C422="-","",IF(OR(FixtureCalc!E422="blank row 1",FixtureCalc!E422="blank row 2"),"", IF(LEN(INDEX(Settings!$C$6:$C$37,FixtureCalc!E422))=0,"BYE",INDEX(Settings!$C$6:$C$37,FixtureCalc!E422))  )),"")</f>
        <v/>
      </c>
      <c r="G426" s="27"/>
      <c r="H426" s="82"/>
      <c r="I426" s="27"/>
      <c r="J426" s="175" t="str">
        <f>IFERROR(IF(FixtureCalc!C422="-","",IF(OR(FixtureCalc!F422="blank row 1",FixtureCalc!F422="blank row 2"),"",IF(LEN(INDEX(Settings!$C$6:$C$37,FixtureCalc!F422))=0,"BYE",INDEX(Settings!$C$6:$C$37,FixtureCalc!F422)) )),"")</f>
        <v/>
      </c>
      <c r="K426" s="90"/>
      <c r="L426" s="195" t="str">
        <f t="shared" si="41"/>
        <v/>
      </c>
      <c r="S426" s="201" t="str">
        <f t="shared" si="37"/>
        <v>NO</v>
      </c>
      <c r="T426" s="201" t="str">
        <f t="shared" si="38"/>
        <v>NO</v>
      </c>
      <c r="U426" s="201" t="str">
        <f t="shared" si="39"/>
        <v>NO</v>
      </c>
      <c r="V426" s="139">
        <f t="shared" si="40"/>
        <v>0</v>
      </c>
      <c r="W426" s="199" t="str">
        <f t="shared" si="42"/>
        <v/>
      </c>
    </row>
    <row r="427" spans="1:23" ht="18" customHeight="1" x14ac:dyDescent="0.25">
      <c r="A427" s="69"/>
      <c r="B427" s="81"/>
      <c r="C427" s="110"/>
      <c r="D427" s="141" t="str">
        <f>IFERROR(IF(FixtureCalc!C423="-","",IF(OR(FixtureCalc!E423="blank row 1",FixtureCalc!E423="blank row 2"),"","Matchweek "&amp;FixtureCalc!C423)),"")</f>
        <v/>
      </c>
      <c r="E427" s="142" t="str">
        <f>IFERROR(IF(LEN(INDEX(Settings!$D$6:$D$37,MATCH(Fixture!F427,Settings!$C$6:$C$37,0)))=0,"",INDEX(Settings!$D$6:$D$37,MATCH(Fixture!F427,Settings!$C$6:$C$37,0))),"")</f>
        <v/>
      </c>
      <c r="F427" s="185" t="str">
        <f>IFERROR(IF(FixtureCalc!C423="-","",IF(OR(FixtureCalc!E423="blank row 1",FixtureCalc!E423="blank row 2"),"", IF(LEN(INDEX(Settings!$C$6:$C$37,FixtureCalc!E423))=0,"BYE",INDEX(Settings!$C$6:$C$37,FixtureCalc!E423))  )),"")</f>
        <v/>
      </c>
      <c r="G427" s="27"/>
      <c r="H427" s="82"/>
      <c r="I427" s="27"/>
      <c r="J427" s="175" t="str">
        <f>IFERROR(IF(FixtureCalc!C423="-","",IF(OR(FixtureCalc!F423="blank row 1",FixtureCalc!F423="blank row 2"),"",IF(LEN(INDEX(Settings!$C$6:$C$37,FixtureCalc!F423))=0,"BYE",INDEX(Settings!$C$6:$C$37,FixtureCalc!F423)) )),"")</f>
        <v/>
      </c>
      <c r="K427" s="90"/>
      <c r="L427" s="195" t="str">
        <f t="shared" si="41"/>
        <v/>
      </c>
      <c r="S427" s="201" t="str">
        <f t="shared" si="37"/>
        <v>NO</v>
      </c>
      <c r="T427" s="201" t="str">
        <f t="shared" si="38"/>
        <v>NO</v>
      </c>
      <c r="U427" s="201" t="str">
        <f t="shared" si="39"/>
        <v>NO</v>
      </c>
      <c r="V427" s="139">
        <f t="shared" si="40"/>
        <v>0</v>
      </c>
      <c r="W427" s="199" t="str">
        <f t="shared" si="42"/>
        <v/>
      </c>
    </row>
    <row r="428" spans="1:23" ht="18" customHeight="1" x14ac:dyDescent="0.25">
      <c r="A428" s="69"/>
      <c r="B428" s="81"/>
      <c r="C428" s="110"/>
      <c r="D428" s="141" t="str">
        <f>IFERROR(IF(FixtureCalc!C424="-","",IF(OR(FixtureCalc!E424="blank row 1",FixtureCalc!E424="blank row 2"),"","Matchweek "&amp;FixtureCalc!C424)),"")</f>
        <v/>
      </c>
      <c r="E428" s="142" t="str">
        <f>IFERROR(IF(LEN(INDEX(Settings!$D$6:$D$37,MATCH(Fixture!F428,Settings!$C$6:$C$37,0)))=0,"",INDEX(Settings!$D$6:$D$37,MATCH(Fixture!F428,Settings!$C$6:$C$37,0))),"")</f>
        <v/>
      </c>
      <c r="F428" s="185" t="str">
        <f>IFERROR(IF(FixtureCalc!C424="-","",IF(OR(FixtureCalc!E424="blank row 1",FixtureCalc!E424="blank row 2"),"", IF(LEN(INDEX(Settings!$C$6:$C$37,FixtureCalc!E424))=0,"BYE",INDEX(Settings!$C$6:$C$37,FixtureCalc!E424))  )),"")</f>
        <v/>
      </c>
      <c r="G428" s="27"/>
      <c r="H428" s="82"/>
      <c r="I428" s="27"/>
      <c r="J428" s="175" t="str">
        <f>IFERROR(IF(FixtureCalc!C424="-","",IF(OR(FixtureCalc!F424="blank row 1",FixtureCalc!F424="blank row 2"),"",IF(LEN(INDEX(Settings!$C$6:$C$37,FixtureCalc!F424))=0,"BYE",INDEX(Settings!$C$6:$C$37,FixtureCalc!F424)) )),"")</f>
        <v/>
      </c>
      <c r="K428" s="90"/>
      <c r="L428" s="195" t="str">
        <f t="shared" si="41"/>
        <v/>
      </c>
      <c r="S428" s="201" t="str">
        <f t="shared" si="37"/>
        <v>NO</v>
      </c>
      <c r="T428" s="201" t="str">
        <f t="shared" si="38"/>
        <v>NO</v>
      </c>
      <c r="U428" s="201" t="str">
        <f t="shared" si="39"/>
        <v>NO</v>
      </c>
      <c r="V428" s="139">
        <f t="shared" si="40"/>
        <v>0</v>
      </c>
      <c r="W428" s="199" t="str">
        <f t="shared" si="42"/>
        <v/>
      </c>
    </row>
    <row r="429" spans="1:23" ht="18" customHeight="1" x14ac:dyDescent="0.25">
      <c r="A429" s="69"/>
      <c r="B429" s="81"/>
      <c r="C429" s="110"/>
      <c r="D429" s="141" t="str">
        <f>IFERROR(IF(FixtureCalc!C425="-","",IF(OR(FixtureCalc!E425="blank row 1",FixtureCalc!E425="blank row 2"),"","Matchweek "&amp;FixtureCalc!C425)),"")</f>
        <v/>
      </c>
      <c r="E429" s="142" t="str">
        <f>IFERROR(IF(LEN(INDEX(Settings!$D$6:$D$37,MATCH(Fixture!F429,Settings!$C$6:$C$37,0)))=0,"",INDEX(Settings!$D$6:$D$37,MATCH(Fixture!F429,Settings!$C$6:$C$37,0))),"")</f>
        <v/>
      </c>
      <c r="F429" s="185" t="str">
        <f>IFERROR(IF(FixtureCalc!C425="-","",IF(OR(FixtureCalc!E425="blank row 1",FixtureCalc!E425="blank row 2"),"", IF(LEN(INDEX(Settings!$C$6:$C$37,FixtureCalc!E425))=0,"BYE",INDEX(Settings!$C$6:$C$37,FixtureCalc!E425))  )),"")</f>
        <v/>
      </c>
      <c r="G429" s="27"/>
      <c r="H429" s="82"/>
      <c r="I429" s="27"/>
      <c r="J429" s="175" t="str">
        <f>IFERROR(IF(FixtureCalc!C425="-","",IF(OR(FixtureCalc!F425="blank row 1",FixtureCalc!F425="blank row 2"),"",IF(LEN(INDEX(Settings!$C$6:$C$37,FixtureCalc!F425))=0,"BYE",INDEX(Settings!$C$6:$C$37,FixtureCalc!F425)) )),"")</f>
        <v/>
      </c>
      <c r="K429" s="90"/>
      <c r="L429" s="195" t="str">
        <f t="shared" si="41"/>
        <v/>
      </c>
      <c r="S429" s="201" t="str">
        <f t="shared" si="37"/>
        <v>NO</v>
      </c>
      <c r="T429" s="201" t="str">
        <f t="shared" si="38"/>
        <v>NO</v>
      </c>
      <c r="U429" s="201" t="str">
        <f t="shared" si="39"/>
        <v>NO</v>
      </c>
      <c r="V429" s="139">
        <f t="shared" si="40"/>
        <v>0</v>
      </c>
      <c r="W429" s="199" t="str">
        <f t="shared" si="42"/>
        <v/>
      </c>
    </row>
    <row r="430" spans="1:23" ht="18" customHeight="1" x14ac:dyDescent="0.25">
      <c r="A430" s="69"/>
      <c r="B430" s="81"/>
      <c r="C430" s="110"/>
      <c r="D430" s="141" t="str">
        <f>IFERROR(IF(FixtureCalc!C426="-","",IF(OR(FixtureCalc!E426="blank row 1",FixtureCalc!E426="blank row 2"),"","Matchweek "&amp;FixtureCalc!C426)),"")</f>
        <v/>
      </c>
      <c r="E430" s="142" t="str">
        <f>IFERROR(IF(LEN(INDEX(Settings!$D$6:$D$37,MATCH(Fixture!F430,Settings!$C$6:$C$37,0)))=0,"",INDEX(Settings!$D$6:$D$37,MATCH(Fixture!F430,Settings!$C$6:$C$37,0))),"")</f>
        <v/>
      </c>
      <c r="F430" s="185" t="str">
        <f>IFERROR(IF(FixtureCalc!C426="-","",IF(OR(FixtureCalc!E426="blank row 1",FixtureCalc!E426="blank row 2"),"", IF(LEN(INDEX(Settings!$C$6:$C$37,FixtureCalc!E426))=0,"BYE",INDEX(Settings!$C$6:$C$37,FixtureCalc!E426))  )),"")</f>
        <v/>
      </c>
      <c r="G430" s="27"/>
      <c r="H430" s="82"/>
      <c r="I430" s="27"/>
      <c r="J430" s="175" t="str">
        <f>IFERROR(IF(FixtureCalc!C426="-","",IF(OR(FixtureCalc!F426="blank row 1",FixtureCalc!F426="blank row 2"),"",IF(LEN(INDEX(Settings!$C$6:$C$37,FixtureCalc!F426))=0,"BYE",INDEX(Settings!$C$6:$C$37,FixtureCalc!F426)) )),"")</f>
        <v/>
      </c>
      <c r="K430" s="90"/>
      <c r="L430" s="195" t="str">
        <f t="shared" si="41"/>
        <v/>
      </c>
      <c r="S430" s="201" t="str">
        <f t="shared" si="37"/>
        <v>NO</v>
      </c>
      <c r="T430" s="201" t="str">
        <f t="shared" si="38"/>
        <v>NO</v>
      </c>
      <c r="U430" s="201" t="str">
        <f t="shared" si="39"/>
        <v>NO</v>
      </c>
      <c r="V430" s="139">
        <f t="shared" si="40"/>
        <v>0</v>
      </c>
      <c r="W430" s="199" t="str">
        <f t="shared" si="42"/>
        <v/>
      </c>
    </row>
    <row r="431" spans="1:23" ht="18" customHeight="1" x14ac:dyDescent="0.25">
      <c r="A431" s="69"/>
      <c r="B431" s="81"/>
      <c r="C431" s="110"/>
      <c r="D431" s="141" t="str">
        <f>IFERROR(IF(FixtureCalc!C427="-","",IF(OR(FixtureCalc!E427="blank row 1",FixtureCalc!E427="blank row 2"),"","Matchweek "&amp;FixtureCalc!C427)),"")</f>
        <v/>
      </c>
      <c r="E431" s="142" t="str">
        <f>IFERROR(IF(LEN(INDEX(Settings!$D$6:$D$37,MATCH(Fixture!F431,Settings!$C$6:$C$37,0)))=0,"",INDEX(Settings!$D$6:$D$37,MATCH(Fixture!F431,Settings!$C$6:$C$37,0))),"")</f>
        <v/>
      </c>
      <c r="F431" s="185" t="str">
        <f>IFERROR(IF(FixtureCalc!C427="-","",IF(OR(FixtureCalc!E427="blank row 1",FixtureCalc!E427="blank row 2"),"", IF(LEN(INDEX(Settings!$C$6:$C$37,FixtureCalc!E427))=0,"BYE",INDEX(Settings!$C$6:$C$37,FixtureCalc!E427))  )),"")</f>
        <v/>
      </c>
      <c r="G431" s="27"/>
      <c r="H431" s="82"/>
      <c r="I431" s="27"/>
      <c r="J431" s="175" t="str">
        <f>IFERROR(IF(FixtureCalc!C427="-","",IF(OR(FixtureCalc!F427="blank row 1",FixtureCalc!F427="blank row 2"),"",IF(LEN(INDEX(Settings!$C$6:$C$37,FixtureCalc!F427))=0,"BYE",INDEX(Settings!$C$6:$C$37,FixtureCalc!F427)) )),"")</f>
        <v/>
      </c>
      <c r="K431" s="90"/>
      <c r="L431" s="195" t="str">
        <f t="shared" si="41"/>
        <v/>
      </c>
      <c r="S431" s="201" t="str">
        <f t="shared" si="37"/>
        <v>NO</v>
      </c>
      <c r="T431" s="201" t="str">
        <f t="shared" si="38"/>
        <v>NO</v>
      </c>
      <c r="U431" s="201" t="str">
        <f t="shared" si="39"/>
        <v>NO</v>
      </c>
      <c r="V431" s="139">
        <f t="shared" si="40"/>
        <v>0</v>
      </c>
      <c r="W431" s="199" t="str">
        <f t="shared" si="42"/>
        <v/>
      </c>
    </row>
    <row r="432" spans="1:23" ht="18" customHeight="1" x14ac:dyDescent="0.25">
      <c r="A432" s="69"/>
      <c r="B432" s="81"/>
      <c r="C432" s="110"/>
      <c r="D432" s="141" t="str">
        <f>IFERROR(IF(FixtureCalc!C428="-","",IF(OR(FixtureCalc!E428="blank row 1",FixtureCalc!E428="blank row 2"),"","Matchweek "&amp;FixtureCalc!C428)),"")</f>
        <v/>
      </c>
      <c r="E432" s="142" t="str">
        <f>IFERROR(IF(LEN(INDEX(Settings!$D$6:$D$37,MATCH(Fixture!F432,Settings!$C$6:$C$37,0)))=0,"",INDEX(Settings!$D$6:$D$37,MATCH(Fixture!F432,Settings!$C$6:$C$37,0))),"")</f>
        <v/>
      </c>
      <c r="F432" s="185" t="str">
        <f>IFERROR(IF(FixtureCalc!C428="-","",IF(OR(FixtureCalc!E428="blank row 1",FixtureCalc!E428="blank row 2"),"", IF(LEN(INDEX(Settings!$C$6:$C$37,FixtureCalc!E428))=0,"BYE",INDEX(Settings!$C$6:$C$37,FixtureCalc!E428))  )),"")</f>
        <v/>
      </c>
      <c r="G432" s="27"/>
      <c r="H432" s="82"/>
      <c r="I432" s="27"/>
      <c r="J432" s="175" t="str">
        <f>IFERROR(IF(FixtureCalc!C428="-","",IF(OR(FixtureCalc!F428="blank row 1",FixtureCalc!F428="blank row 2"),"",IF(LEN(INDEX(Settings!$C$6:$C$37,FixtureCalc!F428))=0,"BYE",INDEX(Settings!$C$6:$C$37,FixtureCalc!F428)) )),"")</f>
        <v/>
      </c>
      <c r="K432" s="90"/>
      <c r="L432" s="195" t="str">
        <f t="shared" si="41"/>
        <v/>
      </c>
      <c r="S432" s="201" t="str">
        <f t="shared" si="37"/>
        <v>NO</v>
      </c>
      <c r="T432" s="201" t="str">
        <f t="shared" si="38"/>
        <v>NO</v>
      </c>
      <c r="U432" s="201" t="str">
        <f t="shared" si="39"/>
        <v>NO</v>
      </c>
      <c r="V432" s="139">
        <f t="shared" si="40"/>
        <v>0</v>
      </c>
      <c r="W432" s="199" t="str">
        <f t="shared" si="42"/>
        <v/>
      </c>
    </row>
    <row r="433" spans="1:23" ht="18" customHeight="1" x14ac:dyDescent="0.25">
      <c r="A433" s="69"/>
      <c r="B433" s="81"/>
      <c r="C433" s="110"/>
      <c r="D433" s="141" t="str">
        <f>IFERROR(IF(FixtureCalc!C429="-","",IF(OR(FixtureCalc!E429="blank row 1",FixtureCalc!E429="blank row 2"),"","Matchweek "&amp;FixtureCalc!C429)),"")</f>
        <v/>
      </c>
      <c r="E433" s="142" t="str">
        <f>IFERROR(IF(LEN(INDEX(Settings!$D$6:$D$37,MATCH(Fixture!F433,Settings!$C$6:$C$37,0)))=0,"",INDEX(Settings!$D$6:$D$37,MATCH(Fixture!F433,Settings!$C$6:$C$37,0))),"")</f>
        <v/>
      </c>
      <c r="F433" s="185" t="str">
        <f>IFERROR(IF(FixtureCalc!C429="-","",IF(OR(FixtureCalc!E429="blank row 1",FixtureCalc!E429="blank row 2"),"", IF(LEN(INDEX(Settings!$C$6:$C$37,FixtureCalc!E429))=0,"BYE",INDEX(Settings!$C$6:$C$37,FixtureCalc!E429))  )),"")</f>
        <v/>
      </c>
      <c r="G433" s="27"/>
      <c r="H433" s="82"/>
      <c r="I433" s="27"/>
      <c r="J433" s="175" t="str">
        <f>IFERROR(IF(FixtureCalc!C429="-","",IF(OR(FixtureCalc!F429="blank row 1",FixtureCalc!F429="blank row 2"),"",IF(LEN(INDEX(Settings!$C$6:$C$37,FixtureCalc!F429))=0,"BYE",INDEX(Settings!$C$6:$C$37,FixtureCalc!F429)) )),"")</f>
        <v/>
      </c>
      <c r="K433" s="90"/>
      <c r="L433" s="195" t="str">
        <f t="shared" si="41"/>
        <v/>
      </c>
      <c r="S433" s="201" t="str">
        <f t="shared" si="37"/>
        <v>NO</v>
      </c>
      <c r="T433" s="201" t="str">
        <f t="shared" si="38"/>
        <v>NO</v>
      </c>
      <c r="U433" s="201" t="str">
        <f t="shared" si="39"/>
        <v>NO</v>
      </c>
      <c r="V433" s="139">
        <f t="shared" si="40"/>
        <v>0</v>
      </c>
      <c r="W433" s="199" t="str">
        <f t="shared" si="42"/>
        <v/>
      </c>
    </row>
    <row r="434" spans="1:23" ht="18" customHeight="1" x14ac:dyDescent="0.25">
      <c r="A434" s="69"/>
      <c r="B434" s="81"/>
      <c r="C434" s="110"/>
      <c r="D434" s="141" t="str">
        <f>IFERROR(IF(FixtureCalc!C430="-","",IF(OR(FixtureCalc!E430="blank row 1",FixtureCalc!E430="blank row 2"),"","Matchweek "&amp;FixtureCalc!C430)),"")</f>
        <v/>
      </c>
      <c r="E434" s="142" t="str">
        <f>IFERROR(IF(LEN(INDEX(Settings!$D$6:$D$37,MATCH(Fixture!F434,Settings!$C$6:$C$37,0)))=0,"",INDEX(Settings!$D$6:$D$37,MATCH(Fixture!F434,Settings!$C$6:$C$37,0))),"")</f>
        <v/>
      </c>
      <c r="F434" s="185" t="str">
        <f>IFERROR(IF(FixtureCalc!C430="-","",IF(OR(FixtureCalc!E430="blank row 1",FixtureCalc!E430="blank row 2"),"", IF(LEN(INDEX(Settings!$C$6:$C$37,FixtureCalc!E430))=0,"BYE",INDEX(Settings!$C$6:$C$37,FixtureCalc!E430))  )),"")</f>
        <v/>
      </c>
      <c r="G434" s="27"/>
      <c r="H434" s="82"/>
      <c r="I434" s="27"/>
      <c r="J434" s="175" t="str">
        <f>IFERROR(IF(FixtureCalc!C430="-","",IF(OR(FixtureCalc!F430="blank row 1",FixtureCalc!F430="blank row 2"),"",IF(LEN(INDEX(Settings!$C$6:$C$37,FixtureCalc!F430))=0,"BYE",INDEX(Settings!$C$6:$C$37,FixtureCalc!F430)) )),"")</f>
        <v/>
      </c>
      <c r="K434" s="90"/>
      <c r="L434" s="195" t="str">
        <f t="shared" si="41"/>
        <v/>
      </c>
      <c r="S434" s="201" t="str">
        <f t="shared" si="37"/>
        <v>NO</v>
      </c>
      <c r="T434" s="201" t="str">
        <f t="shared" si="38"/>
        <v>NO</v>
      </c>
      <c r="U434" s="201" t="str">
        <f t="shared" si="39"/>
        <v>NO</v>
      </c>
      <c r="V434" s="139">
        <f t="shared" si="40"/>
        <v>0</v>
      </c>
      <c r="W434" s="199" t="str">
        <f t="shared" si="42"/>
        <v/>
      </c>
    </row>
    <row r="435" spans="1:23" ht="18" customHeight="1" x14ac:dyDescent="0.25">
      <c r="A435" s="69"/>
      <c r="B435" s="81"/>
      <c r="C435" s="110"/>
      <c r="D435" s="141" t="str">
        <f>IFERROR(IF(FixtureCalc!C431="-","",IF(OR(FixtureCalc!E431="blank row 1",FixtureCalc!E431="blank row 2"),"","Matchweek "&amp;FixtureCalc!C431)),"")</f>
        <v/>
      </c>
      <c r="E435" s="142" t="str">
        <f>IFERROR(IF(LEN(INDEX(Settings!$D$6:$D$37,MATCH(Fixture!F435,Settings!$C$6:$C$37,0)))=0,"",INDEX(Settings!$D$6:$D$37,MATCH(Fixture!F435,Settings!$C$6:$C$37,0))),"")</f>
        <v/>
      </c>
      <c r="F435" s="185" t="str">
        <f>IFERROR(IF(FixtureCalc!C431="-","",IF(OR(FixtureCalc!E431="blank row 1",FixtureCalc!E431="blank row 2"),"", IF(LEN(INDEX(Settings!$C$6:$C$37,FixtureCalc!E431))=0,"BYE",INDEX(Settings!$C$6:$C$37,FixtureCalc!E431))  )),"")</f>
        <v/>
      </c>
      <c r="G435" s="27"/>
      <c r="H435" s="82"/>
      <c r="I435" s="27"/>
      <c r="J435" s="175" t="str">
        <f>IFERROR(IF(FixtureCalc!C431="-","",IF(OR(FixtureCalc!F431="blank row 1",FixtureCalc!F431="blank row 2"),"",IF(LEN(INDEX(Settings!$C$6:$C$37,FixtureCalc!F431))=0,"BYE",INDEX(Settings!$C$6:$C$37,FixtureCalc!F431)) )),"")</f>
        <v/>
      </c>
      <c r="K435" s="90"/>
      <c r="L435" s="195" t="str">
        <f t="shared" si="41"/>
        <v/>
      </c>
      <c r="S435" s="201" t="str">
        <f t="shared" si="37"/>
        <v>NO</v>
      </c>
      <c r="T435" s="201" t="str">
        <f t="shared" si="38"/>
        <v>NO</v>
      </c>
      <c r="U435" s="201" t="str">
        <f t="shared" si="39"/>
        <v>NO</v>
      </c>
      <c r="V435" s="139">
        <f t="shared" si="40"/>
        <v>0</v>
      </c>
      <c r="W435" s="199" t="str">
        <f t="shared" si="42"/>
        <v/>
      </c>
    </row>
    <row r="436" spans="1:23" ht="18" customHeight="1" x14ac:dyDescent="0.25">
      <c r="A436" s="69"/>
      <c r="B436" s="81"/>
      <c r="C436" s="110"/>
      <c r="D436" s="141" t="str">
        <f>IFERROR(IF(FixtureCalc!C432="-","",IF(OR(FixtureCalc!E432="blank row 1",FixtureCalc!E432="blank row 2"),"","Matchweek "&amp;FixtureCalc!C432)),"")</f>
        <v/>
      </c>
      <c r="E436" s="142" t="str">
        <f>IFERROR(IF(LEN(INDEX(Settings!$D$6:$D$37,MATCH(Fixture!F436,Settings!$C$6:$C$37,0)))=0,"",INDEX(Settings!$D$6:$D$37,MATCH(Fixture!F436,Settings!$C$6:$C$37,0))),"")</f>
        <v/>
      </c>
      <c r="F436" s="185" t="str">
        <f>IFERROR(IF(FixtureCalc!C432="-","",IF(OR(FixtureCalc!E432="blank row 1",FixtureCalc!E432="blank row 2"),"", IF(LEN(INDEX(Settings!$C$6:$C$37,FixtureCalc!E432))=0,"BYE",INDEX(Settings!$C$6:$C$37,FixtureCalc!E432))  )),"")</f>
        <v/>
      </c>
      <c r="G436" s="27"/>
      <c r="H436" s="82"/>
      <c r="I436" s="27"/>
      <c r="J436" s="175" t="str">
        <f>IFERROR(IF(FixtureCalc!C432="-","",IF(OR(FixtureCalc!F432="blank row 1",FixtureCalc!F432="blank row 2"),"",IF(LEN(INDEX(Settings!$C$6:$C$37,FixtureCalc!F432))=0,"BYE",INDEX(Settings!$C$6:$C$37,FixtureCalc!F432)) )),"")</f>
        <v/>
      </c>
      <c r="K436" s="90"/>
      <c r="L436" s="195" t="str">
        <f t="shared" si="41"/>
        <v/>
      </c>
      <c r="S436" s="201" t="str">
        <f t="shared" si="37"/>
        <v>NO</v>
      </c>
      <c r="T436" s="201" t="str">
        <f t="shared" si="38"/>
        <v>NO</v>
      </c>
      <c r="U436" s="201" t="str">
        <f t="shared" si="39"/>
        <v>NO</v>
      </c>
      <c r="V436" s="139">
        <f t="shared" si="40"/>
        <v>0</v>
      </c>
      <c r="W436" s="199" t="str">
        <f t="shared" si="42"/>
        <v/>
      </c>
    </row>
    <row r="437" spans="1:23" ht="18" customHeight="1" x14ac:dyDescent="0.25">
      <c r="A437" s="69"/>
      <c r="B437" s="81"/>
      <c r="C437" s="110"/>
      <c r="D437" s="141" t="str">
        <f>IFERROR(IF(FixtureCalc!C433="-","",IF(OR(FixtureCalc!E433="blank row 1",FixtureCalc!E433="blank row 2"),"","Matchweek "&amp;FixtureCalc!C433)),"")</f>
        <v/>
      </c>
      <c r="E437" s="142" t="str">
        <f>IFERROR(IF(LEN(INDEX(Settings!$D$6:$D$37,MATCH(Fixture!F437,Settings!$C$6:$C$37,0)))=0,"",INDEX(Settings!$D$6:$D$37,MATCH(Fixture!F437,Settings!$C$6:$C$37,0))),"")</f>
        <v/>
      </c>
      <c r="F437" s="185" t="str">
        <f>IFERROR(IF(FixtureCalc!C433="-","",IF(OR(FixtureCalc!E433="blank row 1",FixtureCalc!E433="blank row 2"),"", IF(LEN(INDEX(Settings!$C$6:$C$37,FixtureCalc!E433))=0,"BYE",INDEX(Settings!$C$6:$C$37,FixtureCalc!E433))  )),"")</f>
        <v/>
      </c>
      <c r="G437" s="27"/>
      <c r="H437" s="82"/>
      <c r="I437" s="27"/>
      <c r="J437" s="175" t="str">
        <f>IFERROR(IF(FixtureCalc!C433="-","",IF(OR(FixtureCalc!F433="blank row 1",FixtureCalc!F433="blank row 2"),"",IF(LEN(INDEX(Settings!$C$6:$C$37,FixtureCalc!F433))=0,"BYE",INDEX(Settings!$C$6:$C$37,FixtureCalc!F433)) )),"")</f>
        <v/>
      </c>
      <c r="K437" s="90"/>
      <c r="L437" s="195" t="str">
        <f t="shared" si="41"/>
        <v/>
      </c>
      <c r="S437" s="201" t="str">
        <f t="shared" si="37"/>
        <v>NO</v>
      </c>
      <c r="T437" s="201" t="str">
        <f t="shared" si="38"/>
        <v>NO</v>
      </c>
      <c r="U437" s="201" t="str">
        <f t="shared" si="39"/>
        <v>NO</v>
      </c>
      <c r="V437" s="139">
        <f t="shared" si="40"/>
        <v>0</v>
      </c>
      <c r="W437" s="199" t="str">
        <f t="shared" si="42"/>
        <v/>
      </c>
    </row>
    <row r="438" spans="1:23" ht="18" customHeight="1" x14ac:dyDescent="0.25">
      <c r="A438" s="69"/>
      <c r="B438" s="81"/>
      <c r="C438" s="110"/>
      <c r="D438" s="141" t="str">
        <f>IFERROR(IF(FixtureCalc!C434="-","",IF(OR(FixtureCalc!E434="blank row 1",FixtureCalc!E434="blank row 2"),"","Matchweek "&amp;FixtureCalc!C434)),"")</f>
        <v/>
      </c>
      <c r="E438" s="142" t="str">
        <f>IFERROR(IF(LEN(INDEX(Settings!$D$6:$D$37,MATCH(Fixture!F438,Settings!$C$6:$C$37,0)))=0,"",INDEX(Settings!$D$6:$D$37,MATCH(Fixture!F438,Settings!$C$6:$C$37,0))),"")</f>
        <v/>
      </c>
      <c r="F438" s="185" t="str">
        <f>IFERROR(IF(FixtureCalc!C434="-","",IF(OR(FixtureCalc!E434="blank row 1",FixtureCalc!E434="blank row 2"),"", IF(LEN(INDEX(Settings!$C$6:$C$37,FixtureCalc!E434))=0,"BYE",INDEX(Settings!$C$6:$C$37,FixtureCalc!E434))  )),"")</f>
        <v/>
      </c>
      <c r="G438" s="27"/>
      <c r="H438" s="82"/>
      <c r="I438" s="27"/>
      <c r="J438" s="175" t="str">
        <f>IFERROR(IF(FixtureCalc!C434="-","",IF(OR(FixtureCalc!F434="blank row 1",FixtureCalc!F434="blank row 2"),"",IF(LEN(INDEX(Settings!$C$6:$C$37,FixtureCalc!F434))=0,"BYE",INDEX(Settings!$C$6:$C$37,FixtureCalc!F434)) )),"")</f>
        <v/>
      </c>
      <c r="K438" s="90"/>
      <c r="L438" s="195" t="str">
        <f t="shared" si="41"/>
        <v/>
      </c>
      <c r="S438" s="201" t="str">
        <f t="shared" si="37"/>
        <v>NO</v>
      </c>
      <c r="T438" s="201" t="str">
        <f t="shared" si="38"/>
        <v>NO</v>
      </c>
      <c r="U438" s="201" t="str">
        <f t="shared" si="39"/>
        <v>NO</v>
      </c>
      <c r="V438" s="139">
        <f t="shared" si="40"/>
        <v>0</v>
      </c>
      <c r="W438" s="199" t="str">
        <f t="shared" si="42"/>
        <v/>
      </c>
    </row>
    <row r="439" spans="1:23" ht="18" customHeight="1" x14ac:dyDescent="0.25">
      <c r="A439" s="69"/>
      <c r="B439" s="81"/>
      <c r="C439" s="110"/>
      <c r="D439" s="141" t="str">
        <f>IFERROR(IF(FixtureCalc!C435="-","",IF(OR(FixtureCalc!E435="blank row 1",FixtureCalc!E435="blank row 2"),"","Matchweek "&amp;FixtureCalc!C435)),"")</f>
        <v/>
      </c>
      <c r="E439" s="142" t="str">
        <f>IFERROR(IF(LEN(INDEX(Settings!$D$6:$D$37,MATCH(Fixture!F439,Settings!$C$6:$C$37,0)))=0,"",INDEX(Settings!$D$6:$D$37,MATCH(Fixture!F439,Settings!$C$6:$C$37,0))),"")</f>
        <v/>
      </c>
      <c r="F439" s="185" t="str">
        <f>IFERROR(IF(FixtureCalc!C435="-","",IF(OR(FixtureCalc!E435="blank row 1",FixtureCalc!E435="blank row 2"),"", IF(LEN(INDEX(Settings!$C$6:$C$37,FixtureCalc!E435))=0,"BYE",INDEX(Settings!$C$6:$C$37,FixtureCalc!E435))  )),"")</f>
        <v/>
      </c>
      <c r="G439" s="27"/>
      <c r="H439" s="82"/>
      <c r="I439" s="27"/>
      <c r="J439" s="175" t="str">
        <f>IFERROR(IF(FixtureCalc!C435="-","",IF(OR(FixtureCalc!F435="blank row 1",FixtureCalc!F435="blank row 2"),"",IF(LEN(INDEX(Settings!$C$6:$C$37,FixtureCalc!F435))=0,"BYE",INDEX(Settings!$C$6:$C$37,FixtureCalc!F435)) )),"")</f>
        <v/>
      </c>
      <c r="K439" s="90"/>
      <c r="L439" s="195" t="str">
        <f t="shared" si="41"/>
        <v/>
      </c>
      <c r="S439" s="201" t="str">
        <f t="shared" si="37"/>
        <v>NO</v>
      </c>
      <c r="T439" s="201" t="str">
        <f t="shared" si="38"/>
        <v>NO</v>
      </c>
      <c r="U439" s="201" t="str">
        <f t="shared" si="39"/>
        <v>NO</v>
      </c>
      <c r="V439" s="139">
        <f t="shared" si="40"/>
        <v>0</v>
      </c>
      <c r="W439" s="199" t="str">
        <f t="shared" si="42"/>
        <v/>
      </c>
    </row>
    <row r="440" spans="1:23" ht="18" customHeight="1" x14ac:dyDescent="0.25">
      <c r="A440" s="69"/>
      <c r="B440" s="81"/>
      <c r="C440" s="110"/>
      <c r="D440" s="141" t="str">
        <f>IFERROR(IF(FixtureCalc!C436="-","",IF(OR(FixtureCalc!E436="blank row 1",FixtureCalc!E436="blank row 2"),"","Matchweek "&amp;FixtureCalc!C436)),"")</f>
        <v/>
      </c>
      <c r="E440" s="142" t="str">
        <f>IFERROR(IF(LEN(INDEX(Settings!$D$6:$D$37,MATCH(Fixture!F440,Settings!$C$6:$C$37,0)))=0,"",INDEX(Settings!$D$6:$D$37,MATCH(Fixture!F440,Settings!$C$6:$C$37,0))),"")</f>
        <v/>
      </c>
      <c r="F440" s="185" t="str">
        <f>IFERROR(IF(FixtureCalc!C436="-","",IF(OR(FixtureCalc!E436="blank row 1",FixtureCalc!E436="blank row 2"),"", IF(LEN(INDEX(Settings!$C$6:$C$37,FixtureCalc!E436))=0,"BYE",INDEX(Settings!$C$6:$C$37,FixtureCalc!E436))  )),"")</f>
        <v/>
      </c>
      <c r="G440" s="27"/>
      <c r="H440" s="82"/>
      <c r="I440" s="27"/>
      <c r="J440" s="175" t="str">
        <f>IFERROR(IF(FixtureCalc!C436="-","",IF(OR(FixtureCalc!F436="blank row 1",FixtureCalc!F436="blank row 2"),"",IF(LEN(INDEX(Settings!$C$6:$C$37,FixtureCalc!F436))=0,"BYE",INDEX(Settings!$C$6:$C$37,FixtureCalc!F436)) )),"")</f>
        <v/>
      </c>
      <c r="K440" s="90"/>
      <c r="L440" s="195" t="str">
        <f t="shared" si="41"/>
        <v/>
      </c>
      <c r="S440" s="201" t="str">
        <f t="shared" si="37"/>
        <v>NO</v>
      </c>
      <c r="T440" s="201" t="str">
        <f t="shared" si="38"/>
        <v>NO</v>
      </c>
      <c r="U440" s="201" t="str">
        <f t="shared" si="39"/>
        <v>NO</v>
      </c>
      <c r="V440" s="139">
        <f t="shared" si="40"/>
        <v>0</v>
      </c>
      <c r="W440" s="199" t="str">
        <f t="shared" si="42"/>
        <v/>
      </c>
    </row>
    <row r="441" spans="1:23" ht="18" customHeight="1" x14ac:dyDescent="0.25">
      <c r="A441" s="69"/>
      <c r="B441" s="81"/>
      <c r="C441" s="110"/>
      <c r="D441" s="141" t="str">
        <f>IFERROR(IF(FixtureCalc!C437="-","",IF(OR(FixtureCalc!E437="blank row 1",FixtureCalc!E437="blank row 2"),"","Matchweek "&amp;FixtureCalc!C437)),"")</f>
        <v/>
      </c>
      <c r="E441" s="142" t="str">
        <f>IFERROR(IF(LEN(INDEX(Settings!$D$6:$D$37,MATCH(Fixture!F441,Settings!$C$6:$C$37,0)))=0,"",INDEX(Settings!$D$6:$D$37,MATCH(Fixture!F441,Settings!$C$6:$C$37,0))),"")</f>
        <v/>
      </c>
      <c r="F441" s="185" t="str">
        <f>IFERROR(IF(FixtureCalc!C437="-","",IF(OR(FixtureCalc!E437="blank row 1",FixtureCalc!E437="blank row 2"),"", IF(LEN(INDEX(Settings!$C$6:$C$37,FixtureCalc!E437))=0,"BYE",INDEX(Settings!$C$6:$C$37,FixtureCalc!E437))  )),"")</f>
        <v/>
      </c>
      <c r="G441" s="27"/>
      <c r="H441" s="82"/>
      <c r="I441" s="27"/>
      <c r="J441" s="175" t="str">
        <f>IFERROR(IF(FixtureCalc!C437="-","",IF(OR(FixtureCalc!F437="blank row 1",FixtureCalc!F437="blank row 2"),"",IF(LEN(INDEX(Settings!$C$6:$C$37,FixtureCalc!F437))=0,"BYE",INDEX(Settings!$C$6:$C$37,FixtureCalc!F437)) )),"")</f>
        <v/>
      </c>
      <c r="K441" s="90"/>
      <c r="L441" s="195" t="str">
        <f t="shared" si="41"/>
        <v/>
      </c>
      <c r="S441" s="201" t="str">
        <f t="shared" si="37"/>
        <v>NO</v>
      </c>
      <c r="T441" s="201" t="str">
        <f t="shared" si="38"/>
        <v>NO</v>
      </c>
      <c r="U441" s="201" t="str">
        <f t="shared" si="39"/>
        <v>NO</v>
      </c>
      <c r="V441" s="139">
        <f t="shared" si="40"/>
        <v>0</v>
      </c>
      <c r="W441" s="199" t="str">
        <f t="shared" si="42"/>
        <v/>
      </c>
    </row>
    <row r="442" spans="1:23" ht="18" customHeight="1" x14ac:dyDescent="0.25">
      <c r="A442" s="69"/>
      <c r="B442" s="81"/>
      <c r="C442" s="110"/>
      <c r="D442" s="141" t="str">
        <f>IFERROR(IF(FixtureCalc!C438="-","",IF(OR(FixtureCalc!E438="blank row 1",FixtureCalc!E438="blank row 2"),"","Matchweek "&amp;FixtureCalc!C438)),"")</f>
        <v/>
      </c>
      <c r="E442" s="142" t="str">
        <f>IFERROR(IF(LEN(INDEX(Settings!$D$6:$D$37,MATCH(Fixture!F442,Settings!$C$6:$C$37,0)))=0,"",INDEX(Settings!$D$6:$D$37,MATCH(Fixture!F442,Settings!$C$6:$C$37,0))),"")</f>
        <v/>
      </c>
      <c r="F442" s="185" t="str">
        <f>IFERROR(IF(FixtureCalc!C438="-","",IF(OR(FixtureCalc!E438="blank row 1",FixtureCalc!E438="blank row 2"),"", IF(LEN(INDEX(Settings!$C$6:$C$37,FixtureCalc!E438))=0,"BYE",INDEX(Settings!$C$6:$C$37,FixtureCalc!E438))  )),"")</f>
        <v/>
      </c>
      <c r="G442" s="27"/>
      <c r="H442" s="82"/>
      <c r="I442" s="27"/>
      <c r="J442" s="175" t="str">
        <f>IFERROR(IF(FixtureCalc!C438="-","",IF(OR(FixtureCalc!F438="blank row 1",FixtureCalc!F438="blank row 2"),"",IF(LEN(INDEX(Settings!$C$6:$C$37,FixtureCalc!F438))=0,"BYE",INDEX(Settings!$C$6:$C$37,FixtureCalc!F438)) )),"")</f>
        <v/>
      </c>
      <c r="K442" s="90"/>
      <c r="L442" s="195" t="str">
        <f t="shared" si="41"/>
        <v/>
      </c>
      <c r="S442" s="201" t="str">
        <f t="shared" si="37"/>
        <v>NO</v>
      </c>
      <c r="T442" s="201" t="str">
        <f t="shared" si="38"/>
        <v>NO</v>
      </c>
      <c r="U442" s="201" t="str">
        <f t="shared" si="39"/>
        <v>NO</v>
      </c>
      <c r="V442" s="139">
        <f t="shared" si="40"/>
        <v>0</v>
      </c>
      <c r="W442" s="199" t="str">
        <f t="shared" si="42"/>
        <v/>
      </c>
    </row>
    <row r="443" spans="1:23" ht="18" customHeight="1" x14ac:dyDescent="0.25">
      <c r="A443" s="69"/>
      <c r="B443" s="81"/>
      <c r="C443" s="110"/>
      <c r="D443" s="141" t="str">
        <f>IFERROR(IF(FixtureCalc!C439="-","",IF(OR(FixtureCalc!E439="blank row 1",FixtureCalc!E439="blank row 2"),"","Matchweek "&amp;FixtureCalc!C439)),"")</f>
        <v/>
      </c>
      <c r="E443" s="142" t="str">
        <f>IFERROR(IF(LEN(INDEX(Settings!$D$6:$D$37,MATCH(Fixture!F443,Settings!$C$6:$C$37,0)))=0,"",INDEX(Settings!$D$6:$D$37,MATCH(Fixture!F443,Settings!$C$6:$C$37,0))),"")</f>
        <v/>
      </c>
      <c r="F443" s="185" t="str">
        <f>IFERROR(IF(FixtureCalc!C439="-","",IF(OR(FixtureCalc!E439="blank row 1",FixtureCalc!E439="blank row 2"),"", IF(LEN(INDEX(Settings!$C$6:$C$37,FixtureCalc!E439))=0,"BYE",INDEX(Settings!$C$6:$C$37,FixtureCalc!E439))  )),"")</f>
        <v/>
      </c>
      <c r="G443" s="27"/>
      <c r="H443" s="82"/>
      <c r="I443" s="27"/>
      <c r="J443" s="175" t="str">
        <f>IFERROR(IF(FixtureCalc!C439="-","",IF(OR(FixtureCalc!F439="blank row 1",FixtureCalc!F439="blank row 2"),"",IF(LEN(INDEX(Settings!$C$6:$C$37,FixtureCalc!F439))=0,"BYE",INDEX(Settings!$C$6:$C$37,FixtureCalc!F439)) )),"")</f>
        <v/>
      </c>
      <c r="K443" s="90"/>
      <c r="L443" s="195" t="str">
        <f t="shared" si="41"/>
        <v/>
      </c>
      <c r="S443" s="201" t="str">
        <f t="shared" si="37"/>
        <v>NO</v>
      </c>
      <c r="T443" s="201" t="str">
        <f t="shared" si="38"/>
        <v>NO</v>
      </c>
      <c r="U443" s="201" t="str">
        <f t="shared" si="39"/>
        <v>NO</v>
      </c>
      <c r="V443" s="139">
        <f t="shared" si="40"/>
        <v>0</v>
      </c>
      <c r="W443" s="199" t="str">
        <f t="shared" si="42"/>
        <v/>
      </c>
    </row>
    <row r="444" spans="1:23" ht="18" customHeight="1" x14ac:dyDescent="0.25">
      <c r="A444" s="69"/>
      <c r="B444" s="81"/>
      <c r="C444" s="110"/>
      <c r="D444" s="141" t="str">
        <f>IFERROR(IF(FixtureCalc!C440="-","",IF(OR(FixtureCalc!E440="blank row 1",FixtureCalc!E440="blank row 2"),"","Matchweek "&amp;FixtureCalc!C440)),"")</f>
        <v/>
      </c>
      <c r="E444" s="142" t="str">
        <f>IFERROR(IF(LEN(INDEX(Settings!$D$6:$D$37,MATCH(Fixture!F444,Settings!$C$6:$C$37,0)))=0,"",INDEX(Settings!$D$6:$D$37,MATCH(Fixture!F444,Settings!$C$6:$C$37,0))),"")</f>
        <v/>
      </c>
      <c r="F444" s="185" t="str">
        <f>IFERROR(IF(FixtureCalc!C440="-","",IF(OR(FixtureCalc!E440="blank row 1",FixtureCalc!E440="blank row 2"),"", IF(LEN(INDEX(Settings!$C$6:$C$37,FixtureCalc!E440))=0,"BYE",INDEX(Settings!$C$6:$C$37,FixtureCalc!E440))  )),"")</f>
        <v/>
      </c>
      <c r="G444" s="27"/>
      <c r="H444" s="82"/>
      <c r="I444" s="27"/>
      <c r="J444" s="175" t="str">
        <f>IFERROR(IF(FixtureCalc!C440="-","",IF(OR(FixtureCalc!F440="blank row 1",FixtureCalc!F440="blank row 2"),"",IF(LEN(INDEX(Settings!$C$6:$C$37,FixtureCalc!F440))=0,"BYE",INDEX(Settings!$C$6:$C$37,FixtureCalc!F440)) )),"")</f>
        <v/>
      </c>
      <c r="K444" s="90"/>
      <c r="L444" s="195" t="str">
        <f t="shared" si="41"/>
        <v/>
      </c>
      <c r="S444" s="201" t="str">
        <f t="shared" si="37"/>
        <v>NO</v>
      </c>
      <c r="T444" s="201" t="str">
        <f t="shared" si="38"/>
        <v>NO</v>
      </c>
      <c r="U444" s="201" t="str">
        <f t="shared" si="39"/>
        <v>NO</v>
      </c>
      <c r="V444" s="139">
        <f t="shared" si="40"/>
        <v>0</v>
      </c>
      <c r="W444" s="199" t="str">
        <f t="shared" si="42"/>
        <v/>
      </c>
    </row>
    <row r="445" spans="1:23" ht="18" customHeight="1" x14ac:dyDescent="0.25">
      <c r="A445" s="69"/>
      <c r="B445" s="81"/>
      <c r="C445" s="110"/>
      <c r="D445" s="141" t="str">
        <f>IFERROR(IF(FixtureCalc!C441="-","",IF(OR(FixtureCalc!E441="blank row 1",FixtureCalc!E441="blank row 2"),"","Matchweek "&amp;FixtureCalc!C441)),"")</f>
        <v/>
      </c>
      <c r="E445" s="142" t="str">
        <f>IFERROR(IF(LEN(INDEX(Settings!$D$6:$D$37,MATCH(Fixture!F445,Settings!$C$6:$C$37,0)))=0,"",INDEX(Settings!$D$6:$D$37,MATCH(Fixture!F445,Settings!$C$6:$C$37,0))),"")</f>
        <v/>
      </c>
      <c r="F445" s="185" t="str">
        <f>IFERROR(IF(FixtureCalc!C441="-","",IF(OR(FixtureCalc!E441="blank row 1",FixtureCalc!E441="blank row 2"),"", IF(LEN(INDEX(Settings!$C$6:$C$37,FixtureCalc!E441))=0,"BYE",INDEX(Settings!$C$6:$C$37,FixtureCalc!E441))  )),"")</f>
        <v/>
      </c>
      <c r="G445" s="27"/>
      <c r="H445" s="82"/>
      <c r="I445" s="27"/>
      <c r="J445" s="175" t="str">
        <f>IFERROR(IF(FixtureCalc!C441="-","",IF(OR(FixtureCalc!F441="blank row 1",FixtureCalc!F441="blank row 2"),"",IF(LEN(INDEX(Settings!$C$6:$C$37,FixtureCalc!F441))=0,"BYE",INDEX(Settings!$C$6:$C$37,FixtureCalc!F441)) )),"")</f>
        <v/>
      </c>
      <c r="K445" s="90"/>
      <c r="L445" s="195" t="str">
        <f t="shared" si="41"/>
        <v/>
      </c>
      <c r="S445" s="201" t="str">
        <f t="shared" si="37"/>
        <v>NO</v>
      </c>
      <c r="T445" s="201" t="str">
        <f t="shared" si="38"/>
        <v>NO</v>
      </c>
      <c r="U445" s="201" t="str">
        <f t="shared" si="39"/>
        <v>NO</v>
      </c>
      <c r="V445" s="139">
        <f t="shared" si="40"/>
        <v>0</v>
      </c>
      <c r="W445" s="199" t="str">
        <f t="shared" si="42"/>
        <v/>
      </c>
    </row>
    <row r="446" spans="1:23" ht="18" customHeight="1" x14ac:dyDescent="0.25">
      <c r="A446" s="69"/>
      <c r="B446" s="81"/>
      <c r="C446" s="110"/>
      <c r="D446" s="141" t="str">
        <f>IFERROR(IF(FixtureCalc!C442="-","",IF(OR(FixtureCalc!E442="blank row 1",FixtureCalc!E442="blank row 2"),"","Matchweek "&amp;FixtureCalc!C442)),"")</f>
        <v/>
      </c>
      <c r="E446" s="142" t="str">
        <f>IFERROR(IF(LEN(INDEX(Settings!$D$6:$D$37,MATCH(Fixture!F446,Settings!$C$6:$C$37,0)))=0,"",INDEX(Settings!$D$6:$D$37,MATCH(Fixture!F446,Settings!$C$6:$C$37,0))),"")</f>
        <v/>
      </c>
      <c r="F446" s="185" t="str">
        <f>IFERROR(IF(FixtureCalc!C442="-","",IF(OR(FixtureCalc!E442="blank row 1",FixtureCalc!E442="blank row 2"),"", IF(LEN(INDEX(Settings!$C$6:$C$37,FixtureCalc!E442))=0,"BYE",INDEX(Settings!$C$6:$C$37,FixtureCalc!E442))  )),"")</f>
        <v/>
      </c>
      <c r="G446" s="27"/>
      <c r="H446" s="82"/>
      <c r="I446" s="27"/>
      <c r="J446" s="175" t="str">
        <f>IFERROR(IF(FixtureCalc!C442="-","",IF(OR(FixtureCalc!F442="blank row 1",FixtureCalc!F442="blank row 2"),"",IF(LEN(INDEX(Settings!$C$6:$C$37,FixtureCalc!F442))=0,"BYE",INDEX(Settings!$C$6:$C$37,FixtureCalc!F442)) )),"")</f>
        <v/>
      </c>
      <c r="K446" s="90"/>
      <c r="L446" s="195" t="str">
        <f t="shared" si="41"/>
        <v/>
      </c>
      <c r="S446" s="201" t="str">
        <f t="shared" si="37"/>
        <v>NO</v>
      </c>
      <c r="T446" s="201" t="str">
        <f t="shared" si="38"/>
        <v>NO</v>
      </c>
      <c r="U446" s="201" t="str">
        <f t="shared" si="39"/>
        <v>NO</v>
      </c>
      <c r="V446" s="139">
        <f t="shared" si="40"/>
        <v>0</v>
      </c>
      <c r="W446" s="199" t="str">
        <f t="shared" si="42"/>
        <v/>
      </c>
    </row>
    <row r="447" spans="1:23" ht="18" customHeight="1" x14ac:dyDescent="0.25">
      <c r="A447" s="69"/>
      <c r="B447" s="81"/>
      <c r="C447" s="110"/>
      <c r="D447" s="141" t="str">
        <f>IFERROR(IF(FixtureCalc!C443="-","",IF(OR(FixtureCalc!E443="blank row 1",FixtureCalc!E443="blank row 2"),"","Matchweek "&amp;FixtureCalc!C443)),"")</f>
        <v/>
      </c>
      <c r="E447" s="142" t="str">
        <f>IFERROR(IF(LEN(INDEX(Settings!$D$6:$D$37,MATCH(Fixture!F447,Settings!$C$6:$C$37,0)))=0,"",INDEX(Settings!$D$6:$D$37,MATCH(Fixture!F447,Settings!$C$6:$C$37,0))),"")</f>
        <v/>
      </c>
      <c r="F447" s="185" t="str">
        <f>IFERROR(IF(FixtureCalc!C443="-","",IF(OR(FixtureCalc!E443="blank row 1",FixtureCalc!E443="blank row 2"),"", IF(LEN(INDEX(Settings!$C$6:$C$37,FixtureCalc!E443))=0,"BYE",INDEX(Settings!$C$6:$C$37,FixtureCalc!E443))  )),"")</f>
        <v/>
      </c>
      <c r="G447" s="27"/>
      <c r="H447" s="82"/>
      <c r="I447" s="27"/>
      <c r="J447" s="175" t="str">
        <f>IFERROR(IF(FixtureCalc!C443="-","",IF(OR(FixtureCalc!F443="blank row 1",FixtureCalc!F443="blank row 2"),"",IF(LEN(INDEX(Settings!$C$6:$C$37,FixtureCalc!F443))=0,"BYE",INDEX(Settings!$C$6:$C$37,FixtureCalc!F443)) )),"")</f>
        <v/>
      </c>
      <c r="K447" s="90"/>
      <c r="L447" s="195" t="str">
        <f t="shared" si="41"/>
        <v/>
      </c>
      <c r="S447" s="201" t="str">
        <f t="shared" si="37"/>
        <v>NO</v>
      </c>
      <c r="T447" s="201" t="str">
        <f t="shared" si="38"/>
        <v>NO</v>
      </c>
      <c r="U447" s="201" t="str">
        <f t="shared" si="39"/>
        <v>NO</v>
      </c>
      <c r="V447" s="139">
        <f t="shared" si="40"/>
        <v>0</v>
      </c>
      <c r="W447" s="199" t="str">
        <f t="shared" si="42"/>
        <v/>
      </c>
    </row>
    <row r="448" spans="1:23" ht="18" customHeight="1" x14ac:dyDescent="0.25">
      <c r="A448" s="69"/>
      <c r="B448" s="81"/>
      <c r="C448" s="110"/>
      <c r="D448" s="141" t="str">
        <f>IFERROR(IF(FixtureCalc!C444="-","",IF(OR(FixtureCalc!E444="blank row 1",FixtureCalc!E444="blank row 2"),"","Matchweek "&amp;FixtureCalc!C444)),"")</f>
        <v/>
      </c>
      <c r="E448" s="142" t="str">
        <f>IFERROR(IF(LEN(INDEX(Settings!$D$6:$D$37,MATCH(Fixture!F448,Settings!$C$6:$C$37,0)))=0,"",INDEX(Settings!$D$6:$D$37,MATCH(Fixture!F448,Settings!$C$6:$C$37,0))),"")</f>
        <v/>
      </c>
      <c r="F448" s="185" t="str">
        <f>IFERROR(IF(FixtureCalc!C444="-","",IF(OR(FixtureCalc!E444="blank row 1",FixtureCalc!E444="blank row 2"),"", IF(LEN(INDEX(Settings!$C$6:$C$37,FixtureCalc!E444))=0,"BYE",INDEX(Settings!$C$6:$C$37,FixtureCalc!E444))  )),"")</f>
        <v/>
      </c>
      <c r="G448" s="27"/>
      <c r="H448" s="82"/>
      <c r="I448" s="27"/>
      <c r="J448" s="175" t="str">
        <f>IFERROR(IF(FixtureCalc!C444="-","",IF(OR(FixtureCalc!F444="blank row 1",FixtureCalc!F444="blank row 2"),"",IF(LEN(INDEX(Settings!$C$6:$C$37,FixtureCalc!F444))=0,"BYE",INDEX(Settings!$C$6:$C$37,FixtureCalc!F444)) )),"")</f>
        <v/>
      </c>
      <c r="K448" s="90"/>
      <c r="L448" s="195" t="str">
        <f t="shared" si="41"/>
        <v/>
      </c>
      <c r="S448" s="201" t="str">
        <f t="shared" si="37"/>
        <v>NO</v>
      </c>
      <c r="T448" s="201" t="str">
        <f t="shared" si="38"/>
        <v>NO</v>
      </c>
      <c r="U448" s="201" t="str">
        <f t="shared" si="39"/>
        <v>NO</v>
      </c>
      <c r="V448" s="139">
        <f t="shared" si="40"/>
        <v>0</v>
      </c>
      <c r="W448" s="199" t="str">
        <f t="shared" si="42"/>
        <v/>
      </c>
    </row>
    <row r="449" spans="1:23" ht="18" customHeight="1" x14ac:dyDescent="0.25">
      <c r="A449" s="69"/>
      <c r="B449" s="81"/>
      <c r="C449" s="110"/>
      <c r="D449" s="141" t="str">
        <f>IFERROR(IF(FixtureCalc!C445="-","",IF(OR(FixtureCalc!E445="blank row 1",FixtureCalc!E445="blank row 2"),"","Matchweek "&amp;FixtureCalc!C445)),"")</f>
        <v/>
      </c>
      <c r="E449" s="142" t="str">
        <f>IFERROR(IF(LEN(INDEX(Settings!$D$6:$D$37,MATCH(Fixture!F449,Settings!$C$6:$C$37,0)))=0,"",INDEX(Settings!$D$6:$D$37,MATCH(Fixture!F449,Settings!$C$6:$C$37,0))),"")</f>
        <v/>
      </c>
      <c r="F449" s="185" t="str">
        <f>IFERROR(IF(FixtureCalc!C445="-","",IF(OR(FixtureCalc!E445="blank row 1",FixtureCalc!E445="blank row 2"),"", IF(LEN(INDEX(Settings!$C$6:$C$37,FixtureCalc!E445))=0,"BYE",INDEX(Settings!$C$6:$C$37,FixtureCalc!E445))  )),"")</f>
        <v/>
      </c>
      <c r="G449" s="27"/>
      <c r="H449" s="82"/>
      <c r="I449" s="27"/>
      <c r="J449" s="175" t="str">
        <f>IFERROR(IF(FixtureCalc!C445="-","",IF(OR(FixtureCalc!F445="blank row 1",FixtureCalc!F445="blank row 2"),"",IF(LEN(INDEX(Settings!$C$6:$C$37,FixtureCalc!F445))=0,"BYE",INDEX(Settings!$C$6:$C$37,FixtureCalc!F445)) )),"")</f>
        <v/>
      </c>
      <c r="K449" s="90"/>
      <c r="L449" s="195" t="str">
        <f t="shared" si="41"/>
        <v/>
      </c>
      <c r="S449" s="201" t="str">
        <f t="shared" si="37"/>
        <v>NO</v>
      </c>
      <c r="T449" s="201" t="str">
        <f t="shared" si="38"/>
        <v>NO</v>
      </c>
      <c r="U449" s="201" t="str">
        <f t="shared" si="39"/>
        <v>NO</v>
      </c>
      <c r="V449" s="139">
        <f t="shared" si="40"/>
        <v>0</v>
      </c>
      <c r="W449" s="199" t="str">
        <f t="shared" si="42"/>
        <v/>
      </c>
    </row>
    <row r="450" spans="1:23" ht="18" customHeight="1" x14ac:dyDescent="0.25">
      <c r="A450" s="69"/>
      <c r="B450" s="81"/>
      <c r="C450" s="110"/>
      <c r="D450" s="141" t="str">
        <f>IFERROR(IF(FixtureCalc!C446="-","",IF(OR(FixtureCalc!E446="blank row 1",FixtureCalc!E446="blank row 2"),"","Matchweek "&amp;FixtureCalc!C446)),"")</f>
        <v/>
      </c>
      <c r="E450" s="142" t="str">
        <f>IFERROR(IF(LEN(INDEX(Settings!$D$6:$D$37,MATCH(Fixture!F450,Settings!$C$6:$C$37,0)))=0,"",INDEX(Settings!$D$6:$D$37,MATCH(Fixture!F450,Settings!$C$6:$C$37,0))),"")</f>
        <v/>
      </c>
      <c r="F450" s="185" t="str">
        <f>IFERROR(IF(FixtureCalc!C446="-","",IF(OR(FixtureCalc!E446="blank row 1",FixtureCalc!E446="blank row 2"),"", IF(LEN(INDEX(Settings!$C$6:$C$37,FixtureCalc!E446))=0,"BYE",INDEX(Settings!$C$6:$C$37,FixtureCalc!E446))  )),"")</f>
        <v/>
      </c>
      <c r="G450" s="27"/>
      <c r="H450" s="82"/>
      <c r="I450" s="27"/>
      <c r="J450" s="175" t="str">
        <f>IFERROR(IF(FixtureCalc!C446="-","",IF(OR(FixtureCalc!F446="blank row 1",FixtureCalc!F446="blank row 2"),"",IF(LEN(INDEX(Settings!$C$6:$C$37,FixtureCalc!F446))=0,"BYE",INDEX(Settings!$C$6:$C$37,FixtureCalc!F446)) )),"")</f>
        <v/>
      </c>
      <c r="K450" s="90"/>
      <c r="L450" s="195" t="str">
        <f t="shared" si="41"/>
        <v/>
      </c>
      <c r="S450" s="201" t="str">
        <f t="shared" si="37"/>
        <v>NO</v>
      </c>
      <c r="T450" s="201" t="str">
        <f t="shared" si="38"/>
        <v>NO</v>
      </c>
      <c r="U450" s="201" t="str">
        <f t="shared" si="39"/>
        <v>NO</v>
      </c>
      <c r="V450" s="139">
        <f t="shared" si="40"/>
        <v>0</v>
      </c>
      <c r="W450" s="199" t="str">
        <f t="shared" si="42"/>
        <v/>
      </c>
    </row>
    <row r="451" spans="1:23" ht="18" customHeight="1" x14ac:dyDescent="0.25">
      <c r="A451" s="69"/>
      <c r="B451" s="81"/>
      <c r="C451" s="110"/>
      <c r="D451" s="141" t="str">
        <f>IFERROR(IF(FixtureCalc!C447="-","",IF(OR(FixtureCalc!E447="blank row 1",FixtureCalc!E447="blank row 2"),"","Matchweek "&amp;FixtureCalc!C447)),"")</f>
        <v/>
      </c>
      <c r="E451" s="142" t="str">
        <f>IFERROR(IF(LEN(INDEX(Settings!$D$6:$D$37,MATCH(Fixture!F451,Settings!$C$6:$C$37,0)))=0,"",INDEX(Settings!$D$6:$D$37,MATCH(Fixture!F451,Settings!$C$6:$C$37,0))),"")</f>
        <v/>
      </c>
      <c r="F451" s="185" t="str">
        <f>IFERROR(IF(FixtureCalc!C447="-","",IF(OR(FixtureCalc!E447="blank row 1",FixtureCalc!E447="blank row 2"),"", IF(LEN(INDEX(Settings!$C$6:$C$37,FixtureCalc!E447))=0,"BYE",INDEX(Settings!$C$6:$C$37,FixtureCalc!E447))  )),"")</f>
        <v/>
      </c>
      <c r="G451" s="27"/>
      <c r="H451" s="82"/>
      <c r="I451" s="27"/>
      <c r="J451" s="175" t="str">
        <f>IFERROR(IF(FixtureCalc!C447="-","",IF(OR(FixtureCalc!F447="blank row 1",FixtureCalc!F447="blank row 2"),"",IF(LEN(INDEX(Settings!$C$6:$C$37,FixtureCalc!F447))=0,"BYE",INDEX(Settings!$C$6:$C$37,FixtureCalc!F447)) )),"")</f>
        <v/>
      </c>
      <c r="K451" s="90"/>
      <c r="L451" s="195" t="str">
        <f t="shared" si="41"/>
        <v/>
      </c>
      <c r="S451" s="201" t="str">
        <f t="shared" si="37"/>
        <v>NO</v>
      </c>
      <c r="T451" s="201" t="str">
        <f t="shared" si="38"/>
        <v>NO</v>
      </c>
      <c r="U451" s="201" t="str">
        <f t="shared" si="39"/>
        <v>NO</v>
      </c>
      <c r="V451" s="139">
        <f t="shared" si="40"/>
        <v>0</v>
      </c>
      <c r="W451" s="199" t="str">
        <f t="shared" si="42"/>
        <v/>
      </c>
    </row>
    <row r="452" spans="1:23" ht="18" customHeight="1" x14ac:dyDescent="0.25">
      <c r="A452" s="69"/>
      <c r="B452" s="81"/>
      <c r="C452" s="110"/>
      <c r="D452" s="141" t="str">
        <f>IFERROR(IF(FixtureCalc!C448="-","",IF(OR(FixtureCalc!E448="blank row 1",FixtureCalc!E448="blank row 2"),"","Matchweek "&amp;FixtureCalc!C448)),"")</f>
        <v/>
      </c>
      <c r="E452" s="142" t="str">
        <f>IFERROR(IF(LEN(INDEX(Settings!$D$6:$D$37,MATCH(Fixture!F452,Settings!$C$6:$C$37,0)))=0,"",INDEX(Settings!$D$6:$D$37,MATCH(Fixture!F452,Settings!$C$6:$C$37,0))),"")</f>
        <v/>
      </c>
      <c r="F452" s="185" t="str">
        <f>IFERROR(IF(FixtureCalc!C448="-","",IF(OR(FixtureCalc!E448="blank row 1",FixtureCalc!E448="blank row 2"),"", IF(LEN(INDEX(Settings!$C$6:$C$37,FixtureCalc!E448))=0,"BYE",INDEX(Settings!$C$6:$C$37,FixtureCalc!E448))  )),"")</f>
        <v/>
      </c>
      <c r="G452" s="27"/>
      <c r="H452" s="82"/>
      <c r="I452" s="27"/>
      <c r="J452" s="175" t="str">
        <f>IFERROR(IF(FixtureCalc!C448="-","",IF(OR(FixtureCalc!F448="blank row 1",FixtureCalc!F448="blank row 2"),"",IF(LEN(INDEX(Settings!$C$6:$C$37,FixtureCalc!F448))=0,"BYE",INDEX(Settings!$C$6:$C$37,FixtureCalc!F448)) )),"")</f>
        <v/>
      </c>
      <c r="K452" s="90"/>
      <c r="L452" s="195" t="str">
        <f t="shared" si="41"/>
        <v/>
      </c>
      <c r="S452" s="201" t="str">
        <f t="shared" si="37"/>
        <v>NO</v>
      </c>
      <c r="T452" s="201" t="str">
        <f t="shared" si="38"/>
        <v>NO</v>
      </c>
      <c r="U452" s="201" t="str">
        <f t="shared" si="39"/>
        <v>NO</v>
      </c>
      <c r="V452" s="139">
        <f t="shared" si="40"/>
        <v>0</v>
      </c>
      <c r="W452" s="199" t="str">
        <f t="shared" si="42"/>
        <v/>
      </c>
    </row>
    <row r="453" spans="1:23" ht="18" customHeight="1" x14ac:dyDescent="0.25">
      <c r="A453" s="69"/>
      <c r="B453" s="81"/>
      <c r="C453" s="110"/>
      <c r="D453" s="141" t="str">
        <f>IFERROR(IF(FixtureCalc!C449="-","",IF(OR(FixtureCalc!E449="blank row 1",FixtureCalc!E449="blank row 2"),"","Matchweek "&amp;FixtureCalc!C449)),"")</f>
        <v/>
      </c>
      <c r="E453" s="142" t="str">
        <f>IFERROR(IF(LEN(INDEX(Settings!$D$6:$D$37,MATCH(Fixture!F453,Settings!$C$6:$C$37,0)))=0,"",INDEX(Settings!$D$6:$D$37,MATCH(Fixture!F453,Settings!$C$6:$C$37,0))),"")</f>
        <v/>
      </c>
      <c r="F453" s="185" t="str">
        <f>IFERROR(IF(FixtureCalc!C449="-","",IF(OR(FixtureCalc!E449="blank row 1",FixtureCalc!E449="blank row 2"),"", IF(LEN(INDEX(Settings!$C$6:$C$37,FixtureCalc!E449))=0,"BYE",INDEX(Settings!$C$6:$C$37,FixtureCalc!E449))  )),"")</f>
        <v/>
      </c>
      <c r="G453" s="27"/>
      <c r="H453" s="82"/>
      <c r="I453" s="27"/>
      <c r="J453" s="175" t="str">
        <f>IFERROR(IF(FixtureCalc!C449="-","",IF(OR(FixtureCalc!F449="blank row 1",FixtureCalc!F449="blank row 2"),"",IF(LEN(INDEX(Settings!$C$6:$C$37,FixtureCalc!F449))=0,"BYE",INDEX(Settings!$C$6:$C$37,FixtureCalc!F449)) )),"")</f>
        <v/>
      </c>
      <c r="K453" s="90"/>
      <c r="L453" s="195" t="str">
        <f t="shared" si="41"/>
        <v/>
      </c>
      <c r="S453" s="201" t="str">
        <f t="shared" si="37"/>
        <v>NO</v>
      </c>
      <c r="T453" s="201" t="str">
        <f t="shared" si="38"/>
        <v>NO</v>
      </c>
      <c r="U453" s="201" t="str">
        <f t="shared" si="39"/>
        <v>NO</v>
      </c>
      <c r="V453" s="139">
        <f t="shared" si="40"/>
        <v>0</v>
      </c>
      <c r="W453" s="199" t="str">
        <f t="shared" si="42"/>
        <v/>
      </c>
    </row>
    <row r="454" spans="1:23" ht="18" customHeight="1" x14ac:dyDescent="0.25">
      <c r="A454" s="69"/>
      <c r="B454" s="81"/>
      <c r="C454" s="110"/>
      <c r="D454" s="141" t="str">
        <f>IFERROR(IF(FixtureCalc!C450="-","",IF(OR(FixtureCalc!E450="blank row 1",FixtureCalc!E450="blank row 2"),"","Matchweek "&amp;FixtureCalc!C450)),"")</f>
        <v/>
      </c>
      <c r="E454" s="142" t="str">
        <f>IFERROR(IF(LEN(INDEX(Settings!$D$6:$D$37,MATCH(Fixture!F454,Settings!$C$6:$C$37,0)))=0,"",INDEX(Settings!$D$6:$D$37,MATCH(Fixture!F454,Settings!$C$6:$C$37,0))),"")</f>
        <v/>
      </c>
      <c r="F454" s="185" t="str">
        <f>IFERROR(IF(FixtureCalc!C450="-","",IF(OR(FixtureCalc!E450="blank row 1",FixtureCalc!E450="blank row 2"),"", IF(LEN(INDEX(Settings!$C$6:$C$37,FixtureCalc!E450))=0,"BYE",INDEX(Settings!$C$6:$C$37,FixtureCalc!E450))  )),"")</f>
        <v/>
      </c>
      <c r="G454" s="27"/>
      <c r="H454" s="82"/>
      <c r="I454" s="27"/>
      <c r="J454" s="175" t="str">
        <f>IFERROR(IF(FixtureCalc!C450="-","",IF(OR(FixtureCalc!F450="blank row 1",FixtureCalc!F450="blank row 2"),"",IF(LEN(INDEX(Settings!$C$6:$C$37,FixtureCalc!F450))=0,"BYE",INDEX(Settings!$C$6:$C$37,FixtureCalc!F450)) )),"")</f>
        <v/>
      </c>
      <c r="K454" s="90"/>
      <c r="L454" s="195" t="str">
        <f t="shared" si="41"/>
        <v/>
      </c>
      <c r="S454" s="201" t="str">
        <f t="shared" si="37"/>
        <v>NO</v>
      </c>
      <c r="T454" s="201" t="str">
        <f t="shared" si="38"/>
        <v>NO</v>
      </c>
      <c r="U454" s="201" t="str">
        <f t="shared" si="39"/>
        <v>NO</v>
      </c>
      <c r="V454" s="139">
        <f t="shared" si="40"/>
        <v>0</v>
      </c>
      <c r="W454" s="199" t="str">
        <f t="shared" si="42"/>
        <v/>
      </c>
    </row>
    <row r="455" spans="1:23" ht="18" customHeight="1" x14ac:dyDescent="0.25">
      <c r="A455" s="69"/>
      <c r="B455" s="81"/>
      <c r="C455" s="110"/>
      <c r="D455" s="141" t="str">
        <f>IFERROR(IF(FixtureCalc!C451="-","",IF(OR(FixtureCalc!E451="blank row 1",FixtureCalc!E451="blank row 2"),"","Matchweek "&amp;FixtureCalc!C451)),"")</f>
        <v/>
      </c>
      <c r="E455" s="142" t="str">
        <f>IFERROR(IF(LEN(INDEX(Settings!$D$6:$D$37,MATCH(Fixture!F455,Settings!$C$6:$C$37,0)))=0,"",INDEX(Settings!$D$6:$D$37,MATCH(Fixture!F455,Settings!$C$6:$C$37,0))),"")</f>
        <v/>
      </c>
      <c r="F455" s="185" t="str">
        <f>IFERROR(IF(FixtureCalc!C451="-","",IF(OR(FixtureCalc!E451="blank row 1",FixtureCalc!E451="blank row 2"),"", IF(LEN(INDEX(Settings!$C$6:$C$37,FixtureCalc!E451))=0,"BYE",INDEX(Settings!$C$6:$C$37,FixtureCalc!E451))  )),"")</f>
        <v/>
      </c>
      <c r="G455" s="27"/>
      <c r="H455" s="82"/>
      <c r="I455" s="27"/>
      <c r="J455" s="175" t="str">
        <f>IFERROR(IF(FixtureCalc!C451="-","",IF(OR(FixtureCalc!F451="blank row 1",FixtureCalc!F451="blank row 2"),"",IF(LEN(INDEX(Settings!$C$6:$C$37,FixtureCalc!F451))=0,"BYE",INDEX(Settings!$C$6:$C$37,FixtureCalc!F451)) )),"")</f>
        <v/>
      </c>
      <c r="K455" s="90"/>
      <c r="L455" s="195" t="str">
        <f t="shared" si="41"/>
        <v/>
      </c>
      <c r="S455" s="201" t="str">
        <f t="shared" si="37"/>
        <v>NO</v>
      </c>
      <c r="T455" s="201" t="str">
        <f t="shared" si="38"/>
        <v>NO</v>
      </c>
      <c r="U455" s="201" t="str">
        <f t="shared" si="39"/>
        <v>NO</v>
      </c>
      <c r="V455" s="139">
        <f t="shared" si="40"/>
        <v>0</v>
      </c>
      <c r="W455" s="199" t="str">
        <f t="shared" si="42"/>
        <v/>
      </c>
    </row>
    <row r="456" spans="1:23" ht="18" customHeight="1" x14ac:dyDescent="0.25">
      <c r="A456" s="69"/>
      <c r="B456" s="81"/>
      <c r="C456" s="110"/>
      <c r="D456" s="141" t="str">
        <f>IFERROR(IF(FixtureCalc!C452="-","",IF(OR(FixtureCalc!E452="blank row 1",FixtureCalc!E452="blank row 2"),"","Matchweek "&amp;FixtureCalc!C452)),"")</f>
        <v/>
      </c>
      <c r="E456" s="142" t="str">
        <f>IFERROR(IF(LEN(INDEX(Settings!$D$6:$D$37,MATCH(Fixture!F456,Settings!$C$6:$C$37,0)))=0,"",INDEX(Settings!$D$6:$D$37,MATCH(Fixture!F456,Settings!$C$6:$C$37,0))),"")</f>
        <v/>
      </c>
      <c r="F456" s="185" t="str">
        <f>IFERROR(IF(FixtureCalc!C452="-","",IF(OR(FixtureCalc!E452="blank row 1",FixtureCalc!E452="blank row 2"),"", IF(LEN(INDEX(Settings!$C$6:$C$37,FixtureCalc!E452))=0,"BYE",INDEX(Settings!$C$6:$C$37,FixtureCalc!E452))  )),"")</f>
        <v/>
      </c>
      <c r="G456" s="27"/>
      <c r="H456" s="82"/>
      <c r="I456" s="27"/>
      <c r="J456" s="175" t="str">
        <f>IFERROR(IF(FixtureCalc!C452="-","",IF(OR(FixtureCalc!F452="blank row 1",FixtureCalc!F452="blank row 2"),"",IF(LEN(INDEX(Settings!$C$6:$C$37,FixtureCalc!F452))=0,"BYE",INDEX(Settings!$C$6:$C$37,FixtureCalc!F452)) )),"")</f>
        <v/>
      </c>
      <c r="K456" s="90"/>
      <c r="L456" s="195" t="str">
        <f t="shared" si="41"/>
        <v/>
      </c>
      <c r="S456" s="201" t="str">
        <f t="shared" ref="S456:S519" si="43">IFERROR(IF(AND(LEN(F456)&gt;0,LEN(J456)&gt;0),"YES","NO"),"")</f>
        <v>NO</v>
      </c>
      <c r="T456" s="201" t="str">
        <f t="shared" ref="T456:T519" si="44">IFERROR(IF(OR(F456="BYE",J456="BYE"),"YES","NO"),"")</f>
        <v>NO</v>
      </c>
      <c r="U456" s="201" t="str">
        <f t="shared" ref="U456:U519" si="45">IF(OR(LEN(G456)=0,LEN(I456)=0),"NO","YES")</f>
        <v>NO</v>
      </c>
      <c r="V456" s="139">
        <f t="shared" ref="V456:V519" si="46">IF(LEN(D456)=0,0,COUNTIFS($D$8:$D$1750,D456,$G$8:$G$1750,"&lt;&gt;"&amp;"",$I$8:$I$1750,"&lt;&gt;"&amp;""))</f>
        <v>0</v>
      </c>
      <c r="W456" s="199" t="str">
        <f t="shared" si="42"/>
        <v/>
      </c>
    </row>
    <row r="457" spans="1:23" ht="18" customHeight="1" x14ac:dyDescent="0.25">
      <c r="A457" s="69"/>
      <c r="B457" s="81"/>
      <c r="C457" s="110"/>
      <c r="D457" s="141" t="str">
        <f>IFERROR(IF(FixtureCalc!C453="-","",IF(OR(FixtureCalc!E453="blank row 1",FixtureCalc!E453="blank row 2"),"","Matchweek "&amp;FixtureCalc!C453)),"")</f>
        <v/>
      </c>
      <c r="E457" s="142" t="str">
        <f>IFERROR(IF(LEN(INDEX(Settings!$D$6:$D$37,MATCH(Fixture!F457,Settings!$C$6:$C$37,0)))=0,"",INDEX(Settings!$D$6:$D$37,MATCH(Fixture!F457,Settings!$C$6:$C$37,0))),"")</f>
        <v/>
      </c>
      <c r="F457" s="185" t="str">
        <f>IFERROR(IF(FixtureCalc!C453="-","",IF(OR(FixtureCalc!E453="blank row 1",FixtureCalc!E453="blank row 2"),"", IF(LEN(INDEX(Settings!$C$6:$C$37,FixtureCalc!E453))=0,"BYE",INDEX(Settings!$C$6:$C$37,FixtureCalc!E453))  )),"")</f>
        <v/>
      </c>
      <c r="G457" s="27"/>
      <c r="H457" s="82"/>
      <c r="I457" s="27"/>
      <c r="J457" s="175" t="str">
        <f>IFERROR(IF(FixtureCalc!C453="-","",IF(OR(FixtureCalc!F453="blank row 1",FixtureCalc!F453="blank row 2"),"",IF(LEN(INDEX(Settings!$C$6:$C$37,FixtureCalc!F453))=0,"BYE",INDEX(Settings!$C$6:$C$37,FixtureCalc!F453)) )),"")</f>
        <v/>
      </c>
      <c r="K457" s="90"/>
      <c r="L457" s="195" t="str">
        <f t="shared" ref="L457:L520" si="47">IFERROR(IF(LEN(W457)&gt;0,"←",""),"")</f>
        <v/>
      </c>
      <c r="S457" s="201" t="str">
        <f t="shared" si="43"/>
        <v>NO</v>
      </c>
      <c r="T457" s="201" t="str">
        <f t="shared" si="44"/>
        <v>NO</v>
      </c>
      <c r="U457" s="201" t="str">
        <f t="shared" si="45"/>
        <v>NO</v>
      </c>
      <c r="V457" s="139">
        <f t="shared" si="46"/>
        <v>0</v>
      </c>
      <c r="W457" s="199" t="str">
        <f t="shared" si="42"/>
        <v/>
      </c>
    </row>
    <row r="458" spans="1:23" ht="18" customHeight="1" x14ac:dyDescent="0.25">
      <c r="A458" s="69"/>
      <c r="B458" s="81"/>
      <c r="C458" s="110"/>
      <c r="D458" s="141" t="str">
        <f>IFERROR(IF(FixtureCalc!C454="-","",IF(OR(FixtureCalc!E454="blank row 1",FixtureCalc!E454="blank row 2"),"","Matchweek "&amp;FixtureCalc!C454)),"")</f>
        <v/>
      </c>
      <c r="E458" s="142" t="str">
        <f>IFERROR(IF(LEN(INDEX(Settings!$D$6:$D$37,MATCH(Fixture!F458,Settings!$C$6:$C$37,0)))=0,"",INDEX(Settings!$D$6:$D$37,MATCH(Fixture!F458,Settings!$C$6:$C$37,0))),"")</f>
        <v/>
      </c>
      <c r="F458" s="185" t="str">
        <f>IFERROR(IF(FixtureCalc!C454="-","",IF(OR(FixtureCalc!E454="blank row 1",FixtureCalc!E454="blank row 2"),"", IF(LEN(INDEX(Settings!$C$6:$C$37,FixtureCalc!E454))=0,"BYE",INDEX(Settings!$C$6:$C$37,FixtureCalc!E454))  )),"")</f>
        <v/>
      </c>
      <c r="G458" s="27"/>
      <c r="H458" s="82"/>
      <c r="I458" s="27"/>
      <c r="J458" s="175" t="str">
        <f>IFERROR(IF(FixtureCalc!C454="-","",IF(OR(FixtureCalc!F454="blank row 1",FixtureCalc!F454="blank row 2"),"",IF(LEN(INDEX(Settings!$C$6:$C$37,FixtureCalc!F454))=0,"BYE",INDEX(Settings!$C$6:$C$37,FixtureCalc!F454)) )),"")</f>
        <v/>
      </c>
      <c r="K458" s="90"/>
      <c r="L458" s="195" t="str">
        <f t="shared" si="47"/>
        <v/>
      </c>
      <c r="S458" s="201" t="str">
        <f t="shared" si="43"/>
        <v>NO</v>
      </c>
      <c r="T458" s="201" t="str">
        <f t="shared" si="44"/>
        <v>NO</v>
      </c>
      <c r="U458" s="201" t="str">
        <f t="shared" si="45"/>
        <v>NO</v>
      </c>
      <c r="V458" s="139">
        <f t="shared" si="46"/>
        <v>0</v>
      </c>
      <c r="W458" s="199" t="str">
        <f t="shared" ref="W458:W521" si="48">IF(S458="YES",IF(T458="YES",IF(U458="YES","← Delete the scores",""),IF(AND(U458="NO",V458&gt;0),"← Insert the scores of both teams","")),IF(U458="YES","← Delete the scores",""))</f>
        <v/>
      </c>
    </row>
    <row r="459" spans="1:23" ht="18" customHeight="1" x14ac:dyDescent="0.25">
      <c r="A459" s="69"/>
      <c r="B459" s="81"/>
      <c r="C459" s="110"/>
      <c r="D459" s="141" t="str">
        <f>IFERROR(IF(FixtureCalc!C455="-","",IF(OR(FixtureCalc!E455="blank row 1",FixtureCalc!E455="blank row 2"),"","Matchweek "&amp;FixtureCalc!C455)),"")</f>
        <v/>
      </c>
      <c r="E459" s="142" t="str">
        <f>IFERROR(IF(LEN(INDEX(Settings!$D$6:$D$37,MATCH(Fixture!F459,Settings!$C$6:$C$37,0)))=0,"",INDEX(Settings!$D$6:$D$37,MATCH(Fixture!F459,Settings!$C$6:$C$37,0))),"")</f>
        <v/>
      </c>
      <c r="F459" s="185" t="str">
        <f>IFERROR(IF(FixtureCalc!C455="-","",IF(OR(FixtureCalc!E455="blank row 1",FixtureCalc!E455="blank row 2"),"", IF(LEN(INDEX(Settings!$C$6:$C$37,FixtureCalc!E455))=0,"BYE",INDEX(Settings!$C$6:$C$37,FixtureCalc!E455))  )),"")</f>
        <v/>
      </c>
      <c r="G459" s="27"/>
      <c r="H459" s="82"/>
      <c r="I459" s="27"/>
      <c r="J459" s="175" t="str">
        <f>IFERROR(IF(FixtureCalc!C455="-","",IF(OR(FixtureCalc!F455="blank row 1",FixtureCalc!F455="blank row 2"),"",IF(LEN(INDEX(Settings!$C$6:$C$37,FixtureCalc!F455))=0,"BYE",INDEX(Settings!$C$6:$C$37,FixtureCalc!F455)) )),"")</f>
        <v/>
      </c>
      <c r="K459" s="90"/>
      <c r="L459" s="195" t="str">
        <f t="shared" si="47"/>
        <v/>
      </c>
      <c r="S459" s="201" t="str">
        <f t="shared" si="43"/>
        <v>NO</v>
      </c>
      <c r="T459" s="201" t="str">
        <f t="shared" si="44"/>
        <v>NO</v>
      </c>
      <c r="U459" s="201" t="str">
        <f t="shared" si="45"/>
        <v>NO</v>
      </c>
      <c r="V459" s="139">
        <f t="shared" si="46"/>
        <v>0</v>
      </c>
      <c r="W459" s="199" t="str">
        <f t="shared" si="48"/>
        <v/>
      </c>
    </row>
    <row r="460" spans="1:23" ht="18" customHeight="1" x14ac:dyDescent="0.25">
      <c r="A460" s="69"/>
      <c r="B460" s="81"/>
      <c r="C460" s="110"/>
      <c r="D460" s="141" t="str">
        <f>IFERROR(IF(FixtureCalc!C456="-","",IF(OR(FixtureCalc!E456="blank row 1",FixtureCalc!E456="blank row 2"),"","Matchweek "&amp;FixtureCalc!C456)),"")</f>
        <v/>
      </c>
      <c r="E460" s="142" t="str">
        <f>IFERROR(IF(LEN(INDEX(Settings!$D$6:$D$37,MATCH(Fixture!F460,Settings!$C$6:$C$37,0)))=0,"",INDEX(Settings!$D$6:$D$37,MATCH(Fixture!F460,Settings!$C$6:$C$37,0))),"")</f>
        <v/>
      </c>
      <c r="F460" s="185" t="str">
        <f>IFERROR(IF(FixtureCalc!C456="-","",IF(OR(FixtureCalc!E456="blank row 1",FixtureCalc!E456="blank row 2"),"", IF(LEN(INDEX(Settings!$C$6:$C$37,FixtureCalc!E456))=0,"BYE",INDEX(Settings!$C$6:$C$37,FixtureCalc!E456))  )),"")</f>
        <v/>
      </c>
      <c r="G460" s="27"/>
      <c r="H460" s="82"/>
      <c r="I460" s="27"/>
      <c r="J460" s="175" t="str">
        <f>IFERROR(IF(FixtureCalc!C456="-","",IF(OR(FixtureCalc!F456="blank row 1",FixtureCalc!F456="blank row 2"),"",IF(LEN(INDEX(Settings!$C$6:$C$37,FixtureCalc!F456))=0,"BYE",INDEX(Settings!$C$6:$C$37,FixtureCalc!F456)) )),"")</f>
        <v/>
      </c>
      <c r="K460" s="90"/>
      <c r="L460" s="195" t="str">
        <f t="shared" si="47"/>
        <v/>
      </c>
      <c r="S460" s="201" t="str">
        <f t="shared" si="43"/>
        <v>NO</v>
      </c>
      <c r="T460" s="201" t="str">
        <f t="shared" si="44"/>
        <v>NO</v>
      </c>
      <c r="U460" s="201" t="str">
        <f t="shared" si="45"/>
        <v>NO</v>
      </c>
      <c r="V460" s="139">
        <f t="shared" si="46"/>
        <v>0</v>
      </c>
      <c r="W460" s="199" t="str">
        <f t="shared" si="48"/>
        <v/>
      </c>
    </row>
    <row r="461" spans="1:23" ht="18" customHeight="1" x14ac:dyDescent="0.25">
      <c r="A461" s="69"/>
      <c r="B461" s="81"/>
      <c r="C461" s="110"/>
      <c r="D461" s="141" t="str">
        <f>IFERROR(IF(FixtureCalc!C457="-","",IF(OR(FixtureCalc!E457="blank row 1",FixtureCalc!E457="blank row 2"),"","Matchweek "&amp;FixtureCalc!C457)),"")</f>
        <v/>
      </c>
      <c r="E461" s="142" t="str">
        <f>IFERROR(IF(LEN(INDEX(Settings!$D$6:$D$37,MATCH(Fixture!F461,Settings!$C$6:$C$37,0)))=0,"",INDEX(Settings!$D$6:$D$37,MATCH(Fixture!F461,Settings!$C$6:$C$37,0))),"")</f>
        <v/>
      </c>
      <c r="F461" s="185" t="str">
        <f>IFERROR(IF(FixtureCalc!C457="-","",IF(OR(FixtureCalc!E457="blank row 1",FixtureCalc!E457="blank row 2"),"", IF(LEN(INDEX(Settings!$C$6:$C$37,FixtureCalc!E457))=0,"BYE",INDEX(Settings!$C$6:$C$37,FixtureCalc!E457))  )),"")</f>
        <v/>
      </c>
      <c r="G461" s="27"/>
      <c r="H461" s="82"/>
      <c r="I461" s="27"/>
      <c r="J461" s="175" t="str">
        <f>IFERROR(IF(FixtureCalc!C457="-","",IF(OR(FixtureCalc!F457="blank row 1",FixtureCalc!F457="blank row 2"),"",IF(LEN(INDEX(Settings!$C$6:$C$37,FixtureCalc!F457))=0,"BYE",INDEX(Settings!$C$6:$C$37,FixtureCalc!F457)) )),"")</f>
        <v/>
      </c>
      <c r="K461" s="90"/>
      <c r="L461" s="195" t="str">
        <f t="shared" si="47"/>
        <v/>
      </c>
      <c r="S461" s="201" t="str">
        <f t="shared" si="43"/>
        <v>NO</v>
      </c>
      <c r="T461" s="201" t="str">
        <f t="shared" si="44"/>
        <v>NO</v>
      </c>
      <c r="U461" s="201" t="str">
        <f t="shared" si="45"/>
        <v>NO</v>
      </c>
      <c r="V461" s="139">
        <f t="shared" si="46"/>
        <v>0</v>
      </c>
      <c r="W461" s="199" t="str">
        <f t="shared" si="48"/>
        <v/>
      </c>
    </row>
    <row r="462" spans="1:23" ht="18" customHeight="1" x14ac:dyDescent="0.25">
      <c r="A462" s="69"/>
      <c r="B462" s="81"/>
      <c r="C462" s="110"/>
      <c r="D462" s="141" t="str">
        <f>IFERROR(IF(FixtureCalc!C458="-","",IF(OR(FixtureCalc!E458="blank row 1",FixtureCalc!E458="blank row 2"),"","Matchweek "&amp;FixtureCalc!C458)),"")</f>
        <v/>
      </c>
      <c r="E462" s="142" t="str">
        <f>IFERROR(IF(LEN(INDEX(Settings!$D$6:$D$37,MATCH(Fixture!F462,Settings!$C$6:$C$37,0)))=0,"",INDEX(Settings!$D$6:$D$37,MATCH(Fixture!F462,Settings!$C$6:$C$37,0))),"")</f>
        <v/>
      </c>
      <c r="F462" s="185" t="str">
        <f>IFERROR(IF(FixtureCalc!C458="-","",IF(OR(FixtureCalc!E458="blank row 1",FixtureCalc!E458="blank row 2"),"", IF(LEN(INDEX(Settings!$C$6:$C$37,FixtureCalc!E458))=0,"BYE",INDEX(Settings!$C$6:$C$37,FixtureCalc!E458))  )),"")</f>
        <v/>
      </c>
      <c r="G462" s="27"/>
      <c r="H462" s="82"/>
      <c r="I462" s="27"/>
      <c r="J462" s="175" t="str">
        <f>IFERROR(IF(FixtureCalc!C458="-","",IF(OR(FixtureCalc!F458="blank row 1",FixtureCalc!F458="blank row 2"),"",IF(LEN(INDEX(Settings!$C$6:$C$37,FixtureCalc!F458))=0,"BYE",INDEX(Settings!$C$6:$C$37,FixtureCalc!F458)) )),"")</f>
        <v/>
      </c>
      <c r="K462" s="90"/>
      <c r="L462" s="195" t="str">
        <f t="shared" si="47"/>
        <v/>
      </c>
      <c r="S462" s="201" t="str">
        <f t="shared" si="43"/>
        <v>NO</v>
      </c>
      <c r="T462" s="201" t="str">
        <f t="shared" si="44"/>
        <v>NO</v>
      </c>
      <c r="U462" s="201" t="str">
        <f t="shared" si="45"/>
        <v>NO</v>
      </c>
      <c r="V462" s="139">
        <f t="shared" si="46"/>
        <v>0</v>
      </c>
      <c r="W462" s="199" t="str">
        <f t="shared" si="48"/>
        <v/>
      </c>
    </row>
    <row r="463" spans="1:23" ht="18" customHeight="1" x14ac:dyDescent="0.25">
      <c r="A463" s="69"/>
      <c r="B463" s="81"/>
      <c r="C463" s="110"/>
      <c r="D463" s="141" t="str">
        <f>IFERROR(IF(FixtureCalc!C459="-","",IF(OR(FixtureCalc!E459="blank row 1",FixtureCalc!E459="blank row 2"),"","Matchweek "&amp;FixtureCalc!C459)),"")</f>
        <v/>
      </c>
      <c r="E463" s="142" t="str">
        <f>IFERROR(IF(LEN(INDEX(Settings!$D$6:$D$37,MATCH(Fixture!F463,Settings!$C$6:$C$37,0)))=0,"",INDEX(Settings!$D$6:$D$37,MATCH(Fixture!F463,Settings!$C$6:$C$37,0))),"")</f>
        <v/>
      </c>
      <c r="F463" s="185" t="str">
        <f>IFERROR(IF(FixtureCalc!C459="-","",IF(OR(FixtureCalc!E459="blank row 1",FixtureCalc!E459="blank row 2"),"", IF(LEN(INDEX(Settings!$C$6:$C$37,FixtureCalc!E459))=0,"BYE",INDEX(Settings!$C$6:$C$37,FixtureCalc!E459))  )),"")</f>
        <v/>
      </c>
      <c r="G463" s="27"/>
      <c r="H463" s="82"/>
      <c r="I463" s="27"/>
      <c r="J463" s="175" t="str">
        <f>IFERROR(IF(FixtureCalc!C459="-","",IF(OR(FixtureCalc!F459="blank row 1",FixtureCalc!F459="blank row 2"),"",IF(LEN(INDEX(Settings!$C$6:$C$37,FixtureCalc!F459))=0,"BYE",INDEX(Settings!$C$6:$C$37,FixtureCalc!F459)) )),"")</f>
        <v/>
      </c>
      <c r="K463" s="90"/>
      <c r="L463" s="195" t="str">
        <f t="shared" si="47"/>
        <v/>
      </c>
      <c r="S463" s="201" t="str">
        <f t="shared" si="43"/>
        <v>NO</v>
      </c>
      <c r="T463" s="201" t="str">
        <f t="shared" si="44"/>
        <v>NO</v>
      </c>
      <c r="U463" s="201" t="str">
        <f t="shared" si="45"/>
        <v>NO</v>
      </c>
      <c r="V463" s="139">
        <f t="shared" si="46"/>
        <v>0</v>
      </c>
      <c r="W463" s="199" t="str">
        <f t="shared" si="48"/>
        <v/>
      </c>
    </row>
    <row r="464" spans="1:23" ht="18" customHeight="1" x14ac:dyDescent="0.25">
      <c r="A464" s="69"/>
      <c r="B464" s="81"/>
      <c r="C464" s="110"/>
      <c r="D464" s="141" t="str">
        <f>IFERROR(IF(FixtureCalc!C460="-","",IF(OR(FixtureCalc!E460="blank row 1",FixtureCalc!E460="blank row 2"),"","Matchweek "&amp;FixtureCalc!C460)),"")</f>
        <v/>
      </c>
      <c r="E464" s="142" t="str">
        <f>IFERROR(IF(LEN(INDEX(Settings!$D$6:$D$37,MATCH(Fixture!F464,Settings!$C$6:$C$37,0)))=0,"",INDEX(Settings!$D$6:$D$37,MATCH(Fixture!F464,Settings!$C$6:$C$37,0))),"")</f>
        <v/>
      </c>
      <c r="F464" s="185" t="str">
        <f>IFERROR(IF(FixtureCalc!C460="-","",IF(OR(FixtureCalc!E460="blank row 1",FixtureCalc!E460="blank row 2"),"", IF(LEN(INDEX(Settings!$C$6:$C$37,FixtureCalc!E460))=0,"BYE",INDEX(Settings!$C$6:$C$37,FixtureCalc!E460))  )),"")</f>
        <v/>
      </c>
      <c r="G464" s="27"/>
      <c r="H464" s="82"/>
      <c r="I464" s="27"/>
      <c r="J464" s="175" t="str">
        <f>IFERROR(IF(FixtureCalc!C460="-","",IF(OR(FixtureCalc!F460="blank row 1",FixtureCalc!F460="blank row 2"),"",IF(LEN(INDEX(Settings!$C$6:$C$37,FixtureCalc!F460))=0,"BYE",INDEX(Settings!$C$6:$C$37,FixtureCalc!F460)) )),"")</f>
        <v/>
      </c>
      <c r="K464" s="90"/>
      <c r="L464" s="195" t="str">
        <f t="shared" si="47"/>
        <v/>
      </c>
      <c r="S464" s="201" t="str">
        <f t="shared" si="43"/>
        <v>NO</v>
      </c>
      <c r="T464" s="201" t="str">
        <f t="shared" si="44"/>
        <v>NO</v>
      </c>
      <c r="U464" s="201" t="str">
        <f t="shared" si="45"/>
        <v>NO</v>
      </c>
      <c r="V464" s="139">
        <f t="shared" si="46"/>
        <v>0</v>
      </c>
      <c r="W464" s="199" t="str">
        <f t="shared" si="48"/>
        <v/>
      </c>
    </row>
    <row r="465" spans="1:23" ht="18" customHeight="1" x14ac:dyDescent="0.25">
      <c r="A465" s="69"/>
      <c r="B465" s="81"/>
      <c r="C465" s="110"/>
      <c r="D465" s="141" t="str">
        <f>IFERROR(IF(FixtureCalc!C461="-","",IF(OR(FixtureCalc!E461="blank row 1",FixtureCalc!E461="blank row 2"),"","Matchweek "&amp;FixtureCalc!C461)),"")</f>
        <v/>
      </c>
      <c r="E465" s="142" t="str">
        <f>IFERROR(IF(LEN(INDEX(Settings!$D$6:$D$37,MATCH(Fixture!F465,Settings!$C$6:$C$37,0)))=0,"",INDEX(Settings!$D$6:$D$37,MATCH(Fixture!F465,Settings!$C$6:$C$37,0))),"")</f>
        <v/>
      </c>
      <c r="F465" s="185" t="str">
        <f>IFERROR(IF(FixtureCalc!C461="-","",IF(OR(FixtureCalc!E461="blank row 1",FixtureCalc!E461="blank row 2"),"", IF(LEN(INDEX(Settings!$C$6:$C$37,FixtureCalc!E461))=0,"BYE",INDEX(Settings!$C$6:$C$37,FixtureCalc!E461))  )),"")</f>
        <v/>
      </c>
      <c r="G465" s="27"/>
      <c r="H465" s="82"/>
      <c r="I465" s="27"/>
      <c r="J465" s="175" t="str">
        <f>IFERROR(IF(FixtureCalc!C461="-","",IF(OR(FixtureCalc!F461="blank row 1",FixtureCalc!F461="blank row 2"),"",IF(LEN(INDEX(Settings!$C$6:$C$37,FixtureCalc!F461))=0,"BYE",INDEX(Settings!$C$6:$C$37,FixtureCalc!F461)) )),"")</f>
        <v/>
      </c>
      <c r="K465" s="90"/>
      <c r="L465" s="195" t="str">
        <f t="shared" si="47"/>
        <v/>
      </c>
      <c r="S465" s="201" t="str">
        <f t="shared" si="43"/>
        <v>NO</v>
      </c>
      <c r="T465" s="201" t="str">
        <f t="shared" si="44"/>
        <v>NO</v>
      </c>
      <c r="U465" s="201" t="str">
        <f t="shared" si="45"/>
        <v>NO</v>
      </c>
      <c r="V465" s="139">
        <f t="shared" si="46"/>
        <v>0</v>
      </c>
      <c r="W465" s="199" t="str">
        <f t="shared" si="48"/>
        <v/>
      </c>
    </row>
    <row r="466" spans="1:23" ht="18" customHeight="1" x14ac:dyDescent="0.25">
      <c r="A466" s="69"/>
      <c r="B466" s="81"/>
      <c r="C466" s="110"/>
      <c r="D466" s="141" t="str">
        <f>IFERROR(IF(FixtureCalc!C462="-","",IF(OR(FixtureCalc!E462="blank row 1",FixtureCalc!E462="blank row 2"),"","Matchweek "&amp;FixtureCalc!C462)),"")</f>
        <v/>
      </c>
      <c r="E466" s="142" t="str">
        <f>IFERROR(IF(LEN(INDEX(Settings!$D$6:$D$37,MATCH(Fixture!F466,Settings!$C$6:$C$37,0)))=0,"",INDEX(Settings!$D$6:$D$37,MATCH(Fixture!F466,Settings!$C$6:$C$37,0))),"")</f>
        <v/>
      </c>
      <c r="F466" s="185" t="str">
        <f>IFERROR(IF(FixtureCalc!C462="-","",IF(OR(FixtureCalc!E462="blank row 1",FixtureCalc!E462="blank row 2"),"", IF(LEN(INDEX(Settings!$C$6:$C$37,FixtureCalc!E462))=0,"BYE",INDEX(Settings!$C$6:$C$37,FixtureCalc!E462))  )),"")</f>
        <v/>
      </c>
      <c r="G466" s="27"/>
      <c r="H466" s="82"/>
      <c r="I466" s="27"/>
      <c r="J466" s="175" t="str">
        <f>IFERROR(IF(FixtureCalc!C462="-","",IF(OR(FixtureCalc!F462="blank row 1",FixtureCalc!F462="blank row 2"),"",IF(LEN(INDEX(Settings!$C$6:$C$37,FixtureCalc!F462))=0,"BYE",INDEX(Settings!$C$6:$C$37,FixtureCalc!F462)) )),"")</f>
        <v/>
      </c>
      <c r="K466" s="90"/>
      <c r="L466" s="195" t="str">
        <f t="shared" si="47"/>
        <v/>
      </c>
      <c r="S466" s="201" t="str">
        <f t="shared" si="43"/>
        <v>NO</v>
      </c>
      <c r="T466" s="201" t="str">
        <f t="shared" si="44"/>
        <v>NO</v>
      </c>
      <c r="U466" s="201" t="str">
        <f t="shared" si="45"/>
        <v>NO</v>
      </c>
      <c r="V466" s="139">
        <f t="shared" si="46"/>
        <v>0</v>
      </c>
      <c r="W466" s="199" t="str">
        <f t="shared" si="48"/>
        <v/>
      </c>
    </row>
    <row r="467" spans="1:23" ht="18" customHeight="1" x14ac:dyDescent="0.25">
      <c r="A467" s="69"/>
      <c r="B467" s="81"/>
      <c r="C467" s="110"/>
      <c r="D467" s="141" t="str">
        <f>IFERROR(IF(FixtureCalc!C463="-","",IF(OR(FixtureCalc!E463="blank row 1",FixtureCalc!E463="blank row 2"),"","Matchweek "&amp;FixtureCalc!C463)),"")</f>
        <v/>
      </c>
      <c r="E467" s="142" t="str">
        <f>IFERROR(IF(LEN(INDEX(Settings!$D$6:$D$37,MATCH(Fixture!F467,Settings!$C$6:$C$37,0)))=0,"",INDEX(Settings!$D$6:$D$37,MATCH(Fixture!F467,Settings!$C$6:$C$37,0))),"")</f>
        <v/>
      </c>
      <c r="F467" s="185" t="str">
        <f>IFERROR(IF(FixtureCalc!C463="-","",IF(OR(FixtureCalc!E463="blank row 1",FixtureCalc!E463="blank row 2"),"", IF(LEN(INDEX(Settings!$C$6:$C$37,FixtureCalc!E463))=0,"BYE",INDEX(Settings!$C$6:$C$37,FixtureCalc!E463))  )),"")</f>
        <v/>
      </c>
      <c r="G467" s="27"/>
      <c r="H467" s="82"/>
      <c r="I467" s="27"/>
      <c r="J467" s="175" t="str">
        <f>IFERROR(IF(FixtureCalc!C463="-","",IF(OR(FixtureCalc!F463="blank row 1",FixtureCalc!F463="blank row 2"),"",IF(LEN(INDEX(Settings!$C$6:$C$37,FixtureCalc!F463))=0,"BYE",INDEX(Settings!$C$6:$C$37,FixtureCalc!F463)) )),"")</f>
        <v/>
      </c>
      <c r="K467" s="90"/>
      <c r="L467" s="195" t="str">
        <f t="shared" si="47"/>
        <v/>
      </c>
      <c r="S467" s="201" t="str">
        <f t="shared" si="43"/>
        <v>NO</v>
      </c>
      <c r="T467" s="201" t="str">
        <f t="shared" si="44"/>
        <v>NO</v>
      </c>
      <c r="U467" s="201" t="str">
        <f t="shared" si="45"/>
        <v>NO</v>
      </c>
      <c r="V467" s="139">
        <f t="shared" si="46"/>
        <v>0</v>
      </c>
      <c r="W467" s="199" t="str">
        <f t="shared" si="48"/>
        <v/>
      </c>
    </row>
    <row r="468" spans="1:23" ht="18" customHeight="1" x14ac:dyDescent="0.25">
      <c r="A468" s="69"/>
      <c r="B468" s="81"/>
      <c r="C468" s="110"/>
      <c r="D468" s="141" t="str">
        <f>IFERROR(IF(FixtureCalc!C464="-","",IF(OR(FixtureCalc!E464="blank row 1",FixtureCalc!E464="blank row 2"),"","Matchweek "&amp;FixtureCalc!C464)),"")</f>
        <v/>
      </c>
      <c r="E468" s="142" t="str">
        <f>IFERROR(IF(LEN(INDEX(Settings!$D$6:$D$37,MATCH(Fixture!F468,Settings!$C$6:$C$37,0)))=0,"",INDEX(Settings!$D$6:$D$37,MATCH(Fixture!F468,Settings!$C$6:$C$37,0))),"")</f>
        <v/>
      </c>
      <c r="F468" s="185" t="str">
        <f>IFERROR(IF(FixtureCalc!C464="-","",IF(OR(FixtureCalc!E464="blank row 1",FixtureCalc!E464="blank row 2"),"", IF(LEN(INDEX(Settings!$C$6:$C$37,FixtureCalc!E464))=0,"BYE",INDEX(Settings!$C$6:$C$37,FixtureCalc!E464))  )),"")</f>
        <v/>
      </c>
      <c r="G468" s="27"/>
      <c r="H468" s="82"/>
      <c r="I468" s="27"/>
      <c r="J468" s="175" t="str">
        <f>IFERROR(IF(FixtureCalc!C464="-","",IF(OR(FixtureCalc!F464="blank row 1",FixtureCalc!F464="blank row 2"),"",IF(LEN(INDEX(Settings!$C$6:$C$37,FixtureCalc!F464))=0,"BYE",INDEX(Settings!$C$6:$C$37,FixtureCalc!F464)) )),"")</f>
        <v/>
      </c>
      <c r="K468" s="90"/>
      <c r="L468" s="195" t="str">
        <f t="shared" si="47"/>
        <v/>
      </c>
      <c r="S468" s="201" t="str">
        <f t="shared" si="43"/>
        <v>NO</v>
      </c>
      <c r="T468" s="201" t="str">
        <f t="shared" si="44"/>
        <v>NO</v>
      </c>
      <c r="U468" s="201" t="str">
        <f t="shared" si="45"/>
        <v>NO</v>
      </c>
      <c r="V468" s="139">
        <f t="shared" si="46"/>
        <v>0</v>
      </c>
      <c r="W468" s="199" t="str">
        <f t="shared" si="48"/>
        <v/>
      </c>
    </row>
    <row r="469" spans="1:23" ht="18" customHeight="1" x14ac:dyDescent="0.25">
      <c r="A469" s="69"/>
      <c r="B469" s="81"/>
      <c r="C469" s="110"/>
      <c r="D469" s="141" t="str">
        <f>IFERROR(IF(FixtureCalc!C465="-","",IF(OR(FixtureCalc!E465="blank row 1",FixtureCalc!E465="blank row 2"),"","Matchweek "&amp;FixtureCalc!C465)),"")</f>
        <v/>
      </c>
      <c r="E469" s="142" t="str">
        <f>IFERROR(IF(LEN(INDEX(Settings!$D$6:$D$37,MATCH(Fixture!F469,Settings!$C$6:$C$37,0)))=0,"",INDEX(Settings!$D$6:$D$37,MATCH(Fixture!F469,Settings!$C$6:$C$37,0))),"")</f>
        <v/>
      </c>
      <c r="F469" s="185" t="str">
        <f>IFERROR(IF(FixtureCalc!C465="-","",IF(OR(FixtureCalc!E465="blank row 1",FixtureCalc!E465="blank row 2"),"", IF(LEN(INDEX(Settings!$C$6:$C$37,FixtureCalc!E465))=0,"BYE",INDEX(Settings!$C$6:$C$37,FixtureCalc!E465))  )),"")</f>
        <v/>
      </c>
      <c r="G469" s="27"/>
      <c r="H469" s="82"/>
      <c r="I469" s="27"/>
      <c r="J469" s="175" t="str">
        <f>IFERROR(IF(FixtureCalc!C465="-","",IF(OR(FixtureCalc!F465="blank row 1",FixtureCalc!F465="blank row 2"),"",IF(LEN(INDEX(Settings!$C$6:$C$37,FixtureCalc!F465))=0,"BYE",INDEX(Settings!$C$6:$C$37,FixtureCalc!F465)) )),"")</f>
        <v/>
      </c>
      <c r="K469" s="90"/>
      <c r="L469" s="195" t="str">
        <f t="shared" si="47"/>
        <v/>
      </c>
      <c r="S469" s="201" t="str">
        <f t="shared" si="43"/>
        <v>NO</v>
      </c>
      <c r="T469" s="201" t="str">
        <f t="shared" si="44"/>
        <v>NO</v>
      </c>
      <c r="U469" s="201" t="str">
        <f t="shared" si="45"/>
        <v>NO</v>
      </c>
      <c r="V469" s="139">
        <f t="shared" si="46"/>
        <v>0</v>
      </c>
      <c r="W469" s="199" t="str">
        <f t="shared" si="48"/>
        <v/>
      </c>
    </row>
    <row r="470" spans="1:23" ht="18" customHeight="1" x14ac:dyDescent="0.25">
      <c r="A470" s="69"/>
      <c r="B470" s="81"/>
      <c r="C470" s="110"/>
      <c r="D470" s="141" t="str">
        <f>IFERROR(IF(FixtureCalc!C466="-","",IF(OR(FixtureCalc!E466="blank row 1",FixtureCalc!E466="blank row 2"),"","Matchweek "&amp;FixtureCalc!C466)),"")</f>
        <v/>
      </c>
      <c r="E470" s="142" t="str">
        <f>IFERROR(IF(LEN(INDEX(Settings!$D$6:$D$37,MATCH(Fixture!F470,Settings!$C$6:$C$37,0)))=0,"",INDEX(Settings!$D$6:$D$37,MATCH(Fixture!F470,Settings!$C$6:$C$37,0))),"")</f>
        <v/>
      </c>
      <c r="F470" s="185" t="str">
        <f>IFERROR(IF(FixtureCalc!C466="-","",IF(OR(FixtureCalc!E466="blank row 1",FixtureCalc!E466="blank row 2"),"", IF(LEN(INDEX(Settings!$C$6:$C$37,FixtureCalc!E466))=0,"BYE",INDEX(Settings!$C$6:$C$37,FixtureCalc!E466))  )),"")</f>
        <v/>
      </c>
      <c r="G470" s="27"/>
      <c r="H470" s="82"/>
      <c r="I470" s="27"/>
      <c r="J470" s="175" t="str">
        <f>IFERROR(IF(FixtureCalc!C466="-","",IF(OR(FixtureCalc!F466="blank row 1",FixtureCalc!F466="blank row 2"),"",IF(LEN(INDEX(Settings!$C$6:$C$37,FixtureCalc!F466))=0,"BYE",INDEX(Settings!$C$6:$C$37,FixtureCalc!F466)) )),"")</f>
        <v/>
      </c>
      <c r="K470" s="90"/>
      <c r="L470" s="195" t="str">
        <f t="shared" si="47"/>
        <v/>
      </c>
      <c r="S470" s="201" t="str">
        <f t="shared" si="43"/>
        <v>NO</v>
      </c>
      <c r="T470" s="201" t="str">
        <f t="shared" si="44"/>
        <v>NO</v>
      </c>
      <c r="U470" s="201" t="str">
        <f t="shared" si="45"/>
        <v>NO</v>
      </c>
      <c r="V470" s="139">
        <f t="shared" si="46"/>
        <v>0</v>
      </c>
      <c r="W470" s="199" t="str">
        <f t="shared" si="48"/>
        <v/>
      </c>
    </row>
    <row r="471" spans="1:23" ht="18" customHeight="1" x14ac:dyDescent="0.25">
      <c r="A471" s="69"/>
      <c r="B471" s="81"/>
      <c r="C471" s="110"/>
      <c r="D471" s="141" t="str">
        <f>IFERROR(IF(FixtureCalc!C467="-","",IF(OR(FixtureCalc!E467="blank row 1",FixtureCalc!E467="blank row 2"),"","Matchweek "&amp;FixtureCalc!C467)),"")</f>
        <v/>
      </c>
      <c r="E471" s="142" t="str">
        <f>IFERROR(IF(LEN(INDEX(Settings!$D$6:$D$37,MATCH(Fixture!F471,Settings!$C$6:$C$37,0)))=0,"",INDEX(Settings!$D$6:$D$37,MATCH(Fixture!F471,Settings!$C$6:$C$37,0))),"")</f>
        <v/>
      </c>
      <c r="F471" s="185" t="str">
        <f>IFERROR(IF(FixtureCalc!C467="-","",IF(OR(FixtureCalc!E467="blank row 1",FixtureCalc!E467="blank row 2"),"", IF(LEN(INDEX(Settings!$C$6:$C$37,FixtureCalc!E467))=0,"BYE",INDEX(Settings!$C$6:$C$37,FixtureCalc!E467))  )),"")</f>
        <v/>
      </c>
      <c r="G471" s="27"/>
      <c r="H471" s="82"/>
      <c r="I471" s="27"/>
      <c r="J471" s="175" t="str">
        <f>IFERROR(IF(FixtureCalc!C467="-","",IF(OR(FixtureCalc!F467="blank row 1",FixtureCalc!F467="blank row 2"),"",IF(LEN(INDEX(Settings!$C$6:$C$37,FixtureCalc!F467))=0,"BYE",INDEX(Settings!$C$6:$C$37,FixtureCalc!F467)) )),"")</f>
        <v/>
      </c>
      <c r="K471" s="90"/>
      <c r="L471" s="195" t="str">
        <f t="shared" si="47"/>
        <v/>
      </c>
      <c r="S471" s="201" t="str">
        <f t="shared" si="43"/>
        <v>NO</v>
      </c>
      <c r="T471" s="201" t="str">
        <f t="shared" si="44"/>
        <v>NO</v>
      </c>
      <c r="U471" s="201" t="str">
        <f t="shared" si="45"/>
        <v>NO</v>
      </c>
      <c r="V471" s="139">
        <f t="shared" si="46"/>
        <v>0</v>
      </c>
      <c r="W471" s="199" t="str">
        <f t="shared" si="48"/>
        <v/>
      </c>
    </row>
    <row r="472" spans="1:23" ht="18" customHeight="1" x14ac:dyDescent="0.25">
      <c r="A472" s="69"/>
      <c r="B472" s="81"/>
      <c r="C472" s="110"/>
      <c r="D472" s="141" t="str">
        <f>IFERROR(IF(FixtureCalc!C468="-","",IF(OR(FixtureCalc!E468="blank row 1",FixtureCalc!E468="blank row 2"),"","Matchweek "&amp;FixtureCalc!C468)),"")</f>
        <v/>
      </c>
      <c r="E472" s="142" t="str">
        <f>IFERROR(IF(LEN(INDEX(Settings!$D$6:$D$37,MATCH(Fixture!F472,Settings!$C$6:$C$37,0)))=0,"",INDEX(Settings!$D$6:$D$37,MATCH(Fixture!F472,Settings!$C$6:$C$37,0))),"")</f>
        <v/>
      </c>
      <c r="F472" s="185" t="str">
        <f>IFERROR(IF(FixtureCalc!C468="-","",IF(OR(FixtureCalc!E468="blank row 1",FixtureCalc!E468="blank row 2"),"", IF(LEN(INDEX(Settings!$C$6:$C$37,FixtureCalc!E468))=0,"BYE",INDEX(Settings!$C$6:$C$37,FixtureCalc!E468))  )),"")</f>
        <v/>
      </c>
      <c r="G472" s="27"/>
      <c r="H472" s="82"/>
      <c r="I472" s="27"/>
      <c r="J472" s="175" t="str">
        <f>IFERROR(IF(FixtureCalc!C468="-","",IF(OR(FixtureCalc!F468="blank row 1",FixtureCalc!F468="blank row 2"),"",IF(LEN(INDEX(Settings!$C$6:$C$37,FixtureCalc!F468))=0,"BYE",INDEX(Settings!$C$6:$C$37,FixtureCalc!F468)) )),"")</f>
        <v/>
      </c>
      <c r="K472" s="90"/>
      <c r="L472" s="195" t="str">
        <f t="shared" si="47"/>
        <v/>
      </c>
      <c r="S472" s="201" t="str">
        <f t="shared" si="43"/>
        <v>NO</v>
      </c>
      <c r="T472" s="201" t="str">
        <f t="shared" si="44"/>
        <v>NO</v>
      </c>
      <c r="U472" s="201" t="str">
        <f t="shared" si="45"/>
        <v>NO</v>
      </c>
      <c r="V472" s="139">
        <f t="shared" si="46"/>
        <v>0</v>
      </c>
      <c r="W472" s="199" t="str">
        <f t="shared" si="48"/>
        <v/>
      </c>
    </row>
    <row r="473" spans="1:23" ht="18" customHeight="1" x14ac:dyDescent="0.25">
      <c r="A473" s="69"/>
      <c r="B473" s="81"/>
      <c r="C473" s="110"/>
      <c r="D473" s="141" t="str">
        <f>IFERROR(IF(FixtureCalc!C469="-","",IF(OR(FixtureCalc!E469="blank row 1",FixtureCalc!E469="blank row 2"),"","Matchweek "&amp;FixtureCalc!C469)),"")</f>
        <v/>
      </c>
      <c r="E473" s="142" t="str">
        <f>IFERROR(IF(LEN(INDEX(Settings!$D$6:$D$37,MATCH(Fixture!F473,Settings!$C$6:$C$37,0)))=0,"",INDEX(Settings!$D$6:$D$37,MATCH(Fixture!F473,Settings!$C$6:$C$37,0))),"")</f>
        <v/>
      </c>
      <c r="F473" s="185" t="str">
        <f>IFERROR(IF(FixtureCalc!C469="-","",IF(OR(FixtureCalc!E469="blank row 1",FixtureCalc!E469="blank row 2"),"", IF(LEN(INDEX(Settings!$C$6:$C$37,FixtureCalc!E469))=0,"BYE",INDEX(Settings!$C$6:$C$37,FixtureCalc!E469))  )),"")</f>
        <v/>
      </c>
      <c r="G473" s="27"/>
      <c r="H473" s="82"/>
      <c r="I473" s="27"/>
      <c r="J473" s="175" t="str">
        <f>IFERROR(IF(FixtureCalc!C469="-","",IF(OR(FixtureCalc!F469="blank row 1",FixtureCalc!F469="blank row 2"),"",IF(LEN(INDEX(Settings!$C$6:$C$37,FixtureCalc!F469))=0,"BYE",INDEX(Settings!$C$6:$C$37,FixtureCalc!F469)) )),"")</f>
        <v/>
      </c>
      <c r="K473" s="90"/>
      <c r="L473" s="195" t="str">
        <f t="shared" si="47"/>
        <v/>
      </c>
      <c r="S473" s="201" t="str">
        <f t="shared" si="43"/>
        <v>NO</v>
      </c>
      <c r="T473" s="201" t="str">
        <f t="shared" si="44"/>
        <v>NO</v>
      </c>
      <c r="U473" s="201" t="str">
        <f t="shared" si="45"/>
        <v>NO</v>
      </c>
      <c r="V473" s="139">
        <f t="shared" si="46"/>
        <v>0</v>
      </c>
      <c r="W473" s="199" t="str">
        <f t="shared" si="48"/>
        <v/>
      </c>
    </row>
    <row r="474" spans="1:23" ht="18" customHeight="1" x14ac:dyDescent="0.25">
      <c r="A474" s="69"/>
      <c r="B474" s="81"/>
      <c r="C474" s="110"/>
      <c r="D474" s="141" t="str">
        <f>IFERROR(IF(FixtureCalc!C470="-","",IF(OR(FixtureCalc!E470="blank row 1",FixtureCalc!E470="blank row 2"),"","Matchweek "&amp;FixtureCalc!C470)),"")</f>
        <v/>
      </c>
      <c r="E474" s="142" t="str">
        <f>IFERROR(IF(LEN(INDEX(Settings!$D$6:$D$37,MATCH(Fixture!F474,Settings!$C$6:$C$37,0)))=0,"",INDEX(Settings!$D$6:$D$37,MATCH(Fixture!F474,Settings!$C$6:$C$37,0))),"")</f>
        <v/>
      </c>
      <c r="F474" s="185" t="str">
        <f>IFERROR(IF(FixtureCalc!C470="-","",IF(OR(FixtureCalc!E470="blank row 1",FixtureCalc!E470="blank row 2"),"", IF(LEN(INDEX(Settings!$C$6:$C$37,FixtureCalc!E470))=0,"BYE",INDEX(Settings!$C$6:$C$37,FixtureCalc!E470))  )),"")</f>
        <v/>
      </c>
      <c r="G474" s="27"/>
      <c r="H474" s="82"/>
      <c r="I474" s="27"/>
      <c r="J474" s="175" t="str">
        <f>IFERROR(IF(FixtureCalc!C470="-","",IF(OR(FixtureCalc!F470="blank row 1",FixtureCalc!F470="blank row 2"),"",IF(LEN(INDEX(Settings!$C$6:$C$37,FixtureCalc!F470))=0,"BYE",INDEX(Settings!$C$6:$C$37,FixtureCalc!F470)) )),"")</f>
        <v/>
      </c>
      <c r="K474" s="90"/>
      <c r="L474" s="195" t="str">
        <f t="shared" si="47"/>
        <v/>
      </c>
      <c r="S474" s="201" t="str">
        <f t="shared" si="43"/>
        <v>NO</v>
      </c>
      <c r="T474" s="201" t="str">
        <f t="shared" si="44"/>
        <v>NO</v>
      </c>
      <c r="U474" s="201" t="str">
        <f t="shared" si="45"/>
        <v>NO</v>
      </c>
      <c r="V474" s="139">
        <f t="shared" si="46"/>
        <v>0</v>
      </c>
      <c r="W474" s="199" t="str">
        <f t="shared" si="48"/>
        <v/>
      </c>
    </row>
    <row r="475" spans="1:23" ht="18" customHeight="1" x14ac:dyDescent="0.25">
      <c r="A475" s="69"/>
      <c r="B475" s="81"/>
      <c r="C475" s="110"/>
      <c r="D475" s="141" t="str">
        <f>IFERROR(IF(FixtureCalc!C471="-","",IF(OR(FixtureCalc!E471="blank row 1",FixtureCalc!E471="blank row 2"),"","Matchweek "&amp;FixtureCalc!C471)),"")</f>
        <v/>
      </c>
      <c r="E475" s="142" t="str">
        <f>IFERROR(IF(LEN(INDEX(Settings!$D$6:$D$37,MATCH(Fixture!F475,Settings!$C$6:$C$37,0)))=0,"",INDEX(Settings!$D$6:$D$37,MATCH(Fixture!F475,Settings!$C$6:$C$37,0))),"")</f>
        <v/>
      </c>
      <c r="F475" s="185" t="str">
        <f>IFERROR(IF(FixtureCalc!C471="-","",IF(OR(FixtureCalc!E471="blank row 1",FixtureCalc!E471="blank row 2"),"", IF(LEN(INDEX(Settings!$C$6:$C$37,FixtureCalc!E471))=0,"BYE",INDEX(Settings!$C$6:$C$37,FixtureCalc!E471))  )),"")</f>
        <v/>
      </c>
      <c r="G475" s="27"/>
      <c r="H475" s="82"/>
      <c r="I475" s="27"/>
      <c r="J475" s="175" t="str">
        <f>IFERROR(IF(FixtureCalc!C471="-","",IF(OR(FixtureCalc!F471="blank row 1",FixtureCalc!F471="blank row 2"),"",IF(LEN(INDEX(Settings!$C$6:$C$37,FixtureCalc!F471))=0,"BYE",INDEX(Settings!$C$6:$C$37,FixtureCalc!F471)) )),"")</f>
        <v/>
      </c>
      <c r="K475" s="90"/>
      <c r="L475" s="195" t="str">
        <f t="shared" si="47"/>
        <v/>
      </c>
      <c r="S475" s="201" t="str">
        <f t="shared" si="43"/>
        <v>NO</v>
      </c>
      <c r="T475" s="201" t="str">
        <f t="shared" si="44"/>
        <v>NO</v>
      </c>
      <c r="U475" s="201" t="str">
        <f t="shared" si="45"/>
        <v>NO</v>
      </c>
      <c r="V475" s="139">
        <f t="shared" si="46"/>
        <v>0</v>
      </c>
      <c r="W475" s="199" t="str">
        <f t="shared" si="48"/>
        <v/>
      </c>
    </row>
    <row r="476" spans="1:23" ht="18" customHeight="1" x14ac:dyDescent="0.25">
      <c r="A476" s="69"/>
      <c r="B476" s="81"/>
      <c r="C476" s="110"/>
      <c r="D476" s="141" t="str">
        <f>IFERROR(IF(FixtureCalc!C472="-","",IF(OR(FixtureCalc!E472="blank row 1",FixtureCalc!E472="blank row 2"),"","Matchweek "&amp;FixtureCalc!C472)),"")</f>
        <v/>
      </c>
      <c r="E476" s="142" t="str">
        <f>IFERROR(IF(LEN(INDEX(Settings!$D$6:$D$37,MATCH(Fixture!F476,Settings!$C$6:$C$37,0)))=0,"",INDEX(Settings!$D$6:$D$37,MATCH(Fixture!F476,Settings!$C$6:$C$37,0))),"")</f>
        <v/>
      </c>
      <c r="F476" s="185" t="str">
        <f>IFERROR(IF(FixtureCalc!C472="-","",IF(OR(FixtureCalc!E472="blank row 1",FixtureCalc!E472="blank row 2"),"", IF(LEN(INDEX(Settings!$C$6:$C$37,FixtureCalc!E472))=0,"BYE",INDEX(Settings!$C$6:$C$37,FixtureCalc!E472))  )),"")</f>
        <v/>
      </c>
      <c r="G476" s="27"/>
      <c r="H476" s="82"/>
      <c r="I476" s="27"/>
      <c r="J476" s="175" t="str">
        <f>IFERROR(IF(FixtureCalc!C472="-","",IF(OR(FixtureCalc!F472="blank row 1",FixtureCalc!F472="blank row 2"),"",IF(LEN(INDEX(Settings!$C$6:$C$37,FixtureCalc!F472))=0,"BYE",INDEX(Settings!$C$6:$C$37,FixtureCalc!F472)) )),"")</f>
        <v/>
      </c>
      <c r="K476" s="90"/>
      <c r="L476" s="195" t="str">
        <f t="shared" si="47"/>
        <v/>
      </c>
      <c r="S476" s="201" t="str">
        <f t="shared" si="43"/>
        <v>NO</v>
      </c>
      <c r="T476" s="201" t="str">
        <f t="shared" si="44"/>
        <v>NO</v>
      </c>
      <c r="U476" s="201" t="str">
        <f t="shared" si="45"/>
        <v>NO</v>
      </c>
      <c r="V476" s="139">
        <f t="shared" si="46"/>
        <v>0</v>
      </c>
      <c r="W476" s="199" t="str">
        <f t="shared" si="48"/>
        <v/>
      </c>
    </row>
    <row r="477" spans="1:23" ht="18" customHeight="1" x14ac:dyDescent="0.25">
      <c r="A477" s="69"/>
      <c r="B477" s="81"/>
      <c r="C477" s="110"/>
      <c r="D477" s="141" t="str">
        <f>IFERROR(IF(FixtureCalc!C473="-","",IF(OR(FixtureCalc!E473="blank row 1",FixtureCalc!E473="blank row 2"),"","Matchweek "&amp;FixtureCalc!C473)),"")</f>
        <v/>
      </c>
      <c r="E477" s="142" t="str">
        <f>IFERROR(IF(LEN(INDEX(Settings!$D$6:$D$37,MATCH(Fixture!F477,Settings!$C$6:$C$37,0)))=0,"",INDEX(Settings!$D$6:$D$37,MATCH(Fixture!F477,Settings!$C$6:$C$37,0))),"")</f>
        <v/>
      </c>
      <c r="F477" s="185" t="str">
        <f>IFERROR(IF(FixtureCalc!C473="-","",IF(OR(FixtureCalc!E473="blank row 1",FixtureCalc!E473="blank row 2"),"", IF(LEN(INDEX(Settings!$C$6:$C$37,FixtureCalc!E473))=0,"BYE",INDEX(Settings!$C$6:$C$37,FixtureCalc!E473))  )),"")</f>
        <v/>
      </c>
      <c r="G477" s="27"/>
      <c r="H477" s="82"/>
      <c r="I477" s="27"/>
      <c r="J477" s="175" t="str">
        <f>IFERROR(IF(FixtureCalc!C473="-","",IF(OR(FixtureCalc!F473="blank row 1",FixtureCalc!F473="blank row 2"),"",IF(LEN(INDEX(Settings!$C$6:$C$37,FixtureCalc!F473))=0,"BYE",INDEX(Settings!$C$6:$C$37,FixtureCalc!F473)) )),"")</f>
        <v/>
      </c>
      <c r="K477" s="90"/>
      <c r="L477" s="195" t="str">
        <f t="shared" si="47"/>
        <v/>
      </c>
      <c r="S477" s="201" t="str">
        <f t="shared" si="43"/>
        <v>NO</v>
      </c>
      <c r="T477" s="201" t="str">
        <f t="shared" si="44"/>
        <v>NO</v>
      </c>
      <c r="U477" s="201" t="str">
        <f t="shared" si="45"/>
        <v>NO</v>
      </c>
      <c r="V477" s="139">
        <f t="shared" si="46"/>
        <v>0</v>
      </c>
      <c r="W477" s="199" t="str">
        <f t="shared" si="48"/>
        <v/>
      </c>
    </row>
    <row r="478" spans="1:23" ht="18" customHeight="1" x14ac:dyDescent="0.25">
      <c r="A478" s="69"/>
      <c r="B478" s="81"/>
      <c r="C478" s="110"/>
      <c r="D478" s="141" t="str">
        <f>IFERROR(IF(FixtureCalc!C474="-","",IF(OR(FixtureCalc!E474="blank row 1",FixtureCalc!E474="blank row 2"),"","Matchweek "&amp;FixtureCalc!C474)),"")</f>
        <v/>
      </c>
      <c r="E478" s="142" t="str">
        <f>IFERROR(IF(LEN(INDEX(Settings!$D$6:$D$37,MATCH(Fixture!F478,Settings!$C$6:$C$37,0)))=0,"",INDEX(Settings!$D$6:$D$37,MATCH(Fixture!F478,Settings!$C$6:$C$37,0))),"")</f>
        <v/>
      </c>
      <c r="F478" s="185" t="str">
        <f>IFERROR(IF(FixtureCalc!C474="-","",IF(OR(FixtureCalc!E474="blank row 1",FixtureCalc!E474="blank row 2"),"", IF(LEN(INDEX(Settings!$C$6:$C$37,FixtureCalc!E474))=0,"BYE",INDEX(Settings!$C$6:$C$37,FixtureCalc!E474))  )),"")</f>
        <v/>
      </c>
      <c r="G478" s="27"/>
      <c r="H478" s="82"/>
      <c r="I478" s="27"/>
      <c r="J478" s="175" t="str">
        <f>IFERROR(IF(FixtureCalc!C474="-","",IF(OR(FixtureCalc!F474="blank row 1",FixtureCalc!F474="blank row 2"),"",IF(LEN(INDEX(Settings!$C$6:$C$37,FixtureCalc!F474))=0,"BYE",INDEX(Settings!$C$6:$C$37,FixtureCalc!F474)) )),"")</f>
        <v/>
      </c>
      <c r="K478" s="90"/>
      <c r="L478" s="195" t="str">
        <f t="shared" si="47"/>
        <v/>
      </c>
      <c r="S478" s="201" t="str">
        <f t="shared" si="43"/>
        <v>NO</v>
      </c>
      <c r="T478" s="201" t="str">
        <f t="shared" si="44"/>
        <v>NO</v>
      </c>
      <c r="U478" s="201" t="str">
        <f t="shared" si="45"/>
        <v>NO</v>
      </c>
      <c r="V478" s="139">
        <f t="shared" si="46"/>
        <v>0</v>
      </c>
      <c r="W478" s="199" t="str">
        <f t="shared" si="48"/>
        <v/>
      </c>
    </row>
    <row r="479" spans="1:23" ht="18" customHeight="1" x14ac:dyDescent="0.25">
      <c r="A479" s="69"/>
      <c r="B479" s="81"/>
      <c r="C479" s="110"/>
      <c r="D479" s="141" t="str">
        <f>IFERROR(IF(FixtureCalc!C475="-","",IF(OR(FixtureCalc!E475="blank row 1",FixtureCalc!E475="blank row 2"),"","Matchweek "&amp;FixtureCalc!C475)),"")</f>
        <v/>
      </c>
      <c r="E479" s="142" t="str">
        <f>IFERROR(IF(LEN(INDEX(Settings!$D$6:$D$37,MATCH(Fixture!F479,Settings!$C$6:$C$37,0)))=0,"",INDEX(Settings!$D$6:$D$37,MATCH(Fixture!F479,Settings!$C$6:$C$37,0))),"")</f>
        <v/>
      </c>
      <c r="F479" s="185" t="str">
        <f>IFERROR(IF(FixtureCalc!C475="-","",IF(OR(FixtureCalc!E475="blank row 1",FixtureCalc!E475="blank row 2"),"", IF(LEN(INDEX(Settings!$C$6:$C$37,FixtureCalc!E475))=0,"BYE",INDEX(Settings!$C$6:$C$37,FixtureCalc!E475))  )),"")</f>
        <v/>
      </c>
      <c r="G479" s="27"/>
      <c r="H479" s="82"/>
      <c r="I479" s="27"/>
      <c r="J479" s="175" t="str">
        <f>IFERROR(IF(FixtureCalc!C475="-","",IF(OR(FixtureCalc!F475="blank row 1",FixtureCalc!F475="blank row 2"),"",IF(LEN(INDEX(Settings!$C$6:$C$37,FixtureCalc!F475))=0,"BYE",INDEX(Settings!$C$6:$C$37,FixtureCalc!F475)) )),"")</f>
        <v/>
      </c>
      <c r="K479" s="90"/>
      <c r="L479" s="195" t="str">
        <f t="shared" si="47"/>
        <v/>
      </c>
      <c r="S479" s="201" t="str">
        <f t="shared" si="43"/>
        <v>NO</v>
      </c>
      <c r="T479" s="201" t="str">
        <f t="shared" si="44"/>
        <v>NO</v>
      </c>
      <c r="U479" s="201" t="str">
        <f t="shared" si="45"/>
        <v>NO</v>
      </c>
      <c r="V479" s="139">
        <f t="shared" si="46"/>
        <v>0</v>
      </c>
      <c r="W479" s="199" t="str">
        <f t="shared" si="48"/>
        <v/>
      </c>
    </row>
    <row r="480" spans="1:23" ht="18" customHeight="1" x14ac:dyDescent="0.25">
      <c r="A480" s="69"/>
      <c r="B480" s="81"/>
      <c r="C480" s="110"/>
      <c r="D480" s="141" t="str">
        <f>IFERROR(IF(FixtureCalc!C476="-","",IF(OR(FixtureCalc!E476="blank row 1",FixtureCalc!E476="blank row 2"),"","Matchweek "&amp;FixtureCalc!C476)),"")</f>
        <v/>
      </c>
      <c r="E480" s="142" t="str">
        <f>IFERROR(IF(LEN(INDEX(Settings!$D$6:$D$37,MATCH(Fixture!F480,Settings!$C$6:$C$37,0)))=0,"",INDEX(Settings!$D$6:$D$37,MATCH(Fixture!F480,Settings!$C$6:$C$37,0))),"")</f>
        <v/>
      </c>
      <c r="F480" s="185" t="str">
        <f>IFERROR(IF(FixtureCalc!C476="-","",IF(OR(FixtureCalc!E476="blank row 1",FixtureCalc!E476="blank row 2"),"", IF(LEN(INDEX(Settings!$C$6:$C$37,FixtureCalc!E476))=0,"BYE",INDEX(Settings!$C$6:$C$37,FixtureCalc!E476))  )),"")</f>
        <v/>
      </c>
      <c r="G480" s="27"/>
      <c r="H480" s="82"/>
      <c r="I480" s="27"/>
      <c r="J480" s="175" t="str">
        <f>IFERROR(IF(FixtureCalc!C476="-","",IF(OR(FixtureCalc!F476="blank row 1",FixtureCalc!F476="blank row 2"),"",IF(LEN(INDEX(Settings!$C$6:$C$37,FixtureCalc!F476))=0,"BYE",INDEX(Settings!$C$6:$C$37,FixtureCalc!F476)) )),"")</f>
        <v/>
      </c>
      <c r="K480" s="90"/>
      <c r="L480" s="195" t="str">
        <f t="shared" si="47"/>
        <v/>
      </c>
      <c r="S480" s="201" t="str">
        <f t="shared" si="43"/>
        <v>NO</v>
      </c>
      <c r="T480" s="201" t="str">
        <f t="shared" si="44"/>
        <v>NO</v>
      </c>
      <c r="U480" s="201" t="str">
        <f t="shared" si="45"/>
        <v>NO</v>
      </c>
      <c r="V480" s="139">
        <f t="shared" si="46"/>
        <v>0</v>
      </c>
      <c r="W480" s="199" t="str">
        <f t="shared" si="48"/>
        <v/>
      </c>
    </row>
    <row r="481" spans="1:23" ht="18" customHeight="1" x14ac:dyDescent="0.25">
      <c r="A481" s="69"/>
      <c r="B481" s="81"/>
      <c r="C481" s="110"/>
      <c r="D481" s="141" t="str">
        <f>IFERROR(IF(FixtureCalc!C477="-","",IF(OR(FixtureCalc!E477="blank row 1",FixtureCalc!E477="blank row 2"),"","Matchweek "&amp;FixtureCalc!C477)),"")</f>
        <v/>
      </c>
      <c r="E481" s="142" t="str">
        <f>IFERROR(IF(LEN(INDEX(Settings!$D$6:$D$37,MATCH(Fixture!F481,Settings!$C$6:$C$37,0)))=0,"",INDEX(Settings!$D$6:$D$37,MATCH(Fixture!F481,Settings!$C$6:$C$37,0))),"")</f>
        <v/>
      </c>
      <c r="F481" s="185" t="str">
        <f>IFERROR(IF(FixtureCalc!C477="-","",IF(OR(FixtureCalc!E477="blank row 1",FixtureCalc!E477="blank row 2"),"", IF(LEN(INDEX(Settings!$C$6:$C$37,FixtureCalc!E477))=0,"BYE",INDEX(Settings!$C$6:$C$37,FixtureCalc!E477))  )),"")</f>
        <v/>
      </c>
      <c r="G481" s="27"/>
      <c r="H481" s="82"/>
      <c r="I481" s="27"/>
      <c r="J481" s="175" t="str">
        <f>IFERROR(IF(FixtureCalc!C477="-","",IF(OR(FixtureCalc!F477="blank row 1",FixtureCalc!F477="blank row 2"),"",IF(LEN(INDEX(Settings!$C$6:$C$37,FixtureCalc!F477))=0,"BYE",INDEX(Settings!$C$6:$C$37,FixtureCalc!F477)) )),"")</f>
        <v/>
      </c>
      <c r="K481" s="90"/>
      <c r="L481" s="195" t="str">
        <f t="shared" si="47"/>
        <v/>
      </c>
      <c r="S481" s="201" t="str">
        <f t="shared" si="43"/>
        <v>NO</v>
      </c>
      <c r="T481" s="201" t="str">
        <f t="shared" si="44"/>
        <v>NO</v>
      </c>
      <c r="U481" s="201" t="str">
        <f t="shared" si="45"/>
        <v>NO</v>
      </c>
      <c r="V481" s="139">
        <f t="shared" si="46"/>
        <v>0</v>
      </c>
      <c r="W481" s="199" t="str">
        <f t="shared" si="48"/>
        <v/>
      </c>
    </row>
    <row r="482" spans="1:23" ht="18" customHeight="1" x14ac:dyDescent="0.25">
      <c r="A482" s="69"/>
      <c r="B482" s="81"/>
      <c r="C482" s="110"/>
      <c r="D482" s="141" t="str">
        <f>IFERROR(IF(FixtureCalc!C478="-","",IF(OR(FixtureCalc!E478="blank row 1",FixtureCalc!E478="blank row 2"),"","Matchweek "&amp;FixtureCalc!C478)),"")</f>
        <v/>
      </c>
      <c r="E482" s="142" t="str">
        <f>IFERROR(IF(LEN(INDEX(Settings!$D$6:$D$37,MATCH(Fixture!F482,Settings!$C$6:$C$37,0)))=0,"",INDEX(Settings!$D$6:$D$37,MATCH(Fixture!F482,Settings!$C$6:$C$37,0))),"")</f>
        <v/>
      </c>
      <c r="F482" s="185" t="str">
        <f>IFERROR(IF(FixtureCalc!C478="-","",IF(OR(FixtureCalc!E478="blank row 1",FixtureCalc!E478="blank row 2"),"", IF(LEN(INDEX(Settings!$C$6:$C$37,FixtureCalc!E478))=0,"BYE",INDEX(Settings!$C$6:$C$37,FixtureCalc!E478))  )),"")</f>
        <v/>
      </c>
      <c r="G482" s="27"/>
      <c r="H482" s="82"/>
      <c r="I482" s="27"/>
      <c r="J482" s="175" t="str">
        <f>IFERROR(IF(FixtureCalc!C478="-","",IF(OR(FixtureCalc!F478="blank row 1",FixtureCalc!F478="blank row 2"),"",IF(LEN(INDEX(Settings!$C$6:$C$37,FixtureCalc!F478))=0,"BYE",INDEX(Settings!$C$6:$C$37,FixtureCalc!F478)) )),"")</f>
        <v/>
      </c>
      <c r="K482" s="90"/>
      <c r="L482" s="195" t="str">
        <f t="shared" si="47"/>
        <v/>
      </c>
      <c r="S482" s="201" t="str">
        <f t="shared" si="43"/>
        <v>NO</v>
      </c>
      <c r="T482" s="201" t="str">
        <f t="shared" si="44"/>
        <v>NO</v>
      </c>
      <c r="U482" s="201" t="str">
        <f t="shared" si="45"/>
        <v>NO</v>
      </c>
      <c r="V482" s="139">
        <f t="shared" si="46"/>
        <v>0</v>
      </c>
      <c r="W482" s="199" t="str">
        <f t="shared" si="48"/>
        <v/>
      </c>
    </row>
    <row r="483" spans="1:23" ht="18" customHeight="1" x14ac:dyDescent="0.25">
      <c r="A483" s="69"/>
      <c r="B483" s="81"/>
      <c r="C483" s="110"/>
      <c r="D483" s="141" t="str">
        <f>IFERROR(IF(FixtureCalc!C479="-","",IF(OR(FixtureCalc!E479="blank row 1",FixtureCalc!E479="blank row 2"),"","Matchweek "&amp;FixtureCalc!C479)),"")</f>
        <v/>
      </c>
      <c r="E483" s="142" t="str">
        <f>IFERROR(IF(LEN(INDEX(Settings!$D$6:$D$37,MATCH(Fixture!F483,Settings!$C$6:$C$37,0)))=0,"",INDEX(Settings!$D$6:$D$37,MATCH(Fixture!F483,Settings!$C$6:$C$37,0))),"")</f>
        <v/>
      </c>
      <c r="F483" s="185" t="str">
        <f>IFERROR(IF(FixtureCalc!C479="-","",IF(OR(FixtureCalc!E479="blank row 1",FixtureCalc!E479="blank row 2"),"", IF(LEN(INDEX(Settings!$C$6:$C$37,FixtureCalc!E479))=0,"BYE",INDEX(Settings!$C$6:$C$37,FixtureCalc!E479))  )),"")</f>
        <v/>
      </c>
      <c r="G483" s="27"/>
      <c r="H483" s="82"/>
      <c r="I483" s="27"/>
      <c r="J483" s="175" t="str">
        <f>IFERROR(IF(FixtureCalc!C479="-","",IF(OR(FixtureCalc!F479="blank row 1",FixtureCalc!F479="blank row 2"),"",IF(LEN(INDEX(Settings!$C$6:$C$37,FixtureCalc!F479))=0,"BYE",INDEX(Settings!$C$6:$C$37,FixtureCalc!F479)) )),"")</f>
        <v/>
      </c>
      <c r="K483" s="90"/>
      <c r="L483" s="195" t="str">
        <f t="shared" si="47"/>
        <v/>
      </c>
      <c r="S483" s="201" t="str">
        <f t="shared" si="43"/>
        <v>NO</v>
      </c>
      <c r="T483" s="201" t="str">
        <f t="shared" si="44"/>
        <v>NO</v>
      </c>
      <c r="U483" s="201" t="str">
        <f t="shared" si="45"/>
        <v>NO</v>
      </c>
      <c r="V483" s="139">
        <f t="shared" si="46"/>
        <v>0</v>
      </c>
      <c r="W483" s="199" t="str">
        <f t="shared" si="48"/>
        <v/>
      </c>
    </row>
    <row r="484" spans="1:23" ht="18" customHeight="1" x14ac:dyDescent="0.25">
      <c r="A484" s="69"/>
      <c r="B484" s="81"/>
      <c r="C484" s="110"/>
      <c r="D484" s="141" t="str">
        <f>IFERROR(IF(FixtureCalc!C480="-","",IF(OR(FixtureCalc!E480="blank row 1",FixtureCalc!E480="blank row 2"),"","Matchweek "&amp;FixtureCalc!C480)),"")</f>
        <v/>
      </c>
      <c r="E484" s="142" t="str">
        <f>IFERROR(IF(LEN(INDEX(Settings!$D$6:$D$37,MATCH(Fixture!F484,Settings!$C$6:$C$37,0)))=0,"",INDEX(Settings!$D$6:$D$37,MATCH(Fixture!F484,Settings!$C$6:$C$37,0))),"")</f>
        <v/>
      </c>
      <c r="F484" s="185" t="str">
        <f>IFERROR(IF(FixtureCalc!C480="-","",IF(OR(FixtureCalc!E480="blank row 1",FixtureCalc!E480="blank row 2"),"", IF(LEN(INDEX(Settings!$C$6:$C$37,FixtureCalc!E480))=0,"BYE",INDEX(Settings!$C$6:$C$37,FixtureCalc!E480))  )),"")</f>
        <v/>
      </c>
      <c r="G484" s="27"/>
      <c r="H484" s="82"/>
      <c r="I484" s="27"/>
      <c r="J484" s="175" t="str">
        <f>IFERROR(IF(FixtureCalc!C480="-","",IF(OR(FixtureCalc!F480="blank row 1",FixtureCalc!F480="blank row 2"),"",IF(LEN(INDEX(Settings!$C$6:$C$37,FixtureCalc!F480))=0,"BYE",INDEX(Settings!$C$6:$C$37,FixtureCalc!F480)) )),"")</f>
        <v/>
      </c>
      <c r="K484" s="90"/>
      <c r="L484" s="195" t="str">
        <f t="shared" si="47"/>
        <v/>
      </c>
      <c r="S484" s="201" t="str">
        <f t="shared" si="43"/>
        <v>NO</v>
      </c>
      <c r="T484" s="201" t="str">
        <f t="shared" si="44"/>
        <v>NO</v>
      </c>
      <c r="U484" s="201" t="str">
        <f t="shared" si="45"/>
        <v>NO</v>
      </c>
      <c r="V484" s="139">
        <f t="shared" si="46"/>
        <v>0</v>
      </c>
      <c r="W484" s="199" t="str">
        <f t="shared" si="48"/>
        <v/>
      </c>
    </row>
    <row r="485" spans="1:23" ht="18" customHeight="1" x14ac:dyDescent="0.25">
      <c r="A485" s="69"/>
      <c r="B485" s="81"/>
      <c r="C485" s="110"/>
      <c r="D485" s="141" t="str">
        <f>IFERROR(IF(FixtureCalc!C481="-","",IF(OR(FixtureCalc!E481="blank row 1",FixtureCalc!E481="blank row 2"),"","Matchweek "&amp;FixtureCalc!C481)),"")</f>
        <v/>
      </c>
      <c r="E485" s="142" t="str">
        <f>IFERROR(IF(LEN(INDEX(Settings!$D$6:$D$37,MATCH(Fixture!F485,Settings!$C$6:$C$37,0)))=0,"",INDEX(Settings!$D$6:$D$37,MATCH(Fixture!F485,Settings!$C$6:$C$37,0))),"")</f>
        <v/>
      </c>
      <c r="F485" s="185" t="str">
        <f>IFERROR(IF(FixtureCalc!C481="-","",IF(OR(FixtureCalc!E481="blank row 1",FixtureCalc!E481="blank row 2"),"", IF(LEN(INDEX(Settings!$C$6:$C$37,FixtureCalc!E481))=0,"BYE",INDEX(Settings!$C$6:$C$37,FixtureCalc!E481))  )),"")</f>
        <v/>
      </c>
      <c r="G485" s="27"/>
      <c r="H485" s="82"/>
      <c r="I485" s="27"/>
      <c r="J485" s="175" t="str">
        <f>IFERROR(IF(FixtureCalc!C481="-","",IF(OR(FixtureCalc!F481="blank row 1",FixtureCalc!F481="blank row 2"),"",IF(LEN(INDEX(Settings!$C$6:$C$37,FixtureCalc!F481))=0,"BYE",INDEX(Settings!$C$6:$C$37,FixtureCalc!F481)) )),"")</f>
        <v/>
      </c>
      <c r="K485" s="90"/>
      <c r="L485" s="195" t="str">
        <f t="shared" si="47"/>
        <v/>
      </c>
      <c r="S485" s="201" t="str">
        <f t="shared" si="43"/>
        <v>NO</v>
      </c>
      <c r="T485" s="201" t="str">
        <f t="shared" si="44"/>
        <v>NO</v>
      </c>
      <c r="U485" s="201" t="str">
        <f t="shared" si="45"/>
        <v>NO</v>
      </c>
      <c r="V485" s="139">
        <f t="shared" si="46"/>
        <v>0</v>
      </c>
      <c r="W485" s="199" t="str">
        <f t="shared" si="48"/>
        <v/>
      </c>
    </row>
    <row r="486" spans="1:23" ht="18" customHeight="1" x14ac:dyDescent="0.25">
      <c r="A486" s="69"/>
      <c r="B486" s="81"/>
      <c r="C486" s="110"/>
      <c r="D486" s="141" t="str">
        <f>IFERROR(IF(FixtureCalc!C482="-","",IF(OR(FixtureCalc!E482="blank row 1",FixtureCalc!E482="blank row 2"),"","Matchweek "&amp;FixtureCalc!C482)),"")</f>
        <v/>
      </c>
      <c r="E486" s="142" t="str">
        <f>IFERROR(IF(LEN(INDEX(Settings!$D$6:$D$37,MATCH(Fixture!F486,Settings!$C$6:$C$37,0)))=0,"",INDEX(Settings!$D$6:$D$37,MATCH(Fixture!F486,Settings!$C$6:$C$37,0))),"")</f>
        <v/>
      </c>
      <c r="F486" s="185" t="str">
        <f>IFERROR(IF(FixtureCalc!C482="-","",IF(OR(FixtureCalc!E482="blank row 1",FixtureCalc!E482="blank row 2"),"", IF(LEN(INDEX(Settings!$C$6:$C$37,FixtureCalc!E482))=0,"BYE",INDEX(Settings!$C$6:$C$37,FixtureCalc!E482))  )),"")</f>
        <v/>
      </c>
      <c r="G486" s="27"/>
      <c r="H486" s="82"/>
      <c r="I486" s="27"/>
      <c r="J486" s="175" t="str">
        <f>IFERROR(IF(FixtureCalc!C482="-","",IF(OR(FixtureCalc!F482="blank row 1",FixtureCalc!F482="blank row 2"),"",IF(LEN(INDEX(Settings!$C$6:$C$37,FixtureCalc!F482))=0,"BYE",INDEX(Settings!$C$6:$C$37,FixtureCalc!F482)) )),"")</f>
        <v/>
      </c>
      <c r="K486" s="90"/>
      <c r="L486" s="195" t="str">
        <f t="shared" si="47"/>
        <v/>
      </c>
      <c r="S486" s="201" t="str">
        <f t="shared" si="43"/>
        <v>NO</v>
      </c>
      <c r="T486" s="201" t="str">
        <f t="shared" si="44"/>
        <v>NO</v>
      </c>
      <c r="U486" s="201" t="str">
        <f t="shared" si="45"/>
        <v>NO</v>
      </c>
      <c r="V486" s="139">
        <f t="shared" si="46"/>
        <v>0</v>
      </c>
      <c r="W486" s="199" t="str">
        <f t="shared" si="48"/>
        <v/>
      </c>
    </row>
    <row r="487" spans="1:23" ht="18" customHeight="1" x14ac:dyDescent="0.25">
      <c r="A487" s="69"/>
      <c r="B487" s="81"/>
      <c r="C487" s="110"/>
      <c r="D487" s="141" t="str">
        <f>IFERROR(IF(FixtureCalc!C483="-","",IF(OR(FixtureCalc!E483="blank row 1",FixtureCalc!E483="blank row 2"),"","Matchweek "&amp;FixtureCalc!C483)),"")</f>
        <v/>
      </c>
      <c r="E487" s="142" t="str">
        <f>IFERROR(IF(LEN(INDEX(Settings!$D$6:$D$37,MATCH(Fixture!F487,Settings!$C$6:$C$37,0)))=0,"",INDEX(Settings!$D$6:$D$37,MATCH(Fixture!F487,Settings!$C$6:$C$37,0))),"")</f>
        <v/>
      </c>
      <c r="F487" s="185" t="str">
        <f>IFERROR(IF(FixtureCalc!C483="-","",IF(OR(FixtureCalc!E483="blank row 1",FixtureCalc!E483="blank row 2"),"", IF(LEN(INDEX(Settings!$C$6:$C$37,FixtureCalc!E483))=0,"BYE",INDEX(Settings!$C$6:$C$37,FixtureCalc!E483))  )),"")</f>
        <v/>
      </c>
      <c r="G487" s="27"/>
      <c r="H487" s="82"/>
      <c r="I487" s="27"/>
      <c r="J487" s="175" t="str">
        <f>IFERROR(IF(FixtureCalc!C483="-","",IF(OR(FixtureCalc!F483="blank row 1",FixtureCalc!F483="blank row 2"),"",IF(LEN(INDEX(Settings!$C$6:$C$37,FixtureCalc!F483))=0,"BYE",INDEX(Settings!$C$6:$C$37,FixtureCalc!F483)) )),"")</f>
        <v/>
      </c>
      <c r="K487" s="90"/>
      <c r="L487" s="195" t="str">
        <f t="shared" si="47"/>
        <v/>
      </c>
      <c r="S487" s="201" t="str">
        <f t="shared" si="43"/>
        <v>NO</v>
      </c>
      <c r="T487" s="201" t="str">
        <f t="shared" si="44"/>
        <v>NO</v>
      </c>
      <c r="U487" s="201" t="str">
        <f t="shared" si="45"/>
        <v>NO</v>
      </c>
      <c r="V487" s="139">
        <f t="shared" si="46"/>
        <v>0</v>
      </c>
      <c r="W487" s="199" t="str">
        <f t="shared" si="48"/>
        <v/>
      </c>
    </row>
    <row r="488" spans="1:23" ht="18" customHeight="1" x14ac:dyDescent="0.25">
      <c r="A488" s="69"/>
      <c r="B488" s="81"/>
      <c r="C488" s="110"/>
      <c r="D488" s="141" t="str">
        <f>IFERROR(IF(FixtureCalc!C484="-","",IF(OR(FixtureCalc!E484="blank row 1",FixtureCalc!E484="blank row 2"),"","Matchweek "&amp;FixtureCalc!C484)),"")</f>
        <v/>
      </c>
      <c r="E488" s="142" t="str">
        <f>IFERROR(IF(LEN(INDEX(Settings!$D$6:$D$37,MATCH(Fixture!F488,Settings!$C$6:$C$37,0)))=0,"",INDEX(Settings!$D$6:$D$37,MATCH(Fixture!F488,Settings!$C$6:$C$37,0))),"")</f>
        <v/>
      </c>
      <c r="F488" s="185" t="str">
        <f>IFERROR(IF(FixtureCalc!C484="-","",IF(OR(FixtureCalc!E484="blank row 1",FixtureCalc!E484="blank row 2"),"", IF(LEN(INDEX(Settings!$C$6:$C$37,FixtureCalc!E484))=0,"BYE",INDEX(Settings!$C$6:$C$37,FixtureCalc!E484))  )),"")</f>
        <v/>
      </c>
      <c r="G488" s="27"/>
      <c r="H488" s="82"/>
      <c r="I488" s="27"/>
      <c r="J488" s="175" t="str">
        <f>IFERROR(IF(FixtureCalc!C484="-","",IF(OR(FixtureCalc!F484="blank row 1",FixtureCalc!F484="blank row 2"),"",IF(LEN(INDEX(Settings!$C$6:$C$37,FixtureCalc!F484))=0,"BYE",INDEX(Settings!$C$6:$C$37,FixtureCalc!F484)) )),"")</f>
        <v/>
      </c>
      <c r="K488" s="90"/>
      <c r="L488" s="195" t="str">
        <f t="shared" si="47"/>
        <v/>
      </c>
      <c r="S488" s="201" t="str">
        <f t="shared" si="43"/>
        <v>NO</v>
      </c>
      <c r="T488" s="201" t="str">
        <f t="shared" si="44"/>
        <v>NO</v>
      </c>
      <c r="U488" s="201" t="str">
        <f t="shared" si="45"/>
        <v>NO</v>
      </c>
      <c r="V488" s="139">
        <f t="shared" si="46"/>
        <v>0</v>
      </c>
      <c r="W488" s="199" t="str">
        <f t="shared" si="48"/>
        <v/>
      </c>
    </row>
    <row r="489" spans="1:23" ht="18" customHeight="1" x14ac:dyDescent="0.25">
      <c r="A489" s="69"/>
      <c r="B489" s="81"/>
      <c r="C489" s="110"/>
      <c r="D489" s="141" t="str">
        <f>IFERROR(IF(FixtureCalc!C485="-","",IF(OR(FixtureCalc!E485="blank row 1",FixtureCalc!E485="blank row 2"),"","Matchweek "&amp;FixtureCalc!C485)),"")</f>
        <v/>
      </c>
      <c r="E489" s="142" t="str">
        <f>IFERROR(IF(LEN(INDEX(Settings!$D$6:$D$37,MATCH(Fixture!F489,Settings!$C$6:$C$37,0)))=0,"",INDEX(Settings!$D$6:$D$37,MATCH(Fixture!F489,Settings!$C$6:$C$37,0))),"")</f>
        <v/>
      </c>
      <c r="F489" s="185" t="str">
        <f>IFERROR(IF(FixtureCalc!C485="-","",IF(OR(FixtureCalc!E485="blank row 1",FixtureCalc!E485="blank row 2"),"", IF(LEN(INDEX(Settings!$C$6:$C$37,FixtureCalc!E485))=0,"BYE",INDEX(Settings!$C$6:$C$37,FixtureCalc!E485))  )),"")</f>
        <v/>
      </c>
      <c r="G489" s="27"/>
      <c r="H489" s="82"/>
      <c r="I489" s="27"/>
      <c r="J489" s="175" t="str">
        <f>IFERROR(IF(FixtureCalc!C485="-","",IF(OR(FixtureCalc!F485="blank row 1",FixtureCalc!F485="blank row 2"),"",IF(LEN(INDEX(Settings!$C$6:$C$37,FixtureCalc!F485))=0,"BYE",INDEX(Settings!$C$6:$C$37,FixtureCalc!F485)) )),"")</f>
        <v/>
      </c>
      <c r="K489" s="90"/>
      <c r="L489" s="195" t="str">
        <f t="shared" si="47"/>
        <v/>
      </c>
      <c r="S489" s="201" t="str">
        <f t="shared" si="43"/>
        <v>NO</v>
      </c>
      <c r="T489" s="201" t="str">
        <f t="shared" si="44"/>
        <v>NO</v>
      </c>
      <c r="U489" s="201" t="str">
        <f t="shared" si="45"/>
        <v>NO</v>
      </c>
      <c r="V489" s="139">
        <f t="shared" si="46"/>
        <v>0</v>
      </c>
      <c r="W489" s="199" t="str">
        <f t="shared" si="48"/>
        <v/>
      </c>
    </row>
    <row r="490" spans="1:23" ht="18" customHeight="1" x14ac:dyDescent="0.25">
      <c r="A490" s="69"/>
      <c r="B490" s="81"/>
      <c r="C490" s="110"/>
      <c r="D490" s="141" t="str">
        <f>IFERROR(IF(FixtureCalc!C486="-","",IF(OR(FixtureCalc!E486="blank row 1",FixtureCalc!E486="blank row 2"),"","Matchweek "&amp;FixtureCalc!C486)),"")</f>
        <v/>
      </c>
      <c r="E490" s="142" t="str">
        <f>IFERROR(IF(LEN(INDEX(Settings!$D$6:$D$37,MATCH(Fixture!F490,Settings!$C$6:$C$37,0)))=0,"",INDEX(Settings!$D$6:$D$37,MATCH(Fixture!F490,Settings!$C$6:$C$37,0))),"")</f>
        <v/>
      </c>
      <c r="F490" s="185" t="str">
        <f>IFERROR(IF(FixtureCalc!C486="-","",IF(OR(FixtureCalc!E486="blank row 1",FixtureCalc!E486="blank row 2"),"", IF(LEN(INDEX(Settings!$C$6:$C$37,FixtureCalc!E486))=0,"BYE",INDEX(Settings!$C$6:$C$37,FixtureCalc!E486))  )),"")</f>
        <v/>
      </c>
      <c r="G490" s="27"/>
      <c r="H490" s="82"/>
      <c r="I490" s="27"/>
      <c r="J490" s="175" t="str">
        <f>IFERROR(IF(FixtureCalc!C486="-","",IF(OR(FixtureCalc!F486="blank row 1",FixtureCalc!F486="blank row 2"),"",IF(LEN(INDEX(Settings!$C$6:$C$37,FixtureCalc!F486))=0,"BYE",INDEX(Settings!$C$6:$C$37,FixtureCalc!F486)) )),"")</f>
        <v/>
      </c>
      <c r="K490" s="90"/>
      <c r="L490" s="195" t="str">
        <f t="shared" si="47"/>
        <v/>
      </c>
      <c r="S490" s="201" t="str">
        <f t="shared" si="43"/>
        <v>NO</v>
      </c>
      <c r="T490" s="201" t="str">
        <f t="shared" si="44"/>
        <v>NO</v>
      </c>
      <c r="U490" s="201" t="str">
        <f t="shared" si="45"/>
        <v>NO</v>
      </c>
      <c r="V490" s="139">
        <f t="shared" si="46"/>
        <v>0</v>
      </c>
      <c r="W490" s="199" t="str">
        <f t="shared" si="48"/>
        <v/>
      </c>
    </row>
    <row r="491" spans="1:23" ht="18" customHeight="1" x14ac:dyDescent="0.25">
      <c r="A491" s="69"/>
      <c r="B491" s="81"/>
      <c r="C491" s="110"/>
      <c r="D491" s="141" t="str">
        <f>IFERROR(IF(FixtureCalc!C487="-","",IF(OR(FixtureCalc!E487="blank row 1",FixtureCalc!E487="blank row 2"),"","Matchweek "&amp;FixtureCalc!C487)),"")</f>
        <v/>
      </c>
      <c r="E491" s="142" t="str">
        <f>IFERROR(IF(LEN(INDEX(Settings!$D$6:$D$37,MATCH(Fixture!F491,Settings!$C$6:$C$37,0)))=0,"",INDEX(Settings!$D$6:$D$37,MATCH(Fixture!F491,Settings!$C$6:$C$37,0))),"")</f>
        <v/>
      </c>
      <c r="F491" s="185" t="str">
        <f>IFERROR(IF(FixtureCalc!C487="-","",IF(OR(FixtureCalc!E487="blank row 1",FixtureCalc!E487="blank row 2"),"", IF(LEN(INDEX(Settings!$C$6:$C$37,FixtureCalc!E487))=0,"BYE",INDEX(Settings!$C$6:$C$37,FixtureCalc!E487))  )),"")</f>
        <v/>
      </c>
      <c r="G491" s="27"/>
      <c r="H491" s="82"/>
      <c r="I491" s="27"/>
      <c r="J491" s="175" t="str">
        <f>IFERROR(IF(FixtureCalc!C487="-","",IF(OR(FixtureCalc!F487="blank row 1",FixtureCalc!F487="blank row 2"),"",IF(LEN(INDEX(Settings!$C$6:$C$37,FixtureCalc!F487))=0,"BYE",INDEX(Settings!$C$6:$C$37,FixtureCalc!F487)) )),"")</f>
        <v/>
      </c>
      <c r="K491" s="90"/>
      <c r="L491" s="195" t="str">
        <f t="shared" si="47"/>
        <v/>
      </c>
      <c r="S491" s="201" t="str">
        <f t="shared" si="43"/>
        <v>NO</v>
      </c>
      <c r="T491" s="201" t="str">
        <f t="shared" si="44"/>
        <v>NO</v>
      </c>
      <c r="U491" s="201" t="str">
        <f t="shared" si="45"/>
        <v>NO</v>
      </c>
      <c r="V491" s="139">
        <f t="shared" si="46"/>
        <v>0</v>
      </c>
      <c r="W491" s="199" t="str">
        <f t="shared" si="48"/>
        <v/>
      </c>
    </row>
    <row r="492" spans="1:23" ht="18" customHeight="1" x14ac:dyDescent="0.25">
      <c r="A492" s="69"/>
      <c r="B492" s="81"/>
      <c r="C492" s="110"/>
      <c r="D492" s="141" t="str">
        <f>IFERROR(IF(FixtureCalc!C488="-","",IF(OR(FixtureCalc!E488="blank row 1",FixtureCalc!E488="blank row 2"),"","Matchweek "&amp;FixtureCalc!C488)),"")</f>
        <v/>
      </c>
      <c r="E492" s="142" t="str">
        <f>IFERROR(IF(LEN(INDEX(Settings!$D$6:$D$37,MATCH(Fixture!F492,Settings!$C$6:$C$37,0)))=0,"",INDEX(Settings!$D$6:$D$37,MATCH(Fixture!F492,Settings!$C$6:$C$37,0))),"")</f>
        <v/>
      </c>
      <c r="F492" s="185" t="str">
        <f>IFERROR(IF(FixtureCalc!C488="-","",IF(OR(FixtureCalc!E488="blank row 1",FixtureCalc!E488="blank row 2"),"", IF(LEN(INDEX(Settings!$C$6:$C$37,FixtureCalc!E488))=0,"BYE",INDEX(Settings!$C$6:$C$37,FixtureCalc!E488))  )),"")</f>
        <v/>
      </c>
      <c r="G492" s="27"/>
      <c r="H492" s="82"/>
      <c r="I492" s="27"/>
      <c r="J492" s="175" t="str">
        <f>IFERROR(IF(FixtureCalc!C488="-","",IF(OR(FixtureCalc!F488="blank row 1",FixtureCalc!F488="blank row 2"),"",IF(LEN(INDEX(Settings!$C$6:$C$37,FixtureCalc!F488))=0,"BYE",INDEX(Settings!$C$6:$C$37,FixtureCalc!F488)) )),"")</f>
        <v/>
      </c>
      <c r="K492" s="90"/>
      <c r="L492" s="195" t="str">
        <f t="shared" si="47"/>
        <v/>
      </c>
      <c r="S492" s="201" t="str">
        <f t="shared" si="43"/>
        <v>NO</v>
      </c>
      <c r="T492" s="201" t="str">
        <f t="shared" si="44"/>
        <v>NO</v>
      </c>
      <c r="U492" s="201" t="str">
        <f t="shared" si="45"/>
        <v>NO</v>
      </c>
      <c r="V492" s="139">
        <f t="shared" si="46"/>
        <v>0</v>
      </c>
      <c r="W492" s="199" t="str">
        <f t="shared" si="48"/>
        <v/>
      </c>
    </row>
    <row r="493" spans="1:23" ht="18" customHeight="1" x14ac:dyDescent="0.25">
      <c r="A493" s="69"/>
      <c r="B493" s="81"/>
      <c r="C493" s="110"/>
      <c r="D493" s="141" t="str">
        <f>IFERROR(IF(FixtureCalc!C489="-","",IF(OR(FixtureCalc!E489="blank row 1",FixtureCalc!E489="blank row 2"),"","Matchweek "&amp;FixtureCalc!C489)),"")</f>
        <v/>
      </c>
      <c r="E493" s="142" t="str">
        <f>IFERROR(IF(LEN(INDEX(Settings!$D$6:$D$37,MATCH(Fixture!F493,Settings!$C$6:$C$37,0)))=0,"",INDEX(Settings!$D$6:$D$37,MATCH(Fixture!F493,Settings!$C$6:$C$37,0))),"")</f>
        <v/>
      </c>
      <c r="F493" s="185" t="str">
        <f>IFERROR(IF(FixtureCalc!C489="-","",IF(OR(FixtureCalc!E489="blank row 1",FixtureCalc!E489="blank row 2"),"", IF(LEN(INDEX(Settings!$C$6:$C$37,FixtureCalc!E489))=0,"BYE",INDEX(Settings!$C$6:$C$37,FixtureCalc!E489))  )),"")</f>
        <v/>
      </c>
      <c r="G493" s="27"/>
      <c r="H493" s="82"/>
      <c r="I493" s="27"/>
      <c r="J493" s="175" t="str">
        <f>IFERROR(IF(FixtureCalc!C489="-","",IF(OR(FixtureCalc!F489="blank row 1",FixtureCalc!F489="blank row 2"),"",IF(LEN(INDEX(Settings!$C$6:$C$37,FixtureCalc!F489))=0,"BYE",INDEX(Settings!$C$6:$C$37,FixtureCalc!F489)) )),"")</f>
        <v/>
      </c>
      <c r="K493" s="90"/>
      <c r="L493" s="195" t="str">
        <f t="shared" si="47"/>
        <v/>
      </c>
      <c r="S493" s="201" t="str">
        <f t="shared" si="43"/>
        <v>NO</v>
      </c>
      <c r="T493" s="201" t="str">
        <f t="shared" si="44"/>
        <v>NO</v>
      </c>
      <c r="U493" s="201" t="str">
        <f t="shared" si="45"/>
        <v>NO</v>
      </c>
      <c r="V493" s="139">
        <f t="shared" si="46"/>
        <v>0</v>
      </c>
      <c r="W493" s="199" t="str">
        <f t="shared" si="48"/>
        <v/>
      </c>
    </row>
    <row r="494" spans="1:23" ht="18" customHeight="1" x14ac:dyDescent="0.25">
      <c r="A494" s="69"/>
      <c r="B494" s="81"/>
      <c r="C494" s="110"/>
      <c r="D494" s="141" t="str">
        <f>IFERROR(IF(FixtureCalc!C490="-","",IF(OR(FixtureCalc!E490="blank row 1",FixtureCalc!E490="blank row 2"),"","Matchweek "&amp;FixtureCalc!C490)),"")</f>
        <v/>
      </c>
      <c r="E494" s="142" t="str">
        <f>IFERROR(IF(LEN(INDEX(Settings!$D$6:$D$37,MATCH(Fixture!F494,Settings!$C$6:$C$37,0)))=0,"",INDEX(Settings!$D$6:$D$37,MATCH(Fixture!F494,Settings!$C$6:$C$37,0))),"")</f>
        <v/>
      </c>
      <c r="F494" s="185" t="str">
        <f>IFERROR(IF(FixtureCalc!C490="-","",IF(OR(FixtureCalc!E490="blank row 1",FixtureCalc!E490="blank row 2"),"", IF(LEN(INDEX(Settings!$C$6:$C$37,FixtureCalc!E490))=0,"BYE",INDEX(Settings!$C$6:$C$37,FixtureCalc!E490))  )),"")</f>
        <v/>
      </c>
      <c r="G494" s="27"/>
      <c r="H494" s="82"/>
      <c r="I494" s="27"/>
      <c r="J494" s="175" t="str">
        <f>IFERROR(IF(FixtureCalc!C490="-","",IF(OR(FixtureCalc!F490="blank row 1",FixtureCalc!F490="blank row 2"),"",IF(LEN(INDEX(Settings!$C$6:$C$37,FixtureCalc!F490))=0,"BYE",INDEX(Settings!$C$6:$C$37,FixtureCalc!F490)) )),"")</f>
        <v/>
      </c>
      <c r="K494" s="90"/>
      <c r="L494" s="195" t="str">
        <f t="shared" si="47"/>
        <v/>
      </c>
      <c r="S494" s="201" t="str">
        <f t="shared" si="43"/>
        <v>NO</v>
      </c>
      <c r="T494" s="201" t="str">
        <f t="shared" si="44"/>
        <v>NO</v>
      </c>
      <c r="U494" s="201" t="str">
        <f t="shared" si="45"/>
        <v>NO</v>
      </c>
      <c r="V494" s="139">
        <f t="shared" si="46"/>
        <v>0</v>
      </c>
      <c r="W494" s="199" t="str">
        <f t="shared" si="48"/>
        <v/>
      </c>
    </row>
    <row r="495" spans="1:23" ht="18" customHeight="1" x14ac:dyDescent="0.25">
      <c r="A495" s="69"/>
      <c r="B495" s="81"/>
      <c r="C495" s="110"/>
      <c r="D495" s="141" t="str">
        <f>IFERROR(IF(FixtureCalc!C491="-","",IF(OR(FixtureCalc!E491="blank row 1",FixtureCalc!E491="blank row 2"),"","Matchweek "&amp;FixtureCalc!C491)),"")</f>
        <v/>
      </c>
      <c r="E495" s="142" t="str">
        <f>IFERROR(IF(LEN(INDEX(Settings!$D$6:$D$37,MATCH(Fixture!F495,Settings!$C$6:$C$37,0)))=0,"",INDEX(Settings!$D$6:$D$37,MATCH(Fixture!F495,Settings!$C$6:$C$37,0))),"")</f>
        <v/>
      </c>
      <c r="F495" s="185" t="str">
        <f>IFERROR(IF(FixtureCalc!C491="-","",IF(OR(FixtureCalc!E491="blank row 1",FixtureCalc!E491="blank row 2"),"", IF(LEN(INDEX(Settings!$C$6:$C$37,FixtureCalc!E491))=0,"BYE",INDEX(Settings!$C$6:$C$37,FixtureCalc!E491))  )),"")</f>
        <v/>
      </c>
      <c r="G495" s="27"/>
      <c r="H495" s="82"/>
      <c r="I495" s="27"/>
      <c r="J495" s="175" t="str">
        <f>IFERROR(IF(FixtureCalc!C491="-","",IF(OR(FixtureCalc!F491="blank row 1",FixtureCalc!F491="blank row 2"),"",IF(LEN(INDEX(Settings!$C$6:$C$37,FixtureCalc!F491))=0,"BYE",INDEX(Settings!$C$6:$C$37,FixtureCalc!F491)) )),"")</f>
        <v/>
      </c>
      <c r="K495" s="90"/>
      <c r="L495" s="195" t="str">
        <f t="shared" si="47"/>
        <v/>
      </c>
      <c r="S495" s="201" t="str">
        <f t="shared" si="43"/>
        <v>NO</v>
      </c>
      <c r="T495" s="201" t="str">
        <f t="shared" si="44"/>
        <v>NO</v>
      </c>
      <c r="U495" s="201" t="str">
        <f t="shared" si="45"/>
        <v>NO</v>
      </c>
      <c r="V495" s="139">
        <f t="shared" si="46"/>
        <v>0</v>
      </c>
      <c r="W495" s="199" t="str">
        <f t="shared" si="48"/>
        <v/>
      </c>
    </row>
    <row r="496" spans="1:23" ht="18" customHeight="1" x14ac:dyDescent="0.25">
      <c r="A496" s="69"/>
      <c r="B496" s="81"/>
      <c r="C496" s="110"/>
      <c r="D496" s="141" t="str">
        <f>IFERROR(IF(FixtureCalc!C492="-","",IF(OR(FixtureCalc!E492="blank row 1",FixtureCalc!E492="blank row 2"),"","Matchweek "&amp;FixtureCalc!C492)),"")</f>
        <v/>
      </c>
      <c r="E496" s="142" t="str">
        <f>IFERROR(IF(LEN(INDEX(Settings!$D$6:$D$37,MATCH(Fixture!F496,Settings!$C$6:$C$37,0)))=0,"",INDEX(Settings!$D$6:$D$37,MATCH(Fixture!F496,Settings!$C$6:$C$37,0))),"")</f>
        <v/>
      </c>
      <c r="F496" s="185" t="str">
        <f>IFERROR(IF(FixtureCalc!C492="-","",IF(OR(FixtureCalc!E492="blank row 1",FixtureCalc!E492="blank row 2"),"", IF(LEN(INDEX(Settings!$C$6:$C$37,FixtureCalc!E492))=0,"BYE",INDEX(Settings!$C$6:$C$37,FixtureCalc!E492))  )),"")</f>
        <v/>
      </c>
      <c r="G496" s="27"/>
      <c r="H496" s="82"/>
      <c r="I496" s="27"/>
      <c r="J496" s="175" t="str">
        <f>IFERROR(IF(FixtureCalc!C492="-","",IF(OR(FixtureCalc!F492="blank row 1",FixtureCalc!F492="blank row 2"),"",IF(LEN(INDEX(Settings!$C$6:$C$37,FixtureCalc!F492))=0,"BYE",INDEX(Settings!$C$6:$C$37,FixtureCalc!F492)) )),"")</f>
        <v/>
      </c>
      <c r="K496" s="90"/>
      <c r="L496" s="195" t="str">
        <f t="shared" si="47"/>
        <v/>
      </c>
      <c r="S496" s="201" t="str">
        <f t="shared" si="43"/>
        <v>NO</v>
      </c>
      <c r="T496" s="201" t="str">
        <f t="shared" si="44"/>
        <v>NO</v>
      </c>
      <c r="U496" s="201" t="str">
        <f t="shared" si="45"/>
        <v>NO</v>
      </c>
      <c r="V496" s="139">
        <f t="shared" si="46"/>
        <v>0</v>
      </c>
      <c r="W496" s="199" t="str">
        <f t="shared" si="48"/>
        <v/>
      </c>
    </row>
    <row r="497" spans="1:23" ht="18" customHeight="1" x14ac:dyDescent="0.25">
      <c r="A497" s="69"/>
      <c r="B497" s="81"/>
      <c r="C497" s="110"/>
      <c r="D497" s="141" t="str">
        <f>IFERROR(IF(FixtureCalc!C493="-","",IF(OR(FixtureCalc!E493="blank row 1",FixtureCalc!E493="blank row 2"),"","Matchweek "&amp;FixtureCalc!C493)),"")</f>
        <v/>
      </c>
      <c r="E497" s="142" t="str">
        <f>IFERROR(IF(LEN(INDEX(Settings!$D$6:$D$37,MATCH(Fixture!F497,Settings!$C$6:$C$37,0)))=0,"",INDEX(Settings!$D$6:$D$37,MATCH(Fixture!F497,Settings!$C$6:$C$37,0))),"")</f>
        <v/>
      </c>
      <c r="F497" s="185" t="str">
        <f>IFERROR(IF(FixtureCalc!C493="-","",IF(OR(FixtureCalc!E493="blank row 1",FixtureCalc!E493="blank row 2"),"", IF(LEN(INDEX(Settings!$C$6:$C$37,FixtureCalc!E493))=0,"BYE",INDEX(Settings!$C$6:$C$37,FixtureCalc!E493))  )),"")</f>
        <v/>
      </c>
      <c r="G497" s="27"/>
      <c r="H497" s="82"/>
      <c r="I497" s="27"/>
      <c r="J497" s="175" t="str">
        <f>IFERROR(IF(FixtureCalc!C493="-","",IF(OR(FixtureCalc!F493="blank row 1",FixtureCalc!F493="blank row 2"),"",IF(LEN(INDEX(Settings!$C$6:$C$37,FixtureCalc!F493))=0,"BYE",INDEX(Settings!$C$6:$C$37,FixtureCalc!F493)) )),"")</f>
        <v/>
      </c>
      <c r="K497" s="90"/>
      <c r="L497" s="195" t="str">
        <f t="shared" si="47"/>
        <v/>
      </c>
      <c r="S497" s="201" t="str">
        <f t="shared" si="43"/>
        <v>NO</v>
      </c>
      <c r="T497" s="201" t="str">
        <f t="shared" si="44"/>
        <v>NO</v>
      </c>
      <c r="U497" s="201" t="str">
        <f t="shared" si="45"/>
        <v>NO</v>
      </c>
      <c r="V497" s="139">
        <f t="shared" si="46"/>
        <v>0</v>
      </c>
      <c r="W497" s="199" t="str">
        <f t="shared" si="48"/>
        <v/>
      </c>
    </row>
    <row r="498" spans="1:23" ht="18" customHeight="1" x14ac:dyDescent="0.25">
      <c r="A498" s="69"/>
      <c r="B498" s="81"/>
      <c r="C498" s="110"/>
      <c r="D498" s="141" t="str">
        <f>IFERROR(IF(FixtureCalc!C494="-","",IF(OR(FixtureCalc!E494="blank row 1",FixtureCalc!E494="blank row 2"),"","Matchweek "&amp;FixtureCalc!C494)),"")</f>
        <v/>
      </c>
      <c r="E498" s="142" t="str">
        <f>IFERROR(IF(LEN(INDEX(Settings!$D$6:$D$37,MATCH(Fixture!F498,Settings!$C$6:$C$37,0)))=0,"",INDEX(Settings!$D$6:$D$37,MATCH(Fixture!F498,Settings!$C$6:$C$37,0))),"")</f>
        <v/>
      </c>
      <c r="F498" s="185" t="str">
        <f>IFERROR(IF(FixtureCalc!C494="-","",IF(OR(FixtureCalc!E494="blank row 1",FixtureCalc!E494="blank row 2"),"", IF(LEN(INDEX(Settings!$C$6:$C$37,FixtureCalc!E494))=0,"BYE",INDEX(Settings!$C$6:$C$37,FixtureCalc!E494))  )),"")</f>
        <v/>
      </c>
      <c r="G498" s="27"/>
      <c r="H498" s="82"/>
      <c r="I498" s="27"/>
      <c r="J498" s="175" t="str">
        <f>IFERROR(IF(FixtureCalc!C494="-","",IF(OR(FixtureCalc!F494="blank row 1",FixtureCalc!F494="blank row 2"),"",IF(LEN(INDEX(Settings!$C$6:$C$37,FixtureCalc!F494))=0,"BYE",INDEX(Settings!$C$6:$C$37,FixtureCalc!F494)) )),"")</f>
        <v/>
      </c>
      <c r="K498" s="90"/>
      <c r="L498" s="195" t="str">
        <f t="shared" si="47"/>
        <v/>
      </c>
      <c r="S498" s="201" t="str">
        <f t="shared" si="43"/>
        <v>NO</v>
      </c>
      <c r="T498" s="201" t="str">
        <f t="shared" si="44"/>
        <v>NO</v>
      </c>
      <c r="U498" s="201" t="str">
        <f t="shared" si="45"/>
        <v>NO</v>
      </c>
      <c r="V498" s="139">
        <f t="shared" si="46"/>
        <v>0</v>
      </c>
      <c r="W498" s="199" t="str">
        <f t="shared" si="48"/>
        <v/>
      </c>
    </row>
    <row r="499" spans="1:23" ht="18" customHeight="1" x14ac:dyDescent="0.25">
      <c r="A499" s="69"/>
      <c r="B499" s="81"/>
      <c r="C499" s="110"/>
      <c r="D499" s="141" t="str">
        <f>IFERROR(IF(FixtureCalc!C495="-","",IF(OR(FixtureCalc!E495="blank row 1",FixtureCalc!E495="blank row 2"),"","Matchweek "&amp;FixtureCalc!C495)),"")</f>
        <v/>
      </c>
      <c r="E499" s="142" t="str">
        <f>IFERROR(IF(LEN(INDEX(Settings!$D$6:$D$37,MATCH(Fixture!F499,Settings!$C$6:$C$37,0)))=0,"",INDEX(Settings!$D$6:$D$37,MATCH(Fixture!F499,Settings!$C$6:$C$37,0))),"")</f>
        <v/>
      </c>
      <c r="F499" s="185" t="str">
        <f>IFERROR(IF(FixtureCalc!C495="-","",IF(OR(FixtureCalc!E495="blank row 1",FixtureCalc!E495="blank row 2"),"", IF(LEN(INDEX(Settings!$C$6:$C$37,FixtureCalc!E495))=0,"BYE",INDEX(Settings!$C$6:$C$37,FixtureCalc!E495))  )),"")</f>
        <v/>
      </c>
      <c r="G499" s="27"/>
      <c r="H499" s="82"/>
      <c r="I499" s="27"/>
      <c r="J499" s="175" t="str">
        <f>IFERROR(IF(FixtureCalc!C495="-","",IF(OR(FixtureCalc!F495="blank row 1",FixtureCalc!F495="blank row 2"),"",IF(LEN(INDEX(Settings!$C$6:$C$37,FixtureCalc!F495))=0,"BYE",INDEX(Settings!$C$6:$C$37,FixtureCalc!F495)) )),"")</f>
        <v/>
      </c>
      <c r="K499" s="90"/>
      <c r="L499" s="195" t="str">
        <f t="shared" si="47"/>
        <v/>
      </c>
      <c r="S499" s="201" t="str">
        <f t="shared" si="43"/>
        <v>NO</v>
      </c>
      <c r="T499" s="201" t="str">
        <f t="shared" si="44"/>
        <v>NO</v>
      </c>
      <c r="U499" s="201" t="str">
        <f t="shared" si="45"/>
        <v>NO</v>
      </c>
      <c r="V499" s="139">
        <f t="shared" si="46"/>
        <v>0</v>
      </c>
      <c r="W499" s="199" t="str">
        <f t="shared" si="48"/>
        <v/>
      </c>
    </row>
    <row r="500" spans="1:23" ht="18" customHeight="1" x14ac:dyDescent="0.25">
      <c r="A500" s="69"/>
      <c r="B500" s="81"/>
      <c r="C500" s="110"/>
      <c r="D500" s="141" t="str">
        <f>IFERROR(IF(FixtureCalc!C496="-","",IF(OR(FixtureCalc!E496="blank row 1",FixtureCalc!E496="blank row 2"),"","Matchweek "&amp;FixtureCalc!C496)),"")</f>
        <v/>
      </c>
      <c r="E500" s="142" t="str">
        <f>IFERROR(IF(LEN(INDEX(Settings!$D$6:$D$37,MATCH(Fixture!F500,Settings!$C$6:$C$37,0)))=0,"",INDEX(Settings!$D$6:$D$37,MATCH(Fixture!F500,Settings!$C$6:$C$37,0))),"")</f>
        <v/>
      </c>
      <c r="F500" s="185" t="str">
        <f>IFERROR(IF(FixtureCalc!C496="-","",IF(OR(FixtureCalc!E496="blank row 1",FixtureCalc!E496="blank row 2"),"", IF(LEN(INDEX(Settings!$C$6:$C$37,FixtureCalc!E496))=0,"BYE",INDEX(Settings!$C$6:$C$37,FixtureCalc!E496))  )),"")</f>
        <v/>
      </c>
      <c r="G500" s="27"/>
      <c r="H500" s="82"/>
      <c r="I500" s="27"/>
      <c r="J500" s="175" t="str">
        <f>IFERROR(IF(FixtureCalc!C496="-","",IF(OR(FixtureCalc!F496="blank row 1",FixtureCalc!F496="blank row 2"),"",IF(LEN(INDEX(Settings!$C$6:$C$37,FixtureCalc!F496))=0,"BYE",INDEX(Settings!$C$6:$C$37,FixtureCalc!F496)) )),"")</f>
        <v/>
      </c>
      <c r="K500" s="90"/>
      <c r="L500" s="195" t="str">
        <f t="shared" si="47"/>
        <v/>
      </c>
      <c r="S500" s="201" t="str">
        <f t="shared" si="43"/>
        <v>NO</v>
      </c>
      <c r="T500" s="201" t="str">
        <f t="shared" si="44"/>
        <v>NO</v>
      </c>
      <c r="U500" s="201" t="str">
        <f t="shared" si="45"/>
        <v>NO</v>
      </c>
      <c r="V500" s="139">
        <f t="shared" si="46"/>
        <v>0</v>
      </c>
      <c r="W500" s="199" t="str">
        <f t="shared" si="48"/>
        <v/>
      </c>
    </row>
    <row r="501" spans="1:23" ht="18" customHeight="1" x14ac:dyDescent="0.25">
      <c r="A501" s="69"/>
      <c r="B501" s="81"/>
      <c r="C501" s="110"/>
      <c r="D501" s="141" t="str">
        <f>IFERROR(IF(FixtureCalc!C497="-","",IF(OR(FixtureCalc!E497="blank row 1",FixtureCalc!E497="blank row 2"),"","Matchweek "&amp;FixtureCalc!C497)),"")</f>
        <v/>
      </c>
      <c r="E501" s="142" t="str">
        <f>IFERROR(IF(LEN(INDEX(Settings!$D$6:$D$37,MATCH(Fixture!F501,Settings!$C$6:$C$37,0)))=0,"",INDEX(Settings!$D$6:$D$37,MATCH(Fixture!F501,Settings!$C$6:$C$37,0))),"")</f>
        <v/>
      </c>
      <c r="F501" s="185" t="str">
        <f>IFERROR(IF(FixtureCalc!C497="-","",IF(OR(FixtureCalc!E497="blank row 1",FixtureCalc!E497="blank row 2"),"", IF(LEN(INDEX(Settings!$C$6:$C$37,FixtureCalc!E497))=0,"BYE",INDEX(Settings!$C$6:$C$37,FixtureCalc!E497))  )),"")</f>
        <v/>
      </c>
      <c r="G501" s="27"/>
      <c r="H501" s="82"/>
      <c r="I501" s="27"/>
      <c r="J501" s="175" t="str">
        <f>IFERROR(IF(FixtureCalc!C497="-","",IF(OR(FixtureCalc!F497="blank row 1",FixtureCalc!F497="blank row 2"),"",IF(LEN(INDEX(Settings!$C$6:$C$37,FixtureCalc!F497))=0,"BYE",INDEX(Settings!$C$6:$C$37,FixtureCalc!F497)) )),"")</f>
        <v/>
      </c>
      <c r="K501" s="90"/>
      <c r="L501" s="195" t="str">
        <f t="shared" si="47"/>
        <v/>
      </c>
      <c r="S501" s="201" t="str">
        <f t="shared" si="43"/>
        <v>NO</v>
      </c>
      <c r="T501" s="201" t="str">
        <f t="shared" si="44"/>
        <v>NO</v>
      </c>
      <c r="U501" s="201" t="str">
        <f t="shared" si="45"/>
        <v>NO</v>
      </c>
      <c r="V501" s="139">
        <f t="shared" si="46"/>
        <v>0</v>
      </c>
      <c r="W501" s="199" t="str">
        <f t="shared" si="48"/>
        <v/>
      </c>
    </row>
    <row r="502" spans="1:23" ht="18" customHeight="1" x14ac:dyDescent="0.25">
      <c r="A502" s="69"/>
      <c r="B502" s="81"/>
      <c r="C502" s="110"/>
      <c r="D502" s="141" t="str">
        <f>IFERROR(IF(FixtureCalc!C498="-","",IF(OR(FixtureCalc!E498="blank row 1",FixtureCalc!E498="blank row 2"),"","Matchweek "&amp;FixtureCalc!C498)),"")</f>
        <v/>
      </c>
      <c r="E502" s="142" t="str">
        <f>IFERROR(IF(LEN(INDEX(Settings!$D$6:$D$37,MATCH(Fixture!F502,Settings!$C$6:$C$37,0)))=0,"",INDEX(Settings!$D$6:$D$37,MATCH(Fixture!F502,Settings!$C$6:$C$37,0))),"")</f>
        <v/>
      </c>
      <c r="F502" s="185" t="str">
        <f>IFERROR(IF(FixtureCalc!C498="-","",IF(OR(FixtureCalc!E498="blank row 1",FixtureCalc!E498="blank row 2"),"", IF(LEN(INDEX(Settings!$C$6:$C$37,FixtureCalc!E498))=0,"BYE",INDEX(Settings!$C$6:$C$37,FixtureCalc!E498))  )),"")</f>
        <v/>
      </c>
      <c r="G502" s="27"/>
      <c r="H502" s="82"/>
      <c r="I502" s="27"/>
      <c r="J502" s="175" t="str">
        <f>IFERROR(IF(FixtureCalc!C498="-","",IF(OR(FixtureCalc!F498="blank row 1",FixtureCalc!F498="blank row 2"),"",IF(LEN(INDEX(Settings!$C$6:$C$37,FixtureCalc!F498))=0,"BYE",INDEX(Settings!$C$6:$C$37,FixtureCalc!F498)) )),"")</f>
        <v/>
      </c>
      <c r="K502" s="90"/>
      <c r="L502" s="195" t="str">
        <f t="shared" si="47"/>
        <v/>
      </c>
      <c r="S502" s="201" t="str">
        <f t="shared" si="43"/>
        <v>NO</v>
      </c>
      <c r="T502" s="201" t="str">
        <f t="shared" si="44"/>
        <v>NO</v>
      </c>
      <c r="U502" s="201" t="str">
        <f t="shared" si="45"/>
        <v>NO</v>
      </c>
      <c r="V502" s="139">
        <f t="shared" si="46"/>
        <v>0</v>
      </c>
      <c r="W502" s="199" t="str">
        <f t="shared" si="48"/>
        <v/>
      </c>
    </row>
    <row r="503" spans="1:23" ht="18" customHeight="1" x14ac:dyDescent="0.25">
      <c r="A503" s="69"/>
      <c r="B503" s="81"/>
      <c r="C503" s="110"/>
      <c r="D503" s="141" t="str">
        <f>IFERROR(IF(FixtureCalc!C499="-","",IF(OR(FixtureCalc!E499="blank row 1",FixtureCalc!E499="blank row 2"),"","Matchweek "&amp;FixtureCalc!C499)),"")</f>
        <v/>
      </c>
      <c r="E503" s="142" t="str">
        <f>IFERROR(IF(LEN(INDEX(Settings!$D$6:$D$37,MATCH(Fixture!F503,Settings!$C$6:$C$37,0)))=0,"",INDEX(Settings!$D$6:$D$37,MATCH(Fixture!F503,Settings!$C$6:$C$37,0))),"")</f>
        <v/>
      </c>
      <c r="F503" s="185" t="str">
        <f>IFERROR(IF(FixtureCalc!C499="-","",IF(OR(FixtureCalc!E499="blank row 1",FixtureCalc!E499="blank row 2"),"", IF(LEN(INDEX(Settings!$C$6:$C$37,FixtureCalc!E499))=0,"BYE",INDEX(Settings!$C$6:$C$37,FixtureCalc!E499))  )),"")</f>
        <v/>
      </c>
      <c r="G503" s="27"/>
      <c r="H503" s="82"/>
      <c r="I503" s="27"/>
      <c r="J503" s="175" t="str">
        <f>IFERROR(IF(FixtureCalc!C499="-","",IF(OR(FixtureCalc!F499="blank row 1",FixtureCalc!F499="blank row 2"),"",IF(LEN(INDEX(Settings!$C$6:$C$37,FixtureCalc!F499))=0,"BYE",INDEX(Settings!$C$6:$C$37,FixtureCalc!F499)) )),"")</f>
        <v/>
      </c>
      <c r="K503" s="90"/>
      <c r="L503" s="195" t="str">
        <f t="shared" si="47"/>
        <v/>
      </c>
      <c r="S503" s="201" t="str">
        <f t="shared" si="43"/>
        <v>NO</v>
      </c>
      <c r="T503" s="201" t="str">
        <f t="shared" si="44"/>
        <v>NO</v>
      </c>
      <c r="U503" s="201" t="str">
        <f t="shared" si="45"/>
        <v>NO</v>
      </c>
      <c r="V503" s="139">
        <f t="shared" si="46"/>
        <v>0</v>
      </c>
      <c r="W503" s="199" t="str">
        <f t="shared" si="48"/>
        <v/>
      </c>
    </row>
    <row r="504" spans="1:23" ht="18" customHeight="1" x14ac:dyDescent="0.25">
      <c r="A504" s="69"/>
      <c r="B504" s="81"/>
      <c r="C504" s="110"/>
      <c r="D504" s="141" t="str">
        <f>IFERROR(IF(FixtureCalc!C500="-","",IF(OR(FixtureCalc!E500="blank row 1",FixtureCalc!E500="blank row 2"),"","Matchweek "&amp;FixtureCalc!C500)),"")</f>
        <v/>
      </c>
      <c r="E504" s="142" t="str">
        <f>IFERROR(IF(LEN(INDEX(Settings!$D$6:$D$37,MATCH(Fixture!F504,Settings!$C$6:$C$37,0)))=0,"",INDEX(Settings!$D$6:$D$37,MATCH(Fixture!F504,Settings!$C$6:$C$37,0))),"")</f>
        <v/>
      </c>
      <c r="F504" s="185" t="str">
        <f>IFERROR(IF(FixtureCalc!C500="-","",IF(OR(FixtureCalc!E500="blank row 1",FixtureCalc!E500="blank row 2"),"", IF(LEN(INDEX(Settings!$C$6:$C$37,FixtureCalc!E500))=0,"BYE",INDEX(Settings!$C$6:$C$37,FixtureCalc!E500))  )),"")</f>
        <v/>
      </c>
      <c r="G504" s="27"/>
      <c r="H504" s="82"/>
      <c r="I504" s="27"/>
      <c r="J504" s="175" t="str">
        <f>IFERROR(IF(FixtureCalc!C500="-","",IF(OR(FixtureCalc!F500="blank row 1",FixtureCalc!F500="blank row 2"),"",IF(LEN(INDEX(Settings!$C$6:$C$37,FixtureCalc!F500))=0,"BYE",INDEX(Settings!$C$6:$C$37,FixtureCalc!F500)) )),"")</f>
        <v/>
      </c>
      <c r="K504" s="90"/>
      <c r="L504" s="195" t="str">
        <f t="shared" si="47"/>
        <v/>
      </c>
      <c r="S504" s="201" t="str">
        <f t="shared" si="43"/>
        <v>NO</v>
      </c>
      <c r="T504" s="201" t="str">
        <f t="shared" si="44"/>
        <v>NO</v>
      </c>
      <c r="U504" s="201" t="str">
        <f t="shared" si="45"/>
        <v>NO</v>
      </c>
      <c r="V504" s="139">
        <f t="shared" si="46"/>
        <v>0</v>
      </c>
      <c r="W504" s="199" t="str">
        <f t="shared" si="48"/>
        <v/>
      </c>
    </row>
    <row r="505" spans="1:23" ht="18" customHeight="1" x14ac:dyDescent="0.25">
      <c r="A505" s="69"/>
      <c r="B505" s="81"/>
      <c r="C505" s="110"/>
      <c r="D505" s="141" t="str">
        <f>IFERROR(IF(FixtureCalc!C501="-","",IF(OR(FixtureCalc!E501="blank row 1",FixtureCalc!E501="blank row 2"),"","Matchweek "&amp;FixtureCalc!C501)),"")</f>
        <v/>
      </c>
      <c r="E505" s="142" t="str">
        <f>IFERROR(IF(LEN(INDEX(Settings!$D$6:$D$37,MATCH(Fixture!F505,Settings!$C$6:$C$37,0)))=0,"",INDEX(Settings!$D$6:$D$37,MATCH(Fixture!F505,Settings!$C$6:$C$37,0))),"")</f>
        <v/>
      </c>
      <c r="F505" s="185" t="str">
        <f>IFERROR(IF(FixtureCalc!C501="-","",IF(OR(FixtureCalc!E501="blank row 1",FixtureCalc!E501="blank row 2"),"", IF(LEN(INDEX(Settings!$C$6:$C$37,FixtureCalc!E501))=0,"BYE",INDEX(Settings!$C$6:$C$37,FixtureCalc!E501))  )),"")</f>
        <v/>
      </c>
      <c r="G505" s="27"/>
      <c r="H505" s="82"/>
      <c r="I505" s="27"/>
      <c r="J505" s="175" t="str">
        <f>IFERROR(IF(FixtureCalc!C501="-","",IF(OR(FixtureCalc!F501="blank row 1",FixtureCalc!F501="blank row 2"),"",IF(LEN(INDEX(Settings!$C$6:$C$37,FixtureCalc!F501))=0,"BYE",INDEX(Settings!$C$6:$C$37,FixtureCalc!F501)) )),"")</f>
        <v/>
      </c>
      <c r="K505" s="90"/>
      <c r="L505" s="195" t="str">
        <f t="shared" si="47"/>
        <v/>
      </c>
      <c r="S505" s="201" t="str">
        <f t="shared" si="43"/>
        <v>NO</v>
      </c>
      <c r="T505" s="201" t="str">
        <f t="shared" si="44"/>
        <v>NO</v>
      </c>
      <c r="U505" s="201" t="str">
        <f t="shared" si="45"/>
        <v>NO</v>
      </c>
      <c r="V505" s="139">
        <f t="shared" si="46"/>
        <v>0</v>
      </c>
      <c r="W505" s="199" t="str">
        <f t="shared" si="48"/>
        <v/>
      </c>
    </row>
    <row r="506" spans="1:23" ht="18" customHeight="1" x14ac:dyDescent="0.25">
      <c r="A506" s="69"/>
      <c r="B506" s="81"/>
      <c r="C506" s="110"/>
      <c r="D506" s="141" t="str">
        <f>IFERROR(IF(FixtureCalc!C502="-","",IF(OR(FixtureCalc!E502="blank row 1",FixtureCalc!E502="blank row 2"),"","Matchweek "&amp;FixtureCalc!C502)),"")</f>
        <v/>
      </c>
      <c r="E506" s="142" t="str">
        <f>IFERROR(IF(LEN(INDEX(Settings!$D$6:$D$37,MATCH(Fixture!F506,Settings!$C$6:$C$37,0)))=0,"",INDEX(Settings!$D$6:$D$37,MATCH(Fixture!F506,Settings!$C$6:$C$37,0))),"")</f>
        <v/>
      </c>
      <c r="F506" s="185" t="str">
        <f>IFERROR(IF(FixtureCalc!C502="-","",IF(OR(FixtureCalc!E502="blank row 1",FixtureCalc!E502="blank row 2"),"", IF(LEN(INDEX(Settings!$C$6:$C$37,FixtureCalc!E502))=0,"BYE",INDEX(Settings!$C$6:$C$37,FixtureCalc!E502))  )),"")</f>
        <v/>
      </c>
      <c r="G506" s="27"/>
      <c r="H506" s="82"/>
      <c r="I506" s="27"/>
      <c r="J506" s="175" t="str">
        <f>IFERROR(IF(FixtureCalc!C502="-","",IF(OR(FixtureCalc!F502="blank row 1",FixtureCalc!F502="blank row 2"),"",IF(LEN(INDEX(Settings!$C$6:$C$37,FixtureCalc!F502))=0,"BYE",INDEX(Settings!$C$6:$C$37,FixtureCalc!F502)) )),"")</f>
        <v/>
      </c>
      <c r="K506" s="90"/>
      <c r="L506" s="195" t="str">
        <f t="shared" si="47"/>
        <v/>
      </c>
      <c r="S506" s="201" t="str">
        <f t="shared" si="43"/>
        <v>NO</v>
      </c>
      <c r="T506" s="201" t="str">
        <f t="shared" si="44"/>
        <v>NO</v>
      </c>
      <c r="U506" s="201" t="str">
        <f t="shared" si="45"/>
        <v>NO</v>
      </c>
      <c r="V506" s="139">
        <f t="shared" si="46"/>
        <v>0</v>
      </c>
      <c r="W506" s="199" t="str">
        <f t="shared" si="48"/>
        <v/>
      </c>
    </row>
    <row r="507" spans="1:23" ht="18" customHeight="1" x14ac:dyDescent="0.25">
      <c r="A507" s="69"/>
      <c r="B507" s="81"/>
      <c r="C507" s="110"/>
      <c r="D507" s="141" t="str">
        <f>IFERROR(IF(FixtureCalc!C503="-","",IF(OR(FixtureCalc!E503="blank row 1",FixtureCalc!E503="blank row 2"),"","Matchweek "&amp;FixtureCalc!C503)),"")</f>
        <v/>
      </c>
      <c r="E507" s="142" t="str">
        <f>IFERROR(IF(LEN(INDEX(Settings!$D$6:$D$37,MATCH(Fixture!F507,Settings!$C$6:$C$37,0)))=0,"",INDEX(Settings!$D$6:$D$37,MATCH(Fixture!F507,Settings!$C$6:$C$37,0))),"")</f>
        <v/>
      </c>
      <c r="F507" s="185" t="str">
        <f>IFERROR(IF(FixtureCalc!C503="-","",IF(OR(FixtureCalc!E503="blank row 1",FixtureCalc!E503="blank row 2"),"", IF(LEN(INDEX(Settings!$C$6:$C$37,FixtureCalc!E503))=0,"BYE",INDEX(Settings!$C$6:$C$37,FixtureCalc!E503))  )),"")</f>
        <v/>
      </c>
      <c r="G507" s="27"/>
      <c r="H507" s="82"/>
      <c r="I507" s="27"/>
      <c r="J507" s="175" t="str">
        <f>IFERROR(IF(FixtureCalc!C503="-","",IF(OR(FixtureCalc!F503="blank row 1",FixtureCalc!F503="blank row 2"),"",IF(LEN(INDEX(Settings!$C$6:$C$37,FixtureCalc!F503))=0,"BYE",INDEX(Settings!$C$6:$C$37,FixtureCalc!F503)) )),"")</f>
        <v/>
      </c>
      <c r="K507" s="90"/>
      <c r="L507" s="195" t="str">
        <f t="shared" si="47"/>
        <v/>
      </c>
      <c r="S507" s="201" t="str">
        <f t="shared" si="43"/>
        <v>NO</v>
      </c>
      <c r="T507" s="201" t="str">
        <f t="shared" si="44"/>
        <v>NO</v>
      </c>
      <c r="U507" s="201" t="str">
        <f t="shared" si="45"/>
        <v>NO</v>
      </c>
      <c r="V507" s="139">
        <f t="shared" si="46"/>
        <v>0</v>
      </c>
      <c r="W507" s="199" t="str">
        <f t="shared" si="48"/>
        <v/>
      </c>
    </row>
    <row r="508" spans="1:23" ht="18" customHeight="1" x14ac:dyDescent="0.25">
      <c r="A508" s="69"/>
      <c r="B508" s="81"/>
      <c r="C508" s="110"/>
      <c r="D508" s="141" t="str">
        <f>IFERROR(IF(FixtureCalc!C504="-","",IF(OR(FixtureCalc!E504="blank row 1",FixtureCalc!E504="blank row 2"),"","Matchweek "&amp;FixtureCalc!C504)),"")</f>
        <v/>
      </c>
      <c r="E508" s="142" t="str">
        <f>IFERROR(IF(LEN(INDEX(Settings!$D$6:$D$37,MATCH(Fixture!F508,Settings!$C$6:$C$37,0)))=0,"",INDEX(Settings!$D$6:$D$37,MATCH(Fixture!F508,Settings!$C$6:$C$37,0))),"")</f>
        <v/>
      </c>
      <c r="F508" s="185" t="str">
        <f>IFERROR(IF(FixtureCalc!C504="-","",IF(OR(FixtureCalc!E504="blank row 1",FixtureCalc!E504="blank row 2"),"", IF(LEN(INDEX(Settings!$C$6:$C$37,FixtureCalc!E504))=0,"BYE",INDEX(Settings!$C$6:$C$37,FixtureCalc!E504))  )),"")</f>
        <v/>
      </c>
      <c r="G508" s="27"/>
      <c r="H508" s="82"/>
      <c r="I508" s="27"/>
      <c r="J508" s="175" t="str">
        <f>IFERROR(IF(FixtureCalc!C504="-","",IF(OR(FixtureCalc!F504="blank row 1",FixtureCalc!F504="blank row 2"),"",IF(LEN(INDEX(Settings!$C$6:$C$37,FixtureCalc!F504))=0,"BYE",INDEX(Settings!$C$6:$C$37,FixtureCalc!F504)) )),"")</f>
        <v/>
      </c>
      <c r="K508" s="90"/>
      <c r="L508" s="195" t="str">
        <f t="shared" si="47"/>
        <v/>
      </c>
      <c r="S508" s="201" t="str">
        <f t="shared" si="43"/>
        <v>NO</v>
      </c>
      <c r="T508" s="201" t="str">
        <f t="shared" si="44"/>
        <v>NO</v>
      </c>
      <c r="U508" s="201" t="str">
        <f t="shared" si="45"/>
        <v>NO</v>
      </c>
      <c r="V508" s="139">
        <f t="shared" si="46"/>
        <v>0</v>
      </c>
      <c r="W508" s="199" t="str">
        <f t="shared" si="48"/>
        <v/>
      </c>
    </row>
    <row r="509" spans="1:23" ht="18" customHeight="1" x14ac:dyDescent="0.25">
      <c r="A509" s="69"/>
      <c r="B509" s="81"/>
      <c r="C509" s="110"/>
      <c r="D509" s="141" t="str">
        <f>IFERROR(IF(FixtureCalc!C505="-","",IF(OR(FixtureCalc!E505="blank row 1",FixtureCalc!E505="blank row 2"),"","Matchweek "&amp;FixtureCalc!C505)),"")</f>
        <v/>
      </c>
      <c r="E509" s="142" t="str">
        <f>IFERROR(IF(LEN(INDEX(Settings!$D$6:$D$37,MATCH(Fixture!F509,Settings!$C$6:$C$37,0)))=0,"",INDEX(Settings!$D$6:$D$37,MATCH(Fixture!F509,Settings!$C$6:$C$37,0))),"")</f>
        <v/>
      </c>
      <c r="F509" s="185" t="str">
        <f>IFERROR(IF(FixtureCalc!C505="-","",IF(OR(FixtureCalc!E505="blank row 1",FixtureCalc!E505="blank row 2"),"", IF(LEN(INDEX(Settings!$C$6:$C$37,FixtureCalc!E505))=0,"BYE",INDEX(Settings!$C$6:$C$37,FixtureCalc!E505))  )),"")</f>
        <v/>
      </c>
      <c r="G509" s="27"/>
      <c r="H509" s="82"/>
      <c r="I509" s="27"/>
      <c r="J509" s="175" t="str">
        <f>IFERROR(IF(FixtureCalc!C505="-","",IF(OR(FixtureCalc!F505="blank row 1",FixtureCalc!F505="blank row 2"),"",IF(LEN(INDEX(Settings!$C$6:$C$37,FixtureCalc!F505))=0,"BYE",INDEX(Settings!$C$6:$C$37,FixtureCalc!F505)) )),"")</f>
        <v/>
      </c>
      <c r="K509" s="90"/>
      <c r="L509" s="195" t="str">
        <f t="shared" si="47"/>
        <v/>
      </c>
      <c r="S509" s="201" t="str">
        <f t="shared" si="43"/>
        <v>NO</v>
      </c>
      <c r="T509" s="201" t="str">
        <f t="shared" si="44"/>
        <v>NO</v>
      </c>
      <c r="U509" s="201" t="str">
        <f t="shared" si="45"/>
        <v>NO</v>
      </c>
      <c r="V509" s="139">
        <f t="shared" si="46"/>
        <v>0</v>
      </c>
      <c r="W509" s="199" t="str">
        <f t="shared" si="48"/>
        <v/>
      </c>
    </row>
    <row r="510" spans="1:23" ht="18" customHeight="1" x14ac:dyDescent="0.25">
      <c r="A510" s="69"/>
      <c r="B510" s="81"/>
      <c r="C510" s="110"/>
      <c r="D510" s="141" t="str">
        <f>IFERROR(IF(FixtureCalc!C506="-","",IF(OR(FixtureCalc!E506="blank row 1",FixtureCalc!E506="blank row 2"),"","Matchweek "&amp;FixtureCalc!C506)),"")</f>
        <v/>
      </c>
      <c r="E510" s="142" t="str">
        <f>IFERROR(IF(LEN(INDEX(Settings!$D$6:$D$37,MATCH(Fixture!F510,Settings!$C$6:$C$37,0)))=0,"",INDEX(Settings!$D$6:$D$37,MATCH(Fixture!F510,Settings!$C$6:$C$37,0))),"")</f>
        <v/>
      </c>
      <c r="F510" s="185" t="str">
        <f>IFERROR(IF(FixtureCalc!C506="-","",IF(OR(FixtureCalc!E506="blank row 1",FixtureCalc!E506="blank row 2"),"", IF(LEN(INDEX(Settings!$C$6:$C$37,FixtureCalc!E506))=0,"BYE",INDEX(Settings!$C$6:$C$37,FixtureCalc!E506))  )),"")</f>
        <v/>
      </c>
      <c r="G510" s="27"/>
      <c r="H510" s="82"/>
      <c r="I510" s="27"/>
      <c r="J510" s="175" t="str">
        <f>IFERROR(IF(FixtureCalc!C506="-","",IF(OR(FixtureCalc!F506="blank row 1",FixtureCalc!F506="blank row 2"),"",IF(LEN(INDEX(Settings!$C$6:$C$37,FixtureCalc!F506))=0,"BYE",INDEX(Settings!$C$6:$C$37,FixtureCalc!F506)) )),"")</f>
        <v/>
      </c>
      <c r="K510" s="90"/>
      <c r="L510" s="195" t="str">
        <f t="shared" si="47"/>
        <v/>
      </c>
      <c r="S510" s="201" t="str">
        <f t="shared" si="43"/>
        <v>NO</v>
      </c>
      <c r="T510" s="201" t="str">
        <f t="shared" si="44"/>
        <v>NO</v>
      </c>
      <c r="U510" s="201" t="str">
        <f t="shared" si="45"/>
        <v>NO</v>
      </c>
      <c r="V510" s="139">
        <f t="shared" si="46"/>
        <v>0</v>
      </c>
      <c r="W510" s="199" t="str">
        <f t="shared" si="48"/>
        <v/>
      </c>
    </row>
    <row r="511" spans="1:23" ht="18" customHeight="1" x14ac:dyDescent="0.25">
      <c r="A511" s="69"/>
      <c r="B511" s="81"/>
      <c r="C511" s="110"/>
      <c r="D511" s="141" t="str">
        <f>IFERROR(IF(FixtureCalc!C507="-","",IF(OR(FixtureCalc!E507="blank row 1",FixtureCalc!E507="blank row 2"),"","Matchweek "&amp;FixtureCalc!C507)),"")</f>
        <v/>
      </c>
      <c r="E511" s="142" t="str">
        <f>IFERROR(IF(LEN(INDEX(Settings!$D$6:$D$37,MATCH(Fixture!F511,Settings!$C$6:$C$37,0)))=0,"",INDEX(Settings!$D$6:$D$37,MATCH(Fixture!F511,Settings!$C$6:$C$37,0))),"")</f>
        <v/>
      </c>
      <c r="F511" s="185" t="str">
        <f>IFERROR(IF(FixtureCalc!C507="-","",IF(OR(FixtureCalc!E507="blank row 1",FixtureCalc!E507="blank row 2"),"", IF(LEN(INDEX(Settings!$C$6:$C$37,FixtureCalc!E507))=0,"BYE",INDEX(Settings!$C$6:$C$37,FixtureCalc!E507))  )),"")</f>
        <v/>
      </c>
      <c r="G511" s="27"/>
      <c r="H511" s="82"/>
      <c r="I511" s="27"/>
      <c r="J511" s="175" t="str">
        <f>IFERROR(IF(FixtureCalc!C507="-","",IF(OR(FixtureCalc!F507="blank row 1",FixtureCalc!F507="blank row 2"),"",IF(LEN(INDEX(Settings!$C$6:$C$37,FixtureCalc!F507))=0,"BYE",INDEX(Settings!$C$6:$C$37,FixtureCalc!F507)) )),"")</f>
        <v/>
      </c>
      <c r="K511" s="90"/>
      <c r="L511" s="195" t="str">
        <f t="shared" si="47"/>
        <v/>
      </c>
      <c r="S511" s="201" t="str">
        <f t="shared" si="43"/>
        <v>NO</v>
      </c>
      <c r="T511" s="201" t="str">
        <f t="shared" si="44"/>
        <v>NO</v>
      </c>
      <c r="U511" s="201" t="str">
        <f t="shared" si="45"/>
        <v>NO</v>
      </c>
      <c r="V511" s="139">
        <f t="shared" si="46"/>
        <v>0</v>
      </c>
      <c r="W511" s="199" t="str">
        <f t="shared" si="48"/>
        <v/>
      </c>
    </row>
    <row r="512" spans="1:23" ht="18" customHeight="1" x14ac:dyDescent="0.25">
      <c r="A512" s="69"/>
      <c r="B512" s="81"/>
      <c r="C512" s="110"/>
      <c r="D512" s="141" t="str">
        <f>IFERROR(IF(FixtureCalc!C508="-","",IF(OR(FixtureCalc!E508="blank row 1",FixtureCalc!E508="blank row 2"),"","Matchweek "&amp;FixtureCalc!C508)),"")</f>
        <v/>
      </c>
      <c r="E512" s="142" t="str">
        <f>IFERROR(IF(LEN(INDEX(Settings!$D$6:$D$37,MATCH(Fixture!F512,Settings!$C$6:$C$37,0)))=0,"",INDEX(Settings!$D$6:$D$37,MATCH(Fixture!F512,Settings!$C$6:$C$37,0))),"")</f>
        <v/>
      </c>
      <c r="F512" s="185" t="str">
        <f>IFERROR(IF(FixtureCalc!C508="-","",IF(OR(FixtureCalc!E508="blank row 1",FixtureCalc!E508="blank row 2"),"", IF(LEN(INDEX(Settings!$C$6:$C$37,FixtureCalc!E508))=0,"BYE",INDEX(Settings!$C$6:$C$37,FixtureCalc!E508))  )),"")</f>
        <v/>
      </c>
      <c r="G512" s="27"/>
      <c r="H512" s="82"/>
      <c r="I512" s="27"/>
      <c r="J512" s="175" t="str">
        <f>IFERROR(IF(FixtureCalc!C508="-","",IF(OR(FixtureCalc!F508="blank row 1",FixtureCalc!F508="blank row 2"),"",IF(LEN(INDEX(Settings!$C$6:$C$37,FixtureCalc!F508))=0,"BYE",INDEX(Settings!$C$6:$C$37,FixtureCalc!F508)) )),"")</f>
        <v/>
      </c>
      <c r="K512" s="90"/>
      <c r="L512" s="195" t="str">
        <f t="shared" si="47"/>
        <v/>
      </c>
      <c r="S512" s="201" t="str">
        <f t="shared" si="43"/>
        <v>NO</v>
      </c>
      <c r="T512" s="201" t="str">
        <f t="shared" si="44"/>
        <v>NO</v>
      </c>
      <c r="U512" s="201" t="str">
        <f t="shared" si="45"/>
        <v>NO</v>
      </c>
      <c r="V512" s="139">
        <f t="shared" si="46"/>
        <v>0</v>
      </c>
      <c r="W512" s="199" t="str">
        <f t="shared" si="48"/>
        <v/>
      </c>
    </row>
    <row r="513" spans="1:23" ht="18" customHeight="1" x14ac:dyDescent="0.25">
      <c r="A513" s="69"/>
      <c r="B513" s="81"/>
      <c r="C513" s="110"/>
      <c r="D513" s="141" t="str">
        <f>IFERROR(IF(FixtureCalc!C509="-","",IF(OR(FixtureCalc!E509="blank row 1",FixtureCalc!E509="blank row 2"),"","Matchweek "&amp;FixtureCalc!C509)),"")</f>
        <v/>
      </c>
      <c r="E513" s="142" t="str">
        <f>IFERROR(IF(LEN(INDEX(Settings!$D$6:$D$37,MATCH(Fixture!F513,Settings!$C$6:$C$37,0)))=0,"",INDEX(Settings!$D$6:$D$37,MATCH(Fixture!F513,Settings!$C$6:$C$37,0))),"")</f>
        <v/>
      </c>
      <c r="F513" s="185" t="str">
        <f>IFERROR(IF(FixtureCalc!C509="-","",IF(OR(FixtureCalc!E509="blank row 1",FixtureCalc!E509="blank row 2"),"", IF(LEN(INDEX(Settings!$C$6:$C$37,FixtureCalc!E509))=0,"BYE",INDEX(Settings!$C$6:$C$37,FixtureCalc!E509))  )),"")</f>
        <v/>
      </c>
      <c r="G513" s="27"/>
      <c r="H513" s="82"/>
      <c r="I513" s="27"/>
      <c r="J513" s="175" t="str">
        <f>IFERROR(IF(FixtureCalc!C509="-","",IF(OR(FixtureCalc!F509="blank row 1",FixtureCalc!F509="blank row 2"),"",IF(LEN(INDEX(Settings!$C$6:$C$37,FixtureCalc!F509))=0,"BYE",INDEX(Settings!$C$6:$C$37,FixtureCalc!F509)) )),"")</f>
        <v/>
      </c>
      <c r="K513" s="90"/>
      <c r="L513" s="195" t="str">
        <f t="shared" si="47"/>
        <v/>
      </c>
      <c r="S513" s="201" t="str">
        <f t="shared" si="43"/>
        <v>NO</v>
      </c>
      <c r="T513" s="201" t="str">
        <f t="shared" si="44"/>
        <v>NO</v>
      </c>
      <c r="U513" s="201" t="str">
        <f t="shared" si="45"/>
        <v>NO</v>
      </c>
      <c r="V513" s="139">
        <f t="shared" si="46"/>
        <v>0</v>
      </c>
      <c r="W513" s="199" t="str">
        <f t="shared" si="48"/>
        <v/>
      </c>
    </row>
    <row r="514" spans="1:23" ht="18" customHeight="1" x14ac:dyDescent="0.25">
      <c r="A514" s="69"/>
      <c r="B514" s="81"/>
      <c r="C514" s="110"/>
      <c r="D514" s="141" t="str">
        <f>IFERROR(IF(FixtureCalc!C510="-","",IF(OR(FixtureCalc!E510="blank row 1",FixtureCalc!E510="blank row 2"),"","Matchweek "&amp;FixtureCalc!C510)),"")</f>
        <v/>
      </c>
      <c r="E514" s="142" t="str">
        <f>IFERROR(IF(LEN(INDEX(Settings!$D$6:$D$37,MATCH(Fixture!F514,Settings!$C$6:$C$37,0)))=0,"",INDEX(Settings!$D$6:$D$37,MATCH(Fixture!F514,Settings!$C$6:$C$37,0))),"")</f>
        <v/>
      </c>
      <c r="F514" s="185" t="str">
        <f>IFERROR(IF(FixtureCalc!C510="-","",IF(OR(FixtureCalc!E510="blank row 1",FixtureCalc!E510="blank row 2"),"", IF(LEN(INDEX(Settings!$C$6:$C$37,FixtureCalc!E510))=0,"BYE",INDEX(Settings!$C$6:$C$37,FixtureCalc!E510))  )),"")</f>
        <v/>
      </c>
      <c r="G514" s="27"/>
      <c r="H514" s="82"/>
      <c r="I514" s="27"/>
      <c r="J514" s="175" t="str">
        <f>IFERROR(IF(FixtureCalc!C510="-","",IF(OR(FixtureCalc!F510="blank row 1",FixtureCalc!F510="blank row 2"),"",IF(LEN(INDEX(Settings!$C$6:$C$37,FixtureCalc!F510))=0,"BYE",INDEX(Settings!$C$6:$C$37,FixtureCalc!F510)) )),"")</f>
        <v/>
      </c>
      <c r="K514" s="90"/>
      <c r="L514" s="195" t="str">
        <f t="shared" si="47"/>
        <v/>
      </c>
      <c r="S514" s="201" t="str">
        <f t="shared" si="43"/>
        <v>NO</v>
      </c>
      <c r="T514" s="201" t="str">
        <f t="shared" si="44"/>
        <v>NO</v>
      </c>
      <c r="U514" s="201" t="str">
        <f t="shared" si="45"/>
        <v>NO</v>
      </c>
      <c r="V514" s="139">
        <f t="shared" si="46"/>
        <v>0</v>
      </c>
      <c r="W514" s="199" t="str">
        <f t="shared" si="48"/>
        <v/>
      </c>
    </row>
    <row r="515" spans="1:23" ht="18" customHeight="1" x14ac:dyDescent="0.25">
      <c r="A515" s="69"/>
      <c r="B515" s="81"/>
      <c r="C515" s="110"/>
      <c r="D515" s="141" t="str">
        <f>IFERROR(IF(FixtureCalc!C511="-","",IF(OR(FixtureCalc!E511="blank row 1",FixtureCalc!E511="blank row 2"),"","Matchweek "&amp;FixtureCalc!C511)),"")</f>
        <v/>
      </c>
      <c r="E515" s="142" t="str">
        <f>IFERROR(IF(LEN(INDEX(Settings!$D$6:$D$37,MATCH(Fixture!F515,Settings!$C$6:$C$37,0)))=0,"",INDEX(Settings!$D$6:$D$37,MATCH(Fixture!F515,Settings!$C$6:$C$37,0))),"")</f>
        <v/>
      </c>
      <c r="F515" s="185" t="str">
        <f>IFERROR(IF(FixtureCalc!C511="-","",IF(OR(FixtureCalc!E511="blank row 1",FixtureCalc!E511="blank row 2"),"", IF(LEN(INDEX(Settings!$C$6:$C$37,FixtureCalc!E511))=0,"BYE",INDEX(Settings!$C$6:$C$37,FixtureCalc!E511))  )),"")</f>
        <v/>
      </c>
      <c r="G515" s="27"/>
      <c r="H515" s="82"/>
      <c r="I515" s="27"/>
      <c r="J515" s="175" t="str">
        <f>IFERROR(IF(FixtureCalc!C511="-","",IF(OR(FixtureCalc!F511="blank row 1",FixtureCalc!F511="blank row 2"),"",IF(LEN(INDEX(Settings!$C$6:$C$37,FixtureCalc!F511))=0,"BYE",INDEX(Settings!$C$6:$C$37,FixtureCalc!F511)) )),"")</f>
        <v/>
      </c>
      <c r="K515" s="90"/>
      <c r="L515" s="195" t="str">
        <f t="shared" si="47"/>
        <v/>
      </c>
      <c r="S515" s="201" t="str">
        <f t="shared" si="43"/>
        <v>NO</v>
      </c>
      <c r="T515" s="201" t="str">
        <f t="shared" si="44"/>
        <v>NO</v>
      </c>
      <c r="U515" s="201" t="str">
        <f t="shared" si="45"/>
        <v>NO</v>
      </c>
      <c r="V515" s="139">
        <f t="shared" si="46"/>
        <v>0</v>
      </c>
      <c r="W515" s="199" t="str">
        <f t="shared" si="48"/>
        <v/>
      </c>
    </row>
    <row r="516" spans="1:23" ht="18" customHeight="1" x14ac:dyDescent="0.25">
      <c r="A516" s="69"/>
      <c r="B516" s="81"/>
      <c r="C516" s="110"/>
      <c r="D516" s="141" t="str">
        <f>IFERROR(IF(FixtureCalc!C512="-","",IF(OR(FixtureCalc!E512="blank row 1",FixtureCalc!E512="blank row 2"),"","Matchweek "&amp;FixtureCalc!C512)),"")</f>
        <v/>
      </c>
      <c r="E516" s="142" t="str">
        <f>IFERROR(IF(LEN(INDEX(Settings!$D$6:$D$37,MATCH(Fixture!F516,Settings!$C$6:$C$37,0)))=0,"",INDEX(Settings!$D$6:$D$37,MATCH(Fixture!F516,Settings!$C$6:$C$37,0))),"")</f>
        <v/>
      </c>
      <c r="F516" s="185" t="str">
        <f>IFERROR(IF(FixtureCalc!C512="-","",IF(OR(FixtureCalc!E512="blank row 1",FixtureCalc!E512="blank row 2"),"", IF(LEN(INDEX(Settings!$C$6:$C$37,FixtureCalc!E512))=0,"BYE",INDEX(Settings!$C$6:$C$37,FixtureCalc!E512))  )),"")</f>
        <v/>
      </c>
      <c r="G516" s="27"/>
      <c r="H516" s="82"/>
      <c r="I516" s="27"/>
      <c r="J516" s="175" t="str">
        <f>IFERROR(IF(FixtureCalc!C512="-","",IF(OR(FixtureCalc!F512="blank row 1",FixtureCalc!F512="blank row 2"),"",IF(LEN(INDEX(Settings!$C$6:$C$37,FixtureCalc!F512))=0,"BYE",INDEX(Settings!$C$6:$C$37,FixtureCalc!F512)) )),"")</f>
        <v/>
      </c>
      <c r="K516" s="90"/>
      <c r="L516" s="195" t="str">
        <f t="shared" si="47"/>
        <v/>
      </c>
      <c r="S516" s="201" t="str">
        <f t="shared" si="43"/>
        <v>NO</v>
      </c>
      <c r="T516" s="201" t="str">
        <f t="shared" si="44"/>
        <v>NO</v>
      </c>
      <c r="U516" s="201" t="str">
        <f t="shared" si="45"/>
        <v>NO</v>
      </c>
      <c r="V516" s="139">
        <f t="shared" si="46"/>
        <v>0</v>
      </c>
      <c r="W516" s="199" t="str">
        <f t="shared" si="48"/>
        <v/>
      </c>
    </row>
    <row r="517" spans="1:23" ht="18" customHeight="1" x14ac:dyDescent="0.25">
      <c r="A517" s="69"/>
      <c r="B517" s="81"/>
      <c r="C517" s="110"/>
      <c r="D517" s="141" t="str">
        <f>IFERROR(IF(FixtureCalc!C513="-","",IF(OR(FixtureCalc!E513="blank row 1",FixtureCalc!E513="blank row 2"),"","Matchweek "&amp;FixtureCalc!C513)),"")</f>
        <v/>
      </c>
      <c r="E517" s="142" t="str">
        <f>IFERROR(IF(LEN(INDEX(Settings!$D$6:$D$37,MATCH(Fixture!F517,Settings!$C$6:$C$37,0)))=0,"",INDEX(Settings!$D$6:$D$37,MATCH(Fixture!F517,Settings!$C$6:$C$37,0))),"")</f>
        <v/>
      </c>
      <c r="F517" s="185" t="str">
        <f>IFERROR(IF(FixtureCalc!C513="-","",IF(OR(FixtureCalc!E513="blank row 1",FixtureCalc!E513="blank row 2"),"", IF(LEN(INDEX(Settings!$C$6:$C$37,FixtureCalc!E513))=0,"BYE",INDEX(Settings!$C$6:$C$37,FixtureCalc!E513))  )),"")</f>
        <v/>
      </c>
      <c r="G517" s="27"/>
      <c r="H517" s="82"/>
      <c r="I517" s="27"/>
      <c r="J517" s="175" t="str">
        <f>IFERROR(IF(FixtureCalc!C513="-","",IF(OR(FixtureCalc!F513="blank row 1",FixtureCalc!F513="blank row 2"),"",IF(LEN(INDEX(Settings!$C$6:$C$37,FixtureCalc!F513))=0,"BYE",INDEX(Settings!$C$6:$C$37,FixtureCalc!F513)) )),"")</f>
        <v/>
      </c>
      <c r="K517" s="90"/>
      <c r="L517" s="195" t="str">
        <f t="shared" si="47"/>
        <v/>
      </c>
      <c r="S517" s="201" t="str">
        <f t="shared" si="43"/>
        <v>NO</v>
      </c>
      <c r="T517" s="201" t="str">
        <f t="shared" si="44"/>
        <v>NO</v>
      </c>
      <c r="U517" s="201" t="str">
        <f t="shared" si="45"/>
        <v>NO</v>
      </c>
      <c r="V517" s="139">
        <f t="shared" si="46"/>
        <v>0</v>
      </c>
      <c r="W517" s="199" t="str">
        <f t="shared" si="48"/>
        <v/>
      </c>
    </row>
    <row r="518" spans="1:23" ht="18" customHeight="1" x14ac:dyDescent="0.25">
      <c r="A518" s="69"/>
      <c r="B518" s="81"/>
      <c r="C518" s="110"/>
      <c r="D518" s="141" t="str">
        <f>IFERROR(IF(FixtureCalc!C514="-","",IF(OR(FixtureCalc!E514="blank row 1",FixtureCalc!E514="blank row 2"),"","Matchweek "&amp;FixtureCalc!C514)),"")</f>
        <v/>
      </c>
      <c r="E518" s="142" t="str">
        <f>IFERROR(IF(LEN(INDEX(Settings!$D$6:$D$37,MATCH(Fixture!F518,Settings!$C$6:$C$37,0)))=0,"",INDEX(Settings!$D$6:$D$37,MATCH(Fixture!F518,Settings!$C$6:$C$37,0))),"")</f>
        <v/>
      </c>
      <c r="F518" s="185" t="str">
        <f>IFERROR(IF(FixtureCalc!C514="-","",IF(OR(FixtureCalc!E514="blank row 1",FixtureCalc!E514="blank row 2"),"", IF(LEN(INDEX(Settings!$C$6:$C$37,FixtureCalc!E514))=0,"BYE",INDEX(Settings!$C$6:$C$37,FixtureCalc!E514))  )),"")</f>
        <v/>
      </c>
      <c r="G518" s="27"/>
      <c r="H518" s="82"/>
      <c r="I518" s="27"/>
      <c r="J518" s="175" t="str">
        <f>IFERROR(IF(FixtureCalc!C514="-","",IF(OR(FixtureCalc!F514="blank row 1",FixtureCalc!F514="blank row 2"),"",IF(LEN(INDEX(Settings!$C$6:$C$37,FixtureCalc!F514))=0,"BYE",INDEX(Settings!$C$6:$C$37,FixtureCalc!F514)) )),"")</f>
        <v/>
      </c>
      <c r="K518" s="90"/>
      <c r="L518" s="195" t="str">
        <f t="shared" si="47"/>
        <v/>
      </c>
      <c r="S518" s="201" t="str">
        <f t="shared" si="43"/>
        <v>NO</v>
      </c>
      <c r="T518" s="201" t="str">
        <f t="shared" si="44"/>
        <v>NO</v>
      </c>
      <c r="U518" s="201" t="str">
        <f t="shared" si="45"/>
        <v>NO</v>
      </c>
      <c r="V518" s="139">
        <f t="shared" si="46"/>
        <v>0</v>
      </c>
      <c r="W518" s="199" t="str">
        <f t="shared" si="48"/>
        <v/>
      </c>
    </row>
    <row r="519" spans="1:23" ht="18" customHeight="1" x14ac:dyDescent="0.25">
      <c r="A519" s="69"/>
      <c r="B519" s="81"/>
      <c r="C519" s="110"/>
      <c r="D519" s="141" t="str">
        <f>IFERROR(IF(FixtureCalc!C515="-","",IF(OR(FixtureCalc!E515="blank row 1",FixtureCalc!E515="blank row 2"),"","Matchweek "&amp;FixtureCalc!C515)),"")</f>
        <v/>
      </c>
      <c r="E519" s="142" t="str">
        <f>IFERROR(IF(LEN(INDEX(Settings!$D$6:$D$37,MATCH(Fixture!F519,Settings!$C$6:$C$37,0)))=0,"",INDEX(Settings!$D$6:$D$37,MATCH(Fixture!F519,Settings!$C$6:$C$37,0))),"")</f>
        <v/>
      </c>
      <c r="F519" s="185" t="str">
        <f>IFERROR(IF(FixtureCalc!C515="-","",IF(OR(FixtureCalc!E515="blank row 1",FixtureCalc!E515="blank row 2"),"", IF(LEN(INDEX(Settings!$C$6:$C$37,FixtureCalc!E515))=0,"BYE",INDEX(Settings!$C$6:$C$37,FixtureCalc!E515))  )),"")</f>
        <v/>
      </c>
      <c r="G519" s="27"/>
      <c r="H519" s="82"/>
      <c r="I519" s="27"/>
      <c r="J519" s="175" t="str">
        <f>IFERROR(IF(FixtureCalc!C515="-","",IF(OR(FixtureCalc!F515="blank row 1",FixtureCalc!F515="blank row 2"),"",IF(LEN(INDEX(Settings!$C$6:$C$37,FixtureCalc!F515))=0,"BYE",INDEX(Settings!$C$6:$C$37,FixtureCalc!F515)) )),"")</f>
        <v/>
      </c>
      <c r="K519" s="90"/>
      <c r="L519" s="195" t="str">
        <f t="shared" si="47"/>
        <v/>
      </c>
      <c r="S519" s="201" t="str">
        <f t="shared" si="43"/>
        <v>NO</v>
      </c>
      <c r="T519" s="201" t="str">
        <f t="shared" si="44"/>
        <v>NO</v>
      </c>
      <c r="U519" s="201" t="str">
        <f t="shared" si="45"/>
        <v>NO</v>
      </c>
      <c r="V519" s="139">
        <f t="shared" si="46"/>
        <v>0</v>
      </c>
      <c r="W519" s="199" t="str">
        <f t="shared" si="48"/>
        <v/>
      </c>
    </row>
    <row r="520" spans="1:23" ht="18" customHeight="1" x14ac:dyDescent="0.25">
      <c r="A520" s="69"/>
      <c r="B520" s="81"/>
      <c r="C520" s="110"/>
      <c r="D520" s="141" t="str">
        <f>IFERROR(IF(FixtureCalc!C516="-","",IF(OR(FixtureCalc!E516="blank row 1",FixtureCalc!E516="blank row 2"),"","Matchweek "&amp;FixtureCalc!C516)),"")</f>
        <v/>
      </c>
      <c r="E520" s="142" t="str">
        <f>IFERROR(IF(LEN(INDEX(Settings!$D$6:$D$37,MATCH(Fixture!F520,Settings!$C$6:$C$37,0)))=0,"",INDEX(Settings!$D$6:$D$37,MATCH(Fixture!F520,Settings!$C$6:$C$37,0))),"")</f>
        <v/>
      </c>
      <c r="F520" s="185" t="str">
        <f>IFERROR(IF(FixtureCalc!C516="-","",IF(OR(FixtureCalc!E516="blank row 1",FixtureCalc!E516="blank row 2"),"", IF(LEN(INDEX(Settings!$C$6:$C$37,FixtureCalc!E516))=0,"BYE",INDEX(Settings!$C$6:$C$37,FixtureCalc!E516))  )),"")</f>
        <v/>
      </c>
      <c r="G520" s="27"/>
      <c r="H520" s="82"/>
      <c r="I520" s="27"/>
      <c r="J520" s="175" t="str">
        <f>IFERROR(IF(FixtureCalc!C516="-","",IF(OR(FixtureCalc!F516="blank row 1",FixtureCalc!F516="blank row 2"),"",IF(LEN(INDEX(Settings!$C$6:$C$37,FixtureCalc!F516))=0,"BYE",INDEX(Settings!$C$6:$C$37,FixtureCalc!F516)) )),"")</f>
        <v/>
      </c>
      <c r="K520" s="90"/>
      <c r="L520" s="195" t="str">
        <f t="shared" si="47"/>
        <v/>
      </c>
      <c r="S520" s="201" t="str">
        <f t="shared" ref="S520:S583" si="49">IFERROR(IF(AND(LEN(F520)&gt;0,LEN(J520)&gt;0),"YES","NO"),"")</f>
        <v>NO</v>
      </c>
      <c r="T520" s="201" t="str">
        <f t="shared" ref="T520:T583" si="50">IFERROR(IF(OR(F520="BYE",J520="BYE"),"YES","NO"),"")</f>
        <v>NO</v>
      </c>
      <c r="U520" s="201" t="str">
        <f t="shared" ref="U520:U583" si="51">IF(OR(LEN(G520)=0,LEN(I520)=0),"NO","YES")</f>
        <v>NO</v>
      </c>
      <c r="V520" s="139">
        <f t="shared" ref="V520:V583" si="52">IF(LEN(D520)=0,0,COUNTIFS($D$8:$D$1750,D520,$G$8:$G$1750,"&lt;&gt;"&amp;"",$I$8:$I$1750,"&lt;&gt;"&amp;""))</f>
        <v>0</v>
      </c>
      <c r="W520" s="199" t="str">
        <f t="shared" si="48"/>
        <v/>
      </c>
    </row>
    <row r="521" spans="1:23" ht="18" customHeight="1" x14ac:dyDescent="0.25">
      <c r="A521" s="69"/>
      <c r="B521" s="81"/>
      <c r="C521" s="110"/>
      <c r="D521" s="141" t="str">
        <f>IFERROR(IF(FixtureCalc!C517="-","",IF(OR(FixtureCalc!E517="blank row 1",FixtureCalc!E517="blank row 2"),"","Matchweek "&amp;FixtureCalc!C517)),"")</f>
        <v/>
      </c>
      <c r="E521" s="142" t="str">
        <f>IFERROR(IF(LEN(INDEX(Settings!$D$6:$D$37,MATCH(Fixture!F521,Settings!$C$6:$C$37,0)))=0,"",INDEX(Settings!$D$6:$D$37,MATCH(Fixture!F521,Settings!$C$6:$C$37,0))),"")</f>
        <v/>
      </c>
      <c r="F521" s="185" t="str">
        <f>IFERROR(IF(FixtureCalc!C517="-","",IF(OR(FixtureCalc!E517="blank row 1",FixtureCalc!E517="blank row 2"),"", IF(LEN(INDEX(Settings!$C$6:$C$37,FixtureCalc!E517))=0,"BYE",INDEX(Settings!$C$6:$C$37,FixtureCalc!E517))  )),"")</f>
        <v/>
      </c>
      <c r="G521" s="27"/>
      <c r="H521" s="82"/>
      <c r="I521" s="27"/>
      <c r="J521" s="175" t="str">
        <f>IFERROR(IF(FixtureCalc!C517="-","",IF(OR(FixtureCalc!F517="blank row 1",FixtureCalc!F517="blank row 2"),"",IF(LEN(INDEX(Settings!$C$6:$C$37,FixtureCalc!F517))=0,"BYE",INDEX(Settings!$C$6:$C$37,FixtureCalc!F517)) )),"")</f>
        <v/>
      </c>
      <c r="K521" s="90"/>
      <c r="L521" s="195" t="str">
        <f t="shared" ref="L521:L584" si="53">IFERROR(IF(LEN(W521)&gt;0,"←",""),"")</f>
        <v/>
      </c>
      <c r="S521" s="201" t="str">
        <f t="shared" si="49"/>
        <v>NO</v>
      </c>
      <c r="T521" s="201" t="str">
        <f t="shared" si="50"/>
        <v>NO</v>
      </c>
      <c r="U521" s="201" t="str">
        <f t="shared" si="51"/>
        <v>NO</v>
      </c>
      <c r="V521" s="139">
        <f t="shared" si="52"/>
        <v>0</v>
      </c>
      <c r="W521" s="199" t="str">
        <f t="shared" si="48"/>
        <v/>
      </c>
    </row>
    <row r="522" spans="1:23" ht="18" customHeight="1" x14ac:dyDescent="0.25">
      <c r="A522" s="69"/>
      <c r="B522" s="81"/>
      <c r="C522" s="110"/>
      <c r="D522" s="141" t="str">
        <f>IFERROR(IF(FixtureCalc!C518="-","",IF(OR(FixtureCalc!E518="blank row 1",FixtureCalc!E518="blank row 2"),"","Matchweek "&amp;FixtureCalc!C518)),"")</f>
        <v/>
      </c>
      <c r="E522" s="142" t="str">
        <f>IFERROR(IF(LEN(INDEX(Settings!$D$6:$D$37,MATCH(Fixture!F522,Settings!$C$6:$C$37,0)))=0,"",INDEX(Settings!$D$6:$D$37,MATCH(Fixture!F522,Settings!$C$6:$C$37,0))),"")</f>
        <v/>
      </c>
      <c r="F522" s="185" t="str">
        <f>IFERROR(IF(FixtureCalc!C518="-","",IF(OR(FixtureCalc!E518="blank row 1",FixtureCalc!E518="blank row 2"),"", IF(LEN(INDEX(Settings!$C$6:$C$37,FixtureCalc!E518))=0,"BYE",INDEX(Settings!$C$6:$C$37,FixtureCalc!E518))  )),"")</f>
        <v/>
      </c>
      <c r="G522" s="27"/>
      <c r="H522" s="82"/>
      <c r="I522" s="27"/>
      <c r="J522" s="175" t="str">
        <f>IFERROR(IF(FixtureCalc!C518="-","",IF(OR(FixtureCalc!F518="blank row 1",FixtureCalc!F518="blank row 2"),"",IF(LEN(INDEX(Settings!$C$6:$C$37,FixtureCalc!F518))=0,"BYE",INDEX(Settings!$C$6:$C$37,FixtureCalc!F518)) )),"")</f>
        <v/>
      </c>
      <c r="K522" s="90"/>
      <c r="L522" s="195" t="str">
        <f t="shared" si="53"/>
        <v/>
      </c>
      <c r="S522" s="201" t="str">
        <f t="shared" si="49"/>
        <v>NO</v>
      </c>
      <c r="T522" s="201" t="str">
        <f t="shared" si="50"/>
        <v>NO</v>
      </c>
      <c r="U522" s="201" t="str">
        <f t="shared" si="51"/>
        <v>NO</v>
      </c>
      <c r="V522" s="139">
        <f t="shared" si="52"/>
        <v>0</v>
      </c>
      <c r="W522" s="199" t="str">
        <f t="shared" ref="W522:W585" si="54">IF(S522="YES",IF(T522="YES",IF(U522="YES","← Delete the scores",""),IF(AND(U522="NO",V522&gt;0),"← Insert the scores of both teams","")),IF(U522="YES","← Delete the scores",""))</f>
        <v/>
      </c>
    </row>
    <row r="523" spans="1:23" ht="18" customHeight="1" x14ac:dyDescent="0.25">
      <c r="A523" s="69"/>
      <c r="B523" s="81"/>
      <c r="C523" s="110"/>
      <c r="D523" s="141" t="str">
        <f>IFERROR(IF(FixtureCalc!C519="-","",IF(OR(FixtureCalc!E519="blank row 1",FixtureCalc!E519="blank row 2"),"","Matchweek "&amp;FixtureCalc!C519)),"")</f>
        <v/>
      </c>
      <c r="E523" s="142" t="str">
        <f>IFERROR(IF(LEN(INDEX(Settings!$D$6:$D$37,MATCH(Fixture!F523,Settings!$C$6:$C$37,0)))=0,"",INDEX(Settings!$D$6:$D$37,MATCH(Fixture!F523,Settings!$C$6:$C$37,0))),"")</f>
        <v/>
      </c>
      <c r="F523" s="185" t="str">
        <f>IFERROR(IF(FixtureCalc!C519="-","",IF(OR(FixtureCalc!E519="blank row 1",FixtureCalc!E519="blank row 2"),"", IF(LEN(INDEX(Settings!$C$6:$C$37,FixtureCalc!E519))=0,"BYE",INDEX(Settings!$C$6:$C$37,FixtureCalc!E519))  )),"")</f>
        <v/>
      </c>
      <c r="G523" s="27"/>
      <c r="H523" s="82"/>
      <c r="I523" s="27"/>
      <c r="J523" s="175" t="str">
        <f>IFERROR(IF(FixtureCalc!C519="-","",IF(OR(FixtureCalc!F519="blank row 1",FixtureCalc!F519="blank row 2"),"",IF(LEN(INDEX(Settings!$C$6:$C$37,FixtureCalc!F519))=0,"BYE",INDEX(Settings!$C$6:$C$37,FixtureCalc!F519)) )),"")</f>
        <v/>
      </c>
      <c r="K523" s="90"/>
      <c r="L523" s="195" t="str">
        <f t="shared" si="53"/>
        <v/>
      </c>
      <c r="S523" s="201" t="str">
        <f t="shared" si="49"/>
        <v>NO</v>
      </c>
      <c r="T523" s="201" t="str">
        <f t="shared" si="50"/>
        <v>NO</v>
      </c>
      <c r="U523" s="201" t="str">
        <f t="shared" si="51"/>
        <v>NO</v>
      </c>
      <c r="V523" s="139">
        <f t="shared" si="52"/>
        <v>0</v>
      </c>
      <c r="W523" s="199" t="str">
        <f t="shared" si="54"/>
        <v/>
      </c>
    </row>
    <row r="524" spans="1:23" ht="18" customHeight="1" x14ac:dyDescent="0.25">
      <c r="A524" s="69"/>
      <c r="B524" s="81"/>
      <c r="C524" s="110"/>
      <c r="D524" s="141" t="str">
        <f>IFERROR(IF(FixtureCalc!C520="-","",IF(OR(FixtureCalc!E520="blank row 1",FixtureCalc!E520="blank row 2"),"","Matchweek "&amp;FixtureCalc!C520)),"")</f>
        <v/>
      </c>
      <c r="E524" s="142" t="str">
        <f>IFERROR(IF(LEN(INDEX(Settings!$D$6:$D$37,MATCH(Fixture!F524,Settings!$C$6:$C$37,0)))=0,"",INDEX(Settings!$D$6:$D$37,MATCH(Fixture!F524,Settings!$C$6:$C$37,0))),"")</f>
        <v/>
      </c>
      <c r="F524" s="185" t="str">
        <f>IFERROR(IF(FixtureCalc!C520="-","",IF(OR(FixtureCalc!E520="blank row 1",FixtureCalc!E520="blank row 2"),"", IF(LEN(INDEX(Settings!$C$6:$C$37,FixtureCalc!E520))=0,"BYE",INDEX(Settings!$C$6:$C$37,FixtureCalc!E520))  )),"")</f>
        <v/>
      </c>
      <c r="G524" s="27"/>
      <c r="H524" s="82"/>
      <c r="I524" s="27"/>
      <c r="J524" s="175" t="str">
        <f>IFERROR(IF(FixtureCalc!C520="-","",IF(OR(FixtureCalc!F520="blank row 1",FixtureCalc!F520="blank row 2"),"",IF(LEN(INDEX(Settings!$C$6:$C$37,FixtureCalc!F520))=0,"BYE",INDEX(Settings!$C$6:$C$37,FixtureCalc!F520)) )),"")</f>
        <v/>
      </c>
      <c r="K524" s="90"/>
      <c r="L524" s="195" t="str">
        <f t="shared" si="53"/>
        <v/>
      </c>
      <c r="S524" s="201" t="str">
        <f t="shared" si="49"/>
        <v>NO</v>
      </c>
      <c r="T524" s="201" t="str">
        <f t="shared" si="50"/>
        <v>NO</v>
      </c>
      <c r="U524" s="201" t="str">
        <f t="shared" si="51"/>
        <v>NO</v>
      </c>
      <c r="V524" s="139">
        <f t="shared" si="52"/>
        <v>0</v>
      </c>
      <c r="W524" s="199" t="str">
        <f t="shared" si="54"/>
        <v/>
      </c>
    </row>
    <row r="525" spans="1:23" ht="18" customHeight="1" x14ac:dyDescent="0.25">
      <c r="A525" s="69"/>
      <c r="B525" s="81"/>
      <c r="C525" s="110"/>
      <c r="D525" s="141" t="str">
        <f>IFERROR(IF(FixtureCalc!C521="-","",IF(OR(FixtureCalc!E521="blank row 1",FixtureCalc!E521="blank row 2"),"","Matchweek "&amp;FixtureCalc!C521)),"")</f>
        <v/>
      </c>
      <c r="E525" s="142" t="str">
        <f>IFERROR(IF(LEN(INDEX(Settings!$D$6:$D$37,MATCH(Fixture!F525,Settings!$C$6:$C$37,0)))=0,"",INDEX(Settings!$D$6:$D$37,MATCH(Fixture!F525,Settings!$C$6:$C$37,0))),"")</f>
        <v/>
      </c>
      <c r="F525" s="185" t="str">
        <f>IFERROR(IF(FixtureCalc!C521="-","",IF(OR(FixtureCalc!E521="blank row 1",FixtureCalc!E521="blank row 2"),"", IF(LEN(INDEX(Settings!$C$6:$C$37,FixtureCalc!E521))=0,"BYE",INDEX(Settings!$C$6:$C$37,FixtureCalc!E521))  )),"")</f>
        <v/>
      </c>
      <c r="G525" s="27"/>
      <c r="H525" s="82"/>
      <c r="I525" s="27"/>
      <c r="J525" s="175" t="str">
        <f>IFERROR(IF(FixtureCalc!C521="-","",IF(OR(FixtureCalc!F521="blank row 1",FixtureCalc!F521="blank row 2"),"",IF(LEN(INDEX(Settings!$C$6:$C$37,FixtureCalc!F521))=0,"BYE",INDEX(Settings!$C$6:$C$37,FixtureCalc!F521)) )),"")</f>
        <v/>
      </c>
      <c r="K525" s="90"/>
      <c r="L525" s="195" t="str">
        <f t="shared" si="53"/>
        <v/>
      </c>
      <c r="S525" s="201" t="str">
        <f t="shared" si="49"/>
        <v>NO</v>
      </c>
      <c r="T525" s="201" t="str">
        <f t="shared" si="50"/>
        <v>NO</v>
      </c>
      <c r="U525" s="201" t="str">
        <f t="shared" si="51"/>
        <v>NO</v>
      </c>
      <c r="V525" s="139">
        <f t="shared" si="52"/>
        <v>0</v>
      </c>
      <c r="W525" s="199" t="str">
        <f t="shared" si="54"/>
        <v/>
      </c>
    </row>
    <row r="526" spans="1:23" ht="18" customHeight="1" x14ac:dyDescent="0.25">
      <c r="A526" s="69"/>
      <c r="B526" s="81"/>
      <c r="C526" s="110"/>
      <c r="D526" s="141" t="str">
        <f>IFERROR(IF(FixtureCalc!C522="-","",IF(OR(FixtureCalc!E522="blank row 1",FixtureCalc!E522="blank row 2"),"","Matchweek "&amp;FixtureCalc!C522)),"")</f>
        <v/>
      </c>
      <c r="E526" s="142" t="str">
        <f>IFERROR(IF(LEN(INDEX(Settings!$D$6:$D$37,MATCH(Fixture!F526,Settings!$C$6:$C$37,0)))=0,"",INDEX(Settings!$D$6:$D$37,MATCH(Fixture!F526,Settings!$C$6:$C$37,0))),"")</f>
        <v/>
      </c>
      <c r="F526" s="185" t="str">
        <f>IFERROR(IF(FixtureCalc!C522="-","",IF(OR(FixtureCalc!E522="blank row 1",FixtureCalc!E522="blank row 2"),"", IF(LEN(INDEX(Settings!$C$6:$C$37,FixtureCalc!E522))=0,"BYE",INDEX(Settings!$C$6:$C$37,FixtureCalc!E522))  )),"")</f>
        <v/>
      </c>
      <c r="G526" s="27"/>
      <c r="H526" s="82"/>
      <c r="I526" s="27"/>
      <c r="J526" s="175" t="str">
        <f>IFERROR(IF(FixtureCalc!C522="-","",IF(OR(FixtureCalc!F522="blank row 1",FixtureCalc!F522="blank row 2"),"",IF(LEN(INDEX(Settings!$C$6:$C$37,FixtureCalc!F522))=0,"BYE",INDEX(Settings!$C$6:$C$37,FixtureCalc!F522)) )),"")</f>
        <v/>
      </c>
      <c r="K526" s="90"/>
      <c r="L526" s="195" t="str">
        <f t="shared" si="53"/>
        <v/>
      </c>
      <c r="S526" s="201" t="str">
        <f t="shared" si="49"/>
        <v>NO</v>
      </c>
      <c r="T526" s="201" t="str">
        <f t="shared" si="50"/>
        <v>NO</v>
      </c>
      <c r="U526" s="201" t="str">
        <f t="shared" si="51"/>
        <v>NO</v>
      </c>
      <c r="V526" s="139">
        <f t="shared" si="52"/>
        <v>0</v>
      </c>
      <c r="W526" s="199" t="str">
        <f t="shared" si="54"/>
        <v/>
      </c>
    </row>
    <row r="527" spans="1:23" ht="18" customHeight="1" x14ac:dyDescent="0.25">
      <c r="A527" s="69"/>
      <c r="B527" s="81"/>
      <c r="C527" s="110"/>
      <c r="D527" s="141" t="str">
        <f>IFERROR(IF(FixtureCalc!C523="-","",IF(OR(FixtureCalc!E523="blank row 1",FixtureCalc!E523="blank row 2"),"","Matchweek "&amp;FixtureCalc!C523)),"")</f>
        <v/>
      </c>
      <c r="E527" s="142" t="str">
        <f>IFERROR(IF(LEN(INDEX(Settings!$D$6:$D$37,MATCH(Fixture!F527,Settings!$C$6:$C$37,0)))=0,"",INDEX(Settings!$D$6:$D$37,MATCH(Fixture!F527,Settings!$C$6:$C$37,0))),"")</f>
        <v/>
      </c>
      <c r="F527" s="185" t="str">
        <f>IFERROR(IF(FixtureCalc!C523="-","",IF(OR(FixtureCalc!E523="blank row 1",FixtureCalc!E523="blank row 2"),"", IF(LEN(INDEX(Settings!$C$6:$C$37,FixtureCalc!E523))=0,"BYE",INDEX(Settings!$C$6:$C$37,FixtureCalc!E523))  )),"")</f>
        <v/>
      </c>
      <c r="G527" s="27"/>
      <c r="H527" s="82"/>
      <c r="I527" s="27"/>
      <c r="J527" s="175" t="str">
        <f>IFERROR(IF(FixtureCalc!C523="-","",IF(OR(FixtureCalc!F523="blank row 1",FixtureCalc!F523="blank row 2"),"",IF(LEN(INDEX(Settings!$C$6:$C$37,FixtureCalc!F523))=0,"BYE",INDEX(Settings!$C$6:$C$37,FixtureCalc!F523)) )),"")</f>
        <v/>
      </c>
      <c r="K527" s="90"/>
      <c r="L527" s="195" t="str">
        <f t="shared" si="53"/>
        <v/>
      </c>
      <c r="S527" s="201" t="str">
        <f t="shared" si="49"/>
        <v>NO</v>
      </c>
      <c r="T527" s="201" t="str">
        <f t="shared" si="50"/>
        <v>NO</v>
      </c>
      <c r="U527" s="201" t="str">
        <f t="shared" si="51"/>
        <v>NO</v>
      </c>
      <c r="V527" s="139">
        <f t="shared" si="52"/>
        <v>0</v>
      </c>
      <c r="W527" s="199" t="str">
        <f t="shared" si="54"/>
        <v/>
      </c>
    </row>
    <row r="528" spans="1:23" ht="18" customHeight="1" x14ac:dyDescent="0.25">
      <c r="A528" s="69"/>
      <c r="B528" s="81"/>
      <c r="C528" s="110"/>
      <c r="D528" s="141" t="str">
        <f>IFERROR(IF(FixtureCalc!C524="-","",IF(OR(FixtureCalc!E524="blank row 1",FixtureCalc!E524="blank row 2"),"","Matchweek "&amp;FixtureCalc!C524)),"")</f>
        <v/>
      </c>
      <c r="E528" s="142" t="str">
        <f>IFERROR(IF(LEN(INDEX(Settings!$D$6:$D$37,MATCH(Fixture!F528,Settings!$C$6:$C$37,0)))=0,"",INDEX(Settings!$D$6:$D$37,MATCH(Fixture!F528,Settings!$C$6:$C$37,0))),"")</f>
        <v/>
      </c>
      <c r="F528" s="185" t="str">
        <f>IFERROR(IF(FixtureCalc!C524="-","",IF(OR(FixtureCalc!E524="blank row 1",FixtureCalc!E524="blank row 2"),"", IF(LEN(INDEX(Settings!$C$6:$C$37,FixtureCalc!E524))=0,"BYE",INDEX(Settings!$C$6:$C$37,FixtureCalc!E524))  )),"")</f>
        <v/>
      </c>
      <c r="G528" s="27"/>
      <c r="H528" s="82"/>
      <c r="I528" s="27"/>
      <c r="J528" s="175" t="str">
        <f>IFERROR(IF(FixtureCalc!C524="-","",IF(OR(FixtureCalc!F524="blank row 1",FixtureCalc!F524="blank row 2"),"",IF(LEN(INDEX(Settings!$C$6:$C$37,FixtureCalc!F524))=0,"BYE",INDEX(Settings!$C$6:$C$37,FixtureCalc!F524)) )),"")</f>
        <v/>
      </c>
      <c r="K528" s="90"/>
      <c r="L528" s="195" t="str">
        <f t="shared" si="53"/>
        <v/>
      </c>
      <c r="S528" s="201" t="str">
        <f t="shared" si="49"/>
        <v>NO</v>
      </c>
      <c r="T528" s="201" t="str">
        <f t="shared" si="50"/>
        <v>NO</v>
      </c>
      <c r="U528" s="201" t="str">
        <f t="shared" si="51"/>
        <v>NO</v>
      </c>
      <c r="V528" s="139">
        <f t="shared" si="52"/>
        <v>0</v>
      </c>
      <c r="W528" s="199" t="str">
        <f t="shared" si="54"/>
        <v/>
      </c>
    </row>
    <row r="529" spans="1:23" ht="18" customHeight="1" x14ac:dyDescent="0.25">
      <c r="A529" s="69"/>
      <c r="B529" s="81"/>
      <c r="C529" s="110"/>
      <c r="D529" s="141" t="str">
        <f>IFERROR(IF(FixtureCalc!C525="-","",IF(OR(FixtureCalc!E525="blank row 1",FixtureCalc!E525="blank row 2"),"","Matchweek "&amp;FixtureCalc!C525)),"")</f>
        <v/>
      </c>
      <c r="E529" s="142" t="str">
        <f>IFERROR(IF(LEN(INDEX(Settings!$D$6:$D$37,MATCH(Fixture!F529,Settings!$C$6:$C$37,0)))=0,"",INDEX(Settings!$D$6:$D$37,MATCH(Fixture!F529,Settings!$C$6:$C$37,0))),"")</f>
        <v/>
      </c>
      <c r="F529" s="185" t="str">
        <f>IFERROR(IF(FixtureCalc!C525="-","",IF(OR(FixtureCalc!E525="blank row 1",FixtureCalc!E525="blank row 2"),"", IF(LEN(INDEX(Settings!$C$6:$C$37,FixtureCalc!E525))=0,"BYE",INDEX(Settings!$C$6:$C$37,FixtureCalc!E525))  )),"")</f>
        <v/>
      </c>
      <c r="G529" s="27"/>
      <c r="H529" s="82"/>
      <c r="I529" s="27"/>
      <c r="J529" s="175" t="str">
        <f>IFERROR(IF(FixtureCalc!C525="-","",IF(OR(FixtureCalc!F525="blank row 1",FixtureCalc!F525="blank row 2"),"",IF(LEN(INDEX(Settings!$C$6:$C$37,FixtureCalc!F525))=0,"BYE",INDEX(Settings!$C$6:$C$37,FixtureCalc!F525)) )),"")</f>
        <v/>
      </c>
      <c r="K529" s="90"/>
      <c r="L529" s="195" t="str">
        <f t="shared" si="53"/>
        <v/>
      </c>
      <c r="S529" s="201" t="str">
        <f t="shared" si="49"/>
        <v>NO</v>
      </c>
      <c r="T529" s="201" t="str">
        <f t="shared" si="50"/>
        <v>NO</v>
      </c>
      <c r="U529" s="201" t="str">
        <f t="shared" si="51"/>
        <v>NO</v>
      </c>
      <c r="V529" s="139">
        <f t="shared" si="52"/>
        <v>0</v>
      </c>
      <c r="W529" s="199" t="str">
        <f t="shared" si="54"/>
        <v/>
      </c>
    </row>
    <row r="530" spans="1:23" ht="18" customHeight="1" x14ac:dyDescent="0.25">
      <c r="A530" s="69"/>
      <c r="B530" s="81"/>
      <c r="C530" s="110"/>
      <c r="D530" s="141" t="str">
        <f>IFERROR(IF(FixtureCalc!C526="-","",IF(OR(FixtureCalc!E526="blank row 1",FixtureCalc!E526="blank row 2"),"","Matchweek "&amp;FixtureCalc!C526)),"")</f>
        <v/>
      </c>
      <c r="E530" s="142" t="str">
        <f>IFERROR(IF(LEN(INDEX(Settings!$D$6:$D$37,MATCH(Fixture!F530,Settings!$C$6:$C$37,0)))=0,"",INDEX(Settings!$D$6:$D$37,MATCH(Fixture!F530,Settings!$C$6:$C$37,0))),"")</f>
        <v/>
      </c>
      <c r="F530" s="185" t="str">
        <f>IFERROR(IF(FixtureCalc!C526="-","",IF(OR(FixtureCalc!E526="blank row 1",FixtureCalc!E526="blank row 2"),"", IF(LEN(INDEX(Settings!$C$6:$C$37,FixtureCalc!E526))=0,"BYE",INDEX(Settings!$C$6:$C$37,FixtureCalc!E526))  )),"")</f>
        <v/>
      </c>
      <c r="G530" s="27"/>
      <c r="H530" s="82"/>
      <c r="I530" s="27"/>
      <c r="J530" s="175" t="str">
        <f>IFERROR(IF(FixtureCalc!C526="-","",IF(OR(FixtureCalc!F526="blank row 1",FixtureCalc!F526="blank row 2"),"",IF(LEN(INDEX(Settings!$C$6:$C$37,FixtureCalc!F526))=0,"BYE",INDEX(Settings!$C$6:$C$37,FixtureCalc!F526)) )),"")</f>
        <v/>
      </c>
      <c r="K530" s="90"/>
      <c r="L530" s="195" t="str">
        <f t="shared" si="53"/>
        <v/>
      </c>
      <c r="S530" s="201" t="str">
        <f t="shared" si="49"/>
        <v>NO</v>
      </c>
      <c r="T530" s="201" t="str">
        <f t="shared" si="50"/>
        <v>NO</v>
      </c>
      <c r="U530" s="201" t="str">
        <f t="shared" si="51"/>
        <v>NO</v>
      </c>
      <c r="V530" s="139">
        <f t="shared" si="52"/>
        <v>0</v>
      </c>
      <c r="W530" s="199" t="str">
        <f t="shared" si="54"/>
        <v/>
      </c>
    </row>
    <row r="531" spans="1:23" ht="18" customHeight="1" x14ac:dyDescent="0.25">
      <c r="A531" s="69"/>
      <c r="B531" s="81"/>
      <c r="C531" s="110"/>
      <c r="D531" s="141" t="str">
        <f>IFERROR(IF(FixtureCalc!C527="-","",IF(OR(FixtureCalc!E527="blank row 1",FixtureCalc!E527="blank row 2"),"","Matchweek "&amp;FixtureCalc!C527)),"")</f>
        <v/>
      </c>
      <c r="E531" s="142" t="str">
        <f>IFERROR(IF(LEN(INDEX(Settings!$D$6:$D$37,MATCH(Fixture!F531,Settings!$C$6:$C$37,0)))=0,"",INDEX(Settings!$D$6:$D$37,MATCH(Fixture!F531,Settings!$C$6:$C$37,0))),"")</f>
        <v/>
      </c>
      <c r="F531" s="185" t="str">
        <f>IFERROR(IF(FixtureCalc!C527="-","",IF(OR(FixtureCalc!E527="blank row 1",FixtureCalc!E527="blank row 2"),"", IF(LEN(INDEX(Settings!$C$6:$C$37,FixtureCalc!E527))=0,"BYE",INDEX(Settings!$C$6:$C$37,FixtureCalc!E527))  )),"")</f>
        <v/>
      </c>
      <c r="G531" s="27"/>
      <c r="H531" s="82"/>
      <c r="I531" s="27"/>
      <c r="J531" s="175" t="str">
        <f>IFERROR(IF(FixtureCalc!C527="-","",IF(OR(FixtureCalc!F527="blank row 1",FixtureCalc!F527="blank row 2"),"",IF(LEN(INDEX(Settings!$C$6:$C$37,FixtureCalc!F527))=0,"BYE",INDEX(Settings!$C$6:$C$37,FixtureCalc!F527)) )),"")</f>
        <v/>
      </c>
      <c r="K531" s="90"/>
      <c r="L531" s="195" t="str">
        <f t="shared" si="53"/>
        <v/>
      </c>
      <c r="S531" s="201" t="str">
        <f t="shared" si="49"/>
        <v>NO</v>
      </c>
      <c r="T531" s="201" t="str">
        <f t="shared" si="50"/>
        <v>NO</v>
      </c>
      <c r="U531" s="201" t="str">
        <f t="shared" si="51"/>
        <v>NO</v>
      </c>
      <c r="V531" s="139">
        <f t="shared" si="52"/>
        <v>0</v>
      </c>
      <c r="W531" s="199" t="str">
        <f t="shared" si="54"/>
        <v/>
      </c>
    </row>
    <row r="532" spans="1:23" ht="18" customHeight="1" x14ac:dyDescent="0.25">
      <c r="A532" s="69"/>
      <c r="B532" s="81"/>
      <c r="C532" s="110"/>
      <c r="D532" s="141" t="str">
        <f>IFERROR(IF(FixtureCalc!C528="-","",IF(OR(FixtureCalc!E528="blank row 1",FixtureCalc!E528="blank row 2"),"","Matchweek "&amp;FixtureCalc!C528)),"")</f>
        <v/>
      </c>
      <c r="E532" s="142" t="str">
        <f>IFERROR(IF(LEN(INDEX(Settings!$D$6:$D$37,MATCH(Fixture!F532,Settings!$C$6:$C$37,0)))=0,"",INDEX(Settings!$D$6:$D$37,MATCH(Fixture!F532,Settings!$C$6:$C$37,0))),"")</f>
        <v/>
      </c>
      <c r="F532" s="185" t="str">
        <f>IFERROR(IF(FixtureCalc!C528="-","",IF(OR(FixtureCalc!E528="blank row 1",FixtureCalc!E528="blank row 2"),"", IF(LEN(INDEX(Settings!$C$6:$C$37,FixtureCalc!E528))=0,"BYE",INDEX(Settings!$C$6:$C$37,FixtureCalc!E528))  )),"")</f>
        <v/>
      </c>
      <c r="G532" s="27"/>
      <c r="H532" s="82"/>
      <c r="I532" s="27"/>
      <c r="J532" s="175" t="str">
        <f>IFERROR(IF(FixtureCalc!C528="-","",IF(OR(FixtureCalc!F528="blank row 1",FixtureCalc!F528="blank row 2"),"",IF(LEN(INDEX(Settings!$C$6:$C$37,FixtureCalc!F528))=0,"BYE",INDEX(Settings!$C$6:$C$37,FixtureCalc!F528)) )),"")</f>
        <v/>
      </c>
      <c r="K532" s="90"/>
      <c r="L532" s="195" t="str">
        <f t="shared" si="53"/>
        <v/>
      </c>
      <c r="S532" s="201" t="str">
        <f t="shared" si="49"/>
        <v>NO</v>
      </c>
      <c r="T532" s="201" t="str">
        <f t="shared" si="50"/>
        <v>NO</v>
      </c>
      <c r="U532" s="201" t="str">
        <f t="shared" si="51"/>
        <v>NO</v>
      </c>
      <c r="V532" s="139">
        <f t="shared" si="52"/>
        <v>0</v>
      </c>
      <c r="W532" s="199" t="str">
        <f t="shared" si="54"/>
        <v/>
      </c>
    </row>
    <row r="533" spans="1:23" ht="18" customHeight="1" x14ac:dyDescent="0.25">
      <c r="A533" s="69"/>
      <c r="B533" s="81"/>
      <c r="C533" s="110"/>
      <c r="D533" s="141" t="str">
        <f>IFERROR(IF(FixtureCalc!C529="-","",IF(OR(FixtureCalc!E529="blank row 1",FixtureCalc!E529="blank row 2"),"","Matchweek "&amp;FixtureCalc!C529)),"")</f>
        <v/>
      </c>
      <c r="E533" s="142" t="str">
        <f>IFERROR(IF(LEN(INDEX(Settings!$D$6:$D$37,MATCH(Fixture!F533,Settings!$C$6:$C$37,0)))=0,"",INDEX(Settings!$D$6:$D$37,MATCH(Fixture!F533,Settings!$C$6:$C$37,0))),"")</f>
        <v/>
      </c>
      <c r="F533" s="185" t="str">
        <f>IFERROR(IF(FixtureCalc!C529="-","",IF(OR(FixtureCalc!E529="blank row 1",FixtureCalc!E529="blank row 2"),"", IF(LEN(INDEX(Settings!$C$6:$C$37,FixtureCalc!E529))=0,"BYE",INDEX(Settings!$C$6:$C$37,FixtureCalc!E529))  )),"")</f>
        <v/>
      </c>
      <c r="G533" s="27"/>
      <c r="H533" s="82"/>
      <c r="I533" s="27"/>
      <c r="J533" s="175" t="str">
        <f>IFERROR(IF(FixtureCalc!C529="-","",IF(OR(FixtureCalc!F529="blank row 1",FixtureCalc!F529="blank row 2"),"",IF(LEN(INDEX(Settings!$C$6:$C$37,FixtureCalc!F529))=0,"BYE",INDEX(Settings!$C$6:$C$37,FixtureCalc!F529)) )),"")</f>
        <v/>
      </c>
      <c r="K533" s="90"/>
      <c r="L533" s="195" t="str">
        <f t="shared" si="53"/>
        <v/>
      </c>
      <c r="S533" s="201" t="str">
        <f t="shared" si="49"/>
        <v>NO</v>
      </c>
      <c r="T533" s="201" t="str">
        <f t="shared" si="50"/>
        <v>NO</v>
      </c>
      <c r="U533" s="201" t="str">
        <f t="shared" si="51"/>
        <v>NO</v>
      </c>
      <c r="V533" s="139">
        <f t="shared" si="52"/>
        <v>0</v>
      </c>
      <c r="W533" s="199" t="str">
        <f t="shared" si="54"/>
        <v/>
      </c>
    </row>
    <row r="534" spans="1:23" ht="18" customHeight="1" x14ac:dyDescent="0.25">
      <c r="A534" s="69"/>
      <c r="B534" s="81"/>
      <c r="C534" s="110"/>
      <c r="D534" s="141" t="str">
        <f>IFERROR(IF(FixtureCalc!C530="-","",IF(OR(FixtureCalc!E530="blank row 1",FixtureCalc!E530="blank row 2"),"","Matchweek "&amp;FixtureCalc!C530)),"")</f>
        <v/>
      </c>
      <c r="E534" s="142" t="str">
        <f>IFERROR(IF(LEN(INDEX(Settings!$D$6:$D$37,MATCH(Fixture!F534,Settings!$C$6:$C$37,0)))=0,"",INDEX(Settings!$D$6:$D$37,MATCH(Fixture!F534,Settings!$C$6:$C$37,0))),"")</f>
        <v/>
      </c>
      <c r="F534" s="185" t="str">
        <f>IFERROR(IF(FixtureCalc!C530="-","",IF(OR(FixtureCalc!E530="blank row 1",FixtureCalc!E530="blank row 2"),"", IF(LEN(INDEX(Settings!$C$6:$C$37,FixtureCalc!E530))=0,"BYE",INDEX(Settings!$C$6:$C$37,FixtureCalc!E530))  )),"")</f>
        <v/>
      </c>
      <c r="G534" s="27"/>
      <c r="H534" s="82"/>
      <c r="I534" s="27"/>
      <c r="J534" s="175" t="str">
        <f>IFERROR(IF(FixtureCalc!C530="-","",IF(OR(FixtureCalc!F530="blank row 1",FixtureCalc!F530="blank row 2"),"",IF(LEN(INDEX(Settings!$C$6:$C$37,FixtureCalc!F530))=0,"BYE",INDEX(Settings!$C$6:$C$37,FixtureCalc!F530)) )),"")</f>
        <v/>
      </c>
      <c r="K534" s="90"/>
      <c r="L534" s="195" t="str">
        <f t="shared" si="53"/>
        <v/>
      </c>
      <c r="S534" s="201" t="str">
        <f t="shared" si="49"/>
        <v>NO</v>
      </c>
      <c r="T534" s="201" t="str">
        <f t="shared" si="50"/>
        <v>NO</v>
      </c>
      <c r="U534" s="201" t="str">
        <f t="shared" si="51"/>
        <v>NO</v>
      </c>
      <c r="V534" s="139">
        <f t="shared" si="52"/>
        <v>0</v>
      </c>
      <c r="W534" s="199" t="str">
        <f t="shared" si="54"/>
        <v/>
      </c>
    </row>
    <row r="535" spans="1:23" ht="18" customHeight="1" x14ac:dyDescent="0.25">
      <c r="A535" s="69"/>
      <c r="B535" s="81"/>
      <c r="C535" s="110"/>
      <c r="D535" s="141" t="str">
        <f>IFERROR(IF(FixtureCalc!C531="-","",IF(OR(FixtureCalc!E531="blank row 1",FixtureCalc!E531="blank row 2"),"","Matchweek "&amp;FixtureCalc!C531)),"")</f>
        <v/>
      </c>
      <c r="E535" s="142" t="str">
        <f>IFERROR(IF(LEN(INDEX(Settings!$D$6:$D$37,MATCH(Fixture!F535,Settings!$C$6:$C$37,0)))=0,"",INDEX(Settings!$D$6:$D$37,MATCH(Fixture!F535,Settings!$C$6:$C$37,0))),"")</f>
        <v/>
      </c>
      <c r="F535" s="185" t="str">
        <f>IFERROR(IF(FixtureCalc!C531="-","",IF(OR(FixtureCalc!E531="blank row 1",FixtureCalc!E531="blank row 2"),"", IF(LEN(INDEX(Settings!$C$6:$C$37,FixtureCalc!E531))=0,"BYE",INDEX(Settings!$C$6:$C$37,FixtureCalc!E531))  )),"")</f>
        <v/>
      </c>
      <c r="G535" s="27"/>
      <c r="H535" s="82"/>
      <c r="I535" s="27"/>
      <c r="J535" s="175" t="str">
        <f>IFERROR(IF(FixtureCalc!C531="-","",IF(OR(FixtureCalc!F531="blank row 1",FixtureCalc!F531="blank row 2"),"",IF(LEN(INDEX(Settings!$C$6:$C$37,FixtureCalc!F531))=0,"BYE",INDEX(Settings!$C$6:$C$37,FixtureCalc!F531)) )),"")</f>
        <v/>
      </c>
      <c r="K535" s="90"/>
      <c r="L535" s="195" t="str">
        <f t="shared" si="53"/>
        <v/>
      </c>
      <c r="S535" s="201" t="str">
        <f t="shared" si="49"/>
        <v>NO</v>
      </c>
      <c r="T535" s="201" t="str">
        <f t="shared" si="50"/>
        <v>NO</v>
      </c>
      <c r="U535" s="201" t="str">
        <f t="shared" si="51"/>
        <v>NO</v>
      </c>
      <c r="V535" s="139">
        <f t="shared" si="52"/>
        <v>0</v>
      </c>
      <c r="W535" s="199" t="str">
        <f t="shared" si="54"/>
        <v/>
      </c>
    </row>
    <row r="536" spans="1:23" ht="18" customHeight="1" x14ac:dyDescent="0.25">
      <c r="A536" s="69"/>
      <c r="B536" s="81"/>
      <c r="C536" s="110"/>
      <c r="D536" s="141" t="str">
        <f>IFERROR(IF(FixtureCalc!C532="-","",IF(OR(FixtureCalc!E532="blank row 1",FixtureCalc!E532="blank row 2"),"","Matchweek "&amp;FixtureCalc!C532)),"")</f>
        <v/>
      </c>
      <c r="E536" s="142" t="str">
        <f>IFERROR(IF(LEN(INDEX(Settings!$D$6:$D$37,MATCH(Fixture!F536,Settings!$C$6:$C$37,0)))=0,"",INDEX(Settings!$D$6:$D$37,MATCH(Fixture!F536,Settings!$C$6:$C$37,0))),"")</f>
        <v/>
      </c>
      <c r="F536" s="185" t="str">
        <f>IFERROR(IF(FixtureCalc!C532="-","",IF(OR(FixtureCalc!E532="blank row 1",FixtureCalc!E532="blank row 2"),"", IF(LEN(INDEX(Settings!$C$6:$C$37,FixtureCalc!E532))=0,"BYE",INDEX(Settings!$C$6:$C$37,FixtureCalc!E532))  )),"")</f>
        <v/>
      </c>
      <c r="G536" s="27"/>
      <c r="H536" s="82"/>
      <c r="I536" s="27"/>
      <c r="J536" s="175" t="str">
        <f>IFERROR(IF(FixtureCalc!C532="-","",IF(OR(FixtureCalc!F532="blank row 1",FixtureCalc!F532="blank row 2"),"",IF(LEN(INDEX(Settings!$C$6:$C$37,FixtureCalc!F532))=0,"BYE",INDEX(Settings!$C$6:$C$37,FixtureCalc!F532)) )),"")</f>
        <v/>
      </c>
      <c r="K536" s="90"/>
      <c r="L536" s="195" t="str">
        <f t="shared" si="53"/>
        <v/>
      </c>
      <c r="S536" s="201" t="str">
        <f t="shared" si="49"/>
        <v>NO</v>
      </c>
      <c r="T536" s="201" t="str">
        <f t="shared" si="50"/>
        <v>NO</v>
      </c>
      <c r="U536" s="201" t="str">
        <f t="shared" si="51"/>
        <v>NO</v>
      </c>
      <c r="V536" s="139">
        <f t="shared" si="52"/>
        <v>0</v>
      </c>
      <c r="W536" s="199" t="str">
        <f t="shared" si="54"/>
        <v/>
      </c>
    </row>
    <row r="537" spans="1:23" ht="18" customHeight="1" x14ac:dyDescent="0.25">
      <c r="A537" s="69"/>
      <c r="B537" s="81"/>
      <c r="C537" s="110"/>
      <c r="D537" s="141" t="str">
        <f>IFERROR(IF(FixtureCalc!C533="-","",IF(OR(FixtureCalc!E533="blank row 1",FixtureCalc!E533="blank row 2"),"","Matchweek "&amp;FixtureCalc!C533)),"")</f>
        <v/>
      </c>
      <c r="E537" s="142" t="str">
        <f>IFERROR(IF(LEN(INDEX(Settings!$D$6:$D$37,MATCH(Fixture!F537,Settings!$C$6:$C$37,0)))=0,"",INDEX(Settings!$D$6:$D$37,MATCH(Fixture!F537,Settings!$C$6:$C$37,0))),"")</f>
        <v/>
      </c>
      <c r="F537" s="185" t="str">
        <f>IFERROR(IF(FixtureCalc!C533="-","",IF(OR(FixtureCalc!E533="blank row 1",FixtureCalc!E533="blank row 2"),"", IF(LEN(INDEX(Settings!$C$6:$C$37,FixtureCalc!E533))=0,"BYE",INDEX(Settings!$C$6:$C$37,FixtureCalc!E533))  )),"")</f>
        <v/>
      </c>
      <c r="G537" s="27"/>
      <c r="H537" s="82"/>
      <c r="I537" s="27"/>
      <c r="J537" s="175" t="str">
        <f>IFERROR(IF(FixtureCalc!C533="-","",IF(OR(FixtureCalc!F533="blank row 1",FixtureCalc!F533="blank row 2"),"",IF(LEN(INDEX(Settings!$C$6:$C$37,FixtureCalc!F533))=0,"BYE",INDEX(Settings!$C$6:$C$37,FixtureCalc!F533)) )),"")</f>
        <v/>
      </c>
      <c r="K537" s="90"/>
      <c r="L537" s="195" t="str">
        <f t="shared" si="53"/>
        <v/>
      </c>
      <c r="S537" s="201" t="str">
        <f t="shared" si="49"/>
        <v>NO</v>
      </c>
      <c r="T537" s="201" t="str">
        <f t="shared" si="50"/>
        <v>NO</v>
      </c>
      <c r="U537" s="201" t="str">
        <f t="shared" si="51"/>
        <v>NO</v>
      </c>
      <c r="V537" s="139">
        <f t="shared" si="52"/>
        <v>0</v>
      </c>
      <c r="W537" s="199" t="str">
        <f t="shared" si="54"/>
        <v/>
      </c>
    </row>
    <row r="538" spans="1:23" ht="18" customHeight="1" x14ac:dyDescent="0.25">
      <c r="A538" s="69"/>
      <c r="B538" s="81"/>
      <c r="C538" s="110"/>
      <c r="D538" s="141" t="str">
        <f>IFERROR(IF(FixtureCalc!C534="-","",IF(OR(FixtureCalc!E534="blank row 1",FixtureCalc!E534="blank row 2"),"","Matchweek "&amp;FixtureCalc!C534)),"")</f>
        <v/>
      </c>
      <c r="E538" s="142" t="str">
        <f>IFERROR(IF(LEN(INDEX(Settings!$D$6:$D$37,MATCH(Fixture!F538,Settings!$C$6:$C$37,0)))=0,"",INDEX(Settings!$D$6:$D$37,MATCH(Fixture!F538,Settings!$C$6:$C$37,0))),"")</f>
        <v/>
      </c>
      <c r="F538" s="185" t="str">
        <f>IFERROR(IF(FixtureCalc!C534="-","",IF(OR(FixtureCalc!E534="blank row 1",FixtureCalc!E534="blank row 2"),"", IF(LEN(INDEX(Settings!$C$6:$C$37,FixtureCalc!E534))=0,"BYE",INDEX(Settings!$C$6:$C$37,FixtureCalc!E534))  )),"")</f>
        <v/>
      </c>
      <c r="G538" s="27"/>
      <c r="H538" s="82"/>
      <c r="I538" s="27"/>
      <c r="J538" s="175" t="str">
        <f>IFERROR(IF(FixtureCalc!C534="-","",IF(OR(FixtureCalc!F534="blank row 1",FixtureCalc!F534="blank row 2"),"",IF(LEN(INDEX(Settings!$C$6:$C$37,FixtureCalc!F534))=0,"BYE",INDEX(Settings!$C$6:$C$37,FixtureCalc!F534)) )),"")</f>
        <v/>
      </c>
      <c r="K538" s="90"/>
      <c r="L538" s="195" t="str">
        <f t="shared" si="53"/>
        <v/>
      </c>
      <c r="S538" s="201" t="str">
        <f t="shared" si="49"/>
        <v>NO</v>
      </c>
      <c r="T538" s="201" t="str">
        <f t="shared" si="50"/>
        <v>NO</v>
      </c>
      <c r="U538" s="201" t="str">
        <f t="shared" si="51"/>
        <v>NO</v>
      </c>
      <c r="V538" s="139">
        <f t="shared" si="52"/>
        <v>0</v>
      </c>
      <c r="W538" s="199" t="str">
        <f t="shared" si="54"/>
        <v/>
      </c>
    </row>
    <row r="539" spans="1:23" ht="18" customHeight="1" x14ac:dyDescent="0.25">
      <c r="A539" s="69"/>
      <c r="B539" s="81"/>
      <c r="C539" s="110"/>
      <c r="D539" s="141" t="str">
        <f>IFERROR(IF(FixtureCalc!C535="-","",IF(OR(FixtureCalc!E535="blank row 1",FixtureCalc!E535="blank row 2"),"","Matchweek "&amp;FixtureCalc!C535)),"")</f>
        <v/>
      </c>
      <c r="E539" s="142" t="str">
        <f>IFERROR(IF(LEN(INDEX(Settings!$D$6:$D$37,MATCH(Fixture!F539,Settings!$C$6:$C$37,0)))=0,"",INDEX(Settings!$D$6:$D$37,MATCH(Fixture!F539,Settings!$C$6:$C$37,0))),"")</f>
        <v/>
      </c>
      <c r="F539" s="185" t="str">
        <f>IFERROR(IF(FixtureCalc!C535="-","",IF(OR(FixtureCalc!E535="blank row 1",FixtureCalc!E535="blank row 2"),"", IF(LEN(INDEX(Settings!$C$6:$C$37,FixtureCalc!E535))=0,"BYE",INDEX(Settings!$C$6:$C$37,FixtureCalc!E535))  )),"")</f>
        <v/>
      </c>
      <c r="G539" s="27"/>
      <c r="H539" s="82"/>
      <c r="I539" s="27"/>
      <c r="J539" s="175" t="str">
        <f>IFERROR(IF(FixtureCalc!C535="-","",IF(OR(FixtureCalc!F535="blank row 1",FixtureCalc!F535="blank row 2"),"",IF(LEN(INDEX(Settings!$C$6:$C$37,FixtureCalc!F535))=0,"BYE",INDEX(Settings!$C$6:$C$37,FixtureCalc!F535)) )),"")</f>
        <v/>
      </c>
      <c r="K539" s="90"/>
      <c r="L539" s="195" t="str">
        <f t="shared" si="53"/>
        <v/>
      </c>
      <c r="S539" s="201" t="str">
        <f t="shared" si="49"/>
        <v>NO</v>
      </c>
      <c r="T539" s="201" t="str">
        <f t="shared" si="50"/>
        <v>NO</v>
      </c>
      <c r="U539" s="201" t="str">
        <f t="shared" si="51"/>
        <v>NO</v>
      </c>
      <c r="V539" s="139">
        <f t="shared" si="52"/>
        <v>0</v>
      </c>
      <c r="W539" s="199" t="str">
        <f t="shared" si="54"/>
        <v/>
      </c>
    </row>
    <row r="540" spans="1:23" ht="18" customHeight="1" x14ac:dyDescent="0.25">
      <c r="A540" s="69"/>
      <c r="B540" s="81"/>
      <c r="C540" s="110"/>
      <c r="D540" s="141" t="str">
        <f>IFERROR(IF(FixtureCalc!C536="-","",IF(OR(FixtureCalc!E536="blank row 1",FixtureCalc!E536="blank row 2"),"","Matchweek "&amp;FixtureCalc!C536)),"")</f>
        <v/>
      </c>
      <c r="E540" s="142" t="str">
        <f>IFERROR(IF(LEN(INDEX(Settings!$D$6:$D$37,MATCH(Fixture!F540,Settings!$C$6:$C$37,0)))=0,"",INDEX(Settings!$D$6:$D$37,MATCH(Fixture!F540,Settings!$C$6:$C$37,0))),"")</f>
        <v/>
      </c>
      <c r="F540" s="185" t="str">
        <f>IFERROR(IF(FixtureCalc!C536="-","",IF(OR(FixtureCalc!E536="blank row 1",FixtureCalc!E536="blank row 2"),"", IF(LEN(INDEX(Settings!$C$6:$C$37,FixtureCalc!E536))=0,"BYE",INDEX(Settings!$C$6:$C$37,FixtureCalc!E536))  )),"")</f>
        <v/>
      </c>
      <c r="G540" s="27"/>
      <c r="H540" s="82"/>
      <c r="I540" s="27"/>
      <c r="J540" s="175" t="str">
        <f>IFERROR(IF(FixtureCalc!C536="-","",IF(OR(FixtureCalc!F536="blank row 1",FixtureCalc!F536="blank row 2"),"",IF(LEN(INDEX(Settings!$C$6:$C$37,FixtureCalc!F536))=0,"BYE",INDEX(Settings!$C$6:$C$37,FixtureCalc!F536)) )),"")</f>
        <v/>
      </c>
      <c r="K540" s="90"/>
      <c r="L540" s="195" t="str">
        <f t="shared" si="53"/>
        <v/>
      </c>
      <c r="S540" s="201" t="str">
        <f t="shared" si="49"/>
        <v>NO</v>
      </c>
      <c r="T540" s="201" t="str">
        <f t="shared" si="50"/>
        <v>NO</v>
      </c>
      <c r="U540" s="201" t="str">
        <f t="shared" si="51"/>
        <v>NO</v>
      </c>
      <c r="V540" s="139">
        <f t="shared" si="52"/>
        <v>0</v>
      </c>
      <c r="W540" s="199" t="str">
        <f t="shared" si="54"/>
        <v/>
      </c>
    </row>
    <row r="541" spans="1:23" ht="18" customHeight="1" x14ac:dyDescent="0.25">
      <c r="A541" s="69"/>
      <c r="B541" s="81"/>
      <c r="C541" s="110"/>
      <c r="D541" s="141" t="str">
        <f>IFERROR(IF(FixtureCalc!C537="-","",IF(OR(FixtureCalc!E537="blank row 1",FixtureCalc!E537="blank row 2"),"","Matchweek "&amp;FixtureCalc!C537)),"")</f>
        <v/>
      </c>
      <c r="E541" s="142" t="str">
        <f>IFERROR(IF(LEN(INDEX(Settings!$D$6:$D$37,MATCH(Fixture!F541,Settings!$C$6:$C$37,0)))=0,"",INDEX(Settings!$D$6:$D$37,MATCH(Fixture!F541,Settings!$C$6:$C$37,0))),"")</f>
        <v/>
      </c>
      <c r="F541" s="185" t="str">
        <f>IFERROR(IF(FixtureCalc!C537="-","",IF(OR(FixtureCalc!E537="blank row 1",FixtureCalc!E537="blank row 2"),"", IF(LEN(INDEX(Settings!$C$6:$C$37,FixtureCalc!E537))=0,"BYE",INDEX(Settings!$C$6:$C$37,FixtureCalc!E537))  )),"")</f>
        <v/>
      </c>
      <c r="G541" s="27"/>
      <c r="H541" s="82"/>
      <c r="I541" s="27"/>
      <c r="J541" s="175" t="str">
        <f>IFERROR(IF(FixtureCalc!C537="-","",IF(OR(FixtureCalc!F537="blank row 1",FixtureCalc!F537="blank row 2"),"",IF(LEN(INDEX(Settings!$C$6:$C$37,FixtureCalc!F537))=0,"BYE",INDEX(Settings!$C$6:$C$37,FixtureCalc!F537)) )),"")</f>
        <v/>
      </c>
      <c r="K541" s="90"/>
      <c r="L541" s="195" t="str">
        <f t="shared" si="53"/>
        <v/>
      </c>
      <c r="S541" s="201" t="str">
        <f t="shared" si="49"/>
        <v>NO</v>
      </c>
      <c r="T541" s="201" t="str">
        <f t="shared" si="50"/>
        <v>NO</v>
      </c>
      <c r="U541" s="201" t="str">
        <f t="shared" si="51"/>
        <v>NO</v>
      </c>
      <c r="V541" s="139">
        <f t="shared" si="52"/>
        <v>0</v>
      </c>
      <c r="W541" s="199" t="str">
        <f t="shared" si="54"/>
        <v/>
      </c>
    </row>
    <row r="542" spans="1:23" ht="18" customHeight="1" x14ac:dyDescent="0.25">
      <c r="A542" s="69"/>
      <c r="B542" s="81"/>
      <c r="C542" s="110"/>
      <c r="D542" s="141" t="str">
        <f>IFERROR(IF(FixtureCalc!C538="-","",IF(OR(FixtureCalc!E538="blank row 1",FixtureCalc!E538="blank row 2"),"","Matchweek "&amp;FixtureCalc!C538)),"")</f>
        <v/>
      </c>
      <c r="E542" s="142" t="str">
        <f>IFERROR(IF(LEN(INDEX(Settings!$D$6:$D$37,MATCH(Fixture!F542,Settings!$C$6:$C$37,0)))=0,"",INDEX(Settings!$D$6:$D$37,MATCH(Fixture!F542,Settings!$C$6:$C$37,0))),"")</f>
        <v/>
      </c>
      <c r="F542" s="185" t="str">
        <f>IFERROR(IF(FixtureCalc!C538="-","",IF(OR(FixtureCalc!E538="blank row 1",FixtureCalc!E538="blank row 2"),"", IF(LEN(INDEX(Settings!$C$6:$C$37,FixtureCalc!E538))=0,"BYE",INDEX(Settings!$C$6:$C$37,FixtureCalc!E538))  )),"")</f>
        <v/>
      </c>
      <c r="G542" s="27"/>
      <c r="H542" s="82"/>
      <c r="I542" s="27"/>
      <c r="J542" s="175" t="str">
        <f>IFERROR(IF(FixtureCalc!C538="-","",IF(OR(FixtureCalc!F538="blank row 1",FixtureCalc!F538="blank row 2"),"",IF(LEN(INDEX(Settings!$C$6:$C$37,FixtureCalc!F538))=0,"BYE",INDEX(Settings!$C$6:$C$37,FixtureCalc!F538)) )),"")</f>
        <v/>
      </c>
      <c r="K542" s="90"/>
      <c r="L542" s="195" t="str">
        <f t="shared" si="53"/>
        <v/>
      </c>
      <c r="S542" s="201" t="str">
        <f t="shared" si="49"/>
        <v>NO</v>
      </c>
      <c r="T542" s="201" t="str">
        <f t="shared" si="50"/>
        <v>NO</v>
      </c>
      <c r="U542" s="201" t="str">
        <f t="shared" si="51"/>
        <v>NO</v>
      </c>
      <c r="V542" s="139">
        <f t="shared" si="52"/>
        <v>0</v>
      </c>
      <c r="W542" s="199" t="str">
        <f t="shared" si="54"/>
        <v/>
      </c>
    </row>
    <row r="543" spans="1:23" ht="18" customHeight="1" x14ac:dyDescent="0.25">
      <c r="A543" s="69"/>
      <c r="B543" s="81"/>
      <c r="C543" s="110"/>
      <c r="D543" s="141" t="str">
        <f>IFERROR(IF(FixtureCalc!C539="-","",IF(OR(FixtureCalc!E539="blank row 1",FixtureCalc!E539="blank row 2"),"","Matchweek "&amp;FixtureCalc!C539)),"")</f>
        <v/>
      </c>
      <c r="E543" s="142" t="str">
        <f>IFERROR(IF(LEN(INDEX(Settings!$D$6:$D$37,MATCH(Fixture!F543,Settings!$C$6:$C$37,0)))=0,"",INDEX(Settings!$D$6:$D$37,MATCH(Fixture!F543,Settings!$C$6:$C$37,0))),"")</f>
        <v/>
      </c>
      <c r="F543" s="185" t="str">
        <f>IFERROR(IF(FixtureCalc!C539="-","",IF(OR(FixtureCalc!E539="blank row 1",FixtureCalc!E539="blank row 2"),"", IF(LEN(INDEX(Settings!$C$6:$C$37,FixtureCalc!E539))=0,"BYE",INDEX(Settings!$C$6:$C$37,FixtureCalc!E539))  )),"")</f>
        <v/>
      </c>
      <c r="G543" s="27"/>
      <c r="H543" s="82"/>
      <c r="I543" s="27"/>
      <c r="J543" s="175" t="str">
        <f>IFERROR(IF(FixtureCalc!C539="-","",IF(OR(FixtureCalc!F539="blank row 1",FixtureCalc!F539="blank row 2"),"",IF(LEN(INDEX(Settings!$C$6:$C$37,FixtureCalc!F539))=0,"BYE",INDEX(Settings!$C$6:$C$37,FixtureCalc!F539)) )),"")</f>
        <v/>
      </c>
      <c r="K543" s="90"/>
      <c r="L543" s="195" t="str">
        <f t="shared" si="53"/>
        <v/>
      </c>
      <c r="S543" s="201" t="str">
        <f t="shared" si="49"/>
        <v>NO</v>
      </c>
      <c r="T543" s="201" t="str">
        <f t="shared" si="50"/>
        <v>NO</v>
      </c>
      <c r="U543" s="201" t="str">
        <f t="shared" si="51"/>
        <v>NO</v>
      </c>
      <c r="V543" s="139">
        <f t="shared" si="52"/>
        <v>0</v>
      </c>
      <c r="W543" s="199" t="str">
        <f t="shared" si="54"/>
        <v/>
      </c>
    </row>
    <row r="544" spans="1:23" ht="18" customHeight="1" x14ac:dyDescent="0.25">
      <c r="A544" s="69"/>
      <c r="B544" s="81"/>
      <c r="C544" s="110"/>
      <c r="D544" s="141" t="str">
        <f>IFERROR(IF(FixtureCalc!C540="-","",IF(OR(FixtureCalc!E540="blank row 1",FixtureCalc!E540="blank row 2"),"","Matchweek "&amp;FixtureCalc!C540)),"")</f>
        <v/>
      </c>
      <c r="E544" s="142" t="str">
        <f>IFERROR(IF(LEN(INDEX(Settings!$D$6:$D$37,MATCH(Fixture!F544,Settings!$C$6:$C$37,0)))=0,"",INDEX(Settings!$D$6:$D$37,MATCH(Fixture!F544,Settings!$C$6:$C$37,0))),"")</f>
        <v/>
      </c>
      <c r="F544" s="185" t="str">
        <f>IFERROR(IF(FixtureCalc!C540="-","",IF(OR(FixtureCalc!E540="blank row 1",FixtureCalc!E540="blank row 2"),"", IF(LEN(INDEX(Settings!$C$6:$C$37,FixtureCalc!E540))=0,"BYE",INDEX(Settings!$C$6:$C$37,FixtureCalc!E540))  )),"")</f>
        <v/>
      </c>
      <c r="G544" s="27"/>
      <c r="H544" s="82"/>
      <c r="I544" s="27"/>
      <c r="J544" s="175" t="str">
        <f>IFERROR(IF(FixtureCalc!C540="-","",IF(OR(FixtureCalc!F540="blank row 1",FixtureCalc!F540="blank row 2"),"",IF(LEN(INDEX(Settings!$C$6:$C$37,FixtureCalc!F540))=0,"BYE",INDEX(Settings!$C$6:$C$37,FixtureCalc!F540)) )),"")</f>
        <v/>
      </c>
      <c r="K544" s="90"/>
      <c r="L544" s="195" t="str">
        <f t="shared" si="53"/>
        <v/>
      </c>
      <c r="S544" s="201" t="str">
        <f t="shared" si="49"/>
        <v>NO</v>
      </c>
      <c r="T544" s="201" t="str">
        <f t="shared" si="50"/>
        <v>NO</v>
      </c>
      <c r="U544" s="201" t="str">
        <f t="shared" si="51"/>
        <v>NO</v>
      </c>
      <c r="V544" s="139">
        <f t="shared" si="52"/>
        <v>0</v>
      </c>
      <c r="W544" s="199" t="str">
        <f t="shared" si="54"/>
        <v/>
      </c>
    </row>
    <row r="545" spans="1:23" ht="18" customHeight="1" x14ac:dyDescent="0.25">
      <c r="A545" s="69"/>
      <c r="B545" s="81"/>
      <c r="C545" s="110"/>
      <c r="D545" s="141" t="str">
        <f>IFERROR(IF(FixtureCalc!C541="-","",IF(OR(FixtureCalc!E541="blank row 1",FixtureCalc!E541="blank row 2"),"","Matchweek "&amp;FixtureCalc!C541)),"")</f>
        <v/>
      </c>
      <c r="E545" s="142" t="str">
        <f>IFERROR(IF(LEN(INDEX(Settings!$D$6:$D$37,MATCH(Fixture!F545,Settings!$C$6:$C$37,0)))=0,"",INDEX(Settings!$D$6:$D$37,MATCH(Fixture!F545,Settings!$C$6:$C$37,0))),"")</f>
        <v/>
      </c>
      <c r="F545" s="185" t="str">
        <f>IFERROR(IF(FixtureCalc!C541="-","",IF(OR(FixtureCalc!E541="blank row 1",FixtureCalc!E541="blank row 2"),"", IF(LEN(INDEX(Settings!$C$6:$C$37,FixtureCalc!E541))=0,"BYE",INDEX(Settings!$C$6:$C$37,FixtureCalc!E541))  )),"")</f>
        <v/>
      </c>
      <c r="G545" s="27"/>
      <c r="H545" s="82"/>
      <c r="I545" s="27"/>
      <c r="J545" s="175" t="str">
        <f>IFERROR(IF(FixtureCalc!C541="-","",IF(OR(FixtureCalc!F541="blank row 1",FixtureCalc!F541="blank row 2"),"",IF(LEN(INDEX(Settings!$C$6:$C$37,FixtureCalc!F541))=0,"BYE",INDEX(Settings!$C$6:$C$37,FixtureCalc!F541)) )),"")</f>
        <v/>
      </c>
      <c r="K545" s="90"/>
      <c r="L545" s="195" t="str">
        <f t="shared" si="53"/>
        <v/>
      </c>
      <c r="S545" s="201" t="str">
        <f t="shared" si="49"/>
        <v>NO</v>
      </c>
      <c r="T545" s="201" t="str">
        <f t="shared" si="50"/>
        <v>NO</v>
      </c>
      <c r="U545" s="201" t="str">
        <f t="shared" si="51"/>
        <v>NO</v>
      </c>
      <c r="V545" s="139">
        <f t="shared" si="52"/>
        <v>0</v>
      </c>
      <c r="W545" s="199" t="str">
        <f t="shared" si="54"/>
        <v/>
      </c>
    </row>
    <row r="546" spans="1:23" ht="18" customHeight="1" x14ac:dyDescent="0.25">
      <c r="A546" s="69"/>
      <c r="B546" s="81"/>
      <c r="C546" s="110"/>
      <c r="D546" s="141" t="str">
        <f>IFERROR(IF(FixtureCalc!C542="-","",IF(OR(FixtureCalc!E542="blank row 1",FixtureCalc!E542="blank row 2"),"","Matchweek "&amp;FixtureCalc!C542)),"")</f>
        <v/>
      </c>
      <c r="E546" s="142" t="str">
        <f>IFERROR(IF(LEN(INDEX(Settings!$D$6:$D$37,MATCH(Fixture!F546,Settings!$C$6:$C$37,0)))=0,"",INDEX(Settings!$D$6:$D$37,MATCH(Fixture!F546,Settings!$C$6:$C$37,0))),"")</f>
        <v/>
      </c>
      <c r="F546" s="185" t="str">
        <f>IFERROR(IF(FixtureCalc!C542="-","",IF(OR(FixtureCalc!E542="blank row 1",FixtureCalc!E542="blank row 2"),"", IF(LEN(INDEX(Settings!$C$6:$C$37,FixtureCalc!E542))=0,"BYE",INDEX(Settings!$C$6:$C$37,FixtureCalc!E542))  )),"")</f>
        <v/>
      </c>
      <c r="G546" s="27"/>
      <c r="H546" s="82"/>
      <c r="I546" s="27"/>
      <c r="J546" s="175" t="str">
        <f>IFERROR(IF(FixtureCalc!C542="-","",IF(OR(FixtureCalc!F542="blank row 1",FixtureCalc!F542="blank row 2"),"",IF(LEN(INDEX(Settings!$C$6:$C$37,FixtureCalc!F542))=0,"BYE",INDEX(Settings!$C$6:$C$37,FixtureCalc!F542)) )),"")</f>
        <v/>
      </c>
      <c r="K546" s="90"/>
      <c r="L546" s="195" t="str">
        <f t="shared" si="53"/>
        <v/>
      </c>
      <c r="S546" s="201" t="str">
        <f t="shared" si="49"/>
        <v>NO</v>
      </c>
      <c r="T546" s="201" t="str">
        <f t="shared" si="50"/>
        <v>NO</v>
      </c>
      <c r="U546" s="201" t="str">
        <f t="shared" si="51"/>
        <v>NO</v>
      </c>
      <c r="V546" s="139">
        <f t="shared" si="52"/>
        <v>0</v>
      </c>
      <c r="W546" s="199" t="str">
        <f t="shared" si="54"/>
        <v/>
      </c>
    </row>
    <row r="547" spans="1:23" ht="18" customHeight="1" x14ac:dyDescent="0.25">
      <c r="A547" s="69"/>
      <c r="B547" s="81"/>
      <c r="C547" s="110"/>
      <c r="D547" s="141" t="str">
        <f>IFERROR(IF(FixtureCalc!C543="-","",IF(OR(FixtureCalc!E543="blank row 1",FixtureCalc!E543="blank row 2"),"","Matchweek "&amp;FixtureCalc!C543)),"")</f>
        <v/>
      </c>
      <c r="E547" s="142" t="str">
        <f>IFERROR(IF(LEN(INDEX(Settings!$D$6:$D$37,MATCH(Fixture!F547,Settings!$C$6:$C$37,0)))=0,"",INDEX(Settings!$D$6:$D$37,MATCH(Fixture!F547,Settings!$C$6:$C$37,0))),"")</f>
        <v/>
      </c>
      <c r="F547" s="185" t="str">
        <f>IFERROR(IF(FixtureCalc!C543="-","",IF(OR(FixtureCalc!E543="blank row 1",FixtureCalc!E543="blank row 2"),"", IF(LEN(INDEX(Settings!$C$6:$C$37,FixtureCalc!E543))=0,"BYE",INDEX(Settings!$C$6:$C$37,FixtureCalc!E543))  )),"")</f>
        <v/>
      </c>
      <c r="G547" s="27"/>
      <c r="H547" s="82"/>
      <c r="I547" s="27"/>
      <c r="J547" s="175" t="str">
        <f>IFERROR(IF(FixtureCalc!C543="-","",IF(OR(FixtureCalc!F543="blank row 1",FixtureCalc!F543="blank row 2"),"",IF(LEN(INDEX(Settings!$C$6:$C$37,FixtureCalc!F543))=0,"BYE",INDEX(Settings!$C$6:$C$37,FixtureCalc!F543)) )),"")</f>
        <v/>
      </c>
      <c r="K547" s="90"/>
      <c r="L547" s="195" t="str">
        <f t="shared" si="53"/>
        <v/>
      </c>
      <c r="S547" s="201" t="str">
        <f t="shared" si="49"/>
        <v>NO</v>
      </c>
      <c r="T547" s="201" t="str">
        <f t="shared" si="50"/>
        <v>NO</v>
      </c>
      <c r="U547" s="201" t="str">
        <f t="shared" si="51"/>
        <v>NO</v>
      </c>
      <c r="V547" s="139">
        <f t="shared" si="52"/>
        <v>0</v>
      </c>
      <c r="W547" s="199" t="str">
        <f t="shared" si="54"/>
        <v/>
      </c>
    </row>
    <row r="548" spans="1:23" ht="18" customHeight="1" x14ac:dyDescent="0.25">
      <c r="A548" s="69"/>
      <c r="B548" s="81"/>
      <c r="C548" s="110"/>
      <c r="D548" s="141" t="str">
        <f>IFERROR(IF(FixtureCalc!C544="-","",IF(OR(FixtureCalc!E544="blank row 1",FixtureCalc!E544="blank row 2"),"","Matchweek "&amp;FixtureCalc!C544)),"")</f>
        <v/>
      </c>
      <c r="E548" s="142" t="str">
        <f>IFERROR(IF(LEN(INDEX(Settings!$D$6:$D$37,MATCH(Fixture!F548,Settings!$C$6:$C$37,0)))=0,"",INDEX(Settings!$D$6:$D$37,MATCH(Fixture!F548,Settings!$C$6:$C$37,0))),"")</f>
        <v/>
      </c>
      <c r="F548" s="185" t="str">
        <f>IFERROR(IF(FixtureCalc!C544="-","",IF(OR(FixtureCalc!E544="blank row 1",FixtureCalc!E544="blank row 2"),"", IF(LEN(INDEX(Settings!$C$6:$C$37,FixtureCalc!E544))=0,"BYE",INDEX(Settings!$C$6:$C$37,FixtureCalc!E544))  )),"")</f>
        <v/>
      </c>
      <c r="G548" s="27"/>
      <c r="H548" s="82"/>
      <c r="I548" s="27"/>
      <c r="J548" s="175" t="str">
        <f>IFERROR(IF(FixtureCalc!C544="-","",IF(OR(FixtureCalc!F544="blank row 1",FixtureCalc!F544="blank row 2"),"",IF(LEN(INDEX(Settings!$C$6:$C$37,FixtureCalc!F544))=0,"BYE",INDEX(Settings!$C$6:$C$37,FixtureCalc!F544)) )),"")</f>
        <v/>
      </c>
      <c r="K548" s="90"/>
      <c r="L548" s="195" t="str">
        <f t="shared" si="53"/>
        <v/>
      </c>
      <c r="S548" s="201" t="str">
        <f t="shared" si="49"/>
        <v>NO</v>
      </c>
      <c r="T548" s="201" t="str">
        <f t="shared" si="50"/>
        <v>NO</v>
      </c>
      <c r="U548" s="201" t="str">
        <f t="shared" si="51"/>
        <v>NO</v>
      </c>
      <c r="V548" s="139">
        <f t="shared" si="52"/>
        <v>0</v>
      </c>
      <c r="W548" s="199" t="str">
        <f t="shared" si="54"/>
        <v/>
      </c>
    </row>
    <row r="549" spans="1:23" ht="18" customHeight="1" x14ac:dyDescent="0.25">
      <c r="A549" s="69"/>
      <c r="B549" s="81"/>
      <c r="C549" s="110"/>
      <c r="D549" s="141" t="str">
        <f>IFERROR(IF(FixtureCalc!C545="-","",IF(OR(FixtureCalc!E545="blank row 1",FixtureCalc!E545="blank row 2"),"","Matchweek "&amp;FixtureCalc!C545)),"")</f>
        <v/>
      </c>
      <c r="E549" s="142" t="str">
        <f>IFERROR(IF(LEN(INDEX(Settings!$D$6:$D$37,MATCH(Fixture!F549,Settings!$C$6:$C$37,0)))=0,"",INDEX(Settings!$D$6:$D$37,MATCH(Fixture!F549,Settings!$C$6:$C$37,0))),"")</f>
        <v/>
      </c>
      <c r="F549" s="185" t="str">
        <f>IFERROR(IF(FixtureCalc!C545="-","",IF(OR(FixtureCalc!E545="blank row 1",FixtureCalc!E545="blank row 2"),"", IF(LEN(INDEX(Settings!$C$6:$C$37,FixtureCalc!E545))=0,"BYE",INDEX(Settings!$C$6:$C$37,FixtureCalc!E545))  )),"")</f>
        <v/>
      </c>
      <c r="G549" s="27"/>
      <c r="H549" s="82"/>
      <c r="I549" s="27"/>
      <c r="J549" s="175" t="str">
        <f>IFERROR(IF(FixtureCalc!C545="-","",IF(OR(FixtureCalc!F545="blank row 1",FixtureCalc!F545="blank row 2"),"",IF(LEN(INDEX(Settings!$C$6:$C$37,FixtureCalc!F545))=0,"BYE",INDEX(Settings!$C$6:$C$37,FixtureCalc!F545)) )),"")</f>
        <v/>
      </c>
      <c r="K549" s="90"/>
      <c r="L549" s="195" t="str">
        <f t="shared" si="53"/>
        <v/>
      </c>
      <c r="S549" s="201" t="str">
        <f t="shared" si="49"/>
        <v>NO</v>
      </c>
      <c r="T549" s="201" t="str">
        <f t="shared" si="50"/>
        <v>NO</v>
      </c>
      <c r="U549" s="201" t="str">
        <f t="shared" si="51"/>
        <v>NO</v>
      </c>
      <c r="V549" s="139">
        <f t="shared" si="52"/>
        <v>0</v>
      </c>
      <c r="W549" s="199" t="str">
        <f t="shared" si="54"/>
        <v/>
      </c>
    </row>
    <row r="550" spans="1:23" ht="18" customHeight="1" x14ac:dyDescent="0.25">
      <c r="A550" s="69"/>
      <c r="B550" s="81"/>
      <c r="C550" s="110"/>
      <c r="D550" s="141" t="str">
        <f>IFERROR(IF(FixtureCalc!C546="-","",IF(OR(FixtureCalc!E546="blank row 1",FixtureCalc!E546="blank row 2"),"","Matchweek "&amp;FixtureCalc!C546)),"")</f>
        <v/>
      </c>
      <c r="E550" s="142" t="str">
        <f>IFERROR(IF(LEN(INDEX(Settings!$D$6:$D$37,MATCH(Fixture!F550,Settings!$C$6:$C$37,0)))=0,"",INDEX(Settings!$D$6:$D$37,MATCH(Fixture!F550,Settings!$C$6:$C$37,0))),"")</f>
        <v/>
      </c>
      <c r="F550" s="185" t="str">
        <f>IFERROR(IF(FixtureCalc!C546="-","",IF(OR(FixtureCalc!E546="blank row 1",FixtureCalc!E546="blank row 2"),"", IF(LEN(INDEX(Settings!$C$6:$C$37,FixtureCalc!E546))=0,"BYE",INDEX(Settings!$C$6:$C$37,FixtureCalc!E546))  )),"")</f>
        <v/>
      </c>
      <c r="G550" s="27"/>
      <c r="H550" s="82"/>
      <c r="I550" s="27"/>
      <c r="J550" s="175" t="str">
        <f>IFERROR(IF(FixtureCalc!C546="-","",IF(OR(FixtureCalc!F546="blank row 1",FixtureCalc!F546="blank row 2"),"",IF(LEN(INDEX(Settings!$C$6:$C$37,FixtureCalc!F546))=0,"BYE",INDEX(Settings!$C$6:$C$37,FixtureCalc!F546)) )),"")</f>
        <v/>
      </c>
      <c r="K550" s="90"/>
      <c r="L550" s="195" t="str">
        <f t="shared" si="53"/>
        <v/>
      </c>
      <c r="S550" s="201" t="str">
        <f t="shared" si="49"/>
        <v>NO</v>
      </c>
      <c r="T550" s="201" t="str">
        <f t="shared" si="50"/>
        <v>NO</v>
      </c>
      <c r="U550" s="201" t="str">
        <f t="shared" si="51"/>
        <v>NO</v>
      </c>
      <c r="V550" s="139">
        <f t="shared" si="52"/>
        <v>0</v>
      </c>
      <c r="W550" s="199" t="str">
        <f t="shared" si="54"/>
        <v/>
      </c>
    </row>
    <row r="551" spans="1:23" ht="18" customHeight="1" x14ac:dyDescent="0.25">
      <c r="A551" s="69"/>
      <c r="B551" s="81"/>
      <c r="C551" s="110"/>
      <c r="D551" s="141" t="str">
        <f>IFERROR(IF(FixtureCalc!C547="-","",IF(OR(FixtureCalc!E547="blank row 1",FixtureCalc!E547="blank row 2"),"","Matchweek "&amp;FixtureCalc!C547)),"")</f>
        <v/>
      </c>
      <c r="E551" s="142" t="str">
        <f>IFERROR(IF(LEN(INDEX(Settings!$D$6:$D$37,MATCH(Fixture!F551,Settings!$C$6:$C$37,0)))=0,"",INDEX(Settings!$D$6:$D$37,MATCH(Fixture!F551,Settings!$C$6:$C$37,0))),"")</f>
        <v/>
      </c>
      <c r="F551" s="185" t="str">
        <f>IFERROR(IF(FixtureCalc!C547="-","",IF(OR(FixtureCalc!E547="blank row 1",FixtureCalc!E547="blank row 2"),"", IF(LEN(INDEX(Settings!$C$6:$C$37,FixtureCalc!E547))=0,"BYE",INDEX(Settings!$C$6:$C$37,FixtureCalc!E547))  )),"")</f>
        <v/>
      </c>
      <c r="G551" s="27"/>
      <c r="H551" s="82"/>
      <c r="I551" s="27"/>
      <c r="J551" s="175" t="str">
        <f>IFERROR(IF(FixtureCalc!C547="-","",IF(OR(FixtureCalc!F547="blank row 1",FixtureCalc!F547="blank row 2"),"",IF(LEN(INDEX(Settings!$C$6:$C$37,FixtureCalc!F547))=0,"BYE",INDEX(Settings!$C$6:$C$37,FixtureCalc!F547)) )),"")</f>
        <v/>
      </c>
      <c r="K551" s="90"/>
      <c r="L551" s="195" t="str">
        <f t="shared" si="53"/>
        <v/>
      </c>
      <c r="S551" s="201" t="str">
        <f t="shared" si="49"/>
        <v>NO</v>
      </c>
      <c r="T551" s="201" t="str">
        <f t="shared" si="50"/>
        <v>NO</v>
      </c>
      <c r="U551" s="201" t="str">
        <f t="shared" si="51"/>
        <v>NO</v>
      </c>
      <c r="V551" s="139">
        <f t="shared" si="52"/>
        <v>0</v>
      </c>
      <c r="W551" s="199" t="str">
        <f t="shared" si="54"/>
        <v/>
      </c>
    </row>
    <row r="552" spans="1:23" ht="18" customHeight="1" x14ac:dyDescent="0.25">
      <c r="A552" s="69"/>
      <c r="B552" s="81"/>
      <c r="C552" s="110"/>
      <c r="D552" s="141" t="str">
        <f>IFERROR(IF(FixtureCalc!C548="-","",IF(OR(FixtureCalc!E548="blank row 1",FixtureCalc!E548="blank row 2"),"","Matchweek "&amp;FixtureCalc!C548)),"")</f>
        <v/>
      </c>
      <c r="E552" s="142" t="str">
        <f>IFERROR(IF(LEN(INDEX(Settings!$D$6:$D$37,MATCH(Fixture!F552,Settings!$C$6:$C$37,0)))=0,"",INDEX(Settings!$D$6:$D$37,MATCH(Fixture!F552,Settings!$C$6:$C$37,0))),"")</f>
        <v/>
      </c>
      <c r="F552" s="185" t="str">
        <f>IFERROR(IF(FixtureCalc!C548="-","",IF(OR(FixtureCalc!E548="blank row 1",FixtureCalc!E548="blank row 2"),"", IF(LEN(INDEX(Settings!$C$6:$C$37,FixtureCalc!E548))=0,"BYE",INDEX(Settings!$C$6:$C$37,FixtureCalc!E548))  )),"")</f>
        <v/>
      </c>
      <c r="G552" s="27"/>
      <c r="H552" s="82"/>
      <c r="I552" s="27"/>
      <c r="J552" s="175" t="str">
        <f>IFERROR(IF(FixtureCalc!C548="-","",IF(OR(FixtureCalc!F548="blank row 1",FixtureCalc!F548="blank row 2"),"",IF(LEN(INDEX(Settings!$C$6:$C$37,FixtureCalc!F548))=0,"BYE",INDEX(Settings!$C$6:$C$37,FixtureCalc!F548)) )),"")</f>
        <v/>
      </c>
      <c r="K552" s="90"/>
      <c r="L552" s="195" t="str">
        <f t="shared" si="53"/>
        <v/>
      </c>
      <c r="S552" s="201" t="str">
        <f t="shared" si="49"/>
        <v>NO</v>
      </c>
      <c r="T552" s="201" t="str">
        <f t="shared" si="50"/>
        <v>NO</v>
      </c>
      <c r="U552" s="201" t="str">
        <f t="shared" si="51"/>
        <v>NO</v>
      </c>
      <c r="V552" s="139">
        <f t="shared" si="52"/>
        <v>0</v>
      </c>
      <c r="W552" s="199" t="str">
        <f t="shared" si="54"/>
        <v/>
      </c>
    </row>
    <row r="553" spans="1:23" ht="18" customHeight="1" x14ac:dyDescent="0.25">
      <c r="A553" s="69"/>
      <c r="B553" s="81"/>
      <c r="C553" s="110"/>
      <c r="D553" s="141" t="str">
        <f>IFERROR(IF(FixtureCalc!C549="-","",IF(OR(FixtureCalc!E549="blank row 1",FixtureCalc!E549="blank row 2"),"","Matchweek "&amp;FixtureCalc!C549)),"")</f>
        <v/>
      </c>
      <c r="E553" s="142" t="str">
        <f>IFERROR(IF(LEN(INDEX(Settings!$D$6:$D$37,MATCH(Fixture!F553,Settings!$C$6:$C$37,0)))=0,"",INDEX(Settings!$D$6:$D$37,MATCH(Fixture!F553,Settings!$C$6:$C$37,0))),"")</f>
        <v/>
      </c>
      <c r="F553" s="185" t="str">
        <f>IFERROR(IF(FixtureCalc!C549="-","",IF(OR(FixtureCalc!E549="blank row 1",FixtureCalc!E549="blank row 2"),"", IF(LEN(INDEX(Settings!$C$6:$C$37,FixtureCalc!E549))=0,"BYE",INDEX(Settings!$C$6:$C$37,FixtureCalc!E549))  )),"")</f>
        <v/>
      </c>
      <c r="G553" s="27"/>
      <c r="H553" s="82"/>
      <c r="I553" s="27"/>
      <c r="J553" s="175" t="str">
        <f>IFERROR(IF(FixtureCalc!C549="-","",IF(OR(FixtureCalc!F549="blank row 1",FixtureCalc!F549="blank row 2"),"",IF(LEN(INDEX(Settings!$C$6:$C$37,FixtureCalc!F549))=0,"BYE",INDEX(Settings!$C$6:$C$37,FixtureCalc!F549)) )),"")</f>
        <v/>
      </c>
      <c r="K553" s="90"/>
      <c r="L553" s="195" t="str">
        <f t="shared" si="53"/>
        <v/>
      </c>
      <c r="S553" s="201" t="str">
        <f t="shared" si="49"/>
        <v>NO</v>
      </c>
      <c r="T553" s="201" t="str">
        <f t="shared" si="50"/>
        <v>NO</v>
      </c>
      <c r="U553" s="201" t="str">
        <f t="shared" si="51"/>
        <v>NO</v>
      </c>
      <c r="V553" s="139">
        <f t="shared" si="52"/>
        <v>0</v>
      </c>
      <c r="W553" s="199" t="str">
        <f t="shared" si="54"/>
        <v/>
      </c>
    </row>
    <row r="554" spans="1:23" ht="18" customHeight="1" x14ac:dyDescent="0.25">
      <c r="A554" s="69"/>
      <c r="B554" s="81"/>
      <c r="C554" s="110"/>
      <c r="D554" s="141" t="str">
        <f>IFERROR(IF(FixtureCalc!C550="-","",IF(OR(FixtureCalc!E550="blank row 1",FixtureCalc!E550="blank row 2"),"","Matchweek "&amp;FixtureCalc!C550)),"")</f>
        <v/>
      </c>
      <c r="E554" s="142" t="str">
        <f>IFERROR(IF(LEN(INDEX(Settings!$D$6:$D$37,MATCH(Fixture!F554,Settings!$C$6:$C$37,0)))=0,"",INDEX(Settings!$D$6:$D$37,MATCH(Fixture!F554,Settings!$C$6:$C$37,0))),"")</f>
        <v/>
      </c>
      <c r="F554" s="185" t="str">
        <f>IFERROR(IF(FixtureCalc!C550="-","",IF(OR(FixtureCalc!E550="blank row 1",FixtureCalc!E550="blank row 2"),"", IF(LEN(INDEX(Settings!$C$6:$C$37,FixtureCalc!E550))=0,"BYE",INDEX(Settings!$C$6:$C$37,FixtureCalc!E550))  )),"")</f>
        <v/>
      </c>
      <c r="G554" s="27"/>
      <c r="H554" s="82"/>
      <c r="I554" s="27"/>
      <c r="J554" s="175" t="str">
        <f>IFERROR(IF(FixtureCalc!C550="-","",IF(OR(FixtureCalc!F550="blank row 1",FixtureCalc!F550="blank row 2"),"",IF(LEN(INDEX(Settings!$C$6:$C$37,FixtureCalc!F550))=0,"BYE",INDEX(Settings!$C$6:$C$37,FixtureCalc!F550)) )),"")</f>
        <v/>
      </c>
      <c r="K554" s="90"/>
      <c r="L554" s="195" t="str">
        <f t="shared" si="53"/>
        <v/>
      </c>
      <c r="S554" s="201" t="str">
        <f t="shared" si="49"/>
        <v>NO</v>
      </c>
      <c r="T554" s="201" t="str">
        <f t="shared" si="50"/>
        <v>NO</v>
      </c>
      <c r="U554" s="201" t="str">
        <f t="shared" si="51"/>
        <v>NO</v>
      </c>
      <c r="V554" s="139">
        <f t="shared" si="52"/>
        <v>0</v>
      </c>
      <c r="W554" s="199" t="str">
        <f t="shared" si="54"/>
        <v/>
      </c>
    </row>
    <row r="555" spans="1:23" ht="18" customHeight="1" x14ac:dyDescent="0.25">
      <c r="A555" s="69"/>
      <c r="B555" s="81"/>
      <c r="C555" s="110"/>
      <c r="D555" s="141" t="str">
        <f>IFERROR(IF(FixtureCalc!C551="-","",IF(OR(FixtureCalc!E551="blank row 1",FixtureCalc!E551="blank row 2"),"","Matchweek "&amp;FixtureCalc!C551)),"")</f>
        <v/>
      </c>
      <c r="E555" s="142" t="str">
        <f>IFERROR(IF(LEN(INDEX(Settings!$D$6:$D$37,MATCH(Fixture!F555,Settings!$C$6:$C$37,0)))=0,"",INDEX(Settings!$D$6:$D$37,MATCH(Fixture!F555,Settings!$C$6:$C$37,0))),"")</f>
        <v/>
      </c>
      <c r="F555" s="185" t="str">
        <f>IFERROR(IF(FixtureCalc!C551="-","",IF(OR(FixtureCalc!E551="blank row 1",FixtureCalc!E551="blank row 2"),"", IF(LEN(INDEX(Settings!$C$6:$C$37,FixtureCalc!E551))=0,"BYE",INDEX(Settings!$C$6:$C$37,FixtureCalc!E551))  )),"")</f>
        <v/>
      </c>
      <c r="G555" s="27"/>
      <c r="H555" s="82"/>
      <c r="I555" s="27"/>
      <c r="J555" s="175" t="str">
        <f>IFERROR(IF(FixtureCalc!C551="-","",IF(OR(FixtureCalc!F551="blank row 1",FixtureCalc!F551="blank row 2"),"",IF(LEN(INDEX(Settings!$C$6:$C$37,FixtureCalc!F551))=0,"BYE",INDEX(Settings!$C$6:$C$37,FixtureCalc!F551)) )),"")</f>
        <v/>
      </c>
      <c r="K555" s="90"/>
      <c r="L555" s="195" t="str">
        <f t="shared" si="53"/>
        <v/>
      </c>
      <c r="S555" s="201" t="str">
        <f t="shared" si="49"/>
        <v>NO</v>
      </c>
      <c r="T555" s="201" t="str">
        <f t="shared" si="50"/>
        <v>NO</v>
      </c>
      <c r="U555" s="201" t="str">
        <f t="shared" si="51"/>
        <v>NO</v>
      </c>
      <c r="V555" s="139">
        <f t="shared" si="52"/>
        <v>0</v>
      </c>
      <c r="W555" s="199" t="str">
        <f t="shared" si="54"/>
        <v/>
      </c>
    </row>
    <row r="556" spans="1:23" ht="18" customHeight="1" x14ac:dyDescent="0.25">
      <c r="A556" s="69"/>
      <c r="B556" s="81"/>
      <c r="C556" s="110"/>
      <c r="D556" s="141" t="str">
        <f>IFERROR(IF(FixtureCalc!C552="-","",IF(OR(FixtureCalc!E552="blank row 1",FixtureCalc!E552="blank row 2"),"","Matchweek "&amp;FixtureCalc!C552)),"")</f>
        <v/>
      </c>
      <c r="E556" s="142" t="str">
        <f>IFERROR(IF(LEN(INDEX(Settings!$D$6:$D$37,MATCH(Fixture!F556,Settings!$C$6:$C$37,0)))=0,"",INDEX(Settings!$D$6:$D$37,MATCH(Fixture!F556,Settings!$C$6:$C$37,0))),"")</f>
        <v/>
      </c>
      <c r="F556" s="185" t="str">
        <f>IFERROR(IF(FixtureCalc!C552="-","",IF(OR(FixtureCalc!E552="blank row 1",FixtureCalc!E552="blank row 2"),"", IF(LEN(INDEX(Settings!$C$6:$C$37,FixtureCalc!E552))=0,"BYE",INDEX(Settings!$C$6:$C$37,FixtureCalc!E552))  )),"")</f>
        <v/>
      </c>
      <c r="G556" s="27"/>
      <c r="H556" s="82"/>
      <c r="I556" s="27"/>
      <c r="J556" s="175" t="str">
        <f>IFERROR(IF(FixtureCalc!C552="-","",IF(OR(FixtureCalc!F552="blank row 1",FixtureCalc!F552="blank row 2"),"",IF(LEN(INDEX(Settings!$C$6:$C$37,FixtureCalc!F552))=0,"BYE",INDEX(Settings!$C$6:$C$37,FixtureCalc!F552)) )),"")</f>
        <v/>
      </c>
      <c r="K556" s="90"/>
      <c r="L556" s="195" t="str">
        <f t="shared" si="53"/>
        <v/>
      </c>
      <c r="S556" s="201" t="str">
        <f t="shared" si="49"/>
        <v>NO</v>
      </c>
      <c r="T556" s="201" t="str">
        <f t="shared" si="50"/>
        <v>NO</v>
      </c>
      <c r="U556" s="201" t="str">
        <f t="shared" si="51"/>
        <v>NO</v>
      </c>
      <c r="V556" s="139">
        <f t="shared" si="52"/>
        <v>0</v>
      </c>
      <c r="W556" s="199" t="str">
        <f t="shared" si="54"/>
        <v/>
      </c>
    </row>
    <row r="557" spans="1:23" ht="18" customHeight="1" x14ac:dyDescent="0.25">
      <c r="A557" s="69"/>
      <c r="B557" s="81"/>
      <c r="C557" s="110"/>
      <c r="D557" s="141" t="str">
        <f>IFERROR(IF(FixtureCalc!C553="-","",IF(OR(FixtureCalc!E553="blank row 1",FixtureCalc!E553="blank row 2"),"","Matchweek "&amp;FixtureCalc!C553)),"")</f>
        <v/>
      </c>
      <c r="E557" s="142" t="str">
        <f>IFERROR(IF(LEN(INDEX(Settings!$D$6:$D$37,MATCH(Fixture!F557,Settings!$C$6:$C$37,0)))=0,"",INDEX(Settings!$D$6:$D$37,MATCH(Fixture!F557,Settings!$C$6:$C$37,0))),"")</f>
        <v/>
      </c>
      <c r="F557" s="185" t="str">
        <f>IFERROR(IF(FixtureCalc!C553="-","",IF(OR(FixtureCalc!E553="blank row 1",FixtureCalc!E553="blank row 2"),"", IF(LEN(INDEX(Settings!$C$6:$C$37,FixtureCalc!E553))=0,"BYE",INDEX(Settings!$C$6:$C$37,FixtureCalc!E553))  )),"")</f>
        <v/>
      </c>
      <c r="G557" s="27"/>
      <c r="H557" s="82"/>
      <c r="I557" s="27"/>
      <c r="J557" s="175" t="str">
        <f>IFERROR(IF(FixtureCalc!C553="-","",IF(OR(FixtureCalc!F553="blank row 1",FixtureCalc!F553="blank row 2"),"",IF(LEN(INDEX(Settings!$C$6:$C$37,FixtureCalc!F553))=0,"BYE",INDEX(Settings!$C$6:$C$37,FixtureCalc!F553)) )),"")</f>
        <v/>
      </c>
      <c r="K557" s="90"/>
      <c r="L557" s="195" t="str">
        <f t="shared" si="53"/>
        <v/>
      </c>
      <c r="S557" s="201" t="str">
        <f t="shared" si="49"/>
        <v>NO</v>
      </c>
      <c r="T557" s="201" t="str">
        <f t="shared" si="50"/>
        <v>NO</v>
      </c>
      <c r="U557" s="201" t="str">
        <f t="shared" si="51"/>
        <v>NO</v>
      </c>
      <c r="V557" s="139">
        <f t="shared" si="52"/>
        <v>0</v>
      </c>
      <c r="W557" s="199" t="str">
        <f t="shared" si="54"/>
        <v/>
      </c>
    </row>
    <row r="558" spans="1:23" ht="18" customHeight="1" x14ac:dyDescent="0.25">
      <c r="A558" s="69"/>
      <c r="B558" s="81"/>
      <c r="C558" s="110"/>
      <c r="D558" s="141" t="str">
        <f>IFERROR(IF(FixtureCalc!C554="-","",IF(OR(FixtureCalc!E554="blank row 1",FixtureCalc!E554="blank row 2"),"","Matchweek "&amp;FixtureCalc!C554)),"")</f>
        <v/>
      </c>
      <c r="E558" s="142" t="str">
        <f>IFERROR(IF(LEN(INDEX(Settings!$D$6:$D$37,MATCH(Fixture!F558,Settings!$C$6:$C$37,0)))=0,"",INDEX(Settings!$D$6:$D$37,MATCH(Fixture!F558,Settings!$C$6:$C$37,0))),"")</f>
        <v/>
      </c>
      <c r="F558" s="185" t="str">
        <f>IFERROR(IF(FixtureCalc!C554="-","",IF(OR(FixtureCalc!E554="blank row 1",FixtureCalc!E554="blank row 2"),"", IF(LEN(INDEX(Settings!$C$6:$C$37,FixtureCalc!E554))=0,"BYE",INDEX(Settings!$C$6:$C$37,FixtureCalc!E554))  )),"")</f>
        <v/>
      </c>
      <c r="G558" s="27"/>
      <c r="H558" s="82"/>
      <c r="I558" s="27"/>
      <c r="J558" s="175" t="str">
        <f>IFERROR(IF(FixtureCalc!C554="-","",IF(OR(FixtureCalc!F554="blank row 1",FixtureCalc!F554="blank row 2"),"",IF(LEN(INDEX(Settings!$C$6:$C$37,FixtureCalc!F554))=0,"BYE",INDEX(Settings!$C$6:$C$37,FixtureCalc!F554)) )),"")</f>
        <v/>
      </c>
      <c r="K558" s="90"/>
      <c r="L558" s="195" t="str">
        <f t="shared" si="53"/>
        <v/>
      </c>
      <c r="S558" s="201" t="str">
        <f t="shared" si="49"/>
        <v>NO</v>
      </c>
      <c r="T558" s="201" t="str">
        <f t="shared" si="50"/>
        <v>NO</v>
      </c>
      <c r="U558" s="201" t="str">
        <f t="shared" si="51"/>
        <v>NO</v>
      </c>
      <c r="V558" s="139">
        <f t="shared" si="52"/>
        <v>0</v>
      </c>
      <c r="W558" s="199" t="str">
        <f t="shared" si="54"/>
        <v/>
      </c>
    </row>
    <row r="559" spans="1:23" ht="18" customHeight="1" x14ac:dyDescent="0.25">
      <c r="A559" s="69"/>
      <c r="B559" s="81"/>
      <c r="C559" s="110"/>
      <c r="D559" s="141" t="str">
        <f>IFERROR(IF(FixtureCalc!C555="-","",IF(OR(FixtureCalc!E555="blank row 1",FixtureCalc!E555="blank row 2"),"","Matchweek "&amp;FixtureCalc!C555)),"")</f>
        <v/>
      </c>
      <c r="E559" s="142" t="str">
        <f>IFERROR(IF(LEN(INDEX(Settings!$D$6:$D$37,MATCH(Fixture!F559,Settings!$C$6:$C$37,0)))=0,"",INDEX(Settings!$D$6:$D$37,MATCH(Fixture!F559,Settings!$C$6:$C$37,0))),"")</f>
        <v/>
      </c>
      <c r="F559" s="185" t="str">
        <f>IFERROR(IF(FixtureCalc!C555="-","",IF(OR(FixtureCalc!E555="blank row 1",FixtureCalc!E555="blank row 2"),"", IF(LEN(INDEX(Settings!$C$6:$C$37,FixtureCalc!E555))=0,"BYE",INDEX(Settings!$C$6:$C$37,FixtureCalc!E555))  )),"")</f>
        <v/>
      </c>
      <c r="G559" s="27"/>
      <c r="H559" s="82"/>
      <c r="I559" s="27"/>
      <c r="J559" s="175" t="str">
        <f>IFERROR(IF(FixtureCalc!C555="-","",IF(OR(FixtureCalc!F555="blank row 1",FixtureCalc!F555="blank row 2"),"",IF(LEN(INDEX(Settings!$C$6:$C$37,FixtureCalc!F555))=0,"BYE",INDEX(Settings!$C$6:$C$37,FixtureCalc!F555)) )),"")</f>
        <v/>
      </c>
      <c r="K559" s="90"/>
      <c r="L559" s="195" t="str">
        <f t="shared" si="53"/>
        <v/>
      </c>
      <c r="S559" s="201" t="str">
        <f t="shared" si="49"/>
        <v>NO</v>
      </c>
      <c r="T559" s="201" t="str">
        <f t="shared" si="50"/>
        <v>NO</v>
      </c>
      <c r="U559" s="201" t="str">
        <f t="shared" si="51"/>
        <v>NO</v>
      </c>
      <c r="V559" s="139">
        <f t="shared" si="52"/>
        <v>0</v>
      </c>
      <c r="W559" s="199" t="str">
        <f t="shared" si="54"/>
        <v/>
      </c>
    </row>
    <row r="560" spans="1:23" ht="18" customHeight="1" x14ac:dyDescent="0.25">
      <c r="A560" s="69"/>
      <c r="B560" s="81"/>
      <c r="C560" s="110"/>
      <c r="D560" s="141" t="str">
        <f>IFERROR(IF(FixtureCalc!C556="-","",IF(OR(FixtureCalc!E556="blank row 1",FixtureCalc!E556="blank row 2"),"","Matchweek "&amp;FixtureCalc!C556)),"")</f>
        <v/>
      </c>
      <c r="E560" s="142" t="str">
        <f>IFERROR(IF(LEN(INDEX(Settings!$D$6:$D$37,MATCH(Fixture!F560,Settings!$C$6:$C$37,0)))=0,"",INDEX(Settings!$D$6:$D$37,MATCH(Fixture!F560,Settings!$C$6:$C$37,0))),"")</f>
        <v/>
      </c>
      <c r="F560" s="185" t="str">
        <f>IFERROR(IF(FixtureCalc!C556="-","",IF(OR(FixtureCalc!E556="blank row 1",FixtureCalc!E556="blank row 2"),"", IF(LEN(INDEX(Settings!$C$6:$C$37,FixtureCalc!E556))=0,"BYE",INDEX(Settings!$C$6:$C$37,FixtureCalc!E556))  )),"")</f>
        <v/>
      </c>
      <c r="G560" s="27"/>
      <c r="H560" s="82"/>
      <c r="I560" s="27"/>
      <c r="J560" s="175" t="str">
        <f>IFERROR(IF(FixtureCalc!C556="-","",IF(OR(FixtureCalc!F556="blank row 1",FixtureCalc!F556="blank row 2"),"",IF(LEN(INDEX(Settings!$C$6:$C$37,FixtureCalc!F556))=0,"BYE",INDEX(Settings!$C$6:$C$37,FixtureCalc!F556)) )),"")</f>
        <v/>
      </c>
      <c r="K560" s="90"/>
      <c r="L560" s="195" t="str">
        <f t="shared" si="53"/>
        <v/>
      </c>
      <c r="S560" s="201" t="str">
        <f t="shared" si="49"/>
        <v>NO</v>
      </c>
      <c r="T560" s="201" t="str">
        <f t="shared" si="50"/>
        <v>NO</v>
      </c>
      <c r="U560" s="201" t="str">
        <f t="shared" si="51"/>
        <v>NO</v>
      </c>
      <c r="V560" s="139">
        <f t="shared" si="52"/>
        <v>0</v>
      </c>
      <c r="W560" s="199" t="str">
        <f t="shared" si="54"/>
        <v/>
      </c>
    </row>
    <row r="561" spans="1:23" ht="18" customHeight="1" x14ac:dyDescent="0.25">
      <c r="A561" s="69"/>
      <c r="B561" s="81"/>
      <c r="C561" s="110"/>
      <c r="D561" s="141" t="str">
        <f>IFERROR(IF(FixtureCalc!C557="-","",IF(OR(FixtureCalc!E557="blank row 1",FixtureCalc!E557="blank row 2"),"","Matchweek "&amp;FixtureCalc!C557)),"")</f>
        <v/>
      </c>
      <c r="E561" s="142" t="str">
        <f>IFERROR(IF(LEN(INDEX(Settings!$D$6:$D$37,MATCH(Fixture!F561,Settings!$C$6:$C$37,0)))=0,"",INDEX(Settings!$D$6:$D$37,MATCH(Fixture!F561,Settings!$C$6:$C$37,0))),"")</f>
        <v/>
      </c>
      <c r="F561" s="185" t="str">
        <f>IFERROR(IF(FixtureCalc!C557="-","",IF(OR(FixtureCalc!E557="blank row 1",FixtureCalc!E557="blank row 2"),"", IF(LEN(INDEX(Settings!$C$6:$C$37,FixtureCalc!E557))=0,"BYE",INDEX(Settings!$C$6:$C$37,FixtureCalc!E557))  )),"")</f>
        <v/>
      </c>
      <c r="G561" s="27"/>
      <c r="H561" s="82"/>
      <c r="I561" s="27"/>
      <c r="J561" s="175" t="str">
        <f>IFERROR(IF(FixtureCalc!C557="-","",IF(OR(FixtureCalc!F557="blank row 1",FixtureCalc!F557="blank row 2"),"",IF(LEN(INDEX(Settings!$C$6:$C$37,FixtureCalc!F557))=0,"BYE",INDEX(Settings!$C$6:$C$37,FixtureCalc!F557)) )),"")</f>
        <v/>
      </c>
      <c r="K561" s="90"/>
      <c r="L561" s="195" t="str">
        <f t="shared" si="53"/>
        <v/>
      </c>
      <c r="S561" s="201" t="str">
        <f t="shared" si="49"/>
        <v>NO</v>
      </c>
      <c r="T561" s="201" t="str">
        <f t="shared" si="50"/>
        <v>NO</v>
      </c>
      <c r="U561" s="201" t="str">
        <f t="shared" si="51"/>
        <v>NO</v>
      </c>
      <c r="V561" s="139">
        <f t="shared" si="52"/>
        <v>0</v>
      </c>
      <c r="W561" s="199" t="str">
        <f t="shared" si="54"/>
        <v/>
      </c>
    </row>
    <row r="562" spans="1:23" ht="18" customHeight="1" x14ac:dyDescent="0.25">
      <c r="A562" s="69"/>
      <c r="B562" s="81"/>
      <c r="C562" s="110"/>
      <c r="D562" s="141" t="str">
        <f>IFERROR(IF(FixtureCalc!C558="-","",IF(OR(FixtureCalc!E558="blank row 1",FixtureCalc!E558="blank row 2"),"","Matchweek "&amp;FixtureCalc!C558)),"")</f>
        <v/>
      </c>
      <c r="E562" s="142" t="str">
        <f>IFERROR(IF(LEN(INDEX(Settings!$D$6:$D$37,MATCH(Fixture!F562,Settings!$C$6:$C$37,0)))=0,"",INDEX(Settings!$D$6:$D$37,MATCH(Fixture!F562,Settings!$C$6:$C$37,0))),"")</f>
        <v/>
      </c>
      <c r="F562" s="185" t="str">
        <f>IFERROR(IF(FixtureCalc!C558="-","",IF(OR(FixtureCalc!E558="blank row 1",FixtureCalc!E558="blank row 2"),"", IF(LEN(INDEX(Settings!$C$6:$C$37,FixtureCalc!E558))=0,"BYE",INDEX(Settings!$C$6:$C$37,FixtureCalc!E558))  )),"")</f>
        <v/>
      </c>
      <c r="G562" s="27"/>
      <c r="H562" s="82"/>
      <c r="I562" s="27"/>
      <c r="J562" s="175" t="str">
        <f>IFERROR(IF(FixtureCalc!C558="-","",IF(OR(FixtureCalc!F558="blank row 1",FixtureCalc!F558="blank row 2"),"",IF(LEN(INDEX(Settings!$C$6:$C$37,FixtureCalc!F558))=0,"BYE",INDEX(Settings!$C$6:$C$37,FixtureCalc!F558)) )),"")</f>
        <v/>
      </c>
      <c r="K562" s="90"/>
      <c r="L562" s="195" t="str">
        <f t="shared" si="53"/>
        <v/>
      </c>
      <c r="S562" s="201" t="str">
        <f t="shared" si="49"/>
        <v>NO</v>
      </c>
      <c r="T562" s="201" t="str">
        <f t="shared" si="50"/>
        <v>NO</v>
      </c>
      <c r="U562" s="201" t="str">
        <f t="shared" si="51"/>
        <v>NO</v>
      </c>
      <c r="V562" s="139">
        <f t="shared" si="52"/>
        <v>0</v>
      </c>
      <c r="W562" s="199" t="str">
        <f t="shared" si="54"/>
        <v/>
      </c>
    </row>
    <row r="563" spans="1:23" ht="18" customHeight="1" x14ac:dyDescent="0.25">
      <c r="A563" s="69"/>
      <c r="B563" s="81"/>
      <c r="C563" s="110"/>
      <c r="D563" s="141" t="str">
        <f>IFERROR(IF(FixtureCalc!C559="-","",IF(OR(FixtureCalc!E559="blank row 1",FixtureCalc!E559="blank row 2"),"","Matchweek "&amp;FixtureCalc!C559)),"")</f>
        <v/>
      </c>
      <c r="E563" s="142" t="str">
        <f>IFERROR(IF(LEN(INDEX(Settings!$D$6:$D$37,MATCH(Fixture!F563,Settings!$C$6:$C$37,0)))=0,"",INDEX(Settings!$D$6:$D$37,MATCH(Fixture!F563,Settings!$C$6:$C$37,0))),"")</f>
        <v/>
      </c>
      <c r="F563" s="185" t="str">
        <f>IFERROR(IF(FixtureCalc!C559="-","",IF(OR(FixtureCalc!E559="blank row 1",FixtureCalc!E559="blank row 2"),"", IF(LEN(INDEX(Settings!$C$6:$C$37,FixtureCalc!E559))=0,"BYE",INDEX(Settings!$C$6:$C$37,FixtureCalc!E559))  )),"")</f>
        <v/>
      </c>
      <c r="G563" s="27"/>
      <c r="H563" s="82"/>
      <c r="I563" s="27"/>
      <c r="J563" s="175" t="str">
        <f>IFERROR(IF(FixtureCalc!C559="-","",IF(OR(FixtureCalc!F559="blank row 1",FixtureCalc!F559="blank row 2"),"",IF(LEN(INDEX(Settings!$C$6:$C$37,FixtureCalc!F559))=0,"BYE",INDEX(Settings!$C$6:$C$37,FixtureCalc!F559)) )),"")</f>
        <v/>
      </c>
      <c r="K563" s="90"/>
      <c r="L563" s="195" t="str">
        <f t="shared" si="53"/>
        <v/>
      </c>
      <c r="S563" s="201" t="str">
        <f t="shared" si="49"/>
        <v>NO</v>
      </c>
      <c r="T563" s="201" t="str">
        <f t="shared" si="50"/>
        <v>NO</v>
      </c>
      <c r="U563" s="201" t="str">
        <f t="shared" si="51"/>
        <v>NO</v>
      </c>
      <c r="V563" s="139">
        <f t="shared" si="52"/>
        <v>0</v>
      </c>
      <c r="W563" s="199" t="str">
        <f t="shared" si="54"/>
        <v/>
      </c>
    </row>
    <row r="564" spans="1:23" ht="18" customHeight="1" x14ac:dyDescent="0.25">
      <c r="A564" s="69"/>
      <c r="B564" s="81"/>
      <c r="C564" s="110"/>
      <c r="D564" s="141" t="str">
        <f>IFERROR(IF(FixtureCalc!C560="-","",IF(OR(FixtureCalc!E560="blank row 1",FixtureCalc!E560="blank row 2"),"","Matchweek "&amp;FixtureCalc!C560)),"")</f>
        <v/>
      </c>
      <c r="E564" s="142" t="str">
        <f>IFERROR(IF(LEN(INDEX(Settings!$D$6:$D$37,MATCH(Fixture!F564,Settings!$C$6:$C$37,0)))=0,"",INDEX(Settings!$D$6:$D$37,MATCH(Fixture!F564,Settings!$C$6:$C$37,0))),"")</f>
        <v/>
      </c>
      <c r="F564" s="185" t="str">
        <f>IFERROR(IF(FixtureCalc!C560="-","",IF(OR(FixtureCalc!E560="blank row 1",FixtureCalc!E560="blank row 2"),"", IF(LEN(INDEX(Settings!$C$6:$C$37,FixtureCalc!E560))=0,"BYE",INDEX(Settings!$C$6:$C$37,FixtureCalc!E560))  )),"")</f>
        <v/>
      </c>
      <c r="G564" s="27"/>
      <c r="H564" s="82"/>
      <c r="I564" s="27"/>
      <c r="J564" s="175" t="str">
        <f>IFERROR(IF(FixtureCalc!C560="-","",IF(OR(FixtureCalc!F560="blank row 1",FixtureCalc!F560="blank row 2"),"",IF(LEN(INDEX(Settings!$C$6:$C$37,FixtureCalc!F560))=0,"BYE",INDEX(Settings!$C$6:$C$37,FixtureCalc!F560)) )),"")</f>
        <v/>
      </c>
      <c r="K564" s="90"/>
      <c r="L564" s="195" t="str">
        <f t="shared" si="53"/>
        <v/>
      </c>
      <c r="S564" s="201" t="str">
        <f t="shared" si="49"/>
        <v>NO</v>
      </c>
      <c r="T564" s="201" t="str">
        <f t="shared" si="50"/>
        <v>NO</v>
      </c>
      <c r="U564" s="201" t="str">
        <f t="shared" si="51"/>
        <v>NO</v>
      </c>
      <c r="V564" s="139">
        <f t="shared" si="52"/>
        <v>0</v>
      </c>
      <c r="W564" s="199" t="str">
        <f t="shared" si="54"/>
        <v/>
      </c>
    </row>
    <row r="565" spans="1:23" ht="18" customHeight="1" x14ac:dyDescent="0.25">
      <c r="A565" s="69"/>
      <c r="B565" s="81"/>
      <c r="C565" s="110"/>
      <c r="D565" s="141" t="str">
        <f>IFERROR(IF(FixtureCalc!C561="-","",IF(OR(FixtureCalc!E561="blank row 1",FixtureCalc!E561="blank row 2"),"","Matchweek "&amp;FixtureCalc!C561)),"")</f>
        <v/>
      </c>
      <c r="E565" s="142" t="str">
        <f>IFERROR(IF(LEN(INDEX(Settings!$D$6:$D$37,MATCH(Fixture!F565,Settings!$C$6:$C$37,0)))=0,"",INDEX(Settings!$D$6:$D$37,MATCH(Fixture!F565,Settings!$C$6:$C$37,0))),"")</f>
        <v/>
      </c>
      <c r="F565" s="185" t="str">
        <f>IFERROR(IF(FixtureCalc!C561="-","",IF(OR(FixtureCalc!E561="blank row 1",FixtureCalc!E561="blank row 2"),"", IF(LEN(INDEX(Settings!$C$6:$C$37,FixtureCalc!E561))=0,"BYE",INDEX(Settings!$C$6:$C$37,FixtureCalc!E561))  )),"")</f>
        <v/>
      </c>
      <c r="G565" s="27"/>
      <c r="H565" s="82"/>
      <c r="I565" s="27"/>
      <c r="J565" s="175" t="str">
        <f>IFERROR(IF(FixtureCalc!C561="-","",IF(OR(FixtureCalc!F561="blank row 1",FixtureCalc!F561="blank row 2"),"",IF(LEN(INDEX(Settings!$C$6:$C$37,FixtureCalc!F561))=0,"BYE",INDEX(Settings!$C$6:$C$37,FixtureCalc!F561)) )),"")</f>
        <v/>
      </c>
      <c r="K565" s="90"/>
      <c r="L565" s="195" t="str">
        <f t="shared" si="53"/>
        <v/>
      </c>
      <c r="S565" s="201" t="str">
        <f t="shared" si="49"/>
        <v>NO</v>
      </c>
      <c r="T565" s="201" t="str">
        <f t="shared" si="50"/>
        <v>NO</v>
      </c>
      <c r="U565" s="201" t="str">
        <f t="shared" si="51"/>
        <v>NO</v>
      </c>
      <c r="V565" s="139">
        <f t="shared" si="52"/>
        <v>0</v>
      </c>
      <c r="W565" s="199" t="str">
        <f t="shared" si="54"/>
        <v/>
      </c>
    </row>
    <row r="566" spans="1:23" ht="18" customHeight="1" x14ac:dyDescent="0.25">
      <c r="A566" s="69"/>
      <c r="B566" s="81"/>
      <c r="C566" s="110"/>
      <c r="D566" s="141" t="str">
        <f>IFERROR(IF(FixtureCalc!C562="-","",IF(OR(FixtureCalc!E562="blank row 1",FixtureCalc!E562="blank row 2"),"","Matchweek "&amp;FixtureCalc!C562)),"")</f>
        <v/>
      </c>
      <c r="E566" s="142" t="str">
        <f>IFERROR(IF(LEN(INDEX(Settings!$D$6:$D$37,MATCH(Fixture!F566,Settings!$C$6:$C$37,0)))=0,"",INDEX(Settings!$D$6:$D$37,MATCH(Fixture!F566,Settings!$C$6:$C$37,0))),"")</f>
        <v/>
      </c>
      <c r="F566" s="185" t="str">
        <f>IFERROR(IF(FixtureCalc!C562="-","",IF(OR(FixtureCalc!E562="blank row 1",FixtureCalc!E562="blank row 2"),"", IF(LEN(INDEX(Settings!$C$6:$C$37,FixtureCalc!E562))=0,"BYE",INDEX(Settings!$C$6:$C$37,FixtureCalc!E562))  )),"")</f>
        <v/>
      </c>
      <c r="G566" s="27"/>
      <c r="H566" s="82"/>
      <c r="I566" s="27"/>
      <c r="J566" s="175" t="str">
        <f>IFERROR(IF(FixtureCalc!C562="-","",IF(OR(FixtureCalc!F562="blank row 1",FixtureCalc!F562="blank row 2"),"",IF(LEN(INDEX(Settings!$C$6:$C$37,FixtureCalc!F562))=0,"BYE",INDEX(Settings!$C$6:$C$37,FixtureCalc!F562)) )),"")</f>
        <v/>
      </c>
      <c r="K566" s="90"/>
      <c r="L566" s="195" t="str">
        <f t="shared" si="53"/>
        <v/>
      </c>
      <c r="S566" s="201" t="str">
        <f t="shared" si="49"/>
        <v>NO</v>
      </c>
      <c r="T566" s="201" t="str">
        <f t="shared" si="50"/>
        <v>NO</v>
      </c>
      <c r="U566" s="201" t="str">
        <f t="shared" si="51"/>
        <v>NO</v>
      </c>
      <c r="V566" s="139">
        <f t="shared" si="52"/>
        <v>0</v>
      </c>
      <c r="W566" s="199" t="str">
        <f t="shared" si="54"/>
        <v/>
      </c>
    </row>
    <row r="567" spans="1:23" ht="18" customHeight="1" x14ac:dyDescent="0.25">
      <c r="A567" s="69"/>
      <c r="B567" s="81"/>
      <c r="C567" s="110"/>
      <c r="D567" s="141" t="str">
        <f>IFERROR(IF(FixtureCalc!C563="-","",IF(OR(FixtureCalc!E563="blank row 1",FixtureCalc!E563="blank row 2"),"","Matchweek "&amp;FixtureCalc!C563)),"")</f>
        <v/>
      </c>
      <c r="E567" s="142" t="str">
        <f>IFERROR(IF(LEN(INDEX(Settings!$D$6:$D$37,MATCH(Fixture!F567,Settings!$C$6:$C$37,0)))=0,"",INDEX(Settings!$D$6:$D$37,MATCH(Fixture!F567,Settings!$C$6:$C$37,0))),"")</f>
        <v/>
      </c>
      <c r="F567" s="185" t="str">
        <f>IFERROR(IF(FixtureCalc!C563="-","",IF(OR(FixtureCalc!E563="blank row 1",FixtureCalc!E563="blank row 2"),"", IF(LEN(INDEX(Settings!$C$6:$C$37,FixtureCalc!E563))=0,"BYE",INDEX(Settings!$C$6:$C$37,FixtureCalc!E563))  )),"")</f>
        <v/>
      </c>
      <c r="G567" s="27"/>
      <c r="H567" s="82"/>
      <c r="I567" s="27"/>
      <c r="J567" s="175" t="str">
        <f>IFERROR(IF(FixtureCalc!C563="-","",IF(OR(FixtureCalc!F563="blank row 1",FixtureCalc!F563="blank row 2"),"",IF(LEN(INDEX(Settings!$C$6:$C$37,FixtureCalc!F563))=0,"BYE",INDEX(Settings!$C$6:$C$37,FixtureCalc!F563)) )),"")</f>
        <v/>
      </c>
      <c r="K567" s="90"/>
      <c r="L567" s="195" t="str">
        <f t="shared" si="53"/>
        <v/>
      </c>
      <c r="S567" s="201" t="str">
        <f t="shared" si="49"/>
        <v>NO</v>
      </c>
      <c r="T567" s="201" t="str">
        <f t="shared" si="50"/>
        <v>NO</v>
      </c>
      <c r="U567" s="201" t="str">
        <f t="shared" si="51"/>
        <v>NO</v>
      </c>
      <c r="V567" s="139">
        <f t="shared" si="52"/>
        <v>0</v>
      </c>
      <c r="W567" s="199" t="str">
        <f t="shared" si="54"/>
        <v/>
      </c>
    </row>
    <row r="568" spans="1:23" ht="18" customHeight="1" x14ac:dyDescent="0.25">
      <c r="A568" s="69"/>
      <c r="B568" s="81"/>
      <c r="C568" s="110"/>
      <c r="D568" s="141" t="str">
        <f>IFERROR(IF(FixtureCalc!C564="-","",IF(OR(FixtureCalc!E564="blank row 1",FixtureCalc!E564="blank row 2"),"","Matchweek "&amp;FixtureCalc!C564)),"")</f>
        <v/>
      </c>
      <c r="E568" s="142" t="str">
        <f>IFERROR(IF(LEN(INDEX(Settings!$D$6:$D$37,MATCH(Fixture!F568,Settings!$C$6:$C$37,0)))=0,"",INDEX(Settings!$D$6:$D$37,MATCH(Fixture!F568,Settings!$C$6:$C$37,0))),"")</f>
        <v/>
      </c>
      <c r="F568" s="185" t="str">
        <f>IFERROR(IF(FixtureCalc!C564="-","",IF(OR(FixtureCalc!E564="blank row 1",FixtureCalc!E564="blank row 2"),"", IF(LEN(INDEX(Settings!$C$6:$C$37,FixtureCalc!E564))=0,"BYE",INDEX(Settings!$C$6:$C$37,FixtureCalc!E564))  )),"")</f>
        <v/>
      </c>
      <c r="G568" s="27"/>
      <c r="H568" s="82"/>
      <c r="I568" s="27"/>
      <c r="J568" s="175" t="str">
        <f>IFERROR(IF(FixtureCalc!C564="-","",IF(OR(FixtureCalc!F564="blank row 1",FixtureCalc!F564="blank row 2"),"",IF(LEN(INDEX(Settings!$C$6:$C$37,FixtureCalc!F564))=0,"BYE",INDEX(Settings!$C$6:$C$37,FixtureCalc!F564)) )),"")</f>
        <v/>
      </c>
      <c r="K568" s="90"/>
      <c r="L568" s="195" t="str">
        <f t="shared" si="53"/>
        <v/>
      </c>
      <c r="S568" s="201" t="str">
        <f t="shared" si="49"/>
        <v>NO</v>
      </c>
      <c r="T568" s="201" t="str">
        <f t="shared" si="50"/>
        <v>NO</v>
      </c>
      <c r="U568" s="201" t="str">
        <f t="shared" si="51"/>
        <v>NO</v>
      </c>
      <c r="V568" s="139">
        <f t="shared" si="52"/>
        <v>0</v>
      </c>
      <c r="W568" s="199" t="str">
        <f t="shared" si="54"/>
        <v/>
      </c>
    </row>
    <row r="569" spans="1:23" ht="18" customHeight="1" x14ac:dyDescent="0.25">
      <c r="A569" s="69"/>
      <c r="B569" s="81"/>
      <c r="C569" s="110"/>
      <c r="D569" s="141" t="str">
        <f>IFERROR(IF(FixtureCalc!C565="-","",IF(OR(FixtureCalc!E565="blank row 1",FixtureCalc!E565="blank row 2"),"","Matchweek "&amp;FixtureCalc!C565)),"")</f>
        <v/>
      </c>
      <c r="E569" s="142" t="str">
        <f>IFERROR(IF(LEN(INDEX(Settings!$D$6:$D$37,MATCH(Fixture!F569,Settings!$C$6:$C$37,0)))=0,"",INDEX(Settings!$D$6:$D$37,MATCH(Fixture!F569,Settings!$C$6:$C$37,0))),"")</f>
        <v/>
      </c>
      <c r="F569" s="185" t="str">
        <f>IFERROR(IF(FixtureCalc!C565="-","",IF(OR(FixtureCalc!E565="blank row 1",FixtureCalc!E565="blank row 2"),"", IF(LEN(INDEX(Settings!$C$6:$C$37,FixtureCalc!E565))=0,"BYE",INDEX(Settings!$C$6:$C$37,FixtureCalc!E565))  )),"")</f>
        <v/>
      </c>
      <c r="G569" s="27"/>
      <c r="H569" s="82"/>
      <c r="I569" s="27"/>
      <c r="J569" s="175" t="str">
        <f>IFERROR(IF(FixtureCalc!C565="-","",IF(OR(FixtureCalc!F565="blank row 1",FixtureCalc!F565="blank row 2"),"",IF(LEN(INDEX(Settings!$C$6:$C$37,FixtureCalc!F565))=0,"BYE",INDEX(Settings!$C$6:$C$37,FixtureCalc!F565)) )),"")</f>
        <v/>
      </c>
      <c r="K569" s="90"/>
      <c r="L569" s="195" t="str">
        <f t="shared" si="53"/>
        <v/>
      </c>
      <c r="S569" s="201" t="str">
        <f t="shared" si="49"/>
        <v>NO</v>
      </c>
      <c r="T569" s="201" t="str">
        <f t="shared" si="50"/>
        <v>NO</v>
      </c>
      <c r="U569" s="201" t="str">
        <f t="shared" si="51"/>
        <v>NO</v>
      </c>
      <c r="V569" s="139">
        <f t="shared" si="52"/>
        <v>0</v>
      </c>
      <c r="W569" s="199" t="str">
        <f t="shared" si="54"/>
        <v/>
      </c>
    </row>
    <row r="570" spans="1:23" ht="18" customHeight="1" x14ac:dyDescent="0.25">
      <c r="A570" s="69"/>
      <c r="B570" s="81"/>
      <c r="C570" s="110"/>
      <c r="D570" s="141" t="str">
        <f>IFERROR(IF(FixtureCalc!C566="-","",IF(OR(FixtureCalc!E566="blank row 1",FixtureCalc!E566="blank row 2"),"","Matchweek "&amp;FixtureCalc!C566)),"")</f>
        <v/>
      </c>
      <c r="E570" s="142" t="str">
        <f>IFERROR(IF(LEN(INDEX(Settings!$D$6:$D$37,MATCH(Fixture!F570,Settings!$C$6:$C$37,0)))=0,"",INDEX(Settings!$D$6:$D$37,MATCH(Fixture!F570,Settings!$C$6:$C$37,0))),"")</f>
        <v/>
      </c>
      <c r="F570" s="185" t="str">
        <f>IFERROR(IF(FixtureCalc!C566="-","",IF(OR(FixtureCalc!E566="blank row 1",FixtureCalc!E566="blank row 2"),"", IF(LEN(INDEX(Settings!$C$6:$C$37,FixtureCalc!E566))=0,"BYE",INDEX(Settings!$C$6:$C$37,FixtureCalc!E566))  )),"")</f>
        <v/>
      </c>
      <c r="G570" s="27"/>
      <c r="H570" s="82"/>
      <c r="I570" s="27"/>
      <c r="J570" s="175" t="str">
        <f>IFERROR(IF(FixtureCalc!C566="-","",IF(OR(FixtureCalc!F566="blank row 1",FixtureCalc!F566="blank row 2"),"",IF(LEN(INDEX(Settings!$C$6:$C$37,FixtureCalc!F566))=0,"BYE",INDEX(Settings!$C$6:$C$37,FixtureCalc!F566)) )),"")</f>
        <v/>
      </c>
      <c r="K570" s="90"/>
      <c r="L570" s="195" t="str">
        <f t="shared" si="53"/>
        <v/>
      </c>
      <c r="S570" s="201" t="str">
        <f t="shared" si="49"/>
        <v>NO</v>
      </c>
      <c r="T570" s="201" t="str">
        <f t="shared" si="50"/>
        <v>NO</v>
      </c>
      <c r="U570" s="201" t="str">
        <f t="shared" si="51"/>
        <v>NO</v>
      </c>
      <c r="V570" s="139">
        <f t="shared" si="52"/>
        <v>0</v>
      </c>
      <c r="W570" s="199" t="str">
        <f t="shared" si="54"/>
        <v/>
      </c>
    </row>
    <row r="571" spans="1:23" ht="18" customHeight="1" x14ac:dyDescent="0.25">
      <c r="A571" s="69"/>
      <c r="B571" s="81"/>
      <c r="C571" s="110"/>
      <c r="D571" s="141" t="str">
        <f>IFERROR(IF(FixtureCalc!C567="-","",IF(OR(FixtureCalc!E567="blank row 1",FixtureCalc!E567="blank row 2"),"","Matchweek "&amp;FixtureCalc!C567)),"")</f>
        <v/>
      </c>
      <c r="E571" s="142" t="str">
        <f>IFERROR(IF(LEN(INDEX(Settings!$D$6:$D$37,MATCH(Fixture!F571,Settings!$C$6:$C$37,0)))=0,"",INDEX(Settings!$D$6:$D$37,MATCH(Fixture!F571,Settings!$C$6:$C$37,0))),"")</f>
        <v/>
      </c>
      <c r="F571" s="185" t="str">
        <f>IFERROR(IF(FixtureCalc!C567="-","",IF(OR(FixtureCalc!E567="blank row 1",FixtureCalc!E567="blank row 2"),"", IF(LEN(INDEX(Settings!$C$6:$C$37,FixtureCalc!E567))=0,"BYE",INDEX(Settings!$C$6:$C$37,FixtureCalc!E567))  )),"")</f>
        <v/>
      </c>
      <c r="G571" s="27"/>
      <c r="H571" s="82"/>
      <c r="I571" s="27"/>
      <c r="J571" s="175" t="str">
        <f>IFERROR(IF(FixtureCalc!C567="-","",IF(OR(FixtureCalc!F567="blank row 1",FixtureCalc!F567="blank row 2"),"",IF(LEN(INDEX(Settings!$C$6:$C$37,FixtureCalc!F567))=0,"BYE",INDEX(Settings!$C$6:$C$37,FixtureCalc!F567)) )),"")</f>
        <v/>
      </c>
      <c r="K571" s="90"/>
      <c r="L571" s="195" t="str">
        <f t="shared" si="53"/>
        <v/>
      </c>
      <c r="S571" s="201" t="str">
        <f t="shared" si="49"/>
        <v>NO</v>
      </c>
      <c r="T571" s="201" t="str">
        <f t="shared" si="50"/>
        <v>NO</v>
      </c>
      <c r="U571" s="201" t="str">
        <f t="shared" si="51"/>
        <v>NO</v>
      </c>
      <c r="V571" s="139">
        <f t="shared" si="52"/>
        <v>0</v>
      </c>
      <c r="W571" s="199" t="str">
        <f t="shared" si="54"/>
        <v/>
      </c>
    </row>
    <row r="572" spans="1:23" ht="18" customHeight="1" x14ac:dyDescent="0.25">
      <c r="A572" s="69"/>
      <c r="B572" s="81"/>
      <c r="C572" s="110"/>
      <c r="D572" s="141" t="str">
        <f>IFERROR(IF(FixtureCalc!C568="-","",IF(OR(FixtureCalc!E568="blank row 1",FixtureCalc!E568="blank row 2"),"","Matchweek "&amp;FixtureCalc!C568)),"")</f>
        <v/>
      </c>
      <c r="E572" s="142" t="str">
        <f>IFERROR(IF(LEN(INDEX(Settings!$D$6:$D$37,MATCH(Fixture!F572,Settings!$C$6:$C$37,0)))=0,"",INDEX(Settings!$D$6:$D$37,MATCH(Fixture!F572,Settings!$C$6:$C$37,0))),"")</f>
        <v/>
      </c>
      <c r="F572" s="185" t="str">
        <f>IFERROR(IF(FixtureCalc!C568="-","",IF(OR(FixtureCalc!E568="blank row 1",FixtureCalc!E568="blank row 2"),"", IF(LEN(INDEX(Settings!$C$6:$C$37,FixtureCalc!E568))=0,"BYE",INDEX(Settings!$C$6:$C$37,FixtureCalc!E568))  )),"")</f>
        <v/>
      </c>
      <c r="G572" s="27"/>
      <c r="H572" s="82"/>
      <c r="I572" s="27"/>
      <c r="J572" s="175" t="str">
        <f>IFERROR(IF(FixtureCalc!C568="-","",IF(OR(FixtureCalc!F568="blank row 1",FixtureCalc!F568="blank row 2"),"",IF(LEN(INDEX(Settings!$C$6:$C$37,FixtureCalc!F568))=0,"BYE",INDEX(Settings!$C$6:$C$37,FixtureCalc!F568)) )),"")</f>
        <v/>
      </c>
      <c r="K572" s="90"/>
      <c r="L572" s="195" t="str">
        <f t="shared" si="53"/>
        <v/>
      </c>
      <c r="S572" s="201" t="str">
        <f t="shared" si="49"/>
        <v>NO</v>
      </c>
      <c r="T572" s="201" t="str">
        <f t="shared" si="50"/>
        <v>NO</v>
      </c>
      <c r="U572" s="201" t="str">
        <f t="shared" si="51"/>
        <v>NO</v>
      </c>
      <c r="V572" s="139">
        <f t="shared" si="52"/>
        <v>0</v>
      </c>
      <c r="W572" s="199" t="str">
        <f t="shared" si="54"/>
        <v/>
      </c>
    </row>
    <row r="573" spans="1:23" ht="18" customHeight="1" x14ac:dyDescent="0.25">
      <c r="A573" s="69"/>
      <c r="B573" s="81"/>
      <c r="C573" s="110"/>
      <c r="D573" s="141" t="str">
        <f>IFERROR(IF(FixtureCalc!C569="-","",IF(OR(FixtureCalc!E569="blank row 1",FixtureCalc!E569="blank row 2"),"","Matchweek "&amp;FixtureCalc!C569)),"")</f>
        <v/>
      </c>
      <c r="E573" s="142" t="str">
        <f>IFERROR(IF(LEN(INDEX(Settings!$D$6:$D$37,MATCH(Fixture!F573,Settings!$C$6:$C$37,0)))=0,"",INDEX(Settings!$D$6:$D$37,MATCH(Fixture!F573,Settings!$C$6:$C$37,0))),"")</f>
        <v/>
      </c>
      <c r="F573" s="185" t="str">
        <f>IFERROR(IF(FixtureCalc!C569="-","",IF(OR(FixtureCalc!E569="blank row 1",FixtureCalc!E569="blank row 2"),"", IF(LEN(INDEX(Settings!$C$6:$C$37,FixtureCalc!E569))=0,"BYE",INDEX(Settings!$C$6:$C$37,FixtureCalc!E569))  )),"")</f>
        <v/>
      </c>
      <c r="G573" s="27"/>
      <c r="H573" s="82"/>
      <c r="I573" s="27"/>
      <c r="J573" s="175" t="str">
        <f>IFERROR(IF(FixtureCalc!C569="-","",IF(OR(FixtureCalc!F569="blank row 1",FixtureCalc!F569="blank row 2"),"",IF(LEN(INDEX(Settings!$C$6:$C$37,FixtureCalc!F569))=0,"BYE",INDEX(Settings!$C$6:$C$37,FixtureCalc!F569)) )),"")</f>
        <v/>
      </c>
      <c r="K573" s="90"/>
      <c r="L573" s="195" t="str">
        <f t="shared" si="53"/>
        <v/>
      </c>
      <c r="S573" s="201" t="str">
        <f t="shared" si="49"/>
        <v>NO</v>
      </c>
      <c r="T573" s="201" t="str">
        <f t="shared" si="50"/>
        <v>NO</v>
      </c>
      <c r="U573" s="201" t="str">
        <f t="shared" si="51"/>
        <v>NO</v>
      </c>
      <c r="V573" s="139">
        <f t="shared" si="52"/>
        <v>0</v>
      </c>
      <c r="W573" s="199" t="str">
        <f t="shared" si="54"/>
        <v/>
      </c>
    </row>
    <row r="574" spans="1:23" ht="18" customHeight="1" x14ac:dyDescent="0.25">
      <c r="A574" s="69"/>
      <c r="B574" s="81"/>
      <c r="C574" s="110"/>
      <c r="D574" s="141" t="str">
        <f>IFERROR(IF(FixtureCalc!C570="-","",IF(OR(FixtureCalc!E570="blank row 1",FixtureCalc!E570="blank row 2"),"","Matchweek "&amp;FixtureCalc!C570)),"")</f>
        <v/>
      </c>
      <c r="E574" s="142" t="str">
        <f>IFERROR(IF(LEN(INDEX(Settings!$D$6:$D$37,MATCH(Fixture!F574,Settings!$C$6:$C$37,0)))=0,"",INDEX(Settings!$D$6:$D$37,MATCH(Fixture!F574,Settings!$C$6:$C$37,0))),"")</f>
        <v/>
      </c>
      <c r="F574" s="185" t="str">
        <f>IFERROR(IF(FixtureCalc!C570="-","",IF(OR(FixtureCalc!E570="blank row 1",FixtureCalc!E570="blank row 2"),"", IF(LEN(INDEX(Settings!$C$6:$C$37,FixtureCalc!E570))=0,"BYE",INDEX(Settings!$C$6:$C$37,FixtureCalc!E570))  )),"")</f>
        <v/>
      </c>
      <c r="G574" s="27"/>
      <c r="H574" s="82"/>
      <c r="I574" s="27"/>
      <c r="J574" s="175" t="str">
        <f>IFERROR(IF(FixtureCalc!C570="-","",IF(OR(FixtureCalc!F570="blank row 1",FixtureCalc!F570="blank row 2"),"",IF(LEN(INDEX(Settings!$C$6:$C$37,FixtureCalc!F570))=0,"BYE",INDEX(Settings!$C$6:$C$37,FixtureCalc!F570)) )),"")</f>
        <v/>
      </c>
      <c r="K574" s="90"/>
      <c r="L574" s="195" t="str">
        <f t="shared" si="53"/>
        <v/>
      </c>
      <c r="S574" s="201" t="str">
        <f t="shared" si="49"/>
        <v>NO</v>
      </c>
      <c r="T574" s="201" t="str">
        <f t="shared" si="50"/>
        <v>NO</v>
      </c>
      <c r="U574" s="201" t="str">
        <f t="shared" si="51"/>
        <v>NO</v>
      </c>
      <c r="V574" s="139">
        <f t="shared" si="52"/>
        <v>0</v>
      </c>
      <c r="W574" s="199" t="str">
        <f t="shared" si="54"/>
        <v/>
      </c>
    </row>
    <row r="575" spans="1:23" ht="18" customHeight="1" x14ac:dyDescent="0.25">
      <c r="A575" s="69"/>
      <c r="B575" s="81"/>
      <c r="C575" s="110"/>
      <c r="D575" s="141" t="str">
        <f>IFERROR(IF(FixtureCalc!C571="-","",IF(OR(FixtureCalc!E571="blank row 1",FixtureCalc!E571="blank row 2"),"","Matchweek "&amp;FixtureCalc!C571)),"")</f>
        <v/>
      </c>
      <c r="E575" s="142" t="str">
        <f>IFERROR(IF(LEN(INDEX(Settings!$D$6:$D$37,MATCH(Fixture!F575,Settings!$C$6:$C$37,0)))=0,"",INDEX(Settings!$D$6:$D$37,MATCH(Fixture!F575,Settings!$C$6:$C$37,0))),"")</f>
        <v/>
      </c>
      <c r="F575" s="185" t="str">
        <f>IFERROR(IF(FixtureCalc!C571="-","",IF(OR(FixtureCalc!E571="blank row 1",FixtureCalc!E571="blank row 2"),"", IF(LEN(INDEX(Settings!$C$6:$C$37,FixtureCalc!E571))=0,"BYE",INDEX(Settings!$C$6:$C$37,FixtureCalc!E571))  )),"")</f>
        <v/>
      </c>
      <c r="G575" s="27"/>
      <c r="H575" s="82"/>
      <c r="I575" s="27"/>
      <c r="J575" s="175" t="str">
        <f>IFERROR(IF(FixtureCalc!C571="-","",IF(OR(FixtureCalc!F571="blank row 1",FixtureCalc!F571="blank row 2"),"",IF(LEN(INDEX(Settings!$C$6:$C$37,FixtureCalc!F571))=0,"BYE",INDEX(Settings!$C$6:$C$37,FixtureCalc!F571)) )),"")</f>
        <v/>
      </c>
      <c r="K575" s="90"/>
      <c r="L575" s="195" t="str">
        <f t="shared" si="53"/>
        <v/>
      </c>
      <c r="S575" s="201" t="str">
        <f t="shared" si="49"/>
        <v>NO</v>
      </c>
      <c r="T575" s="201" t="str">
        <f t="shared" si="50"/>
        <v>NO</v>
      </c>
      <c r="U575" s="201" t="str">
        <f t="shared" si="51"/>
        <v>NO</v>
      </c>
      <c r="V575" s="139">
        <f t="shared" si="52"/>
        <v>0</v>
      </c>
      <c r="W575" s="199" t="str">
        <f t="shared" si="54"/>
        <v/>
      </c>
    </row>
    <row r="576" spans="1:23" ht="18" customHeight="1" x14ac:dyDescent="0.25">
      <c r="A576" s="69"/>
      <c r="B576" s="81"/>
      <c r="C576" s="110"/>
      <c r="D576" s="141" t="str">
        <f>IFERROR(IF(FixtureCalc!C572="-","",IF(OR(FixtureCalc!E572="blank row 1",FixtureCalc!E572="blank row 2"),"","Matchweek "&amp;FixtureCalc!C572)),"")</f>
        <v/>
      </c>
      <c r="E576" s="142" t="str">
        <f>IFERROR(IF(LEN(INDEX(Settings!$D$6:$D$37,MATCH(Fixture!F576,Settings!$C$6:$C$37,0)))=0,"",INDEX(Settings!$D$6:$D$37,MATCH(Fixture!F576,Settings!$C$6:$C$37,0))),"")</f>
        <v/>
      </c>
      <c r="F576" s="185" t="str">
        <f>IFERROR(IF(FixtureCalc!C572="-","",IF(OR(FixtureCalc!E572="blank row 1",FixtureCalc!E572="blank row 2"),"", IF(LEN(INDEX(Settings!$C$6:$C$37,FixtureCalc!E572))=0,"BYE",INDEX(Settings!$C$6:$C$37,FixtureCalc!E572))  )),"")</f>
        <v/>
      </c>
      <c r="G576" s="27"/>
      <c r="H576" s="82"/>
      <c r="I576" s="27"/>
      <c r="J576" s="175" t="str">
        <f>IFERROR(IF(FixtureCalc!C572="-","",IF(OR(FixtureCalc!F572="blank row 1",FixtureCalc!F572="blank row 2"),"",IF(LEN(INDEX(Settings!$C$6:$C$37,FixtureCalc!F572))=0,"BYE",INDEX(Settings!$C$6:$C$37,FixtureCalc!F572)) )),"")</f>
        <v/>
      </c>
      <c r="K576" s="90"/>
      <c r="L576" s="195" t="str">
        <f t="shared" si="53"/>
        <v/>
      </c>
      <c r="S576" s="201" t="str">
        <f t="shared" si="49"/>
        <v>NO</v>
      </c>
      <c r="T576" s="201" t="str">
        <f t="shared" si="50"/>
        <v>NO</v>
      </c>
      <c r="U576" s="201" t="str">
        <f t="shared" si="51"/>
        <v>NO</v>
      </c>
      <c r="V576" s="139">
        <f t="shared" si="52"/>
        <v>0</v>
      </c>
      <c r="W576" s="199" t="str">
        <f t="shared" si="54"/>
        <v/>
      </c>
    </row>
    <row r="577" spans="1:23" ht="18" customHeight="1" x14ac:dyDescent="0.25">
      <c r="A577" s="69"/>
      <c r="B577" s="81"/>
      <c r="C577" s="110"/>
      <c r="D577" s="141" t="str">
        <f>IFERROR(IF(FixtureCalc!C573="-","",IF(OR(FixtureCalc!E573="blank row 1",FixtureCalc!E573="blank row 2"),"","Matchweek "&amp;FixtureCalc!C573)),"")</f>
        <v/>
      </c>
      <c r="E577" s="142" t="str">
        <f>IFERROR(IF(LEN(INDEX(Settings!$D$6:$D$37,MATCH(Fixture!F577,Settings!$C$6:$C$37,0)))=0,"",INDEX(Settings!$D$6:$D$37,MATCH(Fixture!F577,Settings!$C$6:$C$37,0))),"")</f>
        <v/>
      </c>
      <c r="F577" s="185" t="str">
        <f>IFERROR(IF(FixtureCalc!C573="-","",IF(OR(FixtureCalc!E573="blank row 1",FixtureCalc!E573="blank row 2"),"", IF(LEN(INDEX(Settings!$C$6:$C$37,FixtureCalc!E573))=0,"BYE",INDEX(Settings!$C$6:$C$37,FixtureCalc!E573))  )),"")</f>
        <v/>
      </c>
      <c r="G577" s="27"/>
      <c r="H577" s="82"/>
      <c r="I577" s="27"/>
      <c r="J577" s="175" t="str">
        <f>IFERROR(IF(FixtureCalc!C573="-","",IF(OR(FixtureCalc!F573="blank row 1",FixtureCalc!F573="blank row 2"),"",IF(LEN(INDEX(Settings!$C$6:$C$37,FixtureCalc!F573))=0,"BYE",INDEX(Settings!$C$6:$C$37,FixtureCalc!F573)) )),"")</f>
        <v/>
      </c>
      <c r="K577" s="90"/>
      <c r="L577" s="195" t="str">
        <f t="shared" si="53"/>
        <v/>
      </c>
      <c r="S577" s="201" t="str">
        <f t="shared" si="49"/>
        <v>NO</v>
      </c>
      <c r="T577" s="201" t="str">
        <f t="shared" si="50"/>
        <v>NO</v>
      </c>
      <c r="U577" s="201" t="str">
        <f t="shared" si="51"/>
        <v>NO</v>
      </c>
      <c r="V577" s="139">
        <f t="shared" si="52"/>
        <v>0</v>
      </c>
      <c r="W577" s="199" t="str">
        <f t="shared" si="54"/>
        <v/>
      </c>
    </row>
    <row r="578" spans="1:23" ht="18" customHeight="1" x14ac:dyDescent="0.25">
      <c r="A578" s="69"/>
      <c r="B578" s="81"/>
      <c r="C578" s="110"/>
      <c r="D578" s="141" t="str">
        <f>IFERROR(IF(FixtureCalc!C574="-","",IF(OR(FixtureCalc!E574="blank row 1",FixtureCalc!E574="blank row 2"),"","Matchweek "&amp;FixtureCalc!C574)),"")</f>
        <v/>
      </c>
      <c r="E578" s="142" t="str">
        <f>IFERROR(IF(LEN(INDEX(Settings!$D$6:$D$37,MATCH(Fixture!F578,Settings!$C$6:$C$37,0)))=0,"",INDEX(Settings!$D$6:$D$37,MATCH(Fixture!F578,Settings!$C$6:$C$37,0))),"")</f>
        <v/>
      </c>
      <c r="F578" s="185" t="str">
        <f>IFERROR(IF(FixtureCalc!C574="-","",IF(OR(FixtureCalc!E574="blank row 1",FixtureCalc!E574="blank row 2"),"", IF(LEN(INDEX(Settings!$C$6:$C$37,FixtureCalc!E574))=0,"BYE",INDEX(Settings!$C$6:$C$37,FixtureCalc!E574))  )),"")</f>
        <v/>
      </c>
      <c r="G578" s="27"/>
      <c r="H578" s="82"/>
      <c r="I578" s="27"/>
      <c r="J578" s="175" t="str">
        <f>IFERROR(IF(FixtureCalc!C574="-","",IF(OR(FixtureCalc!F574="blank row 1",FixtureCalc!F574="blank row 2"),"",IF(LEN(INDEX(Settings!$C$6:$C$37,FixtureCalc!F574))=0,"BYE",INDEX(Settings!$C$6:$C$37,FixtureCalc!F574)) )),"")</f>
        <v/>
      </c>
      <c r="K578" s="90"/>
      <c r="L578" s="195" t="str">
        <f t="shared" si="53"/>
        <v/>
      </c>
      <c r="S578" s="201" t="str">
        <f t="shared" si="49"/>
        <v>NO</v>
      </c>
      <c r="T578" s="201" t="str">
        <f t="shared" si="50"/>
        <v>NO</v>
      </c>
      <c r="U578" s="201" t="str">
        <f t="shared" si="51"/>
        <v>NO</v>
      </c>
      <c r="V578" s="139">
        <f t="shared" si="52"/>
        <v>0</v>
      </c>
      <c r="W578" s="199" t="str">
        <f t="shared" si="54"/>
        <v/>
      </c>
    </row>
    <row r="579" spans="1:23" ht="18" customHeight="1" x14ac:dyDescent="0.25">
      <c r="A579" s="69"/>
      <c r="B579" s="81"/>
      <c r="C579" s="110"/>
      <c r="D579" s="141" t="str">
        <f>IFERROR(IF(FixtureCalc!C575="-","",IF(OR(FixtureCalc!E575="blank row 1",FixtureCalc!E575="blank row 2"),"","Matchweek "&amp;FixtureCalc!C575)),"")</f>
        <v/>
      </c>
      <c r="E579" s="142" t="str">
        <f>IFERROR(IF(LEN(INDEX(Settings!$D$6:$D$37,MATCH(Fixture!F579,Settings!$C$6:$C$37,0)))=0,"",INDEX(Settings!$D$6:$D$37,MATCH(Fixture!F579,Settings!$C$6:$C$37,0))),"")</f>
        <v/>
      </c>
      <c r="F579" s="185" t="str">
        <f>IFERROR(IF(FixtureCalc!C575="-","",IF(OR(FixtureCalc!E575="blank row 1",FixtureCalc!E575="blank row 2"),"", IF(LEN(INDEX(Settings!$C$6:$C$37,FixtureCalc!E575))=0,"BYE",INDEX(Settings!$C$6:$C$37,FixtureCalc!E575))  )),"")</f>
        <v/>
      </c>
      <c r="G579" s="27"/>
      <c r="H579" s="82"/>
      <c r="I579" s="27"/>
      <c r="J579" s="175" t="str">
        <f>IFERROR(IF(FixtureCalc!C575="-","",IF(OR(FixtureCalc!F575="blank row 1",FixtureCalc!F575="blank row 2"),"",IF(LEN(INDEX(Settings!$C$6:$C$37,FixtureCalc!F575))=0,"BYE",INDEX(Settings!$C$6:$C$37,FixtureCalc!F575)) )),"")</f>
        <v/>
      </c>
      <c r="K579" s="90"/>
      <c r="L579" s="195" t="str">
        <f t="shared" si="53"/>
        <v/>
      </c>
      <c r="S579" s="201" t="str">
        <f t="shared" si="49"/>
        <v>NO</v>
      </c>
      <c r="T579" s="201" t="str">
        <f t="shared" si="50"/>
        <v>NO</v>
      </c>
      <c r="U579" s="201" t="str">
        <f t="shared" si="51"/>
        <v>NO</v>
      </c>
      <c r="V579" s="139">
        <f t="shared" si="52"/>
        <v>0</v>
      </c>
      <c r="W579" s="199" t="str">
        <f t="shared" si="54"/>
        <v/>
      </c>
    </row>
    <row r="580" spans="1:23" ht="18" customHeight="1" x14ac:dyDescent="0.25">
      <c r="A580" s="69"/>
      <c r="B580" s="81"/>
      <c r="C580" s="110"/>
      <c r="D580" s="141" t="str">
        <f>IFERROR(IF(FixtureCalc!C576="-","",IF(OR(FixtureCalc!E576="blank row 1",FixtureCalc!E576="blank row 2"),"","Matchweek "&amp;FixtureCalc!C576)),"")</f>
        <v/>
      </c>
      <c r="E580" s="142" t="str">
        <f>IFERROR(IF(LEN(INDEX(Settings!$D$6:$D$37,MATCH(Fixture!F580,Settings!$C$6:$C$37,0)))=0,"",INDEX(Settings!$D$6:$D$37,MATCH(Fixture!F580,Settings!$C$6:$C$37,0))),"")</f>
        <v/>
      </c>
      <c r="F580" s="185" t="str">
        <f>IFERROR(IF(FixtureCalc!C576="-","",IF(OR(FixtureCalc!E576="blank row 1",FixtureCalc!E576="blank row 2"),"", IF(LEN(INDEX(Settings!$C$6:$C$37,FixtureCalc!E576))=0,"BYE",INDEX(Settings!$C$6:$C$37,FixtureCalc!E576))  )),"")</f>
        <v/>
      </c>
      <c r="G580" s="27"/>
      <c r="H580" s="82"/>
      <c r="I580" s="27"/>
      <c r="J580" s="175" t="str">
        <f>IFERROR(IF(FixtureCalc!C576="-","",IF(OR(FixtureCalc!F576="blank row 1",FixtureCalc!F576="blank row 2"),"",IF(LEN(INDEX(Settings!$C$6:$C$37,FixtureCalc!F576))=0,"BYE",INDEX(Settings!$C$6:$C$37,FixtureCalc!F576)) )),"")</f>
        <v/>
      </c>
      <c r="K580" s="90"/>
      <c r="L580" s="195" t="str">
        <f t="shared" si="53"/>
        <v/>
      </c>
      <c r="S580" s="201" t="str">
        <f t="shared" si="49"/>
        <v>NO</v>
      </c>
      <c r="T580" s="201" t="str">
        <f t="shared" si="50"/>
        <v>NO</v>
      </c>
      <c r="U580" s="201" t="str">
        <f t="shared" si="51"/>
        <v>NO</v>
      </c>
      <c r="V580" s="139">
        <f t="shared" si="52"/>
        <v>0</v>
      </c>
      <c r="W580" s="199" t="str">
        <f t="shared" si="54"/>
        <v/>
      </c>
    </row>
    <row r="581" spans="1:23" ht="18" customHeight="1" x14ac:dyDescent="0.25">
      <c r="A581" s="69"/>
      <c r="B581" s="81"/>
      <c r="C581" s="110"/>
      <c r="D581" s="141" t="str">
        <f>IFERROR(IF(FixtureCalc!C577="-","",IF(OR(FixtureCalc!E577="blank row 1",FixtureCalc!E577="blank row 2"),"","Matchweek "&amp;FixtureCalc!C577)),"")</f>
        <v/>
      </c>
      <c r="E581" s="142" t="str">
        <f>IFERROR(IF(LEN(INDEX(Settings!$D$6:$D$37,MATCH(Fixture!F581,Settings!$C$6:$C$37,0)))=0,"",INDEX(Settings!$D$6:$D$37,MATCH(Fixture!F581,Settings!$C$6:$C$37,0))),"")</f>
        <v/>
      </c>
      <c r="F581" s="185" t="str">
        <f>IFERROR(IF(FixtureCalc!C577="-","",IF(OR(FixtureCalc!E577="blank row 1",FixtureCalc!E577="blank row 2"),"", IF(LEN(INDEX(Settings!$C$6:$C$37,FixtureCalc!E577))=0,"BYE",INDEX(Settings!$C$6:$C$37,FixtureCalc!E577))  )),"")</f>
        <v/>
      </c>
      <c r="G581" s="27"/>
      <c r="H581" s="82"/>
      <c r="I581" s="27"/>
      <c r="J581" s="175" t="str">
        <f>IFERROR(IF(FixtureCalc!C577="-","",IF(OR(FixtureCalc!F577="blank row 1",FixtureCalc!F577="blank row 2"),"",IF(LEN(INDEX(Settings!$C$6:$C$37,FixtureCalc!F577))=0,"BYE",INDEX(Settings!$C$6:$C$37,FixtureCalc!F577)) )),"")</f>
        <v/>
      </c>
      <c r="K581" s="90"/>
      <c r="L581" s="195" t="str">
        <f t="shared" si="53"/>
        <v/>
      </c>
      <c r="S581" s="201" t="str">
        <f t="shared" si="49"/>
        <v>NO</v>
      </c>
      <c r="T581" s="201" t="str">
        <f t="shared" si="50"/>
        <v>NO</v>
      </c>
      <c r="U581" s="201" t="str">
        <f t="shared" si="51"/>
        <v>NO</v>
      </c>
      <c r="V581" s="139">
        <f t="shared" si="52"/>
        <v>0</v>
      </c>
      <c r="W581" s="199" t="str">
        <f t="shared" si="54"/>
        <v/>
      </c>
    </row>
    <row r="582" spans="1:23" ht="18" customHeight="1" x14ac:dyDescent="0.25">
      <c r="A582" s="69"/>
      <c r="B582" s="81"/>
      <c r="C582" s="110"/>
      <c r="D582" s="141" t="str">
        <f>IFERROR(IF(FixtureCalc!C578="-","",IF(OR(FixtureCalc!E578="blank row 1",FixtureCalc!E578="blank row 2"),"","Matchweek "&amp;FixtureCalc!C578)),"")</f>
        <v/>
      </c>
      <c r="E582" s="142" t="str">
        <f>IFERROR(IF(LEN(INDEX(Settings!$D$6:$D$37,MATCH(Fixture!F582,Settings!$C$6:$C$37,0)))=0,"",INDEX(Settings!$D$6:$D$37,MATCH(Fixture!F582,Settings!$C$6:$C$37,0))),"")</f>
        <v/>
      </c>
      <c r="F582" s="185" t="str">
        <f>IFERROR(IF(FixtureCalc!C578="-","",IF(OR(FixtureCalc!E578="blank row 1",FixtureCalc!E578="blank row 2"),"", IF(LEN(INDEX(Settings!$C$6:$C$37,FixtureCalc!E578))=0,"BYE",INDEX(Settings!$C$6:$C$37,FixtureCalc!E578))  )),"")</f>
        <v/>
      </c>
      <c r="G582" s="27"/>
      <c r="H582" s="82"/>
      <c r="I582" s="27"/>
      <c r="J582" s="175" t="str">
        <f>IFERROR(IF(FixtureCalc!C578="-","",IF(OR(FixtureCalc!F578="blank row 1",FixtureCalc!F578="blank row 2"),"",IF(LEN(INDEX(Settings!$C$6:$C$37,FixtureCalc!F578))=0,"BYE",INDEX(Settings!$C$6:$C$37,FixtureCalc!F578)) )),"")</f>
        <v/>
      </c>
      <c r="K582" s="90"/>
      <c r="L582" s="195" t="str">
        <f t="shared" si="53"/>
        <v/>
      </c>
      <c r="S582" s="201" t="str">
        <f t="shared" si="49"/>
        <v>NO</v>
      </c>
      <c r="T582" s="201" t="str">
        <f t="shared" si="50"/>
        <v>NO</v>
      </c>
      <c r="U582" s="201" t="str">
        <f t="shared" si="51"/>
        <v>NO</v>
      </c>
      <c r="V582" s="139">
        <f t="shared" si="52"/>
        <v>0</v>
      </c>
      <c r="W582" s="199" t="str">
        <f t="shared" si="54"/>
        <v/>
      </c>
    </row>
    <row r="583" spans="1:23" ht="18" customHeight="1" x14ac:dyDescent="0.25">
      <c r="A583" s="69"/>
      <c r="B583" s="81"/>
      <c r="C583" s="110"/>
      <c r="D583" s="141" t="str">
        <f>IFERROR(IF(FixtureCalc!C579="-","",IF(OR(FixtureCalc!E579="blank row 1",FixtureCalc!E579="blank row 2"),"","Matchweek "&amp;FixtureCalc!C579)),"")</f>
        <v/>
      </c>
      <c r="E583" s="142" t="str">
        <f>IFERROR(IF(LEN(INDEX(Settings!$D$6:$D$37,MATCH(Fixture!F583,Settings!$C$6:$C$37,0)))=0,"",INDEX(Settings!$D$6:$D$37,MATCH(Fixture!F583,Settings!$C$6:$C$37,0))),"")</f>
        <v/>
      </c>
      <c r="F583" s="185" t="str">
        <f>IFERROR(IF(FixtureCalc!C579="-","",IF(OR(FixtureCalc!E579="blank row 1",FixtureCalc!E579="blank row 2"),"", IF(LEN(INDEX(Settings!$C$6:$C$37,FixtureCalc!E579))=0,"BYE",INDEX(Settings!$C$6:$C$37,FixtureCalc!E579))  )),"")</f>
        <v/>
      </c>
      <c r="G583" s="27"/>
      <c r="H583" s="82"/>
      <c r="I583" s="27"/>
      <c r="J583" s="175" t="str">
        <f>IFERROR(IF(FixtureCalc!C579="-","",IF(OR(FixtureCalc!F579="blank row 1",FixtureCalc!F579="blank row 2"),"",IF(LEN(INDEX(Settings!$C$6:$C$37,FixtureCalc!F579))=0,"BYE",INDEX(Settings!$C$6:$C$37,FixtureCalc!F579)) )),"")</f>
        <v/>
      </c>
      <c r="K583" s="90"/>
      <c r="L583" s="195" t="str">
        <f t="shared" si="53"/>
        <v/>
      </c>
      <c r="S583" s="201" t="str">
        <f t="shared" si="49"/>
        <v>NO</v>
      </c>
      <c r="T583" s="201" t="str">
        <f t="shared" si="50"/>
        <v>NO</v>
      </c>
      <c r="U583" s="201" t="str">
        <f t="shared" si="51"/>
        <v>NO</v>
      </c>
      <c r="V583" s="139">
        <f t="shared" si="52"/>
        <v>0</v>
      </c>
      <c r="W583" s="199" t="str">
        <f t="shared" si="54"/>
        <v/>
      </c>
    </row>
    <row r="584" spans="1:23" ht="18" customHeight="1" x14ac:dyDescent="0.25">
      <c r="A584" s="69"/>
      <c r="B584" s="81"/>
      <c r="C584" s="110"/>
      <c r="D584" s="141" t="str">
        <f>IFERROR(IF(FixtureCalc!C580="-","",IF(OR(FixtureCalc!E580="blank row 1",FixtureCalc!E580="blank row 2"),"","Matchweek "&amp;FixtureCalc!C580)),"")</f>
        <v/>
      </c>
      <c r="E584" s="142" t="str">
        <f>IFERROR(IF(LEN(INDEX(Settings!$D$6:$D$37,MATCH(Fixture!F584,Settings!$C$6:$C$37,0)))=0,"",INDEX(Settings!$D$6:$D$37,MATCH(Fixture!F584,Settings!$C$6:$C$37,0))),"")</f>
        <v/>
      </c>
      <c r="F584" s="185" t="str">
        <f>IFERROR(IF(FixtureCalc!C580="-","",IF(OR(FixtureCalc!E580="blank row 1",FixtureCalc!E580="blank row 2"),"", IF(LEN(INDEX(Settings!$C$6:$C$37,FixtureCalc!E580))=0,"BYE",INDEX(Settings!$C$6:$C$37,FixtureCalc!E580))  )),"")</f>
        <v/>
      </c>
      <c r="G584" s="27"/>
      <c r="H584" s="82"/>
      <c r="I584" s="27"/>
      <c r="J584" s="175" t="str">
        <f>IFERROR(IF(FixtureCalc!C580="-","",IF(OR(FixtureCalc!F580="blank row 1",FixtureCalc!F580="blank row 2"),"",IF(LEN(INDEX(Settings!$C$6:$C$37,FixtureCalc!F580))=0,"BYE",INDEX(Settings!$C$6:$C$37,FixtureCalc!F580)) )),"")</f>
        <v/>
      </c>
      <c r="K584" s="90"/>
      <c r="L584" s="195" t="str">
        <f t="shared" si="53"/>
        <v/>
      </c>
      <c r="S584" s="201" t="str">
        <f t="shared" ref="S584:S647" si="55">IFERROR(IF(AND(LEN(F584)&gt;0,LEN(J584)&gt;0),"YES","NO"),"")</f>
        <v>NO</v>
      </c>
      <c r="T584" s="201" t="str">
        <f t="shared" ref="T584:T647" si="56">IFERROR(IF(OR(F584="BYE",J584="BYE"),"YES","NO"),"")</f>
        <v>NO</v>
      </c>
      <c r="U584" s="201" t="str">
        <f t="shared" ref="U584:U647" si="57">IF(OR(LEN(G584)=0,LEN(I584)=0),"NO","YES")</f>
        <v>NO</v>
      </c>
      <c r="V584" s="139">
        <f t="shared" ref="V584:V647" si="58">IF(LEN(D584)=0,0,COUNTIFS($D$8:$D$1750,D584,$G$8:$G$1750,"&lt;&gt;"&amp;"",$I$8:$I$1750,"&lt;&gt;"&amp;""))</f>
        <v>0</v>
      </c>
      <c r="W584" s="199" t="str">
        <f t="shared" si="54"/>
        <v/>
      </c>
    </row>
    <row r="585" spans="1:23" ht="18" customHeight="1" x14ac:dyDescent="0.25">
      <c r="A585" s="69"/>
      <c r="B585" s="81"/>
      <c r="C585" s="110"/>
      <c r="D585" s="141" t="str">
        <f>IFERROR(IF(FixtureCalc!C581="-","",IF(OR(FixtureCalc!E581="blank row 1",FixtureCalc!E581="blank row 2"),"","Matchweek "&amp;FixtureCalc!C581)),"")</f>
        <v/>
      </c>
      <c r="E585" s="142" t="str">
        <f>IFERROR(IF(LEN(INDEX(Settings!$D$6:$D$37,MATCH(Fixture!F585,Settings!$C$6:$C$37,0)))=0,"",INDEX(Settings!$D$6:$D$37,MATCH(Fixture!F585,Settings!$C$6:$C$37,0))),"")</f>
        <v/>
      </c>
      <c r="F585" s="185" t="str">
        <f>IFERROR(IF(FixtureCalc!C581="-","",IF(OR(FixtureCalc!E581="blank row 1",FixtureCalc!E581="blank row 2"),"", IF(LEN(INDEX(Settings!$C$6:$C$37,FixtureCalc!E581))=0,"BYE",INDEX(Settings!$C$6:$C$37,FixtureCalc!E581))  )),"")</f>
        <v/>
      </c>
      <c r="G585" s="27"/>
      <c r="H585" s="82"/>
      <c r="I585" s="27"/>
      <c r="J585" s="175" t="str">
        <f>IFERROR(IF(FixtureCalc!C581="-","",IF(OR(FixtureCalc!F581="blank row 1",FixtureCalc!F581="blank row 2"),"",IF(LEN(INDEX(Settings!$C$6:$C$37,FixtureCalc!F581))=0,"BYE",INDEX(Settings!$C$6:$C$37,FixtureCalc!F581)) )),"")</f>
        <v/>
      </c>
      <c r="K585" s="90"/>
      <c r="L585" s="195" t="str">
        <f t="shared" ref="L585:L648" si="59">IFERROR(IF(LEN(W585)&gt;0,"←",""),"")</f>
        <v/>
      </c>
      <c r="S585" s="201" t="str">
        <f t="shared" si="55"/>
        <v>NO</v>
      </c>
      <c r="T585" s="201" t="str">
        <f t="shared" si="56"/>
        <v>NO</v>
      </c>
      <c r="U585" s="201" t="str">
        <f t="shared" si="57"/>
        <v>NO</v>
      </c>
      <c r="V585" s="139">
        <f t="shared" si="58"/>
        <v>0</v>
      </c>
      <c r="W585" s="199" t="str">
        <f t="shared" si="54"/>
        <v/>
      </c>
    </row>
    <row r="586" spans="1:23" ht="18" customHeight="1" x14ac:dyDescent="0.25">
      <c r="A586" s="69"/>
      <c r="B586" s="81"/>
      <c r="C586" s="110"/>
      <c r="D586" s="141" t="str">
        <f>IFERROR(IF(FixtureCalc!C582="-","",IF(OR(FixtureCalc!E582="blank row 1",FixtureCalc!E582="blank row 2"),"","Matchweek "&amp;FixtureCalc!C582)),"")</f>
        <v/>
      </c>
      <c r="E586" s="142" t="str">
        <f>IFERROR(IF(LEN(INDEX(Settings!$D$6:$D$37,MATCH(Fixture!F586,Settings!$C$6:$C$37,0)))=0,"",INDEX(Settings!$D$6:$D$37,MATCH(Fixture!F586,Settings!$C$6:$C$37,0))),"")</f>
        <v/>
      </c>
      <c r="F586" s="185" t="str">
        <f>IFERROR(IF(FixtureCalc!C582="-","",IF(OR(FixtureCalc!E582="blank row 1",FixtureCalc!E582="blank row 2"),"", IF(LEN(INDEX(Settings!$C$6:$C$37,FixtureCalc!E582))=0,"BYE",INDEX(Settings!$C$6:$C$37,FixtureCalc!E582))  )),"")</f>
        <v/>
      </c>
      <c r="G586" s="27"/>
      <c r="H586" s="82"/>
      <c r="I586" s="27"/>
      <c r="J586" s="175" t="str">
        <f>IFERROR(IF(FixtureCalc!C582="-","",IF(OR(FixtureCalc!F582="blank row 1",FixtureCalc!F582="blank row 2"),"",IF(LEN(INDEX(Settings!$C$6:$C$37,FixtureCalc!F582))=0,"BYE",INDEX(Settings!$C$6:$C$37,FixtureCalc!F582)) )),"")</f>
        <v/>
      </c>
      <c r="K586" s="90"/>
      <c r="L586" s="195" t="str">
        <f t="shared" si="59"/>
        <v/>
      </c>
      <c r="S586" s="201" t="str">
        <f t="shared" si="55"/>
        <v>NO</v>
      </c>
      <c r="T586" s="201" t="str">
        <f t="shared" si="56"/>
        <v>NO</v>
      </c>
      <c r="U586" s="201" t="str">
        <f t="shared" si="57"/>
        <v>NO</v>
      </c>
      <c r="V586" s="139">
        <f t="shared" si="58"/>
        <v>0</v>
      </c>
      <c r="W586" s="199" t="str">
        <f t="shared" ref="W586:W649" si="60">IF(S586="YES",IF(T586="YES",IF(U586="YES","← Delete the scores",""),IF(AND(U586="NO",V586&gt;0),"← Insert the scores of both teams","")),IF(U586="YES","← Delete the scores",""))</f>
        <v/>
      </c>
    </row>
    <row r="587" spans="1:23" ht="18" customHeight="1" x14ac:dyDescent="0.25">
      <c r="A587" s="69"/>
      <c r="B587" s="81"/>
      <c r="C587" s="110"/>
      <c r="D587" s="141" t="str">
        <f>IFERROR(IF(FixtureCalc!C583="-","",IF(OR(FixtureCalc!E583="blank row 1",FixtureCalc!E583="blank row 2"),"","Matchweek "&amp;FixtureCalc!C583)),"")</f>
        <v/>
      </c>
      <c r="E587" s="142" t="str">
        <f>IFERROR(IF(LEN(INDEX(Settings!$D$6:$D$37,MATCH(Fixture!F587,Settings!$C$6:$C$37,0)))=0,"",INDEX(Settings!$D$6:$D$37,MATCH(Fixture!F587,Settings!$C$6:$C$37,0))),"")</f>
        <v/>
      </c>
      <c r="F587" s="185" t="str">
        <f>IFERROR(IF(FixtureCalc!C583="-","",IF(OR(FixtureCalc!E583="blank row 1",FixtureCalc!E583="blank row 2"),"", IF(LEN(INDEX(Settings!$C$6:$C$37,FixtureCalc!E583))=0,"BYE",INDEX(Settings!$C$6:$C$37,FixtureCalc!E583))  )),"")</f>
        <v/>
      </c>
      <c r="G587" s="27"/>
      <c r="H587" s="82"/>
      <c r="I587" s="27"/>
      <c r="J587" s="175" t="str">
        <f>IFERROR(IF(FixtureCalc!C583="-","",IF(OR(FixtureCalc!F583="blank row 1",FixtureCalc!F583="blank row 2"),"",IF(LEN(INDEX(Settings!$C$6:$C$37,FixtureCalc!F583))=0,"BYE",INDEX(Settings!$C$6:$C$37,FixtureCalc!F583)) )),"")</f>
        <v/>
      </c>
      <c r="K587" s="90"/>
      <c r="L587" s="195" t="str">
        <f t="shared" si="59"/>
        <v/>
      </c>
      <c r="S587" s="201" t="str">
        <f t="shared" si="55"/>
        <v>NO</v>
      </c>
      <c r="T587" s="201" t="str">
        <f t="shared" si="56"/>
        <v>NO</v>
      </c>
      <c r="U587" s="201" t="str">
        <f t="shared" si="57"/>
        <v>NO</v>
      </c>
      <c r="V587" s="139">
        <f t="shared" si="58"/>
        <v>0</v>
      </c>
      <c r="W587" s="199" t="str">
        <f t="shared" si="60"/>
        <v/>
      </c>
    </row>
    <row r="588" spans="1:23" ht="18" customHeight="1" x14ac:dyDescent="0.25">
      <c r="A588" s="69"/>
      <c r="B588" s="81"/>
      <c r="C588" s="110"/>
      <c r="D588" s="141" t="str">
        <f>IFERROR(IF(FixtureCalc!C584="-","",IF(OR(FixtureCalc!E584="blank row 1",FixtureCalc!E584="blank row 2"),"","Matchweek "&amp;FixtureCalc!C584)),"")</f>
        <v/>
      </c>
      <c r="E588" s="142" t="str">
        <f>IFERROR(IF(LEN(INDEX(Settings!$D$6:$D$37,MATCH(Fixture!F588,Settings!$C$6:$C$37,0)))=0,"",INDEX(Settings!$D$6:$D$37,MATCH(Fixture!F588,Settings!$C$6:$C$37,0))),"")</f>
        <v/>
      </c>
      <c r="F588" s="185" t="str">
        <f>IFERROR(IF(FixtureCalc!C584="-","",IF(OR(FixtureCalc!E584="blank row 1",FixtureCalc!E584="blank row 2"),"", IF(LEN(INDEX(Settings!$C$6:$C$37,FixtureCalc!E584))=0,"BYE",INDEX(Settings!$C$6:$C$37,FixtureCalc!E584))  )),"")</f>
        <v/>
      </c>
      <c r="G588" s="27"/>
      <c r="H588" s="82"/>
      <c r="I588" s="27"/>
      <c r="J588" s="175" t="str">
        <f>IFERROR(IF(FixtureCalc!C584="-","",IF(OR(FixtureCalc!F584="blank row 1",FixtureCalc!F584="blank row 2"),"",IF(LEN(INDEX(Settings!$C$6:$C$37,FixtureCalc!F584))=0,"BYE",INDEX(Settings!$C$6:$C$37,FixtureCalc!F584)) )),"")</f>
        <v/>
      </c>
      <c r="K588" s="90"/>
      <c r="L588" s="195" t="str">
        <f t="shared" si="59"/>
        <v/>
      </c>
      <c r="S588" s="201" t="str">
        <f t="shared" si="55"/>
        <v>NO</v>
      </c>
      <c r="T588" s="201" t="str">
        <f t="shared" si="56"/>
        <v>NO</v>
      </c>
      <c r="U588" s="201" t="str">
        <f t="shared" si="57"/>
        <v>NO</v>
      </c>
      <c r="V588" s="139">
        <f t="shared" si="58"/>
        <v>0</v>
      </c>
      <c r="W588" s="199" t="str">
        <f t="shared" si="60"/>
        <v/>
      </c>
    </row>
    <row r="589" spans="1:23" ht="18" customHeight="1" x14ac:dyDescent="0.25">
      <c r="A589" s="69"/>
      <c r="B589" s="81"/>
      <c r="C589" s="110"/>
      <c r="D589" s="141" t="str">
        <f>IFERROR(IF(FixtureCalc!C585="-","",IF(OR(FixtureCalc!E585="blank row 1",FixtureCalc!E585="blank row 2"),"","Matchweek "&amp;FixtureCalc!C585)),"")</f>
        <v/>
      </c>
      <c r="E589" s="142" t="str">
        <f>IFERROR(IF(LEN(INDEX(Settings!$D$6:$D$37,MATCH(Fixture!F589,Settings!$C$6:$C$37,0)))=0,"",INDEX(Settings!$D$6:$D$37,MATCH(Fixture!F589,Settings!$C$6:$C$37,0))),"")</f>
        <v/>
      </c>
      <c r="F589" s="185" t="str">
        <f>IFERROR(IF(FixtureCalc!C585="-","",IF(OR(FixtureCalc!E585="blank row 1",FixtureCalc!E585="blank row 2"),"", IF(LEN(INDEX(Settings!$C$6:$C$37,FixtureCalc!E585))=0,"BYE",INDEX(Settings!$C$6:$C$37,FixtureCalc!E585))  )),"")</f>
        <v/>
      </c>
      <c r="G589" s="27"/>
      <c r="H589" s="82"/>
      <c r="I589" s="27"/>
      <c r="J589" s="175" t="str">
        <f>IFERROR(IF(FixtureCalc!C585="-","",IF(OR(FixtureCalc!F585="blank row 1",FixtureCalc!F585="blank row 2"),"",IF(LEN(INDEX(Settings!$C$6:$C$37,FixtureCalc!F585))=0,"BYE",INDEX(Settings!$C$6:$C$37,FixtureCalc!F585)) )),"")</f>
        <v/>
      </c>
      <c r="K589" s="90"/>
      <c r="L589" s="195" t="str">
        <f t="shared" si="59"/>
        <v/>
      </c>
      <c r="S589" s="201" t="str">
        <f t="shared" si="55"/>
        <v>NO</v>
      </c>
      <c r="T589" s="201" t="str">
        <f t="shared" si="56"/>
        <v>NO</v>
      </c>
      <c r="U589" s="201" t="str">
        <f t="shared" si="57"/>
        <v>NO</v>
      </c>
      <c r="V589" s="139">
        <f t="shared" si="58"/>
        <v>0</v>
      </c>
      <c r="W589" s="199" t="str">
        <f t="shared" si="60"/>
        <v/>
      </c>
    </row>
    <row r="590" spans="1:23" ht="18" customHeight="1" x14ac:dyDescent="0.25">
      <c r="A590" s="69"/>
      <c r="B590" s="81"/>
      <c r="C590" s="110"/>
      <c r="D590" s="141" t="str">
        <f>IFERROR(IF(FixtureCalc!C586="-","",IF(OR(FixtureCalc!E586="blank row 1",FixtureCalc!E586="blank row 2"),"","Matchweek "&amp;FixtureCalc!C586)),"")</f>
        <v/>
      </c>
      <c r="E590" s="142" t="str">
        <f>IFERROR(IF(LEN(INDEX(Settings!$D$6:$D$37,MATCH(Fixture!F590,Settings!$C$6:$C$37,0)))=0,"",INDEX(Settings!$D$6:$D$37,MATCH(Fixture!F590,Settings!$C$6:$C$37,0))),"")</f>
        <v/>
      </c>
      <c r="F590" s="185" t="str">
        <f>IFERROR(IF(FixtureCalc!C586="-","",IF(OR(FixtureCalc!E586="blank row 1",FixtureCalc!E586="blank row 2"),"", IF(LEN(INDEX(Settings!$C$6:$C$37,FixtureCalc!E586))=0,"BYE",INDEX(Settings!$C$6:$C$37,FixtureCalc!E586))  )),"")</f>
        <v/>
      </c>
      <c r="G590" s="27"/>
      <c r="H590" s="82"/>
      <c r="I590" s="27"/>
      <c r="J590" s="175" t="str">
        <f>IFERROR(IF(FixtureCalc!C586="-","",IF(OR(FixtureCalc!F586="blank row 1",FixtureCalc!F586="blank row 2"),"",IF(LEN(INDEX(Settings!$C$6:$C$37,FixtureCalc!F586))=0,"BYE",INDEX(Settings!$C$6:$C$37,FixtureCalc!F586)) )),"")</f>
        <v/>
      </c>
      <c r="K590" s="90"/>
      <c r="L590" s="195" t="str">
        <f t="shared" si="59"/>
        <v/>
      </c>
      <c r="S590" s="201" t="str">
        <f t="shared" si="55"/>
        <v>NO</v>
      </c>
      <c r="T590" s="201" t="str">
        <f t="shared" si="56"/>
        <v>NO</v>
      </c>
      <c r="U590" s="201" t="str">
        <f t="shared" si="57"/>
        <v>NO</v>
      </c>
      <c r="V590" s="139">
        <f t="shared" si="58"/>
        <v>0</v>
      </c>
      <c r="W590" s="199" t="str">
        <f t="shared" si="60"/>
        <v/>
      </c>
    </row>
    <row r="591" spans="1:23" ht="18" customHeight="1" x14ac:dyDescent="0.25">
      <c r="A591" s="69"/>
      <c r="B591" s="81"/>
      <c r="C591" s="110"/>
      <c r="D591" s="141" t="str">
        <f>IFERROR(IF(FixtureCalc!C587="-","",IF(OR(FixtureCalc!E587="blank row 1",FixtureCalc!E587="blank row 2"),"","Matchweek "&amp;FixtureCalc!C587)),"")</f>
        <v/>
      </c>
      <c r="E591" s="142" t="str">
        <f>IFERROR(IF(LEN(INDEX(Settings!$D$6:$D$37,MATCH(Fixture!F591,Settings!$C$6:$C$37,0)))=0,"",INDEX(Settings!$D$6:$D$37,MATCH(Fixture!F591,Settings!$C$6:$C$37,0))),"")</f>
        <v/>
      </c>
      <c r="F591" s="185" t="str">
        <f>IFERROR(IF(FixtureCalc!C587="-","",IF(OR(FixtureCalc!E587="blank row 1",FixtureCalc!E587="blank row 2"),"", IF(LEN(INDEX(Settings!$C$6:$C$37,FixtureCalc!E587))=0,"BYE",INDEX(Settings!$C$6:$C$37,FixtureCalc!E587))  )),"")</f>
        <v/>
      </c>
      <c r="G591" s="27"/>
      <c r="H591" s="82"/>
      <c r="I591" s="27"/>
      <c r="J591" s="175" t="str">
        <f>IFERROR(IF(FixtureCalc!C587="-","",IF(OR(FixtureCalc!F587="blank row 1",FixtureCalc!F587="blank row 2"),"",IF(LEN(INDEX(Settings!$C$6:$C$37,FixtureCalc!F587))=0,"BYE",INDEX(Settings!$C$6:$C$37,FixtureCalc!F587)) )),"")</f>
        <v/>
      </c>
      <c r="K591" s="90"/>
      <c r="L591" s="195" t="str">
        <f t="shared" si="59"/>
        <v/>
      </c>
      <c r="S591" s="201" t="str">
        <f t="shared" si="55"/>
        <v>NO</v>
      </c>
      <c r="T591" s="201" t="str">
        <f t="shared" si="56"/>
        <v>NO</v>
      </c>
      <c r="U591" s="201" t="str">
        <f t="shared" si="57"/>
        <v>NO</v>
      </c>
      <c r="V591" s="139">
        <f t="shared" si="58"/>
        <v>0</v>
      </c>
      <c r="W591" s="199" t="str">
        <f t="shared" si="60"/>
        <v/>
      </c>
    </row>
    <row r="592" spans="1:23" ht="18" customHeight="1" x14ac:dyDescent="0.25">
      <c r="A592" s="69"/>
      <c r="B592" s="81"/>
      <c r="C592" s="110"/>
      <c r="D592" s="141" t="str">
        <f>IFERROR(IF(FixtureCalc!C588="-","",IF(OR(FixtureCalc!E588="blank row 1",FixtureCalc!E588="blank row 2"),"","Matchweek "&amp;FixtureCalc!C588)),"")</f>
        <v/>
      </c>
      <c r="E592" s="142" t="str">
        <f>IFERROR(IF(LEN(INDEX(Settings!$D$6:$D$37,MATCH(Fixture!F592,Settings!$C$6:$C$37,0)))=0,"",INDEX(Settings!$D$6:$D$37,MATCH(Fixture!F592,Settings!$C$6:$C$37,0))),"")</f>
        <v/>
      </c>
      <c r="F592" s="185" t="str">
        <f>IFERROR(IF(FixtureCalc!C588="-","",IF(OR(FixtureCalc!E588="blank row 1",FixtureCalc!E588="blank row 2"),"", IF(LEN(INDEX(Settings!$C$6:$C$37,FixtureCalc!E588))=0,"BYE",INDEX(Settings!$C$6:$C$37,FixtureCalc!E588))  )),"")</f>
        <v/>
      </c>
      <c r="G592" s="27"/>
      <c r="H592" s="82"/>
      <c r="I592" s="27"/>
      <c r="J592" s="175" t="str">
        <f>IFERROR(IF(FixtureCalc!C588="-","",IF(OR(FixtureCalc!F588="blank row 1",FixtureCalc!F588="blank row 2"),"",IF(LEN(INDEX(Settings!$C$6:$C$37,FixtureCalc!F588))=0,"BYE",INDEX(Settings!$C$6:$C$37,FixtureCalc!F588)) )),"")</f>
        <v/>
      </c>
      <c r="K592" s="90"/>
      <c r="L592" s="195" t="str">
        <f t="shared" si="59"/>
        <v/>
      </c>
      <c r="S592" s="201" t="str">
        <f t="shared" si="55"/>
        <v>NO</v>
      </c>
      <c r="T592" s="201" t="str">
        <f t="shared" si="56"/>
        <v>NO</v>
      </c>
      <c r="U592" s="201" t="str">
        <f t="shared" si="57"/>
        <v>NO</v>
      </c>
      <c r="V592" s="139">
        <f t="shared" si="58"/>
        <v>0</v>
      </c>
      <c r="W592" s="199" t="str">
        <f t="shared" si="60"/>
        <v/>
      </c>
    </row>
    <row r="593" spans="1:23" ht="18" customHeight="1" x14ac:dyDescent="0.25">
      <c r="A593" s="69"/>
      <c r="B593" s="81"/>
      <c r="C593" s="110"/>
      <c r="D593" s="141" t="str">
        <f>IFERROR(IF(FixtureCalc!C589="-","",IF(OR(FixtureCalc!E589="blank row 1",FixtureCalc!E589="blank row 2"),"","Matchweek "&amp;FixtureCalc!C589)),"")</f>
        <v/>
      </c>
      <c r="E593" s="142" t="str">
        <f>IFERROR(IF(LEN(INDEX(Settings!$D$6:$D$37,MATCH(Fixture!F593,Settings!$C$6:$C$37,0)))=0,"",INDEX(Settings!$D$6:$D$37,MATCH(Fixture!F593,Settings!$C$6:$C$37,0))),"")</f>
        <v/>
      </c>
      <c r="F593" s="185" t="str">
        <f>IFERROR(IF(FixtureCalc!C589="-","",IF(OR(FixtureCalc!E589="blank row 1",FixtureCalc!E589="blank row 2"),"", IF(LEN(INDEX(Settings!$C$6:$C$37,FixtureCalc!E589))=0,"BYE",INDEX(Settings!$C$6:$C$37,FixtureCalc!E589))  )),"")</f>
        <v/>
      </c>
      <c r="G593" s="27"/>
      <c r="H593" s="82"/>
      <c r="I593" s="27"/>
      <c r="J593" s="175" t="str">
        <f>IFERROR(IF(FixtureCalc!C589="-","",IF(OR(FixtureCalc!F589="blank row 1",FixtureCalc!F589="blank row 2"),"",IF(LEN(INDEX(Settings!$C$6:$C$37,FixtureCalc!F589))=0,"BYE",INDEX(Settings!$C$6:$C$37,FixtureCalc!F589)) )),"")</f>
        <v/>
      </c>
      <c r="K593" s="90"/>
      <c r="L593" s="195" t="str">
        <f t="shared" si="59"/>
        <v/>
      </c>
      <c r="S593" s="201" t="str">
        <f t="shared" si="55"/>
        <v>NO</v>
      </c>
      <c r="T593" s="201" t="str">
        <f t="shared" si="56"/>
        <v>NO</v>
      </c>
      <c r="U593" s="201" t="str">
        <f t="shared" si="57"/>
        <v>NO</v>
      </c>
      <c r="V593" s="139">
        <f t="shared" si="58"/>
        <v>0</v>
      </c>
      <c r="W593" s="199" t="str">
        <f t="shared" si="60"/>
        <v/>
      </c>
    </row>
    <row r="594" spans="1:23" ht="18" customHeight="1" x14ac:dyDescent="0.25">
      <c r="A594" s="69"/>
      <c r="B594" s="81"/>
      <c r="C594" s="110"/>
      <c r="D594" s="141" t="str">
        <f>IFERROR(IF(FixtureCalc!C590="-","",IF(OR(FixtureCalc!E590="blank row 1",FixtureCalc!E590="blank row 2"),"","Matchweek "&amp;FixtureCalc!C590)),"")</f>
        <v/>
      </c>
      <c r="E594" s="142" t="str">
        <f>IFERROR(IF(LEN(INDEX(Settings!$D$6:$D$37,MATCH(Fixture!F594,Settings!$C$6:$C$37,0)))=0,"",INDEX(Settings!$D$6:$D$37,MATCH(Fixture!F594,Settings!$C$6:$C$37,0))),"")</f>
        <v/>
      </c>
      <c r="F594" s="185" t="str">
        <f>IFERROR(IF(FixtureCalc!C590="-","",IF(OR(FixtureCalc!E590="blank row 1",FixtureCalc!E590="blank row 2"),"", IF(LEN(INDEX(Settings!$C$6:$C$37,FixtureCalc!E590))=0,"BYE",INDEX(Settings!$C$6:$C$37,FixtureCalc!E590))  )),"")</f>
        <v/>
      </c>
      <c r="G594" s="27"/>
      <c r="H594" s="82"/>
      <c r="I594" s="27"/>
      <c r="J594" s="175" t="str">
        <f>IFERROR(IF(FixtureCalc!C590="-","",IF(OR(FixtureCalc!F590="blank row 1",FixtureCalc!F590="blank row 2"),"",IF(LEN(INDEX(Settings!$C$6:$C$37,FixtureCalc!F590))=0,"BYE",INDEX(Settings!$C$6:$C$37,FixtureCalc!F590)) )),"")</f>
        <v/>
      </c>
      <c r="K594" s="90"/>
      <c r="L594" s="195" t="str">
        <f t="shared" si="59"/>
        <v/>
      </c>
      <c r="S594" s="201" t="str">
        <f t="shared" si="55"/>
        <v>NO</v>
      </c>
      <c r="T594" s="201" t="str">
        <f t="shared" si="56"/>
        <v>NO</v>
      </c>
      <c r="U594" s="201" t="str">
        <f t="shared" si="57"/>
        <v>NO</v>
      </c>
      <c r="V594" s="139">
        <f t="shared" si="58"/>
        <v>0</v>
      </c>
      <c r="W594" s="199" t="str">
        <f t="shared" si="60"/>
        <v/>
      </c>
    </row>
    <row r="595" spans="1:23" ht="18" customHeight="1" x14ac:dyDescent="0.25">
      <c r="A595" s="69"/>
      <c r="B595" s="81"/>
      <c r="C595" s="110"/>
      <c r="D595" s="141" t="str">
        <f>IFERROR(IF(FixtureCalc!C591="-","",IF(OR(FixtureCalc!E591="blank row 1",FixtureCalc!E591="blank row 2"),"","Matchweek "&amp;FixtureCalc!C591)),"")</f>
        <v/>
      </c>
      <c r="E595" s="142" t="str">
        <f>IFERROR(IF(LEN(INDEX(Settings!$D$6:$D$37,MATCH(Fixture!F595,Settings!$C$6:$C$37,0)))=0,"",INDEX(Settings!$D$6:$D$37,MATCH(Fixture!F595,Settings!$C$6:$C$37,0))),"")</f>
        <v/>
      </c>
      <c r="F595" s="185" t="str">
        <f>IFERROR(IF(FixtureCalc!C591="-","",IF(OR(FixtureCalc!E591="blank row 1",FixtureCalc!E591="blank row 2"),"", IF(LEN(INDEX(Settings!$C$6:$C$37,FixtureCalc!E591))=0,"BYE",INDEX(Settings!$C$6:$C$37,FixtureCalc!E591))  )),"")</f>
        <v/>
      </c>
      <c r="G595" s="27"/>
      <c r="H595" s="82"/>
      <c r="I595" s="27"/>
      <c r="J595" s="175" t="str">
        <f>IFERROR(IF(FixtureCalc!C591="-","",IF(OR(FixtureCalc!F591="blank row 1",FixtureCalc!F591="blank row 2"),"",IF(LEN(INDEX(Settings!$C$6:$C$37,FixtureCalc!F591))=0,"BYE",INDEX(Settings!$C$6:$C$37,FixtureCalc!F591)) )),"")</f>
        <v/>
      </c>
      <c r="K595" s="90"/>
      <c r="L595" s="195" t="str">
        <f t="shared" si="59"/>
        <v/>
      </c>
      <c r="S595" s="201" t="str">
        <f t="shared" si="55"/>
        <v>NO</v>
      </c>
      <c r="T595" s="201" t="str">
        <f t="shared" si="56"/>
        <v>NO</v>
      </c>
      <c r="U595" s="201" t="str">
        <f t="shared" si="57"/>
        <v>NO</v>
      </c>
      <c r="V595" s="139">
        <f t="shared" si="58"/>
        <v>0</v>
      </c>
      <c r="W595" s="199" t="str">
        <f t="shared" si="60"/>
        <v/>
      </c>
    </row>
    <row r="596" spans="1:23" ht="18" customHeight="1" x14ac:dyDescent="0.25">
      <c r="A596" s="69"/>
      <c r="B596" s="81"/>
      <c r="C596" s="110"/>
      <c r="D596" s="141" t="str">
        <f>IFERROR(IF(FixtureCalc!C592="-","",IF(OR(FixtureCalc!E592="blank row 1",FixtureCalc!E592="blank row 2"),"","Matchweek "&amp;FixtureCalc!C592)),"")</f>
        <v/>
      </c>
      <c r="E596" s="142" t="str">
        <f>IFERROR(IF(LEN(INDEX(Settings!$D$6:$D$37,MATCH(Fixture!F596,Settings!$C$6:$C$37,0)))=0,"",INDEX(Settings!$D$6:$D$37,MATCH(Fixture!F596,Settings!$C$6:$C$37,0))),"")</f>
        <v/>
      </c>
      <c r="F596" s="185" t="str">
        <f>IFERROR(IF(FixtureCalc!C592="-","",IF(OR(FixtureCalc!E592="blank row 1",FixtureCalc!E592="blank row 2"),"", IF(LEN(INDEX(Settings!$C$6:$C$37,FixtureCalc!E592))=0,"BYE",INDEX(Settings!$C$6:$C$37,FixtureCalc!E592))  )),"")</f>
        <v/>
      </c>
      <c r="G596" s="27"/>
      <c r="H596" s="82"/>
      <c r="I596" s="27"/>
      <c r="J596" s="175" t="str">
        <f>IFERROR(IF(FixtureCalc!C592="-","",IF(OR(FixtureCalc!F592="blank row 1",FixtureCalc!F592="blank row 2"),"",IF(LEN(INDEX(Settings!$C$6:$C$37,FixtureCalc!F592))=0,"BYE",INDEX(Settings!$C$6:$C$37,FixtureCalc!F592)) )),"")</f>
        <v/>
      </c>
      <c r="K596" s="90"/>
      <c r="L596" s="195" t="str">
        <f t="shared" si="59"/>
        <v/>
      </c>
      <c r="S596" s="201" t="str">
        <f t="shared" si="55"/>
        <v>NO</v>
      </c>
      <c r="T596" s="201" t="str">
        <f t="shared" si="56"/>
        <v>NO</v>
      </c>
      <c r="U596" s="201" t="str">
        <f t="shared" si="57"/>
        <v>NO</v>
      </c>
      <c r="V596" s="139">
        <f t="shared" si="58"/>
        <v>0</v>
      </c>
      <c r="W596" s="199" t="str">
        <f t="shared" si="60"/>
        <v/>
      </c>
    </row>
    <row r="597" spans="1:23" ht="18" customHeight="1" x14ac:dyDescent="0.25">
      <c r="A597" s="69"/>
      <c r="B597" s="81"/>
      <c r="C597" s="110"/>
      <c r="D597" s="141" t="str">
        <f>IFERROR(IF(FixtureCalc!C593="-","",IF(OR(FixtureCalc!E593="blank row 1",FixtureCalc!E593="blank row 2"),"","Matchweek "&amp;FixtureCalc!C593)),"")</f>
        <v/>
      </c>
      <c r="E597" s="142" t="str">
        <f>IFERROR(IF(LEN(INDEX(Settings!$D$6:$D$37,MATCH(Fixture!F597,Settings!$C$6:$C$37,0)))=0,"",INDEX(Settings!$D$6:$D$37,MATCH(Fixture!F597,Settings!$C$6:$C$37,0))),"")</f>
        <v/>
      </c>
      <c r="F597" s="185" t="str">
        <f>IFERROR(IF(FixtureCalc!C593="-","",IF(OR(FixtureCalc!E593="blank row 1",FixtureCalc!E593="blank row 2"),"", IF(LEN(INDEX(Settings!$C$6:$C$37,FixtureCalc!E593))=0,"BYE",INDEX(Settings!$C$6:$C$37,FixtureCalc!E593))  )),"")</f>
        <v/>
      </c>
      <c r="G597" s="27"/>
      <c r="H597" s="82"/>
      <c r="I597" s="27"/>
      <c r="J597" s="175" t="str">
        <f>IFERROR(IF(FixtureCalc!C593="-","",IF(OR(FixtureCalc!F593="blank row 1",FixtureCalc!F593="blank row 2"),"",IF(LEN(INDEX(Settings!$C$6:$C$37,FixtureCalc!F593))=0,"BYE",INDEX(Settings!$C$6:$C$37,FixtureCalc!F593)) )),"")</f>
        <v/>
      </c>
      <c r="K597" s="90"/>
      <c r="L597" s="195" t="str">
        <f t="shared" si="59"/>
        <v/>
      </c>
      <c r="S597" s="201" t="str">
        <f t="shared" si="55"/>
        <v>NO</v>
      </c>
      <c r="T597" s="201" t="str">
        <f t="shared" si="56"/>
        <v>NO</v>
      </c>
      <c r="U597" s="201" t="str">
        <f t="shared" si="57"/>
        <v>NO</v>
      </c>
      <c r="V597" s="139">
        <f t="shared" si="58"/>
        <v>0</v>
      </c>
      <c r="W597" s="199" t="str">
        <f t="shared" si="60"/>
        <v/>
      </c>
    </row>
    <row r="598" spans="1:23" ht="18" customHeight="1" x14ac:dyDescent="0.25">
      <c r="A598" s="69"/>
      <c r="B598" s="81"/>
      <c r="C598" s="110"/>
      <c r="D598" s="141" t="str">
        <f>IFERROR(IF(FixtureCalc!C594="-","",IF(OR(FixtureCalc!E594="blank row 1",FixtureCalc!E594="blank row 2"),"","Matchweek "&amp;FixtureCalc!C594)),"")</f>
        <v/>
      </c>
      <c r="E598" s="142" t="str">
        <f>IFERROR(IF(LEN(INDEX(Settings!$D$6:$D$37,MATCH(Fixture!F598,Settings!$C$6:$C$37,0)))=0,"",INDEX(Settings!$D$6:$D$37,MATCH(Fixture!F598,Settings!$C$6:$C$37,0))),"")</f>
        <v/>
      </c>
      <c r="F598" s="185" t="str">
        <f>IFERROR(IF(FixtureCalc!C594="-","",IF(OR(FixtureCalc!E594="blank row 1",FixtureCalc!E594="blank row 2"),"", IF(LEN(INDEX(Settings!$C$6:$C$37,FixtureCalc!E594))=0,"BYE",INDEX(Settings!$C$6:$C$37,FixtureCalc!E594))  )),"")</f>
        <v/>
      </c>
      <c r="G598" s="27"/>
      <c r="H598" s="82"/>
      <c r="I598" s="27"/>
      <c r="J598" s="175" t="str">
        <f>IFERROR(IF(FixtureCalc!C594="-","",IF(OR(FixtureCalc!F594="blank row 1",FixtureCalc!F594="blank row 2"),"",IF(LEN(INDEX(Settings!$C$6:$C$37,FixtureCalc!F594))=0,"BYE",INDEX(Settings!$C$6:$C$37,FixtureCalc!F594)) )),"")</f>
        <v/>
      </c>
      <c r="K598" s="90"/>
      <c r="L598" s="195" t="str">
        <f t="shared" si="59"/>
        <v/>
      </c>
      <c r="S598" s="201" t="str">
        <f t="shared" si="55"/>
        <v>NO</v>
      </c>
      <c r="T598" s="201" t="str">
        <f t="shared" si="56"/>
        <v>NO</v>
      </c>
      <c r="U598" s="201" t="str">
        <f t="shared" si="57"/>
        <v>NO</v>
      </c>
      <c r="V598" s="139">
        <f t="shared" si="58"/>
        <v>0</v>
      </c>
      <c r="W598" s="199" t="str">
        <f t="shared" si="60"/>
        <v/>
      </c>
    </row>
    <row r="599" spans="1:23" ht="18" customHeight="1" x14ac:dyDescent="0.25">
      <c r="A599" s="69"/>
      <c r="B599" s="81"/>
      <c r="C599" s="110"/>
      <c r="D599" s="141" t="str">
        <f>IFERROR(IF(FixtureCalc!C595="-","",IF(OR(FixtureCalc!E595="blank row 1",FixtureCalc!E595="blank row 2"),"","Matchweek "&amp;FixtureCalc!C595)),"")</f>
        <v/>
      </c>
      <c r="E599" s="142" t="str">
        <f>IFERROR(IF(LEN(INDEX(Settings!$D$6:$D$37,MATCH(Fixture!F599,Settings!$C$6:$C$37,0)))=0,"",INDEX(Settings!$D$6:$D$37,MATCH(Fixture!F599,Settings!$C$6:$C$37,0))),"")</f>
        <v/>
      </c>
      <c r="F599" s="185" t="str">
        <f>IFERROR(IF(FixtureCalc!C595="-","",IF(OR(FixtureCalc!E595="blank row 1",FixtureCalc!E595="blank row 2"),"", IF(LEN(INDEX(Settings!$C$6:$C$37,FixtureCalc!E595))=0,"BYE",INDEX(Settings!$C$6:$C$37,FixtureCalc!E595))  )),"")</f>
        <v/>
      </c>
      <c r="G599" s="27"/>
      <c r="H599" s="82"/>
      <c r="I599" s="27"/>
      <c r="J599" s="175" t="str">
        <f>IFERROR(IF(FixtureCalc!C595="-","",IF(OR(FixtureCalc!F595="blank row 1",FixtureCalc!F595="blank row 2"),"",IF(LEN(INDEX(Settings!$C$6:$C$37,FixtureCalc!F595))=0,"BYE",INDEX(Settings!$C$6:$C$37,FixtureCalc!F595)) )),"")</f>
        <v/>
      </c>
      <c r="K599" s="90"/>
      <c r="L599" s="195" t="str">
        <f t="shared" si="59"/>
        <v/>
      </c>
      <c r="S599" s="201" t="str">
        <f t="shared" si="55"/>
        <v>NO</v>
      </c>
      <c r="T599" s="201" t="str">
        <f t="shared" si="56"/>
        <v>NO</v>
      </c>
      <c r="U599" s="201" t="str">
        <f t="shared" si="57"/>
        <v>NO</v>
      </c>
      <c r="V599" s="139">
        <f t="shared" si="58"/>
        <v>0</v>
      </c>
      <c r="W599" s="199" t="str">
        <f t="shared" si="60"/>
        <v/>
      </c>
    </row>
    <row r="600" spans="1:23" ht="18" customHeight="1" x14ac:dyDescent="0.25">
      <c r="A600" s="69"/>
      <c r="B600" s="81"/>
      <c r="C600" s="110"/>
      <c r="D600" s="141" t="str">
        <f>IFERROR(IF(FixtureCalc!C596="-","",IF(OR(FixtureCalc!E596="blank row 1",FixtureCalc!E596="blank row 2"),"","Matchweek "&amp;FixtureCalc!C596)),"")</f>
        <v/>
      </c>
      <c r="E600" s="142" t="str">
        <f>IFERROR(IF(LEN(INDEX(Settings!$D$6:$D$37,MATCH(Fixture!F600,Settings!$C$6:$C$37,0)))=0,"",INDEX(Settings!$D$6:$D$37,MATCH(Fixture!F600,Settings!$C$6:$C$37,0))),"")</f>
        <v/>
      </c>
      <c r="F600" s="185" t="str">
        <f>IFERROR(IF(FixtureCalc!C596="-","",IF(OR(FixtureCalc!E596="blank row 1",FixtureCalc!E596="blank row 2"),"", IF(LEN(INDEX(Settings!$C$6:$C$37,FixtureCalc!E596))=0,"BYE",INDEX(Settings!$C$6:$C$37,FixtureCalc!E596))  )),"")</f>
        <v/>
      </c>
      <c r="G600" s="27"/>
      <c r="H600" s="82"/>
      <c r="I600" s="27"/>
      <c r="J600" s="175" t="str">
        <f>IFERROR(IF(FixtureCalc!C596="-","",IF(OR(FixtureCalc!F596="blank row 1",FixtureCalc!F596="blank row 2"),"",IF(LEN(INDEX(Settings!$C$6:$C$37,FixtureCalc!F596))=0,"BYE",INDEX(Settings!$C$6:$C$37,FixtureCalc!F596)) )),"")</f>
        <v/>
      </c>
      <c r="K600" s="90"/>
      <c r="L600" s="195" t="str">
        <f t="shared" si="59"/>
        <v/>
      </c>
      <c r="S600" s="201" t="str">
        <f t="shared" si="55"/>
        <v>NO</v>
      </c>
      <c r="T600" s="201" t="str">
        <f t="shared" si="56"/>
        <v>NO</v>
      </c>
      <c r="U600" s="201" t="str">
        <f t="shared" si="57"/>
        <v>NO</v>
      </c>
      <c r="V600" s="139">
        <f t="shared" si="58"/>
        <v>0</v>
      </c>
      <c r="W600" s="199" t="str">
        <f t="shared" si="60"/>
        <v/>
      </c>
    </row>
    <row r="601" spans="1:23" ht="18" customHeight="1" x14ac:dyDescent="0.25">
      <c r="A601" s="69"/>
      <c r="B601" s="81"/>
      <c r="C601" s="110"/>
      <c r="D601" s="141" t="str">
        <f>IFERROR(IF(FixtureCalc!C597="-","",IF(OR(FixtureCalc!E597="blank row 1",FixtureCalc!E597="blank row 2"),"","Matchweek "&amp;FixtureCalc!C597)),"")</f>
        <v/>
      </c>
      <c r="E601" s="142" t="str">
        <f>IFERROR(IF(LEN(INDEX(Settings!$D$6:$D$37,MATCH(Fixture!F601,Settings!$C$6:$C$37,0)))=0,"",INDEX(Settings!$D$6:$D$37,MATCH(Fixture!F601,Settings!$C$6:$C$37,0))),"")</f>
        <v/>
      </c>
      <c r="F601" s="185" t="str">
        <f>IFERROR(IF(FixtureCalc!C597="-","",IF(OR(FixtureCalc!E597="blank row 1",FixtureCalc!E597="blank row 2"),"", IF(LEN(INDEX(Settings!$C$6:$C$37,FixtureCalc!E597))=0,"BYE",INDEX(Settings!$C$6:$C$37,FixtureCalc!E597))  )),"")</f>
        <v/>
      </c>
      <c r="G601" s="27"/>
      <c r="H601" s="82"/>
      <c r="I601" s="27"/>
      <c r="J601" s="175" t="str">
        <f>IFERROR(IF(FixtureCalc!C597="-","",IF(OR(FixtureCalc!F597="blank row 1",FixtureCalc!F597="blank row 2"),"",IF(LEN(INDEX(Settings!$C$6:$C$37,FixtureCalc!F597))=0,"BYE",INDEX(Settings!$C$6:$C$37,FixtureCalc!F597)) )),"")</f>
        <v/>
      </c>
      <c r="K601" s="90"/>
      <c r="L601" s="195" t="str">
        <f t="shared" si="59"/>
        <v/>
      </c>
      <c r="S601" s="201" t="str">
        <f t="shared" si="55"/>
        <v>NO</v>
      </c>
      <c r="T601" s="201" t="str">
        <f t="shared" si="56"/>
        <v>NO</v>
      </c>
      <c r="U601" s="201" t="str">
        <f t="shared" si="57"/>
        <v>NO</v>
      </c>
      <c r="V601" s="139">
        <f t="shared" si="58"/>
        <v>0</v>
      </c>
      <c r="W601" s="199" t="str">
        <f t="shared" si="60"/>
        <v/>
      </c>
    </row>
    <row r="602" spans="1:23" ht="18" customHeight="1" x14ac:dyDescent="0.25">
      <c r="A602" s="69"/>
      <c r="B602" s="81"/>
      <c r="C602" s="110"/>
      <c r="D602" s="141" t="str">
        <f>IFERROR(IF(FixtureCalc!C598="-","",IF(OR(FixtureCalc!E598="blank row 1",FixtureCalc!E598="blank row 2"),"","Matchweek "&amp;FixtureCalc!C598)),"")</f>
        <v/>
      </c>
      <c r="E602" s="142" t="str">
        <f>IFERROR(IF(LEN(INDEX(Settings!$D$6:$D$37,MATCH(Fixture!F602,Settings!$C$6:$C$37,0)))=0,"",INDEX(Settings!$D$6:$D$37,MATCH(Fixture!F602,Settings!$C$6:$C$37,0))),"")</f>
        <v/>
      </c>
      <c r="F602" s="185" t="str">
        <f>IFERROR(IF(FixtureCalc!C598="-","",IF(OR(FixtureCalc!E598="blank row 1",FixtureCalc!E598="blank row 2"),"", IF(LEN(INDEX(Settings!$C$6:$C$37,FixtureCalc!E598))=0,"BYE",INDEX(Settings!$C$6:$C$37,FixtureCalc!E598))  )),"")</f>
        <v/>
      </c>
      <c r="G602" s="27"/>
      <c r="H602" s="82"/>
      <c r="I602" s="27"/>
      <c r="J602" s="175" t="str">
        <f>IFERROR(IF(FixtureCalc!C598="-","",IF(OR(FixtureCalc!F598="blank row 1",FixtureCalc!F598="blank row 2"),"",IF(LEN(INDEX(Settings!$C$6:$C$37,FixtureCalc!F598))=0,"BYE",INDEX(Settings!$C$6:$C$37,FixtureCalc!F598)) )),"")</f>
        <v/>
      </c>
      <c r="K602" s="90"/>
      <c r="L602" s="195" t="str">
        <f t="shared" si="59"/>
        <v/>
      </c>
      <c r="S602" s="201" t="str">
        <f t="shared" si="55"/>
        <v>NO</v>
      </c>
      <c r="T602" s="201" t="str">
        <f t="shared" si="56"/>
        <v>NO</v>
      </c>
      <c r="U602" s="201" t="str">
        <f t="shared" si="57"/>
        <v>NO</v>
      </c>
      <c r="V602" s="139">
        <f t="shared" si="58"/>
        <v>0</v>
      </c>
      <c r="W602" s="199" t="str">
        <f t="shared" si="60"/>
        <v/>
      </c>
    </row>
    <row r="603" spans="1:23" ht="18" customHeight="1" x14ac:dyDescent="0.25">
      <c r="A603" s="69"/>
      <c r="B603" s="81"/>
      <c r="C603" s="110"/>
      <c r="D603" s="141" t="str">
        <f>IFERROR(IF(FixtureCalc!C599="-","",IF(OR(FixtureCalc!E599="blank row 1",FixtureCalc!E599="blank row 2"),"","Matchweek "&amp;FixtureCalc!C599)),"")</f>
        <v/>
      </c>
      <c r="E603" s="142" t="str">
        <f>IFERROR(IF(LEN(INDEX(Settings!$D$6:$D$37,MATCH(Fixture!F603,Settings!$C$6:$C$37,0)))=0,"",INDEX(Settings!$D$6:$D$37,MATCH(Fixture!F603,Settings!$C$6:$C$37,0))),"")</f>
        <v/>
      </c>
      <c r="F603" s="185" t="str">
        <f>IFERROR(IF(FixtureCalc!C599="-","",IF(OR(FixtureCalc!E599="blank row 1",FixtureCalc!E599="blank row 2"),"", IF(LEN(INDEX(Settings!$C$6:$C$37,FixtureCalc!E599))=0,"BYE",INDEX(Settings!$C$6:$C$37,FixtureCalc!E599))  )),"")</f>
        <v/>
      </c>
      <c r="G603" s="27"/>
      <c r="H603" s="82"/>
      <c r="I603" s="27"/>
      <c r="J603" s="175" t="str">
        <f>IFERROR(IF(FixtureCalc!C599="-","",IF(OR(FixtureCalc!F599="blank row 1",FixtureCalc!F599="blank row 2"),"",IF(LEN(INDEX(Settings!$C$6:$C$37,FixtureCalc!F599))=0,"BYE",INDEX(Settings!$C$6:$C$37,FixtureCalc!F599)) )),"")</f>
        <v/>
      </c>
      <c r="K603" s="90"/>
      <c r="L603" s="195" t="str">
        <f t="shared" si="59"/>
        <v/>
      </c>
      <c r="S603" s="201" t="str">
        <f t="shared" si="55"/>
        <v>NO</v>
      </c>
      <c r="T603" s="201" t="str">
        <f t="shared" si="56"/>
        <v>NO</v>
      </c>
      <c r="U603" s="201" t="str">
        <f t="shared" si="57"/>
        <v>NO</v>
      </c>
      <c r="V603" s="139">
        <f t="shared" si="58"/>
        <v>0</v>
      </c>
      <c r="W603" s="199" t="str">
        <f t="shared" si="60"/>
        <v/>
      </c>
    </row>
    <row r="604" spans="1:23" ht="18" customHeight="1" x14ac:dyDescent="0.25">
      <c r="A604" s="69"/>
      <c r="B604" s="81"/>
      <c r="C604" s="110"/>
      <c r="D604" s="141" t="str">
        <f>IFERROR(IF(FixtureCalc!C600="-","",IF(OR(FixtureCalc!E600="blank row 1",FixtureCalc!E600="blank row 2"),"","Matchweek "&amp;FixtureCalc!C600)),"")</f>
        <v/>
      </c>
      <c r="E604" s="142" t="str">
        <f>IFERROR(IF(LEN(INDEX(Settings!$D$6:$D$37,MATCH(Fixture!F604,Settings!$C$6:$C$37,0)))=0,"",INDEX(Settings!$D$6:$D$37,MATCH(Fixture!F604,Settings!$C$6:$C$37,0))),"")</f>
        <v/>
      </c>
      <c r="F604" s="185" t="str">
        <f>IFERROR(IF(FixtureCalc!C600="-","",IF(OR(FixtureCalc!E600="blank row 1",FixtureCalc!E600="blank row 2"),"", IF(LEN(INDEX(Settings!$C$6:$C$37,FixtureCalc!E600))=0,"BYE",INDEX(Settings!$C$6:$C$37,FixtureCalc!E600))  )),"")</f>
        <v/>
      </c>
      <c r="G604" s="27"/>
      <c r="H604" s="82"/>
      <c r="I604" s="27"/>
      <c r="J604" s="175" t="str">
        <f>IFERROR(IF(FixtureCalc!C600="-","",IF(OR(FixtureCalc!F600="blank row 1",FixtureCalc!F600="blank row 2"),"",IF(LEN(INDEX(Settings!$C$6:$C$37,FixtureCalc!F600))=0,"BYE",INDEX(Settings!$C$6:$C$37,FixtureCalc!F600)) )),"")</f>
        <v/>
      </c>
      <c r="K604" s="90"/>
      <c r="L604" s="195" t="str">
        <f t="shared" si="59"/>
        <v/>
      </c>
      <c r="S604" s="201" t="str">
        <f t="shared" si="55"/>
        <v>NO</v>
      </c>
      <c r="T604" s="201" t="str">
        <f t="shared" si="56"/>
        <v>NO</v>
      </c>
      <c r="U604" s="201" t="str">
        <f t="shared" si="57"/>
        <v>NO</v>
      </c>
      <c r="V604" s="139">
        <f t="shared" si="58"/>
        <v>0</v>
      </c>
      <c r="W604" s="199" t="str">
        <f t="shared" si="60"/>
        <v/>
      </c>
    </row>
    <row r="605" spans="1:23" ht="18" customHeight="1" x14ac:dyDescent="0.25">
      <c r="A605" s="69"/>
      <c r="B605" s="81"/>
      <c r="C605" s="110"/>
      <c r="D605" s="141" t="str">
        <f>IFERROR(IF(FixtureCalc!C601="-","",IF(OR(FixtureCalc!E601="blank row 1",FixtureCalc!E601="blank row 2"),"","Matchweek "&amp;FixtureCalc!C601)),"")</f>
        <v/>
      </c>
      <c r="E605" s="142" t="str">
        <f>IFERROR(IF(LEN(INDEX(Settings!$D$6:$D$37,MATCH(Fixture!F605,Settings!$C$6:$C$37,0)))=0,"",INDEX(Settings!$D$6:$D$37,MATCH(Fixture!F605,Settings!$C$6:$C$37,0))),"")</f>
        <v/>
      </c>
      <c r="F605" s="185" t="str">
        <f>IFERROR(IF(FixtureCalc!C601="-","",IF(OR(FixtureCalc!E601="blank row 1",FixtureCalc!E601="blank row 2"),"", IF(LEN(INDEX(Settings!$C$6:$C$37,FixtureCalc!E601))=0,"BYE",INDEX(Settings!$C$6:$C$37,FixtureCalc!E601))  )),"")</f>
        <v/>
      </c>
      <c r="G605" s="27"/>
      <c r="H605" s="82"/>
      <c r="I605" s="27"/>
      <c r="J605" s="175" t="str">
        <f>IFERROR(IF(FixtureCalc!C601="-","",IF(OR(FixtureCalc!F601="blank row 1",FixtureCalc!F601="blank row 2"),"",IF(LEN(INDEX(Settings!$C$6:$C$37,FixtureCalc!F601))=0,"BYE",INDEX(Settings!$C$6:$C$37,FixtureCalc!F601)) )),"")</f>
        <v/>
      </c>
      <c r="K605" s="90"/>
      <c r="L605" s="195" t="str">
        <f t="shared" si="59"/>
        <v/>
      </c>
      <c r="S605" s="201" t="str">
        <f t="shared" si="55"/>
        <v>NO</v>
      </c>
      <c r="T605" s="201" t="str">
        <f t="shared" si="56"/>
        <v>NO</v>
      </c>
      <c r="U605" s="201" t="str">
        <f t="shared" si="57"/>
        <v>NO</v>
      </c>
      <c r="V605" s="139">
        <f t="shared" si="58"/>
        <v>0</v>
      </c>
      <c r="W605" s="199" t="str">
        <f t="shared" si="60"/>
        <v/>
      </c>
    </row>
    <row r="606" spans="1:23" ht="18" customHeight="1" x14ac:dyDescent="0.25">
      <c r="A606" s="69"/>
      <c r="B606" s="81"/>
      <c r="C606" s="110"/>
      <c r="D606" s="141" t="str">
        <f>IFERROR(IF(FixtureCalc!C602="-","",IF(OR(FixtureCalc!E602="blank row 1",FixtureCalc!E602="blank row 2"),"","Matchweek "&amp;FixtureCalc!C602)),"")</f>
        <v/>
      </c>
      <c r="E606" s="142" t="str">
        <f>IFERROR(IF(LEN(INDEX(Settings!$D$6:$D$37,MATCH(Fixture!F606,Settings!$C$6:$C$37,0)))=0,"",INDEX(Settings!$D$6:$D$37,MATCH(Fixture!F606,Settings!$C$6:$C$37,0))),"")</f>
        <v/>
      </c>
      <c r="F606" s="185" t="str">
        <f>IFERROR(IF(FixtureCalc!C602="-","",IF(OR(FixtureCalc!E602="blank row 1",FixtureCalc!E602="blank row 2"),"", IF(LEN(INDEX(Settings!$C$6:$C$37,FixtureCalc!E602))=0,"BYE",INDEX(Settings!$C$6:$C$37,FixtureCalc!E602))  )),"")</f>
        <v/>
      </c>
      <c r="G606" s="27"/>
      <c r="H606" s="82"/>
      <c r="I606" s="27"/>
      <c r="J606" s="175" t="str">
        <f>IFERROR(IF(FixtureCalc!C602="-","",IF(OR(FixtureCalc!F602="blank row 1",FixtureCalc!F602="blank row 2"),"",IF(LEN(INDEX(Settings!$C$6:$C$37,FixtureCalc!F602))=0,"BYE",INDEX(Settings!$C$6:$C$37,FixtureCalc!F602)) )),"")</f>
        <v/>
      </c>
      <c r="K606" s="90"/>
      <c r="L606" s="195" t="str">
        <f t="shared" si="59"/>
        <v/>
      </c>
      <c r="S606" s="201" t="str">
        <f t="shared" si="55"/>
        <v>NO</v>
      </c>
      <c r="T606" s="201" t="str">
        <f t="shared" si="56"/>
        <v>NO</v>
      </c>
      <c r="U606" s="201" t="str">
        <f t="shared" si="57"/>
        <v>NO</v>
      </c>
      <c r="V606" s="139">
        <f t="shared" si="58"/>
        <v>0</v>
      </c>
      <c r="W606" s="199" t="str">
        <f t="shared" si="60"/>
        <v/>
      </c>
    </row>
    <row r="607" spans="1:23" ht="18" customHeight="1" x14ac:dyDescent="0.25">
      <c r="A607" s="69"/>
      <c r="B607" s="81"/>
      <c r="C607" s="110"/>
      <c r="D607" s="141" t="str">
        <f>IFERROR(IF(FixtureCalc!C603="-","",IF(OR(FixtureCalc!E603="blank row 1",FixtureCalc!E603="blank row 2"),"","Matchweek "&amp;FixtureCalc!C603)),"")</f>
        <v/>
      </c>
      <c r="E607" s="142" t="str">
        <f>IFERROR(IF(LEN(INDEX(Settings!$D$6:$D$37,MATCH(Fixture!F607,Settings!$C$6:$C$37,0)))=0,"",INDEX(Settings!$D$6:$D$37,MATCH(Fixture!F607,Settings!$C$6:$C$37,0))),"")</f>
        <v/>
      </c>
      <c r="F607" s="185" t="str">
        <f>IFERROR(IF(FixtureCalc!C603="-","",IF(OR(FixtureCalc!E603="blank row 1",FixtureCalc!E603="blank row 2"),"", IF(LEN(INDEX(Settings!$C$6:$C$37,FixtureCalc!E603))=0,"BYE",INDEX(Settings!$C$6:$C$37,FixtureCalc!E603))  )),"")</f>
        <v/>
      </c>
      <c r="G607" s="27"/>
      <c r="H607" s="82"/>
      <c r="I607" s="27"/>
      <c r="J607" s="175" t="str">
        <f>IFERROR(IF(FixtureCalc!C603="-","",IF(OR(FixtureCalc!F603="blank row 1",FixtureCalc!F603="blank row 2"),"",IF(LEN(INDEX(Settings!$C$6:$C$37,FixtureCalc!F603))=0,"BYE",INDEX(Settings!$C$6:$C$37,FixtureCalc!F603)) )),"")</f>
        <v/>
      </c>
      <c r="K607" s="90"/>
      <c r="L607" s="195" t="str">
        <f t="shared" si="59"/>
        <v/>
      </c>
      <c r="S607" s="201" t="str">
        <f t="shared" si="55"/>
        <v>NO</v>
      </c>
      <c r="T607" s="201" t="str">
        <f t="shared" si="56"/>
        <v>NO</v>
      </c>
      <c r="U607" s="201" t="str">
        <f t="shared" si="57"/>
        <v>NO</v>
      </c>
      <c r="V607" s="139">
        <f t="shared" si="58"/>
        <v>0</v>
      </c>
      <c r="W607" s="199" t="str">
        <f t="shared" si="60"/>
        <v/>
      </c>
    </row>
    <row r="608" spans="1:23" ht="18" customHeight="1" x14ac:dyDescent="0.25">
      <c r="A608" s="69"/>
      <c r="B608" s="81"/>
      <c r="C608" s="110"/>
      <c r="D608" s="141" t="str">
        <f>IFERROR(IF(FixtureCalc!C604="-","",IF(OR(FixtureCalc!E604="blank row 1",FixtureCalc!E604="blank row 2"),"","Matchweek "&amp;FixtureCalc!C604)),"")</f>
        <v/>
      </c>
      <c r="E608" s="142" t="str">
        <f>IFERROR(IF(LEN(INDEX(Settings!$D$6:$D$37,MATCH(Fixture!F608,Settings!$C$6:$C$37,0)))=0,"",INDEX(Settings!$D$6:$D$37,MATCH(Fixture!F608,Settings!$C$6:$C$37,0))),"")</f>
        <v/>
      </c>
      <c r="F608" s="185" t="str">
        <f>IFERROR(IF(FixtureCalc!C604="-","",IF(OR(FixtureCalc!E604="blank row 1",FixtureCalc!E604="blank row 2"),"", IF(LEN(INDEX(Settings!$C$6:$C$37,FixtureCalc!E604))=0,"BYE",INDEX(Settings!$C$6:$C$37,FixtureCalc!E604))  )),"")</f>
        <v/>
      </c>
      <c r="G608" s="27"/>
      <c r="H608" s="82"/>
      <c r="I608" s="27"/>
      <c r="J608" s="175" t="str">
        <f>IFERROR(IF(FixtureCalc!C604="-","",IF(OR(FixtureCalc!F604="blank row 1",FixtureCalc!F604="blank row 2"),"",IF(LEN(INDEX(Settings!$C$6:$C$37,FixtureCalc!F604))=0,"BYE",INDEX(Settings!$C$6:$C$37,FixtureCalc!F604)) )),"")</f>
        <v/>
      </c>
      <c r="K608" s="90"/>
      <c r="L608" s="195" t="str">
        <f t="shared" si="59"/>
        <v/>
      </c>
      <c r="S608" s="201" t="str">
        <f t="shared" si="55"/>
        <v>NO</v>
      </c>
      <c r="T608" s="201" t="str">
        <f t="shared" si="56"/>
        <v>NO</v>
      </c>
      <c r="U608" s="201" t="str">
        <f t="shared" si="57"/>
        <v>NO</v>
      </c>
      <c r="V608" s="139">
        <f t="shared" si="58"/>
        <v>0</v>
      </c>
      <c r="W608" s="199" t="str">
        <f t="shared" si="60"/>
        <v/>
      </c>
    </row>
    <row r="609" spans="1:23" ht="18" customHeight="1" x14ac:dyDescent="0.25">
      <c r="A609" s="69"/>
      <c r="B609" s="81"/>
      <c r="C609" s="110"/>
      <c r="D609" s="141" t="str">
        <f>IFERROR(IF(FixtureCalc!C605="-","",IF(OR(FixtureCalc!E605="blank row 1",FixtureCalc!E605="blank row 2"),"","Matchweek "&amp;FixtureCalc!C605)),"")</f>
        <v/>
      </c>
      <c r="E609" s="142" t="str">
        <f>IFERROR(IF(LEN(INDEX(Settings!$D$6:$D$37,MATCH(Fixture!F609,Settings!$C$6:$C$37,0)))=0,"",INDEX(Settings!$D$6:$D$37,MATCH(Fixture!F609,Settings!$C$6:$C$37,0))),"")</f>
        <v/>
      </c>
      <c r="F609" s="185" t="str">
        <f>IFERROR(IF(FixtureCalc!C605="-","",IF(OR(FixtureCalc!E605="blank row 1",FixtureCalc!E605="blank row 2"),"", IF(LEN(INDEX(Settings!$C$6:$C$37,FixtureCalc!E605))=0,"BYE",INDEX(Settings!$C$6:$C$37,FixtureCalc!E605))  )),"")</f>
        <v/>
      </c>
      <c r="G609" s="27"/>
      <c r="H609" s="82"/>
      <c r="I609" s="27"/>
      <c r="J609" s="175" t="str">
        <f>IFERROR(IF(FixtureCalc!C605="-","",IF(OR(FixtureCalc!F605="blank row 1",FixtureCalc!F605="blank row 2"),"",IF(LEN(INDEX(Settings!$C$6:$C$37,FixtureCalc!F605))=0,"BYE",INDEX(Settings!$C$6:$C$37,FixtureCalc!F605)) )),"")</f>
        <v/>
      </c>
      <c r="K609" s="90"/>
      <c r="L609" s="195" t="str">
        <f t="shared" si="59"/>
        <v/>
      </c>
      <c r="S609" s="201" t="str">
        <f t="shared" si="55"/>
        <v>NO</v>
      </c>
      <c r="T609" s="201" t="str">
        <f t="shared" si="56"/>
        <v>NO</v>
      </c>
      <c r="U609" s="201" t="str">
        <f t="shared" si="57"/>
        <v>NO</v>
      </c>
      <c r="V609" s="139">
        <f t="shared" si="58"/>
        <v>0</v>
      </c>
      <c r="W609" s="199" t="str">
        <f t="shared" si="60"/>
        <v/>
      </c>
    </row>
    <row r="610" spans="1:23" ht="18" customHeight="1" x14ac:dyDescent="0.25">
      <c r="A610" s="69"/>
      <c r="B610" s="81"/>
      <c r="C610" s="110"/>
      <c r="D610" s="141" t="str">
        <f>IFERROR(IF(FixtureCalc!C606="-","",IF(OR(FixtureCalc!E606="blank row 1",FixtureCalc!E606="blank row 2"),"","Matchweek "&amp;FixtureCalc!C606)),"")</f>
        <v/>
      </c>
      <c r="E610" s="142" t="str">
        <f>IFERROR(IF(LEN(INDEX(Settings!$D$6:$D$37,MATCH(Fixture!F610,Settings!$C$6:$C$37,0)))=0,"",INDEX(Settings!$D$6:$D$37,MATCH(Fixture!F610,Settings!$C$6:$C$37,0))),"")</f>
        <v/>
      </c>
      <c r="F610" s="185" t="str">
        <f>IFERROR(IF(FixtureCalc!C606="-","",IF(OR(FixtureCalc!E606="blank row 1",FixtureCalc!E606="blank row 2"),"", IF(LEN(INDEX(Settings!$C$6:$C$37,FixtureCalc!E606))=0,"BYE",INDEX(Settings!$C$6:$C$37,FixtureCalc!E606))  )),"")</f>
        <v/>
      </c>
      <c r="G610" s="27"/>
      <c r="H610" s="82"/>
      <c r="I610" s="27"/>
      <c r="J610" s="175" t="str">
        <f>IFERROR(IF(FixtureCalc!C606="-","",IF(OR(FixtureCalc!F606="blank row 1",FixtureCalc!F606="blank row 2"),"",IF(LEN(INDEX(Settings!$C$6:$C$37,FixtureCalc!F606))=0,"BYE",INDEX(Settings!$C$6:$C$37,FixtureCalc!F606)) )),"")</f>
        <v/>
      </c>
      <c r="K610" s="90"/>
      <c r="L610" s="195" t="str">
        <f t="shared" si="59"/>
        <v/>
      </c>
      <c r="S610" s="201" t="str">
        <f t="shared" si="55"/>
        <v>NO</v>
      </c>
      <c r="T610" s="201" t="str">
        <f t="shared" si="56"/>
        <v>NO</v>
      </c>
      <c r="U610" s="201" t="str">
        <f t="shared" si="57"/>
        <v>NO</v>
      </c>
      <c r="V610" s="139">
        <f t="shared" si="58"/>
        <v>0</v>
      </c>
      <c r="W610" s="199" t="str">
        <f t="shared" si="60"/>
        <v/>
      </c>
    </row>
    <row r="611" spans="1:23" ht="18" customHeight="1" x14ac:dyDescent="0.25">
      <c r="A611" s="69"/>
      <c r="B611" s="81"/>
      <c r="C611" s="110"/>
      <c r="D611" s="141" t="str">
        <f>IFERROR(IF(FixtureCalc!C607="-","",IF(OR(FixtureCalc!E607="blank row 1",FixtureCalc!E607="blank row 2"),"","Matchweek "&amp;FixtureCalc!C607)),"")</f>
        <v/>
      </c>
      <c r="E611" s="142" t="str">
        <f>IFERROR(IF(LEN(INDEX(Settings!$D$6:$D$37,MATCH(Fixture!F611,Settings!$C$6:$C$37,0)))=0,"",INDEX(Settings!$D$6:$D$37,MATCH(Fixture!F611,Settings!$C$6:$C$37,0))),"")</f>
        <v/>
      </c>
      <c r="F611" s="185" t="str">
        <f>IFERROR(IF(FixtureCalc!C607="-","",IF(OR(FixtureCalc!E607="blank row 1",FixtureCalc!E607="blank row 2"),"", IF(LEN(INDEX(Settings!$C$6:$C$37,FixtureCalc!E607))=0,"BYE",INDEX(Settings!$C$6:$C$37,FixtureCalc!E607))  )),"")</f>
        <v/>
      </c>
      <c r="G611" s="27"/>
      <c r="H611" s="82"/>
      <c r="I611" s="27"/>
      <c r="J611" s="175" t="str">
        <f>IFERROR(IF(FixtureCalc!C607="-","",IF(OR(FixtureCalc!F607="blank row 1",FixtureCalc!F607="blank row 2"),"",IF(LEN(INDEX(Settings!$C$6:$C$37,FixtureCalc!F607))=0,"BYE",INDEX(Settings!$C$6:$C$37,FixtureCalc!F607)) )),"")</f>
        <v/>
      </c>
      <c r="K611" s="90"/>
      <c r="L611" s="195" t="str">
        <f t="shared" si="59"/>
        <v/>
      </c>
      <c r="S611" s="201" t="str">
        <f t="shared" si="55"/>
        <v>NO</v>
      </c>
      <c r="T611" s="201" t="str">
        <f t="shared" si="56"/>
        <v>NO</v>
      </c>
      <c r="U611" s="201" t="str">
        <f t="shared" si="57"/>
        <v>NO</v>
      </c>
      <c r="V611" s="139">
        <f t="shared" si="58"/>
        <v>0</v>
      </c>
      <c r="W611" s="199" t="str">
        <f t="shared" si="60"/>
        <v/>
      </c>
    </row>
    <row r="612" spans="1:23" ht="18" customHeight="1" x14ac:dyDescent="0.25">
      <c r="A612" s="69"/>
      <c r="B612" s="81"/>
      <c r="C612" s="110"/>
      <c r="D612" s="141" t="str">
        <f>IFERROR(IF(FixtureCalc!C608="-","",IF(OR(FixtureCalc!E608="blank row 1",FixtureCalc!E608="blank row 2"),"","Matchweek "&amp;FixtureCalc!C608)),"")</f>
        <v/>
      </c>
      <c r="E612" s="142" t="str">
        <f>IFERROR(IF(LEN(INDEX(Settings!$D$6:$D$37,MATCH(Fixture!F612,Settings!$C$6:$C$37,0)))=0,"",INDEX(Settings!$D$6:$D$37,MATCH(Fixture!F612,Settings!$C$6:$C$37,0))),"")</f>
        <v/>
      </c>
      <c r="F612" s="185" t="str">
        <f>IFERROR(IF(FixtureCalc!C608="-","",IF(OR(FixtureCalc!E608="blank row 1",FixtureCalc!E608="blank row 2"),"", IF(LEN(INDEX(Settings!$C$6:$C$37,FixtureCalc!E608))=0,"BYE",INDEX(Settings!$C$6:$C$37,FixtureCalc!E608))  )),"")</f>
        <v/>
      </c>
      <c r="G612" s="27"/>
      <c r="H612" s="82"/>
      <c r="I612" s="27"/>
      <c r="J612" s="175" t="str">
        <f>IFERROR(IF(FixtureCalc!C608="-","",IF(OR(FixtureCalc!F608="blank row 1",FixtureCalc!F608="blank row 2"),"",IF(LEN(INDEX(Settings!$C$6:$C$37,FixtureCalc!F608))=0,"BYE",INDEX(Settings!$C$6:$C$37,FixtureCalc!F608)) )),"")</f>
        <v/>
      </c>
      <c r="K612" s="90"/>
      <c r="L612" s="195" t="str">
        <f t="shared" si="59"/>
        <v/>
      </c>
      <c r="S612" s="201" t="str">
        <f t="shared" si="55"/>
        <v>NO</v>
      </c>
      <c r="T612" s="201" t="str">
        <f t="shared" si="56"/>
        <v>NO</v>
      </c>
      <c r="U612" s="201" t="str">
        <f t="shared" si="57"/>
        <v>NO</v>
      </c>
      <c r="V612" s="139">
        <f t="shared" si="58"/>
        <v>0</v>
      </c>
      <c r="W612" s="199" t="str">
        <f t="shared" si="60"/>
        <v/>
      </c>
    </row>
    <row r="613" spans="1:23" ht="18" customHeight="1" x14ac:dyDescent="0.25">
      <c r="A613" s="69"/>
      <c r="B613" s="81"/>
      <c r="C613" s="110"/>
      <c r="D613" s="141" t="str">
        <f>IFERROR(IF(FixtureCalc!C609="-","",IF(OR(FixtureCalc!E609="blank row 1",FixtureCalc!E609="blank row 2"),"","Matchweek "&amp;FixtureCalc!C609)),"")</f>
        <v/>
      </c>
      <c r="E613" s="142" t="str">
        <f>IFERROR(IF(LEN(INDEX(Settings!$D$6:$D$37,MATCH(Fixture!F613,Settings!$C$6:$C$37,0)))=0,"",INDEX(Settings!$D$6:$D$37,MATCH(Fixture!F613,Settings!$C$6:$C$37,0))),"")</f>
        <v/>
      </c>
      <c r="F613" s="185" t="str">
        <f>IFERROR(IF(FixtureCalc!C609="-","",IF(OR(FixtureCalc!E609="blank row 1",FixtureCalc!E609="blank row 2"),"", IF(LEN(INDEX(Settings!$C$6:$C$37,FixtureCalc!E609))=0,"BYE",INDEX(Settings!$C$6:$C$37,FixtureCalc!E609))  )),"")</f>
        <v/>
      </c>
      <c r="G613" s="27"/>
      <c r="H613" s="82"/>
      <c r="I613" s="27"/>
      <c r="J613" s="175" t="str">
        <f>IFERROR(IF(FixtureCalc!C609="-","",IF(OR(FixtureCalc!F609="blank row 1",FixtureCalc!F609="blank row 2"),"",IF(LEN(INDEX(Settings!$C$6:$C$37,FixtureCalc!F609))=0,"BYE",INDEX(Settings!$C$6:$C$37,FixtureCalc!F609)) )),"")</f>
        <v/>
      </c>
      <c r="K613" s="90"/>
      <c r="L613" s="195" t="str">
        <f t="shared" si="59"/>
        <v/>
      </c>
      <c r="S613" s="201" t="str">
        <f t="shared" si="55"/>
        <v>NO</v>
      </c>
      <c r="T613" s="201" t="str">
        <f t="shared" si="56"/>
        <v>NO</v>
      </c>
      <c r="U613" s="201" t="str">
        <f t="shared" si="57"/>
        <v>NO</v>
      </c>
      <c r="V613" s="139">
        <f t="shared" si="58"/>
        <v>0</v>
      </c>
      <c r="W613" s="199" t="str">
        <f t="shared" si="60"/>
        <v/>
      </c>
    </row>
    <row r="614" spans="1:23" ht="18" customHeight="1" x14ac:dyDescent="0.25">
      <c r="A614" s="69"/>
      <c r="B614" s="81"/>
      <c r="C614" s="110"/>
      <c r="D614" s="141" t="str">
        <f>IFERROR(IF(FixtureCalc!C610="-","",IF(OR(FixtureCalc!E610="blank row 1",FixtureCalc!E610="blank row 2"),"","Matchweek "&amp;FixtureCalc!C610)),"")</f>
        <v/>
      </c>
      <c r="E614" s="142" t="str">
        <f>IFERROR(IF(LEN(INDEX(Settings!$D$6:$D$37,MATCH(Fixture!F614,Settings!$C$6:$C$37,0)))=0,"",INDEX(Settings!$D$6:$D$37,MATCH(Fixture!F614,Settings!$C$6:$C$37,0))),"")</f>
        <v/>
      </c>
      <c r="F614" s="185" t="str">
        <f>IFERROR(IF(FixtureCalc!C610="-","",IF(OR(FixtureCalc!E610="blank row 1",FixtureCalc!E610="blank row 2"),"", IF(LEN(INDEX(Settings!$C$6:$C$37,FixtureCalc!E610))=0,"BYE",INDEX(Settings!$C$6:$C$37,FixtureCalc!E610))  )),"")</f>
        <v/>
      </c>
      <c r="G614" s="27"/>
      <c r="H614" s="82"/>
      <c r="I614" s="27"/>
      <c r="J614" s="175" t="str">
        <f>IFERROR(IF(FixtureCalc!C610="-","",IF(OR(FixtureCalc!F610="blank row 1",FixtureCalc!F610="blank row 2"),"",IF(LEN(INDEX(Settings!$C$6:$C$37,FixtureCalc!F610))=0,"BYE",INDEX(Settings!$C$6:$C$37,FixtureCalc!F610)) )),"")</f>
        <v/>
      </c>
      <c r="K614" s="90"/>
      <c r="L614" s="195" t="str">
        <f t="shared" si="59"/>
        <v/>
      </c>
      <c r="S614" s="201" t="str">
        <f t="shared" si="55"/>
        <v>NO</v>
      </c>
      <c r="T614" s="201" t="str">
        <f t="shared" si="56"/>
        <v>NO</v>
      </c>
      <c r="U614" s="201" t="str">
        <f t="shared" si="57"/>
        <v>NO</v>
      </c>
      <c r="V614" s="139">
        <f t="shared" si="58"/>
        <v>0</v>
      </c>
      <c r="W614" s="199" t="str">
        <f t="shared" si="60"/>
        <v/>
      </c>
    </row>
    <row r="615" spans="1:23" ht="18" customHeight="1" x14ac:dyDescent="0.25">
      <c r="A615" s="69"/>
      <c r="B615" s="81"/>
      <c r="C615" s="110"/>
      <c r="D615" s="141" t="str">
        <f>IFERROR(IF(FixtureCalc!C611="-","",IF(OR(FixtureCalc!E611="blank row 1",FixtureCalc!E611="blank row 2"),"","Matchweek "&amp;FixtureCalc!C611)),"")</f>
        <v/>
      </c>
      <c r="E615" s="142" t="str">
        <f>IFERROR(IF(LEN(INDEX(Settings!$D$6:$D$37,MATCH(Fixture!F615,Settings!$C$6:$C$37,0)))=0,"",INDEX(Settings!$D$6:$D$37,MATCH(Fixture!F615,Settings!$C$6:$C$37,0))),"")</f>
        <v/>
      </c>
      <c r="F615" s="185" t="str">
        <f>IFERROR(IF(FixtureCalc!C611="-","",IF(OR(FixtureCalc!E611="blank row 1",FixtureCalc!E611="blank row 2"),"", IF(LEN(INDEX(Settings!$C$6:$C$37,FixtureCalc!E611))=0,"BYE",INDEX(Settings!$C$6:$C$37,FixtureCalc!E611))  )),"")</f>
        <v/>
      </c>
      <c r="G615" s="27"/>
      <c r="H615" s="82"/>
      <c r="I615" s="27"/>
      <c r="J615" s="175" t="str">
        <f>IFERROR(IF(FixtureCalc!C611="-","",IF(OR(FixtureCalc!F611="blank row 1",FixtureCalc!F611="blank row 2"),"",IF(LEN(INDEX(Settings!$C$6:$C$37,FixtureCalc!F611))=0,"BYE",INDEX(Settings!$C$6:$C$37,FixtureCalc!F611)) )),"")</f>
        <v/>
      </c>
      <c r="K615" s="90"/>
      <c r="L615" s="195" t="str">
        <f t="shared" si="59"/>
        <v/>
      </c>
      <c r="S615" s="201" t="str">
        <f t="shared" si="55"/>
        <v>NO</v>
      </c>
      <c r="T615" s="201" t="str">
        <f t="shared" si="56"/>
        <v>NO</v>
      </c>
      <c r="U615" s="201" t="str">
        <f t="shared" si="57"/>
        <v>NO</v>
      </c>
      <c r="V615" s="139">
        <f t="shared" si="58"/>
        <v>0</v>
      </c>
      <c r="W615" s="199" t="str">
        <f t="shared" si="60"/>
        <v/>
      </c>
    </row>
    <row r="616" spans="1:23" ht="18" customHeight="1" x14ac:dyDescent="0.25">
      <c r="A616" s="69"/>
      <c r="B616" s="81"/>
      <c r="C616" s="110"/>
      <c r="D616" s="141" t="str">
        <f>IFERROR(IF(FixtureCalc!C612="-","",IF(OR(FixtureCalc!E612="blank row 1",FixtureCalc!E612="blank row 2"),"","Matchweek "&amp;FixtureCalc!C612)),"")</f>
        <v/>
      </c>
      <c r="E616" s="142" t="str">
        <f>IFERROR(IF(LEN(INDEX(Settings!$D$6:$D$37,MATCH(Fixture!F616,Settings!$C$6:$C$37,0)))=0,"",INDEX(Settings!$D$6:$D$37,MATCH(Fixture!F616,Settings!$C$6:$C$37,0))),"")</f>
        <v/>
      </c>
      <c r="F616" s="185" t="str">
        <f>IFERROR(IF(FixtureCalc!C612="-","",IF(OR(FixtureCalc!E612="blank row 1",FixtureCalc!E612="blank row 2"),"", IF(LEN(INDEX(Settings!$C$6:$C$37,FixtureCalc!E612))=0,"BYE",INDEX(Settings!$C$6:$C$37,FixtureCalc!E612))  )),"")</f>
        <v/>
      </c>
      <c r="G616" s="27"/>
      <c r="H616" s="82"/>
      <c r="I616" s="27"/>
      <c r="J616" s="175" t="str">
        <f>IFERROR(IF(FixtureCalc!C612="-","",IF(OR(FixtureCalc!F612="blank row 1",FixtureCalc!F612="blank row 2"),"",IF(LEN(INDEX(Settings!$C$6:$C$37,FixtureCalc!F612))=0,"BYE",INDEX(Settings!$C$6:$C$37,FixtureCalc!F612)) )),"")</f>
        <v/>
      </c>
      <c r="K616" s="90"/>
      <c r="L616" s="195" t="str">
        <f t="shared" si="59"/>
        <v/>
      </c>
      <c r="S616" s="201" t="str">
        <f t="shared" si="55"/>
        <v>NO</v>
      </c>
      <c r="T616" s="201" t="str">
        <f t="shared" si="56"/>
        <v>NO</v>
      </c>
      <c r="U616" s="201" t="str">
        <f t="shared" si="57"/>
        <v>NO</v>
      </c>
      <c r="V616" s="139">
        <f t="shared" si="58"/>
        <v>0</v>
      </c>
      <c r="W616" s="199" t="str">
        <f t="shared" si="60"/>
        <v/>
      </c>
    </row>
    <row r="617" spans="1:23" ht="18" customHeight="1" x14ac:dyDescent="0.25">
      <c r="A617" s="69"/>
      <c r="B617" s="81"/>
      <c r="C617" s="110"/>
      <c r="D617" s="141" t="str">
        <f>IFERROR(IF(FixtureCalc!C613="-","",IF(OR(FixtureCalc!E613="blank row 1",FixtureCalc!E613="blank row 2"),"","Matchweek "&amp;FixtureCalc!C613)),"")</f>
        <v/>
      </c>
      <c r="E617" s="142" t="str">
        <f>IFERROR(IF(LEN(INDEX(Settings!$D$6:$D$37,MATCH(Fixture!F617,Settings!$C$6:$C$37,0)))=0,"",INDEX(Settings!$D$6:$D$37,MATCH(Fixture!F617,Settings!$C$6:$C$37,0))),"")</f>
        <v/>
      </c>
      <c r="F617" s="185" t="str">
        <f>IFERROR(IF(FixtureCalc!C613="-","",IF(OR(FixtureCalc!E613="blank row 1",FixtureCalc!E613="blank row 2"),"", IF(LEN(INDEX(Settings!$C$6:$C$37,FixtureCalc!E613))=0,"BYE",INDEX(Settings!$C$6:$C$37,FixtureCalc!E613))  )),"")</f>
        <v/>
      </c>
      <c r="G617" s="27"/>
      <c r="H617" s="82"/>
      <c r="I617" s="27"/>
      <c r="J617" s="175" t="str">
        <f>IFERROR(IF(FixtureCalc!C613="-","",IF(OR(FixtureCalc!F613="blank row 1",FixtureCalc!F613="blank row 2"),"",IF(LEN(INDEX(Settings!$C$6:$C$37,FixtureCalc!F613))=0,"BYE",INDEX(Settings!$C$6:$C$37,FixtureCalc!F613)) )),"")</f>
        <v/>
      </c>
      <c r="K617" s="90"/>
      <c r="L617" s="195" t="str">
        <f t="shared" si="59"/>
        <v/>
      </c>
      <c r="S617" s="201" t="str">
        <f t="shared" si="55"/>
        <v>NO</v>
      </c>
      <c r="T617" s="201" t="str">
        <f t="shared" si="56"/>
        <v>NO</v>
      </c>
      <c r="U617" s="201" t="str">
        <f t="shared" si="57"/>
        <v>NO</v>
      </c>
      <c r="V617" s="139">
        <f t="shared" si="58"/>
        <v>0</v>
      </c>
      <c r="W617" s="199" t="str">
        <f t="shared" si="60"/>
        <v/>
      </c>
    </row>
    <row r="618" spans="1:23" ht="18" customHeight="1" x14ac:dyDescent="0.25">
      <c r="A618" s="69"/>
      <c r="B618" s="81"/>
      <c r="C618" s="110"/>
      <c r="D618" s="141" t="str">
        <f>IFERROR(IF(FixtureCalc!C614="-","",IF(OR(FixtureCalc!E614="blank row 1",FixtureCalc!E614="blank row 2"),"","Matchweek "&amp;FixtureCalc!C614)),"")</f>
        <v/>
      </c>
      <c r="E618" s="142" t="str">
        <f>IFERROR(IF(LEN(INDEX(Settings!$D$6:$D$37,MATCH(Fixture!F618,Settings!$C$6:$C$37,0)))=0,"",INDEX(Settings!$D$6:$D$37,MATCH(Fixture!F618,Settings!$C$6:$C$37,0))),"")</f>
        <v/>
      </c>
      <c r="F618" s="185" t="str">
        <f>IFERROR(IF(FixtureCalc!C614="-","",IF(OR(FixtureCalc!E614="blank row 1",FixtureCalc!E614="blank row 2"),"", IF(LEN(INDEX(Settings!$C$6:$C$37,FixtureCalc!E614))=0,"BYE",INDEX(Settings!$C$6:$C$37,FixtureCalc!E614))  )),"")</f>
        <v/>
      </c>
      <c r="G618" s="27"/>
      <c r="H618" s="82"/>
      <c r="I618" s="27"/>
      <c r="J618" s="175" t="str">
        <f>IFERROR(IF(FixtureCalc!C614="-","",IF(OR(FixtureCalc!F614="blank row 1",FixtureCalc!F614="blank row 2"),"",IF(LEN(INDEX(Settings!$C$6:$C$37,FixtureCalc!F614))=0,"BYE",INDEX(Settings!$C$6:$C$37,FixtureCalc!F614)) )),"")</f>
        <v/>
      </c>
      <c r="K618" s="90"/>
      <c r="L618" s="195" t="str">
        <f t="shared" si="59"/>
        <v/>
      </c>
      <c r="S618" s="201" t="str">
        <f t="shared" si="55"/>
        <v>NO</v>
      </c>
      <c r="T618" s="201" t="str">
        <f t="shared" si="56"/>
        <v>NO</v>
      </c>
      <c r="U618" s="201" t="str">
        <f t="shared" si="57"/>
        <v>NO</v>
      </c>
      <c r="V618" s="139">
        <f t="shared" si="58"/>
        <v>0</v>
      </c>
      <c r="W618" s="199" t="str">
        <f t="shared" si="60"/>
        <v/>
      </c>
    </row>
    <row r="619" spans="1:23" ht="18" customHeight="1" x14ac:dyDescent="0.25">
      <c r="A619" s="69"/>
      <c r="B619" s="81"/>
      <c r="C619" s="110"/>
      <c r="D619" s="141" t="str">
        <f>IFERROR(IF(FixtureCalc!C615="-","",IF(OR(FixtureCalc!E615="blank row 1",FixtureCalc!E615="blank row 2"),"","Matchweek "&amp;FixtureCalc!C615)),"")</f>
        <v/>
      </c>
      <c r="E619" s="142" t="str">
        <f>IFERROR(IF(LEN(INDEX(Settings!$D$6:$D$37,MATCH(Fixture!F619,Settings!$C$6:$C$37,0)))=0,"",INDEX(Settings!$D$6:$D$37,MATCH(Fixture!F619,Settings!$C$6:$C$37,0))),"")</f>
        <v/>
      </c>
      <c r="F619" s="185" t="str">
        <f>IFERROR(IF(FixtureCalc!C615="-","",IF(OR(FixtureCalc!E615="blank row 1",FixtureCalc!E615="blank row 2"),"", IF(LEN(INDEX(Settings!$C$6:$C$37,FixtureCalc!E615))=0,"BYE",INDEX(Settings!$C$6:$C$37,FixtureCalc!E615))  )),"")</f>
        <v/>
      </c>
      <c r="G619" s="27"/>
      <c r="H619" s="82"/>
      <c r="I619" s="27"/>
      <c r="J619" s="175" t="str">
        <f>IFERROR(IF(FixtureCalc!C615="-","",IF(OR(FixtureCalc!F615="blank row 1",FixtureCalc!F615="blank row 2"),"",IF(LEN(INDEX(Settings!$C$6:$C$37,FixtureCalc!F615))=0,"BYE",INDEX(Settings!$C$6:$C$37,FixtureCalc!F615)) )),"")</f>
        <v/>
      </c>
      <c r="K619" s="90"/>
      <c r="L619" s="195" t="str">
        <f t="shared" si="59"/>
        <v/>
      </c>
      <c r="S619" s="201" t="str">
        <f t="shared" si="55"/>
        <v>NO</v>
      </c>
      <c r="T619" s="201" t="str">
        <f t="shared" si="56"/>
        <v>NO</v>
      </c>
      <c r="U619" s="201" t="str">
        <f t="shared" si="57"/>
        <v>NO</v>
      </c>
      <c r="V619" s="139">
        <f t="shared" si="58"/>
        <v>0</v>
      </c>
      <c r="W619" s="199" t="str">
        <f t="shared" si="60"/>
        <v/>
      </c>
    </row>
    <row r="620" spans="1:23" ht="18" customHeight="1" x14ac:dyDescent="0.25">
      <c r="A620" s="69"/>
      <c r="B620" s="81"/>
      <c r="C620" s="110"/>
      <c r="D620" s="141" t="str">
        <f>IFERROR(IF(FixtureCalc!C616="-","",IF(OR(FixtureCalc!E616="blank row 1",FixtureCalc!E616="blank row 2"),"","Matchweek "&amp;FixtureCalc!C616)),"")</f>
        <v/>
      </c>
      <c r="E620" s="142" t="str">
        <f>IFERROR(IF(LEN(INDEX(Settings!$D$6:$D$37,MATCH(Fixture!F620,Settings!$C$6:$C$37,0)))=0,"",INDEX(Settings!$D$6:$D$37,MATCH(Fixture!F620,Settings!$C$6:$C$37,0))),"")</f>
        <v/>
      </c>
      <c r="F620" s="185" t="str">
        <f>IFERROR(IF(FixtureCalc!C616="-","",IF(OR(FixtureCalc!E616="blank row 1",FixtureCalc!E616="blank row 2"),"", IF(LEN(INDEX(Settings!$C$6:$C$37,FixtureCalc!E616))=0,"BYE",INDEX(Settings!$C$6:$C$37,FixtureCalc!E616))  )),"")</f>
        <v/>
      </c>
      <c r="G620" s="27"/>
      <c r="H620" s="82"/>
      <c r="I620" s="27"/>
      <c r="J620" s="175" t="str">
        <f>IFERROR(IF(FixtureCalc!C616="-","",IF(OR(FixtureCalc!F616="blank row 1",FixtureCalc!F616="blank row 2"),"",IF(LEN(INDEX(Settings!$C$6:$C$37,FixtureCalc!F616))=0,"BYE",INDEX(Settings!$C$6:$C$37,FixtureCalc!F616)) )),"")</f>
        <v/>
      </c>
      <c r="K620" s="90"/>
      <c r="L620" s="195" t="str">
        <f t="shared" si="59"/>
        <v/>
      </c>
      <c r="S620" s="201" t="str">
        <f t="shared" si="55"/>
        <v>NO</v>
      </c>
      <c r="T620" s="201" t="str">
        <f t="shared" si="56"/>
        <v>NO</v>
      </c>
      <c r="U620" s="201" t="str">
        <f t="shared" si="57"/>
        <v>NO</v>
      </c>
      <c r="V620" s="139">
        <f t="shared" si="58"/>
        <v>0</v>
      </c>
      <c r="W620" s="199" t="str">
        <f t="shared" si="60"/>
        <v/>
      </c>
    </row>
    <row r="621" spans="1:23" ht="18" customHeight="1" x14ac:dyDescent="0.25">
      <c r="A621" s="69"/>
      <c r="B621" s="81"/>
      <c r="C621" s="110"/>
      <c r="D621" s="141" t="str">
        <f>IFERROR(IF(FixtureCalc!C617="-","",IF(OR(FixtureCalc!E617="blank row 1",FixtureCalc!E617="blank row 2"),"","Matchweek "&amp;FixtureCalc!C617)),"")</f>
        <v/>
      </c>
      <c r="E621" s="142" t="str">
        <f>IFERROR(IF(LEN(INDEX(Settings!$D$6:$D$37,MATCH(Fixture!F621,Settings!$C$6:$C$37,0)))=0,"",INDEX(Settings!$D$6:$D$37,MATCH(Fixture!F621,Settings!$C$6:$C$37,0))),"")</f>
        <v/>
      </c>
      <c r="F621" s="185" t="str">
        <f>IFERROR(IF(FixtureCalc!C617="-","",IF(OR(FixtureCalc!E617="blank row 1",FixtureCalc!E617="blank row 2"),"", IF(LEN(INDEX(Settings!$C$6:$C$37,FixtureCalc!E617))=0,"BYE",INDEX(Settings!$C$6:$C$37,FixtureCalc!E617))  )),"")</f>
        <v/>
      </c>
      <c r="G621" s="27"/>
      <c r="H621" s="82"/>
      <c r="I621" s="27"/>
      <c r="J621" s="175" t="str">
        <f>IFERROR(IF(FixtureCalc!C617="-","",IF(OR(FixtureCalc!F617="blank row 1",FixtureCalc!F617="blank row 2"),"",IF(LEN(INDEX(Settings!$C$6:$C$37,FixtureCalc!F617))=0,"BYE",INDEX(Settings!$C$6:$C$37,FixtureCalc!F617)) )),"")</f>
        <v/>
      </c>
      <c r="K621" s="90"/>
      <c r="L621" s="195" t="str">
        <f t="shared" si="59"/>
        <v/>
      </c>
      <c r="S621" s="201" t="str">
        <f t="shared" si="55"/>
        <v>NO</v>
      </c>
      <c r="T621" s="201" t="str">
        <f t="shared" si="56"/>
        <v>NO</v>
      </c>
      <c r="U621" s="201" t="str">
        <f t="shared" si="57"/>
        <v>NO</v>
      </c>
      <c r="V621" s="139">
        <f t="shared" si="58"/>
        <v>0</v>
      </c>
      <c r="W621" s="199" t="str">
        <f t="shared" si="60"/>
        <v/>
      </c>
    </row>
    <row r="622" spans="1:23" ht="18" customHeight="1" x14ac:dyDescent="0.25">
      <c r="A622" s="69"/>
      <c r="B622" s="81"/>
      <c r="C622" s="110"/>
      <c r="D622" s="141" t="str">
        <f>IFERROR(IF(FixtureCalc!C618="-","",IF(OR(FixtureCalc!E618="blank row 1",FixtureCalc!E618="blank row 2"),"","Matchweek "&amp;FixtureCalc!C618)),"")</f>
        <v/>
      </c>
      <c r="E622" s="142" t="str">
        <f>IFERROR(IF(LEN(INDEX(Settings!$D$6:$D$37,MATCH(Fixture!F622,Settings!$C$6:$C$37,0)))=0,"",INDEX(Settings!$D$6:$D$37,MATCH(Fixture!F622,Settings!$C$6:$C$37,0))),"")</f>
        <v/>
      </c>
      <c r="F622" s="185" t="str">
        <f>IFERROR(IF(FixtureCalc!C618="-","",IF(OR(FixtureCalc!E618="blank row 1",FixtureCalc!E618="blank row 2"),"", IF(LEN(INDEX(Settings!$C$6:$C$37,FixtureCalc!E618))=0,"BYE",INDEX(Settings!$C$6:$C$37,FixtureCalc!E618))  )),"")</f>
        <v/>
      </c>
      <c r="G622" s="27"/>
      <c r="H622" s="82"/>
      <c r="I622" s="27"/>
      <c r="J622" s="175" t="str">
        <f>IFERROR(IF(FixtureCalc!C618="-","",IF(OR(FixtureCalc!F618="blank row 1",FixtureCalc!F618="blank row 2"),"",IF(LEN(INDEX(Settings!$C$6:$C$37,FixtureCalc!F618))=0,"BYE",INDEX(Settings!$C$6:$C$37,FixtureCalc!F618)) )),"")</f>
        <v/>
      </c>
      <c r="K622" s="90"/>
      <c r="L622" s="195" t="str">
        <f t="shared" si="59"/>
        <v/>
      </c>
      <c r="S622" s="201" t="str">
        <f t="shared" si="55"/>
        <v>NO</v>
      </c>
      <c r="T622" s="201" t="str">
        <f t="shared" si="56"/>
        <v>NO</v>
      </c>
      <c r="U622" s="201" t="str">
        <f t="shared" si="57"/>
        <v>NO</v>
      </c>
      <c r="V622" s="139">
        <f t="shared" si="58"/>
        <v>0</v>
      </c>
      <c r="W622" s="199" t="str">
        <f t="shared" si="60"/>
        <v/>
      </c>
    </row>
    <row r="623" spans="1:23" ht="18" customHeight="1" x14ac:dyDescent="0.25">
      <c r="A623" s="69"/>
      <c r="B623" s="81"/>
      <c r="C623" s="110"/>
      <c r="D623" s="141" t="str">
        <f>IFERROR(IF(FixtureCalc!C619="-","",IF(OR(FixtureCalc!E619="blank row 1",FixtureCalc!E619="blank row 2"),"","Matchweek "&amp;FixtureCalc!C619)),"")</f>
        <v/>
      </c>
      <c r="E623" s="142" t="str">
        <f>IFERROR(IF(LEN(INDEX(Settings!$D$6:$D$37,MATCH(Fixture!F623,Settings!$C$6:$C$37,0)))=0,"",INDEX(Settings!$D$6:$D$37,MATCH(Fixture!F623,Settings!$C$6:$C$37,0))),"")</f>
        <v/>
      </c>
      <c r="F623" s="185" t="str">
        <f>IFERROR(IF(FixtureCalc!C619="-","",IF(OR(FixtureCalc!E619="blank row 1",FixtureCalc!E619="blank row 2"),"", IF(LEN(INDEX(Settings!$C$6:$C$37,FixtureCalc!E619))=0,"BYE",INDEX(Settings!$C$6:$C$37,FixtureCalc!E619))  )),"")</f>
        <v/>
      </c>
      <c r="G623" s="27"/>
      <c r="H623" s="82"/>
      <c r="I623" s="27"/>
      <c r="J623" s="175" t="str">
        <f>IFERROR(IF(FixtureCalc!C619="-","",IF(OR(FixtureCalc!F619="blank row 1",FixtureCalc!F619="blank row 2"),"",IF(LEN(INDEX(Settings!$C$6:$C$37,FixtureCalc!F619))=0,"BYE",INDEX(Settings!$C$6:$C$37,FixtureCalc!F619)) )),"")</f>
        <v/>
      </c>
      <c r="K623" s="90"/>
      <c r="L623" s="195" t="str">
        <f t="shared" si="59"/>
        <v/>
      </c>
      <c r="S623" s="201" t="str">
        <f t="shared" si="55"/>
        <v>NO</v>
      </c>
      <c r="T623" s="201" t="str">
        <f t="shared" si="56"/>
        <v>NO</v>
      </c>
      <c r="U623" s="201" t="str">
        <f t="shared" si="57"/>
        <v>NO</v>
      </c>
      <c r="V623" s="139">
        <f t="shared" si="58"/>
        <v>0</v>
      </c>
      <c r="W623" s="199" t="str">
        <f t="shared" si="60"/>
        <v/>
      </c>
    </row>
    <row r="624" spans="1:23" ht="18" customHeight="1" x14ac:dyDescent="0.25">
      <c r="A624" s="69"/>
      <c r="B624" s="81"/>
      <c r="C624" s="110"/>
      <c r="D624" s="141" t="str">
        <f>IFERROR(IF(FixtureCalc!C620="-","",IF(OR(FixtureCalc!E620="blank row 1",FixtureCalc!E620="blank row 2"),"","Matchweek "&amp;FixtureCalc!C620)),"")</f>
        <v/>
      </c>
      <c r="E624" s="142" t="str">
        <f>IFERROR(IF(LEN(INDEX(Settings!$D$6:$D$37,MATCH(Fixture!F624,Settings!$C$6:$C$37,0)))=0,"",INDEX(Settings!$D$6:$D$37,MATCH(Fixture!F624,Settings!$C$6:$C$37,0))),"")</f>
        <v/>
      </c>
      <c r="F624" s="185" t="str">
        <f>IFERROR(IF(FixtureCalc!C620="-","",IF(OR(FixtureCalc!E620="blank row 1",FixtureCalc!E620="blank row 2"),"", IF(LEN(INDEX(Settings!$C$6:$C$37,FixtureCalc!E620))=0,"BYE",INDEX(Settings!$C$6:$C$37,FixtureCalc!E620))  )),"")</f>
        <v/>
      </c>
      <c r="G624" s="27"/>
      <c r="H624" s="82"/>
      <c r="I624" s="27"/>
      <c r="J624" s="175" t="str">
        <f>IFERROR(IF(FixtureCalc!C620="-","",IF(OR(FixtureCalc!F620="blank row 1",FixtureCalc!F620="blank row 2"),"",IF(LEN(INDEX(Settings!$C$6:$C$37,FixtureCalc!F620))=0,"BYE",INDEX(Settings!$C$6:$C$37,FixtureCalc!F620)) )),"")</f>
        <v/>
      </c>
      <c r="K624" s="90"/>
      <c r="L624" s="195" t="str">
        <f t="shared" si="59"/>
        <v/>
      </c>
      <c r="S624" s="201" t="str">
        <f t="shared" si="55"/>
        <v>NO</v>
      </c>
      <c r="T624" s="201" t="str">
        <f t="shared" si="56"/>
        <v>NO</v>
      </c>
      <c r="U624" s="201" t="str">
        <f t="shared" si="57"/>
        <v>NO</v>
      </c>
      <c r="V624" s="139">
        <f t="shared" si="58"/>
        <v>0</v>
      </c>
      <c r="W624" s="199" t="str">
        <f t="shared" si="60"/>
        <v/>
      </c>
    </row>
    <row r="625" spans="1:23" ht="18" customHeight="1" x14ac:dyDescent="0.25">
      <c r="A625" s="69"/>
      <c r="B625" s="81"/>
      <c r="C625" s="110"/>
      <c r="D625" s="141" t="str">
        <f>IFERROR(IF(FixtureCalc!C621="-","",IF(OR(FixtureCalc!E621="blank row 1",FixtureCalc!E621="blank row 2"),"","Matchweek "&amp;FixtureCalc!C621)),"")</f>
        <v/>
      </c>
      <c r="E625" s="142" t="str">
        <f>IFERROR(IF(LEN(INDEX(Settings!$D$6:$D$37,MATCH(Fixture!F625,Settings!$C$6:$C$37,0)))=0,"",INDEX(Settings!$D$6:$D$37,MATCH(Fixture!F625,Settings!$C$6:$C$37,0))),"")</f>
        <v/>
      </c>
      <c r="F625" s="185" t="str">
        <f>IFERROR(IF(FixtureCalc!C621="-","",IF(OR(FixtureCalc!E621="blank row 1",FixtureCalc!E621="blank row 2"),"", IF(LEN(INDEX(Settings!$C$6:$C$37,FixtureCalc!E621))=0,"BYE",INDEX(Settings!$C$6:$C$37,FixtureCalc!E621))  )),"")</f>
        <v/>
      </c>
      <c r="G625" s="27"/>
      <c r="H625" s="82"/>
      <c r="I625" s="27"/>
      <c r="J625" s="175" t="str">
        <f>IFERROR(IF(FixtureCalc!C621="-","",IF(OR(FixtureCalc!F621="blank row 1",FixtureCalc!F621="blank row 2"),"",IF(LEN(INDEX(Settings!$C$6:$C$37,FixtureCalc!F621))=0,"BYE",INDEX(Settings!$C$6:$C$37,FixtureCalc!F621)) )),"")</f>
        <v/>
      </c>
      <c r="K625" s="90"/>
      <c r="L625" s="195" t="str">
        <f t="shared" si="59"/>
        <v/>
      </c>
      <c r="S625" s="201" t="str">
        <f t="shared" si="55"/>
        <v>NO</v>
      </c>
      <c r="T625" s="201" t="str">
        <f t="shared" si="56"/>
        <v>NO</v>
      </c>
      <c r="U625" s="201" t="str">
        <f t="shared" si="57"/>
        <v>NO</v>
      </c>
      <c r="V625" s="139">
        <f t="shared" si="58"/>
        <v>0</v>
      </c>
      <c r="W625" s="199" t="str">
        <f t="shared" si="60"/>
        <v/>
      </c>
    </row>
    <row r="626" spans="1:23" ht="18" customHeight="1" x14ac:dyDescent="0.25">
      <c r="A626" s="69"/>
      <c r="B626" s="81"/>
      <c r="C626" s="110"/>
      <c r="D626" s="141" t="str">
        <f>IFERROR(IF(FixtureCalc!C622="-","",IF(OR(FixtureCalc!E622="blank row 1",FixtureCalc!E622="blank row 2"),"","Matchweek "&amp;FixtureCalc!C622)),"")</f>
        <v/>
      </c>
      <c r="E626" s="142" t="str">
        <f>IFERROR(IF(LEN(INDEX(Settings!$D$6:$D$37,MATCH(Fixture!F626,Settings!$C$6:$C$37,0)))=0,"",INDEX(Settings!$D$6:$D$37,MATCH(Fixture!F626,Settings!$C$6:$C$37,0))),"")</f>
        <v/>
      </c>
      <c r="F626" s="185" t="str">
        <f>IFERROR(IF(FixtureCalc!C622="-","",IF(OR(FixtureCalc!E622="blank row 1",FixtureCalc!E622="blank row 2"),"", IF(LEN(INDEX(Settings!$C$6:$C$37,FixtureCalc!E622))=0,"BYE",INDEX(Settings!$C$6:$C$37,FixtureCalc!E622))  )),"")</f>
        <v/>
      </c>
      <c r="G626" s="27"/>
      <c r="H626" s="82"/>
      <c r="I626" s="27"/>
      <c r="J626" s="175" t="str">
        <f>IFERROR(IF(FixtureCalc!C622="-","",IF(OR(FixtureCalc!F622="blank row 1",FixtureCalc!F622="blank row 2"),"",IF(LEN(INDEX(Settings!$C$6:$C$37,FixtureCalc!F622))=0,"BYE",INDEX(Settings!$C$6:$C$37,FixtureCalc!F622)) )),"")</f>
        <v/>
      </c>
      <c r="K626" s="90"/>
      <c r="L626" s="195" t="str">
        <f t="shared" si="59"/>
        <v/>
      </c>
      <c r="S626" s="201" t="str">
        <f t="shared" si="55"/>
        <v>NO</v>
      </c>
      <c r="T626" s="201" t="str">
        <f t="shared" si="56"/>
        <v>NO</v>
      </c>
      <c r="U626" s="201" t="str">
        <f t="shared" si="57"/>
        <v>NO</v>
      </c>
      <c r="V626" s="139">
        <f t="shared" si="58"/>
        <v>0</v>
      </c>
      <c r="W626" s="199" t="str">
        <f t="shared" si="60"/>
        <v/>
      </c>
    </row>
    <row r="627" spans="1:23" ht="18" customHeight="1" x14ac:dyDescent="0.25">
      <c r="A627" s="69"/>
      <c r="B627" s="81"/>
      <c r="C627" s="110"/>
      <c r="D627" s="141" t="str">
        <f>IFERROR(IF(FixtureCalc!C623="-","",IF(OR(FixtureCalc!E623="blank row 1",FixtureCalc!E623="blank row 2"),"","Matchweek "&amp;FixtureCalc!C623)),"")</f>
        <v/>
      </c>
      <c r="E627" s="142" t="str">
        <f>IFERROR(IF(LEN(INDEX(Settings!$D$6:$D$37,MATCH(Fixture!F627,Settings!$C$6:$C$37,0)))=0,"",INDEX(Settings!$D$6:$D$37,MATCH(Fixture!F627,Settings!$C$6:$C$37,0))),"")</f>
        <v/>
      </c>
      <c r="F627" s="185" t="str">
        <f>IFERROR(IF(FixtureCalc!C623="-","",IF(OR(FixtureCalc!E623="blank row 1",FixtureCalc!E623="blank row 2"),"", IF(LEN(INDEX(Settings!$C$6:$C$37,FixtureCalc!E623))=0,"BYE",INDEX(Settings!$C$6:$C$37,FixtureCalc!E623))  )),"")</f>
        <v/>
      </c>
      <c r="G627" s="27"/>
      <c r="H627" s="82"/>
      <c r="I627" s="27"/>
      <c r="J627" s="175" t="str">
        <f>IFERROR(IF(FixtureCalc!C623="-","",IF(OR(FixtureCalc!F623="blank row 1",FixtureCalc!F623="blank row 2"),"",IF(LEN(INDEX(Settings!$C$6:$C$37,FixtureCalc!F623))=0,"BYE",INDEX(Settings!$C$6:$C$37,FixtureCalc!F623)) )),"")</f>
        <v/>
      </c>
      <c r="K627" s="90"/>
      <c r="L627" s="195" t="str">
        <f t="shared" si="59"/>
        <v/>
      </c>
      <c r="S627" s="201" t="str">
        <f t="shared" si="55"/>
        <v>NO</v>
      </c>
      <c r="T627" s="201" t="str">
        <f t="shared" si="56"/>
        <v>NO</v>
      </c>
      <c r="U627" s="201" t="str">
        <f t="shared" si="57"/>
        <v>NO</v>
      </c>
      <c r="V627" s="139">
        <f t="shared" si="58"/>
        <v>0</v>
      </c>
      <c r="W627" s="199" t="str">
        <f t="shared" si="60"/>
        <v/>
      </c>
    </row>
    <row r="628" spans="1:23" ht="18" customHeight="1" x14ac:dyDescent="0.25">
      <c r="A628" s="69"/>
      <c r="B628" s="81"/>
      <c r="C628" s="110"/>
      <c r="D628" s="141" t="str">
        <f>IFERROR(IF(FixtureCalc!C624="-","",IF(OR(FixtureCalc!E624="blank row 1",FixtureCalc!E624="blank row 2"),"","Matchweek "&amp;FixtureCalc!C624)),"")</f>
        <v/>
      </c>
      <c r="E628" s="142" t="str">
        <f>IFERROR(IF(LEN(INDEX(Settings!$D$6:$D$37,MATCH(Fixture!F628,Settings!$C$6:$C$37,0)))=0,"",INDEX(Settings!$D$6:$D$37,MATCH(Fixture!F628,Settings!$C$6:$C$37,0))),"")</f>
        <v/>
      </c>
      <c r="F628" s="185" t="str">
        <f>IFERROR(IF(FixtureCalc!C624="-","",IF(OR(FixtureCalc!E624="blank row 1",FixtureCalc!E624="blank row 2"),"", IF(LEN(INDEX(Settings!$C$6:$C$37,FixtureCalc!E624))=0,"BYE",INDEX(Settings!$C$6:$C$37,FixtureCalc!E624))  )),"")</f>
        <v/>
      </c>
      <c r="G628" s="27"/>
      <c r="H628" s="82"/>
      <c r="I628" s="27"/>
      <c r="J628" s="175" t="str">
        <f>IFERROR(IF(FixtureCalc!C624="-","",IF(OR(FixtureCalc!F624="blank row 1",FixtureCalc!F624="blank row 2"),"",IF(LEN(INDEX(Settings!$C$6:$C$37,FixtureCalc!F624))=0,"BYE",INDEX(Settings!$C$6:$C$37,FixtureCalc!F624)) )),"")</f>
        <v/>
      </c>
      <c r="K628" s="90"/>
      <c r="L628" s="195" t="str">
        <f t="shared" si="59"/>
        <v/>
      </c>
      <c r="S628" s="201" t="str">
        <f t="shared" si="55"/>
        <v>NO</v>
      </c>
      <c r="T628" s="201" t="str">
        <f t="shared" si="56"/>
        <v>NO</v>
      </c>
      <c r="U628" s="201" t="str">
        <f t="shared" si="57"/>
        <v>NO</v>
      </c>
      <c r="V628" s="139">
        <f t="shared" si="58"/>
        <v>0</v>
      </c>
      <c r="W628" s="199" t="str">
        <f t="shared" si="60"/>
        <v/>
      </c>
    </row>
    <row r="629" spans="1:23" ht="18" customHeight="1" x14ac:dyDescent="0.25">
      <c r="A629" s="69"/>
      <c r="B629" s="81"/>
      <c r="C629" s="110"/>
      <c r="D629" s="141" t="str">
        <f>IFERROR(IF(FixtureCalc!C625="-","",IF(OR(FixtureCalc!E625="blank row 1",FixtureCalc!E625="blank row 2"),"","Matchweek "&amp;FixtureCalc!C625)),"")</f>
        <v/>
      </c>
      <c r="E629" s="142" t="str">
        <f>IFERROR(IF(LEN(INDEX(Settings!$D$6:$D$37,MATCH(Fixture!F629,Settings!$C$6:$C$37,0)))=0,"",INDEX(Settings!$D$6:$D$37,MATCH(Fixture!F629,Settings!$C$6:$C$37,0))),"")</f>
        <v/>
      </c>
      <c r="F629" s="185" t="str">
        <f>IFERROR(IF(FixtureCalc!C625="-","",IF(OR(FixtureCalc!E625="blank row 1",FixtureCalc!E625="blank row 2"),"", IF(LEN(INDEX(Settings!$C$6:$C$37,FixtureCalc!E625))=0,"BYE",INDEX(Settings!$C$6:$C$37,FixtureCalc!E625))  )),"")</f>
        <v/>
      </c>
      <c r="G629" s="27"/>
      <c r="H629" s="82"/>
      <c r="I629" s="27"/>
      <c r="J629" s="175" t="str">
        <f>IFERROR(IF(FixtureCalc!C625="-","",IF(OR(FixtureCalc!F625="blank row 1",FixtureCalc!F625="blank row 2"),"",IF(LEN(INDEX(Settings!$C$6:$C$37,FixtureCalc!F625))=0,"BYE",INDEX(Settings!$C$6:$C$37,FixtureCalc!F625)) )),"")</f>
        <v/>
      </c>
      <c r="K629" s="90"/>
      <c r="L629" s="195" t="str">
        <f t="shared" si="59"/>
        <v/>
      </c>
      <c r="S629" s="201" t="str">
        <f t="shared" si="55"/>
        <v>NO</v>
      </c>
      <c r="T629" s="201" t="str">
        <f t="shared" si="56"/>
        <v>NO</v>
      </c>
      <c r="U629" s="201" t="str">
        <f t="shared" si="57"/>
        <v>NO</v>
      </c>
      <c r="V629" s="139">
        <f t="shared" si="58"/>
        <v>0</v>
      </c>
      <c r="W629" s="199" t="str">
        <f t="shared" si="60"/>
        <v/>
      </c>
    </row>
    <row r="630" spans="1:23" ht="18" customHeight="1" x14ac:dyDescent="0.25">
      <c r="A630" s="69"/>
      <c r="B630" s="81"/>
      <c r="C630" s="110"/>
      <c r="D630" s="141" t="str">
        <f>IFERROR(IF(FixtureCalc!C626="-","",IF(OR(FixtureCalc!E626="blank row 1",FixtureCalc!E626="blank row 2"),"","Matchweek "&amp;FixtureCalc!C626)),"")</f>
        <v/>
      </c>
      <c r="E630" s="142" t="str">
        <f>IFERROR(IF(LEN(INDEX(Settings!$D$6:$D$37,MATCH(Fixture!F630,Settings!$C$6:$C$37,0)))=0,"",INDEX(Settings!$D$6:$D$37,MATCH(Fixture!F630,Settings!$C$6:$C$37,0))),"")</f>
        <v/>
      </c>
      <c r="F630" s="185" t="str">
        <f>IFERROR(IF(FixtureCalc!C626="-","",IF(OR(FixtureCalc!E626="blank row 1",FixtureCalc!E626="blank row 2"),"", IF(LEN(INDEX(Settings!$C$6:$C$37,FixtureCalc!E626))=0,"BYE",INDEX(Settings!$C$6:$C$37,FixtureCalc!E626))  )),"")</f>
        <v/>
      </c>
      <c r="G630" s="27"/>
      <c r="H630" s="82"/>
      <c r="I630" s="27"/>
      <c r="J630" s="175" t="str">
        <f>IFERROR(IF(FixtureCalc!C626="-","",IF(OR(FixtureCalc!F626="blank row 1",FixtureCalc!F626="blank row 2"),"",IF(LEN(INDEX(Settings!$C$6:$C$37,FixtureCalc!F626))=0,"BYE",INDEX(Settings!$C$6:$C$37,FixtureCalc!F626)) )),"")</f>
        <v/>
      </c>
      <c r="K630" s="90"/>
      <c r="L630" s="195" t="str">
        <f t="shared" si="59"/>
        <v/>
      </c>
      <c r="S630" s="201" t="str">
        <f t="shared" si="55"/>
        <v>NO</v>
      </c>
      <c r="T630" s="201" t="str">
        <f t="shared" si="56"/>
        <v>NO</v>
      </c>
      <c r="U630" s="201" t="str">
        <f t="shared" si="57"/>
        <v>NO</v>
      </c>
      <c r="V630" s="139">
        <f t="shared" si="58"/>
        <v>0</v>
      </c>
      <c r="W630" s="199" t="str">
        <f t="shared" si="60"/>
        <v/>
      </c>
    </row>
    <row r="631" spans="1:23" ht="18" customHeight="1" x14ac:dyDescent="0.25">
      <c r="A631" s="69"/>
      <c r="B631" s="81"/>
      <c r="C631" s="110"/>
      <c r="D631" s="141" t="str">
        <f>IFERROR(IF(FixtureCalc!C627="-","",IF(OR(FixtureCalc!E627="blank row 1",FixtureCalc!E627="blank row 2"),"","Matchweek "&amp;FixtureCalc!C627)),"")</f>
        <v/>
      </c>
      <c r="E631" s="142" t="str">
        <f>IFERROR(IF(LEN(INDEX(Settings!$D$6:$D$37,MATCH(Fixture!F631,Settings!$C$6:$C$37,0)))=0,"",INDEX(Settings!$D$6:$D$37,MATCH(Fixture!F631,Settings!$C$6:$C$37,0))),"")</f>
        <v/>
      </c>
      <c r="F631" s="185" t="str">
        <f>IFERROR(IF(FixtureCalc!C627="-","",IF(OR(FixtureCalc!E627="blank row 1",FixtureCalc!E627="blank row 2"),"", IF(LEN(INDEX(Settings!$C$6:$C$37,FixtureCalc!E627))=0,"BYE",INDEX(Settings!$C$6:$C$37,FixtureCalc!E627))  )),"")</f>
        <v/>
      </c>
      <c r="G631" s="27"/>
      <c r="H631" s="82"/>
      <c r="I631" s="27"/>
      <c r="J631" s="175" t="str">
        <f>IFERROR(IF(FixtureCalc!C627="-","",IF(OR(FixtureCalc!F627="blank row 1",FixtureCalc!F627="blank row 2"),"",IF(LEN(INDEX(Settings!$C$6:$C$37,FixtureCalc!F627))=0,"BYE",INDEX(Settings!$C$6:$C$37,FixtureCalc!F627)) )),"")</f>
        <v/>
      </c>
      <c r="K631" s="90"/>
      <c r="L631" s="195" t="str">
        <f t="shared" si="59"/>
        <v/>
      </c>
      <c r="S631" s="201" t="str">
        <f t="shared" si="55"/>
        <v>NO</v>
      </c>
      <c r="T631" s="201" t="str">
        <f t="shared" si="56"/>
        <v>NO</v>
      </c>
      <c r="U631" s="201" t="str">
        <f t="shared" si="57"/>
        <v>NO</v>
      </c>
      <c r="V631" s="139">
        <f t="shared" si="58"/>
        <v>0</v>
      </c>
      <c r="W631" s="199" t="str">
        <f t="shared" si="60"/>
        <v/>
      </c>
    </row>
    <row r="632" spans="1:23" ht="18" customHeight="1" x14ac:dyDescent="0.25">
      <c r="A632" s="69"/>
      <c r="B632" s="81"/>
      <c r="C632" s="110"/>
      <c r="D632" s="141" t="str">
        <f>IFERROR(IF(FixtureCalc!C628="-","",IF(OR(FixtureCalc!E628="blank row 1",FixtureCalc!E628="blank row 2"),"","Matchweek "&amp;FixtureCalc!C628)),"")</f>
        <v/>
      </c>
      <c r="E632" s="142" t="str">
        <f>IFERROR(IF(LEN(INDEX(Settings!$D$6:$D$37,MATCH(Fixture!F632,Settings!$C$6:$C$37,0)))=0,"",INDEX(Settings!$D$6:$D$37,MATCH(Fixture!F632,Settings!$C$6:$C$37,0))),"")</f>
        <v/>
      </c>
      <c r="F632" s="185" t="str">
        <f>IFERROR(IF(FixtureCalc!C628="-","",IF(OR(FixtureCalc!E628="blank row 1",FixtureCalc!E628="blank row 2"),"", IF(LEN(INDEX(Settings!$C$6:$C$37,FixtureCalc!E628))=0,"BYE",INDEX(Settings!$C$6:$C$37,FixtureCalc!E628))  )),"")</f>
        <v/>
      </c>
      <c r="G632" s="27"/>
      <c r="H632" s="82"/>
      <c r="I632" s="27"/>
      <c r="J632" s="175" t="str">
        <f>IFERROR(IF(FixtureCalc!C628="-","",IF(OR(FixtureCalc!F628="blank row 1",FixtureCalc!F628="blank row 2"),"",IF(LEN(INDEX(Settings!$C$6:$C$37,FixtureCalc!F628))=0,"BYE",INDEX(Settings!$C$6:$C$37,FixtureCalc!F628)) )),"")</f>
        <v/>
      </c>
      <c r="K632" s="90"/>
      <c r="L632" s="195" t="str">
        <f t="shared" si="59"/>
        <v/>
      </c>
      <c r="S632" s="201" t="str">
        <f t="shared" si="55"/>
        <v>NO</v>
      </c>
      <c r="T632" s="201" t="str">
        <f t="shared" si="56"/>
        <v>NO</v>
      </c>
      <c r="U632" s="201" t="str">
        <f t="shared" si="57"/>
        <v>NO</v>
      </c>
      <c r="V632" s="139">
        <f t="shared" si="58"/>
        <v>0</v>
      </c>
      <c r="W632" s="199" t="str">
        <f t="shared" si="60"/>
        <v/>
      </c>
    </row>
    <row r="633" spans="1:23" ht="18" customHeight="1" x14ac:dyDescent="0.25">
      <c r="A633" s="69"/>
      <c r="B633" s="81"/>
      <c r="C633" s="110"/>
      <c r="D633" s="141" t="str">
        <f>IFERROR(IF(FixtureCalc!C629="-","",IF(OR(FixtureCalc!E629="blank row 1",FixtureCalc!E629="blank row 2"),"","Matchweek "&amp;FixtureCalc!C629)),"")</f>
        <v/>
      </c>
      <c r="E633" s="142" t="str">
        <f>IFERROR(IF(LEN(INDEX(Settings!$D$6:$D$37,MATCH(Fixture!F633,Settings!$C$6:$C$37,0)))=0,"",INDEX(Settings!$D$6:$D$37,MATCH(Fixture!F633,Settings!$C$6:$C$37,0))),"")</f>
        <v/>
      </c>
      <c r="F633" s="185" t="str">
        <f>IFERROR(IF(FixtureCalc!C629="-","",IF(OR(FixtureCalc!E629="blank row 1",FixtureCalc!E629="blank row 2"),"", IF(LEN(INDEX(Settings!$C$6:$C$37,FixtureCalc!E629))=0,"BYE",INDEX(Settings!$C$6:$C$37,FixtureCalc!E629))  )),"")</f>
        <v/>
      </c>
      <c r="G633" s="27"/>
      <c r="H633" s="82"/>
      <c r="I633" s="27"/>
      <c r="J633" s="175" t="str">
        <f>IFERROR(IF(FixtureCalc!C629="-","",IF(OR(FixtureCalc!F629="blank row 1",FixtureCalc!F629="blank row 2"),"",IF(LEN(INDEX(Settings!$C$6:$C$37,FixtureCalc!F629))=0,"BYE",INDEX(Settings!$C$6:$C$37,FixtureCalc!F629)) )),"")</f>
        <v/>
      </c>
      <c r="K633" s="90"/>
      <c r="L633" s="195" t="str">
        <f t="shared" si="59"/>
        <v/>
      </c>
      <c r="S633" s="201" t="str">
        <f t="shared" si="55"/>
        <v>NO</v>
      </c>
      <c r="T633" s="201" t="str">
        <f t="shared" si="56"/>
        <v>NO</v>
      </c>
      <c r="U633" s="201" t="str">
        <f t="shared" si="57"/>
        <v>NO</v>
      </c>
      <c r="V633" s="139">
        <f t="shared" si="58"/>
        <v>0</v>
      </c>
      <c r="W633" s="199" t="str">
        <f t="shared" si="60"/>
        <v/>
      </c>
    </row>
    <row r="634" spans="1:23" ht="18" customHeight="1" x14ac:dyDescent="0.25">
      <c r="A634" s="69"/>
      <c r="B634" s="81"/>
      <c r="C634" s="110"/>
      <c r="D634" s="141" t="str">
        <f>IFERROR(IF(FixtureCalc!C630="-","",IF(OR(FixtureCalc!E630="blank row 1",FixtureCalc!E630="blank row 2"),"","Matchweek "&amp;FixtureCalc!C630)),"")</f>
        <v/>
      </c>
      <c r="E634" s="142" t="str">
        <f>IFERROR(IF(LEN(INDEX(Settings!$D$6:$D$37,MATCH(Fixture!F634,Settings!$C$6:$C$37,0)))=0,"",INDEX(Settings!$D$6:$D$37,MATCH(Fixture!F634,Settings!$C$6:$C$37,0))),"")</f>
        <v/>
      </c>
      <c r="F634" s="185" t="str">
        <f>IFERROR(IF(FixtureCalc!C630="-","",IF(OR(FixtureCalc!E630="blank row 1",FixtureCalc!E630="blank row 2"),"", IF(LEN(INDEX(Settings!$C$6:$C$37,FixtureCalc!E630))=0,"BYE",INDEX(Settings!$C$6:$C$37,FixtureCalc!E630))  )),"")</f>
        <v/>
      </c>
      <c r="G634" s="27"/>
      <c r="H634" s="82"/>
      <c r="I634" s="27"/>
      <c r="J634" s="175" t="str">
        <f>IFERROR(IF(FixtureCalc!C630="-","",IF(OR(FixtureCalc!F630="blank row 1",FixtureCalc!F630="blank row 2"),"",IF(LEN(INDEX(Settings!$C$6:$C$37,FixtureCalc!F630))=0,"BYE",INDEX(Settings!$C$6:$C$37,FixtureCalc!F630)) )),"")</f>
        <v/>
      </c>
      <c r="K634" s="90"/>
      <c r="L634" s="195" t="str">
        <f t="shared" si="59"/>
        <v/>
      </c>
      <c r="S634" s="201" t="str">
        <f t="shared" si="55"/>
        <v>NO</v>
      </c>
      <c r="T634" s="201" t="str">
        <f t="shared" si="56"/>
        <v>NO</v>
      </c>
      <c r="U634" s="201" t="str">
        <f t="shared" si="57"/>
        <v>NO</v>
      </c>
      <c r="V634" s="139">
        <f t="shared" si="58"/>
        <v>0</v>
      </c>
      <c r="W634" s="199" t="str">
        <f t="shared" si="60"/>
        <v/>
      </c>
    </row>
    <row r="635" spans="1:23" ht="18" customHeight="1" x14ac:dyDescent="0.25">
      <c r="A635" s="69"/>
      <c r="B635" s="81"/>
      <c r="C635" s="110"/>
      <c r="D635" s="141" t="str">
        <f>IFERROR(IF(FixtureCalc!C631="-","",IF(OR(FixtureCalc!E631="blank row 1",FixtureCalc!E631="blank row 2"),"","Matchweek "&amp;FixtureCalc!C631)),"")</f>
        <v/>
      </c>
      <c r="E635" s="142" t="str">
        <f>IFERROR(IF(LEN(INDEX(Settings!$D$6:$D$37,MATCH(Fixture!F635,Settings!$C$6:$C$37,0)))=0,"",INDEX(Settings!$D$6:$D$37,MATCH(Fixture!F635,Settings!$C$6:$C$37,0))),"")</f>
        <v/>
      </c>
      <c r="F635" s="185" t="str">
        <f>IFERROR(IF(FixtureCalc!C631="-","",IF(OR(FixtureCalc!E631="blank row 1",FixtureCalc!E631="blank row 2"),"", IF(LEN(INDEX(Settings!$C$6:$C$37,FixtureCalc!E631))=0,"BYE",INDEX(Settings!$C$6:$C$37,FixtureCalc!E631))  )),"")</f>
        <v/>
      </c>
      <c r="G635" s="27"/>
      <c r="H635" s="82"/>
      <c r="I635" s="27"/>
      <c r="J635" s="175" t="str">
        <f>IFERROR(IF(FixtureCalc!C631="-","",IF(OR(FixtureCalc!F631="blank row 1",FixtureCalc!F631="blank row 2"),"",IF(LEN(INDEX(Settings!$C$6:$C$37,FixtureCalc!F631))=0,"BYE",INDEX(Settings!$C$6:$C$37,FixtureCalc!F631)) )),"")</f>
        <v/>
      </c>
      <c r="K635" s="90"/>
      <c r="L635" s="195" t="str">
        <f t="shared" si="59"/>
        <v/>
      </c>
      <c r="S635" s="201" t="str">
        <f t="shared" si="55"/>
        <v>NO</v>
      </c>
      <c r="T635" s="201" t="str">
        <f t="shared" si="56"/>
        <v>NO</v>
      </c>
      <c r="U635" s="201" t="str">
        <f t="shared" si="57"/>
        <v>NO</v>
      </c>
      <c r="V635" s="139">
        <f t="shared" si="58"/>
        <v>0</v>
      </c>
      <c r="W635" s="199" t="str">
        <f t="shared" si="60"/>
        <v/>
      </c>
    </row>
    <row r="636" spans="1:23" ht="18" customHeight="1" x14ac:dyDescent="0.25">
      <c r="A636" s="69"/>
      <c r="B636" s="81"/>
      <c r="C636" s="110"/>
      <c r="D636" s="141" t="str">
        <f>IFERROR(IF(FixtureCalc!C632="-","",IF(OR(FixtureCalc!E632="blank row 1",FixtureCalc!E632="blank row 2"),"","Matchweek "&amp;FixtureCalc!C632)),"")</f>
        <v/>
      </c>
      <c r="E636" s="142" t="str">
        <f>IFERROR(IF(LEN(INDEX(Settings!$D$6:$D$37,MATCH(Fixture!F636,Settings!$C$6:$C$37,0)))=0,"",INDEX(Settings!$D$6:$D$37,MATCH(Fixture!F636,Settings!$C$6:$C$37,0))),"")</f>
        <v/>
      </c>
      <c r="F636" s="185" t="str">
        <f>IFERROR(IF(FixtureCalc!C632="-","",IF(OR(FixtureCalc!E632="blank row 1",FixtureCalc!E632="blank row 2"),"", IF(LEN(INDEX(Settings!$C$6:$C$37,FixtureCalc!E632))=0,"BYE",INDEX(Settings!$C$6:$C$37,FixtureCalc!E632))  )),"")</f>
        <v/>
      </c>
      <c r="G636" s="27"/>
      <c r="H636" s="82"/>
      <c r="I636" s="27"/>
      <c r="J636" s="175" t="str">
        <f>IFERROR(IF(FixtureCalc!C632="-","",IF(OR(FixtureCalc!F632="blank row 1",FixtureCalc!F632="blank row 2"),"",IF(LEN(INDEX(Settings!$C$6:$C$37,FixtureCalc!F632))=0,"BYE",INDEX(Settings!$C$6:$C$37,FixtureCalc!F632)) )),"")</f>
        <v/>
      </c>
      <c r="K636" s="90"/>
      <c r="L636" s="195" t="str">
        <f t="shared" si="59"/>
        <v/>
      </c>
      <c r="S636" s="201" t="str">
        <f t="shared" si="55"/>
        <v>NO</v>
      </c>
      <c r="T636" s="201" t="str">
        <f t="shared" si="56"/>
        <v>NO</v>
      </c>
      <c r="U636" s="201" t="str">
        <f t="shared" si="57"/>
        <v>NO</v>
      </c>
      <c r="V636" s="139">
        <f t="shared" si="58"/>
        <v>0</v>
      </c>
      <c r="W636" s="199" t="str">
        <f t="shared" si="60"/>
        <v/>
      </c>
    </row>
    <row r="637" spans="1:23" ht="18" customHeight="1" x14ac:dyDescent="0.25">
      <c r="A637" s="69"/>
      <c r="B637" s="81"/>
      <c r="C637" s="110"/>
      <c r="D637" s="141" t="str">
        <f>IFERROR(IF(FixtureCalc!C633="-","",IF(OR(FixtureCalc!E633="blank row 1",FixtureCalc!E633="blank row 2"),"","Matchweek "&amp;FixtureCalc!C633)),"")</f>
        <v/>
      </c>
      <c r="E637" s="142" t="str">
        <f>IFERROR(IF(LEN(INDEX(Settings!$D$6:$D$37,MATCH(Fixture!F637,Settings!$C$6:$C$37,0)))=0,"",INDEX(Settings!$D$6:$D$37,MATCH(Fixture!F637,Settings!$C$6:$C$37,0))),"")</f>
        <v/>
      </c>
      <c r="F637" s="185" t="str">
        <f>IFERROR(IF(FixtureCalc!C633="-","",IF(OR(FixtureCalc!E633="blank row 1",FixtureCalc!E633="blank row 2"),"", IF(LEN(INDEX(Settings!$C$6:$C$37,FixtureCalc!E633))=0,"BYE",INDEX(Settings!$C$6:$C$37,FixtureCalc!E633))  )),"")</f>
        <v/>
      </c>
      <c r="G637" s="27"/>
      <c r="H637" s="82"/>
      <c r="I637" s="27"/>
      <c r="J637" s="175" t="str">
        <f>IFERROR(IF(FixtureCalc!C633="-","",IF(OR(FixtureCalc!F633="blank row 1",FixtureCalc!F633="blank row 2"),"",IF(LEN(INDEX(Settings!$C$6:$C$37,FixtureCalc!F633))=0,"BYE",INDEX(Settings!$C$6:$C$37,FixtureCalc!F633)) )),"")</f>
        <v/>
      </c>
      <c r="K637" s="90"/>
      <c r="L637" s="195" t="str">
        <f t="shared" si="59"/>
        <v/>
      </c>
      <c r="S637" s="201" t="str">
        <f t="shared" si="55"/>
        <v>NO</v>
      </c>
      <c r="T637" s="201" t="str">
        <f t="shared" si="56"/>
        <v>NO</v>
      </c>
      <c r="U637" s="201" t="str">
        <f t="shared" si="57"/>
        <v>NO</v>
      </c>
      <c r="V637" s="139">
        <f t="shared" si="58"/>
        <v>0</v>
      </c>
      <c r="W637" s="199" t="str">
        <f t="shared" si="60"/>
        <v/>
      </c>
    </row>
    <row r="638" spans="1:23" ht="18" customHeight="1" x14ac:dyDescent="0.25">
      <c r="A638" s="69"/>
      <c r="B638" s="81"/>
      <c r="C638" s="110"/>
      <c r="D638" s="141" t="str">
        <f>IFERROR(IF(FixtureCalc!C634="-","",IF(OR(FixtureCalc!E634="blank row 1",FixtureCalc!E634="blank row 2"),"","Matchweek "&amp;FixtureCalc!C634)),"")</f>
        <v/>
      </c>
      <c r="E638" s="142" t="str">
        <f>IFERROR(IF(LEN(INDEX(Settings!$D$6:$D$37,MATCH(Fixture!F638,Settings!$C$6:$C$37,0)))=0,"",INDEX(Settings!$D$6:$D$37,MATCH(Fixture!F638,Settings!$C$6:$C$37,0))),"")</f>
        <v/>
      </c>
      <c r="F638" s="185" t="str">
        <f>IFERROR(IF(FixtureCalc!C634="-","",IF(OR(FixtureCalc!E634="blank row 1",FixtureCalc!E634="blank row 2"),"", IF(LEN(INDEX(Settings!$C$6:$C$37,FixtureCalc!E634))=0,"BYE",INDEX(Settings!$C$6:$C$37,FixtureCalc!E634))  )),"")</f>
        <v/>
      </c>
      <c r="G638" s="27"/>
      <c r="H638" s="82"/>
      <c r="I638" s="27"/>
      <c r="J638" s="175" t="str">
        <f>IFERROR(IF(FixtureCalc!C634="-","",IF(OR(FixtureCalc!F634="blank row 1",FixtureCalc!F634="blank row 2"),"",IF(LEN(INDEX(Settings!$C$6:$C$37,FixtureCalc!F634))=0,"BYE",INDEX(Settings!$C$6:$C$37,FixtureCalc!F634)) )),"")</f>
        <v/>
      </c>
      <c r="K638" s="90"/>
      <c r="L638" s="195" t="str">
        <f t="shared" si="59"/>
        <v/>
      </c>
      <c r="S638" s="201" t="str">
        <f t="shared" si="55"/>
        <v>NO</v>
      </c>
      <c r="T638" s="201" t="str">
        <f t="shared" si="56"/>
        <v>NO</v>
      </c>
      <c r="U638" s="201" t="str">
        <f t="shared" si="57"/>
        <v>NO</v>
      </c>
      <c r="V638" s="139">
        <f t="shared" si="58"/>
        <v>0</v>
      </c>
      <c r="W638" s="199" t="str">
        <f t="shared" si="60"/>
        <v/>
      </c>
    </row>
    <row r="639" spans="1:23" ht="18" customHeight="1" x14ac:dyDescent="0.25">
      <c r="A639" s="69"/>
      <c r="B639" s="81"/>
      <c r="C639" s="110"/>
      <c r="D639" s="141" t="str">
        <f>IFERROR(IF(FixtureCalc!C635="-","",IF(OR(FixtureCalc!E635="blank row 1",FixtureCalc!E635="blank row 2"),"","Matchweek "&amp;FixtureCalc!C635)),"")</f>
        <v/>
      </c>
      <c r="E639" s="142" t="str">
        <f>IFERROR(IF(LEN(INDEX(Settings!$D$6:$D$37,MATCH(Fixture!F639,Settings!$C$6:$C$37,0)))=0,"",INDEX(Settings!$D$6:$D$37,MATCH(Fixture!F639,Settings!$C$6:$C$37,0))),"")</f>
        <v/>
      </c>
      <c r="F639" s="185" t="str">
        <f>IFERROR(IF(FixtureCalc!C635="-","",IF(OR(FixtureCalc!E635="blank row 1",FixtureCalc!E635="blank row 2"),"", IF(LEN(INDEX(Settings!$C$6:$C$37,FixtureCalc!E635))=0,"BYE",INDEX(Settings!$C$6:$C$37,FixtureCalc!E635))  )),"")</f>
        <v/>
      </c>
      <c r="G639" s="27"/>
      <c r="H639" s="82"/>
      <c r="I639" s="27"/>
      <c r="J639" s="175" t="str">
        <f>IFERROR(IF(FixtureCalc!C635="-","",IF(OR(FixtureCalc!F635="blank row 1",FixtureCalc!F635="blank row 2"),"",IF(LEN(INDEX(Settings!$C$6:$C$37,FixtureCalc!F635))=0,"BYE",INDEX(Settings!$C$6:$C$37,FixtureCalc!F635)) )),"")</f>
        <v/>
      </c>
      <c r="K639" s="90"/>
      <c r="L639" s="195" t="str">
        <f t="shared" si="59"/>
        <v/>
      </c>
      <c r="S639" s="201" t="str">
        <f t="shared" si="55"/>
        <v>NO</v>
      </c>
      <c r="T639" s="201" t="str">
        <f t="shared" si="56"/>
        <v>NO</v>
      </c>
      <c r="U639" s="201" t="str">
        <f t="shared" si="57"/>
        <v>NO</v>
      </c>
      <c r="V639" s="139">
        <f t="shared" si="58"/>
        <v>0</v>
      </c>
      <c r="W639" s="199" t="str">
        <f t="shared" si="60"/>
        <v/>
      </c>
    </row>
    <row r="640" spans="1:23" ht="18" customHeight="1" x14ac:dyDescent="0.25">
      <c r="A640" s="69"/>
      <c r="B640" s="81"/>
      <c r="C640" s="110"/>
      <c r="D640" s="141" t="str">
        <f>IFERROR(IF(FixtureCalc!C636="-","",IF(OR(FixtureCalc!E636="blank row 1",FixtureCalc!E636="blank row 2"),"","Matchweek "&amp;FixtureCalc!C636)),"")</f>
        <v/>
      </c>
      <c r="E640" s="142" t="str">
        <f>IFERROR(IF(LEN(INDEX(Settings!$D$6:$D$37,MATCH(Fixture!F640,Settings!$C$6:$C$37,0)))=0,"",INDEX(Settings!$D$6:$D$37,MATCH(Fixture!F640,Settings!$C$6:$C$37,0))),"")</f>
        <v/>
      </c>
      <c r="F640" s="185" t="str">
        <f>IFERROR(IF(FixtureCalc!C636="-","",IF(OR(FixtureCalc!E636="blank row 1",FixtureCalc!E636="blank row 2"),"", IF(LEN(INDEX(Settings!$C$6:$C$37,FixtureCalc!E636))=0,"BYE",INDEX(Settings!$C$6:$C$37,FixtureCalc!E636))  )),"")</f>
        <v/>
      </c>
      <c r="G640" s="27"/>
      <c r="H640" s="82"/>
      <c r="I640" s="27"/>
      <c r="J640" s="175" t="str">
        <f>IFERROR(IF(FixtureCalc!C636="-","",IF(OR(FixtureCalc!F636="blank row 1",FixtureCalc!F636="blank row 2"),"",IF(LEN(INDEX(Settings!$C$6:$C$37,FixtureCalc!F636))=0,"BYE",INDEX(Settings!$C$6:$C$37,FixtureCalc!F636)) )),"")</f>
        <v/>
      </c>
      <c r="K640" s="90"/>
      <c r="L640" s="195" t="str">
        <f t="shared" si="59"/>
        <v/>
      </c>
      <c r="S640" s="201" t="str">
        <f t="shared" si="55"/>
        <v>NO</v>
      </c>
      <c r="T640" s="201" t="str">
        <f t="shared" si="56"/>
        <v>NO</v>
      </c>
      <c r="U640" s="201" t="str">
        <f t="shared" si="57"/>
        <v>NO</v>
      </c>
      <c r="V640" s="139">
        <f t="shared" si="58"/>
        <v>0</v>
      </c>
      <c r="W640" s="199" t="str">
        <f t="shared" si="60"/>
        <v/>
      </c>
    </row>
    <row r="641" spans="1:23" ht="18" customHeight="1" x14ac:dyDescent="0.25">
      <c r="A641" s="69"/>
      <c r="B641" s="81"/>
      <c r="C641" s="110"/>
      <c r="D641" s="141" t="str">
        <f>IFERROR(IF(FixtureCalc!C637="-","",IF(OR(FixtureCalc!E637="blank row 1",FixtureCalc!E637="blank row 2"),"","Matchweek "&amp;FixtureCalc!C637)),"")</f>
        <v/>
      </c>
      <c r="E641" s="142" t="str">
        <f>IFERROR(IF(LEN(INDEX(Settings!$D$6:$D$37,MATCH(Fixture!F641,Settings!$C$6:$C$37,0)))=0,"",INDEX(Settings!$D$6:$D$37,MATCH(Fixture!F641,Settings!$C$6:$C$37,0))),"")</f>
        <v/>
      </c>
      <c r="F641" s="185" t="str">
        <f>IFERROR(IF(FixtureCalc!C637="-","",IF(OR(FixtureCalc!E637="blank row 1",FixtureCalc!E637="blank row 2"),"", IF(LEN(INDEX(Settings!$C$6:$C$37,FixtureCalc!E637))=0,"BYE",INDEX(Settings!$C$6:$C$37,FixtureCalc!E637))  )),"")</f>
        <v/>
      </c>
      <c r="G641" s="27"/>
      <c r="H641" s="82"/>
      <c r="I641" s="27"/>
      <c r="J641" s="175" t="str">
        <f>IFERROR(IF(FixtureCalc!C637="-","",IF(OR(FixtureCalc!F637="blank row 1",FixtureCalc!F637="blank row 2"),"",IF(LEN(INDEX(Settings!$C$6:$C$37,FixtureCalc!F637))=0,"BYE",INDEX(Settings!$C$6:$C$37,FixtureCalc!F637)) )),"")</f>
        <v/>
      </c>
      <c r="K641" s="90"/>
      <c r="L641" s="195" t="str">
        <f t="shared" si="59"/>
        <v/>
      </c>
      <c r="S641" s="201" t="str">
        <f t="shared" si="55"/>
        <v>NO</v>
      </c>
      <c r="T641" s="201" t="str">
        <f t="shared" si="56"/>
        <v>NO</v>
      </c>
      <c r="U641" s="201" t="str">
        <f t="shared" si="57"/>
        <v>NO</v>
      </c>
      <c r="V641" s="139">
        <f t="shared" si="58"/>
        <v>0</v>
      </c>
      <c r="W641" s="199" t="str">
        <f t="shared" si="60"/>
        <v/>
      </c>
    </row>
    <row r="642" spans="1:23" ht="18" customHeight="1" x14ac:dyDescent="0.25">
      <c r="A642" s="69"/>
      <c r="B642" s="81"/>
      <c r="C642" s="110"/>
      <c r="D642" s="141" t="str">
        <f>IFERROR(IF(FixtureCalc!C638="-","",IF(OR(FixtureCalc!E638="blank row 1",FixtureCalc!E638="blank row 2"),"","Matchweek "&amp;FixtureCalc!C638)),"")</f>
        <v/>
      </c>
      <c r="E642" s="142" t="str">
        <f>IFERROR(IF(LEN(INDEX(Settings!$D$6:$D$37,MATCH(Fixture!F642,Settings!$C$6:$C$37,0)))=0,"",INDEX(Settings!$D$6:$D$37,MATCH(Fixture!F642,Settings!$C$6:$C$37,0))),"")</f>
        <v/>
      </c>
      <c r="F642" s="185" t="str">
        <f>IFERROR(IF(FixtureCalc!C638="-","",IF(OR(FixtureCalc!E638="blank row 1",FixtureCalc!E638="blank row 2"),"", IF(LEN(INDEX(Settings!$C$6:$C$37,FixtureCalc!E638))=0,"BYE",INDEX(Settings!$C$6:$C$37,FixtureCalc!E638))  )),"")</f>
        <v/>
      </c>
      <c r="G642" s="27"/>
      <c r="H642" s="82"/>
      <c r="I642" s="27"/>
      <c r="J642" s="175" t="str">
        <f>IFERROR(IF(FixtureCalc!C638="-","",IF(OR(FixtureCalc!F638="blank row 1",FixtureCalc!F638="blank row 2"),"",IF(LEN(INDEX(Settings!$C$6:$C$37,FixtureCalc!F638))=0,"BYE",INDEX(Settings!$C$6:$C$37,FixtureCalc!F638)) )),"")</f>
        <v/>
      </c>
      <c r="K642" s="90"/>
      <c r="L642" s="195" t="str">
        <f t="shared" si="59"/>
        <v/>
      </c>
      <c r="S642" s="201" t="str">
        <f t="shared" si="55"/>
        <v>NO</v>
      </c>
      <c r="T642" s="201" t="str">
        <f t="shared" si="56"/>
        <v>NO</v>
      </c>
      <c r="U642" s="201" t="str">
        <f t="shared" si="57"/>
        <v>NO</v>
      </c>
      <c r="V642" s="139">
        <f t="shared" si="58"/>
        <v>0</v>
      </c>
      <c r="W642" s="199" t="str">
        <f t="shared" si="60"/>
        <v/>
      </c>
    </row>
    <row r="643" spans="1:23" ht="18" customHeight="1" x14ac:dyDescent="0.25">
      <c r="A643" s="69"/>
      <c r="B643" s="81"/>
      <c r="C643" s="110"/>
      <c r="D643" s="141" t="str">
        <f>IFERROR(IF(FixtureCalc!C639="-","",IF(OR(FixtureCalc!E639="blank row 1",FixtureCalc!E639="blank row 2"),"","Matchweek "&amp;FixtureCalc!C639)),"")</f>
        <v/>
      </c>
      <c r="E643" s="142" t="str">
        <f>IFERROR(IF(LEN(INDEX(Settings!$D$6:$D$37,MATCH(Fixture!F643,Settings!$C$6:$C$37,0)))=0,"",INDEX(Settings!$D$6:$D$37,MATCH(Fixture!F643,Settings!$C$6:$C$37,0))),"")</f>
        <v/>
      </c>
      <c r="F643" s="185" t="str">
        <f>IFERROR(IF(FixtureCalc!C639="-","",IF(OR(FixtureCalc!E639="blank row 1",FixtureCalc!E639="blank row 2"),"", IF(LEN(INDEX(Settings!$C$6:$C$37,FixtureCalc!E639))=0,"BYE",INDEX(Settings!$C$6:$C$37,FixtureCalc!E639))  )),"")</f>
        <v/>
      </c>
      <c r="G643" s="27"/>
      <c r="H643" s="82"/>
      <c r="I643" s="27"/>
      <c r="J643" s="175" t="str">
        <f>IFERROR(IF(FixtureCalc!C639="-","",IF(OR(FixtureCalc!F639="blank row 1",FixtureCalc!F639="blank row 2"),"",IF(LEN(INDEX(Settings!$C$6:$C$37,FixtureCalc!F639))=0,"BYE",INDEX(Settings!$C$6:$C$37,FixtureCalc!F639)) )),"")</f>
        <v/>
      </c>
      <c r="K643" s="90"/>
      <c r="L643" s="195" t="str">
        <f t="shared" si="59"/>
        <v/>
      </c>
      <c r="S643" s="201" t="str">
        <f t="shared" si="55"/>
        <v>NO</v>
      </c>
      <c r="T643" s="201" t="str">
        <f t="shared" si="56"/>
        <v>NO</v>
      </c>
      <c r="U643" s="201" t="str">
        <f t="shared" si="57"/>
        <v>NO</v>
      </c>
      <c r="V643" s="139">
        <f t="shared" si="58"/>
        <v>0</v>
      </c>
      <c r="W643" s="199" t="str">
        <f t="shared" si="60"/>
        <v/>
      </c>
    </row>
    <row r="644" spans="1:23" ht="18" customHeight="1" x14ac:dyDescent="0.25">
      <c r="A644" s="69"/>
      <c r="B644" s="81"/>
      <c r="C644" s="110"/>
      <c r="D644" s="141" t="str">
        <f>IFERROR(IF(FixtureCalc!C640="-","",IF(OR(FixtureCalc!E640="blank row 1",FixtureCalc!E640="blank row 2"),"","Matchweek "&amp;FixtureCalc!C640)),"")</f>
        <v/>
      </c>
      <c r="E644" s="142" t="str">
        <f>IFERROR(IF(LEN(INDEX(Settings!$D$6:$D$37,MATCH(Fixture!F644,Settings!$C$6:$C$37,0)))=0,"",INDEX(Settings!$D$6:$D$37,MATCH(Fixture!F644,Settings!$C$6:$C$37,0))),"")</f>
        <v/>
      </c>
      <c r="F644" s="185" t="str">
        <f>IFERROR(IF(FixtureCalc!C640="-","",IF(OR(FixtureCalc!E640="blank row 1",FixtureCalc!E640="blank row 2"),"", IF(LEN(INDEX(Settings!$C$6:$C$37,FixtureCalc!E640))=0,"BYE",INDEX(Settings!$C$6:$C$37,FixtureCalc!E640))  )),"")</f>
        <v/>
      </c>
      <c r="G644" s="27"/>
      <c r="H644" s="82"/>
      <c r="I644" s="27"/>
      <c r="J644" s="175" t="str">
        <f>IFERROR(IF(FixtureCalc!C640="-","",IF(OR(FixtureCalc!F640="blank row 1",FixtureCalc!F640="blank row 2"),"",IF(LEN(INDEX(Settings!$C$6:$C$37,FixtureCalc!F640))=0,"BYE",INDEX(Settings!$C$6:$C$37,FixtureCalc!F640)) )),"")</f>
        <v/>
      </c>
      <c r="K644" s="90"/>
      <c r="L644" s="195" t="str">
        <f t="shared" si="59"/>
        <v/>
      </c>
      <c r="S644" s="201" t="str">
        <f t="shared" si="55"/>
        <v>NO</v>
      </c>
      <c r="T644" s="201" t="str">
        <f t="shared" si="56"/>
        <v>NO</v>
      </c>
      <c r="U644" s="201" t="str">
        <f t="shared" si="57"/>
        <v>NO</v>
      </c>
      <c r="V644" s="139">
        <f t="shared" si="58"/>
        <v>0</v>
      </c>
      <c r="W644" s="199" t="str">
        <f t="shared" si="60"/>
        <v/>
      </c>
    </row>
    <row r="645" spans="1:23" ht="18" customHeight="1" x14ac:dyDescent="0.25">
      <c r="A645" s="69"/>
      <c r="B645" s="81"/>
      <c r="C645" s="110"/>
      <c r="D645" s="141" t="str">
        <f>IFERROR(IF(FixtureCalc!C641="-","",IF(OR(FixtureCalc!E641="blank row 1",FixtureCalc!E641="blank row 2"),"","Matchweek "&amp;FixtureCalc!C641)),"")</f>
        <v/>
      </c>
      <c r="E645" s="142" t="str">
        <f>IFERROR(IF(LEN(INDEX(Settings!$D$6:$D$37,MATCH(Fixture!F645,Settings!$C$6:$C$37,0)))=0,"",INDEX(Settings!$D$6:$D$37,MATCH(Fixture!F645,Settings!$C$6:$C$37,0))),"")</f>
        <v/>
      </c>
      <c r="F645" s="185" t="str">
        <f>IFERROR(IF(FixtureCalc!C641="-","",IF(OR(FixtureCalc!E641="blank row 1",FixtureCalc!E641="blank row 2"),"", IF(LEN(INDEX(Settings!$C$6:$C$37,FixtureCalc!E641))=0,"BYE",INDEX(Settings!$C$6:$C$37,FixtureCalc!E641))  )),"")</f>
        <v/>
      </c>
      <c r="G645" s="27"/>
      <c r="H645" s="82"/>
      <c r="I645" s="27"/>
      <c r="J645" s="175" t="str">
        <f>IFERROR(IF(FixtureCalc!C641="-","",IF(OR(FixtureCalc!F641="blank row 1",FixtureCalc!F641="blank row 2"),"",IF(LEN(INDEX(Settings!$C$6:$C$37,FixtureCalc!F641))=0,"BYE",INDEX(Settings!$C$6:$C$37,FixtureCalc!F641)) )),"")</f>
        <v/>
      </c>
      <c r="K645" s="90"/>
      <c r="L645" s="195" t="str">
        <f t="shared" si="59"/>
        <v/>
      </c>
      <c r="S645" s="201" t="str">
        <f t="shared" si="55"/>
        <v>NO</v>
      </c>
      <c r="T645" s="201" t="str">
        <f t="shared" si="56"/>
        <v>NO</v>
      </c>
      <c r="U645" s="201" t="str">
        <f t="shared" si="57"/>
        <v>NO</v>
      </c>
      <c r="V645" s="139">
        <f t="shared" si="58"/>
        <v>0</v>
      </c>
      <c r="W645" s="199" t="str">
        <f t="shared" si="60"/>
        <v/>
      </c>
    </row>
    <row r="646" spans="1:23" ht="18" customHeight="1" x14ac:dyDescent="0.25">
      <c r="A646" s="69"/>
      <c r="B646" s="81"/>
      <c r="C646" s="110"/>
      <c r="D646" s="141" t="str">
        <f>IFERROR(IF(FixtureCalc!C642="-","",IF(OR(FixtureCalc!E642="blank row 1",FixtureCalc!E642="blank row 2"),"","Matchweek "&amp;FixtureCalc!C642)),"")</f>
        <v/>
      </c>
      <c r="E646" s="142" t="str">
        <f>IFERROR(IF(LEN(INDEX(Settings!$D$6:$D$37,MATCH(Fixture!F646,Settings!$C$6:$C$37,0)))=0,"",INDEX(Settings!$D$6:$D$37,MATCH(Fixture!F646,Settings!$C$6:$C$37,0))),"")</f>
        <v/>
      </c>
      <c r="F646" s="185" t="str">
        <f>IFERROR(IF(FixtureCalc!C642="-","",IF(OR(FixtureCalc!E642="blank row 1",FixtureCalc!E642="blank row 2"),"", IF(LEN(INDEX(Settings!$C$6:$C$37,FixtureCalc!E642))=0,"BYE",INDEX(Settings!$C$6:$C$37,FixtureCalc!E642))  )),"")</f>
        <v/>
      </c>
      <c r="G646" s="27"/>
      <c r="H646" s="82"/>
      <c r="I646" s="27"/>
      <c r="J646" s="175" t="str">
        <f>IFERROR(IF(FixtureCalc!C642="-","",IF(OR(FixtureCalc!F642="blank row 1",FixtureCalc!F642="blank row 2"),"",IF(LEN(INDEX(Settings!$C$6:$C$37,FixtureCalc!F642))=0,"BYE",INDEX(Settings!$C$6:$C$37,FixtureCalc!F642)) )),"")</f>
        <v/>
      </c>
      <c r="K646" s="90"/>
      <c r="L646" s="195" t="str">
        <f t="shared" si="59"/>
        <v/>
      </c>
      <c r="S646" s="201" t="str">
        <f t="shared" si="55"/>
        <v>NO</v>
      </c>
      <c r="T646" s="201" t="str">
        <f t="shared" si="56"/>
        <v>NO</v>
      </c>
      <c r="U646" s="201" t="str">
        <f t="shared" si="57"/>
        <v>NO</v>
      </c>
      <c r="V646" s="139">
        <f t="shared" si="58"/>
        <v>0</v>
      </c>
      <c r="W646" s="199" t="str">
        <f t="shared" si="60"/>
        <v/>
      </c>
    </row>
    <row r="647" spans="1:23" ht="18" customHeight="1" x14ac:dyDescent="0.25">
      <c r="A647" s="69"/>
      <c r="B647" s="81"/>
      <c r="C647" s="110"/>
      <c r="D647" s="141" t="str">
        <f>IFERROR(IF(FixtureCalc!C643="-","",IF(OR(FixtureCalc!E643="blank row 1",FixtureCalc!E643="blank row 2"),"","Matchweek "&amp;FixtureCalc!C643)),"")</f>
        <v/>
      </c>
      <c r="E647" s="142" t="str">
        <f>IFERROR(IF(LEN(INDEX(Settings!$D$6:$D$37,MATCH(Fixture!F647,Settings!$C$6:$C$37,0)))=0,"",INDEX(Settings!$D$6:$D$37,MATCH(Fixture!F647,Settings!$C$6:$C$37,0))),"")</f>
        <v/>
      </c>
      <c r="F647" s="185" t="str">
        <f>IFERROR(IF(FixtureCalc!C643="-","",IF(OR(FixtureCalc!E643="blank row 1",FixtureCalc!E643="blank row 2"),"", IF(LEN(INDEX(Settings!$C$6:$C$37,FixtureCalc!E643))=0,"BYE",INDEX(Settings!$C$6:$C$37,FixtureCalc!E643))  )),"")</f>
        <v/>
      </c>
      <c r="G647" s="27"/>
      <c r="H647" s="82"/>
      <c r="I647" s="27"/>
      <c r="J647" s="175" t="str">
        <f>IFERROR(IF(FixtureCalc!C643="-","",IF(OR(FixtureCalc!F643="blank row 1",FixtureCalc!F643="blank row 2"),"",IF(LEN(INDEX(Settings!$C$6:$C$37,FixtureCalc!F643))=0,"BYE",INDEX(Settings!$C$6:$C$37,FixtureCalc!F643)) )),"")</f>
        <v/>
      </c>
      <c r="K647" s="90"/>
      <c r="L647" s="195" t="str">
        <f t="shared" si="59"/>
        <v/>
      </c>
      <c r="S647" s="201" t="str">
        <f t="shared" si="55"/>
        <v>NO</v>
      </c>
      <c r="T647" s="201" t="str">
        <f t="shared" si="56"/>
        <v>NO</v>
      </c>
      <c r="U647" s="201" t="str">
        <f t="shared" si="57"/>
        <v>NO</v>
      </c>
      <c r="V647" s="139">
        <f t="shared" si="58"/>
        <v>0</v>
      </c>
      <c r="W647" s="199" t="str">
        <f t="shared" si="60"/>
        <v/>
      </c>
    </row>
    <row r="648" spans="1:23" ht="18" customHeight="1" x14ac:dyDescent="0.25">
      <c r="A648" s="69"/>
      <c r="B648" s="81"/>
      <c r="C648" s="110"/>
      <c r="D648" s="141" t="str">
        <f>IFERROR(IF(FixtureCalc!C644="-","",IF(OR(FixtureCalc!E644="blank row 1",FixtureCalc!E644="blank row 2"),"","Matchweek "&amp;FixtureCalc!C644)),"")</f>
        <v/>
      </c>
      <c r="E648" s="142" t="str">
        <f>IFERROR(IF(LEN(INDEX(Settings!$D$6:$D$37,MATCH(Fixture!F648,Settings!$C$6:$C$37,0)))=0,"",INDEX(Settings!$D$6:$D$37,MATCH(Fixture!F648,Settings!$C$6:$C$37,0))),"")</f>
        <v/>
      </c>
      <c r="F648" s="185" t="str">
        <f>IFERROR(IF(FixtureCalc!C644="-","",IF(OR(FixtureCalc!E644="blank row 1",FixtureCalc!E644="blank row 2"),"", IF(LEN(INDEX(Settings!$C$6:$C$37,FixtureCalc!E644))=0,"BYE",INDEX(Settings!$C$6:$C$37,FixtureCalc!E644))  )),"")</f>
        <v/>
      </c>
      <c r="G648" s="27"/>
      <c r="H648" s="82"/>
      <c r="I648" s="27"/>
      <c r="J648" s="175" t="str">
        <f>IFERROR(IF(FixtureCalc!C644="-","",IF(OR(FixtureCalc!F644="blank row 1",FixtureCalc!F644="blank row 2"),"",IF(LEN(INDEX(Settings!$C$6:$C$37,FixtureCalc!F644))=0,"BYE",INDEX(Settings!$C$6:$C$37,FixtureCalc!F644)) )),"")</f>
        <v/>
      </c>
      <c r="K648" s="90"/>
      <c r="L648" s="195" t="str">
        <f t="shared" si="59"/>
        <v/>
      </c>
      <c r="S648" s="201" t="str">
        <f t="shared" ref="S648:S711" si="61">IFERROR(IF(AND(LEN(F648)&gt;0,LEN(J648)&gt;0),"YES","NO"),"")</f>
        <v>NO</v>
      </c>
      <c r="T648" s="201" t="str">
        <f t="shared" ref="T648:T711" si="62">IFERROR(IF(OR(F648="BYE",J648="BYE"),"YES","NO"),"")</f>
        <v>NO</v>
      </c>
      <c r="U648" s="201" t="str">
        <f t="shared" ref="U648:U711" si="63">IF(OR(LEN(G648)=0,LEN(I648)=0),"NO","YES")</f>
        <v>NO</v>
      </c>
      <c r="V648" s="139">
        <f t="shared" ref="V648:V711" si="64">IF(LEN(D648)=0,0,COUNTIFS($D$8:$D$1750,D648,$G$8:$G$1750,"&lt;&gt;"&amp;"",$I$8:$I$1750,"&lt;&gt;"&amp;""))</f>
        <v>0</v>
      </c>
      <c r="W648" s="199" t="str">
        <f t="shared" si="60"/>
        <v/>
      </c>
    </row>
    <row r="649" spans="1:23" ht="18" customHeight="1" x14ac:dyDescent="0.25">
      <c r="A649" s="69"/>
      <c r="B649" s="81"/>
      <c r="C649" s="110"/>
      <c r="D649" s="141" t="str">
        <f>IFERROR(IF(FixtureCalc!C645="-","",IF(OR(FixtureCalc!E645="blank row 1",FixtureCalc!E645="blank row 2"),"","Matchweek "&amp;FixtureCalc!C645)),"")</f>
        <v/>
      </c>
      <c r="E649" s="142" t="str">
        <f>IFERROR(IF(LEN(INDEX(Settings!$D$6:$D$37,MATCH(Fixture!F649,Settings!$C$6:$C$37,0)))=0,"",INDEX(Settings!$D$6:$D$37,MATCH(Fixture!F649,Settings!$C$6:$C$37,0))),"")</f>
        <v/>
      </c>
      <c r="F649" s="185" t="str">
        <f>IFERROR(IF(FixtureCalc!C645="-","",IF(OR(FixtureCalc!E645="blank row 1",FixtureCalc!E645="blank row 2"),"", IF(LEN(INDEX(Settings!$C$6:$C$37,FixtureCalc!E645))=0,"BYE",INDEX(Settings!$C$6:$C$37,FixtureCalc!E645))  )),"")</f>
        <v/>
      </c>
      <c r="G649" s="27"/>
      <c r="H649" s="82"/>
      <c r="I649" s="27"/>
      <c r="J649" s="175" t="str">
        <f>IFERROR(IF(FixtureCalc!C645="-","",IF(OR(FixtureCalc!F645="blank row 1",FixtureCalc!F645="blank row 2"),"",IF(LEN(INDEX(Settings!$C$6:$C$37,FixtureCalc!F645))=0,"BYE",INDEX(Settings!$C$6:$C$37,FixtureCalc!F645)) )),"")</f>
        <v/>
      </c>
      <c r="K649" s="90"/>
      <c r="L649" s="195" t="str">
        <f t="shared" ref="L649:L712" si="65">IFERROR(IF(LEN(W649)&gt;0,"←",""),"")</f>
        <v/>
      </c>
      <c r="S649" s="201" t="str">
        <f t="shared" si="61"/>
        <v>NO</v>
      </c>
      <c r="T649" s="201" t="str">
        <f t="shared" si="62"/>
        <v>NO</v>
      </c>
      <c r="U649" s="201" t="str">
        <f t="shared" si="63"/>
        <v>NO</v>
      </c>
      <c r="V649" s="139">
        <f t="shared" si="64"/>
        <v>0</v>
      </c>
      <c r="W649" s="199" t="str">
        <f t="shared" si="60"/>
        <v/>
      </c>
    </row>
    <row r="650" spans="1:23" ht="18" customHeight="1" x14ac:dyDescent="0.25">
      <c r="A650" s="69"/>
      <c r="B650" s="81"/>
      <c r="C650" s="110"/>
      <c r="D650" s="141" t="str">
        <f>IFERROR(IF(FixtureCalc!C646="-","",IF(OR(FixtureCalc!E646="blank row 1",FixtureCalc!E646="blank row 2"),"","Matchweek "&amp;FixtureCalc!C646)),"")</f>
        <v/>
      </c>
      <c r="E650" s="142" t="str">
        <f>IFERROR(IF(LEN(INDEX(Settings!$D$6:$D$37,MATCH(Fixture!F650,Settings!$C$6:$C$37,0)))=0,"",INDEX(Settings!$D$6:$D$37,MATCH(Fixture!F650,Settings!$C$6:$C$37,0))),"")</f>
        <v/>
      </c>
      <c r="F650" s="185" t="str">
        <f>IFERROR(IF(FixtureCalc!C646="-","",IF(OR(FixtureCalc!E646="blank row 1",FixtureCalc!E646="blank row 2"),"", IF(LEN(INDEX(Settings!$C$6:$C$37,FixtureCalc!E646))=0,"BYE",INDEX(Settings!$C$6:$C$37,FixtureCalc!E646))  )),"")</f>
        <v/>
      </c>
      <c r="G650" s="27"/>
      <c r="H650" s="82"/>
      <c r="I650" s="27"/>
      <c r="J650" s="175" t="str">
        <f>IFERROR(IF(FixtureCalc!C646="-","",IF(OR(FixtureCalc!F646="blank row 1",FixtureCalc!F646="blank row 2"),"",IF(LEN(INDEX(Settings!$C$6:$C$37,FixtureCalc!F646))=0,"BYE",INDEX(Settings!$C$6:$C$37,FixtureCalc!F646)) )),"")</f>
        <v/>
      </c>
      <c r="K650" s="90"/>
      <c r="L650" s="195" t="str">
        <f t="shared" si="65"/>
        <v/>
      </c>
      <c r="S650" s="201" t="str">
        <f t="shared" si="61"/>
        <v>NO</v>
      </c>
      <c r="T650" s="201" t="str">
        <f t="shared" si="62"/>
        <v>NO</v>
      </c>
      <c r="U650" s="201" t="str">
        <f t="shared" si="63"/>
        <v>NO</v>
      </c>
      <c r="V650" s="139">
        <f t="shared" si="64"/>
        <v>0</v>
      </c>
      <c r="W650" s="199" t="str">
        <f t="shared" ref="W650:W713" si="66">IF(S650="YES",IF(T650="YES",IF(U650="YES","← Delete the scores",""),IF(AND(U650="NO",V650&gt;0),"← Insert the scores of both teams","")),IF(U650="YES","← Delete the scores",""))</f>
        <v/>
      </c>
    </row>
    <row r="651" spans="1:23" ht="18" customHeight="1" x14ac:dyDescent="0.25">
      <c r="A651" s="69"/>
      <c r="B651" s="81"/>
      <c r="C651" s="110"/>
      <c r="D651" s="141" t="str">
        <f>IFERROR(IF(FixtureCalc!C647="-","",IF(OR(FixtureCalc!E647="blank row 1",FixtureCalc!E647="blank row 2"),"","Matchweek "&amp;FixtureCalc!C647)),"")</f>
        <v/>
      </c>
      <c r="E651" s="142" t="str">
        <f>IFERROR(IF(LEN(INDEX(Settings!$D$6:$D$37,MATCH(Fixture!F651,Settings!$C$6:$C$37,0)))=0,"",INDEX(Settings!$D$6:$D$37,MATCH(Fixture!F651,Settings!$C$6:$C$37,0))),"")</f>
        <v/>
      </c>
      <c r="F651" s="185" t="str">
        <f>IFERROR(IF(FixtureCalc!C647="-","",IF(OR(FixtureCalc!E647="blank row 1",FixtureCalc!E647="blank row 2"),"", IF(LEN(INDEX(Settings!$C$6:$C$37,FixtureCalc!E647))=0,"BYE",INDEX(Settings!$C$6:$C$37,FixtureCalc!E647))  )),"")</f>
        <v/>
      </c>
      <c r="G651" s="27"/>
      <c r="H651" s="82"/>
      <c r="I651" s="27"/>
      <c r="J651" s="175" t="str">
        <f>IFERROR(IF(FixtureCalc!C647="-","",IF(OR(FixtureCalc!F647="blank row 1",FixtureCalc!F647="blank row 2"),"",IF(LEN(INDEX(Settings!$C$6:$C$37,FixtureCalc!F647))=0,"BYE",INDEX(Settings!$C$6:$C$37,FixtureCalc!F647)) )),"")</f>
        <v/>
      </c>
      <c r="K651" s="90"/>
      <c r="L651" s="195" t="str">
        <f t="shared" si="65"/>
        <v/>
      </c>
      <c r="S651" s="201" t="str">
        <f t="shared" si="61"/>
        <v>NO</v>
      </c>
      <c r="T651" s="201" t="str">
        <f t="shared" si="62"/>
        <v>NO</v>
      </c>
      <c r="U651" s="201" t="str">
        <f t="shared" si="63"/>
        <v>NO</v>
      </c>
      <c r="V651" s="139">
        <f t="shared" si="64"/>
        <v>0</v>
      </c>
      <c r="W651" s="199" t="str">
        <f t="shared" si="66"/>
        <v/>
      </c>
    </row>
    <row r="652" spans="1:23" ht="18" customHeight="1" x14ac:dyDescent="0.25">
      <c r="A652" s="69"/>
      <c r="B652" s="81"/>
      <c r="C652" s="110"/>
      <c r="D652" s="141" t="str">
        <f>IFERROR(IF(FixtureCalc!C648="-","",IF(OR(FixtureCalc!E648="blank row 1",FixtureCalc!E648="blank row 2"),"","Matchweek "&amp;FixtureCalc!C648)),"")</f>
        <v/>
      </c>
      <c r="E652" s="142" t="str">
        <f>IFERROR(IF(LEN(INDEX(Settings!$D$6:$D$37,MATCH(Fixture!F652,Settings!$C$6:$C$37,0)))=0,"",INDEX(Settings!$D$6:$D$37,MATCH(Fixture!F652,Settings!$C$6:$C$37,0))),"")</f>
        <v/>
      </c>
      <c r="F652" s="185" t="str">
        <f>IFERROR(IF(FixtureCalc!C648="-","",IF(OR(FixtureCalc!E648="blank row 1",FixtureCalc!E648="blank row 2"),"", IF(LEN(INDEX(Settings!$C$6:$C$37,FixtureCalc!E648))=0,"BYE",INDEX(Settings!$C$6:$C$37,FixtureCalc!E648))  )),"")</f>
        <v/>
      </c>
      <c r="G652" s="27"/>
      <c r="H652" s="82"/>
      <c r="I652" s="27"/>
      <c r="J652" s="175" t="str">
        <f>IFERROR(IF(FixtureCalc!C648="-","",IF(OR(FixtureCalc!F648="blank row 1",FixtureCalc!F648="blank row 2"),"",IF(LEN(INDEX(Settings!$C$6:$C$37,FixtureCalc!F648))=0,"BYE",INDEX(Settings!$C$6:$C$37,FixtureCalc!F648)) )),"")</f>
        <v/>
      </c>
      <c r="K652" s="90"/>
      <c r="L652" s="195" t="str">
        <f t="shared" si="65"/>
        <v/>
      </c>
      <c r="S652" s="201" t="str">
        <f t="shared" si="61"/>
        <v>NO</v>
      </c>
      <c r="T652" s="201" t="str">
        <f t="shared" si="62"/>
        <v>NO</v>
      </c>
      <c r="U652" s="201" t="str">
        <f t="shared" si="63"/>
        <v>NO</v>
      </c>
      <c r="V652" s="139">
        <f t="shared" si="64"/>
        <v>0</v>
      </c>
      <c r="W652" s="199" t="str">
        <f t="shared" si="66"/>
        <v/>
      </c>
    </row>
    <row r="653" spans="1:23" ht="18" customHeight="1" x14ac:dyDescent="0.25">
      <c r="A653" s="69"/>
      <c r="B653" s="81"/>
      <c r="C653" s="110"/>
      <c r="D653" s="141" t="str">
        <f>IFERROR(IF(FixtureCalc!C649="-","",IF(OR(FixtureCalc!E649="blank row 1",FixtureCalc!E649="blank row 2"),"","Matchweek "&amp;FixtureCalc!C649)),"")</f>
        <v/>
      </c>
      <c r="E653" s="142" t="str">
        <f>IFERROR(IF(LEN(INDEX(Settings!$D$6:$D$37,MATCH(Fixture!F653,Settings!$C$6:$C$37,0)))=0,"",INDEX(Settings!$D$6:$D$37,MATCH(Fixture!F653,Settings!$C$6:$C$37,0))),"")</f>
        <v/>
      </c>
      <c r="F653" s="185" t="str">
        <f>IFERROR(IF(FixtureCalc!C649="-","",IF(OR(FixtureCalc!E649="blank row 1",FixtureCalc!E649="blank row 2"),"", IF(LEN(INDEX(Settings!$C$6:$C$37,FixtureCalc!E649))=0,"BYE",INDEX(Settings!$C$6:$C$37,FixtureCalc!E649))  )),"")</f>
        <v/>
      </c>
      <c r="G653" s="27"/>
      <c r="H653" s="82"/>
      <c r="I653" s="27"/>
      <c r="J653" s="175" t="str">
        <f>IFERROR(IF(FixtureCalc!C649="-","",IF(OR(FixtureCalc!F649="blank row 1",FixtureCalc!F649="blank row 2"),"",IF(LEN(INDEX(Settings!$C$6:$C$37,FixtureCalc!F649))=0,"BYE",INDEX(Settings!$C$6:$C$37,FixtureCalc!F649)) )),"")</f>
        <v/>
      </c>
      <c r="K653" s="90"/>
      <c r="L653" s="195" t="str">
        <f t="shared" si="65"/>
        <v/>
      </c>
      <c r="S653" s="201" t="str">
        <f t="shared" si="61"/>
        <v>NO</v>
      </c>
      <c r="T653" s="201" t="str">
        <f t="shared" si="62"/>
        <v>NO</v>
      </c>
      <c r="U653" s="201" t="str">
        <f t="shared" si="63"/>
        <v>NO</v>
      </c>
      <c r="V653" s="139">
        <f t="shared" si="64"/>
        <v>0</v>
      </c>
      <c r="W653" s="199" t="str">
        <f t="shared" si="66"/>
        <v/>
      </c>
    </row>
    <row r="654" spans="1:23" ht="18" customHeight="1" x14ac:dyDescent="0.25">
      <c r="A654" s="69"/>
      <c r="B654" s="81"/>
      <c r="C654" s="110"/>
      <c r="D654" s="141" t="str">
        <f>IFERROR(IF(FixtureCalc!C650="-","",IF(OR(FixtureCalc!E650="blank row 1",FixtureCalc!E650="blank row 2"),"","Matchweek "&amp;FixtureCalc!C650)),"")</f>
        <v/>
      </c>
      <c r="E654" s="142" t="str">
        <f>IFERROR(IF(LEN(INDEX(Settings!$D$6:$D$37,MATCH(Fixture!F654,Settings!$C$6:$C$37,0)))=0,"",INDEX(Settings!$D$6:$D$37,MATCH(Fixture!F654,Settings!$C$6:$C$37,0))),"")</f>
        <v/>
      </c>
      <c r="F654" s="185" t="str">
        <f>IFERROR(IF(FixtureCalc!C650="-","",IF(OR(FixtureCalc!E650="blank row 1",FixtureCalc!E650="blank row 2"),"", IF(LEN(INDEX(Settings!$C$6:$C$37,FixtureCalc!E650))=0,"BYE",INDEX(Settings!$C$6:$C$37,FixtureCalc!E650))  )),"")</f>
        <v/>
      </c>
      <c r="G654" s="27"/>
      <c r="H654" s="82"/>
      <c r="I654" s="27"/>
      <c r="J654" s="175" t="str">
        <f>IFERROR(IF(FixtureCalc!C650="-","",IF(OR(FixtureCalc!F650="blank row 1",FixtureCalc!F650="blank row 2"),"",IF(LEN(INDEX(Settings!$C$6:$C$37,FixtureCalc!F650))=0,"BYE",INDEX(Settings!$C$6:$C$37,FixtureCalc!F650)) )),"")</f>
        <v/>
      </c>
      <c r="K654" s="90"/>
      <c r="L654" s="195" t="str">
        <f t="shared" si="65"/>
        <v/>
      </c>
      <c r="S654" s="201" t="str">
        <f t="shared" si="61"/>
        <v>NO</v>
      </c>
      <c r="T654" s="201" t="str">
        <f t="shared" si="62"/>
        <v>NO</v>
      </c>
      <c r="U654" s="201" t="str">
        <f t="shared" si="63"/>
        <v>NO</v>
      </c>
      <c r="V654" s="139">
        <f t="shared" si="64"/>
        <v>0</v>
      </c>
      <c r="W654" s="199" t="str">
        <f t="shared" si="66"/>
        <v/>
      </c>
    </row>
    <row r="655" spans="1:23" ht="18" customHeight="1" x14ac:dyDescent="0.25">
      <c r="A655" s="69"/>
      <c r="B655" s="81"/>
      <c r="C655" s="110"/>
      <c r="D655" s="141" t="str">
        <f>IFERROR(IF(FixtureCalc!C651="-","",IF(OR(FixtureCalc!E651="blank row 1",FixtureCalc!E651="blank row 2"),"","Matchweek "&amp;FixtureCalc!C651)),"")</f>
        <v/>
      </c>
      <c r="E655" s="142" t="str">
        <f>IFERROR(IF(LEN(INDEX(Settings!$D$6:$D$37,MATCH(Fixture!F655,Settings!$C$6:$C$37,0)))=0,"",INDEX(Settings!$D$6:$D$37,MATCH(Fixture!F655,Settings!$C$6:$C$37,0))),"")</f>
        <v/>
      </c>
      <c r="F655" s="185" t="str">
        <f>IFERROR(IF(FixtureCalc!C651="-","",IF(OR(FixtureCalc!E651="blank row 1",FixtureCalc!E651="blank row 2"),"", IF(LEN(INDEX(Settings!$C$6:$C$37,FixtureCalc!E651))=0,"BYE",INDEX(Settings!$C$6:$C$37,FixtureCalc!E651))  )),"")</f>
        <v/>
      </c>
      <c r="G655" s="27"/>
      <c r="H655" s="82"/>
      <c r="I655" s="27"/>
      <c r="J655" s="175" t="str">
        <f>IFERROR(IF(FixtureCalc!C651="-","",IF(OR(FixtureCalc!F651="blank row 1",FixtureCalc!F651="blank row 2"),"",IF(LEN(INDEX(Settings!$C$6:$C$37,FixtureCalc!F651))=0,"BYE",INDEX(Settings!$C$6:$C$37,FixtureCalc!F651)) )),"")</f>
        <v/>
      </c>
      <c r="K655" s="90"/>
      <c r="L655" s="195" t="str">
        <f t="shared" si="65"/>
        <v/>
      </c>
      <c r="S655" s="201" t="str">
        <f t="shared" si="61"/>
        <v>NO</v>
      </c>
      <c r="T655" s="201" t="str">
        <f t="shared" si="62"/>
        <v>NO</v>
      </c>
      <c r="U655" s="201" t="str">
        <f t="shared" si="63"/>
        <v>NO</v>
      </c>
      <c r="V655" s="139">
        <f t="shared" si="64"/>
        <v>0</v>
      </c>
      <c r="W655" s="199" t="str">
        <f t="shared" si="66"/>
        <v/>
      </c>
    </row>
    <row r="656" spans="1:23" ht="18" customHeight="1" x14ac:dyDescent="0.25">
      <c r="A656" s="69"/>
      <c r="B656" s="81"/>
      <c r="C656" s="110"/>
      <c r="D656" s="141" t="str">
        <f>IFERROR(IF(FixtureCalc!C652="-","",IF(OR(FixtureCalc!E652="blank row 1",FixtureCalc!E652="blank row 2"),"","Matchweek "&amp;FixtureCalc!C652)),"")</f>
        <v/>
      </c>
      <c r="E656" s="142" t="str">
        <f>IFERROR(IF(LEN(INDEX(Settings!$D$6:$D$37,MATCH(Fixture!F656,Settings!$C$6:$C$37,0)))=0,"",INDEX(Settings!$D$6:$D$37,MATCH(Fixture!F656,Settings!$C$6:$C$37,0))),"")</f>
        <v/>
      </c>
      <c r="F656" s="185" t="str">
        <f>IFERROR(IF(FixtureCalc!C652="-","",IF(OR(FixtureCalc!E652="blank row 1",FixtureCalc!E652="blank row 2"),"", IF(LEN(INDEX(Settings!$C$6:$C$37,FixtureCalc!E652))=0,"BYE",INDEX(Settings!$C$6:$C$37,FixtureCalc!E652))  )),"")</f>
        <v/>
      </c>
      <c r="G656" s="27"/>
      <c r="H656" s="82"/>
      <c r="I656" s="27"/>
      <c r="J656" s="175" t="str">
        <f>IFERROR(IF(FixtureCalc!C652="-","",IF(OR(FixtureCalc!F652="blank row 1",FixtureCalc!F652="blank row 2"),"",IF(LEN(INDEX(Settings!$C$6:$C$37,FixtureCalc!F652))=0,"BYE",INDEX(Settings!$C$6:$C$37,FixtureCalc!F652)) )),"")</f>
        <v/>
      </c>
      <c r="K656" s="90"/>
      <c r="L656" s="195" t="str">
        <f t="shared" si="65"/>
        <v/>
      </c>
      <c r="S656" s="201" t="str">
        <f t="shared" si="61"/>
        <v>NO</v>
      </c>
      <c r="T656" s="201" t="str">
        <f t="shared" si="62"/>
        <v>NO</v>
      </c>
      <c r="U656" s="201" t="str">
        <f t="shared" si="63"/>
        <v>NO</v>
      </c>
      <c r="V656" s="139">
        <f t="shared" si="64"/>
        <v>0</v>
      </c>
      <c r="W656" s="199" t="str">
        <f t="shared" si="66"/>
        <v/>
      </c>
    </row>
    <row r="657" spans="1:23" ht="18" customHeight="1" x14ac:dyDescent="0.25">
      <c r="A657" s="69"/>
      <c r="B657" s="81"/>
      <c r="C657" s="110"/>
      <c r="D657" s="141" t="str">
        <f>IFERROR(IF(FixtureCalc!C653="-","",IF(OR(FixtureCalc!E653="blank row 1",FixtureCalc!E653="blank row 2"),"","Matchweek "&amp;FixtureCalc!C653)),"")</f>
        <v/>
      </c>
      <c r="E657" s="142" t="str">
        <f>IFERROR(IF(LEN(INDEX(Settings!$D$6:$D$37,MATCH(Fixture!F657,Settings!$C$6:$C$37,0)))=0,"",INDEX(Settings!$D$6:$D$37,MATCH(Fixture!F657,Settings!$C$6:$C$37,0))),"")</f>
        <v/>
      </c>
      <c r="F657" s="185" t="str">
        <f>IFERROR(IF(FixtureCalc!C653="-","",IF(OR(FixtureCalc!E653="blank row 1",FixtureCalc!E653="blank row 2"),"", IF(LEN(INDEX(Settings!$C$6:$C$37,FixtureCalc!E653))=0,"BYE",INDEX(Settings!$C$6:$C$37,FixtureCalc!E653))  )),"")</f>
        <v/>
      </c>
      <c r="G657" s="27"/>
      <c r="H657" s="82"/>
      <c r="I657" s="27"/>
      <c r="J657" s="175" t="str">
        <f>IFERROR(IF(FixtureCalc!C653="-","",IF(OR(FixtureCalc!F653="blank row 1",FixtureCalc!F653="blank row 2"),"",IF(LEN(INDEX(Settings!$C$6:$C$37,FixtureCalc!F653))=0,"BYE",INDEX(Settings!$C$6:$C$37,FixtureCalc!F653)) )),"")</f>
        <v/>
      </c>
      <c r="K657" s="90"/>
      <c r="L657" s="195" t="str">
        <f t="shared" si="65"/>
        <v/>
      </c>
      <c r="S657" s="201" t="str">
        <f t="shared" si="61"/>
        <v>NO</v>
      </c>
      <c r="T657" s="201" t="str">
        <f t="shared" si="62"/>
        <v>NO</v>
      </c>
      <c r="U657" s="201" t="str">
        <f t="shared" si="63"/>
        <v>NO</v>
      </c>
      <c r="V657" s="139">
        <f t="shared" si="64"/>
        <v>0</v>
      </c>
      <c r="W657" s="199" t="str">
        <f t="shared" si="66"/>
        <v/>
      </c>
    </row>
    <row r="658" spans="1:23" ht="18" customHeight="1" x14ac:dyDescent="0.25">
      <c r="A658" s="69"/>
      <c r="B658" s="81"/>
      <c r="C658" s="110"/>
      <c r="D658" s="141" t="str">
        <f>IFERROR(IF(FixtureCalc!C654="-","",IF(OR(FixtureCalc!E654="blank row 1",FixtureCalc!E654="blank row 2"),"","Matchweek "&amp;FixtureCalc!C654)),"")</f>
        <v/>
      </c>
      <c r="E658" s="142" t="str">
        <f>IFERROR(IF(LEN(INDEX(Settings!$D$6:$D$37,MATCH(Fixture!F658,Settings!$C$6:$C$37,0)))=0,"",INDEX(Settings!$D$6:$D$37,MATCH(Fixture!F658,Settings!$C$6:$C$37,0))),"")</f>
        <v/>
      </c>
      <c r="F658" s="185" t="str">
        <f>IFERROR(IF(FixtureCalc!C654="-","",IF(OR(FixtureCalc!E654="blank row 1",FixtureCalc!E654="blank row 2"),"", IF(LEN(INDEX(Settings!$C$6:$C$37,FixtureCalc!E654))=0,"BYE",INDEX(Settings!$C$6:$C$37,FixtureCalc!E654))  )),"")</f>
        <v/>
      </c>
      <c r="G658" s="27"/>
      <c r="H658" s="82"/>
      <c r="I658" s="27"/>
      <c r="J658" s="175" t="str">
        <f>IFERROR(IF(FixtureCalc!C654="-","",IF(OR(FixtureCalc!F654="blank row 1",FixtureCalc!F654="blank row 2"),"",IF(LEN(INDEX(Settings!$C$6:$C$37,FixtureCalc!F654))=0,"BYE",INDEX(Settings!$C$6:$C$37,FixtureCalc!F654)) )),"")</f>
        <v/>
      </c>
      <c r="K658" s="90"/>
      <c r="L658" s="195" t="str">
        <f t="shared" si="65"/>
        <v/>
      </c>
      <c r="S658" s="201" t="str">
        <f t="shared" si="61"/>
        <v>NO</v>
      </c>
      <c r="T658" s="201" t="str">
        <f t="shared" si="62"/>
        <v>NO</v>
      </c>
      <c r="U658" s="201" t="str">
        <f t="shared" si="63"/>
        <v>NO</v>
      </c>
      <c r="V658" s="139">
        <f t="shared" si="64"/>
        <v>0</v>
      </c>
      <c r="W658" s="199" t="str">
        <f t="shared" si="66"/>
        <v/>
      </c>
    </row>
    <row r="659" spans="1:23" ht="18" customHeight="1" x14ac:dyDescent="0.25">
      <c r="A659" s="69"/>
      <c r="B659" s="81"/>
      <c r="C659" s="110"/>
      <c r="D659" s="141" t="str">
        <f>IFERROR(IF(FixtureCalc!C655="-","",IF(OR(FixtureCalc!E655="blank row 1",FixtureCalc!E655="blank row 2"),"","Matchweek "&amp;FixtureCalc!C655)),"")</f>
        <v/>
      </c>
      <c r="E659" s="142" t="str">
        <f>IFERROR(IF(LEN(INDEX(Settings!$D$6:$D$37,MATCH(Fixture!F659,Settings!$C$6:$C$37,0)))=0,"",INDEX(Settings!$D$6:$D$37,MATCH(Fixture!F659,Settings!$C$6:$C$37,0))),"")</f>
        <v/>
      </c>
      <c r="F659" s="185" t="str">
        <f>IFERROR(IF(FixtureCalc!C655="-","",IF(OR(FixtureCalc!E655="blank row 1",FixtureCalc!E655="blank row 2"),"", IF(LEN(INDEX(Settings!$C$6:$C$37,FixtureCalc!E655))=0,"BYE",INDEX(Settings!$C$6:$C$37,FixtureCalc!E655))  )),"")</f>
        <v/>
      </c>
      <c r="G659" s="27"/>
      <c r="H659" s="82"/>
      <c r="I659" s="27"/>
      <c r="J659" s="175" t="str">
        <f>IFERROR(IF(FixtureCalc!C655="-","",IF(OR(FixtureCalc!F655="blank row 1",FixtureCalc!F655="blank row 2"),"",IF(LEN(INDEX(Settings!$C$6:$C$37,FixtureCalc!F655))=0,"BYE",INDEX(Settings!$C$6:$C$37,FixtureCalc!F655)) )),"")</f>
        <v/>
      </c>
      <c r="K659" s="90"/>
      <c r="L659" s="195" t="str">
        <f t="shared" si="65"/>
        <v/>
      </c>
      <c r="S659" s="201" t="str">
        <f t="shared" si="61"/>
        <v>NO</v>
      </c>
      <c r="T659" s="201" t="str">
        <f t="shared" si="62"/>
        <v>NO</v>
      </c>
      <c r="U659" s="201" t="str">
        <f t="shared" si="63"/>
        <v>NO</v>
      </c>
      <c r="V659" s="139">
        <f t="shared" si="64"/>
        <v>0</v>
      </c>
      <c r="W659" s="199" t="str">
        <f t="shared" si="66"/>
        <v/>
      </c>
    </row>
    <row r="660" spans="1:23" ht="18" customHeight="1" x14ac:dyDescent="0.25">
      <c r="A660" s="69"/>
      <c r="B660" s="81"/>
      <c r="C660" s="110"/>
      <c r="D660" s="141" t="str">
        <f>IFERROR(IF(FixtureCalc!C656="-","",IF(OR(FixtureCalc!E656="blank row 1",FixtureCalc!E656="blank row 2"),"","Matchweek "&amp;FixtureCalc!C656)),"")</f>
        <v/>
      </c>
      <c r="E660" s="142" t="str">
        <f>IFERROR(IF(LEN(INDEX(Settings!$D$6:$D$37,MATCH(Fixture!F660,Settings!$C$6:$C$37,0)))=0,"",INDEX(Settings!$D$6:$D$37,MATCH(Fixture!F660,Settings!$C$6:$C$37,0))),"")</f>
        <v/>
      </c>
      <c r="F660" s="185" t="str">
        <f>IFERROR(IF(FixtureCalc!C656="-","",IF(OR(FixtureCalc!E656="blank row 1",FixtureCalc!E656="blank row 2"),"", IF(LEN(INDEX(Settings!$C$6:$C$37,FixtureCalc!E656))=0,"BYE",INDEX(Settings!$C$6:$C$37,FixtureCalc!E656))  )),"")</f>
        <v/>
      </c>
      <c r="G660" s="27"/>
      <c r="H660" s="82"/>
      <c r="I660" s="27"/>
      <c r="J660" s="175" t="str">
        <f>IFERROR(IF(FixtureCalc!C656="-","",IF(OR(FixtureCalc!F656="blank row 1",FixtureCalc!F656="blank row 2"),"",IF(LEN(INDEX(Settings!$C$6:$C$37,FixtureCalc!F656))=0,"BYE",INDEX(Settings!$C$6:$C$37,FixtureCalc!F656)) )),"")</f>
        <v/>
      </c>
      <c r="K660" s="90"/>
      <c r="L660" s="195" t="str">
        <f t="shared" si="65"/>
        <v/>
      </c>
      <c r="S660" s="201" t="str">
        <f t="shared" si="61"/>
        <v>NO</v>
      </c>
      <c r="T660" s="201" t="str">
        <f t="shared" si="62"/>
        <v>NO</v>
      </c>
      <c r="U660" s="201" t="str">
        <f t="shared" si="63"/>
        <v>NO</v>
      </c>
      <c r="V660" s="139">
        <f t="shared" si="64"/>
        <v>0</v>
      </c>
      <c r="W660" s="199" t="str">
        <f t="shared" si="66"/>
        <v/>
      </c>
    </row>
    <row r="661" spans="1:23" ht="18" customHeight="1" x14ac:dyDescent="0.25">
      <c r="A661" s="69"/>
      <c r="B661" s="81"/>
      <c r="C661" s="110"/>
      <c r="D661" s="141" t="str">
        <f>IFERROR(IF(FixtureCalc!C657="-","",IF(OR(FixtureCalc!E657="blank row 1",FixtureCalc!E657="blank row 2"),"","Matchweek "&amp;FixtureCalc!C657)),"")</f>
        <v/>
      </c>
      <c r="E661" s="142" t="str">
        <f>IFERROR(IF(LEN(INDEX(Settings!$D$6:$D$37,MATCH(Fixture!F661,Settings!$C$6:$C$37,0)))=0,"",INDEX(Settings!$D$6:$D$37,MATCH(Fixture!F661,Settings!$C$6:$C$37,0))),"")</f>
        <v/>
      </c>
      <c r="F661" s="185" t="str">
        <f>IFERROR(IF(FixtureCalc!C657="-","",IF(OR(FixtureCalc!E657="blank row 1",FixtureCalc!E657="blank row 2"),"", IF(LEN(INDEX(Settings!$C$6:$C$37,FixtureCalc!E657))=0,"BYE",INDEX(Settings!$C$6:$C$37,FixtureCalc!E657))  )),"")</f>
        <v/>
      </c>
      <c r="G661" s="27"/>
      <c r="H661" s="82"/>
      <c r="I661" s="27"/>
      <c r="J661" s="175" t="str">
        <f>IFERROR(IF(FixtureCalc!C657="-","",IF(OR(FixtureCalc!F657="blank row 1",FixtureCalc!F657="blank row 2"),"",IF(LEN(INDEX(Settings!$C$6:$C$37,FixtureCalc!F657))=0,"BYE",INDEX(Settings!$C$6:$C$37,FixtureCalc!F657)) )),"")</f>
        <v/>
      </c>
      <c r="K661" s="90"/>
      <c r="L661" s="195" t="str">
        <f t="shared" si="65"/>
        <v/>
      </c>
      <c r="S661" s="201" t="str">
        <f t="shared" si="61"/>
        <v>NO</v>
      </c>
      <c r="T661" s="201" t="str">
        <f t="shared" si="62"/>
        <v>NO</v>
      </c>
      <c r="U661" s="201" t="str">
        <f t="shared" si="63"/>
        <v>NO</v>
      </c>
      <c r="V661" s="139">
        <f t="shared" si="64"/>
        <v>0</v>
      </c>
      <c r="W661" s="199" t="str">
        <f t="shared" si="66"/>
        <v/>
      </c>
    </row>
    <row r="662" spans="1:23" ht="18" customHeight="1" x14ac:dyDescent="0.25">
      <c r="A662" s="69"/>
      <c r="B662" s="81"/>
      <c r="C662" s="110"/>
      <c r="D662" s="141" t="str">
        <f>IFERROR(IF(FixtureCalc!C658="-","",IF(OR(FixtureCalc!E658="blank row 1",FixtureCalc!E658="blank row 2"),"","Matchweek "&amp;FixtureCalc!C658)),"")</f>
        <v/>
      </c>
      <c r="E662" s="142" t="str">
        <f>IFERROR(IF(LEN(INDEX(Settings!$D$6:$D$37,MATCH(Fixture!F662,Settings!$C$6:$C$37,0)))=0,"",INDEX(Settings!$D$6:$D$37,MATCH(Fixture!F662,Settings!$C$6:$C$37,0))),"")</f>
        <v/>
      </c>
      <c r="F662" s="185" t="str">
        <f>IFERROR(IF(FixtureCalc!C658="-","",IF(OR(FixtureCalc!E658="blank row 1",FixtureCalc!E658="blank row 2"),"", IF(LEN(INDEX(Settings!$C$6:$C$37,FixtureCalc!E658))=0,"BYE",INDEX(Settings!$C$6:$C$37,FixtureCalc!E658))  )),"")</f>
        <v/>
      </c>
      <c r="G662" s="27"/>
      <c r="H662" s="82"/>
      <c r="I662" s="27"/>
      <c r="J662" s="175" t="str">
        <f>IFERROR(IF(FixtureCalc!C658="-","",IF(OR(FixtureCalc!F658="blank row 1",FixtureCalc!F658="blank row 2"),"",IF(LEN(INDEX(Settings!$C$6:$C$37,FixtureCalc!F658))=0,"BYE",INDEX(Settings!$C$6:$C$37,FixtureCalc!F658)) )),"")</f>
        <v/>
      </c>
      <c r="K662" s="90"/>
      <c r="L662" s="195" t="str">
        <f t="shared" si="65"/>
        <v/>
      </c>
      <c r="S662" s="201" t="str">
        <f t="shared" si="61"/>
        <v>NO</v>
      </c>
      <c r="T662" s="201" t="str">
        <f t="shared" si="62"/>
        <v>NO</v>
      </c>
      <c r="U662" s="201" t="str">
        <f t="shared" si="63"/>
        <v>NO</v>
      </c>
      <c r="V662" s="139">
        <f t="shared" si="64"/>
        <v>0</v>
      </c>
      <c r="W662" s="199" t="str">
        <f t="shared" si="66"/>
        <v/>
      </c>
    </row>
    <row r="663" spans="1:23" ht="18" customHeight="1" x14ac:dyDescent="0.25">
      <c r="A663" s="69"/>
      <c r="B663" s="81"/>
      <c r="C663" s="110"/>
      <c r="D663" s="141" t="str">
        <f>IFERROR(IF(FixtureCalc!C659="-","",IF(OR(FixtureCalc!E659="blank row 1",FixtureCalc!E659="blank row 2"),"","Matchweek "&amp;FixtureCalc!C659)),"")</f>
        <v/>
      </c>
      <c r="E663" s="142" t="str">
        <f>IFERROR(IF(LEN(INDEX(Settings!$D$6:$D$37,MATCH(Fixture!F663,Settings!$C$6:$C$37,0)))=0,"",INDEX(Settings!$D$6:$D$37,MATCH(Fixture!F663,Settings!$C$6:$C$37,0))),"")</f>
        <v/>
      </c>
      <c r="F663" s="185" t="str">
        <f>IFERROR(IF(FixtureCalc!C659="-","",IF(OR(FixtureCalc!E659="blank row 1",FixtureCalc!E659="blank row 2"),"", IF(LEN(INDEX(Settings!$C$6:$C$37,FixtureCalc!E659))=0,"BYE",INDEX(Settings!$C$6:$C$37,FixtureCalc!E659))  )),"")</f>
        <v/>
      </c>
      <c r="G663" s="27"/>
      <c r="H663" s="82"/>
      <c r="I663" s="27"/>
      <c r="J663" s="175" t="str">
        <f>IFERROR(IF(FixtureCalc!C659="-","",IF(OR(FixtureCalc!F659="blank row 1",FixtureCalc!F659="blank row 2"),"",IF(LEN(INDEX(Settings!$C$6:$C$37,FixtureCalc!F659))=0,"BYE",INDEX(Settings!$C$6:$C$37,FixtureCalc!F659)) )),"")</f>
        <v/>
      </c>
      <c r="K663" s="90"/>
      <c r="L663" s="195" t="str">
        <f t="shared" si="65"/>
        <v/>
      </c>
      <c r="S663" s="201" t="str">
        <f t="shared" si="61"/>
        <v>NO</v>
      </c>
      <c r="T663" s="201" t="str">
        <f t="shared" si="62"/>
        <v>NO</v>
      </c>
      <c r="U663" s="201" t="str">
        <f t="shared" si="63"/>
        <v>NO</v>
      </c>
      <c r="V663" s="139">
        <f t="shared" si="64"/>
        <v>0</v>
      </c>
      <c r="W663" s="199" t="str">
        <f t="shared" si="66"/>
        <v/>
      </c>
    </row>
    <row r="664" spans="1:23" ht="18" customHeight="1" x14ac:dyDescent="0.25">
      <c r="A664" s="69"/>
      <c r="B664" s="81"/>
      <c r="C664" s="110"/>
      <c r="D664" s="141" t="str">
        <f>IFERROR(IF(FixtureCalc!C660="-","",IF(OR(FixtureCalc!E660="blank row 1",FixtureCalc!E660="blank row 2"),"","Matchweek "&amp;FixtureCalc!C660)),"")</f>
        <v/>
      </c>
      <c r="E664" s="142" t="str">
        <f>IFERROR(IF(LEN(INDEX(Settings!$D$6:$D$37,MATCH(Fixture!F664,Settings!$C$6:$C$37,0)))=0,"",INDEX(Settings!$D$6:$D$37,MATCH(Fixture!F664,Settings!$C$6:$C$37,0))),"")</f>
        <v/>
      </c>
      <c r="F664" s="185" t="str">
        <f>IFERROR(IF(FixtureCalc!C660="-","",IF(OR(FixtureCalc!E660="blank row 1",FixtureCalc!E660="blank row 2"),"", IF(LEN(INDEX(Settings!$C$6:$C$37,FixtureCalc!E660))=0,"BYE",INDEX(Settings!$C$6:$C$37,FixtureCalc!E660))  )),"")</f>
        <v/>
      </c>
      <c r="G664" s="27"/>
      <c r="H664" s="82"/>
      <c r="I664" s="27"/>
      <c r="J664" s="175" t="str">
        <f>IFERROR(IF(FixtureCalc!C660="-","",IF(OR(FixtureCalc!F660="blank row 1",FixtureCalc!F660="blank row 2"),"",IF(LEN(INDEX(Settings!$C$6:$C$37,FixtureCalc!F660))=0,"BYE",INDEX(Settings!$C$6:$C$37,FixtureCalc!F660)) )),"")</f>
        <v/>
      </c>
      <c r="K664" s="90"/>
      <c r="L664" s="195" t="str">
        <f t="shared" si="65"/>
        <v/>
      </c>
      <c r="S664" s="201" t="str">
        <f t="shared" si="61"/>
        <v>NO</v>
      </c>
      <c r="T664" s="201" t="str">
        <f t="shared" si="62"/>
        <v>NO</v>
      </c>
      <c r="U664" s="201" t="str">
        <f t="shared" si="63"/>
        <v>NO</v>
      </c>
      <c r="V664" s="139">
        <f t="shared" si="64"/>
        <v>0</v>
      </c>
      <c r="W664" s="199" t="str">
        <f t="shared" si="66"/>
        <v/>
      </c>
    </row>
    <row r="665" spans="1:23" ht="18" customHeight="1" x14ac:dyDescent="0.25">
      <c r="A665" s="69"/>
      <c r="B665" s="81"/>
      <c r="C665" s="110"/>
      <c r="D665" s="141" t="str">
        <f>IFERROR(IF(FixtureCalc!C661="-","",IF(OR(FixtureCalc!E661="blank row 1",FixtureCalc!E661="blank row 2"),"","Matchweek "&amp;FixtureCalc!C661)),"")</f>
        <v/>
      </c>
      <c r="E665" s="142" t="str">
        <f>IFERROR(IF(LEN(INDEX(Settings!$D$6:$D$37,MATCH(Fixture!F665,Settings!$C$6:$C$37,0)))=0,"",INDEX(Settings!$D$6:$D$37,MATCH(Fixture!F665,Settings!$C$6:$C$37,0))),"")</f>
        <v/>
      </c>
      <c r="F665" s="185" t="str">
        <f>IFERROR(IF(FixtureCalc!C661="-","",IF(OR(FixtureCalc!E661="blank row 1",FixtureCalc!E661="blank row 2"),"", IF(LEN(INDEX(Settings!$C$6:$C$37,FixtureCalc!E661))=0,"BYE",INDEX(Settings!$C$6:$C$37,FixtureCalc!E661))  )),"")</f>
        <v/>
      </c>
      <c r="G665" s="27"/>
      <c r="H665" s="82"/>
      <c r="I665" s="27"/>
      <c r="J665" s="175" t="str">
        <f>IFERROR(IF(FixtureCalc!C661="-","",IF(OR(FixtureCalc!F661="blank row 1",FixtureCalc!F661="blank row 2"),"",IF(LEN(INDEX(Settings!$C$6:$C$37,FixtureCalc!F661))=0,"BYE",INDEX(Settings!$C$6:$C$37,FixtureCalc!F661)) )),"")</f>
        <v/>
      </c>
      <c r="K665" s="90"/>
      <c r="L665" s="195" t="str">
        <f t="shared" si="65"/>
        <v/>
      </c>
      <c r="S665" s="201" t="str">
        <f t="shared" si="61"/>
        <v>NO</v>
      </c>
      <c r="T665" s="201" t="str">
        <f t="shared" si="62"/>
        <v>NO</v>
      </c>
      <c r="U665" s="201" t="str">
        <f t="shared" si="63"/>
        <v>NO</v>
      </c>
      <c r="V665" s="139">
        <f t="shared" si="64"/>
        <v>0</v>
      </c>
      <c r="W665" s="199" t="str">
        <f t="shared" si="66"/>
        <v/>
      </c>
    </row>
    <row r="666" spans="1:23" ht="18" customHeight="1" x14ac:dyDescent="0.25">
      <c r="A666" s="69"/>
      <c r="B666" s="81"/>
      <c r="C666" s="110"/>
      <c r="D666" s="141" t="str">
        <f>IFERROR(IF(FixtureCalc!C662="-","",IF(OR(FixtureCalc!E662="blank row 1",FixtureCalc!E662="blank row 2"),"","Matchweek "&amp;FixtureCalc!C662)),"")</f>
        <v/>
      </c>
      <c r="E666" s="142" t="str">
        <f>IFERROR(IF(LEN(INDEX(Settings!$D$6:$D$37,MATCH(Fixture!F666,Settings!$C$6:$C$37,0)))=0,"",INDEX(Settings!$D$6:$D$37,MATCH(Fixture!F666,Settings!$C$6:$C$37,0))),"")</f>
        <v/>
      </c>
      <c r="F666" s="185" t="str">
        <f>IFERROR(IF(FixtureCalc!C662="-","",IF(OR(FixtureCalc!E662="blank row 1",FixtureCalc!E662="blank row 2"),"", IF(LEN(INDEX(Settings!$C$6:$C$37,FixtureCalc!E662))=0,"BYE",INDEX(Settings!$C$6:$C$37,FixtureCalc!E662))  )),"")</f>
        <v/>
      </c>
      <c r="G666" s="27"/>
      <c r="H666" s="82"/>
      <c r="I666" s="27"/>
      <c r="J666" s="175" t="str">
        <f>IFERROR(IF(FixtureCalc!C662="-","",IF(OR(FixtureCalc!F662="blank row 1",FixtureCalc!F662="blank row 2"),"",IF(LEN(INDEX(Settings!$C$6:$C$37,FixtureCalc!F662))=0,"BYE",INDEX(Settings!$C$6:$C$37,FixtureCalc!F662)) )),"")</f>
        <v/>
      </c>
      <c r="K666" s="90"/>
      <c r="L666" s="195" t="str">
        <f t="shared" si="65"/>
        <v/>
      </c>
      <c r="S666" s="201" t="str">
        <f t="shared" si="61"/>
        <v>NO</v>
      </c>
      <c r="T666" s="201" t="str">
        <f t="shared" si="62"/>
        <v>NO</v>
      </c>
      <c r="U666" s="201" t="str">
        <f t="shared" si="63"/>
        <v>NO</v>
      </c>
      <c r="V666" s="139">
        <f t="shared" si="64"/>
        <v>0</v>
      </c>
      <c r="W666" s="199" t="str">
        <f t="shared" si="66"/>
        <v/>
      </c>
    </row>
    <row r="667" spans="1:23" ht="18" customHeight="1" x14ac:dyDescent="0.25">
      <c r="A667" s="69"/>
      <c r="B667" s="81"/>
      <c r="C667" s="110"/>
      <c r="D667" s="141" t="str">
        <f>IFERROR(IF(FixtureCalc!C663="-","",IF(OR(FixtureCalc!E663="blank row 1",FixtureCalc!E663="blank row 2"),"","Matchweek "&amp;FixtureCalc!C663)),"")</f>
        <v/>
      </c>
      <c r="E667" s="142" t="str">
        <f>IFERROR(IF(LEN(INDEX(Settings!$D$6:$D$37,MATCH(Fixture!F667,Settings!$C$6:$C$37,0)))=0,"",INDEX(Settings!$D$6:$D$37,MATCH(Fixture!F667,Settings!$C$6:$C$37,0))),"")</f>
        <v/>
      </c>
      <c r="F667" s="185" t="str">
        <f>IFERROR(IF(FixtureCalc!C663="-","",IF(OR(FixtureCalc!E663="blank row 1",FixtureCalc!E663="blank row 2"),"", IF(LEN(INDEX(Settings!$C$6:$C$37,FixtureCalc!E663))=0,"BYE",INDEX(Settings!$C$6:$C$37,FixtureCalc!E663))  )),"")</f>
        <v/>
      </c>
      <c r="G667" s="27"/>
      <c r="H667" s="82"/>
      <c r="I667" s="27"/>
      <c r="J667" s="175" t="str">
        <f>IFERROR(IF(FixtureCalc!C663="-","",IF(OR(FixtureCalc!F663="blank row 1",FixtureCalc!F663="blank row 2"),"",IF(LEN(INDEX(Settings!$C$6:$C$37,FixtureCalc!F663))=0,"BYE",INDEX(Settings!$C$6:$C$37,FixtureCalc!F663)) )),"")</f>
        <v/>
      </c>
      <c r="K667" s="90"/>
      <c r="L667" s="195" t="str">
        <f t="shared" si="65"/>
        <v/>
      </c>
      <c r="S667" s="201" t="str">
        <f t="shared" si="61"/>
        <v>NO</v>
      </c>
      <c r="T667" s="201" t="str">
        <f t="shared" si="62"/>
        <v>NO</v>
      </c>
      <c r="U667" s="201" t="str">
        <f t="shared" si="63"/>
        <v>NO</v>
      </c>
      <c r="V667" s="139">
        <f t="shared" si="64"/>
        <v>0</v>
      </c>
      <c r="W667" s="199" t="str">
        <f t="shared" si="66"/>
        <v/>
      </c>
    </row>
    <row r="668" spans="1:23" ht="18" customHeight="1" x14ac:dyDescent="0.25">
      <c r="A668" s="69"/>
      <c r="B668" s="81"/>
      <c r="C668" s="110"/>
      <c r="D668" s="141" t="str">
        <f>IFERROR(IF(FixtureCalc!C664="-","",IF(OR(FixtureCalc!E664="blank row 1",FixtureCalc!E664="blank row 2"),"","Matchweek "&amp;FixtureCalc!C664)),"")</f>
        <v/>
      </c>
      <c r="E668" s="142" t="str">
        <f>IFERROR(IF(LEN(INDEX(Settings!$D$6:$D$37,MATCH(Fixture!F668,Settings!$C$6:$C$37,0)))=0,"",INDEX(Settings!$D$6:$D$37,MATCH(Fixture!F668,Settings!$C$6:$C$37,0))),"")</f>
        <v/>
      </c>
      <c r="F668" s="185" t="str">
        <f>IFERROR(IF(FixtureCalc!C664="-","",IF(OR(FixtureCalc!E664="blank row 1",FixtureCalc!E664="blank row 2"),"", IF(LEN(INDEX(Settings!$C$6:$C$37,FixtureCalc!E664))=0,"BYE",INDEX(Settings!$C$6:$C$37,FixtureCalc!E664))  )),"")</f>
        <v/>
      </c>
      <c r="G668" s="27"/>
      <c r="H668" s="82"/>
      <c r="I668" s="27"/>
      <c r="J668" s="175" t="str">
        <f>IFERROR(IF(FixtureCalc!C664="-","",IF(OR(FixtureCalc!F664="blank row 1",FixtureCalc!F664="blank row 2"),"",IF(LEN(INDEX(Settings!$C$6:$C$37,FixtureCalc!F664))=0,"BYE",INDEX(Settings!$C$6:$C$37,FixtureCalc!F664)) )),"")</f>
        <v/>
      </c>
      <c r="K668" s="90"/>
      <c r="L668" s="195" t="str">
        <f t="shared" si="65"/>
        <v/>
      </c>
      <c r="S668" s="201" t="str">
        <f t="shared" si="61"/>
        <v>NO</v>
      </c>
      <c r="T668" s="201" t="str">
        <f t="shared" si="62"/>
        <v>NO</v>
      </c>
      <c r="U668" s="201" t="str">
        <f t="shared" si="63"/>
        <v>NO</v>
      </c>
      <c r="V668" s="139">
        <f t="shared" si="64"/>
        <v>0</v>
      </c>
      <c r="W668" s="199" t="str">
        <f t="shared" si="66"/>
        <v/>
      </c>
    </row>
    <row r="669" spans="1:23" ht="18" customHeight="1" x14ac:dyDescent="0.25">
      <c r="A669" s="69"/>
      <c r="B669" s="81"/>
      <c r="C669" s="110"/>
      <c r="D669" s="141" t="str">
        <f>IFERROR(IF(FixtureCalc!C665="-","",IF(OR(FixtureCalc!E665="blank row 1",FixtureCalc!E665="blank row 2"),"","Matchweek "&amp;FixtureCalc!C665)),"")</f>
        <v/>
      </c>
      <c r="E669" s="142" t="str">
        <f>IFERROR(IF(LEN(INDEX(Settings!$D$6:$D$37,MATCH(Fixture!F669,Settings!$C$6:$C$37,0)))=0,"",INDEX(Settings!$D$6:$D$37,MATCH(Fixture!F669,Settings!$C$6:$C$37,0))),"")</f>
        <v/>
      </c>
      <c r="F669" s="185" t="str">
        <f>IFERROR(IF(FixtureCalc!C665="-","",IF(OR(FixtureCalc!E665="blank row 1",FixtureCalc!E665="blank row 2"),"", IF(LEN(INDEX(Settings!$C$6:$C$37,FixtureCalc!E665))=0,"BYE",INDEX(Settings!$C$6:$C$37,FixtureCalc!E665))  )),"")</f>
        <v/>
      </c>
      <c r="G669" s="27"/>
      <c r="H669" s="82"/>
      <c r="I669" s="27"/>
      <c r="J669" s="175" t="str">
        <f>IFERROR(IF(FixtureCalc!C665="-","",IF(OR(FixtureCalc!F665="blank row 1",FixtureCalc!F665="blank row 2"),"",IF(LEN(INDEX(Settings!$C$6:$C$37,FixtureCalc!F665))=0,"BYE",INDEX(Settings!$C$6:$C$37,FixtureCalc!F665)) )),"")</f>
        <v/>
      </c>
      <c r="K669" s="90"/>
      <c r="L669" s="195" t="str">
        <f t="shared" si="65"/>
        <v/>
      </c>
      <c r="S669" s="201" t="str">
        <f t="shared" si="61"/>
        <v>NO</v>
      </c>
      <c r="T669" s="201" t="str">
        <f t="shared" si="62"/>
        <v>NO</v>
      </c>
      <c r="U669" s="201" t="str">
        <f t="shared" si="63"/>
        <v>NO</v>
      </c>
      <c r="V669" s="139">
        <f t="shared" si="64"/>
        <v>0</v>
      </c>
      <c r="W669" s="199" t="str">
        <f t="shared" si="66"/>
        <v/>
      </c>
    </row>
    <row r="670" spans="1:23" ht="18" customHeight="1" x14ac:dyDescent="0.25">
      <c r="A670" s="69"/>
      <c r="B670" s="81"/>
      <c r="C670" s="110"/>
      <c r="D670" s="141" t="str">
        <f>IFERROR(IF(FixtureCalc!C666="-","",IF(OR(FixtureCalc!E666="blank row 1",FixtureCalc!E666="blank row 2"),"","Matchweek "&amp;FixtureCalc!C666)),"")</f>
        <v/>
      </c>
      <c r="E670" s="142" t="str">
        <f>IFERROR(IF(LEN(INDEX(Settings!$D$6:$D$37,MATCH(Fixture!F670,Settings!$C$6:$C$37,0)))=0,"",INDEX(Settings!$D$6:$D$37,MATCH(Fixture!F670,Settings!$C$6:$C$37,0))),"")</f>
        <v/>
      </c>
      <c r="F670" s="185" t="str">
        <f>IFERROR(IF(FixtureCalc!C666="-","",IF(OR(FixtureCalc!E666="blank row 1",FixtureCalc!E666="blank row 2"),"", IF(LEN(INDEX(Settings!$C$6:$C$37,FixtureCalc!E666))=0,"BYE",INDEX(Settings!$C$6:$C$37,FixtureCalc!E666))  )),"")</f>
        <v/>
      </c>
      <c r="G670" s="27"/>
      <c r="H670" s="82"/>
      <c r="I670" s="27"/>
      <c r="J670" s="175" t="str">
        <f>IFERROR(IF(FixtureCalc!C666="-","",IF(OR(FixtureCalc!F666="blank row 1",FixtureCalc!F666="blank row 2"),"",IF(LEN(INDEX(Settings!$C$6:$C$37,FixtureCalc!F666))=0,"BYE",INDEX(Settings!$C$6:$C$37,FixtureCalc!F666)) )),"")</f>
        <v/>
      </c>
      <c r="K670" s="90"/>
      <c r="L670" s="195" t="str">
        <f t="shared" si="65"/>
        <v/>
      </c>
      <c r="S670" s="201" t="str">
        <f t="shared" si="61"/>
        <v>NO</v>
      </c>
      <c r="T670" s="201" t="str">
        <f t="shared" si="62"/>
        <v>NO</v>
      </c>
      <c r="U670" s="201" t="str">
        <f t="shared" si="63"/>
        <v>NO</v>
      </c>
      <c r="V670" s="139">
        <f t="shared" si="64"/>
        <v>0</v>
      </c>
      <c r="W670" s="199" t="str">
        <f t="shared" si="66"/>
        <v/>
      </c>
    </row>
    <row r="671" spans="1:23" ht="18" customHeight="1" x14ac:dyDescent="0.25">
      <c r="A671" s="69"/>
      <c r="B671" s="81"/>
      <c r="C671" s="110"/>
      <c r="D671" s="141" t="str">
        <f>IFERROR(IF(FixtureCalc!C667="-","",IF(OR(FixtureCalc!E667="blank row 1",FixtureCalc!E667="blank row 2"),"","Matchweek "&amp;FixtureCalc!C667)),"")</f>
        <v/>
      </c>
      <c r="E671" s="142" t="str">
        <f>IFERROR(IF(LEN(INDEX(Settings!$D$6:$D$37,MATCH(Fixture!F671,Settings!$C$6:$C$37,0)))=0,"",INDEX(Settings!$D$6:$D$37,MATCH(Fixture!F671,Settings!$C$6:$C$37,0))),"")</f>
        <v/>
      </c>
      <c r="F671" s="185" t="str">
        <f>IFERROR(IF(FixtureCalc!C667="-","",IF(OR(FixtureCalc!E667="blank row 1",FixtureCalc!E667="blank row 2"),"", IF(LEN(INDEX(Settings!$C$6:$C$37,FixtureCalc!E667))=0,"BYE",INDEX(Settings!$C$6:$C$37,FixtureCalc!E667))  )),"")</f>
        <v/>
      </c>
      <c r="G671" s="27"/>
      <c r="H671" s="82"/>
      <c r="I671" s="27"/>
      <c r="J671" s="175" t="str">
        <f>IFERROR(IF(FixtureCalc!C667="-","",IF(OR(FixtureCalc!F667="blank row 1",FixtureCalc!F667="blank row 2"),"",IF(LEN(INDEX(Settings!$C$6:$C$37,FixtureCalc!F667))=0,"BYE",INDEX(Settings!$C$6:$C$37,FixtureCalc!F667)) )),"")</f>
        <v/>
      </c>
      <c r="K671" s="90"/>
      <c r="L671" s="195" t="str">
        <f t="shared" si="65"/>
        <v/>
      </c>
      <c r="S671" s="201" t="str">
        <f t="shared" si="61"/>
        <v>NO</v>
      </c>
      <c r="T671" s="201" t="str">
        <f t="shared" si="62"/>
        <v>NO</v>
      </c>
      <c r="U671" s="201" t="str">
        <f t="shared" si="63"/>
        <v>NO</v>
      </c>
      <c r="V671" s="139">
        <f t="shared" si="64"/>
        <v>0</v>
      </c>
      <c r="W671" s="199" t="str">
        <f t="shared" si="66"/>
        <v/>
      </c>
    </row>
    <row r="672" spans="1:23" ht="18" customHeight="1" x14ac:dyDescent="0.25">
      <c r="A672" s="69"/>
      <c r="B672" s="81"/>
      <c r="C672" s="110"/>
      <c r="D672" s="141" t="str">
        <f>IFERROR(IF(FixtureCalc!C668="-","",IF(OR(FixtureCalc!E668="blank row 1",FixtureCalc!E668="blank row 2"),"","Matchweek "&amp;FixtureCalc!C668)),"")</f>
        <v/>
      </c>
      <c r="E672" s="142" t="str">
        <f>IFERROR(IF(LEN(INDEX(Settings!$D$6:$D$37,MATCH(Fixture!F672,Settings!$C$6:$C$37,0)))=0,"",INDEX(Settings!$D$6:$D$37,MATCH(Fixture!F672,Settings!$C$6:$C$37,0))),"")</f>
        <v/>
      </c>
      <c r="F672" s="185" t="str">
        <f>IFERROR(IF(FixtureCalc!C668="-","",IF(OR(FixtureCalc!E668="blank row 1",FixtureCalc!E668="blank row 2"),"", IF(LEN(INDEX(Settings!$C$6:$C$37,FixtureCalc!E668))=0,"BYE",INDEX(Settings!$C$6:$C$37,FixtureCalc!E668))  )),"")</f>
        <v/>
      </c>
      <c r="G672" s="27"/>
      <c r="H672" s="82"/>
      <c r="I672" s="27"/>
      <c r="J672" s="175" t="str">
        <f>IFERROR(IF(FixtureCalc!C668="-","",IF(OR(FixtureCalc!F668="blank row 1",FixtureCalc!F668="blank row 2"),"",IF(LEN(INDEX(Settings!$C$6:$C$37,FixtureCalc!F668))=0,"BYE",INDEX(Settings!$C$6:$C$37,FixtureCalc!F668)) )),"")</f>
        <v/>
      </c>
      <c r="K672" s="90"/>
      <c r="L672" s="195" t="str">
        <f t="shared" si="65"/>
        <v/>
      </c>
      <c r="S672" s="201" t="str">
        <f t="shared" si="61"/>
        <v>NO</v>
      </c>
      <c r="T672" s="201" t="str">
        <f t="shared" si="62"/>
        <v>NO</v>
      </c>
      <c r="U672" s="201" t="str">
        <f t="shared" si="63"/>
        <v>NO</v>
      </c>
      <c r="V672" s="139">
        <f t="shared" si="64"/>
        <v>0</v>
      </c>
      <c r="W672" s="199" t="str">
        <f t="shared" si="66"/>
        <v/>
      </c>
    </row>
    <row r="673" spans="1:23" ht="18" customHeight="1" x14ac:dyDescent="0.25">
      <c r="A673" s="69"/>
      <c r="B673" s="81"/>
      <c r="C673" s="110"/>
      <c r="D673" s="141" t="str">
        <f>IFERROR(IF(FixtureCalc!C669="-","",IF(OR(FixtureCalc!E669="blank row 1",FixtureCalc!E669="blank row 2"),"","Matchweek "&amp;FixtureCalc!C669)),"")</f>
        <v/>
      </c>
      <c r="E673" s="142" t="str">
        <f>IFERROR(IF(LEN(INDEX(Settings!$D$6:$D$37,MATCH(Fixture!F673,Settings!$C$6:$C$37,0)))=0,"",INDEX(Settings!$D$6:$D$37,MATCH(Fixture!F673,Settings!$C$6:$C$37,0))),"")</f>
        <v/>
      </c>
      <c r="F673" s="185" t="str">
        <f>IFERROR(IF(FixtureCalc!C669="-","",IF(OR(FixtureCalc!E669="blank row 1",FixtureCalc!E669="blank row 2"),"", IF(LEN(INDEX(Settings!$C$6:$C$37,FixtureCalc!E669))=0,"BYE",INDEX(Settings!$C$6:$C$37,FixtureCalc!E669))  )),"")</f>
        <v/>
      </c>
      <c r="G673" s="27"/>
      <c r="H673" s="82"/>
      <c r="I673" s="27"/>
      <c r="J673" s="175" t="str">
        <f>IFERROR(IF(FixtureCalc!C669="-","",IF(OR(FixtureCalc!F669="blank row 1",FixtureCalc!F669="blank row 2"),"",IF(LEN(INDEX(Settings!$C$6:$C$37,FixtureCalc!F669))=0,"BYE",INDEX(Settings!$C$6:$C$37,FixtureCalc!F669)) )),"")</f>
        <v/>
      </c>
      <c r="K673" s="90"/>
      <c r="L673" s="195" t="str">
        <f t="shared" si="65"/>
        <v/>
      </c>
      <c r="S673" s="201" t="str">
        <f t="shared" si="61"/>
        <v>NO</v>
      </c>
      <c r="T673" s="201" t="str">
        <f t="shared" si="62"/>
        <v>NO</v>
      </c>
      <c r="U673" s="201" t="str">
        <f t="shared" si="63"/>
        <v>NO</v>
      </c>
      <c r="V673" s="139">
        <f t="shared" si="64"/>
        <v>0</v>
      </c>
      <c r="W673" s="199" t="str">
        <f t="shared" si="66"/>
        <v/>
      </c>
    </row>
    <row r="674" spans="1:23" ht="18" customHeight="1" x14ac:dyDescent="0.25">
      <c r="A674" s="69"/>
      <c r="B674" s="81"/>
      <c r="C674" s="110"/>
      <c r="D674" s="141" t="str">
        <f>IFERROR(IF(FixtureCalc!C670="-","",IF(OR(FixtureCalc!E670="blank row 1",FixtureCalc!E670="blank row 2"),"","Matchweek "&amp;FixtureCalc!C670)),"")</f>
        <v/>
      </c>
      <c r="E674" s="142" t="str">
        <f>IFERROR(IF(LEN(INDEX(Settings!$D$6:$D$37,MATCH(Fixture!F674,Settings!$C$6:$C$37,0)))=0,"",INDEX(Settings!$D$6:$D$37,MATCH(Fixture!F674,Settings!$C$6:$C$37,0))),"")</f>
        <v/>
      </c>
      <c r="F674" s="185" t="str">
        <f>IFERROR(IF(FixtureCalc!C670="-","",IF(OR(FixtureCalc!E670="blank row 1",FixtureCalc!E670="blank row 2"),"", IF(LEN(INDEX(Settings!$C$6:$C$37,FixtureCalc!E670))=0,"BYE",INDEX(Settings!$C$6:$C$37,FixtureCalc!E670))  )),"")</f>
        <v/>
      </c>
      <c r="G674" s="27"/>
      <c r="H674" s="82"/>
      <c r="I674" s="27"/>
      <c r="J674" s="175" t="str">
        <f>IFERROR(IF(FixtureCalc!C670="-","",IF(OR(FixtureCalc!F670="blank row 1",FixtureCalc!F670="blank row 2"),"",IF(LEN(INDEX(Settings!$C$6:$C$37,FixtureCalc!F670))=0,"BYE",INDEX(Settings!$C$6:$C$37,FixtureCalc!F670)) )),"")</f>
        <v/>
      </c>
      <c r="K674" s="90"/>
      <c r="L674" s="195" t="str">
        <f t="shared" si="65"/>
        <v/>
      </c>
      <c r="S674" s="201" t="str">
        <f t="shared" si="61"/>
        <v>NO</v>
      </c>
      <c r="T674" s="201" t="str">
        <f t="shared" si="62"/>
        <v>NO</v>
      </c>
      <c r="U674" s="201" t="str">
        <f t="shared" si="63"/>
        <v>NO</v>
      </c>
      <c r="V674" s="139">
        <f t="shared" si="64"/>
        <v>0</v>
      </c>
      <c r="W674" s="199" t="str">
        <f t="shared" si="66"/>
        <v/>
      </c>
    </row>
    <row r="675" spans="1:23" ht="18" customHeight="1" x14ac:dyDescent="0.25">
      <c r="A675" s="69"/>
      <c r="B675" s="81"/>
      <c r="C675" s="110"/>
      <c r="D675" s="141" t="str">
        <f>IFERROR(IF(FixtureCalc!C671="-","",IF(OR(FixtureCalc!E671="blank row 1",FixtureCalc!E671="blank row 2"),"","Matchweek "&amp;FixtureCalc!C671)),"")</f>
        <v/>
      </c>
      <c r="E675" s="142" t="str">
        <f>IFERROR(IF(LEN(INDEX(Settings!$D$6:$D$37,MATCH(Fixture!F675,Settings!$C$6:$C$37,0)))=0,"",INDEX(Settings!$D$6:$D$37,MATCH(Fixture!F675,Settings!$C$6:$C$37,0))),"")</f>
        <v/>
      </c>
      <c r="F675" s="185" t="str">
        <f>IFERROR(IF(FixtureCalc!C671="-","",IF(OR(FixtureCalc!E671="blank row 1",FixtureCalc!E671="blank row 2"),"", IF(LEN(INDEX(Settings!$C$6:$C$37,FixtureCalc!E671))=0,"BYE",INDEX(Settings!$C$6:$C$37,FixtureCalc!E671))  )),"")</f>
        <v/>
      </c>
      <c r="G675" s="27"/>
      <c r="H675" s="82"/>
      <c r="I675" s="27"/>
      <c r="J675" s="175" t="str">
        <f>IFERROR(IF(FixtureCalc!C671="-","",IF(OR(FixtureCalc!F671="blank row 1",FixtureCalc!F671="blank row 2"),"",IF(LEN(INDEX(Settings!$C$6:$C$37,FixtureCalc!F671))=0,"BYE",INDEX(Settings!$C$6:$C$37,FixtureCalc!F671)) )),"")</f>
        <v/>
      </c>
      <c r="K675" s="90"/>
      <c r="L675" s="195" t="str">
        <f t="shared" si="65"/>
        <v/>
      </c>
      <c r="S675" s="201" t="str">
        <f t="shared" si="61"/>
        <v>NO</v>
      </c>
      <c r="T675" s="201" t="str">
        <f t="shared" si="62"/>
        <v>NO</v>
      </c>
      <c r="U675" s="201" t="str">
        <f t="shared" si="63"/>
        <v>NO</v>
      </c>
      <c r="V675" s="139">
        <f t="shared" si="64"/>
        <v>0</v>
      </c>
      <c r="W675" s="199" t="str">
        <f t="shared" si="66"/>
        <v/>
      </c>
    </row>
    <row r="676" spans="1:23" ht="18" customHeight="1" x14ac:dyDescent="0.25">
      <c r="A676" s="69"/>
      <c r="B676" s="81"/>
      <c r="C676" s="110"/>
      <c r="D676" s="141" t="str">
        <f>IFERROR(IF(FixtureCalc!C672="-","",IF(OR(FixtureCalc!E672="blank row 1",FixtureCalc!E672="blank row 2"),"","Matchweek "&amp;FixtureCalc!C672)),"")</f>
        <v/>
      </c>
      <c r="E676" s="142" t="str">
        <f>IFERROR(IF(LEN(INDEX(Settings!$D$6:$D$37,MATCH(Fixture!F676,Settings!$C$6:$C$37,0)))=0,"",INDEX(Settings!$D$6:$D$37,MATCH(Fixture!F676,Settings!$C$6:$C$37,0))),"")</f>
        <v/>
      </c>
      <c r="F676" s="185" t="str">
        <f>IFERROR(IF(FixtureCalc!C672="-","",IF(OR(FixtureCalc!E672="blank row 1",FixtureCalc!E672="blank row 2"),"", IF(LEN(INDEX(Settings!$C$6:$C$37,FixtureCalc!E672))=0,"BYE",INDEX(Settings!$C$6:$C$37,FixtureCalc!E672))  )),"")</f>
        <v/>
      </c>
      <c r="G676" s="27"/>
      <c r="H676" s="82"/>
      <c r="I676" s="27"/>
      <c r="J676" s="175" t="str">
        <f>IFERROR(IF(FixtureCalc!C672="-","",IF(OR(FixtureCalc!F672="blank row 1",FixtureCalc!F672="blank row 2"),"",IF(LEN(INDEX(Settings!$C$6:$C$37,FixtureCalc!F672))=0,"BYE",INDEX(Settings!$C$6:$C$37,FixtureCalc!F672)) )),"")</f>
        <v/>
      </c>
      <c r="K676" s="90"/>
      <c r="L676" s="195" t="str">
        <f t="shared" si="65"/>
        <v/>
      </c>
      <c r="S676" s="201" t="str">
        <f t="shared" si="61"/>
        <v>NO</v>
      </c>
      <c r="T676" s="201" t="str">
        <f t="shared" si="62"/>
        <v>NO</v>
      </c>
      <c r="U676" s="201" t="str">
        <f t="shared" si="63"/>
        <v>NO</v>
      </c>
      <c r="V676" s="139">
        <f t="shared" si="64"/>
        <v>0</v>
      </c>
      <c r="W676" s="199" t="str">
        <f t="shared" si="66"/>
        <v/>
      </c>
    </row>
    <row r="677" spans="1:23" ht="18" customHeight="1" x14ac:dyDescent="0.25">
      <c r="A677" s="69"/>
      <c r="B677" s="81"/>
      <c r="C677" s="110"/>
      <c r="D677" s="141" t="str">
        <f>IFERROR(IF(FixtureCalc!C673="-","",IF(OR(FixtureCalc!E673="blank row 1",FixtureCalc!E673="blank row 2"),"","Matchweek "&amp;FixtureCalc!C673)),"")</f>
        <v/>
      </c>
      <c r="E677" s="142" t="str">
        <f>IFERROR(IF(LEN(INDEX(Settings!$D$6:$D$37,MATCH(Fixture!F677,Settings!$C$6:$C$37,0)))=0,"",INDEX(Settings!$D$6:$D$37,MATCH(Fixture!F677,Settings!$C$6:$C$37,0))),"")</f>
        <v/>
      </c>
      <c r="F677" s="185" t="str">
        <f>IFERROR(IF(FixtureCalc!C673="-","",IF(OR(FixtureCalc!E673="blank row 1",FixtureCalc!E673="blank row 2"),"", IF(LEN(INDEX(Settings!$C$6:$C$37,FixtureCalc!E673))=0,"BYE",INDEX(Settings!$C$6:$C$37,FixtureCalc!E673))  )),"")</f>
        <v/>
      </c>
      <c r="G677" s="27"/>
      <c r="H677" s="82"/>
      <c r="I677" s="27"/>
      <c r="J677" s="175" t="str">
        <f>IFERROR(IF(FixtureCalc!C673="-","",IF(OR(FixtureCalc!F673="blank row 1",FixtureCalc!F673="blank row 2"),"",IF(LEN(INDEX(Settings!$C$6:$C$37,FixtureCalc!F673))=0,"BYE",INDEX(Settings!$C$6:$C$37,FixtureCalc!F673)) )),"")</f>
        <v/>
      </c>
      <c r="K677" s="90"/>
      <c r="L677" s="195" t="str">
        <f t="shared" si="65"/>
        <v/>
      </c>
      <c r="S677" s="201" t="str">
        <f t="shared" si="61"/>
        <v>NO</v>
      </c>
      <c r="T677" s="201" t="str">
        <f t="shared" si="62"/>
        <v>NO</v>
      </c>
      <c r="U677" s="201" t="str">
        <f t="shared" si="63"/>
        <v>NO</v>
      </c>
      <c r="V677" s="139">
        <f t="shared" si="64"/>
        <v>0</v>
      </c>
      <c r="W677" s="199" t="str">
        <f t="shared" si="66"/>
        <v/>
      </c>
    </row>
    <row r="678" spans="1:23" ht="18" customHeight="1" x14ac:dyDescent="0.25">
      <c r="A678" s="69"/>
      <c r="B678" s="81"/>
      <c r="C678" s="110"/>
      <c r="D678" s="141" t="str">
        <f>IFERROR(IF(FixtureCalc!C674="-","",IF(OR(FixtureCalc!E674="blank row 1",FixtureCalc!E674="blank row 2"),"","Matchweek "&amp;FixtureCalc!C674)),"")</f>
        <v/>
      </c>
      <c r="E678" s="142" t="str">
        <f>IFERROR(IF(LEN(INDEX(Settings!$D$6:$D$37,MATCH(Fixture!F678,Settings!$C$6:$C$37,0)))=0,"",INDEX(Settings!$D$6:$D$37,MATCH(Fixture!F678,Settings!$C$6:$C$37,0))),"")</f>
        <v/>
      </c>
      <c r="F678" s="185" t="str">
        <f>IFERROR(IF(FixtureCalc!C674="-","",IF(OR(FixtureCalc!E674="blank row 1",FixtureCalc!E674="blank row 2"),"", IF(LEN(INDEX(Settings!$C$6:$C$37,FixtureCalc!E674))=0,"BYE",INDEX(Settings!$C$6:$C$37,FixtureCalc!E674))  )),"")</f>
        <v/>
      </c>
      <c r="G678" s="27"/>
      <c r="H678" s="82"/>
      <c r="I678" s="27"/>
      <c r="J678" s="175" t="str">
        <f>IFERROR(IF(FixtureCalc!C674="-","",IF(OR(FixtureCalc!F674="blank row 1",FixtureCalc!F674="blank row 2"),"",IF(LEN(INDEX(Settings!$C$6:$C$37,FixtureCalc!F674))=0,"BYE",INDEX(Settings!$C$6:$C$37,FixtureCalc!F674)) )),"")</f>
        <v/>
      </c>
      <c r="K678" s="90"/>
      <c r="L678" s="195" t="str">
        <f t="shared" si="65"/>
        <v/>
      </c>
      <c r="S678" s="201" t="str">
        <f t="shared" si="61"/>
        <v>NO</v>
      </c>
      <c r="T678" s="201" t="str">
        <f t="shared" si="62"/>
        <v>NO</v>
      </c>
      <c r="U678" s="201" t="str">
        <f t="shared" si="63"/>
        <v>NO</v>
      </c>
      <c r="V678" s="139">
        <f t="shared" si="64"/>
        <v>0</v>
      </c>
      <c r="W678" s="199" t="str">
        <f t="shared" si="66"/>
        <v/>
      </c>
    </row>
    <row r="679" spans="1:23" ht="18" customHeight="1" x14ac:dyDescent="0.25">
      <c r="A679" s="69"/>
      <c r="B679" s="81"/>
      <c r="C679" s="110"/>
      <c r="D679" s="141" t="str">
        <f>IFERROR(IF(FixtureCalc!C675="-","",IF(OR(FixtureCalc!E675="blank row 1",FixtureCalc!E675="blank row 2"),"","Matchweek "&amp;FixtureCalc!C675)),"")</f>
        <v/>
      </c>
      <c r="E679" s="142" t="str">
        <f>IFERROR(IF(LEN(INDEX(Settings!$D$6:$D$37,MATCH(Fixture!F679,Settings!$C$6:$C$37,0)))=0,"",INDEX(Settings!$D$6:$D$37,MATCH(Fixture!F679,Settings!$C$6:$C$37,0))),"")</f>
        <v/>
      </c>
      <c r="F679" s="185" t="str">
        <f>IFERROR(IF(FixtureCalc!C675="-","",IF(OR(FixtureCalc!E675="blank row 1",FixtureCalc!E675="blank row 2"),"", IF(LEN(INDEX(Settings!$C$6:$C$37,FixtureCalc!E675))=0,"BYE",INDEX(Settings!$C$6:$C$37,FixtureCalc!E675))  )),"")</f>
        <v/>
      </c>
      <c r="G679" s="27"/>
      <c r="H679" s="82"/>
      <c r="I679" s="27"/>
      <c r="J679" s="175" t="str">
        <f>IFERROR(IF(FixtureCalc!C675="-","",IF(OR(FixtureCalc!F675="blank row 1",FixtureCalc!F675="blank row 2"),"",IF(LEN(INDEX(Settings!$C$6:$C$37,FixtureCalc!F675))=0,"BYE",INDEX(Settings!$C$6:$C$37,FixtureCalc!F675)) )),"")</f>
        <v/>
      </c>
      <c r="K679" s="90"/>
      <c r="L679" s="195" t="str">
        <f t="shared" si="65"/>
        <v/>
      </c>
      <c r="S679" s="201" t="str">
        <f t="shared" si="61"/>
        <v>NO</v>
      </c>
      <c r="T679" s="201" t="str">
        <f t="shared" si="62"/>
        <v>NO</v>
      </c>
      <c r="U679" s="201" t="str">
        <f t="shared" si="63"/>
        <v>NO</v>
      </c>
      <c r="V679" s="139">
        <f t="shared" si="64"/>
        <v>0</v>
      </c>
      <c r="W679" s="199" t="str">
        <f t="shared" si="66"/>
        <v/>
      </c>
    </row>
    <row r="680" spans="1:23" ht="18" customHeight="1" x14ac:dyDescent="0.25">
      <c r="A680" s="69"/>
      <c r="B680" s="81"/>
      <c r="C680" s="110"/>
      <c r="D680" s="141" t="str">
        <f>IFERROR(IF(FixtureCalc!C676="-","",IF(OR(FixtureCalc!E676="blank row 1",FixtureCalc!E676="blank row 2"),"","Matchweek "&amp;FixtureCalc!C676)),"")</f>
        <v/>
      </c>
      <c r="E680" s="142" t="str">
        <f>IFERROR(IF(LEN(INDEX(Settings!$D$6:$D$37,MATCH(Fixture!F680,Settings!$C$6:$C$37,0)))=0,"",INDEX(Settings!$D$6:$D$37,MATCH(Fixture!F680,Settings!$C$6:$C$37,0))),"")</f>
        <v/>
      </c>
      <c r="F680" s="185" t="str">
        <f>IFERROR(IF(FixtureCalc!C676="-","",IF(OR(FixtureCalc!E676="blank row 1",FixtureCalc!E676="blank row 2"),"", IF(LEN(INDEX(Settings!$C$6:$C$37,FixtureCalc!E676))=0,"BYE",INDEX(Settings!$C$6:$C$37,FixtureCalc!E676))  )),"")</f>
        <v/>
      </c>
      <c r="G680" s="27"/>
      <c r="H680" s="82"/>
      <c r="I680" s="27"/>
      <c r="J680" s="175" t="str">
        <f>IFERROR(IF(FixtureCalc!C676="-","",IF(OR(FixtureCalc!F676="blank row 1",FixtureCalc!F676="blank row 2"),"",IF(LEN(INDEX(Settings!$C$6:$C$37,FixtureCalc!F676))=0,"BYE",INDEX(Settings!$C$6:$C$37,FixtureCalc!F676)) )),"")</f>
        <v/>
      </c>
      <c r="K680" s="90"/>
      <c r="L680" s="195" t="str">
        <f t="shared" si="65"/>
        <v/>
      </c>
      <c r="S680" s="201" t="str">
        <f t="shared" si="61"/>
        <v>NO</v>
      </c>
      <c r="T680" s="201" t="str">
        <f t="shared" si="62"/>
        <v>NO</v>
      </c>
      <c r="U680" s="201" t="str">
        <f t="shared" si="63"/>
        <v>NO</v>
      </c>
      <c r="V680" s="139">
        <f t="shared" si="64"/>
        <v>0</v>
      </c>
      <c r="W680" s="199" t="str">
        <f t="shared" si="66"/>
        <v/>
      </c>
    </row>
    <row r="681" spans="1:23" ht="18" customHeight="1" x14ac:dyDescent="0.25">
      <c r="A681" s="69"/>
      <c r="B681" s="81"/>
      <c r="C681" s="110"/>
      <c r="D681" s="141" t="str">
        <f>IFERROR(IF(FixtureCalc!C677="-","",IF(OR(FixtureCalc!E677="blank row 1",FixtureCalc!E677="blank row 2"),"","Matchweek "&amp;FixtureCalc!C677)),"")</f>
        <v/>
      </c>
      <c r="E681" s="142" t="str">
        <f>IFERROR(IF(LEN(INDEX(Settings!$D$6:$D$37,MATCH(Fixture!F681,Settings!$C$6:$C$37,0)))=0,"",INDEX(Settings!$D$6:$D$37,MATCH(Fixture!F681,Settings!$C$6:$C$37,0))),"")</f>
        <v/>
      </c>
      <c r="F681" s="185" t="str">
        <f>IFERROR(IF(FixtureCalc!C677="-","",IF(OR(FixtureCalc!E677="blank row 1",FixtureCalc!E677="blank row 2"),"", IF(LEN(INDEX(Settings!$C$6:$C$37,FixtureCalc!E677))=0,"BYE",INDEX(Settings!$C$6:$C$37,FixtureCalc!E677))  )),"")</f>
        <v/>
      </c>
      <c r="G681" s="27"/>
      <c r="H681" s="82"/>
      <c r="I681" s="27"/>
      <c r="J681" s="175" t="str">
        <f>IFERROR(IF(FixtureCalc!C677="-","",IF(OR(FixtureCalc!F677="blank row 1",FixtureCalc!F677="blank row 2"),"",IF(LEN(INDEX(Settings!$C$6:$C$37,FixtureCalc!F677))=0,"BYE",INDEX(Settings!$C$6:$C$37,FixtureCalc!F677)) )),"")</f>
        <v/>
      </c>
      <c r="K681" s="90"/>
      <c r="L681" s="195" t="str">
        <f t="shared" si="65"/>
        <v/>
      </c>
      <c r="S681" s="201" t="str">
        <f t="shared" si="61"/>
        <v>NO</v>
      </c>
      <c r="T681" s="201" t="str">
        <f t="shared" si="62"/>
        <v>NO</v>
      </c>
      <c r="U681" s="201" t="str">
        <f t="shared" si="63"/>
        <v>NO</v>
      </c>
      <c r="V681" s="139">
        <f t="shared" si="64"/>
        <v>0</v>
      </c>
      <c r="W681" s="199" t="str">
        <f t="shared" si="66"/>
        <v/>
      </c>
    </row>
    <row r="682" spans="1:23" ht="18" customHeight="1" x14ac:dyDescent="0.25">
      <c r="A682" s="69"/>
      <c r="B682" s="81"/>
      <c r="C682" s="110"/>
      <c r="D682" s="141" t="str">
        <f>IFERROR(IF(FixtureCalc!C678="-","",IF(OR(FixtureCalc!E678="blank row 1",FixtureCalc!E678="blank row 2"),"","Matchweek "&amp;FixtureCalc!C678)),"")</f>
        <v/>
      </c>
      <c r="E682" s="142" t="str">
        <f>IFERROR(IF(LEN(INDEX(Settings!$D$6:$D$37,MATCH(Fixture!F682,Settings!$C$6:$C$37,0)))=0,"",INDEX(Settings!$D$6:$D$37,MATCH(Fixture!F682,Settings!$C$6:$C$37,0))),"")</f>
        <v/>
      </c>
      <c r="F682" s="185" t="str">
        <f>IFERROR(IF(FixtureCalc!C678="-","",IF(OR(FixtureCalc!E678="blank row 1",FixtureCalc!E678="blank row 2"),"", IF(LEN(INDEX(Settings!$C$6:$C$37,FixtureCalc!E678))=0,"BYE",INDEX(Settings!$C$6:$C$37,FixtureCalc!E678))  )),"")</f>
        <v/>
      </c>
      <c r="G682" s="27"/>
      <c r="H682" s="82"/>
      <c r="I682" s="27"/>
      <c r="J682" s="175" t="str">
        <f>IFERROR(IF(FixtureCalc!C678="-","",IF(OR(FixtureCalc!F678="blank row 1",FixtureCalc!F678="blank row 2"),"",IF(LEN(INDEX(Settings!$C$6:$C$37,FixtureCalc!F678))=0,"BYE",INDEX(Settings!$C$6:$C$37,FixtureCalc!F678)) )),"")</f>
        <v/>
      </c>
      <c r="K682" s="90"/>
      <c r="L682" s="195" t="str">
        <f t="shared" si="65"/>
        <v/>
      </c>
      <c r="S682" s="201" t="str">
        <f t="shared" si="61"/>
        <v>NO</v>
      </c>
      <c r="T682" s="201" t="str">
        <f t="shared" si="62"/>
        <v>NO</v>
      </c>
      <c r="U682" s="201" t="str">
        <f t="shared" si="63"/>
        <v>NO</v>
      </c>
      <c r="V682" s="139">
        <f t="shared" si="64"/>
        <v>0</v>
      </c>
      <c r="W682" s="199" t="str">
        <f t="shared" si="66"/>
        <v/>
      </c>
    </row>
    <row r="683" spans="1:23" ht="18" customHeight="1" x14ac:dyDescent="0.25">
      <c r="A683" s="69"/>
      <c r="B683" s="81"/>
      <c r="C683" s="110"/>
      <c r="D683" s="141" t="str">
        <f>IFERROR(IF(FixtureCalc!C679="-","",IF(OR(FixtureCalc!E679="blank row 1",FixtureCalc!E679="blank row 2"),"","Matchweek "&amp;FixtureCalc!C679)),"")</f>
        <v/>
      </c>
      <c r="E683" s="142" t="str">
        <f>IFERROR(IF(LEN(INDEX(Settings!$D$6:$D$37,MATCH(Fixture!F683,Settings!$C$6:$C$37,0)))=0,"",INDEX(Settings!$D$6:$D$37,MATCH(Fixture!F683,Settings!$C$6:$C$37,0))),"")</f>
        <v/>
      </c>
      <c r="F683" s="185" t="str">
        <f>IFERROR(IF(FixtureCalc!C679="-","",IF(OR(FixtureCalc!E679="blank row 1",FixtureCalc!E679="blank row 2"),"", IF(LEN(INDEX(Settings!$C$6:$C$37,FixtureCalc!E679))=0,"BYE",INDEX(Settings!$C$6:$C$37,FixtureCalc!E679))  )),"")</f>
        <v/>
      </c>
      <c r="G683" s="27"/>
      <c r="H683" s="82"/>
      <c r="I683" s="27"/>
      <c r="J683" s="175" t="str">
        <f>IFERROR(IF(FixtureCalc!C679="-","",IF(OR(FixtureCalc!F679="blank row 1",FixtureCalc!F679="blank row 2"),"",IF(LEN(INDEX(Settings!$C$6:$C$37,FixtureCalc!F679))=0,"BYE",INDEX(Settings!$C$6:$C$37,FixtureCalc!F679)) )),"")</f>
        <v/>
      </c>
      <c r="K683" s="90"/>
      <c r="L683" s="195" t="str">
        <f t="shared" si="65"/>
        <v/>
      </c>
      <c r="S683" s="201" t="str">
        <f t="shared" si="61"/>
        <v>NO</v>
      </c>
      <c r="T683" s="201" t="str">
        <f t="shared" si="62"/>
        <v>NO</v>
      </c>
      <c r="U683" s="201" t="str">
        <f t="shared" si="63"/>
        <v>NO</v>
      </c>
      <c r="V683" s="139">
        <f t="shared" si="64"/>
        <v>0</v>
      </c>
      <c r="W683" s="199" t="str">
        <f t="shared" si="66"/>
        <v/>
      </c>
    </row>
    <row r="684" spans="1:23" ht="18" customHeight="1" x14ac:dyDescent="0.25">
      <c r="A684" s="69"/>
      <c r="B684" s="81"/>
      <c r="C684" s="110"/>
      <c r="D684" s="141" t="str">
        <f>IFERROR(IF(FixtureCalc!C680="-","",IF(OR(FixtureCalc!E680="blank row 1",FixtureCalc!E680="blank row 2"),"","Matchweek "&amp;FixtureCalc!C680)),"")</f>
        <v/>
      </c>
      <c r="E684" s="142" t="str">
        <f>IFERROR(IF(LEN(INDEX(Settings!$D$6:$D$37,MATCH(Fixture!F684,Settings!$C$6:$C$37,0)))=0,"",INDEX(Settings!$D$6:$D$37,MATCH(Fixture!F684,Settings!$C$6:$C$37,0))),"")</f>
        <v/>
      </c>
      <c r="F684" s="185" t="str">
        <f>IFERROR(IF(FixtureCalc!C680="-","",IF(OR(FixtureCalc!E680="blank row 1",FixtureCalc!E680="blank row 2"),"", IF(LEN(INDEX(Settings!$C$6:$C$37,FixtureCalc!E680))=0,"BYE",INDEX(Settings!$C$6:$C$37,FixtureCalc!E680))  )),"")</f>
        <v/>
      </c>
      <c r="G684" s="27"/>
      <c r="H684" s="82"/>
      <c r="I684" s="27"/>
      <c r="J684" s="175" t="str">
        <f>IFERROR(IF(FixtureCalc!C680="-","",IF(OR(FixtureCalc!F680="blank row 1",FixtureCalc!F680="blank row 2"),"",IF(LEN(INDEX(Settings!$C$6:$C$37,FixtureCalc!F680))=0,"BYE",INDEX(Settings!$C$6:$C$37,FixtureCalc!F680)) )),"")</f>
        <v/>
      </c>
      <c r="K684" s="90"/>
      <c r="L684" s="195" t="str">
        <f t="shared" si="65"/>
        <v/>
      </c>
      <c r="S684" s="201" t="str">
        <f t="shared" si="61"/>
        <v>NO</v>
      </c>
      <c r="T684" s="201" t="str">
        <f t="shared" si="62"/>
        <v>NO</v>
      </c>
      <c r="U684" s="201" t="str">
        <f t="shared" si="63"/>
        <v>NO</v>
      </c>
      <c r="V684" s="139">
        <f t="shared" si="64"/>
        <v>0</v>
      </c>
      <c r="W684" s="199" t="str">
        <f t="shared" si="66"/>
        <v/>
      </c>
    </row>
    <row r="685" spans="1:23" ht="18" customHeight="1" x14ac:dyDescent="0.25">
      <c r="A685" s="69"/>
      <c r="B685" s="81"/>
      <c r="C685" s="110"/>
      <c r="D685" s="141" t="str">
        <f>IFERROR(IF(FixtureCalc!C681="-","",IF(OR(FixtureCalc!E681="blank row 1",FixtureCalc!E681="blank row 2"),"","Matchweek "&amp;FixtureCalc!C681)),"")</f>
        <v/>
      </c>
      <c r="E685" s="142" t="str">
        <f>IFERROR(IF(LEN(INDEX(Settings!$D$6:$D$37,MATCH(Fixture!F685,Settings!$C$6:$C$37,0)))=0,"",INDEX(Settings!$D$6:$D$37,MATCH(Fixture!F685,Settings!$C$6:$C$37,0))),"")</f>
        <v/>
      </c>
      <c r="F685" s="185" t="str">
        <f>IFERROR(IF(FixtureCalc!C681="-","",IF(OR(FixtureCalc!E681="blank row 1",FixtureCalc!E681="blank row 2"),"", IF(LEN(INDEX(Settings!$C$6:$C$37,FixtureCalc!E681))=0,"BYE",INDEX(Settings!$C$6:$C$37,FixtureCalc!E681))  )),"")</f>
        <v/>
      </c>
      <c r="G685" s="27"/>
      <c r="H685" s="82"/>
      <c r="I685" s="27"/>
      <c r="J685" s="175" t="str">
        <f>IFERROR(IF(FixtureCalc!C681="-","",IF(OR(FixtureCalc!F681="blank row 1",FixtureCalc!F681="blank row 2"),"",IF(LEN(INDEX(Settings!$C$6:$C$37,FixtureCalc!F681))=0,"BYE",INDEX(Settings!$C$6:$C$37,FixtureCalc!F681)) )),"")</f>
        <v/>
      </c>
      <c r="K685" s="90"/>
      <c r="L685" s="195" t="str">
        <f t="shared" si="65"/>
        <v/>
      </c>
      <c r="S685" s="201" t="str">
        <f t="shared" si="61"/>
        <v>NO</v>
      </c>
      <c r="T685" s="201" t="str">
        <f t="shared" si="62"/>
        <v>NO</v>
      </c>
      <c r="U685" s="201" t="str">
        <f t="shared" si="63"/>
        <v>NO</v>
      </c>
      <c r="V685" s="139">
        <f t="shared" si="64"/>
        <v>0</v>
      </c>
      <c r="W685" s="199" t="str">
        <f t="shared" si="66"/>
        <v/>
      </c>
    </row>
    <row r="686" spans="1:23" ht="18" customHeight="1" x14ac:dyDescent="0.25">
      <c r="A686" s="69"/>
      <c r="B686" s="81"/>
      <c r="C686" s="110"/>
      <c r="D686" s="141" t="str">
        <f>IFERROR(IF(FixtureCalc!C682="-","",IF(OR(FixtureCalc!E682="blank row 1",FixtureCalc!E682="blank row 2"),"","Matchweek "&amp;FixtureCalc!C682)),"")</f>
        <v/>
      </c>
      <c r="E686" s="142" t="str">
        <f>IFERROR(IF(LEN(INDEX(Settings!$D$6:$D$37,MATCH(Fixture!F686,Settings!$C$6:$C$37,0)))=0,"",INDEX(Settings!$D$6:$D$37,MATCH(Fixture!F686,Settings!$C$6:$C$37,0))),"")</f>
        <v/>
      </c>
      <c r="F686" s="185" t="str">
        <f>IFERROR(IF(FixtureCalc!C682="-","",IF(OR(FixtureCalc!E682="blank row 1",FixtureCalc!E682="blank row 2"),"", IF(LEN(INDEX(Settings!$C$6:$C$37,FixtureCalc!E682))=0,"BYE",INDEX(Settings!$C$6:$C$37,FixtureCalc!E682))  )),"")</f>
        <v/>
      </c>
      <c r="G686" s="27"/>
      <c r="H686" s="82"/>
      <c r="I686" s="27"/>
      <c r="J686" s="175" t="str">
        <f>IFERROR(IF(FixtureCalc!C682="-","",IF(OR(FixtureCalc!F682="blank row 1",FixtureCalc!F682="blank row 2"),"",IF(LEN(INDEX(Settings!$C$6:$C$37,FixtureCalc!F682))=0,"BYE",INDEX(Settings!$C$6:$C$37,FixtureCalc!F682)) )),"")</f>
        <v/>
      </c>
      <c r="K686" s="90"/>
      <c r="L686" s="195" t="str">
        <f t="shared" si="65"/>
        <v/>
      </c>
      <c r="S686" s="201" t="str">
        <f t="shared" si="61"/>
        <v>NO</v>
      </c>
      <c r="T686" s="201" t="str">
        <f t="shared" si="62"/>
        <v>NO</v>
      </c>
      <c r="U686" s="201" t="str">
        <f t="shared" si="63"/>
        <v>NO</v>
      </c>
      <c r="V686" s="139">
        <f t="shared" si="64"/>
        <v>0</v>
      </c>
      <c r="W686" s="199" t="str">
        <f t="shared" si="66"/>
        <v/>
      </c>
    </row>
    <row r="687" spans="1:23" ht="18" customHeight="1" x14ac:dyDescent="0.25">
      <c r="A687" s="69"/>
      <c r="B687" s="81"/>
      <c r="C687" s="110"/>
      <c r="D687" s="141" t="str">
        <f>IFERROR(IF(FixtureCalc!C683="-","",IF(OR(FixtureCalc!E683="blank row 1",FixtureCalc!E683="blank row 2"),"","Matchweek "&amp;FixtureCalc!C683)),"")</f>
        <v/>
      </c>
      <c r="E687" s="142" t="str">
        <f>IFERROR(IF(LEN(INDEX(Settings!$D$6:$D$37,MATCH(Fixture!F687,Settings!$C$6:$C$37,0)))=0,"",INDEX(Settings!$D$6:$D$37,MATCH(Fixture!F687,Settings!$C$6:$C$37,0))),"")</f>
        <v/>
      </c>
      <c r="F687" s="185" t="str">
        <f>IFERROR(IF(FixtureCalc!C683="-","",IF(OR(FixtureCalc!E683="blank row 1",FixtureCalc!E683="blank row 2"),"", IF(LEN(INDEX(Settings!$C$6:$C$37,FixtureCalc!E683))=0,"BYE",INDEX(Settings!$C$6:$C$37,FixtureCalc!E683))  )),"")</f>
        <v/>
      </c>
      <c r="G687" s="27"/>
      <c r="H687" s="82"/>
      <c r="I687" s="27"/>
      <c r="J687" s="175" t="str">
        <f>IFERROR(IF(FixtureCalc!C683="-","",IF(OR(FixtureCalc!F683="blank row 1",FixtureCalc!F683="blank row 2"),"",IF(LEN(INDEX(Settings!$C$6:$C$37,FixtureCalc!F683))=0,"BYE",INDEX(Settings!$C$6:$C$37,FixtureCalc!F683)) )),"")</f>
        <v/>
      </c>
      <c r="K687" s="90"/>
      <c r="L687" s="195" t="str">
        <f t="shared" si="65"/>
        <v/>
      </c>
      <c r="S687" s="201" t="str">
        <f t="shared" si="61"/>
        <v>NO</v>
      </c>
      <c r="T687" s="201" t="str">
        <f t="shared" si="62"/>
        <v>NO</v>
      </c>
      <c r="U687" s="201" t="str">
        <f t="shared" si="63"/>
        <v>NO</v>
      </c>
      <c r="V687" s="139">
        <f t="shared" si="64"/>
        <v>0</v>
      </c>
      <c r="W687" s="199" t="str">
        <f t="shared" si="66"/>
        <v/>
      </c>
    </row>
    <row r="688" spans="1:23" ht="18" customHeight="1" x14ac:dyDescent="0.25">
      <c r="A688" s="69"/>
      <c r="B688" s="81"/>
      <c r="C688" s="110"/>
      <c r="D688" s="141" t="str">
        <f>IFERROR(IF(FixtureCalc!C684="-","",IF(OR(FixtureCalc!E684="blank row 1",FixtureCalc!E684="blank row 2"),"","Matchweek "&amp;FixtureCalc!C684)),"")</f>
        <v/>
      </c>
      <c r="E688" s="142" t="str">
        <f>IFERROR(IF(LEN(INDEX(Settings!$D$6:$D$37,MATCH(Fixture!F688,Settings!$C$6:$C$37,0)))=0,"",INDEX(Settings!$D$6:$D$37,MATCH(Fixture!F688,Settings!$C$6:$C$37,0))),"")</f>
        <v/>
      </c>
      <c r="F688" s="185" t="str">
        <f>IFERROR(IF(FixtureCalc!C684="-","",IF(OR(FixtureCalc!E684="blank row 1",FixtureCalc!E684="blank row 2"),"", IF(LEN(INDEX(Settings!$C$6:$C$37,FixtureCalc!E684))=0,"BYE",INDEX(Settings!$C$6:$C$37,FixtureCalc!E684))  )),"")</f>
        <v/>
      </c>
      <c r="G688" s="27"/>
      <c r="H688" s="82"/>
      <c r="I688" s="27"/>
      <c r="J688" s="175" t="str">
        <f>IFERROR(IF(FixtureCalc!C684="-","",IF(OR(FixtureCalc!F684="blank row 1",FixtureCalc!F684="blank row 2"),"",IF(LEN(INDEX(Settings!$C$6:$C$37,FixtureCalc!F684))=0,"BYE",INDEX(Settings!$C$6:$C$37,FixtureCalc!F684)) )),"")</f>
        <v/>
      </c>
      <c r="K688" s="90"/>
      <c r="L688" s="195" t="str">
        <f t="shared" si="65"/>
        <v/>
      </c>
      <c r="S688" s="201" t="str">
        <f t="shared" si="61"/>
        <v>NO</v>
      </c>
      <c r="T688" s="201" t="str">
        <f t="shared" si="62"/>
        <v>NO</v>
      </c>
      <c r="U688" s="201" t="str">
        <f t="shared" si="63"/>
        <v>NO</v>
      </c>
      <c r="V688" s="139">
        <f t="shared" si="64"/>
        <v>0</v>
      </c>
      <c r="W688" s="199" t="str">
        <f t="shared" si="66"/>
        <v/>
      </c>
    </row>
    <row r="689" spans="1:23" ht="18" customHeight="1" x14ac:dyDescent="0.25">
      <c r="A689" s="69"/>
      <c r="B689" s="81"/>
      <c r="C689" s="110"/>
      <c r="D689" s="141" t="str">
        <f>IFERROR(IF(FixtureCalc!C685="-","",IF(OR(FixtureCalc!E685="blank row 1",FixtureCalc!E685="blank row 2"),"","Matchweek "&amp;FixtureCalc!C685)),"")</f>
        <v/>
      </c>
      <c r="E689" s="142" t="str">
        <f>IFERROR(IF(LEN(INDEX(Settings!$D$6:$D$37,MATCH(Fixture!F689,Settings!$C$6:$C$37,0)))=0,"",INDEX(Settings!$D$6:$D$37,MATCH(Fixture!F689,Settings!$C$6:$C$37,0))),"")</f>
        <v/>
      </c>
      <c r="F689" s="185" t="str">
        <f>IFERROR(IF(FixtureCalc!C685="-","",IF(OR(FixtureCalc!E685="blank row 1",FixtureCalc!E685="blank row 2"),"", IF(LEN(INDEX(Settings!$C$6:$C$37,FixtureCalc!E685))=0,"BYE",INDEX(Settings!$C$6:$C$37,FixtureCalc!E685))  )),"")</f>
        <v/>
      </c>
      <c r="G689" s="27"/>
      <c r="H689" s="82"/>
      <c r="I689" s="27"/>
      <c r="J689" s="175" t="str">
        <f>IFERROR(IF(FixtureCalc!C685="-","",IF(OR(FixtureCalc!F685="blank row 1",FixtureCalc!F685="blank row 2"),"",IF(LEN(INDEX(Settings!$C$6:$C$37,FixtureCalc!F685))=0,"BYE",INDEX(Settings!$C$6:$C$37,FixtureCalc!F685)) )),"")</f>
        <v/>
      </c>
      <c r="K689" s="90"/>
      <c r="L689" s="195" t="str">
        <f t="shared" si="65"/>
        <v/>
      </c>
      <c r="S689" s="201" t="str">
        <f t="shared" si="61"/>
        <v>NO</v>
      </c>
      <c r="T689" s="201" t="str">
        <f t="shared" si="62"/>
        <v>NO</v>
      </c>
      <c r="U689" s="201" t="str">
        <f t="shared" si="63"/>
        <v>NO</v>
      </c>
      <c r="V689" s="139">
        <f t="shared" si="64"/>
        <v>0</v>
      </c>
      <c r="W689" s="199" t="str">
        <f t="shared" si="66"/>
        <v/>
      </c>
    </row>
    <row r="690" spans="1:23" ht="18" customHeight="1" x14ac:dyDescent="0.25">
      <c r="A690" s="69"/>
      <c r="B690" s="81"/>
      <c r="C690" s="110"/>
      <c r="D690" s="141" t="str">
        <f>IFERROR(IF(FixtureCalc!C686="-","",IF(OR(FixtureCalc!E686="blank row 1",FixtureCalc!E686="blank row 2"),"","Matchweek "&amp;FixtureCalc!C686)),"")</f>
        <v/>
      </c>
      <c r="E690" s="142" t="str">
        <f>IFERROR(IF(LEN(INDEX(Settings!$D$6:$D$37,MATCH(Fixture!F690,Settings!$C$6:$C$37,0)))=0,"",INDEX(Settings!$D$6:$D$37,MATCH(Fixture!F690,Settings!$C$6:$C$37,0))),"")</f>
        <v/>
      </c>
      <c r="F690" s="185" t="str">
        <f>IFERROR(IF(FixtureCalc!C686="-","",IF(OR(FixtureCalc!E686="blank row 1",FixtureCalc!E686="blank row 2"),"", IF(LEN(INDEX(Settings!$C$6:$C$37,FixtureCalc!E686))=0,"BYE",INDEX(Settings!$C$6:$C$37,FixtureCalc!E686))  )),"")</f>
        <v/>
      </c>
      <c r="G690" s="27"/>
      <c r="H690" s="82"/>
      <c r="I690" s="27"/>
      <c r="J690" s="175" t="str">
        <f>IFERROR(IF(FixtureCalc!C686="-","",IF(OR(FixtureCalc!F686="blank row 1",FixtureCalc!F686="blank row 2"),"",IF(LEN(INDEX(Settings!$C$6:$C$37,FixtureCalc!F686))=0,"BYE",INDEX(Settings!$C$6:$C$37,FixtureCalc!F686)) )),"")</f>
        <v/>
      </c>
      <c r="K690" s="90"/>
      <c r="L690" s="195" t="str">
        <f t="shared" si="65"/>
        <v/>
      </c>
      <c r="S690" s="201" t="str">
        <f t="shared" si="61"/>
        <v>NO</v>
      </c>
      <c r="T690" s="201" t="str">
        <f t="shared" si="62"/>
        <v>NO</v>
      </c>
      <c r="U690" s="201" t="str">
        <f t="shared" si="63"/>
        <v>NO</v>
      </c>
      <c r="V690" s="139">
        <f t="shared" si="64"/>
        <v>0</v>
      </c>
      <c r="W690" s="199" t="str">
        <f t="shared" si="66"/>
        <v/>
      </c>
    </row>
    <row r="691" spans="1:23" ht="18" customHeight="1" x14ac:dyDescent="0.25">
      <c r="A691" s="69"/>
      <c r="B691" s="81"/>
      <c r="C691" s="110"/>
      <c r="D691" s="141" t="str">
        <f>IFERROR(IF(FixtureCalc!C687="-","",IF(OR(FixtureCalc!E687="blank row 1",FixtureCalc!E687="blank row 2"),"","Matchweek "&amp;FixtureCalc!C687)),"")</f>
        <v/>
      </c>
      <c r="E691" s="142" t="str">
        <f>IFERROR(IF(LEN(INDEX(Settings!$D$6:$D$37,MATCH(Fixture!F691,Settings!$C$6:$C$37,0)))=0,"",INDEX(Settings!$D$6:$D$37,MATCH(Fixture!F691,Settings!$C$6:$C$37,0))),"")</f>
        <v/>
      </c>
      <c r="F691" s="185" t="str">
        <f>IFERROR(IF(FixtureCalc!C687="-","",IF(OR(FixtureCalc!E687="blank row 1",FixtureCalc!E687="blank row 2"),"", IF(LEN(INDEX(Settings!$C$6:$C$37,FixtureCalc!E687))=0,"BYE",INDEX(Settings!$C$6:$C$37,FixtureCalc!E687))  )),"")</f>
        <v/>
      </c>
      <c r="G691" s="27"/>
      <c r="H691" s="82"/>
      <c r="I691" s="27"/>
      <c r="J691" s="175" t="str">
        <f>IFERROR(IF(FixtureCalc!C687="-","",IF(OR(FixtureCalc!F687="blank row 1",FixtureCalc!F687="blank row 2"),"",IF(LEN(INDEX(Settings!$C$6:$C$37,FixtureCalc!F687))=0,"BYE",INDEX(Settings!$C$6:$C$37,FixtureCalc!F687)) )),"")</f>
        <v/>
      </c>
      <c r="K691" s="90"/>
      <c r="L691" s="195" t="str">
        <f t="shared" si="65"/>
        <v/>
      </c>
      <c r="S691" s="201" t="str">
        <f t="shared" si="61"/>
        <v>NO</v>
      </c>
      <c r="T691" s="201" t="str">
        <f t="shared" si="62"/>
        <v>NO</v>
      </c>
      <c r="U691" s="201" t="str">
        <f t="shared" si="63"/>
        <v>NO</v>
      </c>
      <c r="V691" s="139">
        <f t="shared" si="64"/>
        <v>0</v>
      </c>
      <c r="W691" s="199" t="str">
        <f t="shared" si="66"/>
        <v/>
      </c>
    </row>
    <row r="692" spans="1:23" ht="18" customHeight="1" x14ac:dyDescent="0.25">
      <c r="A692" s="69"/>
      <c r="B692" s="81"/>
      <c r="C692" s="110"/>
      <c r="D692" s="141" t="str">
        <f>IFERROR(IF(FixtureCalc!C688="-","",IF(OR(FixtureCalc!E688="blank row 1",FixtureCalc!E688="blank row 2"),"","Matchweek "&amp;FixtureCalc!C688)),"")</f>
        <v/>
      </c>
      <c r="E692" s="142" t="str">
        <f>IFERROR(IF(LEN(INDEX(Settings!$D$6:$D$37,MATCH(Fixture!F692,Settings!$C$6:$C$37,0)))=0,"",INDEX(Settings!$D$6:$D$37,MATCH(Fixture!F692,Settings!$C$6:$C$37,0))),"")</f>
        <v/>
      </c>
      <c r="F692" s="185" t="str">
        <f>IFERROR(IF(FixtureCalc!C688="-","",IF(OR(FixtureCalc!E688="blank row 1",FixtureCalc!E688="blank row 2"),"", IF(LEN(INDEX(Settings!$C$6:$C$37,FixtureCalc!E688))=0,"BYE",INDEX(Settings!$C$6:$C$37,FixtureCalc!E688))  )),"")</f>
        <v/>
      </c>
      <c r="G692" s="27"/>
      <c r="H692" s="82"/>
      <c r="I692" s="27"/>
      <c r="J692" s="175" t="str">
        <f>IFERROR(IF(FixtureCalc!C688="-","",IF(OR(FixtureCalc!F688="blank row 1",FixtureCalc!F688="blank row 2"),"",IF(LEN(INDEX(Settings!$C$6:$C$37,FixtureCalc!F688))=0,"BYE",INDEX(Settings!$C$6:$C$37,FixtureCalc!F688)) )),"")</f>
        <v/>
      </c>
      <c r="K692" s="90"/>
      <c r="L692" s="195" t="str">
        <f t="shared" si="65"/>
        <v/>
      </c>
      <c r="S692" s="201" t="str">
        <f t="shared" si="61"/>
        <v>NO</v>
      </c>
      <c r="T692" s="201" t="str">
        <f t="shared" si="62"/>
        <v>NO</v>
      </c>
      <c r="U692" s="201" t="str">
        <f t="shared" si="63"/>
        <v>NO</v>
      </c>
      <c r="V692" s="139">
        <f t="shared" si="64"/>
        <v>0</v>
      </c>
      <c r="W692" s="199" t="str">
        <f t="shared" si="66"/>
        <v/>
      </c>
    </row>
    <row r="693" spans="1:23" ht="18" customHeight="1" x14ac:dyDescent="0.25">
      <c r="A693" s="69"/>
      <c r="B693" s="81"/>
      <c r="C693" s="110"/>
      <c r="D693" s="141" t="str">
        <f>IFERROR(IF(FixtureCalc!C689="-","",IF(OR(FixtureCalc!E689="blank row 1",FixtureCalc!E689="blank row 2"),"","Matchweek "&amp;FixtureCalc!C689)),"")</f>
        <v/>
      </c>
      <c r="E693" s="142" t="str">
        <f>IFERROR(IF(LEN(INDEX(Settings!$D$6:$D$37,MATCH(Fixture!F693,Settings!$C$6:$C$37,0)))=0,"",INDEX(Settings!$D$6:$D$37,MATCH(Fixture!F693,Settings!$C$6:$C$37,0))),"")</f>
        <v/>
      </c>
      <c r="F693" s="185" t="str">
        <f>IFERROR(IF(FixtureCalc!C689="-","",IF(OR(FixtureCalc!E689="blank row 1",FixtureCalc!E689="blank row 2"),"", IF(LEN(INDEX(Settings!$C$6:$C$37,FixtureCalc!E689))=0,"BYE",INDEX(Settings!$C$6:$C$37,FixtureCalc!E689))  )),"")</f>
        <v/>
      </c>
      <c r="G693" s="27"/>
      <c r="H693" s="82"/>
      <c r="I693" s="27"/>
      <c r="J693" s="175" t="str">
        <f>IFERROR(IF(FixtureCalc!C689="-","",IF(OR(FixtureCalc!F689="blank row 1",FixtureCalc!F689="blank row 2"),"",IF(LEN(INDEX(Settings!$C$6:$C$37,FixtureCalc!F689))=0,"BYE",INDEX(Settings!$C$6:$C$37,FixtureCalc!F689)) )),"")</f>
        <v/>
      </c>
      <c r="K693" s="90"/>
      <c r="L693" s="195" t="str">
        <f t="shared" si="65"/>
        <v/>
      </c>
      <c r="S693" s="201" t="str">
        <f t="shared" si="61"/>
        <v>NO</v>
      </c>
      <c r="T693" s="201" t="str">
        <f t="shared" si="62"/>
        <v>NO</v>
      </c>
      <c r="U693" s="201" t="str">
        <f t="shared" si="63"/>
        <v>NO</v>
      </c>
      <c r="V693" s="139">
        <f t="shared" si="64"/>
        <v>0</v>
      </c>
      <c r="W693" s="199" t="str">
        <f t="shared" si="66"/>
        <v/>
      </c>
    </row>
    <row r="694" spans="1:23" ht="18" customHeight="1" x14ac:dyDescent="0.25">
      <c r="A694" s="69"/>
      <c r="B694" s="81"/>
      <c r="C694" s="110"/>
      <c r="D694" s="141" t="str">
        <f>IFERROR(IF(FixtureCalc!C690="-","",IF(OR(FixtureCalc!E690="blank row 1",FixtureCalc!E690="blank row 2"),"","Matchweek "&amp;FixtureCalc!C690)),"")</f>
        <v/>
      </c>
      <c r="E694" s="142" t="str">
        <f>IFERROR(IF(LEN(INDEX(Settings!$D$6:$D$37,MATCH(Fixture!F694,Settings!$C$6:$C$37,0)))=0,"",INDEX(Settings!$D$6:$D$37,MATCH(Fixture!F694,Settings!$C$6:$C$37,0))),"")</f>
        <v/>
      </c>
      <c r="F694" s="185" t="str">
        <f>IFERROR(IF(FixtureCalc!C690="-","",IF(OR(FixtureCalc!E690="blank row 1",FixtureCalc!E690="blank row 2"),"", IF(LEN(INDEX(Settings!$C$6:$C$37,FixtureCalc!E690))=0,"BYE",INDEX(Settings!$C$6:$C$37,FixtureCalc!E690))  )),"")</f>
        <v/>
      </c>
      <c r="G694" s="27"/>
      <c r="H694" s="82"/>
      <c r="I694" s="27"/>
      <c r="J694" s="175" t="str">
        <f>IFERROR(IF(FixtureCalc!C690="-","",IF(OR(FixtureCalc!F690="blank row 1",FixtureCalc!F690="blank row 2"),"",IF(LEN(INDEX(Settings!$C$6:$C$37,FixtureCalc!F690))=0,"BYE",INDEX(Settings!$C$6:$C$37,FixtureCalc!F690)) )),"")</f>
        <v/>
      </c>
      <c r="K694" s="90"/>
      <c r="L694" s="195" t="str">
        <f t="shared" si="65"/>
        <v/>
      </c>
      <c r="S694" s="201" t="str">
        <f t="shared" si="61"/>
        <v>NO</v>
      </c>
      <c r="T694" s="201" t="str">
        <f t="shared" si="62"/>
        <v>NO</v>
      </c>
      <c r="U694" s="201" t="str">
        <f t="shared" si="63"/>
        <v>NO</v>
      </c>
      <c r="V694" s="139">
        <f t="shared" si="64"/>
        <v>0</v>
      </c>
      <c r="W694" s="199" t="str">
        <f t="shared" si="66"/>
        <v/>
      </c>
    </row>
    <row r="695" spans="1:23" ht="18" customHeight="1" x14ac:dyDescent="0.25">
      <c r="A695" s="69"/>
      <c r="B695" s="81"/>
      <c r="C695" s="110"/>
      <c r="D695" s="141" t="str">
        <f>IFERROR(IF(FixtureCalc!C691="-","",IF(OR(FixtureCalc!E691="blank row 1",FixtureCalc!E691="blank row 2"),"","Matchweek "&amp;FixtureCalc!C691)),"")</f>
        <v/>
      </c>
      <c r="E695" s="142" t="str">
        <f>IFERROR(IF(LEN(INDEX(Settings!$D$6:$D$37,MATCH(Fixture!F695,Settings!$C$6:$C$37,0)))=0,"",INDEX(Settings!$D$6:$D$37,MATCH(Fixture!F695,Settings!$C$6:$C$37,0))),"")</f>
        <v/>
      </c>
      <c r="F695" s="185" t="str">
        <f>IFERROR(IF(FixtureCalc!C691="-","",IF(OR(FixtureCalc!E691="blank row 1",FixtureCalc!E691="blank row 2"),"", IF(LEN(INDEX(Settings!$C$6:$C$37,FixtureCalc!E691))=0,"BYE",INDEX(Settings!$C$6:$C$37,FixtureCalc!E691))  )),"")</f>
        <v/>
      </c>
      <c r="G695" s="27"/>
      <c r="H695" s="82"/>
      <c r="I695" s="27"/>
      <c r="J695" s="175" t="str">
        <f>IFERROR(IF(FixtureCalc!C691="-","",IF(OR(FixtureCalc!F691="blank row 1",FixtureCalc!F691="blank row 2"),"",IF(LEN(INDEX(Settings!$C$6:$C$37,FixtureCalc!F691))=0,"BYE",INDEX(Settings!$C$6:$C$37,FixtureCalc!F691)) )),"")</f>
        <v/>
      </c>
      <c r="K695" s="90"/>
      <c r="L695" s="195" t="str">
        <f t="shared" si="65"/>
        <v/>
      </c>
      <c r="S695" s="201" t="str">
        <f t="shared" si="61"/>
        <v>NO</v>
      </c>
      <c r="T695" s="201" t="str">
        <f t="shared" si="62"/>
        <v>NO</v>
      </c>
      <c r="U695" s="201" t="str">
        <f t="shared" si="63"/>
        <v>NO</v>
      </c>
      <c r="V695" s="139">
        <f t="shared" si="64"/>
        <v>0</v>
      </c>
      <c r="W695" s="199" t="str">
        <f t="shared" si="66"/>
        <v/>
      </c>
    </row>
    <row r="696" spans="1:23" ht="18" customHeight="1" x14ac:dyDescent="0.25">
      <c r="A696" s="69"/>
      <c r="B696" s="81"/>
      <c r="C696" s="110"/>
      <c r="D696" s="141" t="str">
        <f>IFERROR(IF(FixtureCalc!C692="-","",IF(OR(FixtureCalc!E692="blank row 1",FixtureCalc!E692="blank row 2"),"","Matchweek "&amp;FixtureCalc!C692)),"")</f>
        <v/>
      </c>
      <c r="E696" s="142" t="str">
        <f>IFERROR(IF(LEN(INDEX(Settings!$D$6:$D$37,MATCH(Fixture!F696,Settings!$C$6:$C$37,0)))=0,"",INDEX(Settings!$D$6:$D$37,MATCH(Fixture!F696,Settings!$C$6:$C$37,0))),"")</f>
        <v/>
      </c>
      <c r="F696" s="185" t="str">
        <f>IFERROR(IF(FixtureCalc!C692="-","",IF(OR(FixtureCalc!E692="blank row 1",FixtureCalc!E692="blank row 2"),"", IF(LEN(INDEX(Settings!$C$6:$C$37,FixtureCalc!E692))=0,"BYE",INDEX(Settings!$C$6:$C$37,FixtureCalc!E692))  )),"")</f>
        <v/>
      </c>
      <c r="G696" s="27"/>
      <c r="H696" s="82"/>
      <c r="I696" s="27"/>
      <c r="J696" s="175" t="str">
        <f>IFERROR(IF(FixtureCalc!C692="-","",IF(OR(FixtureCalc!F692="blank row 1",FixtureCalc!F692="blank row 2"),"",IF(LEN(INDEX(Settings!$C$6:$C$37,FixtureCalc!F692))=0,"BYE",INDEX(Settings!$C$6:$C$37,FixtureCalc!F692)) )),"")</f>
        <v/>
      </c>
      <c r="K696" s="90"/>
      <c r="L696" s="195" t="str">
        <f t="shared" si="65"/>
        <v/>
      </c>
      <c r="S696" s="201" t="str">
        <f t="shared" si="61"/>
        <v>NO</v>
      </c>
      <c r="T696" s="201" t="str">
        <f t="shared" si="62"/>
        <v>NO</v>
      </c>
      <c r="U696" s="201" t="str">
        <f t="shared" si="63"/>
        <v>NO</v>
      </c>
      <c r="V696" s="139">
        <f t="shared" si="64"/>
        <v>0</v>
      </c>
      <c r="W696" s="199" t="str">
        <f t="shared" si="66"/>
        <v/>
      </c>
    </row>
    <row r="697" spans="1:23" ht="18" customHeight="1" x14ac:dyDescent="0.25">
      <c r="A697" s="69"/>
      <c r="B697" s="81"/>
      <c r="C697" s="110"/>
      <c r="D697" s="141" t="str">
        <f>IFERROR(IF(FixtureCalc!C693="-","",IF(OR(FixtureCalc!E693="blank row 1",FixtureCalc!E693="blank row 2"),"","Matchweek "&amp;FixtureCalc!C693)),"")</f>
        <v/>
      </c>
      <c r="E697" s="142" t="str">
        <f>IFERROR(IF(LEN(INDEX(Settings!$D$6:$D$37,MATCH(Fixture!F697,Settings!$C$6:$C$37,0)))=0,"",INDEX(Settings!$D$6:$D$37,MATCH(Fixture!F697,Settings!$C$6:$C$37,0))),"")</f>
        <v/>
      </c>
      <c r="F697" s="185" t="str">
        <f>IFERROR(IF(FixtureCalc!C693="-","",IF(OR(FixtureCalc!E693="blank row 1",FixtureCalc!E693="blank row 2"),"", IF(LEN(INDEX(Settings!$C$6:$C$37,FixtureCalc!E693))=0,"BYE",INDEX(Settings!$C$6:$C$37,FixtureCalc!E693))  )),"")</f>
        <v/>
      </c>
      <c r="G697" s="27"/>
      <c r="H697" s="82"/>
      <c r="I697" s="27"/>
      <c r="J697" s="175" t="str">
        <f>IFERROR(IF(FixtureCalc!C693="-","",IF(OR(FixtureCalc!F693="blank row 1",FixtureCalc!F693="blank row 2"),"",IF(LEN(INDEX(Settings!$C$6:$C$37,FixtureCalc!F693))=0,"BYE",INDEX(Settings!$C$6:$C$37,FixtureCalc!F693)) )),"")</f>
        <v/>
      </c>
      <c r="K697" s="90"/>
      <c r="L697" s="195" t="str">
        <f t="shared" si="65"/>
        <v/>
      </c>
      <c r="S697" s="201" t="str">
        <f t="shared" si="61"/>
        <v>NO</v>
      </c>
      <c r="T697" s="201" t="str">
        <f t="shared" si="62"/>
        <v>NO</v>
      </c>
      <c r="U697" s="201" t="str">
        <f t="shared" si="63"/>
        <v>NO</v>
      </c>
      <c r="V697" s="139">
        <f t="shared" si="64"/>
        <v>0</v>
      </c>
      <c r="W697" s="199" t="str">
        <f t="shared" si="66"/>
        <v/>
      </c>
    </row>
    <row r="698" spans="1:23" ht="18" customHeight="1" x14ac:dyDescent="0.25">
      <c r="A698" s="69"/>
      <c r="B698" s="81"/>
      <c r="C698" s="110"/>
      <c r="D698" s="141" t="str">
        <f>IFERROR(IF(FixtureCalc!C694="-","",IF(OR(FixtureCalc!E694="blank row 1",FixtureCalc!E694="blank row 2"),"","Matchweek "&amp;FixtureCalc!C694)),"")</f>
        <v/>
      </c>
      <c r="E698" s="142" t="str">
        <f>IFERROR(IF(LEN(INDEX(Settings!$D$6:$D$37,MATCH(Fixture!F698,Settings!$C$6:$C$37,0)))=0,"",INDEX(Settings!$D$6:$D$37,MATCH(Fixture!F698,Settings!$C$6:$C$37,0))),"")</f>
        <v/>
      </c>
      <c r="F698" s="185" t="str">
        <f>IFERROR(IF(FixtureCalc!C694="-","",IF(OR(FixtureCalc!E694="blank row 1",FixtureCalc!E694="blank row 2"),"", IF(LEN(INDEX(Settings!$C$6:$C$37,FixtureCalc!E694))=0,"BYE",INDEX(Settings!$C$6:$C$37,FixtureCalc!E694))  )),"")</f>
        <v/>
      </c>
      <c r="G698" s="27"/>
      <c r="H698" s="82"/>
      <c r="I698" s="27"/>
      <c r="J698" s="175" t="str">
        <f>IFERROR(IF(FixtureCalc!C694="-","",IF(OR(FixtureCalc!F694="blank row 1",FixtureCalc!F694="blank row 2"),"",IF(LEN(INDEX(Settings!$C$6:$C$37,FixtureCalc!F694))=0,"BYE",INDEX(Settings!$C$6:$C$37,FixtureCalc!F694)) )),"")</f>
        <v/>
      </c>
      <c r="K698" s="90"/>
      <c r="L698" s="195" t="str">
        <f t="shared" si="65"/>
        <v/>
      </c>
      <c r="S698" s="201" t="str">
        <f t="shared" si="61"/>
        <v>NO</v>
      </c>
      <c r="T698" s="201" t="str">
        <f t="shared" si="62"/>
        <v>NO</v>
      </c>
      <c r="U698" s="201" t="str">
        <f t="shared" si="63"/>
        <v>NO</v>
      </c>
      <c r="V698" s="139">
        <f t="shared" si="64"/>
        <v>0</v>
      </c>
      <c r="W698" s="199" t="str">
        <f t="shared" si="66"/>
        <v/>
      </c>
    </row>
    <row r="699" spans="1:23" ht="18" customHeight="1" x14ac:dyDescent="0.25">
      <c r="A699" s="69"/>
      <c r="B699" s="81"/>
      <c r="C699" s="110"/>
      <c r="D699" s="141" t="str">
        <f>IFERROR(IF(FixtureCalc!C695="-","",IF(OR(FixtureCalc!E695="blank row 1",FixtureCalc!E695="blank row 2"),"","Matchweek "&amp;FixtureCalc!C695)),"")</f>
        <v/>
      </c>
      <c r="E699" s="142" t="str">
        <f>IFERROR(IF(LEN(INDEX(Settings!$D$6:$D$37,MATCH(Fixture!F699,Settings!$C$6:$C$37,0)))=0,"",INDEX(Settings!$D$6:$D$37,MATCH(Fixture!F699,Settings!$C$6:$C$37,0))),"")</f>
        <v/>
      </c>
      <c r="F699" s="185" t="str">
        <f>IFERROR(IF(FixtureCalc!C695="-","",IF(OR(FixtureCalc!E695="blank row 1",FixtureCalc!E695="blank row 2"),"", IF(LEN(INDEX(Settings!$C$6:$C$37,FixtureCalc!E695))=0,"BYE",INDEX(Settings!$C$6:$C$37,FixtureCalc!E695))  )),"")</f>
        <v/>
      </c>
      <c r="G699" s="27"/>
      <c r="H699" s="82"/>
      <c r="I699" s="27"/>
      <c r="J699" s="175" t="str">
        <f>IFERROR(IF(FixtureCalc!C695="-","",IF(OR(FixtureCalc!F695="blank row 1",FixtureCalc!F695="blank row 2"),"",IF(LEN(INDEX(Settings!$C$6:$C$37,FixtureCalc!F695))=0,"BYE",INDEX(Settings!$C$6:$C$37,FixtureCalc!F695)) )),"")</f>
        <v/>
      </c>
      <c r="K699" s="90"/>
      <c r="L699" s="195" t="str">
        <f t="shared" si="65"/>
        <v/>
      </c>
      <c r="S699" s="201" t="str">
        <f t="shared" si="61"/>
        <v>NO</v>
      </c>
      <c r="T699" s="201" t="str">
        <f t="shared" si="62"/>
        <v>NO</v>
      </c>
      <c r="U699" s="201" t="str">
        <f t="shared" si="63"/>
        <v>NO</v>
      </c>
      <c r="V699" s="139">
        <f t="shared" si="64"/>
        <v>0</v>
      </c>
      <c r="W699" s="199" t="str">
        <f t="shared" si="66"/>
        <v/>
      </c>
    </row>
    <row r="700" spans="1:23" ht="18" customHeight="1" x14ac:dyDescent="0.25">
      <c r="A700" s="69"/>
      <c r="B700" s="81"/>
      <c r="C700" s="110"/>
      <c r="D700" s="141" t="str">
        <f>IFERROR(IF(FixtureCalc!C696="-","",IF(OR(FixtureCalc!E696="blank row 1",FixtureCalc!E696="blank row 2"),"","Matchweek "&amp;FixtureCalc!C696)),"")</f>
        <v/>
      </c>
      <c r="E700" s="142" t="str">
        <f>IFERROR(IF(LEN(INDEX(Settings!$D$6:$D$37,MATCH(Fixture!F700,Settings!$C$6:$C$37,0)))=0,"",INDEX(Settings!$D$6:$D$37,MATCH(Fixture!F700,Settings!$C$6:$C$37,0))),"")</f>
        <v/>
      </c>
      <c r="F700" s="185" t="str">
        <f>IFERROR(IF(FixtureCalc!C696="-","",IF(OR(FixtureCalc!E696="blank row 1",FixtureCalc!E696="blank row 2"),"", IF(LEN(INDEX(Settings!$C$6:$C$37,FixtureCalc!E696))=0,"BYE",INDEX(Settings!$C$6:$C$37,FixtureCalc!E696))  )),"")</f>
        <v/>
      </c>
      <c r="G700" s="27"/>
      <c r="H700" s="82"/>
      <c r="I700" s="27"/>
      <c r="J700" s="175" t="str">
        <f>IFERROR(IF(FixtureCalc!C696="-","",IF(OR(FixtureCalc!F696="blank row 1",FixtureCalc!F696="blank row 2"),"",IF(LEN(INDEX(Settings!$C$6:$C$37,FixtureCalc!F696))=0,"BYE",INDEX(Settings!$C$6:$C$37,FixtureCalc!F696)) )),"")</f>
        <v/>
      </c>
      <c r="K700" s="90"/>
      <c r="L700" s="195" t="str">
        <f t="shared" si="65"/>
        <v/>
      </c>
      <c r="S700" s="201" t="str">
        <f t="shared" si="61"/>
        <v>NO</v>
      </c>
      <c r="T700" s="201" t="str">
        <f t="shared" si="62"/>
        <v>NO</v>
      </c>
      <c r="U700" s="201" t="str">
        <f t="shared" si="63"/>
        <v>NO</v>
      </c>
      <c r="V700" s="139">
        <f t="shared" si="64"/>
        <v>0</v>
      </c>
      <c r="W700" s="199" t="str">
        <f t="shared" si="66"/>
        <v/>
      </c>
    </row>
    <row r="701" spans="1:23" ht="18" customHeight="1" x14ac:dyDescent="0.25">
      <c r="A701" s="69"/>
      <c r="B701" s="81"/>
      <c r="C701" s="110"/>
      <c r="D701" s="141" t="str">
        <f>IFERROR(IF(FixtureCalc!C697="-","",IF(OR(FixtureCalc!E697="blank row 1",FixtureCalc!E697="blank row 2"),"","Matchweek "&amp;FixtureCalc!C697)),"")</f>
        <v/>
      </c>
      <c r="E701" s="142" t="str">
        <f>IFERROR(IF(LEN(INDEX(Settings!$D$6:$D$37,MATCH(Fixture!F701,Settings!$C$6:$C$37,0)))=0,"",INDEX(Settings!$D$6:$D$37,MATCH(Fixture!F701,Settings!$C$6:$C$37,0))),"")</f>
        <v/>
      </c>
      <c r="F701" s="185" t="str">
        <f>IFERROR(IF(FixtureCalc!C697="-","",IF(OR(FixtureCalc!E697="blank row 1",FixtureCalc!E697="blank row 2"),"", IF(LEN(INDEX(Settings!$C$6:$C$37,FixtureCalc!E697))=0,"BYE",INDEX(Settings!$C$6:$C$37,FixtureCalc!E697))  )),"")</f>
        <v/>
      </c>
      <c r="G701" s="27"/>
      <c r="H701" s="82"/>
      <c r="I701" s="27"/>
      <c r="J701" s="175" t="str">
        <f>IFERROR(IF(FixtureCalc!C697="-","",IF(OR(FixtureCalc!F697="blank row 1",FixtureCalc!F697="blank row 2"),"",IF(LEN(INDEX(Settings!$C$6:$C$37,FixtureCalc!F697))=0,"BYE",INDEX(Settings!$C$6:$C$37,FixtureCalc!F697)) )),"")</f>
        <v/>
      </c>
      <c r="K701" s="90"/>
      <c r="L701" s="195" t="str">
        <f t="shared" si="65"/>
        <v/>
      </c>
      <c r="S701" s="201" t="str">
        <f t="shared" si="61"/>
        <v>NO</v>
      </c>
      <c r="T701" s="201" t="str">
        <f t="shared" si="62"/>
        <v>NO</v>
      </c>
      <c r="U701" s="201" t="str">
        <f t="shared" si="63"/>
        <v>NO</v>
      </c>
      <c r="V701" s="139">
        <f t="shared" si="64"/>
        <v>0</v>
      </c>
      <c r="W701" s="199" t="str">
        <f t="shared" si="66"/>
        <v/>
      </c>
    </row>
    <row r="702" spans="1:23" ht="18" customHeight="1" x14ac:dyDescent="0.25">
      <c r="A702" s="69"/>
      <c r="B702" s="81"/>
      <c r="C702" s="110"/>
      <c r="D702" s="141" t="str">
        <f>IFERROR(IF(FixtureCalc!C698="-","",IF(OR(FixtureCalc!E698="blank row 1",FixtureCalc!E698="blank row 2"),"","Matchweek "&amp;FixtureCalc!C698)),"")</f>
        <v/>
      </c>
      <c r="E702" s="142" t="str">
        <f>IFERROR(IF(LEN(INDEX(Settings!$D$6:$D$37,MATCH(Fixture!F702,Settings!$C$6:$C$37,0)))=0,"",INDEX(Settings!$D$6:$D$37,MATCH(Fixture!F702,Settings!$C$6:$C$37,0))),"")</f>
        <v/>
      </c>
      <c r="F702" s="185" t="str">
        <f>IFERROR(IF(FixtureCalc!C698="-","",IF(OR(FixtureCalc!E698="blank row 1",FixtureCalc!E698="blank row 2"),"", IF(LEN(INDEX(Settings!$C$6:$C$37,FixtureCalc!E698))=0,"BYE",INDEX(Settings!$C$6:$C$37,FixtureCalc!E698))  )),"")</f>
        <v/>
      </c>
      <c r="G702" s="27"/>
      <c r="H702" s="82"/>
      <c r="I702" s="27"/>
      <c r="J702" s="175" t="str">
        <f>IFERROR(IF(FixtureCalc!C698="-","",IF(OR(FixtureCalc!F698="blank row 1",FixtureCalc!F698="blank row 2"),"",IF(LEN(INDEX(Settings!$C$6:$C$37,FixtureCalc!F698))=0,"BYE",INDEX(Settings!$C$6:$C$37,FixtureCalc!F698)) )),"")</f>
        <v/>
      </c>
      <c r="K702" s="90"/>
      <c r="L702" s="195" t="str">
        <f t="shared" si="65"/>
        <v/>
      </c>
      <c r="S702" s="201" t="str">
        <f t="shared" si="61"/>
        <v>NO</v>
      </c>
      <c r="T702" s="201" t="str">
        <f t="shared" si="62"/>
        <v>NO</v>
      </c>
      <c r="U702" s="201" t="str">
        <f t="shared" si="63"/>
        <v>NO</v>
      </c>
      <c r="V702" s="139">
        <f t="shared" si="64"/>
        <v>0</v>
      </c>
      <c r="W702" s="199" t="str">
        <f t="shared" si="66"/>
        <v/>
      </c>
    </row>
    <row r="703" spans="1:23" ht="18" customHeight="1" x14ac:dyDescent="0.25">
      <c r="A703" s="69"/>
      <c r="B703" s="81"/>
      <c r="C703" s="110"/>
      <c r="D703" s="141" t="str">
        <f>IFERROR(IF(FixtureCalc!C699="-","",IF(OR(FixtureCalc!E699="blank row 1",FixtureCalc!E699="blank row 2"),"","Matchweek "&amp;FixtureCalc!C699)),"")</f>
        <v/>
      </c>
      <c r="E703" s="142" t="str">
        <f>IFERROR(IF(LEN(INDEX(Settings!$D$6:$D$37,MATCH(Fixture!F703,Settings!$C$6:$C$37,0)))=0,"",INDEX(Settings!$D$6:$D$37,MATCH(Fixture!F703,Settings!$C$6:$C$37,0))),"")</f>
        <v/>
      </c>
      <c r="F703" s="185" t="str">
        <f>IFERROR(IF(FixtureCalc!C699="-","",IF(OR(FixtureCalc!E699="blank row 1",FixtureCalc!E699="blank row 2"),"", IF(LEN(INDEX(Settings!$C$6:$C$37,FixtureCalc!E699))=0,"BYE",INDEX(Settings!$C$6:$C$37,FixtureCalc!E699))  )),"")</f>
        <v/>
      </c>
      <c r="G703" s="27"/>
      <c r="H703" s="82"/>
      <c r="I703" s="27"/>
      <c r="J703" s="175" t="str">
        <f>IFERROR(IF(FixtureCalc!C699="-","",IF(OR(FixtureCalc!F699="blank row 1",FixtureCalc!F699="blank row 2"),"",IF(LEN(INDEX(Settings!$C$6:$C$37,FixtureCalc!F699))=0,"BYE",INDEX(Settings!$C$6:$C$37,FixtureCalc!F699)) )),"")</f>
        <v/>
      </c>
      <c r="K703" s="90"/>
      <c r="L703" s="195" t="str">
        <f t="shared" si="65"/>
        <v/>
      </c>
      <c r="S703" s="201" t="str">
        <f t="shared" si="61"/>
        <v>NO</v>
      </c>
      <c r="T703" s="201" t="str">
        <f t="shared" si="62"/>
        <v>NO</v>
      </c>
      <c r="U703" s="201" t="str">
        <f t="shared" si="63"/>
        <v>NO</v>
      </c>
      <c r="V703" s="139">
        <f t="shared" si="64"/>
        <v>0</v>
      </c>
      <c r="W703" s="199" t="str">
        <f t="shared" si="66"/>
        <v/>
      </c>
    </row>
    <row r="704" spans="1:23" ht="18" customHeight="1" x14ac:dyDescent="0.25">
      <c r="A704" s="69"/>
      <c r="B704" s="81"/>
      <c r="C704" s="110"/>
      <c r="D704" s="141" t="str">
        <f>IFERROR(IF(FixtureCalc!C700="-","",IF(OR(FixtureCalc!E700="blank row 1",FixtureCalc!E700="blank row 2"),"","Matchweek "&amp;FixtureCalc!C700)),"")</f>
        <v/>
      </c>
      <c r="E704" s="142" t="str">
        <f>IFERROR(IF(LEN(INDEX(Settings!$D$6:$D$37,MATCH(Fixture!F704,Settings!$C$6:$C$37,0)))=0,"",INDEX(Settings!$D$6:$D$37,MATCH(Fixture!F704,Settings!$C$6:$C$37,0))),"")</f>
        <v/>
      </c>
      <c r="F704" s="185" t="str">
        <f>IFERROR(IF(FixtureCalc!C700="-","",IF(OR(FixtureCalc!E700="blank row 1",FixtureCalc!E700="blank row 2"),"", IF(LEN(INDEX(Settings!$C$6:$C$37,FixtureCalc!E700))=0,"BYE",INDEX(Settings!$C$6:$C$37,FixtureCalc!E700))  )),"")</f>
        <v/>
      </c>
      <c r="G704" s="27"/>
      <c r="H704" s="82"/>
      <c r="I704" s="27"/>
      <c r="J704" s="175" t="str">
        <f>IFERROR(IF(FixtureCalc!C700="-","",IF(OR(FixtureCalc!F700="blank row 1",FixtureCalc!F700="blank row 2"),"",IF(LEN(INDEX(Settings!$C$6:$C$37,FixtureCalc!F700))=0,"BYE",INDEX(Settings!$C$6:$C$37,FixtureCalc!F700)) )),"")</f>
        <v/>
      </c>
      <c r="K704" s="90"/>
      <c r="L704" s="195" t="str">
        <f t="shared" si="65"/>
        <v/>
      </c>
      <c r="S704" s="201" t="str">
        <f t="shared" si="61"/>
        <v>NO</v>
      </c>
      <c r="T704" s="201" t="str">
        <f t="shared" si="62"/>
        <v>NO</v>
      </c>
      <c r="U704" s="201" t="str">
        <f t="shared" si="63"/>
        <v>NO</v>
      </c>
      <c r="V704" s="139">
        <f t="shared" si="64"/>
        <v>0</v>
      </c>
      <c r="W704" s="199" t="str">
        <f t="shared" si="66"/>
        <v/>
      </c>
    </row>
    <row r="705" spans="1:23" ht="18" customHeight="1" x14ac:dyDescent="0.25">
      <c r="A705" s="69"/>
      <c r="B705" s="81"/>
      <c r="C705" s="110"/>
      <c r="D705" s="141" t="str">
        <f>IFERROR(IF(FixtureCalc!C701="-","",IF(OR(FixtureCalc!E701="blank row 1",FixtureCalc!E701="blank row 2"),"","Matchweek "&amp;FixtureCalc!C701)),"")</f>
        <v/>
      </c>
      <c r="E705" s="142" t="str">
        <f>IFERROR(IF(LEN(INDEX(Settings!$D$6:$D$37,MATCH(Fixture!F705,Settings!$C$6:$C$37,0)))=0,"",INDEX(Settings!$D$6:$D$37,MATCH(Fixture!F705,Settings!$C$6:$C$37,0))),"")</f>
        <v/>
      </c>
      <c r="F705" s="185" t="str">
        <f>IFERROR(IF(FixtureCalc!C701="-","",IF(OR(FixtureCalc!E701="blank row 1",FixtureCalc!E701="blank row 2"),"", IF(LEN(INDEX(Settings!$C$6:$C$37,FixtureCalc!E701))=0,"BYE",INDEX(Settings!$C$6:$C$37,FixtureCalc!E701))  )),"")</f>
        <v/>
      </c>
      <c r="G705" s="27"/>
      <c r="H705" s="82"/>
      <c r="I705" s="27"/>
      <c r="J705" s="175" t="str">
        <f>IFERROR(IF(FixtureCalc!C701="-","",IF(OR(FixtureCalc!F701="blank row 1",FixtureCalc!F701="blank row 2"),"",IF(LEN(INDEX(Settings!$C$6:$C$37,FixtureCalc!F701))=0,"BYE",INDEX(Settings!$C$6:$C$37,FixtureCalc!F701)) )),"")</f>
        <v/>
      </c>
      <c r="K705" s="90"/>
      <c r="L705" s="195" t="str">
        <f t="shared" si="65"/>
        <v/>
      </c>
      <c r="S705" s="201" t="str">
        <f t="shared" si="61"/>
        <v>NO</v>
      </c>
      <c r="T705" s="201" t="str">
        <f t="shared" si="62"/>
        <v>NO</v>
      </c>
      <c r="U705" s="201" t="str">
        <f t="shared" si="63"/>
        <v>NO</v>
      </c>
      <c r="V705" s="139">
        <f t="shared" si="64"/>
        <v>0</v>
      </c>
      <c r="W705" s="199" t="str">
        <f t="shared" si="66"/>
        <v/>
      </c>
    </row>
    <row r="706" spans="1:23" ht="18" customHeight="1" x14ac:dyDescent="0.25">
      <c r="A706" s="69"/>
      <c r="B706" s="81"/>
      <c r="C706" s="110"/>
      <c r="D706" s="141" t="str">
        <f>IFERROR(IF(FixtureCalc!C702="-","",IF(OR(FixtureCalc!E702="blank row 1",FixtureCalc!E702="blank row 2"),"","Matchweek "&amp;FixtureCalc!C702)),"")</f>
        <v/>
      </c>
      <c r="E706" s="142" t="str">
        <f>IFERROR(IF(LEN(INDEX(Settings!$D$6:$D$37,MATCH(Fixture!F706,Settings!$C$6:$C$37,0)))=0,"",INDEX(Settings!$D$6:$D$37,MATCH(Fixture!F706,Settings!$C$6:$C$37,0))),"")</f>
        <v/>
      </c>
      <c r="F706" s="185" t="str">
        <f>IFERROR(IF(FixtureCalc!C702="-","",IF(OR(FixtureCalc!E702="blank row 1",FixtureCalc!E702="blank row 2"),"", IF(LEN(INDEX(Settings!$C$6:$C$37,FixtureCalc!E702))=0,"BYE",INDEX(Settings!$C$6:$C$37,FixtureCalc!E702))  )),"")</f>
        <v/>
      </c>
      <c r="G706" s="27"/>
      <c r="H706" s="82"/>
      <c r="I706" s="27"/>
      <c r="J706" s="175" t="str">
        <f>IFERROR(IF(FixtureCalc!C702="-","",IF(OR(FixtureCalc!F702="blank row 1",FixtureCalc!F702="blank row 2"),"",IF(LEN(INDEX(Settings!$C$6:$C$37,FixtureCalc!F702))=0,"BYE",INDEX(Settings!$C$6:$C$37,FixtureCalc!F702)) )),"")</f>
        <v/>
      </c>
      <c r="K706" s="90"/>
      <c r="L706" s="195" t="str">
        <f t="shared" si="65"/>
        <v/>
      </c>
      <c r="S706" s="201" t="str">
        <f t="shared" si="61"/>
        <v>NO</v>
      </c>
      <c r="T706" s="201" t="str">
        <f t="shared" si="62"/>
        <v>NO</v>
      </c>
      <c r="U706" s="201" t="str">
        <f t="shared" si="63"/>
        <v>NO</v>
      </c>
      <c r="V706" s="139">
        <f t="shared" si="64"/>
        <v>0</v>
      </c>
      <c r="W706" s="199" t="str">
        <f t="shared" si="66"/>
        <v/>
      </c>
    </row>
    <row r="707" spans="1:23" ht="18" customHeight="1" x14ac:dyDescent="0.25">
      <c r="A707" s="69"/>
      <c r="B707" s="81"/>
      <c r="C707" s="110"/>
      <c r="D707" s="141" t="str">
        <f>IFERROR(IF(FixtureCalc!C703="-","",IF(OR(FixtureCalc!E703="blank row 1",FixtureCalc!E703="blank row 2"),"","Matchweek "&amp;FixtureCalc!C703)),"")</f>
        <v/>
      </c>
      <c r="E707" s="142" t="str">
        <f>IFERROR(IF(LEN(INDEX(Settings!$D$6:$D$37,MATCH(Fixture!F707,Settings!$C$6:$C$37,0)))=0,"",INDEX(Settings!$D$6:$D$37,MATCH(Fixture!F707,Settings!$C$6:$C$37,0))),"")</f>
        <v/>
      </c>
      <c r="F707" s="185" t="str">
        <f>IFERROR(IF(FixtureCalc!C703="-","",IF(OR(FixtureCalc!E703="blank row 1",FixtureCalc!E703="blank row 2"),"", IF(LEN(INDEX(Settings!$C$6:$C$37,FixtureCalc!E703))=0,"BYE",INDEX(Settings!$C$6:$C$37,FixtureCalc!E703))  )),"")</f>
        <v/>
      </c>
      <c r="G707" s="27"/>
      <c r="H707" s="82"/>
      <c r="I707" s="27"/>
      <c r="J707" s="175" t="str">
        <f>IFERROR(IF(FixtureCalc!C703="-","",IF(OR(FixtureCalc!F703="blank row 1",FixtureCalc!F703="blank row 2"),"",IF(LEN(INDEX(Settings!$C$6:$C$37,FixtureCalc!F703))=0,"BYE",INDEX(Settings!$C$6:$C$37,FixtureCalc!F703)) )),"")</f>
        <v/>
      </c>
      <c r="K707" s="90"/>
      <c r="L707" s="195" t="str">
        <f t="shared" si="65"/>
        <v/>
      </c>
      <c r="S707" s="201" t="str">
        <f t="shared" si="61"/>
        <v>NO</v>
      </c>
      <c r="T707" s="201" t="str">
        <f t="shared" si="62"/>
        <v>NO</v>
      </c>
      <c r="U707" s="201" t="str">
        <f t="shared" si="63"/>
        <v>NO</v>
      </c>
      <c r="V707" s="139">
        <f t="shared" si="64"/>
        <v>0</v>
      </c>
      <c r="W707" s="199" t="str">
        <f t="shared" si="66"/>
        <v/>
      </c>
    </row>
    <row r="708" spans="1:23" ht="18" customHeight="1" x14ac:dyDescent="0.25">
      <c r="A708" s="69"/>
      <c r="B708" s="81"/>
      <c r="C708" s="110"/>
      <c r="D708" s="141" t="str">
        <f>IFERROR(IF(FixtureCalc!C704="-","",IF(OR(FixtureCalc!E704="blank row 1",FixtureCalc!E704="blank row 2"),"","Matchweek "&amp;FixtureCalc!C704)),"")</f>
        <v/>
      </c>
      <c r="E708" s="142" t="str">
        <f>IFERROR(IF(LEN(INDEX(Settings!$D$6:$D$37,MATCH(Fixture!F708,Settings!$C$6:$C$37,0)))=0,"",INDEX(Settings!$D$6:$D$37,MATCH(Fixture!F708,Settings!$C$6:$C$37,0))),"")</f>
        <v/>
      </c>
      <c r="F708" s="185" t="str">
        <f>IFERROR(IF(FixtureCalc!C704="-","",IF(OR(FixtureCalc!E704="blank row 1",FixtureCalc!E704="blank row 2"),"", IF(LEN(INDEX(Settings!$C$6:$C$37,FixtureCalc!E704))=0,"BYE",INDEX(Settings!$C$6:$C$37,FixtureCalc!E704))  )),"")</f>
        <v/>
      </c>
      <c r="G708" s="27"/>
      <c r="H708" s="82"/>
      <c r="I708" s="27"/>
      <c r="J708" s="175" t="str">
        <f>IFERROR(IF(FixtureCalc!C704="-","",IF(OR(FixtureCalc!F704="blank row 1",FixtureCalc!F704="blank row 2"),"",IF(LEN(INDEX(Settings!$C$6:$C$37,FixtureCalc!F704))=0,"BYE",INDEX(Settings!$C$6:$C$37,FixtureCalc!F704)) )),"")</f>
        <v/>
      </c>
      <c r="K708" s="90"/>
      <c r="L708" s="195" t="str">
        <f t="shared" si="65"/>
        <v/>
      </c>
      <c r="S708" s="201" t="str">
        <f t="shared" si="61"/>
        <v>NO</v>
      </c>
      <c r="T708" s="201" t="str">
        <f t="shared" si="62"/>
        <v>NO</v>
      </c>
      <c r="U708" s="201" t="str">
        <f t="shared" si="63"/>
        <v>NO</v>
      </c>
      <c r="V708" s="139">
        <f t="shared" si="64"/>
        <v>0</v>
      </c>
      <c r="W708" s="199" t="str">
        <f t="shared" si="66"/>
        <v/>
      </c>
    </row>
    <row r="709" spans="1:23" ht="18" customHeight="1" x14ac:dyDescent="0.25">
      <c r="A709" s="69"/>
      <c r="B709" s="81"/>
      <c r="C709" s="110"/>
      <c r="D709" s="141" t="str">
        <f>IFERROR(IF(FixtureCalc!C705="-","",IF(OR(FixtureCalc!E705="blank row 1",FixtureCalc!E705="blank row 2"),"","Matchweek "&amp;FixtureCalc!C705)),"")</f>
        <v/>
      </c>
      <c r="E709" s="142" t="str">
        <f>IFERROR(IF(LEN(INDEX(Settings!$D$6:$D$37,MATCH(Fixture!F709,Settings!$C$6:$C$37,0)))=0,"",INDEX(Settings!$D$6:$D$37,MATCH(Fixture!F709,Settings!$C$6:$C$37,0))),"")</f>
        <v/>
      </c>
      <c r="F709" s="185" t="str">
        <f>IFERROR(IF(FixtureCalc!C705="-","",IF(OR(FixtureCalc!E705="blank row 1",FixtureCalc!E705="blank row 2"),"", IF(LEN(INDEX(Settings!$C$6:$C$37,FixtureCalc!E705))=0,"BYE",INDEX(Settings!$C$6:$C$37,FixtureCalc!E705))  )),"")</f>
        <v/>
      </c>
      <c r="G709" s="27"/>
      <c r="H709" s="82"/>
      <c r="I709" s="27"/>
      <c r="J709" s="175" t="str">
        <f>IFERROR(IF(FixtureCalc!C705="-","",IF(OR(FixtureCalc!F705="blank row 1",FixtureCalc!F705="blank row 2"),"",IF(LEN(INDEX(Settings!$C$6:$C$37,FixtureCalc!F705))=0,"BYE",INDEX(Settings!$C$6:$C$37,FixtureCalc!F705)) )),"")</f>
        <v/>
      </c>
      <c r="K709" s="90"/>
      <c r="L709" s="195" t="str">
        <f t="shared" si="65"/>
        <v/>
      </c>
      <c r="S709" s="201" t="str">
        <f t="shared" si="61"/>
        <v>NO</v>
      </c>
      <c r="T709" s="201" t="str">
        <f t="shared" si="62"/>
        <v>NO</v>
      </c>
      <c r="U709" s="201" t="str">
        <f t="shared" si="63"/>
        <v>NO</v>
      </c>
      <c r="V709" s="139">
        <f t="shared" si="64"/>
        <v>0</v>
      </c>
      <c r="W709" s="199" t="str">
        <f t="shared" si="66"/>
        <v/>
      </c>
    </row>
    <row r="710" spans="1:23" ht="18" customHeight="1" x14ac:dyDescent="0.25">
      <c r="A710" s="69"/>
      <c r="B710" s="81"/>
      <c r="C710" s="110"/>
      <c r="D710" s="141" t="str">
        <f>IFERROR(IF(FixtureCalc!C706="-","",IF(OR(FixtureCalc!E706="blank row 1",FixtureCalc!E706="blank row 2"),"","Matchweek "&amp;FixtureCalc!C706)),"")</f>
        <v/>
      </c>
      <c r="E710" s="142" t="str">
        <f>IFERROR(IF(LEN(INDEX(Settings!$D$6:$D$37,MATCH(Fixture!F710,Settings!$C$6:$C$37,0)))=0,"",INDEX(Settings!$D$6:$D$37,MATCH(Fixture!F710,Settings!$C$6:$C$37,0))),"")</f>
        <v/>
      </c>
      <c r="F710" s="185" t="str">
        <f>IFERROR(IF(FixtureCalc!C706="-","",IF(OR(FixtureCalc!E706="blank row 1",FixtureCalc!E706="blank row 2"),"", IF(LEN(INDEX(Settings!$C$6:$C$37,FixtureCalc!E706))=0,"BYE",INDEX(Settings!$C$6:$C$37,FixtureCalc!E706))  )),"")</f>
        <v/>
      </c>
      <c r="G710" s="27"/>
      <c r="H710" s="82"/>
      <c r="I710" s="27"/>
      <c r="J710" s="175" t="str">
        <f>IFERROR(IF(FixtureCalc!C706="-","",IF(OR(FixtureCalc!F706="blank row 1",FixtureCalc!F706="blank row 2"),"",IF(LEN(INDEX(Settings!$C$6:$C$37,FixtureCalc!F706))=0,"BYE",INDEX(Settings!$C$6:$C$37,FixtureCalc!F706)) )),"")</f>
        <v/>
      </c>
      <c r="K710" s="90"/>
      <c r="L710" s="195" t="str">
        <f t="shared" si="65"/>
        <v/>
      </c>
      <c r="S710" s="201" t="str">
        <f t="shared" si="61"/>
        <v>NO</v>
      </c>
      <c r="T710" s="201" t="str">
        <f t="shared" si="62"/>
        <v>NO</v>
      </c>
      <c r="U710" s="201" t="str">
        <f t="shared" si="63"/>
        <v>NO</v>
      </c>
      <c r="V710" s="139">
        <f t="shared" si="64"/>
        <v>0</v>
      </c>
      <c r="W710" s="199" t="str">
        <f t="shared" si="66"/>
        <v/>
      </c>
    </row>
    <row r="711" spans="1:23" ht="18" customHeight="1" x14ac:dyDescent="0.25">
      <c r="A711" s="69"/>
      <c r="B711" s="81"/>
      <c r="C711" s="110"/>
      <c r="D711" s="141" t="str">
        <f>IFERROR(IF(FixtureCalc!C707="-","",IF(OR(FixtureCalc!E707="blank row 1",FixtureCalc!E707="blank row 2"),"","Matchweek "&amp;FixtureCalc!C707)),"")</f>
        <v/>
      </c>
      <c r="E711" s="142" t="str">
        <f>IFERROR(IF(LEN(INDEX(Settings!$D$6:$D$37,MATCH(Fixture!F711,Settings!$C$6:$C$37,0)))=0,"",INDEX(Settings!$D$6:$D$37,MATCH(Fixture!F711,Settings!$C$6:$C$37,0))),"")</f>
        <v/>
      </c>
      <c r="F711" s="185" t="str">
        <f>IFERROR(IF(FixtureCalc!C707="-","",IF(OR(FixtureCalc!E707="blank row 1",FixtureCalc!E707="blank row 2"),"", IF(LEN(INDEX(Settings!$C$6:$C$37,FixtureCalc!E707))=0,"BYE",INDEX(Settings!$C$6:$C$37,FixtureCalc!E707))  )),"")</f>
        <v/>
      </c>
      <c r="G711" s="27"/>
      <c r="H711" s="82"/>
      <c r="I711" s="27"/>
      <c r="J711" s="175" t="str">
        <f>IFERROR(IF(FixtureCalc!C707="-","",IF(OR(FixtureCalc!F707="blank row 1",FixtureCalc!F707="blank row 2"),"",IF(LEN(INDEX(Settings!$C$6:$C$37,FixtureCalc!F707))=0,"BYE",INDEX(Settings!$C$6:$C$37,FixtureCalc!F707)) )),"")</f>
        <v/>
      </c>
      <c r="K711" s="90"/>
      <c r="L711" s="195" t="str">
        <f t="shared" si="65"/>
        <v/>
      </c>
      <c r="S711" s="201" t="str">
        <f t="shared" si="61"/>
        <v>NO</v>
      </c>
      <c r="T711" s="201" t="str">
        <f t="shared" si="62"/>
        <v>NO</v>
      </c>
      <c r="U711" s="201" t="str">
        <f t="shared" si="63"/>
        <v>NO</v>
      </c>
      <c r="V711" s="139">
        <f t="shared" si="64"/>
        <v>0</v>
      </c>
      <c r="W711" s="199" t="str">
        <f t="shared" si="66"/>
        <v/>
      </c>
    </row>
    <row r="712" spans="1:23" ht="18" customHeight="1" x14ac:dyDescent="0.25">
      <c r="A712" s="69"/>
      <c r="B712" s="81"/>
      <c r="C712" s="110"/>
      <c r="D712" s="141" t="str">
        <f>IFERROR(IF(FixtureCalc!C708="-","",IF(OR(FixtureCalc!E708="blank row 1",FixtureCalc!E708="blank row 2"),"","Matchweek "&amp;FixtureCalc!C708)),"")</f>
        <v/>
      </c>
      <c r="E712" s="142" t="str">
        <f>IFERROR(IF(LEN(INDEX(Settings!$D$6:$D$37,MATCH(Fixture!F712,Settings!$C$6:$C$37,0)))=0,"",INDEX(Settings!$D$6:$D$37,MATCH(Fixture!F712,Settings!$C$6:$C$37,0))),"")</f>
        <v/>
      </c>
      <c r="F712" s="185" t="str">
        <f>IFERROR(IF(FixtureCalc!C708="-","",IF(OR(FixtureCalc!E708="blank row 1",FixtureCalc!E708="blank row 2"),"", IF(LEN(INDEX(Settings!$C$6:$C$37,FixtureCalc!E708))=0,"BYE",INDEX(Settings!$C$6:$C$37,FixtureCalc!E708))  )),"")</f>
        <v/>
      </c>
      <c r="G712" s="27"/>
      <c r="H712" s="82"/>
      <c r="I712" s="27"/>
      <c r="J712" s="175" t="str">
        <f>IFERROR(IF(FixtureCalc!C708="-","",IF(OR(FixtureCalc!F708="blank row 1",FixtureCalc!F708="blank row 2"),"",IF(LEN(INDEX(Settings!$C$6:$C$37,FixtureCalc!F708))=0,"BYE",INDEX(Settings!$C$6:$C$37,FixtureCalc!F708)) )),"")</f>
        <v/>
      </c>
      <c r="K712" s="90"/>
      <c r="L712" s="195" t="str">
        <f t="shared" si="65"/>
        <v/>
      </c>
      <c r="S712" s="201" t="str">
        <f t="shared" ref="S712:S775" si="67">IFERROR(IF(AND(LEN(F712)&gt;0,LEN(J712)&gt;0),"YES","NO"),"")</f>
        <v>NO</v>
      </c>
      <c r="T712" s="201" t="str">
        <f t="shared" ref="T712:T775" si="68">IFERROR(IF(OR(F712="BYE",J712="BYE"),"YES","NO"),"")</f>
        <v>NO</v>
      </c>
      <c r="U712" s="201" t="str">
        <f t="shared" ref="U712:U775" si="69">IF(OR(LEN(G712)=0,LEN(I712)=0),"NO","YES")</f>
        <v>NO</v>
      </c>
      <c r="V712" s="139">
        <f t="shared" ref="V712:V775" si="70">IF(LEN(D712)=0,0,COUNTIFS($D$8:$D$1750,D712,$G$8:$G$1750,"&lt;&gt;"&amp;"",$I$8:$I$1750,"&lt;&gt;"&amp;""))</f>
        <v>0</v>
      </c>
      <c r="W712" s="199" t="str">
        <f t="shared" si="66"/>
        <v/>
      </c>
    </row>
    <row r="713" spans="1:23" ht="18" customHeight="1" x14ac:dyDescent="0.25">
      <c r="A713" s="69"/>
      <c r="B713" s="81"/>
      <c r="C713" s="110"/>
      <c r="D713" s="141" t="str">
        <f>IFERROR(IF(FixtureCalc!C709="-","",IF(OR(FixtureCalc!E709="blank row 1",FixtureCalc!E709="blank row 2"),"","Matchweek "&amp;FixtureCalc!C709)),"")</f>
        <v/>
      </c>
      <c r="E713" s="142" t="str">
        <f>IFERROR(IF(LEN(INDEX(Settings!$D$6:$D$37,MATCH(Fixture!F713,Settings!$C$6:$C$37,0)))=0,"",INDEX(Settings!$D$6:$D$37,MATCH(Fixture!F713,Settings!$C$6:$C$37,0))),"")</f>
        <v/>
      </c>
      <c r="F713" s="185" t="str">
        <f>IFERROR(IF(FixtureCalc!C709="-","",IF(OR(FixtureCalc!E709="blank row 1",FixtureCalc!E709="blank row 2"),"", IF(LEN(INDEX(Settings!$C$6:$C$37,FixtureCalc!E709))=0,"BYE",INDEX(Settings!$C$6:$C$37,FixtureCalc!E709))  )),"")</f>
        <v/>
      </c>
      <c r="G713" s="27"/>
      <c r="H713" s="82"/>
      <c r="I713" s="27"/>
      <c r="J713" s="175" t="str">
        <f>IFERROR(IF(FixtureCalc!C709="-","",IF(OR(FixtureCalc!F709="blank row 1",FixtureCalc!F709="blank row 2"),"",IF(LEN(INDEX(Settings!$C$6:$C$37,FixtureCalc!F709))=0,"BYE",INDEX(Settings!$C$6:$C$37,FixtureCalc!F709)) )),"")</f>
        <v/>
      </c>
      <c r="K713" s="90"/>
      <c r="L713" s="195" t="str">
        <f t="shared" ref="L713:L776" si="71">IFERROR(IF(LEN(W713)&gt;0,"←",""),"")</f>
        <v/>
      </c>
      <c r="S713" s="201" t="str">
        <f t="shared" si="67"/>
        <v>NO</v>
      </c>
      <c r="T713" s="201" t="str">
        <f t="shared" si="68"/>
        <v>NO</v>
      </c>
      <c r="U713" s="201" t="str">
        <f t="shared" si="69"/>
        <v>NO</v>
      </c>
      <c r="V713" s="139">
        <f t="shared" si="70"/>
        <v>0</v>
      </c>
      <c r="W713" s="199" t="str">
        <f t="shared" si="66"/>
        <v/>
      </c>
    </row>
    <row r="714" spans="1:23" ht="18" customHeight="1" x14ac:dyDescent="0.25">
      <c r="A714" s="69"/>
      <c r="B714" s="81"/>
      <c r="C714" s="110"/>
      <c r="D714" s="141" t="str">
        <f>IFERROR(IF(FixtureCalc!C710="-","",IF(OR(FixtureCalc!E710="blank row 1",FixtureCalc!E710="blank row 2"),"","Matchweek "&amp;FixtureCalc!C710)),"")</f>
        <v/>
      </c>
      <c r="E714" s="142" t="str">
        <f>IFERROR(IF(LEN(INDEX(Settings!$D$6:$D$37,MATCH(Fixture!F714,Settings!$C$6:$C$37,0)))=0,"",INDEX(Settings!$D$6:$D$37,MATCH(Fixture!F714,Settings!$C$6:$C$37,0))),"")</f>
        <v/>
      </c>
      <c r="F714" s="185" t="str">
        <f>IFERROR(IF(FixtureCalc!C710="-","",IF(OR(FixtureCalc!E710="blank row 1",FixtureCalc!E710="blank row 2"),"", IF(LEN(INDEX(Settings!$C$6:$C$37,FixtureCalc!E710))=0,"BYE",INDEX(Settings!$C$6:$C$37,FixtureCalc!E710))  )),"")</f>
        <v/>
      </c>
      <c r="G714" s="27"/>
      <c r="H714" s="82"/>
      <c r="I714" s="27"/>
      <c r="J714" s="175" t="str">
        <f>IFERROR(IF(FixtureCalc!C710="-","",IF(OR(FixtureCalc!F710="blank row 1",FixtureCalc!F710="blank row 2"),"",IF(LEN(INDEX(Settings!$C$6:$C$37,FixtureCalc!F710))=0,"BYE",INDEX(Settings!$C$6:$C$37,FixtureCalc!F710)) )),"")</f>
        <v/>
      </c>
      <c r="K714" s="90"/>
      <c r="L714" s="195" t="str">
        <f t="shared" si="71"/>
        <v/>
      </c>
      <c r="S714" s="201" t="str">
        <f t="shared" si="67"/>
        <v>NO</v>
      </c>
      <c r="T714" s="201" t="str">
        <f t="shared" si="68"/>
        <v>NO</v>
      </c>
      <c r="U714" s="201" t="str">
        <f t="shared" si="69"/>
        <v>NO</v>
      </c>
      <c r="V714" s="139">
        <f t="shared" si="70"/>
        <v>0</v>
      </c>
      <c r="W714" s="199" t="str">
        <f t="shared" ref="W714:W777" si="72">IF(S714="YES",IF(T714="YES",IF(U714="YES","← Delete the scores",""),IF(AND(U714="NO",V714&gt;0),"← Insert the scores of both teams","")),IF(U714="YES","← Delete the scores",""))</f>
        <v/>
      </c>
    </row>
    <row r="715" spans="1:23" ht="18" customHeight="1" x14ac:dyDescent="0.25">
      <c r="A715" s="69"/>
      <c r="B715" s="81"/>
      <c r="C715" s="110"/>
      <c r="D715" s="141" t="str">
        <f>IFERROR(IF(FixtureCalc!C711="-","",IF(OR(FixtureCalc!E711="blank row 1",FixtureCalc!E711="blank row 2"),"","Matchweek "&amp;FixtureCalc!C711)),"")</f>
        <v/>
      </c>
      <c r="E715" s="142" t="str">
        <f>IFERROR(IF(LEN(INDEX(Settings!$D$6:$D$37,MATCH(Fixture!F715,Settings!$C$6:$C$37,0)))=0,"",INDEX(Settings!$D$6:$D$37,MATCH(Fixture!F715,Settings!$C$6:$C$37,0))),"")</f>
        <v/>
      </c>
      <c r="F715" s="185" t="str">
        <f>IFERROR(IF(FixtureCalc!C711="-","",IF(OR(FixtureCalc!E711="blank row 1",FixtureCalc!E711="blank row 2"),"", IF(LEN(INDEX(Settings!$C$6:$C$37,FixtureCalc!E711))=0,"BYE",INDEX(Settings!$C$6:$C$37,FixtureCalc!E711))  )),"")</f>
        <v/>
      </c>
      <c r="G715" s="27"/>
      <c r="H715" s="82"/>
      <c r="I715" s="27"/>
      <c r="J715" s="175" t="str">
        <f>IFERROR(IF(FixtureCalc!C711="-","",IF(OR(FixtureCalc!F711="blank row 1",FixtureCalc!F711="blank row 2"),"",IF(LEN(INDEX(Settings!$C$6:$C$37,FixtureCalc!F711))=0,"BYE",INDEX(Settings!$C$6:$C$37,FixtureCalc!F711)) )),"")</f>
        <v/>
      </c>
      <c r="K715" s="90"/>
      <c r="L715" s="195" t="str">
        <f t="shared" si="71"/>
        <v/>
      </c>
      <c r="S715" s="201" t="str">
        <f t="shared" si="67"/>
        <v>NO</v>
      </c>
      <c r="T715" s="201" t="str">
        <f t="shared" si="68"/>
        <v>NO</v>
      </c>
      <c r="U715" s="201" t="str">
        <f t="shared" si="69"/>
        <v>NO</v>
      </c>
      <c r="V715" s="139">
        <f t="shared" si="70"/>
        <v>0</v>
      </c>
      <c r="W715" s="199" t="str">
        <f t="shared" si="72"/>
        <v/>
      </c>
    </row>
    <row r="716" spans="1:23" ht="18" customHeight="1" x14ac:dyDescent="0.25">
      <c r="A716" s="69"/>
      <c r="B716" s="81"/>
      <c r="C716" s="110"/>
      <c r="D716" s="141" t="str">
        <f>IFERROR(IF(FixtureCalc!C712="-","",IF(OR(FixtureCalc!E712="blank row 1",FixtureCalc!E712="blank row 2"),"","Matchweek "&amp;FixtureCalc!C712)),"")</f>
        <v/>
      </c>
      <c r="E716" s="142" t="str">
        <f>IFERROR(IF(LEN(INDEX(Settings!$D$6:$D$37,MATCH(Fixture!F716,Settings!$C$6:$C$37,0)))=0,"",INDEX(Settings!$D$6:$D$37,MATCH(Fixture!F716,Settings!$C$6:$C$37,0))),"")</f>
        <v/>
      </c>
      <c r="F716" s="185" t="str">
        <f>IFERROR(IF(FixtureCalc!C712="-","",IF(OR(FixtureCalc!E712="blank row 1",FixtureCalc!E712="blank row 2"),"", IF(LEN(INDEX(Settings!$C$6:$C$37,FixtureCalc!E712))=0,"BYE",INDEX(Settings!$C$6:$C$37,FixtureCalc!E712))  )),"")</f>
        <v/>
      </c>
      <c r="G716" s="27"/>
      <c r="H716" s="82"/>
      <c r="I716" s="27"/>
      <c r="J716" s="175" t="str">
        <f>IFERROR(IF(FixtureCalc!C712="-","",IF(OR(FixtureCalc!F712="blank row 1",FixtureCalc!F712="blank row 2"),"",IF(LEN(INDEX(Settings!$C$6:$C$37,FixtureCalc!F712))=0,"BYE",INDEX(Settings!$C$6:$C$37,FixtureCalc!F712)) )),"")</f>
        <v/>
      </c>
      <c r="K716" s="90"/>
      <c r="L716" s="195" t="str">
        <f t="shared" si="71"/>
        <v/>
      </c>
      <c r="S716" s="201" t="str">
        <f t="shared" si="67"/>
        <v>NO</v>
      </c>
      <c r="T716" s="201" t="str">
        <f t="shared" si="68"/>
        <v>NO</v>
      </c>
      <c r="U716" s="201" t="str">
        <f t="shared" si="69"/>
        <v>NO</v>
      </c>
      <c r="V716" s="139">
        <f t="shared" si="70"/>
        <v>0</v>
      </c>
      <c r="W716" s="199" t="str">
        <f t="shared" si="72"/>
        <v/>
      </c>
    </row>
    <row r="717" spans="1:23" ht="18" customHeight="1" x14ac:dyDescent="0.25">
      <c r="A717" s="69"/>
      <c r="B717" s="81"/>
      <c r="C717" s="110"/>
      <c r="D717" s="141" t="str">
        <f>IFERROR(IF(FixtureCalc!C713="-","",IF(OR(FixtureCalc!E713="blank row 1",FixtureCalc!E713="blank row 2"),"","Matchweek "&amp;FixtureCalc!C713)),"")</f>
        <v/>
      </c>
      <c r="E717" s="142" t="str">
        <f>IFERROR(IF(LEN(INDEX(Settings!$D$6:$D$37,MATCH(Fixture!F717,Settings!$C$6:$C$37,0)))=0,"",INDEX(Settings!$D$6:$D$37,MATCH(Fixture!F717,Settings!$C$6:$C$37,0))),"")</f>
        <v/>
      </c>
      <c r="F717" s="185" t="str">
        <f>IFERROR(IF(FixtureCalc!C713="-","",IF(OR(FixtureCalc!E713="blank row 1",FixtureCalc!E713="blank row 2"),"", IF(LEN(INDEX(Settings!$C$6:$C$37,FixtureCalc!E713))=0,"BYE",INDEX(Settings!$C$6:$C$37,FixtureCalc!E713))  )),"")</f>
        <v/>
      </c>
      <c r="G717" s="27"/>
      <c r="H717" s="82"/>
      <c r="I717" s="27"/>
      <c r="J717" s="175" t="str">
        <f>IFERROR(IF(FixtureCalc!C713="-","",IF(OR(FixtureCalc!F713="blank row 1",FixtureCalc!F713="blank row 2"),"",IF(LEN(INDEX(Settings!$C$6:$C$37,FixtureCalc!F713))=0,"BYE",INDEX(Settings!$C$6:$C$37,FixtureCalc!F713)) )),"")</f>
        <v/>
      </c>
      <c r="K717" s="90"/>
      <c r="L717" s="195" t="str">
        <f t="shared" si="71"/>
        <v/>
      </c>
      <c r="S717" s="201" t="str">
        <f t="shared" si="67"/>
        <v>NO</v>
      </c>
      <c r="T717" s="201" t="str">
        <f t="shared" si="68"/>
        <v>NO</v>
      </c>
      <c r="U717" s="201" t="str">
        <f t="shared" si="69"/>
        <v>NO</v>
      </c>
      <c r="V717" s="139">
        <f t="shared" si="70"/>
        <v>0</v>
      </c>
      <c r="W717" s="199" t="str">
        <f t="shared" si="72"/>
        <v/>
      </c>
    </row>
    <row r="718" spans="1:23" ht="18" customHeight="1" x14ac:dyDescent="0.25">
      <c r="A718" s="69"/>
      <c r="B718" s="81"/>
      <c r="C718" s="110"/>
      <c r="D718" s="141" t="str">
        <f>IFERROR(IF(FixtureCalc!C714="-","",IF(OR(FixtureCalc!E714="blank row 1",FixtureCalc!E714="blank row 2"),"","Matchweek "&amp;FixtureCalc!C714)),"")</f>
        <v/>
      </c>
      <c r="E718" s="142" t="str">
        <f>IFERROR(IF(LEN(INDEX(Settings!$D$6:$D$37,MATCH(Fixture!F718,Settings!$C$6:$C$37,0)))=0,"",INDEX(Settings!$D$6:$D$37,MATCH(Fixture!F718,Settings!$C$6:$C$37,0))),"")</f>
        <v/>
      </c>
      <c r="F718" s="185" t="str">
        <f>IFERROR(IF(FixtureCalc!C714="-","",IF(OR(FixtureCalc!E714="blank row 1",FixtureCalc!E714="blank row 2"),"", IF(LEN(INDEX(Settings!$C$6:$C$37,FixtureCalc!E714))=0,"BYE",INDEX(Settings!$C$6:$C$37,FixtureCalc!E714))  )),"")</f>
        <v/>
      </c>
      <c r="G718" s="27"/>
      <c r="H718" s="82"/>
      <c r="I718" s="27"/>
      <c r="J718" s="175" t="str">
        <f>IFERROR(IF(FixtureCalc!C714="-","",IF(OR(FixtureCalc!F714="blank row 1",FixtureCalc!F714="blank row 2"),"",IF(LEN(INDEX(Settings!$C$6:$C$37,FixtureCalc!F714))=0,"BYE",INDEX(Settings!$C$6:$C$37,FixtureCalc!F714)) )),"")</f>
        <v/>
      </c>
      <c r="K718" s="90"/>
      <c r="L718" s="195" t="str">
        <f t="shared" si="71"/>
        <v/>
      </c>
      <c r="S718" s="201" t="str">
        <f t="shared" si="67"/>
        <v>NO</v>
      </c>
      <c r="T718" s="201" t="str">
        <f t="shared" si="68"/>
        <v>NO</v>
      </c>
      <c r="U718" s="201" t="str">
        <f t="shared" si="69"/>
        <v>NO</v>
      </c>
      <c r="V718" s="139">
        <f t="shared" si="70"/>
        <v>0</v>
      </c>
      <c r="W718" s="199" t="str">
        <f t="shared" si="72"/>
        <v/>
      </c>
    </row>
    <row r="719" spans="1:23" ht="18" customHeight="1" x14ac:dyDescent="0.25">
      <c r="A719" s="69"/>
      <c r="B719" s="81"/>
      <c r="C719" s="110"/>
      <c r="D719" s="141" t="str">
        <f>IFERROR(IF(FixtureCalc!C715="-","",IF(OR(FixtureCalc!E715="blank row 1",FixtureCalc!E715="blank row 2"),"","Matchweek "&amp;FixtureCalc!C715)),"")</f>
        <v/>
      </c>
      <c r="E719" s="142" t="str">
        <f>IFERROR(IF(LEN(INDEX(Settings!$D$6:$D$37,MATCH(Fixture!F719,Settings!$C$6:$C$37,0)))=0,"",INDEX(Settings!$D$6:$D$37,MATCH(Fixture!F719,Settings!$C$6:$C$37,0))),"")</f>
        <v/>
      </c>
      <c r="F719" s="185" t="str">
        <f>IFERROR(IF(FixtureCalc!C715="-","",IF(OR(FixtureCalc!E715="blank row 1",FixtureCalc!E715="blank row 2"),"", IF(LEN(INDEX(Settings!$C$6:$C$37,FixtureCalc!E715))=0,"BYE",INDEX(Settings!$C$6:$C$37,FixtureCalc!E715))  )),"")</f>
        <v/>
      </c>
      <c r="G719" s="27"/>
      <c r="H719" s="82"/>
      <c r="I719" s="27"/>
      <c r="J719" s="175" t="str">
        <f>IFERROR(IF(FixtureCalc!C715="-","",IF(OR(FixtureCalc!F715="blank row 1",FixtureCalc!F715="blank row 2"),"",IF(LEN(INDEX(Settings!$C$6:$C$37,FixtureCalc!F715))=0,"BYE",INDEX(Settings!$C$6:$C$37,FixtureCalc!F715)) )),"")</f>
        <v/>
      </c>
      <c r="K719" s="90"/>
      <c r="L719" s="195" t="str">
        <f t="shared" si="71"/>
        <v/>
      </c>
      <c r="S719" s="201" t="str">
        <f t="shared" si="67"/>
        <v>NO</v>
      </c>
      <c r="T719" s="201" t="str">
        <f t="shared" si="68"/>
        <v>NO</v>
      </c>
      <c r="U719" s="201" t="str">
        <f t="shared" si="69"/>
        <v>NO</v>
      </c>
      <c r="V719" s="139">
        <f t="shared" si="70"/>
        <v>0</v>
      </c>
      <c r="W719" s="199" t="str">
        <f t="shared" si="72"/>
        <v/>
      </c>
    </row>
    <row r="720" spans="1:23" ht="18" customHeight="1" x14ac:dyDescent="0.25">
      <c r="A720" s="69"/>
      <c r="B720" s="81"/>
      <c r="C720" s="110"/>
      <c r="D720" s="141" t="str">
        <f>IFERROR(IF(FixtureCalc!C716="-","",IF(OR(FixtureCalc!E716="blank row 1",FixtureCalc!E716="blank row 2"),"","Matchweek "&amp;FixtureCalc!C716)),"")</f>
        <v/>
      </c>
      <c r="E720" s="142" t="str">
        <f>IFERROR(IF(LEN(INDEX(Settings!$D$6:$D$37,MATCH(Fixture!F720,Settings!$C$6:$C$37,0)))=0,"",INDEX(Settings!$D$6:$D$37,MATCH(Fixture!F720,Settings!$C$6:$C$37,0))),"")</f>
        <v/>
      </c>
      <c r="F720" s="185" t="str">
        <f>IFERROR(IF(FixtureCalc!C716="-","",IF(OR(FixtureCalc!E716="blank row 1",FixtureCalc!E716="blank row 2"),"", IF(LEN(INDEX(Settings!$C$6:$C$37,FixtureCalc!E716))=0,"BYE",INDEX(Settings!$C$6:$C$37,FixtureCalc!E716))  )),"")</f>
        <v/>
      </c>
      <c r="G720" s="27"/>
      <c r="H720" s="82"/>
      <c r="I720" s="27"/>
      <c r="J720" s="175" t="str">
        <f>IFERROR(IF(FixtureCalc!C716="-","",IF(OR(FixtureCalc!F716="blank row 1",FixtureCalc!F716="blank row 2"),"",IF(LEN(INDEX(Settings!$C$6:$C$37,FixtureCalc!F716))=0,"BYE",INDEX(Settings!$C$6:$C$37,FixtureCalc!F716)) )),"")</f>
        <v/>
      </c>
      <c r="K720" s="90"/>
      <c r="L720" s="195" t="str">
        <f t="shared" si="71"/>
        <v/>
      </c>
      <c r="S720" s="201" t="str">
        <f t="shared" si="67"/>
        <v>NO</v>
      </c>
      <c r="T720" s="201" t="str">
        <f t="shared" si="68"/>
        <v>NO</v>
      </c>
      <c r="U720" s="201" t="str">
        <f t="shared" si="69"/>
        <v>NO</v>
      </c>
      <c r="V720" s="139">
        <f t="shared" si="70"/>
        <v>0</v>
      </c>
      <c r="W720" s="199" t="str">
        <f t="shared" si="72"/>
        <v/>
      </c>
    </row>
    <row r="721" spans="1:23" ht="18" customHeight="1" x14ac:dyDescent="0.25">
      <c r="A721" s="69"/>
      <c r="B721" s="81"/>
      <c r="C721" s="110"/>
      <c r="D721" s="141" t="str">
        <f>IFERROR(IF(FixtureCalc!C717="-","",IF(OR(FixtureCalc!E717="blank row 1",FixtureCalc!E717="blank row 2"),"","Matchweek "&amp;FixtureCalc!C717)),"")</f>
        <v/>
      </c>
      <c r="E721" s="142" t="str">
        <f>IFERROR(IF(LEN(INDEX(Settings!$D$6:$D$37,MATCH(Fixture!F721,Settings!$C$6:$C$37,0)))=0,"",INDEX(Settings!$D$6:$D$37,MATCH(Fixture!F721,Settings!$C$6:$C$37,0))),"")</f>
        <v/>
      </c>
      <c r="F721" s="185" t="str">
        <f>IFERROR(IF(FixtureCalc!C717="-","",IF(OR(FixtureCalc!E717="blank row 1",FixtureCalc!E717="blank row 2"),"", IF(LEN(INDEX(Settings!$C$6:$C$37,FixtureCalc!E717))=0,"BYE",INDEX(Settings!$C$6:$C$37,FixtureCalc!E717))  )),"")</f>
        <v/>
      </c>
      <c r="G721" s="27"/>
      <c r="H721" s="82"/>
      <c r="I721" s="27"/>
      <c r="J721" s="175" t="str">
        <f>IFERROR(IF(FixtureCalc!C717="-","",IF(OR(FixtureCalc!F717="blank row 1",FixtureCalc!F717="blank row 2"),"",IF(LEN(INDEX(Settings!$C$6:$C$37,FixtureCalc!F717))=0,"BYE",INDEX(Settings!$C$6:$C$37,FixtureCalc!F717)) )),"")</f>
        <v/>
      </c>
      <c r="K721" s="90"/>
      <c r="L721" s="195" t="str">
        <f t="shared" si="71"/>
        <v/>
      </c>
      <c r="S721" s="201" t="str">
        <f t="shared" si="67"/>
        <v>NO</v>
      </c>
      <c r="T721" s="201" t="str">
        <f t="shared" si="68"/>
        <v>NO</v>
      </c>
      <c r="U721" s="201" t="str">
        <f t="shared" si="69"/>
        <v>NO</v>
      </c>
      <c r="V721" s="139">
        <f t="shared" si="70"/>
        <v>0</v>
      </c>
      <c r="W721" s="199" t="str">
        <f t="shared" si="72"/>
        <v/>
      </c>
    </row>
    <row r="722" spans="1:23" ht="18" customHeight="1" x14ac:dyDescent="0.25">
      <c r="A722" s="69"/>
      <c r="B722" s="81"/>
      <c r="C722" s="110"/>
      <c r="D722" s="141" t="str">
        <f>IFERROR(IF(FixtureCalc!C718="-","",IF(OR(FixtureCalc!E718="blank row 1",FixtureCalc!E718="blank row 2"),"","Matchweek "&amp;FixtureCalc!C718)),"")</f>
        <v/>
      </c>
      <c r="E722" s="142" t="str">
        <f>IFERROR(IF(LEN(INDEX(Settings!$D$6:$D$37,MATCH(Fixture!F722,Settings!$C$6:$C$37,0)))=0,"",INDEX(Settings!$D$6:$D$37,MATCH(Fixture!F722,Settings!$C$6:$C$37,0))),"")</f>
        <v/>
      </c>
      <c r="F722" s="185" t="str">
        <f>IFERROR(IF(FixtureCalc!C718="-","",IF(OR(FixtureCalc!E718="blank row 1",FixtureCalc!E718="blank row 2"),"", IF(LEN(INDEX(Settings!$C$6:$C$37,FixtureCalc!E718))=0,"BYE",INDEX(Settings!$C$6:$C$37,FixtureCalc!E718))  )),"")</f>
        <v/>
      </c>
      <c r="G722" s="27"/>
      <c r="H722" s="82"/>
      <c r="I722" s="27"/>
      <c r="J722" s="175" t="str">
        <f>IFERROR(IF(FixtureCalc!C718="-","",IF(OR(FixtureCalc!F718="blank row 1",FixtureCalc!F718="blank row 2"),"",IF(LEN(INDEX(Settings!$C$6:$C$37,FixtureCalc!F718))=0,"BYE",INDEX(Settings!$C$6:$C$37,FixtureCalc!F718)) )),"")</f>
        <v/>
      </c>
      <c r="K722" s="90"/>
      <c r="L722" s="195" t="str">
        <f t="shared" si="71"/>
        <v/>
      </c>
      <c r="S722" s="201" t="str">
        <f t="shared" si="67"/>
        <v>NO</v>
      </c>
      <c r="T722" s="201" t="str">
        <f t="shared" si="68"/>
        <v>NO</v>
      </c>
      <c r="U722" s="201" t="str">
        <f t="shared" si="69"/>
        <v>NO</v>
      </c>
      <c r="V722" s="139">
        <f t="shared" si="70"/>
        <v>0</v>
      </c>
      <c r="W722" s="199" t="str">
        <f t="shared" si="72"/>
        <v/>
      </c>
    </row>
    <row r="723" spans="1:23" ht="18" customHeight="1" x14ac:dyDescent="0.25">
      <c r="A723" s="69"/>
      <c r="B723" s="81"/>
      <c r="C723" s="110"/>
      <c r="D723" s="141" t="str">
        <f>IFERROR(IF(FixtureCalc!C719="-","",IF(OR(FixtureCalc!E719="blank row 1",FixtureCalc!E719="blank row 2"),"","Matchweek "&amp;FixtureCalc!C719)),"")</f>
        <v/>
      </c>
      <c r="E723" s="142" t="str">
        <f>IFERROR(IF(LEN(INDEX(Settings!$D$6:$D$37,MATCH(Fixture!F723,Settings!$C$6:$C$37,0)))=0,"",INDEX(Settings!$D$6:$D$37,MATCH(Fixture!F723,Settings!$C$6:$C$37,0))),"")</f>
        <v/>
      </c>
      <c r="F723" s="185" t="str">
        <f>IFERROR(IF(FixtureCalc!C719="-","",IF(OR(FixtureCalc!E719="blank row 1",FixtureCalc!E719="blank row 2"),"", IF(LEN(INDEX(Settings!$C$6:$C$37,FixtureCalc!E719))=0,"BYE",INDEX(Settings!$C$6:$C$37,FixtureCalc!E719))  )),"")</f>
        <v/>
      </c>
      <c r="G723" s="27"/>
      <c r="H723" s="82"/>
      <c r="I723" s="27"/>
      <c r="J723" s="175" t="str">
        <f>IFERROR(IF(FixtureCalc!C719="-","",IF(OR(FixtureCalc!F719="blank row 1",FixtureCalc!F719="blank row 2"),"",IF(LEN(INDEX(Settings!$C$6:$C$37,FixtureCalc!F719))=0,"BYE",INDEX(Settings!$C$6:$C$37,FixtureCalc!F719)) )),"")</f>
        <v/>
      </c>
      <c r="K723" s="90"/>
      <c r="L723" s="195" t="str">
        <f t="shared" si="71"/>
        <v/>
      </c>
      <c r="S723" s="201" t="str">
        <f t="shared" si="67"/>
        <v>NO</v>
      </c>
      <c r="T723" s="201" t="str">
        <f t="shared" si="68"/>
        <v>NO</v>
      </c>
      <c r="U723" s="201" t="str">
        <f t="shared" si="69"/>
        <v>NO</v>
      </c>
      <c r="V723" s="139">
        <f t="shared" si="70"/>
        <v>0</v>
      </c>
      <c r="W723" s="199" t="str">
        <f t="shared" si="72"/>
        <v/>
      </c>
    </row>
    <row r="724" spans="1:23" ht="18" customHeight="1" x14ac:dyDescent="0.25">
      <c r="A724" s="69"/>
      <c r="B724" s="81"/>
      <c r="C724" s="110"/>
      <c r="D724" s="141" t="str">
        <f>IFERROR(IF(FixtureCalc!C720="-","",IF(OR(FixtureCalc!E720="blank row 1",FixtureCalc!E720="blank row 2"),"","Matchweek "&amp;FixtureCalc!C720)),"")</f>
        <v/>
      </c>
      <c r="E724" s="142" t="str">
        <f>IFERROR(IF(LEN(INDEX(Settings!$D$6:$D$37,MATCH(Fixture!F724,Settings!$C$6:$C$37,0)))=0,"",INDEX(Settings!$D$6:$D$37,MATCH(Fixture!F724,Settings!$C$6:$C$37,0))),"")</f>
        <v/>
      </c>
      <c r="F724" s="185" t="str">
        <f>IFERROR(IF(FixtureCalc!C720="-","",IF(OR(FixtureCalc!E720="blank row 1",FixtureCalc!E720="blank row 2"),"", IF(LEN(INDEX(Settings!$C$6:$C$37,FixtureCalc!E720))=0,"BYE",INDEX(Settings!$C$6:$C$37,FixtureCalc!E720))  )),"")</f>
        <v/>
      </c>
      <c r="G724" s="27"/>
      <c r="H724" s="82"/>
      <c r="I724" s="27"/>
      <c r="J724" s="175" t="str">
        <f>IFERROR(IF(FixtureCalc!C720="-","",IF(OR(FixtureCalc!F720="blank row 1",FixtureCalc!F720="blank row 2"),"",IF(LEN(INDEX(Settings!$C$6:$C$37,FixtureCalc!F720))=0,"BYE",INDEX(Settings!$C$6:$C$37,FixtureCalc!F720)) )),"")</f>
        <v/>
      </c>
      <c r="K724" s="90"/>
      <c r="L724" s="195" t="str">
        <f t="shared" si="71"/>
        <v/>
      </c>
      <c r="S724" s="201" t="str">
        <f t="shared" si="67"/>
        <v>NO</v>
      </c>
      <c r="T724" s="201" t="str">
        <f t="shared" si="68"/>
        <v>NO</v>
      </c>
      <c r="U724" s="201" t="str">
        <f t="shared" si="69"/>
        <v>NO</v>
      </c>
      <c r="V724" s="139">
        <f t="shared" si="70"/>
        <v>0</v>
      </c>
      <c r="W724" s="199" t="str">
        <f t="shared" si="72"/>
        <v/>
      </c>
    </row>
    <row r="725" spans="1:23" ht="18" customHeight="1" x14ac:dyDescent="0.25">
      <c r="A725" s="69"/>
      <c r="B725" s="81"/>
      <c r="C725" s="110"/>
      <c r="D725" s="141" t="str">
        <f>IFERROR(IF(FixtureCalc!C721="-","",IF(OR(FixtureCalc!E721="blank row 1",FixtureCalc!E721="blank row 2"),"","Matchweek "&amp;FixtureCalc!C721)),"")</f>
        <v/>
      </c>
      <c r="E725" s="142" t="str">
        <f>IFERROR(IF(LEN(INDEX(Settings!$D$6:$D$37,MATCH(Fixture!F725,Settings!$C$6:$C$37,0)))=0,"",INDEX(Settings!$D$6:$D$37,MATCH(Fixture!F725,Settings!$C$6:$C$37,0))),"")</f>
        <v/>
      </c>
      <c r="F725" s="185" t="str">
        <f>IFERROR(IF(FixtureCalc!C721="-","",IF(OR(FixtureCalc!E721="blank row 1",FixtureCalc!E721="blank row 2"),"", IF(LEN(INDEX(Settings!$C$6:$C$37,FixtureCalc!E721))=0,"BYE",INDEX(Settings!$C$6:$C$37,FixtureCalc!E721))  )),"")</f>
        <v/>
      </c>
      <c r="G725" s="27"/>
      <c r="H725" s="82"/>
      <c r="I725" s="27"/>
      <c r="J725" s="175" t="str">
        <f>IFERROR(IF(FixtureCalc!C721="-","",IF(OR(FixtureCalc!F721="blank row 1",FixtureCalc!F721="blank row 2"),"",IF(LEN(INDEX(Settings!$C$6:$C$37,FixtureCalc!F721))=0,"BYE",INDEX(Settings!$C$6:$C$37,FixtureCalc!F721)) )),"")</f>
        <v/>
      </c>
      <c r="K725" s="90"/>
      <c r="L725" s="195" t="str">
        <f t="shared" si="71"/>
        <v/>
      </c>
      <c r="S725" s="201" t="str">
        <f t="shared" si="67"/>
        <v>NO</v>
      </c>
      <c r="T725" s="201" t="str">
        <f t="shared" si="68"/>
        <v>NO</v>
      </c>
      <c r="U725" s="201" t="str">
        <f t="shared" si="69"/>
        <v>NO</v>
      </c>
      <c r="V725" s="139">
        <f t="shared" si="70"/>
        <v>0</v>
      </c>
      <c r="W725" s="199" t="str">
        <f t="shared" si="72"/>
        <v/>
      </c>
    </row>
    <row r="726" spans="1:23" ht="18" customHeight="1" x14ac:dyDescent="0.25">
      <c r="A726" s="69"/>
      <c r="B726" s="81"/>
      <c r="C726" s="110"/>
      <c r="D726" s="141" t="str">
        <f>IFERROR(IF(FixtureCalc!C722="-","",IF(OR(FixtureCalc!E722="blank row 1",FixtureCalc!E722="blank row 2"),"","Matchweek "&amp;FixtureCalc!C722)),"")</f>
        <v/>
      </c>
      <c r="E726" s="142" t="str">
        <f>IFERROR(IF(LEN(INDEX(Settings!$D$6:$D$37,MATCH(Fixture!F726,Settings!$C$6:$C$37,0)))=0,"",INDEX(Settings!$D$6:$D$37,MATCH(Fixture!F726,Settings!$C$6:$C$37,0))),"")</f>
        <v/>
      </c>
      <c r="F726" s="185" t="str">
        <f>IFERROR(IF(FixtureCalc!C722="-","",IF(OR(FixtureCalc!E722="blank row 1",FixtureCalc!E722="blank row 2"),"", IF(LEN(INDEX(Settings!$C$6:$C$37,FixtureCalc!E722))=0,"BYE",INDEX(Settings!$C$6:$C$37,FixtureCalc!E722))  )),"")</f>
        <v/>
      </c>
      <c r="G726" s="27"/>
      <c r="H726" s="82"/>
      <c r="I726" s="27"/>
      <c r="J726" s="175" t="str">
        <f>IFERROR(IF(FixtureCalc!C722="-","",IF(OR(FixtureCalc!F722="blank row 1",FixtureCalc!F722="blank row 2"),"",IF(LEN(INDEX(Settings!$C$6:$C$37,FixtureCalc!F722))=0,"BYE",INDEX(Settings!$C$6:$C$37,FixtureCalc!F722)) )),"")</f>
        <v/>
      </c>
      <c r="K726" s="90"/>
      <c r="L726" s="195" t="str">
        <f t="shared" si="71"/>
        <v/>
      </c>
      <c r="S726" s="201" t="str">
        <f t="shared" si="67"/>
        <v>NO</v>
      </c>
      <c r="T726" s="201" t="str">
        <f t="shared" si="68"/>
        <v>NO</v>
      </c>
      <c r="U726" s="201" t="str">
        <f t="shared" si="69"/>
        <v>NO</v>
      </c>
      <c r="V726" s="139">
        <f t="shared" si="70"/>
        <v>0</v>
      </c>
      <c r="W726" s="199" t="str">
        <f t="shared" si="72"/>
        <v/>
      </c>
    </row>
    <row r="727" spans="1:23" ht="18" customHeight="1" x14ac:dyDescent="0.25">
      <c r="A727" s="69"/>
      <c r="B727" s="81"/>
      <c r="C727" s="110"/>
      <c r="D727" s="141" t="str">
        <f>IFERROR(IF(FixtureCalc!C723="-","",IF(OR(FixtureCalc!E723="blank row 1",FixtureCalc!E723="blank row 2"),"","Matchweek "&amp;FixtureCalc!C723)),"")</f>
        <v/>
      </c>
      <c r="E727" s="142" t="str">
        <f>IFERROR(IF(LEN(INDEX(Settings!$D$6:$D$37,MATCH(Fixture!F727,Settings!$C$6:$C$37,0)))=0,"",INDEX(Settings!$D$6:$D$37,MATCH(Fixture!F727,Settings!$C$6:$C$37,0))),"")</f>
        <v/>
      </c>
      <c r="F727" s="185" t="str">
        <f>IFERROR(IF(FixtureCalc!C723="-","",IF(OR(FixtureCalc!E723="blank row 1",FixtureCalc!E723="blank row 2"),"", IF(LEN(INDEX(Settings!$C$6:$C$37,FixtureCalc!E723))=0,"BYE",INDEX(Settings!$C$6:$C$37,FixtureCalc!E723))  )),"")</f>
        <v/>
      </c>
      <c r="G727" s="27"/>
      <c r="H727" s="82"/>
      <c r="I727" s="27"/>
      <c r="J727" s="175" t="str">
        <f>IFERROR(IF(FixtureCalc!C723="-","",IF(OR(FixtureCalc!F723="blank row 1",FixtureCalc!F723="blank row 2"),"",IF(LEN(INDEX(Settings!$C$6:$C$37,FixtureCalc!F723))=0,"BYE",INDEX(Settings!$C$6:$C$37,FixtureCalc!F723)) )),"")</f>
        <v/>
      </c>
      <c r="K727" s="90"/>
      <c r="L727" s="195" t="str">
        <f t="shared" si="71"/>
        <v/>
      </c>
      <c r="S727" s="201" t="str">
        <f t="shared" si="67"/>
        <v>NO</v>
      </c>
      <c r="T727" s="201" t="str">
        <f t="shared" si="68"/>
        <v>NO</v>
      </c>
      <c r="U727" s="201" t="str">
        <f t="shared" si="69"/>
        <v>NO</v>
      </c>
      <c r="V727" s="139">
        <f t="shared" si="70"/>
        <v>0</v>
      </c>
      <c r="W727" s="199" t="str">
        <f t="shared" si="72"/>
        <v/>
      </c>
    </row>
    <row r="728" spans="1:23" ht="18" customHeight="1" x14ac:dyDescent="0.25">
      <c r="A728" s="69"/>
      <c r="B728" s="81"/>
      <c r="C728" s="110"/>
      <c r="D728" s="141" t="str">
        <f>IFERROR(IF(FixtureCalc!C724="-","",IF(OR(FixtureCalc!E724="blank row 1",FixtureCalc!E724="blank row 2"),"","Matchweek "&amp;FixtureCalc!C724)),"")</f>
        <v/>
      </c>
      <c r="E728" s="142" t="str">
        <f>IFERROR(IF(LEN(INDEX(Settings!$D$6:$D$37,MATCH(Fixture!F728,Settings!$C$6:$C$37,0)))=0,"",INDEX(Settings!$D$6:$D$37,MATCH(Fixture!F728,Settings!$C$6:$C$37,0))),"")</f>
        <v/>
      </c>
      <c r="F728" s="185" t="str">
        <f>IFERROR(IF(FixtureCalc!C724="-","",IF(OR(FixtureCalc!E724="blank row 1",FixtureCalc!E724="blank row 2"),"", IF(LEN(INDEX(Settings!$C$6:$C$37,FixtureCalc!E724))=0,"BYE",INDEX(Settings!$C$6:$C$37,FixtureCalc!E724))  )),"")</f>
        <v/>
      </c>
      <c r="G728" s="27"/>
      <c r="H728" s="82"/>
      <c r="I728" s="27"/>
      <c r="J728" s="175" t="str">
        <f>IFERROR(IF(FixtureCalc!C724="-","",IF(OR(FixtureCalc!F724="blank row 1",FixtureCalc!F724="blank row 2"),"",IF(LEN(INDEX(Settings!$C$6:$C$37,FixtureCalc!F724))=0,"BYE",INDEX(Settings!$C$6:$C$37,FixtureCalc!F724)) )),"")</f>
        <v/>
      </c>
      <c r="K728" s="90"/>
      <c r="L728" s="195" t="str">
        <f t="shared" si="71"/>
        <v/>
      </c>
      <c r="S728" s="201" t="str">
        <f t="shared" si="67"/>
        <v>NO</v>
      </c>
      <c r="T728" s="201" t="str">
        <f t="shared" si="68"/>
        <v>NO</v>
      </c>
      <c r="U728" s="201" t="str">
        <f t="shared" si="69"/>
        <v>NO</v>
      </c>
      <c r="V728" s="139">
        <f t="shared" si="70"/>
        <v>0</v>
      </c>
      <c r="W728" s="199" t="str">
        <f t="shared" si="72"/>
        <v/>
      </c>
    </row>
    <row r="729" spans="1:23" ht="18" customHeight="1" x14ac:dyDescent="0.25">
      <c r="A729" s="69"/>
      <c r="B729" s="81"/>
      <c r="C729" s="110"/>
      <c r="D729" s="141" t="str">
        <f>IFERROR(IF(FixtureCalc!C725="-","",IF(OR(FixtureCalc!E725="blank row 1",FixtureCalc!E725="blank row 2"),"","Matchweek "&amp;FixtureCalc!C725)),"")</f>
        <v/>
      </c>
      <c r="E729" s="142" t="str">
        <f>IFERROR(IF(LEN(INDEX(Settings!$D$6:$D$37,MATCH(Fixture!F729,Settings!$C$6:$C$37,0)))=0,"",INDEX(Settings!$D$6:$D$37,MATCH(Fixture!F729,Settings!$C$6:$C$37,0))),"")</f>
        <v/>
      </c>
      <c r="F729" s="185" t="str">
        <f>IFERROR(IF(FixtureCalc!C725="-","",IF(OR(FixtureCalc!E725="blank row 1",FixtureCalc!E725="blank row 2"),"", IF(LEN(INDEX(Settings!$C$6:$C$37,FixtureCalc!E725))=0,"BYE",INDEX(Settings!$C$6:$C$37,FixtureCalc!E725))  )),"")</f>
        <v/>
      </c>
      <c r="G729" s="27"/>
      <c r="H729" s="82"/>
      <c r="I729" s="27"/>
      <c r="J729" s="175" t="str">
        <f>IFERROR(IF(FixtureCalc!C725="-","",IF(OR(FixtureCalc!F725="blank row 1",FixtureCalc!F725="blank row 2"),"",IF(LEN(INDEX(Settings!$C$6:$C$37,FixtureCalc!F725))=0,"BYE",INDEX(Settings!$C$6:$C$37,FixtureCalc!F725)) )),"")</f>
        <v/>
      </c>
      <c r="K729" s="90"/>
      <c r="L729" s="195" t="str">
        <f t="shared" si="71"/>
        <v/>
      </c>
      <c r="S729" s="201" t="str">
        <f t="shared" si="67"/>
        <v>NO</v>
      </c>
      <c r="T729" s="201" t="str">
        <f t="shared" si="68"/>
        <v>NO</v>
      </c>
      <c r="U729" s="201" t="str">
        <f t="shared" si="69"/>
        <v>NO</v>
      </c>
      <c r="V729" s="139">
        <f t="shared" si="70"/>
        <v>0</v>
      </c>
      <c r="W729" s="199" t="str">
        <f t="shared" si="72"/>
        <v/>
      </c>
    </row>
    <row r="730" spans="1:23" ht="18" customHeight="1" x14ac:dyDescent="0.25">
      <c r="A730" s="69"/>
      <c r="B730" s="81"/>
      <c r="C730" s="110"/>
      <c r="D730" s="141" t="str">
        <f>IFERROR(IF(FixtureCalc!C726="-","",IF(OR(FixtureCalc!E726="blank row 1",FixtureCalc!E726="blank row 2"),"","Matchweek "&amp;FixtureCalc!C726)),"")</f>
        <v/>
      </c>
      <c r="E730" s="142" t="str">
        <f>IFERROR(IF(LEN(INDEX(Settings!$D$6:$D$37,MATCH(Fixture!F730,Settings!$C$6:$C$37,0)))=0,"",INDEX(Settings!$D$6:$D$37,MATCH(Fixture!F730,Settings!$C$6:$C$37,0))),"")</f>
        <v/>
      </c>
      <c r="F730" s="185" t="str">
        <f>IFERROR(IF(FixtureCalc!C726="-","",IF(OR(FixtureCalc!E726="blank row 1",FixtureCalc!E726="blank row 2"),"", IF(LEN(INDEX(Settings!$C$6:$C$37,FixtureCalc!E726))=0,"BYE",INDEX(Settings!$C$6:$C$37,FixtureCalc!E726))  )),"")</f>
        <v/>
      </c>
      <c r="G730" s="27"/>
      <c r="H730" s="82"/>
      <c r="I730" s="27"/>
      <c r="J730" s="175" t="str">
        <f>IFERROR(IF(FixtureCalc!C726="-","",IF(OR(FixtureCalc!F726="blank row 1",FixtureCalc!F726="blank row 2"),"",IF(LEN(INDEX(Settings!$C$6:$C$37,FixtureCalc!F726))=0,"BYE",INDEX(Settings!$C$6:$C$37,FixtureCalc!F726)) )),"")</f>
        <v/>
      </c>
      <c r="K730" s="90"/>
      <c r="L730" s="195" t="str">
        <f t="shared" si="71"/>
        <v/>
      </c>
      <c r="S730" s="201" t="str">
        <f t="shared" si="67"/>
        <v>NO</v>
      </c>
      <c r="T730" s="201" t="str">
        <f t="shared" si="68"/>
        <v>NO</v>
      </c>
      <c r="U730" s="201" t="str">
        <f t="shared" si="69"/>
        <v>NO</v>
      </c>
      <c r="V730" s="139">
        <f t="shared" si="70"/>
        <v>0</v>
      </c>
      <c r="W730" s="199" t="str">
        <f t="shared" si="72"/>
        <v/>
      </c>
    </row>
    <row r="731" spans="1:23" ht="18" customHeight="1" x14ac:dyDescent="0.25">
      <c r="A731" s="69"/>
      <c r="B731" s="81"/>
      <c r="C731" s="110"/>
      <c r="D731" s="141" t="str">
        <f>IFERROR(IF(FixtureCalc!C727="-","",IF(OR(FixtureCalc!E727="blank row 1",FixtureCalc!E727="blank row 2"),"","Matchweek "&amp;FixtureCalc!C727)),"")</f>
        <v/>
      </c>
      <c r="E731" s="142" t="str">
        <f>IFERROR(IF(LEN(INDEX(Settings!$D$6:$D$37,MATCH(Fixture!F731,Settings!$C$6:$C$37,0)))=0,"",INDEX(Settings!$D$6:$D$37,MATCH(Fixture!F731,Settings!$C$6:$C$37,0))),"")</f>
        <v/>
      </c>
      <c r="F731" s="185" t="str">
        <f>IFERROR(IF(FixtureCalc!C727="-","",IF(OR(FixtureCalc!E727="blank row 1",FixtureCalc!E727="blank row 2"),"", IF(LEN(INDEX(Settings!$C$6:$C$37,FixtureCalc!E727))=0,"BYE",INDEX(Settings!$C$6:$C$37,FixtureCalc!E727))  )),"")</f>
        <v/>
      </c>
      <c r="G731" s="27"/>
      <c r="H731" s="82"/>
      <c r="I731" s="27"/>
      <c r="J731" s="175" t="str">
        <f>IFERROR(IF(FixtureCalc!C727="-","",IF(OR(FixtureCalc!F727="blank row 1",FixtureCalc!F727="blank row 2"),"",IF(LEN(INDEX(Settings!$C$6:$C$37,FixtureCalc!F727))=0,"BYE",INDEX(Settings!$C$6:$C$37,FixtureCalc!F727)) )),"")</f>
        <v/>
      </c>
      <c r="K731" s="90"/>
      <c r="L731" s="195" t="str">
        <f t="shared" si="71"/>
        <v/>
      </c>
      <c r="S731" s="201" t="str">
        <f t="shared" si="67"/>
        <v>NO</v>
      </c>
      <c r="T731" s="201" t="str">
        <f t="shared" si="68"/>
        <v>NO</v>
      </c>
      <c r="U731" s="201" t="str">
        <f t="shared" si="69"/>
        <v>NO</v>
      </c>
      <c r="V731" s="139">
        <f t="shared" si="70"/>
        <v>0</v>
      </c>
      <c r="W731" s="199" t="str">
        <f t="shared" si="72"/>
        <v/>
      </c>
    </row>
    <row r="732" spans="1:23" ht="18" customHeight="1" x14ac:dyDescent="0.25">
      <c r="A732" s="69"/>
      <c r="B732" s="81"/>
      <c r="C732" s="110"/>
      <c r="D732" s="141" t="str">
        <f>IFERROR(IF(FixtureCalc!C728="-","",IF(OR(FixtureCalc!E728="blank row 1",FixtureCalc!E728="blank row 2"),"","Matchweek "&amp;FixtureCalc!C728)),"")</f>
        <v/>
      </c>
      <c r="E732" s="142" t="str">
        <f>IFERROR(IF(LEN(INDEX(Settings!$D$6:$D$37,MATCH(Fixture!F732,Settings!$C$6:$C$37,0)))=0,"",INDEX(Settings!$D$6:$D$37,MATCH(Fixture!F732,Settings!$C$6:$C$37,0))),"")</f>
        <v/>
      </c>
      <c r="F732" s="185" t="str">
        <f>IFERROR(IF(FixtureCalc!C728="-","",IF(OR(FixtureCalc!E728="blank row 1",FixtureCalc!E728="blank row 2"),"", IF(LEN(INDEX(Settings!$C$6:$C$37,FixtureCalc!E728))=0,"BYE",INDEX(Settings!$C$6:$C$37,FixtureCalc!E728))  )),"")</f>
        <v/>
      </c>
      <c r="G732" s="27"/>
      <c r="H732" s="82"/>
      <c r="I732" s="27"/>
      <c r="J732" s="175" t="str">
        <f>IFERROR(IF(FixtureCalc!C728="-","",IF(OR(FixtureCalc!F728="blank row 1",FixtureCalc!F728="blank row 2"),"",IF(LEN(INDEX(Settings!$C$6:$C$37,FixtureCalc!F728))=0,"BYE",INDEX(Settings!$C$6:$C$37,FixtureCalc!F728)) )),"")</f>
        <v/>
      </c>
      <c r="K732" s="90"/>
      <c r="L732" s="195" t="str">
        <f t="shared" si="71"/>
        <v/>
      </c>
      <c r="S732" s="201" t="str">
        <f t="shared" si="67"/>
        <v>NO</v>
      </c>
      <c r="T732" s="201" t="str">
        <f t="shared" si="68"/>
        <v>NO</v>
      </c>
      <c r="U732" s="201" t="str">
        <f t="shared" si="69"/>
        <v>NO</v>
      </c>
      <c r="V732" s="139">
        <f t="shared" si="70"/>
        <v>0</v>
      </c>
      <c r="W732" s="199" t="str">
        <f t="shared" si="72"/>
        <v/>
      </c>
    </row>
    <row r="733" spans="1:23" ht="18" customHeight="1" x14ac:dyDescent="0.25">
      <c r="A733" s="69"/>
      <c r="B733" s="81"/>
      <c r="C733" s="110"/>
      <c r="D733" s="141" t="str">
        <f>IFERROR(IF(FixtureCalc!C729="-","",IF(OR(FixtureCalc!E729="blank row 1",FixtureCalc!E729="blank row 2"),"","Matchweek "&amp;FixtureCalc!C729)),"")</f>
        <v/>
      </c>
      <c r="E733" s="142" t="str">
        <f>IFERROR(IF(LEN(INDEX(Settings!$D$6:$D$37,MATCH(Fixture!F733,Settings!$C$6:$C$37,0)))=0,"",INDEX(Settings!$D$6:$D$37,MATCH(Fixture!F733,Settings!$C$6:$C$37,0))),"")</f>
        <v/>
      </c>
      <c r="F733" s="185" t="str">
        <f>IFERROR(IF(FixtureCalc!C729="-","",IF(OR(FixtureCalc!E729="blank row 1",FixtureCalc!E729="blank row 2"),"", IF(LEN(INDEX(Settings!$C$6:$C$37,FixtureCalc!E729))=0,"BYE",INDEX(Settings!$C$6:$C$37,FixtureCalc!E729))  )),"")</f>
        <v/>
      </c>
      <c r="G733" s="27"/>
      <c r="H733" s="82"/>
      <c r="I733" s="27"/>
      <c r="J733" s="175" t="str">
        <f>IFERROR(IF(FixtureCalc!C729="-","",IF(OR(FixtureCalc!F729="blank row 1",FixtureCalc!F729="blank row 2"),"",IF(LEN(INDEX(Settings!$C$6:$C$37,FixtureCalc!F729))=0,"BYE",INDEX(Settings!$C$6:$C$37,FixtureCalc!F729)) )),"")</f>
        <v/>
      </c>
      <c r="K733" s="90"/>
      <c r="L733" s="195" t="str">
        <f t="shared" si="71"/>
        <v/>
      </c>
      <c r="S733" s="201" t="str">
        <f t="shared" si="67"/>
        <v>NO</v>
      </c>
      <c r="T733" s="201" t="str">
        <f t="shared" si="68"/>
        <v>NO</v>
      </c>
      <c r="U733" s="201" t="str">
        <f t="shared" si="69"/>
        <v>NO</v>
      </c>
      <c r="V733" s="139">
        <f t="shared" si="70"/>
        <v>0</v>
      </c>
      <c r="W733" s="199" t="str">
        <f t="shared" si="72"/>
        <v/>
      </c>
    </row>
    <row r="734" spans="1:23" ht="18" customHeight="1" x14ac:dyDescent="0.25">
      <c r="A734" s="69"/>
      <c r="B734" s="81"/>
      <c r="C734" s="110"/>
      <c r="D734" s="141" t="str">
        <f>IFERROR(IF(FixtureCalc!C730="-","",IF(OR(FixtureCalc!E730="blank row 1",FixtureCalc!E730="blank row 2"),"","Matchweek "&amp;FixtureCalc!C730)),"")</f>
        <v/>
      </c>
      <c r="E734" s="142" t="str">
        <f>IFERROR(IF(LEN(INDEX(Settings!$D$6:$D$37,MATCH(Fixture!F734,Settings!$C$6:$C$37,0)))=0,"",INDEX(Settings!$D$6:$D$37,MATCH(Fixture!F734,Settings!$C$6:$C$37,0))),"")</f>
        <v/>
      </c>
      <c r="F734" s="185" t="str">
        <f>IFERROR(IF(FixtureCalc!C730="-","",IF(OR(FixtureCalc!E730="blank row 1",FixtureCalc!E730="blank row 2"),"", IF(LEN(INDEX(Settings!$C$6:$C$37,FixtureCalc!E730))=0,"BYE",INDEX(Settings!$C$6:$C$37,FixtureCalc!E730))  )),"")</f>
        <v/>
      </c>
      <c r="G734" s="27"/>
      <c r="H734" s="82"/>
      <c r="I734" s="27"/>
      <c r="J734" s="175" t="str">
        <f>IFERROR(IF(FixtureCalc!C730="-","",IF(OR(FixtureCalc!F730="blank row 1",FixtureCalc!F730="blank row 2"),"",IF(LEN(INDEX(Settings!$C$6:$C$37,FixtureCalc!F730))=0,"BYE",INDEX(Settings!$C$6:$C$37,FixtureCalc!F730)) )),"")</f>
        <v/>
      </c>
      <c r="K734" s="90"/>
      <c r="L734" s="195" t="str">
        <f t="shared" si="71"/>
        <v/>
      </c>
      <c r="S734" s="201" t="str">
        <f t="shared" si="67"/>
        <v>NO</v>
      </c>
      <c r="T734" s="201" t="str">
        <f t="shared" si="68"/>
        <v>NO</v>
      </c>
      <c r="U734" s="201" t="str">
        <f t="shared" si="69"/>
        <v>NO</v>
      </c>
      <c r="V734" s="139">
        <f t="shared" si="70"/>
        <v>0</v>
      </c>
      <c r="W734" s="199" t="str">
        <f t="shared" si="72"/>
        <v/>
      </c>
    </row>
    <row r="735" spans="1:23" ht="18" customHeight="1" x14ac:dyDescent="0.25">
      <c r="A735" s="69"/>
      <c r="B735" s="81"/>
      <c r="C735" s="110"/>
      <c r="D735" s="141" t="str">
        <f>IFERROR(IF(FixtureCalc!C731="-","",IF(OR(FixtureCalc!E731="blank row 1",FixtureCalc!E731="blank row 2"),"","Matchweek "&amp;FixtureCalc!C731)),"")</f>
        <v/>
      </c>
      <c r="E735" s="142" t="str">
        <f>IFERROR(IF(LEN(INDEX(Settings!$D$6:$D$37,MATCH(Fixture!F735,Settings!$C$6:$C$37,0)))=0,"",INDEX(Settings!$D$6:$D$37,MATCH(Fixture!F735,Settings!$C$6:$C$37,0))),"")</f>
        <v/>
      </c>
      <c r="F735" s="185" t="str">
        <f>IFERROR(IF(FixtureCalc!C731="-","",IF(OR(FixtureCalc!E731="blank row 1",FixtureCalc!E731="blank row 2"),"", IF(LEN(INDEX(Settings!$C$6:$C$37,FixtureCalc!E731))=0,"BYE",INDEX(Settings!$C$6:$C$37,FixtureCalc!E731))  )),"")</f>
        <v/>
      </c>
      <c r="G735" s="27"/>
      <c r="H735" s="82"/>
      <c r="I735" s="27"/>
      <c r="J735" s="175" t="str">
        <f>IFERROR(IF(FixtureCalc!C731="-","",IF(OR(FixtureCalc!F731="blank row 1",FixtureCalc!F731="blank row 2"),"",IF(LEN(INDEX(Settings!$C$6:$C$37,FixtureCalc!F731))=0,"BYE",INDEX(Settings!$C$6:$C$37,FixtureCalc!F731)) )),"")</f>
        <v/>
      </c>
      <c r="K735" s="90"/>
      <c r="L735" s="195" t="str">
        <f t="shared" si="71"/>
        <v/>
      </c>
      <c r="S735" s="201" t="str">
        <f t="shared" si="67"/>
        <v>NO</v>
      </c>
      <c r="T735" s="201" t="str">
        <f t="shared" si="68"/>
        <v>NO</v>
      </c>
      <c r="U735" s="201" t="str">
        <f t="shared" si="69"/>
        <v>NO</v>
      </c>
      <c r="V735" s="139">
        <f t="shared" si="70"/>
        <v>0</v>
      </c>
      <c r="W735" s="199" t="str">
        <f t="shared" si="72"/>
        <v/>
      </c>
    </row>
    <row r="736" spans="1:23" ht="18" customHeight="1" x14ac:dyDescent="0.25">
      <c r="A736" s="69"/>
      <c r="B736" s="81"/>
      <c r="C736" s="110"/>
      <c r="D736" s="141" t="str">
        <f>IFERROR(IF(FixtureCalc!C732="-","",IF(OR(FixtureCalc!E732="blank row 1",FixtureCalc!E732="blank row 2"),"","Matchweek "&amp;FixtureCalc!C732)),"")</f>
        <v/>
      </c>
      <c r="E736" s="142" t="str">
        <f>IFERROR(IF(LEN(INDEX(Settings!$D$6:$D$37,MATCH(Fixture!F736,Settings!$C$6:$C$37,0)))=0,"",INDEX(Settings!$D$6:$D$37,MATCH(Fixture!F736,Settings!$C$6:$C$37,0))),"")</f>
        <v/>
      </c>
      <c r="F736" s="185" t="str">
        <f>IFERROR(IF(FixtureCalc!C732="-","",IF(OR(FixtureCalc!E732="blank row 1",FixtureCalc!E732="blank row 2"),"", IF(LEN(INDEX(Settings!$C$6:$C$37,FixtureCalc!E732))=0,"BYE",INDEX(Settings!$C$6:$C$37,FixtureCalc!E732))  )),"")</f>
        <v/>
      </c>
      <c r="G736" s="27"/>
      <c r="H736" s="82"/>
      <c r="I736" s="27"/>
      <c r="J736" s="175" t="str">
        <f>IFERROR(IF(FixtureCalc!C732="-","",IF(OR(FixtureCalc!F732="blank row 1",FixtureCalc!F732="blank row 2"),"",IF(LEN(INDEX(Settings!$C$6:$C$37,FixtureCalc!F732))=0,"BYE",INDEX(Settings!$C$6:$C$37,FixtureCalc!F732)) )),"")</f>
        <v/>
      </c>
      <c r="K736" s="90"/>
      <c r="L736" s="195" t="str">
        <f t="shared" si="71"/>
        <v/>
      </c>
      <c r="S736" s="201" t="str">
        <f t="shared" si="67"/>
        <v>NO</v>
      </c>
      <c r="T736" s="201" t="str">
        <f t="shared" si="68"/>
        <v>NO</v>
      </c>
      <c r="U736" s="201" t="str">
        <f t="shared" si="69"/>
        <v>NO</v>
      </c>
      <c r="V736" s="139">
        <f t="shared" si="70"/>
        <v>0</v>
      </c>
      <c r="W736" s="199" t="str">
        <f t="shared" si="72"/>
        <v/>
      </c>
    </row>
    <row r="737" spans="1:23" ht="18" customHeight="1" x14ac:dyDescent="0.25">
      <c r="A737" s="69"/>
      <c r="B737" s="81"/>
      <c r="C737" s="110"/>
      <c r="D737" s="141" t="str">
        <f>IFERROR(IF(FixtureCalc!C733="-","",IF(OR(FixtureCalc!E733="blank row 1",FixtureCalc!E733="blank row 2"),"","Matchweek "&amp;FixtureCalc!C733)),"")</f>
        <v/>
      </c>
      <c r="E737" s="142" t="str">
        <f>IFERROR(IF(LEN(INDEX(Settings!$D$6:$D$37,MATCH(Fixture!F737,Settings!$C$6:$C$37,0)))=0,"",INDEX(Settings!$D$6:$D$37,MATCH(Fixture!F737,Settings!$C$6:$C$37,0))),"")</f>
        <v/>
      </c>
      <c r="F737" s="185" t="str">
        <f>IFERROR(IF(FixtureCalc!C733="-","",IF(OR(FixtureCalc!E733="blank row 1",FixtureCalc!E733="blank row 2"),"", IF(LEN(INDEX(Settings!$C$6:$C$37,FixtureCalc!E733))=0,"BYE",INDEX(Settings!$C$6:$C$37,FixtureCalc!E733))  )),"")</f>
        <v/>
      </c>
      <c r="G737" s="27"/>
      <c r="H737" s="82"/>
      <c r="I737" s="27"/>
      <c r="J737" s="175" t="str">
        <f>IFERROR(IF(FixtureCalc!C733="-","",IF(OR(FixtureCalc!F733="blank row 1",FixtureCalc!F733="blank row 2"),"",IF(LEN(INDEX(Settings!$C$6:$C$37,FixtureCalc!F733))=0,"BYE",INDEX(Settings!$C$6:$C$37,FixtureCalc!F733)) )),"")</f>
        <v/>
      </c>
      <c r="K737" s="90"/>
      <c r="L737" s="195" t="str">
        <f t="shared" si="71"/>
        <v/>
      </c>
      <c r="S737" s="201" t="str">
        <f t="shared" si="67"/>
        <v>NO</v>
      </c>
      <c r="T737" s="201" t="str">
        <f t="shared" si="68"/>
        <v>NO</v>
      </c>
      <c r="U737" s="201" t="str">
        <f t="shared" si="69"/>
        <v>NO</v>
      </c>
      <c r="V737" s="139">
        <f t="shared" si="70"/>
        <v>0</v>
      </c>
      <c r="W737" s="199" t="str">
        <f t="shared" si="72"/>
        <v/>
      </c>
    </row>
    <row r="738" spans="1:23" ht="18" customHeight="1" x14ac:dyDescent="0.25">
      <c r="A738" s="69"/>
      <c r="B738" s="81"/>
      <c r="C738" s="110"/>
      <c r="D738" s="141" t="str">
        <f>IFERROR(IF(FixtureCalc!C734="-","",IF(OR(FixtureCalc!E734="blank row 1",FixtureCalc!E734="blank row 2"),"","Matchweek "&amp;FixtureCalc!C734)),"")</f>
        <v/>
      </c>
      <c r="E738" s="142" t="str">
        <f>IFERROR(IF(LEN(INDEX(Settings!$D$6:$D$37,MATCH(Fixture!F738,Settings!$C$6:$C$37,0)))=0,"",INDEX(Settings!$D$6:$D$37,MATCH(Fixture!F738,Settings!$C$6:$C$37,0))),"")</f>
        <v/>
      </c>
      <c r="F738" s="185" t="str">
        <f>IFERROR(IF(FixtureCalc!C734="-","",IF(OR(FixtureCalc!E734="blank row 1",FixtureCalc!E734="blank row 2"),"", IF(LEN(INDEX(Settings!$C$6:$C$37,FixtureCalc!E734))=0,"BYE",INDEX(Settings!$C$6:$C$37,FixtureCalc!E734))  )),"")</f>
        <v/>
      </c>
      <c r="G738" s="27"/>
      <c r="H738" s="82"/>
      <c r="I738" s="27"/>
      <c r="J738" s="175" t="str">
        <f>IFERROR(IF(FixtureCalc!C734="-","",IF(OR(FixtureCalc!F734="blank row 1",FixtureCalc!F734="blank row 2"),"",IF(LEN(INDEX(Settings!$C$6:$C$37,FixtureCalc!F734))=0,"BYE",INDEX(Settings!$C$6:$C$37,FixtureCalc!F734)) )),"")</f>
        <v/>
      </c>
      <c r="K738" s="90"/>
      <c r="L738" s="195" t="str">
        <f t="shared" si="71"/>
        <v/>
      </c>
      <c r="S738" s="201" t="str">
        <f t="shared" si="67"/>
        <v>NO</v>
      </c>
      <c r="T738" s="201" t="str">
        <f t="shared" si="68"/>
        <v>NO</v>
      </c>
      <c r="U738" s="201" t="str">
        <f t="shared" si="69"/>
        <v>NO</v>
      </c>
      <c r="V738" s="139">
        <f t="shared" si="70"/>
        <v>0</v>
      </c>
      <c r="W738" s="199" t="str">
        <f t="shared" si="72"/>
        <v/>
      </c>
    </row>
    <row r="739" spans="1:23" ht="18" customHeight="1" x14ac:dyDescent="0.25">
      <c r="A739" s="69"/>
      <c r="B739" s="81"/>
      <c r="C739" s="110"/>
      <c r="D739" s="141" t="str">
        <f>IFERROR(IF(FixtureCalc!C735="-","",IF(OR(FixtureCalc!E735="blank row 1",FixtureCalc!E735="blank row 2"),"","Matchweek "&amp;FixtureCalc!C735)),"")</f>
        <v/>
      </c>
      <c r="E739" s="142" t="str">
        <f>IFERROR(IF(LEN(INDEX(Settings!$D$6:$D$37,MATCH(Fixture!F739,Settings!$C$6:$C$37,0)))=0,"",INDEX(Settings!$D$6:$D$37,MATCH(Fixture!F739,Settings!$C$6:$C$37,0))),"")</f>
        <v/>
      </c>
      <c r="F739" s="185" t="str">
        <f>IFERROR(IF(FixtureCalc!C735="-","",IF(OR(FixtureCalc!E735="blank row 1",FixtureCalc!E735="blank row 2"),"", IF(LEN(INDEX(Settings!$C$6:$C$37,FixtureCalc!E735))=0,"BYE",INDEX(Settings!$C$6:$C$37,FixtureCalc!E735))  )),"")</f>
        <v/>
      </c>
      <c r="G739" s="27"/>
      <c r="H739" s="82"/>
      <c r="I739" s="27"/>
      <c r="J739" s="175" t="str">
        <f>IFERROR(IF(FixtureCalc!C735="-","",IF(OR(FixtureCalc!F735="blank row 1",FixtureCalc!F735="blank row 2"),"",IF(LEN(INDEX(Settings!$C$6:$C$37,FixtureCalc!F735))=0,"BYE",INDEX(Settings!$C$6:$C$37,FixtureCalc!F735)) )),"")</f>
        <v/>
      </c>
      <c r="K739" s="90"/>
      <c r="L739" s="195" t="str">
        <f t="shared" si="71"/>
        <v/>
      </c>
      <c r="S739" s="201" t="str">
        <f t="shared" si="67"/>
        <v>NO</v>
      </c>
      <c r="T739" s="201" t="str">
        <f t="shared" si="68"/>
        <v>NO</v>
      </c>
      <c r="U739" s="201" t="str">
        <f t="shared" si="69"/>
        <v>NO</v>
      </c>
      <c r="V739" s="139">
        <f t="shared" si="70"/>
        <v>0</v>
      </c>
      <c r="W739" s="199" t="str">
        <f t="shared" si="72"/>
        <v/>
      </c>
    </row>
    <row r="740" spans="1:23" ht="18" customHeight="1" x14ac:dyDescent="0.25">
      <c r="A740" s="69"/>
      <c r="B740" s="81"/>
      <c r="C740" s="110"/>
      <c r="D740" s="141" t="str">
        <f>IFERROR(IF(FixtureCalc!C736="-","",IF(OR(FixtureCalc!E736="blank row 1",FixtureCalc!E736="blank row 2"),"","Matchweek "&amp;FixtureCalc!C736)),"")</f>
        <v/>
      </c>
      <c r="E740" s="142" t="str">
        <f>IFERROR(IF(LEN(INDEX(Settings!$D$6:$D$37,MATCH(Fixture!F740,Settings!$C$6:$C$37,0)))=0,"",INDEX(Settings!$D$6:$D$37,MATCH(Fixture!F740,Settings!$C$6:$C$37,0))),"")</f>
        <v/>
      </c>
      <c r="F740" s="185" t="str">
        <f>IFERROR(IF(FixtureCalc!C736="-","",IF(OR(FixtureCalc!E736="blank row 1",FixtureCalc!E736="blank row 2"),"", IF(LEN(INDEX(Settings!$C$6:$C$37,FixtureCalc!E736))=0,"BYE",INDEX(Settings!$C$6:$C$37,FixtureCalc!E736))  )),"")</f>
        <v/>
      </c>
      <c r="G740" s="27"/>
      <c r="H740" s="82"/>
      <c r="I740" s="27"/>
      <c r="J740" s="175" t="str">
        <f>IFERROR(IF(FixtureCalc!C736="-","",IF(OR(FixtureCalc!F736="blank row 1",FixtureCalc!F736="blank row 2"),"",IF(LEN(INDEX(Settings!$C$6:$C$37,FixtureCalc!F736))=0,"BYE",INDEX(Settings!$C$6:$C$37,FixtureCalc!F736)) )),"")</f>
        <v/>
      </c>
      <c r="K740" s="90"/>
      <c r="L740" s="195" t="str">
        <f t="shared" si="71"/>
        <v/>
      </c>
      <c r="S740" s="201" t="str">
        <f t="shared" si="67"/>
        <v>NO</v>
      </c>
      <c r="T740" s="201" t="str">
        <f t="shared" si="68"/>
        <v>NO</v>
      </c>
      <c r="U740" s="201" t="str">
        <f t="shared" si="69"/>
        <v>NO</v>
      </c>
      <c r="V740" s="139">
        <f t="shared" si="70"/>
        <v>0</v>
      </c>
      <c r="W740" s="199" t="str">
        <f t="shared" si="72"/>
        <v/>
      </c>
    </row>
    <row r="741" spans="1:23" ht="18" customHeight="1" x14ac:dyDescent="0.25">
      <c r="A741" s="69"/>
      <c r="B741" s="81"/>
      <c r="C741" s="110"/>
      <c r="D741" s="141" t="str">
        <f>IFERROR(IF(FixtureCalc!C737="-","",IF(OR(FixtureCalc!E737="blank row 1",FixtureCalc!E737="blank row 2"),"","Matchweek "&amp;FixtureCalc!C737)),"")</f>
        <v/>
      </c>
      <c r="E741" s="142" t="str">
        <f>IFERROR(IF(LEN(INDEX(Settings!$D$6:$D$37,MATCH(Fixture!F741,Settings!$C$6:$C$37,0)))=0,"",INDEX(Settings!$D$6:$D$37,MATCH(Fixture!F741,Settings!$C$6:$C$37,0))),"")</f>
        <v/>
      </c>
      <c r="F741" s="185" t="str">
        <f>IFERROR(IF(FixtureCalc!C737="-","",IF(OR(FixtureCalc!E737="blank row 1",FixtureCalc!E737="blank row 2"),"", IF(LEN(INDEX(Settings!$C$6:$C$37,FixtureCalc!E737))=0,"BYE",INDEX(Settings!$C$6:$C$37,FixtureCalc!E737))  )),"")</f>
        <v/>
      </c>
      <c r="G741" s="27"/>
      <c r="H741" s="82"/>
      <c r="I741" s="27"/>
      <c r="J741" s="175" t="str">
        <f>IFERROR(IF(FixtureCalc!C737="-","",IF(OR(FixtureCalc!F737="blank row 1",FixtureCalc!F737="blank row 2"),"",IF(LEN(INDEX(Settings!$C$6:$C$37,FixtureCalc!F737))=0,"BYE",INDEX(Settings!$C$6:$C$37,FixtureCalc!F737)) )),"")</f>
        <v/>
      </c>
      <c r="K741" s="90"/>
      <c r="L741" s="195" t="str">
        <f t="shared" si="71"/>
        <v/>
      </c>
      <c r="S741" s="201" t="str">
        <f t="shared" si="67"/>
        <v>NO</v>
      </c>
      <c r="T741" s="201" t="str">
        <f t="shared" si="68"/>
        <v>NO</v>
      </c>
      <c r="U741" s="201" t="str">
        <f t="shared" si="69"/>
        <v>NO</v>
      </c>
      <c r="V741" s="139">
        <f t="shared" si="70"/>
        <v>0</v>
      </c>
      <c r="W741" s="199" t="str">
        <f t="shared" si="72"/>
        <v/>
      </c>
    </row>
    <row r="742" spans="1:23" ht="18" customHeight="1" x14ac:dyDescent="0.25">
      <c r="A742" s="69"/>
      <c r="B742" s="81"/>
      <c r="C742" s="110"/>
      <c r="D742" s="141" t="str">
        <f>IFERROR(IF(FixtureCalc!C738="-","",IF(OR(FixtureCalc!E738="blank row 1",FixtureCalc!E738="blank row 2"),"","Matchweek "&amp;FixtureCalc!C738)),"")</f>
        <v/>
      </c>
      <c r="E742" s="142" t="str">
        <f>IFERROR(IF(LEN(INDEX(Settings!$D$6:$D$37,MATCH(Fixture!F742,Settings!$C$6:$C$37,0)))=0,"",INDEX(Settings!$D$6:$D$37,MATCH(Fixture!F742,Settings!$C$6:$C$37,0))),"")</f>
        <v/>
      </c>
      <c r="F742" s="185" t="str">
        <f>IFERROR(IF(FixtureCalc!C738="-","",IF(OR(FixtureCalc!E738="blank row 1",FixtureCalc!E738="blank row 2"),"", IF(LEN(INDEX(Settings!$C$6:$C$37,FixtureCalc!E738))=0,"BYE",INDEX(Settings!$C$6:$C$37,FixtureCalc!E738))  )),"")</f>
        <v/>
      </c>
      <c r="G742" s="27"/>
      <c r="H742" s="82"/>
      <c r="I742" s="27"/>
      <c r="J742" s="175" t="str">
        <f>IFERROR(IF(FixtureCalc!C738="-","",IF(OR(FixtureCalc!F738="blank row 1",FixtureCalc!F738="blank row 2"),"",IF(LEN(INDEX(Settings!$C$6:$C$37,FixtureCalc!F738))=0,"BYE",INDEX(Settings!$C$6:$C$37,FixtureCalc!F738)) )),"")</f>
        <v/>
      </c>
      <c r="K742" s="90"/>
      <c r="L742" s="195" t="str">
        <f t="shared" si="71"/>
        <v/>
      </c>
      <c r="S742" s="201" t="str">
        <f t="shared" si="67"/>
        <v>NO</v>
      </c>
      <c r="T742" s="201" t="str">
        <f t="shared" si="68"/>
        <v>NO</v>
      </c>
      <c r="U742" s="201" t="str">
        <f t="shared" si="69"/>
        <v>NO</v>
      </c>
      <c r="V742" s="139">
        <f t="shared" si="70"/>
        <v>0</v>
      </c>
      <c r="W742" s="199" t="str">
        <f t="shared" si="72"/>
        <v/>
      </c>
    </row>
    <row r="743" spans="1:23" ht="18" customHeight="1" x14ac:dyDescent="0.25">
      <c r="A743" s="69"/>
      <c r="B743" s="81"/>
      <c r="C743" s="110"/>
      <c r="D743" s="141" t="str">
        <f>IFERROR(IF(FixtureCalc!C739="-","",IF(OR(FixtureCalc!E739="blank row 1",FixtureCalc!E739="blank row 2"),"","Matchweek "&amp;FixtureCalc!C739)),"")</f>
        <v/>
      </c>
      <c r="E743" s="142" t="str">
        <f>IFERROR(IF(LEN(INDEX(Settings!$D$6:$D$37,MATCH(Fixture!F743,Settings!$C$6:$C$37,0)))=0,"",INDEX(Settings!$D$6:$D$37,MATCH(Fixture!F743,Settings!$C$6:$C$37,0))),"")</f>
        <v/>
      </c>
      <c r="F743" s="185" t="str">
        <f>IFERROR(IF(FixtureCalc!C739="-","",IF(OR(FixtureCalc!E739="blank row 1",FixtureCalc!E739="blank row 2"),"", IF(LEN(INDEX(Settings!$C$6:$C$37,FixtureCalc!E739))=0,"BYE",INDEX(Settings!$C$6:$C$37,FixtureCalc!E739))  )),"")</f>
        <v/>
      </c>
      <c r="G743" s="27"/>
      <c r="H743" s="82"/>
      <c r="I743" s="27"/>
      <c r="J743" s="175" t="str">
        <f>IFERROR(IF(FixtureCalc!C739="-","",IF(OR(FixtureCalc!F739="blank row 1",FixtureCalc!F739="blank row 2"),"",IF(LEN(INDEX(Settings!$C$6:$C$37,FixtureCalc!F739))=0,"BYE",INDEX(Settings!$C$6:$C$37,FixtureCalc!F739)) )),"")</f>
        <v/>
      </c>
      <c r="K743" s="90"/>
      <c r="L743" s="195" t="str">
        <f t="shared" si="71"/>
        <v/>
      </c>
      <c r="S743" s="201" t="str">
        <f t="shared" si="67"/>
        <v>NO</v>
      </c>
      <c r="T743" s="201" t="str">
        <f t="shared" si="68"/>
        <v>NO</v>
      </c>
      <c r="U743" s="201" t="str">
        <f t="shared" si="69"/>
        <v>NO</v>
      </c>
      <c r="V743" s="139">
        <f t="shared" si="70"/>
        <v>0</v>
      </c>
      <c r="W743" s="199" t="str">
        <f t="shared" si="72"/>
        <v/>
      </c>
    </row>
    <row r="744" spans="1:23" ht="18" customHeight="1" x14ac:dyDescent="0.25">
      <c r="A744" s="69"/>
      <c r="B744" s="81"/>
      <c r="C744" s="110"/>
      <c r="D744" s="141" t="str">
        <f>IFERROR(IF(FixtureCalc!C740="-","",IF(OR(FixtureCalc!E740="blank row 1",FixtureCalc!E740="blank row 2"),"","Matchweek "&amp;FixtureCalc!C740)),"")</f>
        <v/>
      </c>
      <c r="E744" s="142" t="str">
        <f>IFERROR(IF(LEN(INDEX(Settings!$D$6:$D$37,MATCH(Fixture!F744,Settings!$C$6:$C$37,0)))=0,"",INDEX(Settings!$D$6:$D$37,MATCH(Fixture!F744,Settings!$C$6:$C$37,0))),"")</f>
        <v/>
      </c>
      <c r="F744" s="185" t="str">
        <f>IFERROR(IF(FixtureCalc!C740="-","",IF(OR(FixtureCalc!E740="blank row 1",FixtureCalc!E740="blank row 2"),"", IF(LEN(INDEX(Settings!$C$6:$C$37,FixtureCalc!E740))=0,"BYE",INDEX(Settings!$C$6:$C$37,FixtureCalc!E740))  )),"")</f>
        <v/>
      </c>
      <c r="G744" s="27"/>
      <c r="H744" s="82"/>
      <c r="I744" s="27"/>
      <c r="J744" s="175" t="str">
        <f>IFERROR(IF(FixtureCalc!C740="-","",IF(OR(FixtureCalc!F740="blank row 1",FixtureCalc!F740="blank row 2"),"",IF(LEN(INDEX(Settings!$C$6:$C$37,FixtureCalc!F740))=0,"BYE",INDEX(Settings!$C$6:$C$37,FixtureCalc!F740)) )),"")</f>
        <v/>
      </c>
      <c r="K744" s="90"/>
      <c r="L744" s="195" t="str">
        <f t="shared" si="71"/>
        <v/>
      </c>
      <c r="S744" s="201" t="str">
        <f t="shared" si="67"/>
        <v>NO</v>
      </c>
      <c r="T744" s="201" t="str">
        <f t="shared" si="68"/>
        <v>NO</v>
      </c>
      <c r="U744" s="201" t="str">
        <f t="shared" si="69"/>
        <v>NO</v>
      </c>
      <c r="V744" s="139">
        <f t="shared" si="70"/>
        <v>0</v>
      </c>
      <c r="W744" s="199" t="str">
        <f t="shared" si="72"/>
        <v/>
      </c>
    </row>
    <row r="745" spans="1:23" ht="18" customHeight="1" x14ac:dyDescent="0.25">
      <c r="A745" s="69"/>
      <c r="B745" s="81"/>
      <c r="C745" s="110"/>
      <c r="D745" s="141" t="str">
        <f>IFERROR(IF(FixtureCalc!C741="-","",IF(OR(FixtureCalc!E741="blank row 1",FixtureCalc!E741="blank row 2"),"","Matchweek "&amp;FixtureCalc!C741)),"")</f>
        <v/>
      </c>
      <c r="E745" s="142" t="str">
        <f>IFERROR(IF(LEN(INDEX(Settings!$D$6:$D$37,MATCH(Fixture!F745,Settings!$C$6:$C$37,0)))=0,"",INDEX(Settings!$D$6:$D$37,MATCH(Fixture!F745,Settings!$C$6:$C$37,0))),"")</f>
        <v/>
      </c>
      <c r="F745" s="185" t="str">
        <f>IFERROR(IF(FixtureCalc!C741="-","",IF(OR(FixtureCalc!E741="blank row 1",FixtureCalc!E741="blank row 2"),"", IF(LEN(INDEX(Settings!$C$6:$C$37,FixtureCalc!E741))=0,"BYE",INDEX(Settings!$C$6:$C$37,FixtureCalc!E741))  )),"")</f>
        <v/>
      </c>
      <c r="G745" s="27"/>
      <c r="H745" s="82"/>
      <c r="I745" s="27"/>
      <c r="J745" s="175" t="str">
        <f>IFERROR(IF(FixtureCalc!C741="-","",IF(OR(FixtureCalc!F741="blank row 1",FixtureCalc!F741="blank row 2"),"",IF(LEN(INDEX(Settings!$C$6:$C$37,FixtureCalc!F741))=0,"BYE",INDEX(Settings!$C$6:$C$37,FixtureCalc!F741)) )),"")</f>
        <v/>
      </c>
      <c r="K745" s="90"/>
      <c r="L745" s="195" t="str">
        <f t="shared" si="71"/>
        <v/>
      </c>
      <c r="S745" s="201" t="str">
        <f t="shared" si="67"/>
        <v>NO</v>
      </c>
      <c r="T745" s="201" t="str">
        <f t="shared" si="68"/>
        <v>NO</v>
      </c>
      <c r="U745" s="201" t="str">
        <f t="shared" si="69"/>
        <v>NO</v>
      </c>
      <c r="V745" s="139">
        <f t="shared" si="70"/>
        <v>0</v>
      </c>
      <c r="W745" s="199" t="str">
        <f t="shared" si="72"/>
        <v/>
      </c>
    </row>
    <row r="746" spans="1:23" ht="18" customHeight="1" x14ac:dyDescent="0.25">
      <c r="A746" s="69"/>
      <c r="B746" s="81"/>
      <c r="C746" s="110"/>
      <c r="D746" s="141" t="str">
        <f>IFERROR(IF(FixtureCalc!C742="-","",IF(OR(FixtureCalc!E742="blank row 1",FixtureCalc!E742="blank row 2"),"","Matchweek "&amp;FixtureCalc!C742)),"")</f>
        <v/>
      </c>
      <c r="E746" s="142" t="str">
        <f>IFERROR(IF(LEN(INDEX(Settings!$D$6:$D$37,MATCH(Fixture!F746,Settings!$C$6:$C$37,0)))=0,"",INDEX(Settings!$D$6:$D$37,MATCH(Fixture!F746,Settings!$C$6:$C$37,0))),"")</f>
        <v/>
      </c>
      <c r="F746" s="185" t="str">
        <f>IFERROR(IF(FixtureCalc!C742="-","",IF(OR(FixtureCalc!E742="blank row 1",FixtureCalc!E742="blank row 2"),"", IF(LEN(INDEX(Settings!$C$6:$C$37,FixtureCalc!E742))=0,"BYE",INDEX(Settings!$C$6:$C$37,FixtureCalc!E742))  )),"")</f>
        <v/>
      </c>
      <c r="G746" s="27"/>
      <c r="H746" s="82"/>
      <c r="I746" s="27"/>
      <c r="J746" s="175" t="str">
        <f>IFERROR(IF(FixtureCalc!C742="-","",IF(OR(FixtureCalc!F742="blank row 1",FixtureCalc!F742="blank row 2"),"",IF(LEN(INDEX(Settings!$C$6:$C$37,FixtureCalc!F742))=0,"BYE",INDEX(Settings!$C$6:$C$37,FixtureCalc!F742)) )),"")</f>
        <v/>
      </c>
      <c r="K746" s="90"/>
      <c r="L746" s="195" t="str">
        <f t="shared" si="71"/>
        <v/>
      </c>
      <c r="S746" s="201" t="str">
        <f t="shared" si="67"/>
        <v>NO</v>
      </c>
      <c r="T746" s="201" t="str">
        <f t="shared" si="68"/>
        <v>NO</v>
      </c>
      <c r="U746" s="201" t="str">
        <f t="shared" si="69"/>
        <v>NO</v>
      </c>
      <c r="V746" s="139">
        <f t="shared" si="70"/>
        <v>0</v>
      </c>
      <c r="W746" s="199" t="str">
        <f t="shared" si="72"/>
        <v/>
      </c>
    </row>
    <row r="747" spans="1:23" ht="18" customHeight="1" x14ac:dyDescent="0.25">
      <c r="A747" s="69"/>
      <c r="B747" s="81"/>
      <c r="C747" s="110"/>
      <c r="D747" s="141" t="str">
        <f>IFERROR(IF(FixtureCalc!C743="-","",IF(OR(FixtureCalc!E743="blank row 1",FixtureCalc!E743="blank row 2"),"","Matchweek "&amp;FixtureCalc!C743)),"")</f>
        <v/>
      </c>
      <c r="E747" s="142" t="str">
        <f>IFERROR(IF(LEN(INDEX(Settings!$D$6:$D$37,MATCH(Fixture!F747,Settings!$C$6:$C$37,0)))=0,"",INDEX(Settings!$D$6:$D$37,MATCH(Fixture!F747,Settings!$C$6:$C$37,0))),"")</f>
        <v/>
      </c>
      <c r="F747" s="185" t="str">
        <f>IFERROR(IF(FixtureCalc!C743="-","",IF(OR(FixtureCalc!E743="blank row 1",FixtureCalc!E743="blank row 2"),"", IF(LEN(INDEX(Settings!$C$6:$C$37,FixtureCalc!E743))=0,"BYE",INDEX(Settings!$C$6:$C$37,FixtureCalc!E743))  )),"")</f>
        <v/>
      </c>
      <c r="G747" s="27"/>
      <c r="H747" s="82"/>
      <c r="I747" s="27"/>
      <c r="J747" s="175" t="str">
        <f>IFERROR(IF(FixtureCalc!C743="-","",IF(OR(FixtureCalc!F743="blank row 1",FixtureCalc!F743="blank row 2"),"",IF(LEN(INDEX(Settings!$C$6:$C$37,FixtureCalc!F743))=0,"BYE",INDEX(Settings!$C$6:$C$37,FixtureCalc!F743)) )),"")</f>
        <v/>
      </c>
      <c r="K747" s="90"/>
      <c r="L747" s="195" t="str">
        <f t="shared" si="71"/>
        <v/>
      </c>
      <c r="S747" s="201" t="str">
        <f t="shared" si="67"/>
        <v>NO</v>
      </c>
      <c r="T747" s="201" t="str">
        <f t="shared" si="68"/>
        <v>NO</v>
      </c>
      <c r="U747" s="201" t="str">
        <f t="shared" si="69"/>
        <v>NO</v>
      </c>
      <c r="V747" s="139">
        <f t="shared" si="70"/>
        <v>0</v>
      </c>
      <c r="W747" s="199" t="str">
        <f t="shared" si="72"/>
        <v/>
      </c>
    </row>
    <row r="748" spans="1:23" ht="18" customHeight="1" x14ac:dyDescent="0.25">
      <c r="A748" s="69"/>
      <c r="B748" s="81"/>
      <c r="C748" s="110"/>
      <c r="D748" s="141" t="str">
        <f>IFERROR(IF(FixtureCalc!C744="-","",IF(OR(FixtureCalc!E744="blank row 1",FixtureCalc!E744="blank row 2"),"","Matchweek "&amp;FixtureCalc!C744)),"")</f>
        <v/>
      </c>
      <c r="E748" s="142" t="str">
        <f>IFERROR(IF(LEN(INDEX(Settings!$D$6:$D$37,MATCH(Fixture!F748,Settings!$C$6:$C$37,0)))=0,"",INDEX(Settings!$D$6:$D$37,MATCH(Fixture!F748,Settings!$C$6:$C$37,0))),"")</f>
        <v/>
      </c>
      <c r="F748" s="185" t="str">
        <f>IFERROR(IF(FixtureCalc!C744="-","",IF(OR(FixtureCalc!E744="blank row 1",FixtureCalc!E744="blank row 2"),"", IF(LEN(INDEX(Settings!$C$6:$C$37,FixtureCalc!E744))=0,"BYE",INDEX(Settings!$C$6:$C$37,FixtureCalc!E744))  )),"")</f>
        <v/>
      </c>
      <c r="G748" s="27"/>
      <c r="H748" s="82"/>
      <c r="I748" s="27"/>
      <c r="J748" s="175" t="str">
        <f>IFERROR(IF(FixtureCalc!C744="-","",IF(OR(FixtureCalc!F744="blank row 1",FixtureCalc!F744="blank row 2"),"",IF(LEN(INDEX(Settings!$C$6:$C$37,FixtureCalc!F744))=0,"BYE",INDEX(Settings!$C$6:$C$37,FixtureCalc!F744)) )),"")</f>
        <v/>
      </c>
      <c r="K748" s="90"/>
      <c r="L748" s="195" t="str">
        <f t="shared" si="71"/>
        <v/>
      </c>
      <c r="S748" s="201" t="str">
        <f t="shared" si="67"/>
        <v>NO</v>
      </c>
      <c r="T748" s="201" t="str">
        <f t="shared" si="68"/>
        <v>NO</v>
      </c>
      <c r="U748" s="201" t="str">
        <f t="shared" si="69"/>
        <v>NO</v>
      </c>
      <c r="V748" s="139">
        <f t="shared" si="70"/>
        <v>0</v>
      </c>
      <c r="W748" s="199" t="str">
        <f t="shared" si="72"/>
        <v/>
      </c>
    </row>
    <row r="749" spans="1:23" ht="18" customHeight="1" x14ac:dyDescent="0.25">
      <c r="A749" s="69"/>
      <c r="B749" s="81"/>
      <c r="C749" s="110"/>
      <c r="D749" s="141" t="str">
        <f>IFERROR(IF(FixtureCalc!C745="-","",IF(OR(FixtureCalc!E745="blank row 1",FixtureCalc!E745="blank row 2"),"","Matchweek "&amp;FixtureCalc!C745)),"")</f>
        <v/>
      </c>
      <c r="E749" s="142" t="str">
        <f>IFERROR(IF(LEN(INDEX(Settings!$D$6:$D$37,MATCH(Fixture!F749,Settings!$C$6:$C$37,0)))=0,"",INDEX(Settings!$D$6:$D$37,MATCH(Fixture!F749,Settings!$C$6:$C$37,0))),"")</f>
        <v/>
      </c>
      <c r="F749" s="185" t="str">
        <f>IFERROR(IF(FixtureCalc!C745="-","",IF(OR(FixtureCalc!E745="blank row 1",FixtureCalc!E745="blank row 2"),"", IF(LEN(INDEX(Settings!$C$6:$C$37,FixtureCalc!E745))=0,"BYE",INDEX(Settings!$C$6:$C$37,FixtureCalc!E745))  )),"")</f>
        <v/>
      </c>
      <c r="G749" s="27"/>
      <c r="H749" s="82"/>
      <c r="I749" s="27"/>
      <c r="J749" s="175" t="str">
        <f>IFERROR(IF(FixtureCalc!C745="-","",IF(OR(FixtureCalc!F745="blank row 1",FixtureCalc!F745="blank row 2"),"",IF(LEN(INDEX(Settings!$C$6:$C$37,FixtureCalc!F745))=0,"BYE",INDEX(Settings!$C$6:$C$37,FixtureCalc!F745)) )),"")</f>
        <v/>
      </c>
      <c r="K749" s="90"/>
      <c r="L749" s="195" t="str">
        <f t="shared" si="71"/>
        <v/>
      </c>
      <c r="S749" s="201" t="str">
        <f t="shared" si="67"/>
        <v>NO</v>
      </c>
      <c r="T749" s="201" t="str">
        <f t="shared" si="68"/>
        <v>NO</v>
      </c>
      <c r="U749" s="201" t="str">
        <f t="shared" si="69"/>
        <v>NO</v>
      </c>
      <c r="V749" s="139">
        <f t="shared" si="70"/>
        <v>0</v>
      </c>
      <c r="W749" s="199" t="str">
        <f t="shared" si="72"/>
        <v/>
      </c>
    </row>
    <row r="750" spans="1:23" ht="18" customHeight="1" x14ac:dyDescent="0.25">
      <c r="A750" s="69"/>
      <c r="B750" s="81"/>
      <c r="C750" s="110"/>
      <c r="D750" s="141" t="str">
        <f>IFERROR(IF(FixtureCalc!C746="-","",IF(OR(FixtureCalc!E746="blank row 1",FixtureCalc!E746="blank row 2"),"","Matchweek "&amp;FixtureCalc!C746)),"")</f>
        <v/>
      </c>
      <c r="E750" s="142" t="str">
        <f>IFERROR(IF(LEN(INDEX(Settings!$D$6:$D$37,MATCH(Fixture!F750,Settings!$C$6:$C$37,0)))=0,"",INDEX(Settings!$D$6:$D$37,MATCH(Fixture!F750,Settings!$C$6:$C$37,0))),"")</f>
        <v/>
      </c>
      <c r="F750" s="185" t="str">
        <f>IFERROR(IF(FixtureCalc!C746="-","",IF(OR(FixtureCalc!E746="blank row 1",FixtureCalc!E746="blank row 2"),"", IF(LEN(INDEX(Settings!$C$6:$C$37,FixtureCalc!E746))=0,"BYE",INDEX(Settings!$C$6:$C$37,FixtureCalc!E746))  )),"")</f>
        <v/>
      </c>
      <c r="G750" s="27"/>
      <c r="H750" s="82"/>
      <c r="I750" s="27"/>
      <c r="J750" s="175" t="str">
        <f>IFERROR(IF(FixtureCalc!C746="-","",IF(OR(FixtureCalc!F746="blank row 1",FixtureCalc!F746="blank row 2"),"",IF(LEN(INDEX(Settings!$C$6:$C$37,FixtureCalc!F746))=0,"BYE",INDEX(Settings!$C$6:$C$37,FixtureCalc!F746)) )),"")</f>
        <v/>
      </c>
      <c r="K750" s="90"/>
      <c r="L750" s="195" t="str">
        <f t="shared" si="71"/>
        <v/>
      </c>
      <c r="S750" s="201" t="str">
        <f t="shared" si="67"/>
        <v>NO</v>
      </c>
      <c r="T750" s="201" t="str">
        <f t="shared" si="68"/>
        <v>NO</v>
      </c>
      <c r="U750" s="201" t="str">
        <f t="shared" si="69"/>
        <v>NO</v>
      </c>
      <c r="V750" s="139">
        <f t="shared" si="70"/>
        <v>0</v>
      </c>
      <c r="W750" s="199" t="str">
        <f t="shared" si="72"/>
        <v/>
      </c>
    </row>
    <row r="751" spans="1:23" ht="18" customHeight="1" x14ac:dyDescent="0.25">
      <c r="A751" s="69"/>
      <c r="B751" s="81"/>
      <c r="C751" s="110"/>
      <c r="D751" s="141" t="str">
        <f>IFERROR(IF(FixtureCalc!C747="-","",IF(OR(FixtureCalc!E747="blank row 1",FixtureCalc!E747="blank row 2"),"","Matchweek "&amp;FixtureCalc!C747)),"")</f>
        <v/>
      </c>
      <c r="E751" s="142" t="str">
        <f>IFERROR(IF(LEN(INDEX(Settings!$D$6:$D$37,MATCH(Fixture!F751,Settings!$C$6:$C$37,0)))=0,"",INDEX(Settings!$D$6:$D$37,MATCH(Fixture!F751,Settings!$C$6:$C$37,0))),"")</f>
        <v/>
      </c>
      <c r="F751" s="185" t="str">
        <f>IFERROR(IF(FixtureCalc!C747="-","",IF(OR(FixtureCalc!E747="blank row 1",FixtureCalc!E747="blank row 2"),"", IF(LEN(INDEX(Settings!$C$6:$C$37,FixtureCalc!E747))=0,"BYE",INDEX(Settings!$C$6:$C$37,FixtureCalc!E747))  )),"")</f>
        <v/>
      </c>
      <c r="G751" s="27"/>
      <c r="H751" s="82"/>
      <c r="I751" s="27"/>
      <c r="J751" s="175" t="str">
        <f>IFERROR(IF(FixtureCalc!C747="-","",IF(OR(FixtureCalc!F747="blank row 1",FixtureCalc!F747="blank row 2"),"",IF(LEN(INDEX(Settings!$C$6:$C$37,FixtureCalc!F747))=0,"BYE",INDEX(Settings!$C$6:$C$37,FixtureCalc!F747)) )),"")</f>
        <v/>
      </c>
      <c r="K751" s="90"/>
      <c r="L751" s="195" t="str">
        <f t="shared" si="71"/>
        <v/>
      </c>
      <c r="S751" s="201" t="str">
        <f t="shared" si="67"/>
        <v>NO</v>
      </c>
      <c r="T751" s="201" t="str">
        <f t="shared" si="68"/>
        <v>NO</v>
      </c>
      <c r="U751" s="201" t="str">
        <f t="shared" si="69"/>
        <v>NO</v>
      </c>
      <c r="V751" s="139">
        <f t="shared" si="70"/>
        <v>0</v>
      </c>
      <c r="W751" s="199" t="str">
        <f t="shared" si="72"/>
        <v/>
      </c>
    </row>
    <row r="752" spans="1:23" ht="18" customHeight="1" x14ac:dyDescent="0.25">
      <c r="A752" s="69"/>
      <c r="B752" s="81"/>
      <c r="C752" s="110"/>
      <c r="D752" s="141" t="str">
        <f>IFERROR(IF(FixtureCalc!C748="-","",IF(OR(FixtureCalc!E748="blank row 1",FixtureCalc!E748="blank row 2"),"","Matchweek "&amp;FixtureCalc!C748)),"")</f>
        <v/>
      </c>
      <c r="E752" s="142" t="str">
        <f>IFERROR(IF(LEN(INDEX(Settings!$D$6:$D$37,MATCH(Fixture!F752,Settings!$C$6:$C$37,0)))=0,"",INDEX(Settings!$D$6:$D$37,MATCH(Fixture!F752,Settings!$C$6:$C$37,0))),"")</f>
        <v/>
      </c>
      <c r="F752" s="185" t="str">
        <f>IFERROR(IF(FixtureCalc!C748="-","",IF(OR(FixtureCalc!E748="blank row 1",FixtureCalc!E748="blank row 2"),"", IF(LEN(INDEX(Settings!$C$6:$C$37,FixtureCalc!E748))=0,"BYE",INDEX(Settings!$C$6:$C$37,FixtureCalc!E748))  )),"")</f>
        <v/>
      </c>
      <c r="G752" s="27"/>
      <c r="H752" s="82"/>
      <c r="I752" s="27"/>
      <c r="J752" s="175" t="str">
        <f>IFERROR(IF(FixtureCalc!C748="-","",IF(OR(FixtureCalc!F748="blank row 1",FixtureCalc!F748="blank row 2"),"",IF(LEN(INDEX(Settings!$C$6:$C$37,FixtureCalc!F748))=0,"BYE",INDEX(Settings!$C$6:$C$37,FixtureCalc!F748)) )),"")</f>
        <v/>
      </c>
      <c r="K752" s="90"/>
      <c r="L752" s="195" t="str">
        <f t="shared" si="71"/>
        <v/>
      </c>
      <c r="S752" s="201" t="str">
        <f t="shared" si="67"/>
        <v>NO</v>
      </c>
      <c r="T752" s="201" t="str">
        <f t="shared" si="68"/>
        <v>NO</v>
      </c>
      <c r="U752" s="201" t="str">
        <f t="shared" si="69"/>
        <v>NO</v>
      </c>
      <c r="V752" s="139">
        <f t="shared" si="70"/>
        <v>0</v>
      </c>
      <c r="W752" s="199" t="str">
        <f t="shared" si="72"/>
        <v/>
      </c>
    </row>
    <row r="753" spans="1:23" ht="18" customHeight="1" x14ac:dyDescent="0.25">
      <c r="A753" s="69"/>
      <c r="B753" s="81"/>
      <c r="C753" s="110"/>
      <c r="D753" s="141" t="str">
        <f>IFERROR(IF(FixtureCalc!C749="-","",IF(OR(FixtureCalc!E749="blank row 1",FixtureCalc!E749="blank row 2"),"","Matchweek "&amp;FixtureCalc!C749)),"")</f>
        <v/>
      </c>
      <c r="E753" s="142" t="str">
        <f>IFERROR(IF(LEN(INDEX(Settings!$D$6:$D$37,MATCH(Fixture!F753,Settings!$C$6:$C$37,0)))=0,"",INDEX(Settings!$D$6:$D$37,MATCH(Fixture!F753,Settings!$C$6:$C$37,0))),"")</f>
        <v/>
      </c>
      <c r="F753" s="185" t="str">
        <f>IFERROR(IF(FixtureCalc!C749="-","",IF(OR(FixtureCalc!E749="blank row 1",FixtureCalc!E749="blank row 2"),"", IF(LEN(INDEX(Settings!$C$6:$C$37,FixtureCalc!E749))=0,"BYE",INDEX(Settings!$C$6:$C$37,FixtureCalc!E749))  )),"")</f>
        <v/>
      </c>
      <c r="G753" s="27"/>
      <c r="H753" s="82"/>
      <c r="I753" s="27"/>
      <c r="J753" s="175" t="str">
        <f>IFERROR(IF(FixtureCalc!C749="-","",IF(OR(FixtureCalc!F749="blank row 1",FixtureCalc!F749="blank row 2"),"",IF(LEN(INDEX(Settings!$C$6:$C$37,FixtureCalc!F749))=0,"BYE",INDEX(Settings!$C$6:$C$37,FixtureCalc!F749)) )),"")</f>
        <v/>
      </c>
      <c r="K753" s="90"/>
      <c r="L753" s="195" t="str">
        <f t="shared" si="71"/>
        <v/>
      </c>
      <c r="S753" s="201" t="str">
        <f t="shared" si="67"/>
        <v>NO</v>
      </c>
      <c r="T753" s="201" t="str">
        <f t="shared" si="68"/>
        <v>NO</v>
      </c>
      <c r="U753" s="201" t="str">
        <f t="shared" si="69"/>
        <v>NO</v>
      </c>
      <c r="V753" s="139">
        <f t="shared" si="70"/>
        <v>0</v>
      </c>
      <c r="W753" s="199" t="str">
        <f t="shared" si="72"/>
        <v/>
      </c>
    </row>
    <row r="754" spans="1:23" ht="18" customHeight="1" x14ac:dyDescent="0.25">
      <c r="A754" s="69"/>
      <c r="B754" s="81"/>
      <c r="C754" s="110"/>
      <c r="D754" s="141" t="str">
        <f>IFERROR(IF(FixtureCalc!C750="-","",IF(OR(FixtureCalc!E750="blank row 1",FixtureCalc!E750="blank row 2"),"","Matchweek "&amp;FixtureCalc!C750)),"")</f>
        <v/>
      </c>
      <c r="E754" s="142" t="str">
        <f>IFERROR(IF(LEN(INDEX(Settings!$D$6:$D$37,MATCH(Fixture!F754,Settings!$C$6:$C$37,0)))=0,"",INDEX(Settings!$D$6:$D$37,MATCH(Fixture!F754,Settings!$C$6:$C$37,0))),"")</f>
        <v/>
      </c>
      <c r="F754" s="185" t="str">
        <f>IFERROR(IF(FixtureCalc!C750="-","",IF(OR(FixtureCalc!E750="blank row 1",FixtureCalc!E750="blank row 2"),"", IF(LEN(INDEX(Settings!$C$6:$C$37,FixtureCalc!E750))=0,"BYE",INDEX(Settings!$C$6:$C$37,FixtureCalc!E750))  )),"")</f>
        <v/>
      </c>
      <c r="G754" s="27"/>
      <c r="H754" s="82"/>
      <c r="I754" s="27"/>
      <c r="J754" s="175" t="str">
        <f>IFERROR(IF(FixtureCalc!C750="-","",IF(OR(FixtureCalc!F750="blank row 1",FixtureCalc!F750="blank row 2"),"",IF(LEN(INDEX(Settings!$C$6:$C$37,FixtureCalc!F750))=0,"BYE",INDEX(Settings!$C$6:$C$37,FixtureCalc!F750)) )),"")</f>
        <v/>
      </c>
      <c r="K754" s="90"/>
      <c r="L754" s="195" t="str">
        <f t="shared" si="71"/>
        <v/>
      </c>
      <c r="S754" s="201" t="str">
        <f t="shared" si="67"/>
        <v>NO</v>
      </c>
      <c r="T754" s="201" t="str">
        <f t="shared" si="68"/>
        <v>NO</v>
      </c>
      <c r="U754" s="201" t="str">
        <f t="shared" si="69"/>
        <v>NO</v>
      </c>
      <c r="V754" s="139">
        <f t="shared" si="70"/>
        <v>0</v>
      </c>
      <c r="W754" s="199" t="str">
        <f t="shared" si="72"/>
        <v/>
      </c>
    </row>
    <row r="755" spans="1:23" ht="18" customHeight="1" x14ac:dyDescent="0.25">
      <c r="A755" s="69"/>
      <c r="B755" s="81"/>
      <c r="C755" s="110"/>
      <c r="D755" s="141" t="str">
        <f>IFERROR(IF(FixtureCalc!C751="-","",IF(OR(FixtureCalc!E751="blank row 1",FixtureCalc!E751="blank row 2"),"","Matchweek "&amp;FixtureCalc!C751)),"")</f>
        <v/>
      </c>
      <c r="E755" s="142" t="str">
        <f>IFERROR(IF(LEN(INDEX(Settings!$D$6:$D$37,MATCH(Fixture!F755,Settings!$C$6:$C$37,0)))=0,"",INDEX(Settings!$D$6:$D$37,MATCH(Fixture!F755,Settings!$C$6:$C$37,0))),"")</f>
        <v/>
      </c>
      <c r="F755" s="185" t="str">
        <f>IFERROR(IF(FixtureCalc!C751="-","",IF(OR(FixtureCalc!E751="blank row 1",FixtureCalc!E751="blank row 2"),"", IF(LEN(INDEX(Settings!$C$6:$C$37,FixtureCalc!E751))=0,"BYE",INDEX(Settings!$C$6:$C$37,FixtureCalc!E751))  )),"")</f>
        <v/>
      </c>
      <c r="G755" s="27"/>
      <c r="H755" s="82"/>
      <c r="I755" s="27"/>
      <c r="J755" s="175" t="str">
        <f>IFERROR(IF(FixtureCalc!C751="-","",IF(OR(FixtureCalc!F751="blank row 1",FixtureCalc!F751="blank row 2"),"",IF(LEN(INDEX(Settings!$C$6:$C$37,FixtureCalc!F751))=0,"BYE",INDEX(Settings!$C$6:$C$37,FixtureCalc!F751)) )),"")</f>
        <v/>
      </c>
      <c r="K755" s="90"/>
      <c r="L755" s="195" t="str">
        <f t="shared" si="71"/>
        <v/>
      </c>
      <c r="S755" s="201" t="str">
        <f t="shared" si="67"/>
        <v>NO</v>
      </c>
      <c r="T755" s="201" t="str">
        <f t="shared" si="68"/>
        <v>NO</v>
      </c>
      <c r="U755" s="201" t="str">
        <f t="shared" si="69"/>
        <v>NO</v>
      </c>
      <c r="V755" s="139">
        <f t="shared" si="70"/>
        <v>0</v>
      </c>
      <c r="W755" s="199" t="str">
        <f t="shared" si="72"/>
        <v/>
      </c>
    </row>
    <row r="756" spans="1:23" ht="18" customHeight="1" x14ac:dyDescent="0.25">
      <c r="A756" s="69"/>
      <c r="B756" s="81"/>
      <c r="C756" s="110"/>
      <c r="D756" s="141" t="str">
        <f>IFERROR(IF(FixtureCalc!C752="-","",IF(OR(FixtureCalc!E752="blank row 1",FixtureCalc!E752="blank row 2"),"","Matchweek "&amp;FixtureCalc!C752)),"")</f>
        <v/>
      </c>
      <c r="E756" s="142" t="str">
        <f>IFERROR(IF(LEN(INDEX(Settings!$D$6:$D$37,MATCH(Fixture!F756,Settings!$C$6:$C$37,0)))=0,"",INDEX(Settings!$D$6:$D$37,MATCH(Fixture!F756,Settings!$C$6:$C$37,0))),"")</f>
        <v/>
      </c>
      <c r="F756" s="185" t="str">
        <f>IFERROR(IF(FixtureCalc!C752="-","",IF(OR(FixtureCalc!E752="blank row 1",FixtureCalc!E752="blank row 2"),"", IF(LEN(INDEX(Settings!$C$6:$C$37,FixtureCalc!E752))=0,"BYE",INDEX(Settings!$C$6:$C$37,FixtureCalc!E752))  )),"")</f>
        <v/>
      </c>
      <c r="G756" s="27"/>
      <c r="H756" s="82"/>
      <c r="I756" s="27"/>
      <c r="J756" s="175" t="str">
        <f>IFERROR(IF(FixtureCalc!C752="-","",IF(OR(FixtureCalc!F752="blank row 1",FixtureCalc!F752="blank row 2"),"",IF(LEN(INDEX(Settings!$C$6:$C$37,FixtureCalc!F752))=0,"BYE",INDEX(Settings!$C$6:$C$37,FixtureCalc!F752)) )),"")</f>
        <v/>
      </c>
      <c r="K756" s="90"/>
      <c r="L756" s="195" t="str">
        <f t="shared" si="71"/>
        <v/>
      </c>
      <c r="S756" s="201" t="str">
        <f t="shared" si="67"/>
        <v>NO</v>
      </c>
      <c r="T756" s="201" t="str">
        <f t="shared" si="68"/>
        <v>NO</v>
      </c>
      <c r="U756" s="201" t="str">
        <f t="shared" si="69"/>
        <v>NO</v>
      </c>
      <c r="V756" s="139">
        <f t="shared" si="70"/>
        <v>0</v>
      </c>
      <c r="W756" s="199" t="str">
        <f t="shared" si="72"/>
        <v/>
      </c>
    </row>
    <row r="757" spans="1:23" ht="18" customHeight="1" x14ac:dyDescent="0.25">
      <c r="A757" s="69"/>
      <c r="B757" s="81"/>
      <c r="C757" s="110"/>
      <c r="D757" s="141" t="str">
        <f>IFERROR(IF(FixtureCalc!C753="-","",IF(OR(FixtureCalc!E753="blank row 1",FixtureCalc!E753="blank row 2"),"","Matchweek "&amp;FixtureCalc!C753)),"")</f>
        <v/>
      </c>
      <c r="E757" s="142" t="str">
        <f>IFERROR(IF(LEN(INDEX(Settings!$D$6:$D$37,MATCH(Fixture!F757,Settings!$C$6:$C$37,0)))=0,"",INDEX(Settings!$D$6:$D$37,MATCH(Fixture!F757,Settings!$C$6:$C$37,0))),"")</f>
        <v/>
      </c>
      <c r="F757" s="185" t="str">
        <f>IFERROR(IF(FixtureCalc!C753="-","",IF(OR(FixtureCalc!E753="blank row 1",FixtureCalc!E753="blank row 2"),"", IF(LEN(INDEX(Settings!$C$6:$C$37,FixtureCalc!E753))=0,"BYE",INDEX(Settings!$C$6:$C$37,FixtureCalc!E753))  )),"")</f>
        <v/>
      </c>
      <c r="G757" s="27"/>
      <c r="H757" s="82"/>
      <c r="I757" s="27"/>
      <c r="J757" s="175" t="str">
        <f>IFERROR(IF(FixtureCalc!C753="-","",IF(OR(FixtureCalc!F753="blank row 1",FixtureCalc!F753="blank row 2"),"",IF(LEN(INDEX(Settings!$C$6:$C$37,FixtureCalc!F753))=0,"BYE",INDEX(Settings!$C$6:$C$37,FixtureCalc!F753)) )),"")</f>
        <v/>
      </c>
      <c r="K757" s="90"/>
      <c r="L757" s="195" t="str">
        <f t="shared" si="71"/>
        <v/>
      </c>
      <c r="S757" s="201" t="str">
        <f t="shared" si="67"/>
        <v>NO</v>
      </c>
      <c r="T757" s="201" t="str">
        <f t="shared" si="68"/>
        <v>NO</v>
      </c>
      <c r="U757" s="201" t="str">
        <f t="shared" si="69"/>
        <v>NO</v>
      </c>
      <c r="V757" s="139">
        <f t="shared" si="70"/>
        <v>0</v>
      </c>
      <c r="W757" s="199" t="str">
        <f t="shared" si="72"/>
        <v/>
      </c>
    </row>
    <row r="758" spans="1:23" ht="18" customHeight="1" x14ac:dyDescent="0.25">
      <c r="A758" s="69"/>
      <c r="B758" s="81"/>
      <c r="C758" s="110"/>
      <c r="D758" s="141" t="str">
        <f>IFERROR(IF(FixtureCalc!C754="-","",IF(OR(FixtureCalc!E754="blank row 1",FixtureCalc!E754="blank row 2"),"","Matchweek "&amp;FixtureCalc!C754)),"")</f>
        <v/>
      </c>
      <c r="E758" s="142" t="str">
        <f>IFERROR(IF(LEN(INDEX(Settings!$D$6:$D$37,MATCH(Fixture!F758,Settings!$C$6:$C$37,0)))=0,"",INDEX(Settings!$D$6:$D$37,MATCH(Fixture!F758,Settings!$C$6:$C$37,0))),"")</f>
        <v/>
      </c>
      <c r="F758" s="185" t="str">
        <f>IFERROR(IF(FixtureCalc!C754="-","",IF(OR(FixtureCalc!E754="blank row 1",FixtureCalc!E754="blank row 2"),"", IF(LEN(INDEX(Settings!$C$6:$C$37,FixtureCalc!E754))=0,"BYE",INDEX(Settings!$C$6:$C$37,FixtureCalc!E754))  )),"")</f>
        <v/>
      </c>
      <c r="G758" s="27"/>
      <c r="H758" s="82"/>
      <c r="I758" s="27"/>
      <c r="J758" s="175" t="str">
        <f>IFERROR(IF(FixtureCalc!C754="-","",IF(OR(FixtureCalc!F754="blank row 1",FixtureCalc!F754="blank row 2"),"",IF(LEN(INDEX(Settings!$C$6:$C$37,FixtureCalc!F754))=0,"BYE",INDEX(Settings!$C$6:$C$37,FixtureCalc!F754)) )),"")</f>
        <v/>
      </c>
      <c r="K758" s="90"/>
      <c r="L758" s="195" t="str">
        <f t="shared" si="71"/>
        <v/>
      </c>
      <c r="S758" s="201" t="str">
        <f t="shared" si="67"/>
        <v>NO</v>
      </c>
      <c r="T758" s="201" t="str">
        <f t="shared" si="68"/>
        <v>NO</v>
      </c>
      <c r="U758" s="201" t="str">
        <f t="shared" si="69"/>
        <v>NO</v>
      </c>
      <c r="V758" s="139">
        <f t="shared" si="70"/>
        <v>0</v>
      </c>
      <c r="W758" s="199" t="str">
        <f t="shared" si="72"/>
        <v/>
      </c>
    </row>
    <row r="759" spans="1:23" ht="18" customHeight="1" x14ac:dyDescent="0.25">
      <c r="A759" s="69"/>
      <c r="B759" s="81"/>
      <c r="C759" s="110"/>
      <c r="D759" s="141" t="str">
        <f>IFERROR(IF(FixtureCalc!C755="-","",IF(OR(FixtureCalc!E755="blank row 1",FixtureCalc!E755="blank row 2"),"","Matchweek "&amp;FixtureCalc!C755)),"")</f>
        <v/>
      </c>
      <c r="E759" s="142" t="str">
        <f>IFERROR(IF(LEN(INDEX(Settings!$D$6:$D$37,MATCH(Fixture!F759,Settings!$C$6:$C$37,0)))=0,"",INDEX(Settings!$D$6:$D$37,MATCH(Fixture!F759,Settings!$C$6:$C$37,0))),"")</f>
        <v/>
      </c>
      <c r="F759" s="185" t="str">
        <f>IFERROR(IF(FixtureCalc!C755="-","",IF(OR(FixtureCalc!E755="blank row 1",FixtureCalc!E755="blank row 2"),"", IF(LEN(INDEX(Settings!$C$6:$C$37,FixtureCalc!E755))=0,"BYE",INDEX(Settings!$C$6:$C$37,FixtureCalc!E755))  )),"")</f>
        <v/>
      </c>
      <c r="G759" s="27"/>
      <c r="H759" s="82"/>
      <c r="I759" s="27"/>
      <c r="J759" s="175" t="str">
        <f>IFERROR(IF(FixtureCalc!C755="-","",IF(OR(FixtureCalc!F755="blank row 1",FixtureCalc!F755="blank row 2"),"",IF(LEN(INDEX(Settings!$C$6:$C$37,FixtureCalc!F755))=0,"BYE",INDEX(Settings!$C$6:$C$37,FixtureCalc!F755)) )),"")</f>
        <v/>
      </c>
      <c r="K759" s="90"/>
      <c r="L759" s="195" t="str">
        <f t="shared" si="71"/>
        <v/>
      </c>
      <c r="S759" s="201" t="str">
        <f t="shared" si="67"/>
        <v>NO</v>
      </c>
      <c r="T759" s="201" t="str">
        <f t="shared" si="68"/>
        <v>NO</v>
      </c>
      <c r="U759" s="201" t="str">
        <f t="shared" si="69"/>
        <v>NO</v>
      </c>
      <c r="V759" s="139">
        <f t="shared" si="70"/>
        <v>0</v>
      </c>
      <c r="W759" s="199" t="str">
        <f t="shared" si="72"/>
        <v/>
      </c>
    </row>
    <row r="760" spans="1:23" ht="18" customHeight="1" x14ac:dyDescent="0.25">
      <c r="A760" s="69"/>
      <c r="B760" s="81"/>
      <c r="C760" s="110"/>
      <c r="D760" s="141" t="str">
        <f>IFERROR(IF(FixtureCalc!C756="-","",IF(OR(FixtureCalc!E756="blank row 1",FixtureCalc!E756="blank row 2"),"","Matchweek "&amp;FixtureCalc!C756)),"")</f>
        <v/>
      </c>
      <c r="E760" s="142" t="str">
        <f>IFERROR(IF(LEN(INDEX(Settings!$D$6:$D$37,MATCH(Fixture!F760,Settings!$C$6:$C$37,0)))=0,"",INDEX(Settings!$D$6:$D$37,MATCH(Fixture!F760,Settings!$C$6:$C$37,0))),"")</f>
        <v/>
      </c>
      <c r="F760" s="185" t="str">
        <f>IFERROR(IF(FixtureCalc!C756="-","",IF(OR(FixtureCalc!E756="blank row 1",FixtureCalc!E756="blank row 2"),"", IF(LEN(INDEX(Settings!$C$6:$C$37,FixtureCalc!E756))=0,"BYE",INDEX(Settings!$C$6:$C$37,FixtureCalc!E756))  )),"")</f>
        <v/>
      </c>
      <c r="G760" s="27"/>
      <c r="H760" s="82"/>
      <c r="I760" s="27"/>
      <c r="J760" s="175" t="str">
        <f>IFERROR(IF(FixtureCalc!C756="-","",IF(OR(FixtureCalc!F756="blank row 1",FixtureCalc!F756="blank row 2"),"",IF(LEN(INDEX(Settings!$C$6:$C$37,FixtureCalc!F756))=0,"BYE",INDEX(Settings!$C$6:$C$37,FixtureCalc!F756)) )),"")</f>
        <v/>
      </c>
      <c r="K760" s="90"/>
      <c r="L760" s="195" t="str">
        <f t="shared" si="71"/>
        <v/>
      </c>
      <c r="S760" s="201" t="str">
        <f t="shared" si="67"/>
        <v>NO</v>
      </c>
      <c r="T760" s="201" t="str">
        <f t="shared" si="68"/>
        <v>NO</v>
      </c>
      <c r="U760" s="201" t="str">
        <f t="shared" si="69"/>
        <v>NO</v>
      </c>
      <c r="V760" s="139">
        <f t="shared" si="70"/>
        <v>0</v>
      </c>
      <c r="W760" s="199" t="str">
        <f t="shared" si="72"/>
        <v/>
      </c>
    </row>
    <row r="761" spans="1:23" ht="18" customHeight="1" x14ac:dyDescent="0.25">
      <c r="A761" s="69"/>
      <c r="B761" s="81"/>
      <c r="C761" s="110"/>
      <c r="D761" s="141" t="str">
        <f>IFERROR(IF(FixtureCalc!C757="-","",IF(OR(FixtureCalc!E757="blank row 1",FixtureCalc!E757="blank row 2"),"","Matchweek "&amp;FixtureCalc!C757)),"")</f>
        <v/>
      </c>
      <c r="E761" s="142" t="str">
        <f>IFERROR(IF(LEN(INDEX(Settings!$D$6:$D$37,MATCH(Fixture!F761,Settings!$C$6:$C$37,0)))=0,"",INDEX(Settings!$D$6:$D$37,MATCH(Fixture!F761,Settings!$C$6:$C$37,0))),"")</f>
        <v/>
      </c>
      <c r="F761" s="185" t="str">
        <f>IFERROR(IF(FixtureCalc!C757="-","",IF(OR(FixtureCalc!E757="blank row 1",FixtureCalc!E757="blank row 2"),"", IF(LEN(INDEX(Settings!$C$6:$C$37,FixtureCalc!E757))=0,"BYE",INDEX(Settings!$C$6:$C$37,FixtureCalc!E757))  )),"")</f>
        <v/>
      </c>
      <c r="G761" s="27"/>
      <c r="H761" s="82"/>
      <c r="I761" s="27"/>
      <c r="J761" s="175" t="str">
        <f>IFERROR(IF(FixtureCalc!C757="-","",IF(OR(FixtureCalc!F757="blank row 1",FixtureCalc!F757="blank row 2"),"",IF(LEN(INDEX(Settings!$C$6:$C$37,FixtureCalc!F757))=0,"BYE",INDEX(Settings!$C$6:$C$37,FixtureCalc!F757)) )),"")</f>
        <v/>
      </c>
      <c r="K761" s="90"/>
      <c r="L761" s="195" t="str">
        <f t="shared" si="71"/>
        <v/>
      </c>
      <c r="S761" s="201" t="str">
        <f t="shared" si="67"/>
        <v>NO</v>
      </c>
      <c r="T761" s="201" t="str">
        <f t="shared" si="68"/>
        <v>NO</v>
      </c>
      <c r="U761" s="201" t="str">
        <f t="shared" si="69"/>
        <v>NO</v>
      </c>
      <c r="V761" s="139">
        <f t="shared" si="70"/>
        <v>0</v>
      </c>
      <c r="W761" s="199" t="str">
        <f t="shared" si="72"/>
        <v/>
      </c>
    </row>
    <row r="762" spans="1:23" ht="18" customHeight="1" x14ac:dyDescent="0.25">
      <c r="A762" s="69"/>
      <c r="B762" s="81"/>
      <c r="C762" s="110"/>
      <c r="D762" s="141" t="str">
        <f>IFERROR(IF(FixtureCalc!C758="-","",IF(OR(FixtureCalc!E758="blank row 1",FixtureCalc!E758="blank row 2"),"","Matchweek "&amp;FixtureCalc!C758)),"")</f>
        <v/>
      </c>
      <c r="E762" s="142" t="str">
        <f>IFERROR(IF(LEN(INDEX(Settings!$D$6:$D$37,MATCH(Fixture!F762,Settings!$C$6:$C$37,0)))=0,"",INDEX(Settings!$D$6:$D$37,MATCH(Fixture!F762,Settings!$C$6:$C$37,0))),"")</f>
        <v/>
      </c>
      <c r="F762" s="185" t="str">
        <f>IFERROR(IF(FixtureCalc!C758="-","",IF(OR(FixtureCalc!E758="blank row 1",FixtureCalc!E758="blank row 2"),"", IF(LEN(INDEX(Settings!$C$6:$C$37,FixtureCalc!E758))=0,"BYE",INDEX(Settings!$C$6:$C$37,FixtureCalc!E758))  )),"")</f>
        <v/>
      </c>
      <c r="G762" s="27"/>
      <c r="H762" s="82"/>
      <c r="I762" s="27"/>
      <c r="J762" s="175" t="str">
        <f>IFERROR(IF(FixtureCalc!C758="-","",IF(OR(FixtureCalc!F758="blank row 1",FixtureCalc!F758="blank row 2"),"",IF(LEN(INDEX(Settings!$C$6:$C$37,FixtureCalc!F758))=0,"BYE",INDEX(Settings!$C$6:$C$37,FixtureCalc!F758)) )),"")</f>
        <v/>
      </c>
      <c r="K762" s="90"/>
      <c r="L762" s="195" t="str">
        <f t="shared" si="71"/>
        <v/>
      </c>
      <c r="S762" s="201" t="str">
        <f t="shared" si="67"/>
        <v>NO</v>
      </c>
      <c r="T762" s="201" t="str">
        <f t="shared" si="68"/>
        <v>NO</v>
      </c>
      <c r="U762" s="201" t="str">
        <f t="shared" si="69"/>
        <v>NO</v>
      </c>
      <c r="V762" s="139">
        <f t="shared" si="70"/>
        <v>0</v>
      </c>
      <c r="W762" s="199" t="str">
        <f t="shared" si="72"/>
        <v/>
      </c>
    </row>
    <row r="763" spans="1:23" ht="18" customHeight="1" x14ac:dyDescent="0.25">
      <c r="A763" s="69"/>
      <c r="B763" s="81"/>
      <c r="C763" s="110"/>
      <c r="D763" s="141" t="str">
        <f>IFERROR(IF(FixtureCalc!C759="-","",IF(OR(FixtureCalc!E759="blank row 1",FixtureCalc!E759="blank row 2"),"","Matchweek "&amp;FixtureCalc!C759)),"")</f>
        <v/>
      </c>
      <c r="E763" s="142" t="str">
        <f>IFERROR(IF(LEN(INDEX(Settings!$D$6:$D$37,MATCH(Fixture!F763,Settings!$C$6:$C$37,0)))=0,"",INDEX(Settings!$D$6:$D$37,MATCH(Fixture!F763,Settings!$C$6:$C$37,0))),"")</f>
        <v/>
      </c>
      <c r="F763" s="185" t="str">
        <f>IFERROR(IF(FixtureCalc!C759="-","",IF(OR(FixtureCalc!E759="blank row 1",FixtureCalc!E759="blank row 2"),"", IF(LEN(INDEX(Settings!$C$6:$C$37,FixtureCalc!E759))=0,"BYE",INDEX(Settings!$C$6:$C$37,FixtureCalc!E759))  )),"")</f>
        <v/>
      </c>
      <c r="G763" s="27"/>
      <c r="H763" s="82"/>
      <c r="I763" s="27"/>
      <c r="J763" s="175" t="str">
        <f>IFERROR(IF(FixtureCalc!C759="-","",IF(OR(FixtureCalc!F759="blank row 1",FixtureCalc!F759="blank row 2"),"",IF(LEN(INDEX(Settings!$C$6:$C$37,FixtureCalc!F759))=0,"BYE",INDEX(Settings!$C$6:$C$37,FixtureCalc!F759)) )),"")</f>
        <v/>
      </c>
      <c r="K763" s="90"/>
      <c r="L763" s="195" t="str">
        <f t="shared" si="71"/>
        <v/>
      </c>
      <c r="S763" s="201" t="str">
        <f t="shared" si="67"/>
        <v>NO</v>
      </c>
      <c r="T763" s="201" t="str">
        <f t="shared" si="68"/>
        <v>NO</v>
      </c>
      <c r="U763" s="201" t="str">
        <f t="shared" si="69"/>
        <v>NO</v>
      </c>
      <c r="V763" s="139">
        <f t="shared" si="70"/>
        <v>0</v>
      </c>
      <c r="W763" s="199" t="str">
        <f t="shared" si="72"/>
        <v/>
      </c>
    </row>
    <row r="764" spans="1:23" ht="18" customHeight="1" x14ac:dyDescent="0.25">
      <c r="A764" s="69"/>
      <c r="B764" s="81"/>
      <c r="C764" s="110"/>
      <c r="D764" s="141" t="str">
        <f>IFERROR(IF(FixtureCalc!C760="-","",IF(OR(FixtureCalc!E760="blank row 1",FixtureCalc!E760="blank row 2"),"","Matchweek "&amp;FixtureCalc!C760)),"")</f>
        <v/>
      </c>
      <c r="E764" s="142" t="str">
        <f>IFERROR(IF(LEN(INDEX(Settings!$D$6:$D$37,MATCH(Fixture!F764,Settings!$C$6:$C$37,0)))=0,"",INDEX(Settings!$D$6:$D$37,MATCH(Fixture!F764,Settings!$C$6:$C$37,0))),"")</f>
        <v/>
      </c>
      <c r="F764" s="185" t="str">
        <f>IFERROR(IF(FixtureCalc!C760="-","",IF(OR(FixtureCalc!E760="blank row 1",FixtureCalc!E760="blank row 2"),"", IF(LEN(INDEX(Settings!$C$6:$C$37,FixtureCalc!E760))=0,"BYE",INDEX(Settings!$C$6:$C$37,FixtureCalc!E760))  )),"")</f>
        <v/>
      </c>
      <c r="G764" s="27"/>
      <c r="H764" s="82"/>
      <c r="I764" s="27"/>
      <c r="J764" s="175" t="str">
        <f>IFERROR(IF(FixtureCalc!C760="-","",IF(OR(FixtureCalc!F760="blank row 1",FixtureCalc!F760="blank row 2"),"",IF(LEN(INDEX(Settings!$C$6:$C$37,FixtureCalc!F760))=0,"BYE",INDEX(Settings!$C$6:$C$37,FixtureCalc!F760)) )),"")</f>
        <v/>
      </c>
      <c r="K764" s="90"/>
      <c r="L764" s="195" t="str">
        <f t="shared" si="71"/>
        <v/>
      </c>
      <c r="S764" s="201" t="str">
        <f t="shared" si="67"/>
        <v>NO</v>
      </c>
      <c r="T764" s="201" t="str">
        <f t="shared" si="68"/>
        <v>NO</v>
      </c>
      <c r="U764" s="201" t="str">
        <f t="shared" si="69"/>
        <v>NO</v>
      </c>
      <c r="V764" s="139">
        <f t="shared" si="70"/>
        <v>0</v>
      </c>
      <c r="W764" s="199" t="str">
        <f t="shared" si="72"/>
        <v/>
      </c>
    </row>
    <row r="765" spans="1:23" ht="18" customHeight="1" x14ac:dyDescent="0.25">
      <c r="A765" s="69"/>
      <c r="B765" s="81"/>
      <c r="C765" s="110"/>
      <c r="D765" s="141" t="str">
        <f>IFERROR(IF(FixtureCalc!C761="-","",IF(OR(FixtureCalc!E761="blank row 1",FixtureCalc!E761="blank row 2"),"","Matchweek "&amp;FixtureCalc!C761)),"")</f>
        <v/>
      </c>
      <c r="E765" s="142" t="str">
        <f>IFERROR(IF(LEN(INDEX(Settings!$D$6:$D$37,MATCH(Fixture!F765,Settings!$C$6:$C$37,0)))=0,"",INDEX(Settings!$D$6:$D$37,MATCH(Fixture!F765,Settings!$C$6:$C$37,0))),"")</f>
        <v/>
      </c>
      <c r="F765" s="185" t="str">
        <f>IFERROR(IF(FixtureCalc!C761="-","",IF(OR(FixtureCalc!E761="blank row 1",FixtureCalc!E761="blank row 2"),"", IF(LEN(INDEX(Settings!$C$6:$C$37,FixtureCalc!E761))=0,"BYE",INDEX(Settings!$C$6:$C$37,FixtureCalc!E761))  )),"")</f>
        <v/>
      </c>
      <c r="G765" s="27"/>
      <c r="H765" s="82"/>
      <c r="I765" s="27"/>
      <c r="J765" s="175" t="str">
        <f>IFERROR(IF(FixtureCalc!C761="-","",IF(OR(FixtureCalc!F761="blank row 1",FixtureCalc!F761="blank row 2"),"",IF(LEN(INDEX(Settings!$C$6:$C$37,FixtureCalc!F761))=0,"BYE",INDEX(Settings!$C$6:$C$37,FixtureCalc!F761)) )),"")</f>
        <v/>
      </c>
      <c r="K765" s="90"/>
      <c r="L765" s="195" t="str">
        <f t="shared" si="71"/>
        <v/>
      </c>
      <c r="S765" s="201" t="str">
        <f t="shared" si="67"/>
        <v>NO</v>
      </c>
      <c r="T765" s="201" t="str">
        <f t="shared" si="68"/>
        <v>NO</v>
      </c>
      <c r="U765" s="201" t="str">
        <f t="shared" si="69"/>
        <v>NO</v>
      </c>
      <c r="V765" s="139">
        <f t="shared" si="70"/>
        <v>0</v>
      </c>
      <c r="W765" s="199" t="str">
        <f t="shared" si="72"/>
        <v/>
      </c>
    </row>
    <row r="766" spans="1:23" ht="18" customHeight="1" x14ac:dyDescent="0.25">
      <c r="A766" s="69"/>
      <c r="B766" s="81"/>
      <c r="C766" s="110"/>
      <c r="D766" s="141" t="str">
        <f>IFERROR(IF(FixtureCalc!C762="-","",IF(OR(FixtureCalc!E762="blank row 1",FixtureCalc!E762="blank row 2"),"","Matchweek "&amp;FixtureCalc!C762)),"")</f>
        <v/>
      </c>
      <c r="E766" s="142" t="str">
        <f>IFERROR(IF(LEN(INDEX(Settings!$D$6:$D$37,MATCH(Fixture!F766,Settings!$C$6:$C$37,0)))=0,"",INDEX(Settings!$D$6:$D$37,MATCH(Fixture!F766,Settings!$C$6:$C$37,0))),"")</f>
        <v/>
      </c>
      <c r="F766" s="185" t="str">
        <f>IFERROR(IF(FixtureCalc!C762="-","",IF(OR(FixtureCalc!E762="blank row 1",FixtureCalc!E762="blank row 2"),"", IF(LEN(INDEX(Settings!$C$6:$C$37,FixtureCalc!E762))=0,"BYE",INDEX(Settings!$C$6:$C$37,FixtureCalc!E762))  )),"")</f>
        <v/>
      </c>
      <c r="G766" s="27"/>
      <c r="H766" s="82"/>
      <c r="I766" s="27"/>
      <c r="J766" s="175" t="str">
        <f>IFERROR(IF(FixtureCalc!C762="-","",IF(OR(FixtureCalc!F762="blank row 1",FixtureCalc!F762="blank row 2"),"",IF(LEN(INDEX(Settings!$C$6:$C$37,FixtureCalc!F762))=0,"BYE",INDEX(Settings!$C$6:$C$37,FixtureCalc!F762)) )),"")</f>
        <v/>
      </c>
      <c r="K766" s="90"/>
      <c r="L766" s="195" t="str">
        <f t="shared" si="71"/>
        <v/>
      </c>
      <c r="S766" s="201" t="str">
        <f t="shared" si="67"/>
        <v>NO</v>
      </c>
      <c r="T766" s="201" t="str">
        <f t="shared" si="68"/>
        <v>NO</v>
      </c>
      <c r="U766" s="201" t="str">
        <f t="shared" si="69"/>
        <v>NO</v>
      </c>
      <c r="V766" s="139">
        <f t="shared" si="70"/>
        <v>0</v>
      </c>
      <c r="W766" s="199" t="str">
        <f t="shared" si="72"/>
        <v/>
      </c>
    </row>
    <row r="767" spans="1:23" ht="18" customHeight="1" x14ac:dyDescent="0.25">
      <c r="A767" s="69"/>
      <c r="B767" s="81"/>
      <c r="C767" s="110"/>
      <c r="D767" s="141" t="str">
        <f>IFERROR(IF(FixtureCalc!C763="-","",IF(OR(FixtureCalc!E763="blank row 1",FixtureCalc!E763="blank row 2"),"","Matchweek "&amp;FixtureCalc!C763)),"")</f>
        <v/>
      </c>
      <c r="E767" s="142" t="str">
        <f>IFERROR(IF(LEN(INDEX(Settings!$D$6:$D$37,MATCH(Fixture!F767,Settings!$C$6:$C$37,0)))=0,"",INDEX(Settings!$D$6:$D$37,MATCH(Fixture!F767,Settings!$C$6:$C$37,0))),"")</f>
        <v/>
      </c>
      <c r="F767" s="185" t="str">
        <f>IFERROR(IF(FixtureCalc!C763="-","",IF(OR(FixtureCalc!E763="blank row 1",FixtureCalc!E763="blank row 2"),"", IF(LEN(INDEX(Settings!$C$6:$C$37,FixtureCalc!E763))=0,"BYE",INDEX(Settings!$C$6:$C$37,FixtureCalc!E763))  )),"")</f>
        <v/>
      </c>
      <c r="G767" s="27"/>
      <c r="H767" s="82"/>
      <c r="I767" s="27"/>
      <c r="J767" s="175" t="str">
        <f>IFERROR(IF(FixtureCalc!C763="-","",IF(OR(FixtureCalc!F763="blank row 1",FixtureCalc!F763="blank row 2"),"",IF(LEN(INDEX(Settings!$C$6:$C$37,FixtureCalc!F763))=0,"BYE",INDEX(Settings!$C$6:$C$37,FixtureCalc!F763)) )),"")</f>
        <v/>
      </c>
      <c r="K767" s="90"/>
      <c r="L767" s="195" t="str">
        <f t="shared" si="71"/>
        <v/>
      </c>
      <c r="S767" s="201" t="str">
        <f t="shared" si="67"/>
        <v>NO</v>
      </c>
      <c r="T767" s="201" t="str">
        <f t="shared" si="68"/>
        <v>NO</v>
      </c>
      <c r="U767" s="201" t="str">
        <f t="shared" si="69"/>
        <v>NO</v>
      </c>
      <c r="V767" s="139">
        <f t="shared" si="70"/>
        <v>0</v>
      </c>
      <c r="W767" s="199" t="str">
        <f t="shared" si="72"/>
        <v/>
      </c>
    </row>
    <row r="768" spans="1:23" ht="18" customHeight="1" x14ac:dyDescent="0.25">
      <c r="A768" s="69"/>
      <c r="B768" s="81"/>
      <c r="C768" s="110"/>
      <c r="D768" s="141" t="str">
        <f>IFERROR(IF(FixtureCalc!C764="-","",IF(OR(FixtureCalc!E764="blank row 1",FixtureCalc!E764="blank row 2"),"","Matchweek "&amp;FixtureCalc!C764)),"")</f>
        <v/>
      </c>
      <c r="E768" s="142" t="str">
        <f>IFERROR(IF(LEN(INDEX(Settings!$D$6:$D$37,MATCH(Fixture!F768,Settings!$C$6:$C$37,0)))=0,"",INDEX(Settings!$D$6:$D$37,MATCH(Fixture!F768,Settings!$C$6:$C$37,0))),"")</f>
        <v/>
      </c>
      <c r="F768" s="185" t="str">
        <f>IFERROR(IF(FixtureCalc!C764="-","",IF(OR(FixtureCalc!E764="blank row 1",FixtureCalc!E764="blank row 2"),"", IF(LEN(INDEX(Settings!$C$6:$C$37,FixtureCalc!E764))=0,"BYE",INDEX(Settings!$C$6:$C$37,FixtureCalc!E764))  )),"")</f>
        <v/>
      </c>
      <c r="G768" s="27"/>
      <c r="H768" s="82"/>
      <c r="I768" s="27"/>
      <c r="J768" s="175" t="str">
        <f>IFERROR(IF(FixtureCalc!C764="-","",IF(OR(FixtureCalc!F764="blank row 1",FixtureCalc!F764="blank row 2"),"",IF(LEN(INDEX(Settings!$C$6:$C$37,FixtureCalc!F764))=0,"BYE",INDEX(Settings!$C$6:$C$37,FixtureCalc!F764)) )),"")</f>
        <v/>
      </c>
      <c r="K768" s="90"/>
      <c r="L768" s="195" t="str">
        <f t="shared" si="71"/>
        <v/>
      </c>
      <c r="S768" s="201" t="str">
        <f t="shared" si="67"/>
        <v>NO</v>
      </c>
      <c r="T768" s="201" t="str">
        <f t="shared" si="68"/>
        <v>NO</v>
      </c>
      <c r="U768" s="201" t="str">
        <f t="shared" si="69"/>
        <v>NO</v>
      </c>
      <c r="V768" s="139">
        <f t="shared" si="70"/>
        <v>0</v>
      </c>
      <c r="W768" s="199" t="str">
        <f t="shared" si="72"/>
        <v/>
      </c>
    </row>
    <row r="769" spans="1:23" ht="18" customHeight="1" x14ac:dyDescent="0.25">
      <c r="A769" s="69"/>
      <c r="B769" s="81"/>
      <c r="C769" s="110"/>
      <c r="D769" s="141" t="str">
        <f>IFERROR(IF(FixtureCalc!C765="-","",IF(OR(FixtureCalc!E765="blank row 1",FixtureCalc!E765="blank row 2"),"","Matchweek "&amp;FixtureCalc!C765)),"")</f>
        <v/>
      </c>
      <c r="E769" s="142" t="str">
        <f>IFERROR(IF(LEN(INDEX(Settings!$D$6:$D$37,MATCH(Fixture!F769,Settings!$C$6:$C$37,0)))=0,"",INDEX(Settings!$D$6:$D$37,MATCH(Fixture!F769,Settings!$C$6:$C$37,0))),"")</f>
        <v/>
      </c>
      <c r="F769" s="185" t="str">
        <f>IFERROR(IF(FixtureCalc!C765="-","",IF(OR(FixtureCalc!E765="blank row 1",FixtureCalc!E765="blank row 2"),"", IF(LEN(INDEX(Settings!$C$6:$C$37,FixtureCalc!E765))=0,"BYE",INDEX(Settings!$C$6:$C$37,FixtureCalc!E765))  )),"")</f>
        <v/>
      </c>
      <c r="G769" s="27"/>
      <c r="H769" s="82"/>
      <c r="I769" s="27"/>
      <c r="J769" s="175" t="str">
        <f>IFERROR(IF(FixtureCalc!C765="-","",IF(OR(FixtureCalc!F765="blank row 1",FixtureCalc!F765="blank row 2"),"",IF(LEN(INDEX(Settings!$C$6:$C$37,FixtureCalc!F765))=0,"BYE",INDEX(Settings!$C$6:$C$37,FixtureCalc!F765)) )),"")</f>
        <v/>
      </c>
      <c r="K769" s="90"/>
      <c r="L769" s="195" t="str">
        <f t="shared" si="71"/>
        <v/>
      </c>
      <c r="S769" s="201" t="str">
        <f t="shared" si="67"/>
        <v>NO</v>
      </c>
      <c r="T769" s="201" t="str">
        <f t="shared" si="68"/>
        <v>NO</v>
      </c>
      <c r="U769" s="201" t="str">
        <f t="shared" si="69"/>
        <v>NO</v>
      </c>
      <c r="V769" s="139">
        <f t="shared" si="70"/>
        <v>0</v>
      </c>
      <c r="W769" s="199" t="str">
        <f t="shared" si="72"/>
        <v/>
      </c>
    </row>
    <row r="770" spans="1:23" ht="18" customHeight="1" x14ac:dyDescent="0.25">
      <c r="A770" s="69"/>
      <c r="B770" s="81"/>
      <c r="C770" s="110"/>
      <c r="D770" s="141" t="str">
        <f>IFERROR(IF(FixtureCalc!C766="-","",IF(OR(FixtureCalc!E766="blank row 1",FixtureCalc!E766="blank row 2"),"","Matchweek "&amp;FixtureCalc!C766)),"")</f>
        <v/>
      </c>
      <c r="E770" s="142" t="str">
        <f>IFERROR(IF(LEN(INDEX(Settings!$D$6:$D$37,MATCH(Fixture!F770,Settings!$C$6:$C$37,0)))=0,"",INDEX(Settings!$D$6:$D$37,MATCH(Fixture!F770,Settings!$C$6:$C$37,0))),"")</f>
        <v/>
      </c>
      <c r="F770" s="185" t="str">
        <f>IFERROR(IF(FixtureCalc!C766="-","",IF(OR(FixtureCalc!E766="blank row 1",FixtureCalc!E766="blank row 2"),"", IF(LEN(INDEX(Settings!$C$6:$C$37,FixtureCalc!E766))=0,"BYE",INDEX(Settings!$C$6:$C$37,FixtureCalc!E766))  )),"")</f>
        <v/>
      </c>
      <c r="G770" s="27"/>
      <c r="H770" s="82"/>
      <c r="I770" s="27"/>
      <c r="J770" s="175" t="str">
        <f>IFERROR(IF(FixtureCalc!C766="-","",IF(OR(FixtureCalc!F766="blank row 1",FixtureCalc!F766="blank row 2"),"",IF(LEN(INDEX(Settings!$C$6:$C$37,FixtureCalc!F766))=0,"BYE",INDEX(Settings!$C$6:$C$37,FixtureCalc!F766)) )),"")</f>
        <v/>
      </c>
      <c r="K770" s="90"/>
      <c r="L770" s="195" t="str">
        <f t="shared" si="71"/>
        <v/>
      </c>
      <c r="S770" s="201" t="str">
        <f t="shared" si="67"/>
        <v>NO</v>
      </c>
      <c r="T770" s="201" t="str">
        <f t="shared" si="68"/>
        <v>NO</v>
      </c>
      <c r="U770" s="201" t="str">
        <f t="shared" si="69"/>
        <v>NO</v>
      </c>
      <c r="V770" s="139">
        <f t="shared" si="70"/>
        <v>0</v>
      </c>
      <c r="W770" s="199" t="str">
        <f t="shared" si="72"/>
        <v/>
      </c>
    </row>
    <row r="771" spans="1:23" ht="18" customHeight="1" x14ac:dyDescent="0.25">
      <c r="A771" s="69"/>
      <c r="B771" s="81"/>
      <c r="C771" s="110"/>
      <c r="D771" s="141" t="str">
        <f>IFERROR(IF(FixtureCalc!C767="-","",IF(OR(FixtureCalc!E767="blank row 1",FixtureCalc!E767="blank row 2"),"","Matchweek "&amp;FixtureCalc!C767)),"")</f>
        <v/>
      </c>
      <c r="E771" s="142" t="str">
        <f>IFERROR(IF(LEN(INDEX(Settings!$D$6:$D$37,MATCH(Fixture!F771,Settings!$C$6:$C$37,0)))=0,"",INDEX(Settings!$D$6:$D$37,MATCH(Fixture!F771,Settings!$C$6:$C$37,0))),"")</f>
        <v/>
      </c>
      <c r="F771" s="185" t="str">
        <f>IFERROR(IF(FixtureCalc!C767="-","",IF(OR(FixtureCalc!E767="blank row 1",FixtureCalc!E767="blank row 2"),"", IF(LEN(INDEX(Settings!$C$6:$C$37,FixtureCalc!E767))=0,"BYE",INDEX(Settings!$C$6:$C$37,FixtureCalc!E767))  )),"")</f>
        <v/>
      </c>
      <c r="G771" s="27"/>
      <c r="H771" s="82"/>
      <c r="I771" s="27"/>
      <c r="J771" s="175" t="str">
        <f>IFERROR(IF(FixtureCalc!C767="-","",IF(OR(FixtureCalc!F767="blank row 1",FixtureCalc!F767="blank row 2"),"",IF(LEN(INDEX(Settings!$C$6:$C$37,FixtureCalc!F767))=0,"BYE",INDEX(Settings!$C$6:$C$37,FixtureCalc!F767)) )),"")</f>
        <v/>
      </c>
      <c r="K771" s="90"/>
      <c r="L771" s="195" t="str">
        <f t="shared" si="71"/>
        <v/>
      </c>
      <c r="S771" s="201" t="str">
        <f t="shared" si="67"/>
        <v>NO</v>
      </c>
      <c r="T771" s="201" t="str">
        <f t="shared" si="68"/>
        <v>NO</v>
      </c>
      <c r="U771" s="201" t="str">
        <f t="shared" si="69"/>
        <v>NO</v>
      </c>
      <c r="V771" s="139">
        <f t="shared" si="70"/>
        <v>0</v>
      </c>
      <c r="W771" s="199" t="str">
        <f t="shared" si="72"/>
        <v/>
      </c>
    </row>
    <row r="772" spans="1:23" ht="18" customHeight="1" x14ac:dyDescent="0.25">
      <c r="A772" s="69"/>
      <c r="B772" s="81"/>
      <c r="C772" s="110"/>
      <c r="D772" s="141" t="str">
        <f>IFERROR(IF(FixtureCalc!C768="-","",IF(OR(FixtureCalc!E768="blank row 1",FixtureCalc!E768="blank row 2"),"","Matchweek "&amp;FixtureCalc!C768)),"")</f>
        <v/>
      </c>
      <c r="E772" s="142" t="str">
        <f>IFERROR(IF(LEN(INDEX(Settings!$D$6:$D$37,MATCH(Fixture!F772,Settings!$C$6:$C$37,0)))=0,"",INDEX(Settings!$D$6:$D$37,MATCH(Fixture!F772,Settings!$C$6:$C$37,0))),"")</f>
        <v/>
      </c>
      <c r="F772" s="185" t="str">
        <f>IFERROR(IF(FixtureCalc!C768="-","",IF(OR(FixtureCalc!E768="blank row 1",FixtureCalc!E768="blank row 2"),"", IF(LEN(INDEX(Settings!$C$6:$C$37,FixtureCalc!E768))=0,"BYE",INDEX(Settings!$C$6:$C$37,FixtureCalc!E768))  )),"")</f>
        <v/>
      </c>
      <c r="G772" s="27"/>
      <c r="H772" s="82"/>
      <c r="I772" s="27"/>
      <c r="J772" s="175" t="str">
        <f>IFERROR(IF(FixtureCalc!C768="-","",IF(OR(FixtureCalc!F768="blank row 1",FixtureCalc!F768="blank row 2"),"",IF(LEN(INDEX(Settings!$C$6:$C$37,FixtureCalc!F768))=0,"BYE",INDEX(Settings!$C$6:$C$37,FixtureCalc!F768)) )),"")</f>
        <v/>
      </c>
      <c r="K772" s="90"/>
      <c r="L772" s="195" t="str">
        <f t="shared" si="71"/>
        <v/>
      </c>
      <c r="S772" s="201" t="str">
        <f t="shared" si="67"/>
        <v>NO</v>
      </c>
      <c r="T772" s="201" t="str">
        <f t="shared" si="68"/>
        <v>NO</v>
      </c>
      <c r="U772" s="201" t="str">
        <f t="shared" si="69"/>
        <v>NO</v>
      </c>
      <c r="V772" s="139">
        <f t="shared" si="70"/>
        <v>0</v>
      </c>
      <c r="W772" s="199" t="str">
        <f t="shared" si="72"/>
        <v/>
      </c>
    </row>
    <row r="773" spans="1:23" ht="18" customHeight="1" x14ac:dyDescent="0.25">
      <c r="A773" s="69"/>
      <c r="B773" s="81"/>
      <c r="C773" s="110"/>
      <c r="D773" s="141" t="str">
        <f>IFERROR(IF(FixtureCalc!C769="-","",IF(OR(FixtureCalc!E769="blank row 1",FixtureCalc!E769="blank row 2"),"","Matchweek "&amp;FixtureCalc!C769)),"")</f>
        <v/>
      </c>
      <c r="E773" s="142" t="str">
        <f>IFERROR(IF(LEN(INDEX(Settings!$D$6:$D$37,MATCH(Fixture!F773,Settings!$C$6:$C$37,0)))=0,"",INDEX(Settings!$D$6:$D$37,MATCH(Fixture!F773,Settings!$C$6:$C$37,0))),"")</f>
        <v/>
      </c>
      <c r="F773" s="185" t="str">
        <f>IFERROR(IF(FixtureCalc!C769="-","",IF(OR(FixtureCalc!E769="blank row 1",FixtureCalc!E769="blank row 2"),"", IF(LEN(INDEX(Settings!$C$6:$C$37,FixtureCalc!E769))=0,"BYE",INDEX(Settings!$C$6:$C$37,FixtureCalc!E769))  )),"")</f>
        <v/>
      </c>
      <c r="G773" s="27"/>
      <c r="H773" s="82"/>
      <c r="I773" s="27"/>
      <c r="J773" s="175" t="str">
        <f>IFERROR(IF(FixtureCalc!C769="-","",IF(OR(FixtureCalc!F769="blank row 1",FixtureCalc!F769="blank row 2"),"",IF(LEN(INDEX(Settings!$C$6:$C$37,FixtureCalc!F769))=0,"BYE",INDEX(Settings!$C$6:$C$37,FixtureCalc!F769)) )),"")</f>
        <v/>
      </c>
      <c r="K773" s="90"/>
      <c r="L773" s="195" t="str">
        <f t="shared" si="71"/>
        <v/>
      </c>
      <c r="S773" s="201" t="str">
        <f t="shared" si="67"/>
        <v>NO</v>
      </c>
      <c r="T773" s="201" t="str">
        <f t="shared" si="68"/>
        <v>NO</v>
      </c>
      <c r="U773" s="201" t="str">
        <f t="shared" si="69"/>
        <v>NO</v>
      </c>
      <c r="V773" s="139">
        <f t="shared" si="70"/>
        <v>0</v>
      </c>
      <c r="W773" s="199" t="str">
        <f t="shared" si="72"/>
        <v/>
      </c>
    </row>
    <row r="774" spans="1:23" ht="18" customHeight="1" x14ac:dyDescent="0.25">
      <c r="A774" s="69"/>
      <c r="B774" s="81"/>
      <c r="C774" s="110"/>
      <c r="D774" s="141" t="str">
        <f>IFERROR(IF(FixtureCalc!C770="-","",IF(OR(FixtureCalc!E770="blank row 1",FixtureCalc!E770="blank row 2"),"","Matchweek "&amp;FixtureCalc!C770)),"")</f>
        <v/>
      </c>
      <c r="E774" s="142" t="str">
        <f>IFERROR(IF(LEN(INDEX(Settings!$D$6:$D$37,MATCH(Fixture!F774,Settings!$C$6:$C$37,0)))=0,"",INDEX(Settings!$D$6:$D$37,MATCH(Fixture!F774,Settings!$C$6:$C$37,0))),"")</f>
        <v/>
      </c>
      <c r="F774" s="185" t="str">
        <f>IFERROR(IF(FixtureCalc!C770="-","",IF(OR(FixtureCalc!E770="blank row 1",FixtureCalc!E770="blank row 2"),"", IF(LEN(INDEX(Settings!$C$6:$C$37,FixtureCalc!E770))=0,"BYE",INDEX(Settings!$C$6:$C$37,FixtureCalc!E770))  )),"")</f>
        <v/>
      </c>
      <c r="G774" s="27"/>
      <c r="H774" s="82"/>
      <c r="I774" s="27"/>
      <c r="J774" s="175" t="str">
        <f>IFERROR(IF(FixtureCalc!C770="-","",IF(OR(FixtureCalc!F770="blank row 1",FixtureCalc!F770="blank row 2"),"",IF(LEN(INDEX(Settings!$C$6:$C$37,FixtureCalc!F770))=0,"BYE",INDEX(Settings!$C$6:$C$37,FixtureCalc!F770)) )),"")</f>
        <v/>
      </c>
      <c r="K774" s="90"/>
      <c r="L774" s="195" t="str">
        <f t="shared" si="71"/>
        <v/>
      </c>
      <c r="S774" s="201" t="str">
        <f t="shared" si="67"/>
        <v>NO</v>
      </c>
      <c r="T774" s="201" t="str">
        <f t="shared" si="68"/>
        <v>NO</v>
      </c>
      <c r="U774" s="201" t="str">
        <f t="shared" si="69"/>
        <v>NO</v>
      </c>
      <c r="V774" s="139">
        <f t="shared" si="70"/>
        <v>0</v>
      </c>
      <c r="W774" s="199" t="str">
        <f t="shared" si="72"/>
        <v/>
      </c>
    </row>
    <row r="775" spans="1:23" ht="18" customHeight="1" x14ac:dyDescent="0.25">
      <c r="A775" s="69"/>
      <c r="B775" s="81"/>
      <c r="C775" s="110"/>
      <c r="D775" s="141" t="str">
        <f>IFERROR(IF(FixtureCalc!C771="-","",IF(OR(FixtureCalc!E771="blank row 1",FixtureCalc!E771="blank row 2"),"","Matchweek "&amp;FixtureCalc!C771)),"")</f>
        <v/>
      </c>
      <c r="E775" s="142" t="str">
        <f>IFERROR(IF(LEN(INDEX(Settings!$D$6:$D$37,MATCH(Fixture!F775,Settings!$C$6:$C$37,0)))=0,"",INDEX(Settings!$D$6:$D$37,MATCH(Fixture!F775,Settings!$C$6:$C$37,0))),"")</f>
        <v/>
      </c>
      <c r="F775" s="185" t="str">
        <f>IFERROR(IF(FixtureCalc!C771="-","",IF(OR(FixtureCalc!E771="blank row 1",FixtureCalc!E771="blank row 2"),"", IF(LEN(INDEX(Settings!$C$6:$C$37,FixtureCalc!E771))=0,"BYE",INDEX(Settings!$C$6:$C$37,FixtureCalc!E771))  )),"")</f>
        <v/>
      </c>
      <c r="G775" s="27"/>
      <c r="H775" s="82"/>
      <c r="I775" s="27"/>
      <c r="J775" s="175" t="str">
        <f>IFERROR(IF(FixtureCalc!C771="-","",IF(OR(FixtureCalc!F771="blank row 1",FixtureCalc!F771="blank row 2"),"",IF(LEN(INDEX(Settings!$C$6:$C$37,FixtureCalc!F771))=0,"BYE",INDEX(Settings!$C$6:$C$37,FixtureCalc!F771)) )),"")</f>
        <v/>
      </c>
      <c r="K775" s="90"/>
      <c r="L775" s="195" t="str">
        <f t="shared" si="71"/>
        <v/>
      </c>
      <c r="S775" s="201" t="str">
        <f t="shared" si="67"/>
        <v>NO</v>
      </c>
      <c r="T775" s="201" t="str">
        <f t="shared" si="68"/>
        <v>NO</v>
      </c>
      <c r="U775" s="201" t="str">
        <f t="shared" si="69"/>
        <v>NO</v>
      </c>
      <c r="V775" s="139">
        <f t="shared" si="70"/>
        <v>0</v>
      </c>
      <c r="W775" s="199" t="str">
        <f t="shared" si="72"/>
        <v/>
      </c>
    </row>
    <row r="776" spans="1:23" ht="18" customHeight="1" x14ac:dyDescent="0.25">
      <c r="A776" s="69"/>
      <c r="B776" s="81"/>
      <c r="C776" s="110"/>
      <c r="D776" s="141" t="str">
        <f>IFERROR(IF(FixtureCalc!C772="-","",IF(OR(FixtureCalc!E772="blank row 1",FixtureCalc!E772="blank row 2"),"","Matchweek "&amp;FixtureCalc!C772)),"")</f>
        <v/>
      </c>
      <c r="E776" s="142" t="str">
        <f>IFERROR(IF(LEN(INDEX(Settings!$D$6:$D$37,MATCH(Fixture!F776,Settings!$C$6:$C$37,0)))=0,"",INDEX(Settings!$D$6:$D$37,MATCH(Fixture!F776,Settings!$C$6:$C$37,0))),"")</f>
        <v/>
      </c>
      <c r="F776" s="185" t="str">
        <f>IFERROR(IF(FixtureCalc!C772="-","",IF(OR(FixtureCalc!E772="blank row 1",FixtureCalc!E772="blank row 2"),"", IF(LEN(INDEX(Settings!$C$6:$C$37,FixtureCalc!E772))=0,"BYE",INDEX(Settings!$C$6:$C$37,FixtureCalc!E772))  )),"")</f>
        <v/>
      </c>
      <c r="G776" s="27"/>
      <c r="H776" s="82"/>
      <c r="I776" s="27"/>
      <c r="J776" s="175" t="str">
        <f>IFERROR(IF(FixtureCalc!C772="-","",IF(OR(FixtureCalc!F772="blank row 1",FixtureCalc!F772="blank row 2"),"",IF(LEN(INDEX(Settings!$C$6:$C$37,FixtureCalc!F772))=0,"BYE",INDEX(Settings!$C$6:$C$37,FixtureCalc!F772)) )),"")</f>
        <v/>
      </c>
      <c r="K776" s="90"/>
      <c r="L776" s="195" t="str">
        <f t="shared" si="71"/>
        <v/>
      </c>
      <c r="S776" s="201" t="str">
        <f t="shared" ref="S776:S839" si="73">IFERROR(IF(AND(LEN(F776)&gt;0,LEN(J776)&gt;0),"YES","NO"),"")</f>
        <v>NO</v>
      </c>
      <c r="T776" s="201" t="str">
        <f t="shared" ref="T776:T839" si="74">IFERROR(IF(OR(F776="BYE",J776="BYE"),"YES","NO"),"")</f>
        <v>NO</v>
      </c>
      <c r="U776" s="201" t="str">
        <f t="shared" ref="U776:U839" si="75">IF(OR(LEN(G776)=0,LEN(I776)=0),"NO","YES")</f>
        <v>NO</v>
      </c>
      <c r="V776" s="139">
        <f t="shared" ref="V776:V839" si="76">IF(LEN(D776)=0,0,COUNTIFS($D$8:$D$1750,D776,$G$8:$G$1750,"&lt;&gt;"&amp;"",$I$8:$I$1750,"&lt;&gt;"&amp;""))</f>
        <v>0</v>
      </c>
      <c r="W776" s="199" t="str">
        <f t="shared" si="72"/>
        <v/>
      </c>
    </row>
    <row r="777" spans="1:23" ht="18" customHeight="1" x14ac:dyDescent="0.25">
      <c r="A777" s="69"/>
      <c r="B777" s="81"/>
      <c r="C777" s="110"/>
      <c r="D777" s="141" t="str">
        <f>IFERROR(IF(FixtureCalc!C773="-","",IF(OR(FixtureCalc!E773="blank row 1",FixtureCalc!E773="blank row 2"),"","Matchweek "&amp;FixtureCalc!C773)),"")</f>
        <v/>
      </c>
      <c r="E777" s="142" t="str">
        <f>IFERROR(IF(LEN(INDEX(Settings!$D$6:$D$37,MATCH(Fixture!F777,Settings!$C$6:$C$37,0)))=0,"",INDEX(Settings!$D$6:$D$37,MATCH(Fixture!F777,Settings!$C$6:$C$37,0))),"")</f>
        <v/>
      </c>
      <c r="F777" s="185" t="str">
        <f>IFERROR(IF(FixtureCalc!C773="-","",IF(OR(FixtureCalc!E773="blank row 1",FixtureCalc!E773="blank row 2"),"", IF(LEN(INDEX(Settings!$C$6:$C$37,FixtureCalc!E773))=0,"BYE",INDEX(Settings!$C$6:$C$37,FixtureCalc!E773))  )),"")</f>
        <v/>
      </c>
      <c r="G777" s="27"/>
      <c r="H777" s="82"/>
      <c r="I777" s="27"/>
      <c r="J777" s="175" t="str">
        <f>IFERROR(IF(FixtureCalc!C773="-","",IF(OR(FixtureCalc!F773="blank row 1",FixtureCalc!F773="blank row 2"),"",IF(LEN(INDEX(Settings!$C$6:$C$37,FixtureCalc!F773))=0,"BYE",INDEX(Settings!$C$6:$C$37,FixtureCalc!F773)) )),"")</f>
        <v/>
      </c>
      <c r="K777" s="90"/>
      <c r="L777" s="195" t="str">
        <f t="shared" ref="L777:L840" si="77">IFERROR(IF(LEN(W777)&gt;0,"←",""),"")</f>
        <v/>
      </c>
      <c r="S777" s="201" t="str">
        <f t="shared" si="73"/>
        <v>NO</v>
      </c>
      <c r="T777" s="201" t="str">
        <f t="shared" si="74"/>
        <v>NO</v>
      </c>
      <c r="U777" s="201" t="str">
        <f t="shared" si="75"/>
        <v>NO</v>
      </c>
      <c r="V777" s="139">
        <f t="shared" si="76"/>
        <v>0</v>
      </c>
      <c r="W777" s="199" t="str">
        <f t="shared" si="72"/>
        <v/>
      </c>
    </row>
    <row r="778" spans="1:23" ht="18" customHeight="1" x14ac:dyDescent="0.25">
      <c r="A778" s="69"/>
      <c r="B778" s="81"/>
      <c r="C778" s="110"/>
      <c r="D778" s="141" t="str">
        <f>IFERROR(IF(FixtureCalc!C774="-","",IF(OR(FixtureCalc!E774="blank row 1",FixtureCalc!E774="blank row 2"),"","Matchweek "&amp;FixtureCalc!C774)),"")</f>
        <v/>
      </c>
      <c r="E778" s="142" t="str">
        <f>IFERROR(IF(LEN(INDEX(Settings!$D$6:$D$37,MATCH(Fixture!F778,Settings!$C$6:$C$37,0)))=0,"",INDEX(Settings!$D$6:$D$37,MATCH(Fixture!F778,Settings!$C$6:$C$37,0))),"")</f>
        <v/>
      </c>
      <c r="F778" s="185" t="str">
        <f>IFERROR(IF(FixtureCalc!C774="-","",IF(OR(FixtureCalc!E774="blank row 1",FixtureCalc!E774="blank row 2"),"", IF(LEN(INDEX(Settings!$C$6:$C$37,FixtureCalc!E774))=0,"BYE",INDEX(Settings!$C$6:$C$37,FixtureCalc!E774))  )),"")</f>
        <v/>
      </c>
      <c r="G778" s="27"/>
      <c r="H778" s="82"/>
      <c r="I778" s="27"/>
      <c r="J778" s="175" t="str">
        <f>IFERROR(IF(FixtureCalc!C774="-","",IF(OR(FixtureCalc!F774="blank row 1",FixtureCalc!F774="blank row 2"),"",IF(LEN(INDEX(Settings!$C$6:$C$37,FixtureCalc!F774))=0,"BYE",INDEX(Settings!$C$6:$C$37,FixtureCalc!F774)) )),"")</f>
        <v/>
      </c>
      <c r="K778" s="90"/>
      <c r="L778" s="195" t="str">
        <f t="shared" si="77"/>
        <v/>
      </c>
      <c r="S778" s="201" t="str">
        <f t="shared" si="73"/>
        <v>NO</v>
      </c>
      <c r="T778" s="201" t="str">
        <f t="shared" si="74"/>
        <v>NO</v>
      </c>
      <c r="U778" s="201" t="str">
        <f t="shared" si="75"/>
        <v>NO</v>
      </c>
      <c r="V778" s="139">
        <f t="shared" si="76"/>
        <v>0</v>
      </c>
      <c r="W778" s="199" t="str">
        <f t="shared" ref="W778:W841" si="78">IF(S778="YES",IF(T778="YES",IF(U778="YES","← Delete the scores",""),IF(AND(U778="NO",V778&gt;0),"← Insert the scores of both teams","")),IF(U778="YES","← Delete the scores",""))</f>
        <v/>
      </c>
    </row>
    <row r="779" spans="1:23" ht="18" customHeight="1" x14ac:dyDescent="0.25">
      <c r="A779" s="69"/>
      <c r="B779" s="81"/>
      <c r="C779" s="110"/>
      <c r="D779" s="141" t="str">
        <f>IFERROR(IF(FixtureCalc!C775="-","",IF(OR(FixtureCalc!E775="blank row 1",FixtureCalc!E775="blank row 2"),"","Matchweek "&amp;FixtureCalc!C775)),"")</f>
        <v/>
      </c>
      <c r="E779" s="142" t="str">
        <f>IFERROR(IF(LEN(INDEX(Settings!$D$6:$D$37,MATCH(Fixture!F779,Settings!$C$6:$C$37,0)))=0,"",INDEX(Settings!$D$6:$D$37,MATCH(Fixture!F779,Settings!$C$6:$C$37,0))),"")</f>
        <v/>
      </c>
      <c r="F779" s="185" t="str">
        <f>IFERROR(IF(FixtureCalc!C775="-","",IF(OR(FixtureCalc!E775="blank row 1",FixtureCalc!E775="blank row 2"),"", IF(LEN(INDEX(Settings!$C$6:$C$37,FixtureCalc!E775))=0,"BYE",INDEX(Settings!$C$6:$C$37,FixtureCalc!E775))  )),"")</f>
        <v/>
      </c>
      <c r="G779" s="27"/>
      <c r="H779" s="82"/>
      <c r="I779" s="27"/>
      <c r="J779" s="175" t="str">
        <f>IFERROR(IF(FixtureCalc!C775="-","",IF(OR(FixtureCalc!F775="blank row 1",FixtureCalc!F775="blank row 2"),"",IF(LEN(INDEX(Settings!$C$6:$C$37,FixtureCalc!F775))=0,"BYE",INDEX(Settings!$C$6:$C$37,FixtureCalc!F775)) )),"")</f>
        <v/>
      </c>
      <c r="K779" s="90"/>
      <c r="L779" s="195" t="str">
        <f t="shared" si="77"/>
        <v/>
      </c>
      <c r="S779" s="201" t="str">
        <f t="shared" si="73"/>
        <v>NO</v>
      </c>
      <c r="T779" s="201" t="str">
        <f t="shared" si="74"/>
        <v>NO</v>
      </c>
      <c r="U779" s="201" t="str">
        <f t="shared" si="75"/>
        <v>NO</v>
      </c>
      <c r="V779" s="139">
        <f t="shared" si="76"/>
        <v>0</v>
      </c>
      <c r="W779" s="199" t="str">
        <f t="shared" si="78"/>
        <v/>
      </c>
    </row>
    <row r="780" spans="1:23" ht="18" customHeight="1" x14ac:dyDescent="0.25">
      <c r="A780" s="69"/>
      <c r="B780" s="81"/>
      <c r="C780" s="110"/>
      <c r="D780" s="141" t="str">
        <f>IFERROR(IF(FixtureCalc!C776="-","",IF(OR(FixtureCalc!E776="blank row 1",FixtureCalc!E776="blank row 2"),"","Matchweek "&amp;FixtureCalc!C776)),"")</f>
        <v/>
      </c>
      <c r="E780" s="142" t="str">
        <f>IFERROR(IF(LEN(INDEX(Settings!$D$6:$D$37,MATCH(Fixture!F780,Settings!$C$6:$C$37,0)))=0,"",INDEX(Settings!$D$6:$D$37,MATCH(Fixture!F780,Settings!$C$6:$C$37,0))),"")</f>
        <v/>
      </c>
      <c r="F780" s="185" t="str">
        <f>IFERROR(IF(FixtureCalc!C776="-","",IF(OR(FixtureCalc!E776="blank row 1",FixtureCalc!E776="blank row 2"),"", IF(LEN(INDEX(Settings!$C$6:$C$37,FixtureCalc!E776))=0,"BYE",INDEX(Settings!$C$6:$C$37,FixtureCalc!E776))  )),"")</f>
        <v/>
      </c>
      <c r="G780" s="27"/>
      <c r="H780" s="82"/>
      <c r="I780" s="27"/>
      <c r="J780" s="175" t="str">
        <f>IFERROR(IF(FixtureCalc!C776="-","",IF(OR(FixtureCalc!F776="blank row 1",FixtureCalc!F776="blank row 2"),"",IF(LEN(INDEX(Settings!$C$6:$C$37,FixtureCalc!F776))=0,"BYE",INDEX(Settings!$C$6:$C$37,FixtureCalc!F776)) )),"")</f>
        <v/>
      </c>
      <c r="K780" s="90"/>
      <c r="L780" s="195" t="str">
        <f t="shared" si="77"/>
        <v/>
      </c>
      <c r="S780" s="201" t="str">
        <f t="shared" si="73"/>
        <v>NO</v>
      </c>
      <c r="T780" s="201" t="str">
        <f t="shared" si="74"/>
        <v>NO</v>
      </c>
      <c r="U780" s="201" t="str">
        <f t="shared" si="75"/>
        <v>NO</v>
      </c>
      <c r="V780" s="139">
        <f t="shared" si="76"/>
        <v>0</v>
      </c>
      <c r="W780" s="199" t="str">
        <f t="shared" si="78"/>
        <v/>
      </c>
    </row>
    <row r="781" spans="1:23" ht="18" customHeight="1" x14ac:dyDescent="0.25">
      <c r="A781" s="69"/>
      <c r="B781" s="81"/>
      <c r="C781" s="110"/>
      <c r="D781" s="141" t="str">
        <f>IFERROR(IF(FixtureCalc!C777="-","",IF(OR(FixtureCalc!E777="blank row 1",FixtureCalc!E777="blank row 2"),"","Matchweek "&amp;FixtureCalc!C777)),"")</f>
        <v/>
      </c>
      <c r="E781" s="142" t="str">
        <f>IFERROR(IF(LEN(INDEX(Settings!$D$6:$D$37,MATCH(Fixture!F781,Settings!$C$6:$C$37,0)))=0,"",INDEX(Settings!$D$6:$D$37,MATCH(Fixture!F781,Settings!$C$6:$C$37,0))),"")</f>
        <v/>
      </c>
      <c r="F781" s="185" t="str">
        <f>IFERROR(IF(FixtureCalc!C777="-","",IF(OR(FixtureCalc!E777="blank row 1",FixtureCalc!E777="blank row 2"),"", IF(LEN(INDEX(Settings!$C$6:$C$37,FixtureCalc!E777))=0,"BYE",INDEX(Settings!$C$6:$C$37,FixtureCalc!E777))  )),"")</f>
        <v/>
      </c>
      <c r="G781" s="27"/>
      <c r="H781" s="82"/>
      <c r="I781" s="27"/>
      <c r="J781" s="175" t="str">
        <f>IFERROR(IF(FixtureCalc!C777="-","",IF(OR(FixtureCalc!F777="blank row 1",FixtureCalc!F777="blank row 2"),"",IF(LEN(INDEX(Settings!$C$6:$C$37,FixtureCalc!F777))=0,"BYE",INDEX(Settings!$C$6:$C$37,FixtureCalc!F777)) )),"")</f>
        <v/>
      </c>
      <c r="K781" s="90"/>
      <c r="L781" s="195" t="str">
        <f t="shared" si="77"/>
        <v/>
      </c>
      <c r="S781" s="201" t="str">
        <f t="shared" si="73"/>
        <v>NO</v>
      </c>
      <c r="T781" s="201" t="str">
        <f t="shared" si="74"/>
        <v>NO</v>
      </c>
      <c r="U781" s="201" t="str">
        <f t="shared" si="75"/>
        <v>NO</v>
      </c>
      <c r="V781" s="139">
        <f t="shared" si="76"/>
        <v>0</v>
      </c>
      <c r="W781" s="199" t="str">
        <f t="shared" si="78"/>
        <v/>
      </c>
    </row>
    <row r="782" spans="1:23" ht="18" customHeight="1" x14ac:dyDescent="0.25">
      <c r="A782" s="69"/>
      <c r="B782" s="81"/>
      <c r="C782" s="110"/>
      <c r="D782" s="141" t="str">
        <f>IFERROR(IF(FixtureCalc!C778="-","",IF(OR(FixtureCalc!E778="blank row 1",FixtureCalc!E778="blank row 2"),"","Matchweek "&amp;FixtureCalc!C778)),"")</f>
        <v/>
      </c>
      <c r="E782" s="142" t="str">
        <f>IFERROR(IF(LEN(INDEX(Settings!$D$6:$D$37,MATCH(Fixture!F782,Settings!$C$6:$C$37,0)))=0,"",INDEX(Settings!$D$6:$D$37,MATCH(Fixture!F782,Settings!$C$6:$C$37,0))),"")</f>
        <v/>
      </c>
      <c r="F782" s="185" t="str">
        <f>IFERROR(IF(FixtureCalc!C778="-","",IF(OR(FixtureCalc!E778="blank row 1",FixtureCalc!E778="blank row 2"),"", IF(LEN(INDEX(Settings!$C$6:$C$37,FixtureCalc!E778))=0,"BYE",INDEX(Settings!$C$6:$C$37,FixtureCalc!E778))  )),"")</f>
        <v/>
      </c>
      <c r="G782" s="27"/>
      <c r="H782" s="82"/>
      <c r="I782" s="27"/>
      <c r="J782" s="175" t="str">
        <f>IFERROR(IF(FixtureCalc!C778="-","",IF(OR(FixtureCalc!F778="blank row 1",FixtureCalc!F778="blank row 2"),"",IF(LEN(INDEX(Settings!$C$6:$C$37,FixtureCalc!F778))=0,"BYE",INDEX(Settings!$C$6:$C$37,FixtureCalc!F778)) )),"")</f>
        <v/>
      </c>
      <c r="K782" s="90"/>
      <c r="L782" s="195" t="str">
        <f t="shared" si="77"/>
        <v/>
      </c>
      <c r="S782" s="201" t="str">
        <f t="shared" si="73"/>
        <v>NO</v>
      </c>
      <c r="T782" s="201" t="str">
        <f t="shared" si="74"/>
        <v>NO</v>
      </c>
      <c r="U782" s="201" t="str">
        <f t="shared" si="75"/>
        <v>NO</v>
      </c>
      <c r="V782" s="139">
        <f t="shared" si="76"/>
        <v>0</v>
      </c>
      <c r="W782" s="199" t="str">
        <f t="shared" si="78"/>
        <v/>
      </c>
    </row>
    <row r="783" spans="1:23" ht="18" customHeight="1" x14ac:dyDescent="0.25">
      <c r="A783" s="69"/>
      <c r="B783" s="81"/>
      <c r="C783" s="110"/>
      <c r="D783" s="141" t="str">
        <f>IFERROR(IF(FixtureCalc!C779="-","",IF(OR(FixtureCalc!E779="blank row 1",FixtureCalc!E779="blank row 2"),"","Matchweek "&amp;FixtureCalc!C779)),"")</f>
        <v/>
      </c>
      <c r="E783" s="142" t="str">
        <f>IFERROR(IF(LEN(INDEX(Settings!$D$6:$D$37,MATCH(Fixture!F783,Settings!$C$6:$C$37,0)))=0,"",INDEX(Settings!$D$6:$D$37,MATCH(Fixture!F783,Settings!$C$6:$C$37,0))),"")</f>
        <v/>
      </c>
      <c r="F783" s="185" t="str">
        <f>IFERROR(IF(FixtureCalc!C779="-","",IF(OR(FixtureCalc!E779="blank row 1",FixtureCalc!E779="blank row 2"),"", IF(LEN(INDEX(Settings!$C$6:$C$37,FixtureCalc!E779))=0,"BYE",INDEX(Settings!$C$6:$C$37,FixtureCalc!E779))  )),"")</f>
        <v/>
      </c>
      <c r="G783" s="27"/>
      <c r="H783" s="82"/>
      <c r="I783" s="27"/>
      <c r="J783" s="175" t="str">
        <f>IFERROR(IF(FixtureCalc!C779="-","",IF(OR(FixtureCalc!F779="blank row 1",FixtureCalc!F779="blank row 2"),"",IF(LEN(INDEX(Settings!$C$6:$C$37,FixtureCalc!F779))=0,"BYE",INDEX(Settings!$C$6:$C$37,FixtureCalc!F779)) )),"")</f>
        <v/>
      </c>
      <c r="K783" s="90"/>
      <c r="L783" s="195" t="str">
        <f t="shared" si="77"/>
        <v/>
      </c>
      <c r="S783" s="201" t="str">
        <f t="shared" si="73"/>
        <v>NO</v>
      </c>
      <c r="T783" s="201" t="str">
        <f t="shared" si="74"/>
        <v>NO</v>
      </c>
      <c r="U783" s="201" t="str">
        <f t="shared" si="75"/>
        <v>NO</v>
      </c>
      <c r="V783" s="139">
        <f t="shared" si="76"/>
        <v>0</v>
      </c>
      <c r="W783" s="199" t="str">
        <f t="shared" si="78"/>
        <v/>
      </c>
    </row>
    <row r="784" spans="1:23" ht="18" customHeight="1" x14ac:dyDescent="0.25">
      <c r="A784" s="69"/>
      <c r="B784" s="81"/>
      <c r="C784" s="110"/>
      <c r="D784" s="141" t="str">
        <f>IFERROR(IF(FixtureCalc!C780="-","",IF(OR(FixtureCalc!E780="blank row 1",FixtureCalc!E780="blank row 2"),"","Matchweek "&amp;FixtureCalc!C780)),"")</f>
        <v/>
      </c>
      <c r="E784" s="142" t="str">
        <f>IFERROR(IF(LEN(INDEX(Settings!$D$6:$D$37,MATCH(Fixture!F784,Settings!$C$6:$C$37,0)))=0,"",INDEX(Settings!$D$6:$D$37,MATCH(Fixture!F784,Settings!$C$6:$C$37,0))),"")</f>
        <v/>
      </c>
      <c r="F784" s="185" t="str">
        <f>IFERROR(IF(FixtureCalc!C780="-","",IF(OR(FixtureCalc!E780="blank row 1",FixtureCalc!E780="blank row 2"),"", IF(LEN(INDEX(Settings!$C$6:$C$37,FixtureCalc!E780))=0,"BYE",INDEX(Settings!$C$6:$C$37,FixtureCalc!E780))  )),"")</f>
        <v/>
      </c>
      <c r="G784" s="27"/>
      <c r="H784" s="82"/>
      <c r="I784" s="27"/>
      <c r="J784" s="175" t="str">
        <f>IFERROR(IF(FixtureCalc!C780="-","",IF(OR(FixtureCalc!F780="blank row 1",FixtureCalc!F780="blank row 2"),"",IF(LEN(INDEX(Settings!$C$6:$C$37,FixtureCalc!F780))=0,"BYE",INDEX(Settings!$C$6:$C$37,FixtureCalc!F780)) )),"")</f>
        <v/>
      </c>
      <c r="K784" s="90"/>
      <c r="L784" s="195" t="str">
        <f t="shared" si="77"/>
        <v/>
      </c>
      <c r="S784" s="201" t="str">
        <f t="shared" si="73"/>
        <v>NO</v>
      </c>
      <c r="T784" s="201" t="str">
        <f t="shared" si="74"/>
        <v>NO</v>
      </c>
      <c r="U784" s="201" t="str">
        <f t="shared" si="75"/>
        <v>NO</v>
      </c>
      <c r="V784" s="139">
        <f t="shared" si="76"/>
        <v>0</v>
      </c>
      <c r="W784" s="199" t="str">
        <f t="shared" si="78"/>
        <v/>
      </c>
    </row>
    <row r="785" spans="1:23" ht="18" customHeight="1" x14ac:dyDescent="0.25">
      <c r="A785" s="69"/>
      <c r="B785" s="81"/>
      <c r="C785" s="110"/>
      <c r="D785" s="141" t="str">
        <f>IFERROR(IF(FixtureCalc!C781="-","",IF(OR(FixtureCalc!E781="blank row 1",FixtureCalc!E781="blank row 2"),"","Matchweek "&amp;FixtureCalc!C781)),"")</f>
        <v/>
      </c>
      <c r="E785" s="142" t="str">
        <f>IFERROR(IF(LEN(INDEX(Settings!$D$6:$D$37,MATCH(Fixture!F785,Settings!$C$6:$C$37,0)))=0,"",INDEX(Settings!$D$6:$D$37,MATCH(Fixture!F785,Settings!$C$6:$C$37,0))),"")</f>
        <v/>
      </c>
      <c r="F785" s="185" t="str">
        <f>IFERROR(IF(FixtureCalc!C781="-","",IF(OR(FixtureCalc!E781="blank row 1",FixtureCalc!E781="blank row 2"),"", IF(LEN(INDEX(Settings!$C$6:$C$37,FixtureCalc!E781))=0,"BYE",INDEX(Settings!$C$6:$C$37,FixtureCalc!E781))  )),"")</f>
        <v/>
      </c>
      <c r="G785" s="27"/>
      <c r="H785" s="82"/>
      <c r="I785" s="27"/>
      <c r="J785" s="175" t="str">
        <f>IFERROR(IF(FixtureCalc!C781="-","",IF(OR(FixtureCalc!F781="blank row 1",FixtureCalc!F781="blank row 2"),"",IF(LEN(INDEX(Settings!$C$6:$C$37,FixtureCalc!F781))=0,"BYE",INDEX(Settings!$C$6:$C$37,FixtureCalc!F781)) )),"")</f>
        <v/>
      </c>
      <c r="K785" s="90"/>
      <c r="L785" s="195" t="str">
        <f t="shared" si="77"/>
        <v/>
      </c>
      <c r="S785" s="201" t="str">
        <f t="shared" si="73"/>
        <v>NO</v>
      </c>
      <c r="T785" s="201" t="str">
        <f t="shared" si="74"/>
        <v>NO</v>
      </c>
      <c r="U785" s="201" t="str">
        <f t="shared" si="75"/>
        <v>NO</v>
      </c>
      <c r="V785" s="139">
        <f t="shared" si="76"/>
        <v>0</v>
      </c>
      <c r="W785" s="199" t="str">
        <f t="shared" si="78"/>
        <v/>
      </c>
    </row>
    <row r="786" spans="1:23" ht="18" customHeight="1" x14ac:dyDescent="0.25">
      <c r="A786" s="69"/>
      <c r="B786" s="81"/>
      <c r="C786" s="110"/>
      <c r="D786" s="141" t="str">
        <f>IFERROR(IF(FixtureCalc!C782="-","",IF(OR(FixtureCalc!E782="blank row 1",FixtureCalc!E782="blank row 2"),"","Matchweek "&amp;FixtureCalc!C782)),"")</f>
        <v/>
      </c>
      <c r="E786" s="142" t="str">
        <f>IFERROR(IF(LEN(INDEX(Settings!$D$6:$D$37,MATCH(Fixture!F786,Settings!$C$6:$C$37,0)))=0,"",INDEX(Settings!$D$6:$D$37,MATCH(Fixture!F786,Settings!$C$6:$C$37,0))),"")</f>
        <v/>
      </c>
      <c r="F786" s="185" t="str">
        <f>IFERROR(IF(FixtureCalc!C782="-","",IF(OR(FixtureCalc!E782="blank row 1",FixtureCalc!E782="blank row 2"),"", IF(LEN(INDEX(Settings!$C$6:$C$37,FixtureCalc!E782))=0,"BYE",INDEX(Settings!$C$6:$C$37,FixtureCalc!E782))  )),"")</f>
        <v/>
      </c>
      <c r="G786" s="27"/>
      <c r="H786" s="82"/>
      <c r="I786" s="27"/>
      <c r="J786" s="175" t="str">
        <f>IFERROR(IF(FixtureCalc!C782="-","",IF(OR(FixtureCalc!F782="blank row 1",FixtureCalc!F782="blank row 2"),"",IF(LEN(INDEX(Settings!$C$6:$C$37,FixtureCalc!F782))=0,"BYE",INDEX(Settings!$C$6:$C$37,FixtureCalc!F782)) )),"")</f>
        <v/>
      </c>
      <c r="K786" s="90"/>
      <c r="L786" s="195" t="str">
        <f t="shared" si="77"/>
        <v/>
      </c>
      <c r="S786" s="201" t="str">
        <f t="shared" si="73"/>
        <v>NO</v>
      </c>
      <c r="T786" s="201" t="str">
        <f t="shared" si="74"/>
        <v>NO</v>
      </c>
      <c r="U786" s="201" t="str">
        <f t="shared" si="75"/>
        <v>NO</v>
      </c>
      <c r="V786" s="139">
        <f t="shared" si="76"/>
        <v>0</v>
      </c>
      <c r="W786" s="199" t="str">
        <f t="shared" si="78"/>
        <v/>
      </c>
    </row>
    <row r="787" spans="1:23" ht="18" customHeight="1" x14ac:dyDescent="0.25">
      <c r="A787" s="69"/>
      <c r="B787" s="81"/>
      <c r="C787" s="110"/>
      <c r="D787" s="141" t="str">
        <f>IFERROR(IF(FixtureCalc!C783="-","",IF(OR(FixtureCalc!E783="blank row 1",FixtureCalc!E783="blank row 2"),"","Matchweek "&amp;FixtureCalc!C783)),"")</f>
        <v/>
      </c>
      <c r="E787" s="142" t="str">
        <f>IFERROR(IF(LEN(INDEX(Settings!$D$6:$D$37,MATCH(Fixture!F787,Settings!$C$6:$C$37,0)))=0,"",INDEX(Settings!$D$6:$D$37,MATCH(Fixture!F787,Settings!$C$6:$C$37,0))),"")</f>
        <v/>
      </c>
      <c r="F787" s="185" t="str">
        <f>IFERROR(IF(FixtureCalc!C783="-","",IF(OR(FixtureCalc!E783="blank row 1",FixtureCalc!E783="blank row 2"),"", IF(LEN(INDEX(Settings!$C$6:$C$37,FixtureCalc!E783))=0,"BYE",INDEX(Settings!$C$6:$C$37,FixtureCalc!E783))  )),"")</f>
        <v/>
      </c>
      <c r="G787" s="27"/>
      <c r="H787" s="82"/>
      <c r="I787" s="27"/>
      <c r="J787" s="175" t="str">
        <f>IFERROR(IF(FixtureCalc!C783="-","",IF(OR(FixtureCalc!F783="blank row 1",FixtureCalc!F783="blank row 2"),"",IF(LEN(INDEX(Settings!$C$6:$C$37,FixtureCalc!F783))=0,"BYE",INDEX(Settings!$C$6:$C$37,FixtureCalc!F783)) )),"")</f>
        <v/>
      </c>
      <c r="K787" s="90"/>
      <c r="L787" s="195" t="str">
        <f t="shared" si="77"/>
        <v/>
      </c>
      <c r="S787" s="201" t="str">
        <f t="shared" si="73"/>
        <v>NO</v>
      </c>
      <c r="T787" s="201" t="str">
        <f t="shared" si="74"/>
        <v>NO</v>
      </c>
      <c r="U787" s="201" t="str">
        <f t="shared" si="75"/>
        <v>NO</v>
      </c>
      <c r="V787" s="139">
        <f t="shared" si="76"/>
        <v>0</v>
      </c>
      <c r="W787" s="199" t="str">
        <f t="shared" si="78"/>
        <v/>
      </c>
    </row>
    <row r="788" spans="1:23" ht="18" customHeight="1" x14ac:dyDescent="0.25">
      <c r="A788" s="69"/>
      <c r="B788" s="81"/>
      <c r="C788" s="110"/>
      <c r="D788" s="141" t="str">
        <f>IFERROR(IF(FixtureCalc!C784="-","",IF(OR(FixtureCalc!E784="blank row 1",FixtureCalc!E784="blank row 2"),"","Matchweek "&amp;FixtureCalc!C784)),"")</f>
        <v/>
      </c>
      <c r="E788" s="142" t="str">
        <f>IFERROR(IF(LEN(INDEX(Settings!$D$6:$D$37,MATCH(Fixture!F788,Settings!$C$6:$C$37,0)))=0,"",INDEX(Settings!$D$6:$D$37,MATCH(Fixture!F788,Settings!$C$6:$C$37,0))),"")</f>
        <v/>
      </c>
      <c r="F788" s="185" t="str">
        <f>IFERROR(IF(FixtureCalc!C784="-","",IF(OR(FixtureCalc!E784="blank row 1",FixtureCalc!E784="blank row 2"),"", IF(LEN(INDEX(Settings!$C$6:$C$37,FixtureCalc!E784))=0,"BYE",INDEX(Settings!$C$6:$C$37,FixtureCalc!E784))  )),"")</f>
        <v/>
      </c>
      <c r="G788" s="27"/>
      <c r="H788" s="82"/>
      <c r="I788" s="27"/>
      <c r="J788" s="175" t="str">
        <f>IFERROR(IF(FixtureCalc!C784="-","",IF(OR(FixtureCalc!F784="blank row 1",FixtureCalc!F784="blank row 2"),"",IF(LEN(INDEX(Settings!$C$6:$C$37,FixtureCalc!F784))=0,"BYE",INDEX(Settings!$C$6:$C$37,FixtureCalc!F784)) )),"")</f>
        <v/>
      </c>
      <c r="K788" s="90"/>
      <c r="L788" s="195" t="str">
        <f t="shared" si="77"/>
        <v/>
      </c>
      <c r="S788" s="201" t="str">
        <f t="shared" si="73"/>
        <v>NO</v>
      </c>
      <c r="T788" s="201" t="str">
        <f t="shared" si="74"/>
        <v>NO</v>
      </c>
      <c r="U788" s="201" t="str">
        <f t="shared" si="75"/>
        <v>NO</v>
      </c>
      <c r="V788" s="139">
        <f t="shared" si="76"/>
        <v>0</v>
      </c>
      <c r="W788" s="199" t="str">
        <f t="shared" si="78"/>
        <v/>
      </c>
    </row>
    <row r="789" spans="1:23" ht="18" customHeight="1" x14ac:dyDescent="0.25">
      <c r="A789" s="69"/>
      <c r="B789" s="81"/>
      <c r="C789" s="110"/>
      <c r="D789" s="141" t="str">
        <f>IFERROR(IF(FixtureCalc!C785="-","",IF(OR(FixtureCalc!E785="blank row 1",FixtureCalc!E785="blank row 2"),"","Matchweek "&amp;FixtureCalc!C785)),"")</f>
        <v/>
      </c>
      <c r="E789" s="142" t="str">
        <f>IFERROR(IF(LEN(INDEX(Settings!$D$6:$D$37,MATCH(Fixture!F789,Settings!$C$6:$C$37,0)))=0,"",INDEX(Settings!$D$6:$D$37,MATCH(Fixture!F789,Settings!$C$6:$C$37,0))),"")</f>
        <v/>
      </c>
      <c r="F789" s="185" t="str">
        <f>IFERROR(IF(FixtureCalc!C785="-","",IF(OR(FixtureCalc!E785="blank row 1",FixtureCalc!E785="blank row 2"),"", IF(LEN(INDEX(Settings!$C$6:$C$37,FixtureCalc!E785))=0,"BYE",INDEX(Settings!$C$6:$C$37,FixtureCalc!E785))  )),"")</f>
        <v/>
      </c>
      <c r="G789" s="27"/>
      <c r="H789" s="82"/>
      <c r="I789" s="27"/>
      <c r="J789" s="175" t="str">
        <f>IFERROR(IF(FixtureCalc!C785="-","",IF(OR(FixtureCalc!F785="blank row 1",FixtureCalc!F785="blank row 2"),"",IF(LEN(INDEX(Settings!$C$6:$C$37,FixtureCalc!F785))=0,"BYE",INDEX(Settings!$C$6:$C$37,FixtureCalc!F785)) )),"")</f>
        <v/>
      </c>
      <c r="K789" s="90"/>
      <c r="L789" s="195" t="str">
        <f t="shared" si="77"/>
        <v/>
      </c>
      <c r="S789" s="201" t="str">
        <f t="shared" si="73"/>
        <v>NO</v>
      </c>
      <c r="T789" s="201" t="str">
        <f t="shared" si="74"/>
        <v>NO</v>
      </c>
      <c r="U789" s="201" t="str">
        <f t="shared" si="75"/>
        <v>NO</v>
      </c>
      <c r="V789" s="139">
        <f t="shared" si="76"/>
        <v>0</v>
      </c>
      <c r="W789" s="199" t="str">
        <f t="shared" si="78"/>
        <v/>
      </c>
    </row>
    <row r="790" spans="1:23" ht="18" customHeight="1" x14ac:dyDescent="0.25">
      <c r="A790" s="69"/>
      <c r="B790" s="81"/>
      <c r="C790" s="110"/>
      <c r="D790" s="141" t="str">
        <f>IFERROR(IF(FixtureCalc!C786="-","",IF(OR(FixtureCalc!E786="blank row 1",FixtureCalc!E786="blank row 2"),"","Matchweek "&amp;FixtureCalc!C786)),"")</f>
        <v/>
      </c>
      <c r="E790" s="142" t="str">
        <f>IFERROR(IF(LEN(INDEX(Settings!$D$6:$D$37,MATCH(Fixture!F790,Settings!$C$6:$C$37,0)))=0,"",INDEX(Settings!$D$6:$D$37,MATCH(Fixture!F790,Settings!$C$6:$C$37,0))),"")</f>
        <v/>
      </c>
      <c r="F790" s="185" t="str">
        <f>IFERROR(IF(FixtureCalc!C786="-","",IF(OR(FixtureCalc!E786="blank row 1",FixtureCalc!E786="blank row 2"),"", IF(LEN(INDEX(Settings!$C$6:$C$37,FixtureCalc!E786))=0,"BYE",INDEX(Settings!$C$6:$C$37,FixtureCalc!E786))  )),"")</f>
        <v/>
      </c>
      <c r="G790" s="27"/>
      <c r="H790" s="82"/>
      <c r="I790" s="27"/>
      <c r="J790" s="175" t="str">
        <f>IFERROR(IF(FixtureCalc!C786="-","",IF(OR(FixtureCalc!F786="blank row 1",FixtureCalc!F786="blank row 2"),"",IF(LEN(INDEX(Settings!$C$6:$C$37,FixtureCalc!F786))=0,"BYE",INDEX(Settings!$C$6:$C$37,FixtureCalc!F786)) )),"")</f>
        <v/>
      </c>
      <c r="K790" s="90"/>
      <c r="L790" s="195" t="str">
        <f t="shared" si="77"/>
        <v/>
      </c>
      <c r="S790" s="201" t="str">
        <f t="shared" si="73"/>
        <v>NO</v>
      </c>
      <c r="T790" s="201" t="str">
        <f t="shared" si="74"/>
        <v>NO</v>
      </c>
      <c r="U790" s="201" t="str">
        <f t="shared" si="75"/>
        <v>NO</v>
      </c>
      <c r="V790" s="139">
        <f t="shared" si="76"/>
        <v>0</v>
      </c>
      <c r="W790" s="199" t="str">
        <f t="shared" si="78"/>
        <v/>
      </c>
    </row>
    <row r="791" spans="1:23" ht="18" customHeight="1" x14ac:dyDescent="0.25">
      <c r="A791" s="69"/>
      <c r="B791" s="81"/>
      <c r="C791" s="110"/>
      <c r="D791" s="141" t="str">
        <f>IFERROR(IF(FixtureCalc!C787="-","",IF(OR(FixtureCalc!E787="blank row 1",FixtureCalc!E787="blank row 2"),"","Matchweek "&amp;FixtureCalc!C787)),"")</f>
        <v/>
      </c>
      <c r="E791" s="142" t="str">
        <f>IFERROR(IF(LEN(INDEX(Settings!$D$6:$D$37,MATCH(Fixture!F791,Settings!$C$6:$C$37,0)))=0,"",INDEX(Settings!$D$6:$D$37,MATCH(Fixture!F791,Settings!$C$6:$C$37,0))),"")</f>
        <v/>
      </c>
      <c r="F791" s="185" t="str">
        <f>IFERROR(IF(FixtureCalc!C787="-","",IF(OR(FixtureCalc!E787="blank row 1",FixtureCalc!E787="blank row 2"),"", IF(LEN(INDEX(Settings!$C$6:$C$37,FixtureCalc!E787))=0,"BYE",INDEX(Settings!$C$6:$C$37,FixtureCalc!E787))  )),"")</f>
        <v/>
      </c>
      <c r="G791" s="27"/>
      <c r="H791" s="82"/>
      <c r="I791" s="27"/>
      <c r="J791" s="175" t="str">
        <f>IFERROR(IF(FixtureCalc!C787="-","",IF(OR(FixtureCalc!F787="blank row 1",FixtureCalc!F787="blank row 2"),"",IF(LEN(INDEX(Settings!$C$6:$C$37,FixtureCalc!F787))=0,"BYE",INDEX(Settings!$C$6:$C$37,FixtureCalc!F787)) )),"")</f>
        <v/>
      </c>
      <c r="K791" s="90"/>
      <c r="L791" s="195" t="str">
        <f t="shared" si="77"/>
        <v/>
      </c>
      <c r="S791" s="201" t="str">
        <f t="shared" si="73"/>
        <v>NO</v>
      </c>
      <c r="T791" s="201" t="str">
        <f t="shared" si="74"/>
        <v>NO</v>
      </c>
      <c r="U791" s="201" t="str">
        <f t="shared" si="75"/>
        <v>NO</v>
      </c>
      <c r="V791" s="139">
        <f t="shared" si="76"/>
        <v>0</v>
      </c>
      <c r="W791" s="199" t="str">
        <f t="shared" si="78"/>
        <v/>
      </c>
    </row>
    <row r="792" spans="1:23" ht="18" customHeight="1" x14ac:dyDescent="0.25">
      <c r="A792" s="69"/>
      <c r="B792" s="81"/>
      <c r="C792" s="110"/>
      <c r="D792" s="141" t="str">
        <f>IFERROR(IF(FixtureCalc!C788="-","",IF(OR(FixtureCalc!E788="blank row 1",FixtureCalc!E788="blank row 2"),"","Matchweek "&amp;FixtureCalc!C788)),"")</f>
        <v/>
      </c>
      <c r="E792" s="142" t="str">
        <f>IFERROR(IF(LEN(INDEX(Settings!$D$6:$D$37,MATCH(Fixture!F792,Settings!$C$6:$C$37,0)))=0,"",INDEX(Settings!$D$6:$D$37,MATCH(Fixture!F792,Settings!$C$6:$C$37,0))),"")</f>
        <v/>
      </c>
      <c r="F792" s="185" t="str">
        <f>IFERROR(IF(FixtureCalc!C788="-","",IF(OR(FixtureCalc!E788="blank row 1",FixtureCalc!E788="blank row 2"),"", IF(LEN(INDEX(Settings!$C$6:$C$37,FixtureCalc!E788))=0,"BYE",INDEX(Settings!$C$6:$C$37,FixtureCalc!E788))  )),"")</f>
        <v/>
      </c>
      <c r="G792" s="27"/>
      <c r="H792" s="82"/>
      <c r="I792" s="27"/>
      <c r="J792" s="175" t="str">
        <f>IFERROR(IF(FixtureCalc!C788="-","",IF(OR(FixtureCalc!F788="blank row 1",FixtureCalc!F788="blank row 2"),"",IF(LEN(INDEX(Settings!$C$6:$C$37,FixtureCalc!F788))=0,"BYE",INDEX(Settings!$C$6:$C$37,FixtureCalc!F788)) )),"")</f>
        <v/>
      </c>
      <c r="K792" s="90"/>
      <c r="L792" s="195" t="str">
        <f t="shared" si="77"/>
        <v/>
      </c>
      <c r="S792" s="201" t="str">
        <f t="shared" si="73"/>
        <v>NO</v>
      </c>
      <c r="T792" s="201" t="str">
        <f t="shared" si="74"/>
        <v>NO</v>
      </c>
      <c r="U792" s="201" t="str">
        <f t="shared" si="75"/>
        <v>NO</v>
      </c>
      <c r="V792" s="139">
        <f t="shared" si="76"/>
        <v>0</v>
      </c>
      <c r="W792" s="199" t="str">
        <f t="shared" si="78"/>
        <v/>
      </c>
    </row>
    <row r="793" spans="1:23" ht="18" customHeight="1" x14ac:dyDescent="0.25">
      <c r="A793" s="69"/>
      <c r="B793" s="81"/>
      <c r="C793" s="110"/>
      <c r="D793" s="141" t="str">
        <f>IFERROR(IF(FixtureCalc!C789="-","",IF(OR(FixtureCalc!E789="blank row 1",FixtureCalc!E789="blank row 2"),"","Matchweek "&amp;FixtureCalc!C789)),"")</f>
        <v/>
      </c>
      <c r="E793" s="142" t="str">
        <f>IFERROR(IF(LEN(INDEX(Settings!$D$6:$D$37,MATCH(Fixture!F793,Settings!$C$6:$C$37,0)))=0,"",INDEX(Settings!$D$6:$D$37,MATCH(Fixture!F793,Settings!$C$6:$C$37,0))),"")</f>
        <v/>
      </c>
      <c r="F793" s="185" t="str">
        <f>IFERROR(IF(FixtureCalc!C789="-","",IF(OR(FixtureCalc!E789="blank row 1",FixtureCalc!E789="blank row 2"),"", IF(LEN(INDEX(Settings!$C$6:$C$37,FixtureCalc!E789))=0,"BYE",INDEX(Settings!$C$6:$C$37,FixtureCalc!E789))  )),"")</f>
        <v/>
      </c>
      <c r="G793" s="27"/>
      <c r="H793" s="82"/>
      <c r="I793" s="27"/>
      <c r="J793" s="175" t="str">
        <f>IFERROR(IF(FixtureCalc!C789="-","",IF(OR(FixtureCalc!F789="blank row 1",FixtureCalc!F789="blank row 2"),"",IF(LEN(INDEX(Settings!$C$6:$C$37,FixtureCalc!F789))=0,"BYE",INDEX(Settings!$C$6:$C$37,FixtureCalc!F789)) )),"")</f>
        <v/>
      </c>
      <c r="K793" s="90"/>
      <c r="L793" s="195" t="str">
        <f t="shared" si="77"/>
        <v/>
      </c>
      <c r="S793" s="201" t="str">
        <f t="shared" si="73"/>
        <v>NO</v>
      </c>
      <c r="T793" s="201" t="str">
        <f t="shared" si="74"/>
        <v>NO</v>
      </c>
      <c r="U793" s="201" t="str">
        <f t="shared" si="75"/>
        <v>NO</v>
      </c>
      <c r="V793" s="139">
        <f t="shared" si="76"/>
        <v>0</v>
      </c>
      <c r="W793" s="199" t="str">
        <f t="shared" si="78"/>
        <v/>
      </c>
    </row>
    <row r="794" spans="1:23" ht="18" customHeight="1" x14ac:dyDescent="0.25">
      <c r="A794" s="69"/>
      <c r="B794" s="81"/>
      <c r="C794" s="110"/>
      <c r="D794" s="141" t="str">
        <f>IFERROR(IF(FixtureCalc!C790="-","",IF(OR(FixtureCalc!E790="blank row 1",FixtureCalc!E790="blank row 2"),"","Matchweek "&amp;FixtureCalc!C790)),"")</f>
        <v/>
      </c>
      <c r="E794" s="142" t="str">
        <f>IFERROR(IF(LEN(INDEX(Settings!$D$6:$D$37,MATCH(Fixture!F794,Settings!$C$6:$C$37,0)))=0,"",INDEX(Settings!$D$6:$D$37,MATCH(Fixture!F794,Settings!$C$6:$C$37,0))),"")</f>
        <v/>
      </c>
      <c r="F794" s="185" t="str">
        <f>IFERROR(IF(FixtureCalc!C790="-","",IF(OR(FixtureCalc!E790="blank row 1",FixtureCalc!E790="blank row 2"),"", IF(LEN(INDEX(Settings!$C$6:$C$37,FixtureCalc!E790))=0,"BYE",INDEX(Settings!$C$6:$C$37,FixtureCalc!E790))  )),"")</f>
        <v/>
      </c>
      <c r="G794" s="27"/>
      <c r="H794" s="82"/>
      <c r="I794" s="27"/>
      <c r="J794" s="175" t="str">
        <f>IFERROR(IF(FixtureCalc!C790="-","",IF(OR(FixtureCalc!F790="blank row 1",FixtureCalc!F790="blank row 2"),"",IF(LEN(INDEX(Settings!$C$6:$C$37,FixtureCalc!F790))=0,"BYE",INDEX(Settings!$C$6:$C$37,FixtureCalc!F790)) )),"")</f>
        <v/>
      </c>
      <c r="K794" s="90"/>
      <c r="L794" s="195" t="str">
        <f t="shared" si="77"/>
        <v/>
      </c>
      <c r="S794" s="201" t="str">
        <f t="shared" si="73"/>
        <v>NO</v>
      </c>
      <c r="T794" s="201" t="str">
        <f t="shared" si="74"/>
        <v>NO</v>
      </c>
      <c r="U794" s="201" t="str">
        <f t="shared" si="75"/>
        <v>NO</v>
      </c>
      <c r="V794" s="139">
        <f t="shared" si="76"/>
        <v>0</v>
      </c>
      <c r="W794" s="199" t="str">
        <f t="shared" si="78"/>
        <v/>
      </c>
    </row>
    <row r="795" spans="1:23" ht="18" customHeight="1" x14ac:dyDescent="0.25">
      <c r="A795" s="69"/>
      <c r="B795" s="81"/>
      <c r="C795" s="110"/>
      <c r="D795" s="141" t="str">
        <f>IFERROR(IF(FixtureCalc!C791="-","",IF(OR(FixtureCalc!E791="blank row 1",FixtureCalc!E791="blank row 2"),"","Matchweek "&amp;FixtureCalc!C791)),"")</f>
        <v/>
      </c>
      <c r="E795" s="142" t="str">
        <f>IFERROR(IF(LEN(INDEX(Settings!$D$6:$D$37,MATCH(Fixture!F795,Settings!$C$6:$C$37,0)))=0,"",INDEX(Settings!$D$6:$D$37,MATCH(Fixture!F795,Settings!$C$6:$C$37,0))),"")</f>
        <v/>
      </c>
      <c r="F795" s="185" t="str">
        <f>IFERROR(IF(FixtureCalc!C791="-","",IF(OR(FixtureCalc!E791="blank row 1",FixtureCalc!E791="blank row 2"),"", IF(LEN(INDEX(Settings!$C$6:$C$37,FixtureCalc!E791))=0,"BYE",INDEX(Settings!$C$6:$C$37,FixtureCalc!E791))  )),"")</f>
        <v/>
      </c>
      <c r="G795" s="27"/>
      <c r="H795" s="82"/>
      <c r="I795" s="27"/>
      <c r="J795" s="175" t="str">
        <f>IFERROR(IF(FixtureCalc!C791="-","",IF(OR(FixtureCalc!F791="blank row 1",FixtureCalc!F791="blank row 2"),"",IF(LEN(INDEX(Settings!$C$6:$C$37,FixtureCalc!F791))=0,"BYE",INDEX(Settings!$C$6:$C$37,FixtureCalc!F791)) )),"")</f>
        <v/>
      </c>
      <c r="K795" s="90"/>
      <c r="L795" s="195" t="str">
        <f t="shared" si="77"/>
        <v/>
      </c>
      <c r="S795" s="201" t="str">
        <f t="shared" si="73"/>
        <v>NO</v>
      </c>
      <c r="T795" s="201" t="str">
        <f t="shared" si="74"/>
        <v>NO</v>
      </c>
      <c r="U795" s="201" t="str">
        <f t="shared" si="75"/>
        <v>NO</v>
      </c>
      <c r="V795" s="139">
        <f t="shared" si="76"/>
        <v>0</v>
      </c>
      <c r="W795" s="199" t="str">
        <f t="shared" si="78"/>
        <v/>
      </c>
    </row>
    <row r="796" spans="1:23" ht="18" customHeight="1" x14ac:dyDescent="0.25">
      <c r="A796" s="69"/>
      <c r="B796" s="81"/>
      <c r="C796" s="110"/>
      <c r="D796" s="141" t="str">
        <f>IFERROR(IF(FixtureCalc!C792="-","",IF(OR(FixtureCalc!E792="blank row 1",FixtureCalc!E792="blank row 2"),"","Matchweek "&amp;FixtureCalc!C792)),"")</f>
        <v/>
      </c>
      <c r="E796" s="142" t="str">
        <f>IFERROR(IF(LEN(INDEX(Settings!$D$6:$D$37,MATCH(Fixture!F796,Settings!$C$6:$C$37,0)))=0,"",INDEX(Settings!$D$6:$D$37,MATCH(Fixture!F796,Settings!$C$6:$C$37,0))),"")</f>
        <v/>
      </c>
      <c r="F796" s="185" t="str">
        <f>IFERROR(IF(FixtureCalc!C792="-","",IF(OR(FixtureCalc!E792="blank row 1",FixtureCalc!E792="blank row 2"),"", IF(LEN(INDEX(Settings!$C$6:$C$37,FixtureCalc!E792))=0,"BYE",INDEX(Settings!$C$6:$C$37,FixtureCalc!E792))  )),"")</f>
        <v/>
      </c>
      <c r="G796" s="27"/>
      <c r="H796" s="82"/>
      <c r="I796" s="27"/>
      <c r="J796" s="175" t="str">
        <f>IFERROR(IF(FixtureCalc!C792="-","",IF(OR(FixtureCalc!F792="blank row 1",FixtureCalc!F792="blank row 2"),"",IF(LEN(INDEX(Settings!$C$6:$C$37,FixtureCalc!F792))=0,"BYE",INDEX(Settings!$C$6:$C$37,FixtureCalc!F792)) )),"")</f>
        <v/>
      </c>
      <c r="K796" s="90"/>
      <c r="L796" s="195" t="str">
        <f t="shared" si="77"/>
        <v/>
      </c>
      <c r="S796" s="201" t="str">
        <f t="shared" si="73"/>
        <v>NO</v>
      </c>
      <c r="T796" s="201" t="str">
        <f t="shared" si="74"/>
        <v>NO</v>
      </c>
      <c r="U796" s="201" t="str">
        <f t="shared" si="75"/>
        <v>NO</v>
      </c>
      <c r="V796" s="139">
        <f t="shared" si="76"/>
        <v>0</v>
      </c>
      <c r="W796" s="199" t="str">
        <f t="shared" si="78"/>
        <v/>
      </c>
    </row>
    <row r="797" spans="1:23" ht="18" customHeight="1" x14ac:dyDescent="0.25">
      <c r="A797" s="69"/>
      <c r="B797" s="81"/>
      <c r="C797" s="110"/>
      <c r="D797" s="141" t="str">
        <f>IFERROR(IF(FixtureCalc!C793="-","",IF(OR(FixtureCalc!E793="blank row 1",FixtureCalc!E793="blank row 2"),"","Matchweek "&amp;FixtureCalc!C793)),"")</f>
        <v/>
      </c>
      <c r="E797" s="142" t="str">
        <f>IFERROR(IF(LEN(INDEX(Settings!$D$6:$D$37,MATCH(Fixture!F797,Settings!$C$6:$C$37,0)))=0,"",INDEX(Settings!$D$6:$D$37,MATCH(Fixture!F797,Settings!$C$6:$C$37,0))),"")</f>
        <v/>
      </c>
      <c r="F797" s="185" t="str">
        <f>IFERROR(IF(FixtureCalc!C793="-","",IF(OR(FixtureCalc!E793="blank row 1",FixtureCalc!E793="blank row 2"),"", IF(LEN(INDEX(Settings!$C$6:$C$37,FixtureCalc!E793))=0,"BYE",INDEX(Settings!$C$6:$C$37,FixtureCalc!E793))  )),"")</f>
        <v/>
      </c>
      <c r="G797" s="27"/>
      <c r="H797" s="82"/>
      <c r="I797" s="27"/>
      <c r="J797" s="175" t="str">
        <f>IFERROR(IF(FixtureCalc!C793="-","",IF(OR(FixtureCalc!F793="blank row 1",FixtureCalc!F793="blank row 2"),"",IF(LEN(INDEX(Settings!$C$6:$C$37,FixtureCalc!F793))=0,"BYE",INDEX(Settings!$C$6:$C$37,FixtureCalc!F793)) )),"")</f>
        <v/>
      </c>
      <c r="K797" s="90"/>
      <c r="L797" s="195" t="str">
        <f t="shared" si="77"/>
        <v/>
      </c>
      <c r="S797" s="201" t="str">
        <f t="shared" si="73"/>
        <v>NO</v>
      </c>
      <c r="T797" s="201" t="str">
        <f t="shared" si="74"/>
        <v>NO</v>
      </c>
      <c r="U797" s="201" t="str">
        <f t="shared" si="75"/>
        <v>NO</v>
      </c>
      <c r="V797" s="139">
        <f t="shared" si="76"/>
        <v>0</v>
      </c>
      <c r="W797" s="199" t="str">
        <f t="shared" si="78"/>
        <v/>
      </c>
    </row>
    <row r="798" spans="1:23" ht="18" customHeight="1" x14ac:dyDescent="0.25">
      <c r="A798" s="69"/>
      <c r="B798" s="81"/>
      <c r="C798" s="110"/>
      <c r="D798" s="141" t="str">
        <f>IFERROR(IF(FixtureCalc!C794="-","",IF(OR(FixtureCalc!E794="blank row 1",FixtureCalc!E794="blank row 2"),"","Matchweek "&amp;FixtureCalc!C794)),"")</f>
        <v/>
      </c>
      <c r="E798" s="142" t="str">
        <f>IFERROR(IF(LEN(INDEX(Settings!$D$6:$D$37,MATCH(Fixture!F798,Settings!$C$6:$C$37,0)))=0,"",INDEX(Settings!$D$6:$D$37,MATCH(Fixture!F798,Settings!$C$6:$C$37,0))),"")</f>
        <v/>
      </c>
      <c r="F798" s="185" t="str">
        <f>IFERROR(IF(FixtureCalc!C794="-","",IF(OR(FixtureCalc!E794="blank row 1",FixtureCalc!E794="blank row 2"),"", IF(LEN(INDEX(Settings!$C$6:$C$37,FixtureCalc!E794))=0,"BYE",INDEX(Settings!$C$6:$C$37,FixtureCalc!E794))  )),"")</f>
        <v/>
      </c>
      <c r="G798" s="27"/>
      <c r="H798" s="82"/>
      <c r="I798" s="27"/>
      <c r="J798" s="175" t="str">
        <f>IFERROR(IF(FixtureCalc!C794="-","",IF(OR(FixtureCalc!F794="blank row 1",FixtureCalc!F794="blank row 2"),"",IF(LEN(INDEX(Settings!$C$6:$C$37,FixtureCalc!F794))=0,"BYE",INDEX(Settings!$C$6:$C$37,FixtureCalc!F794)) )),"")</f>
        <v/>
      </c>
      <c r="K798" s="90"/>
      <c r="L798" s="195" t="str">
        <f t="shared" si="77"/>
        <v/>
      </c>
      <c r="S798" s="201" t="str">
        <f t="shared" si="73"/>
        <v>NO</v>
      </c>
      <c r="T798" s="201" t="str">
        <f t="shared" si="74"/>
        <v>NO</v>
      </c>
      <c r="U798" s="201" t="str">
        <f t="shared" si="75"/>
        <v>NO</v>
      </c>
      <c r="V798" s="139">
        <f t="shared" si="76"/>
        <v>0</v>
      </c>
      <c r="W798" s="199" t="str">
        <f t="shared" si="78"/>
        <v/>
      </c>
    </row>
    <row r="799" spans="1:23" ht="18" customHeight="1" x14ac:dyDescent="0.25">
      <c r="A799" s="69"/>
      <c r="B799" s="81"/>
      <c r="C799" s="110"/>
      <c r="D799" s="141" t="str">
        <f>IFERROR(IF(FixtureCalc!C795="-","",IF(OR(FixtureCalc!E795="blank row 1",FixtureCalc!E795="blank row 2"),"","Matchweek "&amp;FixtureCalc!C795)),"")</f>
        <v/>
      </c>
      <c r="E799" s="142" t="str">
        <f>IFERROR(IF(LEN(INDEX(Settings!$D$6:$D$37,MATCH(Fixture!F799,Settings!$C$6:$C$37,0)))=0,"",INDEX(Settings!$D$6:$D$37,MATCH(Fixture!F799,Settings!$C$6:$C$37,0))),"")</f>
        <v/>
      </c>
      <c r="F799" s="185" t="str">
        <f>IFERROR(IF(FixtureCalc!C795="-","",IF(OR(FixtureCalc!E795="blank row 1",FixtureCalc!E795="blank row 2"),"", IF(LEN(INDEX(Settings!$C$6:$C$37,FixtureCalc!E795))=0,"BYE",INDEX(Settings!$C$6:$C$37,FixtureCalc!E795))  )),"")</f>
        <v/>
      </c>
      <c r="G799" s="27"/>
      <c r="H799" s="82"/>
      <c r="I799" s="27"/>
      <c r="J799" s="175" t="str">
        <f>IFERROR(IF(FixtureCalc!C795="-","",IF(OR(FixtureCalc!F795="blank row 1",FixtureCalc!F795="blank row 2"),"",IF(LEN(INDEX(Settings!$C$6:$C$37,FixtureCalc!F795))=0,"BYE",INDEX(Settings!$C$6:$C$37,FixtureCalc!F795)) )),"")</f>
        <v/>
      </c>
      <c r="K799" s="90"/>
      <c r="L799" s="195" t="str">
        <f t="shared" si="77"/>
        <v/>
      </c>
      <c r="S799" s="201" t="str">
        <f t="shared" si="73"/>
        <v>NO</v>
      </c>
      <c r="T799" s="201" t="str">
        <f t="shared" si="74"/>
        <v>NO</v>
      </c>
      <c r="U799" s="201" t="str">
        <f t="shared" si="75"/>
        <v>NO</v>
      </c>
      <c r="V799" s="139">
        <f t="shared" si="76"/>
        <v>0</v>
      </c>
      <c r="W799" s="199" t="str">
        <f t="shared" si="78"/>
        <v/>
      </c>
    </row>
    <row r="800" spans="1:23" ht="18" customHeight="1" x14ac:dyDescent="0.25">
      <c r="A800" s="69"/>
      <c r="B800" s="81"/>
      <c r="C800" s="110"/>
      <c r="D800" s="141" t="str">
        <f>IFERROR(IF(FixtureCalc!C796="-","",IF(OR(FixtureCalc!E796="blank row 1",FixtureCalc!E796="blank row 2"),"","Matchweek "&amp;FixtureCalc!C796)),"")</f>
        <v/>
      </c>
      <c r="E800" s="142" t="str">
        <f>IFERROR(IF(LEN(INDEX(Settings!$D$6:$D$37,MATCH(Fixture!F800,Settings!$C$6:$C$37,0)))=0,"",INDEX(Settings!$D$6:$D$37,MATCH(Fixture!F800,Settings!$C$6:$C$37,0))),"")</f>
        <v/>
      </c>
      <c r="F800" s="185" t="str">
        <f>IFERROR(IF(FixtureCalc!C796="-","",IF(OR(FixtureCalc!E796="blank row 1",FixtureCalc!E796="blank row 2"),"", IF(LEN(INDEX(Settings!$C$6:$C$37,FixtureCalc!E796))=0,"BYE",INDEX(Settings!$C$6:$C$37,FixtureCalc!E796))  )),"")</f>
        <v/>
      </c>
      <c r="G800" s="27"/>
      <c r="H800" s="82"/>
      <c r="I800" s="27"/>
      <c r="J800" s="175" t="str">
        <f>IFERROR(IF(FixtureCalc!C796="-","",IF(OR(FixtureCalc!F796="blank row 1",FixtureCalc!F796="blank row 2"),"",IF(LEN(INDEX(Settings!$C$6:$C$37,FixtureCalc!F796))=0,"BYE",INDEX(Settings!$C$6:$C$37,FixtureCalc!F796)) )),"")</f>
        <v/>
      </c>
      <c r="K800" s="90"/>
      <c r="L800" s="195" t="str">
        <f t="shared" si="77"/>
        <v/>
      </c>
      <c r="S800" s="201" t="str">
        <f t="shared" si="73"/>
        <v>NO</v>
      </c>
      <c r="T800" s="201" t="str">
        <f t="shared" si="74"/>
        <v>NO</v>
      </c>
      <c r="U800" s="201" t="str">
        <f t="shared" si="75"/>
        <v>NO</v>
      </c>
      <c r="V800" s="139">
        <f t="shared" si="76"/>
        <v>0</v>
      </c>
      <c r="W800" s="199" t="str">
        <f t="shared" si="78"/>
        <v/>
      </c>
    </row>
    <row r="801" spans="1:23" ht="18" customHeight="1" x14ac:dyDescent="0.25">
      <c r="A801" s="69"/>
      <c r="B801" s="81"/>
      <c r="C801" s="110"/>
      <c r="D801" s="141" t="str">
        <f>IFERROR(IF(FixtureCalc!C797="-","",IF(OR(FixtureCalc!E797="blank row 1",FixtureCalc!E797="blank row 2"),"","Matchweek "&amp;FixtureCalc!C797)),"")</f>
        <v/>
      </c>
      <c r="E801" s="142" t="str">
        <f>IFERROR(IF(LEN(INDEX(Settings!$D$6:$D$37,MATCH(Fixture!F801,Settings!$C$6:$C$37,0)))=0,"",INDEX(Settings!$D$6:$D$37,MATCH(Fixture!F801,Settings!$C$6:$C$37,0))),"")</f>
        <v/>
      </c>
      <c r="F801" s="185" t="str">
        <f>IFERROR(IF(FixtureCalc!C797="-","",IF(OR(FixtureCalc!E797="blank row 1",FixtureCalc!E797="blank row 2"),"", IF(LEN(INDEX(Settings!$C$6:$C$37,FixtureCalc!E797))=0,"BYE",INDEX(Settings!$C$6:$C$37,FixtureCalc!E797))  )),"")</f>
        <v/>
      </c>
      <c r="G801" s="27"/>
      <c r="H801" s="82"/>
      <c r="I801" s="27"/>
      <c r="J801" s="175" t="str">
        <f>IFERROR(IF(FixtureCalc!C797="-","",IF(OR(FixtureCalc!F797="blank row 1",FixtureCalc!F797="blank row 2"),"",IF(LEN(INDEX(Settings!$C$6:$C$37,FixtureCalc!F797))=0,"BYE",INDEX(Settings!$C$6:$C$37,FixtureCalc!F797)) )),"")</f>
        <v/>
      </c>
      <c r="K801" s="90"/>
      <c r="L801" s="195" t="str">
        <f t="shared" si="77"/>
        <v/>
      </c>
      <c r="S801" s="201" t="str">
        <f t="shared" si="73"/>
        <v>NO</v>
      </c>
      <c r="T801" s="201" t="str">
        <f t="shared" si="74"/>
        <v>NO</v>
      </c>
      <c r="U801" s="201" t="str">
        <f t="shared" si="75"/>
        <v>NO</v>
      </c>
      <c r="V801" s="139">
        <f t="shared" si="76"/>
        <v>0</v>
      </c>
      <c r="W801" s="199" t="str">
        <f t="shared" si="78"/>
        <v/>
      </c>
    </row>
    <row r="802" spans="1:23" ht="18" customHeight="1" x14ac:dyDescent="0.25">
      <c r="A802" s="69"/>
      <c r="B802" s="81"/>
      <c r="C802" s="110"/>
      <c r="D802" s="141" t="str">
        <f>IFERROR(IF(FixtureCalc!C798="-","",IF(OR(FixtureCalc!E798="blank row 1",FixtureCalc!E798="blank row 2"),"","Matchweek "&amp;FixtureCalc!C798)),"")</f>
        <v/>
      </c>
      <c r="E802" s="142" t="str">
        <f>IFERROR(IF(LEN(INDEX(Settings!$D$6:$D$37,MATCH(Fixture!F802,Settings!$C$6:$C$37,0)))=0,"",INDEX(Settings!$D$6:$D$37,MATCH(Fixture!F802,Settings!$C$6:$C$37,0))),"")</f>
        <v/>
      </c>
      <c r="F802" s="185" t="str">
        <f>IFERROR(IF(FixtureCalc!C798="-","",IF(OR(FixtureCalc!E798="blank row 1",FixtureCalc!E798="blank row 2"),"", IF(LEN(INDEX(Settings!$C$6:$C$37,FixtureCalc!E798))=0,"BYE",INDEX(Settings!$C$6:$C$37,FixtureCalc!E798))  )),"")</f>
        <v/>
      </c>
      <c r="G802" s="27"/>
      <c r="H802" s="82"/>
      <c r="I802" s="27"/>
      <c r="J802" s="175" t="str">
        <f>IFERROR(IF(FixtureCalc!C798="-","",IF(OR(FixtureCalc!F798="blank row 1",FixtureCalc!F798="blank row 2"),"",IF(LEN(INDEX(Settings!$C$6:$C$37,FixtureCalc!F798))=0,"BYE",INDEX(Settings!$C$6:$C$37,FixtureCalc!F798)) )),"")</f>
        <v/>
      </c>
      <c r="K802" s="90"/>
      <c r="L802" s="195" t="str">
        <f t="shared" si="77"/>
        <v/>
      </c>
      <c r="S802" s="201" t="str">
        <f t="shared" si="73"/>
        <v>NO</v>
      </c>
      <c r="T802" s="201" t="str">
        <f t="shared" si="74"/>
        <v>NO</v>
      </c>
      <c r="U802" s="201" t="str">
        <f t="shared" si="75"/>
        <v>NO</v>
      </c>
      <c r="V802" s="139">
        <f t="shared" si="76"/>
        <v>0</v>
      </c>
      <c r="W802" s="199" t="str">
        <f t="shared" si="78"/>
        <v/>
      </c>
    </row>
    <row r="803" spans="1:23" ht="18" customHeight="1" x14ac:dyDescent="0.25">
      <c r="A803" s="69"/>
      <c r="B803" s="81"/>
      <c r="C803" s="110"/>
      <c r="D803" s="141" t="str">
        <f>IFERROR(IF(FixtureCalc!C799="-","",IF(OR(FixtureCalc!E799="blank row 1",FixtureCalc!E799="blank row 2"),"","Matchweek "&amp;FixtureCalc!C799)),"")</f>
        <v/>
      </c>
      <c r="E803" s="142" t="str">
        <f>IFERROR(IF(LEN(INDEX(Settings!$D$6:$D$37,MATCH(Fixture!F803,Settings!$C$6:$C$37,0)))=0,"",INDEX(Settings!$D$6:$D$37,MATCH(Fixture!F803,Settings!$C$6:$C$37,0))),"")</f>
        <v/>
      </c>
      <c r="F803" s="185" t="str">
        <f>IFERROR(IF(FixtureCalc!C799="-","",IF(OR(FixtureCalc!E799="blank row 1",FixtureCalc!E799="blank row 2"),"", IF(LEN(INDEX(Settings!$C$6:$C$37,FixtureCalc!E799))=0,"BYE",INDEX(Settings!$C$6:$C$37,FixtureCalc!E799))  )),"")</f>
        <v/>
      </c>
      <c r="G803" s="27"/>
      <c r="H803" s="82"/>
      <c r="I803" s="27"/>
      <c r="J803" s="175" t="str">
        <f>IFERROR(IF(FixtureCalc!C799="-","",IF(OR(FixtureCalc!F799="blank row 1",FixtureCalc!F799="blank row 2"),"",IF(LEN(INDEX(Settings!$C$6:$C$37,FixtureCalc!F799))=0,"BYE",INDEX(Settings!$C$6:$C$37,FixtureCalc!F799)) )),"")</f>
        <v/>
      </c>
      <c r="K803" s="90"/>
      <c r="L803" s="195" t="str">
        <f t="shared" si="77"/>
        <v/>
      </c>
      <c r="S803" s="201" t="str">
        <f t="shared" si="73"/>
        <v>NO</v>
      </c>
      <c r="T803" s="201" t="str">
        <f t="shared" si="74"/>
        <v>NO</v>
      </c>
      <c r="U803" s="201" t="str">
        <f t="shared" si="75"/>
        <v>NO</v>
      </c>
      <c r="V803" s="139">
        <f t="shared" si="76"/>
        <v>0</v>
      </c>
      <c r="W803" s="199" t="str">
        <f t="shared" si="78"/>
        <v/>
      </c>
    </row>
    <row r="804" spans="1:23" ht="18" customHeight="1" x14ac:dyDescent="0.25">
      <c r="A804" s="69"/>
      <c r="B804" s="81"/>
      <c r="C804" s="110"/>
      <c r="D804" s="141" t="str">
        <f>IFERROR(IF(FixtureCalc!C800="-","",IF(OR(FixtureCalc!E800="blank row 1",FixtureCalc!E800="blank row 2"),"","Matchweek "&amp;FixtureCalc!C800)),"")</f>
        <v/>
      </c>
      <c r="E804" s="142" t="str">
        <f>IFERROR(IF(LEN(INDEX(Settings!$D$6:$D$37,MATCH(Fixture!F804,Settings!$C$6:$C$37,0)))=0,"",INDEX(Settings!$D$6:$D$37,MATCH(Fixture!F804,Settings!$C$6:$C$37,0))),"")</f>
        <v/>
      </c>
      <c r="F804" s="185" t="str">
        <f>IFERROR(IF(FixtureCalc!C800="-","",IF(OR(FixtureCalc!E800="blank row 1",FixtureCalc!E800="blank row 2"),"", IF(LEN(INDEX(Settings!$C$6:$C$37,FixtureCalc!E800))=0,"BYE",INDEX(Settings!$C$6:$C$37,FixtureCalc!E800))  )),"")</f>
        <v/>
      </c>
      <c r="G804" s="27"/>
      <c r="H804" s="82"/>
      <c r="I804" s="27"/>
      <c r="J804" s="175" t="str">
        <f>IFERROR(IF(FixtureCalc!C800="-","",IF(OR(FixtureCalc!F800="blank row 1",FixtureCalc!F800="blank row 2"),"",IF(LEN(INDEX(Settings!$C$6:$C$37,FixtureCalc!F800))=0,"BYE",INDEX(Settings!$C$6:$C$37,FixtureCalc!F800)) )),"")</f>
        <v/>
      </c>
      <c r="K804" s="90"/>
      <c r="L804" s="195" t="str">
        <f t="shared" si="77"/>
        <v/>
      </c>
      <c r="S804" s="201" t="str">
        <f t="shared" si="73"/>
        <v>NO</v>
      </c>
      <c r="T804" s="201" t="str">
        <f t="shared" si="74"/>
        <v>NO</v>
      </c>
      <c r="U804" s="201" t="str">
        <f t="shared" si="75"/>
        <v>NO</v>
      </c>
      <c r="V804" s="139">
        <f t="shared" si="76"/>
        <v>0</v>
      </c>
      <c r="W804" s="199" t="str">
        <f t="shared" si="78"/>
        <v/>
      </c>
    </row>
    <row r="805" spans="1:23" ht="18" customHeight="1" x14ac:dyDescent="0.25">
      <c r="A805" s="69"/>
      <c r="B805" s="81"/>
      <c r="C805" s="110"/>
      <c r="D805" s="141" t="str">
        <f>IFERROR(IF(FixtureCalc!C801="-","",IF(OR(FixtureCalc!E801="blank row 1",FixtureCalc!E801="blank row 2"),"","Matchweek "&amp;FixtureCalc!C801)),"")</f>
        <v/>
      </c>
      <c r="E805" s="142" t="str">
        <f>IFERROR(IF(LEN(INDEX(Settings!$D$6:$D$37,MATCH(Fixture!F805,Settings!$C$6:$C$37,0)))=0,"",INDEX(Settings!$D$6:$D$37,MATCH(Fixture!F805,Settings!$C$6:$C$37,0))),"")</f>
        <v/>
      </c>
      <c r="F805" s="185" t="str">
        <f>IFERROR(IF(FixtureCalc!C801="-","",IF(OR(FixtureCalc!E801="blank row 1",FixtureCalc!E801="blank row 2"),"", IF(LEN(INDEX(Settings!$C$6:$C$37,FixtureCalc!E801))=0,"BYE",INDEX(Settings!$C$6:$C$37,FixtureCalc!E801))  )),"")</f>
        <v/>
      </c>
      <c r="G805" s="27"/>
      <c r="H805" s="82"/>
      <c r="I805" s="27"/>
      <c r="J805" s="175" t="str">
        <f>IFERROR(IF(FixtureCalc!C801="-","",IF(OR(FixtureCalc!F801="blank row 1",FixtureCalc!F801="blank row 2"),"",IF(LEN(INDEX(Settings!$C$6:$C$37,FixtureCalc!F801))=0,"BYE",INDEX(Settings!$C$6:$C$37,FixtureCalc!F801)) )),"")</f>
        <v/>
      </c>
      <c r="K805" s="90"/>
      <c r="L805" s="195" t="str">
        <f t="shared" si="77"/>
        <v/>
      </c>
      <c r="S805" s="201" t="str">
        <f t="shared" si="73"/>
        <v>NO</v>
      </c>
      <c r="T805" s="201" t="str">
        <f t="shared" si="74"/>
        <v>NO</v>
      </c>
      <c r="U805" s="201" t="str">
        <f t="shared" si="75"/>
        <v>NO</v>
      </c>
      <c r="V805" s="139">
        <f t="shared" si="76"/>
        <v>0</v>
      </c>
      <c r="W805" s="199" t="str">
        <f t="shared" si="78"/>
        <v/>
      </c>
    </row>
    <row r="806" spans="1:23" ht="18" customHeight="1" x14ac:dyDescent="0.25">
      <c r="A806" s="69"/>
      <c r="B806" s="81"/>
      <c r="C806" s="110"/>
      <c r="D806" s="141" t="str">
        <f>IFERROR(IF(FixtureCalc!C802="-","",IF(OR(FixtureCalc!E802="blank row 1",FixtureCalc!E802="blank row 2"),"","Matchweek "&amp;FixtureCalc!C802)),"")</f>
        <v/>
      </c>
      <c r="E806" s="142" t="str">
        <f>IFERROR(IF(LEN(INDEX(Settings!$D$6:$D$37,MATCH(Fixture!F806,Settings!$C$6:$C$37,0)))=0,"",INDEX(Settings!$D$6:$D$37,MATCH(Fixture!F806,Settings!$C$6:$C$37,0))),"")</f>
        <v/>
      </c>
      <c r="F806" s="185" t="str">
        <f>IFERROR(IF(FixtureCalc!C802="-","",IF(OR(FixtureCalc!E802="blank row 1",FixtureCalc!E802="blank row 2"),"", IF(LEN(INDEX(Settings!$C$6:$C$37,FixtureCalc!E802))=0,"BYE",INDEX(Settings!$C$6:$C$37,FixtureCalc!E802))  )),"")</f>
        <v/>
      </c>
      <c r="G806" s="27"/>
      <c r="H806" s="82"/>
      <c r="I806" s="27"/>
      <c r="J806" s="175" t="str">
        <f>IFERROR(IF(FixtureCalc!C802="-","",IF(OR(FixtureCalc!F802="blank row 1",FixtureCalc!F802="blank row 2"),"",IF(LEN(INDEX(Settings!$C$6:$C$37,FixtureCalc!F802))=0,"BYE",INDEX(Settings!$C$6:$C$37,FixtureCalc!F802)) )),"")</f>
        <v/>
      </c>
      <c r="K806" s="90"/>
      <c r="L806" s="195" t="str">
        <f t="shared" si="77"/>
        <v/>
      </c>
      <c r="S806" s="201" t="str">
        <f t="shared" si="73"/>
        <v>NO</v>
      </c>
      <c r="T806" s="201" t="str">
        <f t="shared" si="74"/>
        <v>NO</v>
      </c>
      <c r="U806" s="201" t="str">
        <f t="shared" si="75"/>
        <v>NO</v>
      </c>
      <c r="V806" s="139">
        <f t="shared" si="76"/>
        <v>0</v>
      </c>
      <c r="W806" s="199" t="str">
        <f t="shared" si="78"/>
        <v/>
      </c>
    </row>
    <row r="807" spans="1:23" ht="18" customHeight="1" x14ac:dyDescent="0.25">
      <c r="A807" s="69"/>
      <c r="B807" s="81"/>
      <c r="C807" s="110"/>
      <c r="D807" s="141" t="str">
        <f>IFERROR(IF(FixtureCalc!C803="-","",IF(OR(FixtureCalc!E803="blank row 1",FixtureCalc!E803="blank row 2"),"","Matchweek "&amp;FixtureCalc!C803)),"")</f>
        <v/>
      </c>
      <c r="E807" s="142" t="str">
        <f>IFERROR(IF(LEN(INDEX(Settings!$D$6:$D$37,MATCH(Fixture!F807,Settings!$C$6:$C$37,0)))=0,"",INDEX(Settings!$D$6:$D$37,MATCH(Fixture!F807,Settings!$C$6:$C$37,0))),"")</f>
        <v/>
      </c>
      <c r="F807" s="185" t="str">
        <f>IFERROR(IF(FixtureCalc!C803="-","",IF(OR(FixtureCalc!E803="blank row 1",FixtureCalc!E803="blank row 2"),"", IF(LEN(INDEX(Settings!$C$6:$C$37,FixtureCalc!E803))=0,"BYE",INDEX(Settings!$C$6:$C$37,FixtureCalc!E803))  )),"")</f>
        <v/>
      </c>
      <c r="G807" s="27"/>
      <c r="H807" s="82"/>
      <c r="I807" s="27"/>
      <c r="J807" s="175" t="str">
        <f>IFERROR(IF(FixtureCalc!C803="-","",IF(OR(FixtureCalc!F803="blank row 1",FixtureCalc!F803="blank row 2"),"",IF(LEN(INDEX(Settings!$C$6:$C$37,FixtureCalc!F803))=0,"BYE",INDEX(Settings!$C$6:$C$37,FixtureCalc!F803)) )),"")</f>
        <v/>
      </c>
      <c r="K807" s="90"/>
      <c r="L807" s="195" t="str">
        <f t="shared" si="77"/>
        <v/>
      </c>
      <c r="S807" s="201" t="str">
        <f t="shared" si="73"/>
        <v>NO</v>
      </c>
      <c r="T807" s="201" t="str">
        <f t="shared" si="74"/>
        <v>NO</v>
      </c>
      <c r="U807" s="201" t="str">
        <f t="shared" si="75"/>
        <v>NO</v>
      </c>
      <c r="V807" s="139">
        <f t="shared" si="76"/>
        <v>0</v>
      </c>
      <c r="W807" s="199" t="str">
        <f t="shared" si="78"/>
        <v/>
      </c>
    </row>
    <row r="808" spans="1:23" ht="18" customHeight="1" x14ac:dyDescent="0.25">
      <c r="A808" s="69"/>
      <c r="B808" s="81"/>
      <c r="C808" s="110"/>
      <c r="D808" s="141" t="str">
        <f>IFERROR(IF(FixtureCalc!C804="-","",IF(OR(FixtureCalc!E804="blank row 1",FixtureCalc!E804="blank row 2"),"","Matchweek "&amp;FixtureCalc!C804)),"")</f>
        <v/>
      </c>
      <c r="E808" s="142" t="str">
        <f>IFERROR(IF(LEN(INDEX(Settings!$D$6:$D$37,MATCH(Fixture!F808,Settings!$C$6:$C$37,0)))=0,"",INDEX(Settings!$D$6:$D$37,MATCH(Fixture!F808,Settings!$C$6:$C$37,0))),"")</f>
        <v/>
      </c>
      <c r="F808" s="185" t="str">
        <f>IFERROR(IF(FixtureCalc!C804="-","",IF(OR(FixtureCalc!E804="blank row 1",FixtureCalc!E804="blank row 2"),"", IF(LEN(INDEX(Settings!$C$6:$C$37,FixtureCalc!E804))=0,"BYE",INDEX(Settings!$C$6:$C$37,FixtureCalc!E804))  )),"")</f>
        <v/>
      </c>
      <c r="G808" s="27"/>
      <c r="H808" s="82"/>
      <c r="I808" s="27"/>
      <c r="J808" s="175" t="str">
        <f>IFERROR(IF(FixtureCalc!C804="-","",IF(OR(FixtureCalc!F804="blank row 1",FixtureCalc!F804="blank row 2"),"",IF(LEN(INDEX(Settings!$C$6:$C$37,FixtureCalc!F804))=0,"BYE",INDEX(Settings!$C$6:$C$37,FixtureCalc!F804)) )),"")</f>
        <v/>
      </c>
      <c r="K808" s="90"/>
      <c r="L808" s="195" t="str">
        <f t="shared" si="77"/>
        <v/>
      </c>
      <c r="S808" s="201" t="str">
        <f t="shared" si="73"/>
        <v>NO</v>
      </c>
      <c r="T808" s="201" t="str">
        <f t="shared" si="74"/>
        <v>NO</v>
      </c>
      <c r="U808" s="201" t="str">
        <f t="shared" si="75"/>
        <v>NO</v>
      </c>
      <c r="V808" s="139">
        <f t="shared" si="76"/>
        <v>0</v>
      </c>
      <c r="W808" s="199" t="str">
        <f t="shared" si="78"/>
        <v/>
      </c>
    </row>
    <row r="809" spans="1:23" ht="18" customHeight="1" x14ac:dyDescent="0.25">
      <c r="A809" s="69"/>
      <c r="B809" s="81"/>
      <c r="C809" s="110"/>
      <c r="D809" s="141" t="str">
        <f>IFERROR(IF(FixtureCalc!C805="-","",IF(OR(FixtureCalc!E805="blank row 1",FixtureCalc!E805="blank row 2"),"","Matchweek "&amp;FixtureCalc!C805)),"")</f>
        <v/>
      </c>
      <c r="E809" s="142" t="str">
        <f>IFERROR(IF(LEN(INDEX(Settings!$D$6:$D$37,MATCH(Fixture!F809,Settings!$C$6:$C$37,0)))=0,"",INDEX(Settings!$D$6:$D$37,MATCH(Fixture!F809,Settings!$C$6:$C$37,0))),"")</f>
        <v/>
      </c>
      <c r="F809" s="185" t="str">
        <f>IFERROR(IF(FixtureCalc!C805="-","",IF(OR(FixtureCalc!E805="blank row 1",FixtureCalc!E805="blank row 2"),"", IF(LEN(INDEX(Settings!$C$6:$C$37,FixtureCalc!E805))=0,"BYE",INDEX(Settings!$C$6:$C$37,FixtureCalc!E805))  )),"")</f>
        <v/>
      </c>
      <c r="G809" s="27"/>
      <c r="H809" s="82"/>
      <c r="I809" s="27"/>
      <c r="J809" s="175" t="str">
        <f>IFERROR(IF(FixtureCalc!C805="-","",IF(OR(FixtureCalc!F805="blank row 1",FixtureCalc!F805="blank row 2"),"",IF(LEN(INDEX(Settings!$C$6:$C$37,FixtureCalc!F805))=0,"BYE",INDEX(Settings!$C$6:$C$37,FixtureCalc!F805)) )),"")</f>
        <v/>
      </c>
      <c r="K809" s="90"/>
      <c r="L809" s="195" t="str">
        <f t="shared" si="77"/>
        <v/>
      </c>
      <c r="S809" s="201" t="str">
        <f t="shared" si="73"/>
        <v>NO</v>
      </c>
      <c r="T809" s="201" t="str">
        <f t="shared" si="74"/>
        <v>NO</v>
      </c>
      <c r="U809" s="201" t="str">
        <f t="shared" si="75"/>
        <v>NO</v>
      </c>
      <c r="V809" s="139">
        <f t="shared" si="76"/>
        <v>0</v>
      </c>
      <c r="W809" s="199" t="str">
        <f t="shared" si="78"/>
        <v/>
      </c>
    </row>
    <row r="810" spans="1:23" ht="18" customHeight="1" x14ac:dyDescent="0.25">
      <c r="A810" s="69"/>
      <c r="B810" s="81"/>
      <c r="C810" s="110"/>
      <c r="D810" s="141" t="str">
        <f>IFERROR(IF(FixtureCalc!C806="-","",IF(OR(FixtureCalc!E806="blank row 1",FixtureCalc!E806="blank row 2"),"","Matchweek "&amp;FixtureCalc!C806)),"")</f>
        <v/>
      </c>
      <c r="E810" s="142" t="str">
        <f>IFERROR(IF(LEN(INDEX(Settings!$D$6:$D$37,MATCH(Fixture!F810,Settings!$C$6:$C$37,0)))=0,"",INDEX(Settings!$D$6:$D$37,MATCH(Fixture!F810,Settings!$C$6:$C$37,0))),"")</f>
        <v/>
      </c>
      <c r="F810" s="185" t="str">
        <f>IFERROR(IF(FixtureCalc!C806="-","",IF(OR(FixtureCalc!E806="blank row 1",FixtureCalc!E806="blank row 2"),"", IF(LEN(INDEX(Settings!$C$6:$C$37,FixtureCalc!E806))=0,"BYE",INDEX(Settings!$C$6:$C$37,FixtureCalc!E806))  )),"")</f>
        <v/>
      </c>
      <c r="G810" s="27"/>
      <c r="H810" s="82"/>
      <c r="I810" s="27"/>
      <c r="J810" s="175" t="str">
        <f>IFERROR(IF(FixtureCalc!C806="-","",IF(OR(FixtureCalc!F806="blank row 1",FixtureCalc!F806="blank row 2"),"",IF(LEN(INDEX(Settings!$C$6:$C$37,FixtureCalc!F806))=0,"BYE",INDEX(Settings!$C$6:$C$37,FixtureCalc!F806)) )),"")</f>
        <v/>
      </c>
      <c r="K810" s="90"/>
      <c r="L810" s="195" t="str">
        <f t="shared" si="77"/>
        <v/>
      </c>
      <c r="S810" s="201" t="str">
        <f t="shared" si="73"/>
        <v>NO</v>
      </c>
      <c r="T810" s="201" t="str">
        <f t="shared" si="74"/>
        <v>NO</v>
      </c>
      <c r="U810" s="201" t="str">
        <f t="shared" si="75"/>
        <v>NO</v>
      </c>
      <c r="V810" s="139">
        <f t="shared" si="76"/>
        <v>0</v>
      </c>
      <c r="W810" s="199" t="str">
        <f t="shared" si="78"/>
        <v/>
      </c>
    </row>
    <row r="811" spans="1:23" ht="18" customHeight="1" x14ac:dyDescent="0.25">
      <c r="A811" s="69"/>
      <c r="B811" s="81"/>
      <c r="C811" s="110"/>
      <c r="D811" s="141" t="str">
        <f>IFERROR(IF(FixtureCalc!C807="-","",IF(OR(FixtureCalc!E807="blank row 1",FixtureCalc!E807="blank row 2"),"","Matchweek "&amp;FixtureCalc!C807)),"")</f>
        <v/>
      </c>
      <c r="E811" s="142" t="str">
        <f>IFERROR(IF(LEN(INDEX(Settings!$D$6:$D$37,MATCH(Fixture!F811,Settings!$C$6:$C$37,0)))=0,"",INDEX(Settings!$D$6:$D$37,MATCH(Fixture!F811,Settings!$C$6:$C$37,0))),"")</f>
        <v/>
      </c>
      <c r="F811" s="185" t="str">
        <f>IFERROR(IF(FixtureCalc!C807="-","",IF(OR(FixtureCalc!E807="blank row 1",FixtureCalc!E807="blank row 2"),"", IF(LEN(INDEX(Settings!$C$6:$C$37,FixtureCalc!E807))=0,"BYE",INDEX(Settings!$C$6:$C$37,FixtureCalc!E807))  )),"")</f>
        <v/>
      </c>
      <c r="G811" s="27"/>
      <c r="H811" s="82"/>
      <c r="I811" s="27"/>
      <c r="J811" s="175" t="str">
        <f>IFERROR(IF(FixtureCalc!C807="-","",IF(OR(FixtureCalc!F807="blank row 1",FixtureCalc!F807="blank row 2"),"",IF(LEN(INDEX(Settings!$C$6:$C$37,FixtureCalc!F807))=0,"BYE",INDEX(Settings!$C$6:$C$37,FixtureCalc!F807)) )),"")</f>
        <v/>
      </c>
      <c r="K811" s="90"/>
      <c r="L811" s="195" t="str">
        <f t="shared" si="77"/>
        <v/>
      </c>
      <c r="S811" s="201" t="str">
        <f t="shared" si="73"/>
        <v>NO</v>
      </c>
      <c r="T811" s="201" t="str">
        <f t="shared" si="74"/>
        <v>NO</v>
      </c>
      <c r="U811" s="201" t="str">
        <f t="shared" si="75"/>
        <v>NO</v>
      </c>
      <c r="V811" s="139">
        <f t="shared" si="76"/>
        <v>0</v>
      </c>
      <c r="W811" s="199" t="str">
        <f t="shared" si="78"/>
        <v/>
      </c>
    </row>
    <row r="812" spans="1:23" ht="18" customHeight="1" x14ac:dyDescent="0.25">
      <c r="A812" s="69"/>
      <c r="B812" s="81"/>
      <c r="C812" s="110"/>
      <c r="D812" s="141" t="str">
        <f>IFERROR(IF(FixtureCalc!C808="-","",IF(OR(FixtureCalc!E808="blank row 1",FixtureCalc!E808="blank row 2"),"","Matchweek "&amp;FixtureCalc!C808)),"")</f>
        <v/>
      </c>
      <c r="E812" s="142" t="str">
        <f>IFERROR(IF(LEN(INDEX(Settings!$D$6:$D$37,MATCH(Fixture!F812,Settings!$C$6:$C$37,0)))=0,"",INDEX(Settings!$D$6:$D$37,MATCH(Fixture!F812,Settings!$C$6:$C$37,0))),"")</f>
        <v/>
      </c>
      <c r="F812" s="185" t="str">
        <f>IFERROR(IF(FixtureCalc!C808="-","",IF(OR(FixtureCalc!E808="blank row 1",FixtureCalc!E808="blank row 2"),"", IF(LEN(INDEX(Settings!$C$6:$C$37,FixtureCalc!E808))=0,"BYE",INDEX(Settings!$C$6:$C$37,FixtureCalc!E808))  )),"")</f>
        <v/>
      </c>
      <c r="G812" s="27"/>
      <c r="H812" s="82"/>
      <c r="I812" s="27"/>
      <c r="J812" s="175" t="str">
        <f>IFERROR(IF(FixtureCalc!C808="-","",IF(OR(FixtureCalc!F808="blank row 1",FixtureCalc!F808="blank row 2"),"",IF(LEN(INDEX(Settings!$C$6:$C$37,FixtureCalc!F808))=0,"BYE",INDEX(Settings!$C$6:$C$37,FixtureCalc!F808)) )),"")</f>
        <v/>
      </c>
      <c r="K812" s="90"/>
      <c r="L812" s="195" t="str">
        <f t="shared" si="77"/>
        <v/>
      </c>
      <c r="S812" s="201" t="str">
        <f t="shared" si="73"/>
        <v>NO</v>
      </c>
      <c r="T812" s="201" t="str">
        <f t="shared" si="74"/>
        <v>NO</v>
      </c>
      <c r="U812" s="201" t="str">
        <f t="shared" si="75"/>
        <v>NO</v>
      </c>
      <c r="V812" s="139">
        <f t="shared" si="76"/>
        <v>0</v>
      </c>
      <c r="W812" s="199" t="str">
        <f t="shared" si="78"/>
        <v/>
      </c>
    </row>
    <row r="813" spans="1:23" ht="18" customHeight="1" x14ac:dyDescent="0.25">
      <c r="A813" s="69"/>
      <c r="B813" s="81"/>
      <c r="C813" s="110"/>
      <c r="D813" s="141" t="str">
        <f>IFERROR(IF(FixtureCalc!C809="-","",IF(OR(FixtureCalc!E809="blank row 1",FixtureCalc!E809="blank row 2"),"","Matchweek "&amp;FixtureCalc!C809)),"")</f>
        <v/>
      </c>
      <c r="E813" s="142" t="str">
        <f>IFERROR(IF(LEN(INDEX(Settings!$D$6:$D$37,MATCH(Fixture!F813,Settings!$C$6:$C$37,0)))=0,"",INDEX(Settings!$D$6:$D$37,MATCH(Fixture!F813,Settings!$C$6:$C$37,0))),"")</f>
        <v/>
      </c>
      <c r="F813" s="185" t="str">
        <f>IFERROR(IF(FixtureCalc!C809="-","",IF(OR(FixtureCalc!E809="blank row 1",FixtureCalc!E809="blank row 2"),"", IF(LEN(INDEX(Settings!$C$6:$C$37,FixtureCalc!E809))=0,"BYE",INDEX(Settings!$C$6:$C$37,FixtureCalc!E809))  )),"")</f>
        <v/>
      </c>
      <c r="G813" s="27"/>
      <c r="H813" s="82"/>
      <c r="I813" s="27"/>
      <c r="J813" s="175" t="str">
        <f>IFERROR(IF(FixtureCalc!C809="-","",IF(OR(FixtureCalc!F809="blank row 1",FixtureCalc!F809="blank row 2"),"",IF(LEN(INDEX(Settings!$C$6:$C$37,FixtureCalc!F809))=0,"BYE",INDEX(Settings!$C$6:$C$37,FixtureCalc!F809)) )),"")</f>
        <v/>
      </c>
      <c r="K813" s="90"/>
      <c r="L813" s="195" t="str">
        <f t="shared" si="77"/>
        <v/>
      </c>
      <c r="S813" s="201" t="str">
        <f t="shared" si="73"/>
        <v>NO</v>
      </c>
      <c r="T813" s="201" t="str">
        <f t="shared" si="74"/>
        <v>NO</v>
      </c>
      <c r="U813" s="201" t="str">
        <f t="shared" si="75"/>
        <v>NO</v>
      </c>
      <c r="V813" s="139">
        <f t="shared" si="76"/>
        <v>0</v>
      </c>
      <c r="W813" s="199" t="str">
        <f t="shared" si="78"/>
        <v/>
      </c>
    </row>
    <row r="814" spans="1:23" ht="18" customHeight="1" x14ac:dyDescent="0.25">
      <c r="A814" s="69"/>
      <c r="B814" s="81"/>
      <c r="C814" s="110"/>
      <c r="D814" s="141" t="str">
        <f>IFERROR(IF(FixtureCalc!C810="-","",IF(OR(FixtureCalc!E810="blank row 1",FixtureCalc!E810="blank row 2"),"","Matchweek "&amp;FixtureCalc!C810)),"")</f>
        <v/>
      </c>
      <c r="E814" s="142" t="str">
        <f>IFERROR(IF(LEN(INDEX(Settings!$D$6:$D$37,MATCH(Fixture!F814,Settings!$C$6:$C$37,0)))=0,"",INDEX(Settings!$D$6:$D$37,MATCH(Fixture!F814,Settings!$C$6:$C$37,0))),"")</f>
        <v/>
      </c>
      <c r="F814" s="185" t="str">
        <f>IFERROR(IF(FixtureCalc!C810="-","",IF(OR(FixtureCalc!E810="blank row 1",FixtureCalc!E810="blank row 2"),"", IF(LEN(INDEX(Settings!$C$6:$C$37,FixtureCalc!E810))=0,"BYE",INDEX(Settings!$C$6:$C$37,FixtureCalc!E810))  )),"")</f>
        <v/>
      </c>
      <c r="G814" s="27"/>
      <c r="H814" s="82"/>
      <c r="I814" s="27"/>
      <c r="J814" s="175" t="str">
        <f>IFERROR(IF(FixtureCalc!C810="-","",IF(OR(FixtureCalc!F810="blank row 1",FixtureCalc!F810="blank row 2"),"",IF(LEN(INDEX(Settings!$C$6:$C$37,FixtureCalc!F810))=0,"BYE",INDEX(Settings!$C$6:$C$37,FixtureCalc!F810)) )),"")</f>
        <v/>
      </c>
      <c r="K814" s="90"/>
      <c r="L814" s="195" t="str">
        <f t="shared" si="77"/>
        <v/>
      </c>
      <c r="S814" s="201" t="str">
        <f t="shared" si="73"/>
        <v>NO</v>
      </c>
      <c r="T814" s="201" t="str">
        <f t="shared" si="74"/>
        <v>NO</v>
      </c>
      <c r="U814" s="201" t="str">
        <f t="shared" si="75"/>
        <v>NO</v>
      </c>
      <c r="V814" s="139">
        <f t="shared" si="76"/>
        <v>0</v>
      </c>
      <c r="W814" s="199" t="str">
        <f t="shared" si="78"/>
        <v/>
      </c>
    </row>
    <row r="815" spans="1:23" ht="18" customHeight="1" x14ac:dyDescent="0.25">
      <c r="A815" s="69"/>
      <c r="B815" s="81"/>
      <c r="C815" s="110"/>
      <c r="D815" s="141" t="str">
        <f>IFERROR(IF(FixtureCalc!C811="-","",IF(OR(FixtureCalc!E811="blank row 1",FixtureCalc!E811="blank row 2"),"","Matchweek "&amp;FixtureCalc!C811)),"")</f>
        <v/>
      </c>
      <c r="E815" s="142" t="str">
        <f>IFERROR(IF(LEN(INDEX(Settings!$D$6:$D$37,MATCH(Fixture!F815,Settings!$C$6:$C$37,0)))=0,"",INDEX(Settings!$D$6:$D$37,MATCH(Fixture!F815,Settings!$C$6:$C$37,0))),"")</f>
        <v/>
      </c>
      <c r="F815" s="185" t="str">
        <f>IFERROR(IF(FixtureCalc!C811="-","",IF(OR(FixtureCalc!E811="blank row 1",FixtureCalc!E811="blank row 2"),"", IF(LEN(INDEX(Settings!$C$6:$C$37,FixtureCalc!E811))=0,"BYE",INDEX(Settings!$C$6:$C$37,FixtureCalc!E811))  )),"")</f>
        <v/>
      </c>
      <c r="G815" s="27"/>
      <c r="H815" s="82"/>
      <c r="I815" s="27"/>
      <c r="J815" s="175" t="str">
        <f>IFERROR(IF(FixtureCalc!C811="-","",IF(OR(FixtureCalc!F811="blank row 1",FixtureCalc!F811="blank row 2"),"",IF(LEN(INDEX(Settings!$C$6:$C$37,FixtureCalc!F811))=0,"BYE",INDEX(Settings!$C$6:$C$37,FixtureCalc!F811)) )),"")</f>
        <v/>
      </c>
      <c r="K815" s="90"/>
      <c r="L815" s="195" t="str">
        <f t="shared" si="77"/>
        <v/>
      </c>
      <c r="S815" s="201" t="str">
        <f t="shared" si="73"/>
        <v>NO</v>
      </c>
      <c r="T815" s="201" t="str">
        <f t="shared" si="74"/>
        <v>NO</v>
      </c>
      <c r="U815" s="201" t="str">
        <f t="shared" si="75"/>
        <v>NO</v>
      </c>
      <c r="V815" s="139">
        <f t="shared" si="76"/>
        <v>0</v>
      </c>
      <c r="W815" s="199" t="str">
        <f t="shared" si="78"/>
        <v/>
      </c>
    </row>
    <row r="816" spans="1:23" ht="18" customHeight="1" x14ac:dyDescent="0.25">
      <c r="A816" s="69"/>
      <c r="B816" s="81"/>
      <c r="C816" s="110"/>
      <c r="D816" s="141" t="str">
        <f>IFERROR(IF(FixtureCalc!C812="-","",IF(OR(FixtureCalc!E812="blank row 1",FixtureCalc!E812="blank row 2"),"","Matchweek "&amp;FixtureCalc!C812)),"")</f>
        <v/>
      </c>
      <c r="E816" s="142" t="str">
        <f>IFERROR(IF(LEN(INDEX(Settings!$D$6:$D$37,MATCH(Fixture!F816,Settings!$C$6:$C$37,0)))=0,"",INDEX(Settings!$D$6:$D$37,MATCH(Fixture!F816,Settings!$C$6:$C$37,0))),"")</f>
        <v/>
      </c>
      <c r="F816" s="185" t="str">
        <f>IFERROR(IF(FixtureCalc!C812="-","",IF(OR(FixtureCalc!E812="blank row 1",FixtureCalc!E812="blank row 2"),"", IF(LEN(INDEX(Settings!$C$6:$C$37,FixtureCalc!E812))=0,"BYE",INDEX(Settings!$C$6:$C$37,FixtureCalc!E812))  )),"")</f>
        <v/>
      </c>
      <c r="G816" s="27"/>
      <c r="H816" s="82"/>
      <c r="I816" s="27"/>
      <c r="J816" s="175" t="str">
        <f>IFERROR(IF(FixtureCalc!C812="-","",IF(OR(FixtureCalc!F812="blank row 1",FixtureCalc!F812="blank row 2"),"",IF(LEN(INDEX(Settings!$C$6:$C$37,FixtureCalc!F812))=0,"BYE",INDEX(Settings!$C$6:$C$37,FixtureCalc!F812)) )),"")</f>
        <v/>
      </c>
      <c r="K816" s="90"/>
      <c r="L816" s="195" t="str">
        <f t="shared" si="77"/>
        <v/>
      </c>
      <c r="S816" s="201" t="str">
        <f t="shared" si="73"/>
        <v>NO</v>
      </c>
      <c r="T816" s="201" t="str">
        <f t="shared" si="74"/>
        <v>NO</v>
      </c>
      <c r="U816" s="201" t="str">
        <f t="shared" si="75"/>
        <v>NO</v>
      </c>
      <c r="V816" s="139">
        <f t="shared" si="76"/>
        <v>0</v>
      </c>
      <c r="W816" s="199" t="str">
        <f t="shared" si="78"/>
        <v/>
      </c>
    </row>
    <row r="817" spans="1:23" ht="18" customHeight="1" x14ac:dyDescent="0.25">
      <c r="A817" s="69"/>
      <c r="B817" s="81"/>
      <c r="C817" s="110"/>
      <c r="D817" s="141" t="str">
        <f>IFERROR(IF(FixtureCalc!C813="-","",IF(OR(FixtureCalc!E813="blank row 1",FixtureCalc!E813="blank row 2"),"","Matchweek "&amp;FixtureCalc!C813)),"")</f>
        <v/>
      </c>
      <c r="E817" s="142" t="str">
        <f>IFERROR(IF(LEN(INDEX(Settings!$D$6:$D$37,MATCH(Fixture!F817,Settings!$C$6:$C$37,0)))=0,"",INDEX(Settings!$D$6:$D$37,MATCH(Fixture!F817,Settings!$C$6:$C$37,0))),"")</f>
        <v/>
      </c>
      <c r="F817" s="185" t="str">
        <f>IFERROR(IF(FixtureCalc!C813="-","",IF(OR(FixtureCalc!E813="blank row 1",FixtureCalc!E813="blank row 2"),"", IF(LEN(INDEX(Settings!$C$6:$C$37,FixtureCalc!E813))=0,"BYE",INDEX(Settings!$C$6:$C$37,FixtureCalc!E813))  )),"")</f>
        <v/>
      </c>
      <c r="G817" s="27"/>
      <c r="H817" s="82"/>
      <c r="I817" s="27"/>
      <c r="J817" s="175" t="str">
        <f>IFERROR(IF(FixtureCalc!C813="-","",IF(OR(FixtureCalc!F813="blank row 1",FixtureCalc!F813="blank row 2"),"",IF(LEN(INDEX(Settings!$C$6:$C$37,FixtureCalc!F813))=0,"BYE",INDEX(Settings!$C$6:$C$37,FixtureCalc!F813)) )),"")</f>
        <v/>
      </c>
      <c r="K817" s="90"/>
      <c r="L817" s="195" t="str">
        <f t="shared" si="77"/>
        <v/>
      </c>
      <c r="S817" s="201" t="str">
        <f t="shared" si="73"/>
        <v>NO</v>
      </c>
      <c r="T817" s="201" t="str">
        <f t="shared" si="74"/>
        <v>NO</v>
      </c>
      <c r="U817" s="201" t="str">
        <f t="shared" si="75"/>
        <v>NO</v>
      </c>
      <c r="V817" s="139">
        <f t="shared" si="76"/>
        <v>0</v>
      </c>
      <c r="W817" s="199" t="str">
        <f t="shared" si="78"/>
        <v/>
      </c>
    </row>
    <row r="818" spans="1:23" ht="18" customHeight="1" x14ac:dyDescent="0.25">
      <c r="A818" s="69"/>
      <c r="B818" s="81"/>
      <c r="C818" s="110"/>
      <c r="D818" s="141" t="str">
        <f>IFERROR(IF(FixtureCalc!C814="-","",IF(OR(FixtureCalc!E814="blank row 1",FixtureCalc!E814="blank row 2"),"","Matchweek "&amp;FixtureCalc!C814)),"")</f>
        <v/>
      </c>
      <c r="E818" s="142" t="str">
        <f>IFERROR(IF(LEN(INDEX(Settings!$D$6:$D$37,MATCH(Fixture!F818,Settings!$C$6:$C$37,0)))=0,"",INDEX(Settings!$D$6:$D$37,MATCH(Fixture!F818,Settings!$C$6:$C$37,0))),"")</f>
        <v/>
      </c>
      <c r="F818" s="185" t="str">
        <f>IFERROR(IF(FixtureCalc!C814="-","",IF(OR(FixtureCalc!E814="blank row 1",FixtureCalc!E814="blank row 2"),"", IF(LEN(INDEX(Settings!$C$6:$C$37,FixtureCalc!E814))=0,"BYE",INDEX(Settings!$C$6:$C$37,FixtureCalc!E814))  )),"")</f>
        <v/>
      </c>
      <c r="G818" s="27"/>
      <c r="H818" s="82"/>
      <c r="I818" s="27"/>
      <c r="J818" s="175" t="str">
        <f>IFERROR(IF(FixtureCalc!C814="-","",IF(OR(FixtureCalc!F814="blank row 1",FixtureCalc!F814="blank row 2"),"",IF(LEN(INDEX(Settings!$C$6:$C$37,FixtureCalc!F814))=0,"BYE",INDEX(Settings!$C$6:$C$37,FixtureCalc!F814)) )),"")</f>
        <v/>
      </c>
      <c r="K818" s="90"/>
      <c r="L818" s="195" t="str">
        <f t="shared" si="77"/>
        <v/>
      </c>
      <c r="S818" s="201" t="str">
        <f t="shared" si="73"/>
        <v>NO</v>
      </c>
      <c r="T818" s="201" t="str">
        <f t="shared" si="74"/>
        <v>NO</v>
      </c>
      <c r="U818" s="201" t="str">
        <f t="shared" si="75"/>
        <v>NO</v>
      </c>
      <c r="V818" s="139">
        <f t="shared" si="76"/>
        <v>0</v>
      </c>
      <c r="W818" s="199" t="str">
        <f t="shared" si="78"/>
        <v/>
      </c>
    </row>
    <row r="819" spans="1:23" ht="18" customHeight="1" x14ac:dyDescent="0.25">
      <c r="A819" s="69"/>
      <c r="B819" s="81"/>
      <c r="C819" s="110"/>
      <c r="D819" s="141" t="str">
        <f>IFERROR(IF(FixtureCalc!C815="-","",IF(OR(FixtureCalc!E815="blank row 1",FixtureCalc!E815="blank row 2"),"","Matchweek "&amp;FixtureCalc!C815)),"")</f>
        <v/>
      </c>
      <c r="E819" s="142" t="str">
        <f>IFERROR(IF(LEN(INDEX(Settings!$D$6:$D$37,MATCH(Fixture!F819,Settings!$C$6:$C$37,0)))=0,"",INDEX(Settings!$D$6:$D$37,MATCH(Fixture!F819,Settings!$C$6:$C$37,0))),"")</f>
        <v/>
      </c>
      <c r="F819" s="185" t="str">
        <f>IFERROR(IF(FixtureCalc!C815="-","",IF(OR(FixtureCalc!E815="blank row 1",FixtureCalc!E815="blank row 2"),"", IF(LEN(INDEX(Settings!$C$6:$C$37,FixtureCalc!E815))=0,"BYE",INDEX(Settings!$C$6:$C$37,FixtureCalc!E815))  )),"")</f>
        <v/>
      </c>
      <c r="G819" s="27"/>
      <c r="H819" s="82"/>
      <c r="I819" s="27"/>
      <c r="J819" s="175" t="str">
        <f>IFERROR(IF(FixtureCalc!C815="-","",IF(OR(FixtureCalc!F815="blank row 1",FixtureCalc!F815="blank row 2"),"",IF(LEN(INDEX(Settings!$C$6:$C$37,FixtureCalc!F815))=0,"BYE",INDEX(Settings!$C$6:$C$37,FixtureCalc!F815)) )),"")</f>
        <v/>
      </c>
      <c r="K819" s="90"/>
      <c r="L819" s="195" t="str">
        <f t="shared" si="77"/>
        <v/>
      </c>
      <c r="S819" s="201" t="str">
        <f t="shared" si="73"/>
        <v>NO</v>
      </c>
      <c r="T819" s="201" t="str">
        <f t="shared" si="74"/>
        <v>NO</v>
      </c>
      <c r="U819" s="201" t="str">
        <f t="shared" si="75"/>
        <v>NO</v>
      </c>
      <c r="V819" s="139">
        <f t="shared" si="76"/>
        <v>0</v>
      </c>
      <c r="W819" s="199" t="str">
        <f t="shared" si="78"/>
        <v/>
      </c>
    </row>
    <row r="820" spans="1:23" ht="18" customHeight="1" x14ac:dyDescent="0.25">
      <c r="A820" s="69"/>
      <c r="B820" s="81"/>
      <c r="C820" s="110"/>
      <c r="D820" s="141" t="str">
        <f>IFERROR(IF(FixtureCalc!C816="-","",IF(OR(FixtureCalc!E816="blank row 1",FixtureCalc!E816="blank row 2"),"","Matchweek "&amp;FixtureCalc!C816)),"")</f>
        <v/>
      </c>
      <c r="E820" s="142" t="str">
        <f>IFERROR(IF(LEN(INDEX(Settings!$D$6:$D$37,MATCH(Fixture!F820,Settings!$C$6:$C$37,0)))=0,"",INDEX(Settings!$D$6:$D$37,MATCH(Fixture!F820,Settings!$C$6:$C$37,0))),"")</f>
        <v/>
      </c>
      <c r="F820" s="185" t="str">
        <f>IFERROR(IF(FixtureCalc!C816="-","",IF(OR(FixtureCalc!E816="blank row 1",FixtureCalc!E816="blank row 2"),"", IF(LEN(INDEX(Settings!$C$6:$C$37,FixtureCalc!E816))=0,"BYE",INDEX(Settings!$C$6:$C$37,FixtureCalc!E816))  )),"")</f>
        <v/>
      </c>
      <c r="G820" s="27"/>
      <c r="H820" s="82"/>
      <c r="I820" s="27"/>
      <c r="J820" s="175" t="str">
        <f>IFERROR(IF(FixtureCalc!C816="-","",IF(OR(FixtureCalc!F816="blank row 1",FixtureCalc!F816="blank row 2"),"",IF(LEN(INDEX(Settings!$C$6:$C$37,FixtureCalc!F816))=0,"BYE",INDEX(Settings!$C$6:$C$37,FixtureCalc!F816)) )),"")</f>
        <v/>
      </c>
      <c r="K820" s="90"/>
      <c r="L820" s="195" t="str">
        <f t="shared" si="77"/>
        <v/>
      </c>
      <c r="S820" s="201" t="str">
        <f t="shared" si="73"/>
        <v>NO</v>
      </c>
      <c r="T820" s="201" t="str">
        <f t="shared" si="74"/>
        <v>NO</v>
      </c>
      <c r="U820" s="201" t="str">
        <f t="shared" si="75"/>
        <v>NO</v>
      </c>
      <c r="V820" s="139">
        <f t="shared" si="76"/>
        <v>0</v>
      </c>
      <c r="W820" s="199" t="str">
        <f t="shared" si="78"/>
        <v/>
      </c>
    </row>
    <row r="821" spans="1:23" ht="18" customHeight="1" x14ac:dyDescent="0.25">
      <c r="A821" s="69"/>
      <c r="B821" s="81"/>
      <c r="C821" s="110"/>
      <c r="D821" s="141" t="str">
        <f>IFERROR(IF(FixtureCalc!C817="-","",IF(OR(FixtureCalc!E817="blank row 1",FixtureCalc!E817="blank row 2"),"","Matchweek "&amp;FixtureCalc!C817)),"")</f>
        <v/>
      </c>
      <c r="E821" s="142" t="str">
        <f>IFERROR(IF(LEN(INDEX(Settings!$D$6:$D$37,MATCH(Fixture!F821,Settings!$C$6:$C$37,0)))=0,"",INDEX(Settings!$D$6:$D$37,MATCH(Fixture!F821,Settings!$C$6:$C$37,0))),"")</f>
        <v/>
      </c>
      <c r="F821" s="185" t="str">
        <f>IFERROR(IF(FixtureCalc!C817="-","",IF(OR(FixtureCalc!E817="blank row 1",FixtureCalc!E817="blank row 2"),"", IF(LEN(INDEX(Settings!$C$6:$C$37,FixtureCalc!E817))=0,"BYE",INDEX(Settings!$C$6:$C$37,FixtureCalc!E817))  )),"")</f>
        <v/>
      </c>
      <c r="G821" s="27"/>
      <c r="H821" s="82"/>
      <c r="I821" s="27"/>
      <c r="J821" s="175" t="str">
        <f>IFERROR(IF(FixtureCalc!C817="-","",IF(OR(FixtureCalc!F817="blank row 1",FixtureCalc!F817="blank row 2"),"",IF(LEN(INDEX(Settings!$C$6:$C$37,FixtureCalc!F817))=0,"BYE",INDEX(Settings!$C$6:$C$37,FixtureCalc!F817)) )),"")</f>
        <v/>
      </c>
      <c r="K821" s="90"/>
      <c r="L821" s="195" t="str">
        <f t="shared" si="77"/>
        <v/>
      </c>
      <c r="S821" s="201" t="str">
        <f t="shared" si="73"/>
        <v>NO</v>
      </c>
      <c r="T821" s="201" t="str">
        <f t="shared" si="74"/>
        <v>NO</v>
      </c>
      <c r="U821" s="201" t="str">
        <f t="shared" si="75"/>
        <v>NO</v>
      </c>
      <c r="V821" s="139">
        <f t="shared" si="76"/>
        <v>0</v>
      </c>
      <c r="W821" s="199" t="str">
        <f t="shared" si="78"/>
        <v/>
      </c>
    </row>
    <row r="822" spans="1:23" ht="18" customHeight="1" x14ac:dyDescent="0.25">
      <c r="A822" s="69"/>
      <c r="B822" s="81"/>
      <c r="C822" s="110"/>
      <c r="D822" s="141" t="str">
        <f>IFERROR(IF(FixtureCalc!C818="-","",IF(OR(FixtureCalc!E818="blank row 1",FixtureCalc!E818="blank row 2"),"","Matchweek "&amp;FixtureCalc!C818)),"")</f>
        <v/>
      </c>
      <c r="E822" s="142" t="str">
        <f>IFERROR(IF(LEN(INDEX(Settings!$D$6:$D$37,MATCH(Fixture!F822,Settings!$C$6:$C$37,0)))=0,"",INDEX(Settings!$D$6:$D$37,MATCH(Fixture!F822,Settings!$C$6:$C$37,0))),"")</f>
        <v/>
      </c>
      <c r="F822" s="185" t="str">
        <f>IFERROR(IF(FixtureCalc!C818="-","",IF(OR(FixtureCalc!E818="blank row 1",FixtureCalc!E818="blank row 2"),"", IF(LEN(INDEX(Settings!$C$6:$C$37,FixtureCalc!E818))=0,"BYE",INDEX(Settings!$C$6:$C$37,FixtureCalc!E818))  )),"")</f>
        <v/>
      </c>
      <c r="G822" s="27"/>
      <c r="H822" s="82"/>
      <c r="I822" s="27"/>
      <c r="J822" s="175" t="str">
        <f>IFERROR(IF(FixtureCalc!C818="-","",IF(OR(FixtureCalc!F818="blank row 1",FixtureCalc!F818="blank row 2"),"",IF(LEN(INDEX(Settings!$C$6:$C$37,FixtureCalc!F818))=0,"BYE",INDEX(Settings!$C$6:$C$37,FixtureCalc!F818)) )),"")</f>
        <v/>
      </c>
      <c r="K822" s="90"/>
      <c r="L822" s="195" t="str">
        <f t="shared" si="77"/>
        <v/>
      </c>
      <c r="S822" s="201" t="str">
        <f t="shared" si="73"/>
        <v>NO</v>
      </c>
      <c r="T822" s="201" t="str">
        <f t="shared" si="74"/>
        <v>NO</v>
      </c>
      <c r="U822" s="201" t="str">
        <f t="shared" si="75"/>
        <v>NO</v>
      </c>
      <c r="V822" s="139">
        <f t="shared" si="76"/>
        <v>0</v>
      </c>
      <c r="W822" s="199" t="str">
        <f t="shared" si="78"/>
        <v/>
      </c>
    </row>
    <row r="823" spans="1:23" ht="18" customHeight="1" x14ac:dyDescent="0.25">
      <c r="A823" s="69"/>
      <c r="B823" s="81"/>
      <c r="C823" s="110"/>
      <c r="D823" s="141" t="str">
        <f>IFERROR(IF(FixtureCalc!C819="-","",IF(OR(FixtureCalc!E819="blank row 1",FixtureCalc!E819="blank row 2"),"","Matchweek "&amp;FixtureCalc!C819)),"")</f>
        <v/>
      </c>
      <c r="E823" s="142" t="str">
        <f>IFERROR(IF(LEN(INDEX(Settings!$D$6:$D$37,MATCH(Fixture!F823,Settings!$C$6:$C$37,0)))=0,"",INDEX(Settings!$D$6:$D$37,MATCH(Fixture!F823,Settings!$C$6:$C$37,0))),"")</f>
        <v/>
      </c>
      <c r="F823" s="185" t="str">
        <f>IFERROR(IF(FixtureCalc!C819="-","",IF(OR(FixtureCalc!E819="blank row 1",FixtureCalc!E819="blank row 2"),"", IF(LEN(INDEX(Settings!$C$6:$C$37,FixtureCalc!E819))=0,"BYE",INDEX(Settings!$C$6:$C$37,FixtureCalc!E819))  )),"")</f>
        <v/>
      </c>
      <c r="G823" s="27"/>
      <c r="H823" s="82"/>
      <c r="I823" s="27"/>
      <c r="J823" s="175" t="str">
        <f>IFERROR(IF(FixtureCalc!C819="-","",IF(OR(FixtureCalc!F819="blank row 1",FixtureCalc!F819="blank row 2"),"",IF(LEN(INDEX(Settings!$C$6:$C$37,FixtureCalc!F819))=0,"BYE",INDEX(Settings!$C$6:$C$37,FixtureCalc!F819)) )),"")</f>
        <v/>
      </c>
      <c r="K823" s="90"/>
      <c r="L823" s="195" t="str">
        <f t="shared" si="77"/>
        <v/>
      </c>
      <c r="S823" s="201" t="str">
        <f t="shared" si="73"/>
        <v>NO</v>
      </c>
      <c r="T823" s="201" t="str">
        <f t="shared" si="74"/>
        <v>NO</v>
      </c>
      <c r="U823" s="201" t="str">
        <f t="shared" si="75"/>
        <v>NO</v>
      </c>
      <c r="V823" s="139">
        <f t="shared" si="76"/>
        <v>0</v>
      </c>
      <c r="W823" s="199" t="str">
        <f t="shared" si="78"/>
        <v/>
      </c>
    </row>
    <row r="824" spans="1:23" ht="18" customHeight="1" x14ac:dyDescent="0.25">
      <c r="A824" s="69"/>
      <c r="B824" s="81"/>
      <c r="C824" s="110"/>
      <c r="D824" s="141" t="str">
        <f>IFERROR(IF(FixtureCalc!C820="-","",IF(OR(FixtureCalc!E820="blank row 1",FixtureCalc!E820="blank row 2"),"","Matchweek "&amp;FixtureCalc!C820)),"")</f>
        <v/>
      </c>
      <c r="E824" s="142" t="str">
        <f>IFERROR(IF(LEN(INDEX(Settings!$D$6:$D$37,MATCH(Fixture!F824,Settings!$C$6:$C$37,0)))=0,"",INDEX(Settings!$D$6:$D$37,MATCH(Fixture!F824,Settings!$C$6:$C$37,0))),"")</f>
        <v/>
      </c>
      <c r="F824" s="185" t="str">
        <f>IFERROR(IF(FixtureCalc!C820="-","",IF(OR(FixtureCalc!E820="blank row 1",FixtureCalc!E820="blank row 2"),"", IF(LEN(INDEX(Settings!$C$6:$C$37,FixtureCalc!E820))=0,"BYE",INDEX(Settings!$C$6:$C$37,FixtureCalc!E820))  )),"")</f>
        <v/>
      </c>
      <c r="G824" s="27"/>
      <c r="H824" s="82"/>
      <c r="I824" s="27"/>
      <c r="J824" s="175" t="str">
        <f>IFERROR(IF(FixtureCalc!C820="-","",IF(OR(FixtureCalc!F820="blank row 1",FixtureCalc!F820="blank row 2"),"",IF(LEN(INDEX(Settings!$C$6:$C$37,FixtureCalc!F820))=0,"BYE",INDEX(Settings!$C$6:$C$37,FixtureCalc!F820)) )),"")</f>
        <v/>
      </c>
      <c r="K824" s="90"/>
      <c r="L824" s="195" t="str">
        <f t="shared" si="77"/>
        <v/>
      </c>
      <c r="S824" s="201" t="str">
        <f t="shared" si="73"/>
        <v>NO</v>
      </c>
      <c r="T824" s="201" t="str">
        <f t="shared" si="74"/>
        <v>NO</v>
      </c>
      <c r="U824" s="201" t="str">
        <f t="shared" si="75"/>
        <v>NO</v>
      </c>
      <c r="V824" s="139">
        <f t="shared" si="76"/>
        <v>0</v>
      </c>
      <c r="W824" s="199" t="str">
        <f t="shared" si="78"/>
        <v/>
      </c>
    </row>
    <row r="825" spans="1:23" ht="18" customHeight="1" x14ac:dyDescent="0.25">
      <c r="A825" s="69"/>
      <c r="B825" s="81"/>
      <c r="C825" s="110"/>
      <c r="D825" s="141" t="str">
        <f>IFERROR(IF(FixtureCalc!C821="-","",IF(OR(FixtureCalc!E821="blank row 1",FixtureCalc!E821="blank row 2"),"","Matchweek "&amp;FixtureCalc!C821)),"")</f>
        <v/>
      </c>
      <c r="E825" s="142" t="str">
        <f>IFERROR(IF(LEN(INDEX(Settings!$D$6:$D$37,MATCH(Fixture!F825,Settings!$C$6:$C$37,0)))=0,"",INDEX(Settings!$D$6:$D$37,MATCH(Fixture!F825,Settings!$C$6:$C$37,0))),"")</f>
        <v/>
      </c>
      <c r="F825" s="185" t="str">
        <f>IFERROR(IF(FixtureCalc!C821="-","",IF(OR(FixtureCalc!E821="blank row 1",FixtureCalc!E821="blank row 2"),"", IF(LEN(INDEX(Settings!$C$6:$C$37,FixtureCalc!E821))=0,"BYE",INDEX(Settings!$C$6:$C$37,FixtureCalc!E821))  )),"")</f>
        <v/>
      </c>
      <c r="G825" s="27"/>
      <c r="H825" s="82"/>
      <c r="I825" s="27"/>
      <c r="J825" s="175" t="str">
        <f>IFERROR(IF(FixtureCalc!C821="-","",IF(OR(FixtureCalc!F821="blank row 1",FixtureCalc!F821="blank row 2"),"",IF(LEN(INDEX(Settings!$C$6:$C$37,FixtureCalc!F821))=0,"BYE",INDEX(Settings!$C$6:$C$37,FixtureCalc!F821)) )),"")</f>
        <v/>
      </c>
      <c r="K825" s="90"/>
      <c r="L825" s="195" t="str">
        <f t="shared" si="77"/>
        <v/>
      </c>
      <c r="S825" s="201" t="str">
        <f t="shared" si="73"/>
        <v>NO</v>
      </c>
      <c r="T825" s="201" t="str">
        <f t="shared" si="74"/>
        <v>NO</v>
      </c>
      <c r="U825" s="201" t="str">
        <f t="shared" si="75"/>
        <v>NO</v>
      </c>
      <c r="V825" s="139">
        <f t="shared" si="76"/>
        <v>0</v>
      </c>
      <c r="W825" s="199" t="str">
        <f t="shared" si="78"/>
        <v/>
      </c>
    </row>
    <row r="826" spans="1:23" ht="18" customHeight="1" x14ac:dyDescent="0.25">
      <c r="A826" s="69"/>
      <c r="B826" s="81"/>
      <c r="C826" s="110"/>
      <c r="D826" s="141" t="str">
        <f>IFERROR(IF(FixtureCalc!C822="-","",IF(OR(FixtureCalc!E822="blank row 1",FixtureCalc!E822="blank row 2"),"","Matchweek "&amp;FixtureCalc!C822)),"")</f>
        <v/>
      </c>
      <c r="E826" s="142" t="str">
        <f>IFERROR(IF(LEN(INDEX(Settings!$D$6:$D$37,MATCH(Fixture!F826,Settings!$C$6:$C$37,0)))=0,"",INDEX(Settings!$D$6:$D$37,MATCH(Fixture!F826,Settings!$C$6:$C$37,0))),"")</f>
        <v/>
      </c>
      <c r="F826" s="185" t="str">
        <f>IFERROR(IF(FixtureCalc!C822="-","",IF(OR(FixtureCalc!E822="blank row 1",FixtureCalc!E822="blank row 2"),"", IF(LEN(INDEX(Settings!$C$6:$C$37,FixtureCalc!E822))=0,"BYE",INDEX(Settings!$C$6:$C$37,FixtureCalc!E822))  )),"")</f>
        <v/>
      </c>
      <c r="G826" s="27"/>
      <c r="H826" s="82"/>
      <c r="I826" s="27"/>
      <c r="J826" s="175" t="str">
        <f>IFERROR(IF(FixtureCalc!C822="-","",IF(OR(FixtureCalc!F822="blank row 1",FixtureCalc!F822="blank row 2"),"",IF(LEN(INDEX(Settings!$C$6:$C$37,FixtureCalc!F822))=0,"BYE",INDEX(Settings!$C$6:$C$37,FixtureCalc!F822)) )),"")</f>
        <v/>
      </c>
      <c r="K826" s="90"/>
      <c r="L826" s="195" t="str">
        <f t="shared" si="77"/>
        <v/>
      </c>
      <c r="S826" s="201" t="str">
        <f t="shared" si="73"/>
        <v>NO</v>
      </c>
      <c r="T826" s="201" t="str">
        <f t="shared" si="74"/>
        <v>NO</v>
      </c>
      <c r="U826" s="201" t="str">
        <f t="shared" si="75"/>
        <v>NO</v>
      </c>
      <c r="V826" s="139">
        <f t="shared" si="76"/>
        <v>0</v>
      </c>
      <c r="W826" s="199" t="str">
        <f t="shared" si="78"/>
        <v/>
      </c>
    </row>
    <row r="827" spans="1:23" ht="18" customHeight="1" x14ac:dyDescent="0.25">
      <c r="A827" s="69"/>
      <c r="B827" s="81"/>
      <c r="C827" s="110"/>
      <c r="D827" s="141" t="str">
        <f>IFERROR(IF(FixtureCalc!C823="-","",IF(OR(FixtureCalc!E823="blank row 1",FixtureCalc!E823="blank row 2"),"","Matchweek "&amp;FixtureCalc!C823)),"")</f>
        <v/>
      </c>
      <c r="E827" s="142" t="str">
        <f>IFERROR(IF(LEN(INDEX(Settings!$D$6:$D$37,MATCH(Fixture!F827,Settings!$C$6:$C$37,0)))=0,"",INDEX(Settings!$D$6:$D$37,MATCH(Fixture!F827,Settings!$C$6:$C$37,0))),"")</f>
        <v/>
      </c>
      <c r="F827" s="185" t="str">
        <f>IFERROR(IF(FixtureCalc!C823="-","",IF(OR(FixtureCalc!E823="blank row 1",FixtureCalc!E823="blank row 2"),"", IF(LEN(INDEX(Settings!$C$6:$C$37,FixtureCalc!E823))=0,"BYE",INDEX(Settings!$C$6:$C$37,FixtureCalc!E823))  )),"")</f>
        <v/>
      </c>
      <c r="G827" s="27"/>
      <c r="H827" s="82"/>
      <c r="I827" s="27"/>
      <c r="J827" s="175" t="str">
        <f>IFERROR(IF(FixtureCalc!C823="-","",IF(OR(FixtureCalc!F823="blank row 1",FixtureCalc!F823="blank row 2"),"",IF(LEN(INDEX(Settings!$C$6:$C$37,FixtureCalc!F823))=0,"BYE",INDEX(Settings!$C$6:$C$37,FixtureCalc!F823)) )),"")</f>
        <v/>
      </c>
      <c r="K827" s="90"/>
      <c r="L827" s="195" t="str">
        <f t="shared" si="77"/>
        <v/>
      </c>
      <c r="S827" s="201" t="str">
        <f t="shared" si="73"/>
        <v>NO</v>
      </c>
      <c r="T827" s="201" t="str">
        <f t="shared" si="74"/>
        <v>NO</v>
      </c>
      <c r="U827" s="201" t="str">
        <f t="shared" si="75"/>
        <v>NO</v>
      </c>
      <c r="V827" s="139">
        <f t="shared" si="76"/>
        <v>0</v>
      </c>
      <c r="W827" s="199" t="str">
        <f t="shared" si="78"/>
        <v/>
      </c>
    </row>
    <row r="828" spans="1:23" ht="18" customHeight="1" x14ac:dyDescent="0.25">
      <c r="A828" s="69"/>
      <c r="B828" s="81"/>
      <c r="C828" s="110"/>
      <c r="D828" s="141" t="str">
        <f>IFERROR(IF(FixtureCalc!C824="-","",IF(OR(FixtureCalc!E824="blank row 1",FixtureCalc!E824="blank row 2"),"","Matchweek "&amp;FixtureCalc!C824)),"")</f>
        <v/>
      </c>
      <c r="E828" s="142" t="str">
        <f>IFERROR(IF(LEN(INDEX(Settings!$D$6:$D$37,MATCH(Fixture!F828,Settings!$C$6:$C$37,0)))=0,"",INDEX(Settings!$D$6:$D$37,MATCH(Fixture!F828,Settings!$C$6:$C$37,0))),"")</f>
        <v/>
      </c>
      <c r="F828" s="185" t="str">
        <f>IFERROR(IF(FixtureCalc!C824="-","",IF(OR(FixtureCalc!E824="blank row 1",FixtureCalc!E824="blank row 2"),"", IF(LEN(INDEX(Settings!$C$6:$C$37,FixtureCalc!E824))=0,"BYE",INDEX(Settings!$C$6:$C$37,FixtureCalc!E824))  )),"")</f>
        <v/>
      </c>
      <c r="G828" s="27"/>
      <c r="H828" s="82"/>
      <c r="I828" s="27"/>
      <c r="J828" s="175" t="str">
        <f>IFERROR(IF(FixtureCalc!C824="-","",IF(OR(FixtureCalc!F824="blank row 1",FixtureCalc!F824="blank row 2"),"",IF(LEN(INDEX(Settings!$C$6:$C$37,FixtureCalc!F824))=0,"BYE",INDEX(Settings!$C$6:$C$37,FixtureCalc!F824)) )),"")</f>
        <v/>
      </c>
      <c r="K828" s="90"/>
      <c r="L828" s="195" t="str">
        <f t="shared" si="77"/>
        <v/>
      </c>
      <c r="S828" s="201" t="str">
        <f t="shared" si="73"/>
        <v>NO</v>
      </c>
      <c r="T828" s="201" t="str">
        <f t="shared" si="74"/>
        <v>NO</v>
      </c>
      <c r="U828" s="201" t="str">
        <f t="shared" si="75"/>
        <v>NO</v>
      </c>
      <c r="V828" s="139">
        <f t="shared" si="76"/>
        <v>0</v>
      </c>
      <c r="W828" s="199" t="str">
        <f t="shared" si="78"/>
        <v/>
      </c>
    </row>
    <row r="829" spans="1:23" ht="18" customHeight="1" x14ac:dyDescent="0.25">
      <c r="A829" s="69"/>
      <c r="B829" s="81"/>
      <c r="C829" s="110"/>
      <c r="D829" s="141" t="str">
        <f>IFERROR(IF(FixtureCalc!C825="-","",IF(OR(FixtureCalc!E825="blank row 1",FixtureCalc!E825="blank row 2"),"","Matchweek "&amp;FixtureCalc!C825)),"")</f>
        <v/>
      </c>
      <c r="E829" s="142" t="str">
        <f>IFERROR(IF(LEN(INDEX(Settings!$D$6:$D$37,MATCH(Fixture!F829,Settings!$C$6:$C$37,0)))=0,"",INDEX(Settings!$D$6:$D$37,MATCH(Fixture!F829,Settings!$C$6:$C$37,0))),"")</f>
        <v/>
      </c>
      <c r="F829" s="185" t="str">
        <f>IFERROR(IF(FixtureCalc!C825="-","",IF(OR(FixtureCalc!E825="blank row 1",FixtureCalc!E825="blank row 2"),"", IF(LEN(INDEX(Settings!$C$6:$C$37,FixtureCalc!E825))=0,"BYE",INDEX(Settings!$C$6:$C$37,FixtureCalc!E825))  )),"")</f>
        <v/>
      </c>
      <c r="G829" s="27"/>
      <c r="H829" s="82"/>
      <c r="I829" s="27"/>
      <c r="J829" s="175" t="str">
        <f>IFERROR(IF(FixtureCalc!C825="-","",IF(OR(FixtureCalc!F825="blank row 1",FixtureCalc!F825="blank row 2"),"",IF(LEN(INDEX(Settings!$C$6:$C$37,FixtureCalc!F825))=0,"BYE",INDEX(Settings!$C$6:$C$37,FixtureCalc!F825)) )),"")</f>
        <v/>
      </c>
      <c r="K829" s="90"/>
      <c r="L829" s="195" t="str">
        <f t="shared" si="77"/>
        <v/>
      </c>
      <c r="S829" s="201" t="str">
        <f t="shared" si="73"/>
        <v>NO</v>
      </c>
      <c r="T829" s="201" t="str">
        <f t="shared" si="74"/>
        <v>NO</v>
      </c>
      <c r="U829" s="201" t="str">
        <f t="shared" si="75"/>
        <v>NO</v>
      </c>
      <c r="V829" s="139">
        <f t="shared" si="76"/>
        <v>0</v>
      </c>
      <c r="W829" s="199" t="str">
        <f t="shared" si="78"/>
        <v/>
      </c>
    </row>
    <row r="830" spans="1:23" ht="18" customHeight="1" x14ac:dyDescent="0.25">
      <c r="A830" s="69"/>
      <c r="B830" s="81"/>
      <c r="C830" s="110"/>
      <c r="D830" s="141" t="str">
        <f>IFERROR(IF(FixtureCalc!C826="-","",IF(OR(FixtureCalc!E826="blank row 1",FixtureCalc!E826="blank row 2"),"","Matchweek "&amp;FixtureCalc!C826)),"")</f>
        <v/>
      </c>
      <c r="E830" s="142" t="str">
        <f>IFERROR(IF(LEN(INDEX(Settings!$D$6:$D$37,MATCH(Fixture!F830,Settings!$C$6:$C$37,0)))=0,"",INDEX(Settings!$D$6:$D$37,MATCH(Fixture!F830,Settings!$C$6:$C$37,0))),"")</f>
        <v/>
      </c>
      <c r="F830" s="185" t="str">
        <f>IFERROR(IF(FixtureCalc!C826="-","",IF(OR(FixtureCalc!E826="blank row 1",FixtureCalc!E826="blank row 2"),"", IF(LEN(INDEX(Settings!$C$6:$C$37,FixtureCalc!E826))=0,"BYE",INDEX(Settings!$C$6:$C$37,FixtureCalc!E826))  )),"")</f>
        <v/>
      </c>
      <c r="G830" s="27"/>
      <c r="H830" s="82"/>
      <c r="I830" s="27"/>
      <c r="J830" s="175" t="str">
        <f>IFERROR(IF(FixtureCalc!C826="-","",IF(OR(FixtureCalc!F826="blank row 1",FixtureCalc!F826="blank row 2"),"",IF(LEN(INDEX(Settings!$C$6:$C$37,FixtureCalc!F826))=0,"BYE",INDEX(Settings!$C$6:$C$37,FixtureCalc!F826)) )),"")</f>
        <v/>
      </c>
      <c r="K830" s="90"/>
      <c r="L830" s="195" t="str">
        <f t="shared" si="77"/>
        <v/>
      </c>
      <c r="S830" s="201" t="str">
        <f t="shared" si="73"/>
        <v>NO</v>
      </c>
      <c r="T830" s="201" t="str">
        <f t="shared" si="74"/>
        <v>NO</v>
      </c>
      <c r="U830" s="201" t="str">
        <f t="shared" si="75"/>
        <v>NO</v>
      </c>
      <c r="V830" s="139">
        <f t="shared" si="76"/>
        <v>0</v>
      </c>
      <c r="W830" s="199" t="str">
        <f t="shared" si="78"/>
        <v/>
      </c>
    </row>
    <row r="831" spans="1:23" ht="18" customHeight="1" x14ac:dyDescent="0.25">
      <c r="A831" s="69"/>
      <c r="B831" s="81"/>
      <c r="C831" s="110"/>
      <c r="D831" s="141" t="str">
        <f>IFERROR(IF(FixtureCalc!C827="-","",IF(OR(FixtureCalc!E827="blank row 1",FixtureCalc!E827="blank row 2"),"","Matchweek "&amp;FixtureCalc!C827)),"")</f>
        <v/>
      </c>
      <c r="E831" s="142" t="str">
        <f>IFERROR(IF(LEN(INDEX(Settings!$D$6:$D$37,MATCH(Fixture!F831,Settings!$C$6:$C$37,0)))=0,"",INDEX(Settings!$D$6:$D$37,MATCH(Fixture!F831,Settings!$C$6:$C$37,0))),"")</f>
        <v/>
      </c>
      <c r="F831" s="185" t="str">
        <f>IFERROR(IF(FixtureCalc!C827="-","",IF(OR(FixtureCalc!E827="blank row 1",FixtureCalc!E827="blank row 2"),"", IF(LEN(INDEX(Settings!$C$6:$C$37,FixtureCalc!E827))=0,"BYE",INDEX(Settings!$C$6:$C$37,FixtureCalc!E827))  )),"")</f>
        <v/>
      </c>
      <c r="G831" s="27"/>
      <c r="H831" s="82"/>
      <c r="I831" s="27"/>
      <c r="J831" s="175" t="str">
        <f>IFERROR(IF(FixtureCalc!C827="-","",IF(OR(FixtureCalc!F827="blank row 1",FixtureCalc!F827="blank row 2"),"",IF(LEN(INDEX(Settings!$C$6:$C$37,FixtureCalc!F827))=0,"BYE",INDEX(Settings!$C$6:$C$37,FixtureCalc!F827)) )),"")</f>
        <v/>
      </c>
      <c r="K831" s="90"/>
      <c r="L831" s="195" t="str">
        <f t="shared" si="77"/>
        <v/>
      </c>
      <c r="S831" s="201" t="str">
        <f t="shared" si="73"/>
        <v>NO</v>
      </c>
      <c r="T831" s="201" t="str">
        <f t="shared" si="74"/>
        <v>NO</v>
      </c>
      <c r="U831" s="201" t="str">
        <f t="shared" si="75"/>
        <v>NO</v>
      </c>
      <c r="V831" s="139">
        <f t="shared" si="76"/>
        <v>0</v>
      </c>
      <c r="W831" s="199" t="str">
        <f t="shared" si="78"/>
        <v/>
      </c>
    </row>
    <row r="832" spans="1:23" ht="18" customHeight="1" x14ac:dyDescent="0.25">
      <c r="A832" s="69"/>
      <c r="B832" s="81"/>
      <c r="C832" s="110"/>
      <c r="D832" s="141" t="str">
        <f>IFERROR(IF(FixtureCalc!C828="-","",IF(OR(FixtureCalc!E828="blank row 1",FixtureCalc!E828="blank row 2"),"","Matchweek "&amp;FixtureCalc!C828)),"")</f>
        <v/>
      </c>
      <c r="E832" s="142" t="str">
        <f>IFERROR(IF(LEN(INDEX(Settings!$D$6:$D$37,MATCH(Fixture!F832,Settings!$C$6:$C$37,0)))=0,"",INDEX(Settings!$D$6:$D$37,MATCH(Fixture!F832,Settings!$C$6:$C$37,0))),"")</f>
        <v/>
      </c>
      <c r="F832" s="185" t="str">
        <f>IFERROR(IF(FixtureCalc!C828="-","",IF(OR(FixtureCalc!E828="blank row 1",FixtureCalc!E828="blank row 2"),"", IF(LEN(INDEX(Settings!$C$6:$C$37,FixtureCalc!E828))=0,"BYE",INDEX(Settings!$C$6:$C$37,FixtureCalc!E828))  )),"")</f>
        <v/>
      </c>
      <c r="G832" s="27"/>
      <c r="H832" s="82"/>
      <c r="I832" s="27"/>
      <c r="J832" s="175" t="str">
        <f>IFERROR(IF(FixtureCalc!C828="-","",IF(OR(FixtureCalc!F828="blank row 1",FixtureCalc!F828="blank row 2"),"",IF(LEN(INDEX(Settings!$C$6:$C$37,FixtureCalc!F828))=0,"BYE",INDEX(Settings!$C$6:$C$37,FixtureCalc!F828)) )),"")</f>
        <v/>
      </c>
      <c r="K832" s="90"/>
      <c r="L832" s="195" t="str">
        <f t="shared" si="77"/>
        <v/>
      </c>
      <c r="S832" s="201" t="str">
        <f t="shared" si="73"/>
        <v>NO</v>
      </c>
      <c r="T832" s="201" t="str">
        <f t="shared" si="74"/>
        <v>NO</v>
      </c>
      <c r="U832" s="201" t="str">
        <f t="shared" si="75"/>
        <v>NO</v>
      </c>
      <c r="V832" s="139">
        <f t="shared" si="76"/>
        <v>0</v>
      </c>
      <c r="W832" s="199" t="str">
        <f t="shared" si="78"/>
        <v/>
      </c>
    </row>
    <row r="833" spans="1:23" ht="18" customHeight="1" x14ac:dyDescent="0.25">
      <c r="A833" s="69"/>
      <c r="B833" s="81"/>
      <c r="C833" s="110"/>
      <c r="D833" s="141" t="str">
        <f>IFERROR(IF(FixtureCalc!C829="-","",IF(OR(FixtureCalc!E829="blank row 1",FixtureCalc!E829="blank row 2"),"","Matchweek "&amp;FixtureCalc!C829)),"")</f>
        <v/>
      </c>
      <c r="E833" s="142" t="str">
        <f>IFERROR(IF(LEN(INDEX(Settings!$D$6:$D$37,MATCH(Fixture!F833,Settings!$C$6:$C$37,0)))=0,"",INDEX(Settings!$D$6:$D$37,MATCH(Fixture!F833,Settings!$C$6:$C$37,0))),"")</f>
        <v/>
      </c>
      <c r="F833" s="185" t="str">
        <f>IFERROR(IF(FixtureCalc!C829="-","",IF(OR(FixtureCalc!E829="blank row 1",FixtureCalc!E829="blank row 2"),"", IF(LEN(INDEX(Settings!$C$6:$C$37,FixtureCalc!E829))=0,"BYE",INDEX(Settings!$C$6:$C$37,FixtureCalc!E829))  )),"")</f>
        <v/>
      </c>
      <c r="G833" s="27"/>
      <c r="H833" s="82"/>
      <c r="I833" s="27"/>
      <c r="J833" s="175" t="str">
        <f>IFERROR(IF(FixtureCalc!C829="-","",IF(OR(FixtureCalc!F829="blank row 1",FixtureCalc!F829="blank row 2"),"",IF(LEN(INDEX(Settings!$C$6:$C$37,FixtureCalc!F829))=0,"BYE",INDEX(Settings!$C$6:$C$37,FixtureCalc!F829)) )),"")</f>
        <v/>
      </c>
      <c r="K833" s="90"/>
      <c r="L833" s="195" t="str">
        <f t="shared" si="77"/>
        <v/>
      </c>
      <c r="S833" s="201" t="str">
        <f t="shared" si="73"/>
        <v>NO</v>
      </c>
      <c r="T833" s="201" t="str">
        <f t="shared" si="74"/>
        <v>NO</v>
      </c>
      <c r="U833" s="201" t="str">
        <f t="shared" si="75"/>
        <v>NO</v>
      </c>
      <c r="V833" s="139">
        <f t="shared" si="76"/>
        <v>0</v>
      </c>
      <c r="W833" s="199" t="str">
        <f t="shared" si="78"/>
        <v/>
      </c>
    </row>
    <row r="834" spans="1:23" ht="18" customHeight="1" x14ac:dyDescent="0.25">
      <c r="A834" s="69"/>
      <c r="B834" s="81"/>
      <c r="C834" s="110"/>
      <c r="D834" s="141" t="str">
        <f>IFERROR(IF(FixtureCalc!C830="-","",IF(OR(FixtureCalc!E830="blank row 1",FixtureCalc!E830="blank row 2"),"","Matchweek "&amp;FixtureCalc!C830)),"")</f>
        <v/>
      </c>
      <c r="E834" s="142" t="str">
        <f>IFERROR(IF(LEN(INDEX(Settings!$D$6:$D$37,MATCH(Fixture!F834,Settings!$C$6:$C$37,0)))=0,"",INDEX(Settings!$D$6:$D$37,MATCH(Fixture!F834,Settings!$C$6:$C$37,0))),"")</f>
        <v/>
      </c>
      <c r="F834" s="185" t="str">
        <f>IFERROR(IF(FixtureCalc!C830="-","",IF(OR(FixtureCalc!E830="blank row 1",FixtureCalc!E830="blank row 2"),"", IF(LEN(INDEX(Settings!$C$6:$C$37,FixtureCalc!E830))=0,"BYE",INDEX(Settings!$C$6:$C$37,FixtureCalc!E830))  )),"")</f>
        <v/>
      </c>
      <c r="G834" s="27"/>
      <c r="H834" s="82"/>
      <c r="I834" s="27"/>
      <c r="J834" s="175" t="str">
        <f>IFERROR(IF(FixtureCalc!C830="-","",IF(OR(FixtureCalc!F830="blank row 1",FixtureCalc!F830="blank row 2"),"",IF(LEN(INDEX(Settings!$C$6:$C$37,FixtureCalc!F830))=0,"BYE",INDEX(Settings!$C$6:$C$37,FixtureCalc!F830)) )),"")</f>
        <v/>
      </c>
      <c r="K834" s="90"/>
      <c r="L834" s="195" t="str">
        <f t="shared" si="77"/>
        <v/>
      </c>
      <c r="S834" s="201" t="str">
        <f t="shared" si="73"/>
        <v>NO</v>
      </c>
      <c r="T834" s="201" t="str">
        <f t="shared" si="74"/>
        <v>NO</v>
      </c>
      <c r="U834" s="201" t="str">
        <f t="shared" si="75"/>
        <v>NO</v>
      </c>
      <c r="V834" s="139">
        <f t="shared" si="76"/>
        <v>0</v>
      </c>
      <c r="W834" s="199" t="str">
        <f t="shared" si="78"/>
        <v/>
      </c>
    </row>
    <row r="835" spans="1:23" ht="18" customHeight="1" x14ac:dyDescent="0.25">
      <c r="A835" s="69"/>
      <c r="B835" s="81"/>
      <c r="C835" s="110"/>
      <c r="D835" s="141" t="str">
        <f>IFERROR(IF(FixtureCalc!C831="-","",IF(OR(FixtureCalc!E831="blank row 1",FixtureCalc!E831="blank row 2"),"","Matchweek "&amp;FixtureCalc!C831)),"")</f>
        <v/>
      </c>
      <c r="E835" s="142" t="str">
        <f>IFERROR(IF(LEN(INDEX(Settings!$D$6:$D$37,MATCH(Fixture!F835,Settings!$C$6:$C$37,0)))=0,"",INDEX(Settings!$D$6:$D$37,MATCH(Fixture!F835,Settings!$C$6:$C$37,0))),"")</f>
        <v/>
      </c>
      <c r="F835" s="185" t="str">
        <f>IFERROR(IF(FixtureCalc!C831="-","",IF(OR(FixtureCalc!E831="blank row 1",FixtureCalc!E831="blank row 2"),"", IF(LEN(INDEX(Settings!$C$6:$C$37,FixtureCalc!E831))=0,"BYE",INDEX(Settings!$C$6:$C$37,FixtureCalc!E831))  )),"")</f>
        <v/>
      </c>
      <c r="G835" s="27"/>
      <c r="H835" s="82"/>
      <c r="I835" s="27"/>
      <c r="J835" s="175" t="str">
        <f>IFERROR(IF(FixtureCalc!C831="-","",IF(OR(FixtureCalc!F831="blank row 1",FixtureCalc!F831="blank row 2"),"",IF(LEN(INDEX(Settings!$C$6:$C$37,FixtureCalc!F831))=0,"BYE",INDEX(Settings!$C$6:$C$37,FixtureCalc!F831)) )),"")</f>
        <v/>
      </c>
      <c r="K835" s="90"/>
      <c r="L835" s="195" t="str">
        <f t="shared" si="77"/>
        <v/>
      </c>
      <c r="S835" s="201" t="str">
        <f t="shared" si="73"/>
        <v>NO</v>
      </c>
      <c r="T835" s="201" t="str">
        <f t="shared" si="74"/>
        <v>NO</v>
      </c>
      <c r="U835" s="201" t="str">
        <f t="shared" si="75"/>
        <v>NO</v>
      </c>
      <c r="V835" s="139">
        <f t="shared" si="76"/>
        <v>0</v>
      </c>
      <c r="W835" s="199" t="str">
        <f t="shared" si="78"/>
        <v/>
      </c>
    </row>
    <row r="836" spans="1:23" ht="18" customHeight="1" x14ac:dyDescent="0.25">
      <c r="A836" s="69"/>
      <c r="B836" s="81"/>
      <c r="C836" s="110"/>
      <c r="D836" s="141" t="str">
        <f>IFERROR(IF(FixtureCalc!C832="-","",IF(OR(FixtureCalc!E832="blank row 1",FixtureCalc!E832="blank row 2"),"","Matchweek "&amp;FixtureCalc!C832)),"")</f>
        <v/>
      </c>
      <c r="E836" s="142" t="str">
        <f>IFERROR(IF(LEN(INDEX(Settings!$D$6:$D$37,MATCH(Fixture!F836,Settings!$C$6:$C$37,0)))=0,"",INDEX(Settings!$D$6:$D$37,MATCH(Fixture!F836,Settings!$C$6:$C$37,0))),"")</f>
        <v/>
      </c>
      <c r="F836" s="185" t="str">
        <f>IFERROR(IF(FixtureCalc!C832="-","",IF(OR(FixtureCalc!E832="blank row 1",FixtureCalc!E832="blank row 2"),"", IF(LEN(INDEX(Settings!$C$6:$C$37,FixtureCalc!E832))=0,"BYE",INDEX(Settings!$C$6:$C$37,FixtureCalc!E832))  )),"")</f>
        <v/>
      </c>
      <c r="G836" s="27"/>
      <c r="H836" s="82"/>
      <c r="I836" s="27"/>
      <c r="J836" s="175" t="str">
        <f>IFERROR(IF(FixtureCalc!C832="-","",IF(OR(FixtureCalc!F832="blank row 1",FixtureCalc!F832="blank row 2"),"",IF(LEN(INDEX(Settings!$C$6:$C$37,FixtureCalc!F832))=0,"BYE",INDEX(Settings!$C$6:$C$37,FixtureCalc!F832)) )),"")</f>
        <v/>
      </c>
      <c r="K836" s="90"/>
      <c r="L836" s="195" t="str">
        <f t="shared" si="77"/>
        <v/>
      </c>
      <c r="S836" s="201" t="str">
        <f t="shared" si="73"/>
        <v>NO</v>
      </c>
      <c r="T836" s="201" t="str">
        <f t="shared" si="74"/>
        <v>NO</v>
      </c>
      <c r="U836" s="201" t="str">
        <f t="shared" si="75"/>
        <v>NO</v>
      </c>
      <c r="V836" s="139">
        <f t="shared" si="76"/>
        <v>0</v>
      </c>
      <c r="W836" s="199" t="str">
        <f t="shared" si="78"/>
        <v/>
      </c>
    </row>
    <row r="837" spans="1:23" ht="18" customHeight="1" x14ac:dyDescent="0.25">
      <c r="A837" s="69"/>
      <c r="B837" s="81"/>
      <c r="C837" s="110"/>
      <c r="D837" s="141" t="str">
        <f>IFERROR(IF(FixtureCalc!C833="-","",IF(OR(FixtureCalc!E833="blank row 1",FixtureCalc!E833="blank row 2"),"","Matchweek "&amp;FixtureCalc!C833)),"")</f>
        <v/>
      </c>
      <c r="E837" s="142" t="str">
        <f>IFERROR(IF(LEN(INDEX(Settings!$D$6:$D$37,MATCH(Fixture!F837,Settings!$C$6:$C$37,0)))=0,"",INDEX(Settings!$D$6:$D$37,MATCH(Fixture!F837,Settings!$C$6:$C$37,0))),"")</f>
        <v/>
      </c>
      <c r="F837" s="185" t="str">
        <f>IFERROR(IF(FixtureCalc!C833="-","",IF(OR(FixtureCalc!E833="blank row 1",FixtureCalc!E833="blank row 2"),"", IF(LEN(INDEX(Settings!$C$6:$C$37,FixtureCalc!E833))=0,"BYE",INDEX(Settings!$C$6:$C$37,FixtureCalc!E833))  )),"")</f>
        <v/>
      </c>
      <c r="G837" s="27"/>
      <c r="H837" s="82"/>
      <c r="I837" s="27"/>
      <c r="J837" s="175" t="str">
        <f>IFERROR(IF(FixtureCalc!C833="-","",IF(OR(FixtureCalc!F833="blank row 1",FixtureCalc!F833="blank row 2"),"",IF(LEN(INDEX(Settings!$C$6:$C$37,FixtureCalc!F833))=0,"BYE",INDEX(Settings!$C$6:$C$37,FixtureCalc!F833)) )),"")</f>
        <v/>
      </c>
      <c r="K837" s="90"/>
      <c r="L837" s="195" t="str">
        <f t="shared" si="77"/>
        <v/>
      </c>
      <c r="S837" s="201" t="str">
        <f t="shared" si="73"/>
        <v>NO</v>
      </c>
      <c r="T837" s="201" t="str">
        <f t="shared" si="74"/>
        <v>NO</v>
      </c>
      <c r="U837" s="201" t="str">
        <f t="shared" si="75"/>
        <v>NO</v>
      </c>
      <c r="V837" s="139">
        <f t="shared" si="76"/>
        <v>0</v>
      </c>
      <c r="W837" s="199" t="str">
        <f t="shared" si="78"/>
        <v/>
      </c>
    </row>
    <row r="838" spans="1:23" ht="18" customHeight="1" x14ac:dyDescent="0.25">
      <c r="A838" s="69"/>
      <c r="B838" s="81"/>
      <c r="C838" s="110"/>
      <c r="D838" s="141" t="str">
        <f>IFERROR(IF(FixtureCalc!C834="-","",IF(OR(FixtureCalc!E834="blank row 1",FixtureCalc!E834="blank row 2"),"","Matchweek "&amp;FixtureCalc!C834)),"")</f>
        <v/>
      </c>
      <c r="E838" s="142" t="str">
        <f>IFERROR(IF(LEN(INDEX(Settings!$D$6:$D$37,MATCH(Fixture!F838,Settings!$C$6:$C$37,0)))=0,"",INDEX(Settings!$D$6:$D$37,MATCH(Fixture!F838,Settings!$C$6:$C$37,0))),"")</f>
        <v/>
      </c>
      <c r="F838" s="185" t="str">
        <f>IFERROR(IF(FixtureCalc!C834="-","",IF(OR(FixtureCalc!E834="blank row 1",FixtureCalc!E834="blank row 2"),"", IF(LEN(INDEX(Settings!$C$6:$C$37,FixtureCalc!E834))=0,"BYE",INDEX(Settings!$C$6:$C$37,FixtureCalc!E834))  )),"")</f>
        <v/>
      </c>
      <c r="G838" s="27"/>
      <c r="H838" s="82"/>
      <c r="I838" s="27"/>
      <c r="J838" s="175" t="str">
        <f>IFERROR(IF(FixtureCalc!C834="-","",IF(OR(FixtureCalc!F834="blank row 1",FixtureCalc!F834="blank row 2"),"",IF(LEN(INDEX(Settings!$C$6:$C$37,FixtureCalc!F834))=0,"BYE",INDEX(Settings!$C$6:$C$37,FixtureCalc!F834)) )),"")</f>
        <v/>
      </c>
      <c r="K838" s="90"/>
      <c r="L838" s="195" t="str">
        <f t="shared" si="77"/>
        <v/>
      </c>
      <c r="S838" s="201" t="str">
        <f t="shared" si="73"/>
        <v>NO</v>
      </c>
      <c r="T838" s="201" t="str">
        <f t="shared" si="74"/>
        <v>NO</v>
      </c>
      <c r="U838" s="201" t="str">
        <f t="shared" si="75"/>
        <v>NO</v>
      </c>
      <c r="V838" s="139">
        <f t="shared" si="76"/>
        <v>0</v>
      </c>
      <c r="W838" s="199" t="str">
        <f t="shared" si="78"/>
        <v/>
      </c>
    </row>
    <row r="839" spans="1:23" ht="18" customHeight="1" x14ac:dyDescent="0.25">
      <c r="A839" s="69"/>
      <c r="B839" s="81"/>
      <c r="C839" s="110"/>
      <c r="D839" s="141" t="str">
        <f>IFERROR(IF(FixtureCalc!C835="-","",IF(OR(FixtureCalc!E835="blank row 1",FixtureCalc!E835="blank row 2"),"","Matchweek "&amp;FixtureCalc!C835)),"")</f>
        <v/>
      </c>
      <c r="E839" s="142" t="str">
        <f>IFERROR(IF(LEN(INDEX(Settings!$D$6:$D$37,MATCH(Fixture!F839,Settings!$C$6:$C$37,0)))=0,"",INDEX(Settings!$D$6:$D$37,MATCH(Fixture!F839,Settings!$C$6:$C$37,0))),"")</f>
        <v/>
      </c>
      <c r="F839" s="185" t="str">
        <f>IFERROR(IF(FixtureCalc!C835="-","",IF(OR(FixtureCalc!E835="blank row 1",FixtureCalc!E835="blank row 2"),"", IF(LEN(INDEX(Settings!$C$6:$C$37,FixtureCalc!E835))=0,"BYE",INDEX(Settings!$C$6:$C$37,FixtureCalc!E835))  )),"")</f>
        <v/>
      </c>
      <c r="G839" s="27"/>
      <c r="H839" s="82"/>
      <c r="I839" s="27"/>
      <c r="J839" s="175" t="str">
        <f>IFERROR(IF(FixtureCalc!C835="-","",IF(OR(FixtureCalc!F835="blank row 1",FixtureCalc!F835="blank row 2"),"",IF(LEN(INDEX(Settings!$C$6:$C$37,FixtureCalc!F835))=0,"BYE",INDEX(Settings!$C$6:$C$37,FixtureCalc!F835)) )),"")</f>
        <v/>
      </c>
      <c r="K839" s="90"/>
      <c r="L839" s="195" t="str">
        <f t="shared" si="77"/>
        <v/>
      </c>
      <c r="S839" s="201" t="str">
        <f t="shared" si="73"/>
        <v>NO</v>
      </c>
      <c r="T839" s="201" t="str">
        <f t="shared" si="74"/>
        <v>NO</v>
      </c>
      <c r="U839" s="201" t="str">
        <f t="shared" si="75"/>
        <v>NO</v>
      </c>
      <c r="V839" s="139">
        <f t="shared" si="76"/>
        <v>0</v>
      </c>
      <c r="W839" s="199" t="str">
        <f t="shared" si="78"/>
        <v/>
      </c>
    </row>
    <row r="840" spans="1:23" ht="18" customHeight="1" x14ac:dyDescent="0.25">
      <c r="A840" s="69"/>
      <c r="B840" s="81"/>
      <c r="C840" s="110"/>
      <c r="D840" s="141" t="str">
        <f>IFERROR(IF(FixtureCalc!C836="-","",IF(OR(FixtureCalc!E836="blank row 1",FixtureCalc!E836="blank row 2"),"","Matchweek "&amp;FixtureCalc!C836)),"")</f>
        <v/>
      </c>
      <c r="E840" s="142" t="str">
        <f>IFERROR(IF(LEN(INDEX(Settings!$D$6:$D$37,MATCH(Fixture!F840,Settings!$C$6:$C$37,0)))=0,"",INDEX(Settings!$D$6:$D$37,MATCH(Fixture!F840,Settings!$C$6:$C$37,0))),"")</f>
        <v/>
      </c>
      <c r="F840" s="185" t="str">
        <f>IFERROR(IF(FixtureCalc!C836="-","",IF(OR(FixtureCalc!E836="blank row 1",FixtureCalc!E836="blank row 2"),"", IF(LEN(INDEX(Settings!$C$6:$C$37,FixtureCalc!E836))=0,"BYE",INDEX(Settings!$C$6:$C$37,FixtureCalc!E836))  )),"")</f>
        <v/>
      </c>
      <c r="G840" s="27"/>
      <c r="H840" s="82"/>
      <c r="I840" s="27"/>
      <c r="J840" s="175" t="str">
        <f>IFERROR(IF(FixtureCalc!C836="-","",IF(OR(FixtureCalc!F836="blank row 1",FixtureCalc!F836="blank row 2"),"",IF(LEN(INDEX(Settings!$C$6:$C$37,FixtureCalc!F836))=0,"BYE",INDEX(Settings!$C$6:$C$37,FixtureCalc!F836)) )),"")</f>
        <v/>
      </c>
      <c r="K840" s="90"/>
      <c r="L840" s="195" t="str">
        <f t="shared" si="77"/>
        <v/>
      </c>
      <c r="S840" s="201" t="str">
        <f t="shared" ref="S840:S903" si="79">IFERROR(IF(AND(LEN(F840)&gt;0,LEN(J840)&gt;0),"YES","NO"),"")</f>
        <v>NO</v>
      </c>
      <c r="T840" s="201" t="str">
        <f t="shared" ref="T840:T903" si="80">IFERROR(IF(OR(F840="BYE",J840="BYE"),"YES","NO"),"")</f>
        <v>NO</v>
      </c>
      <c r="U840" s="201" t="str">
        <f t="shared" ref="U840:U903" si="81">IF(OR(LEN(G840)=0,LEN(I840)=0),"NO","YES")</f>
        <v>NO</v>
      </c>
      <c r="V840" s="139">
        <f t="shared" ref="V840:V903" si="82">IF(LEN(D840)=0,0,COUNTIFS($D$8:$D$1750,D840,$G$8:$G$1750,"&lt;&gt;"&amp;"",$I$8:$I$1750,"&lt;&gt;"&amp;""))</f>
        <v>0</v>
      </c>
      <c r="W840" s="199" t="str">
        <f t="shared" si="78"/>
        <v/>
      </c>
    </row>
    <row r="841" spans="1:23" ht="18" customHeight="1" x14ac:dyDescent="0.25">
      <c r="A841" s="69"/>
      <c r="B841" s="81"/>
      <c r="C841" s="110"/>
      <c r="D841" s="141" t="str">
        <f>IFERROR(IF(FixtureCalc!C837="-","",IF(OR(FixtureCalc!E837="blank row 1",FixtureCalc!E837="blank row 2"),"","Matchweek "&amp;FixtureCalc!C837)),"")</f>
        <v/>
      </c>
      <c r="E841" s="142" t="str">
        <f>IFERROR(IF(LEN(INDEX(Settings!$D$6:$D$37,MATCH(Fixture!F841,Settings!$C$6:$C$37,0)))=0,"",INDEX(Settings!$D$6:$D$37,MATCH(Fixture!F841,Settings!$C$6:$C$37,0))),"")</f>
        <v/>
      </c>
      <c r="F841" s="185" t="str">
        <f>IFERROR(IF(FixtureCalc!C837="-","",IF(OR(FixtureCalc!E837="blank row 1",FixtureCalc!E837="blank row 2"),"", IF(LEN(INDEX(Settings!$C$6:$C$37,FixtureCalc!E837))=0,"BYE",INDEX(Settings!$C$6:$C$37,FixtureCalc!E837))  )),"")</f>
        <v/>
      </c>
      <c r="G841" s="27"/>
      <c r="H841" s="82"/>
      <c r="I841" s="27"/>
      <c r="J841" s="175" t="str">
        <f>IFERROR(IF(FixtureCalc!C837="-","",IF(OR(FixtureCalc!F837="blank row 1",FixtureCalc!F837="blank row 2"),"",IF(LEN(INDEX(Settings!$C$6:$C$37,FixtureCalc!F837))=0,"BYE",INDEX(Settings!$C$6:$C$37,FixtureCalc!F837)) )),"")</f>
        <v/>
      </c>
      <c r="K841" s="90"/>
      <c r="L841" s="195" t="str">
        <f t="shared" ref="L841:L904" si="83">IFERROR(IF(LEN(W841)&gt;0,"←",""),"")</f>
        <v/>
      </c>
      <c r="S841" s="201" t="str">
        <f t="shared" si="79"/>
        <v>NO</v>
      </c>
      <c r="T841" s="201" t="str">
        <f t="shared" si="80"/>
        <v>NO</v>
      </c>
      <c r="U841" s="201" t="str">
        <f t="shared" si="81"/>
        <v>NO</v>
      </c>
      <c r="V841" s="139">
        <f t="shared" si="82"/>
        <v>0</v>
      </c>
      <c r="W841" s="199" t="str">
        <f t="shared" si="78"/>
        <v/>
      </c>
    </row>
    <row r="842" spans="1:23" ht="18" customHeight="1" x14ac:dyDescent="0.25">
      <c r="A842" s="69"/>
      <c r="B842" s="81"/>
      <c r="C842" s="110"/>
      <c r="D842" s="141" t="str">
        <f>IFERROR(IF(FixtureCalc!C838="-","",IF(OR(FixtureCalc!E838="blank row 1",FixtureCalc!E838="blank row 2"),"","Matchweek "&amp;FixtureCalc!C838)),"")</f>
        <v/>
      </c>
      <c r="E842" s="142" t="str">
        <f>IFERROR(IF(LEN(INDEX(Settings!$D$6:$D$37,MATCH(Fixture!F842,Settings!$C$6:$C$37,0)))=0,"",INDEX(Settings!$D$6:$D$37,MATCH(Fixture!F842,Settings!$C$6:$C$37,0))),"")</f>
        <v/>
      </c>
      <c r="F842" s="185" t="str">
        <f>IFERROR(IF(FixtureCalc!C838="-","",IF(OR(FixtureCalc!E838="blank row 1",FixtureCalc!E838="blank row 2"),"", IF(LEN(INDEX(Settings!$C$6:$C$37,FixtureCalc!E838))=0,"BYE",INDEX(Settings!$C$6:$C$37,FixtureCalc!E838))  )),"")</f>
        <v/>
      </c>
      <c r="G842" s="27"/>
      <c r="H842" s="82"/>
      <c r="I842" s="27"/>
      <c r="J842" s="175" t="str">
        <f>IFERROR(IF(FixtureCalc!C838="-","",IF(OR(FixtureCalc!F838="blank row 1",FixtureCalc!F838="blank row 2"),"",IF(LEN(INDEX(Settings!$C$6:$C$37,FixtureCalc!F838))=0,"BYE",INDEX(Settings!$C$6:$C$37,FixtureCalc!F838)) )),"")</f>
        <v/>
      </c>
      <c r="K842" s="90"/>
      <c r="L842" s="195" t="str">
        <f t="shared" si="83"/>
        <v/>
      </c>
      <c r="S842" s="201" t="str">
        <f t="shared" si="79"/>
        <v>NO</v>
      </c>
      <c r="T842" s="201" t="str">
        <f t="shared" si="80"/>
        <v>NO</v>
      </c>
      <c r="U842" s="201" t="str">
        <f t="shared" si="81"/>
        <v>NO</v>
      </c>
      <c r="V842" s="139">
        <f t="shared" si="82"/>
        <v>0</v>
      </c>
      <c r="W842" s="199" t="str">
        <f t="shared" ref="W842:W905" si="84">IF(S842="YES",IF(T842="YES",IF(U842="YES","← Delete the scores",""),IF(AND(U842="NO",V842&gt;0),"← Insert the scores of both teams","")),IF(U842="YES","← Delete the scores",""))</f>
        <v/>
      </c>
    </row>
    <row r="843" spans="1:23" ht="18" customHeight="1" x14ac:dyDescent="0.25">
      <c r="A843" s="69"/>
      <c r="B843" s="81"/>
      <c r="C843" s="110"/>
      <c r="D843" s="141" t="str">
        <f>IFERROR(IF(FixtureCalc!C839="-","",IF(OR(FixtureCalc!E839="blank row 1",FixtureCalc!E839="blank row 2"),"","Matchweek "&amp;FixtureCalc!C839)),"")</f>
        <v/>
      </c>
      <c r="E843" s="142" t="str">
        <f>IFERROR(IF(LEN(INDEX(Settings!$D$6:$D$37,MATCH(Fixture!F843,Settings!$C$6:$C$37,0)))=0,"",INDEX(Settings!$D$6:$D$37,MATCH(Fixture!F843,Settings!$C$6:$C$37,0))),"")</f>
        <v/>
      </c>
      <c r="F843" s="185" t="str">
        <f>IFERROR(IF(FixtureCalc!C839="-","",IF(OR(FixtureCalc!E839="blank row 1",FixtureCalc!E839="blank row 2"),"", IF(LEN(INDEX(Settings!$C$6:$C$37,FixtureCalc!E839))=0,"BYE",INDEX(Settings!$C$6:$C$37,FixtureCalc!E839))  )),"")</f>
        <v/>
      </c>
      <c r="G843" s="27"/>
      <c r="H843" s="82"/>
      <c r="I843" s="27"/>
      <c r="J843" s="175" t="str">
        <f>IFERROR(IF(FixtureCalc!C839="-","",IF(OR(FixtureCalc!F839="blank row 1",FixtureCalc!F839="blank row 2"),"",IF(LEN(INDEX(Settings!$C$6:$C$37,FixtureCalc!F839))=0,"BYE",INDEX(Settings!$C$6:$C$37,FixtureCalc!F839)) )),"")</f>
        <v/>
      </c>
      <c r="K843" s="90"/>
      <c r="L843" s="195" t="str">
        <f t="shared" si="83"/>
        <v/>
      </c>
      <c r="S843" s="201" t="str">
        <f t="shared" si="79"/>
        <v>NO</v>
      </c>
      <c r="T843" s="201" t="str">
        <f t="shared" si="80"/>
        <v>NO</v>
      </c>
      <c r="U843" s="201" t="str">
        <f t="shared" si="81"/>
        <v>NO</v>
      </c>
      <c r="V843" s="139">
        <f t="shared" si="82"/>
        <v>0</v>
      </c>
      <c r="W843" s="199" t="str">
        <f t="shared" si="84"/>
        <v/>
      </c>
    </row>
    <row r="844" spans="1:23" ht="18" customHeight="1" x14ac:dyDescent="0.25">
      <c r="A844" s="69"/>
      <c r="B844" s="81"/>
      <c r="C844" s="110"/>
      <c r="D844" s="141" t="str">
        <f>IFERROR(IF(FixtureCalc!C840="-","",IF(OR(FixtureCalc!E840="blank row 1",FixtureCalc!E840="blank row 2"),"","Matchweek "&amp;FixtureCalc!C840)),"")</f>
        <v/>
      </c>
      <c r="E844" s="142" t="str">
        <f>IFERROR(IF(LEN(INDEX(Settings!$D$6:$D$37,MATCH(Fixture!F844,Settings!$C$6:$C$37,0)))=0,"",INDEX(Settings!$D$6:$D$37,MATCH(Fixture!F844,Settings!$C$6:$C$37,0))),"")</f>
        <v/>
      </c>
      <c r="F844" s="185" t="str">
        <f>IFERROR(IF(FixtureCalc!C840="-","",IF(OR(FixtureCalc!E840="blank row 1",FixtureCalc!E840="blank row 2"),"", IF(LEN(INDEX(Settings!$C$6:$C$37,FixtureCalc!E840))=0,"BYE",INDEX(Settings!$C$6:$C$37,FixtureCalc!E840))  )),"")</f>
        <v/>
      </c>
      <c r="G844" s="27"/>
      <c r="H844" s="82"/>
      <c r="I844" s="27"/>
      <c r="J844" s="175" t="str">
        <f>IFERROR(IF(FixtureCalc!C840="-","",IF(OR(FixtureCalc!F840="blank row 1",FixtureCalc!F840="blank row 2"),"",IF(LEN(INDEX(Settings!$C$6:$C$37,FixtureCalc!F840))=0,"BYE",INDEX(Settings!$C$6:$C$37,FixtureCalc!F840)) )),"")</f>
        <v/>
      </c>
      <c r="K844" s="90"/>
      <c r="L844" s="195" t="str">
        <f t="shared" si="83"/>
        <v/>
      </c>
      <c r="S844" s="201" t="str">
        <f t="shared" si="79"/>
        <v>NO</v>
      </c>
      <c r="T844" s="201" t="str">
        <f t="shared" si="80"/>
        <v>NO</v>
      </c>
      <c r="U844" s="201" t="str">
        <f t="shared" si="81"/>
        <v>NO</v>
      </c>
      <c r="V844" s="139">
        <f t="shared" si="82"/>
        <v>0</v>
      </c>
      <c r="W844" s="199" t="str">
        <f t="shared" si="84"/>
        <v/>
      </c>
    </row>
    <row r="845" spans="1:23" ht="18" customHeight="1" x14ac:dyDescent="0.25">
      <c r="A845" s="69"/>
      <c r="B845" s="81"/>
      <c r="C845" s="110"/>
      <c r="D845" s="141" t="str">
        <f>IFERROR(IF(FixtureCalc!C841="-","",IF(OR(FixtureCalc!E841="blank row 1",FixtureCalc!E841="blank row 2"),"","Matchweek "&amp;FixtureCalc!C841)),"")</f>
        <v/>
      </c>
      <c r="E845" s="142" t="str">
        <f>IFERROR(IF(LEN(INDEX(Settings!$D$6:$D$37,MATCH(Fixture!F845,Settings!$C$6:$C$37,0)))=0,"",INDEX(Settings!$D$6:$D$37,MATCH(Fixture!F845,Settings!$C$6:$C$37,0))),"")</f>
        <v/>
      </c>
      <c r="F845" s="185" t="str">
        <f>IFERROR(IF(FixtureCalc!C841="-","",IF(OR(FixtureCalc!E841="blank row 1",FixtureCalc!E841="blank row 2"),"", IF(LEN(INDEX(Settings!$C$6:$C$37,FixtureCalc!E841))=0,"BYE",INDEX(Settings!$C$6:$C$37,FixtureCalc!E841))  )),"")</f>
        <v/>
      </c>
      <c r="G845" s="27"/>
      <c r="H845" s="82"/>
      <c r="I845" s="27"/>
      <c r="J845" s="175" t="str">
        <f>IFERROR(IF(FixtureCalc!C841="-","",IF(OR(FixtureCalc!F841="blank row 1",FixtureCalc!F841="blank row 2"),"",IF(LEN(INDEX(Settings!$C$6:$C$37,FixtureCalc!F841))=0,"BYE",INDEX(Settings!$C$6:$C$37,FixtureCalc!F841)) )),"")</f>
        <v/>
      </c>
      <c r="K845" s="90"/>
      <c r="L845" s="195" t="str">
        <f t="shared" si="83"/>
        <v/>
      </c>
      <c r="S845" s="201" t="str">
        <f t="shared" si="79"/>
        <v>NO</v>
      </c>
      <c r="T845" s="201" t="str">
        <f t="shared" si="80"/>
        <v>NO</v>
      </c>
      <c r="U845" s="201" t="str">
        <f t="shared" si="81"/>
        <v>NO</v>
      </c>
      <c r="V845" s="139">
        <f t="shared" si="82"/>
        <v>0</v>
      </c>
      <c r="W845" s="199" t="str">
        <f t="shared" si="84"/>
        <v/>
      </c>
    </row>
    <row r="846" spans="1:23" ht="18" customHeight="1" x14ac:dyDescent="0.25">
      <c r="A846" s="69"/>
      <c r="B846" s="81"/>
      <c r="C846" s="110"/>
      <c r="D846" s="141" t="str">
        <f>IFERROR(IF(FixtureCalc!C842="-","",IF(OR(FixtureCalc!E842="blank row 1",FixtureCalc!E842="blank row 2"),"","Matchweek "&amp;FixtureCalc!C842)),"")</f>
        <v/>
      </c>
      <c r="E846" s="142" t="str">
        <f>IFERROR(IF(LEN(INDEX(Settings!$D$6:$D$37,MATCH(Fixture!F846,Settings!$C$6:$C$37,0)))=0,"",INDEX(Settings!$D$6:$D$37,MATCH(Fixture!F846,Settings!$C$6:$C$37,0))),"")</f>
        <v/>
      </c>
      <c r="F846" s="185" t="str">
        <f>IFERROR(IF(FixtureCalc!C842="-","",IF(OR(FixtureCalc!E842="blank row 1",FixtureCalc!E842="blank row 2"),"", IF(LEN(INDEX(Settings!$C$6:$C$37,FixtureCalc!E842))=0,"BYE",INDEX(Settings!$C$6:$C$37,FixtureCalc!E842))  )),"")</f>
        <v/>
      </c>
      <c r="G846" s="27"/>
      <c r="H846" s="82"/>
      <c r="I846" s="27"/>
      <c r="J846" s="175" t="str">
        <f>IFERROR(IF(FixtureCalc!C842="-","",IF(OR(FixtureCalc!F842="blank row 1",FixtureCalc!F842="blank row 2"),"",IF(LEN(INDEX(Settings!$C$6:$C$37,FixtureCalc!F842))=0,"BYE",INDEX(Settings!$C$6:$C$37,FixtureCalc!F842)) )),"")</f>
        <v/>
      </c>
      <c r="K846" s="90"/>
      <c r="L846" s="195" t="str">
        <f t="shared" si="83"/>
        <v/>
      </c>
      <c r="S846" s="201" t="str">
        <f t="shared" si="79"/>
        <v>NO</v>
      </c>
      <c r="T846" s="201" t="str">
        <f t="shared" si="80"/>
        <v>NO</v>
      </c>
      <c r="U846" s="201" t="str">
        <f t="shared" si="81"/>
        <v>NO</v>
      </c>
      <c r="V846" s="139">
        <f t="shared" si="82"/>
        <v>0</v>
      </c>
      <c r="W846" s="199" t="str">
        <f t="shared" si="84"/>
        <v/>
      </c>
    </row>
    <row r="847" spans="1:23" ht="18" customHeight="1" x14ac:dyDescent="0.25">
      <c r="A847" s="69"/>
      <c r="B847" s="81"/>
      <c r="C847" s="110"/>
      <c r="D847" s="141" t="str">
        <f>IFERROR(IF(FixtureCalc!C843="-","",IF(OR(FixtureCalc!E843="blank row 1",FixtureCalc!E843="blank row 2"),"","Matchweek "&amp;FixtureCalc!C843)),"")</f>
        <v/>
      </c>
      <c r="E847" s="142" t="str">
        <f>IFERROR(IF(LEN(INDEX(Settings!$D$6:$D$37,MATCH(Fixture!F847,Settings!$C$6:$C$37,0)))=0,"",INDEX(Settings!$D$6:$D$37,MATCH(Fixture!F847,Settings!$C$6:$C$37,0))),"")</f>
        <v/>
      </c>
      <c r="F847" s="185" t="str">
        <f>IFERROR(IF(FixtureCalc!C843="-","",IF(OR(FixtureCalc!E843="blank row 1",FixtureCalc!E843="blank row 2"),"", IF(LEN(INDEX(Settings!$C$6:$C$37,FixtureCalc!E843))=0,"BYE",INDEX(Settings!$C$6:$C$37,FixtureCalc!E843))  )),"")</f>
        <v/>
      </c>
      <c r="G847" s="27"/>
      <c r="H847" s="82"/>
      <c r="I847" s="27"/>
      <c r="J847" s="175" t="str">
        <f>IFERROR(IF(FixtureCalc!C843="-","",IF(OR(FixtureCalc!F843="blank row 1",FixtureCalc!F843="blank row 2"),"",IF(LEN(INDEX(Settings!$C$6:$C$37,FixtureCalc!F843))=0,"BYE",INDEX(Settings!$C$6:$C$37,FixtureCalc!F843)) )),"")</f>
        <v/>
      </c>
      <c r="K847" s="90"/>
      <c r="L847" s="195" t="str">
        <f t="shared" si="83"/>
        <v/>
      </c>
      <c r="S847" s="201" t="str">
        <f t="shared" si="79"/>
        <v>NO</v>
      </c>
      <c r="T847" s="201" t="str">
        <f t="shared" si="80"/>
        <v>NO</v>
      </c>
      <c r="U847" s="201" t="str">
        <f t="shared" si="81"/>
        <v>NO</v>
      </c>
      <c r="V847" s="139">
        <f t="shared" si="82"/>
        <v>0</v>
      </c>
      <c r="W847" s="199" t="str">
        <f t="shared" si="84"/>
        <v/>
      </c>
    </row>
    <row r="848" spans="1:23" ht="18" customHeight="1" x14ac:dyDescent="0.25">
      <c r="A848" s="69"/>
      <c r="B848" s="81"/>
      <c r="C848" s="110"/>
      <c r="D848" s="141" t="str">
        <f>IFERROR(IF(FixtureCalc!C844="-","",IF(OR(FixtureCalc!E844="blank row 1",FixtureCalc!E844="blank row 2"),"","Matchweek "&amp;FixtureCalc!C844)),"")</f>
        <v/>
      </c>
      <c r="E848" s="142" t="str">
        <f>IFERROR(IF(LEN(INDEX(Settings!$D$6:$D$37,MATCH(Fixture!F848,Settings!$C$6:$C$37,0)))=0,"",INDEX(Settings!$D$6:$D$37,MATCH(Fixture!F848,Settings!$C$6:$C$37,0))),"")</f>
        <v/>
      </c>
      <c r="F848" s="185" t="str">
        <f>IFERROR(IF(FixtureCalc!C844="-","",IF(OR(FixtureCalc!E844="blank row 1",FixtureCalc!E844="blank row 2"),"", IF(LEN(INDEX(Settings!$C$6:$C$37,FixtureCalc!E844))=0,"BYE",INDEX(Settings!$C$6:$C$37,FixtureCalc!E844))  )),"")</f>
        <v/>
      </c>
      <c r="G848" s="27"/>
      <c r="H848" s="82"/>
      <c r="I848" s="27"/>
      <c r="J848" s="175" t="str">
        <f>IFERROR(IF(FixtureCalc!C844="-","",IF(OR(FixtureCalc!F844="blank row 1",FixtureCalc!F844="blank row 2"),"",IF(LEN(INDEX(Settings!$C$6:$C$37,FixtureCalc!F844))=0,"BYE",INDEX(Settings!$C$6:$C$37,FixtureCalc!F844)) )),"")</f>
        <v/>
      </c>
      <c r="K848" s="90"/>
      <c r="L848" s="195" t="str">
        <f t="shared" si="83"/>
        <v/>
      </c>
      <c r="S848" s="201" t="str">
        <f t="shared" si="79"/>
        <v>NO</v>
      </c>
      <c r="T848" s="201" t="str">
        <f t="shared" si="80"/>
        <v>NO</v>
      </c>
      <c r="U848" s="201" t="str">
        <f t="shared" si="81"/>
        <v>NO</v>
      </c>
      <c r="V848" s="139">
        <f t="shared" si="82"/>
        <v>0</v>
      </c>
      <c r="W848" s="199" t="str">
        <f t="shared" si="84"/>
        <v/>
      </c>
    </row>
    <row r="849" spans="1:23" ht="18" customHeight="1" x14ac:dyDescent="0.25">
      <c r="A849" s="69"/>
      <c r="B849" s="81"/>
      <c r="C849" s="110"/>
      <c r="D849" s="141" t="str">
        <f>IFERROR(IF(FixtureCalc!C845="-","",IF(OR(FixtureCalc!E845="blank row 1",FixtureCalc!E845="blank row 2"),"","Matchweek "&amp;FixtureCalc!C845)),"")</f>
        <v/>
      </c>
      <c r="E849" s="142" t="str">
        <f>IFERROR(IF(LEN(INDEX(Settings!$D$6:$D$37,MATCH(Fixture!F849,Settings!$C$6:$C$37,0)))=0,"",INDEX(Settings!$D$6:$D$37,MATCH(Fixture!F849,Settings!$C$6:$C$37,0))),"")</f>
        <v/>
      </c>
      <c r="F849" s="185" t="str">
        <f>IFERROR(IF(FixtureCalc!C845="-","",IF(OR(FixtureCalc!E845="blank row 1",FixtureCalc!E845="blank row 2"),"", IF(LEN(INDEX(Settings!$C$6:$C$37,FixtureCalc!E845))=0,"BYE",INDEX(Settings!$C$6:$C$37,FixtureCalc!E845))  )),"")</f>
        <v/>
      </c>
      <c r="G849" s="27"/>
      <c r="H849" s="82"/>
      <c r="I849" s="27"/>
      <c r="J849" s="175" t="str">
        <f>IFERROR(IF(FixtureCalc!C845="-","",IF(OR(FixtureCalc!F845="blank row 1",FixtureCalc!F845="blank row 2"),"",IF(LEN(INDEX(Settings!$C$6:$C$37,FixtureCalc!F845))=0,"BYE",INDEX(Settings!$C$6:$C$37,FixtureCalc!F845)) )),"")</f>
        <v/>
      </c>
      <c r="K849" s="90"/>
      <c r="L849" s="195" t="str">
        <f t="shared" si="83"/>
        <v/>
      </c>
      <c r="S849" s="201" t="str">
        <f t="shared" si="79"/>
        <v>NO</v>
      </c>
      <c r="T849" s="201" t="str">
        <f t="shared" si="80"/>
        <v>NO</v>
      </c>
      <c r="U849" s="201" t="str">
        <f t="shared" si="81"/>
        <v>NO</v>
      </c>
      <c r="V849" s="139">
        <f t="shared" si="82"/>
        <v>0</v>
      </c>
      <c r="W849" s="199" t="str">
        <f t="shared" si="84"/>
        <v/>
      </c>
    </row>
    <row r="850" spans="1:23" ht="18" customHeight="1" x14ac:dyDescent="0.25">
      <c r="A850" s="69"/>
      <c r="B850" s="81"/>
      <c r="C850" s="110"/>
      <c r="D850" s="141" t="str">
        <f>IFERROR(IF(FixtureCalc!C846="-","",IF(OR(FixtureCalc!E846="blank row 1",FixtureCalc!E846="blank row 2"),"","Matchweek "&amp;FixtureCalc!C846)),"")</f>
        <v/>
      </c>
      <c r="E850" s="142" t="str">
        <f>IFERROR(IF(LEN(INDEX(Settings!$D$6:$D$37,MATCH(Fixture!F850,Settings!$C$6:$C$37,0)))=0,"",INDEX(Settings!$D$6:$D$37,MATCH(Fixture!F850,Settings!$C$6:$C$37,0))),"")</f>
        <v/>
      </c>
      <c r="F850" s="185" t="str">
        <f>IFERROR(IF(FixtureCalc!C846="-","",IF(OR(FixtureCalc!E846="blank row 1",FixtureCalc!E846="blank row 2"),"", IF(LEN(INDEX(Settings!$C$6:$C$37,FixtureCalc!E846))=0,"BYE",INDEX(Settings!$C$6:$C$37,FixtureCalc!E846))  )),"")</f>
        <v/>
      </c>
      <c r="G850" s="27"/>
      <c r="H850" s="82"/>
      <c r="I850" s="27"/>
      <c r="J850" s="175" t="str">
        <f>IFERROR(IF(FixtureCalc!C846="-","",IF(OR(FixtureCalc!F846="blank row 1",FixtureCalc!F846="blank row 2"),"",IF(LEN(INDEX(Settings!$C$6:$C$37,FixtureCalc!F846))=0,"BYE",INDEX(Settings!$C$6:$C$37,FixtureCalc!F846)) )),"")</f>
        <v/>
      </c>
      <c r="K850" s="90"/>
      <c r="L850" s="195" t="str">
        <f t="shared" si="83"/>
        <v/>
      </c>
      <c r="S850" s="201" t="str">
        <f t="shared" si="79"/>
        <v>NO</v>
      </c>
      <c r="T850" s="201" t="str">
        <f t="shared" si="80"/>
        <v>NO</v>
      </c>
      <c r="U850" s="201" t="str">
        <f t="shared" si="81"/>
        <v>NO</v>
      </c>
      <c r="V850" s="139">
        <f t="shared" si="82"/>
        <v>0</v>
      </c>
      <c r="W850" s="199" t="str">
        <f t="shared" si="84"/>
        <v/>
      </c>
    </row>
    <row r="851" spans="1:23" ht="18" customHeight="1" x14ac:dyDescent="0.25">
      <c r="A851" s="69"/>
      <c r="B851" s="81"/>
      <c r="C851" s="110"/>
      <c r="D851" s="141" t="str">
        <f>IFERROR(IF(FixtureCalc!C847="-","",IF(OR(FixtureCalc!E847="blank row 1",FixtureCalc!E847="blank row 2"),"","Matchweek "&amp;FixtureCalc!C847)),"")</f>
        <v/>
      </c>
      <c r="E851" s="142" t="str">
        <f>IFERROR(IF(LEN(INDEX(Settings!$D$6:$D$37,MATCH(Fixture!F851,Settings!$C$6:$C$37,0)))=0,"",INDEX(Settings!$D$6:$D$37,MATCH(Fixture!F851,Settings!$C$6:$C$37,0))),"")</f>
        <v/>
      </c>
      <c r="F851" s="185" t="str">
        <f>IFERROR(IF(FixtureCalc!C847="-","",IF(OR(FixtureCalc!E847="blank row 1",FixtureCalc!E847="blank row 2"),"", IF(LEN(INDEX(Settings!$C$6:$C$37,FixtureCalc!E847))=0,"BYE",INDEX(Settings!$C$6:$C$37,FixtureCalc!E847))  )),"")</f>
        <v/>
      </c>
      <c r="G851" s="27"/>
      <c r="H851" s="82"/>
      <c r="I851" s="27"/>
      <c r="J851" s="175" t="str">
        <f>IFERROR(IF(FixtureCalc!C847="-","",IF(OR(FixtureCalc!F847="blank row 1",FixtureCalc!F847="blank row 2"),"",IF(LEN(INDEX(Settings!$C$6:$C$37,FixtureCalc!F847))=0,"BYE",INDEX(Settings!$C$6:$C$37,FixtureCalc!F847)) )),"")</f>
        <v/>
      </c>
      <c r="K851" s="90"/>
      <c r="L851" s="195" t="str">
        <f t="shared" si="83"/>
        <v/>
      </c>
      <c r="S851" s="201" t="str">
        <f t="shared" si="79"/>
        <v>NO</v>
      </c>
      <c r="T851" s="201" t="str">
        <f t="shared" si="80"/>
        <v>NO</v>
      </c>
      <c r="U851" s="201" t="str">
        <f t="shared" si="81"/>
        <v>NO</v>
      </c>
      <c r="V851" s="139">
        <f t="shared" si="82"/>
        <v>0</v>
      </c>
      <c r="W851" s="199" t="str">
        <f t="shared" si="84"/>
        <v/>
      </c>
    </row>
    <row r="852" spans="1:23" ht="18" customHeight="1" x14ac:dyDescent="0.25">
      <c r="A852" s="69"/>
      <c r="B852" s="81"/>
      <c r="C852" s="110"/>
      <c r="D852" s="141" t="str">
        <f>IFERROR(IF(FixtureCalc!C848="-","",IF(OR(FixtureCalc!E848="blank row 1",FixtureCalc!E848="blank row 2"),"","Matchweek "&amp;FixtureCalc!C848)),"")</f>
        <v/>
      </c>
      <c r="E852" s="142" t="str">
        <f>IFERROR(IF(LEN(INDEX(Settings!$D$6:$D$37,MATCH(Fixture!F852,Settings!$C$6:$C$37,0)))=0,"",INDEX(Settings!$D$6:$D$37,MATCH(Fixture!F852,Settings!$C$6:$C$37,0))),"")</f>
        <v/>
      </c>
      <c r="F852" s="185" t="str">
        <f>IFERROR(IF(FixtureCalc!C848="-","",IF(OR(FixtureCalc!E848="blank row 1",FixtureCalc!E848="blank row 2"),"", IF(LEN(INDEX(Settings!$C$6:$C$37,FixtureCalc!E848))=0,"BYE",INDEX(Settings!$C$6:$C$37,FixtureCalc!E848))  )),"")</f>
        <v/>
      </c>
      <c r="G852" s="27"/>
      <c r="H852" s="82"/>
      <c r="I852" s="27"/>
      <c r="J852" s="175" t="str">
        <f>IFERROR(IF(FixtureCalc!C848="-","",IF(OR(FixtureCalc!F848="blank row 1",FixtureCalc!F848="blank row 2"),"",IF(LEN(INDEX(Settings!$C$6:$C$37,FixtureCalc!F848))=0,"BYE",INDEX(Settings!$C$6:$C$37,FixtureCalc!F848)) )),"")</f>
        <v/>
      </c>
      <c r="K852" s="90"/>
      <c r="L852" s="195" t="str">
        <f t="shared" si="83"/>
        <v/>
      </c>
      <c r="S852" s="201" t="str">
        <f t="shared" si="79"/>
        <v>NO</v>
      </c>
      <c r="T852" s="201" t="str">
        <f t="shared" si="80"/>
        <v>NO</v>
      </c>
      <c r="U852" s="201" t="str">
        <f t="shared" si="81"/>
        <v>NO</v>
      </c>
      <c r="V852" s="139">
        <f t="shared" si="82"/>
        <v>0</v>
      </c>
      <c r="W852" s="199" t="str">
        <f t="shared" si="84"/>
        <v/>
      </c>
    </row>
    <row r="853" spans="1:23" ht="18" customHeight="1" x14ac:dyDescent="0.25">
      <c r="A853" s="69"/>
      <c r="B853" s="81"/>
      <c r="C853" s="110"/>
      <c r="D853" s="141" t="str">
        <f>IFERROR(IF(FixtureCalc!C849="-","",IF(OR(FixtureCalc!E849="blank row 1",FixtureCalc!E849="blank row 2"),"","Matchweek "&amp;FixtureCalc!C849)),"")</f>
        <v/>
      </c>
      <c r="E853" s="142" t="str">
        <f>IFERROR(IF(LEN(INDEX(Settings!$D$6:$D$37,MATCH(Fixture!F853,Settings!$C$6:$C$37,0)))=0,"",INDEX(Settings!$D$6:$D$37,MATCH(Fixture!F853,Settings!$C$6:$C$37,0))),"")</f>
        <v/>
      </c>
      <c r="F853" s="185" t="str">
        <f>IFERROR(IF(FixtureCalc!C849="-","",IF(OR(FixtureCalc!E849="blank row 1",FixtureCalc!E849="blank row 2"),"", IF(LEN(INDEX(Settings!$C$6:$C$37,FixtureCalc!E849))=0,"BYE",INDEX(Settings!$C$6:$C$37,FixtureCalc!E849))  )),"")</f>
        <v/>
      </c>
      <c r="G853" s="27"/>
      <c r="H853" s="82"/>
      <c r="I853" s="27"/>
      <c r="J853" s="175" t="str">
        <f>IFERROR(IF(FixtureCalc!C849="-","",IF(OR(FixtureCalc!F849="blank row 1",FixtureCalc!F849="blank row 2"),"",IF(LEN(INDEX(Settings!$C$6:$C$37,FixtureCalc!F849))=0,"BYE",INDEX(Settings!$C$6:$C$37,FixtureCalc!F849)) )),"")</f>
        <v/>
      </c>
      <c r="K853" s="90"/>
      <c r="L853" s="195" t="str">
        <f t="shared" si="83"/>
        <v/>
      </c>
      <c r="S853" s="201" t="str">
        <f t="shared" si="79"/>
        <v>NO</v>
      </c>
      <c r="T853" s="201" t="str">
        <f t="shared" si="80"/>
        <v>NO</v>
      </c>
      <c r="U853" s="201" t="str">
        <f t="shared" si="81"/>
        <v>NO</v>
      </c>
      <c r="V853" s="139">
        <f t="shared" si="82"/>
        <v>0</v>
      </c>
      <c r="W853" s="199" t="str">
        <f t="shared" si="84"/>
        <v/>
      </c>
    </row>
    <row r="854" spans="1:23" ht="18" customHeight="1" x14ac:dyDescent="0.25">
      <c r="A854" s="69"/>
      <c r="B854" s="81"/>
      <c r="C854" s="110"/>
      <c r="D854" s="141" t="str">
        <f>IFERROR(IF(FixtureCalc!C850="-","",IF(OR(FixtureCalc!E850="blank row 1",FixtureCalc!E850="blank row 2"),"","Matchweek "&amp;FixtureCalc!C850)),"")</f>
        <v/>
      </c>
      <c r="E854" s="142" t="str">
        <f>IFERROR(IF(LEN(INDEX(Settings!$D$6:$D$37,MATCH(Fixture!F854,Settings!$C$6:$C$37,0)))=0,"",INDEX(Settings!$D$6:$D$37,MATCH(Fixture!F854,Settings!$C$6:$C$37,0))),"")</f>
        <v/>
      </c>
      <c r="F854" s="185" t="str">
        <f>IFERROR(IF(FixtureCalc!C850="-","",IF(OR(FixtureCalc!E850="blank row 1",FixtureCalc!E850="blank row 2"),"", IF(LEN(INDEX(Settings!$C$6:$C$37,FixtureCalc!E850))=0,"BYE",INDEX(Settings!$C$6:$C$37,FixtureCalc!E850))  )),"")</f>
        <v/>
      </c>
      <c r="G854" s="27"/>
      <c r="H854" s="82"/>
      <c r="I854" s="27"/>
      <c r="J854" s="175" t="str">
        <f>IFERROR(IF(FixtureCalc!C850="-","",IF(OR(FixtureCalc!F850="blank row 1",FixtureCalc!F850="blank row 2"),"",IF(LEN(INDEX(Settings!$C$6:$C$37,FixtureCalc!F850))=0,"BYE",INDEX(Settings!$C$6:$C$37,FixtureCalc!F850)) )),"")</f>
        <v/>
      </c>
      <c r="K854" s="90"/>
      <c r="L854" s="195" t="str">
        <f t="shared" si="83"/>
        <v/>
      </c>
      <c r="S854" s="201" t="str">
        <f t="shared" si="79"/>
        <v>NO</v>
      </c>
      <c r="T854" s="201" t="str">
        <f t="shared" si="80"/>
        <v>NO</v>
      </c>
      <c r="U854" s="201" t="str">
        <f t="shared" si="81"/>
        <v>NO</v>
      </c>
      <c r="V854" s="139">
        <f t="shared" si="82"/>
        <v>0</v>
      </c>
      <c r="W854" s="199" t="str">
        <f t="shared" si="84"/>
        <v/>
      </c>
    </row>
    <row r="855" spans="1:23" ht="18" customHeight="1" x14ac:dyDescent="0.25">
      <c r="A855" s="69"/>
      <c r="B855" s="81"/>
      <c r="C855" s="110"/>
      <c r="D855" s="141" t="str">
        <f>IFERROR(IF(FixtureCalc!C851="-","",IF(OR(FixtureCalc!E851="blank row 1",FixtureCalc!E851="blank row 2"),"","Matchweek "&amp;FixtureCalc!C851)),"")</f>
        <v/>
      </c>
      <c r="E855" s="142" t="str">
        <f>IFERROR(IF(LEN(INDEX(Settings!$D$6:$D$37,MATCH(Fixture!F855,Settings!$C$6:$C$37,0)))=0,"",INDEX(Settings!$D$6:$D$37,MATCH(Fixture!F855,Settings!$C$6:$C$37,0))),"")</f>
        <v/>
      </c>
      <c r="F855" s="185" t="str">
        <f>IFERROR(IF(FixtureCalc!C851="-","",IF(OR(FixtureCalc!E851="blank row 1",FixtureCalc!E851="blank row 2"),"", IF(LEN(INDEX(Settings!$C$6:$C$37,FixtureCalc!E851))=0,"BYE",INDEX(Settings!$C$6:$C$37,FixtureCalc!E851))  )),"")</f>
        <v/>
      </c>
      <c r="G855" s="27"/>
      <c r="H855" s="82"/>
      <c r="I855" s="27"/>
      <c r="J855" s="175" t="str">
        <f>IFERROR(IF(FixtureCalc!C851="-","",IF(OR(FixtureCalc!F851="blank row 1",FixtureCalc!F851="blank row 2"),"",IF(LEN(INDEX(Settings!$C$6:$C$37,FixtureCalc!F851))=0,"BYE",INDEX(Settings!$C$6:$C$37,FixtureCalc!F851)) )),"")</f>
        <v/>
      </c>
      <c r="K855" s="90"/>
      <c r="L855" s="195" t="str">
        <f t="shared" si="83"/>
        <v/>
      </c>
      <c r="S855" s="201" t="str">
        <f t="shared" si="79"/>
        <v>NO</v>
      </c>
      <c r="T855" s="201" t="str">
        <f t="shared" si="80"/>
        <v>NO</v>
      </c>
      <c r="U855" s="201" t="str">
        <f t="shared" si="81"/>
        <v>NO</v>
      </c>
      <c r="V855" s="139">
        <f t="shared" si="82"/>
        <v>0</v>
      </c>
      <c r="W855" s="199" t="str">
        <f t="shared" si="84"/>
        <v/>
      </c>
    </row>
    <row r="856" spans="1:23" ht="18" customHeight="1" x14ac:dyDescent="0.25">
      <c r="A856" s="69"/>
      <c r="B856" s="81"/>
      <c r="C856" s="110"/>
      <c r="D856" s="141" t="str">
        <f>IFERROR(IF(FixtureCalc!C852="-","",IF(OR(FixtureCalc!E852="blank row 1",FixtureCalc!E852="blank row 2"),"","Matchweek "&amp;FixtureCalc!C852)),"")</f>
        <v/>
      </c>
      <c r="E856" s="142" t="str">
        <f>IFERROR(IF(LEN(INDEX(Settings!$D$6:$D$37,MATCH(Fixture!F856,Settings!$C$6:$C$37,0)))=0,"",INDEX(Settings!$D$6:$D$37,MATCH(Fixture!F856,Settings!$C$6:$C$37,0))),"")</f>
        <v/>
      </c>
      <c r="F856" s="185" t="str">
        <f>IFERROR(IF(FixtureCalc!C852="-","",IF(OR(FixtureCalc!E852="blank row 1",FixtureCalc!E852="blank row 2"),"", IF(LEN(INDEX(Settings!$C$6:$C$37,FixtureCalc!E852))=0,"BYE",INDEX(Settings!$C$6:$C$37,FixtureCalc!E852))  )),"")</f>
        <v/>
      </c>
      <c r="G856" s="27"/>
      <c r="H856" s="82"/>
      <c r="I856" s="27"/>
      <c r="J856" s="175" t="str">
        <f>IFERROR(IF(FixtureCalc!C852="-","",IF(OR(FixtureCalc!F852="blank row 1",FixtureCalc!F852="blank row 2"),"",IF(LEN(INDEX(Settings!$C$6:$C$37,FixtureCalc!F852))=0,"BYE",INDEX(Settings!$C$6:$C$37,FixtureCalc!F852)) )),"")</f>
        <v/>
      </c>
      <c r="K856" s="90"/>
      <c r="L856" s="195" t="str">
        <f t="shared" si="83"/>
        <v/>
      </c>
      <c r="S856" s="201" t="str">
        <f t="shared" si="79"/>
        <v>NO</v>
      </c>
      <c r="T856" s="201" t="str">
        <f t="shared" si="80"/>
        <v>NO</v>
      </c>
      <c r="U856" s="201" t="str">
        <f t="shared" si="81"/>
        <v>NO</v>
      </c>
      <c r="V856" s="139">
        <f t="shared" si="82"/>
        <v>0</v>
      </c>
      <c r="W856" s="199" t="str">
        <f t="shared" si="84"/>
        <v/>
      </c>
    </row>
    <row r="857" spans="1:23" ht="18" customHeight="1" x14ac:dyDescent="0.25">
      <c r="A857" s="69"/>
      <c r="B857" s="81"/>
      <c r="C857" s="110"/>
      <c r="D857" s="141" t="str">
        <f>IFERROR(IF(FixtureCalc!C853="-","",IF(OR(FixtureCalc!E853="blank row 1",FixtureCalc!E853="blank row 2"),"","Matchweek "&amp;FixtureCalc!C853)),"")</f>
        <v/>
      </c>
      <c r="E857" s="142" t="str">
        <f>IFERROR(IF(LEN(INDEX(Settings!$D$6:$D$37,MATCH(Fixture!F857,Settings!$C$6:$C$37,0)))=0,"",INDEX(Settings!$D$6:$D$37,MATCH(Fixture!F857,Settings!$C$6:$C$37,0))),"")</f>
        <v/>
      </c>
      <c r="F857" s="185" t="str">
        <f>IFERROR(IF(FixtureCalc!C853="-","",IF(OR(FixtureCalc!E853="blank row 1",FixtureCalc!E853="blank row 2"),"", IF(LEN(INDEX(Settings!$C$6:$C$37,FixtureCalc!E853))=0,"BYE",INDEX(Settings!$C$6:$C$37,FixtureCalc!E853))  )),"")</f>
        <v/>
      </c>
      <c r="G857" s="27"/>
      <c r="H857" s="82"/>
      <c r="I857" s="27"/>
      <c r="J857" s="175" t="str">
        <f>IFERROR(IF(FixtureCalc!C853="-","",IF(OR(FixtureCalc!F853="blank row 1",FixtureCalc!F853="blank row 2"),"",IF(LEN(INDEX(Settings!$C$6:$C$37,FixtureCalc!F853))=0,"BYE",INDEX(Settings!$C$6:$C$37,FixtureCalc!F853)) )),"")</f>
        <v/>
      </c>
      <c r="K857" s="90"/>
      <c r="L857" s="195" t="str">
        <f t="shared" si="83"/>
        <v/>
      </c>
      <c r="S857" s="201" t="str">
        <f t="shared" si="79"/>
        <v>NO</v>
      </c>
      <c r="T857" s="201" t="str">
        <f t="shared" si="80"/>
        <v>NO</v>
      </c>
      <c r="U857" s="201" t="str">
        <f t="shared" si="81"/>
        <v>NO</v>
      </c>
      <c r="V857" s="139">
        <f t="shared" si="82"/>
        <v>0</v>
      </c>
      <c r="W857" s="199" t="str">
        <f t="shared" si="84"/>
        <v/>
      </c>
    </row>
    <row r="858" spans="1:23" ht="18" customHeight="1" x14ac:dyDescent="0.25">
      <c r="A858" s="69"/>
      <c r="B858" s="81"/>
      <c r="C858" s="110"/>
      <c r="D858" s="141" t="str">
        <f>IFERROR(IF(FixtureCalc!C854="-","",IF(OR(FixtureCalc!E854="blank row 1",FixtureCalc!E854="blank row 2"),"","Matchweek "&amp;FixtureCalc!C854)),"")</f>
        <v/>
      </c>
      <c r="E858" s="142" t="str">
        <f>IFERROR(IF(LEN(INDEX(Settings!$D$6:$D$37,MATCH(Fixture!F858,Settings!$C$6:$C$37,0)))=0,"",INDEX(Settings!$D$6:$D$37,MATCH(Fixture!F858,Settings!$C$6:$C$37,0))),"")</f>
        <v/>
      </c>
      <c r="F858" s="185" t="str">
        <f>IFERROR(IF(FixtureCalc!C854="-","",IF(OR(FixtureCalc!E854="blank row 1",FixtureCalc!E854="blank row 2"),"", IF(LEN(INDEX(Settings!$C$6:$C$37,FixtureCalc!E854))=0,"BYE",INDEX(Settings!$C$6:$C$37,FixtureCalc!E854))  )),"")</f>
        <v/>
      </c>
      <c r="G858" s="27"/>
      <c r="H858" s="82"/>
      <c r="I858" s="27"/>
      <c r="J858" s="175" t="str">
        <f>IFERROR(IF(FixtureCalc!C854="-","",IF(OR(FixtureCalc!F854="blank row 1",FixtureCalc!F854="blank row 2"),"",IF(LEN(INDEX(Settings!$C$6:$C$37,FixtureCalc!F854))=0,"BYE",INDEX(Settings!$C$6:$C$37,FixtureCalc!F854)) )),"")</f>
        <v/>
      </c>
      <c r="K858" s="90"/>
      <c r="L858" s="195" t="str">
        <f t="shared" si="83"/>
        <v/>
      </c>
      <c r="S858" s="201" t="str">
        <f t="shared" si="79"/>
        <v>NO</v>
      </c>
      <c r="T858" s="201" t="str">
        <f t="shared" si="80"/>
        <v>NO</v>
      </c>
      <c r="U858" s="201" t="str">
        <f t="shared" si="81"/>
        <v>NO</v>
      </c>
      <c r="V858" s="139">
        <f t="shared" si="82"/>
        <v>0</v>
      </c>
      <c r="W858" s="199" t="str">
        <f t="shared" si="84"/>
        <v/>
      </c>
    </row>
    <row r="859" spans="1:23" ht="18" customHeight="1" x14ac:dyDescent="0.25">
      <c r="A859" s="69"/>
      <c r="B859" s="81"/>
      <c r="C859" s="110"/>
      <c r="D859" s="141" t="str">
        <f>IFERROR(IF(FixtureCalc!C855="-","",IF(OR(FixtureCalc!E855="blank row 1",FixtureCalc!E855="blank row 2"),"","Matchweek "&amp;FixtureCalc!C855)),"")</f>
        <v/>
      </c>
      <c r="E859" s="142" t="str">
        <f>IFERROR(IF(LEN(INDEX(Settings!$D$6:$D$37,MATCH(Fixture!F859,Settings!$C$6:$C$37,0)))=0,"",INDEX(Settings!$D$6:$D$37,MATCH(Fixture!F859,Settings!$C$6:$C$37,0))),"")</f>
        <v/>
      </c>
      <c r="F859" s="185" t="str">
        <f>IFERROR(IF(FixtureCalc!C855="-","",IF(OR(FixtureCalc!E855="blank row 1",FixtureCalc!E855="blank row 2"),"", IF(LEN(INDEX(Settings!$C$6:$C$37,FixtureCalc!E855))=0,"BYE",INDEX(Settings!$C$6:$C$37,FixtureCalc!E855))  )),"")</f>
        <v/>
      </c>
      <c r="G859" s="27"/>
      <c r="H859" s="82"/>
      <c r="I859" s="27"/>
      <c r="J859" s="175" t="str">
        <f>IFERROR(IF(FixtureCalc!C855="-","",IF(OR(FixtureCalc!F855="blank row 1",FixtureCalc!F855="blank row 2"),"",IF(LEN(INDEX(Settings!$C$6:$C$37,FixtureCalc!F855))=0,"BYE",INDEX(Settings!$C$6:$C$37,FixtureCalc!F855)) )),"")</f>
        <v/>
      </c>
      <c r="K859" s="90"/>
      <c r="L859" s="195" t="str">
        <f t="shared" si="83"/>
        <v/>
      </c>
      <c r="S859" s="201" t="str">
        <f t="shared" si="79"/>
        <v>NO</v>
      </c>
      <c r="T859" s="201" t="str">
        <f t="shared" si="80"/>
        <v>NO</v>
      </c>
      <c r="U859" s="201" t="str">
        <f t="shared" si="81"/>
        <v>NO</v>
      </c>
      <c r="V859" s="139">
        <f t="shared" si="82"/>
        <v>0</v>
      </c>
      <c r="W859" s="199" t="str">
        <f t="shared" si="84"/>
        <v/>
      </c>
    </row>
    <row r="860" spans="1:23" ht="18" customHeight="1" x14ac:dyDescent="0.25">
      <c r="A860" s="69"/>
      <c r="B860" s="81"/>
      <c r="C860" s="110"/>
      <c r="D860" s="141" t="str">
        <f>IFERROR(IF(FixtureCalc!C856="-","",IF(OR(FixtureCalc!E856="blank row 1",FixtureCalc!E856="blank row 2"),"","Matchweek "&amp;FixtureCalc!C856)),"")</f>
        <v/>
      </c>
      <c r="E860" s="142" t="str">
        <f>IFERROR(IF(LEN(INDEX(Settings!$D$6:$D$37,MATCH(Fixture!F860,Settings!$C$6:$C$37,0)))=0,"",INDEX(Settings!$D$6:$D$37,MATCH(Fixture!F860,Settings!$C$6:$C$37,0))),"")</f>
        <v/>
      </c>
      <c r="F860" s="185" t="str">
        <f>IFERROR(IF(FixtureCalc!C856="-","",IF(OR(FixtureCalc!E856="blank row 1",FixtureCalc!E856="blank row 2"),"", IF(LEN(INDEX(Settings!$C$6:$C$37,FixtureCalc!E856))=0,"BYE",INDEX(Settings!$C$6:$C$37,FixtureCalc!E856))  )),"")</f>
        <v/>
      </c>
      <c r="G860" s="27"/>
      <c r="H860" s="82"/>
      <c r="I860" s="27"/>
      <c r="J860" s="175" t="str">
        <f>IFERROR(IF(FixtureCalc!C856="-","",IF(OR(FixtureCalc!F856="blank row 1",FixtureCalc!F856="blank row 2"),"",IF(LEN(INDEX(Settings!$C$6:$C$37,FixtureCalc!F856))=0,"BYE",INDEX(Settings!$C$6:$C$37,FixtureCalc!F856)) )),"")</f>
        <v/>
      </c>
      <c r="K860" s="90"/>
      <c r="L860" s="195" t="str">
        <f t="shared" si="83"/>
        <v/>
      </c>
      <c r="S860" s="201" t="str">
        <f t="shared" si="79"/>
        <v>NO</v>
      </c>
      <c r="T860" s="201" t="str">
        <f t="shared" si="80"/>
        <v>NO</v>
      </c>
      <c r="U860" s="201" t="str">
        <f t="shared" si="81"/>
        <v>NO</v>
      </c>
      <c r="V860" s="139">
        <f t="shared" si="82"/>
        <v>0</v>
      </c>
      <c r="W860" s="199" t="str">
        <f t="shared" si="84"/>
        <v/>
      </c>
    </row>
    <row r="861" spans="1:23" ht="18" customHeight="1" x14ac:dyDescent="0.25">
      <c r="A861" s="69"/>
      <c r="B861" s="81"/>
      <c r="C861" s="110"/>
      <c r="D861" s="141" t="str">
        <f>IFERROR(IF(FixtureCalc!C857="-","",IF(OR(FixtureCalc!E857="blank row 1",FixtureCalc!E857="blank row 2"),"","Matchweek "&amp;FixtureCalc!C857)),"")</f>
        <v/>
      </c>
      <c r="E861" s="142" t="str">
        <f>IFERROR(IF(LEN(INDEX(Settings!$D$6:$D$37,MATCH(Fixture!F861,Settings!$C$6:$C$37,0)))=0,"",INDEX(Settings!$D$6:$D$37,MATCH(Fixture!F861,Settings!$C$6:$C$37,0))),"")</f>
        <v/>
      </c>
      <c r="F861" s="185" t="str">
        <f>IFERROR(IF(FixtureCalc!C857="-","",IF(OR(FixtureCalc!E857="blank row 1",FixtureCalc!E857="blank row 2"),"", IF(LEN(INDEX(Settings!$C$6:$C$37,FixtureCalc!E857))=0,"BYE",INDEX(Settings!$C$6:$C$37,FixtureCalc!E857))  )),"")</f>
        <v/>
      </c>
      <c r="G861" s="27"/>
      <c r="H861" s="82"/>
      <c r="I861" s="27"/>
      <c r="J861" s="175" t="str">
        <f>IFERROR(IF(FixtureCalc!C857="-","",IF(OR(FixtureCalc!F857="blank row 1",FixtureCalc!F857="blank row 2"),"",IF(LEN(INDEX(Settings!$C$6:$C$37,FixtureCalc!F857))=0,"BYE",INDEX(Settings!$C$6:$C$37,FixtureCalc!F857)) )),"")</f>
        <v/>
      </c>
      <c r="K861" s="90"/>
      <c r="L861" s="195" t="str">
        <f t="shared" si="83"/>
        <v/>
      </c>
      <c r="S861" s="201" t="str">
        <f t="shared" si="79"/>
        <v>NO</v>
      </c>
      <c r="T861" s="201" t="str">
        <f t="shared" si="80"/>
        <v>NO</v>
      </c>
      <c r="U861" s="201" t="str">
        <f t="shared" si="81"/>
        <v>NO</v>
      </c>
      <c r="V861" s="139">
        <f t="shared" si="82"/>
        <v>0</v>
      </c>
      <c r="W861" s="199" t="str">
        <f t="shared" si="84"/>
        <v/>
      </c>
    </row>
    <row r="862" spans="1:23" ht="18" customHeight="1" x14ac:dyDescent="0.25">
      <c r="A862" s="69"/>
      <c r="B862" s="81"/>
      <c r="C862" s="110"/>
      <c r="D862" s="141" t="str">
        <f>IFERROR(IF(FixtureCalc!C858="-","",IF(OR(FixtureCalc!E858="blank row 1",FixtureCalc!E858="blank row 2"),"","Matchweek "&amp;FixtureCalc!C858)),"")</f>
        <v/>
      </c>
      <c r="E862" s="142" t="str">
        <f>IFERROR(IF(LEN(INDEX(Settings!$D$6:$D$37,MATCH(Fixture!F862,Settings!$C$6:$C$37,0)))=0,"",INDEX(Settings!$D$6:$D$37,MATCH(Fixture!F862,Settings!$C$6:$C$37,0))),"")</f>
        <v/>
      </c>
      <c r="F862" s="185" t="str">
        <f>IFERROR(IF(FixtureCalc!C858="-","",IF(OR(FixtureCalc!E858="blank row 1",FixtureCalc!E858="blank row 2"),"", IF(LEN(INDEX(Settings!$C$6:$C$37,FixtureCalc!E858))=0,"BYE",INDEX(Settings!$C$6:$C$37,FixtureCalc!E858))  )),"")</f>
        <v/>
      </c>
      <c r="G862" s="27"/>
      <c r="H862" s="82"/>
      <c r="I862" s="27"/>
      <c r="J862" s="175" t="str">
        <f>IFERROR(IF(FixtureCalc!C858="-","",IF(OR(FixtureCalc!F858="blank row 1",FixtureCalc!F858="blank row 2"),"",IF(LEN(INDEX(Settings!$C$6:$C$37,FixtureCalc!F858))=0,"BYE",INDEX(Settings!$C$6:$C$37,FixtureCalc!F858)) )),"")</f>
        <v/>
      </c>
      <c r="K862" s="90"/>
      <c r="L862" s="195" t="str">
        <f t="shared" si="83"/>
        <v/>
      </c>
      <c r="S862" s="201" t="str">
        <f t="shared" si="79"/>
        <v>NO</v>
      </c>
      <c r="T862" s="201" t="str">
        <f t="shared" si="80"/>
        <v>NO</v>
      </c>
      <c r="U862" s="201" t="str">
        <f t="shared" si="81"/>
        <v>NO</v>
      </c>
      <c r="V862" s="139">
        <f t="shared" si="82"/>
        <v>0</v>
      </c>
      <c r="W862" s="199" t="str">
        <f t="shared" si="84"/>
        <v/>
      </c>
    </row>
    <row r="863" spans="1:23" ht="18" customHeight="1" x14ac:dyDescent="0.25">
      <c r="A863" s="69"/>
      <c r="B863" s="81"/>
      <c r="C863" s="110"/>
      <c r="D863" s="141" t="str">
        <f>IFERROR(IF(FixtureCalc!C859="-","",IF(OR(FixtureCalc!E859="blank row 1",FixtureCalc!E859="blank row 2"),"","Matchweek "&amp;FixtureCalc!C859)),"")</f>
        <v/>
      </c>
      <c r="E863" s="142" t="str">
        <f>IFERROR(IF(LEN(INDEX(Settings!$D$6:$D$37,MATCH(Fixture!F863,Settings!$C$6:$C$37,0)))=0,"",INDEX(Settings!$D$6:$D$37,MATCH(Fixture!F863,Settings!$C$6:$C$37,0))),"")</f>
        <v/>
      </c>
      <c r="F863" s="185" t="str">
        <f>IFERROR(IF(FixtureCalc!C859="-","",IF(OR(FixtureCalc!E859="blank row 1",FixtureCalc!E859="blank row 2"),"", IF(LEN(INDEX(Settings!$C$6:$C$37,FixtureCalc!E859))=0,"BYE",INDEX(Settings!$C$6:$C$37,FixtureCalc!E859))  )),"")</f>
        <v/>
      </c>
      <c r="G863" s="27"/>
      <c r="H863" s="82"/>
      <c r="I863" s="27"/>
      <c r="J863" s="175" t="str">
        <f>IFERROR(IF(FixtureCalc!C859="-","",IF(OR(FixtureCalc!F859="blank row 1",FixtureCalc!F859="blank row 2"),"",IF(LEN(INDEX(Settings!$C$6:$C$37,FixtureCalc!F859))=0,"BYE",INDEX(Settings!$C$6:$C$37,FixtureCalc!F859)) )),"")</f>
        <v/>
      </c>
      <c r="K863" s="90"/>
      <c r="L863" s="195" t="str">
        <f t="shared" si="83"/>
        <v/>
      </c>
      <c r="S863" s="201" t="str">
        <f t="shared" si="79"/>
        <v>NO</v>
      </c>
      <c r="T863" s="201" t="str">
        <f t="shared" si="80"/>
        <v>NO</v>
      </c>
      <c r="U863" s="201" t="str">
        <f t="shared" si="81"/>
        <v>NO</v>
      </c>
      <c r="V863" s="139">
        <f t="shared" si="82"/>
        <v>0</v>
      </c>
      <c r="W863" s="199" t="str">
        <f t="shared" si="84"/>
        <v/>
      </c>
    </row>
    <row r="864" spans="1:23" ht="18" customHeight="1" x14ac:dyDescent="0.25">
      <c r="A864" s="69"/>
      <c r="B864" s="81"/>
      <c r="C864" s="110"/>
      <c r="D864" s="141" t="str">
        <f>IFERROR(IF(FixtureCalc!C860="-","",IF(OR(FixtureCalc!E860="blank row 1",FixtureCalc!E860="blank row 2"),"","Matchweek "&amp;FixtureCalc!C860)),"")</f>
        <v/>
      </c>
      <c r="E864" s="142" t="str">
        <f>IFERROR(IF(LEN(INDEX(Settings!$D$6:$D$37,MATCH(Fixture!F864,Settings!$C$6:$C$37,0)))=0,"",INDEX(Settings!$D$6:$D$37,MATCH(Fixture!F864,Settings!$C$6:$C$37,0))),"")</f>
        <v/>
      </c>
      <c r="F864" s="185" t="str">
        <f>IFERROR(IF(FixtureCalc!C860="-","",IF(OR(FixtureCalc!E860="blank row 1",FixtureCalc!E860="blank row 2"),"", IF(LEN(INDEX(Settings!$C$6:$C$37,FixtureCalc!E860))=0,"BYE",INDEX(Settings!$C$6:$C$37,FixtureCalc!E860))  )),"")</f>
        <v/>
      </c>
      <c r="G864" s="27"/>
      <c r="H864" s="82"/>
      <c r="I864" s="27"/>
      <c r="J864" s="175" t="str">
        <f>IFERROR(IF(FixtureCalc!C860="-","",IF(OR(FixtureCalc!F860="blank row 1",FixtureCalc!F860="blank row 2"),"",IF(LEN(INDEX(Settings!$C$6:$C$37,FixtureCalc!F860))=0,"BYE",INDEX(Settings!$C$6:$C$37,FixtureCalc!F860)) )),"")</f>
        <v/>
      </c>
      <c r="K864" s="90"/>
      <c r="L864" s="195" t="str">
        <f t="shared" si="83"/>
        <v/>
      </c>
      <c r="S864" s="201" t="str">
        <f t="shared" si="79"/>
        <v>NO</v>
      </c>
      <c r="T864" s="201" t="str">
        <f t="shared" si="80"/>
        <v>NO</v>
      </c>
      <c r="U864" s="201" t="str">
        <f t="shared" si="81"/>
        <v>NO</v>
      </c>
      <c r="V864" s="139">
        <f t="shared" si="82"/>
        <v>0</v>
      </c>
      <c r="W864" s="199" t="str">
        <f t="shared" si="84"/>
        <v/>
      </c>
    </row>
    <row r="865" spans="1:23" ht="18" customHeight="1" x14ac:dyDescent="0.25">
      <c r="A865" s="69"/>
      <c r="B865" s="81"/>
      <c r="C865" s="110"/>
      <c r="D865" s="141" t="str">
        <f>IFERROR(IF(FixtureCalc!C861="-","",IF(OR(FixtureCalc!E861="blank row 1",FixtureCalc!E861="blank row 2"),"","Matchweek "&amp;FixtureCalc!C861)),"")</f>
        <v/>
      </c>
      <c r="E865" s="142" t="str">
        <f>IFERROR(IF(LEN(INDEX(Settings!$D$6:$D$37,MATCH(Fixture!F865,Settings!$C$6:$C$37,0)))=0,"",INDEX(Settings!$D$6:$D$37,MATCH(Fixture!F865,Settings!$C$6:$C$37,0))),"")</f>
        <v/>
      </c>
      <c r="F865" s="185" t="str">
        <f>IFERROR(IF(FixtureCalc!C861="-","",IF(OR(FixtureCalc!E861="blank row 1",FixtureCalc!E861="blank row 2"),"", IF(LEN(INDEX(Settings!$C$6:$C$37,FixtureCalc!E861))=0,"BYE",INDEX(Settings!$C$6:$C$37,FixtureCalc!E861))  )),"")</f>
        <v/>
      </c>
      <c r="G865" s="27"/>
      <c r="H865" s="82"/>
      <c r="I865" s="27"/>
      <c r="J865" s="175" t="str">
        <f>IFERROR(IF(FixtureCalc!C861="-","",IF(OR(FixtureCalc!F861="blank row 1",FixtureCalc!F861="blank row 2"),"",IF(LEN(INDEX(Settings!$C$6:$C$37,FixtureCalc!F861))=0,"BYE",INDEX(Settings!$C$6:$C$37,FixtureCalc!F861)) )),"")</f>
        <v/>
      </c>
      <c r="K865" s="90"/>
      <c r="L865" s="195" t="str">
        <f t="shared" si="83"/>
        <v/>
      </c>
      <c r="S865" s="201" t="str">
        <f t="shared" si="79"/>
        <v>NO</v>
      </c>
      <c r="T865" s="201" t="str">
        <f t="shared" si="80"/>
        <v>NO</v>
      </c>
      <c r="U865" s="201" t="str">
        <f t="shared" si="81"/>
        <v>NO</v>
      </c>
      <c r="V865" s="139">
        <f t="shared" si="82"/>
        <v>0</v>
      </c>
      <c r="W865" s="199" t="str">
        <f t="shared" si="84"/>
        <v/>
      </c>
    </row>
    <row r="866" spans="1:23" ht="18" customHeight="1" x14ac:dyDescent="0.25">
      <c r="A866" s="69"/>
      <c r="B866" s="81"/>
      <c r="C866" s="110"/>
      <c r="D866" s="141" t="str">
        <f>IFERROR(IF(FixtureCalc!C862="-","",IF(OR(FixtureCalc!E862="blank row 1",FixtureCalc!E862="blank row 2"),"","Matchweek "&amp;FixtureCalc!C862)),"")</f>
        <v/>
      </c>
      <c r="E866" s="142" t="str">
        <f>IFERROR(IF(LEN(INDEX(Settings!$D$6:$D$37,MATCH(Fixture!F866,Settings!$C$6:$C$37,0)))=0,"",INDEX(Settings!$D$6:$D$37,MATCH(Fixture!F866,Settings!$C$6:$C$37,0))),"")</f>
        <v/>
      </c>
      <c r="F866" s="185" t="str">
        <f>IFERROR(IF(FixtureCalc!C862="-","",IF(OR(FixtureCalc!E862="blank row 1",FixtureCalc!E862="blank row 2"),"", IF(LEN(INDEX(Settings!$C$6:$C$37,FixtureCalc!E862))=0,"BYE",INDEX(Settings!$C$6:$C$37,FixtureCalc!E862))  )),"")</f>
        <v/>
      </c>
      <c r="G866" s="27"/>
      <c r="H866" s="82"/>
      <c r="I866" s="27"/>
      <c r="J866" s="175" t="str">
        <f>IFERROR(IF(FixtureCalc!C862="-","",IF(OR(FixtureCalc!F862="blank row 1",FixtureCalc!F862="blank row 2"),"",IF(LEN(INDEX(Settings!$C$6:$C$37,FixtureCalc!F862))=0,"BYE",INDEX(Settings!$C$6:$C$37,FixtureCalc!F862)) )),"")</f>
        <v/>
      </c>
      <c r="K866" s="90"/>
      <c r="L866" s="195" t="str">
        <f t="shared" si="83"/>
        <v/>
      </c>
      <c r="S866" s="201" t="str">
        <f t="shared" si="79"/>
        <v>NO</v>
      </c>
      <c r="T866" s="201" t="str">
        <f t="shared" si="80"/>
        <v>NO</v>
      </c>
      <c r="U866" s="201" t="str">
        <f t="shared" si="81"/>
        <v>NO</v>
      </c>
      <c r="V866" s="139">
        <f t="shared" si="82"/>
        <v>0</v>
      </c>
      <c r="W866" s="199" t="str">
        <f t="shared" si="84"/>
        <v/>
      </c>
    </row>
    <row r="867" spans="1:23" ht="18" customHeight="1" x14ac:dyDescent="0.25">
      <c r="A867" s="69"/>
      <c r="B867" s="81"/>
      <c r="C867" s="110"/>
      <c r="D867" s="141" t="str">
        <f>IFERROR(IF(FixtureCalc!C863="-","",IF(OR(FixtureCalc!E863="blank row 1",FixtureCalc!E863="blank row 2"),"","Matchweek "&amp;FixtureCalc!C863)),"")</f>
        <v/>
      </c>
      <c r="E867" s="142" t="str">
        <f>IFERROR(IF(LEN(INDEX(Settings!$D$6:$D$37,MATCH(Fixture!F867,Settings!$C$6:$C$37,0)))=0,"",INDEX(Settings!$D$6:$D$37,MATCH(Fixture!F867,Settings!$C$6:$C$37,0))),"")</f>
        <v/>
      </c>
      <c r="F867" s="185" t="str">
        <f>IFERROR(IF(FixtureCalc!C863="-","",IF(OR(FixtureCalc!E863="blank row 1",FixtureCalc!E863="blank row 2"),"", IF(LEN(INDEX(Settings!$C$6:$C$37,FixtureCalc!E863))=0,"BYE",INDEX(Settings!$C$6:$C$37,FixtureCalc!E863))  )),"")</f>
        <v/>
      </c>
      <c r="G867" s="27"/>
      <c r="H867" s="82"/>
      <c r="I867" s="27"/>
      <c r="J867" s="175" t="str">
        <f>IFERROR(IF(FixtureCalc!C863="-","",IF(OR(FixtureCalc!F863="blank row 1",FixtureCalc!F863="blank row 2"),"",IF(LEN(INDEX(Settings!$C$6:$C$37,FixtureCalc!F863))=0,"BYE",INDEX(Settings!$C$6:$C$37,FixtureCalc!F863)) )),"")</f>
        <v/>
      </c>
      <c r="K867" s="90"/>
      <c r="L867" s="195" t="str">
        <f t="shared" si="83"/>
        <v/>
      </c>
      <c r="S867" s="201" t="str">
        <f t="shared" si="79"/>
        <v>NO</v>
      </c>
      <c r="T867" s="201" t="str">
        <f t="shared" si="80"/>
        <v>NO</v>
      </c>
      <c r="U867" s="201" t="str">
        <f t="shared" si="81"/>
        <v>NO</v>
      </c>
      <c r="V867" s="139">
        <f t="shared" si="82"/>
        <v>0</v>
      </c>
      <c r="W867" s="199" t="str">
        <f t="shared" si="84"/>
        <v/>
      </c>
    </row>
    <row r="868" spans="1:23" ht="18" customHeight="1" x14ac:dyDescent="0.25">
      <c r="A868" s="69"/>
      <c r="B868" s="81"/>
      <c r="C868" s="110"/>
      <c r="D868" s="141" t="str">
        <f>IFERROR(IF(FixtureCalc!C864="-","",IF(OR(FixtureCalc!E864="blank row 1",FixtureCalc!E864="blank row 2"),"","Matchweek "&amp;FixtureCalc!C864)),"")</f>
        <v/>
      </c>
      <c r="E868" s="142" t="str">
        <f>IFERROR(IF(LEN(INDEX(Settings!$D$6:$D$37,MATCH(Fixture!F868,Settings!$C$6:$C$37,0)))=0,"",INDEX(Settings!$D$6:$D$37,MATCH(Fixture!F868,Settings!$C$6:$C$37,0))),"")</f>
        <v/>
      </c>
      <c r="F868" s="185" t="str">
        <f>IFERROR(IF(FixtureCalc!C864="-","",IF(OR(FixtureCalc!E864="blank row 1",FixtureCalc!E864="blank row 2"),"", IF(LEN(INDEX(Settings!$C$6:$C$37,FixtureCalc!E864))=0,"BYE",INDEX(Settings!$C$6:$C$37,FixtureCalc!E864))  )),"")</f>
        <v/>
      </c>
      <c r="G868" s="27"/>
      <c r="H868" s="82"/>
      <c r="I868" s="27"/>
      <c r="J868" s="175" t="str">
        <f>IFERROR(IF(FixtureCalc!C864="-","",IF(OR(FixtureCalc!F864="blank row 1",FixtureCalc!F864="blank row 2"),"",IF(LEN(INDEX(Settings!$C$6:$C$37,FixtureCalc!F864))=0,"BYE",INDEX(Settings!$C$6:$C$37,FixtureCalc!F864)) )),"")</f>
        <v/>
      </c>
      <c r="K868" s="90"/>
      <c r="L868" s="195" t="str">
        <f t="shared" si="83"/>
        <v/>
      </c>
      <c r="S868" s="201" t="str">
        <f t="shared" si="79"/>
        <v>NO</v>
      </c>
      <c r="T868" s="201" t="str">
        <f t="shared" si="80"/>
        <v>NO</v>
      </c>
      <c r="U868" s="201" t="str">
        <f t="shared" si="81"/>
        <v>NO</v>
      </c>
      <c r="V868" s="139">
        <f t="shared" si="82"/>
        <v>0</v>
      </c>
      <c r="W868" s="199" t="str">
        <f t="shared" si="84"/>
        <v/>
      </c>
    </row>
    <row r="869" spans="1:23" ht="18" customHeight="1" x14ac:dyDescent="0.25">
      <c r="A869" s="69"/>
      <c r="B869" s="81"/>
      <c r="C869" s="110"/>
      <c r="D869" s="141" t="str">
        <f>IFERROR(IF(FixtureCalc!C865="-","",IF(OR(FixtureCalc!E865="blank row 1",FixtureCalc!E865="blank row 2"),"","Matchweek "&amp;FixtureCalc!C865)),"")</f>
        <v/>
      </c>
      <c r="E869" s="142" t="str">
        <f>IFERROR(IF(LEN(INDEX(Settings!$D$6:$D$37,MATCH(Fixture!F869,Settings!$C$6:$C$37,0)))=0,"",INDEX(Settings!$D$6:$D$37,MATCH(Fixture!F869,Settings!$C$6:$C$37,0))),"")</f>
        <v/>
      </c>
      <c r="F869" s="185" t="str">
        <f>IFERROR(IF(FixtureCalc!C865="-","",IF(OR(FixtureCalc!E865="blank row 1",FixtureCalc!E865="blank row 2"),"", IF(LEN(INDEX(Settings!$C$6:$C$37,FixtureCalc!E865))=0,"BYE",INDEX(Settings!$C$6:$C$37,FixtureCalc!E865))  )),"")</f>
        <v/>
      </c>
      <c r="G869" s="27"/>
      <c r="H869" s="82"/>
      <c r="I869" s="27"/>
      <c r="J869" s="175" t="str">
        <f>IFERROR(IF(FixtureCalc!C865="-","",IF(OR(FixtureCalc!F865="blank row 1",FixtureCalc!F865="blank row 2"),"",IF(LEN(INDEX(Settings!$C$6:$C$37,FixtureCalc!F865))=0,"BYE",INDEX(Settings!$C$6:$C$37,FixtureCalc!F865)) )),"")</f>
        <v/>
      </c>
      <c r="K869" s="90"/>
      <c r="L869" s="195" t="str">
        <f t="shared" si="83"/>
        <v/>
      </c>
      <c r="S869" s="201" t="str">
        <f t="shared" si="79"/>
        <v>NO</v>
      </c>
      <c r="T869" s="201" t="str">
        <f t="shared" si="80"/>
        <v>NO</v>
      </c>
      <c r="U869" s="201" t="str">
        <f t="shared" si="81"/>
        <v>NO</v>
      </c>
      <c r="V869" s="139">
        <f t="shared" si="82"/>
        <v>0</v>
      </c>
      <c r="W869" s="199" t="str">
        <f t="shared" si="84"/>
        <v/>
      </c>
    </row>
    <row r="870" spans="1:23" ht="18" customHeight="1" x14ac:dyDescent="0.25">
      <c r="A870" s="69"/>
      <c r="B870" s="81"/>
      <c r="C870" s="110"/>
      <c r="D870" s="141" t="str">
        <f>IFERROR(IF(FixtureCalc!C866="-","",IF(OR(FixtureCalc!E866="blank row 1",FixtureCalc!E866="blank row 2"),"","Matchweek "&amp;FixtureCalc!C866)),"")</f>
        <v/>
      </c>
      <c r="E870" s="142" t="str">
        <f>IFERROR(IF(LEN(INDEX(Settings!$D$6:$D$37,MATCH(Fixture!F870,Settings!$C$6:$C$37,0)))=0,"",INDEX(Settings!$D$6:$D$37,MATCH(Fixture!F870,Settings!$C$6:$C$37,0))),"")</f>
        <v/>
      </c>
      <c r="F870" s="185" t="str">
        <f>IFERROR(IF(FixtureCalc!C866="-","",IF(OR(FixtureCalc!E866="blank row 1",FixtureCalc!E866="blank row 2"),"", IF(LEN(INDEX(Settings!$C$6:$C$37,FixtureCalc!E866))=0,"BYE",INDEX(Settings!$C$6:$C$37,FixtureCalc!E866))  )),"")</f>
        <v/>
      </c>
      <c r="G870" s="27"/>
      <c r="H870" s="82"/>
      <c r="I870" s="27"/>
      <c r="J870" s="175" t="str">
        <f>IFERROR(IF(FixtureCalc!C866="-","",IF(OR(FixtureCalc!F866="blank row 1",FixtureCalc!F866="blank row 2"),"",IF(LEN(INDEX(Settings!$C$6:$C$37,FixtureCalc!F866))=0,"BYE",INDEX(Settings!$C$6:$C$37,FixtureCalc!F866)) )),"")</f>
        <v/>
      </c>
      <c r="K870" s="90"/>
      <c r="L870" s="195" t="str">
        <f t="shared" si="83"/>
        <v/>
      </c>
      <c r="S870" s="201" t="str">
        <f t="shared" si="79"/>
        <v>NO</v>
      </c>
      <c r="T870" s="201" t="str">
        <f t="shared" si="80"/>
        <v>NO</v>
      </c>
      <c r="U870" s="201" t="str">
        <f t="shared" si="81"/>
        <v>NO</v>
      </c>
      <c r="V870" s="139">
        <f t="shared" si="82"/>
        <v>0</v>
      </c>
      <c r="W870" s="199" t="str">
        <f t="shared" si="84"/>
        <v/>
      </c>
    </row>
    <row r="871" spans="1:23" ht="18" customHeight="1" x14ac:dyDescent="0.25">
      <c r="A871" s="69"/>
      <c r="B871" s="81"/>
      <c r="C871" s="110"/>
      <c r="D871" s="141" t="str">
        <f>IFERROR(IF(FixtureCalc!C867="-","",IF(OR(FixtureCalc!E867="blank row 1",FixtureCalc!E867="blank row 2"),"","Matchweek "&amp;FixtureCalc!C867)),"")</f>
        <v/>
      </c>
      <c r="E871" s="142" t="str">
        <f>IFERROR(IF(LEN(INDEX(Settings!$D$6:$D$37,MATCH(Fixture!F871,Settings!$C$6:$C$37,0)))=0,"",INDEX(Settings!$D$6:$D$37,MATCH(Fixture!F871,Settings!$C$6:$C$37,0))),"")</f>
        <v/>
      </c>
      <c r="F871" s="185" t="str">
        <f>IFERROR(IF(FixtureCalc!C867="-","",IF(OR(FixtureCalc!E867="blank row 1",FixtureCalc!E867="blank row 2"),"", IF(LEN(INDEX(Settings!$C$6:$C$37,FixtureCalc!E867))=0,"BYE",INDEX(Settings!$C$6:$C$37,FixtureCalc!E867))  )),"")</f>
        <v/>
      </c>
      <c r="G871" s="27"/>
      <c r="H871" s="82"/>
      <c r="I871" s="27"/>
      <c r="J871" s="175" t="str">
        <f>IFERROR(IF(FixtureCalc!C867="-","",IF(OR(FixtureCalc!F867="blank row 1",FixtureCalc!F867="blank row 2"),"",IF(LEN(INDEX(Settings!$C$6:$C$37,FixtureCalc!F867))=0,"BYE",INDEX(Settings!$C$6:$C$37,FixtureCalc!F867)) )),"")</f>
        <v/>
      </c>
      <c r="K871" s="90"/>
      <c r="L871" s="195" t="str">
        <f t="shared" si="83"/>
        <v/>
      </c>
      <c r="S871" s="201" t="str">
        <f t="shared" si="79"/>
        <v>NO</v>
      </c>
      <c r="T871" s="201" t="str">
        <f t="shared" si="80"/>
        <v>NO</v>
      </c>
      <c r="U871" s="201" t="str">
        <f t="shared" si="81"/>
        <v>NO</v>
      </c>
      <c r="V871" s="139">
        <f t="shared" si="82"/>
        <v>0</v>
      </c>
      <c r="W871" s="199" t="str">
        <f t="shared" si="84"/>
        <v/>
      </c>
    </row>
    <row r="872" spans="1:23" ht="18" customHeight="1" x14ac:dyDescent="0.25">
      <c r="A872" s="69"/>
      <c r="B872" s="81"/>
      <c r="C872" s="110"/>
      <c r="D872" s="141" t="str">
        <f>IFERROR(IF(FixtureCalc!C868="-","",IF(OR(FixtureCalc!E868="blank row 1",FixtureCalc!E868="blank row 2"),"","Matchweek "&amp;FixtureCalc!C868)),"")</f>
        <v/>
      </c>
      <c r="E872" s="142" t="str">
        <f>IFERROR(IF(LEN(INDEX(Settings!$D$6:$D$37,MATCH(Fixture!F872,Settings!$C$6:$C$37,0)))=0,"",INDEX(Settings!$D$6:$D$37,MATCH(Fixture!F872,Settings!$C$6:$C$37,0))),"")</f>
        <v/>
      </c>
      <c r="F872" s="185" t="str">
        <f>IFERROR(IF(FixtureCalc!C868="-","",IF(OR(FixtureCalc!E868="blank row 1",FixtureCalc!E868="blank row 2"),"", IF(LEN(INDEX(Settings!$C$6:$C$37,FixtureCalc!E868))=0,"BYE",INDEX(Settings!$C$6:$C$37,FixtureCalc!E868))  )),"")</f>
        <v/>
      </c>
      <c r="G872" s="27"/>
      <c r="H872" s="82"/>
      <c r="I872" s="27"/>
      <c r="J872" s="175" t="str">
        <f>IFERROR(IF(FixtureCalc!C868="-","",IF(OR(FixtureCalc!F868="blank row 1",FixtureCalc!F868="blank row 2"),"",IF(LEN(INDEX(Settings!$C$6:$C$37,FixtureCalc!F868))=0,"BYE",INDEX(Settings!$C$6:$C$37,FixtureCalc!F868)) )),"")</f>
        <v/>
      </c>
      <c r="K872" s="90"/>
      <c r="L872" s="195" t="str">
        <f t="shared" si="83"/>
        <v/>
      </c>
      <c r="S872" s="201" t="str">
        <f t="shared" si="79"/>
        <v>NO</v>
      </c>
      <c r="T872" s="201" t="str">
        <f t="shared" si="80"/>
        <v>NO</v>
      </c>
      <c r="U872" s="201" t="str">
        <f t="shared" si="81"/>
        <v>NO</v>
      </c>
      <c r="V872" s="139">
        <f t="shared" si="82"/>
        <v>0</v>
      </c>
      <c r="W872" s="199" t="str">
        <f t="shared" si="84"/>
        <v/>
      </c>
    </row>
    <row r="873" spans="1:23" ht="18" customHeight="1" x14ac:dyDescent="0.25">
      <c r="A873" s="69"/>
      <c r="B873" s="81"/>
      <c r="C873" s="110"/>
      <c r="D873" s="141" t="str">
        <f>IFERROR(IF(FixtureCalc!C869="-","",IF(OR(FixtureCalc!E869="blank row 1",FixtureCalc!E869="blank row 2"),"","Matchweek "&amp;FixtureCalc!C869)),"")</f>
        <v/>
      </c>
      <c r="E873" s="142" t="str">
        <f>IFERROR(IF(LEN(INDEX(Settings!$D$6:$D$37,MATCH(Fixture!F873,Settings!$C$6:$C$37,0)))=0,"",INDEX(Settings!$D$6:$D$37,MATCH(Fixture!F873,Settings!$C$6:$C$37,0))),"")</f>
        <v/>
      </c>
      <c r="F873" s="185" t="str">
        <f>IFERROR(IF(FixtureCalc!C869="-","",IF(OR(FixtureCalc!E869="blank row 1",FixtureCalc!E869="blank row 2"),"", IF(LEN(INDEX(Settings!$C$6:$C$37,FixtureCalc!E869))=0,"BYE",INDEX(Settings!$C$6:$C$37,FixtureCalc!E869))  )),"")</f>
        <v/>
      </c>
      <c r="G873" s="27"/>
      <c r="H873" s="82"/>
      <c r="I873" s="27"/>
      <c r="J873" s="175" t="str">
        <f>IFERROR(IF(FixtureCalc!C869="-","",IF(OR(FixtureCalc!F869="blank row 1",FixtureCalc!F869="blank row 2"),"",IF(LEN(INDEX(Settings!$C$6:$C$37,FixtureCalc!F869))=0,"BYE",INDEX(Settings!$C$6:$C$37,FixtureCalc!F869)) )),"")</f>
        <v/>
      </c>
      <c r="K873" s="90"/>
      <c r="L873" s="195" t="str">
        <f t="shared" si="83"/>
        <v/>
      </c>
      <c r="S873" s="201" t="str">
        <f t="shared" si="79"/>
        <v>NO</v>
      </c>
      <c r="T873" s="201" t="str">
        <f t="shared" si="80"/>
        <v>NO</v>
      </c>
      <c r="U873" s="201" t="str">
        <f t="shared" si="81"/>
        <v>NO</v>
      </c>
      <c r="V873" s="139">
        <f t="shared" si="82"/>
        <v>0</v>
      </c>
      <c r="W873" s="199" t="str">
        <f t="shared" si="84"/>
        <v/>
      </c>
    </row>
    <row r="874" spans="1:23" ht="18" customHeight="1" x14ac:dyDescent="0.25">
      <c r="A874" s="69"/>
      <c r="B874" s="81"/>
      <c r="C874" s="110"/>
      <c r="D874" s="141" t="str">
        <f>IFERROR(IF(FixtureCalc!C870="-","",IF(OR(FixtureCalc!E870="blank row 1",FixtureCalc!E870="blank row 2"),"","Matchweek "&amp;FixtureCalc!C870)),"")</f>
        <v/>
      </c>
      <c r="E874" s="142" t="str">
        <f>IFERROR(IF(LEN(INDEX(Settings!$D$6:$D$37,MATCH(Fixture!F874,Settings!$C$6:$C$37,0)))=0,"",INDEX(Settings!$D$6:$D$37,MATCH(Fixture!F874,Settings!$C$6:$C$37,0))),"")</f>
        <v/>
      </c>
      <c r="F874" s="185" t="str">
        <f>IFERROR(IF(FixtureCalc!C870="-","",IF(OR(FixtureCalc!E870="blank row 1",FixtureCalc!E870="blank row 2"),"", IF(LEN(INDEX(Settings!$C$6:$C$37,FixtureCalc!E870))=0,"BYE",INDEX(Settings!$C$6:$C$37,FixtureCalc!E870))  )),"")</f>
        <v/>
      </c>
      <c r="G874" s="27"/>
      <c r="H874" s="82"/>
      <c r="I874" s="27"/>
      <c r="J874" s="175" t="str">
        <f>IFERROR(IF(FixtureCalc!C870="-","",IF(OR(FixtureCalc!F870="blank row 1",FixtureCalc!F870="blank row 2"),"",IF(LEN(INDEX(Settings!$C$6:$C$37,FixtureCalc!F870))=0,"BYE",INDEX(Settings!$C$6:$C$37,FixtureCalc!F870)) )),"")</f>
        <v/>
      </c>
      <c r="K874" s="90"/>
      <c r="L874" s="195" t="str">
        <f t="shared" si="83"/>
        <v/>
      </c>
      <c r="S874" s="201" t="str">
        <f t="shared" si="79"/>
        <v>NO</v>
      </c>
      <c r="T874" s="201" t="str">
        <f t="shared" si="80"/>
        <v>NO</v>
      </c>
      <c r="U874" s="201" t="str">
        <f t="shared" si="81"/>
        <v>NO</v>
      </c>
      <c r="V874" s="139">
        <f t="shared" si="82"/>
        <v>0</v>
      </c>
      <c r="W874" s="199" t="str">
        <f t="shared" si="84"/>
        <v/>
      </c>
    </row>
    <row r="875" spans="1:23" ht="18" customHeight="1" x14ac:dyDescent="0.25">
      <c r="A875" s="69"/>
      <c r="B875" s="81"/>
      <c r="C875" s="110"/>
      <c r="D875" s="141" t="str">
        <f>IFERROR(IF(FixtureCalc!C871="-","",IF(OR(FixtureCalc!E871="blank row 1",FixtureCalc!E871="blank row 2"),"","Matchweek "&amp;FixtureCalc!C871)),"")</f>
        <v/>
      </c>
      <c r="E875" s="142" t="str">
        <f>IFERROR(IF(LEN(INDEX(Settings!$D$6:$D$37,MATCH(Fixture!F875,Settings!$C$6:$C$37,0)))=0,"",INDEX(Settings!$D$6:$D$37,MATCH(Fixture!F875,Settings!$C$6:$C$37,0))),"")</f>
        <v/>
      </c>
      <c r="F875" s="185" t="str">
        <f>IFERROR(IF(FixtureCalc!C871="-","",IF(OR(FixtureCalc!E871="blank row 1",FixtureCalc!E871="blank row 2"),"", IF(LEN(INDEX(Settings!$C$6:$C$37,FixtureCalc!E871))=0,"BYE",INDEX(Settings!$C$6:$C$37,FixtureCalc!E871))  )),"")</f>
        <v/>
      </c>
      <c r="G875" s="27"/>
      <c r="H875" s="82"/>
      <c r="I875" s="27"/>
      <c r="J875" s="175" t="str">
        <f>IFERROR(IF(FixtureCalc!C871="-","",IF(OR(FixtureCalc!F871="blank row 1",FixtureCalc!F871="blank row 2"),"",IF(LEN(INDEX(Settings!$C$6:$C$37,FixtureCalc!F871))=0,"BYE",INDEX(Settings!$C$6:$C$37,FixtureCalc!F871)) )),"")</f>
        <v/>
      </c>
      <c r="K875" s="90"/>
      <c r="L875" s="195" t="str">
        <f t="shared" si="83"/>
        <v/>
      </c>
      <c r="S875" s="201" t="str">
        <f t="shared" si="79"/>
        <v>NO</v>
      </c>
      <c r="T875" s="201" t="str">
        <f t="shared" si="80"/>
        <v>NO</v>
      </c>
      <c r="U875" s="201" t="str">
        <f t="shared" si="81"/>
        <v>NO</v>
      </c>
      <c r="V875" s="139">
        <f t="shared" si="82"/>
        <v>0</v>
      </c>
      <c r="W875" s="199" t="str">
        <f t="shared" si="84"/>
        <v/>
      </c>
    </row>
    <row r="876" spans="1:23" ht="18" customHeight="1" x14ac:dyDescent="0.25">
      <c r="A876" s="69"/>
      <c r="B876" s="81"/>
      <c r="C876" s="110"/>
      <c r="D876" s="141" t="str">
        <f>IFERROR(IF(FixtureCalc!C872="-","",IF(OR(FixtureCalc!E872="blank row 1",FixtureCalc!E872="blank row 2"),"","Matchweek "&amp;FixtureCalc!C872)),"")</f>
        <v/>
      </c>
      <c r="E876" s="142" t="str">
        <f>IFERROR(IF(LEN(INDEX(Settings!$D$6:$D$37,MATCH(Fixture!F876,Settings!$C$6:$C$37,0)))=0,"",INDEX(Settings!$D$6:$D$37,MATCH(Fixture!F876,Settings!$C$6:$C$37,0))),"")</f>
        <v/>
      </c>
      <c r="F876" s="185" t="str">
        <f>IFERROR(IF(FixtureCalc!C872="-","",IF(OR(FixtureCalc!E872="blank row 1",FixtureCalc!E872="blank row 2"),"", IF(LEN(INDEX(Settings!$C$6:$C$37,FixtureCalc!E872))=0,"BYE",INDEX(Settings!$C$6:$C$37,FixtureCalc!E872))  )),"")</f>
        <v/>
      </c>
      <c r="G876" s="27"/>
      <c r="H876" s="82"/>
      <c r="I876" s="27"/>
      <c r="J876" s="175" t="str">
        <f>IFERROR(IF(FixtureCalc!C872="-","",IF(OR(FixtureCalc!F872="blank row 1",FixtureCalc!F872="blank row 2"),"",IF(LEN(INDEX(Settings!$C$6:$C$37,FixtureCalc!F872))=0,"BYE",INDEX(Settings!$C$6:$C$37,FixtureCalc!F872)) )),"")</f>
        <v/>
      </c>
      <c r="K876" s="90"/>
      <c r="L876" s="195" t="str">
        <f t="shared" si="83"/>
        <v/>
      </c>
      <c r="S876" s="201" t="str">
        <f t="shared" si="79"/>
        <v>NO</v>
      </c>
      <c r="T876" s="201" t="str">
        <f t="shared" si="80"/>
        <v>NO</v>
      </c>
      <c r="U876" s="201" t="str">
        <f t="shared" si="81"/>
        <v>NO</v>
      </c>
      <c r="V876" s="139">
        <f t="shared" si="82"/>
        <v>0</v>
      </c>
      <c r="W876" s="199" t="str">
        <f t="shared" si="84"/>
        <v/>
      </c>
    </row>
    <row r="877" spans="1:23" ht="18" customHeight="1" x14ac:dyDescent="0.25">
      <c r="A877" s="69"/>
      <c r="B877" s="81"/>
      <c r="C877" s="110"/>
      <c r="D877" s="141" t="str">
        <f>IFERROR(IF(FixtureCalc!C873="-","",IF(OR(FixtureCalc!E873="blank row 1",FixtureCalc!E873="blank row 2"),"","Matchweek "&amp;FixtureCalc!C873)),"")</f>
        <v/>
      </c>
      <c r="E877" s="142" t="str">
        <f>IFERROR(IF(LEN(INDEX(Settings!$D$6:$D$37,MATCH(Fixture!F877,Settings!$C$6:$C$37,0)))=0,"",INDEX(Settings!$D$6:$D$37,MATCH(Fixture!F877,Settings!$C$6:$C$37,0))),"")</f>
        <v/>
      </c>
      <c r="F877" s="185" t="str">
        <f>IFERROR(IF(FixtureCalc!C873="-","",IF(OR(FixtureCalc!E873="blank row 1",FixtureCalc!E873="blank row 2"),"", IF(LEN(INDEX(Settings!$C$6:$C$37,FixtureCalc!E873))=0,"BYE",INDEX(Settings!$C$6:$C$37,FixtureCalc!E873))  )),"")</f>
        <v/>
      </c>
      <c r="G877" s="27"/>
      <c r="H877" s="82"/>
      <c r="I877" s="27"/>
      <c r="J877" s="175" t="str">
        <f>IFERROR(IF(FixtureCalc!C873="-","",IF(OR(FixtureCalc!F873="blank row 1",FixtureCalc!F873="blank row 2"),"",IF(LEN(INDEX(Settings!$C$6:$C$37,FixtureCalc!F873))=0,"BYE",INDEX(Settings!$C$6:$C$37,FixtureCalc!F873)) )),"")</f>
        <v/>
      </c>
      <c r="K877" s="90"/>
      <c r="L877" s="195" t="str">
        <f t="shared" si="83"/>
        <v/>
      </c>
      <c r="S877" s="201" t="str">
        <f t="shared" si="79"/>
        <v>NO</v>
      </c>
      <c r="T877" s="201" t="str">
        <f t="shared" si="80"/>
        <v>NO</v>
      </c>
      <c r="U877" s="201" t="str">
        <f t="shared" si="81"/>
        <v>NO</v>
      </c>
      <c r="V877" s="139">
        <f t="shared" si="82"/>
        <v>0</v>
      </c>
      <c r="W877" s="199" t="str">
        <f t="shared" si="84"/>
        <v/>
      </c>
    </row>
    <row r="878" spans="1:23" ht="18" customHeight="1" x14ac:dyDescent="0.25">
      <c r="A878" s="69"/>
      <c r="B878" s="81"/>
      <c r="C878" s="110"/>
      <c r="D878" s="141" t="str">
        <f>IFERROR(IF(FixtureCalc!C874="-","",IF(OR(FixtureCalc!E874="blank row 1",FixtureCalc!E874="blank row 2"),"","Matchweek "&amp;FixtureCalc!C874)),"")</f>
        <v/>
      </c>
      <c r="E878" s="142" t="str">
        <f>IFERROR(IF(LEN(INDEX(Settings!$D$6:$D$37,MATCH(Fixture!F878,Settings!$C$6:$C$37,0)))=0,"",INDEX(Settings!$D$6:$D$37,MATCH(Fixture!F878,Settings!$C$6:$C$37,0))),"")</f>
        <v/>
      </c>
      <c r="F878" s="185" t="str">
        <f>IFERROR(IF(FixtureCalc!C874="-","",IF(OR(FixtureCalc!E874="blank row 1",FixtureCalc!E874="blank row 2"),"", IF(LEN(INDEX(Settings!$C$6:$C$37,FixtureCalc!E874))=0,"BYE",INDEX(Settings!$C$6:$C$37,FixtureCalc!E874))  )),"")</f>
        <v/>
      </c>
      <c r="G878" s="27"/>
      <c r="H878" s="82"/>
      <c r="I878" s="27"/>
      <c r="J878" s="175" t="str">
        <f>IFERROR(IF(FixtureCalc!C874="-","",IF(OR(FixtureCalc!F874="blank row 1",FixtureCalc!F874="blank row 2"),"",IF(LEN(INDEX(Settings!$C$6:$C$37,FixtureCalc!F874))=0,"BYE",INDEX(Settings!$C$6:$C$37,FixtureCalc!F874)) )),"")</f>
        <v/>
      </c>
      <c r="K878" s="90"/>
      <c r="L878" s="195" t="str">
        <f t="shared" si="83"/>
        <v/>
      </c>
      <c r="S878" s="201" t="str">
        <f t="shared" si="79"/>
        <v>NO</v>
      </c>
      <c r="T878" s="201" t="str">
        <f t="shared" si="80"/>
        <v>NO</v>
      </c>
      <c r="U878" s="201" t="str">
        <f t="shared" si="81"/>
        <v>NO</v>
      </c>
      <c r="V878" s="139">
        <f t="shared" si="82"/>
        <v>0</v>
      </c>
      <c r="W878" s="199" t="str">
        <f t="shared" si="84"/>
        <v/>
      </c>
    </row>
    <row r="879" spans="1:23" ht="18" customHeight="1" x14ac:dyDescent="0.25">
      <c r="A879" s="69"/>
      <c r="B879" s="81"/>
      <c r="C879" s="110"/>
      <c r="D879" s="141" t="str">
        <f>IFERROR(IF(FixtureCalc!C875="-","",IF(OR(FixtureCalc!E875="blank row 1",FixtureCalc!E875="blank row 2"),"","Matchweek "&amp;FixtureCalc!C875)),"")</f>
        <v/>
      </c>
      <c r="E879" s="142" t="str">
        <f>IFERROR(IF(LEN(INDEX(Settings!$D$6:$D$37,MATCH(Fixture!F879,Settings!$C$6:$C$37,0)))=0,"",INDEX(Settings!$D$6:$D$37,MATCH(Fixture!F879,Settings!$C$6:$C$37,0))),"")</f>
        <v/>
      </c>
      <c r="F879" s="185" t="str">
        <f>IFERROR(IF(FixtureCalc!C875="-","",IF(OR(FixtureCalc!E875="blank row 1",FixtureCalc!E875="blank row 2"),"", IF(LEN(INDEX(Settings!$C$6:$C$37,FixtureCalc!E875))=0,"BYE",INDEX(Settings!$C$6:$C$37,FixtureCalc!E875))  )),"")</f>
        <v/>
      </c>
      <c r="G879" s="27"/>
      <c r="H879" s="82"/>
      <c r="I879" s="27"/>
      <c r="J879" s="175" t="str">
        <f>IFERROR(IF(FixtureCalc!C875="-","",IF(OR(FixtureCalc!F875="blank row 1",FixtureCalc!F875="blank row 2"),"",IF(LEN(INDEX(Settings!$C$6:$C$37,FixtureCalc!F875))=0,"BYE",INDEX(Settings!$C$6:$C$37,FixtureCalc!F875)) )),"")</f>
        <v/>
      </c>
      <c r="K879" s="90"/>
      <c r="L879" s="195" t="str">
        <f t="shared" si="83"/>
        <v/>
      </c>
      <c r="S879" s="201" t="str">
        <f t="shared" si="79"/>
        <v>NO</v>
      </c>
      <c r="T879" s="201" t="str">
        <f t="shared" si="80"/>
        <v>NO</v>
      </c>
      <c r="U879" s="201" t="str">
        <f t="shared" si="81"/>
        <v>NO</v>
      </c>
      <c r="V879" s="139">
        <f t="shared" si="82"/>
        <v>0</v>
      </c>
      <c r="W879" s="199" t="str">
        <f t="shared" si="84"/>
        <v/>
      </c>
    </row>
    <row r="880" spans="1:23" ht="18" customHeight="1" x14ac:dyDescent="0.25">
      <c r="A880" s="69"/>
      <c r="B880" s="81"/>
      <c r="C880" s="110"/>
      <c r="D880" s="141" t="str">
        <f>IFERROR(IF(FixtureCalc!C876="-","",IF(OR(FixtureCalc!E876="blank row 1",FixtureCalc!E876="blank row 2"),"","Matchweek "&amp;FixtureCalc!C876)),"")</f>
        <v/>
      </c>
      <c r="E880" s="142" t="str">
        <f>IFERROR(IF(LEN(INDEX(Settings!$D$6:$D$37,MATCH(Fixture!F880,Settings!$C$6:$C$37,0)))=0,"",INDEX(Settings!$D$6:$D$37,MATCH(Fixture!F880,Settings!$C$6:$C$37,0))),"")</f>
        <v/>
      </c>
      <c r="F880" s="185" t="str">
        <f>IFERROR(IF(FixtureCalc!C876="-","",IF(OR(FixtureCalc!E876="blank row 1",FixtureCalc!E876="blank row 2"),"", IF(LEN(INDEX(Settings!$C$6:$C$37,FixtureCalc!E876))=0,"BYE",INDEX(Settings!$C$6:$C$37,FixtureCalc!E876))  )),"")</f>
        <v/>
      </c>
      <c r="G880" s="27"/>
      <c r="H880" s="82"/>
      <c r="I880" s="27"/>
      <c r="J880" s="175" t="str">
        <f>IFERROR(IF(FixtureCalc!C876="-","",IF(OR(FixtureCalc!F876="blank row 1",FixtureCalc!F876="blank row 2"),"",IF(LEN(INDEX(Settings!$C$6:$C$37,FixtureCalc!F876))=0,"BYE",INDEX(Settings!$C$6:$C$37,FixtureCalc!F876)) )),"")</f>
        <v/>
      </c>
      <c r="K880" s="90"/>
      <c r="L880" s="195" t="str">
        <f t="shared" si="83"/>
        <v/>
      </c>
      <c r="S880" s="201" t="str">
        <f t="shared" si="79"/>
        <v>NO</v>
      </c>
      <c r="T880" s="201" t="str">
        <f t="shared" si="80"/>
        <v>NO</v>
      </c>
      <c r="U880" s="201" t="str">
        <f t="shared" si="81"/>
        <v>NO</v>
      </c>
      <c r="V880" s="139">
        <f t="shared" si="82"/>
        <v>0</v>
      </c>
      <c r="W880" s="199" t="str">
        <f t="shared" si="84"/>
        <v/>
      </c>
    </row>
    <row r="881" spans="1:23" ht="18" customHeight="1" x14ac:dyDescent="0.25">
      <c r="A881" s="69"/>
      <c r="B881" s="81"/>
      <c r="C881" s="110"/>
      <c r="D881" s="141" t="str">
        <f>IFERROR(IF(FixtureCalc!C877="-","",IF(OR(FixtureCalc!E877="blank row 1",FixtureCalc!E877="blank row 2"),"","Matchweek "&amp;FixtureCalc!C877)),"")</f>
        <v/>
      </c>
      <c r="E881" s="142" t="str">
        <f>IFERROR(IF(LEN(INDEX(Settings!$D$6:$D$37,MATCH(Fixture!F881,Settings!$C$6:$C$37,0)))=0,"",INDEX(Settings!$D$6:$D$37,MATCH(Fixture!F881,Settings!$C$6:$C$37,0))),"")</f>
        <v/>
      </c>
      <c r="F881" s="185" t="str">
        <f>IFERROR(IF(FixtureCalc!C877="-","",IF(OR(FixtureCalc!E877="blank row 1",FixtureCalc!E877="blank row 2"),"", IF(LEN(INDEX(Settings!$C$6:$C$37,FixtureCalc!E877))=0,"BYE",INDEX(Settings!$C$6:$C$37,FixtureCalc!E877))  )),"")</f>
        <v/>
      </c>
      <c r="G881" s="27"/>
      <c r="H881" s="82"/>
      <c r="I881" s="27"/>
      <c r="J881" s="175" t="str">
        <f>IFERROR(IF(FixtureCalc!C877="-","",IF(OR(FixtureCalc!F877="blank row 1",FixtureCalc!F877="blank row 2"),"",IF(LEN(INDEX(Settings!$C$6:$C$37,FixtureCalc!F877))=0,"BYE",INDEX(Settings!$C$6:$C$37,FixtureCalc!F877)) )),"")</f>
        <v/>
      </c>
      <c r="K881" s="90"/>
      <c r="L881" s="195" t="str">
        <f t="shared" si="83"/>
        <v/>
      </c>
      <c r="S881" s="201" t="str">
        <f t="shared" si="79"/>
        <v>NO</v>
      </c>
      <c r="T881" s="201" t="str">
        <f t="shared" si="80"/>
        <v>NO</v>
      </c>
      <c r="U881" s="201" t="str">
        <f t="shared" si="81"/>
        <v>NO</v>
      </c>
      <c r="V881" s="139">
        <f t="shared" si="82"/>
        <v>0</v>
      </c>
      <c r="W881" s="199" t="str">
        <f t="shared" si="84"/>
        <v/>
      </c>
    </row>
    <row r="882" spans="1:23" ht="18" customHeight="1" x14ac:dyDescent="0.25">
      <c r="A882" s="69"/>
      <c r="B882" s="81"/>
      <c r="C882" s="110"/>
      <c r="D882" s="141" t="str">
        <f>IFERROR(IF(FixtureCalc!C878="-","",IF(OR(FixtureCalc!E878="blank row 1",FixtureCalc!E878="blank row 2"),"","Matchweek "&amp;FixtureCalc!C878)),"")</f>
        <v/>
      </c>
      <c r="E882" s="142" t="str">
        <f>IFERROR(IF(LEN(INDEX(Settings!$D$6:$D$37,MATCH(Fixture!F882,Settings!$C$6:$C$37,0)))=0,"",INDEX(Settings!$D$6:$D$37,MATCH(Fixture!F882,Settings!$C$6:$C$37,0))),"")</f>
        <v/>
      </c>
      <c r="F882" s="185" t="str">
        <f>IFERROR(IF(FixtureCalc!C878="-","",IF(OR(FixtureCalc!E878="blank row 1",FixtureCalc!E878="blank row 2"),"", IF(LEN(INDEX(Settings!$C$6:$C$37,FixtureCalc!E878))=0,"BYE",INDEX(Settings!$C$6:$C$37,FixtureCalc!E878))  )),"")</f>
        <v/>
      </c>
      <c r="G882" s="27"/>
      <c r="H882" s="82"/>
      <c r="I882" s="27"/>
      <c r="J882" s="175" t="str">
        <f>IFERROR(IF(FixtureCalc!C878="-","",IF(OR(FixtureCalc!F878="blank row 1",FixtureCalc!F878="blank row 2"),"",IF(LEN(INDEX(Settings!$C$6:$C$37,FixtureCalc!F878))=0,"BYE",INDEX(Settings!$C$6:$C$37,FixtureCalc!F878)) )),"")</f>
        <v/>
      </c>
      <c r="K882" s="90"/>
      <c r="L882" s="195" t="str">
        <f t="shared" si="83"/>
        <v/>
      </c>
      <c r="S882" s="201" t="str">
        <f t="shared" si="79"/>
        <v>NO</v>
      </c>
      <c r="T882" s="201" t="str">
        <f t="shared" si="80"/>
        <v>NO</v>
      </c>
      <c r="U882" s="201" t="str">
        <f t="shared" si="81"/>
        <v>NO</v>
      </c>
      <c r="V882" s="139">
        <f t="shared" si="82"/>
        <v>0</v>
      </c>
      <c r="W882" s="199" t="str">
        <f t="shared" si="84"/>
        <v/>
      </c>
    </row>
    <row r="883" spans="1:23" ht="18" customHeight="1" x14ac:dyDescent="0.25">
      <c r="A883" s="69"/>
      <c r="B883" s="81"/>
      <c r="C883" s="110"/>
      <c r="D883" s="141" t="str">
        <f>IFERROR(IF(FixtureCalc!C879="-","",IF(OR(FixtureCalc!E879="blank row 1",FixtureCalc!E879="blank row 2"),"","Matchweek "&amp;FixtureCalc!C879)),"")</f>
        <v/>
      </c>
      <c r="E883" s="142" t="str">
        <f>IFERROR(IF(LEN(INDEX(Settings!$D$6:$D$37,MATCH(Fixture!F883,Settings!$C$6:$C$37,0)))=0,"",INDEX(Settings!$D$6:$D$37,MATCH(Fixture!F883,Settings!$C$6:$C$37,0))),"")</f>
        <v/>
      </c>
      <c r="F883" s="185" t="str">
        <f>IFERROR(IF(FixtureCalc!C879="-","",IF(OR(FixtureCalc!E879="blank row 1",FixtureCalc!E879="blank row 2"),"", IF(LEN(INDEX(Settings!$C$6:$C$37,FixtureCalc!E879))=0,"BYE",INDEX(Settings!$C$6:$C$37,FixtureCalc!E879))  )),"")</f>
        <v/>
      </c>
      <c r="G883" s="27"/>
      <c r="H883" s="82"/>
      <c r="I883" s="27"/>
      <c r="J883" s="175" t="str">
        <f>IFERROR(IF(FixtureCalc!C879="-","",IF(OR(FixtureCalc!F879="blank row 1",FixtureCalc!F879="blank row 2"),"",IF(LEN(INDEX(Settings!$C$6:$C$37,FixtureCalc!F879))=0,"BYE",INDEX(Settings!$C$6:$C$37,FixtureCalc!F879)) )),"")</f>
        <v/>
      </c>
      <c r="K883" s="90"/>
      <c r="L883" s="195" t="str">
        <f t="shared" si="83"/>
        <v/>
      </c>
      <c r="S883" s="201" t="str">
        <f t="shared" si="79"/>
        <v>NO</v>
      </c>
      <c r="T883" s="201" t="str">
        <f t="shared" si="80"/>
        <v>NO</v>
      </c>
      <c r="U883" s="201" t="str">
        <f t="shared" si="81"/>
        <v>NO</v>
      </c>
      <c r="V883" s="139">
        <f t="shared" si="82"/>
        <v>0</v>
      </c>
      <c r="W883" s="199" t="str">
        <f t="shared" si="84"/>
        <v/>
      </c>
    </row>
    <row r="884" spans="1:23" ht="18" customHeight="1" x14ac:dyDescent="0.25">
      <c r="A884" s="69"/>
      <c r="B884" s="81"/>
      <c r="C884" s="110"/>
      <c r="D884" s="141" t="str">
        <f>IFERROR(IF(FixtureCalc!C880="-","",IF(OR(FixtureCalc!E880="blank row 1",FixtureCalc!E880="blank row 2"),"","Matchweek "&amp;FixtureCalc!C880)),"")</f>
        <v/>
      </c>
      <c r="E884" s="142" t="str">
        <f>IFERROR(IF(LEN(INDEX(Settings!$D$6:$D$37,MATCH(Fixture!F884,Settings!$C$6:$C$37,0)))=0,"",INDEX(Settings!$D$6:$D$37,MATCH(Fixture!F884,Settings!$C$6:$C$37,0))),"")</f>
        <v/>
      </c>
      <c r="F884" s="185" t="str">
        <f>IFERROR(IF(FixtureCalc!C880="-","",IF(OR(FixtureCalc!E880="blank row 1",FixtureCalc!E880="blank row 2"),"", IF(LEN(INDEX(Settings!$C$6:$C$37,FixtureCalc!E880))=0,"BYE",INDEX(Settings!$C$6:$C$37,FixtureCalc!E880))  )),"")</f>
        <v/>
      </c>
      <c r="G884" s="27"/>
      <c r="H884" s="82"/>
      <c r="I884" s="27"/>
      <c r="J884" s="175" t="str">
        <f>IFERROR(IF(FixtureCalc!C880="-","",IF(OR(FixtureCalc!F880="blank row 1",FixtureCalc!F880="blank row 2"),"",IF(LEN(INDEX(Settings!$C$6:$C$37,FixtureCalc!F880))=0,"BYE",INDEX(Settings!$C$6:$C$37,FixtureCalc!F880)) )),"")</f>
        <v/>
      </c>
      <c r="K884" s="90"/>
      <c r="L884" s="195" t="str">
        <f t="shared" si="83"/>
        <v/>
      </c>
      <c r="S884" s="201" t="str">
        <f t="shared" si="79"/>
        <v>NO</v>
      </c>
      <c r="T884" s="201" t="str">
        <f t="shared" si="80"/>
        <v>NO</v>
      </c>
      <c r="U884" s="201" t="str">
        <f t="shared" si="81"/>
        <v>NO</v>
      </c>
      <c r="V884" s="139">
        <f t="shared" si="82"/>
        <v>0</v>
      </c>
      <c r="W884" s="199" t="str">
        <f t="shared" si="84"/>
        <v/>
      </c>
    </row>
    <row r="885" spans="1:23" ht="18" customHeight="1" x14ac:dyDescent="0.25">
      <c r="A885" s="69"/>
      <c r="B885" s="81"/>
      <c r="C885" s="110"/>
      <c r="D885" s="141" t="str">
        <f>IFERROR(IF(FixtureCalc!C881="-","",IF(OR(FixtureCalc!E881="blank row 1",FixtureCalc!E881="blank row 2"),"","Matchweek "&amp;FixtureCalc!C881)),"")</f>
        <v/>
      </c>
      <c r="E885" s="142" t="str">
        <f>IFERROR(IF(LEN(INDEX(Settings!$D$6:$D$37,MATCH(Fixture!F885,Settings!$C$6:$C$37,0)))=0,"",INDEX(Settings!$D$6:$D$37,MATCH(Fixture!F885,Settings!$C$6:$C$37,0))),"")</f>
        <v/>
      </c>
      <c r="F885" s="185" t="str">
        <f>IFERROR(IF(FixtureCalc!C881="-","",IF(OR(FixtureCalc!E881="blank row 1",FixtureCalc!E881="blank row 2"),"", IF(LEN(INDEX(Settings!$C$6:$C$37,FixtureCalc!E881))=0,"BYE",INDEX(Settings!$C$6:$C$37,FixtureCalc!E881))  )),"")</f>
        <v/>
      </c>
      <c r="G885" s="27"/>
      <c r="H885" s="82"/>
      <c r="I885" s="27"/>
      <c r="J885" s="175" t="str">
        <f>IFERROR(IF(FixtureCalc!C881="-","",IF(OR(FixtureCalc!F881="blank row 1",FixtureCalc!F881="blank row 2"),"",IF(LEN(INDEX(Settings!$C$6:$C$37,FixtureCalc!F881))=0,"BYE",INDEX(Settings!$C$6:$C$37,FixtureCalc!F881)) )),"")</f>
        <v/>
      </c>
      <c r="K885" s="90"/>
      <c r="L885" s="195" t="str">
        <f t="shared" si="83"/>
        <v/>
      </c>
      <c r="S885" s="201" t="str">
        <f t="shared" si="79"/>
        <v>NO</v>
      </c>
      <c r="T885" s="201" t="str">
        <f t="shared" si="80"/>
        <v>NO</v>
      </c>
      <c r="U885" s="201" t="str">
        <f t="shared" si="81"/>
        <v>NO</v>
      </c>
      <c r="V885" s="139">
        <f t="shared" si="82"/>
        <v>0</v>
      </c>
      <c r="W885" s="199" t="str">
        <f t="shared" si="84"/>
        <v/>
      </c>
    </row>
    <row r="886" spans="1:23" ht="18" customHeight="1" x14ac:dyDescent="0.25">
      <c r="A886" s="69"/>
      <c r="B886" s="81"/>
      <c r="C886" s="110"/>
      <c r="D886" s="141" t="str">
        <f>IFERROR(IF(FixtureCalc!C882="-","",IF(OR(FixtureCalc!E882="blank row 1",FixtureCalc!E882="blank row 2"),"","Matchweek "&amp;FixtureCalc!C882)),"")</f>
        <v/>
      </c>
      <c r="E886" s="142" t="str">
        <f>IFERROR(IF(LEN(INDEX(Settings!$D$6:$D$37,MATCH(Fixture!F886,Settings!$C$6:$C$37,0)))=0,"",INDEX(Settings!$D$6:$D$37,MATCH(Fixture!F886,Settings!$C$6:$C$37,0))),"")</f>
        <v/>
      </c>
      <c r="F886" s="185" t="str">
        <f>IFERROR(IF(FixtureCalc!C882="-","",IF(OR(FixtureCalc!E882="blank row 1",FixtureCalc!E882="blank row 2"),"", IF(LEN(INDEX(Settings!$C$6:$C$37,FixtureCalc!E882))=0,"BYE",INDEX(Settings!$C$6:$C$37,FixtureCalc!E882))  )),"")</f>
        <v/>
      </c>
      <c r="G886" s="27"/>
      <c r="H886" s="82"/>
      <c r="I886" s="27"/>
      <c r="J886" s="175" t="str">
        <f>IFERROR(IF(FixtureCalc!C882="-","",IF(OR(FixtureCalc!F882="blank row 1",FixtureCalc!F882="blank row 2"),"",IF(LEN(INDEX(Settings!$C$6:$C$37,FixtureCalc!F882))=0,"BYE",INDEX(Settings!$C$6:$C$37,FixtureCalc!F882)) )),"")</f>
        <v/>
      </c>
      <c r="K886" s="90"/>
      <c r="L886" s="195" t="str">
        <f t="shared" si="83"/>
        <v/>
      </c>
      <c r="S886" s="201" t="str">
        <f t="shared" si="79"/>
        <v>NO</v>
      </c>
      <c r="T886" s="201" t="str">
        <f t="shared" si="80"/>
        <v>NO</v>
      </c>
      <c r="U886" s="201" t="str">
        <f t="shared" si="81"/>
        <v>NO</v>
      </c>
      <c r="V886" s="139">
        <f t="shared" si="82"/>
        <v>0</v>
      </c>
      <c r="W886" s="199" t="str">
        <f t="shared" si="84"/>
        <v/>
      </c>
    </row>
    <row r="887" spans="1:23" ht="18" customHeight="1" x14ac:dyDescent="0.25">
      <c r="A887" s="69"/>
      <c r="B887" s="81"/>
      <c r="C887" s="110"/>
      <c r="D887" s="141" t="str">
        <f>IFERROR(IF(FixtureCalc!C883="-","",IF(OR(FixtureCalc!E883="blank row 1",FixtureCalc!E883="blank row 2"),"","Matchweek "&amp;FixtureCalc!C883)),"")</f>
        <v/>
      </c>
      <c r="E887" s="142" t="str">
        <f>IFERROR(IF(LEN(INDEX(Settings!$D$6:$D$37,MATCH(Fixture!F887,Settings!$C$6:$C$37,0)))=0,"",INDEX(Settings!$D$6:$D$37,MATCH(Fixture!F887,Settings!$C$6:$C$37,0))),"")</f>
        <v/>
      </c>
      <c r="F887" s="185" t="str">
        <f>IFERROR(IF(FixtureCalc!C883="-","",IF(OR(FixtureCalc!E883="blank row 1",FixtureCalc!E883="blank row 2"),"", IF(LEN(INDEX(Settings!$C$6:$C$37,FixtureCalc!E883))=0,"BYE",INDEX(Settings!$C$6:$C$37,FixtureCalc!E883))  )),"")</f>
        <v/>
      </c>
      <c r="G887" s="27"/>
      <c r="H887" s="82"/>
      <c r="I887" s="27"/>
      <c r="J887" s="175" t="str">
        <f>IFERROR(IF(FixtureCalc!C883="-","",IF(OR(FixtureCalc!F883="blank row 1",FixtureCalc!F883="blank row 2"),"",IF(LEN(INDEX(Settings!$C$6:$C$37,FixtureCalc!F883))=0,"BYE",INDEX(Settings!$C$6:$C$37,FixtureCalc!F883)) )),"")</f>
        <v/>
      </c>
      <c r="K887" s="90"/>
      <c r="L887" s="195" t="str">
        <f t="shared" si="83"/>
        <v/>
      </c>
      <c r="S887" s="201" t="str">
        <f t="shared" si="79"/>
        <v>NO</v>
      </c>
      <c r="T887" s="201" t="str">
        <f t="shared" si="80"/>
        <v>NO</v>
      </c>
      <c r="U887" s="201" t="str">
        <f t="shared" si="81"/>
        <v>NO</v>
      </c>
      <c r="V887" s="139">
        <f t="shared" si="82"/>
        <v>0</v>
      </c>
      <c r="W887" s="199" t="str">
        <f t="shared" si="84"/>
        <v/>
      </c>
    </row>
    <row r="888" spans="1:23" ht="18" customHeight="1" x14ac:dyDescent="0.25">
      <c r="A888" s="69"/>
      <c r="B888" s="81"/>
      <c r="C888" s="110"/>
      <c r="D888" s="141" t="str">
        <f>IFERROR(IF(FixtureCalc!C884="-","",IF(OR(FixtureCalc!E884="blank row 1",FixtureCalc!E884="blank row 2"),"","Matchweek "&amp;FixtureCalc!C884)),"")</f>
        <v/>
      </c>
      <c r="E888" s="142" t="str">
        <f>IFERROR(IF(LEN(INDEX(Settings!$D$6:$D$37,MATCH(Fixture!F888,Settings!$C$6:$C$37,0)))=0,"",INDEX(Settings!$D$6:$D$37,MATCH(Fixture!F888,Settings!$C$6:$C$37,0))),"")</f>
        <v/>
      </c>
      <c r="F888" s="185" t="str">
        <f>IFERROR(IF(FixtureCalc!C884="-","",IF(OR(FixtureCalc!E884="blank row 1",FixtureCalc!E884="blank row 2"),"", IF(LEN(INDEX(Settings!$C$6:$C$37,FixtureCalc!E884))=0,"BYE",INDEX(Settings!$C$6:$C$37,FixtureCalc!E884))  )),"")</f>
        <v/>
      </c>
      <c r="G888" s="27"/>
      <c r="H888" s="82"/>
      <c r="I888" s="27"/>
      <c r="J888" s="175" t="str">
        <f>IFERROR(IF(FixtureCalc!C884="-","",IF(OR(FixtureCalc!F884="blank row 1",FixtureCalc!F884="blank row 2"),"",IF(LEN(INDEX(Settings!$C$6:$C$37,FixtureCalc!F884))=0,"BYE",INDEX(Settings!$C$6:$C$37,FixtureCalc!F884)) )),"")</f>
        <v/>
      </c>
      <c r="K888" s="90"/>
      <c r="L888" s="195" t="str">
        <f t="shared" si="83"/>
        <v/>
      </c>
      <c r="S888" s="201" t="str">
        <f t="shared" si="79"/>
        <v>NO</v>
      </c>
      <c r="T888" s="201" t="str">
        <f t="shared" si="80"/>
        <v>NO</v>
      </c>
      <c r="U888" s="201" t="str">
        <f t="shared" si="81"/>
        <v>NO</v>
      </c>
      <c r="V888" s="139">
        <f t="shared" si="82"/>
        <v>0</v>
      </c>
      <c r="W888" s="199" t="str">
        <f t="shared" si="84"/>
        <v/>
      </c>
    </row>
    <row r="889" spans="1:23" ht="18" customHeight="1" x14ac:dyDescent="0.25">
      <c r="A889" s="69"/>
      <c r="B889" s="81"/>
      <c r="C889" s="110"/>
      <c r="D889" s="141" t="str">
        <f>IFERROR(IF(FixtureCalc!C885="-","",IF(OR(FixtureCalc!E885="blank row 1",FixtureCalc!E885="blank row 2"),"","Matchweek "&amp;FixtureCalc!C885)),"")</f>
        <v/>
      </c>
      <c r="E889" s="142" t="str">
        <f>IFERROR(IF(LEN(INDEX(Settings!$D$6:$D$37,MATCH(Fixture!F889,Settings!$C$6:$C$37,0)))=0,"",INDEX(Settings!$D$6:$D$37,MATCH(Fixture!F889,Settings!$C$6:$C$37,0))),"")</f>
        <v/>
      </c>
      <c r="F889" s="185" t="str">
        <f>IFERROR(IF(FixtureCalc!C885="-","",IF(OR(FixtureCalc!E885="blank row 1",FixtureCalc!E885="blank row 2"),"", IF(LEN(INDEX(Settings!$C$6:$C$37,FixtureCalc!E885))=0,"BYE",INDEX(Settings!$C$6:$C$37,FixtureCalc!E885))  )),"")</f>
        <v/>
      </c>
      <c r="G889" s="27"/>
      <c r="H889" s="82"/>
      <c r="I889" s="27"/>
      <c r="J889" s="175" t="str">
        <f>IFERROR(IF(FixtureCalc!C885="-","",IF(OR(FixtureCalc!F885="blank row 1",FixtureCalc!F885="blank row 2"),"",IF(LEN(INDEX(Settings!$C$6:$C$37,FixtureCalc!F885))=0,"BYE",INDEX(Settings!$C$6:$C$37,FixtureCalc!F885)) )),"")</f>
        <v/>
      </c>
      <c r="K889" s="90"/>
      <c r="L889" s="195" t="str">
        <f t="shared" si="83"/>
        <v/>
      </c>
      <c r="S889" s="201" t="str">
        <f t="shared" si="79"/>
        <v>NO</v>
      </c>
      <c r="T889" s="201" t="str">
        <f t="shared" si="80"/>
        <v>NO</v>
      </c>
      <c r="U889" s="201" t="str">
        <f t="shared" si="81"/>
        <v>NO</v>
      </c>
      <c r="V889" s="139">
        <f t="shared" si="82"/>
        <v>0</v>
      </c>
      <c r="W889" s="199" t="str">
        <f t="shared" si="84"/>
        <v/>
      </c>
    </row>
    <row r="890" spans="1:23" ht="18" customHeight="1" x14ac:dyDescent="0.25">
      <c r="A890" s="69"/>
      <c r="B890" s="81"/>
      <c r="C890" s="110"/>
      <c r="D890" s="141" t="str">
        <f>IFERROR(IF(FixtureCalc!C886="-","",IF(OR(FixtureCalc!E886="blank row 1",FixtureCalc!E886="blank row 2"),"","Matchweek "&amp;FixtureCalc!C886)),"")</f>
        <v/>
      </c>
      <c r="E890" s="142" t="str">
        <f>IFERROR(IF(LEN(INDEX(Settings!$D$6:$D$37,MATCH(Fixture!F890,Settings!$C$6:$C$37,0)))=0,"",INDEX(Settings!$D$6:$D$37,MATCH(Fixture!F890,Settings!$C$6:$C$37,0))),"")</f>
        <v/>
      </c>
      <c r="F890" s="185" t="str">
        <f>IFERROR(IF(FixtureCalc!C886="-","",IF(OR(FixtureCalc!E886="blank row 1",FixtureCalc!E886="blank row 2"),"", IF(LEN(INDEX(Settings!$C$6:$C$37,FixtureCalc!E886))=0,"BYE",INDEX(Settings!$C$6:$C$37,FixtureCalc!E886))  )),"")</f>
        <v/>
      </c>
      <c r="G890" s="27"/>
      <c r="H890" s="82"/>
      <c r="I890" s="27"/>
      <c r="J890" s="175" t="str">
        <f>IFERROR(IF(FixtureCalc!C886="-","",IF(OR(FixtureCalc!F886="blank row 1",FixtureCalc!F886="blank row 2"),"",IF(LEN(INDEX(Settings!$C$6:$C$37,FixtureCalc!F886))=0,"BYE",INDEX(Settings!$C$6:$C$37,FixtureCalc!F886)) )),"")</f>
        <v/>
      </c>
      <c r="K890" s="90"/>
      <c r="L890" s="195" t="str">
        <f t="shared" si="83"/>
        <v/>
      </c>
      <c r="S890" s="201" t="str">
        <f t="shared" si="79"/>
        <v>NO</v>
      </c>
      <c r="T890" s="201" t="str">
        <f t="shared" si="80"/>
        <v>NO</v>
      </c>
      <c r="U890" s="201" t="str">
        <f t="shared" si="81"/>
        <v>NO</v>
      </c>
      <c r="V890" s="139">
        <f t="shared" si="82"/>
        <v>0</v>
      </c>
      <c r="W890" s="199" t="str">
        <f t="shared" si="84"/>
        <v/>
      </c>
    </row>
    <row r="891" spans="1:23" ht="18" customHeight="1" x14ac:dyDescent="0.25">
      <c r="A891" s="69"/>
      <c r="B891" s="81"/>
      <c r="C891" s="110"/>
      <c r="D891" s="141" t="str">
        <f>IFERROR(IF(FixtureCalc!C887="-","",IF(OR(FixtureCalc!E887="blank row 1",FixtureCalc!E887="blank row 2"),"","Matchweek "&amp;FixtureCalc!C887)),"")</f>
        <v/>
      </c>
      <c r="E891" s="142" t="str">
        <f>IFERROR(IF(LEN(INDEX(Settings!$D$6:$D$37,MATCH(Fixture!F891,Settings!$C$6:$C$37,0)))=0,"",INDEX(Settings!$D$6:$D$37,MATCH(Fixture!F891,Settings!$C$6:$C$37,0))),"")</f>
        <v/>
      </c>
      <c r="F891" s="185" t="str">
        <f>IFERROR(IF(FixtureCalc!C887="-","",IF(OR(FixtureCalc!E887="blank row 1",FixtureCalc!E887="blank row 2"),"", IF(LEN(INDEX(Settings!$C$6:$C$37,FixtureCalc!E887))=0,"BYE",INDEX(Settings!$C$6:$C$37,FixtureCalc!E887))  )),"")</f>
        <v/>
      </c>
      <c r="G891" s="27"/>
      <c r="H891" s="82"/>
      <c r="I891" s="27"/>
      <c r="J891" s="175" t="str">
        <f>IFERROR(IF(FixtureCalc!C887="-","",IF(OR(FixtureCalc!F887="blank row 1",FixtureCalc!F887="blank row 2"),"",IF(LEN(INDEX(Settings!$C$6:$C$37,FixtureCalc!F887))=0,"BYE",INDEX(Settings!$C$6:$C$37,FixtureCalc!F887)) )),"")</f>
        <v/>
      </c>
      <c r="K891" s="90"/>
      <c r="L891" s="195" t="str">
        <f t="shared" si="83"/>
        <v/>
      </c>
      <c r="S891" s="201" t="str">
        <f t="shared" si="79"/>
        <v>NO</v>
      </c>
      <c r="T891" s="201" t="str">
        <f t="shared" si="80"/>
        <v>NO</v>
      </c>
      <c r="U891" s="201" t="str">
        <f t="shared" si="81"/>
        <v>NO</v>
      </c>
      <c r="V891" s="139">
        <f t="shared" si="82"/>
        <v>0</v>
      </c>
      <c r="W891" s="199" t="str">
        <f t="shared" si="84"/>
        <v/>
      </c>
    </row>
    <row r="892" spans="1:23" ht="18" customHeight="1" x14ac:dyDescent="0.25">
      <c r="A892" s="69"/>
      <c r="B892" s="81"/>
      <c r="C892" s="110"/>
      <c r="D892" s="141" t="str">
        <f>IFERROR(IF(FixtureCalc!C888="-","",IF(OR(FixtureCalc!E888="blank row 1",FixtureCalc!E888="blank row 2"),"","Matchweek "&amp;FixtureCalc!C888)),"")</f>
        <v/>
      </c>
      <c r="E892" s="142" t="str">
        <f>IFERROR(IF(LEN(INDEX(Settings!$D$6:$D$37,MATCH(Fixture!F892,Settings!$C$6:$C$37,0)))=0,"",INDEX(Settings!$D$6:$D$37,MATCH(Fixture!F892,Settings!$C$6:$C$37,0))),"")</f>
        <v/>
      </c>
      <c r="F892" s="185" t="str">
        <f>IFERROR(IF(FixtureCalc!C888="-","",IF(OR(FixtureCalc!E888="blank row 1",FixtureCalc!E888="blank row 2"),"", IF(LEN(INDEX(Settings!$C$6:$C$37,FixtureCalc!E888))=0,"BYE",INDEX(Settings!$C$6:$C$37,FixtureCalc!E888))  )),"")</f>
        <v/>
      </c>
      <c r="G892" s="27"/>
      <c r="H892" s="82"/>
      <c r="I892" s="27"/>
      <c r="J892" s="175" t="str">
        <f>IFERROR(IF(FixtureCalc!C888="-","",IF(OR(FixtureCalc!F888="blank row 1",FixtureCalc!F888="blank row 2"),"",IF(LEN(INDEX(Settings!$C$6:$C$37,FixtureCalc!F888))=0,"BYE",INDEX(Settings!$C$6:$C$37,FixtureCalc!F888)) )),"")</f>
        <v/>
      </c>
      <c r="K892" s="90"/>
      <c r="L892" s="195" t="str">
        <f t="shared" si="83"/>
        <v/>
      </c>
      <c r="S892" s="201" t="str">
        <f t="shared" si="79"/>
        <v>NO</v>
      </c>
      <c r="T892" s="201" t="str">
        <f t="shared" si="80"/>
        <v>NO</v>
      </c>
      <c r="U892" s="201" t="str">
        <f t="shared" si="81"/>
        <v>NO</v>
      </c>
      <c r="V892" s="139">
        <f t="shared" si="82"/>
        <v>0</v>
      </c>
      <c r="W892" s="199" t="str">
        <f t="shared" si="84"/>
        <v/>
      </c>
    </row>
    <row r="893" spans="1:23" ht="18" customHeight="1" x14ac:dyDescent="0.25">
      <c r="A893" s="69"/>
      <c r="B893" s="81"/>
      <c r="C893" s="110"/>
      <c r="D893" s="141" t="str">
        <f>IFERROR(IF(FixtureCalc!C889="-","",IF(OR(FixtureCalc!E889="blank row 1",FixtureCalc!E889="blank row 2"),"","Matchweek "&amp;FixtureCalc!C889)),"")</f>
        <v/>
      </c>
      <c r="E893" s="142" t="str">
        <f>IFERROR(IF(LEN(INDEX(Settings!$D$6:$D$37,MATCH(Fixture!F893,Settings!$C$6:$C$37,0)))=0,"",INDEX(Settings!$D$6:$D$37,MATCH(Fixture!F893,Settings!$C$6:$C$37,0))),"")</f>
        <v/>
      </c>
      <c r="F893" s="185" t="str">
        <f>IFERROR(IF(FixtureCalc!C889="-","",IF(OR(FixtureCalc!E889="blank row 1",FixtureCalc!E889="blank row 2"),"", IF(LEN(INDEX(Settings!$C$6:$C$37,FixtureCalc!E889))=0,"BYE",INDEX(Settings!$C$6:$C$37,FixtureCalc!E889))  )),"")</f>
        <v/>
      </c>
      <c r="G893" s="27"/>
      <c r="H893" s="82"/>
      <c r="I893" s="27"/>
      <c r="J893" s="175" t="str">
        <f>IFERROR(IF(FixtureCalc!C889="-","",IF(OR(FixtureCalc!F889="blank row 1",FixtureCalc!F889="blank row 2"),"",IF(LEN(INDEX(Settings!$C$6:$C$37,FixtureCalc!F889))=0,"BYE",INDEX(Settings!$C$6:$C$37,FixtureCalc!F889)) )),"")</f>
        <v/>
      </c>
      <c r="K893" s="90"/>
      <c r="L893" s="195" t="str">
        <f t="shared" si="83"/>
        <v/>
      </c>
      <c r="S893" s="201" t="str">
        <f t="shared" si="79"/>
        <v>NO</v>
      </c>
      <c r="T893" s="201" t="str">
        <f t="shared" si="80"/>
        <v>NO</v>
      </c>
      <c r="U893" s="201" t="str">
        <f t="shared" si="81"/>
        <v>NO</v>
      </c>
      <c r="V893" s="139">
        <f t="shared" si="82"/>
        <v>0</v>
      </c>
      <c r="W893" s="199" t="str">
        <f t="shared" si="84"/>
        <v/>
      </c>
    </row>
    <row r="894" spans="1:23" ht="18" customHeight="1" x14ac:dyDescent="0.25">
      <c r="A894" s="69"/>
      <c r="B894" s="81"/>
      <c r="C894" s="110"/>
      <c r="D894" s="141" t="str">
        <f>IFERROR(IF(FixtureCalc!C890="-","",IF(OR(FixtureCalc!E890="blank row 1",FixtureCalc!E890="blank row 2"),"","Matchweek "&amp;FixtureCalc!C890)),"")</f>
        <v/>
      </c>
      <c r="E894" s="142" t="str">
        <f>IFERROR(IF(LEN(INDEX(Settings!$D$6:$D$37,MATCH(Fixture!F894,Settings!$C$6:$C$37,0)))=0,"",INDEX(Settings!$D$6:$D$37,MATCH(Fixture!F894,Settings!$C$6:$C$37,0))),"")</f>
        <v/>
      </c>
      <c r="F894" s="185" t="str">
        <f>IFERROR(IF(FixtureCalc!C890="-","",IF(OR(FixtureCalc!E890="blank row 1",FixtureCalc!E890="blank row 2"),"", IF(LEN(INDEX(Settings!$C$6:$C$37,FixtureCalc!E890))=0,"BYE",INDEX(Settings!$C$6:$C$37,FixtureCalc!E890))  )),"")</f>
        <v/>
      </c>
      <c r="G894" s="27"/>
      <c r="H894" s="82"/>
      <c r="I894" s="27"/>
      <c r="J894" s="175" t="str">
        <f>IFERROR(IF(FixtureCalc!C890="-","",IF(OR(FixtureCalc!F890="blank row 1",FixtureCalc!F890="blank row 2"),"",IF(LEN(INDEX(Settings!$C$6:$C$37,FixtureCalc!F890))=0,"BYE",INDEX(Settings!$C$6:$C$37,FixtureCalc!F890)) )),"")</f>
        <v/>
      </c>
      <c r="K894" s="90"/>
      <c r="L894" s="195" t="str">
        <f t="shared" si="83"/>
        <v/>
      </c>
      <c r="S894" s="201" t="str">
        <f t="shared" si="79"/>
        <v>NO</v>
      </c>
      <c r="T894" s="201" t="str">
        <f t="shared" si="80"/>
        <v>NO</v>
      </c>
      <c r="U894" s="201" t="str">
        <f t="shared" si="81"/>
        <v>NO</v>
      </c>
      <c r="V894" s="139">
        <f t="shared" si="82"/>
        <v>0</v>
      </c>
      <c r="W894" s="199" t="str">
        <f t="shared" si="84"/>
        <v/>
      </c>
    </row>
    <row r="895" spans="1:23" ht="18" customHeight="1" x14ac:dyDescent="0.25">
      <c r="A895" s="69"/>
      <c r="B895" s="81"/>
      <c r="C895" s="110"/>
      <c r="D895" s="141" t="str">
        <f>IFERROR(IF(FixtureCalc!C891="-","",IF(OR(FixtureCalc!E891="blank row 1",FixtureCalc!E891="blank row 2"),"","Matchweek "&amp;FixtureCalc!C891)),"")</f>
        <v/>
      </c>
      <c r="E895" s="142" t="str">
        <f>IFERROR(IF(LEN(INDEX(Settings!$D$6:$D$37,MATCH(Fixture!F895,Settings!$C$6:$C$37,0)))=0,"",INDEX(Settings!$D$6:$D$37,MATCH(Fixture!F895,Settings!$C$6:$C$37,0))),"")</f>
        <v/>
      </c>
      <c r="F895" s="185" t="str">
        <f>IFERROR(IF(FixtureCalc!C891="-","",IF(OR(FixtureCalc!E891="blank row 1",FixtureCalc!E891="blank row 2"),"", IF(LEN(INDEX(Settings!$C$6:$C$37,FixtureCalc!E891))=0,"BYE",INDEX(Settings!$C$6:$C$37,FixtureCalc!E891))  )),"")</f>
        <v/>
      </c>
      <c r="G895" s="27"/>
      <c r="H895" s="82"/>
      <c r="I895" s="27"/>
      <c r="J895" s="175" t="str">
        <f>IFERROR(IF(FixtureCalc!C891="-","",IF(OR(FixtureCalc!F891="blank row 1",FixtureCalc!F891="blank row 2"),"",IF(LEN(INDEX(Settings!$C$6:$C$37,FixtureCalc!F891))=0,"BYE",INDEX(Settings!$C$6:$C$37,FixtureCalc!F891)) )),"")</f>
        <v/>
      </c>
      <c r="K895" s="90"/>
      <c r="L895" s="195" t="str">
        <f t="shared" si="83"/>
        <v/>
      </c>
      <c r="S895" s="201" t="str">
        <f t="shared" si="79"/>
        <v>NO</v>
      </c>
      <c r="T895" s="201" t="str">
        <f t="shared" si="80"/>
        <v>NO</v>
      </c>
      <c r="U895" s="201" t="str">
        <f t="shared" si="81"/>
        <v>NO</v>
      </c>
      <c r="V895" s="139">
        <f t="shared" si="82"/>
        <v>0</v>
      </c>
      <c r="W895" s="199" t="str">
        <f t="shared" si="84"/>
        <v/>
      </c>
    </row>
    <row r="896" spans="1:23" ht="18" customHeight="1" x14ac:dyDescent="0.25">
      <c r="A896" s="69"/>
      <c r="B896" s="81"/>
      <c r="C896" s="110"/>
      <c r="D896" s="141" t="str">
        <f>IFERROR(IF(FixtureCalc!C892="-","",IF(OR(FixtureCalc!E892="blank row 1",FixtureCalc!E892="blank row 2"),"","Matchweek "&amp;FixtureCalc!C892)),"")</f>
        <v/>
      </c>
      <c r="E896" s="142" t="str">
        <f>IFERROR(IF(LEN(INDEX(Settings!$D$6:$D$37,MATCH(Fixture!F896,Settings!$C$6:$C$37,0)))=0,"",INDEX(Settings!$D$6:$D$37,MATCH(Fixture!F896,Settings!$C$6:$C$37,0))),"")</f>
        <v/>
      </c>
      <c r="F896" s="185" t="str">
        <f>IFERROR(IF(FixtureCalc!C892="-","",IF(OR(FixtureCalc!E892="blank row 1",FixtureCalc!E892="blank row 2"),"", IF(LEN(INDEX(Settings!$C$6:$C$37,FixtureCalc!E892))=0,"BYE",INDEX(Settings!$C$6:$C$37,FixtureCalc!E892))  )),"")</f>
        <v/>
      </c>
      <c r="G896" s="27"/>
      <c r="H896" s="82"/>
      <c r="I896" s="27"/>
      <c r="J896" s="175" t="str">
        <f>IFERROR(IF(FixtureCalc!C892="-","",IF(OR(FixtureCalc!F892="blank row 1",FixtureCalc!F892="blank row 2"),"",IF(LEN(INDEX(Settings!$C$6:$C$37,FixtureCalc!F892))=0,"BYE",INDEX(Settings!$C$6:$C$37,FixtureCalc!F892)) )),"")</f>
        <v/>
      </c>
      <c r="K896" s="90"/>
      <c r="L896" s="195" t="str">
        <f t="shared" si="83"/>
        <v/>
      </c>
      <c r="S896" s="201" t="str">
        <f t="shared" si="79"/>
        <v>NO</v>
      </c>
      <c r="T896" s="201" t="str">
        <f t="shared" si="80"/>
        <v>NO</v>
      </c>
      <c r="U896" s="201" t="str">
        <f t="shared" si="81"/>
        <v>NO</v>
      </c>
      <c r="V896" s="139">
        <f t="shared" si="82"/>
        <v>0</v>
      </c>
      <c r="W896" s="199" t="str">
        <f t="shared" si="84"/>
        <v/>
      </c>
    </row>
    <row r="897" spans="1:23" ht="18" customHeight="1" x14ac:dyDescent="0.25">
      <c r="A897" s="69"/>
      <c r="B897" s="81"/>
      <c r="C897" s="110"/>
      <c r="D897" s="141" t="str">
        <f>IFERROR(IF(FixtureCalc!C893="-","",IF(OR(FixtureCalc!E893="blank row 1",FixtureCalc!E893="blank row 2"),"","Matchweek "&amp;FixtureCalc!C893)),"")</f>
        <v/>
      </c>
      <c r="E897" s="142" t="str">
        <f>IFERROR(IF(LEN(INDEX(Settings!$D$6:$D$37,MATCH(Fixture!F897,Settings!$C$6:$C$37,0)))=0,"",INDEX(Settings!$D$6:$D$37,MATCH(Fixture!F897,Settings!$C$6:$C$37,0))),"")</f>
        <v/>
      </c>
      <c r="F897" s="185" t="str">
        <f>IFERROR(IF(FixtureCalc!C893="-","",IF(OR(FixtureCalc!E893="blank row 1",FixtureCalc!E893="blank row 2"),"", IF(LEN(INDEX(Settings!$C$6:$C$37,FixtureCalc!E893))=0,"BYE",INDEX(Settings!$C$6:$C$37,FixtureCalc!E893))  )),"")</f>
        <v/>
      </c>
      <c r="G897" s="27"/>
      <c r="H897" s="82"/>
      <c r="I897" s="27"/>
      <c r="J897" s="175" t="str">
        <f>IFERROR(IF(FixtureCalc!C893="-","",IF(OR(FixtureCalc!F893="blank row 1",FixtureCalc!F893="blank row 2"),"",IF(LEN(INDEX(Settings!$C$6:$C$37,FixtureCalc!F893))=0,"BYE",INDEX(Settings!$C$6:$C$37,FixtureCalc!F893)) )),"")</f>
        <v/>
      </c>
      <c r="K897" s="90"/>
      <c r="L897" s="195" t="str">
        <f t="shared" si="83"/>
        <v/>
      </c>
      <c r="S897" s="201" t="str">
        <f t="shared" si="79"/>
        <v>NO</v>
      </c>
      <c r="T897" s="201" t="str">
        <f t="shared" si="80"/>
        <v>NO</v>
      </c>
      <c r="U897" s="201" t="str">
        <f t="shared" si="81"/>
        <v>NO</v>
      </c>
      <c r="V897" s="139">
        <f t="shared" si="82"/>
        <v>0</v>
      </c>
      <c r="W897" s="199" t="str">
        <f t="shared" si="84"/>
        <v/>
      </c>
    </row>
    <row r="898" spans="1:23" ht="18" customHeight="1" x14ac:dyDescent="0.25">
      <c r="A898" s="69"/>
      <c r="B898" s="81"/>
      <c r="C898" s="110"/>
      <c r="D898" s="141" t="str">
        <f>IFERROR(IF(FixtureCalc!C894="-","",IF(OR(FixtureCalc!E894="blank row 1",FixtureCalc!E894="blank row 2"),"","Matchweek "&amp;FixtureCalc!C894)),"")</f>
        <v/>
      </c>
      <c r="E898" s="142" t="str">
        <f>IFERROR(IF(LEN(INDEX(Settings!$D$6:$D$37,MATCH(Fixture!F898,Settings!$C$6:$C$37,0)))=0,"",INDEX(Settings!$D$6:$D$37,MATCH(Fixture!F898,Settings!$C$6:$C$37,0))),"")</f>
        <v/>
      </c>
      <c r="F898" s="185" t="str">
        <f>IFERROR(IF(FixtureCalc!C894="-","",IF(OR(FixtureCalc!E894="blank row 1",FixtureCalc!E894="blank row 2"),"", IF(LEN(INDEX(Settings!$C$6:$C$37,FixtureCalc!E894))=0,"BYE",INDEX(Settings!$C$6:$C$37,FixtureCalc!E894))  )),"")</f>
        <v/>
      </c>
      <c r="G898" s="27"/>
      <c r="H898" s="82"/>
      <c r="I898" s="27"/>
      <c r="J898" s="175" t="str">
        <f>IFERROR(IF(FixtureCalc!C894="-","",IF(OR(FixtureCalc!F894="blank row 1",FixtureCalc!F894="blank row 2"),"",IF(LEN(INDEX(Settings!$C$6:$C$37,FixtureCalc!F894))=0,"BYE",INDEX(Settings!$C$6:$C$37,FixtureCalc!F894)) )),"")</f>
        <v/>
      </c>
      <c r="K898" s="90"/>
      <c r="L898" s="195" t="str">
        <f t="shared" si="83"/>
        <v/>
      </c>
      <c r="S898" s="201" t="str">
        <f t="shared" si="79"/>
        <v>NO</v>
      </c>
      <c r="T898" s="201" t="str">
        <f t="shared" si="80"/>
        <v>NO</v>
      </c>
      <c r="U898" s="201" t="str">
        <f t="shared" si="81"/>
        <v>NO</v>
      </c>
      <c r="V898" s="139">
        <f t="shared" si="82"/>
        <v>0</v>
      </c>
      <c r="W898" s="199" t="str">
        <f t="shared" si="84"/>
        <v/>
      </c>
    </row>
    <row r="899" spans="1:23" ht="18" customHeight="1" x14ac:dyDescent="0.25">
      <c r="A899" s="69"/>
      <c r="B899" s="81"/>
      <c r="C899" s="110"/>
      <c r="D899" s="141" t="str">
        <f>IFERROR(IF(FixtureCalc!C895="-","",IF(OR(FixtureCalc!E895="blank row 1",FixtureCalc!E895="blank row 2"),"","Matchweek "&amp;FixtureCalc!C895)),"")</f>
        <v/>
      </c>
      <c r="E899" s="142" t="str">
        <f>IFERROR(IF(LEN(INDEX(Settings!$D$6:$D$37,MATCH(Fixture!F899,Settings!$C$6:$C$37,0)))=0,"",INDEX(Settings!$D$6:$D$37,MATCH(Fixture!F899,Settings!$C$6:$C$37,0))),"")</f>
        <v/>
      </c>
      <c r="F899" s="185" t="str">
        <f>IFERROR(IF(FixtureCalc!C895="-","",IF(OR(FixtureCalc!E895="blank row 1",FixtureCalc!E895="blank row 2"),"", IF(LEN(INDEX(Settings!$C$6:$C$37,FixtureCalc!E895))=0,"BYE",INDEX(Settings!$C$6:$C$37,FixtureCalc!E895))  )),"")</f>
        <v/>
      </c>
      <c r="G899" s="27"/>
      <c r="H899" s="82"/>
      <c r="I899" s="27"/>
      <c r="J899" s="175" t="str">
        <f>IFERROR(IF(FixtureCalc!C895="-","",IF(OR(FixtureCalc!F895="blank row 1",FixtureCalc!F895="blank row 2"),"",IF(LEN(INDEX(Settings!$C$6:$C$37,FixtureCalc!F895))=0,"BYE",INDEX(Settings!$C$6:$C$37,FixtureCalc!F895)) )),"")</f>
        <v/>
      </c>
      <c r="K899" s="90"/>
      <c r="L899" s="195" t="str">
        <f t="shared" si="83"/>
        <v/>
      </c>
      <c r="S899" s="201" t="str">
        <f t="shared" si="79"/>
        <v>NO</v>
      </c>
      <c r="T899" s="201" t="str">
        <f t="shared" si="80"/>
        <v>NO</v>
      </c>
      <c r="U899" s="201" t="str">
        <f t="shared" si="81"/>
        <v>NO</v>
      </c>
      <c r="V899" s="139">
        <f t="shared" si="82"/>
        <v>0</v>
      </c>
      <c r="W899" s="199" t="str">
        <f t="shared" si="84"/>
        <v/>
      </c>
    </row>
    <row r="900" spans="1:23" ht="18" customHeight="1" x14ac:dyDescent="0.25">
      <c r="A900" s="69"/>
      <c r="B900" s="81"/>
      <c r="C900" s="110"/>
      <c r="D900" s="141" t="str">
        <f>IFERROR(IF(FixtureCalc!C896="-","",IF(OR(FixtureCalc!E896="blank row 1",FixtureCalc!E896="blank row 2"),"","Matchweek "&amp;FixtureCalc!C896)),"")</f>
        <v/>
      </c>
      <c r="E900" s="142" t="str">
        <f>IFERROR(IF(LEN(INDEX(Settings!$D$6:$D$37,MATCH(Fixture!F900,Settings!$C$6:$C$37,0)))=0,"",INDEX(Settings!$D$6:$D$37,MATCH(Fixture!F900,Settings!$C$6:$C$37,0))),"")</f>
        <v/>
      </c>
      <c r="F900" s="185" t="str">
        <f>IFERROR(IF(FixtureCalc!C896="-","",IF(OR(FixtureCalc!E896="blank row 1",FixtureCalc!E896="blank row 2"),"", IF(LEN(INDEX(Settings!$C$6:$C$37,FixtureCalc!E896))=0,"BYE",INDEX(Settings!$C$6:$C$37,FixtureCalc!E896))  )),"")</f>
        <v/>
      </c>
      <c r="G900" s="27"/>
      <c r="H900" s="82"/>
      <c r="I900" s="27"/>
      <c r="J900" s="175" t="str">
        <f>IFERROR(IF(FixtureCalc!C896="-","",IF(OR(FixtureCalc!F896="blank row 1",FixtureCalc!F896="blank row 2"),"",IF(LEN(INDEX(Settings!$C$6:$C$37,FixtureCalc!F896))=0,"BYE",INDEX(Settings!$C$6:$C$37,FixtureCalc!F896)) )),"")</f>
        <v/>
      </c>
      <c r="K900" s="90"/>
      <c r="L900" s="195" t="str">
        <f t="shared" si="83"/>
        <v/>
      </c>
      <c r="S900" s="201" t="str">
        <f t="shared" si="79"/>
        <v>NO</v>
      </c>
      <c r="T900" s="201" t="str">
        <f t="shared" si="80"/>
        <v>NO</v>
      </c>
      <c r="U900" s="201" t="str">
        <f t="shared" si="81"/>
        <v>NO</v>
      </c>
      <c r="V900" s="139">
        <f t="shared" si="82"/>
        <v>0</v>
      </c>
      <c r="W900" s="199" t="str">
        <f t="shared" si="84"/>
        <v/>
      </c>
    </row>
    <row r="901" spans="1:23" ht="18" customHeight="1" x14ac:dyDescent="0.25">
      <c r="A901" s="69"/>
      <c r="B901" s="81"/>
      <c r="C901" s="110"/>
      <c r="D901" s="141" t="str">
        <f>IFERROR(IF(FixtureCalc!C897="-","",IF(OR(FixtureCalc!E897="blank row 1",FixtureCalc!E897="blank row 2"),"","Matchweek "&amp;FixtureCalc!C897)),"")</f>
        <v/>
      </c>
      <c r="E901" s="142" t="str">
        <f>IFERROR(IF(LEN(INDEX(Settings!$D$6:$D$37,MATCH(Fixture!F901,Settings!$C$6:$C$37,0)))=0,"",INDEX(Settings!$D$6:$D$37,MATCH(Fixture!F901,Settings!$C$6:$C$37,0))),"")</f>
        <v/>
      </c>
      <c r="F901" s="185" t="str">
        <f>IFERROR(IF(FixtureCalc!C897="-","",IF(OR(FixtureCalc!E897="blank row 1",FixtureCalc!E897="blank row 2"),"", IF(LEN(INDEX(Settings!$C$6:$C$37,FixtureCalc!E897))=0,"BYE",INDEX(Settings!$C$6:$C$37,FixtureCalc!E897))  )),"")</f>
        <v/>
      </c>
      <c r="G901" s="27"/>
      <c r="H901" s="82"/>
      <c r="I901" s="27"/>
      <c r="J901" s="175" t="str">
        <f>IFERROR(IF(FixtureCalc!C897="-","",IF(OR(FixtureCalc!F897="blank row 1",FixtureCalc!F897="blank row 2"),"",IF(LEN(INDEX(Settings!$C$6:$C$37,FixtureCalc!F897))=0,"BYE",INDEX(Settings!$C$6:$C$37,FixtureCalc!F897)) )),"")</f>
        <v/>
      </c>
      <c r="K901" s="90"/>
      <c r="L901" s="195" t="str">
        <f t="shared" si="83"/>
        <v/>
      </c>
      <c r="S901" s="201" t="str">
        <f t="shared" si="79"/>
        <v>NO</v>
      </c>
      <c r="T901" s="201" t="str">
        <f t="shared" si="80"/>
        <v>NO</v>
      </c>
      <c r="U901" s="201" t="str">
        <f t="shared" si="81"/>
        <v>NO</v>
      </c>
      <c r="V901" s="139">
        <f t="shared" si="82"/>
        <v>0</v>
      </c>
      <c r="W901" s="199" t="str">
        <f t="shared" si="84"/>
        <v/>
      </c>
    </row>
    <row r="902" spans="1:23" ht="18" customHeight="1" x14ac:dyDescent="0.25">
      <c r="A902" s="69"/>
      <c r="B902" s="81"/>
      <c r="C902" s="110"/>
      <c r="D902" s="141" t="str">
        <f>IFERROR(IF(FixtureCalc!C898="-","",IF(OR(FixtureCalc!E898="blank row 1",FixtureCalc!E898="blank row 2"),"","Matchweek "&amp;FixtureCalc!C898)),"")</f>
        <v/>
      </c>
      <c r="E902" s="142" t="str">
        <f>IFERROR(IF(LEN(INDEX(Settings!$D$6:$D$37,MATCH(Fixture!F902,Settings!$C$6:$C$37,0)))=0,"",INDEX(Settings!$D$6:$D$37,MATCH(Fixture!F902,Settings!$C$6:$C$37,0))),"")</f>
        <v/>
      </c>
      <c r="F902" s="185" t="str">
        <f>IFERROR(IF(FixtureCalc!C898="-","",IF(OR(FixtureCalc!E898="blank row 1",FixtureCalc!E898="blank row 2"),"", IF(LEN(INDEX(Settings!$C$6:$C$37,FixtureCalc!E898))=0,"BYE",INDEX(Settings!$C$6:$C$37,FixtureCalc!E898))  )),"")</f>
        <v/>
      </c>
      <c r="G902" s="27"/>
      <c r="H902" s="82"/>
      <c r="I902" s="27"/>
      <c r="J902" s="175" t="str">
        <f>IFERROR(IF(FixtureCalc!C898="-","",IF(OR(FixtureCalc!F898="blank row 1",FixtureCalc!F898="blank row 2"),"",IF(LEN(INDEX(Settings!$C$6:$C$37,FixtureCalc!F898))=0,"BYE",INDEX(Settings!$C$6:$C$37,FixtureCalc!F898)) )),"")</f>
        <v/>
      </c>
      <c r="K902" s="90"/>
      <c r="L902" s="195" t="str">
        <f t="shared" si="83"/>
        <v/>
      </c>
      <c r="S902" s="201" t="str">
        <f t="shared" si="79"/>
        <v>NO</v>
      </c>
      <c r="T902" s="201" t="str">
        <f t="shared" si="80"/>
        <v>NO</v>
      </c>
      <c r="U902" s="201" t="str">
        <f t="shared" si="81"/>
        <v>NO</v>
      </c>
      <c r="V902" s="139">
        <f t="shared" si="82"/>
        <v>0</v>
      </c>
      <c r="W902" s="199" t="str">
        <f t="shared" si="84"/>
        <v/>
      </c>
    </row>
    <row r="903" spans="1:23" ht="18" customHeight="1" x14ac:dyDescent="0.25">
      <c r="A903" s="69"/>
      <c r="B903" s="81"/>
      <c r="C903" s="110"/>
      <c r="D903" s="141" t="str">
        <f>IFERROR(IF(FixtureCalc!C899="-","",IF(OR(FixtureCalc!E899="blank row 1",FixtureCalc!E899="blank row 2"),"","Matchweek "&amp;FixtureCalc!C899)),"")</f>
        <v/>
      </c>
      <c r="E903" s="142" t="str">
        <f>IFERROR(IF(LEN(INDEX(Settings!$D$6:$D$37,MATCH(Fixture!F903,Settings!$C$6:$C$37,0)))=0,"",INDEX(Settings!$D$6:$D$37,MATCH(Fixture!F903,Settings!$C$6:$C$37,0))),"")</f>
        <v/>
      </c>
      <c r="F903" s="185" t="str">
        <f>IFERROR(IF(FixtureCalc!C899="-","",IF(OR(FixtureCalc!E899="blank row 1",FixtureCalc!E899="blank row 2"),"", IF(LEN(INDEX(Settings!$C$6:$C$37,FixtureCalc!E899))=0,"BYE",INDEX(Settings!$C$6:$C$37,FixtureCalc!E899))  )),"")</f>
        <v/>
      </c>
      <c r="G903" s="27"/>
      <c r="H903" s="82"/>
      <c r="I903" s="27"/>
      <c r="J903" s="175" t="str">
        <f>IFERROR(IF(FixtureCalc!C899="-","",IF(OR(FixtureCalc!F899="blank row 1",FixtureCalc!F899="blank row 2"),"",IF(LEN(INDEX(Settings!$C$6:$C$37,FixtureCalc!F899))=0,"BYE",INDEX(Settings!$C$6:$C$37,FixtureCalc!F899)) )),"")</f>
        <v/>
      </c>
      <c r="K903" s="90"/>
      <c r="L903" s="195" t="str">
        <f t="shared" si="83"/>
        <v/>
      </c>
      <c r="S903" s="201" t="str">
        <f t="shared" si="79"/>
        <v>NO</v>
      </c>
      <c r="T903" s="201" t="str">
        <f t="shared" si="80"/>
        <v>NO</v>
      </c>
      <c r="U903" s="201" t="str">
        <f t="shared" si="81"/>
        <v>NO</v>
      </c>
      <c r="V903" s="139">
        <f t="shared" si="82"/>
        <v>0</v>
      </c>
      <c r="W903" s="199" t="str">
        <f t="shared" si="84"/>
        <v/>
      </c>
    </row>
    <row r="904" spans="1:23" ht="18" customHeight="1" x14ac:dyDescent="0.25">
      <c r="A904" s="69"/>
      <c r="B904" s="81"/>
      <c r="C904" s="110"/>
      <c r="D904" s="141" t="str">
        <f>IFERROR(IF(FixtureCalc!C900="-","",IF(OR(FixtureCalc!E900="blank row 1",FixtureCalc!E900="blank row 2"),"","Matchweek "&amp;FixtureCalc!C900)),"")</f>
        <v/>
      </c>
      <c r="E904" s="142" t="str">
        <f>IFERROR(IF(LEN(INDEX(Settings!$D$6:$D$37,MATCH(Fixture!F904,Settings!$C$6:$C$37,0)))=0,"",INDEX(Settings!$D$6:$D$37,MATCH(Fixture!F904,Settings!$C$6:$C$37,0))),"")</f>
        <v/>
      </c>
      <c r="F904" s="185" t="str">
        <f>IFERROR(IF(FixtureCalc!C900="-","",IF(OR(FixtureCalc!E900="blank row 1",FixtureCalc!E900="blank row 2"),"", IF(LEN(INDEX(Settings!$C$6:$C$37,FixtureCalc!E900))=0,"BYE",INDEX(Settings!$C$6:$C$37,FixtureCalc!E900))  )),"")</f>
        <v/>
      </c>
      <c r="G904" s="27"/>
      <c r="H904" s="82"/>
      <c r="I904" s="27"/>
      <c r="J904" s="175" t="str">
        <f>IFERROR(IF(FixtureCalc!C900="-","",IF(OR(FixtureCalc!F900="blank row 1",FixtureCalc!F900="blank row 2"),"",IF(LEN(INDEX(Settings!$C$6:$C$37,FixtureCalc!F900))=0,"BYE",INDEX(Settings!$C$6:$C$37,FixtureCalc!F900)) )),"")</f>
        <v/>
      </c>
      <c r="K904" s="90"/>
      <c r="L904" s="195" t="str">
        <f t="shared" si="83"/>
        <v/>
      </c>
      <c r="S904" s="201" t="str">
        <f t="shared" ref="S904:S967" si="85">IFERROR(IF(AND(LEN(F904)&gt;0,LEN(J904)&gt;0),"YES","NO"),"")</f>
        <v>NO</v>
      </c>
      <c r="T904" s="201" t="str">
        <f t="shared" ref="T904:T967" si="86">IFERROR(IF(OR(F904="BYE",J904="BYE"),"YES","NO"),"")</f>
        <v>NO</v>
      </c>
      <c r="U904" s="201" t="str">
        <f t="shared" ref="U904:U967" si="87">IF(OR(LEN(G904)=0,LEN(I904)=0),"NO","YES")</f>
        <v>NO</v>
      </c>
      <c r="V904" s="139">
        <f t="shared" ref="V904:V967" si="88">IF(LEN(D904)=0,0,COUNTIFS($D$8:$D$1750,D904,$G$8:$G$1750,"&lt;&gt;"&amp;"",$I$8:$I$1750,"&lt;&gt;"&amp;""))</f>
        <v>0</v>
      </c>
      <c r="W904" s="199" t="str">
        <f t="shared" si="84"/>
        <v/>
      </c>
    </row>
    <row r="905" spans="1:23" ht="18" customHeight="1" x14ac:dyDescent="0.25">
      <c r="A905" s="69"/>
      <c r="B905" s="81"/>
      <c r="C905" s="110"/>
      <c r="D905" s="141" t="str">
        <f>IFERROR(IF(FixtureCalc!C901="-","",IF(OR(FixtureCalc!E901="blank row 1",FixtureCalc!E901="blank row 2"),"","Matchweek "&amp;FixtureCalc!C901)),"")</f>
        <v/>
      </c>
      <c r="E905" s="142" t="str">
        <f>IFERROR(IF(LEN(INDEX(Settings!$D$6:$D$37,MATCH(Fixture!F905,Settings!$C$6:$C$37,0)))=0,"",INDEX(Settings!$D$6:$D$37,MATCH(Fixture!F905,Settings!$C$6:$C$37,0))),"")</f>
        <v/>
      </c>
      <c r="F905" s="185" t="str">
        <f>IFERROR(IF(FixtureCalc!C901="-","",IF(OR(FixtureCalc!E901="blank row 1",FixtureCalc!E901="blank row 2"),"", IF(LEN(INDEX(Settings!$C$6:$C$37,FixtureCalc!E901))=0,"BYE",INDEX(Settings!$C$6:$C$37,FixtureCalc!E901))  )),"")</f>
        <v/>
      </c>
      <c r="G905" s="27"/>
      <c r="H905" s="82"/>
      <c r="I905" s="27"/>
      <c r="J905" s="175" t="str">
        <f>IFERROR(IF(FixtureCalc!C901="-","",IF(OR(FixtureCalc!F901="blank row 1",FixtureCalc!F901="blank row 2"),"",IF(LEN(INDEX(Settings!$C$6:$C$37,FixtureCalc!F901))=0,"BYE",INDEX(Settings!$C$6:$C$37,FixtureCalc!F901)) )),"")</f>
        <v/>
      </c>
      <c r="K905" s="90"/>
      <c r="L905" s="195" t="str">
        <f t="shared" ref="L905:L968" si="89">IFERROR(IF(LEN(W905)&gt;0,"←",""),"")</f>
        <v/>
      </c>
      <c r="S905" s="201" t="str">
        <f t="shared" si="85"/>
        <v>NO</v>
      </c>
      <c r="T905" s="201" t="str">
        <f t="shared" si="86"/>
        <v>NO</v>
      </c>
      <c r="U905" s="201" t="str">
        <f t="shared" si="87"/>
        <v>NO</v>
      </c>
      <c r="V905" s="139">
        <f t="shared" si="88"/>
        <v>0</v>
      </c>
      <c r="W905" s="199" t="str">
        <f t="shared" si="84"/>
        <v/>
      </c>
    </row>
    <row r="906" spans="1:23" ht="18" customHeight="1" x14ac:dyDescent="0.25">
      <c r="A906" s="69"/>
      <c r="B906" s="81"/>
      <c r="C906" s="110"/>
      <c r="D906" s="141" t="str">
        <f>IFERROR(IF(FixtureCalc!C902="-","",IF(OR(FixtureCalc!E902="blank row 1",FixtureCalc!E902="blank row 2"),"","Matchweek "&amp;FixtureCalc!C902)),"")</f>
        <v/>
      </c>
      <c r="E906" s="142" t="str">
        <f>IFERROR(IF(LEN(INDEX(Settings!$D$6:$D$37,MATCH(Fixture!F906,Settings!$C$6:$C$37,0)))=0,"",INDEX(Settings!$D$6:$D$37,MATCH(Fixture!F906,Settings!$C$6:$C$37,0))),"")</f>
        <v/>
      </c>
      <c r="F906" s="185" t="str">
        <f>IFERROR(IF(FixtureCalc!C902="-","",IF(OR(FixtureCalc!E902="blank row 1",FixtureCalc!E902="blank row 2"),"", IF(LEN(INDEX(Settings!$C$6:$C$37,FixtureCalc!E902))=0,"BYE",INDEX(Settings!$C$6:$C$37,FixtureCalc!E902))  )),"")</f>
        <v/>
      </c>
      <c r="G906" s="27"/>
      <c r="H906" s="82"/>
      <c r="I906" s="27"/>
      <c r="J906" s="175" t="str">
        <f>IFERROR(IF(FixtureCalc!C902="-","",IF(OR(FixtureCalc!F902="blank row 1",FixtureCalc!F902="blank row 2"),"",IF(LEN(INDEX(Settings!$C$6:$C$37,FixtureCalc!F902))=0,"BYE",INDEX(Settings!$C$6:$C$37,FixtureCalc!F902)) )),"")</f>
        <v/>
      </c>
      <c r="K906" s="90"/>
      <c r="L906" s="195" t="str">
        <f t="shared" si="89"/>
        <v/>
      </c>
      <c r="S906" s="201" t="str">
        <f t="shared" si="85"/>
        <v>NO</v>
      </c>
      <c r="T906" s="201" t="str">
        <f t="shared" si="86"/>
        <v>NO</v>
      </c>
      <c r="U906" s="201" t="str">
        <f t="shared" si="87"/>
        <v>NO</v>
      </c>
      <c r="V906" s="139">
        <f t="shared" si="88"/>
        <v>0</v>
      </c>
      <c r="W906" s="199" t="str">
        <f t="shared" ref="W906:W969" si="90">IF(S906="YES",IF(T906="YES",IF(U906="YES","← Delete the scores",""),IF(AND(U906="NO",V906&gt;0),"← Insert the scores of both teams","")),IF(U906="YES","← Delete the scores",""))</f>
        <v/>
      </c>
    </row>
    <row r="907" spans="1:23" ht="18" customHeight="1" x14ac:dyDescent="0.25">
      <c r="A907" s="69"/>
      <c r="B907" s="81"/>
      <c r="C907" s="110"/>
      <c r="D907" s="141" t="str">
        <f>IFERROR(IF(FixtureCalc!C903="-","",IF(OR(FixtureCalc!E903="blank row 1",FixtureCalc!E903="blank row 2"),"","Matchweek "&amp;FixtureCalc!C903)),"")</f>
        <v/>
      </c>
      <c r="E907" s="142" t="str">
        <f>IFERROR(IF(LEN(INDEX(Settings!$D$6:$D$37,MATCH(Fixture!F907,Settings!$C$6:$C$37,0)))=0,"",INDEX(Settings!$D$6:$D$37,MATCH(Fixture!F907,Settings!$C$6:$C$37,0))),"")</f>
        <v/>
      </c>
      <c r="F907" s="185" t="str">
        <f>IFERROR(IF(FixtureCalc!C903="-","",IF(OR(FixtureCalc!E903="blank row 1",FixtureCalc!E903="blank row 2"),"", IF(LEN(INDEX(Settings!$C$6:$C$37,FixtureCalc!E903))=0,"BYE",INDEX(Settings!$C$6:$C$37,FixtureCalc!E903))  )),"")</f>
        <v/>
      </c>
      <c r="G907" s="27"/>
      <c r="H907" s="82"/>
      <c r="I907" s="27"/>
      <c r="J907" s="175" t="str">
        <f>IFERROR(IF(FixtureCalc!C903="-","",IF(OR(FixtureCalc!F903="blank row 1",FixtureCalc!F903="blank row 2"),"",IF(LEN(INDEX(Settings!$C$6:$C$37,FixtureCalc!F903))=0,"BYE",INDEX(Settings!$C$6:$C$37,FixtureCalc!F903)) )),"")</f>
        <v/>
      </c>
      <c r="K907" s="90"/>
      <c r="L907" s="195" t="str">
        <f t="shared" si="89"/>
        <v/>
      </c>
      <c r="S907" s="201" t="str">
        <f t="shared" si="85"/>
        <v>NO</v>
      </c>
      <c r="T907" s="201" t="str">
        <f t="shared" si="86"/>
        <v>NO</v>
      </c>
      <c r="U907" s="201" t="str">
        <f t="shared" si="87"/>
        <v>NO</v>
      </c>
      <c r="V907" s="139">
        <f t="shared" si="88"/>
        <v>0</v>
      </c>
      <c r="W907" s="199" t="str">
        <f t="shared" si="90"/>
        <v/>
      </c>
    </row>
    <row r="908" spans="1:23" ht="18" customHeight="1" x14ac:dyDescent="0.25">
      <c r="A908" s="69"/>
      <c r="B908" s="81"/>
      <c r="C908" s="110"/>
      <c r="D908" s="141" t="str">
        <f>IFERROR(IF(FixtureCalc!C904="-","",IF(OR(FixtureCalc!E904="blank row 1",FixtureCalc!E904="blank row 2"),"","Matchweek "&amp;FixtureCalc!C904)),"")</f>
        <v/>
      </c>
      <c r="E908" s="142" t="str">
        <f>IFERROR(IF(LEN(INDEX(Settings!$D$6:$D$37,MATCH(Fixture!F908,Settings!$C$6:$C$37,0)))=0,"",INDEX(Settings!$D$6:$D$37,MATCH(Fixture!F908,Settings!$C$6:$C$37,0))),"")</f>
        <v/>
      </c>
      <c r="F908" s="185" t="str">
        <f>IFERROR(IF(FixtureCalc!C904="-","",IF(OR(FixtureCalc!E904="blank row 1",FixtureCalc!E904="blank row 2"),"", IF(LEN(INDEX(Settings!$C$6:$C$37,FixtureCalc!E904))=0,"BYE",INDEX(Settings!$C$6:$C$37,FixtureCalc!E904))  )),"")</f>
        <v/>
      </c>
      <c r="G908" s="27"/>
      <c r="H908" s="82"/>
      <c r="I908" s="27"/>
      <c r="J908" s="175" t="str">
        <f>IFERROR(IF(FixtureCalc!C904="-","",IF(OR(FixtureCalc!F904="blank row 1",FixtureCalc!F904="blank row 2"),"",IF(LEN(INDEX(Settings!$C$6:$C$37,FixtureCalc!F904))=0,"BYE",INDEX(Settings!$C$6:$C$37,FixtureCalc!F904)) )),"")</f>
        <v/>
      </c>
      <c r="K908" s="90"/>
      <c r="L908" s="195" t="str">
        <f t="shared" si="89"/>
        <v/>
      </c>
      <c r="S908" s="201" t="str">
        <f t="shared" si="85"/>
        <v>NO</v>
      </c>
      <c r="T908" s="201" t="str">
        <f t="shared" si="86"/>
        <v>NO</v>
      </c>
      <c r="U908" s="201" t="str">
        <f t="shared" si="87"/>
        <v>NO</v>
      </c>
      <c r="V908" s="139">
        <f t="shared" si="88"/>
        <v>0</v>
      </c>
      <c r="W908" s="199" t="str">
        <f t="shared" si="90"/>
        <v/>
      </c>
    </row>
    <row r="909" spans="1:23" ht="18" customHeight="1" x14ac:dyDescent="0.25">
      <c r="A909" s="69"/>
      <c r="B909" s="81"/>
      <c r="C909" s="110"/>
      <c r="D909" s="141" t="str">
        <f>IFERROR(IF(FixtureCalc!C905="-","",IF(OR(FixtureCalc!E905="blank row 1",FixtureCalc!E905="blank row 2"),"","Matchweek "&amp;FixtureCalc!C905)),"")</f>
        <v/>
      </c>
      <c r="E909" s="142" t="str">
        <f>IFERROR(IF(LEN(INDEX(Settings!$D$6:$D$37,MATCH(Fixture!F909,Settings!$C$6:$C$37,0)))=0,"",INDEX(Settings!$D$6:$D$37,MATCH(Fixture!F909,Settings!$C$6:$C$37,0))),"")</f>
        <v/>
      </c>
      <c r="F909" s="185" t="str">
        <f>IFERROR(IF(FixtureCalc!C905="-","",IF(OR(FixtureCalc!E905="blank row 1",FixtureCalc!E905="blank row 2"),"", IF(LEN(INDEX(Settings!$C$6:$C$37,FixtureCalc!E905))=0,"BYE",INDEX(Settings!$C$6:$C$37,FixtureCalc!E905))  )),"")</f>
        <v/>
      </c>
      <c r="G909" s="27"/>
      <c r="H909" s="82"/>
      <c r="I909" s="27"/>
      <c r="J909" s="175" t="str">
        <f>IFERROR(IF(FixtureCalc!C905="-","",IF(OR(FixtureCalc!F905="blank row 1",FixtureCalc!F905="blank row 2"),"",IF(LEN(INDEX(Settings!$C$6:$C$37,FixtureCalc!F905))=0,"BYE",INDEX(Settings!$C$6:$C$37,FixtureCalc!F905)) )),"")</f>
        <v/>
      </c>
      <c r="K909" s="90"/>
      <c r="L909" s="195" t="str">
        <f t="shared" si="89"/>
        <v/>
      </c>
      <c r="S909" s="201" t="str">
        <f t="shared" si="85"/>
        <v>NO</v>
      </c>
      <c r="T909" s="201" t="str">
        <f t="shared" si="86"/>
        <v>NO</v>
      </c>
      <c r="U909" s="201" t="str">
        <f t="shared" si="87"/>
        <v>NO</v>
      </c>
      <c r="V909" s="139">
        <f t="shared" si="88"/>
        <v>0</v>
      </c>
      <c r="W909" s="199" t="str">
        <f t="shared" si="90"/>
        <v/>
      </c>
    </row>
    <row r="910" spans="1:23" ht="18" customHeight="1" x14ac:dyDescent="0.25">
      <c r="A910" s="69"/>
      <c r="B910" s="81"/>
      <c r="C910" s="110"/>
      <c r="D910" s="141" t="str">
        <f>IFERROR(IF(FixtureCalc!C906="-","",IF(OR(FixtureCalc!E906="blank row 1",FixtureCalc!E906="blank row 2"),"","Matchweek "&amp;FixtureCalc!C906)),"")</f>
        <v/>
      </c>
      <c r="E910" s="142" t="str">
        <f>IFERROR(IF(LEN(INDEX(Settings!$D$6:$D$37,MATCH(Fixture!F910,Settings!$C$6:$C$37,0)))=0,"",INDEX(Settings!$D$6:$D$37,MATCH(Fixture!F910,Settings!$C$6:$C$37,0))),"")</f>
        <v/>
      </c>
      <c r="F910" s="185" t="str">
        <f>IFERROR(IF(FixtureCalc!C906="-","",IF(OR(FixtureCalc!E906="blank row 1",FixtureCalc!E906="blank row 2"),"", IF(LEN(INDEX(Settings!$C$6:$C$37,FixtureCalc!E906))=0,"BYE",INDEX(Settings!$C$6:$C$37,FixtureCalc!E906))  )),"")</f>
        <v/>
      </c>
      <c r="G910" s="27"/>
      <c r="H910" s="82"/>
      <c r="I910" s="27"/>
      <c r="J910" s="175" t="str">
        <f>IFERROR(IF(FixtureCalc!C906="-","",IF(OR(FixtureCalc!F906="blank row 1",FixtureCalc!F906="blank row 2"),"",IF(LEN(INDEX(Settings!$C$6:$C$37,FixtureCalc!F906))=0,"BYE",INDEX(Settings!$C$6:$C$37,FixtureCalc!F906)) )),"")</f>
        <v/>
      </c>
      <c r="K910" s="90"/>
      <c r="L910" s="195" t="str">
        <f t="shared" si="89"/>
        <v/>
      </c>
      <c r="S910" s="201" t="str">
        <f t="shared" si="85"/>
        <v>NO</v>
      </c>
      <c r="T910" s="201" t="str">
        <f t="shared" si="86"/>
        <v>NO</v>
      </c>
      <c r="U910" s="201" t="str">
        <f t="shared" si="87"/>
        <v>NO</v>
      </c>
      <c r="V910" s="139">
        <f t="shared" si="88"/>
        <v>0</v>
      </c>
      <c r="W910" s="199" t="str">
        <f t="shared" si="90"/>
        <v/>
      </c>
    </row>
    <row r="911" spans="1:23" ht="18" customHeight="1" x14ac:dyDescent="0.25">
      <c r="A911" s="69"/>
      <c r="B911" s="81"/>
      <c r="C911" s="110"/>
      <c r="D911" s="141" t="str">
        <f>IFERROR(IF(FixtureCalc!C907="-","",IF(OR(FixtureCalc!E907="blank row 1",FixtureCalc!E907="blank row 2"),"","Matchweek "&amp;FixtureCalc!C907)),"")</f>
        <v/>
      </c>
      <c r="E911" s="142" t="str">
        <f>IFERROR(IF(LEN(INDEX(Settings!$D$6:$D$37,MATCH(Fixture!F911,Settings!$C$6:$C$37,0)))=0,"",INDEX(Settings!$D$6:$D$37,MATCH(Fixture!F911,Settings!$C$6:$C$37,0))),"")</f>
        <v/>
      </c>
      <c r="F911" s="185" t="str">
        <f>IFERROR(IF(FixtureCalc!C907="-","",IF(OR(FixtureCalc!E907="blank row 1",FixtureCalc!E907="blank row 2"),"", IF(LEN(INDEX(Settings!$C$6:$C$37,FixtureCalc!E907))=0,"BYE",INDEX(Settings!$C$6:$C$37,FixtureCalc!E907))  )),"")</f>
        <v/>
      </c>
      <c r="G911" s="27"/>
      <c r="H911" s="82"/>
      <c r="I911" s="27"/>
      <c r="J911" s="175" t="str">
        <f>IFERROR(IF(FixtureCalc!C907="-","",IF(OR(FixtureCalc!F907="blank row 1",FixtureCalc!F907="blank row 2"),"",IF(LEN(INDEX(Settings!$C$6:$C$37,FixtureCalc!F907))=0,"BYE",INDEX(Settings!$C$6:$C$37,FixtureCalc!F907)) )),"")</f>
        <v/>
      </c>
      <c r="K911" s="90"/>
      <c r="L911" s="195" t="str">
        <f t="shared" si="89"/>
        <v/>
      </c>
      <c r="S911" s="201" t="str">
        <f t="shared" si="85"/>
        <v>NO</v>
      </c>
      <c r="T911" s="201" t="str">
        <f t="shared" si="86"/>
        <v>NO</v>
      </c>
      <c r="U911" s="201" t="str">
        <f t="shared" si="87"/>
        <v>NO</v>
      </c>
      <c r="V911" s="139">
        <f t="shared" si="88"/>
        <v>0</v>
      </c>
      <c r="W911" s="199" t="str">
        <f t="shared" si="90"/>
        <v/>
      </c>
    </row>
    <row r="912" spans="1:23" ht="18" customHeight="1" x14ac:dyDescent="0.25">
      <c r="A912" s="69"/>
      <c r="B912" s="81"/>
      <c r="C912" s="110"/>
      <c r="D912" s="141" t="str">
        <f>IFERROR(IF(FixtureCalc!C908="-","",IF(OR(FixtureCalc!E908="blank row 1",FixtureCalc!E908="blank row 2"),"","Matchweek "&amp;FixtureCalc!C908)),"")</f>
        <v/>
      </c>
      <c r="E912" s="142" t="str">
        <f>IFERROR(IF(LEN(INDEX(Settings!$D$6:$D$37,MATCH(Fixture!F912,Settings!$C$6:$C$37,0)))=0,"",INDEX(Settings!$D$6:$D$37,MATCH(Fixture!F912,Settings!$C$6:$C$37,0))),"")</f>
        <v/>
      </c>
      <c r="F912" s="185" t="str">
        <f>IFERROR(IF(FixtureCalc!C908="-","",IF(OR(FixtureCalc!E908="blank row 1",FixtureCalc!E908="blank row 2"),"", IF(LEN(INDEX(Settings!$C$6:$C$37,FixtureCalc!E908))=0,"BYE",INDEX(Settings!$C$6:$C$37,FixtureCalc!E908))  )),"")</f>
        <v/>
      </c>
      <c r="G912" s="27"/>
      <c r="H912" s="82"/>
      <c r="I912" s="27"/>
      <c r="J912" s="175" t="str">
        <f>IFERROR(IF(FixtureCalc!C908="-","",IF(OR(FixtureCalc!F908="blank row 1",FixtureCalc!F908="blank row 2"),"",IF(LEN(INDEX(Settings!$C$6:$C$37,FixtureCalc!F908))=0,"BYE",INDEX(Settings!$C$6:$C$37,FixtureCalc!F908)) )),"")</f>
        <v/>
      </c>
      <c r="K912" s="90"/>
      <c r="L912" s="195" t="str">
        <f t="shared" si="89"/>
        <v/>
      </c>
      <c r="S912" s="201" t="str">
        <f t="shared" si="85"/>
        <v>NO</v>
      </c>
      <c r="T912" s="201" t="str">
        <f t="shared" si="86"/>
        <v>NO</v>
      </c>
      <c r="U912" s="201" t="str">
        <f t="shared" si="87"/>
        <v>NO</v>
      </c>
      <c r="V912" s="139">
        <f t="shared" si="88"/>
        <v>0</v>
      </c>
      <c r="W912" s="199" t="str">
        <f t="shared" si="90"/>
        <v/>
      </c>
    </row>
    <row r="913" spans="1:23" ht="18" customHeight="1" x14ac:dyDescent="0.25">
      <c r="A913" s="69"/>
      <c r="B913" s="81"/>
      <c r="C913" s="110"/>
      <c r="D913" s="141" t="str">
        <f>IFERROR(IF(FixtureCalc!C909="-","",IF(OR(FixtureCalc!E909="blank row 1",FixtureCalc!E909="blank row 2"),"","Matchweek "&amp;FixtureCalc!C909)),"")</f>
        <v/>
      </c>
      <c r="E913" s="142" t="str">
        <f>IFERROR(IF(LEN(INDEX(Settings!$D$6:$D$37,MATCH(Fixture!F913,Settings!$C$6:$C$37,0)))=0,"",INDEX(Settings!$D$6:$D$37,MATCH(Fixture!F913,Settings!$C$6:$C$37,0))),"")</f>
        <v/>
      </c>
      <c r="F913" s="185" t="str">
        <f>IFERROR(IF(FixtureCalc!C909="-","",IF(OR(FixtureCalc!E909="blank row 1",FixtureCalc!E909="blank row 2"),"", IF(LEN(INDEX(Settings!$C$6:$C$37,FixtureCalc!E909))=0,"BYE",INDEX(Settings!$C$6:$C$37,FixtureCalc!E909))  )),"")</f>
        <v/>
      </c>
      <c r="G913" s="27"/>
      <c r="H913" s="82"/>
      <c r="I913" s="27"/>
      <c r="J913" s="175" t="str">
        <f>IFERROR(IF(FixtureCalc!C909="-","",IF(OR(FixtureCalc!F909="blank row 1",FixtureCalc!F909="blank row 2"),"",IF(LEN(INDEX(Settings!$C$6:$C$37,FixtureCalc!F909))=0,"BYE",INDEX(Settings!$C$6:$C$37,FixtureCalc!F909)) )),"")</f>
        <v/>
      </c>
      <c r="K913" s="90"/>
      <c r="L913" s="195" t="str">
        <f t="shared" si="89"/>
        <v/>
      </c>
      <c r="S913" s="201" t="str">
        <f t="shared" si="85"/>
        <v>NO</v>
      </c>
      <c r="T913" s="201" t="str">
        <f t="shared" si="86"/>
        <v>NO</v>
      </c>
      <c r="U913" s="201" t="str">
        <f t="shared" si="87"/>
        <v>NO</v>
      </c>
      <c r="V913" s="139">
        <f t="shared" si="88"/>
        <v>0</v>
      </c>
      <c r="W913" s="199" t="str">
        <f t="shared" si="90"/>
        <v/>
      </c>
    </row>
    <row r="914" spans="1:23" ht="18" customHeight="1" x14ac:dyDescent="0.25">
      <c r="A914" s="69"/>
      <c r="B914" s="81"/>
      <c r="C914" s="110"/>
      <c r="D914" s="141" t="str">
        <f>IFERROR(IF(FixtureCalc!C910="-","",IF(OR(FixtureCalc!E910="blank row 1",FixtureCalc!E910="blank row 2"),"","Matchweek "&amp;FixtureCalc!C910)),"")</f>
        <v/>
      </c>
      <c r="E914" s="142" t="str">
        <f>IFERROR(IF(LEN(INDEX(Settings!$D$6:$D$37,MATCH(Fixture!F914,Settings!$C$6:$C$37,0)))=0,"",INDEX(Settings!$D$6:$D$37,MATCH(Fixture!F914,Settings!$C$6:$C$37,0))),"")</f>
        <v/>
      </c>
      <c r="F914" s="185" t="str">
        <f>IFERROR(IF(FixtureCalc!C910="-","",IF(OR(FixtureCalc!E910="blank row 1",FixtureCalc!E910="blank row 2"),"", IF(LEN(INDEX(Settings!$C$6:$C$37,FixtureCalc!E910))=0,"BYE",INDEX(Settings!$C$6:$C$37,FixtureCalc!E910))  )),"")</f>
        <v/>
      </c>
      <c r="G914" s="27"/>
      <c r="H914" s="82"/>
      <c r="I914" s="27"/>
      <c r="J914" s="175" t="str">
        <f>IFERROR(IF(FixtureCalc!C910="-","",IF(OR(FixtureCalc!F910="blank row 1",FixtureCalc!F910="blank row 2"),"",IF(LEN(INDEX(Settings!$C$6:$C$37,FixtureCalc!F910))=0,"BYE",INDEX(Settings!$C$6:$C$37,FixtureCalc!F910)) )),"")</f>
        <v/>
      </c>
      <c r="K914" s="90"/>
      <c r="L914" s="195" t="str">
        <f t="shared" si="89"/>
        <v/>
      </c>
      <c r="S914" s="201" t="str">
        <f t="shared" si="85"/>
        <v>NO</v>
      </c>
      <c r="T914" s="201" t="str">
        <f t="shared" si="86"/>
        <v>NO</v>
      </c>
      <c r="U914" s="201" t="str">
        <f t="shared" si="87"/>
        <v>NO</v>
      </c>
      <c r="V914" s="139">
        <f t="shared" si="88"/>
        <v>0</v>
      </c>
      <c r="W914" s="199" t="str">
        <f t="shared" si="90"/>
        <v/>
      </c>
    </row>
    <row r="915" spans="1:23" ht="18" customHeight="1" x14ac:dyDescent="0.25">
      <c r="A915" s="69"/>
      <c r="B915" s="81"/>
      <c r="C915" s="110"/>
      <c r="D915" s="141" t="str">
        <f>IFERROR(IF(FixtureCalc!C911="-","",IF(OR(FixtureCalc!E911="blank row 1",FixtureCalc!E911="blank row 2"),"","Matchweek "&amp;FixtureCalc!C911)),"")</f>
        <v/>
      </c>
      <c r="E915" s="142" t="str">
        <f>IFERROR(IF(LEN(INDEX(Settings!$D$6:$D$37,MATCH(Fixture!F915,Settings!$C$6:$C$37,0)))=0,"",INDEX(Settings!$D$6:$D$37,MATCH(Fixture!F915,Settings!$C$6:$C$37,0))),"")</f>
        <v/>
      </c>
      <c r="F915" s="185" t="str">
        <f>IFERROR(IF(FixtureCalc!C911="-","",IF(OR(FixtureCalc!E911="blank row 1",FixtureCalc!E911="blank row 2"),"", IF(LEN(INDEX(Settings!$C$6:$C$37,FixtureCalc!E911))=0,"BYE",INDEX(Settings!$C$6:$C$37,FixtureCalc!E911))  )),"")</f>
        <v/>
      </c>
      <c r="G915" s="27"/>
      <c r="H915" s="82"/>
      <c r="I915" s="27"/>
      <c r="J915" s="175" t="str">
        <f>IFERROR(IF(FixtureCalc!C911="-","",IF(OR(FixtureCalc!F911="blank row 1",FixtureCalc!F911="blank row 2"),"",IF(LEN(INDEX(Settings!$C$6:$C$37,FixtureCalc!F911))=0,"BYE",INDEX(Settings!$C$6:$C$37,FixtureCalc!F911)) )),"")</f>
        <v/>
      </c>
      <c r="K915" s="90"/>
      <c r="L915" s="195" t="str">
        <f t="shared" si="89"/>
        <v/>
      </c>
      <c r="S915" s="201" t="str">
        <f t="shared" si="85"/>
        <v>NO</v>
      </c>
      <c r="T915" s="201" t="str">
        <f t="shared" si="86"/>
        <v>NO</v>
      </c>
      <c r="U915" s="201" t="str">
        <f t="shared" si="87"/>
        <v>NO</v>
      </c>
      <c r="V915" s="139">
        <f t="shared" si="88"/>
        <v>0</v>
      </c>
      <c r="W915" s="199" t="str">
        <f t="shared" si="90"/>
        <v/>
      </c>
    </row>
    <row r="916" spans="1:23" ht="18" customHeight="1" x14ac:dyDescent="0.25">
      <c r="A916" s="69"/>
      <c r="B916" s="81"/>
      <c r="C916" s="110"/>
      <c r="D916" s="141" t="str">
        <f>IFERROR(IF(FixtureCalc!C912="-","",IF(OR(FixtureCalc!E912="blank row 1",FixtureCalc!E912="blank row 2"),"","Matchweek "&amp;FixtureCalc!C912)),"")</f>
        <v/>
      </c>
      <c r="E916" s="142" t="str">
        <f>IFERROR(IF(LEN(INDEX(Settings!$D$6:$D$37,MATCH(Fixture!F916,Settings!$C$6:$C$37,0)))=0,"",INDEX(Settings!$D$6:$D$37,MATCH(Fixture!F916,Settings!$C$6:$C$37,0))),"")</f>
        <v/>
      </c>
      <c r="F916" s="185" t="str">
        <f>IFERROR(IF(FixtureCalc!C912="-","",IF(OR(FixtureCalc!E912="blank row 1",FixtureCalc!E912="blank row 2"),"", IF(LEN(INDEX(Settings!$C$6:$C$37,FixtureCalc!E912))=0,"BYE",INDEX(Settings!$C$6:$C$37,FixtureCalc!E912))  )),"")</f>
        <v/>
      </c>
      <c r="G916" s="27"/>
      <c r="H916" s="82"/>
      <c r="I916" s="27"/>
      <c r="J916" s="175" t="str">
        <f>IFERROR(IF(FixtureCalc!C912="-","",IF(OR(FixtureCalc!F912="blank row 1",FixtureCalc!F912="blank row 2"),"",IF(LEN(INDEX(Settings!$C$6:$C$37,FixtureCalc!F912))=0,"BYE",INDEX(Settings!$C$6:$C$37,FixtureCalc!F912)) )),"")</f>
        <v/>
      </c>
      <c r="K916" s="90"/>
      <c r="L916" s="195" t="str">
        <f t="shared" si="89"/>
        <v/>
      </c>
      <c r="S916" s="201" t="str">
        <f t="shared" si="85"/>
        <v>NO</v>
      </c>
      <c r="T916" s="201" t="str">
        <f t="shared" si="86"/>
        <v>NO</v>
      </c>
      <c r="U916" s="201" t="str">
        <f t="shared" si="87"/>
        <v>NO</v>
      </c>
      <c r="V916" s="139">
        <f t="shared" si="88"/>
        <v>0</v>
      </c>
      <c r="W916" s="199" t="str">
        <f t="shared" si="90"/>
        <v/>
      </c>
    </row>
    <row r="917" spans="1:23" ht="18" customHeight="1" x14ac:dyDescent="0.25">
      <c r="A917" s="69"/>
      <c r="B917" s="81"/>
      <c r="C917" s="110"/>
      <c r="D917" s="141" t="str">
        <f>IFERROR(IF(FixtureCalc!C913="-","",IF(OR(FixtureCalc!E913="blank row 1",FixtureCalc!E913="blank row 2"),"","Matchweek "&amp;FixtureCalc!C913)),"")</f>
        <v/>
      </c>
      <c r="E917" s="142" t="str">
        <f>IFERROR(IF(LEN(INDEX(Settings!$D$6:$D$37,MATCH(Fixture!F917,Settings!$C$6:$C$37,0)))=0,"",INDEX(Settings!$D$6:$D$37,MATCH(Fixture!F917,Settings!$C$6:$C$37,0))),"")</f>
        <v/>
      </c>
      <c r="F917" s="185" t="str">
        <f>IFERROR(IF(FixtureCalc!C913="-","",IF(OR(FixtureCalc!E913="blank row 1",FixtureCalc!E913="blank row 2"),"", IF(LEN(INDEX(Settings!$C$6:$C$37,FixtureCalc!E913))=0,"BYE",INDEX(Settings!$C$6:$C$37,FixtureCalc!E913))  )),"")</f>
        <v/>
      </c>
      <c r="G917" s="27"/>
      <c r="H917" s="82"/>
      <c r="I917" s="27"/>
      <c r="J917" s="175" t="str">
        <f>IFERROR(IF(FixtureCalc!C913="-","",IF(OR(FixtureCalc!F913="blank row 1",FixtureCalc!F913="blank row 2"),"",IF(LEN(INDEX(Settings!$C$6:$C$37,FixtureCalc!F913))=0,"BYE",INDEX(Settings!$C$6:$C$37,FixtureCalc!F913)) )),"")</f>
        <v/>
      </c>
      <c r="K917" s="90"/>
      <c r="L917" s="195" t="str">
        <f t="shared" si="89"/>
        <v/>
      </c>
      <c r="S917" s="201" t="str">
        <f t="shared" si="85"/>
        <v>NO</v>
      </c>
      <c r="T917" s="201" t="str">
        <f t="shared" si="86"/>
        <v>NO</v>
      </c>
      <c r="U917" s="201" t="str">
        <f t="shared" si="87"/>
        <v>NO</v>
      </c>
      <c r="V917" s="139">
        <f t="shared" si="88"/>
        <v>0</v>
      </c>
      <c r="W917" s="199" t="str">
        <f t="shared" si="90"/>
        <v/>
      </c>
    </row>
    <row r="918" spans="1:23" ht="18" customHeight="1" x14ac:dyDescent="0.25">
      <c r="A918" s="69"/>
      <c r="B918" s="81"/>
      <c r="C918" s="110"/>
      <c r="D918" s="141" t="str">
        <f>IFERROR(IF(FixtureCalc!C914="-","",IF(OR(FixtureCalc!E914="blank row 1",FixtureCalc!E914="blank row 2"),"","Matchweek "&amp;FixtureCalc!C914)),"")</f>
        <v/>
      </c>
      <c r="E918" s="142" t="str">
        <f>IFERROR(IF(LEN(INDEX(Settings!$D$6:$D$37,MATCH(Fixture!F918,Settings!$C$6:$C$37,0)))=0,"",INDEX(Settings!$D$6:$D$37,MATCH(Fixture!F918,Settings!$C$6:$C$37,0))),"")</f>
        <v/>
      </c>
      <c r="F918" s="185" t="str">
        <f>IFERROR(IF(FixtureCalc!C914="-","",IF(OR(FixtureCalc!E914="blank row 1",FixtureCalc!E914="blank row 2"),"", IF(LEN(INDEX(Settings!$C$6:$C$37,FixtureCalc!E914))=0,"BYE",INDEX(Settings!$C$6:$C$37,FixtureCalc!E914))  )),"")</f>
        <v/>
      </c>
      <c r="G918" s="27"/>
      <c r="H918" s="82"/>
      <c r="I918" s="27"/>
      <c r="J918" s="175" t="str">
        <f>IFERROR(IF(FixtureCalc!C914="-","",IF(OR(FixtureCalc!F914="blank row 1",FixtureCalc!F914="blank row 2"),"",IF(LEN(INDEX(Settings!$C$6:$C$37,FixtureCalc!F914))=0,"BYE",INDEX(Settings!$C$6:$C$37,FixtureCalc!F914)) )),"")</f>
        <v/>
      </c>
      <c r="K918" s="90"/>
      <c r="L918" s="195" t="str">
        <f t="shared" si="89"/>
        <v/>
      </c>
      <c r="S918" s="201" t="str">
        <f t="shared" si="85"/>
        <v>NO</v>
      </c>
      <c r="T918" s="201" t="str">
        <f t="shared" si="86"/>
        <v>NO</v>
      </c>
      <c r="U918" s="201" t="str">
        <f t="shared" si="87"/>
        <v>NO</v>
      </c>
      <c r="V918" s="139">
        <f t="shared" si="88"/>
        <v>0</v>
      </c>
      <c r="W918" s="199" t="str">
        <f t="shared" si="90"/>
        <v/>
      </c>
    </row>
    <row r="919" spans="1:23" ht="18" customHeight="1" x14ac:dyDescent="0.25">
      <c r="A919" s="69"/>
      <c r="B919" s="81"/>
      <c r="C919" s="110"/>
      <c r="D919" s="141" t="str">
        <f>IFERROR(IF(FixtureCalc!C915="-","",IF(OR(FixtureCalc!E915="blank row 1",FixtureCalc!E915="blank row 2"),"","Matchweek "&amp;FixtureCalc!C915)),"")</f>
        <v/>
      </c>
      <c r="E919" s="142" t="str">
        <f>IFERROR(IF(LEN(INDEX(Settings!$D$6:$D$37,MATCH(Fixture!F919,Settings!$C$6:$C$37,0)))=0,"",INDEX(Settings!$D$6:$D$37,MATCH(Fixture!F919,Settings!$C$6:$C$37,0))),"")</f>
        <v/>
      </c>
      <c r="F919" s="185" t="str">
        <f>IFERROR(IF(FixtureCalc!C915="-","",IF(OR(FixtureCalc!E915="blank row 1",FixtureCalc!E915="blank row 2"),"", IF(LEN(INDEX(Settings!$C$6:$C$37,FixtureCalc!E915))=0,"BYE",INDEX(Settings!$C$6:$C$37,FixtureCalc!E915))  )),"")</f>
        <v/>
      </c>
      <c r="G919" s="27"/>
      <c r="H919" s="82"/>
      <c r="I919" s="27"/>
      <c r="J919" s="175" t="str">
        <f>IFERROR(IF(FixtureCalc!C915="-","",IF(OR(FixtureCalc!F915="blank row 1",FixtureCalc!F915="blank row 2"),"",IF(LEN(INDEX(Settings!$C$6:$C$37,FixtureCalc!F915))=0,"BYE",INDEX(Settings!$C$6:$C$37,FixtureCalc!F915)) )),"")</f>
        <v/>
      </c>
      <c r="K919" s="90"/>
      <c r="L919" s="195" t="str">
        <f t="shared" si="89"/>
        <v/>
      </c>
      <c r="S919" s="201" t="str">
        <f t="shared" si="85"/>
        <v>NO</v>
      </c>
      <c r="T919" s="201" t="str">
        <f t="shared" si="86"/>
        <v>NO</v>
      </c>
      <c r="U919" s="201" t="str">
        <f t="shared" si="87"/>
        <v>NO</v>
      </c>
      <c r="V919" s="139">
        <f t="shared" si="88"/>
        <v>0</v>
      </c>
      <c r="W919" s="199" t="str">
        <f t="shared" si="90"/>
        <v/>
      </c>
    </row>
    <row r="920" spans="1:23" ht="18" customHeight="1" x14ac:dyDescent="0.25">
      <c r="A920" s="69"/>
      <c r="B920" s="81"/>
      <c r="C920" s="110"/>
      <c r="D920" s="141" t="str">
        <f>IFERROR(IF(FixtureCalc!C916="-","",IF(OR(FixtureCalc!E916="blank row 1",FixtureCalc!E916="blank row 2"),"","Matchweek "&amp;FixtureCalc!C916)),"")</f>
        <v/>
      </c>
      <c r="E920" s="142" t="str">
        <f>IFERROR(IF(LEN(INDEX(Settings!$D$6:$D$37,MATCH(Fixture!F920,Settings!$C$6:$C$37,0)))=0,"",INDEX(Settings!$D$6:$D$37,MATCH(Fixture!F920,Settings!$C$6:$C$37,0))),"")</f>
        <v/>
      </c>
      <c r="F920" s="185" t="str">
        <f>IFERROR(IF(FixtureCalc!C916="-","",IF(OR(FixtureCalc!E916="blank row 1",FixtureCalc!E916="blank row 2"),"", IF(LEN(INDEX(Settings!$C$6:$C$37,FixtureCalc!E916))=0,"BYE",INDEX(Settings!$C$6:$C$37,FixtureCalc!E916))  )),"")</f>
        <v/>
      </c>
      <c r="G920" s="27"/>
      <c r="H920" s="82"/>
      <c r="I920" s="27"/>
      <c r="J920" s="175" t="str">
        <f>IFERROR(IF(FixtureCalc!C916="-","",IF(OR(FixtureCalc!F916="blank row 1",FixtureCalc!F916="blank row 2"),"",IF(LEN(INDEX(Settings!$C$6:$C$37,FixtureCalc!F916))=0,"BYE",INDEX(Settings!$C$6:$C$37,FixtureCalc!F916)) )),"")</f>
        <v/>
      </c>
      <c r="K920" s="90"/>
      <c r="L920" s="195" t="str">
        <f t="shared" si="89"/>
        <v/>
      </c>
      <c r="S920" s="201" t="str">
        <f t="shared" si="85"/>
        <v>NO</v>
      </c>
      <c r="T920" s="201" t="str">
        <f t="shared" si="86"/>
        <v>NO</v>
      </c>
      <c r="U920" s="201" t="str">
        <f t="shared" si="87"/>
        <v>NO</v>
      </c>
      <c r="V920" s="139">
        <f t="shared" si="88"/>
        <v>0</v>
      </c>
      <c r="W920" s="199" t="str">
        <f t="shared" si="90"/>
        <v/>
      </c>
    </row>
    <row r="921" spans="1:23" ht="18" customHeight="1" x14ac:dyDescent="0.25">
      <c r="A921" s="69"/>
      <c r="B921" s="81"/>
      <c r="C921" s="110"/>
      <c r="D921" s="141" t="str">
        <f>IFERROR(IF(FixtureCalc!C917="-","",IF(OR(FixtureCalc!E917="blank row 1",FixtureCalc!E917="blank row 2"),"","Matchweek "&amp;FixtureCalc!C917)),"")</f>
        <v/>
      </c>
      <c r="E921" s="142" t="str">
        <f>IFERROR(IF(LEN(INDEX(Settings!$D$6:$D$37,MATCH(Fixture!F921,Settings!$C$6:$C$37,0)))=0,"",INDEX(Settings!$D$6:$D$37,MATCH(Fixture!F921,Settings!$C$6:$C$37,0))),"")</f>
        <v/>
      </c>
      <c r="F921" s="185" t="str">
        <f>IFERROR(IF(FixtureCalc!C917="-","",IF(OR(FixtureCalc!E917="blank row 1",FixtureCalc!E917="blank row 2"),"", IF(LEN(INDEX(Settings!$C$6:$C$37,FixtureCalc!E917))=0,"BYE",INDEX(Settings!$C$6:$C$37,FixtureCalc!E917))  )),"")</f>
        <v/>
      </c>
      <c r="G921" s="27"/>
      <c r="H921" s="82"/>
      <c r="I921" s="27"/>
      <c r="J921" s="175" t="str">
        <f>IFERROR(IF(FixtureCalc!C917="-","",IF(OR(FixtureCalc!F917="blank row 1",FixtureCalc!F917="blank row 2"),"",IF(LEN(INDEX(Settings!$C$6:$C$37,FixtureCalc!F917))=0,"BYE",INDEX(Settings!$C$6:$C$37,FixtureCalc!F917)) )),"")</f>
        <v/>
      </c>
      <c r="K921" s="90"/>
      <c r="L921" s="195" t="str">
        <f t="shared" si="89"/>
        <v/>
      </c>
      <c r="S921" s="201" t="str">
        <f t="shared" si="85"/>
        <v>NO</v>
      </c>
      <c r="T921" s="201" t="str">
        <f t="shared" si="86"/>
        <v>NO</v>
      </c>
      <c r="U921" s="201" t="str">
        <f t="shared" si="87"/>
        <v>NO</v>
      </c>
      <c r="V921" s="139">
        <f t="shared" si="88"/>
        <v>0</v>
      </c>
      <c r="W921" s="199" t="str">
        <f t="shared" si="90"/>
        <v/>
      </c>
    </row>
    <row r="922" spans="1:23" ht="18" customHeight="1" x14ac:dyDescent="0.25">
      <c r="A922" s="69"/>
      <c r="B922" s="81"/>
      <c r="C922" s="110"/>
      <c r="D922" s="141" t="str">
        <f>IFERROR(IF(FixtureCalc!C918="-","",IF(OR(FixtureCalc!E918="blank row 1",FixtureCalc!E918="blank row 2"),"","Matchweek "&amp;FixtureCalc!C918)),"")</f>
        <v/>
      </c>
      <c r="E922" s="142" t="str">
        <f>IFERROR(IF(LEN(INDEX(Settings!$D$6:$D$37,MATCH(Fixture!F922,Settings!$C$6:$C$37,0)))=0,"",INDEX(Settings!$D$6:$D$37,MATCH(Fixture!F922,Settings!$C$6:$C$37,0))),"")</f>
        <v/>
      </c>
      <c r="F922" s="185" t="str">
        <f>IFERROR(IF(FixtureCalc!C918="-","",IF(OR(FixtureCalc!E918="blank row 1",FixtureCalc!E918="blank row 2"),"", IF(LEN(INDEX(Settings!$C$6:$C$37,FixtureCalc!E918))=0,"BYE",INDEX(Settings!$C$6:$C$37,FixtureCalc!E918))  )),"")</f>
        <v/>
      </c>
      <c r="G922" s="27"/>
      <c r="H922" s="82"/>
      <c r="I922" s="27"/>
      <c r="J922" s="175" t="str">
        <f>IFERROR(IF(FixtureCalc!C918="-","",IF(OR(FixtureCalc!F918="blank row 1",FixtureCalc!F918="blank row 2"),"",IF(LEN(INDEX(Settings!$C$6:$C$37,FixtureCalc!F918))=0,"BYE",INDEX(Settings!$C$6:$C$37,FixtureCalc!F918)) )),"")</f>
        <v/>
      </c>
      <c r="K922" s="90"/>
      <c r="L922" s="195" t="str">
        <f t="shared" si="89"/>
        <v/>
      </c>
      <c r="S922" s="201" t="str">
        <f t="shared" si="85"/>
        <v>NO</v>
      </c>
      <c r="T922" s="201" t="str">
        <f t="shared" si="86"/>
        <v>NO</v>
      </c>
      <c r="U922" s="201" t="str">
        <f t="shared" si="87"/>
        <v>NO</v>
      </c>
      <c r="V922" s="139">
        <f t="shared" si="88"/>
        <v>0</v>
      </c>
      <c r="W922" s="199" t="str">
        <f t="shared" si="90"/>
        <v/>
      </c>
    </row>
    <row r="923" spans="1:23" ht="18" customHeight="1" x14ac:dyDescent="0.25">
      <c r="A923" s="69"/>
      <c r="B923" s="81"/>
      <c r="C923" s="110"/>
      <c r="D923" s="141" t="str">
        <f>IFERROR(IF(FixtureCalc!C919="-","",IF(OR(FixtureCalc!E919="blank row 1",FixtureCalc!E919="blank row 2"),"","Matchweek "&amp;FixtureCalc!C919)),"")</f>
        <v/>
      </c>
      <c r="E923" s="142" t="str">
        <f>IFERROR(IF(LEN(INDEX(Settings!$D$6:$D$37,MATCH(Fixture!F923,Settings!$C$6:$C$37,0)))=0,"",INDEX(Settings!$D$6:$D$37,MATCH(Fixture!F923,Settings!$C$6:$C$37,0))),"")</f>
        <v/>
      </c>
      <c r="F923" s="185" t="str">
        <f>IFERROR(IF(FixtureCalc!C919="-","",IF(OR(FixtureCalc!E919="blank row 1",FixtureCalc!E919="blank row 2"),"", IF(LEN(INDEX(Settings!$C$6:$C$37,FixtureCalc!E919))=0,"BYE",INDEX(Settings!$C$6:$C$37,FixtureCalc!E919))  )),"")</f>
        <v/>
      </c>
      <c r="G923" s="27"/>
      <c r="H923" s="82"/>
      <c r="I923" s="27"/>
      <c r="J923" s="175" t="str">
        <f>IFERROR(IF(FixtureCalc!C919="-","",IF(OR(FixtureCalc!F919="blank row 1",FixtureCalc!F919="blank row 2"),"",IF(LEN(INDEX(Settings!$C$6:$C$37,FixtureCalc!F919))=0,"BYE",INDEX(Settings!$C$6:$C$37,FixtureCalc!F919)) )),"")</f>
        <v/>
      </c>
      <c r="K923" s="90"/>
      <c r="L923" s="195" t="str">
        <f t="shared" si="89"/>
        <v/>
      </c>
      <c r="S923" s="201" t="str">
        <f t="shared" si="85"/>
        <v>NO</v>
      </c>
      <c r="T923" s="201" t="str">
        <f t="shared" si="86"/>
        <v>NO</v>
      </c>
      <c r="U923" s="201" t="str">
        <f t="shared" si="87"/>
        <v>NO</v>
      </c>
      <c r="V923" s="139">
        <f t="shared" si="88"/>
        <v>0</v>
      </c>
      <c r="W923" s="199" t="str">
        <f t="shared" si="90"/>
        <v/>
      </c>
    </row>
    <row r="924" spans="1:23" ht="18" customHeight="1" x14ac:dyDescent="0.25">
      <c r="A924" s="69"/>
      <c r="B924" s="81"/>
      <c r="C924" s="110"/>
      <c r="D924" s="141" t="str">
        <f>IFERROR(IF(FixtureCalc!C920="-","",IF(OR(FixtureCalc!E920="blank row 1",FixtureCalc!E920="blank row 2"),"","Matchweek "&amp;FixtureCalc!C920)),"")</f>
        <v/>
      </c>
      <c r="E924" s="142" t="str">
        <f>IFERROR(IF(LEN(INDEX(Settings!$D$6:$D$37,MATCH(Fixture!F924,Settings!$C$6:$C$37,0)))=0,"",INDEX(Settings!$D$6:$D$37,MATCH(Fixture!F924,Settings!$C$6:$C$37,0))),"")</f>
        <v/>
      </c>
      <c r="F924" s="185" t="str">
        <f>IFERROR(IF(FixtureCalc!C920="-","",IF(OR(FixtureCalc!E920="blank row 1",FixtureCalc!E920="blank row 2"),"", IF(LEN(INDEX(Settings!$C$6:$C$37,FixtureCalc!E920))=0,"BYE",INDEX(Settings!$C$6:$C$37,FixtureCalc!E920))  )),"")</f>
        <v/>
      </c>
      <c r="G924" s="27"/>
      <c r="H924" s="82"/>
      <c r="I924" s="27"/>
      <c r="J924" s="175" t="str">
        <f>IFERROR(IF(FixtureCalc!C920="-","",IF(OR(FixtureCalc!F920="blank row 1",FixtureCalc!F920="blank row 2"),"",IF(LEN(INDEX(Settings!$C$6:$C$37,FixtureCalc!F920))=0,"BYE",INDEX(Settings!$C$6:$C$37,FixtureCalc!F920)) )),"")</f>
        <v/>
      </c>
      <c r="K924" s="90"/>
      <c r="L924" s="195" t="str">
        <f t="shared" si="89"/>
        <v/>
      </c>
      <c r="S924" s="201" t="str">
        <f t="shared" si="85"/>
        <v>NO</v>
      </c>
      <c r="T924" s="201" t="str">
        <f t="shared" si="86"/>
        <v>NO</v>
      </c>
      <c r="U924" s="201" t="str">
        <f t="shared" si="87"/>
        <v>NO</v>
      </c>
      <c r="V924" s="139">
        <f t="shared" si="88"/>
        <v>0</v>
      </c>
      <c r="W924" s="199" t="str">
        <f t="shared" si="90"/>
        <v/>
      </c>
    </row>
    <row r="925" spans="1:23" ht="18" customHeight="1" x14ac:dyDescent="0.25">
      <c r="A925" s="69"/>
      <c r="B925" s="81"/>
      <c r="C925" s="110"/>
      <c r="D925" s="141" t="str">
        <f>IFERROR(IF(FixtureCalc!C921="-","",IF(OR(FixtureCalc!E921="blank row 1",FixtureCalc!E921="blank row 2"),"","Matchweek "&amp;FixtureCalc!C921)),"")</f>
        <v/>
      </c>
      <c r="E925" s="142" t="str">
        <f>IFERROR(IF(LEN(INDEX(Settings!$D$6:$D$37,MATCH(Fixture!F925,Settings!$C$6:$C$37,0)))=0,"",INDEX(Settings!$D$6:$D$37,MATCH(Fixture!F925,Settings!$C$6:$C$37,0))),"")</f>
        <v/>
      </c>
      <c r="F925" s="185" t="str">
        <f>IFERROR(IF(FixtureCalc!C921="-","",IF(OR(FixtureCalc!E921="blank row 1",FixtureCalc!E921="blank row 2"),"", IF(LEN(INDEX(Settings!$C$6:$C$37,FixtureCalc!E921))=0,"BYE",INDEX(Settings!$C$6:$C$37,FixtureCalc!E921))  )),"")</f>
        <v/>
      </c>
      <c r="G925" s="27"/>
      <c r="H925" s="82"/>
      <c r="I925" s="27"/>
      <c r="J925" s="175" t="str">
        <f>IFERROR(IF(FixtureCalc!C921="-","",IF(OR(FixtureCalc!F921="blank row 1",FixtureCalc!F921="blank row 2"),"",IF(LEN(INDEX(Settings!$C$6:$C$37,FixtureCalc!F921))=0,"BYE",INDEX(Settings!$C$6:$C$37,FixtureCalc!F921)) )),"")</f>
        <v/>
      </c>
      <c r="K925" s="90"/>
      <c r="L925" s="195" t="str">
        <f t="shared" si="89"/>
        <v/>
      </c>
      <c r="S925" s="201" t="str">
        <f t="shared" si="85"/>
        <v>NO</v>
      </c>
      <c r="T925" s="201" t="str">
        <f t="shared" si="86"/>
        <v>NO</v>
      </c>
      <c r="U925" s="201" t="str">
        <f t="shared" si="87"/>
        <v>NO</v>
      </c>
      <c r="V925" s="139">
        <f t="shared" si="88"/>
        <v>0</v>
      </c>
      <c r="W925" s="199" t="str">
        <f t="shared" si="90"/>
        <v/>
      </c>
    </row>
    <row r="926" spans="1:23" ht="18" customHeight="1" x14ac:dyDescent="0.25">
      <c r="A926" s="69"/>
      <c r="B926" s="81"/>
      <c r="C926" s="110"/>
      <c r="D926" s="141" t="str">
        <f>IFERROR(IF(FixtureCalc!C922="-","",IF(OR(FixtureCalc!E922="blank row 1",FixtureCalc!E922="blank row 2"),"","Matchweek "&amp;FixtureCalc!C922)),"")</f>
        <v/>
      </c>
      <c r="E926" s="142" t="str">
        <f>IFERROR(IF(LEN(INDEX(Settings!$D$6:$D$37,MATCH(Fixture!F926,Settings!$C$6:$C$37,0)))=0,"",INDEX(Settings!$D$6:$D$37,MATCH(Fixture!F926,Settings!$C$6:$C$37,0))),"")</f>
        <v/>
      </c>
      <c r="F926" s="185" t="str">
        <f>IFERROR(IF(FixtureCalc!C922="-","",IF(OR(FixtureCalc!E922="blank row 1",FixtureCalc!E922="blank row 2"),"", IF(LEN(INDEX(Settings!$C$6:$C$37,FixtureCalc!E922))=0,"BYE",INDEX(Settings!$C$6:$C$37,FixtureCalc!E922))  )),"")</f>
        <v/>
      </c>
      <c r="G926" s="27"/>
      <c r="H926" s="82"/>
      <c r="I926" s="27"/>
      <c r="J926" s="175" t="str">
        <f>IFERROR(IF(FixtureCalc!C922="-","",IF(OR(FixtureCalc!F922="blank row 1",FixtureCalc!F922="blank row 2"),"",IF(LEN(INDEX(Settings!$C$6:$C$37,FixtureCalc!F922))=0,"BYE",INDEX(Settings!$C$6:$C$37,FixtureCalc!F922)) )),"")</f>
        <v/>
      </c>
      <c r="K926" s="90"/>
      <c r="L926" s="195" t="str">
        <f t="shared" si="89"/>
        <v/>
      </c>
      <c r="S926" s="201" t="str">
        <f t="shared" si="85"/>
        <v>NO</v>
      </c>
      <c r="T926" s="201" t="str">
        <f t="shared" si="86"/>
        <v>NO</v>
      </c>
      <c r="U926" s="201" t="str">
        <f t="shared" si="87"/>
        <v>NO</v>
      </c>
      <c r="V926" s="139">
        <f t="shared" si="88"/>
        <v>0</v>
      </c>
      <c r="W926" s="199" t="str">
        <f t="shared" si="90"/>
        <v/>
      </c>
    </row>
    <row r="927" spans="1:23" ht="18" customHeight="1" x14ac:dyDescent="0.25">
      <c r="A927" s="69"/>
      <c r="B927" s="81"/>
      <c r="C927" s="110"/>
      <c r="D927" s="141" t="str">
        <f>IFERROR(IF(FixtureCalc!C923="-","",IF(OR(FixtureCalc!E923="blank row 1",FixtureCalc!E923="blank row 2"),"","Matchweek "&amp;FixtureCalc!C923)),"")</f>
        <v/>
      </c>
      <c r="E927" s="142" t="str">
        <f>IFERROR(IF(LEN(INDEX(Settings!$D$6:$D$37,MATCH(Fixture!F927,Settings!$C$6:$C$37,0)))=0,"",INDEX(Settings!$D$6:$D$37,MATCH(Fixture!F927,Settings!$C$6:$C$37,0))),"")</f>
        <v/>
      </c>
      <c r="F927" s="185" t="str">
        <f>IFERROR(IF(FixtureCalc!C923="-","",IF(OR(FixtureCalc!E923="blank row 1",FixtureCalc!E923="blank row 2"),"", IF(LEN(INDEX(Settings!$C$6:$C$37,FixtureCalc!E923))=0,"BYE",INDEX(Settings!$C$6:$C$37,FixtureCalc!E923))  )),"")</f>
        <v/>
      </c>
      <c r="G927" s="27"/>
      <c r="H927" s="82"/>
      <c r="I927" s="27"/>
      <c r="J927" s="175" t="str">
        <f>IFERROR(IF(FixtureCalc!C923="-","",IF(OR(FixtureCalc!F923="blank row 1",FixtureCalc!F923="blank row 2"),"",IF(LEN(INDEX(Settings!$C$6:$C$37,FixtureCalc!F923))=0,"BYE",INDEX(Settings!$C$6:$C$37,FixtureCalc!F923)) )),"")</f>
        <v/>
      </c>
      <c r="K927" s="90"/>
      <c r="L927" s="195" t="str">
        <f t="shared" si="89"/>
        <v/>
      </c>
      <c r="S927" s="201" t="str">
        <f t="shared" si="85"/>
        <v>NO</v>
      </c>
      <c r="T927" s="201" t="str">
        <f t="shared" si="86"/>
        <v>NO</v>
      </c>
      <c r="U927" s="201" t="str">
        <f t="shared" si="87"/>
        <v>NO</v>
      </c>
      <c r="V927" s="139">
        <f t="shared" si="88"/>
        <v>0</v>
      </c>
      <c r="W927" s="199" t="str">
        <f t="shared" si="90"/>
        <v/>
      </c>
    </row>
    <row r="928" spans="1:23" ht="18" customHeight="1" x14ac:dyDescent="0.25">
      <c r="A928" s="69"/>
      <c r="B928" s="81"/>
      <c r="C928" s="110"/>
      <c r="D928" s="141" t="str">
        <f>IFERROR(IF(FixtureCalc!C924="-","",IF(OR(FixtureCalc!E924="blank row 1",FixtureCalc!E924="blank row 2"),"","Matchweek "&amp;FixtureCalc!C924)),"")</f>
        <v/>
      </c>
      <c r="E928" s="142" t="str">
        <f>IFERROR(IF(LEN(INDEX(Settings!$D$6:$D$37,MATCH(Fixture!F928,Settings!$C$6:$C$37,0)))=0,"",INDEX(Settings!$D$6:$D$37,MATCH(Fixture!F928,Settings!$C$6:$C$37,0))),"")</f>
        <v/>
      </c>
      <c r="F928" s="185" t="str">
        <f>IFERROR(IF(FixtureCalc!C924="-","",IF(OR(FixtureCalc!E924="blank row 1",FixtureCalc!E924="blank row 2"),"", IF(LEN(INDEX(Settings!$C$6:$C$37,FixtureCalc!E924))=0,"BYE",INDEX(Settings!$C$6:$C$37,FixtureCalc!E924))  )),"")</f>
        <v/>
      </c>
      <c r="G928" s="27"/>
      <c r="H928" s="82"/>
      <c r="I928" s="27"/>
      <c r="J928" s="175" t="str">
        <f>IFERROR(IF(FixtureCalc!C924="-","",IF(OR(FixtureCalc!F924="blank row 1",FixtureCalc!F924="blank row 2"),"",IF(LEN(INDEX(Settings!$C$6:$C$37,FixtureCalc!F924))=0,"BYE",INDEX(Settings!$C$6:$C$37,FixtureCalc!F924)) )),"")</f>
        <v/>
      </c>
      <c r="K928" s="90"/>
      <c r="L928" s="195" t="str">
        <f t="shared" si="89"/>
        <v/>
      </c>
      <c r="S928" s="201" t="str">
        <f t="shared" si="85"/>
        <v>NO</v>
      </c>
      <c r="T928" s="201" t="str">
        <f t="shared" si="86"/>
        <v>NO</v>
      </c>
      <c r="U928" s="201" t="str">
        <f t="shared" si="87"/>
        <v>NO</v>
      </c>
      <c r="V928" s="139">
        <f t="shared" si="88"/>
        <v>0</v>
      </c>
      <c r="W928" s="199" t="str">
        <f t="shared" si="90"/>
        <v/>
      </c>
    </row>
    <row r="929" spans="1:23" ht="18" customHeight="1" x14ac:dyDescent="0.25">
      <c r="A929" s="69"/>
      <c r="B929" s="81"/>
      <c r="C929" s="110"/>
      <c r="D929" s="141" t="str">
        <f>IFERROR(IF(FixtureCalc!C925="-","",IF(OR(FixtureCalc!E925="blank row 1",FixtureCalc!E925="blank row 2"),"","Matchweek "&amp;FixtureCalc!C925)),"")</f>
        <v/>
      </c>
      <c r="E929" s="142" t="str">
        <f>IFERROR(IF(LEN(INDEX(Settings!$D$6:$D$37,MATCH(Fixture!F929,Settings!$C$6:$C$37,0)))=0,"",INDEX(Settings!$D$6:$D$37,MATCH(Fixture!F929,Settings!$C$6:$C$37,0))),"")</f>
        <v/>
      </c>
      <c r="F929" s="185" t="str">
        <f>IFERROR(IF(FixtureCalc!C925="-","",IF(OR(FixtureCalc!E925="blank row 1",FixtureCalc!E925="blank row 2"),"", IF(LEN(INDEX(Settings!$C$6:$C$37,FixtureCalc!E925))=0,"BYE",INDEX(Settings!$C$6:$C$37,FixtureCalc!E925))  )),"")</f>
        <v/>
      </c>
      <c r="G929" s="27"/>
      <c r="H929" s="82"/>
      <c r="I929" s="27"/>
      <c r="J929" s="175" t="str">
        <f>IFERROR(IF(FixtureCalc!C925="-","",IF(OR(FixtureCalc!F925="blank row 1",FixtureCalc!F925="blank row 2"),"",IF(LEN(INDEX(Settings!$C$6:$C$37,FixtureCalc!F925))=0,"BYE",INDEX(Settings!$C$6:$C$37,FixtureCalc!F925)) )),"")</f>
        <v/>
      </c>
      <c r="K929" s="90"/>
      <c r="L929" s="195" t="str">
        <f t="shared" si="89"/>
        <v/>
      </c>
      <c r="S929" s="201" t="str">
        <f t="shared" si="85"/>
        <v>NO</v>
      </c>
      <c r="T929" s="201" t="str">
        <f t="shared" si="86"/>
        <v>NO</v>
      </c>
      <c r="U929" s="201" t="str">
        <f t="shared" si="87"/>
        <v>NO</v>
      </c>
      <c r="V929" s="139">
        <f t="shared" si="88"/>
        <v>0</v>
      </c>
      <c r="W929" s="199" t="str">
        <f t="shared" si="90"/>
        <v/>
      </c>
    </row>
    <row r="930" spans="1:23" ht="18" customHeight="1" x14ac:dyDescent="0.25">
      <c r="A930" s="69"/>
      <c r="B930" s="81"/>
      <c r="C930" s="110"/>
      <c r="D930" s="141" t="str">
        <f>IFERROR(IF(FixtureCalc!C926="-","",IF(OR(FixtureCalc!E926="blank row 1",FixtureCalc!E926="blank row 2"),"","Matchweek "&amp;FixtureCalc!C926)),"")</f>
        <v/>
      </c>
      <c r="E930" s="142" t="str">
        <f>IFERROR(IF(LEN(INDEX(Settings!$D$6:$D$37,MATCH(Fixture!F930,Settings!$C$6:$C$37,0)))=0,"",INDEX(Settings!$D$6:$D$37,MATCH(Fixture!F930,Settings!$C$6:$C$37,0))),"")</f>
        <v/>
      </c>
      <c r="F930" s="185" t="str">
        <f>IFERROR(IF(FixtureCalc!C926="-","",IF(OR(FixtureCalc!E926="blank row 1",FixtureCalc!E926="blank row 2"),"", IF(LEN(INDEX(Settings!$C$6:$C$37,FixtureCalc!E926))=0,"BYE",INDEX(Settings!$C$6:$C$37,FixtureCalc!E926))  )),"")</f>
        <v/>
      </c>
      <c r="G930" s="27"/>
      <c r="H930" s="82"/>
      <c r="I930" s="27"/>
      <c r="J930" s="175" t="str">
        <f>IFERROR(IF(FixtureCalc!C926="-","",IF(OR(FixtureCalc!F926="blank row 1",FixtureCalc!F926="blank row 2"),"",IF(LEN(INDEX(Settings!$C$6:$C$37,FixtureCalc!F926))=0,"BYE",INDEX(Settings!$C$6:$C$37,FixtureCalc!F926)) )),"")</f>
        <v/>
      </c>
      <c r="K930" s="90"/>
      <c r="L930" s="195" t="str">
        <f t="shared" si="89"/>
        <v/>
      </c>
      <c r="S930" s="201" t="str">
        <f t="shared" si="85"/>
        <v>NO</v>
      </c>
      <c r="T930" s="201" t="str">
        <f t="shared" si="86"/>
        <v>NO</v>
      </c>
      <c r="U930" s="201" t="str">
        <f t="shared" si="87"/>
        <v>NO</v>
      </c>
      <c r="V930" s="139">
        <f t="shared" si="88"/>
        <v>0</v>
      </c>
      <c r="W930" s="199" t="str">
        <f t="shared" si="90"/>
        <v/>
      </c>
    </row>
    <row r="931" spans="1:23" ht="18" customHeight="1" x14ac:dyDescent="0.25">
      <c r="A931" s="69"/>
      <c r="B931" s="81"/>
      <c r="C931" s="110"/>
      <c r="D931" s="141" t="str">
        <f>IFERROR(IF(FixtureCalc!C927="-","",IF(OR(FixtureCalc!E927="blank row 1",FixtureCalc!E927="blank row 2"),"","Matchweek "&amp;FixtureCalc!C927)),"")</f>
        <v/>
      </c>
      <c r="E931" s="142" t="str">
        <f>IFERROR(IF(LEN(INDEX(Settings!$D$6:$D$37,MATCH(Fixture!F931,Settings!$C$6:$C$37,0)))=0,"",INDEX(Settings!$D$6:$D$37,MATCH(Fixture!F931,Settings!$C$6:$C$37,0))),"")</f>
        <v/>
      </c>
      <c r="F931" s="185" t="str">
        <f>IFERROR(IF(FixtureCalc!C927="-","",IF(OR(FixtureCalc!E927="blank row 1",FixtureCalc!E927="blank row 2"),"", IF(LEN(INDEX(Settings!$C$6:$C$37,FixtureCalc!E927))=0,"BYE",INDEX(Settings!$C$6:$C$37,FixtureCalc!E927))  )),"")</f>
        <v/>
      </c>
      <c r="G931" s="27"/>
      <c r="H931" s="82"/>
      <c r="I931" s="27"/>
      <c r="J931" s="175" t="str">
        <f>IFERROR(IF(FixtureCalc!C927="-","",IF(OR(FixtureCalc!F927="blank row 1",FixtureCalc!F927="blank row 2"),"",IF(LEN(INDEX(Settings!$C$6:$C$37,FixtureCalc!F927))=0,"BYE",INDEX(Settings!$C$6:$C$37,FixtureCalc!F927)) )),"")</f>
        <v/>
      </c>
      <c r="K931" s="90"/>
      <c r="L931" s="195" t="str">
        <f t="shared" si="89"/>
        <v/>
      </c>
      <c r="S931" s="201" t="str">
        <f t="shared" si="85"/>
        <v>NO</v>
      </c>
      <c r="T931" s="201" t="str">
        <f t="shared" si="86"/>
        <v>NO</v>
      </c>
      <c r="U931" s="201" t="str">
        <f t="shared" si="87"/>
        <v>NO</v>
      </c>
      <c r="V931" s="139">
        <f t="shared" si="88"/>
        <v>0</v>
      </c>
      <c r="W931" s="199" t="str">
        <f t="shared" si="90"/>
        <v/>
      </c>
    </row>
    <row r="932" spans="1:23" ht="18" customHeight="1" x14ac:dyDescent="0.25">
      <c r="A932" s="69"/>
      <c r="B932" s="81"/>
      <c r="C932" s="110"/>
      <c r="D932" s="141" t="str">
        <f>IFERROR(IF(FixtureCalc!C928="-","",IF(OR(FixtureCalc!E928="blank row 1",FixtureCalc!E928="blank row 2"),"","Matchweek "&amp;FixtureCalc!C928)),"")</f>
        <v/>
      </c>
      <c r="E932" s="142" t="str">
        <f>IFERROR(IF(LEN(INDEX(Settings!$D$6:$D$37,MATCH(Fixture!F932,Settings!$C$6:$C$37,0)))=0,"",INDEX(Settings!$D$6:$D$37,MATCH(Fixture!F932,Settings!$C$6:$C$37,0))),"")</f>
        <v/>
      </c>
      <c r="F932" s="185" t="str">
        <f>IFERROR(IF(FixtureCalc!C928="-","",IF(OR(FixtureCalc!E928="blank row 1",FixtureCalc!E928="blank row 2"),"", IF(LEN(INDEX(Settings!$C$6:$C$37,FixtureCalc!E928))=0,"BYE",INDEX(Settings!$C$6:$C$37,FixtureCalc!E928))  )),"")</f>
        <v/>
      </c>
      <c r="G932" s="27"/>
      <c r="H932" s="82"/>
      <c r="I932" s="27"/>
      <c r="J932" s="175" t="str">
        <f>IFERROR(IF(FixtureCalc!C928="-","",IF(OR(FixtureCalc!F928="blank row 1",FixtureCalc!F928="blank row 2"),"",IF(LEN(INDEX(Settings!$C$6:$C$37,FixtureCalc!F928))=0,"BYE",INDEX(Settings!$C$6:$C$37,FixtureCalc!F928)) )),"")</f>
        <v/>
      </c>
      <c r="K932" s="90"/>
      <c r="L932" s="195" t="str">
        <f t="shared" si="89"/>
        <v/>
      </c>
      <c r="S932" s="201" t="str">
        <f t="shared" si="85"/>
        <v>NO</v>
      </c>
      <c r="T932" s="201" t="str">
        <f t="shared" si="86"/>
        <v>NO</v>
      </c>
      <c r="U932" s="201" t="str">
        <f t="shared" si="87"/>
        <v>NO</v>
      </c>
      <c r="V932" s="139">
        <f t="shared" si="88"/>
        <v>0</v>
      </c>
      <c r="W932" s="199" t="str">
        <f t="shared" si="90"/>
        <v/>
      </c>
    </row>
    <row r="933" spans="1:23" ht="18" customHeight="1" x14ac:dyDescent="0.25">
      <c r="A933" s="69"/>
      <c r="B933" s="81"/>
      <c r="C933" s="110"/>
      <c r="D933" s="141" t="str">
        <f>IFERROR(IF(FixtureCalc!C929="-","",IF(OR(FixtureCalc!E929="blank row 1",FixtureCalc!E929="blank row 2"),"","Matchweek "&amp;FixtureCalc!C929)),"")</f>
        <v/>
      </c>
      <c r="E933" s="142" t="str">
        <f>IFERROR(IF(LEN(INDEX(Settings!$D$6:$D$37,MATCH(Fixture!F933,Settings!$C$6:$C$37,0)))=0,"",INDEX(Settings!$D$6:$D$37,MATCH(Fixture!F933,Settings!$C$6:$C$37,0))),"")</f>
        <v/>
      </c>
      <c r="F933" s="185" t="str">
        <f>IFERROR(IF(FixtureCalc!C929="-","",IF(OR(FixtureCalc!E929="blank row 1",FixtureCalc!E929="blank row 2"),"", IF(LEN(INDEX(Settings!$C$6:$C$37,FixtureCalc!E929))=0,"BYE",INDEX(Settings!$C$6:$C$37,FixtureCalc!E929))  )),"")</f>
        <v/>
      </c>
      <c r="G933" s="27"/>
      <c r="H933" s="82"/>
      <c r="I933" s="27"/>
      <c r="J933" s="175" t="str">
        <f>IFERROR(IF(FixtureCalc!C929="-","",IF(OR(FixtureCalc!F929="blank row 1",FixtureCalc!F929="blank row 2"),"",IF(LEN(INDEX(Settings!$C$6:$C$37,FixtureCalc!F929))=0,"BYE",INDEX(Settings!$C$6:$C$37,FixtureCalc!F929)) )),"")</f>
        <v/>
      </c>
      <c r="K933" s="90"/>
      <c r="L933" s="195" t="str">
        <f t="shared" si="89"/>
        <v/>
      </c>
      <c r="S933" s="201" t="str">
        <f t="shared" si="85"/>
        <v>NO</v>
      </c>
      <c r="T933" s="201" t="str">
        <f t="shared" si="86"/>
        <v>NO</v>
      </c>
      <c r="U933" s="201" t="str">
        <f t="shared" si="87"/>
        <v>NO</v>
      </c>
      <c r="V933" s="139">
        <f t="shared" si="88"/>
        <v>0</v>
      </c>
      <c r="W933" s="199" t="str">
        <f t="shared" si="90"/>
        <v/>
      </c>
    </row>
    <row r="934" spans="1:23" ht="18" customHeight="1" x14ac:dyDescent="0.25">
      <c r="A934" s="69"/>
      <c r="B934" s="81"/>
      <c r="C934" s="110"/>
      <c r="D934" s="141" t="str">
        <f>IFERROR(IF(FixtureCalc!C930="-","",IF(OR(FixtureCalc!E930="blank row 1",FixtureCalc!E930="blank row 2"),"","Matchweek "&amp;FixtureCalc!C930)),"")</f>
        <v/>
      </c>
      <c r="E934" s="142" t="str">
        <f>IFERROR(IF(LEN(INDEX(Settings!$D$6:$D$37,MATCH(Fixture!F934,Settings!$C$6:$C$37,0)))=0,"",INDEX(Settings!$D$6:$D$37,MATCH(Fixture!F934,Settings!$C$6:$C$37,0))),"")</f>
        <v/>
      </c>
      <c r="F934" s="185" t="str">
        <f>IFERROR(IF(FixtureCalc!C930="-","",IF(OR(FixtureCalc!E930="blank row 1",FixtureCalc!E930="blank row 2"),"", IF(LEN(INDEX(Settings!$C$6:$C$37,FixtureCalc!E930))=0,"BYE",INDEX(Settings!$C$6:$C$37,FixtureCalc!E930))  )),"")</f>
        <v/>
      </c>
      <c r="G934" s="27"/>
      <c r="H934" s="82"/>
      <c r="I934" s="27"/>
      <c r="J934" s="175" t="str">
        <f>IFERROR(IF(FixtureCalc!C930="-","",IF(OR(FixtureCalc!F930="blank row 1",FixtureCalc!F930="blank row 2"),"",IF(LEN(INDEX(Settings!$C$6:$C$37,FixtureCalc!F930))=0,"BYE",INDEX(Settings!$C$6:$C$37,FixtureCalc!F930)) )),"")</f>
        <v/>
      </c>
      <c r="K934" s="90"/>
      <c r="L934" s="195" t="str">
        <f t="shared" si="89"/>
        <v/>
      </c>
      <c r="S934" s="201" t="str">
        <f t="shared" si="85"/>
        <v>NO</v>
      </c>
      <c r="T934" s="201" t="str">
        <f t="shared" si="86"/>
        <v>NO</v>
      </c>
      <c r="U934" s="201" t="str">
        <f t="shared" si="87"/>
        <v>NO</v>
      </c>
      <c r="V934" s="139">
        <f t="shared" si="88"/>
        <v>0</v>
      </c>
      <c r="W934" s="199" t="str">
        <f t="shared" si="90"/>
        <v/>
      </c>
    </row>
    <row r="935" spans="1:23" ht="18" customHeight="1" x14ac:dyDescent="0.25">
      <c r="A935" s="69"/>
      <c r="B935" s="81"/>
      <c r="C935" s="110"/>
      <c r="D935" s="141" t="str">
        <f>IFERROR(IF(FixtureCalc!C931="-","",IF(OR(FixtureCalc!E931="blank row 1",FixtureCalc!E931="blank row 2"),"","Matchweek "&amp;FixtureCalc!C931)),"")</f>
        <v/>
      </c>
      <c r="E935" s="142" t="str">
        <f>IFERROR(IF(LEN(INDEX(Settings!$D$6:$D$37,MATCH(Fixture!F935,Settings!$C$6:$C$37,0)))=0,"",INDEX(Settings!$D$6:$D$37,MATCH(Fixture!F935,Settings!$C$6:$C$37,0))),"")</f>
        <v/>
      </c>
      <c r="F935" s="185" t="str">
        <f>IFERROR(IF(FixtureCalc!C931="-","",IF(OR(FixtureCalc!E931="blank row 1",FixtureCalc!E931="blank row 2"),"", IF(LEN(INDEX(Settings!$C$6:$C$37,FixtureCalc!E931))=0,"BYE",INDEX(Settings!$C$6:$C$37,FixtureCalc!E931))  )),"")</f>
        <v/>
      </c>
      <c r="G935" s="27"/>
      <c r="H935" s="82"/>
      <c r="I935" s="27"/>
      <c r="J935" s="175" t="str">
        <f>IFERROR(IF(FixtureCalc!C931="-","",IF(OR(FixtureCalc!F931="blank row 1",FixtureCalc!F931="blank row 2"),"",IF(LEN(INDEX(Settings!$C$6:$C$37,FixtureCalc!F931))=0,"BYE",INDEX(Settings!$C$6:$C$37,FixtureCalc!F931)) )),"")</f>
        <v/>
      </c>
      <c r="K935" s="90"/>
      <c r="L935" s="195" t="str">
        <f t="shared" si="89"/>
        <v/>
      </c>
      <c r="S935" s="201" t="str">
        <f t="shared" si="85"/>
        <v>NO</v>
      </c>
      <c r="T935" s="201" t="str">
        <f t="shared" si="86"/>
        <v>NO</v>
      </c>
      <c r="U935" s="201" t="str">
        <f t="shared" si="87"/>
        <v>NO</v>
      </c>
      <c r="V935" s="139">
        <f t="shared" si="88"/>
        <v>0</v>
      </c>
      <c r="W935" s="199" t="str">
        <f t="shared" si="90"/>
        <v/>
      </c>
    </row>
    <row r="936" spans="1:23" ht="18" customHeight="1" x14ac:dyDescent="0.25">
      <c r="A936" s="69"/>
      <c r="B936" s="81"/>
      <c r="C936" s="110"/>
      <c r="D936" s="141" t="str">
        <f>IFERROR(IF(FixtureCalc!C932="-","",IF(OR(FixtureCalc!E932="blank row 1",FixtureCalc!E932="blank row 2"),"","Matchweek "&amp;FixtureCalc!C932)),"")</f>
        <v/>
      </c>
      <c r="E936" s="142" t="str">
        <f>IFERROR(IF(LEN(INDEX(Settings!$D$6:$D$37,MATCH(Fixture!F936,Settings!$C$6:$C$37,0)))=0,"",INDEX(Settings!$D$6:$D$37,MATCH(Fixture!F936,Settings!$C$6:$C$37,0))),"")</f>
        <v/>
      </c>
      <c r="F936" s="185" t="str">
        <f>IFERROR(IF(FixtureCalc!C932="-","",IF(OR(FixtureCalc!E932="blank row 1",FixtureCalc!E932="blank row 2"),"", IF(LEN(INDEX(Settings!$C$6:$C$37,FixtureCalc!E932))=0,"BYE",INDEX(Settings!$C$6:$C$37,FixtureCalc!E932))  )),"")</f>
        <v/>
      </c>
      <c r="G936" s="27"/>
      <c r="H936" s="82"/>
      <c r="I936" s="27"/>
      <c r="J936" s="175" t="str">
        <f>IFERROR(IF(FixtureCalc!C932="-","",IF(OR(FixtureCalc!F932="blank row 1",FixtureCalc!F932="blank row 2"),"",IF(LEN(INDEX(Settings!$C$6:$C$37,FixtureCalc!F932))=0,"BYE",INDEX(Settings!$C$6:$C$37,FixtureCalc!F932)) )),"")</f>
        <v/>
      </c>
      <c r="K936" s="90"/>
      <c r="L936" s="195" t="str">
        <f t="shared" si="89"/>
        <v/>
      </c>
      <c r="S936" s="201" t="str">
        <f t="shared" si="85"/>
        <v>NO</v>
      </c>
      <c r="T936" s="201" t="str">
        <f t="shared" si="86"/>
        <v>NO</v>
      </c>
      <c r="U936" s="201" t="str">
        <f t="shared" si="87"/>
        <v>NO</v>
      </c>
      <c r="V936" s="139">
        <f t="shared" si="88"/>
        <v>0</v>
      </c>
      <c r="W936" s="199" t="str">
        <f t="shared" si="90"/>
        <v/>
      </c>
    </row>
    <row r="937" spans="1:23" ht="18" customHeight="1" x14ac:dyDescent="0.25">
      <c r="A937" s="69"/>
      <c r="B937" s="81"/>
      <c r="C937" s="110"/>
      <c r="D937" s="141" t="str">
        <f>IFERROR(IF(FixtureCalc!C933="-","",IF(OR(FixtureCalc!E933="blank row 1",FixtureCalc!E933="blank row 2"),"","Matchweek "&amp;FixtureCalc!C933)),"")</f>
        <v/>
      </c>
      <c r="E937" s="142" t="str">
        <f>IFERROR(IF(LEN(INDEX(Settings!$D$6:$D$37,MATCH(Fixture!F937,Settings!$C$6:$C$37,0)))=0,"",INDEX(Settings!$D$6:$D$37,MATCH(Fixture!F937,Settings!$C$6:$C$37,0))),"")</f>
        <v/>
      </c>
      <c r="F937" s="185" t="str">
        <f>IFERROR(IF(FixtureCalc!C933="-","",IF(OR(FixtureCalc!E933="blank row 1",FixtureCalc!E933="blank row 2"),"", IF(LEN(INDEX(Settings!$C$6:$C$37,FixtureCalc!E933))=0,"BYE",INDEX(Settings!$C$6:$C$37,FixtureCalc!E933))  )),"")</f>
        <v/>
      </c>
      <c r="G937" s="27"/>
      <c r="H937" s="82"/>
      <c r="I937" s="27"/>
      <c r="J937" s="175" t="str">
        <f>IFERROR(IF(FixtureCalc!C933="-","",IF(OR(FixtureCalc!F933="blank row 1",FixtureCalc!F933="blank row 2"),"",IF(LEN(INDEX(Settings!$C$6:$C$37,FixtureCalc!F933))=0,"BYE",INDEX(Settings!$C$6:$C$37,FixtureCalc!F933)) )),"")</f>
        <v/>
      </c>
      <c r="K937" s="90"/>
      <c r="L937" s="195" t="str">
        <f t="shared" si="89"/>
        <v/>
      </c>
      <c r="S937" s="201" t="str">
        <f t="shared" si="85"/>
        <v>NO</v>
      </c>
      <c r="T937" s="201" t="str">
        <f t="shared" si="86"/>
        <v>NO</v>
      </c>
      <c r="U937" s="201" t="str">
        <f t="shared" si="87"/>
        <v>NO</v>
      </c>
      <c r="V937" s="139">
        <f t="shared" si="88"/>
        <v>0</v>
      </c>
      <c r="W937" s="199" t="str">
        <f t="shared" si="90"/>
        <v/>
      </c>
    </row>
    <row r="938" spans="1:23" ht="18" customHeight="1" x14ac:dyDescent="0.25">
      <c r="A938" s="69"/>
      <c r="B938" s="81"/>
      <c r="C938" s="110"/>
      <c r="D938" s="141" t="str">
        <f>IFERROR(IF(FixtureCalc!C934="-","",IF(OR(FixtureCalc!E934="blank row 1",FixtureCalc!E934="blank row 2"),"","Matchweek "&amp;FixtureCalc!C934)),"")</f>
        <v/>
      </c>
      <c r="E938" s="142" t="str">
        <f>IFERROR(IF(LEN(INDEX(Settings!$D$6:$D$37,MATCH(Fixture!F938,Settings!$C$6:$C$37,0)))=0,"",INDEX(Settings!$D$6:$D$37,MATCH(Fixture!F938,Settings!$C$6:$C$37,0))),"")</f>
        <v/>
      </c>
      <c r="F938" s="185" t="str">
        <f>IFERROR(IF(FixtureCalc!C934="-","",IF(OR(FixtureCalc!E934="blank row 1",FixtureCalc!E934="blank row 2"),"", IF(LEN(INDEX(Settings!$C$6:$C$37,FixtureCalc!E934))=0,"BYE",INDEX(Settings!$C$6:$C$37,FixtureCalc!E934))  )),"")</f>
        <v/>
      </c>
      <c r="G938" s="27"/>
      <c r="H938" s="82"/>
      <c r="I938" s="27"/>
      <c r="J938" s="175" t="str">
        <f>IFERROR(IF(FixtureCalc!C934="-","",IF(OR(FixtureCalc!F934="blank row 1",FixtureCalc!F934="blank row 2"),"",IF(LEN(INDEX(Settings!$C$6:$C$37,FixtureCalc!F934))=0,"BYE",INDEX(Settings!$C$6:$C$37,FixtureCalc!F934)) )),"")</f>
        <v/>
      </c>
      <c r="K938" s="90"/>
      <c r="L938" s="195" t="str">
        <f t="shared" si="89"/>
        <v/>
      </c>
      <c r="S938" s="201" t="str">
        <f t="shared" si="85"/>
        <v>NO</v>
      </c>
      <c r="T938" s="201" t="str">
        <f t="shared" si="86"/>
        <v>NO</v>
      </c>
      <c r="U938" s="201" t="str">
        <f t="shared" si="87"/>
        <v>NO</v>
      </c>
      <c r="V938" s="139">
        <f t="shared" si="88"/>
        <v>0</v>
      </c>
      <c r="W938" s="199" t="str">
        <f t="shared" si="90"/>
        <v/>
      </c>
    </row>
    <row r="939" spans="1:23" ht="18" customHeight="1" x14ac:dyDescent="0.25">
      <c r="A939" s="69"/>
      <c r="B939" s="81"/>
      <c r="C939" s="110"/>
      <c r="D939" s="141" t="str">
        <f>IFERROR(IF(FixtureCalc!C935="-","",IF(OR(FixtureCalc!E935="blank row 1",FixtureCalc!E935="blank row 2"),"","Matchweek "&amp;FixtureCalc!C935)),"")</f>
        <v/>
      </c>
      <c r="E939" s="142" t="str">
        <f>IFERROR(IF(LEN(INDEX(Settings!$D$6:$D$37,MATCH(Fixture!F939,Settings!$C$6:$C$37,0)))=0,"",INDEX(Settings!$D$6:$D$37,MATCH(Fixture!F939,Settings!$C$6:$C$37,0))),"")</f>
        <v/>
      </c>
      <c r="F939" s="185" t="str">
        <f>IFERROR(IF(FixtureCalc!C935="-","",IF(OR(FixtureCalc!E935="blank row 1",FixtureCalc!E935="blank row 2"),"", IF(LEN(INDEX(Settings!$C$6:$C$37,FixtureCalc!E935))=0,"BYE",INDEX(Settings!$C$6:$C$37,FixtureCalc!E935))  )),"")</f>
        <v/>
      </c>
      <c r="G939" s="27"/>
      <c r="H939" s="82"/>
      <c r="I939" s="27"/>
      <c r="J939" s="175" t="str">
        <f>IFERROR(IF(FixtureCalc!C935="-","",IF(OR(FixtureCalc!F935="blank row 1",FixtureCalc!F935="blank row 2"),"",IF(LEN(INDEX(Settings!$C$6:$C$37,FixtureCalc!F935))=0,"BYE",INDEX(Settings!$C$6:$C$37,FixtureCalc!F935)) )),"")</f>
        <v/>
      </c>
      <c r="K939" s="90"/>
      <c r="L939" s="195" t="str">
        <f t="shared" si="89"/>
        <v/>
      </c>
      <c r="S939" s="201" t="str">
        <f t="shared" si="85"/>
        <v>NO</v>
      </c>
      <c r="T939" s="201" t="str">
        <f t="shared" si="86"/>
        <v>NO</v>
      </c>
      <c r="U939" s="201" t="str">
        <f t="shared" si="87"/>
        <v>NO</v>
      </c>
      <c r="V939" s="139">
        <f t="shared" si="88"/>
        <v>0</v>
      </c>
      <c r="W939" s="199" t="str">
        <f t="shared" si="90"/>
        <v/>
      </c>
    </row>
    <row r="940" spans="1:23" ht="18" customHeight="1" x14ac:dyDescent="0.25">
      <c r="A940" s="69"/>
      <c r="B940" s="81"/>
      <c r="C940" s="110"/>
      <c r="D940" s="141" t="str">
        <f>IFERROR(IF(FixtureCalc!C936="-","",IF(OR(FixtureCalc!E936="blank row 1",FixtureCalc!E936="blank row 2"),"","Matchweek "&amp;FixtureCalc!C936)),"")</f>
        <v/>
      </c>
      <c r="E940" s="142" t="str">
        <f>IFERROR(IF(LEN(INDEX(Settings!$D$6:$D$37,MATCH(Fixture!F940,Settings!$C$6:$C$37,0)))=0,"",INDEX(Settings!$D$6:$D$37,MATCH(Fixture!F940,Settings!$C$6:$C$37,0))),"")</f>
        <v/>
      </c>
      <c r="F940" s="185" t="str">
        <f>IFERROR(IF(FixtureCalc!C936="-","",IF(OR(FixtureCalc!E936="blank row 1",FixtureCalc!E936="blank row 2"),"", IF(LEN(INDEX(Settings!$C$6:$C$37,FixtureCalc!E936))=0,"BYE",INDEX(Settings!$C$6:$C$37,FixtureCalc!E936))  )),"")</f>
        <v/>
      </c>
      <c r="G940" s="27"/>
      <c r="H940" s="82"/>
      <c r="I940" s="27"/>
      <c r="J940" s="175" t="str">
        <f>IFERROR(IF(FixtureCalc!C936="-","",IF(OR(FixtureCalc!F936="blank row 1",FixtureCalc!F936="blank row 2"),"",IF(LEN(INDEX(Settings!$C$6:$C$37,FixtureCalc!F936))=0,"BYE",INDEX(Settings!$C$6:$C$37,FixtureCalc!F936)) )),"")</f>
        <v/>
      </c>
      <c r="K940" s="90"/>
      <c r="L940" s="195" t="str">
        <f t="shared" si="89"/>
        <v/>
      </c>
      <c r="S940" s="201" t="str">
        <f t="shared" si="85"/>
        <v>NO</v>
      </c>
      <c r="T940" s="201" t="str">
        <f t="shared" si="86"/>
        <v>NO</v>
      </c>
      <c r="U940" s="201" t="str">
        <f t="shared" si="87"/>
        <v>NO</v>
      </c>
      <c r="V940" s="139">
        <f t="shared" si="88"/>
        <v>0</v>
      </c>
      <c r="W940" s="199" t="str">
        <f t="shared" si="90"/>
        <v/>
      </c>
    </row>
    <row r="941" spans="1:23" ht="18" customHeight="1" x14ac:dyDescent="0.25">
      <c r="A941" s="69"/>
      <c r="B941" s="81"/>
      <c r="C941" s="110"/>
      <c r="D941" s="141" t="str">
        <f>IFERROR(IF(FixtureCalc!C937="-","",IF(OR(FixtureCalc!E937="blank row 1",FixtureCalc!E937="blank row 2"),"","Matchweek "&amp;FixtureCalc!C937)),"")</f>
        <v/>
      </c>
      <c r="E941" s="142" t="str">
        <f>IFERROR(IF(LEN(INDEX(Settings!$D$6:$D$37,MATCH(Fixture!F941,Settings!$C$6:$C$37,0)))=0,"",INDEX(Settings!$D$6:$D$37,MATCH(Fixture!F941,Settings!$C$6:$C$37,0))),"")</f>
        <v/>
      </c>
      <c r="F941" s="185" t="str">
        <f>IFERROR(IF(FixtureCalc!C937="-","",IF(OR(FixtureCalc!E937="blank row 1",FixtureCalc!E937="blank row 2"),"", IF(LEN(INDEX(Settings!$C$6:$C$37,FixtureCalc!E937))=0,"BYE",INDEX(Settings!$C$6:$C$37,FixtureCalc!E937))  )),"")</f>
        <v/>
      </c>
      <c r="G941" s="27"/>
      <c r="H941" s="82"/>
      <c r="I941" s="27"/>
      <c r="J941" s="175" t="str">
        <f>IFERROR(IF(FixtureCalc!C937="-","",IF(OR(FixtureCalc!F937="blank row 1",FixtureCalc!F937="blank row 2"),"",IF(LEN(INDEX(Settings!$C$6:$C$37,FixtureCalc!F937))=0,"BYE",INDEX(Settings!$C$6:$C$37,FixtureCalc!F937)) )),"")</f>
        <v/>
      </c>
      <c r="K941" s="90"/>
      <c r="L941" s="195" t="str">
        <f t="shared" si="89"/>
        <v/>
      </c>
      <c r="S941" s="201" t="str">
        <f t="shared" si="85"/>
        <v>NO</v>
      </c>
      <c r="T941" s="201" t="str">
        <f t="shared" si="86"/>
        <v>NO</v>
      </c>
      <c r="U941" s="201" t="str">
        <f t="shared" si="87"/>
        <v>NO</v>
      </c>
      <c r="V941" s="139">
        <f t="shared" si="88"/>
        <v>0</v>
      </c>
      <c r="W941" s="199" t="str">
        <f t="shared" si="90"/>
        <v/>
      </c>
    </row>
    <row r="942" spans="1:23" ht="18" customHeight="1" x14ac:dyDescent="0.25">
      <c r="A942" s="69"/>
      <c r="B942" s="81"/>
      <c r="C942" s="110"/>
      <c r="D942" s="141" t="str">
        <f>IFERROR(IF(FixtureCalc!C938="-","",IF(OR(FixtureCalc!E938="blank row 1",FixtureCalc!E938="blank row 2"),"","Matchweek "&amp;FixtureCalc!C938)),"")</f>
        <v/>
      </c>
      <c r="E942" s="142" t="str">
        <f>IFERROR(IF(LEN(INDEX(Settings!$D$6:$D$37,MATCH(Fixture!F942,Settings!$C$6:$C$37,0)))=0,"",INDEX(Settings!$D$6:$D$37,MATCH(Fixture!F942,Settings!$C$6:$C$37,0))),"")</f>
        <v/>
      </c>
      <c r="F942" s="185" t="str">
        <f>IFERROR(IF(FixtureCalc!C938="-","",IF(OR(FixtureCalc!E938="blank row 1",FixtureCalc!E938="blank row 2"),"", IF(LEN(INDEX(Settings!$C$6:$C$37,FixtureCalc!E938))=0,"BYE",INDEX(Settings!$C$6:$C$37,FixtureCalc!E938))  )),"")</f>
        <v/>
      </c>
      <c r="G942" s="27"/>
      <c r="H942" s="82"/>
      <c r="I942" s="27"/>
      <c r="J942" s="175" t="str">
        <f>IFERROR(IF(FixtureCalc!C938="-","",IF(OR(FixtureCalc!F938="blank row 1",FixtureCalc!F938="blank row 2"),"",IF(LEN(INDEX(Settings!$C$6:$C$37,FixtureCalc!F938))=0,"BYE",INDEX(Settings!$C$6:$C$37,FixtureCalc!F938)) )),"")</f>
        <v/>
      </c>
      <c r="K942" s="90"/>
      <c r="L942" s="195" t="str">
        <f t="shared" si="89"/>
        <v/>
      </c>
      <c r="S942" s="201" t="str">
        <f t="shared" si="85"/>
        <v>NO</v>
      </c>
      <c r="T942" s="201" t="str">
        <f t="shared" si="86"/>
        <v>NO</v>
      </c>
      <c r="U942" s="201" t="str">
        <f t="shared" si="87"/>
        <v>NO</v>
      </c>
      <c r="V942" s="139">
        <f t="shared" si="88"/>
        <v>0</v>
      </c>
      <c r="W942" s="199" t="str">
        <f t="shared" si="90"/>
        <v/>
      </c>
    </row>
    <row r="943" spans="1:23" ht="18" customHeight="1" x14ac:dyDescent="0.25">
      <c r="A943" s="69"/>
      <c r="B943" s="81"/>
      <c r="C943" s="110"/>
      <c r="D943" s="141" t="str">
        <f>IFERROR(IF(FixtureCalc!C939="-","",IF(OR(FixtureCalc!E939="blank row 1",FixtureCalc!E939="blank row 2"),"","Matchweek "&amp;FixtureCalc!C939)),"")</f>
        <v/>
      </c>
      <c r="E943" s="142" t="str">
        <f>IFERROR(IF(LEN(INDEX(Settings!$D$6:$D$37,MATCH(Fixture!F943,Settings!$C$6:$C$37,0)))=0,"",INDEX(Settings!$D$6:$D$37,MATCH(Fixture!F943,Settings!$C$6:$C$37,0))),"")</f>
        <v/>
      </c>
      <c r="F943" s="185" t="str">
        <f>IFERROR(IF(FixtureCalc!C939="-","",IF(OR(FixtureCalc!E939="blank row 1",FixtureCalc!E939="blank row 2"),"", IF(LEN(INDEX(Settings!$C$6:$C$37,FixtureCalc!E939))=0,"BYE",INDEX(Settings!$C$6:$C$37,FixtureCalc!E939))  )),"")</f>
        <v/>
      </c>
      <c r="G943" s="27"/>
      <c r="H943" s="82"/>
      <c r="I943" s="27"/>
      <c r="J943" s="175" t="str">
        <f>IFERROR(IF(FixtureCalc!C939="-","",IF(OR(FixtureCalc!F939="blank row 1",FixtureCalc!F939="blank row 2"),"",IF(LEN(INDEX(Settings!$C$6:$C$37,FixtureCalc!F939))=0,"BYE",INDEX(Settings!$C$6:$C$37,FixtureCalc!F939)) )),"")</f>
        <v/>
      </c>
      <c r="K943" s="90"/>
      <c r="L943" s="195" t="str">
        <f t="shared" si="89"/>
        <v/>
      </c>
      <c r="S943" s="201" t="str">
        <f t="shared" si="85"/>
        <v>NO</v>
      </c>
      <c r="T943" s="201" t="str">
        <f t="shared" si="86"/>
        <v>NO</v>
      </c>
      <c r="U943" s="201" t="str">
        <f t="shared" si="87"/>
        <v>NO</v>
      </c>
      <c r="V943" s="139">
        <f t="shared" si="88"/>
        <v>0</v>
      </c>
      <c r="W943" s="199" t="str">
        <f t="shared" si="90"/>
        <v/>
      </c>
    </row>
    <row r="944" spans="1:23" ht="18" customHeight="1" x14ac:dyDescent="0.25">
      <c r="A944" s="69"/>
      <c r="B944" s="81"/>
      <c r="C944" s="110"/>
      <c r="D944" s="141" t="str">
        <f>IFERROR(IF(FixtureCalc!C940="-","",IF(OR(FixtureCalc!E940="blank row 1",FixtureCalc!E940="blank row 2"),"","Matchweek "&amp;FixtureCalc!C940)),"")</f>
        <v/>
      </c>
      <c r="E944" s="142" t="str">
        <f>IFERROR(IF(LEN(INDEX(Settings!$D$6:$D$37,MATCH(Fixture!F944,Settings!$C$6:$C$37,0)))=0,"",INDEX(Settings!$D$6:$D$37,MATCH(Fixture!F944,Settings!$C$6:$C$37,0))),"")</f>
        <v/>
      </c>
      <c r="F944" s="185" t="str">
        <f>IFERROR(IF(FixtureCalc!C940="-","",IF(OR(FixtureCalc!E940="blank row 1",FixtureCalc!E940="blank row 2"),"", IF(LEN(INDEX(Settings!$C$6:$C$37,FixtureCalc!E940))=0,"BYE",INDEX(Settings!$C$6:$C$37,FixtureCalc!E940))  )),"")</f>
        <v/>
      </c>
      <c r="G944" s="27"/>
      <c r="H944" s="82"/>
      <c r="I944" s="27"/>
      <c r="J944" s="175" t="str">
        <f>IFERROR(IF(FixtureCalc!C940="-","",IF(OR(FixtureCalc!F940="blank row 1",FixtureCalc!F940="blank row 2"),"",IF(LEN(INDEX(Settings!$C$6:$C$37,FixtureCalc!F940))=0,"BYE",INDEX(Settings!$C$6:$C$37,FixtureCalc!F940)) )),"")</f>
        <v/>
      </c>
      <c r="K944" s="90"/>
      <c r="L944" s="195" t="str">
        <f t="shared" si="89"/>
        <v/>
      </c>
      <c r="S944" s="201" t="str">
        <f t="shared" si="85"/>
        <v>NO</v>
      </c>
      <c r="T944" s="201" t="str">
        <f t="shared" si="86"/>
        <v>NO</v>
      </c>
      <c r="U944" s="201" t="str">
        <f t="shared" si="87"/>
        <v>NO</v>
      </c>
      <c r="V944" s="139">
        <f t="shared" si="88"/>
        <v>0</v>
      </c>
      <c r="W944" s="199" t="str">
        <f t="shared" si="90"/>
        <v/>
      </c>
    </row>
    <row r="945" spans="1:23" ht="18" customHeight="1" x14ac:dyDescent="0.25">
      <c r="A945" s="69"/>
      <c r="B945" s="81"/>
      <c r="C945" s="110"/>
      <c r="D945" s="141" t="str">
        <f>IFERROR(IF(FixtureCalc!C941="-","",IF(OR(FixtureCalc!E941="blank row 1",FixtureCalc!E941="blank row 2"),"","Matchweek "&amp;FixtureCalc!C941)),"")</f>
        <v/>
      </c>
      <c r="E945" s="142" t="str">
        <f>IFERROR(IF(LEN(INDEX(Settings!$D$6:$D$37,MATCH(Fixture!F945,Settings!$C$6:$C$37,0)))=0,"",INDEX(Settings!$D$6:$D$37,MATCH(Fixture!F945,Settings!$C$6:$C$37,0))),"")</f>
        <v/>
      </c>
      <c r="F945" s="185" t="str">
        <f>IFERROR(IF(FixtureCalc!C941="-","",IF(OR(FixtureCalc!E941="blank row 1",FixtureCalc!E941="blank row 2"),"", IF(LEN(INDEX(Settings!$C$6:$C$37,FixtureCalc!E941))=0,"BYE",INDEX(Settings!$C$6:$C$37,FixtureCalc!E941))  )),"")</f>
        <v/>
      </c>
      <c r="G945" s="27"/>
      <c r="H945" s="82"/>
      <c r="I945" s="27"/>
      <c r="J945" s="175" t="str">
        <f>IFERROR(IF(FixtureCalc!C941="-","",IF(OR(FixtureCalc!F941="blank row 1",FixtureCalc!F941="blank row 2"),"",IF(LEN(INDEX(Settings!$C$6:$C$37,FixtureCalc!F941))=0,"BYE",INDEX(Settings!$C$6:$C$37,FixtureCalc!F941)) )),"")</f>
        <v/>
      </c>
      <c r="K945" s="90"/>
      <c r="L945" s="195" t="str">
        <f t="shared" si="89"/>
        <v/>
      </c>
      <c r="S945" s="201" t="str">
        <f t="shared" si="85"/>
        <v>NO</v>
      </c>
      <c r="T945" s="201" t="str">
        <f t="shared" si="86"/>
        <v>NO</v>
      </c>
      <c r="U945" s="201" t="str">
        <f t="shared" si="87"/>
        <v>NO</v>
      </c>
      <c r="V945" s="139">
        <f t="shared" si="88"/>
        <v>0</v>
      </c>
      <c r="W945" s="199" t="str">
        <f t="shared" si="90"/>
        <v/>
      </c>
    </row>
    <row r="946" spans="1:23" ht="18" customHeight="1" x14ac:dyDescent="0.25">
      <c r="A946" s="69"/>
      <c r="B946" s="81"/>
      <c r="C946" s="110"/>
      <c r="D946" s="141" t="str">
        <f>IFERROR(IF(FixtureCalc!C942="-","",IF(OR(FixtureCalc!E942="blank row 1",FixtureCalc!E942="blank row 2"),"","Matchweek "&amp;FixtureCalc!C942)),"")</f>
        <v/>
      </c>
      <c r="E946" s="142" t="str">
        <f>IFERROR(IF(LEN(INDEX(Settings!$D$6:$D$37,MATCH(Fixture!F946,Settings!$C$6:$C$37,0)))=0,"",INDEX(Settings!$D$6:$D$37,MATCH(Fixture!F946,Settings!$C$6:$C$37,0))),"")</f>
        <v/>
      </c>
      <c r="F946" s="185" t="str">
        <f>IFERROR(IF(FixtureCalc!C942="-","",IF(OR(FixtureCalc!E942="blank row 1",FixtureCalc!E942="blank row 2"),"", IF(LEN(INDEX(Settings!$C$6:$C$37,FixtureCalc!E942))=0,"BYE",INDEX(Settings!$C$6:$C$37,FixtureCalc!E942))  )),"")</f>
        <v/>
      </c>
      <c r="G946" s="27"/>
      <c r="H946" s="82"/>
      <c r="I946" s="27"/>
      <c r="J946" s="175" t="str">
        <f>IFERROR(IF(FixtureCalc!C942="-","",IF(OR(FixtureCalc!F942="blank row 1",FixtureCalc!F942="blank row 2"),"",IF(LEN(INDEX(Settings!$C$6:$C$37,FixtureCalc!F942))=0,"BYE",INDEX(Settings!$C$6:$C$37,FixtureCalc!F942)) )),"")</f>
        <v/>
      </c>
      <c r="K946" s="90"/>
      <c r="L946" s="195" t="str">
        <f t="shared" si="89"/>
        <v/>
      </c>
      <c r="S946" s="201" t="str">
        <f t="shared" si="85"/>
        <v>NO</v>
      </c>
      <c r="T946" s="201" t="str">
        <f t="shared" si="86"/>
        <v>NO</v>
      </c>
      <c r="U946" s="201" t="str">
        <f t="shared" si="87"/>
        <v>NO</v>
      </c>
      <c r="V946" s="139">
        <f t="shared" si="88"/>
        <v>0</v>
      </c>
      <c r="W946" s="199" t="str">
        <f t="shared" si="90"/>
        <v/>
      </c>
    </row>
    <row r="947" spans="1:23" ht="18" customHeight="1" x14ac:dyDescent="0.25">
      <c r="A947" s="69"/>
      <c r="B947" s="81"/>
      <c r="C947" s="110"/>
      <c r="D947" s="141" t="str">
        <f>IFERROR(IF(FixtureCalc!C943="-","",IF(OR(FixtureCalc!E943="blank row 1",FixtureCalc!E943="blank row 2"),"","Matchweek "&amp;FixtureCalc!C943)),"")</f>
        <v/>
      </c>
      <c r="E947" s="142" t="str">
        <f>IFERROR(IF(LEN(INDEX(Settings!$D$6:$D$37,MATCH(Fixture!F947,Settings!$C$6:$C$37,0)))=0,"",INDEX(Settings!$D$6:$D$37,MATCH(Fixture!F947,Settings!$C$6:$C$37,0))),"")</f>
        <v/>
      </c>
      <c r="F947" s="185" t="str">
        <f>IFERROR(IF(FixtureCalc!C943="-","",IF(OR(FixtureCalc!E943="blank row 1",FixtureCalc!E943="blank row 2"),"", IF(LEN(INDEX(Settings!$C$6:$C$37,FixtureCalc!E943))=0,"BYE",INDEX(Settings!$C$6:$C$37,FixtureCalc!E943))  )),"")</f>
        <v/>
      </c>
      <c r="G947" s="27"/>
      <c r="H947" s="82"/>
      <c r="I947" s="27"/>
      <c r="J947" s="175" t="str">
        <f>IFERROR(IF(FixtureCalc!C943="-","",IF(OR(FixtureCalc!F943="blank row 1",FixtureCalc!F943="blank row 2"),"",IF(LEN(INDEX(Settings!$C$6:$C$37,FixtureCalc!F943))=0,"BYE",INDEX(Settings!$C$6:$C$37,FixtureCalc!F943)) )),"")</f>
        <v/>
      </c>
      <c r="K947" s="90"/>
      <c r="L947" s="195" t="str">
        <f t="shared" si="89"/>
        <v/>
      </c>
      <c r="S947" s="201" t="str">
        <f t="shared" si="85"/>
        <v>NO</v>
      </c>
      <c r="T947" s="201" t="str">
        <f t="shared" si="86"/>
        <v>NO</v>
      </c>
      <c r="U947" s="201" t="str">
        <f t="shared" si="87"/>
        <v>NO</v>
      </c>
      <c r="V947" s="139">
        <f t="shared" si="88"/>
        <v>0</v>
      </c>
      <c r="W947" s="199" t="str">
        <f t="shared" si="90"/>
        <v/>
      </c>
    </row>
    <row r="948" spans="1:23" ht="18" customHeight="1" x14ac:dyDescent="0.25">
      <c r="A948" s="69"/>
      <c r="B948" s="81"/>
      <c r="C948" s="110"/>
      <c r="D948" s="141" t="str">
        <f>IFERROR(IF(FixtureCalc!C944="-","",IF(OR(FixtureCalc!E944="blank row 1",FixtureCalc!E944="blank row 2"),"","Matchweek "&amp;FixtureCalc!C944)),"")</f>
        <v/>
      </c>
      <c r="E948" s="142" t="str">
        <f>IFERROR(IF(LEN(INDEX(Settings!$D$6:$D$37,MATCH(Fixture!F948,Settings!$C$6:$C$37,0)))=0,"",INDEX(Settings!$D$6:$D$37,MATCH(Fixture!F948,Settings!$C$6:$C$37,0))),"")</f>
        <v/>
      </c>
      <c r="F948" s="185" t="str">
        <f>IFERROR(IF(FixtureCalc!C944="-","",IF(OR(FixtureCalc!E944="blank row 1",FixtureCalc!E944="blank row 2"),"", IF(LEN(INDEX(Settings!$C$6:$C$37,FixtureCalc!E944))=0,"BYE",INDEX(Settings!$C$6:$C$37,FixtureCalc!E944))  )),"")</f>
        <v/>
      </c>
      <c r="G948" s="27"/>
      <c r="H948" s="82"/>
      <c r="I948" s="27"/>
      <c r="J948" s="175" t="str">
        <f>IFERROR(IF(FixtureCalc!C944="-","",IF(OR(FixtureCalc!F944="blank row 1",FixtureCalc!F944="blank row 2"),"",IF(LEN(INDEX(Settings!$C$6:$C$37,FixtureCalc!F944))=0,"BYE",INDEX(Settings!$C$6:$C$37,FixtureCalc!F944)) )),"")</f>
        <v/>
      </c>
      <c r="K948" s="90"/>
      <c r="L948" s="195" t="str">
        <f t="shared" si="89"/>
        <v/>
      </c>
      <c r="S948" s="201" t="str">
        <f t="shared" si="85"/>
        <v>NO</v>
      </c>
      <c r="T948" s="201" t="str">
        <f t="shared" si="86"/>
        <v>NO</v>
      </c>
      <c r="U948" s="201" t="str">
        <f t="shared" si="87"/>
        <v>NO</v>
      </c>
      <c r="V948" s="139">
        <f t="shared" si="88"/>
        <v>0</v>
      </c>
      <c r="W948" s="199" t="str">
        <f t="shared" si="90"/>
        <v/>
      </c>
    </row>
    <row r="949" spans="1:23" ht="18" customHeight="1" x14ac:dyDescent="0.25">
      <c r="A949" s="69"/>
      <c r="B949" s="81"/>
      <c r="C949" s="110"/>
      <c r="D949" s="141" t="str">
        <f>IFERROR(IF(FixtureCalc!C945="-","",IF(OR(FixtureCalc!E945="blank row 1",FixtureCalc!E945="blank row 2"),"","Matchweek "&amp;FixtureCalc!C945)),"")</f>
        <v/>
      </c>
      <c r="E949" s="142" t="str">
        <f>IFERROR(IF(LEN(INDEX(Settings!$D$6:$D$37,MATCH(Fixture!F949,Settings!$C$6:$C$37,0)))=0,"",INDEX(Settings!$D$6:$D$37,MATCH(Fixture!F949,Settings!$C$6:$C$37,0))),"")</f>
        <v/>
      </c>
      <c r="F949" s="185" t="str">
        <f>IFERROR(IF(FixtureCalc!C945="-","",IF(OR(FixtureCalc!E945="blank row 1",FixtureCalc!E945="blank row 2"),"", IF(LEN(INDEX(Settings!$C$6:$C$37,FixtureCalc!E945))=0,"BYE",INDEX(Settings!$C$6:$C$37,FixtureCalc!E945))  )),"")</f>
        <v/>
      </c>
      <c r="G949" s="27"/>
      <c r="H949" s="82"/>
      <c r="I949" s="27"/>
      <c r="J949" s="175" t="str">
        <f>IFERROR(IF(FixtureCalc!C945="-","",IF(OR(FixtureCalc!F945="blank row 1",FixtureCalc!F945="blank row 2"),"",IF(LEN(INDEX(Settings!$C$6:$C$37,FixtureCalc!F945))=0,"BYE",INDEX(Settings!$C$6:$C$37,FixtureCalc!F945)) )),"")</f>
        <v/>
      </c>
      <c r="K949" s="90"/>
      <c r="L949" s="195" t="str">
        <f t="shared" si="89"/>
        <v/>
      </c>
      <c r="S949" s="201" t="str">
        <f t="shared" si="85"/>
        <v>NO</v>
      </c>
      <c r="T949" s="201" t="str">
        <f t="shared" si="86"/>
        <v>NO</v>
      </c>
      <c r="U949" s="201" t="str">
        <f t="shared" si="87"/>
        <v>NO</v>
      </c>
      <c r="V949" s="139">
        <f t="shared" si="88"/>
        <v>0</v>
      </c>
      <c r="W949" s="199" t="str">
        <f t="shared" si="90"/>
        <v/>
      </c>
    </row>
    <row r="950" spans="1:23" ht="18" customHeight="1" x14ac:dyDescent="0.25">
      <c r="A950" s="69"/>
      <c r="B950" s="81"/>
      <c r="C950" s="110"/>
      <c r="D950" s="141" t="str">
        <f>IFERROR(IF(FixtureCalc!C946="-","",IF(OR(FixtureCalc!E946="blank row 1",FixtureCalc!E946="blank row 2"),"","Matchweek "&amp;FixtureCalc!C946)),"")</f>
        <v/>
      </c>
      <c r="E950" s="142" t="str">
        <f>IFERROR(IF(LEN(INDEX(Settings!$D$6:$D$37,MATCH(Fixture!F950,Settings!$C$6:$C$37,0)))=0,"",INDEX(Settings!$D$6:$D$37,MATCH(Fixture!F950,Settings!$C$6:$C$37,0))),"")</f>
        <v/>
      </c>
      <c r="F950" s="185" t="str">
        <f>IFERROR(IF(FixtureCalc!C946="-","",IF(OR(FixtureCalc!E946="blank row 1",FixtureCalc!E946="blank row 2"),"", IF(LEN(INDEX(Settings!$C$6:$C$37,FixtureCalc!E946))=0,"BYE",INDEX(Settings!$C$6:$C$37,FixtureCalc!E946))  )),"")</f>
        <v/>
      </c>
      <c r="G950" s="27"/>
      <c r="H950" s="82"/>
      <c r="I950" s="27"/>
      <c r="J950" s="175" t="str">
        <f>IFERROR(IF(FixtureCalc!C946="-","",IF(OR(FixtureCalc!F946="blank row 1",FixtureCalc!F946="blank row 2"),"",IF(LEN(INDEX(Settings!$C$6:$C$37,FixtureCalc!F946))=0,"BYE",INDEX(Settings!$C$6:$C$37,FixtureCalc!F946)) )),"")</f>
        <v/>
      </c>
      <c r="K950" s="90"/>
      <c r="L950" s="195" t="str">
        <f t="shared" si="89"/>
        <v/>
      </c>
      <c r="S950" s="201" t="str">
        <f t="shared" si="85"/>
        <v>NO</v>
      </c>
      <c r="T950" s="201" t="str">
        <f t="shared" si="86"/>
        <v>NO</v>
      </c>
      <c r="U950" s="201" t="str">
        <f t="shared" si="87"/>
        <v>NO</v>
      </c>
      <c r="V950" s="139">
        <f t="shared" si="88"/>
        <v>0</v>
      </c>
      <c r="W950" s="199" t="str">
        <f t="shared" si="90"/>
        <v/>
      </c>
    </row>
    <row r="951" spans="1:23" ht="18" customHeight="1" x14ac:dyDescent="0.25">
      <c r="A951" s="69"/>
      <c r="B951" s="81"/>
      <c r="C951" s="110"/>
      <c r="D951" s="141" t="str">
        <f>IFERROR(IF(FixtureCalc!C947="-","",IF(OR(FixtureCalc!E947="blank row 1",FixtureCalc!E947="blank row 2"),"","Matchweek "&amp;FixtureCalc!C947)),"")</f>
        <v/>
      </c>
      <c r="E951" s="142" t="str">
        <f>IFERROR(IF(LEN(INDEX(Settings!$D$6:$D$37,MATCH(Fixture!F951,Settings!$C$6:$C$37,0)))=0,"",INDEX(Settings!$D$6:$D$37,MATCH(Fixture!F951,Settings!$C$6:$C$37,0))),"")</f>
        <v/>
      </c>
      <c r="F951" s="185" t="str">
        <f>IFERROR(IF(FixtureCalc!C947="-","",IF(OR(FixtureCalc!E947="blank row 1",FixtureCalc!E947="blank row 2"),"", IF(LEN(INDEX(Settings!$C$6:$C$37,FixtureCalc!E947))=0,"BYE",INDEX(Settings!$C$6:$C$37,FixtureCalc!E947))  )),"")</f>
        <v/>
      </c>
      <c r="G951" s="27"/>
      <c r="H951" s="82"/>
      <c r="I951" s="27"/>
      <c r="J951" s="175" t="str">
        <f>IFERROR(IF(FixtureCalc!C947="-","",IF(OR(FixtureCalc!F947="blank row 1",FixtureCalc!F947="blank row 2"),"",IF(LEN(INDEX(Settings!$C$6:$C$37,FixtureCalc!F947))=0,"BYE",INDEX(Settings!$C$6:$C$37,FixtureCalc!F947)) )),"")</f>
        <v/>
      </c>
      <c r="K951" s="90"/>
      <c r="L951" s="195" t="str">
        <f t="shared" si="89"/>
        <v/>
      </c>
      <c r="S951" s="201" t="str">
        <f t="shared" si="85"/>
        <v>NO</v>
      </c>
      <c r="T951" s="201" t="str">
        <f t="shared" si="86"/>
        <v>NO</v>
      </c>
      <c r="U951" s="201" t="str">
        <f t="shared" si="87"/>
        <v>NO</v>
      </c>
      <c r="V951" s="139">
        <f t="shared" si="88"/>
        <v>0</v>
      </c>
      <c r="W951" s="199" t="str">
        <f t="shared" si="90"/>
        <v/>
      </c>
    </row>
    <row r="952" spans="1:23" ht="18" customHeight="1" x14ac:dyDescent="0.25">
      <c r="A952" s="69"/>
      <c r="B952" s="81"/>
      <c r="C952" s="110"/>
      <c r="D952" s="141" t="str">
        <f>IFERROR(IF(FixtureCalc!C948="-","",IF(OR(FixtureCalc!E948="blank row 1",FixtureCalc!E948="blank row 2"),"","Matchweek "&amp;FixtureCalc!C948)),"")</f>
        <v/>
      </c>
      <c r="E952" s="142" t="str">
        <f>IFERROR(IF(LEN(INDEX(Settings!$D$6:$D$37,MATCH(Fixture!F952,Settings!$C$6:$C$37,0)))=0,"",INDEX(Settings!$D$6:$D$37,MATCH(Fixture!F952,Settings!$C$6:$C$37,0))),"")</f>
        <v/>
      </c>
      <c r="F952" s="185" t="str">
        <f>IFERROR(IF(FixtureCalc!C948="-","",IF(OR(FixtureCalc!E948="blank row 1",FixtureCalc!E948="blank row 2"),"", IF(LEN(INDEX(Settings!$C$6:$C$37,FixtureCalc!E948))=0,"BYE",INDEX(Settings!$C$6:$C$37,FixtureCalc!E948))  )),"")</f>
        <v/>
      </c>
      <c r="G952" s="27"/>
      <c r="H952" s="82"/>
      <c r="I952" s="27"/>
      <c r="J952" s="175" t="str">
        <f>IFERROR(IF(FixtureCalc!C948="-","",IF(OR(FixtureCalc!F948="blank row 1",FixtureCalc!F948="blank row 2"),"",IF(LEN(INDEX(Settings!$C$6:$C$37,FixtureCalc!F948))=0,"BYE",INDEX(Settings!$C$6:$C$37,FixtureCalc!F948)) )),"")</f>
        <v/>
      </c>
      <c r="K952" s="90"/>
      <c r="L952" s="195" t="str">
        <f t="shared" si="89"/>
        <v/>
      </c>
      <c r="S952" s="201" t="str">
        <f t="shared" si="85"/>
        <v>NO</v>
      </c>
      <c r="T952" s="201" t="str">
        <f t="shared" si="86"/>
        <v>NO</v>
      </c>
      <c r="U952" s="201" t="str">
        <f t="shared" si="87"/>
        <v>NO</v>
      </c>
      <c r="V952" s="139">
        <f t="shared" si="88"/>
        <v>0</v>
      </c>
      <c r="W952" s="199" t="str">
        <f t="shared" si="90"/>
        <v/>
      </c>
    </row>
    <row r="953" spans="1:23" ht="18" customHeight="1" x14ac:dyDescent="0.25">
      <c r="A953" s="69"/>
      <c r="B953" s="81"/>
      <c r="C953" s="110"/>
      <c r="D953" s="141" t="str">
        <f>IFERROR(IF(FixtureCalc!C949="-","",IF(OR(FixtureCalc!E949="blank row 1",FixtureCalc!E949="blank row 2"),"","Matchweek "&amp;FixtureCalc!C949)),"")</f>
        <v/>
      </c>
      <c r="E953" s="142" t="str">
        <f>IFERROR(IF(LEN(INDEX(Settings!$D$6:$D$37,MATCH(Fixture!F953,Settings!$C$6:$C$37,0)))=0,"",INDEX(Settings!$D$6:$D$37,MATCH(Fixture!F953,Settings!$C$6:$C$37,0))),"")</f>
        <v/>
      </c>
      <c r="F953" s="185" t="str">
        <f>IFERROR(IF(FixtureCalc!C949="-","",IF(OR(FixtureCalc!E949="blank row 1",FixtureCalc!E949="blank row 2"),"", IF(LEN(INDEX(Settings!$C$6:$C$37,FixtureCalc!E949))=0,"BYE",INDEX(Settings!$C$6:$C$37,FixtureCalc!E949))  )),"")</f>
        <v/>
      </c>
      <c r="G953" s="27"/>
      <c r="H953" s="82"/>
      <c r="I953" s="27"/>
      <c r="J953" s="175" t="str">
        <f>IFERROR(IF(FixtureCalc!C949="-","",IF(OR(FixtureCalc!F949="blank row 1",FixtureCalc!F949="blank row 2"),"",IF(LEN(INDEX(Settings!$C$6:$C$37,FixtureCalc!F949))=0,"BYE",INDEX(Settings!$C$6:$C$37,FixtureCalc!F949)) )),"")</f>
        <v/>
      </c>
      <c r="K953" s="90"/>
      <c r="L953" s="195" t="str">
        <f t="shared" si="89"/>
        <v/>
      </c>
      <c r="S953" s="201" t="str">
        <f t="shared" si="85"/>
        <v>NO</v>
      </c>
      <c r="T953" s="201" t="str">
        <f t="shared" si="86"/>
        <v>NO</v>
      </c>
      <c r="U953" s="201" t="str">
        <f t="shared" si="87"/>
        <v>NO</v>
      </c>
      <c r="V953" s="139">
        <f t="shared" si="88"/>
        <v>0</v>
      </c>
      <c r="W953" s="199" t="str">
        <f t="shared" si="90"/>
        <v/>
      </c>
    </row>
    <row r="954" spans="1:23" ht="18" customHeight="1" x14ac:dyDescent="0.25">
      <c r="A954" s="69"/>
      <c r="B954" s="81"/>
      <c r="C954" s="110"/>
      <c r="D954" s="141" t="str">
        <f>IFERROR(IF(FixtureCalc!C950="-","",IF(OR(FixtureCalc!E950="blank row 1",FixtureCalc!E950="blank row 2"),"","Matchweek "&amp;FixtureCalc!C950)),"")</f>
        <v/>
      </c>
      <c r="E954" s="142" t="str">
        <f>IFERROR(IF(LEN(INDEX(Settings!$D$6:$D$37,MATCH(Fixture!F954,Settings!$C$6:$C$37,0)))=0,"",INDEX(Settings!$D$6:$D$37,MATCH(Fixture!F954,Settings!$C$6:$C$37,0))),"")</f>
        <v/>
      </c>
      <c r="F954" s="185" t="str">
        <f>IFERROR(IF(FixtureCalc!C950="-","",IF(OR(FixtureCalc!E950="blank row 1",FixtureCalc!E950="blank row 2"),"", IF(LEN(INDEX(Settings!$C$6:$C$37,FixtureCalc!E950))=0,"BYE",INDEX(Settings!$C$6:$C$37,FixtureCalc!E950))  )),"")</f>
        <v/>
      </c>
      <c r="G954" s="27"/>
      <c r="H954" s="82"/>
      <c r="I954" s="27"/>
      <c r="J954" s="175" t="str">
        <f>IFERROR(IF(FixtureCalc!C950="-","",IF(OR(FixtureCalc!F950="blank row 1",FixtureCalc!F950="blank row 2"),"",IF(LEN(INDEX(Settings!$C$6:$C$37,FixtureCalc!F950))=0,"BYE",INDEX(Settings!$C$6:$C$37,FixtureCalc!F950)) )),"")</f>
        <v/>
      </c>
      <c r="K954" s="90"/>
      <c r="L954" s="195" t="str">
        <f t="shared" si="89"/>
        <v/>
      </c>
      <c r="S954" s="201" t="str">
        <f t="shared" si="85"/>
        <v>NO</v>
      </c>
      <c r="T954" s="201" t="str">
        <f t="shared" si="86"/>
        <v>NO</v>
      </c>
      <c r="U954" s="201" t="str">
        <f t="shared" si="87"/>
        <v>NO</v>
      </c>
      <c r="V954" s="139">
        <f t="shared" si="88"/>
        <v>0</v>
      </c>
      <c r="W954" s="199" t="str">
        <f t="shared" si="90"/>
        <v/>
      </c>
    </row>
    <row r="955" spans="1:23" ht="18" customHeight="1" x14ac:dyDescent="0.25">
      <c r="A955" s="69"/>
      <c r="B955" s="81"/>
      <c r="C955" s="110"/>
      <c r="D955" s="141" t="str">
        <f>IFERROR(IF(FixtureCalc!C951="-","",IF(OR(FixtureCalc!E951="blank row 1",FixtureCalc!E951="blank row 2"),"","Matchweek "&amp;FixtureCalc!C951)),"")</f>
        <v/>
      </c>
      <c r="E955" s="142" t="str">
        <f>IFERROR(IF(LEN(INDEX(Settings!$D$6:$D$37,MATCH(Fixture!F955,Settings!$C$6:$C$37,0)))=0,"",INDEX(Settings!$D$6:$D$37,MATCH(Fixture!F955,Settings!$C$6:$C$37,0))),"")</f>
        <v/>
      </c>
      <c r="F955" s="185" t="str">
        <f>IFERROR(IF(FixtureCalc!C951="-","",IF(OR(FixtureCalc!E951="blank row 1",FixtureCalc!E951="blank row 2"),"", IF(LEN(INDEX(Settings!$C$6:$C$37,FixtureCalc!E951))=0,"BYE",INDEX(Settings!$C$6:$C$37,FixtureCalc!E951))  )),"")</f>
        <v/>
      </c>
      <c r="G955" s="27"/>
      <c r="H955" s="82"/>
      <c r="I955" s="27"/>
      <c r="J955" s="175" t="str">
        <f>IFERROR(IF(FixtureCalc!C951="-","",IF(OR(FixtureCalc!F951="blank row 1",FixtureCalc!F951="blank row 2"),"",IF(LEN(INDEX(Settings!$C$6:$C$37,FixtureCalc!F951))=0,"BYE",INDEX(Settings!$C$6:$C$37,FixtureCalc!F951)) )),"")</f>
        <v/>
      </c>
      <c r="K955" s="90"/>
      <c r="L955" s="195" t="str">
        <f t="shared" si="89"/>
        <v/>
      </c>
      <c r="S955" s="201" t="str">
        <f t="shared" si="85"/>
        <v>NO</v>
      </c>
      <c r="T955" s="201" t="str">
        <f t="shared" si="86"/>
        <v>NO</v>
      </c>
      <c r="U955" s="201" t="str">
        <f t="shared" si="87"/>
        <v>NO</v>
      </c>
      <c r="V955" s="139">
        <f t="shared" si="88"/>
        <v>0</v>
      </c>
      <c r="W955" s="199" t="str">
        <f t="shared" si="90"/>
        <v/>
      </c>
    </row>
    <row r="956" spans="1:23" ht="18" customHeight="1" x14ac:dyDescent="0.25">
      <c r="A956" s="69"/>
      <c r="B956" s="81"/>
      <c r="C956" s="110"/>
      <c r="D956" s="141" t="str">
        <f>IFERROR(IF(FixtureCalc!C952="-","",IF(OR(FixtureCalc!E952="blank row 1",FixtureCalc!E952="blank row 2"),"","Matchweek "&amp;FixtureCalc!C952)),"")</f>
        <v/>
      </c>
      <c r="E956" s="142" t="str">
        <f>IFERROR(IF(LEN(INDEX(Settings!$D$6:$D$37,MATCH(Fixture!F956,Settings!$C$6:$C$37,0)))=0,"",INDEX(Settings!$D$6:$D$37,MATCH(Fixture!F956,Settings!$C$6:$C$37,0))),"")</f>
        <v/>
      </c>
      <c r="F956" s="185" t="str">
        <f>IFERROR(IF(FixtureCalc!C952="-","",IF(OR(FixtureCalc!E952="blank row 1",FixtureCalc!E952="blank row 2"),"", IF(LEN(INDEX(Settings!$C$6:$C$37,FixtureCalc!E952))=0,"BYE",INDEX(Settings!$C$6:$C$37,FixtureCalc!E952))  )),"")</f>
        <v/>
      </c>
      <c r="G956" s="27"/>
      <c r="H956" s="82"/>
      <c r="I956" s="27"/>
      <c r="J956" s="175" t="str">
        <f>IFERROR(IF(FixtureCalc!C952="-","",IF(OR(FixtureCalc!F952="blank row 1",FixtureCalc!F952="blank row 2"),"",IF(LEN(INDEX(Settings!$C$6:$C$37,FixtureCalc!F952))=0,"BYE",INDEX(Settings!$C$6:$C$37,FixtureCalc!F952)) )),"")</f>
        <v/>
      </c>
      <c r="K956" s="90"/>
      <c r="L956" s="195" t="str">
        <f t="shared" si="89"/>
        <v/>
      </c>
      <c r="S956" s="201" t="str">
        <f t="shared" si="85"/>
        <v>NO</v>
      </c>
      <c r="T956" s="201" t="str">
        <f t="shared" si="86"/>
        <v>NO</v>
      </c>
      <c r="U956" s="201" t="str">
        <f t="shared" si="87"/>
        <v>NO</v>
      </c>
      <c r="V956" s="139">
        <f t="shared" si="88"/>
        <v>0</v>
      </c>
      <c r="W956" s="199" t="str">
        <f t="shared" si="90"/>
        <v/>
      </c>
    </row>
    <row r="957" spans="1:23" ht="18" customHeight="1" x14ac:dyDescent="0.25">
      <c r="A957" s="69"/>
      <c r="B957" s="81"/>
      <c r="C957" s="110"/>
      <c r="D957" s="141" t="str">
        <f>IFERROR(IF(FixtureCalc!C953="-","",IF(OR(FixtureCalc!E953="blank row 1",FixtureCalc!E953="blank row 2"),"","Matchweek "&amp;FixtureCalc!C953)),"")</f>
        <v/>
      </c>
      <c r="E957" s="142" t="str">
        <f>IFERROR(IF(LEN(INDEX(Settings!$D$6:$D$37,MATCH(Fixture!F957,Settings!$C$6:$C$37,0)))=0,"",INDEX(Settings!$D$6:$D$37,MATCH(Fixture!F957,Settings!$C$6:$C$37,0))),"")</f>
        <v/>
      </c>
      <c r="F957" s="185" t="str">
        <f>IFERROR(IF(FixtureCalc!C953="-","",IF(OR(FixtureCalc!E953="blank row 1",FixtureCalc!E953="blank row 2"),"", IF(LEN(INDEX(Settings!$C$6:$C$37,FixtureCalc!E953))=0,"BYE",INDEX(Settings!$C$6:$C$37,FixtureCalc!E953))  )),"")</f>
        <v/>
      </c>
      <c r="G957" s="27"/>
      <c r="H957" s="82"/>
      <c r="I957" s="27"/>
      <c r="J957" s="175" t="str">
        <f>IFERROR(IF(FixtureCalc!C953="-","",IF(OR(FixtureCalc!F953="blank row 1",FixtureCalc!F953="blank row 2"),"",IF(LEN(INDEX(Settings!$C$6:$C$37,FixtureCalc!F953))=0,"BYE",INDEX(Settings!$C$6:$C$37,FixtureCalc!F953)) )),"")</f>
        <v/>
      </c>
      <c r="K957" s="90"/>
      <c r="L957" s="195" t="str">
        <f t="shared" si="89"/>
        <v/>
      </c>
      <c r="S957" s="201" t="str">
        <f t="shared" si="85"/>
        <v>NO</v>
      </c>
      <c r="T957" s="201" t="str">
        <f t="shared" si="86"/>
        <v>NO</v>
      </c>
      <c r="U957" s="201" t="str">
        <f t="shared" si="87"/>
        <v>NO</v>
      </c>
      <c r="V957" s="139">
        <f t="shared" si="88"/>
        <v>0</v>
      </c>
      <c r="W957" s="199" t="str">
        <f t="shared" si="90"/>
        <v/>
      </c>
    </row>
    <row r="958" spans="1:23" ht="18" customHeight="1" x14ac:dyDescent="0.25">
      <c r="A958" s="69"/>
      <c r="B958" s="81"/>
      <c r="C958" s="110"/>
      <c r="D958" s="141" t="str">
        <f>IFERROR(IF(FixtureCalc!C954="-","",IF(OR(FixtureCalc!E954="blank row 1",FixtureCalc!E954="blank row 2"),"","Matchweek "&amp;FixtureCalc!C954)),"")</f>
        <v/>
      </c>
      <c r="E958" s="142" t="str">
        <f>IFERROR(IF(LEN(INDEX(Settings!$D$6:$D$37,MATCH(Fixture!F958,Settings!$C$6:$C$37,0)))=0,"",INDEX(Settings!$D$6:$D$37,MATCH(Fixture!F958,Settings!$C$6:$C$37,0))),"")</f>
        <v/>
      </c>
      <c r="F958" s="185" t="str">
        <f>IFERROR(IF(FixtureCalc!C954="-","",IF(OR(FixtureCalc!E954="blank row 1",FixtureCalc!E954="blank row 2"),"", IF(LEN(INDEX(Settings!$C$6:$C$37,FixtureCalc!E954))=0,"BYE",INDEX(Settings!$C$6:$C$37,FixtureCalc!E954))  )),"")</f>
        <v/>
      </c>
      <c r="G958" s="27"/>
      <c r="H958" s="82"/>
      <c r="I958" s="27"/>
      <c r="J958" s="175" t="str">
        <f>IFERROR(IF(FixtureCalc!C954="-","",IF(OR(FixtureCalc!F954="blank row 1",FixtureCalc!F954="blank row 2"),"",IF(LEN(INDEX(Settings!$C$6:$C$37,FixtureCalc!F954))=0,"BYE",INDEX(Settings!$C$6:$C$37,FixtureCalc!F954)) )),"")</f>
        <v/>
      </c>
      <c r="K958" s="90"/>
      <c r="L958" s="195" t="str">
        <f t="shared" si="89"/>
        <v/>
      </c>
      <c r="S958" s="201" t="str">
        <f t="shared" si="85"/>
        <v>NO</v>
      </c>
      <c r="T958" s="201" t="str">
        <f t="shared" si="86"/>
        <v>NO</v>
      </c>
      <c r="U958" s="201" t="str">
        <f t="shared" si="87"/>
        <v>NO</v>
      </c>
      <c r="V958" s="139">
        <f t="shared" si="88"/>
        <v>0</v>
      </c>
      <c r="W958" s="199" t="str">
        <f t="shared" si="90"/>
        <v/>
      </c>
    </row>
    <row r="959" spans="1:23" ht="18" customHeight="1" x14ac:dyDescent="0.25">
      <c r="A959" s="69"/>
      <c r="B959" s="81"/>
      <c r="C959" s="110"/>
      <c r="D959" s="141" t="str">
        <f>IFERROR(IF(FixtureCalc!C955="-","",IF(OR(FixtureCalc!E955="blank row 1",FixtureCalc!E955="blank row 2"),"","Matchweek "&amp;FixtureCalc!C955)),"")</f>
        <v/>
      </c>
      <c r="E959" s="142" t="str">
        <f>IFERROR(IF(LEN(INDEX(Settings!$D$6:$D$37,MATCH(Fixture!F959,Settings!$C$6:$C$37,0)))=0,"",INDEX(Settings!$D$6:$D$37,MATCH(Fixture!F959,Settings!$C$6:$C$37,0))),"")</f>
        <v/>
      </c>
      <c r="F959" s="185" t="str">
        <f>IFERROR(IF(FixtureCalc!C955="-","",IF(OR(FixtureCalc!E955="blank row 1",FixtureCalc!E955="blank row 2"),"", IF(LEN(INDEX(Settings!$C$6:$C$37,FixtureCalc!E955))=0,"BYE",INDEX(Settings!$C$6:$C$37,FixtureCalc!E955))  )),"")</f>
        <v/>
      </c>
      <c r="G959" s="27"/>
      <c r="H959" s="82"/>
      <c r="I959" s="27"/>
      <c r="J959" s="175" t="str">
        <f>IFERROR(IF(FixtureCalc!C955="-","",IF(OR(FixtureCalc!F955="blank row 1",FixtureCalc!F955="blank row 2"),"",IF(LEN(INDEX(Settings!$C$6:$C$37,FixtureCalc!F955))=0,"BYE",INDEX(Settings!$C$6:$C$37,FixtureCalc!F955)) )),"")</f>
        <v/>
      </c>
      <c r="K959" s="90"/>
      <c r="L959" s="195" t="str">
        <f t="shared" si="89"/>
        <v/>
      </c>
      <c r="S959" s="201" t="str">
        <f t="shared" si="85"/>
        <v>NO</v>
      </c>
      <c r="T959" s="201" t="str">
        <f t="shared" si="86"/>
        <v>NO</v>
      </c>
      <c r="U959" s="201" t="str">
        <f t="shared" si="87"/>
        <v>NO</v>
      </c>
      <c r="V959" s="139">
        <f t="shared" si="88"/>
        <v>0</v>
      </c>
      <c r="W959" s="199" t="str">
        <f t="shared" si="90"/>
        <v/>
      </c>
    </row>
    <row r="960" spans="1:23" ht="18" customHeight="1" x14ac:dyDescent="0.25">
      <c r="A960" s="69"/>
      <c r="B960" s="81"/>
      <c r="C960" s="110"/>
      <c r="D960" s="141" t="str">
        <f>IFERROR(IF(FixtureCalc!C956="-","",IF(OR(FixtureCalc!E956="blank row 1",FixtureCalc!E956="blank row 2"),"","Matchweek "&amp;FixtureCalc!C956)),"")</f>
        <v/>
      </c>
      <c r="E960" s="142" t="str">
        <f>IFERROR(IF(LEN(INDEX(Settings!$D$6:$D$37,MATCH(Fixture!F960,Settings!$C$6:$C$37,0)))=0,"",INDEX(Settings!$D$6:$D$37,MATCH(Fixture!F960,Settings!$C$6:$C$37,0))),"")</f>
        <v/>
      </c>
      <c r="F960" s="185" t="str">
        <f>IFERROR(IF(FixtureCalc!C956="-","",IF(OR(FixtureCalc!E956="blank row 1",FixtureCalc!E956="blank row 2"),"", IF(LEN(INDEX(Settings!$C$6:$C$37,FixtureCalc!E956))=0,"BYE",INDEX(Settings!$C$6:$C$37,FixtureCalc!E956))  )),"")</f>
        <v/>
      </c>
      <c r="G960" s="27"/>
      <c r="H960" s="82"/>
      <c r="I960" s="27"/>
      <c r="J960" s="175" t="str">
        <f>IFERROR(IF(FixtureCalc!C956="-","",IF(OR(FixtureCalc!F956="blank row 1",FixtureCalc!F956="blank row 2"),"",IF(LEN(INDEX(Settings!$C$6:$C$37,FixtureCalc!F956))=0,"BYE",INDEX(Settings!$C$6:$C$37,FixtureCalc!F956)) )),"")</f>
        <v/>
      </c>
      <c r="K960" s="90"/>
      <c r="L960" s="195" t="str">
        <f t="shared" si="89"/>
        <v/>
      </c>
      <c r="S960" s="201" t="str">
        <f t="shared" si="85"/>
        <v>NO</v>
      </c>
      <c r="T960" s="201" t="str">
        <f t="shared" si="86"/>
        <v>NO</v>
      </c>
      <c r="U960" s="201" t="str">
        <f t="shared" si="87"/>
        <v>NO</v>
      </c>
      <c r="V960" s="139">
        <f t="shared" si="88"/>
        <v>0</v>
      </c>
      <c r="W960" s="199" t="str">
        <f t="shared" si="90"/>
        <v/>
      </c>
    </row>
    <row r="961" spans="1:23" ht="18" customHeight="1" x14ac:dyDescent="0.25">
      <c r="A961" s="69"/>
      <c r="B961" s="81"/>
      <c r="C961" s="110"/>
      <c r="D961" s="141" t="str">
        <f>IFERROR(IF(FixtureCalc!C957="-","",IF(OR(FixtureCalc!E957="blank row 1",FixtureCalc!E957="blank row 2"),"","Matchweek "&amp;FixtureCalc!C957)),"")</f>
        <v/>
      </c>
      <c r="E961" s="142" t="str">
        <f>IFERROR(IF(LEN(INDEX(Settings!$D$6:$D$37,MATCH(Fixture!F961,Settings!$C$6:$C$37,0)))=0,"",INDEX(Settings!$D$6:$D$37,MATCH(Fixture!F961,Settings!$C$6:$C$37,0))),"")</f>
        <v/>
      </c>
      <c r="F961" s="185" t="str">
        <f>IFERROR(IF(FixtureCalc!C957="-","",IF(OR(FixtureCalc!E957="blank row 1",FixtureCalc!E957="blank row 2"),"", IF(LEN(INDEX(Settings!$C$6:$C$37,FixtureCalc!E957))=0,"BYE",INDEX(Settings!$C$6:$C$37,FixtureCalc!E957))  )),"")</f>
        <v/>
      </c>
      <c r="G961" s="27"/>
      <c r="H961" s="82"/>
      <c r="I961" s="27"/>
      <c r="J961" s="175" t="str">
        <f>IFERROR(IF(FixtureCalc!C957="-","",IF(OR(FixtureCalc!F957="blank row 1",FixtureCalc!F957="blank row 2"),"",IF(LEN(INDEX(Settings!$C$6:$C$37,FixtureCalc!F957))=0,"BYE",INDEX(Settings!$C$6:$C$37,FixtureCalc!F957)) )),"")</f>
        <v/>
      </c>
      <c r="K961" s="90"/>
      <c r="L961" s="195" t="str">
        <f t="shared" si="89"/>
        <v/>
      </c>
      <c r="S961" s="201" t="str">
        <f t="shared" si="85"/>
        <v>NO</v>
      </c>
      <c r="T961" s="201" t="str">
        <f t="shared" si="86"/>
        <v>NO</v>
      </c>
      <c r="U961" s="201" t="str">
        <f t="shared" si="87"/>
        <v>NO</v>
      </c>
      <c r="V961" s="139">
        <f t="shared" si="88"/>
        <v>0</v>
      </c>
      <c r="W961" s="199" t="str">
        <f t="shared" si="90"/>
        <v/>
      </c>
    </row>
    <row r="962" spans="1:23" ht="18" customHeight="1" x14ac:dyDescent="0.25">
      <c r="A962" s="69"/>
      <c r="B962" s="81"/>
      <c r="C962" s="110"/>
      <c r="D962" s="141" t="str">
        <f>IFERROR(IF(FixtureCalc!C958="-","",IF(OR(FixtureCalc!E958="blank row 1",FixtureCalc!E958="blank row 2"),"","Matchweek "&amp;FixtureCalc!C958)),"")</f>
        <v/>
      </c>
      <c r="E962" s="142" t="str">
        <f>IFERROR(IF(LEN(INDEX(Settings!$D$6:$D$37,MATCH(Fixture!F962,Settings!$C$6:$C$37,0)))=0,"",INDEX(Settings!$D$6:$D$37,MATCH(Fixture!F962,Settings!$C$6:$C$37,0))),"")</f>
        <v/>
      </c>
      <c r="F962" s="185" t="str">
        <f>IFERROR(IF(FixtureCalc!C958="-","",IF(OR(FixtureCalc!E958="blank row 1",FixtureCalc!E958="blank row 2"),"", IF(LEN(INDEX(Settings!$C$6:$C$37,FixtureCalc!E958))=0,"BYE",INDEX(Settings!$C$6:$C$37,FixtureCalc!E958))  )),"")</f>
        <v/>
      </c>
      <c r="G962" s="27"/>
      <c r="H962" s="82"/>
      <c r="I962" s="27"/>
      <c r="J962" s="175" t="str">
        <f>IFERROR(IF(FixtureCalc!C958="-","",IF(OR(FixtureCalc!F958="blank row 1",FixtureCalc!F958="blank row 2"),"",IF(LEN(INDEX(Settings!$C$6:$C$37,FixtureCalc!F958))=0,"BYE",INDEX(Settings!$C$6:$C$37,FixtureCalc!F958)) )),"")</f>
        <v/>
      </c>
      <c r="K962" s="90"/>
      <c r="L962" s="195" t="str">
        <f t="shared" si="89"/>
        <v/>
      </c>
      <c r="S962" s="201" t="str">
        <f t="shared" si="85"/>
        <v>NO</v>
      </c>
      <c r="T962" s="201" t="str">
        <f t="shared" si="86"/>
        <v>NO</v>
      </c>
      <c r="U962" s="201" t="str">
        <f t="shared" si="87"/>
        <v>NO</v>
      </c>
      <c r="V962" s="139">
        <f t="shared" si="88"/>
        <v>0</v>
      </c>
      <c r="W962" s="199" t="str">
        <f t="shared" si="90"/>
        <v/>
      </c>
    </row>
    <row r="963" spans="1:23" ht="18" customHeight="1" x14ac:dyDescent="0.25">
      <c r="A963" s="69"/>
      <c r="B963" s="81"/>
      <c r="C963" s="110"/>
      <c r="D963" s="141" t="str">
        <f>IFERROR(IF(FixtureCalc!C959="-","",IF(OR(FixtureCalc!E959="blank row 1",FixtureCalc!E959="blank row 2"),"","Matchweek "&amp;FixtureCalc!C959)),"")</f>
        <v/>
      </c>
      <c r="E963" s="142" t="str">
        <f>IFERROR(IF(LEN(INDEX(Settings!$D$6:$D$37,MATCH(Fixture!F963,Settings!$C$6:$C$37,0)))=0,"",INDEX(Settings!$D$6:$D$37,MATCH(Fixture!F963,Settings!$C$6:$C$37,0))),"")</f>
        <v/>
      </c>
      <c r="F963" s="185" t="str">
        <f>IFERROR(IF(FixtureCalc!C959="-","",IF(OR(FixtureCalc!E959="blank row 1",FixtureCalc!E959="blank row 2"),"", IF(LEN(INDEX(Settings!$C$6:$C$37,FixtureCalc!E959))=0,"BYE",INDEX(Settings!$C$6:$C$37,FixtureCalc!E959))  )),"")</f>
        <v/>
      </c>
      <c r="G963" s="27"/>
      <c r="H963" s="82"/>
      <c r="I963" s="27"/>
      <c r="J963" s="175" t="str">
        <f>IFERROR(IF(FixtureCalc!C959="-","",IF(OR(FixtureCalc!F959="blank row 1",FixtureCalc!F959="blank row 2"),"",IF(LEN(INDEX(Settings!$C$6:$C$37,FixtureCalc!F959))=0,"BYE",INDEX(Settings!$C$6:$C$37,FixtureCalc!F959)) )),"")</f>
        <v/>
      </c>
      <c r="K963" s="90"/>
      <c r="L963" s="195" t="str">
        <f t="shared" si="89"/>
        <v/>
      </c>
      <c r="S963" s="201" t="str">
        <f t="shared" si="85"/>
        <v>NO</v>
      </c>
      <c r="T963" s="201" t="str">
        <f t="shared" si="86"/>
        <v>NO</v>
      </c>
      <c r="U963" s="201" t="str">
        <f t="shared" si="87"/>
        <v>NO</v>
      </c>
      <c r="V963" s="139">
        <f t="shared" si="88"/>
        <v>0</v>
      </c>
      <c r="W963" s="199" t="str">
        <f t="shared" si="90"/>
        <v/>
      </c>
    </row>
    <row r="964" spans="1:23" ht="18" customHeight="1" x14ac:dyDescent="0.25">
      <c r="A964" s="69"/>
      <c r="B964" s="81"/>
      <c r="C964" s="110"/>
      <c r="D964" s="141" t="str">
        <f>IFERROR(IF(FixtureCalc!C960="-","",IF(OR(FixtureCalc!E960="blank row 1",FixtureCalc!E960="blank row 2"),"","Matchweek "&amp;FixtureCalc!C960)),"")</f>
        <v/>
      </c>
      <c r="E964" s="142" t="str">
        <f>IFERROR(IF(LEN(INDEX(Settings!$D$6:$D$37,MATCH(Fixture!F964,Settings!$C$6:$C$37,0)))=0,"",INDEX(Settings!$D$6:$D$37,MATCH(Fixture!F964,Settings!$C$6:$C$37,0))),"")</f>
        <v/>
      </c>
      <c r="F964" s="185" t="str">
        <f>IFERROR(IF(FixtureCalc!C960="-","",IF(OR(FixtureCalc!E960="blank row 1",FixtureCalc!E960="blank row 2"),"", IF(LEN(INDEX(Settings!$C$6:$C$37,FixtureCalc!E960))=0,"BYE",INDEX(Settings!$C$6:$C$37,FixtureCalc!E960))  )),"")</f>
        <v/>
      </c>
      <c r="G964" s="27"/>
      <c r="H964" s="82"/>
      <c r="I964" s="27"/>
      <c r="J964" s="175" t="str">
        <f>IFERROR(IF(FixtureCalc!C960="-","",IF(OR(FixtureCalc!F960="blank row 1",FixtureCalc!F960="blank row 2"),"",IF(LEN(INDEX(Settings!$C$6:$C$37,FixtureCalc!F960))=0,"BYE",INDEX(Settings!$C$6:$C$37,FixtureCalc!F960)) )),"")</f>
        <v/>
      </c>
      <c r="K964" s="90"/>
      <c r="L964" s="195" t="str">
        <f t="shared" si="89"/>
        <v/>
      </c>
      <c r="S964" s="201" t="str">
        <f t="shared" si="85"/>
        <v>NO</v>
      </c>
      <c r="T964" s="201" t="str">
        <f t="shared" si="86"/>
        <v>NO</v>
      </c>
      <c r="U964" s="201" t="str">
        <f t="shared" si="87"/>
        <v>NO</v>
      </c>
      <c r="V964" s="139">
        <f t="shared" si="88"/>
        <v>0</v>
      </c>
      <c r="W964" s="199" t="str">
        <f t="shared" si="90"/>
        <v/>
      </c>
    </row>
    <row r="965" spans="1:23" ht="18" customHeight="1" x14ac:dyDescent="0.25">
      <c r="A965" s="69"/>
      <c r="B965" s="81"/>
      <c r="C965" s="110"/>
      <c r="D965" s="141" t="str">
        <f>IFERROR(IF(FixtureCalc!C961="-","",IF(OR(FixtureCalc!E961="blank row 1",FixtureCalc!E961="blank row 2"),"","Matchweek "&amp;FixtureCalc!C961)),"")</f>
        <v/>
      </c>
      <c r="E965" s="142" t="str">
        <f>IFERROR(IF(LEN(INDEX(Settings!$D$6:$D$37,MATCH(Fixture!F965,Settings!$C$6:$C$37,0)))=0,"",INDEX(Settings!$D$6:$D$37,MATCH(Fixture!F965,Settings!$C$6:$C$37,0))),"")</f>
        <v/>
      </c>
      <c r="F965" s="185" t="str">
        <f>IFERROR(IF(FixtureCalc!C961="-","",IF(OR(FixtureCalc!E961="blank row 1",FixtureCalc!E961="blank row 2"),"", IF(LEN(INDEX(Settings!$C$6:$C$37,FixtureCalc!E961))=0,"BYE",INDEX(Settings!$C$6:$C$37,FixtureCalc!E961))  )),"")</f>
        <v/>
      </c>
      <c r="G965" s="27"/>
      <c r="H965" s="82"/>
      <c r="I965" s="27"/>
      <c r="J965" s="175" t="str">
        <f>IFERROR(IF(FixtureCalc!C961="-","",IF(OR(FixtureCalc!F961="blank row 1",FixtureCalc!F961="blank row 2"),"",IF(LEN(INDEX(Settings!$C$6:$C$37,FixtureCalc!F961))=0,"BYE",INDEX(Settings!$C$6:$C$37,FixtureCalc!F961)) )),"")</f>
        <v/>
      </c>
      <c r="K965" s="90"/>
      <c r="L965" s="195" t="str">
        <f t="shared" si="89"/>
        <v/>
      </c>
      <c r="S965" s="201" t="str">
        <f t="shared" si="85"/>
        <v>NO</v>
      </c>
      <c r="T965" s="201" t="str">
        <f t="shared" si="86"/>
        <v>NO</v>
      </c>
      <c r="U965" s="201" t="str">
        <f t="shared" si="87"/>
        <v>NO</v>
      </c>
      <c r="V965" s="139">
        <f t="shared" si="88"/>
        <v>0</v>
      </c>
      <c r="W965" s="199" t="str">
        <f t="shared" si="90"/>
        <v/>
      </c>
    </row>
    <row r="966" spans="1:23" ht="18" customHeight="1" x14ac:dyDescent="0.25">
      <c r="A966" s="69"/>
      <c r="B966" s="81"/>
      <c r="C966" s="110"/>
      <c r="D966" s="141" t="str">
        <f>IFERROR(IF(FixtureCalc!C962="-","",IF(OR(FixtureCalc!E962="blank row 1",FixtureCalc!E962="blank row 2"),"","Matchweek "&amp;FixtureCalc!C962)),"")</f>
        <v/>
      </c>
      <c r="E966" s="142" t="str">
        <f>IFERROR(IF(LEN(INDEX(Settings!$D$6:$D$37,MATCH(Fixture!F966,Settings!$C$6:$C$37,0)))=0,"",INDEX(Settings!$D$6:$D$37,MATCH(Fixture!F966,Settings!$C$6:$C$37,0))),"")</f>
        <v/>
      </c>
      <c r="F966" s="185" t="str">
        <f>IFERROR(IF(FixtureCalc!C962="-","",IF(OR(FixtureCalc!E962="blank row 1",FixtureCalc!E962="blank row 2"),"", IF(LEN(INDEX(Settings!$C$6:$C$37,FixtureCalc!E962))=0,"BYE",INDEX(Settings!$C$6:$C$37,FixtureCalc!E962))  )),"")</f>
        <v/>
      </c>
      <c r="G966" s="27"/>
      <c r="H966" s="82"/>
      <c r="I966" s="27"/>
      <c r="J966" s="175" t="str">
        <f>IFERROR(IF(FixtureCalc!C962="-","",IF(OR(FixtureCalc!F962="blank row 1",FixtureCalc!F962="blank row 2"),"",IF(LEN(INDEX(Settings!$C$6:$C$37,FixtureCalc!F962))=0,"BYE",INDEX(Settings!$C$6:$C$37,FixtureCalc!F962)) )),"")</f>
        <v/>
      </c>
      <c r="K966" s="90"/>
      <c r="L966" s="195" t="str">
        <f t="shared" si="89"/>
        <v/>
      </c>
      <c r="S966" s="201" t="str">
        <f t="shared" si="85"/>
        <v>NO</v>
      </c>
      <c r="T966" s="201" t="str">
        <f t="shared" si="86"/>
        <v>NO</v>
      </c>
      <c r="U966" s="201" t="str">
        <f t="shared" si="87"/>
        <v>NO</v>
      </c>
      <c r="V966" s="139">
        <f t="shared" si="88"/>
        <v>0</v>
      </c>
      <c r="W966" s="199" t="str">
        <f t="shared" si="90"/>
        <v/>
      </c>
    </row>
    <row r="967" spans="1:23" ht="18" customHeight="1" x14ac:dyDescent="0.25">
      <c r="A967" s="69"/>
      <c r="B967" s="81"/>
      <c r="C967" s="110"/>
      <c r="D967" s="141" t="str">
        <f>IFERROR(IF(FixtureCalc!C963="-","",IF(OR(FixtureCalc!E963="blank row 1",FixtureCalc!E963="blank row 2"),"","Matchweek "&amp;FixtureCalc!C963)),"")</f>
        <v/>
      </c>
      <c r="E967" s="142" t="str">
        <f>IFERROR(IF(LEN(INDEX(Settings!$D$6:$D$37,MATCH(Fixture!F967,Settings!$C$6:$C$37,0)))=0,"",INDEX(Settings!$D$6:$D$37,MATCH(Fixture!F967,Settings!$C$6:$C$37,0))),"")</f>
        <v/>
      </c>
      <c r="F967" s="185" t="str">
        <f>IFERROR(IF(FixtureCalc!C963="-","",IF(OR(FixtureCalc!E963="blank row 1",FixtureCalc!E963="blank row 2"),"", IF(LEN(INDEX(Settings!$C$6:$C$37,FixtureCalc!E963))=0,"BYE",INDEX(Settings!$C$6:$C$37,FixtureCalc!E963))  )),"")</f>
        <v/>
      </c>
      <c r="G967" s="27"/>
      <c r="H967" s="82"/>
      <c r="I967" s="27"/>
      <c r="J967" s="175" t="str">
        <f>IFERROR(IF(FixtureCalc!C963="-","",IF(OR(FixtureCalc!F963="blank row 1",FixtureCalc!F963="blank row 2"),"",IF(LEN(INDEX(Settings!$C$6:$C$37,FixtureCalc!F963))=0,"BYE",INDEX(Settings!$C$6:$C$37,FixtureCalc!F963)) )),"")</f>
        <v/>
      </c>
      <c r="K967" s="90"/>
      <c r="L967" s="195" t="str">
        <f t="shared" si="89"/>
        <v/>
      </c>
      <c r="S967" s="201" t="str">
        <f t="shared" si="85"/>
        <v>NO</v>
      </c>
      <c r="T967" s="201" t="str">
        <f t="shared" si="86"/>
        <v>NO</v>
      </c>
      <c r="U967" s="201" t="str">
        <f t="shared" si="87"/>
        <v>NO</v>
      </c>
      <c r="V967" s="139">
        <f t="shared" si="88"/>
        <v>0</v>
      </c>
      <c r="W967" s="199" t="str">
        <f t="shared" si="90"/>
        <v/>
      </c>
    </row>
    <row r="968" spans="1:23" ht="18" customHeight="1" x14ac:dyDescent="0.25">
      <c r="A968" s="69"/>
      <c r="B968" s="81"/>
      <c r="C968" s="110"/>
      <c r="D968" s="141" t="str">
        <f>IFERROR(IF(FixtureCalc!C964="-","",IF(OR(FixtureCalc!E964="blank row 1",FixtureCalc!E964="blank row 2"),"","Matchweek "&amp;FixtureCalc!C964)),"")</f>
        <v/>
      </c>
      <c r="E968" s="142" t="str">
        <f>IFERROR(IF(LEN(INDEX(Settings!$D$6:$D$37,MATCH(Fixture!F968,Settings!$C$6:$C$37,0)))=0,"",INDEX(Settings!$D$6:$D$37,MATCH(Fixture!F968,Settings!$C$6:$C$37,0))),"")</f>
        <v/>
      </c>
      <c r="F968" s="185" t="str">
        <f>IFERROR(IF(FixtureCalc!C964="-","",IF(OR(FixtureCalc!E964="blank row 1",FixtureCalc!E964="blank row 2"),"", IF(LEN(INDEX(Settings!$C$6:$C$37,FixtureCalc!E964))=0,"BYE",INDEX(Settings!$C$6:$C$37,FixtureCalc!E964))  )),"")</f>
        <v/>
      </c>
      <c r="G968" s="27"/>
      <c r="H968" s="82"/>
      <c r="I968" s="27"/>
      <c r="J968" s="175" t="str">
        <f>IFERROR(IF(FixtureCalc!C964="-","",IF(OR(FixtureCalc!F964="blank row 1",FixtureCalc!F964="blank row 2"),"",IF(LEN(INDEX(Settings!$C$6:$C$37,FixtureCalc!F964))=0,"BYE",INDEX(Settings!$C$6:$C$37,FixtureCalc!F964)) )),"")</f>
        <v/>
      </c>
      <c r="K968" s="90"/>
      <c r="L968" s="195" t="str">
        <f t="shared" si="89"/>
        <v/>
      </c>
      <c r="S968" s="201" t="str">
        <f t="shared" ref="S968:S1031" si="91">IFERROR(IF(AND(LEN(F968)&gt;0,LEN(J968)&gt;0),"YES","NO"),"")</f>
        <v>NO</v>
      </c>
      <c r="T968" s="201" t="str">
        <f t="shared" ref="T968:T1031" si="92">IFERROR(IF(OR(F968="BYE",J968="BYE"),"YES","NO"),"")</f>
        <v>NO</v>
      </c>
      <c r="U968" s="201" t="str">
        <f t="shared" ref="U968:U1031" si="93">IF(OR(LEN(G968)=0,LEN(I968)=0),"NO","YES")</f>
        <v>NO</v>
      </c>
      <c r="V968" s="139">
        <f t="shared" ref="V968:V1031" si="94">IF(LEN(D968)=0,0,COUNTIFS($D$8:$D$1750,D968,$G$8:$G$1750,"&lt;&gt;"&amp;"",$I$8:$I$1750,"&lt;&gt;"&amp;""))</f>
        <v>0</v>
      </c>
      <c r="W968" s="199" t="str">
        <f t="shared" si="90"/>
        <v/>
      </c>
    </row>
    <row r="969" spans="1:23" ht="18" customHeight="1" x14ac:dyDescent="0.25">
      <c r="A969" s="69"/>
      <c r="B969" s="81"/>
      <c r="C969" s="110"/>
      <c r="D969" s="141" t="str">
        <f>IFERROR(IF(FixtureCalc!C965="-","",IF(OR(FixtureCalc!E965="blank row 1",FixtureCalc!E965="blank row 2"),"","Matchweek "&amp;FixtureCalc!C965)),"")</f>
        <v/>
      </c>
      <c r="E969" s="142" t="str">
        <f>IFERROR(IF(LEN(INDEX(Settings!$D$6:$D$37,MATCH(Fixture!F969,Settings!$C$6:$C$37,0)))=0,"",INDEX(Settings!$D$6:$D$37,MATCH(Fixture!F969,Settings!$C$6:$C$37,0))),"")</f>
        <v/>
      </c>
      <c r="F969" s="185" t="str">
        <f>IFERROR(IF(FixtureCalc!C965="-","",IF(OR(FixtureCalc!E965="blank row 1",FixtureCalc!E965="blank row 2"),"", IF(LEN(INDEX(Settings!$C$6:$C$37,FixtureCalc!E965))=0,"BYE",INDEX(Settings!$C$6:$C$37,FixtureCalc!E965))  )),"")</f>
        <v/>
      </c>
      <c r="G969" s="27"/>
      <c r="H969" s="82"/>
      <c r="I969" s="27"/>
      <c r="J969" s="175" t="str">
        <f>IFERROR(IF(FixtureCalc!C965="-","",IF(OR(FixtureCalc!F965="blank row 1",FixtureCalc!F965="blank row 2"),"",IF(LEN(INDEX(Settings!$C$6:$C$37,FixtureCalc!F965))=0,"BYE",INDEX(Settings!$C$6:$C$37,FixtureCalc!F965)) )),"")</f>
        <v/>
      </c>
      <c r="K969" s="90"/>
      <c r="L969" s="195" t="str">
        <f t="shared" ref="L969:L1032" si="95">IFERROR(IF(LEN(W969)&gt;0,"←",""),"")</f>
        <v/>
      </c>
      <c r="S969" s="201" t="str">
        <f t="shared" si="91"/>
        <v>NO</v>
      </c>
      <c r="T969" s="201" t="str">
        <f t="shared" si="92"/>
        <v>NO</v>
      </c>
      <c r="U969" s="201" t="str">
        <f t="shared" si="93"/>
        <v>NO</v>
      </c>
      <c r="V969" s="139">
        <f t="shared" si="94"/>
        <v>0</v>
      </c>
      <c r="W969" s="199" t="str">
        <f t="shared" si="90"/>
        <v/>
      </c>
    </row>
    <row r="970" spans="1:23" ht="18" customHeight="1" x14ac:dyDescent="0.25">
      <c r="A970" s="69"/>
      <c r="B970" s="81"/>
      <c r="C970" s="110"/>
      <c r="D970" s="141" t="str">
        <f>IFERROR(IF(FixtureCalc!C966="-","",IF(OR(FixtureCalc!E966="blank row 1",FixtureCalc!E966="blank row 2"),"","Matchweek "&amp;FixtureCalc!C966)),"")</f>
        <v/>
      </c>
      <c r="E970" s="142" t="str">
        <f>IFERROR(IF(LEN(INDEX(Settings!$D$6:$D$37,MATCH(Fixture!F970,Settings!$C$6:$C$37,0)))=0,"",INDEX(Settings!$D$6:$D$37,MATCH(Fixture!F970,Settings!$C$6:$C$37,0))),"")</f>
        <v/>
      </c>
      <c r="F970" s="185" t="str">
        <f>IFERROR(IF(FixtureCalc!C966="-","",IF(OR(FixtureCalc!E966="blank row 1",FixtureCalc!E966="blank row 2"),"", IF(LEN(INDEX(Settings!$C$6:$C$37,FixtureCalc!E966))=0,"BYE",INDEX(Settings!$C$6:$C$37,FixtureCalc!E966))  )),"")</f>
        <v/>
      </c>
      <c r="G970" s="27"/>
      <c r="H970" s="82"/>
      <c r="I970" s="27"/>
      <c r="J970" s="175" t="str">
        <f>IFERROR(IF(FixtureCalc!C966="-","",IF(OR(FixtureCalc!F966="blank row 1",FixtureCalc!F966="blank row 2"),"",IF(LEN(INDEX(Settings!$C$6:$C$37,FixtureCalc!F966))=0,"BYE",INDEX(Settings!$C$6:$C$37,FixtureCalc!F966)) )),"")</f>
        <v/>
      </c>
      <c r="K970" s="90"/>
      <c r="L970" s="195" t="str">
        <f t="shared" si="95"/>
        <v/>
      </c>
      <c r="S970" s="201" t="str">
        <f t="shared" si="91"/>
        <v>NO</v>
      </c>
      <c r="T970" s="201" t="str">
        <f t="shared" si="92"/>
        <v>NO</v>
      </c>
      <c r="U970" s="201" t="str">
        <f t="shared" si="93"/>
        <v>NO</v>
      </c>
      <c r="V970" s="139">
        <f t="shared" si="94"/>
        <v>0</v>
      </c>
      <c r="W970" s="199" t="str">
        <f t="shared" ref="W970:W1033" si="96">IF(S970="YES",IF(T970="YES",IF(U970="YES","← Delete the scores",""),IF(AND(U970="NO",V970&gt;0),"← Insert the scores of both teams","")),IF(U970="YES","← Delete the scores",""))</f>
        <v/>
      </c>
    </row>
    <row r="971" spans="1:23" ht="18" customHeight="1" x14ac:dyDescent="0.25">
      <c r="A971" s="69"/>
      <c r="B971" s="81"/>
      <c r="C971" s="110"/>
      <c r="D971" s="141" t="str">
        <f>IFERROR(IF(FixtureCalc!C967="-","",IF(OR(FixtureCalc!E967="blank row 1",FixtureCalc!E967="blank row 2"),"","Matchweek "&amp;FixtureCalc!C967)),"")</f>
        <v/>
      </c>
      <c r="E971" s="142" t="str">
        <f>IFERROR(IF(LEN(INDEX(Settings!$D$6:$D$37,MATCH(Fixture!F971,Settings!$C$6:$C$37,0)))=0,"",INDEX(Settings!$D$6:$D$37,MATCH(Fixture!F971,Settings!$C$6:$C$37,0))),"")</f>
        <v/>
      </c>
      <c r="F971" s="185" t="str">
        <f>IFERROR(IF(FixtureCalc!C967="-","",IF(OR(FixtureCalc!E967="blank row 1",FixtureCalc!E967="blank row 2"),"", IF(LEN(INDEX(Settings!$C$6:$C$37,FixtureCalc!E967))=0,"BYE",INDEX(Settings!$C$6:$C$37,FixtureCalc!E967))  )),"")</f>
        <v/>
      </c>
      <c r="G971" s="27"/>
      <c r="H971" s="82"/>
      <c r="I971" s="27"/>
      <c r="J971" s="175" t="str">
        <f>IFERROR(IF(FixtureCalc!C967="-","",IF(OR(FixtureCalc!F967="blank row 1",FixtureCalc!F967="blank row 2"),"",IF(LEN(INDEX(Settings!$C$6:$C$37,FixtureCalc!F967))=0,"BYE",INDEX(Settings!$C$6:$C$37,FixtureCalc!F967)) )),"")</f>
        <v/>
      </c>
      <c r="K971" s="90"/>
      <c r="L971" s="195" t="str">
        <f t="shared" si="95"/>
        <v/>
      </c>
      <c r="S971" s="201" t="str">
        <f t="shared" si="91"/>
        <v>NO</v>
      </c>
      <c r="T971" s="201" t="str">
        <f t="shared" si="92"/>
        <v>NO</v>
      </c>
      <c r="U971" s="201" t="str">
        <f t="shared" si="93"/>
        <v>NO</v>
      </c>
      <c r="V971" s="139">
        <f t="shared" si="94"/>
        <v>0</v>
      </c>
      <c r="W971" s="199" t="str">
        <f t="shared" si="96"/>
        <v/>
      </c>
    </row>
    <row r="972" spans="1:23" ht="18" customHeight="1" x14ac:dyDescent="0.25">
      <c r="A972" s="69"/>
      <c r="B972" s="81"/>
      <c r="C972" s="110"/>
      <c r="D972" s="141" t="str">
        <f>IFERROR(IF(FixtureCalc!C968="-","",IF(OR(FixtureCalc!E968="blank row 1",FixtureCalc!E968="blank row 2"),"","Matchweek "&amp;FixtureCalc!C968)),"")</f>
        <v/>
      </c>
      <c r="E972" s="142" t="str">
        <f>IFERROR(IF(LEN(INDEX(Settings!$D$6:$D$37,MATCH(Fixture!F972,Settings!$C$6:$C$37,0)))=0,"",INDEX(Settings!$D$6:$D$37,MATCH(Fixture!F972,Settings!$C$6:$C$37,0))),"")</f>
        <v/>
      </c>
      <c r="F972" s="185" t="str">
        <f>IFERROR(IF(FixtureCalc!C968="-","",IF(OR(FixtureCalc!E968="blank row 1",FixtureCalc!E968="blank row 2"),"", IF(LEN(INDEX(Settings!$C$6:$C$37,FixtureCalc!E968))=0,"BYE",INDEX(Settings!$C$6:$C$37,FixtureCalc!E968))  )),"")</f>
        <v/>
      </c>
      <c r="G972" s="27"/>
      <c r="H972" s="82"/>
      <c r="I972" s="27"/>
      <c r="J972" s="175" t="str">
        <f>IFERROR(IF(FixtureCalc!C968="-","",IF(OR(FixtureCalc!F968="blank row 1",FixtureCalc!F968="blank row 2"),"",IF(LEN(INDEX(Settings!$C$6:$C$37,FixtureCalc!F968))=0,"BYE",INDEX(Settings!$C$6:$C$37,FixtureCalc!F968)) )),"")</f>
        <v/>
      </c>
      <c r="K972" s="90"/>
      <c r="L972" s="195" t="str">
        <f t="shared" si="95"/>
        <v/>
      </c>
      <c r="S972" s="201" t="str">
        <f t="shared" si="91"/>
        <v>NO</v>
      </c>
      <c r="T972" s="201" t="str">
        <f t="shared" si="92"/>
        <v>NO</v>
      </c>
      <c r="U972" s="201" t="str">
        <f t="shared" si="93"/>
        <v>NO</v>
      </c>
      <c r="V972" s="139">
        <f t="shared" si="94"/>
        <v>0</v>
      </c>
      <c r="W972" s="199" t="str">
        <f t="shared" si="96"/>
        <v/>
      </c>
    </row>
    <row r="973" spans="1:23" ht="18" customHeight="1" x14ac:dyDescent="0.25">
      <c r="A973" s="69"/>
      <c r="B973" s="81"/>
      <c r="C973" s="110"/>
      <c r="D973" s="141" t="str">
        <f>IFERROR(IF(FixtureCalc!C969="-","",IF(OR(FixtureCalc!E969="blank row 1",FixtureCalc!E969="blank row 2"),"","Matchweek "&amp;FixtureCalc!C969)),"")</f>
        <v/>
      </c>
      <c r="E973" s="142" t="str">
        <f>IFERROR(IF(LEN(INDEX(Settings!$D$6:$D$37,MATCH(Fixture!F973,Settings!$C$6:$C$37,0)))=0,"",INDEX(Settings!$D$6:$D$37,MATCH(Fixture!F973,Settings!$C$6:$C$37,0))),"")</f>
        <v/>
      </c>
      <c r="F973" s="185" t="str">
        <f>IFERROR(IF(FixtureCalc!C969="-","",IF(OR(FixtureCalc!E969="blank row 1",FixtureCalc!E969="blank row 2"),"", IF(LEN(INDEX(Settings!$C$6:$C$37,FixtureCalc!E969))=0,"BYE",INDEX(Settings!$C$6:$C$37,FixtureCalc!E969))  )),"")</f>
        <v/>
      </c>
      <c r="G973" s="27"/>
      <c r="H973" s="82"/>
      <c r="I973" s="27"/>
      <c r="J973" s="175" t="str">
        <f>IFERROR(IF(FixtureCalc!C969="-","",IF(OR(FixtureCalc!F969="blank row 1",FixtureCalc!F969="blank row 2"),"",IF(LEN(INDEX(Settings!$C$6:$C$37,FixtureCalc!F969))=0,"BYE",INDEX(Settings!$C$6:$C$37,FixtureCalc!F969)) )),"")</f>
        <v/>
      </c>
      <c r="K973" s="90"/>
      <c r="L973" s="195" t="str">
        <f t="shared" si="95"/>
        <v/>
      </c>
      <c r="S973" s="201" t="str">
        <f t="shared" si="91"/>
        <v>NO</v>
      </c>
      <c r="T973" s="201" t="str">
        <f t="shared" si="92"/>
        <v>NO</v>
      </c>
      <c r="U973" s="201" t="str">
        <f t="shared" si="93"/>
        <v>NO</v>
      </c>
      <c r="V973" s="139">
        <f t="shared" si="94"/>
        <v>0</v>
      </c>
      <c r="W973" s="199" t="str">
        <f t="shared" si="96"/>
        <v/>
      </c>
    </row>
    <row r="974" spans="1:23" ht="18" customHeight="1" x14ac:dyDescent="0.25">
      <c r="A974" s="69"/>
      <c r="B974" s="81"/>
      <c r="C974" s="110"/>
      <c r="D974" s="141" t="str">
        <f>IFERROR(IF(FixtureCalc!C970="-","",IF(OR(FixtureCalc!E970="blank row 1",FixtureCalc!E970="blank row 2"),"","Matchweek "&amp;FixtureCalc!C970)),"")</f>
        <v/>
      </c>
      <c r="E974" s="142" t="str">
        <f>IFERROR(IF(LEN(INDEX(Settings!$D$6:$D$37,MATCH(Fixture!F974,Settings!$C$6:$C$37,0)))=0,"",INDEX(Settings!$D$6:$D$37,MATCH(Fixture!F974,Settings!$C$6:$C$37,0))),"")</f>
        <v/>
      </c>
      <c r="F974" s="185" t="str">
        <f>IFERROR(IF(FixtureCalc!C970="-","",IF(OR(FixtureCalc!E970="blank row 1",FixtureCalc!E970="blank row 2"),"", IF(LEN(INDEX(Settings!$C$6:$C$37,FixtureCalc!E970))=0,"BYE",INDEX(Settings!$C$6:$C$37,FixtureCalc!E970))  )),"")</f>
        <v/>
      </c>
      <c r="G974" s="27"/>
      <c r="H974" s="82"/>
      <c r="I974" s="27"/>
      <c r="J974" s="175" t="str">
        <f>IFERROR(IF(FixtureCalc!C970="-","",IF(OR(FixtureCalc!F970="blank row 1",FixtureCalc!F970="blank row 2"),"",IF(LEN(INDEX(Settings!$C$6:$C$37,FixtureCalc!F970))=0,"BYE",INDEX(Settings!$C$6:$C$37,FixtureCalc!F970)) )),"")</f>
        <v/>
      </c>
      <c r="K974" s="90"/>
      <c r="L974" s="195" t="str">
        <f t="shared" si="95"/>
        <v/>
      </c>
      <c r="S974" s="201" t="str">
        <f t="shared" si="91"/>
        <v>NO</v>
      </c>
      <c r="T974" s="201" t="str">
        <f t="shared" si="92"/>
        <v>NO</v>
      </c>
      <c r="U974" s="201" t="str">
        <f t="shared" si="93"/>
        <v>NO</v>
      </c>
      <c r="V974" s="139">
        <f t="shared" si="94"/>
        <v>0</v>
      </c>
      <c r="W974" s="199" t="str">
        <f t="shared" si="96"/>
        <v/>
      </c>
    </row>
    <row r="975" spans="1:23" ht="18" customHeight="1" x14ac:dyDescent="0.25">
      <c r="A975" s="69"/>
      <c r="B975" s="81"/>
      <c r="C975" s="110"/>
      <c r="D975" s="141" t="str">
        <f>IFERROR(IF(FixtureCalc!C971="-","",IF(OR(FixtureCalc!E971="blank row 1",FixtureCalc!E971="blank row 2"),"","Matchweek "&amp;FixtureCalc!C971)),"")</f>
        <v/>
      </c>
      <c r="E975" s="142" t="str">
        <f>IFERROR(IF(LEN(INDEX(Settings!$D$6:$D$37,MATCH(Fixture!F975,Settings!$C$6:$C$37,0)))=0,"",INDEX(Settings!$D$6:$D$37,MATCH(Fixture!F975,Settings!$C$6:$C$37,0))),"")</f>
        <v/>
      </c>
      <c r="F975" s="185" t="str">
        <f>IFERROR(IF(FixtureCalc!C971="-","",IF(OR(FixtureCalc!E971="blank row 1",FixtureCalc!E971="blank row 2"),"", IF(LEN(INDEX(Settings!$C$6:$C$37,FixtureCalc!E971))=0,"BYE",INDEX(Settings!$C$6:$C$37,FixtureCalc!E971))  )),"")</f>
        <v/>
      </c>
      <c r="G975" s="27"/>
      <c r="H975" s="82"/>
      <c r="I975" s="27"/>
      <c r="J975" s="175" t="str">
        <f>IFERROR(IF(FixtureCalc!C971="-","",IF(OR(FixtureCalc!F971="blank row 1",FixtureCalc!F971="blank row 2"),"",IF(LEN(INDEX(Settings!$C$6:$C$37,FixtureCalc!F971))=0,"BYE",INDEX(Settings!$C$6:$C$37,FixtureCalc!F971)) )),"")</f>
        <v/>
      </c>
      <c r="K975" s="90"/>
      <c r="L975" s="195" t="str">
        <f t="shared" si="95"/>
        <v/>
      </c>
      <c r="S975" s="201" t="str">
        <f t="shared" si="91"/>
        <v>NO</v>
      </c>
      <c r="T975" s="201" t="str">
        <f t="shared" si="92"/>
        <v>NO</v>
      </c>
      <c r="U975" s="201" t="str">
        <f t="shared" si="93"/>
        <v>NO</v>
      </c>
      <c r="V975" s="139">
        <f t="shared" si="94"/>
        <v>0</v>
      </c>
      <c r="W975" s="199" t="str">
        <f t="shared" si="96"/>
        <v/>
      </c>
    </row>
    <row r="976" spans="1:23" ht="18" customHeight="1" x14ac:dyDescent="0.25">
      <c r="A976" s="69"/>
      <c r="B976" s="81"/>
      <c r="C976" s="110"/>
      <c r="D976" s="141" t="str">
        <f>IFERROR(IF(FixtureCalc!C972="-","",IF(OR(FixtureCalc!E972="blank row 1",FixtureCalc!E972="blank row 2"),"","Matchweek "&amp;FixtureCalc!C972)),"")</f>
        <v/>
      </c>
      <c r="E976" s="142" t="str">
        <f>IFERROR(IF(LEN(INDEX(Settings!$D$6:$D$37,MATCH(Fixture!F976,Settings!$C$6:$C$37,0)))=0,"",INDEX(Settings!$D$6:$D$37,MATCH(Fixture!F976,Settings!$C$6:$C$37,0))),"")</f>
        <v/>
      </c>
      <c r="F976" s="185" t="str">
        <f>IFERROR(IF(FixtureCalc!C972="-","",IF(OR(FixtureCalc!E972="blank row 1",FixtureCalc!E972="blank row 2"),"", IF(LEN(INDEX(Settings!$C$6:$C$37,FixtureCalc!E972))=0,"BYE",INDEX(Settings!$C$6:$C$37,FixtureCalc!E972))  )),"")</f>
        <v/>
      </c>
      <c r="G976" s="27"/>
      <c r="H976" s="82"/>
      <c r="I976" s="27"/>
      <c r="J976" s="175" t="str">
        <f>IFERROR(IF(FixtureCalc!C972="-","",IF(OR(FixtureCalc!F972="blank row 1",FixtureCalc!F972="blank row 2"),"",IF(LEN(INDEX(Settings!$C$6:$C$37,FixtureCalc!F972))=0,"BYE",INDEX(Settings!$C$6:$C$37,FixtureCalc!F972)) )),"")</f>
        <v/>
      </c>
      <c r="K976" s="90"/>
      <c r="L976" s="195" t="str">
        <f t="shared" si="95"/>
        <v/>
      </c>
      <c r="S976" s="201" t="str">
        <f t="shared" si="91"/>
        <v>NO</v>
      </c>
      <c r="T976" s="201" t="str">
        <f t="shared" si="92"/>
        <v>NO</v>
      </c>
      <c r="U976" s="201" t="str">
        <f t="shared" si="93"/>
        <v>NO</v>
      </c>
      <c r="V976" s="139">
        <f t="shared" si="94"/>
        <v>0</v>
      </c>
      <c r="W976" s="199" t="str">
        <f t="shared" si="96"/>
        <v/>
      </c>
    </row>
    <row r="977" spans="1:23" ht="18" customHeight="1" x14ac:dyDescent="0.25">
      <c r="A977" s="69"/>
      <c r="B977" s="81"/>
      <c r="C977" s="110"/>
      <c r="D977" s="141" t="str">
        <f>IFERROR(IF(FixtureCalc!C973="-","",IF(OR(FixtureCalc!E973="blank row 1",FixtureCalc!E973="blank row 2"),"","Matchweek "&amp;FixtureCalc!C973)),"")</f>
        <v/>
      </c>
      <c r="E977" s="142" t="str">
        <f>IFERROR(IF(LEN(INDEX(Settings!$D$6:$D$37,MATCH(Fixture!F977,Settings!$C$6:$C$37,0)))=0,"",INDEX(Settings!$D$6:$D$37,MATCH(Fixture!F977,Settings!$C$6:$C$37,0))),"")</f>
        <v/>
      </c>
      <c r="F977" s="185" t="str">
        <f>IFERROR(IF(FixtureCalc!C973="-","",IF(OR(FixtureCalc!E973="blank row 1",FixtureCalc!E973="blank row 2"),"", IF(LEN(INDEX(Settings!$C$6:$C$37,FixtureCalc!E973))=0,"BYE",INDEX(Settings!$C$6:$C$37,FixtureCalc!E973))  )),"")</f>
        <v/>
      </c>
      <c r="G977" s="27"/>
      <c r="H977" s="82"/>
      <c r="I977" s="27"/>
      <c r="J977" s="175" t="str">
        <f>IFERROR(IF(FixtureCalc!C973="-","",IF(OR(FixtureCalc!F973="blank row 1",FixtureCalc!F973="blank row 2"),"",IF(LEN(INDEX(Settings!$C$6:$C$37,FixtureCalc!F973))=0,"BYE",INDEX(Settings!$C$6:$C$37,FixtureCalc!F973)) )),"")</f>
        <v/>
      </c>
      <c r="K977" s="90"/>
      <c r="L977" s="195" t="str">
        <f t="shared" si="95"/>
        <v/>
      </c>
      <c r="S977" s="201" t="str">
        <f t="shared" si="91"/>
        <v>NO</v>
      </c>
      <c r="T977" s="201" t="str">
        <f t="shared" si="92"/>
        <v>NO</v>
      </c>
      <c r="U977" s="201" t="str">
        <f t="shared" si="93"/>
        <v>NO</v>
      </c>
      <c r="V977" s="139">
        <f t="shared" si="94"/>
        <v>0</v>
      </c>
      <c r="W977" s="199" t="str">
        <f t="shared" si="96"/>
        <v/>
      </c>
    </row>
    <row r="978" spans="1:23" ht="18" customHeight="1" x14ac:dyDescent="0.25">
      <c r="A978" s="69"/>
      <c r="B978" s="81"/>
      <c r="C978" s="110"/>
      <c r="D978" s="141" t="str">
        <f>IFERROR(IF(FixtureCalc!C974="-","",IF(OR(FixtureCalc!E974="blank row 1",FixtureCalc!E974="blank row 2"),"","Matchweek "&amp;FixtureCalc!C974)),"")</f>
        <v/>
      </c>
      <c r="E978" s="142" t="str">
        <f>IFERROR(IF(LEN(INDEX(Settings!$D$6:$D$37,MATCH(Fixture!F978,Settings!$C$6:$C$37,0)))=0,"",INDEX(Settings!$D$6:$D$37,MATCH(Fixture!F978,Settings!$C$6:$C$37,0))),"")</f>
        <v/>
      </c>
      <c r="F978" s="185" t="str">
        <f>IFERROR(IF(FixtureCalc!C974="-","",IF(OR(FixtureCalc!E974="blank row 1",FixtureCalc!E974="blank row 2"),"", IF(LEN(INDEX(Settings!$C$6:$C$37,FixtureCalc!E974))=0,"BYE",INDEX(Settings!$C$6:$C$37,FixtureCalc!E974))  )),"")</f>
        <v/>
      </c>
      <c r="G978" s="27"/>
      <c r="H978" s="82"/>
      <c r="I978" s="27"/>
      <c r="J978" s="175" t="str">
        <f>IFERROR(IF(FixtureCalc!C974="-","",IF(OR(FixtureCalc!F974="blank row 1",FixtureCalc!F974="blank row 2"),"",IF(LEN(INDEX(Settings!$C$6:$C$37,FixtureCalc!F974))=0,"BYE",INDEX(Settings!$C$6:$C$37,FixtureCalc!F974)) )),"")</f>
        <v/>
      </c>
      <c r="K978" s="90"/>
      <c r="L978" s="195" t="str">
        <f t="shared" si="95"/>
        <v/>
      </c>
      <c r="S978" s="201" t="str">
        <f t="shared" si="91"/>
        <v>NO</v>
      </c>
      <c r="T978" s="201" t="str">
        <f t="shared" si="92"/>
        <v>NO</v>
      </c>
      <c r="U978" s="201" t="str">
        <f t="shared" si="93"/>
        <v>NO</v>
      </c>
      <c r="V978" s="139">
        <f t="shared" si="94"/>
        <v>0</v>
      </c>
      <c r="W978" s="199" t="str">
        <f t="shared" si="96"/>
        <v/>
      </c>
    </row>
    <row r="979" spans="1:23" ht="18" customHeight="1" x14ac:dyDescent="0.25">
      <c r="A979" s="69"/>
      <c r="B979" s="81"/>
      <c r="C979" s="110"/>
      <c r="D979" s="141" t="str">
        <f>IFERROR(IF(FixtureCalc!C975="-","",IF(OR(FixtureCalc!E975="blank row 1",FixtureCalc!E975="blank row 2"),"","Matchweek "&amp;FixtureCalc!C975)),"")</f>
        <v/>
      </c>
      <c r="E979" s="142" t="str">
        <f>IFERROR(IF(LEN(INDEX(Settings!$D$6:$D$37,MATCH(Fixture!F979,Settings!$C$6:$C$37,0)))=0,"",INDEX(Settings!$D$6:$D$37,MATCH(Fixture!F979,Settings!$C$6:$C$37,0))),"")</f>
        <v/>
      </c>
      <c r="F979" s="185" t="str">
        <f>IFERROR(IF(FixtureCalc!C975="-","",IF(OR(FixtureCalc!E975="blank row 1",FixtureCalc!E975="blank row 2"),"", IF(LEN(INDEX(Settings!$C$6:$C$37,FixtureCalc!E975))=0,"BYE",INDEX(Settings!$C$6:$C$37,FixtureCalc!E975))  )),"")</f>
        <v/>
      </c>
      <c r="G979" s="27"/>
      <c r="H979" s="82"/>
      <c r="I979" s="27"/>
      <c r="J979" s="175" t="str">
        <f>IFERROR(IF(FixtureCalc!C975="-","",IF(OR(FixtureCalc!F975="blank row 1",FixtureCalc!F975="blank row 2"),"",IF(LEN(INDEX(Settings!$C$6:$C$37,FixtureCalc!F975))=0,"BYE",INDEX(Settings!$C$6:$C$37,FixtureCalc!F975)) )),"")</f>
        <v/>
      </c>
      <c r="K979" s="90"/>
      <c r="L979" s="195" t="str">
        <f t="shared" si="95"/>
        <v/>
      </c>
      <c r="S979" s="201" t="str">
        <f t="shared" si="91"/>
        <v>NO</v>
      </c>
      <c r="T979" s="201" t="str">
        <f t="shared" si="92"/>
        <v>NO</v>
      </c>
      <c r="U979" s="201" t="str">
        <f t="shared" si="93"/>
        <v>NO</v>
      </c>
      <c r="V979" s="139">
        <f t="shared" si="94"/>
        <v>0</v>
      </c>
      <c r="W979" s="199" t="str">
        <f t="shared" si="96"/>
        <v/>
      </c>
    </row>
    <row r="980" spans="1:23" ht="18" customHeight="1" x14ac:dyDescent="0.25">
      <c r="A980" s="69"/>
      <c r="B980" s="81"/>
      <c r="C980" s="110"/>
      <c r="D980" s="141" t="str">
        <f>IFERROR(IF(FixtureCalc!C976="-","",IF(OR(FixtureCalc!E976="blank row 1",FixtureCalc!E976="blank row 2"),"","Matchweek "&amp;FixtureCalc!C976)),"")</f>
        <v/>
      </c>
      <c r="E980" s="142" t="str">
        <f>IFERROR(IF(LEN(INDEX(Settings!$D$6:$D$37,MATCH(Fixture!F980,Settings!$C$6:$C$37,0)))=0,"",INDEX(Settings!$D$6:$D$37,MATCH(Fixture!F980,Settings!$C$6:$C$37,0))),"")</f>
        <v/>
      </c>
      <c r="F980" s="185" t="str">
        <f>IFERROR(IF(FixtureCalc!C976="-","",IF(OR(FixtureCalc!E976="blank row 1",FixtureCalc!E976="blank row 2"),"", IF(LEN(INDEX(Settings!$C$6:$C$37,FixtureCalc!E976))=0,"BYE",INDEX(Settings!$C$6:$C$37,FixtureCalc!E976))  )),"")</f>
        <v/>
      </c>
      <c r="G980" s="27"/>
      <c r="H980" s="82"/>
      <c r="I980" s="27"/>
      <c r="J980" s="175" t="str">
        <f>IFERROR(IF(FixtureCalc!C976="-","",IF(OR(FixtureCalc!F976="blank row 1",FixtureCalc!F976="blank row 2"),"",IF(LEN(INDEX(Settings!$C$6:$C$37,FixtureCalc!F976))=0,"BYE",INDEX(Settings!$C$6:$C$37,FixtureCalc!F976)) )),"")</f>
        <v/>
      </c>
      <c r="K980" s="90"/>
      <c r="L980" s="195" t="str">
        <f t="shared" si="95"/>
        <v/>
      </c>
      <c r="S980" s="201" t="str">
        <f t="shared" si="91"/>
        <v>NO</v>
      </c>
      <c r="T980" s="201" t="str">
        <f t="shared" si="92"/>
        <v>NO</v>
      </c>
      <c r="U980" s="201" t="str">
        <f t="shared" si="93"/>
        <v>NO</v>
      </c>
      <c r="V980" s="139">
        <f t="shared" si="94"/>
        <v>0</v>
      </c>
      <c r="W980" s="199" t="str">
        <f t="shared" si="96"/>
        <v/>
      </c>
    </row>
    <row r="981" spans="1:23" ht="18" customHeight="1" x14ac:dyDescent="0.25">
      <c r="A981" s="69"/>
      <c r="B981" s="81"/>
      <c r="C981" s="110"/>
      <c r="D981" s="141" t="str">
        <f>IFERROR(IF(FixtureCalc!C977="-","",IF(OR(FixtureCalc!E977="blank row 1",FixtureCalc!E977="blank row 2"),"","Matchweek "&amp;FixtureCalc!C977)),"")</f>
        <v/>
      </c>
      <c r="E981" s="142" t="str">
        <f>IFERROR(IF(LEN(INDEX(Settings!$D$6:$D$37,MATCH(Fixture!F981,Settings!$C$6:$C$37,0)))=0,"",INDEX(Settings!$D$6:$D$37,MATCH(Fixture!F981,Settings!$C$6:$C$37,0))),"")</f>
        <v/>
      </c>
      <c r="F981" s="185" t="str">
        <f>IFERROR(IF(FixtureCalc!C977="-","",IF(OR(FixtureCalc!E977="blank row 1",FixtureCalc!E977="blank row 2"),"", IF(LEN(INDEX(Settings!$C$6:$C$37,FixtureCalc!E977))=0,"BYE",INDEX(Settings!$C$6:$C$37,FixtureCalc!E977))  )),"")</f>
        <v/>
      </c>
      <c r="G981" s="27"/>
      <c r="H981" s="82"/>
      <c r="I981" s="27"/>
      <c r="J981" s="175" t="str">
        <f>IFERROR(IF(FixtureCalc!C977="-","",IF(OR(FixtureCalc!F977="blank row 1",FixtureCalc!F977="blank row 2"),"",IF(LEN(INDEX(Settings!$C$6:$C$37,FixtureCalc!F977))=0,"BYE",INDEX(Settings!$C$6:$C$37,FixtureCalc!F977)) )),"")</f>
        <v/>
      </c>
      <c r="K981" s="90"/>
      <c r="L981" s="195" t="str">
        <f t="shared" si="95"/>
        <v/>
      </c>
      <c r="S981" s="201" t="str">
        <f t="shared" si="91"/>
        <v>NO</v>
      </c>
      <c r="T981" s="201" t="str">
        <f t="shared" si="92"/>
        <v>NO</v>
      </c>
      <c r="U981" s="201" t="str">
        <f t="shared" si="93"/>
        <v>NO</v>
      </c>
      <c r="V981" s="139">
        <f t="shared" si="94"/>
        <v>0</v>
      </c>
      <c r="W981" s="199" t="str">
        <f t="shared" si="96"/>
        <v/>
      </c>
    </row>
    <row r="982" spans="1:23" ht="18" customHeight="1" x14ac:dyDescent="0.25">
      <c r="A982" s="69"/>
      <c r="B982" s="81"/>
      <c r="C982" s="110"/>
      <c r="D982" s="141" t="str">
        <f>IFERROR(IF(FixtureCalc!C978="-","",IF(OR(FixtureCalc!E978="blank row 1",FixtureCalc!E978="blank row 2"),"","Matchweek "&amp;FixtureCalc!C978)),"")</f>
        <v/>
      </c>
      <c r="E982" s="142" t="str">
        <f>IFERROR(IF(LEN(INDEX(Settings!$D$6:$D$37,MATCH(Fixture!F982,Settings!$C$6:$C$37,0)))=0,"",INDEX(Settings!$D$6:$D$37,MATCH(Fixture!F982,Settings!$C$6:$C$37,0))),"")</f>
        <v/>
      </c>
      <c r="F982" s="185" t="str">
        <f>IFERROR(IF(FixtureCalc!C978="-","",IF(OR(FixtureCalc!E978="blank row 1",FixtureCalc!E978="blank row 2"),"", IF(LEN(INDEX(Settings!$C$6:$C$37,FixtureCalc!E978))=0,"BYE",INDEX(Settings!$C$6:$C$37,FixtureCalc!E978))  )),"")</f>
        <v/>
      </c>
      <c r="G982" s="27"/>
      <c r="H982" s="82"/>
      <c r="I982" s="27"/>
      <c r="J982" s="175" t="str">
        <f>IFERROR(IF(FixtureCalc!C978="-","",IF(OR(FixtureCalc!F978="blank row 1",FixtureCalc!F978="blank row 2"),"",IF(LEN(INDEX(Settings!$C$6:$C$37,FixtureCalc!F978))=0,"BYE",INDEX(Settings!$C$6:$C$37,FixtureCalc!F978)) )),"")</f>
        <v/>
      </c>
      <c r="K982" s="90"/>
      <c r="L982" s="195" t="str">
        <f t="shared" si="95"/>
        <v/>
      </c>
      <c r="S982" s="201" t="str">
        <f t="shared" si="91"/>
        <v>NO</v>
      </c>
      <c r="T982" s="201" t="str">
        <f t="shared" si="92"/>
        <v>NO</v>
      </c>
      <c r="U982" s="201" t="str">
        <f t="shared" si="93"/>
        <v>NO</v>
      </c>
      <c r="V982" s="139">
        <f t="shared" si="94"/>
        <v>0</v>
      </c>
      <c r="W982" s="199" t="str">
        <f t="shared" si="96"/>
        <v/>
      </c>
    </row>
    <row r="983" spans="1:23" ht="18" customHeight="1" x14ac:dyDescent="0.25">
      <c r="A983" s="69"/>
      <c r="B983" s="81"/>
      <c r="C983" s="110"/>
      <c r="D983" s="141" t="str">
        <f>IFERROR(IF(FixtureCalc!C979="-","",IF(OR(FixtureCalc!E979="blank row 1",FixtureCalc!E979="blank row 2"),"","Matchweek "&amp;FixtureCalc!C979)),"")</f>
        <v/>
      </c>
      <c r="E983" s="142" t="str">
        <f>IFERROR(IF(LEN(INDEX(Settings!$D$6:$D$37,MATCH(Fixture!F983,Settings!$C$6:$C$37,0)))=0,"",INDEX(Settings!$D$6:$D$37,MATCH(Fixture!F983,Settings!$C$6:$C$37,0))),"")</f>
        <v/>
      </c>
      <c r="F983" s="185" t="str">
        <f>IFERROR(IF(FixtureCalc!C979="-","",IF(OR(FixtureCalc!E979="blank row 1",FixtureCalc!E979="blank row 2"),"", IF(LEN(INDEX(Settings!$C$6:$C$37,FixtureCalc!E979))=0,"BYE",INDEX(Settings!$C$6:$C$37,FixtureCalc!E979))  )),"")</f>
        <v/>
      </c>
      <c r="G983" s="27"/>
      <c r="H983" s="82"/>
      <c r="I983" s="27"/>
      <c r="J983" s="175" t="str">
        <f>IFERROR(IF(FixtureCalc!C979="-","",IF(OR(FixtureCalc!F979="blank row 1",FixtureCalc!F979="blank row 2"),"",IF(LEN(INDEX(Settings!$C$6:$C$37,FixtureCalc!F979))=0,"BYE",INDEX(Settings!$C$6:$C$37,FixtureCalc!F979)) )),"")</f>
        <v/>
      </c>
      <c r="K983" s="90"/>
      <c r="L983" s="195" t="str">
        <f t="shared" si="95"/>
        <v/>
      </c>
      <c r="S983" s="201" t="str">
        <f t="shared" si="91"/>
        <v>NO</v>
      </c>
      <c r="T983" s="201" t="str">
        <f t="shared" si="92"/>
        <v>NO</v>
      </c>
      <c r="U983" s="201" t="str">
        <f t="shared" si="93"/>
        <v>NO</v>
      </c>
      <c r="V983" s="139">
        <f t="shared" si="94"/>
        <v>0</v>
      </c>
      <c r="W983" s="199" t="str">
        <f t="shared" si="96"/>
        <v/>
      </c>
    </row>
    <row r="984" spans="1:23" ht="18" customHeight="1" x14ac:dyDescent="0.25">
      <c r="A984" s="69"/>
      <c r="B984" s="81"/>
      <c r="C984" s="110"/>
      <c r="D984" s="141" t="str">
        <f>IFERROR(IF(FixtureCalc!C980="-","",IF(OR(FixtureCalc!E980="blank row 1",FixtureCalc!E980="blank row 2"),"","Matchweek "&amp;FixtureCalc!C980)),"")</f>
        <v/>
      </c>
      <c r="E984" s="142" t="str">
        <f>IFERROR(IF(LEN(INDEX(Settings!$D$6:$D$37,MATCH(Fixture!F984,Settings!$C$6:$C$37,0)))=0,"",INDEX(Settings!$D$6:$D$37,MATCH(Fixture!F984,Settings!$C$6:$C$37,0))),"")</f>
        <v/>
      </c>
      <c r="F984" s="185" t="str">
        <f>IFERROR(IF(FixtureCalc!C980="-","",IF(OR(FixtureCalc!E980="blank row 1",FixtureCalc!E980="blank row 2"),"", IF(LEN(INDEX(Settings!$C$6:$C$37,FixtureCalc!E980))=0,"BYE",INDEX(Settings!$C$6:$C$37,FixtureCalc!E980))  )),"")</f>
        <v/>
      </c>
      <c r="G984" s="27"/>
      <c r="H984" s="82"/>
      <c r="I984" s="27"/>
      <c r="J984" s="175" t="str">
        <f>IFERROR(IF(FixtureCalc!C980="-","",IF(OR(FixtureCalc!F980="blank row 1",FixtureCalc!F980="blank row 2"),"",IF(LEN(INDEX(Settings!$C$6:$C$37,FixtureCalc!F980))=0,"BYE",INDEX(Settings!$C$6:$C$37,FixtureCalc!F980)) )),"")</f>
        <v/>
      </c>
      <c r="K984" s="90"/>
      <c r="L984" s="195" t="str">
        <f t="shared" si="95"/>
        <v/>
      </c>
      <c r="S984" s="201" t="str">
        <f t="shared" si="91"/>
        <v>NO</v>
      </c>
      <c r="T984" s="201" t="str">
        <f t="shared" si="92"/>
        <v>NO</v>
      </c>
      <c r="U984" s="201" t="str">
        <f t="shared" si="93"/>
        <v>NO</v>
      </c>
      <c r="V984" s="139">
        <f t="shared" si="94"/>
        <v>0</v>
      </c>
      <c r="W984" s="199" t="str">
        <f t="shared" si="96"/>
        <v/>
      </c>
    </row>
    <row r="985" spans="1:23" ht="18" customHeight="1" x14ac:dyDescent="0.25">
      <c r="A985" s="69"/>
      <c r="B985" s="81"/>
      <c r="C985" s="110"/>
      <c r="D985" s="141" t="str">
        <f>IFERROR(IF(FixtureCalc!C981="-","",IF(OR(FixtureCalc!E981="blank row 1",FixtureCalc!E981="blank row 2"),"","Matchweek "&amp;FixtureCalc!C981)),"")</f>
        <v/>
      </c>
      <c r="E985" s="142" t="str">
        <f>IFERROR(IF(LEN(INDEX(Settings!$D$6:$D$37,MATCH(Fixture!F985,Settings!$C$6:$C$37,0)))=0,"",INDEX(Settings!$D$6:$D$37,MATCH(Fixture!F985,Settings!$C$6:$C$37,0))),"")</f>
        <v/>
      </c>
      <c r="F985" s="185" t="str">
        <f>IFERROR(IF(FixtureCalc!C981="-","",IF(OR(FixtureCalc!E981="blank row 1",FixtureCalc!E981="blank row 2"),"", IF(LEN(INDEX(Settings!$C$6:$C$37,FixtureCalc!E981))=0,"BYE",INDEX(Settings!$C$6:$C$37,FixtureCalc!E981))  )),"")</f>
        <v/>
      </c>
      <c r="G985" s="27"/>
      <c r="H985" s="82"/>
      <c r="I985" s="27"/>
      <c r="J985" s="175" t="str">
        <f>IFERROR(IF(FixtureCalc!C981="-","",IF(OR(FixtureCalc!F981="blank row 1",FixtureCalc!F981="blank row 2"),"",IF(LEN(INDEX(Settings!$C$6:$C$37,FixtureCalc!F981))=0,"BYE",INDEX(Settings!$C$6:$C$37,FixtureCalc!F981)) )),"")</f>
        <v/>
      </c>
      <c r="K985" s="90"/>
      <c r="L985" s="195" t="str">
        <f t="shared" si="95"/>
        <v/>
      </c>
      <c r="S985" s="201" t="str">
        <f t="shared" si="91"/>
        <v>NO</v>
      </c>
      <c r="T985" s="201" t="str">
        <f t="shared" si="92"/>
        <v>NO</v>
      </c>
      <c r="U985" s="201" t="str">
        <f t="shared" si="93"/>
        <v>NO</v>
      </c>
      <c r="V985" s="139">
        <f t="shared" si="94"/>
        <v>0</v>
      </c>
      <c r="W985" s="199" t="str">
        <f t="shared" si="96"/>
        <v/>
      </c>
    </row>
    <row r="986" spans="1:23" ht="18" customHeight="1" x14ac:dyDescent="0.25">
      <c r="A986" s="69"/>
      <c r="B986" s="81"/>
      <c r="C986" s="110"/>
      <c r="D986" s="141" t="str">
        <f>IFERROR(IF(FixtureCalc!C982="-","",IF(OR(FixtureCalc!E982="blank row 1",FixtureCalc!E982="blank row 2"),"","Matchweek "&amp;FixtureCalc!C982)),"")</f>
        <v/>
      </c>
      <c r="E986" s="142" t="str">
        <f>IFERROR(IF(LEN(INDEX(Settings!$D$6:$D$37,MATCH(Fixture!F986,Settings!$C$6:$C$37,0)))=0,"",INDEX(Settings!$D$6:$D$37,MATCH(Fixture!F986,Settings!$C$6:$C$37,0))),"")</f>
        <v/>
      </c>
      <c r="F986" s="185" t="str">
        <f>IFERROR(IF(FixtureCalc!C982="-","",IF(OR(FixtureCalc!E982="blank row 1",FixtureCalc!E982="blank row 2"),"", IF(LEN(INDEX(Settings!$C$6:$C$37,FixtureCalc!E982))=0,"BYE",INDEX(Settings!$C$6:$C$37,FixtureCalc!E982))  )),"")</f>
        <v/>
      </c>
      <c r="G986" s="27"/>
      <c r="H986" s="82"/>
      <c r="I986" s="27"/>
      <c r="J986" s="175" t="str">
        <f>IFERROR(IF(FixtureCalc!C982="-","",IF(OR(FixtureCalc!F982="blank row 1",FixtureCalc!F982="blank row 2"),"",IF(LEN(INDEX(Settings!$C$6:$C$37,FixtureCalc!F982))=0,"BYE",INDEX(Settings!$C$6:$C$37,FixtureCalc!F982)) )),"")</f>
        <v/>
      </c>
      <c r="K986" s="90"/>
      <c r="L986" s="195" t="str">
        <f t="shared" si="95"/>
        <v/>
      </c>
      <c r="S986" s="201" t="str">
        <f t="shared" si="91"/>
        <v>NO</v>
      </c>
      <c r="T986" s="201" t="str">
        <f t="shared" si="92"/>
        <v>NO</v>
      </c>
      <c r="U986" s="201" t="str">
        <f t="shared" si="93"/>
        <v>NO</v>
      </c>
      <c r="V986" s="139">
        <f t="shared" si="94"/>
        <v>0</v>
      </c>
      <c r="W986" s="199" t="str">
        <f t="shared" si="96"/>
        <v/>
      </c>
    </row>
    <row r="987" spans="1:23" ht="18" customHeight="1" x14ac:dyDescent="0.25">
      <c r="A987" s="69"/>
      <c r="B987" s="81"/>
      <c r="C987" s="110"/>
      <c r="D987" s="141" t="str">
        <f>IFERROR(IF(FixtureCalc!C983="-","",IF(OR(FixtureCalc!E983="blank row 1",FixtureCalc!E983="blank row 2"),"","Matchweek "&amp;FixtureCalc!C983)),"")</f>
        <v/>
      </c>
      <c r="E987" s="142" t="str">
        <f>IFERROR(IF(LEN(INDEX(Settings!$D$6:$D$37,MATCH(Fixture!F987,Settings!$C$6:$C$37,0)))=0,"",INDEX(Settings!$D$6:$D$37,MATCH(Fixture!F987,Settings!$C$6:$C$37,0))),"")</f>
        <v/>
      </c>
      <c r="F987" s="185" t="str">
        <f>IFERROR(IF(FixtureCalc!C983="-","",IF(OR(FixtureCalc!E983="blank row 1",FixtureCalc!E983="blank row 2"),"", IF(LEN(INDEX(Settings!$C$6:$C$37,FixtureCalc!E983))=0,"BYE",INDEX(Settings!$C$6:$C$37,FixtureCalc!E983))  )),"")</f>
        <v/>
      </c>
      <c r="G987" s="27"/>
      <c r="H987" s="82"/>
      <c r="I987" s="27"/>
      <c r="J987" s="175" t="str">
        <f>IFERROR(IF(FixtureCalc!C983="-","",IF(OR(FixtureCalc!F983="blank row 1",FixtureCalc!F983="blank row 2"),"",IF(LEN(INDEX(Settings!$C$6:$C$37,FixtureCalc!F983))=0,"BYE",INDEX(Settings!$C$6:$C$37,FixtureCalc!F983)) )),"")</f>
        <v/>
      </c>
      <c r="K987" s="90"/>
      <c r="L987" s="195" t="str">
        <f t="shared" si="95"/>
        <v/>
      </c>
      <c r="S987" s="201" t="str">
        <f t="shared" si="91"/>
        <v>NO</v>
      </c>
      <c r="T987" s="201" t="str">
        <f t="shared" si="92"/>
        <v>NO</v>
      </c>
      <c r="U987" s="201" t="str">
        <f t="shared" si="93"/>
        <v>NO</v>
      </c>
      <c r="V987" s="139">
        <f t="shared" si="94"/>
        <v>0</v>
      </c>
      <c r="W987" s="199" t="str">
        <f t="shared" si="96"/>
        <v/>
      </c>
    </row>
    <row r="988" spans="1:23" ht="18" customHeight="1" x14ac:dyDescent="0.25">
      <c r="A988" s="69"/>
      <c r="B988" s="81"/>
      <c r="C988" s="110"/>
      <c r="D988" s="141" t="str">
        <f>IFERROR(IF(FixtureCalc!C984="-","",IF(OR(FixtureCalc!E984="blank row 1",FixtureCalc!E984="blank row 2"),"","Matchweek "&amp;FixtureCalc!C984)),"")</f>
        <v/>
      </c>
      <c r="E988" s="142" t="str">
        <f>IFERROR(IF(LEN(INDEX(Settings!$D$6:$D$37,MATCH(Fixture!F988,Settings!$C$6:$C$37,0)))=0,"",INDEX(Settings!$D$6:$D$37,MATCH(Fixture!F988,Settings!$C$6:$C$37,0))),"")</f>
        <v/>
      </c>
      <c r="F988" s="185" t="str">
        <f>IFERROR(IF(FixtureCalc!C984="-","",IF(OR(FixtureCalc!E984="blank row 1",FixtureCalc!E984="blank row 2"),"", IF(LEN(INDEX(Settings!$C$6:$C$37,FixtureCalc!E984))=0,"BYE",INDEX(Settings!$C$6:$C$37,FixtureCalc!E984))  )),"")</f>
        <v/>
      </c>
      <c r="G988" s="27"/>
      <c r="H988" s="82"/>
      <c r="I988" s="27"/>
      <c r="J988" s="175" t="str">
        <f>IFERROR(IF(FixtureCalc!C984="-","",IF(OR(FixtureCalc!F984="blank row 1",FixtureCalc!F984="blank row 2"),"",IF(LEN(INDEX(Settings!$C$6:$C$37,FixtureCalc!F984))=0,"BYE",INDEX(Settings!$C$6:$C$37,FixtureCalc!F984)) )),"")</f>
        <v/>
      </c>
      <c r="K988" s="90"/>
      <c r="L988" s="195" t="str">
        <f t="shared" si="95"/>
        <v/>
      </c>
      <c r="S988" s="201" t="str">
        <f t="shared" si="91"/>
        <v>NO</v>
      </c>
      <c r="T988" s="201" t="str">
        <f t="shared" si="92"/>
        <v>NO</v>
      </c>
      <c r="U988" s="201" t="str">
        <f t="shared" si="93"/>
        <v>NO</v>
      </c>
      <c r="V988" s="139">
        <f t="shared" si="94"/>
        <v>0</v>
      </c>
      <c r="W988" s="199" t="str">
        <f t="shared" si="96"/>
        <v/>
      </c>
    </row>
    <row r="989" spans="1:23" ht="18" customHeight="1" x14ac:dyDescent="0.25">
      <c r="A989" s="69"/>
      <c r="B989" s="81"/>
      <c r="C989" s="110"/>
      <c r="D989" s="141" t="str">
        <f>IFERROR(IF(FixtureCalc!C985="-","",IF(OR(FixtureCalc!E985="blank row 1",FixtureCalc!E985="blank row 2"),"","Matchweek "&amp;FixtureCalc!C985)),"")</f>
        <v/>
      </c>
      <c r="E989" s="142" t="str">
        <f>IFERROR(IF(LEN(INDEX(Settings!$D$6:$D$37,MATCH(Fixture!F989,Settings!$C$6:$C$37,0)))=0,"",INDEX(Settings!$D$6:$D$37,MATCH(Fixture!F989,Settings!$C$6:$C$37,0))),"")</f>
        <v/>
      </c>
      <c r="F989" s="185" t="str">
        <f>IFERROR(IF(FixtureCalc!C985="-","",IF(OR(FixtureCalc!E985="blank row 1",FixtureCalc!E985="blank row 2"),"", IF(LEN(INDEX(Settings!$C$6:$C$37,FixtureCalc!E985))=0,"BYE",INDEX(Settings!$C$6:$C$37,FixtureCalc!E985))  )),"")</f>
        <v/>
      </c>
      <c r="G989" s="27"/>
      <c r="H989" s="82"/>
      <c r="I989" s="27"/>
      <c r="J989" s="175" t="str">
        <f>IFERROR(IF(FixtureCalc!C985="-","",IF(OR(FixtureCalc!F985="blank row 1",FixtureCalc!F985="blank row 2"),"",IF(LEN(INDEX(Settings!$C$6:$C$37,FixtureCalc!F985))=0,"BYE",INDEX(Settings!$C$6:$C$37,FixtureCalc!F985)) )),"")</f>
        <v/>
      </c>
      <c r="K989" s="90"/>
      <c r="L989" s="195" t="str">
        <f t="shared" si="95"/>
        <v/>
      </c>
      <c r="S989" s="201" t="str">
        <f t="shared" si="91"/>
        <v>NO</v>
      </c>
      <c r="T989" s="201" t="str">
        <f t="shared" si="92"/>
        <v>NO</v>
      </c>
      <c r="U989" s="201" t="str">
        <f t="shared" si="93"/>
        <v>NO</v>
      </c>
      <c r="V989" s="139">
        <f t="shared" si="94"/>
        <v>0</v>
      </c>
      <c r="W989" s="199" t="str">
        <f t="shared" si="96"/>
        <v/>
      </c>
    </row>
    <row r="990" spans="1:23" ht="18" customHeight="1" x14ac:dyDescent="0.25">
      <c r="A990" s="69"/>
      <c r="B990" s="81"/>
      <c r="C990" s="110"/>
      <c r="D990" s="141" t="str">
        <f>IFERROR(IF(FixtureCalc!C986="-","",IF(OR(FixtureCalc!E986="blank row 1",FixtureCalc!E986="blank row 2"),"","Matchweek "&amp;FixtureCalc!C986)),"")</f>
        <v/>
      </c>
      <c r="E990" s="142" t="str">
        <f>IFERROR(IF(LEN(INDEX(Settings!$D$6:$D$37,MATCH(Fixture!F990,Settings!$C$6:$C$37,0)))=0,"",INDEX(Settings!$D$6:$D$37,MATCH(Fixture!F990,Settings!$C$6:$C$37,0))),"")</f>
        <v/>
      </c>
      <c r="F990" s="185" t="str">
        <f>IFERROR(IF(FixtureCalc!C986="-","",IF(OR(FixtureCalc!E986="blank row 1",FixtureCalc!E986="blank row 2"),"", IF(LEN(INDEX(Settings!$C$6:$C$37,FixtureCalc!E986))=0,"BYE",INDEX(Settings!$C$6:$C$37,FixtureCalc!E986))  )),"")</f>
        <v/>
      </c>
      <c r="G990" s="27"/>
      <c r="H990" s="82"/>
      <c r="I990" s="27"/>
      <c r="J990" s="175" t="str">
        <f>IFERROR(IF(FixtureCalc!C986="-","",IF(OR(FixtureCalc!F986="blank row 1",FixtureCalc!F986="blank row 2"),"",IF(LEN(INDEX(Settings!$C$6:$C$37,FixtureCalc!F986))=0,"BYE",INDEX(Settings!$C$6:$C$37,FixtureCalc!F986)) )),"")</f>
        <v/>
      </c>
      <c r="K990" s="90"/>
      <c r="L990" s="195" t="str">
        <f t="shared" si="95"/>
        <v/>
      </c>
      <c r="S990" s="201" t="str">
        <f t="shared" si="91"/>
        <v>NO</v>
      </c>
      <c r="T990" s="201" t="str">
        <f t="shared" si="92"/>
        <v>NO</v>
      </c>
      <c r="U990" s="201" t="str">
        <f t="shared" si="93"/>
        <v>NO</v>
      </c>
      <c r="V990" s="139">
        <f t="shared" si="94"/>
        <v>0</v>
      </c>
      <c r="W990" s="199" t="str">
        <f t="shared" si="96"/>
        <v/>
      </c>
    </row>
    <row r="991" spans="1:23" ht="18" customHeight="1" x14ac:dyDescent="0.25">
      <c r="A991" s="69"/>
      <c r="B991" s="81"/>
      <c r="C991" s="110"/>
      <c r="D991" s="141" t="str">
        <f>IFERROR(IF(FixtureCalc!C987="-","",IF(OR(FixtureCalc!E987="blank row 1",FixtureCalc!E987="blank row 2"),"","Matchweek "&amp;FixtureCalc!C987)),"")</f>
        <v/>
      </c>
      <c r="E991" s="142" t="str">
        <f>IFERROR(IF(LEN(INDEX(Settings!$D$6:$D$37,MATCH(Fixture!F991,Settings!$C$6:$C$37,0)))=0,"",INDEX(Settings!$D$6:$D$37,MATCH(Fixture!F991,Settings!$C$6:$C$37,0))),"")</f>
        <v/>
      </c>
      <c r="F991" s="185" t="str">
        <f>IFERROR(IF(FixtureCalc!C987="-","",IF(OR(FixtureCalc!E987="blank row 1",FixtureCalc!E987="blank row 2"),"", IF(LEN(INDEX(Settings!$C$6:$C$37,FixtureCalc!E987))=0,"BYE",INDEX(Settings!$C$6:$C$37,FixtureCalc!E987))  )),"")</f>
        <v/>
      </c>
      <c r="G991" s="27"/>
      <c r="H991" s="82"/>
      <c r="I991" s="27"/>
      <c r="J991" s="175" t="str">
        <f>IFERROR(IF(FixtureCalc!C987="-","",IF(OR(FixtureCalc!F987="blank row 1",FixtureCalc!F987="blank row 2"),"",IF(LEN(INDEX(Settings!$C$6:$C$37,FixtureCalc!F987))=0,"BYE",INDEX(Settings!$C$6:$C$37,FixtureCalc!F987)) )),"")</f>
        <v/>
      </c>
      <c r="K991" s="90"/>
      <c r="L991" s="195" t="str">
        <f t="shared" si="95"/>
        <v/>
      </c>
      <c r="S991" s="201" t="str">
        <f t="shared" si="91"/>
        <v>NO</v>
      </c>
      <c r="T991" s="201" t="str">
        <f t="shared" si="92"/>
        <v>NO</v>
      </c>
      <c r="U991" s="201" t="str">
        <f t="shared" si="93"/>
        <v>NO</v>
      </c>
      <c r="V991" s="139">
        <f t="shared" si="94"/>
        <v>0</v>
      </c>
      <c r="W991" s="199" t="str">
        <f t="shared" si="96"/>
        <v/>
      </c>
    </row>
    <row r="992" spans="1:23" ht="18" customHeight="1" x14ac:dyDescent="0.25">
      <c r="A992" s="69"/>
      <c r="B992" s="81"/>
      <c r="C992" s="110"/>
      <c r="D992" s="141" t="str">
        <f>IFERROR(IF(FixtureCalc!C988="-","",IF(OR(FixtureCalc!E988="blank row 1",FixtureCalc!E988="blank row 2"),"","Matchweek "&amp;FixtureCalc!C988)),"")</f>
        <v/>
      </c>
      <c r="E992" s="142" t="str">
        <f>IFERROR(IF(LEN(INDEX(Settings!$D$6:$D$37,MATCH(Fixture!F992,Settings!$C$6:$C$37,0)))=0,"",INDEX(Settings!$D$6:$D$37,MATCH(Fixture!F992,Settings!$C$6:$C$37,0))),"")</f>
        <v/>
      </c>
      <c r="F992" s="185" t="str">
        <f>IFERROR(IF(FixtureCalc!C988="-","",IF(OR(FixtureCalc!E988="blank row 1",FixtureCalc!E988="blank row 2"),"", IF(LEN(INDEX(Settings!$C$6:$C$37,FixtureCalc!E988))=0,"BYE",INDEX(Settings!$C$6:$C$37,FixtureCalc!E988))  )),"")</f>
        <v/>
      </c>
      <c r="G992" s="27"/>
      <c r="H992" s="82"/>
      <c r="I992" s="27"/>
      <c r="J992" s="175" t="str">
        <f>IFERROR(IF(FixtureCalc!C988="-","",IF(OR(FixtureCalc!F988="blank row 1",FixtureCalc!F988="blank row 2"),"",IF(LEN(INDEX(Settings!$C$6:$C$37,FixtureCalc!F988))=0,"BYE",INDEX(Settings!$C$6:$C$37,FixtureCalc!F988)) )),"")</f>
        <v/>
      </c>
      <c r="K992" s="90"/>
      <c r="L992" s="195" t="str">
        <f t="shared" si="95"/>
        <v/>
      </c>
      <c r="S992" s="201" t="str">
        <f t="shared" si="91"/>
        <v>NO</v>
      </c>
      <c r="T992" s="201" t="str">
        <f t="shared" si="92"/>
        <v>NO</v>
      </c>
      <c r="U992" s="201" t="str">
        <f t="shared" si="93"/>
        <v>NO</v>
      </c>
      <c r="V992" s="139">
        <f t="shared" si="94"/>
        <v>0</v>
      </c>
      <c r="W992" s="199" t="str">
        <f t="shared" si="96"/>
        <v/>
      </c>
    </row>
    <row r="993" spans="1:23" ht="18" customHeight="1" x14ac:dyDescent="0.25">
      <c r="A993" s="69"/>
      <c r="B993" s="81"/>
      <c r="C993" s="110"/>
      <c r="D993" s="141" t="str">
        <f>IFERROR(IF(FixtureCalc!C989="-","",IF(OR(FixtureCalc!E989="blank row 1",FixtureCalc!E989="blank row 2"),"","Matchweek "&amp;FixtureCalc!C989)),"")</f>
        <v/>
      </c>
      <c r="E993" s="142" t="str">
        <f>IFERROR(IF(LEN(INDEX(Settings!$D$6:$D$37,MATCH(Fixture!F993,Settings!$C$6:$C$37,0)))=0,"",INDEX(Settings!$D$6:$D$37,MATCH(Fixture!F993,Settings!$C$6:$C$37,0))),"")</f>
        <v/>
      </c>
      <c r="F993" s="185" t="str">
        <f>IFERROR(IF(FixtureCalc!C989="-","",IF(OR(FixtureCalc!E989="blank row 1",FixtureCalc!E989="blank row 2"),"", IF(LEN(INDEX(Settings!$C$6:$C$37,FixtureCalc!E989))=0,"BYE",INDEX(Settings!$C$6:$C$37,FixtureCalc!E989))  )),"")</f>
        <v/>
      </c>
      <c r="G993" s="27"/>
      <c r="H993" s="82"/>
      <c r="I993" s="27"/>
      <c r="J993" s="175" t="str">
        <f>IFERROR(IF(FixtureCalc!C989="-","",IF(OR(FixtureCalc!F989="blank row 1",FixtureCalc!F989="blank row 2"),"",IF(LEN(INDEX(Settings!$C$6:$C$37,FixtureCalc!F989))=0,"BYE",INDEX(Settings!$C$6:$C$37,FixtureCalc!F989)) )),"")</f>
        <v/>
      </c>
      <c r="K993" s="90"/>
      <c r="L993" s="195" t="str">
        <f t="shared" si="95"/>
        <v/>
      </c>
      <c r="S993" s="201" t="str">
        <f t="shared" si="91"/>
        <v>NO</v>
      </c>
      <c r="T993" s="201" t="str">
        <f t="shared" si="92"/>
        <v>NO</v>
      </c>
      <c r="U993" s="201" t="str">
        <f t="shared" si="93"/>
        <v>NO</v>
      </c>
      <c r="V993" s="139">
        <f t="shared" si="94"/>
        <v>0</v>
      </c>
      <c r="W993" s="199" t="str">
        <f t="shared" si="96"/>
        <v/>
      </c>
    </row>
    <row r="994" spans="1:23" ht="18" customHeight="1" x14ac:dyDescent="0.25">
      <c r="A994" s="69"/>
      <c r="B994" s="81"/>
      <c r="C994" s="110"/>
      <c r="D994" s="141" t="str">
        <f>IFERROR(IF(FixtureCalc!C990="-","",IF(OR(FixtureCalc!E990="blank row 1",FixtureCalc!E990="blank row 2"),"","Matchweek "&amp;FixtureCalc!C990)),"")</f>
        <v/>
      </c>
      <c r="E994" s="142" t="str">
        <f>IFERROR(IF(LEN(INDEX(Settings!$D$6:$D$37,MATCH(Fixture!F994,Settings!$C$6:$C$37,0)))=0,"",INDEX(Settings!$D$6:$D$37,MATCH(Fixture!F994,Settings!$C$6:$C$37,0))),"")</f>
        <v/>
      </c>
      <c r="F994" s="185" t="str">
        <f>IFERROR(IF(FixtureCalc!C990="-","",IF(OR(FixtureCalc!E990="blank row 1",FixtureCalc!E990="blank row 2"),"", IF(LEN(INDEX(Settings!$C$6:$C$37,FixtureCalc!E990))=0,"BYE",INDEX(Settings!$C$6:$C$37,FixtureCalc!E990))  )),"")</f>
        <v/>
      </c>
      <c r="G994" s="27"/>
      <c r="H994" s="82"/>
      <c r="I994" s="27"/>
      <c r="J994" s="175" t="str">
        <f>IFERROR(IF(FixtureCalc!C990="-","",IF(OR(FixtureCalc!F990="blank row 1",FixtureCalc!F990="blank row 2"),"",IF(LEN(INDEX(Settings!$C$6:$C$37,FixtureCalc!F990))=0,"BYE",INDEX(Settings!$C$6:$C$37,FixtureCalc!F990)) )),"")</f>
        <v/>
      </c>
      <c r="K994" s="90"/>
      <c r="L994" s="195" t="str">
        <f t="shared" si="95"/>
        <v/>
      </c>
      <c r="S994" s="201" t="str">
        <f t="shared" si="91"/>
        <v>NO</v>
      </c>
      <c r="T994" s="201" t="str">
        <f t="shared" si="92"/>
        <v>NO</v>
      </c>
      <c r="U994" s="201" t="str">
        <f t="shared" si="93"/>
        <v>NO</v>
      </c>
      <c r="V994" s="139">
        <f t="shared" si="94"/>
        <v>0</v>
      </c>
      <c r="W994" s="199" t="str">
        <f t="shared" si="96"/>
        <v/>
      </c>
    </row>
    <row r="995" spans="1:23" ht="18" customHeight="1" x14ac:dyDescent="0.25">
      <c r="A995" s="69"/>
      <c r="B995" s="81"/>
      <c r="C995" s="110"/>
      <c r="D995" s="141" t="str">
        <f>IFERROR(IF(FixtureCalc!C991="-","",IF(OR(FixtureCalc!E991="blank row 1",FixtureCalc!E991="blank row 2"),"","Matchweek "&amp;FixtureCalc!C991)),"")</f>
        <v/>
      </c>
      <c r="E995" s="142" t="str">
        <f>IFERROR(IF(LEN(INDEX(Settings!$D$6:$D$37,MATCH(Fixture!F995,Settings!$C$6:$C$37,0)))=0,"",INDEX(Settings!$D$6:$D$37,MATCH(Fixture!F995,Settings!$C$6:$C$37,0))),"")</f>
        <v/>
      </c>
      <c r="F995" s="185" t="str">
        <f>IFERROR(IF(FixtureCalc!C991="-","",IF(OR(FixtureCalc!E991="blank row 1",FixtureCalc!E991="blank row 2"),"", IF(LEN(INDEX(Settings!$C$6:$C$37,FixtureCalc!E991))=0,"BYE",INDEX(Settings!$C$6:$C$37,FixtureCalc!E991))  )),"")</f>
        <v/>
      </c>
      <c r="G995" s="27"/>
      <c r="H995" s="82"/>
      <c r="I995" s="27"/>
      <c r="J995" s="175" t="str">
        <f>IFERROR(IF(FixtureCalc!C991="-","",IF(OR(FixtureCalc!F991="blank row 1",FixtureCalc!F991="blank row 2"),"",IF(LEN(INDEX(Settings!$C$6:$C$37,FixtureCalc!F991))=0,"BYE",INDEX(Settings!$C$6:$C$37,FixtureCalc!F991)) )),"")</f>
        <v/>
      </c>
      <c r="K995" s="90"/>
      <c r="L995" s="195" t="str">
        <f t="shared" si="95"/>
        <v/>
      </c>
      <c r="S995" s="201" t="str">
        <f t="shared" si="91"/>
        <v>NO</v>
      </c>
      <c r="T995" s="201" t="str">
        <f t="shared" si="92"/>
        <v>NO</v>
      </c>
      <c r="U995" s="201" t="str">
        <f t="shared" si="93"/>
        <v>NO</v>
      </c>
      <c r="V995" s="139">
        <f t="shared" si="94"/>
        <v>0</v>
      </c>
      <c r="W995" s="199" t="str">
        <f t="shared" si="96"/>
        <v/>
      </c>
    </row>
    <row r="996" spans="1:23" ht="18" customHeight="1" x14ac:dyDescent="0.25">
      <c r="A996" s="69"/>
      <c r="B996" s="81"/>
      <c r="C996" s="110"/>
      <c r="D996" s="141" t="str">
        <f>IFERROR(IF(FixtureCalc!C992="-","",IF(OR(FixtureCalc!E992="blank row 1",FixtureCalc!E992="blank row 2"),"","Matchweek "&amp;FixtureCalc!C992)),"")</f>
        <v/>
      </c>
      <c r="E996" s="142" t="str">
        <f>IFERROR(IF(LEN(INDEX(Settings!$D$6:$D$37,MATCH(Fixture!F996,Settings!$C$6:$C$37,0)))=0,"",INDEX(Settings!$D$6:$D$37,MATCH(Fixture!F996,Settings!$C$6:$C$37,0))),"")</f>
        <v/>
      </c>
      <c r="F996" s="185" t="str">
        <f>IFERROR(IF(FixtureCalc!C992="-","",IF(OR(FixtureCalc!E992="blank row 1",FixtureCalc!E992="blank row 2"),"", IF(LEN(INDEX(Settings!$C$6:$C$37,FixtureCalc!E992))=0,"BYE",INDEX(Settings!$C$6:$C$37,FixtureCalc!E992))  )),"")</f>
        <v/>
      </c>
      <c r="G996" s="27"/>
      <c r="H996" s="82"/>
      <c r="I996" s="27"/>
      <c r="J996" s="175" t="str">
        <f>IFERROR(IF(FixtureCalc!C992="-","",IF(OR(FixtureCalc!F992="blank row 1",FixtureCalc!F992="blank row 2"),"",IF(LEN(INDEX(Settings!$C$6:$C$37,FixtureCalc!F992))=0,"BYE",INDEX(Settings!$C$6:$C$37,FixtureCalc!F992)) )),"")</f>
        <v/>
      </c>
      <c r="K996" s="90"/>
      <c r="L996" s="195" t="str">
        <f t="shared" si="95"/>
        <v/>
      </c>
      <c r="S996" s="201" t="str">
        <f t="shared" si="91"/>
        <v>NO</v>
      </c>
      <c r="T996" s="201" t="str">
        <f t="shared" si="92"/>
        <v>NO</v>
      </c>
      <c r="U996" s="201" t="str">
        <f t="shared" si="93"/>
        <v>NO</v>
      </c>
      <c r="V996" s="139">
        <f t="shared" si="94"/>
        <v>0</v>
      </c>
      <c r="W996" s="199" t="str">
        <f t="shared" si="96"/>
        <v/>
      </c>
    </row>
    <row r="997" spans="1:23" ht="18" customHeight="1" x14ac:dyDescent="0.25">
      <c r="A997" s="69"/>
      <c r="B997" s="81"/>
      <c r="C997" s="110"/>
      <c r="D997" s="141" t="str">
        <f>IFERROR(IF(FixtureCalc!C993="-","",IF(OR(FixtureCalc!E993="blank row 1",FixtureCalc!E993="blank row 2"),"","Matchweek "&amp;FixtureCalc!C993)),"")</f>
        <v/>
      </c>
      <c r="E997" s="142" t="str">
        <f>IFERROR(IF(LEN(INDEX(Settings!$D$6:$D$37,MATCH(Fixture!F997,Settings!$C$6:$C$37,0)))=0,"",INDEX(Settings!$D$6:$D$37,MATCH(Fixture!F997,Settings!$C$6:$C$37,0))),"")</f>
        <v/>
      </c>
      <c r="F997" s="185" t="str">
        <f>IFERROR(IF(FixtureCalc!C993="-","",IF(OR(FixtureCalc!E993="blank row 1",FixtureCalc!E993="blank row 2"),"", IF(LEN(INDEX(Settings!$C$6:$C$37,FixtureCalc!E993))=0,"BYE",INDEX(Settings!$C$6:$C$37,FixtureCalc!E993))  )),"")</f>
        <v/>
      </c>
      <c r="G997" s="27"/>
      <c r="H997" s="82"/>
      <c r="I997" s="27"/>
      <c r="J997" s="175" t="str">
        <f>IFERROR(IF(FixtureCalc!C993="-","",IF(OR(FixtureCalc!F993="blank row 1",FixtureCalc!F993="blank row 2"),"",IF(LEN(INDEX(Settings!$C$6:$C$37,FixtureCalc!F993))=0,"BYE",INDEX(Settings!$C$6:$C$37,FixtureCalc!F993)) )),"")</f>
        <v/>
      </c>
      <c r="K997" s="90"/>
      <c r="L997" s="195" t="str">
        <f t="shared" si="95"/>
        <v/>
      </c>
      <c r="S997" s="201" t="str">
        <f t="shared" si="91"/>
        <v>NO</v>
      </c>
      <c r="T997" s="201" t="str">
        <f t="shared" si="92"/>
        <v>NO</v>
      </c>
      <c r="U997" s="201" t="str">
        <f t="shared" si="93"/>
        <v>NO</v>
      </c>
      <c r="V997" s="139">
        <f t="shared" si="94"/>
        <v>0</v>
      </c>
      <c r="W997" s="199" t="str">
        <f t="shared" si="96"/>
        <v/>
      </c>
    </row>
    <row r="998" spans="1:23" ht="18" customHeight="1" x14ac:dyDescent="0.25">
      <c r="A998" s="69"/>
      <c r="B998" s="81"/>
      <c r="C998" s="110"/>
      <c r="D998" s="141" t="str">
        <f>IFERROR(IF(FixtureCalc!C994="-","",IF(OR(FixtureCalc!E994="blank row 1",FixtureCalc!E994="blank row 2"),"","Matchweek "&amp;FixtureCalc!C994)),"")</f>
        <v/>
      </c>
      <c r="E998" s="142" t="str">
        <f>IFERROR(IF(LEN(INDEX(Settings!$D$6:$D$37,MATCH(Fixture!F998,Settings!$C$6:$C$37,0)))=0,"",INDEX(Settings!$D$6:$D$37,MATCH(Fixture!F998,Settings!$C$6:$C$37,0))),"")</f>
        <v/>
      </c>
      <c r="F998" s="185" t="str">
        <f>IFERROR(IF(FixtureCalc!C994="-","",IF(OR(FixtureCalc!E994="blank row 1",FixtureCalc!E994="blank row 2"),"", IF(LEN(INDEX(Settings!$C$6:$C$37,FixtureCalc!E994))=0,"BYE",INDEX(Settings!$C$6:$C$37,FixtureCalc!E994))  )),"")</f>
        <v/>
      </c>
      <c r="G998" s="27"/>
      <c r="H998" s="82"/>
      <c r="I998" s="27"/>
      <c r="J998" s="175" t="str">
        <f>IFERROR(IF(FixtureCalc!C994="-","",IF(OR(FixtureCalc!F994="blank row 1",FixtureCalc!F994="blank row 2"),"",IF(LEN(INDEX(Settings!$C$6:$C$37,FixtureCalc!F994))=0,"BYE",INDEX(Settings!$C$6:$C$37,FixtureCalc!F994)) )),"")</f>
        <v/>
      </c>
      <c r="K998" s="90"/>
      <c r="L998" s="195" t="str">
        <f t="shared" si="95"/>
        <v/>
      </c>
      <c r="S998" s="201" t="str">
        <f t="shared" si="91"/>
        <v>NO</v>
      </c>
      <c r="T998" s="201" t="str">
        <f t="shared" si="92"/>
        <v>NO</v>
      </c>
      <c r="U998" s="201" t="str">
        <f t="shared" si="93"/>
        <v>NO</v>
      </c>
      <c r="V998" s="139">
        <f t="shared" si="94"/>
        <v>0</v>
      </c>
      <c r="W998" s="199" t="str">
        <f t="shared" si="96"/>
        <v/>
      </c>
    </row>
    <row r="999" spans="1:23" ht="18" customHeight="1" x14ac:dyDescent="0.25">
      <c r="A999" s="69"/>
      <c r="B999" s="81"/>
      <c r="C999" s="110"/>
      <c r="D999" s="141" t="str">
        <f>IFERROR(IF(FixtureCalc!C995="-","",IF(OR(FixtureCalc!E995="blank row 1",FixtureCalc!E995="blank row 2"),"","Matchweek "&amp;FixtureCalc!C995)),"")</f>
        <v/>
      </c>
      <c r="E999" s="142" t="str">
        <f>IFERROR(IF(LEN(INDEX(Settings!$D$6:$D$37,MATCH(Fixture!F999,Settings!$C$6:$C$37,0)))=0,"",INDEX(Settings!$D$6:$D$37,MATCH(Fixture!F999,Settings!$C$6:$C$37,0))),"")</f>
        <v/>
      </c>
      <c r="F999" s="185" t="str">
        <f>IFERROR(IF(FixtureCalc!C995="-","",IF(OR(FixtureCalc!E995="blank row 1",FixtureCalc!E995="blank row 2"),"", IF(LEN(INDEX(Settings!$C$6:$C$37,FixtureCalc!E995))=0,"BYE",INDEX(Settings!$C$6:$C$37,FixtureCalc!E995))  )),"")</f>
        <v/>
      </c>
      <c r="G999" s="27"/>
      <c r="H999" s="82"/>
      <c r="I999" s="27"/>
      <c r="J999" s="175" t="str">
        <f>IFERROR(IF(FixtureCalc!C995="-","",IF(OR(FixtureCalc!F995="blank row 1",FixtureCalc!F995="blank row 2"),"",IF(LEN(INDEX(Settings!$C$6:$C$37,FixtureCalc!F995))=0,"BYE",INDEX(Settings!$C$6:$C$37,FixtureCalc!F995)) )),"")</f>
        <v/>
      </c>
      <c r="K999" s="90"/>
      <c r="L999" s="195" t="str">
        <f t="shared" si="95"/>
        <v/>
      </c>
      <c r="S999" s="201" t="str">
        <f t="shared" si="91"/>
        <v>NO</v>
      </c>
      <c r="T999" s="201" t="str">
        <f t="shared" si="92"/>
        <v>NO</v>
      </c>
      <c r="U999" s="201" t="str">
        <f t="shared" si="93"/>
        <v>NO</v>
      </c>
      <c r="V999" s="139">
        <f t="shared" si="94"/>
        <v>0</v>
      </c>
      <c r="W999" s="199" t="str">
        <f t="shared" si="96"/>
        <v/>
      </c>
    </row>
    <row r="1000" spans="1:23" ht="18" customHeight="1" x14ac:dyDescent="0.25">
      <c r="A1000" s="69"/>
      <c r="B1000" s="81"/>
      <c r="C1000" s="110"/>
      <c r="D1000" s="141" t="str">
        <f>IFERROR(IF(FixtureCalc!C996="-","",IF(OR(FixtureCalc!E996="blank row 1",FixtureCalc!E996="blank row 2"),"","Matchweek "&amp;FixtureCalc!C996)),"")</f>
        <v/>
      </c>
      <c r="E1000" s="142" t="str">
        <f>IFERROR(IF(LEN(INDEX(Settings!$D$6:$D$37,MATCH(Fixture!F1000,Settings!$C$6:$C$37,0)))=0,"",INDEX(Settings!$D$6:$D$37,MATCH(Fixture!F1000,Settings!$C$6:$C$37,0))),"")</f>
        <v/>
      </c>
      <c r="F1000" s="185" t="str">
        <f>IFERROR(IF(FixtureCalc!C996="-","",IF(OR(FixtureCalc!E996="blank row 1",FixtureCalc!E996="blank row 2"),"", IF(LEN(INDEX(Settings!$C$6:$C$37,FixtureCalc!E996))=0,"BYE",INDEX(Settings!$C$6:$C$37,FixtureCalc!E996))  )),"")</f>
        <v/>
      </c>
      <c r="G1000" s="27"/>
      <c r="H1000" s="82"/>
      <c r="I1000" s="27"/>
      <c r="J1000" s="175" t="str">
        <f>IFERROR(IF(FixtureCalc!C996="-","",IF(OR(FixtureCalc!F996="blank row 1",FixtureCalc!F996="blank row 2"),"",IF(LEN(INDEX(Settings!$C$6:$C$37,FixtureCalc!F996))=0,"BYE",INDEX(Settings!$C$6:$C$37,FixtureCalc!F996)) )),"")</f>
        <v/>
      </c>
      <c r="K1000" s="90"/>
      <c r="L1000" s="195" t="str">
        <f t="shared" si="95"/>
        <v/>
      </c>
      <c r="S1000" s="201" t="str">
        <f t="shared" si="91"/>
        <v>NO</v>
      </c>
      <c r="T1000" s="201" t="str">
        <f t="shared" si="92"/>
        <v>NO</v>
      </c>
      <c r="U1000" s="201" t="str">
        <f t="shared" si="93"/>
        <v>NO</v>
      </c>
      <c r="V1000" s="139">
        <f t="shared" si="94"/>
        <v>0</v>
      </c>
      <c r="W1000" s="199" t="str">
        <f t="shared" si="96"/>
        <v/>
      </c>
    </row>
    <row r="1001" spans="1:23" ht="18" customHeight="1" x14ac:dyDescent="0.25">
      <c r="A1001" s="69"/>
      <c r="B1001" s="81"/>
      <c r="C1001" s="110"/>
      <c r="D1001" s="141" t="str">
        <f>IFERROR(IF(FixtureCalc!C997="-","",IF(OR(FixtureCalc!E997="blank row 1",FixtureCalc!E997="blank row 2"),"","Matchweek "&amp;FixtureCalc!C997)),"")</f>
        <v/>
      </c>
      <c r="E1001" s="142" t="str">
        <f>IFERROR(IF(LEN(INDEX(Settings!$D$6:$D$37,MATCH(Fixture!F1001,Settings!$C$6:$C$37,0)))=0,"",INDEX(Settings!$D$6:$D$37,MATCH(Fixture!F1001,Settings!$C$6:$C$37,0))),"")</f>
        <v/>
      </c>
      <c r="F1001" s="185" t="str">
        <f>IFERROR(IF(FixtureCalc!C997="-","",IF(OR(FixtureCalc!E997="blank row 1",FixtureCalc!E997="blank row 2"),"", IF(LEN(INDEX(Settings!$C$6:$C$37,FixtureCalc!E997))=0,"BYE",INDEX(Settings!$C$6:$C$37,FixtureCalc!E997))  )),"")</f>
        <v/>
      </c>
      <c r="G1001" s="27"/>
      <c r="H1001" s="82"/>
      <c r="I1001" s="27"/>
      <c r="J1001" s="175" t="str">
        <f>IFERROR(IF(FixtureCalc!C997="-","",IF(OR(FixtureCalc!F997="blank row 1",FixtureCalc!F997="blank row 2"),"",IF(LEN(INDEX(Settings!$C$6:$C$37,FixtureCalc!F997))=0,"BYE",INDEX(Settings!$C$6:$C$37,FixtureCalc!F997)) )),"")</f>
        <v/>
      </c>
      <c r="K1001" s="90"/>
      <c r="L1001" s="195" t="str">
        <f t="shared" si="95"/>
        <v/>
      </c>
      <c r="S1001" s="201" t="str">
        <f t="shared" si="91"/>
        <v>NO</v>
      </c>
      <c r="T1001" s="201" t="str">
        <f t="shared" si="92"/>
        <v>NO</v>
      </c>
      <c r="U1001" s="201" t="str">
        <f t="shared" si="93"/>
        <v>NO</v>
      </c>
      <c r="V1001" s="139">
        <f t="shared" si="94"/>
        <v>0</v>
      </c>
      <c r="W1001" s="199" t="str">
        <f t="shared" si="96"/>
        <v/>
      </c>
    </row>
    <row r="1002" spans="1:23" ht="18" customHeight="1" x14ac:dyDescent="0.25">
      <c r="A1002" s="69"/>
      <c r="B1002" s="81"/>
      <c r="C1002" s="110"/>
      <c r="D1002" s="141" t="str">
        <f>IFERROR(IF(FixtureCalc!C998="-","",IF(OR(FixtureCalc!E998="blank row 1",FixtureCalc!E998="blank row 2"),"","Matchweek "&amp;FixtureCalc!C998)),"")</f>
        <v/>
      </c>
      <c r="E1002" s="142" t="str">
        <f>IFERROR(IF(LEN(INDEX(Settings!$D$6:$D$37,MATCH(Fixture!F1002,Settings!$C$6:$C$37,0)))=0,"",INDEX(Settings!$D$6:$D$37,MATCH(Fixture!F1002,Settings!$C$6:$C$37,0))),"")</f>
        <v/>
      </c>
      <c r="F1002" s="185" t="str">
        <f>IFERROR(IF(FixtureCalc!C998="-","",IF(OR(FixtureCalc!E998="blank row 1",FixtureCalc!E998="blank row 2"),"", IF(LEN(INDEX(Settings!$C$6:$C$37,FixtureCalc!E998))=0,"BYE",INDEX(Settings!$C$6:$C$37,FixtureCalc!E998))  )),"")</f>
        <v/>
      </c>
      <c r="G1002" s="27"/>
      <c r="H1002" s="82"/>
      <c r="I1002" s="27"/>
      <c r="J1002" s="175" t="str">
        <f>IFERROR(IF(FixtureCalc!C998="-","",IF(OR(FixtureCalc!F998="blank row 1",FixtureCalc!F998="blank row 2"),"",IF(LEN(INDEX(Settings!$C$6:$C$37,FixtureCalc!F998))=0,"BYE",INDEX(Settings!$C$6:$C$37,FixtureCalc!F998)) )),"")</f>
        <v/>
      </c>
      <c r="K1002" s="90"/>
      <c r="L1002" s="195" t="str">
        <f t="shared" si="95"/>
        <v/>
      </c>
      <c r="S1002" s="201" t="str">
        <f t="shared" si="91"/>
        <v>NO</v>
      </c>
      <c r="T1002" s="201" t="str">
        <f t="shared" si="92"/>
        <v>NO</v>
      </c>
      <c r="U1002" s="201" t="str">
        <f t="shared" si="93"/>
        <v>NO</v>
      </c>
      <c r="V1002" s="139">
        <f t="shared" si="94"/>
        <v>0</v>
      </c>
      <c r="W1002" s="199" t="str">
        <f t="shared" si="96"/>
        <v/>
      </c>
    </row>
    <row r="1003" spans="1:23" ht="18" customHeight="1" x14ac:dyDescent="0.25">
      <c r="A1003" s="69"/>
      <c r="B1003" s="81"/>
      <c r="C1003" s="110"/>
      <c r="D1003" s="141" t="str">
        <f>IFERROR(IF(FixtureCalc!C999="-","",IF(OR(FixtureCalc!E999="blank row 1",FixtureCalc!E999="blank row 2"),"","Matchweek "&amp;FixtureCalc!C999)),"")</f>
        <v/>
      </c>
      <c r="E1003" s="142" t="str">
        <f>IFERROR(IF(LEN(INDEX(Settings!$D$6:$D$37,MATCH(Fixture!F1003,Settings!$C$6:$C$37,0)))=0,"",INDEX(Settings!$D$6:$D$37,MATCH(Fixture!F1003,Settings!$C$6:$C$37,0))),"")</f>
        <v/>
      </c>
      <c r="F1003" s="185" t="str">
        <f>IFERROR(IF(FixtureCalc!C999="-","",IF(OR(FixtureCalc!E999="blank row 1",FixtureCalc!E999="blank row 2"),"", IF(LEN(INDEX(Settings!$C$6:$C$37,FixtureCalc!E999))=0,"BYE",INDEX(Settings!$C$6:$C$37,FixtureCalc!E999))  )),"")</f>
        <v/>
      </c>
      <c r="G1003" s="27"/>
      <c r="H1003" s="82"/>
      <c r="I1003" s="27"/>
      <c r="J1003" s="175" t="str">
        <f>IFERROR(IF(FixtureCalc!C999="-","",IF(OR(FixtureCalc!F999="blank row 1",FixtureCalc!F999="blank row 2"),"",IF(LEN(INDEX(Settings!$C$6:$C$37,FixtureCalc!F999))=0,"BYE",INDEX(Settings!$C$6:$C$37,FixtureCalc!F999)) )),"")</f>
        <v/>
      </c>
      <c r="K1003" s="90"/>
      <c r="L1003" s="195" t="str">
        <f t="shared" si="95"/>
        <v/>
      </c>
      <c r="S1003" s="201" t="str">
        <f t="shared" si="91"/>
        <v>NO</v>
      </c>
      <c r="T1003" s="201" t="str">
        <f t="shared" si="92"/>
        <v>NO</v>
      </c>
      <c r="U1003" s="201" t="str">
        <f t="shared" si="93"/>
        <v>NO</v>
      </c>
      <c r="V1003" s="139">
        <f t="shared" si="94"/>
        <v>0</v>
      </c>
      <c r="W1003" s="199" t="str">
        <f t="shared" si="96"/>
        <v/>
      </c>
    </row>
    <row r="1004" spans="1:23" ht="18" customHeight="1" x14ac:dyDescent="0.25">
      <c r="A1004" s="69"/>
      <c r="B1004" s="81"/>
      <c r="C1004" s="110"/>
      <c r="D1004" s="141" t="str">
        <f>IFERROR(IF(FixtureCalc!C1000="-","",IF(OR(FixtureCalc!E1000="blank row 1",FixtureCalc!E1000="blank row 2"),"","Matchweek "&amp;FixtureCalc!C1000)),"")</f>
        <v/>
      </c>
      <c r="E1004" s="142" t="str">
        <f>IFERROR(IF(LEN(INDEX(Settings!$D$6:$D$37,MATCH(Fixture!F1004,Settings!$C$6:$C$37,0)))=0,"",INDEX(Settings!$D$6:$D$37,MATCH(Fixture!F1004,Settings!$C$6:$C$37,0))),"")</f>
        <v/>
      </c>
      <c r="F1004" s="185" t="str">
        <f>IFERROR(IF(FixtureCalc!C1000="-","",IF(OR(FixtureCalc!E1000="blank row 1",FixtureCalc!E1000="blank row 2"),"", IF(LEN(INDEX(Settings!$C$6:$C$37,FixtureCalc!E1000))=0,"BYE",INDEX(Settings!$C$6:$C$37,FixtureCalc!E1000))  )),"")</f>
        <v/>
      </c>
      <c r="G1004" s="27"/>
      <c r="H1004" s="82"/>
      <c r="I1004" s="27"/>
      <c r="J1004" s="175" t="str">
        <f>IFERROR(IF(FixtureCalc!C1000="-","",IF(OR(FixtureCalc!F1000="blank row 1",FixtureCalc!F1000="blank row 2"),"",IF(LEN(INDEX(Settings!$C$6:$C$37,FixtureCalc!F1000))=0,"BYE",INDEX(Settings!$C$6:$C$37,FixtureCalc!F1000)) )),"")</f>
        <v/>
      </c>
      <c r="K1004" s="90"/>
      <c r="L1004" s="195" t="str">
        <f t="shared" si="95"/>
        <v/>
      </c>
      <c r="S1004" s="201" t="str">
        <f t="shared" si="91"/>
        <v>NO</v>
      </c>
      <c r="T1004" s="201" t="str">
        <f t="shared" si="92"/>
        <v>NO</v>
      </c>
      <c r="U1004" s="201" t="str">
        <f t="shared" si="93"/>
        <v>NO</v>
      </c>
      <c r="V1004" s="139">
        <f t="shared" si="94"/>
        <v>0</v>
      </c>
      <c r="W1004" s="199" t="str">
        <f t="shared" si="96"/>
        <v/>
      </c>
    </row>
    <row r="1005" spans="1:23" ht="18" customHeight="1" x14ac:dyDescent="0.25">
      <c r="A1005" s="69"/>
      <c r="B1005" s="81"/>
      <c r="C1005" s="110"/>
      <c r="D1005" s="141" t="str">
        <f>IFERROR(IF(FixtureCalc!C1001="-","",IF(OR(FixtureCalc!E1001="blank row 1",FixtureCalc!E1001="blank row 2"),"","Matchweek "&amp;FixtureCalc!C1001)),"")</f>
        <v/>
      </c>
      <c r="E1005" s="142" t="str">
        <f>IFERROR(IF(LEN(INDEX(Settings!$D$6:$D$37,MATCH(Fixture!F1005,Settings!$C$6:$C$37,0)))=0,"",INDEX(Settings!$D$6:$D$37,MATCH(Fixture!F1005,Settings!$C$6:$C$37,0))),"")</f>
        <v/>
      </c>
      <c r="F1005" s="185" t="str">
        <f>IFERROR(IF(FixtureCalc!C1001="-","",IF(OR(FixtureCalc!E1001="blank row 1",FixtureCalc!E1001="blank row 2"),"", IF(LEN(INDEX(Settings!$C$6:$C$37,FixtureCalc!E1001))=0,"BYE",INDEX(Settings!$C$6:$C$37,FixtureCalc!E1001))  )),"")</f>
        <v/>
      </c>
      <c r="G1005" s="27"/>
      <c r="H1005" s="82"/>
      <c r="I1005" s="27"/>
      <c r="J1005" s="175" t="str">
        <f>IFERROR(IF(FixtureCalc!C1001="-","",IF(OR(FixtureCalc!F1001="blank row 1",FixtureCalc!F1001="blank row 2"),"",IF(LEN(INDEX(Settings!$C$6:$C$37,FixtureCalc!F1001))=0,"BYE",INDEX(Settings!$C$6:$C$37,FixtureCalc!F1001)) )),"")</f>
        <v/>
      </c>
      <c r="K1005" s="90"/>
      <c r="L1005" s="195" t="str">
        <f t="shared" si="95"/>
        <v/>
      </c>
      <c r="S1005" s="201" t="str">
        <f t="shared" si="91"/>
        <v>NO</v>
      </c>
      <c r="T1005" s="201" t="str">
        <f t="shared" si="92"/>
        <v>NO</v>
      </c>
      <c r="U1005" s="201" t="str">
        <f t="shared" si="93"/>
        <v>NO</v>
      </c>
      <c r="V1005" s="139">
        <f t="shared" si="94"/>
        <v>0</v>
      </c>
      <c r="W1005" s="199" t="str">
        <f t="shared" si="96"/>
        <v/>
      </c>
    </row>
    <row r="1006" spans="1:23" ht="18" customHeight="1" x14ac:dyDescent="0.25">
      <c r="A1006" s="69"/>
      <c r="B1006" s="81"/>
      <c r="C1006" s="110"/>
      <c r="D1006" s="141" t="str">
        <f>IFERROR(IF(FixtureCalc!C1002="-","",IF(OR(FixtureCalc!E1002="blank row 1",FixtureCalc!E1002="blank row 2"),"","Matchweek "&amp;FixtureCalc!C1002)),"")</f>
        <v/>
      </c>
      <c r="E1006" s="142" t="str">
        <f>IFERROR(IF(LEN(INDEX(Settings!$D$6:$D$37,MATCH(Fixture!F1006,Settings!$C$6:$C$37,0)))=0,"",INDEX(Settings!$D$6:$D$37,MATCH(Fixture!F1006,Settings!$C$6:$C$37,0))),"")</f>
        <v/>
      </c>
      <c r="F1006" s="185" t="str">
        <f>IFERROR(IF(FixtureCalc!C1002="-","",IF(OR(FixtureCalc!E1002="blank row 1",FixtureCalc!E1002="blank row 2"),"", IF(LEN(INDEX(Settings!$C$6:$C$37,FixtureCalc!E1002))=0,"BYE",INDEX(Settings!$C$6:$C$37,FixtureCalc!E1002))  )),"")</f>
        <v/>
      </c>
      <c r="G1006" s="27"/>
      <c r="H1006" s="82"/>
      <c r="I1006" s="27"/>
      <c r="J1006" s="175" t="str">
        <f>IFERROR(IF(FixtureCalc!C1002="-","",IF(OR(FixtureCalc!F1002="blank row 1",FixtureCalc!F1002="blank row 2"),"",IF(LEN(INDEX(Settings!$C$6:$C$37,FixtureCalc!F1002))=0,"BYE",INDEX(Settings!$C$6:$C$37,FixtureCalc!F1002)) )),"")</f>
        <v/>
      </c>
      <c r="K1006" s="90"/>
      <c r="L1006" s="195" t="str">
        <f t="shared" si="95"/>
        <v/>
      </c>
      <c r="S1006" s="201" t="str">
        <f t="shared" si="91"/>
        <v>NO</v>
      </c>
      <c r="T1006" s="201" t="str">
        <f t="shared" si="92"/>
        <v>NO</v>
      </c>
      <c r="U1006" s="201" t="str">
        <f t="shared" si="93"/>
        <v>NO</v>
      </c>
      <c r="V1006" s="139">
        <f t="shared" si="94"/>
        <v>0</v>
      </c>
      <c r="W1006" s="199" t="str">
        <f t="shared" si="96"/>
        <v/>
      </c>
    </row>
    <row r="1007" spans="1:23" ht="18" customHeight="1" x14ac:dyDescent="0.25">
      <c r="A1007" s="69"/>
      <c r="B1007" s="81"/>
      <c r="C1007" s="110"/>
      <c r="D1007" s="141" t="str">
        <f>IFERROR(IF(FixtureCalc!C1003="-","",IF(OR(FixtureCalc!E1003="blank row 1",FixtureCalc!E1003="blank row 2"),"","Matchweek "&amp;FixtureCalc!C1003)),"")</f>
        <v/>
      </c>
      <c r="E1007" s="142" t="str">
        <f>IFERROR(IF(LEN(INDEX(Settings!$D$6:$D$37,MATCH(Fixture!F1007,Settings!$C$6:$C$37,0)))=0,"",INDEX(Settings!$D$6:$D$37,MATCH(Fixture!F1007,Settings!$C$6:$C$37,0))),"")</f>
        <v/>
      </c>
      <c r="F1007" s="185" t="str">
        <f>IFERROR(IF(FixtureCalc!C1003="-","",IF(OR(FixtureCalc!E1003="blank row 1",FixtureCalc!E1003="blank row 2"),"", IF(LEN(INDEX(Settings!$C$6:$C$37,FixtureCalc!E1003))=0,"BYE",INDEX(Settings!$C$6:$C$37,FixtureCalc!E1003))  )),"")</f>
        <v/>
      </c>
      <c r="G1007" s="27"/>
      <c r="H1007" s="82"/>
      <c r="I1007" s="27"/>
      <c r="J1007" s="175" t="str">
        <f>IFERROR(IF(FixtureCalc!C1003="-","",IF(OR(FixtureCalc!F1003="blank row 1",FixtureCalc!F1003="blank row 2"),"",IF(LEN(INDEX(Settings!$C$6:$C$37,FixtureCalc!F1003))=0,"BYE",INDEX(Settings!$C$6:$C$37,FixtureCalc!F1003)) )),"")</f>
        <v/>
      </c>
      <c r="K1007" s="90"/>
      <c r="L1007" s="195" t="str">
        <f t="shared" si="95"/>
        <v/>
      </c>
      <c r="S1007" s="201" t="str">
        <f t="shared" si="91"/>
        <v>NO</v>
      </c>
      <c r="T1007" s="201" t="str">
        <f t="shared" si="92"/>
        <v>NO</v>
      </c>
      <c r="U1007" s="201" t="str">
        <f t="shared" si="93"/>
        <v>NO</v>
      </c>
      <c r="V1007" s="139">
        <f t="shared" si="94"/>
        <v>0</v>
      </c>
      <c r="W1007" s="199" t="str">
        <f t="shared" si="96"/>
        <v/>
      </c>
    </row>
    <row r="1008" spans="1:23" ht="18" customHeight="1" x14ac:dyDescent="0.25">
      <c r="A1008" s="69"/>
      <c r="B1008" s="81"/>
      <c r="C1008" s="110"/>
      <c r="D1008" s="141" t="str">
        <f>IFERROR(IF(FixtureCalc!C1004="-","",IF(OR(FixtureCalc!E1004="blank row 1",FixtureCalc!E1004="blank row 2"),"","Matchweek "&amp;FixtureCalc!C1004)),"")</f>
        <v/>
      </c>
      <c r="E1008" s="142" t="str">
        <f>IFERROR(IF(LEN(INDEX(Settings!$D$6:$D$37,MATCH(Fixture!F1008,Settings!$C$6:$C$37,0)))=0,"",INDEX(Settings!$D$6:$D$37,MATCH(Fixture!F1008,Settings!$C$6:$C$37,0))),"")</f>
        <v/>
      </c>
      <c r="F1008" s="185" t="str">
        <f>IFERROR(IF(FixtureCalc!C1004="-","",IF(OR(FixtureCalc!E1004="blank row 1",FixtureCalc!E1004="blank row 2"),"", IF(LEN(INDEX(Settings!$C$6:$C$37,FixtureCalc!E1004))=0,"BYE",INDEX(Settings!$C$6:$C$37,FixtureCalc!E1004))  )),"")</f>
        <v/>
      </c>
      <c r="G1008" s="27"/>
      <c r="H1008" s="82"/>
      <c r="I1008" s="27"/>
      <c r="J1008" s="175" t="str">
        <f>IFERROR(IF(FixtureCalc!C1004="-","",IF(OR(FixtureCalc!F1004="blank row 1",FixtureCalc!F1004="blank row 2"),"",IF(LEN(INDEX(Settings!$C$6:$C$37,FixtureCalc!F1004))=0,"BYE",INDEX(Settings!$C$6:$C$37,FixtureCalc!F1004)) )),"")</f>
        <v/>
      </c>
      <c r="K1008" s="90"/>
      <c r="L1008" s="195" t="str">
        <f t="shared" si="95"/>
        <v/>
      </c>
      <c r="S1008" s="201" t="str">
        <f t="shared" si="91"/>
        <v>NO</v>
      </c>
      <c r="T1008" s="201" t="str">
        <f t="shared" si="92"/>
        <v>NO</v>
      </c>
      <c r="U1008" s="201" t="str">
        <f t="shared" si="93"/>
        <v>NO</v>
      </c>
      <c r="V1008" s="139">
        <f t="shared" si="94"/>
        <v>0</v>
      </c>
      <c r="W1008" s="199" t="str">
        <f t="shared" si="96"/>
        <v/>
      </c>
    </row>
    <row r="1009" spans="1:23" ht="18" customHeight="1" x14ac:dyDescent="0.25">
      <c r="A1009" s="69"/>
      <c r="B1009" s="81"/>
      <c r="C1009" s="110"/>
      <c r="D1009" s="141" t="str">
        <f>IFERROR(IF(FixtureCalc!C1005="-","",IF(OR(FixtureCalc!E1005="blank row 1",FixtureCalc!E1005="blank row 2"),"","Matchweek "&amp;FixtureCalc!C1005)),"")</f>
        <v/>
      </c>
      <c r="E1009" s="142" t="str">
        <f>IFERROR(IF(LEN(INDEX(Settings!$D$6:$D$37,MATCH(Fixture!F1009,Settings!$C$6:$C$37,0)))=0,"",INDEX(Settings!$D$6:$D$37,MATCH(Fixture!F1009,Settings!$C$6:$C$37,0))),"")</f>
        <v/>
      </c>
      <c r="F1009" s="185" t="str">
        <f>IFERROR(IF(FixtureCalc!C1005="-","",IF(OR(FixtureCalc!E1005="blank row 1",FixtureCalc!E1005="blank row 2"),"", IF(LEN(INDEX(Settings!$C$6:$C$37,FixtureCalc!E1005))=0,"BYE",INDEX(Settings!$C$6:$C$37,FixtureCalc!E1005))  )),"")</f>
        <v/>
      </c>
      <c r="G1009" s="27"/>
      <c r="H1009" s="82"/>
      <c r="I1009" s="27"/>
      <c r="J1009" s="175" t="str">
        <f>IFERROR(IF(FixtureCalc!C1005="-","",IF(OR(FixtureCalc!F1005="blank row 1",FixtureCalc!F1005="blank row 2"),"",IF(LEN(INDEX(Settings!$C$6:$C$37,FixtureCalc!F1005))=0,"BYE",INDEX(Settings!$C$6:$C$37,FixtureCalc!F1005)) )),"")</f>
        <v/>
      </c>
      <c r="K1009" s="90"/>
      <c r="L1009" s="195" t="str">
        <f t="shared" si="95"/>
        <v/>
      </c>
      <c r="S1009" s="201" t="str">
        <f t="shared" si="91"/>
        <v>NO</v>
      </c>
      <c r="T1009" s="201" t="str">
        <f t="shared" si="92"/>
        <v>NO</v>
      </c>
      <c r="U1009" s="201" t="str">
        <f t="shared" si="93"/>
        <v>NO</v>
      </c>
      <c r="V1009" s="139">
        <f t="shared" si="94"/>
        <v>0</v>
      </c>
      <c r="W1009" s="199" t="str">
        <f t="shared" si="96"/>
        <v/>
      </c>
    </row>
    <row r="1010" spans="1:23" ht="18" customHeight="1" x14ac:dyDescent="0.25">
      <c r="A1010" s="69"/>
      <c r="B1010" s="81"/>
      <c r="C1010" s="110"/>
      <c r="D1010" s="141" t="str">
        <f>IFERROR(IF(FixtureCalc!C1006="-","",IF(OR(FixtureCalc!E1006="blank row 1",FixtureCalc!E1006="blank row 2"),"","Matchweek "&amp;FixtureCalc!C1006)),"")</f>
        <v/>
      </c>
      <c r="E1010" s="142" t="str">
        <f>IFERROR(IF(LEN(INDEX(Settings!$D$6:$D$37,MATCH(Fixture!F1010,Settings!$C$6:$C$37,0)))=0,"",INDEX(Settings!$D$6:$D$37,MATCH(Fixture!F1010,Settings!$C$6:$C$37,0))),"")</f>
        <v/>
      </c>
      <c r="F1010" s="185" t="str">
        <f>IFERROR(IF(FixtureCalc!C1006="-","",IF(OR(FixtureCalc!E1006="blank row 1",FixtureCalc!E1006="blank row 2"),"", IF(LEN(INDEX(Settings!$C$6:$C$37,FixtureCalc!E1006))=0,"BYE",INDEX(Settings!$C$6:$C$37,FixtureCalc!E1006))  )),"")</f>
        <v/>
      </c>
      <c r="G1010" s="27"/>
      <c r="H1010" s="82"/>
      <c r="I1010" s="27"/>
      <c r="J1010" s="175" t="str">
        <f>IFERROR(IF(FixtureCalc!C1006="-","",IF(OR(FixtureCalc!F1006="blank row 1",FixtureCalc!F1006="blank row 2"),"",IF(LEN(INDEX(Settings!$C$6:$C$37,FixtureCalc!F1006))=0,"BYE",INDEX(Settings!$C$6:$C$37,FixtureCalc!F1006)) )),"")</f>
        <v/>
      </c>
      <c r="K1010" s="90"/>
      <c r="L1010" s="195" t="str">
        <f t="shared" si="95"/>
        <v/>
      </c>
      <c r="S1010" s="201" t="str">
        <f t="shared" si="91"/>
        <v>NO</v>
      </c>
      <c r="T1010" s="201" t="str">
        <f t="shared" si="92"/>
        <v>NO</v>
      </c>
      <c r="U1010" s="201" t="str">
        <f t="shared" si="93"/>
        <v>NO</v>
      </c>
      <c r="V1010" s="139">
        <f t="shared" si="94"/>
        <v>0</v>
      </c>
      <c r="W1010" s="199" t="str">
        <f t="shared" si="96"/>
        <v/>
      </c>
    </row>
    <row r="1011" spans="1:23" ht="18" customHeight="1" x14ac:dyDescent="0.25">
      <c r="A1011" s="69"/>
      <c r="B1011" s="81"/>
      <c r="C1011" s="110"/>
      <c r="D1011" s="141" t="str">
        <f>IFERROR(IF(FixtureCalc!C1007="-","",IF(OR(FixtureCalc!E1007="blank row 1",FixtureCalc!E1007="blank row 2"),"","Matchweek "&amp;FixtureCalc!C1007)),"")</f>
        <v/>
      </c>
      <c r="E1011" s="142" t="str">
        <f>IFERROR(IF(LEN(INDEX(Settings!$D$6:$D$37,MATCH(Fixture!F1011,Settings!$C$6:$C$37,0)))=0,"",INDEX(Settings!$D$6:$D$37,MATCH(Fixture!F1011,Settings!$C$6:$C$37,0))),"")</f>
        <v/>
      </c>
      <c r="F1011" s="185" t="str">
        <f>IFERROR(IF(FixtureCalc!C1007="-","",IF(OR(FixtureCalc!E1007="blank row 1",FixtureCalc!E1007="blank row 2"),"", IF(LEN(INDEX(Settings!$C$6:$C$37,FixtureCalc!E1007))=0,"BYE",INDEX(Settings!$C$6:$C$37,FixtureCalc!E1007))  )),"")</f>
        <v/>
      </c>
      <c r="G1011" s="27"/>
      <c r="H1011" s="82"/>
      <c r="I1011" s="27"/>
      <c r="J1011" s="175" t="str">
        <f>IFERROR(IF(FixtureCalc!C1007="-","",IF(OR(FixtureCalc!F1007="blank row 1",FixtureCalc!F1007="blank row 2"),"",IF(LEN(INDEX(Settings!$C$6:$C$37,FixtureCalc!F1007))=0,"BYE",INDEX(Settings!$C$6:$C$37,FixtureCalc!F1007)) )),"")</f>
        <v/>
      </c>
      <c r="K1011" s="90"/>
      <c r="L1011" s="195" t="str">
        <f t="shared" si="95"/>
        <v/>
      </c>
      <c r="S1011" s="201" t="str">
        <f t="shared" si="91"/>
        <v>NO</v>
      </c>
      <c r="T1011" s="201" t="str">
        <f t="shared" si="92"/>
        <v>NO</v>
      </c>
      <c r="U1011" s="201" t="str">
        <f t="shared" si="93"/>
        <v>NO</v>
      </c>
      <c r="V1011" s="139">
        <f t="shared" si="94"/>
        <v>0</v>
      </c>
      <c r="W1011" s="199" t="str">
        <f t="shared" si="96"/>
        <v/>
      </c>
    </row>
    <row r="1012" spans="1:23" ht="18" customHeight="1" x14ac:dyDescent="0.25">
      <c r="A1012" s="69"/>
      <c r="B1012" s="81"/>
      <c r="C1012" s="110"/>
      <c r="D1012" s="141" t="str">
        <f>IFERROR(IF(FixtureCalc!C1008="-","",IF(OR(FixtureCalc!E1008="blank row 1",FixtureCalc!E1008="blank row 2"),"","Matchweek "&amp;FixtureCalc!C1008)),"")</f>
        <v/>
      </c>
      <c r="E1012" s="142" t="str">
        <f>IFERROR(IF(LEN(INDEX(Settings!$D$6:$D$37,MATCH(Fixture!F1012,Settings!$C$6:$C$37,0)))=0,"",INDEX(Settings!$D$6:$D$37,MATCH(Fixture!F1012,Settings!$C$6:$C$37,0))),"")</f>
        <v/>
      </c>
      <c r="F1012" s="185" t="str">
        <f>IFERROR(IF(FixtureCalc!C1008="-","",IF(OR(FixtureCalc!E1008="blank row 1",FixtureCalc!E1008="blank row 2"),"", IF(LEN(INDEX(Settings!$C$6:$C$37,FixtureCalc!E1008))=0,"BYE",INDEX(Settings!$C$6:$C$37,FixtureCalc!E1008))  )),"")</f>
        <v/>
      </c>
      <c r="G1012" s="27"/>
      <c r="H1012" s="82"/>
      <c r="I1012" s="27"/>
      <c r="J1012" s="175" t="str">
        <f>IFERROR(IF(FixtureCalc!C1008="-","",IF(OR(FixtureCalc!F1008="blank row 1",FixtureCalc!F1008="blank row 2"),"",IF(LEN(INDEX(Settings!$C$6:$C$37,FixtureCalc!F1008))=0,"BYE",INDEX(Settings!$C$6:$C$37,FixtureCalc!F1008)) )),"")</f>
        <v/>
      </c>
      <c r="K1012" s="90"/>
      <c r="L1012" s="195" t="str">
        <f t="shared" si="95"/>
        <v/>
      </c>
      <c r="S1012" s="201" t="str">
        <f t="shared" si="91"/>
        <v>NO</v>
      </c>
      <c r="T1012" s="201" t="str">
        <f t="shared" si="92"/>
        <v>NO</v>
      </c>
      <c r="U1012" s="201" t="str">
        <f t="shared" si="93"/>
        <v>NO</v>
      </c>
      <c r="V1012" s="139">
        <f t="shared" si="94"/>
        <v>0</v>
      </c>
      <c r="W1012" s="199" t="str">
        <f t="shared" si="96"/>
        <v/>
      </c>
    </row>
    <row r="1013" spans="1:23" ht="18" customHeight="1" x14ac:dyDescent="0.25">
      <c r="A1013" s="69"/>
      <c r="B1013" s="81"/>
      <c r="C1013" s="110"/>
      <c r="D1013" s="141" t="str">
        <f>IFERROR(IF(FixtureCalc!C1009="-","",IF(OR(FixtureCalc!E1009="blank row 1",FixtureCalc!E1009="blank row 2"),"","Matchweek "&amp;FixtureCalc!C1009)),"")</f>
        <v/>
      </c>
      <c r="E1013" s="142" t="str">
        <f>IFERROR(IF(LEN(INDEX(Settings!$D$6:$D$37,MATCH(Fixture!F1013,Settings!$C$6:$C$37,0)))=0,"",INDEX(Settings!$D$6:$D$37,MATCH(Fixture!F1013,Settings!$C$6:$C$37,0))),"")</f>
        <v/>
      </c>
      <c r="F1013" s="185" t="str">
        <f>IFERROR(IF(FixtureCalc!C1009="-","",IF(OR(FixtureCalc!E1009="blank row 1",FixtureCalc!E1009="blank row 2"),"", IF(LEN(INDEX(Settings!$C$6:$C$37,FixtureCalc!E1009))=0,"BYE",INDEX(Settings!$C$6:$C$37,FixtureCalc!E1009))  )),"")</f>
        <v/>
      </c>
      <c r="G1013" s="27"/>
      <c r="H1013" s="82"/>
      <c r="I1013" s="27"/>
      <c r="J1013" s="175" t="str">
        <f>IFERROR(IF(FixtureCalc!C1009="-","",IF(OR(FixtureCalc!F1009="blank row 1",FixtureCalc!F1009="blank row 2"),"",IF(LEN(INDEX(Settings!$C$6:$C$37,FixtureCalc!F1009))=0,"BYE",INDEX(Settings!$C$6:$C$37,FixtureCalc!F1009)) )),"")</f>
        <v/>
      </c>
      <c r="K1013" s="90"/>
      <c r="L1013" s="195" t="str">
        <f t="shared" si="95"/>
        <v/>
      </c>
      <c r="S1013" s="201" t="str">
        <f t="shared" si="91"/>
        <v>NO</v>
      </c>
      <c r="T1013" s="201" t="str">
        <f t="shared" si="92"/>
        <v>NO</v>
      </c>
      <c r="U1013" s="201" t="str">
        <f t="shared" si="93"/>
        <v>NO</v>
      </c>
      <c r="V1013" s="139">
        <f t="shared" si="94"/>
        <v>0</v>
      </c>
      <c r="W1013" s="199" t="str">
        <f t="shared" si="96"/>
        <v/>
      </c>
    </row>
    <row r="1014" spans="1:23" ht="18" customHeight="1" x14ac:dyDescent="0.25">
      <c r="A1014" s="69"/>
      <c r="B1014" s="81"/>
      <c r="C1014" s="110"/>
      <c r="D1014" s="141" t="str">
        <f>IFERROR(IF(FixtureCalc!C1010="-","",IF(OR(FixtureCalc!E1010="blank row 1",FixtureCalc!E1010="blank row 2"),"","Matchweek "&amp;FixtureCalc!C1010)),"")</f>
        <v/>
      </c>
      <c r="E1014" s="142" t="str">
        <f>IFERROR(IF(LEN(INDEX(Settings!$D$6:$D$37,MATCH(Fixture!F1014,Settings!$C$6:$C$37,0)))=0,"",INDEX(Settings!$D$6:$D$37,MATCH(Fixture!F1014,Settings!$C$6:$C$37,0))),"")</f>
        <v/>
      </c>
      <c r="F1014" s="185" t="str">
        <f>IFERROR(IF(FixtureCalc!C1010="-","",IF(OR(FixtureCalc!E1010="blank row 1",FixtureCalc!E1010="blank row 2"),"", IF(LEN(INDEX(Settings!$C$6:$C$37,FixtureCalc!E1010))=0,"BYE",INDEX(Settings!$C$6:$C$37,FixtureCalc!E1010))  )),"")</f>
        <v/>
      </c>
      <c r="G1014" s="27"/>
      <c r="H1014" s="82"/>
      <c r="I1014" s="27"/>
      <c r="J1014" s="175" t="str">
        <f>IFERROR(IF(FixtureCalc!C1010="-","",IF(OR(FixtureCalc!F1010="blank row 1",FixtureCalc!F1010="blank row 2"),"",IF(LEN(INDEX(Settings!$C$6:$C$37,FixtureCalc!F1010))=0,"BYE",INDEX(Settings!$C$6:$C$37,FixtureCalc!F1010)) )),"")</f>
        <v/>
      </c>
      <c r="K1014" s="90"/>
      <c r="L1014" s="195" t="str">
        <f t="shared" si="95"/>
        <v/>
      </c>
      <c r="S1014" s="201" t="str">
        <f t="shared" si="91"/>
        <v>NO</v>
      </c>
      <c r="T1014" s="201" t="str">
        <f t="shared" si="92"/>
        <v>NO</v>
      </c>
      <c r="U1014" s="201" t="str">
        <f t="shared" si="93"/>
        <v>NO</v>
      </c>
      <c r="V1014" s="139">
        <f t="shared" si="94"/>
        <v>0</v>
      </c>
      <c r="W1014" s="199" t="str">
        <f t="shared" si="96"/>
        <v/>
      </c>
    </row>
    <row r="1015" spans="1:23" ht="18" customHeight="1" x14ac:dyDescent="0.25">
      <c r="A1015" s="69"/>
      <c r="B1015" s="81"/>
      <c r="C1015" s="110"/>
      <c r="D1015" s="141" t="str">
        <f>IFERROR(IF(FixtureCalc!C1011="-","",IF(OR(FixtureCalc!E1011="blank row 1",FixtureCalc!E1011="blank row 2"),"","Matchweek "&amp;FixtureCalc!C1011)),"")</f>
        <v/>
      </c>
      <c r="E1015" s="142" t="str">
        <f>IFERROR(IF(LEN(INDEX(Settings!$D$6:$D$37,MATCH(Fixture!F1015,Settings!$C$6:$C$37,0)))=0,"",INDEX(Settings!$D$6:$D$37,MATCH(Fixture!F1015,Settings!$C$6:$C$37,0))),"")</f>
        <v/>
      </c>
      <c r="F1015" s="185" t="str">
        <f>IFERROR(IF(FixtureCalc!C1011="-","",IF(OR(FixtureCalc!E1011="blank row 1",FixtureCalc!E1011="blank row 2"),"", IF(LEN(INDEX(Settings!$C$6:$C$37,FixtureCalc!E1011))=0,"BYE",INDEX(Settings!$C$6:$C$37,FixtureCalc!E1011))  )),"")</f>
        <v/>
      </c>
      <c r="G1015" s="27"/>
      <c r="H1015" s="82"/>
      <c r="I1015" s="27"/>
      <c r="J1015" s="175" t="str">
        <f>IFERROR(IF(FixtureCalc!C1011="-","",IF(OR(FixtureCalc!F1011="blank row 1",FixtureCalc!F1011="blank row 2"),"",IF(LEN(INDEX(Settings!$C$6:$C$37,FixtureCalc!F1011))=0,"BYE",INDEX(Settings!$C$6:$C$37,FixtureCalc!F1011)) )),"")</f>
        <v/>
      </c>
      <c r="K1015" s="90"/>
      <c r="L1015" s="195" t="str">
        <f t="shared" si="95"/>
        <v/>
      </c>
      <c r="S1015" s="201" t="str">
        <f t="shared" si="91"/>
        <v>NO</v>
      </c>
      <c r="T1015" s="201" t="str">
        <f t="shared" si="92"/>
        <v>NO</v>
      </c>
      <c r="U1015" s="201" t="str">
        <f t="shared" si="93"/>
        <v>NO</v>
      </c>
      <c r="V1015" s="139">
        <f t="shared" si="94"/>
        <v>0</v>
      </c>
      <c r="W1015" s="199" t="str">
        <f t="shared" si="96"/>
        <v/>
      </c>
    </row>
    <row r="1016" spans="1:23" ht="18" customHeight="1" x14ac:dyDescent="0.25">
      <c r="A1016" s="69"/>
      <c r="B1016" s="81"/>
      <c r="C1016" s="110"/>
      <c r="D1016" s="141" t="str">
        <f>IFERROR(IF(FixtureCalc!C1012="-","",IF(OR(FixtureCalc!E1012="blank row 1",FixtureCalc!E1012="blank row 2"),"","Matchweek "&amp;FixtureCalc!C1012)),"")</f>
        <v/>
      </c>
      <c r="E1016" s="142" t="str">
        <f>IFERROR(IF(LEN(INDEX(Settings!$D$6:$D$37,MATCH(Fixture!F1016,Settings!$C$6:$C$37,0)))=0,"",INDEX(Settings!$D$6:$D$37,MATCH(Fixture!F1016,Settings!$C$6:$C$37,0))),"")</f>
        <v/>
      </c>
      <c r="F1016" s="185" t="str">
        <f>IFERROR(IF(FixtureCalc!C1012="-","",IF(OR(FixtureCalc!E1012="blank row 1",FixtureCalc!E1012="blank row 2"),"", IF(LEN(INDEX(Settings!$C$6:$C$37,FixtureCalc!E1012))=0,"BYE",INDEX(Settings!$C$6:$C$37,FixtureCalc!E1012))  )),"")</f>
        <v/>
      </c>
      <c r="G1016" s="27"/>
      <c r="H1016" s="82"/>
      <c r="I1016" s="27"/>
      <c r="J1016" s="175" t="str">
        <f>IFERROR(IF(FixtureCalc!C1012="-","",IF(OR(FixtureCalc!F1012="blank row 1",FixtureCalc!F1012="blank row 2"),"",IF(LEN(INDEX(Settings!$C$6:$C$37,FixtureCalc!F1012))=0,"BYE",INDEX(Settings!$C$6:$C$37,FixtureCalc!F1012)) )),"")</f>
        <v/>
      </c>
      <c r="K1016" s="90"/>
      <c r="L1016" s="195" t="str">
        <f t="shared" si="95"/>
        <v/>
      </c>
      <c r="S1016" s="201" t="str">
        <f t="shared" si="91"/>
        <v>NO</v>
      </c>
      <c r="T1016" s="201" t="str">
        <f t="shared" si="92"/>
        <v>NO</v>
      </c>
      <c r="U1016" s="201" t="str">
        <f t="shared" si="93"/>
        <v>NO</v>
      </c>
      <c r="V1016" s="139">
        <f t="shared" si="94"/>
        <v>0</v>
      </c>
      <c r="W1016" s="199" t="str">
        <f t="shared" si="96"/>
        <v/>
      </c>
    </row>
    <row r="1017" spans="1:23" ht="18" customHeight="1" x14ac:dyDescent="0.25">
      <c r="A1017" s="69"/>
      <c r="B1017" s="81"/>
      <c r="C1017" s="110"/>
      <c r="D1017" s="141" t="str">
        <f>IFERROR(IF(FixtureCalc!C1013="-","",IF(OR(FixtureCalc!E1013="blank row 1",FixtureCalc!E1013="blank row 2"),"","Matchweek "&amp;FixtureCalc!C1013)),"")</f>
        <v/>
      </c>
      <c r="E1017" s="142" t="str">
        <f>IFERROR(IF(LEN(INDEX(Settings!$D$6:$D$37,MATCH(Fixture!F1017,Settings!$C$6:$C$37,0)))=0,"",INDEX(Settings!$D$6:$D$37,MATCH(Fixture!F1017,Settings!$C$6:$C$37,0))),"")</f>
        <v/>
      </c>
      <c r="F1017" s="185" t="str">
        <f>IFERROR(IF(FixtureCalc!C1013="-","",IF(OR(FixtureCalc!E1013="blank row 1",FixtureCalc!E1013="blank row 2"),"", IF(LEN(INDEX(Settings!$C$6:$C$37,FixtureCalc!E1013))=0,"BYE",INDEX(Settings!$C$6:$C$37,FixtureCalc!E1013))  )),"")</f>
        <v/>
      </c>
      <c r="G1017" s="27"/>
      <c r="H1017" s="82"/>
      <c r="I1017" s="27"/>
      <c r="J1017" s="175" t="str">
        <f>IFERROR(IF(FixtureCalc!C1013="-","",IF(OR(FixtureCalc!F1013="blank row 1",FixtureCalc!F1013="blank row 2"),"",IF(LEN(INDEX(Settings!$C$6:$C$37,FixtureCalc!F1013))=0,"BYE",INDEX(Settings!$C$6:$C$37,FixtureCalc!F1013)) )),"")</f>
        <v/>
      </c>
      <c r="K1017" s="90"/>
      <c r="L1017" s="195" t="str">
        <f t="shared" si="95"/>
        <v/>
      </c>
      <c r="S1017" s="201" t="str">
        <f t="shared" si="91"/>
        <v>NO</v>
      </c>
      <c r="T1017" s="201" t="str">
        <f t="shared" si="92"/>
        <v>NO</v>
      </c>
      <c r="U1017" s="201" t="str">
        <f t="shared" si="93"/>
        <v>NO</v>
      </c>
      <c r="V1017" s="139">
        <f t="shared" si="94"/>
        <v>0</v>
      </c>
      <c r="W1017" s="199" t="str">
        <f t="shared" si="96"/>
        <v/>
      </c>
    </row>
    <row r="1018" spans="1:23" ht="18" customHeight="1" x14ac:dyDescent="0.25">
      <c r="A1018" s="69"/>
      <c r="B1018" s="81"/>
      <c r="C1018" s="110"/>
      <c r="D1018" s="141" t="str">
        <f>IFERROR(IF(FixtureCalc!C1014="-","",IF(OR(FixtureCalc!E1014="blank row 1",FixtureCalc!E1014="blank row 2"),"","Matchweek "&amp;FixtureCalc!C1014)),"")</f>
        <v/>
      </c>
      <c r="E1018" s="142" t="str">
        <f>IFERROR(IF(LEN(INDEX(Settings!$D$6:$D$37,MATCH(Fixture!F1018,Settings!$C$6:$C$37,0)))=0,"",INDEX(Settings!$D$6:$D$37,MATCH(Fixture!F1018,Settings!$C$6:$C$37,0))),"")</f>
        <v/>
      </c>
      <c r="F1018" s="185" t="str">
        <f>IFERROR(IF(FixtureCalc!C1014="-","",IF(OR(FixtureCalc!E1014="blank row 1",FixtureCalc!E1014="blank row 2"),"", IF(LEN(INDEX(Settings!$C$6:$C$37,FixtureCalc!E1014))=0,"BYE",INDEX(Settings!$C$6:$C$37,FixtureCalc!E1014))  )),"")</f>
        <v/>
      </c>
      <c r="G1018" s="27"/>
      <c r="H1018" s="82"/>
      <c r="I1018" s="27"/>
      <c r="J1018" s="175" t="str">
        <f>IFERROR(IF(FixtureCalc!C1014="-","",IF(OR(FixtureCalc!F1014="blank row 1",FixtureCalc!F1014="blank row 2"),"",IF(LEN(INDEX(Settings!$C$6:$C$37,FixtureCalc!F1014))=0,"BYE",INDEX(Settings!$C$6:$C$37,FixtureCalc!F1014)) )),"")</f>
        <v/>
      </c>
      <c r="K1018" s="90"/>
      <c r="L1018" s="195" t="str">
        <f t="shared" si="95"/>
        <v/>
      </c>
      <c r="S1018" s="201" t="str">
        <f t="shared" si="91"/>
        <v>NO</v>
      </c>
      <c r="T1018" s="201" t="str">
        <f t="shared" si="92"/>
        <v>NO</v>
      </c>
      <c r="U1018" s="201" t="str">
        <f t="shared" si="93"/>
        <v>NO</v>
      </c>
      <c r="V1018" s="139">
        <f t="shared" si="94"/>
        <v>0</v>
      </c>
      <c r="W1018" s="199" t="str">
        <f t="shared" si="96"/>
        <v/>
      </c>
    </row>
    <row r="1019" spans="1:23" ht="18" customHeight="1" x14ac:dyDescent="0.25">
      <c r="A1019" s="69"/>
      <c r="B1019" s="81"/>
      <c r="C1019" s="110"/>
      <c r="D1019" s="141" t="str">
        <f>IFERROR(IF(FixtureCalc!C1015="-","",IF(OR(FixtureCalc!E1015="blank row 1",FixtureCalc!E1015="blank row 2"),"","Matchweek "&amp;FixtureCalc!C1015)),"")</f>
        <v/>
      </c>
      <c r="E1019" s="142" t="str">
        <f>IFERROR(IF(LEN(INDEX(Settings!$D$6:$D$37,MATCH(Fixture!F1019,Settings!$C$6:$C$37,0)))=0,"",INDEX(Settings!$D$6:$D$37,MATCH(Fixture!F1019,Settings!$C$6:$C$37,0))),"")</f>
        <v/>
      </c>
      <c r="F1019" s="185" t="str">
        <f>IFERROR(IF(FixtureCalc!C1015="-","",IF(OR(FixtureCalc!E1015="blank row 1",FixtureCalc!E1015="blank row 2"),"", IF(LEN(INDEX(Settings!$C$6:$C$37,FixtureCalc!E1015))=0,"BYE",INDEX(Settings!$C$6:$C$37,FixtureCalc!E1015))  )),"")</f>
        <v/>
      </c>
      <c r="G1019" s="27"/>
      <c r="H1019" s="82"/>
      <c r="I1019" s="27"/>
      <c r="J1019" s="175" t="str">
        <f>IFERROR(IF(FixtureCalc!C1015="-","",IF(OR(FixtureCalc!F1015="blank row 1",FixtureCalc!F1015="blank row 2"),"",IF(LEN(INDEX(Settings!$C$6:$C$37,FixtureCalc!F1015))=0,"BYE",INDEX(Settings!$C$6:$C$37,FixtureCalc!F1015)) )),"")</f>
        <v/>
      </c>
      <c r="K1019" s="90"/>
      <c r="L1019" s="195" t="str">
        <f t="shared" si="95"/>
        <v/>
      </c>
      <c r="S1019" s="201" t="str">
        <f t="shared" si="91"/>
        <v>NO</v>
      </c>
      <c r="T1019" s="201" t="str">
        <f t="shared" si="92"/>
        <v>NO</v>
      </c>
      <c r="U1019" s="201" t="str">
        <f t="shared" si="93"/>
        <v>NO</v>
      </c>
      <c r="V1019" s="139">
        <f t="shared" si="94"/>
        <v>0</v>
      </c>
      <c r="W1019" s="199" t="str">
        <f t="shared" si="96"/>
        <v/>
      </c>
    </row>
    <row r="1020" spans="1:23" ht="18" customHeight="1" x14ac:dyDescent="0.25">
      <c r="A1020" s="69"/>
      <c r="B1020" s="81"/>
      <c r="C1020" s="110"/>
      <c r="D1020" s="141" t="str">
        <f>IFERROR(IF(FixtureCalc!C1016="-","",IF(OR(FixtureCalc!E1016="blank row 1",FixtureCalc!E1016="blank row 2"),"","Matchweek "&amp;FixtureCalc!C1016)),"")</f>
        <v/>
      </c>
      <c r="E1020" s="142" t="str">
        <f>IFERROR(IF(LEN(INDEX(Settings!$D$6:$D$37,MATCH(Fixture!F1020,Settings!$C$6:$C$37,0)))=0,"",INDEX(Settings!$D$6:$D$37,MATCH(Fixture!F1020,Settings!$C$6:$C$37,0))),"")</f>
        <v/>
      </c>
      <c r="F1020" s="185" t="str">
        <f>IFERROR(IF(FixtureCalc!C1016="-","",IF(OR(FixtureCalc!E1016="blank row 1",FixtureCalc!E1016="blank row 2"),"", IF(LEN(INDEX(Settings!$C$6:$C$37,FixtureCalc!E1016))=0,"BYE",INDEX(Settings!$C$6:$C$37,FixtureCalc!E1016))  )),"")</f>
        <v/>
      </c>
      <c r="G1020" s="27"/>
      <c r="H1020" s="82"/>
      <c r="I1020" s="27"/>
      <c r="J1020" s="175" t="str">
        <f>IFERROR(IF(FixtureCalc!C1016="-","",IF(OR(FixtureCalc!F1016="blank row 1",FixtureCalc!F1016="blank row 2"),"",IF(LEN(INDEX(Settings!$C$6:$C$37,FixtureCalc!F1016))=0,"BYE",INDEX(Settings!$C$6:$C$37,FixtureCalc!F1016)) )),"")</f>
        <v/>
      </c>
      <c r="K1020" s="90"/>
      <c r="L1020" s="195" t="str">
        <f t="shared" si="95"/>
        <v/>
      </c>
      <c r="S1020" s="201" t="str">
        <f t="shared" si="91"/>
        <v>NO</v>
      </c>
      <c r="T1020" s="201" t="str">
        <f t="shared" si="92"/>
        <v>NO</v>
      </c>
      <c r="U1020" s="201" t="str">
        <f t="shared" si="93"/>
        <v>NO</v>
      </c>
      <c r="V1020" s="139">
        <f t="shared" si="94"/>
        <v>0</v>
      </c>
      <c r="W1020" s="199" t="str">
        <f t="shared" si="96"/>
        <v/>
      </c>
    </row>
    <row r="1021" spans="1:23" ht="18" customHeight="1" x14ac:dyDescent="0.25">
      <c r="A1021" s="69"/>
      <c r="B1021" s="81"/>
      <c r="C1021" s="110"/>
      <c r="D1021" s="141" t="str">
        <f>IFERROR(IF(FixtureCalc!C1017="-","",IF(OR(FixtureCalc!E1017="blank row 1",FixtureCalc!E1017="blank row 2"),"","Matchweek "&amp;FixtureCalc!C1017)),"")</f>
        <v/>
      </c>
      <c r="E1021" s="142" t="str">
        <f>IFERROR(IF(LEN(INDEX(Settings!$D$6:$D$37,MATCH(Fixture!F1021,Settings!$C$6:$C$37,0)))=0,"",INDEX(Settings!$D$6:$D$37,MATCH(Fixture!F1021,Settings!$C$6:$C$37,0))),"")</f>
        <v/>
      </c>
      <c r="F1021" s="185" t="str">
        <f>IFERROR(IF(FixtureCalc!C1017="-","",IF(OR(FixtureCalc!E1017="blank row 1",FixtureCalc!E1017="blank row 2"),"", IF(LEN(INDEX(Settings!$C$6:$C$37,FixtureCalc!E1017))=0,"BYE",INDEX(Settings!$C$6:$C$37,FixtureCalc!E1017))  )),"")</f>
        <v/>
      </c>
      <c r="G1021" s="27"/>
      <c r="H1021" s="82"/>
      <c r="I1021" s="27"/>
      <c r="J1021" s="175" t="str">
        <f>IFERROR(IF(FixtureCalc!C1017="-","",IF(OR(FixtureCalc!F1017="blank row 1",FixtureCalc!F1017="blank row 2"),"",IF(LEN(INDEX(Settings!$C$6:$C$37,FixtureCalc!F1017))=0,"BYE",INDEX(Settings!$C$6:$C$37,FixtureCalc!F1017)) )),"")</f>
        <v/>
      </c>
      <c r="K1021" s="90"/>
      <c r="L1021" s="195" t="str">
        <f t="shared" si="95"/>
        <v/>
      </c>
      <c r="S1021" s="201" t="str">
        <f t="shared" si="91"/>
        <v>NO</v>
      </c>
      <c r="T1021" s="201" t="str">
        <f t="shared" si="92"/>
        <v>NO</v>
      </c>
      <c r="U1021" s="201" t="str">
        <f t="shared" si="93"/>
        <v>NO</v>
      </c>
      <c r="V1021" s="139">
        <f t="shared" si="94"/>
        <v>0</v>
      </c>
      <c r="W1021" s="199" t="str">
        <f t="shared" si="96"/>
        <v/>
      </c>
    </row>
    <row r="1022" spans="1:23" ht="18" customHeight="1" x14ac:dyDescent="0.25">
      <c r="A1022" s="69"/>
      <c r="B1022" s="81"/>
      <c r="C1022" s="110"/>
      <c r="D1022" s="141" t="str">
        <f>IFERROR(IF(FixtureCalc!C1018="-","",IF(OR(FixtureCalc!E1018="blank row 1",FixtureCalc!E1018="blank row 2"),"","Matchweek "&amp;FixtureCalc!C1018)),"")</f>
        <v/>
      </c>
      <c r="E1022" s="142" t="str">
        <f>IFERROR(IF(LEN(INDEX(Settings!$D$6:$D$37,MATCH(Fixture!F1022,Settings!$C$6:$C$37,0)))=0,"",INDEX(Settings!$D$6:$D$37,MATCH(Fixture!F1022,Settings!$C$6:$C$37,0))),"")</f>
        <v/>
      </c>
      <c r="F1022" s="185" t="str">
        <f>IFERROR(IF(FixtureCalc!C1018="-","",IF(OR(FixtureCalc!E1018="blank row 1",FixtureCalc!E1018="blank row 2"),"", IF(LEN(INDEX(Settings!$C$6:$C$37,FixtureCalc!E1018))=0,"BYE",INDEX(Settings!$C$6:$C$37,FixtureCalc!E1018))  )),"")</f>
        <v/>
      </c>
      <c r="G1022" s="27"/>
      <c r="H1022" s="82"/>
      <c r="I1022" s="27"/>
      <c r="J1022" s="175" t="str">
        <f>IFERROR(IF(FixtureCalc!C1018="-","",IF(OR(FixtureCalc!F1018="blank row 1",FixtureCalc!F1018="blank row 2"),"",IF(LEN(INDEX(Settings!$C$6:$C$37,FixtureCalc!F1018))=0,"BYE",INDEX(Settings!$C$6:$C$37,FixtureCalc!F1018)) )),"")</f>
        <v/>
      </c>
      <c r="K1022" s="90"/>
      <c r="L1022" s="195" t="str">
        <f t="shared" si="95"/>
        <v/>
      </c>
      <c r="S1022" s="201" t="str">
        <f t="shared" si="91"/>
        <v>NO</v>
      </c>
      <c r="T1022" s="201" t="str">
        <f t="shared" si="92"/>
        <v>NO</v>
      </c>
      <c r="U1022" s="201" t="str">
        <f t="shared" si="93"/>
        <v>NO</v>
      </c>
      <c r="V1022" s="139">
        <f t="shared" si="94"/>
        <v>0</v>
      </c>
      <c r="W1022" s="199" t="str">
        <f t="shared" si="96"/>
        <v/>
      </c>
    </row>
    <row r="1023" spans="1:23" ht="18" customHeight="1" x14ac:dyDescent="0.25">
      <c r="A1023" s="69"/>
      <c r="B1023" s="81"/>
      <c r="C1023" s="110"/>
      <c r="D1023" s="141" t="str">
        <f>IFERROR(IF(FixtureCalc!C1019="-","",IF(OR(FixtureCalc!E1019="blank row 1",FixtureCalc!E1019="blank row 2"),"","Matchweek "&amp;FixtureCalc!C1019)),"")</f>
        <v/>
      </c>
      <c r="E1023" s="142" t="str">
        <f>IFERROR(IF(LEN(INDEX(Settings!$D$6:$D$37,MATCH(Fixture!F1023,Settings!$C$6:$C$37,0)))=0,"",INDEX(Settings!$D$6:$D$37,MATCH(Fixture!F1023,Settings!$C$6:$C$37,0))),"")</f>
        <v/>
      </c>
      <c r="F1023" s="185" t="str">
        <f>IFERROR(IF(FixtureCalc!C1019="-","",IF(OR(FixtureCalc!E1019="blank row 1",FixtureCalc!E1019="blank row 2"),"", IF(LEN(INDEX(Settings!$C$6:$C$37,FixtureCalc!E1019))=0,"BYE",INDEX(Settings!$C$6:$C$37,FixtureCalc!E1019))  )),"")</f>
        <v/>
      </c>
      <c r="G1023" s="27"/>
      <c r="H1023" s="82"/>
      <c r="I1023" s="27"/>
      <c r="J1023" s="175" t="str">
        <f>IFERROR(IF(FixtureCalc!C1019="-","",IF(OR(FixtureCalc!F1019="blank row 1",FixtureCalc!F1019="blank row 2"),"",IF(LEN(INDEX(Settings!$C$6:$C$37,FixtureCalc!F1019))=0,"BYE",INDEX(Settings!$C$6:$C$37,FixtureCalc!F1019)) )),"")</f>
        <v/>
      </c>
      <c r="K1023" s="90"/>
      <c r="L1023" s="195" t="str">
        <f t="shared" si="95"/>
        <v/>
      </c>
      <c r="S1023" s="201" t="str">
        <f t="shared" si="91"/>
        <v>NO</v>
      </c>
      <c r="T1023" s="201" t="str">
        <f t="shared" si="92"/>
        <v>NO</v>
      </c>
      <c r="U1023" s="201" t="str">
        <f t="shared" si="93"/>
        <v>NO</v>
      </c>
      <c r="V1023" s="139">
        <f t="shared" si="94"/>
        <v>0</v>
      </c>
      <c r="W1023" s="199" t="str">
        <f t="shared" si="96"/>
        <v/>
      </c>
    </row>
    <row r="1024" spans="1:23" ht="18" customHeight="1" x14ac:dyDescent="0.25">
      <c r="A1024" s="69"/>
      <c r="B1024" s="81"/>
      <c r="C1024" s="110"/>
      <c r="D1024" s="141" t="str">
        <f>IFERROR(IF(FixtureCalc!C1020="-","",IF(OR(FixtureCalc!E1020="blank row 1",FixtureCalc!E1020="blank row 2"),"","Matchweek "&amp;FixtureCalc!C1020)),"")</f>
        <v/>
      </c>
      <c r="E1024" s="142" t="str">
        <f>IFERROR(IF(LEN(INDEX(Settings!$D$6:$D$37,MATCH(Fixture!F1024,Settings!$C$6:$C$37,0)))=0,"",INDEX(Settings!$D$6:$D$37,MATCH(Fixture!F1024,Settings!$C$6:$C$37,0))),"")</f>
        <v/>
      </c>
      <c r="F1024" s="185" t="str">
        <f>IFERROR(IF(FixtureCalc!C1020="-","",IF(OR(FixtureCalc!E1020="blank row 1",FixtureCalc!E1020="blank row 2"),"", IF(LEN(INDEX(Settings!$C$6:$C$37,FixtureCalc!E1020))=0,"BYE",INDEX(Settings!$C$6:$C$37,FixtureCalc!E1020))  )),"")</f>
        <v/>
      </c>
      <c r="G1024" s="27"/>
      <c r="H1024" s="82"/>
      <c r="I1024" s="27"/>
      <c r="J1024" s="175" t="str">
        <f>IFERROR(IF(FixtureCalc!C1020="-","",IF(OR(FixtureCalc!F1020="blank row 1",FixtureCalc!F1020="blank row 2"),"",IF(LEN(INDEX(Settings!$C$6:$C$37,FixtureCalc!F1020))=0,"BYE",INDEX(Settings!$C$6:$C$37,FixtureCalc!F1020)) )),"")</f>
        <v/>
      </c>
      <c r="K1024" s="90"/>
      <c r="L1024" s="195" t="str">
        <f t="shared" si="95"/>
        <v/>
      </c>
      <c r="S1024" s="201" t="str">
        <f t="shared" si="91"/>
        <v>NO</v>
      </c>
      <c r="T1024" s="201" t="str">
        <f t="shared" si="92"/>
        <v>NO</v>
      </c>
      <c r="U1024" s="201" t="str">
        <f t="shared" si="93"/>
        <v>NO</v>
      </c>
      <c r="V1024" s="139">
        <f t="shared" si="94"/>
        <v>0</v>
      </c>
      <c r="W1024" s="199" t="str">
        <f t="shared" si="96"/>
        <v/>
      </c>
    </row>
    <row r="1025" spans="1:23" ht="18" customHeight="1" x14ac:dyDescent="0.25">
      <c r="A1025" s="69"/>
      <c r="B1025" s="81"/>
      <c r="C1025" s="110"/>
      <c r="D1025" s="141" t="str">
        <f>IFERROR(IF(FixtureCalc!C1021="-","",IF(OR(FixtureCalc!E1021="blank row 1",FixtureCalc!E1021="blank row 2"),"","Matchweek "&amp;FixtureCalc!C1021)),"")</f>
        <v/>
      </c>
      <c r="E1025" s="142" t="str">
        <f>IFERROR(IF(LEN(INDEX(Settings!$D$6:$D$37,MATCH(Fixture!F1025,Settings!$C$6:$C$37,0)))=0,"",INDEX(Settings!$D$6:$D$37,MATCH(Fixture!F1025,Settings!$C$6:$C$37,0))),"")</f>
        <v/>
      </c>
      <c r="F1025" s="185" t="str">
        <f>IFERROR(IF(FixtureCalc!C1021="-","",IF(OR(FixtureCalc!E1021="blank row 1",FixtureCalc!E1021="blank row 2"),"", IF(LEN(INDEX(Settings!$C$6:$C$37,FixtureCalc!E1021))=0,"BYE",INDEX(Settings!$C$6:$C$37,FixtureCalc!E1021))  )),"")</f>
        <v/>
      </c>
      <c r="G1025" s="27"/>
      <c r="H1025" s="82"/>
      <c r="I1025" s="27"/>
      <c r="J1025" s="175" t="str">
        <f>IFERROR(IF(FixtureCalc!C1021="-","",IF(OR(FixtureCalc!F1021="blank row 1",FixtureCalc!F1021="blank row 2"),"",IF(LEN(INDEX(Settings!$C$6:$C$37,FixtureCalc!F1021))=0,"BYE",INDEX(Settings!$C$6:$C$37,FixtureCalc!F1021)) )),"")</f>
        <v/>
      </c>
      <c r="K1025" s="90"/>
      <c r="L1025" s="195" t="str">
        <f t="shared" si="95"/>
        <v/>
      </c>
      <c r="S1025" s="201" t="str">
        <f t="shared" si="91"/>
        <v>NO</v>
      </c>
      <c r="T1025" s="201" t="str">
        <f t="shared" si="92"/>
        <v>NO</v>
      </c>
      <c r="U1025" s="201" t="str">
        <f t="shared" si="93"/>
        <v>NO</v>
      </c>
      <c r="V1025" s="139">
        <f t="shared" si="94"/>
        <v>0</v>
      </c>
      <c r="W1025" s="199" t="str">
        <f t="shared" si="96"/>
        <v/>
      </c>
    </row>
    <row r="1026" spans="1:23" ht="18" customHeight="1" x14ac:dyDescent="0.25">
      <c r="A1026" s="69"/>
      <c r="B1026" s="81"/>
      <c r="C1026" s="110"/>
      <c r="D1026" s="141" t="str">
        <f>IFERROR(IF(FixtureCalc!C1022="-","",IF(OR(FixtureCalc!E1022="blank row 1",FixtureCalc!E1022="blank row 2"),"","Matchweek "&amp;FixtureCalc!C1022)),"")</f>
        <v/>
      </c>
      <c r="E1026" s="142" t="str">
        <f>IFERROR(IF(LEN(INDEX(Settings!$D$6:$D$37,MATCH(Fixture!F1026,Settings!$C$6:$C$37,0)))=0,"",INDEX(Settings!$D$6:$D$37,MATCH(Fixture!F1026,Settings!$C$6:$C$37,0))),"")</f>
        <v/>
      </c>
      <c r="F1026" s="185" t="str">
        <f>IFERROR(IF(FixtureCalc!C1022="-","",IF(OR(FixtureCalc!E1022="blank row 1",FixtureCalc!E1022="blank row 2"),"", IF(LEN(INDEX(Settings!$C$6:$C$37,FixtureCalc!E1022))=0,"BYE",INDEX(Settings!$C$6:$C$37,FixtureCalc!E1022))  )),"")</f>
        <v/>
      </c>
      <c r="G1026" s="27"/>
      <c r="H1026" s="82"/>
      <c r="I1026" s="27"/>
      <c r="J1026" s="175" t="str">
        <f>IFERROR(IF(FixtureCalc!C1022="-","",IF(OR(FixtureCalc!F1022="blank row 1",FixtureCalc!F1022="blank row 2"),"",IF(LEN(INDEX(Settings!$C$6:$C$37,FixtureCalc!F1022))=0,"BYE",INDEX(Settings!$C$6:$C$37,FixtureCalc!F1022)) )),"")</f>
        <v/>
      </c>
      <c r="K1026" s="90"/>
      <c r="L1026" s="195" t="str">
        <f t="shared" si="95"/>
        <v/>
      </c>
      <c r="S1026" s="201" t="str">
        <f t="shared" si="91"/>
        <v>NO</v>
      </c>
      <c r="T1026" s="201" t="str">
        <f t="shared" si="92"/>
        <v>NO</v>
      </c>
      <c r="U1026" s="201" t="str">
        <f t="shared" si="93"/>
        <v>NO</v>
      </c>
      <c r="V1026" s="139">
        <f t="shared" si="94"/>
        <v>0</v>
      </c>
      <c r="W1026" s="199" t="str">
        <f t="shared" si="96"/>
        <v/>
      </c>
    </row>
    <row r="1027" spans="1:23" ht="18" customHeight="1" x14ac:dyDescent="0.25">
      <c r="A1027" s="69"/>
      <c r="B1027" s="81"/>
      <c r="C1027" s="110"/>
      <c r="D1027" s="141" t="str">
        <f>IFERROR(IF(FixtureCalc!C1023="-","",IF(OR(FixtureCalc!E1023="blank row 1",FixtureCalc!E1023="blank row 2"),"","Matchweek "&amp;FixtureCalc!C1023)),"")</f>
        <v/>
      </c>
      <c r="E1027" s="142" t="str">
        <f>IFERROR(IF(LEN(INDEX(Settings!$D$6:$D$37,MATCH(Fixture!F1027,Settings!$C$6:$C$37,0)))=0,"",INDEX(Settings!$D$6:$D$37,MATCH(Fixture!F1027,Settings!$C$6:$C$37,0))),"")</f>
        <v/>
      </c>
      <c r="F1027" s="185" t="str">
        <f>IFERROR(IF(FixtureCalc!C1023="-","",IF(OR(FixtureCalc!E1023="blank row 1",FixtureCalc!E1023="blank row 2"),"", IF(LEN(INDEX(Settings!$C$6:$C$37,FixtureCalc!E1023))=0,"BYE",INDEX(Settings!$C$6:$C$37,FixtureCalc!E1023))  )),"")</f>
        <v/>
      </c>
      <c r="G1027" s="27"/>
      <c r="H1027" s="82"/>
      <c r="I1027" s="27"/>
      <c r="J1027" s="175" t="str">
        <f>IFERROR(IF(FixtureCalc!C1023="-","",IF(OR(FixtureCalc!F1023="blank row 1",FixtureCalc!F1023="blank row 2"),"",IF(LEN(INDEX(Settings!$C$6:$C$37,FixtureCalc!F1023))=0,"BYE",INDEX(Settings!$C$6:$C$37,FixtureCalc!F1023)) )),"")</f>
        <v/>
      </c>
      <c r="K1027" s="90"/>
      <c r="L1027" s="195" t="str">
        <f t="shared" si="95"/>
        <v/>
      </c>
      <c r="S1027" s="201" t="str">
        <f t="shared" si="91"/>
        <v>NO</v>
      </c>
      <c r="T1027" s="201" t="str">
        <f t="shared" si="92"/>
        <v>NO</v>
      </c>
      <c r="U1027" s="201" t="str">
        <f t="shared" si="93"/>
        <v>NO</v>
      </c>
      <c r="V1027" s="139">
        <f t="shared" si="94"/>
        <v>0</v>
      </c>
      <c r="W1027" s="199" t="str">
        <f t="shared" si="96"/>
        <v/>
      </c>
    </row>
    <row r="1028" spans="1:23" ht="18" customHeight="1" x14ac:dyDescent="0.25">
      <c r="A1028" s="69"/>
      <c r="B1028" s="81"/>
      <c r="C1028" s="110"/>
      <c r="D1028" s="141" t="str">
        <f>IFERROR(IF(FixtureCalc!C1024="-","",IF(OR(FixtureCalc!E1024="blank row 1",FixtureCalc!E1024="blank row 2"),"","Matchweek "&amp;FixtureCalc!C1024)),"")</f>
        <v/>
      </c>
      <c r="E1028" s="142" t="str">
        <f>IFERROR(IF(LEN(INDEX(Settings!$D$6:$D$37,MATCH(Fixture!F1028,Settings!$C$6:$C$37,0)))=0,"",INDEX(Settings!$D$6:$D$37,MATCH(Fixture!F1028,Settings!$C$6:$C$37,0))),"")</f>
        <v/>
      </c>
      <c r="F1028" s="185" t="str">
        <f>IFERROR(IF(FixtureCalc!C1024="-","",IF(OR(FixtureCalc!E1024="blank row 1",FixtureCalc!E1024="blank row 2"),"", IF(LEN(INDEX(Settings!$C$6:$C$37,FixtureCalc!E1024))=0,"BYE",INDEX(Settings!$C$6:$C$37,FixtureCalc!E1024))  )),"")</f>
        <v/>
      </c>
      <c r="G1028" s="27"/>
      <c r="H1028" s="82"/>
      <c r="I1028" s="27"/>
      <c r="J1028" s="175" t="str">
        <f>IFERROR(IF(FixtureCalc!C1024="-","",IF(OR(FixtureCalc!F1024="blank row 1",FixtureCalc!F1024="blank row 2"),"",IF(LEN(INDEX(Settings!$C$6:$C$37,FixtureCalc!F1024))=0,"BYE",INDEX(Settings!$C$6:$C$37,FixtureCalc!F1024)) )),"")</f>
        <v/>
      </c>
      <c r="K1028" s="90"/>
      <c r="L1028" s="195" t="str">
        <f t="shared" si="95"/>
        <v/>
      </c>
      <c r="S1028" s="201" t="str">
        <f t="shared" si="91"/>
        <v>NO</v>
      </c>
      <c r="T1028" s="201" t="str">
        <f t="shared" si="92"/>
        <v>NO</v>
      </c>
      <c r="U1028" s="201" t="str">
        <f t="shared" si="93"/>
        <v>NO</v>
      </c>
      <c r="V1028" s="139">
        <f t="shared" si="94"/>
        <v>0</v>
      </c>
      <c r="W1028" s="199" t="str">
        <f t="shared" si="96"/>
        <v/>
      </c>
    </row>
    <row r="1029" spans="1:23" ht="18" customHeight="1" x14ac:dyDescent="0.25">
      <c r="A1029" s="69"/>
      <c r="B1029" s="81"/>
      <c r="C1029" s="110"/>
      <c r="D1029" s="141" t="str">
        <f>IFERROR(IF(FixtureCalc!C1025="-","",IF(OR(FixtureCalc!E1025="blank row 1",FixtureCalc!E1025="blank row 2"),"","Matchweek "&amp;FixtureCalc!C1025)),"")</f>
        <v/>
      </c>
      <c r="E1029" s="142" t="str">
        <f>IFERROR(IF(LEN(INDEX(Settings!$D$6:$D$37,MATCH(Fixture!F1029,Settings!$C$6:$C$37,0)))=0,"",INDEX(Settings!$D$6:$D$37,MATCH(Fixture!F1029,Settings!$C$6:$C$37,0))),"")</f>
        <v/>
      </c>
      <c r="F1029" s="185" t="str">
        <f>IFERROR(IF(FixtureCalc!C1025="-","",IF(OR(FixtureCalc!E1025="blank row 1",FixtureCalc!E1025="blank row 2"),"", IF(LEN(INDEX(Settings!$C$6:$C$37,FixtureCalc!E1025))=0,"BYE",INDEX(Settings!$C$6:$C$37,FixtureCalc!E1025))  )),"")</f>
        <v/>
      </c>
      <c r="G1029" s="27"/>
      <c r="H1029" s="82"/>
      <c r="I1029" s="27"/>
      <c r="J1029" s="175" t="str">
        <f>IFERROR(IF(FixtureCalc!C1025="-","",IF(OR(FixtureCalc!F1025="blank row 1",FixtureCalc!F1025="blank row 2"),"",IF(LEN(INDEX(Settings!$C$6:$C$37,FixtureCalc!F1025))=0,"BYE",INDEX(Settings!$C$6:$C$37,FixtureCalc!F1025)) )),"")</f>
        <v/>
      </c>
      <c r="K1029" s="90"/>
      <c r="L1029" s="195" t="str">
        <f t="shared" si="95"/>
        <v/>
      </c>
      <c r="S1029" s="201" t="str">
        <f t="shared" si="91"/>
        <v>NO</v>
      </c>
      <c r="T1029" s="201" t="str">
        <f t="shared" si="92"/>
        <v>NO</v>
      </c>
      <c r="U1029" s="201" t="str">
        <f t="shared" si="93"/>
        <v>NO</v>
      </c>
      <c r="V1029" s="139">
        <f t="shared" si="94"/>
        <v>0</v>
      </c>
      <c r="W1029" s="199" t="str">
        <f t="shared" si="96"/>
        <v/>
      </c>
    </row>
    <row r="1030" spans="1:23" ht="18" customHeight="1" x14ac:dyDescent="0.25">
      <c r="A1030" s="69"/>
      <c r="B1030" s="81"/>
      <c r="C1030" s="110"/>
      <c r="D1030" s="141" t="str">
        <f>IFERROR(IF(FixtureCalc!C1026="-","",IF(OR(FixtureCalc!E1026="blank row 1",FixtureCalc!E1026="blank row 2"),"","Matchweek "&amp;FixtureCalc!C1026)),"")</f>
        <v/>
      </c>
      <c r="E1030" s="142" t="str">
        <f>IFERROR(IF(LEN(INDEX(Settings!$D$6:$D$37,MATCH(Fixture!F1030,Settings!$C$6:$C$37,0)))=0,"",INDEX(Settings!$D$6:$D$37,MATCH(Fixture!F1030,Settings!$C$6:$C$37,0))),"")</f>
        <v/>
      </c>
      <c r="F1030" s="185" t="str">
        <f>IFERROR(IF(FixtureCalc!C1026="-","",IF(OR(FixtureCalc!E1026="blank row 1",FixtureCalc!E1026="blank row 2"),"", IF(LEN(INDEX(Settings!$C$6:$C$37,FixtureCalc!E1026))=0,"BYE",INDEX(Settings!$C$6:$C$37,FixtureCalc!E1026))  )),"")</f>
        <v/>
      </c>
      <c r="G1030" s="27"/>
      <c r="H1030" s="82"/>
      <c r="I1030" s="27"/>
      <c r="J1030" s="175" t="str">
        <f>IFERROR(IF(FixtureCalc!C1026="-","",IF(OR(FixtureCalc!F1026="blank row 1",FixtureCalc!F1026="blank row 2"),"",IF(LEN(INDEX(Settings!$C$6:$C$37,FixtureCalc!F1026))=0,"BYE",INDEX(Settings!$C$6:$C$37,FixtureCalc!F1026)) )),"")</f>
        <v/>
      </c>
      <c r="K1030" s="90"/>
      <c r="L1030" s="195" t="str">
        <f t="shared" si="95"/>
        <v/>
      </c>
      <c r="S1030" s="201" t="str">
        <f t="shared" si="91"/>
        <v>NO</v>
      </c>
      <c r="T1030" s="201" t="str">
        <f t="shared" si="92"/>
        <v>NO</v>
      </c>
      <c r="U1030" s="201" t="str">
        <f t="shared" si="93"/>
        <v>NO</v>
      </c>
      <c r="V1030" s="139">
        <f t="shared" si="94"/>
        <v>0</v>
      </c>
      <c r="W1030" s="199" t="str">
        <f t="shared" si="96"/>
        <v/>
      </c>
    </row>
    <row r="1031" spans="1:23" ht="18" customHeight="1" x14ac:dyDescent="0.25">
      <c r="A1031" s="69"/>
      <c r="B1031" s="81"/>
      <c r="C1031" s="110"/>
      <c r="D1031" s="141" t="str">
        <f>IFERROR(IF(FixtureCalc!C1027="-","",IF(OR(FixtureCalc!E1027="blank row 1",FixtureCalc!E1027="blank row 2"),"","Matchweek "&amp;FixtureCalc!C1027)),"")</f>
        <v/>
      </c>
      <c r="E1031" s="142" t="str">
        <f>IFERROR(IF(LEN(INDEX(Settings!$D$6:$D$37,MATCH(Fixture!F1031,Settings!$C$6:$C$37,0)))=0,"",INDEX(Settings!$D$6:$D$37,MATCH(Fixture!F1031,Settings!$C$6:$C$37,0))),"")</f>
        <v/>
      </c>
      <c r="F1031" s="185" t="str">
        <f>IFERROR(IF(FixtureCalc!C1027="-","",IF(OR(FixtureCalc!E1027="blank row 1",FixtureCalc!E1027="blank row 2"),"", IF(LEN(INDEX(Settings!$C$6:$C$37,FixtureCalc!E1027))=0,"BYE",INDEX(Settings!$C$6:$C$37,FixtureCalc!E1027))  )),"")</f>
        <v/>
      </c>
      <c r="G1031" s="27"/>
      <c r="H1031" s="82"/>
      <c r="I1031" s="27"/>
      <c r="J1031" s="175" t="str">
        <f>IFERROR(IF(FixtureCalc!C1027="-","",IF(OR(FixtureCalc!F1027="blank row 1",FixtureCalc!F1027="blank row 2"),"",IF(LEN(INDEX(Settings!$C$6:$C$37,FixtureCalc!F1027))=0,"BYE",INDEX(Settings!$C$6:$C$37,FixtureCalc!F1027)) )),"")</f>
        <v/>
      </c>
      <c r="K1031" s="90"/>
      <c r="L1031" s="195" t="str">
        <f t="shared" si="95"/>
        <v/>
      </c>
      <c r="S1031" s="201" t="str">
        <f t="shared" si="91"/>
        <v>NO</v>
      </c>
      <c r="T1031" s="201" t="str">
        <f t="shared" si="92"/>
        <v>NO</v>
      </c>
      <c r="U1031" s="201" t="str">
        <f t="shared" si="93"/>
        <v>NO</v>
      </c>
      <c r="V1031" s="139">
        <f t="shared" si="94"/>
        <v>0</v>
      </c>
      <c r="W1031" s="199" t="str">
        <f t="shared" si="96"/>
        <v/>
      </c>
    </row>
    <row r="1032" spans="1:23" ht="18" customHeight="1" x14ac:dyDescent="0.25">
      <c r="A1032" s="69"/>
      <c r="B1032" s="81"/>
      <c r="C1032" s="110"/>
      <c r="D1032" s="141" t="str">
        <f>IFERROR(IF(FixtureCalc!C1028="-","",IF(OR(FixtureCalc!E1028="blank row 1",FixtureCalc!E1028="blank row 2"),"","Matchweek "&amp;FixtureCalc!C1028)),"")</f>
        <v/>
      </c>
      <c r="E1032" s="142" t="str">
        <f>IFERROR(IF(LEN(INDEX(Settings!$D$6:$D$37,MATCH(Fixture!F1032,Settings!$C$6:$C$37,0)))=0,"",INDEX(Settings!$D$6:$D$37,MATCH(Fixture!F1032,Settings!$C$6:$C$37,0))),"")</f>
        <v/>
      </c>
      <c r="F1032" s="185" t="str">
        <f>IFERROR(IF(FixtureCalc!C1028="-","",IF(OR(FixtureCalc!E1028="blank row 1",FixtureCalc!E1028="blank row 2"),"", IF(LEN(INDEX(Settings!$C$6:$C$37,FixtureCalc!E1028))=0,"BYE",INDEX(Settings!$C$6:$C$37,FixtureCalc!E1028))  )),"")</f>
        <v/>
      </c>
      <c r="G1032" s="27"/>
      <c r="H1032" s="82"/>
      <c r="I1032" s="27"/>
      <c r="J1032" s="175" t="str">
        <f>IFERROR(IF(FixtureCalc!C1028="-","",IF(OR(FixtureCalc!F1028="blank row 1",FixtureCalc!F1028="blank row 2"),"",IF(LEN(INDEX(Settings!$C$6:$C$37,FixtureCalc!F1028))=0,"BYE",INDEX(Settings!$C$6:$C$37,FixtureCalc!F1028)) )),"")</f>
        <v/>
      </c>
      <c r="K1032" s="90"/>
      <c r="L1032" s="195" t="str">
        <f t="shared" si="95"/>
        <v/>
      </c>
      <c r="S1032" s="201" t="str">
        <f t="shared" ref="S1032:S1095" si="97">IFERROR(IF(AND(LEN(F1032)&gt;0,LEN(J1032)&gt;0),"YES","NO"),"")</f>
        <v>NO</v>
      </c>
      <c r="T1032" s="201" t="str">
        <f t="shared" ref="T1032:T1095" si="98">IFERROR(IF(OR(F1032="BYE",J1032="BYE"),"YES","NO"),"")</f>
        <v>NO</v>
      </c>
      <c r="U1032" s="201" t="str">
        <f t="shared" ref="U1032:U1095" si="99">IF(OR(LEN(G1032)=0,LEN(I1032)=0),"NO","YES")</f>
        <v>NO</v>
      </c>
      <c r="V1032" s="139">
        <f t="shared" ref="V1032:V1095" si="100">IF(LEN(D1032)=0,0,COUNTIFS($D$8:$D$1750,D1032,$G$8:$G$1750,"&lt;&gt;"&amp;"",$I$8:$I$1750,"&lt;&gt;"&amp;""))</f>
        <v>0</v>
      </c>
      <c r="W1032" s="199" t="str">
        <f t="shared" si="96"/>
        <v/>
      </c>
    </row>
    <row r="1033" spans="1:23" ht="18" customHeight="1" x14ac:dyDescent="0.25">
      <c r="A1033" s="69"/>
      <c r="B1033" s="81"/>
      <c r="C1033" s="110"/>
      <c r="D1033" s="141" t="str">
        <f>IFERROR(IF(FixtureCalc!C1029="-","",IF(OR(FixtureCalc!E1029="blank row 1",FixtureCalc!E1029="blank row 2"),"","Matchweek "&amp;FixtureCalc!C1029)),"")</f>
        <v/>
      </c>
      <c r="E1033" s="142" t="str">
        <f>IFERROR(IF(LEN(INDEX(Settings!$D$6:$D$37,MATCH(Fixture!F1033,Settings!$C$6:$C$37,0)))=0,"",INDEX(Settings!$D$6:$D$37,MATCH(Fixture!F1033,Settings!$C$6:$C$37,0))),"")</f>
        <v/>
      </c>
      <c r="F1033" s="185" t="str">
        <f>IFERROR(IF(FixtureCalc!C1029="-","",IF(OR(FixtureCalc!E1029="blank row 1",FixtureCalc!E1029="blank row 2"),"", IF(LEN(INDEX(Settings!$C$6:$C$37,FixtureCalc!E1029))=0,"BYE",INDEX(Settings!$C$6:$C$37,FixtureCalc!E1029))  )),"")</f>
        <v/>
      </c>
      <c r="G1033" s="27"/>
      <c r="H1033" s="82"/>
      <c r="I1033" s="27"/>
      <c r="J1033" s="175" t="str">
        <f>IFERROR(IF(FixtureCalc!C1029="-","",IF(OR(FixtureCalc!F1029="blank row 1",FixtureCalc!F1029="blank row 2"),"",IF(LEN(INDEX(Settings!$C$6:$C$37,FixtureCalc!F1029))=0,"BYE",INDEX(Settings!$C$6:$C$37,FixtureCalc!F1029)) )),"")</f>
        <v/>
      </c>
      <c r="K1033" s="90"/>
      <c r="L1033" s="195" t="str">
        <f t="shared" ref="L1033:L1096" si="101">IFERROR(IF(LEN(W1033)&gt;0,"←",""),"")</f>
        <v/>
      </c>
      <c r="S1033" s="201" t="str">
        <f t="shared" si="97"/>
        <v>NO</v>
      </c>
      <c r="T1033" s="201" t="str">
        <f t="shared" si="98"/>
        <v>NO</v>
      </c>
      <c r="U1033" s="201" t="str">
        <f t="shared" si="99"/>
        <v>NO</v>
      </c>
      <c r="V1033" s="139">
        <f t="shared" si="100"/>
        <v>0</v>
      </c>
      <c r="W1033" s="199" t="str">
        <f t="shared" si="96"/>
        <v/>
      </c>
    </row>
    <row r="1034" spans="1:23" ht="18" customHeight="1" x14ac:dyDescent="0.25">
      <c r="A1034" s="69"/>
      <c r="B1034" s="81"/>
      <c r="C1034" s="110"/>
      <c r="D1034" s="141" t="str">
        <f>IFERROR(IF(FixtureCalc!C1030="-","",IF(OR(FixtureCalc!E1030="blank row 1",FixtureCalc!E1030="blank row 2"),"","Matchweek "&amp;FixtureCalc!C1030)),"")</f>
        <v/>
      </c>
      <c r="E1034" s="142" t="str">
        <f>IFERROR(IF(LEN(INDEX(Settings!$D$6:$D$37,MATCH(Fixture!F1034,Settings!$C$6:$C$37,0)))=0,"",INDEX(Settings!$D$6:$D$37,MATCH(Fixture!F1034,Settings!$C$6:$C$37,0))),"")</f>
        <v/>
      </c>
      <c r="F1034" s="185" t="str">
        <f>IFERROR(IF(FixtureCalc!C1030="-","",IF(OR(FixtureCalc!E1030="blank row 1",FixtureCalc!E1030="blank row 2"),"", IF(LEN(INDEX(Settings!$C$6:$C$37,FixtureCalc!E1030))=0,"BYE",INDEX(Settings!$C$6:$C$37,FixtureCalc!E1030))  )),"")</f>
        <v/>
      </c>
      <c r="G1034" s="27"/>
      <c r="H1034" s="82"/>
      <c r="I1034" s="27"/>
      <c r="J1034" s="175" t="str">
        <f>IFERROR(IF(FixtureCalc!C1030="-","",IF(OR(FixtureCalc!F1030="blank row 1",FixtureCalc!F1030="blank row 2"),"",IF(LEN(INDEX(Settings!$C$6:$C$37,FixtureCalc!F1030))=0,"BYE",INDEX(Settings!$C$6:$C$37,FixtureCalc!F1030)) )),"")</f>
        <v/>
      </c>
      <c r="K1034" s="90"/>
      <c r="L1034" s="195" t="str">
        <f t="shared" si="101"/>
        <v/>
      </c>
      <c r="S1034" s="201" t="str">
        <f t="shared" si="97"/>
        <v>NO</v>
      </c>
      <c r="T1034" s="201" t="str">
        <f t="shared" si="98"/>
        <v>NO</v>
      </c>
      <c r="U1034" s="201" t="str">
        <f t="shared" si="99"/>
        <v>NO</v>
      </c>
      <c r="V1034" s="139">
        <f t="shared" si="100"/>
        <v>0</v>
      </c>
      <c r="W1034" s="199" t="str">
        <f t="shared" ref="W1034:W1097" si="102">IF(S1034="YES",IF(T1034="YES",IF(U1034="YES","← Delete the scores",""),IF(AND(U1034="NO",V1034&gt;0),"← Insert the scores of both teams","")),IF(U1034="YES","← Delete the scores",""))</f>
        <v/>
      </c>
    </row>
    <row r="1035" spans="1:23" ht="18" customHeight="1" x14ac:dyDescent="0.25">
      <c r="A1035" s="69"/>
      <c r="B1035" s="81"/>
      <c r="C1035" s="110"/>
      <c r="D1035" s="141" t="str">
        <f>IFERROR(IF(FixtureCalc!C1031="-","",IF(OR(FixtureCalc!E1031="blank row 1",FixtureCalc!E1031="blank row 2"),"","Matchweek "&amp;FixtureCalc!C1031)),"")</f>
        <v/>
      </c>
      <c r="E1035" s="142" t="str">
        <f>IFERROR(IF(LEN(INDEX(Settings!$D$6:$D$37,MATCH(Fixture!F1035,Settings!$C$6:$C$37,0)))=0,"",INDEX(Settings!$D$6:$D$37,MATCH(Fixture!F1035,Settings!$C$6:$C$37,0))),"")</f>
        <v/>
      </c>
      <c r="F1035" s="185" t="str">
        <f>IFERROR(IF(FixtureCalc!C1031="-","",IF(OR(FixtureCalc!E1031="blank row 1",FixtureCalc!E1031="blank row 2"),"", IF(LEN(INDEX(Settings!$C$6:$C$37,FixtureCalc!E1031))=0,"BYE",INDEX(Settings!$C$6:$C$37,FixtureCalc!E1031))  )),"")</f>
        <v/>
      </c>
      <c r="G1035" s="27"/>
      <c r="H1035" s="82"/>
      <c r="I1035" s="27"/>
      <c r="J1035" s="175" t="str">
        <f>IFERROR(IF(FixtureCalc!C1031="-","",IF(OR(FixtureCalc!F1031="blank row 1",FixtureCalc!F1031="blank row 2"),"",IF(LEN(INDEX(Settings!$C$6:$C$37,FixtureCalc!F1031))=0,"BYE",INDEX(Settings!$C$6:$C$37,FixtureCalc!F1031)) )),"")</f>
        <v/>
      </c>
      <c r="K1035" s="90"/>
      <c r="L1035" s="195" t="str">
        <f t="shared" si="101"/>
        <v/>
      </c>
      <c r="S1035" s="201" t="str">
        <f t="shared" si="97"/>
        <v>NO</v>
      </c>
      <c r="T1035" s="201" t="str">
        <f t="shared" si="98"/>
        <v>NO</v>
      </c>
      <c r="U1035" s="201" t="str">
        <f t="shared" si="99"/>
        <v>NO</v>
      </c>
      <c r="V1035" s="139">
        <f t="shared" si="100"/>
        <v>0</v>
      </c>
      <c r="W1035" s="199" t="str">
        <f t="shared" si="102"/>
        <v/>
      </c>
    </row>
    <row r="1036" spans="1:23" ht="18" customHeight="1" x14ac:dyDescent="0.25">
      <c r="A1036" s="69"/>
      <c r="B1036" s="81"/>
      <c r="C1036" s="110"/>
      <c r="D1036" s="141" t="str">
        <f>IFERROR(IF(FixtureCalc!C1032="-","",IF(OR(FixtureCalc!E1032="blank row 1",FixtureCalc!E1032="blank row 2"),"","Matchweek "&amp;FixtureCalc!C1032)),"")</f>
        <v/>
      </c>
      <c r="E1036" s="142" t="str">
        <f>IFERROR(IF(LEN(INDEX(Settings!$D$6:$D$37,MATCH(Fixture!F1036,Settings!$C$6:$C$37,0)))=0,"",INDEX(Settings!$D$6:$D$37,MATCH(Fixture!F1036,Settings!$C$6:$C$37,0))),"")</f>
        <v/>
      </c>
      <c r="F1036" s="185" t="str">
        <f>IFERROR(IF(FixtureCalc!C1032="-","",IF(OR(FixtureCalc!E1032="blank row 1",FixtureCalc!E1032="blank row 2"),"", IF(LEN(INDEX(Settings!$C$6:$C$37,FixtureCalc!E1032))=0,"BYE",INDEX(Settings!$C$6:$C$37,FixtureCalc!E1032))  )),"")</f>
        <v/>
      </c>
      <c r="G1036" s="27"/>
      <c r="H1036" s="82"/>
      <c r="I1036" s="27"/>
      <c r="J1036" s="175" t="str">
        <f>IFERROR(IF(FixtureCalc!C1032="-","",IF(OR(FixtureCalc!F1032="blank row 1",FixtureCalc!F1032="blank row 2"),"",IF(LEN(INDEX(Settings!$C$6:$C$37,FixtureCalc!F1032))=0,"BYE",INDEX(Settings!$C$6:$C$37,FixtureCalc!F1032)) )),"")</f>
        <v/>
      </c>
      <c r="K1036" s="90"/>
      <c r="L1036" s="195" t="str">
        <f t="shared" si="101"/>
        <v/>
      </c>
      <c r="S1036" s="201" t="str">
        <f t="shared" si="97"/>
        <v>NO</v>
      </c>
      <c r="T1036" s="201" t="str">
        <f t="shared" si="98"/>
        <v>NO</v>
      </c>
      <c r="U1036" s="201" t="str">
        <f t="shared" si="99"/>
        <v>NO</v>
      </c>
      <c r="V1036" s="139">
        <f t="shared" si="100"/>
        <v>0</v>
      </c>
      <c r="W1036" s="199" t="str">
        <f t="shared" si="102"/>
        <v/>
      </c>
    </row>
    <row r="1037" spans="1:23" ht="18" customHeight="1" x14ac:dyDescent="0.25">
      <c r="A1037" s="69"/>
      <c r="B1037" s="81"/>
      <c r="C1037" s="110"/>
      <c r="D1037" s="141" t="str">
        <f>IFERROR(IF(FixtureCalc!C1033="-","",IF(OR(FixtureCalc!E1033="blank row 1",FixtureCalc!E1033="blank row 2"),"","Matchweek "&amp;FixtureCalc!C1033)),"")</f>
        <v/>
      </c>
      <c r="E1037" s="142" t="str">
        <f>IFERROR(IF(LEN(INDEX(Settings!$D$6:$D$37,MATCH(Fixture!F1037,Settings!$C$6:$C$37,0)))=0,"",INDEX(Settings!$D$6:$D$37,MATCH(Fixture!F1037,Settings!$C$6:$C$37,0))),"")</f>
        <v/>
      </c>
      <c r="F1037" s="185" t="str">
        <f>IFERROR(IF(FixtureCalc!C1033="-","",IF(OR(FixtureCalc!E1033="blank row 1",FixtureCalc!E1033="blank row 2"),"", IF(LEN(INDEX(Settings!$C$6:$C$37,FixtureCalc!E1033))=0,"BYE",INDEX(Settings!$C$6:$C$37,FixtureCalc!E1033))  )),"")</f>
        <v/>
      </c>
      <c r="G1037" s="27"/>
      <c r="H1037" s="82"/>
      <c r="I1037" s="27"/>
      <c r="J1037" s="175" t="str">
        <f>IFERROR(IF(FixtureCalc!C1033="-","",IF(OR(FixtureCalc!F1033="blank row 1",FixtureCalc!F1033="blank row 2"),"",IF(LEN(INDEX(Settings!$C$6:$C$37,FixtureCalc!F1033))=0,"BYE",INDEX(Settings!$C$6:$C$37,FixtureCalc!F1033)) )),"")</f>
        <v/>
      </c>
      <c r="K1037" s="90"/>
      <c r="L1037" s="195" t="str">
        <f t="shared" si="101"/>
        <v/>
      </c>
      <c r="S1037" s="201" t="str">
        <f t="shared" si="97"/>
        <v>NO</v>
      </c>
      <c r="T1037" s="201" t="str">
        <f t="shared" si="98"/>
        <v>NO</v>
      </c>
      <c r="U1037" s="201" t="str">
        <f t="shared" si="99"/>
        <v>NO</v>
      </c>
      <c r="V1037" s="139">
        <f t="shared" si="100"/>
        <v>0</v>
      </c>
      <c r="W1037" s="199" t="str">
        <f t="shared" si="102"/>
        <v/>
      </c>
    </row>
    <row r="1038" spans="1:23" ht="18" customHeight="1" x14ac:dyDescent="0.25">
      <c r="A1038" s="69"/>
      <c r="B1038" s="81"/>
      <c r="C1038" s="110"/>
      <c r="D1038" s="141" t="str">
        <f>IFERROR(IF(FixtureCalc!C1034="-","",IF(OR(FixtureCalc!E1034="blank row 1",FixtureCalc!E1034="blank row 2"),"","Matchweek "&amp;FixtureCalc!C1034)),"")</f>
        <v/>
      </c>
      <c r="E1038" s="142" t="str">
        <f>IFERROR(IF(LEN(INDEX(Settings!$D$6:$D$37,MATCH(Fixture!F1038,Settings!$C$6:$C$37,0)))=0,"",INDEX(Settings!$D$6:$D$37,MATCH(Fixture!F1038,Settings!$C$6:$C$37,0))),"")</f>
        <v/>
      </c>
      <c r="F1038" s="185" t="str">
        <f>IFERROR(IF(FixtureCalc!C1034="-","",IF(OR(FixtureCalc!E1034="blank row 1",FixtureCalc!E1034="blank row 2"),"", IF(LEN(INDEX(Settings!$C$6:$C$37,FixtureCalc!E1034))=0,"BYE",INDEX(Settings!$C$6:$C$37,FixtureCalc!E1034))  )),"")</f>
        <v/>
      </c>
      <c r="G1038" s="27"/>
      <c r="H1038" s="82"/>
      <c r="I1038" s="27"/>
      <c r="J1038" s="175" t="str">
        <f>IFERROR(IF(FixtureCalc!C1034="-","",IF(OR(FixtureCalc!F1034="blank row 1",FixtureCalc!F1034="blank row 2"),"",IF(LEN(INDEX(Settings!$C$6:$C$37,FixtureCalc!F1034))=0,"BYE",INDEX(Settings!$C$6:$C$37,FixtureCalc!F1034)) )),"")</f>
        <v/>
      </c>
      <c r="K1038" s="90"/>
      <c r="L1038" s="195" t="str">
        <f t="shared" si="101"/>
        <v/>
      </c>
      <c r="S1038" s="201" t="str">
        <f t="shared" si="97"/>
        <v>NO</v>
      </c>
      <c r="T1038" s="201" t="str">
        <f t="shared" si="98"/>
        <v>NO</v>
      </c>
      <c r="U1038" s="201" t="str">
        <f t="shared" si="99"/>
        <v>NO</v>
      </c>
      <c r="V1038" s="139">
        <f t="shared" si="100"/>
        <v>0</v>
      </c>
      <c r="W1038" s="199" t="str">
        <f t="shared" si="102"/>
        <v/>
      </c>
    </row>
    <row r="1039" spans="1:23" ht="18" customHeight="1" x14ac:dyDescent="0.25">
      <c r="A1039" s="69"/>
      <c r="B1039" s="81"/>
      <c r="C1039" s="110"/>
      <c r="D1039" s="141" t="str">
        <f>IFERROR(IF(FixtureCalc!C1035="-","",IF(OR(FixtureCalc!E1035="blank row 1",FixtureCalc!E1035="blank row 2"),"","Matchweek "&amp;FixtureCalc!C1035)),"")</f>
        <v/>
      </c>
      <c r="E1039" s="142" t="str">
        <f>IFERROR(IF(LEN(INDEX(Settings!$D$6:$D$37,MATCH(Fixture!F1039,Settings!$C$6:$C$37,0)))=0,"",INDEX(Settings!$D$6:$D$37,MATCH(Fixture!F1039,Settings!$C$6:$C$37,0))),"")</f>
        <v/>
      </c>
      <c r="F1039" s="185" t="str">
        <f>IFERROR(IF(FixtureCalc!C1035="-","",IF(OR(FixtureCalc!E1035="blank row 1",FixtureCalc!E1035="blank row 2"),"", IF(LEN(INDEX(Settings!$C$6:$C$37,FixtureCalc!E1035))=0,"BYE",INDEX(Settings!$C$6:$C$37,FixtureCalc!E1035))  )),"")</f>
        <v/>
      </c>
      <c r="G1039" s="27"/>
      <c r="H1039" s="82"/>
      <c r="I1039" s="27"/>
      <c r="J1039" s="175" t="str">
        <f>IFERROR(IF(FixtureCalc!C1035="-","",IF(OR(FixtureCalc!F1035="blank row 1",FixtureCalc!F1035="blank row 2"),"",IF(LEN(INDEX(Settings!$C$6:$C$37,FixtureCalc!F1035))=0,"BYE",INDEX(Settings!$C$6:$C$37,FixtureCalc!F1035)) )),"")</f>
        <v/>
      </c>
      <c r="K1039" s="90"/>
      <c r="L1039" s="195" t="str">
        <f t="shared" si="101"/>
        <v/>
      </c>
      <c r="S1039" s="201" t="str">
        <f t="shared" si="97"/>
        <v>NO</v>
      </c>
      <c r="T1039" s="201" t="str">
        <f t="shared" si="98"/>
        <v>NO</v>
      </c>
      <c r="U1039" s="201" t="str">
        <f t="shared" si="99"/>
        <v>NO</v>
      </c>
      <c r="V1039" s="139">
        <f t="shared" si="100"/>
        <v>0</v>
      </c>
      <c r="W1039" s="199" t="str">
        <f t="shared" si="102"/>
        <v/>
      </c>
    </row>
    <row r="1040" spans="1:23" ht="18" customHeight="1" x14ac:dyDescent="0.25">
      <c r="A1040" s="69"/>
      <c r="B1040" s="81"/>
      <c r="C1040" s="110"/>
      <c r="D1040" s="141" t="str">
        <f>IFERROR(IF(FixtureCalc!C1036="-","",IF(OR(FixtureCalc!E1036="blank row 1",FixtureCalc!E1036="blank row 2"),"","Matchweek "&amp;FixtureCalc!C1036)),"")</f>
        <v/>
      </c>
      <c r="E1040" s="142" t="str">
        <f>IFERROR(IF(LEN(INDEX(Settings!$D$6:$D$37,MATCH(Fixture!F1040,Settings!$C$6:$C$37,0)))=0,"",INDEX(Settings!$D$6:$D$37,MATCH(Fixture!F1040,Settings!$C$6:$C$37,0))),"")</f>
        <v/>
      </c>
      <c r="F1040" s="185" t="str">
        <f>IFERROR(IF(FixtureCalc!C1036="-","",IF(OR(FixtureCalc!E1036="blank row 1",FixtureCalc!E1036="blank row 2"),"", IF(LEN(INDEX(Settings!$C$6:$C$37,FixtureCalc!E1036))=0,"BYE",INDEX(Settings!$C$6:$C$37,FixtureCalc!E1036))  )),"")</f>
        <v/>
      </c>
      <c r="G1040" s="27"/>
      <c r="H1040" s="82"/>
      <c r="I1040" s="27"/>
      <c r="J1040" s="175" t="str">
        <f>IFERROR(IF(FixtureCalc!C1036="-","",IF(OR(FixtureCalc!F1036="blank row 1",FixtureCalc!F1036="blank row 2"),"",IF(LEN(INDEX(Settings!$C$6:$C$37,FixtureCalc!F1036))=0,"BYE",INDEX(Settings!$C$6:$C$37,FixtureCalc!F1036)) )),"")</f>
        <v/>
      </c>
      <c r="K1040" s="90"/>
      <c r="L1040" s="195" t="str">
        <f t="shared" si="101"/>
        <v/>
      </c>
      <c r="S1040" s="201" t="str">
        <f t="shared" si="97"/>
        <v>NO</v>
      </c>
      <c r="T1040" s="201" t="str">
        <f t="shared" si="98"/>
        <v>NO</v>
      </c>
      <c r="U1040" s="201" t="str">
        <f t="shared" si="99"/>
        <v>NO</v>
      </c>
      <c r="V1040" s="139">
        <f t="shared" si="100"/>
        <v>0</v>
      </c>
      <c r="W1040" s="199" t="str">
        <f t="shared" si="102"/>
        <v/>
      </c>
    </row>
    <row r="1041" spans="1:23" ht="18" customHeight="1" x14ac:dyDescent="0.25">
      <c r="A1041" s="69"/>
      <c r="B1041" s="81"/>
      <c r="C1041" s="110"/>
      <c r="D1041" s="141" t="str">
        <f>IFERROR(IF(FixtureCalc!C1037="-","",IF(OR(FixtureCalc!E1037="blank row 1",FixtureCalc!E1037="blank row 2"),"","Matchweek "&amp;FixtureCalc!C1037)),"")</f>
        <v/>
      </c>
      <c r="E1041" s="142" t="str">
        <f>IFERROR(IF(LEN(INDEX(Settings!$D$6:$D$37,MATCH(Fixture!F1041,Settings!$C$6:$C$37,0)))=0,"",INDEX(Settings!$D$6:$D$37,MATCH(Fixture!F1041,Settings!$C$6:$C$37,0))),"")</f>
        <v/>
      </c>
      <c r="F1041" s="185" t="str">
        <f>IFERROR(IF(FixtureCalc!C1037="-","",IF(OR(FixtureCalc!E1037="blank row 1",FixtureCalc!E1037="blank row 2"),"", IF(LEN(INDEX(Settings!$C$6:$C$37,FixtureCalc!E1037))=0,"BYE",INDEX(Settings!$C$6:$C$37,FixtureCalc!E1037))  )),"")</f>
        <v/>
      </c>
      <c r="G1041" s="27"/>
      <c r="H1041" s="82"/>
      <c r="I1041" s="27"/>
      <c r="J1041" s="175" t="str">
        <f>IFERROR(IF(FixtureCalc!C1037="-","",IF(OR(FixtureCalc!F1037="blank row 1",FixtureCalc!F1037="blank row 2"),"",IF(LEN(INDEX(Settings!$C$6:$C$37,FixtureCalc!F1037))=0,"BYE",INDEX(Settings!$C$6:$C$37,FixtureCalc!F1037)) )),"")</f>
        <v/>
      </c>
      <c r="K1041" s="90"/>
      <c r="L1041" s="195" t="str">
        <f t="shared" si="101"/>
        <v/>
      </c>
      <c r="S1041" s="201" t="str">
        <f t="shared" si="97"/>
        <v>NO</v>
      </c>
      <c r="T1041" s="201" t="str">
        <f t="shared" si="98"/>
        <v>NO</v>
      </c>
      <c r="U1041" s="201" t="str">
        <f t="shared" si="99"/>
        <v>NO</v>
      </c>
      <c r="V1041" s="139">
        <f t="shared" si="100"/>
        <v>0</v>
      </c>
      <c r="W1041" s="199" t="str">
        <f t="shared" si="102"/>
        <v/>
      </c>
    </row>
    <row r="1042" spans="1:23" ht="18" customHeight="1" x14ac:dyDescent="0.25">
      <c r="A1042" s="69"/>
      <c r="B1042" s="81"/>
      <c r="C1042" s="110"/>
      <c r="D1042" s="141" t="str">
        <f>IFERROR(IF(FixtureCalc!C1038="-","",IF(OR(FixtureCalc!E1038="blank row 1",FixtureCalc!E1038="blank row 2"),"","Matchweek "&amp;FixtureCalc!C1038)),"")</f>
        <v/>
      </c>
      <c r="E1042" s="142" t="str">
        <f>IFERROR(IF(LEN(INDEX(Settings!$D$6:$D$37,MATCH(Fixture!F1042,Settings!$C$6:$C$37,0)))=0,"",INDEX(Settings!$D$6:$D$37,MATCH(Fixture!F1042,Settings!$C$6:$C$37,0))),"")</f>
        <v/>
      </c>
      <c r="F1042" s="185" t="str">
        <f>IFERROR(IF(FixtureCalc!C1038="-","",IF(OR(FixtureCalc!E1038="blank row 1",FixtureCalc!E1038="blank row 2"),"", IF(LEN(INDEX(Settings!$C$6:$C$37,FixtureCalc!E1038))=0,"BYE",INDEX(Settings!$C$6:$C$37,FixtureCalc!E1038))  )),"")</f>
        <v/>
      </c>
      <c r="G1042" s="27"/>
      <c r="H1042" s="82"/>
      <c r="I1042" s="27"/>
      <c r="J1042" s="175" t="str">
        <f>IFERROR(IF(FixtureCalc!C1038="-","",IF(OR(FixtureCalc!F1038="blank row 1",FixtureCalc!F1038="blank row 2"),"",IF(LEN(INDEX(Settings!$C$6:$C$37,FixtureCalc!F1038))=0,"BYE",INDEX(Settings!$C$6:$C$37,FixtureCalc!F1038)) )),"")</f>
        <v/>
      </c>
      <c r="K1042" s="90"/>
      <c r="L1042" s="195" t="str">
        <f t="shared" si="101"/>
        <v/>
      </c>
      <c r="S1042" s="201" t="str">
        <f t="shared" si="97"/>
        <v>NO</v>
      </c>
      <c r="T1042" s="201" t="str">
        <f t="shared" si="98"/>
        <v>NO</v>
      </c>
      <c r="U1042" s="201" t="str">
        <f t="shared" si="99"/>
        <v>NO</v>
      </c>
      <c r="V1042" s="139">
        <f t="shared" si="100"/>
        <v>0</v>
      </c>
      <c r="W1042" s="199" t="str">
        <f t="shared" si="102"/>
        <v/>
      </c>
    </row>
    <row r="1043" spans="1:23" ht="18" customHeight="1" x14ac:dyDescent="0.25">
      <c r="A1043" s="69"/>
      <c r="B1043" s="81"/>
      <c r="C1043" s="110"/>
      <c r="D1043" s="141" t="str">
        <f>IFERROR(IF(FixtureCalc!C1039="-","",IF(OR(FixtureCalc!E1039="blank row 1",FixtureCalc!E1039="blank row 2"),"","Matchweek "&amp;FixtureCalc!C1039)),"")</f>
        <v/>
      </c>
      <c r="E1043" s="142" t="str">
        <f>IFERROR(IF(LEN(INDEX(Settings!$D$6:$D$37,MATCH(Fixture!F1043,Settings!$C$6:$C$37,0)))=0,"",INDEX(Settings!$D$6:$D$37,MATCH(Fixture!F1043,Settings!$C$6:$C$37,0))),"")</f>
        <v/>
      </c>
      <c r="F1043" s="185" t="str">
        <f>IFERROR(IF(FixtureCalc!C1039="-","",IF(OR(FixtureCalc!E1039="blank row 1",FixtureCalc!E1039="blank row 2"),"", IF(LEN(INDEX(Settings!$C$6:$C$37,FixtureCalc!E1039))=0,"BYE",INDEX(Settings!$C$6:$C$37,FixtureCalc!E1039))  )),"")</f>
        <v/>
      </c>
      <c r="G1043" s="27"/>
      <c r="H1043" s="82"/>
      <c r="I1043" s="27"/>
      <c r="J1043" s="175" t="str">
        <f>IFERROR(IF(FixtureCalc!C1039="-","",IF(OR(FixtureCalc!F1039="blank row 1",FixtureCalc!F1039="blank row 2"),"",IF(LEN(INDEX(Settings!$C$6:$C$37,FixtureCalc!F1039))=0,"BYE",INDEX(Settings!$C$6:$C$37,FixtureCalc!F1039)) )),"")</f>
        <v/>
      </c>
      <c r="K1043" s="90"/>
      <c r="L1043" s="195" t="str">
        <f t="shared" si="101"/>
        <v/>
      </c>
      <c r="S1043" s="201" t="str">
        <f t="shared" si="97"/>
        <v>NO</v>
      </c>
      <c r="T1043" s="201" t="str">
        <f t="shared" si="98"/>
        <v>NO</v>
      </c>
      <c r="U1043" s="201" t="str">
        <f t="shared" si="99"/>
        <v>NO</v>
      </c>
      <c r="V1043" s="139">
        <f t="shared" si="100"/>
        <v>0</v>
      </c>
      <c r="W1043" s="199" t="str">
        <f t="shared" si="102"/>
        <v/>
      </c>
    </row>
    <row r="1044" spans="1:23" ht="18" customHeight="1" x14ac:dyDescent="0.25">
      <c r="A1044" s="69"/>
      <c r="B1044" s="81"/>
      <c r="C1044" s="110"/>
      <c r="D1044" s="141" t="str">
        <f>IFERROR(IF(FixtureCalc!C1040="-","",IF(OR(FixtureCalc!E1040="blank row 1",FixtureCalc!E1040="blank row 2"),"","Matchweek "&amp;FixtureCalc!C1040)),"")</f>
        <v/>
      </c>
      <c r="E1044" s="142" t="str">
        <f>IFERROR(IF(LEN(INDEX(Settings!$D$6:$D$37,MATCH(Fixture!F1044,Settings!$C$6:$C$37,0)))=0,"",INDEX(Settings!$D$6:$D$37,MATCH(Fixture!F1044,Settings!$C$6:$C$37,0))),"")</f>
        <v/>
      </c>
      <c r="F1044" s="185" t="str">
        <f>IFERROR(IF(FixtureCalc!C1040="-","",IF(OR(FixtureCalc!E1040="blank row 1",FixtureCalc!E1040="blank row 2"),"", IF(LEN(INDEX(Settings!$C$6:$C$37,FixtureCalc!E1040))=0,"BYE",INDEX(Settings!$C$6:$C$37,FixtureCalc!E1040))  )),"")</f>
        <v/>
      </c>
      <c r="G1044" s="27"/>
      <c r="H1044" s="82"/>
      <c r="I1044" s="27"/>
      <c r="J1044" s="175" t="str">
        <f>IFERROR(IF(FixtureCalc!C1040="-","",IF(OR(FixtureCalc!F1040="blank row 1",FixtureCalc!F1040="blank row 2"),"",IF(LEN(INDEX(Settings!$C$6:$C$37,FixtureCalc!F1040))=0,"BYE",INDEX(Settings!$C$6:$C$37,FixtureCalc!F1040)) )),"")</f>
        <v/>
      </c>
      <c r="K1044" s="90"/>
      <c r="L1044" s="195" t="str">
        <f t="shared" si="101"/>
        <v/>
      </c>
      <c r="S1044" s="201" t="str">
        <f t="shared" si="97"/>
        <v>NO</v>
      </c>
      <c r="T1044" s="201" t="str">
        <f t="shared" si="98"/>
        <v>NO</v>
      </c>
      <c r="U1044" s="201" t="str">
        <f t="shared" si="99"/>
        <v>NO</v>
      </c>
      <c r="V1044" s="139">
        <f t="shared" si="100"/>
        <v>0</v>
      </c>
      <c r="W1044" s="199" t="str">
        <f t="shared" si="102"/>
        <v/>
      </c>
    </row>
    <row r="1045" spans="1:23" ht="18" customHeight="1" x14ac:dyDescent="0.25">
      <c r="A1045" s="69"/>
      <c r="B1045" s="81"/>
      <c r="C1045" s="110"/>
      <c r="D1045" s="141" t="str">
        <f>IFERROR(IF(FixtureCalc!C1041="-","",IF(OR(FixtureCalc!E1041="blank row 1",FixtureCalc!E1041="blank row 2"),"","Matchweek "&amp;FixtureCalc!C1041)),"")</f>
        <v/>
      </c>
      <c r="E1045" s="142" t="str">
        <f>IFERROR(IF(LEN(INDEX(Settings!$D$6:$D$37,MATCH(Fixture!F1045,Settings!$C$6:$C$37,0)))=0,"",INDEX(Settings!$D$6:$D$37,MATCH(Fixture!F1045,Settings!$C$6:$C$37,0))),"")</f>
        <v/>
      </c>
      <c r="F1045" s="185" t="str">
        <f>IFERROR(IF(FixtureCalc!C1041="-","",IF(OR(FixtureCalc!E1041="blank row 1",FixtureCalc!E1041="blank row 2"),"", IF(LEN(INDEX(Settings!$C$6:$C$37,FixtureCalc!E1041))=0,"BYE",INDEX(Settings!$C$6:$C$37,FixtureCalc!E1041))  )),"")</f>
        <v/>
      </c>
      <c r="G1045" s="27"/>
      <c r="H1045" s="82"/>
      <c r="I1045" s="27"/>
      <c r="J1045" s="175" t="str">
        <f>IFERROR(IF(FixtureCalc!C1041="-","",IF(OR(FixtureCalc!F1041="blank row 1",FixtureCalc!F1041="blank row 2"),"",IF(LEN(INDEX(Settings!$C$6:$C$37,FixtureCalc!F1041))=0,"BYE",INDEX(Settings!$C$6:$C$37,FixtureCalc!F1041)) )),"")</f>
        <v/>
      </c>
      <c r="K1045" s="90"/>
      <c r="L1045" s="195" t="str">
        <f t="shared" si="101"/>
        <v/>
      </c>
      <c r="S1045" s="201" t="str">
        <f t="shared" si="97"/>
        <v>NO</v>
      </c>
      <c r="T1045" s="201" t="str">
        <f t="shared" si="98"/>
        <v>NO</v>
      </c>
      <c r="U1045" s="201" t="str">
        <f t="shared" si="99"/>
        <v>NO</v>
      </c>
      <c r="V1045" s="139">
        <f t="shared" si="100"/>
        <v>0</v>
      </c>
      <c r="W1045" s="199" t="str">
        <f t="shared" si="102"/>
        <v/>
      </c>
    </row>
    <row r="1046" spans="1:23" ht="18" customHeight="1" x14ac:dyDescent="0.25">
      <c r="A1046" s="69"/>
      <c r="B1046" s="81"/>
      <c r="C1046" s="110"/>
      <c r="D1046" s="141" t="str">
        <f>IFERROR(IF(FixtureCalc!C1042="-","",IF(OR(FixtureCalc!E1042="blank row 1",FixtureCalc!E1042="blank row 2"),"","Matchweek "&amp;FixtureCalc!C1042)),"")</f>
        <v/>
      </c>
      <c r="E1046" s="142" t="str">
        <f>IFERROR(IF(LEN(INDEX(Settings!$D$6:$D$37,MATCH(Fixture!F1046,Settings!$C$6:$C$37,0)))=0,"",INDEX(Settings!$D$6:$D$37,MATCH(Fixture!F1046,Settings!$C$6:$C$37,0))),"")</f>
        <v/>
      </c>
      <c r="F1046" s="185" t="str">
        <f>IFERROR(IF(FixtureCalc!C1042="-","",IF(OR(FixtureCalc!E1042="blank row 1",FixtureCalc!E1042="blank row 2"),"", IF(LEN(INDEX(Settings!$C$6:$C$37,FixtureCalc!E1042))=0,"BYE",INDEX(Settings!$C$6:$C$37,FixtureCalc!E1042))  )),"")</f>
        <v/>
      </c>
      <c r="G1046" s="27"/>
      <c r="H1046" s="82"/>
      <c r="I1046" s="27"/>
      <c r="J1046" s="175" t="str">
        <f>IFERROR(IF(FixtureCalc!C1042="-","",IF(OR(FixtureCalc!F1042="blank row 1",FixtureCalc!F1042="blank row 2"),"",IF(LEN(INDEX(Settings!$C$6:$C$37,FixtureCalc!F1042))=0,"BYE",INDEX(Settings!$C$6:$C$37,FixtureCalc!F1042)) )),"")</f>
        <v/>
      </c>
      <c r="K1046" s="90"/>
      <c r="L1046" s="195" t="str">
        <f t="shared" si="101"/>
        <v/>
      </c>
      <c r="S1046" s="201" t="str">
        <f t="shared" si="97"/>
        <v>NO</v>
      </c>
      <c r="T1046" s="201" t="str">
        <f t="shared" si="98"/>
        <v>NO</v>
      </c>
      <c r="U1046" s="201" t="str">
        <f t="shared" si="99"/>
        <v>NO</v>
      </c>
      <c r="V1046" s="139">
        <f t="shared" si="100"/>
        <v>0</v>
      </c>
      <c r="W1046" s="199" t="str">
        <f t="shared" si="102"/>
        <v/>
      </c>
    </row>
    <row r="1047" spans="1:23" ht="18" customHeight="1" x14ac:dyDescent="0.25">
      <c r="A1047" s="69"/>
      <c r="B1047" s="81"/>
      <c r="C1047" s="110"/>
      <c r="D1047" s="141" t="str">
        <f>IFERROR(IF(FixtureCalc!C1043="-","",IF(OR(FixtureCalc!E1043="blank row 1",FixtureCalc!E1043="blank row 2"),"","Matchweek "&amp;FixtureCalc!C1043)),"")</f>
        <v/>
      </c>
      <c r="E1047" s="142" t="str">
        <f>IFERROR(IF(LEN(INDEX(Settings!$D$6:$D$37,MATCH(Fixture!F1047,Settings!$C$6:$C$37,0)))=0,"",INDEX(Settings!$D$6:$D$37,MATCH(Fixture!F1047,Settings!$C$6:$C$37,0))),"")</f>
        <v/>
      </c>
      <c r="F1047" s="185" t="str">
        <f>IFERROR(IF(FixtureCalc!C1043="-","",IF(OR(FixtureCalc!E1043="blank row 1",FixtureCalc!E1043="blank row 2"),"", IF(LEN(INDEX(Settings!$C$6:$C$37,FixtureCalc!E1043))=0,"BYE",INDEX(Settings!$C$6:$C$37,FixtureCalc!E1043))  )),"")</f>
        <v/>
      </c>
      <c r="G1047" s="27"/>
      <c r="H1047" s="82"/>
      <c r="I1047" s="27"/>
      <c r="J1047" s="175" t="str">
        <f>IFERROR(IF(FixtureCalc!C1043="-","",IF(OR(FixtureCalc!F1043="blank row 1",FixtureCalc!F1043="blank row 2"),"",IF(LEN(INDEX(Settings!$C$6:$C$37,FixtureCalc!F1043))=0,"BYE",INDEX(Settings!$C$6:$C$37,FixtureCalc!F1043)) )),"")</f>
        <v/>
      </c>
      <c r="K1047" s="90"/>
      <c r="L1047" s="195" t="str">
        <f t="shared" si="101"/>
        <v/>
      </c>
      <c r="S1047" s="201" t="str">
        <f t="shared" si="97"/>
        <v>NO</v>
      </c>
      <c r="T1047" s="201" t="str">
        <f t="shared" si="98"/>
        <v>NO</v>
      </c>
      <c r="U1047" s="201" t="str">
        <f t="shared" si="99"/>
        <v>NO</v>
      </c>
      <c r="V1047" s="139">
        <f t="shared" si="100"/>
        <v>0</v>
      </c>
      <c r="W1047" s="199" t="str">
        <f t="shared" si="102"/>
        <v/>
      </c>
    </row>
    <row r="1048" spans="1:23" ht="18" customHeight="1" x14ac:dyDescent="0.25">
      <c r="A1048" s="69"/>
      <c r="B1048" s="81"/>
      <c r="C1048" s="110"/>
      <c r="D1048" s="141" t="str">
        <f>IFERROR(IF(FixtureCalc!C1044="-","",IF(OR(FixtureCalc!E1044="blank row 1",FixtureCalc!E1044="blank row 2"),"","Matchweek "&amp;FixtureCalc!C1044)),"")</f>
        <v/>
      </c>
      <c r="E1048" s="142" t="str">
        <f>IFERROR(IF(LEN(INDEX(Settings!$D$6:$D$37,MATCH(Fixture!F1048,Settings!$C$6:$C$37,0)))=0,"",INDEX(Settings!$D$6:$D$37,MATCH(Fixture!F1048,Settings!$C$6:$C$37,0))),"")</f>
        <v/>
      </c>
      <c r="F1048" s="185" t="str">
        <f>IFERROR(IF(FixtureCalc!C1044="-","",IF(OR(FixtureCalc!E1044="blank row 1",FixtureCalc!E1044="blank row 2"),"", IF(LEN(INDEX(Settings!$C$6:$C$37,FixtureCalc!E1044))=0,"BYE",INDEX(Settings!$C$6:$C$37,FixtureCalc!E1044))  )),"")</f>
        <v/>
      </c>
      <c r="G1048" s="27"/>
      <c r="H1048" s="82"/>
      <c r="I1048" s="27"/>
      <c r="J1048" s="175" t="str">
        <f>IFERROR(IF(FixtureCalc!C1044="-","",IF(OR(FixtureCalc!F1044="blank row 1",FixtureCalc!F1044="blank row 2"),"",IF(LEN(INDEX(Settings!$C$6:$C$37,FixtureCalc!F1044))=0,"BYE",INDEX(Settings!$C$6:$C$37,FixtureCalc!F1044)) )),"")</f>
        <v/>
      </c>
      <c r="K1048" s="90"/>
      <c r="L1048" s="195" t="str">
        <f t="shared" si="101"/>
        <v/>
      </c>
      <c r="S1048" s="201" t="str">
        <f t="shared" si="97"/>
        <v>NO</v>
      </c>
      <c r="T1048" s="201" t="str">
        <f t="shared" si="98"/>
        <v>NO</v>
      </c>
      <c r="U1048" s="201" t="str">
        <f t="shared" si="99"/>
        <v>NO</v>
      </c>
      <c r="V1048" s="139">
        <f t="shared" si="100"/>
        <v>0</v>
      </c>
      <c r="W1048" s="199" t="str">
        <f t="shared" si="102"/>
        <v/>
      </c>
    </row>
    <row r="1049" spans="1:23" ht="18" customHeight="1" x14ac:dyDescent="0.25">
      <c r="A1049" s="69"/>
      <c r="B1049" s="81"/>
      <c r="C1049" s="110"/>
      <c r="D1049" s="141" t="str">
        <f>IFERROR(IF(FixtureCalc!C1045="-","",IF(OR(FixtureCalc!E1045="blank row 1",FixtureCalc!E1045="blank row 2"),"","Matchweek "&amp;FixtureCalc!C1045)),"")</f>
        <v/>
      </c>
      <c r="E1049" s="142" t="str">
        <f>IFERROR(IF(LEN(INDEX(Settings!$D$6:$D$37,MATCH(Fixture!F1049,Settings!$C$6:$C$37,0)))=0,"",INDEX(Settings!$D$6:$D$37,MATCH(Fixture!F1049,Settings!$C$6:$C$37,0))),"")</f>
        <v/>
      </c>
      <c r="F1049" s="185" t="str">
        <f>IFERROR(IF(FixtureCalc!C1045="-","",IF(OR(FixtureCalc!E1045="blank row 1",FixtureCalc!E1045="blank row 2"),"", IF(LEN(INDEX(Settings!$C$6:$C$37,FixtureCalc!E1045))=0,"BYE",INDEX(Settings!$C$6:$C$37,FixtureCalc!E1045))  )),"")</f>
        <v/>
      </c>
      <c r="G1049" s="27"/>
      <c r="H1049" s="82"/>
      <c r="I1049" s="27"/>
      <c r="J1049" s="175" t="str">
        <f>IFERROR(IF(FixtureCalc!C1045="-","",IF(OR(FixtureCalc!F1045="blank row 1",FixtureCalc!F1045="blank row 2"),"",IF(LEN(INDEX(Settings!$C$6:$C$37,FixtureCalc!F1045))=0,"BYE",INDEX(Settings!$C$6:$C$37,FixtureCalc!F1045)) )),"")</f>
        <v/>
      </c>
      <c r="K1049" s="90"/>
      <c r="L1049" s="195" t="str">
        <f t="shared" si="101"/>
        <v/>
      </c>
      <c r="S1049" s="201" t="str">
        <f t="shared" si="97"/>
        <v>NO</v>
      </c>
      <c r="T1049" s="201" t="str">
        <f t="shared" si="98"/>
        <v>NO</v>
      </c>
      <c r="U1049" s="201" t="str">
        <f t="shared" si="99"/>
        <v>NO</v>
      </c>
      <c r="V1049" s="139">
        <f t="shared" si="100"/>
        <v>0</v>
      </c>
      <c r="W1049" s="199" t="str">
        <f t="shared" si="102"/>
        <v/>
      </c>
    </row>
    <row r="1050" spans="1:23" ht="18" customHeight="1" x14ac:dyDescent="0.25">
      <c r="A1050" s="69"/>
      <c r="B1050" s="81"/>
      <c r="C1050" s="110"/>
      <c r="D1050" s="141" t="str">
        <f>IFERROR(IF(FixtureCalc!C1046="-","",IF(OR(FixtureCalc!E1046="blank row 1",FixtureCalc!E1046="blank row 2"),"","Matchweek "&amp;FixtureCalc!C1046)),"")</f>
        <v/>
      </c>
      <c r="E1050" s="142" t="str">
        <f>IFERROR(IF(LEN(INDEX(Settings!$D$6:$D$37,MATCH(Fixture!F1050,Settings!$C$6:$C$37,0)))=0,"",INDEX(Settings!$D$6:$D$37,MATCH(Fixture!F1050,Settings!$C$6:$C$37,0))),"")</f>
        <v/>
      </c>
      <c r="F1050" s="185" t="str">
        <f>IFERROR(IF(FixtureCalc!C1046="-","",IF(OR(FixtureCalc!E1046="blank row 1",FixtureCalc!E1046="blank row 2"),"", IF(LEN(INDEX(Settings!$C$6:$C$37,FixtureCalc!E1046))=0,"BYE",INDEX(Settings!$C$6:$C$37,FixtureCalc!E1046))  )),"")</f>
        <v/>
      </c>
      <c r="G1050" s="27"/>
      <c r="H1050" s="82"/>
      <c r="I1050" s="27"/>
      <c r="J1050" s="175" t="str">
        <f>IFERROR(IF(FixtureCalc!C1046="-","",IF(OR(FixtureCalc!F1046="blank row 1",FixtureCalc!F1046="blank row 2"),"",IF(LEN(INDEX(Settings!$C$6:$C$37,FixtureCalc!F1046))=0,"BYE",INDEX(Settings!$C$6:$C$37,FixtureCalc!F1046)) )),"")</f>
        <v/>
      </c>
      <c r="K1050" s="90"/>
      <c r="L1050" s="195" t="str">
        <f t="shared" si="101"/>
        <v/>
      </c>
      <c r="S1050" s="201" t="str">
        <f t="shared" si="97"/>
        <v>NO</v>
      </c>
      <c r="T1050" s="201" t="str">
        <f t="shared" si="98"/>
        <v>NO</v>
      </c>
      <c r="U1050" s="201" t="str">
        <f t="shared" si="99"/>
        <v>NO</v>
      </c>
      <c r="V1050" s="139">
        <f t="shared" si="100"/>
        <v>0</v>
      </c>
      <c r="W1050" s="199" t="str">
        <f t="shared" si="102"/>
        <v/>
      </c>
    </row>
    <row r="1051" spans="1:23" ht="18" customHeight="1" x14ac:dyDescent="0.25">
      <c r="A1051" s="69"/>
      <c r="B1051" s="81"/>
      <c r="C1051" s="110"/>
      <c r="D1051" s="141" t="str">
        <f>IFERROR(IF(FixtureCalc!C1047="-","",IF(OR(FixtureCalc!E1047="blank row 1",FixtureCalc!E1047="blank row 2"),"","Matchweek "&amp;FixtureCalc!C1047)),"")</f>
        <v/>
      </c>
      <c r="E1051" s="142" t="str">
        <f>IFERROR(IF(LEN(INDEX(Settings!$D$6:$D$37,MATCH(Fixture!F1051,Settings!$C$6:$C$37,0)))=0,"",INDEX(Settings!$D$6:$D$37,MATCH(Fixture!F1051,Settings!$C$6:$C$37,0))),"")</f>
        <v/>
      </c>
      <c r="F1051" s="185" t="str">
        <f>IFERROR(IF(FixtureCalc!C1047="-","",IF(OR(FixtureCalc!E1047="blank row 1",FixtureCalc!E1047="blank row 2"),"", IF(LEN(INDEX(Settings!$C$6:$C$37,FixtureCalc!E1047))=0,"BYE",INDEX(Settings!$C$6:$C$37,FixtureCalc!E1047))  )),"")</f>
        <v/>
      </c>
      <c r="G1051" s="27"/>
      <c r="H1051" s="82"/>
      <c r="I1051" s="27"/>
      <c r="J1051" s="175" t="str">
        <f>IFERROR(IF(FixtureCalc!C1047="-","",IF(OR(FixtureCalc!F1047="blank row 1",FixtureCalc!F1047="blank row 2"),"",IF(LEN(INDEX(Settings!$C$6:$C$37,FixtureCalc!F1047))=0,"BYE",INDEX(Settings!$C$6:$C$37,FixtureCalc!F1047)) )),"")</f>
        <v/>
      </c>
      <c r="K1051" s="90"/>
      <c r="L1051" s="195" t="str">
        <f t="shared" si="101"/>
        <v/>
      </c>
      <c r="S1051" s="201" t="str">
        <f t="shared" si="97"/>
        <v>NO</v>
      </c>
      <c r="T1051" s="201" t="str">
        <f t="shared" si="98"/>
        <v>NO</v>
      </c>
      <c r="U1051" s="201" t="str">
        <f t="shared" si="99"/>
        <v>NO</v>
      </c>
      <c r="V1051" s="139">
        <f t="shared" si="100"/>
        <v>0</v>
      </c>
      <c r="W1051" s="199" t="str">
        <f t="shared" si="102"/>
        <v/>
      </c>
    </row>
    <row r="1052" spans="1:23" ht="18" customHeight="1" x14ac:dyDescent="0.25">
      <c r="A1052" s="69"/>
      <c r="B1052" s="81"/>
      <c r="C1052" s="110"/>
      <c r="D1052" s="141" t="str">
        <f>IFERROR(IF(FixtureCalc!C1048="-","",IF(OR(FixtureCalc!E1048="blank row 1",FixtureCalc!E1048="blank row 2"),"","Matchweek "&amp;FixtureCalc!C1048)),"")</f>
        <v/>
      </c>
      <c r="E1052" s="142" t="str">
        <f>IFERROR(IF(LEN(INDEX(Settings!$D$6:$D$37,MATCH(Fixture!F1052,Settings!$C$6:$C$37,0)))=0,"",INDEX(Settings!$D$6:$D$37,MATCH(Fixture!F1052,Settings!$C$6:$C$37,0))),"")</f>
        <v/>
      </c>
      <c r="F1052" s="185" t="str">
        <f>IFERROR(IF(FixtureCalc!C1048="-","",IF(OR(FixtureCalc!E1048="blank row 1",FixtureCalc!E1048="blank row 2"),"", IF(LEN(INDEX(Settings!$C$6:$C$37,FixtureCalc!E1048))=0,"BYE",INDEX(Settings!$C$6:$C$37,FixtureCalc!E1048))  )),"")</f>
        <v/>
      </c>
      <c r="G1052" s="27"/>
      <c r="H1052" s="82"/>
      <c r="I1052" s="27"/>
      <c r="J1052" s="175" t="str">
        <f>IFERROR(IF(FixtureCalc!C1048="-","",IF(OR(FixtureCalc!F1048="blank row 1",FixtureCalc!F1048="blank row 2"),"",IF(LEN(INDEX(Settings!$C$6:$C$37,FixtureCalc!F1048))=0,"BYE",INDEX(Settings!$C$6:$C$37,FixtureCalc!F1048)) )),"")</f>
        <v/>
      </c>
      <c r="K1052" s="90"/>
      <c r="L1052" s="195" t="str">
        <f t="shared" si="101"/>
        <v/>
      </c>
      <c r="S1052" s="201" t="str">
        <f t="shared" si="97"/>
        <v>NO</v>
      </c>
      <c r="T1052" s="201" t="str">
        <f t="shared" si="98"/>
        <v>NO</v>
      </c>
      <c r="U1052" s="201" t="str">
        <f t="shared" si="99"/>
        <v>NO</v>
      </c>
      <c r="V1052" s="139">
        <f t="shared" si="100"/>
        <v>0</v>
      </c>
      <c r="W1052" s="199" t="str">
        <f t="shared" si="102"/>
        <v/>
      </c>
    </row>
    <row r="1053" spans="1:23" ht="18" customHeight="1" x14ac:dyDescent="0.25">
      <c r="A1053" s="69"/>
      <c r="B1053" s="81"/>
      <c r="C1053" s="110"/>
      <c r="D1053" s="141" t="str">
        <f>IFERROR(IF(FixtureCalc!C1049="-","",IF(OR(FixtureCalc!E1049="blank row 1",FixtureCalc!E1049="blank row 2"),"","Matchweek "&amp;FixtureCalc!C1049)),"")</f>
        <v/>
      </c>
      <c r="E1053" s="142" t="str">
        <f>IFERROR(IF(LEN(INDEX(Settings!$D$6:$D$37,MATCH(Fixture!F1053,Settings!$C$6:$C$37,0)))=0,"",INDEX(Settings!$D$6:$D$37,MATCH(Fixture!F1053,Settings!$C$6:$C$37,0))),"")</f>
        <v/>
      </c>
      <c r="F1053" s="185" t="str">
        <f>IFERROR(IF(FixtureCalc!C1049="-","",IF(OR(FixtureCalc!E1049="blank row 1",FixtureCalc!E1049="blank row 2"),"", IF(LEN(INDEX(Settings!$C$6:$C$37,FixtureCalc!E1049))=0,"BYE",INDEX(Settings!$C$6:$C$37,FixtureCalc!E1049))  )),"")</f>
        <v/>
      </c>
      <c r="G1053" s="27"/>
      <c r="H1053" s="82"/>
      <c r="I1053" s="27"/>
      <c r="J1053" s="175" t="str">
        <f>IFERROR(IF(FixtureCalc!C1049="-","",IF(OR(FixtureCalc!F1049="blank row 1",FixtureCalc!F1049="blank row 2"),"",IF(LEN(INDEX(Settings!$C$6:$C$37,FixtureCalc!F1049))=0,"BYE",INDEX(Settings!$C$6:$C$37,FixtureCalc!F1049)) )),"")</f>
        <v/>
      </c>
      <c r="K1053" s="90"/>
      <c r="L1053" s="195" t="str">
        <f t="shared" si="101"/>
        <v/>
      </c>
      <c r="S1053" s="201" t="str">
        <f t="shared" si="97"/>
        <v>NO</v>
      </c>
      <c r="T1053" s="201" t="str">
        <f t="shared" si="98"/>
        <v>NO</v>
      </c>
      <c r="U1053" s="201" t="str">
        <f t="shared" si="99"/>
        <v>NO</v>
      </c>
      <c r="V1053" s="139">
        <f t="shared" si="100"/>
        <v>0</v>
      </c>
      <c r="W1053" s="199" t="str">
        <f t="shared" si="102"/>
        <v/>
      </c>
    </row>
    <row r="1054" spans="1:23" ht="18" customHeight="1" x14ac:dyDescent="0.25">
      <c r="A1054" s="69"/>
      <c r="B1054" s="81"/>
      <c r="C1054" s="110"/>
      <c r="D1054" s="141" t="str">
        <f>IFERROR(IF(FixtureCalc!C1050="-","",IF(OR(FixtureCalc!E1050="blank row 1",FixtureCalc!E1050="blank row 2"),"","Matchweek "&amp;FixtureCalc!C1050)),"")</f>
        <v/>
      </c>
      <c r="E1054" s="142" t="str">
        <f>IFERROR(IF(LEN(INDEX(Settings!$D$6:$D$37,MATCH(Fixture!F1054,Settings!$C$6:$C$37,0)))=0,"",INDEX(Settings!$D$6:$D$37,MATCH(Fixture!F1054,Settings!$C$6:$C$37,0))),"")</f>
        <v/>
      </c>
      <c r="F1054" s="185" t="str">
        <f>IFERROR(IF(FixtureCalc!C1050="-","",IF(OR(FixtureCalc!E1050="blank row 1",FixtureCalc!E1050="blank row 2"),"", IF(LEN(INDEX(Settings!$C$6:$C$37,FixtureCalc!E1050))=0,"BYE",INDEX(Settings!$C$6:$C$37,FixtureCalc!E1050))  )),"")</f>
        <v/>
      </c>
      <c r="G1054" s="27"/>
      <c r="H1054" s="82"/>
      <c r="I1054" s="27"/>
      <c r="J1054" s="175" t="str">
        <f>IFERROR(IF(FixtureCalc!C1050="-","",IF(OR(FixtureCalc!F1050="blank row 1",FixtureCalc!F1050="blank row 2"),"",IF(LEN(INDEX(Settings!$C$6:$C$37,FixtureCalc!F1050))=0,"BYE",INDEX(Settings!$C$6:$C$37,FixtureCalc!F1050)) )),"")</f>
        <v/>
      </c>
      <c r="K1054" s="90"/>
      <c r="L1054" s="195" t="str">
        <f t="shared" si="101"/>
        <v/>
      </c>
      <c r="S1054" s="201" t="str">
        <f t="shared" si="97"/>
        <v>NO</v>
      </c>
      <c r="T1054" s="201" t="str">
        <f t="shared" si="98"/>
        <v>NO</v>
      </c>
      <c r="U1054" s="201" t="str">
        <f t="shared" si="99"/>
        <v>NO</v>
      </c>
      <c r="V1054" s="139">
        <f t="shared" si="100"/>
        <v>0</v>
      </c>
      <c r="W1054" s="199" t="str">
        <f t="shared" si="102"/>
        <v/>
      </c>
    </row>
    <row r="1055" spans="1:23" ht="18" customHeight="1" x14ac:dyDescent="0.25">
      <c r="A1055" s="69"/>
      <c r="B1055" s="81"/>
      <c r="C1055" s="110"/>
      <c r="D1055" s="141" t="str">
        <f>IFERROR(IF(FixtureCalc!C1051="-","",IF(OR(FixtureCalc!E1051="blank row 1",FixtureCalc!E1051="blank row 2"),"","Matchweek "&amp;FixtureCalc!C1051)),"")</f>
        <v/>
      </c>
      <c r="E1055" s="142" t="str">
        <f>IFERROR(IF(LEN(INDEX(Settings!$D$6:$D$37,MATCH(Fixture!F1055,Settings!$C$6:$C$37,0)))=0,"",INDEX(Settings!$D$6:$D$37,MATCH(Fixture!F1055,Settings!$C$6:$C$37,0))),"")</f>
        <v/>
      </c>
      <c r="F1055" s="185" t="str">
        <f>IFERROR(IF(FixtureCalc!C1051="-","",IF(OR(FixtureCalc!E1051="blank row 1",FixtureCalc!E1051="blank row 2"),"", IF(LEN(INDEX(Settings!$C$6:$C$37,FixtureCalc!E1051))=0,"BYE",INDEX(Settings!$C$6:$C$37,FixtureCalc!E1051))  )),"")</f>
        <v/>
      </c>
      <c r="G1055" s="27"/>
      <c r="H1055" s="82"/>
      <c r="I1055" s="27"/>
      <c r="J1055" s="175" t="str">
        <f>IFERROR(IF(FixtureCalc!C1051="-","",IF(OR(FixtureCalc!F1051="blank row 1",FixtureCalc!F1051="blank row 2"),"",IF(LEN(INDEX(Settings!$C$6:$C$37,FixtureCalc!F1051))=0,"BYE",INDEX(Settings!$C$6:$C$37,FixtureCalc!F1051)) )),"")</f>
        <v/>
      </c>
      <c r="K1055" s="90"/>
      <c r="L1055" s="195" t="str">
        <f t="shared" si="101"/>
        <v/>
      </c>
      <c r="S1055" s="201" t="str">
        <f t="shared" si="97"/>
        <v>NO</v>
      </c>
      <c r="T1055" s="201" t="str">
        <f t="shared" si="98"/>
        <v>NO</v>
      </c>
      <c r="U1055" s="201" t="str">
        <f t="shared" si="99"/>
        <v>NO</v>
      </c>
      <c r="V1055" s="139">
        <f t="shared" si="100"/>
        <v>0</v>
      </c>
      <c r="W1055" s="199" t="str">
        <f t="shared" si="102"/>
        <v/>
      </c>
    </row>
    <row r="1056" spans="1:23" ht="18" customHeight="1" x14ac:dyDescent="0.25">
      <c r="A1056" s="69"/>
      <c r="B1056" s="81"/>
      <c r="C1056" s="110"/>
      <c r="D1056" s="141" t="str">
        <f>IFERROR(IF(FixtureCalc!C1052="-","",IF(OR(FixtureCalc!E1052="blank row 1",FixtureCalc!E1052="blank row 2"),"","Matchweek "&amp;FixtureCalc!C1052)),"")</f>
        <v/>
      </c>
      <c r="E1056" s="142" t="str">
        <f>IFERROR(IF(LEN(INDEX(Settings!$D$6:$D$37,MATCH(Fixture!F1056,Settings!$C$6:$C$37,0)))=0,"",INDEX(Settings!$D$6:$D$37,MATCH(Fixture!F1056,Settings!$C$6:$C$37,0))),"")</f>
        <v/>
      </c>
      <c r="F1056" s="185" t="str">
        <f>IFERROR(IF(FixtureCalc!C1052="-","",IF(OR(FixtureCalc!E1052="blank row 1",FixtureCalc!E1052="blank row 2"),"", IF(LEN(INDEX(Settings!$C$6:$C$37,FixtureCalc!E1052))=0,"BYE",INDEX(Settings!$C$6:$C$37,FixtureCalc!E1052))  )),"")</f>
        <v/>
      </c>
      <c r="G1056" s="27"/>
      <c r="H1056" s="82"/>
      <c r="I1056" s="27"/>
      <c r="J1056" s="175" t="str">
        <f>IFERROR(IF(FixtureCalc!C1052="-","",IF(OR(FixtureCalc!F1052="blank row 1",FixtureCalc!F1052="blank row 2"),"",IF(LEN(INDEX(Settings!$C$6:$C$37,FixtureCalc!F1052))=0,"BYE",INDEX(Settings!$C$6:$C$37,FixtureCalc!F1052)) )),"")</f>
        <v/>
      </c>
      <c r="K1056" s="90"/>
      <c r="L1056" s="195" t="str">
        <f t="shared" si="101"/>
        <v/>
      </c>
      <c r="S1056" s="201" t="str">
        <f t="shared" si="97"/>
        <v>NO</v>
      </c>
      <c r="T1056" s="201" t="str">
        <f t="shared" si="98"/>
        <v>NO</v>
      </c>
      <c r="U1056" s="201" t="str">
        <f t="shared" si="99"/>
        <v>NO</v>
      </c>
      <c r="V1056" s="139">
        <f t="shared" si="100"/>
        <v>0</v>
      </c>
      <c r="W1056" s="199" t="str">
        <f t="shared" si="102"/>
        <v/>
      </c>
    </row>
    <row r="1057" spans="1:23" ht="18" customHeight="1" x14ac:dyDescent="0.25">
      <c r="A1057" s="69"/>
      <c r="B1057" s="81"/>
      <c r="C1057" s="110"/>
      <c r="D1057" s="141" t="str">
        <f>IFERROR(IF(FixtureCalc!C1053="-","",IF(OR(FixtureCalc!E1053="blank row 1",FixtureCalc!E1053="blank row 2"),"","Matchweek "&amp;FixtureCalc!C1053)),"")</f>
        <v/>
      </c>
      <c r="E1057" s="142" t="str">
        <f>IFERROR(IF(LEN(INDEX(Settings!$D$6:$D$37,MATCH(Fixture!F1057,Settings!$C$6:$C$37,0)))=0,"",INDEX(Settings!$D$6:$D$37,MATCH(Fixture!F1057,Settings!$C$6:$C$37,0))),"")</f>
        <v/>
      </c>
      <c r="F1057" s="185" t="str">
        <f>IFERROR(IF(FixtureCalc!C1053="-","",IF(OR(FixtureCalc!E1053="blank row 1",FixtureCalc!E1053="blank row 2"),"", IF(LEN(INDEX(Settings!$C$6:$C$37,FixtureCalc!E1053))=0,"BYE",INDEX(Settings!$C$6:$C$37,FixtureCalc!E1053))  )),"")</f>
        <v/>
      </c>
      <c r="G1057" s="27"/>
      <c r="H1057" s="82"/>
      <c r="I1057" s="27"/>
      <c r="J1057" s="175" t="str">
        <f>IFERROR(IF(FixtureCalc!C1053="-","",IF(OR(FixtureCalc!F1053="blank row 1",FixtureCalc!F1053="blank row 2"),"",IF(LEN(INDEX(Settings!$C$6:$C$37,FixtureCalc!F1053))=0,"BYE",INDEX(Settings!$C$6:$C$37,FixtureCalc!F1053)) )),"")</f>
        <v/>
      </c>
      <c r="K1057" s="90"/>
      <c r="L1057" s="195" t="str">
        <f t="shared" si="101"/>
        <v/>
      </c>
      <c r="S1057" s="201" t="str">
        <f t="shared" si="97"/>
        <v>NO</v>
      </c>
      <c r="T1057" s="201" t="str">
        <f t="shared" si="98"/>
        <v>NO</v>
      </c>
      <c r="U1057" s="201" t="str">
        <f t="shared" si="99"/>
        <v>NO</v>
      </c>
      <c r="V1057" s="139">
        <f t="shared" si="100"/>
        <v>0</v>
      </c>
      <c r="W1057" s="199" t="str">
        <f t="shared" si="102"/>
        <v/>
      </c>
    </row>
    <row r="1058" spans="1:23" ht="18" customHeight="1" x14ac:dyDescent="0.25">
      <c r="A1058" s="69"/>
      <c r="B1058" s="81"/>
      <c r="C1058" s="110"/>
      <c r="D1058" s="141" t="str">
        <f>IFERROR(IF(FixtureCalc!C1054="-","",IF(OR(FixtureCalc!E1054="blank row 1",FixtureCalc!E1054="blank row 2"),"","Matchweek "&amp;FixtureCalc!C1054)),"")</f>
        <v/>
      </c>
      <c r="E1058" s="142" t="str">
        <f>IFERROR(IF(LEN(INDEX(Settings!$D$6:$D$37,MATCH(Fixture!F1058,Settings!$C$6:$C$37,0)))=0,"",INDEX(Settings!$D$6:$D$37,MATCH(Fixture!F1058,Settings!$C$6:$C$37,0))),"")</f>
        <v/>
      </c>
      <c r="F1058" s="185" t="str">
        <f>IFERROR(IF(FixtureCalc!C1054="-","",IF(OR(FixtureCalc!E1054="blank row 1",FixtureCalc!E1054="blank row 2"),"", IF(LEN(INDEX(Settings!$C$6:$C$37,FixtureCalc!E1054))=0,"BYE",INDEX(Settings!$C$6:$C$37,FixtureCalc!E1054))  )),"")</f>
        <v/>
      </c>
      <c r="G1058" s="27"/>
      <c r="H1058" s="82"/>
      <c r="I1058" s="27"/>
      <c r="J1058" s="175" t="str">
        <f>IFERROR(IF(FixtureCalc!C1054="-","",IF(OR(FixtureCalc!F1054="blank row 1",FixtureCalc!F1054="blank row 2"),"",IF(LEN(INDEX(Settings!$C$6:$C$37,FixtureCalc!F1054))=0,"BYE",INDEX(Settings!$C$6:$C$37,FixtureCalc!F1054)) )),"")</f>
        <v/>
      </c>
      <c r="K1058" s="90"/>
      <c r="L1058" s="195" t="str">
        <f t="shared" si="101"/>
        <v/>
      </c>
      <c r="S1058" s="201" t="str">
        <f t="shared" si="97"/>
        <v>NO</v>
      </c>
      <c r="T1058" s="201" t="str">
        <f t="shared" si="98"/>
        <v>NO</v>
      </c>
      <c r="U1058" s="201" t="str">
        <f t="shared" si="99"/>
        <v>NO</v>
      </c>
      <c r="V1058" s="139">
        <f t="shared" si="100"/>
        <v>0</v>
      </c>
      <c r="W1058" s="199" t="str">
        <f t="shared" si="102"/>
        <v/>
      </c>
    </row>
    <row r="1059" spans="1:23" ht="18" customHeight="1" x14ac:dyDescent="0.25">
      <c r="A1059" s="69"/>
      <c r="B1059" s="81"/>
      <c r="C1059" s="110"/>
      <c r="D1059" s="141" t="str">
        <f>IFERROR(IF(FixtureCalc!C1055="-","",IF(OR(FixtureCalc!E1055="blank row 1",FixtureCalc!E1055="blank row 2"),"","Matchweek "&amp;FixtureCalc!C1055)),"")</f>
        <v/>
      </c>
      <c r="E1059" s="142" t="str">
        <f>IFERROR(IF(LEN(INDEX(Settings!$D$6:$D$37,MATCH(Fixture!F1059,Settings!$C$6:$C$37,0)))=0,"",INDEX(Settings!$D$6:$D$37,MATCH(Fixture!F1059,Settings!$C$6:$C$37,0))),"")</f>
        <v/>
      </c>
      <c r="F1059" s="185" t="str">
        <f>IFERROR(IF(FixtureCalc!C1055="-","",IF(OR(FixtureCalc!E1055="blank row 1",FixtureCalc!E1055="blank row 2"),"", IF(LEN(INDEX(Settings!$C$6:$C$37,FixtureCalc!E1055))=0,"BYE",INDEX(Settings!$C$6:$C$37,FixtureCalc!E1055))  )),"")</f>
        <v/>
      </c>
      <c r="G1059" s="27"/>
      <c r="H1059" s="82"/>
      <c r="I1059" s="27"/>
      <c r="J1059" s="175" t="str">
        <f>IFERROR(IF(FixtureCalc!C1055="-","",IF(OR(FixtureCalc!F1055="blank row 1",FixtureCalc!F1055="blank row 2"),"",IF(LEN(INDEX(Settings!$C$6:$C$37,FixtureCalc!F1055))=0,"BYE",INDEX(Settings!$C$6:$C$37,FixtureCalc!F1055)) )),"")</f>
        <v/>
      </c>
      <c r="K1059" s="90"/>
      <c r="L1059" s="195" t="str">
        <f t="shared" si="101"/>
        <v/>
      </c>
      <c r="S1059" s="201" t="str">
        <f t="shared" si="97"/>
        <v>NO</v>
      </c>
      <c r="T1059" s="201" t="str">
        <f t="shared" si="98"/>
        <v>NO</v>
      </c>
      <c r="U1059" s="201" t="str">
        <f t="shared" si="99"/>
        <v>NO</v>
      </c>
      <c r="V1059" s="139">
        <f t="shared" si="100"/>
        <v>0</v>
      </c>
      <c r="W1059" s="199" t="str">
        <f t="shared" si="102"/>
        <v/>
      </c>
    </row>
    <row r="1060" spans="1:23" ht="18" customHeight="1" x14ac:dyDescent="0.25">
      <c r="A1060" s="69"/>
      <c r="B1060" s="81"/>
      <c r="C1060" s="110"/>
      <c r="D1060" s="141" t="str">
        <f>IFERROR(IF(FixtureCalc!C1056="-","",IF(OR(FixtureCalc!E1056="blank row 1",FixtureCalc!E1056="blank row 2"),"","Matchweek "&amp;FixtureCalc!C1056)),"")</f>
        <v/>
      </c>
      <c r="E1060" s="142" t="str">
        <f>IFERROR(IF(LEN(INDEX(Settings!$D$6:$D$37,MATCH(Fixture!F1060,Settings!$C$6:$C$37,0)))=0,"",INDEX(Settings!$D$6:$D$37,MATCH(Fixture!F1060,Settings!$C$6:$C$37,0))),"")</f>
        <v/>
      </c>
      <c r="F1060" s="185" t="str">
        <f>IFERROR(IF(FixtureCalc!C1056="-","",IF(OR(FixtureCalc!E1056="blank row 1",FixtureCalc!E1056="blank row 2"),"", IF(LEN(INDEX(Settings!$C$6:$C$37,FixtureCalc!E1056))=0,"BYE",INDEX(Settings!$C$6:$C$37,FixtureCalc!E1056))  )),"")</f>
        <v/>
      </c>
      <c r="G1060" s="27"/>
      <c r="H1060" s="82"/>
      <c r="I1060" s="27"/>
      <c r="J1060" s="175" t="str">
        <f>IFERROR(IF(FixtureCalc!C1056="-","",IF(OR(FixtureCalc!F1056="blank row 1",FixtureCalc!F1056="blank row 2"),"",IF(LEN(INDEX(Settings!$C$6:$C$37,FixtureCalc!F1056))=0,"BYE",INDEX(Settings!$C$6:$C$37,FixtureCalc!F1056)) )),"")</f>
        <v/>
      </c>
      <c r="K1060" s="90"/>
      <c r="L1060" s="195" t="str">
        <f t="shared" si="101"/>
        <v/>
      </c>
      <c r="S1060" s="201" t="str">
        <f t="shared" si="97"/>
        <v>NO</v>
      </c>
      <c r="T1060" s="201" t="str">
        <f t="shared" si="98"/>
        <v>NO</v>
      </c>
      <c r="U1060" s="201" t="str">
        <f t="shared" si="99"/>
        <v>NO</v>
      </c>
      <c r="V1060" s="139">
        <f t="shared" si="100"/>
        <v>0</v>
      </c>
      <c r="W1060" s="199" t="str">
        <f t="shared" si="102"/>
        <v/>
      </c>
    </row>
    <row r="1061" spans="1:23" ht="18" customHeight="1" x14ac:dyDescent="0.25">
      <c r="A1061" s="69"/>
      <c r="B1061" s="81"/>
      <c r="C1061" s="110"/>
      <c r="D1061" s="141" t="str">
        <f>IFERROR(IF(FixtureCalc!C1057="-","",IF(OR(FixtureCalc!E1057="blank row 1",FixtureCalc!E1057="blank row 2"),"","Matchweek "&amp;FixtureCalc!C1057)),"")</f>
        <v/>
      </c>
      <c r="E1061" s="142" t="str">
        <f>IFERROR(IF(LEN(INDEX(Settings!$D$6:$D$37,MATCH(Fixture!F1061,Settings!$C$6:$C$37,0)))=0,"",INDEX(Settings!$D$6:$D$37,MATCH(Fixture!F1061,Settings!$C$6:$C$37,0))),"")</f>
        <v/>
      </c>
      <c r="F1061" s="185" t="str">
        <f>IFERROR(IF(FixtureCalc!C1057="-","",IF(OR(FixtureCalc!E1057="blank row 1",FixtureCalc!E1057="blank row 2"),"", IF(LEN(INDEX(Settings!$C$6:$C$37,FixtureCalc!E1057))=0,"BYE",INDEX(Settings!$C$6:$C$37,FixtureCalc!E1057))  )),"")</f>
        <v/>
      </c>
      <c r="G1061" s="27"/>
      <c r="H1061" s="82"/>
      <c r="I1061" s="27"/>
      <c r="J1061" s="175" t="str">
        <f>IFERROR(IF(FixtureCalc!C1057="-","",IF(OR(FixtureCalc!F1057="blank row 1",FixtureCalc!F1057="blank row 2"),"",IF(LEN(INDEX(Settings!$C$6:$C$37,FixtureCalc!F1057))=0,"BYE",INDEX(Settings!$C$6:$C$37,FixtureCalc!F1057)) )),"")</f>
        <v/>
      </c>
      <c r="K1061" s="90"/>
      <c r="L1061" s="195" t="str">
        <f t="shared" si="101"/>
        <v/>
      </c>
      <c r="S1061" s="201" t="str">
        <f t="shared" si="97"/>
        <v>NO</v>
      </c>
      <c r="T1061" s="201" t="str">
        <f t="shared" si="98"/>
        <v>NO</v>
      </c>
      <c r="U1061" s="201" t="str">
        <f t="shared" si="99"/>
        <v>NO</v>
      </c>
      <c r="V1061" s="139">
        <f t="shared" si="100"/>
        <v>0</v>
      </c>
      <c r="W1061" s="199" t="str">
        <f t="shared" si="102"/>
        <v/>
      </c>
    </row>
    <row r="1062" spans="1:23" ht="18" customHeight="1" x14ac:dyDescent="0.25">
      <c r="A1062" s="69"/>
      <c r="B1062" s="81"/>
      <c r="C1062" s="110"/>
      <c r="D1062" s="141" t="str">
        <f>IFERROR(IF(FixtureCalc!C1058="-","",IF(OR(FixtureCalc!E1058="blank row 1",FixtureCalc!E1058="blank row 2"),"","Matchweek "&amp;FixtureCalc!C1058)),"")</f>
        <v/>
      </c>
      <c r="E1062" s="142" t="str">
        <f>IFERROR(IF(LEN(INDEX(Settings!$D$6:$D$37,MATCH(Fixture!F1062,Settings!$C$6:$C$37,0)))=0,"",INDEX(Settings!$D$6:$D$37,MATCH(Fixture!F1062,Settings!$C$6:$C$37,0))),"")</f>
        <v/>
      </c>
      <c r="F1062" s="185" t="str">
        <f>IFERROR(IF(FixtureCalc!C1058="-","",IF(OR(FixtureCalc!E1058="blank row 1",FixtureCalc!E1058="blank row 2"),"", IF(LEN(INDEX(Settings!$C$6:$C$37,FixtureCalc!E1058))=0,"BYE",INDEX(Settings!$C$6:$C$37,FixtureCalc!E1058))  )),"")</f>
        <v/>
      </c>
      <c r="G1062" s="27"/>
      <c r="H1062" s="82"/>
      <c r="I1062" s="27"/>
      <c r="J1062" s="175" t="str">
        <f>IFERROR(IF(FixtureCalc!C1058="-","",IF(OR(FixtureCalc!F1058="blank row 1",FixtureCalc!F1058="blank row 2"),"",IF(LEN(INDEX(Settings!$C$6:$C$37,FixtureCalc!F1058))=0,"BYE",INDEX(Settings!$C$6:$C$37,FixtureCalc!F1058)) )),"")</f>
        <v/>
      </c>
      <c r="K1062" s="90"/>
      <c r="L1062" s="195" t="str">
        <f t="shared" si="101"/>
        <v/>
      </c>
      <c r="S1062" s="201" t="str">
        <f t="shared" si="97"/>
        <v>NO</v>
      </c>
      <c r="T1062" s="201" t="str">
        <f t="shared" si="98"/>
        <v>NO</v>
      </c>
      <c r="U1062" s="201" t="str">
        <f t="shared" si="99"/>
        <v>NO</v>
      </c>
      <c r="V1062" s="139">
        <f t="shared" si="100"/>
        <v>0</v>
      </c>
      <c r="W1062" s="199" t="str">
        <f t="shared" si="102"/>
        <v/>
      </c>
    </row>
    <row r="1063" spans="1:23" ht="18" customHeight="1" x14ac:dyDescent="0.25">
      <c r="A1063" s="69"/>
      <c r="B1063" s="81"/>
      <c r="C1063" s="110"/>
      <c r="D1063" s="141" t="str">
        <f>IFERROR(IF(FixtureCalc!C1059="-","",IF(OR(FixtureCalc!E1059="blank row 1",FixtureCalc!E1059="blank row 2"),"","Matchweek "&amp;FixtureCalc!C1059)),"")</f>
        <v/>
      </c>
      <c r="E1063" s="142" t="str">
        <f>IFERROR(IF(LEN(INDEX(Settings!$D$6:$D$37,MATCH(Fixture!F1063,Settings!$C$6:$C$37,0)))=0,"",INDEX(Settings!$D$6:$D$37,MATCH(Fixture!F1063,Settings!$C$6:$C$37,0))),"")</f>
        <v/>
      </c>
      <c r="F1063" s="185" t="str">
        <f>IFERROR(IF(FixtureCalc!C1059="-","",IF(OR(FixtureCalc!E1059="blank row 1",FixtureCalc!E1059="blank row 2"),"", IF(LEN(INDEX(Settings!$C$6:$C$37,FixtureCalc!E1059))=0,"BYE",INDEX(Settings!$C$6:$C$37,FixtureCalc!E1059))  )),"")</f>
        <v/>
      </c>
      <c r="G1063" s="27"/>
      <c r="H1063" s="82"/>
      <c r="I1063" s="27"/>
      <c r="J1063" s="175" t="str">
        <f>IFERROR(IF(FixtureCalc!C1059="-","",IF(OR(FixtureCalc!F1059="blank row 1",FixtureCalc!F1059="blank row 2"),"",IF(LEN(INDEX(Settings!$C$6:$C$37,FixtureCalc!F1059))=0,"BYE",INDEX(Settings!$C$6:$C$37,FixtureCalc!F1059)) )),"")</f>
        <v/>
      </c>
      <c r="K1063" s="90"/>
      <c r="L1063" s="195" t="str">
        <f t="shared" si="101"/>
        <v/>
      </c>
      <c r="S1063" s="201" t="str">
        <f t="shared" si="97"/>
        <v>NO</v>
      </c>
      <c r="T1063" s="201" t="str">
        <f t="shared" si="98"/>
        <v>NO</v>
      </c>
      <c r="U1063" s="201" t="str">
        <f t="shared" si="99"/>
        <v>NO</v>
      </c>
      <c r="V1063" s="139">
        <f t="shared" si="100"/>
        <v>0</v>
      </c>
      <c r="W1063" s="199" t="str">
        <f t="shared" si="102"/>
        <v/>
      </c>
    </row>
    <row r="1064" spans="1:23" ht="18" customHeight="1" x14ac:dyDescent="0.25">
      <c r="A1064" s="69"/>
      <c r="B1064" s="81"/>
      <c r="C1064" s="110"/>
      <c r="D1064" s="141" t="str">
        <f>IFERROR(IF(FixtureCalc!C1060="-","",IF(OR(FixtureCalc!E1060="blank row 1",FixtureCalc!E1060="blank row 2"),"","Matchweek "&amp;FixtureCalc!C1060)),"")</f>
        <v/>
      </c>
      <c r="E1064" s="142" t="str">
        <f>IFERROR(IF(LEN(INDEX(Settings!$D$6:$D$37,MATCH(Fixture!F1064,Settings!$C$6:$C$37,0)))=0,"",INDEX(Settings!$D$6:$D$37,MATCH(Fixture!F1064,Settings!$C$6:$C$37,0))),"")</f>
        <v/>
      </c>
      <c r="F1064" s="185" t="str">
        <f>IFERROR(IF(FixtureCalc!C1060="-","",IF(OR(FixtureCalc!E1060="blank row 1",FixtureCalc!E1060="blank row 2"),"", IF(LEN(INDEX(Settings!$C$6:$C$37,FixtureCalc!E1060))=0,"BYE",INDEX(Settings!$C$6:$C$37,FixtureCalc!E1060))  )),"")</f>
        <v/>
      </c>
      <c r="G1064" s="27"/>
      <c r="H1064" s="82"/>
      <c r="I1064" s="27"/>
      <c r="J1064" s="175" t="str">
        <f>IFERROR(IF(FixtureCalc!C1060="-","",IF(OR(FixtureCalc!F1060="blank row 1",FixtureCalc!F1060="blank row 2"),"",IF(LEN(INDEX(Settings!$C$6:$C$37,FixtureCalc!F1060))=0,"BYE",INDEX(Settings!$C$6:$C$37,FixtureCalc!F1060)) )),"")</f>
        <v/>
      </c>
      <c r="K1064" s="90"/>
      <c r="L1064" s="195" t="str">
        <f t="shared" si="101"/>
        <v/>
      </c>
      <c r="S1064" s="201" t="str">
        <f t="shared" si="97"/>
        <v>NO</v>
      </c>
      <c r="T1064" s="201" t="str">
        <f t="shared" si="98"/>
        <v>NO</v>
      </c>
      <c r="U1064" s="201" t="str">
        <f t="shared" si="99"/>
        <v>NO</v>
      </c>
      <c r="V1064" s="139">
        <f t="shared" si="100"/>
        <v>0</v>
      </c>
      <c r="W1064" s="199" t="str">
        <f t="shared" si="102"/>
        <v/>
      </c>
    </row>
    <row r="1065" spans="1:23" ht="18" customHeight="1" x14ac:dyDescent="0.25">
      <c r="A1065" s="69"/>
      <c r="B1065" s="81"/>
      <c r="C1065" s="110"/>
      <c r="D1065" s="141" t="str">
        <f>IFERROR(IF(FixtureCalc!C1061="-","",IF(OR(FixtureCalc!E1061="blank row 1",FixtureCalc!E1061="blank row 2"),"","Matchweek "&amp;FixtureCalc!C1061)),"")</f>
        <v/>
      </c>
      <c r="E1065" s="142" t="str">
        <f>IFERROR(IF(LEN(INDEX(Settings!$D$6:$D$37,MATCH(Fixture!F1065,Settings!$C$6:$C$37,0)))=0,"",INDEX(Settings!$D$6:$D$37,MATCH(Fixture!F1065,Settings!$C$6:$C$37,0))),"")</f>
        <v/>
      </c>
      <c r="F1065" s="185" t="str">
        <f>IFERROR(IF(FixtureCalc!C1061="-","",IF(OR(FixtureCalc!E1061="blank row 1",FixtureCalc!E1061="blank row 2"),"", IF(LEN(INDEX(Settings!$C$6:$C$37,FixtureCalc!E1061))=0,"BYE",INDEX(Settings!$C$6:$C$37,FixtureCalc!E1061))  )),"")</f>
        <v/>
      </c>
      <c r="G1065" s="27"/>
      <c r="H1065" s="82"/>
      <c r="I1065" s="27"/>
      <c r="J1065" s="175" t="str">
        <f>IFERROR(IF(FixtureCalc!C1061="-","",IF(OR(FixtureCalc!F1061="blank row 1",FixtureCalc!F1061="blank row 2"),"",IF(LEN(INDEX(Settings!$C$6:$C$37,FixtureCalc!F1061))=0,"BYE",INDEX(Settings!$C$6:$C$37,FixtureCalc!F1061)) )),"")</f>
        <v/>
      </c>
      <c r="K1065" s="90"/>
      <c r="L1065" s="195" t="str">
        <f t="shared" si="101"/>
        <v/>
      </c>
      <c r="S1065" s="201" t="str">
        <f t="shared" si="97"/>
        <v>NO</v>
      </c>
      <c r="T1065" s="201" t="str">
        <f t="shared" si="98"/>
        <v>NO</v>
      </c>
      <c r="U1065" s="201" t="str">
        <f t="shared" si="99"/>
        <v>NO</v>
      </c>
      <c r="V1065" s="139">
        <f t="shared" si="100"/>
        <v>0</v>
      </c>
      <c r="W1065" s="199" t="str">
        <f t="shared" si="102"/>
        <v/>
      </c>
    </row>
    <row r="1066" spans="1:23" ht="18" customHeight="1" x14ac:dyDescent="0.25">
      <c r="A1066" s="69"/>
      <c r="B1066" s="81"/>
      <c r="C1066" s="110"/>
      <c r="D1066" s="141" t="str">
        <f>IFERROR(IF(FixtureCalc!C1062="-","",IF(OR(FixtureCalc!E1062="blank row 1",FixtureCalc!E1062="blank row 2"),"","Matchweek "&amp;FixtureCalc!C1062)),"")</f>
        <v/>
      </c>
      <c r="E1066" s="142" t="str">
        <f>IFERROR(IF(LEN(INDEX(Settings!$D$6:$D$37,MATCH(Fixture!F1066,Settings!$C$6:$C$37,0)))=0,"",INDEX(Settings!$D$6:$D$37,MATCH(Fixture!F1066,Settings!$C$6:$C$37,0))),"")</f>
        <v/>
      </c>
      <c r="F1066" s="185" t="str">
        <f>IFERROR(IF(FixtureCalc!C1062="-","",IF(OR(FixtureCalc!E1062="blank row 1",FixtureCalc!E1062="blank row 2"),"", IF(LEN(INDEX(Settings!$C$6:$C$37,FixtureCalc!E1062))=0,"BYE",INDEX(Settings!$C$6:$C$37,FixtureCalc!E1062))  )),"")</f>
        <v/>
      </c>
      <c r="G1066" s="27"/>
      <c r="H1066" s="82"/>
      <c r="I1066" s="27"/>
      <c r="J1066" s="175" t="str">
        <f>IFERROR(IF(FixtureCalc!C1062="-","",IF(OR(FixtureCalc!F1062="blank row 1",FixtureCalc!F1062="blank row 2"),"",IF(LEN(INDEX(Settings!$C$6:$C$37,FixtureCalc!F1062))=0,"BYE",INDEX(Settings!$C$6:$C$37,FixtureCalc!F1062)) )),"")</f>
        <v/>
      </c>
      <c r="K1066" s="90"/>
      <c r="L1066" s="195" t="str">
        <f t="shared" si="101"/>
        <v/>
      </c>
      <c r="S1066" s="201" t="str">
        <f t="shared" si="97"/>
        <v>NO</v>
      </c>
      <c r="T1066" s="201" t="str">
        <f t="shared" si="98"/>
        <v>NO</v>
      </c>
      <c r="U1066" s="201" t="str">
        <f t="shared" si="99"/>
        <v>NO</v>
      </c>
      <c r="V1066" s="139">
        <f t="shared" si="100"/>
        <v>0</v>
      </c>
      <c r="W1066" s="199" t="str">
        <f t="shared" si="102"/>
        <v/>
      </c>
    </row>
    <row r="1067" spans="1:23" ht="18" customHeight="1" x14ac:dyDescent="0.25">
      <c r="A1067" s="69"/>
      <c r="B1067" s="81"/>
      <c r="C1067" s="110"/>
      <c r="D1067" s="141" t="str">
        <f>IFERROR(IF(FixtureCalc!C1063="-","",IF(OR(FixtureCalc!E1063="blank row 1",FixtureCalc!E1063="blank row 2"),"","Matchweek "&amp;FixtureCalc!C1063)),"")</f>
        <v/>
      </c>
      <c r="E1067" s="142" t="str">
        <f>IFERROR(IF(LEN(INDEX(Settings!$D$6:$D$37,MATCH(Fixture!F1067,Settings!$C$6:$C$37,0)))=0,"",INDEX(Settings!$D$6:$D$37,MATCH(Fixture!F1067,Settings!$C$6:$C$37,0))),"")</f>
        <v/>
      </c>
      <c r="F1067" s="185" t="str">
        <f>IFERROR(IF(FixtureCalc!C1063="-","",IF(OR(FixtureCalc!E1063="blank row 1",FixtureCalc!E1063="blank row 2"),"", IF(LEN(INDEX(Settings!$C$6:$C$37,FixtureCalc!E1063))=0,"BYE",INDEX(Settings!$C$6:$C$37,FixtureCalc!E1063))  )),"")</f>
        <v/>
      </c>
      <c r="G1067" s="27"/>
      <c r="H1067" s="82"/>
      <c r="I1067" s="27"/>
      <c r="J1067" s="175" t="str">
        <f>IFERROR(IF(FixtureCalc!C1063="-","",IF(OR(FixtureCalc!F1063="blank row 1",FixtureCalc!F1063="blank row 2"),"",IF(LEN(INDEX(Settings!$C$6:$C$37,FixtureCalc!F1063))=0,"BYE",INDEX(Settings!$C$6:$C$37,FixtureCalc!F1063)) )),"")</f>
        <v/>
      </c>
      <c r="K1067" s="90"/>
      <c r="L1067" s="195" t="str">
        <f t="shared" si="101"/>
        <v/>
      </c>
      <c r="S1067" s="201" t="str">
        <f t="shared" si="97"/>
        <v>NO</v>
      </c>
      <c r="T1067" s="201" t="str">
        <f t="shared" si="98"/>
        <v>NO</v>
      </c>
      <c r="U1067" s="201" t="str">
        <f t="shared" si="99"/>
        <v>NO</v>
      </c>
      <c r="V1067" s="139">
        <f t="shared" si="100"/>
        <v>0</v>
      </c>
      <c r="W1067" s="199" t="str">
        <f t="shared" si="102"/>
        <v/>
      </c>
    </row>
    <row r="1068" spans="1:23" ht="18" customHeight="1" x14ac:dyDescent="0.25">
      <c r="A1068" s="69"/>
      <c r="B1068" s="81"/>
      <c r="C1068" s="110"/>
      <c r="D1068" s="141" t="str">
        <f>IFERROR(IF(FixtureCalc!C1064="-","",IF(OR(FixtureCalc!E1064="blank row 1",FixtureCalc!E1064="blank row 2"),"","Matchweek "&amp;FixtureCalc!C1064)),"")</f>
        <v/>
      </c>
      <c r="E1068" s="142" t="str">
        <f>IFERROR(IF(LEN(INDEX(Settings!$D$6:$D$37,MATCH(Fixture!F1068,Settings!$C$6:$C$37,0)))=0,"",INDEX(Settings!$D$6:$D$37,MATCH(Fixture!F1068,Settings!$C$6:$C$37,0))),"")</f>
        <v/>
      </c>
      <c r="F1068" s="185" t="str">
        <f>IFERROR(IF(FixtureCalc!C1064="-","",IF(OR(FixtureCalc!E1064="blank row 1",FixtureCalc!E1064="blank row 2"),"", IF(LEN(INDEX(Settings!$C$6:$C$37,FixtureCalc!E1064))=0,"BYE",INDEX(Settings!$C$6:$C$37,FixtureCalc!E1064))  )),"")</f>
        <v/>
      </c>
      <c r="G1068" s="27"/>
      <c r="H1068" s="82"/>
      <c r="I1068" s="27"/>
      <c r="J1068" s="175" t="str">
        <f>IFERROR(IF(FixtureCalc!C1064="-","",IF(OR(FixtureCalc!F1064="blank row 1",FixtureCalc!F1064="blank row 2"),"",IF(LEN(INDEX(Settings!$C$6:$C$37,FixtureCalc!F1064))=0,"BYE",INDEX(Settings!$C$6:$C$37,FixtureCalc!F1064)) )),"")</f>
        <v/>
      </c>
      <c r="K1068" s="90"/>
      <c r="L1068" s="195" t="str">
        <f t="shared" si="101"/>
        <v/>
      </c>
      <c r="S1068" s="201" t="str">
        <f t="shared" si="97"/>
        <v>NO</v>
      </c>
      <c r="T1068" s="201" t="str">
        <f t="shared" si="98"/>
        <v>NO</v>
      </c>
      <c r="U1068" s="201" t="str">
        <f t="shared" si="99"/>
        <v>NO</v>
      </c>
      <c r="V1068" s="139">
        <f t="shared" si="100"/>
        <v>0</v>
      </c>
      <c r="W1068" s="199" t="str">
        <f t="shared" si="102"/>
        <v/>
      </c>
    </row>
    <row r="1069" spans="1:23" ht="18" customHeight="1" x14ac:dyDescent="0.25">
      <c r="A1069" s="69"/>
      <c r="B1069" s="81"/>
      <c r="C1069" s="110"/>
      <c r="D1069" s="141" t="str">
        <f>IFERROR(IF(FixtureCalc!C1065="-","",IF(OR(FixtureCalc!E1065="blank row 1",FixtureCalc!E1065="blank row 2"),"","Matchweek "&amp;FixtureCalc!C1065)),"")</f>
        <v/>
      </c>
      <c r="E1069" s="142" t="str">
        <f>IFERROR(IF(LEN(INDEX(Settings!$D$6:$D$37,MATCH(Fixture!F1069,Settings!$C$6:$C$37,0)))=0,"",INDEX(Settings!$D$6:$D$37,MATCH(Fixture!F1069,Settings!$C$6:$C$37,0))),"")</f>
        <v/>
      </c>
      <c r="F1069" s="185" t="str">
        <f>IFERROR(IF(FixtureCalc!C1065="-","",IF(OR(FixtureCalc!E1065="blank row 1",FixtureCalc!E1065="blank row 2"),"", IF(LEN(INDEX(Settings!$C$6:$C$37,FixtureCalc!E1065))=0,"BYE",INDEX(Settings!$C$6:$C$37,FixtureCalc!E1065))  )),"")</f>
        <v/>
      </c>
      <c r="G1069" s="27"/>
      <c r="H1069" s="82"/>
      <c r="I1069" s="27"/>
      <c r="J1069" s="175" t="str">
        <f>IFERROR(IF(FixtureCalc!C1065="-","",IF(OR(FixtureCalc!F1065="blank row 1",FixtureCalc!F1065="blank row 2"),"",IF(LEN(INDEX(Settings!$C$6:$C$37,FixtureCalc!F1065))=0,"BYE",INDEX(Settings!$C$6:$C$37,FixtureCalc!F1065)) )),"")</f>
        <v/>
      </c>
      <c r="K1069" s="90"/>
      <c r="L1069" s="195" t="str">
        <f t="shared" si="101"/>
        <v/>
      </c>
      <c r="S1069" s="201" t="str">
        <f t="shared" si="97"/>
        <v>NO</v>
      </c>
      <c r="T1069" s="201" t="str">
        <f t="shared" si="98"/>
        <v>NO</v>
      </c>
      <c r="U1069" s="201" t="str">
        <f t="shared" si="99"/>
        <v>NO</v>
      </c>
      <c r="V1069" s="139">
        <f t="shared" si="100"/>
        <v>0</v>
      </c>
      <c r="W1069" s="199" t="str">
        <f t="shared" si="102"/>
        <v/>
      </c>
    </row>
    <row r="1070" spans="1:23" ht="18" customHeight="1" x14ac:dyDescent="0.25">
      <c r="A1070" s="69"/>
      <c r="B1070" s="81"/>
      <c r="C1070" s="110"/>
      <c r="D1070" s="141" t="str">
        <f>IFERROR(IF(FixtureCalc!C1066="-","",IF(OR(FixtureCalc!E1066="blank row 1",FixtureCalc!E1066="blank row 2"),"","Matchweek "&amp;FixtureCalc!C1066)),"")</f>
        <v/>
      </c>
      <c r="E1070" s="142" t="str">
        <f>IFERROR(IF(LEN(INDEX(Settings!$D$6:$D$37,MATCH(Fixture!F1070,Settings!$C$6:$C$37,0)))=0,"",INDEX(Settings!$D$6:$D$37,MATCH(Fixture!F1070,Settings!$C$6:$C$37,0))),"")</f>
        <v/>
      </c>
      <c r="F1070" s="185" t="str">
        <f>IFERROR(IF(FixtureCalc!C1066="-","",IF(OR(FixtureCalc!E1066="blank row 1",FixtureCalc!E1066="blank row 2"),"", IF(LEN(INDEX(Settings!$C$6:$C$37,FixtureCalc!E1066))=0,"BYE",INDEX(Settings!$C$6:$C$37,FixtureCalc!E1066))  )),"")</f>
        <v/>
      </c>
      <c r="G1070" s="27"/>
      <c r="H1070" s="82"/>
      <c r="I1070" s="27"/>
      <c r="J1070" s="175" t="str">
        <f>IFERROR(IF(FixtureCalc!C1066="-","",IF(OR(FixtureCalc!F1066="blank row 1",FixtureCalc!F1066="blank row 2"),"",IF(LEN(INDEX(Settings!$C$6:$C$37,FixtureCalc!F1066))=0,"BYE",INDEX(Settings!$C$6:$C$37,FixtureCalc!F1066)) )),"")</f>
        <v/>
      </c>
      <c r="K1070" s="90"/>
      <c r="L1070" s="195" t="str">
        <f t="shared" si="101"/>
        <v/>
      </c>
      <c r="S1070" s="201" t="str">
        <f t="shared" si="97"/>
        <v>NO</v>
      </c>
      <c r="T1070" s="201" t="str">
        <f t="shared" si="98"/>
        <v>NO</v>
      </c>
      <c r="U1070" s="201" t="str">
        <f t="shared" si="99"/>
        <v>NO</v>
      </c>
      <c r="V1070" s="139">
        <f t="shared" si="100"/>
        <v>0</v>
      </c>
      <c r="W1070" s="199" t="str">
        <f t="shared" si="102"/>
        <v/>
      </c>
    </row>
    <row r="1071" spans="1:23" ht="18" customHeight="1" x14ac:dyDescent="0.25">
      <c r="A1071" s="69"/>
      <c r="B1071" s="81"/>
      <c r="C1071" s="110"/>
      <c r="D1071" s="141" t="str">
        <f>IFERROR(IF(FixtureCalc!C1067="-","",IF(OR(FixtureCalc!E1067="blank row 1",FixtureCalc!E1067="blank row 2"),"","Matchweek "&amp;FixtureCalc!C1067)),"")</f>
        <v/>
      </c>
      <c r="E1071" s="142" t="str">
        <f>IFERROR(IF(LEN(INDEX(Settings!$D$6:$D$37,MATCH(Fixture!F1071,Settings!$C$6:$C$37,0)))=0,"",INDEX(Settings!$D$6:$D$37,MATCH(Fixture!F1071,Settings!$C$6:$C$37,0))),"")</f>
        <v/>
      </c>
      <c r="F1071" s="185" t="str">
        <f>IFERROR(IF(FixtureCalc!C1067="-","",IF(OR(FixtureCalc!E1067="blank row 1",FixtureCalc!E1067="blank row 2"),"", IF(LEN(INDEX(Settings!$C$6:$C$37,FixtureCalc!E1067))=0,"BYE",INDEX(Settings!$C$6:$C$37,FixtureCalc!E1067))  )),"")</f>
        <v/>
      </c>
      <c r="G1071" s="27"/>
      <c r="H1071" s="82"/>
      <c r="I1071" s="27"/>
      <c r="J1071" s="175" t="str">
        <f>IFERROR(IF(FixtureCalc!C1067="-","",IF(OR(FixtureCalc!F1067="blank row 1",FixtureCalc!F1067="blank row 2"),"",IF(LEN(INDEX(Settings!$C$6:$C$37,FixtureCalc!F1067))=0,"BYE",INDEX(Settings!$C$6:$C$37,FixtureCalc!F1067)) )),"")</f>
        <v/>
      </c>
      <c r="K1071" s="90"/>
      <c r="L1071" s="195" t="str">
        <f t="shared" si="101"/>
        <v/>
      </c>
      <c r="S1071" s="201" t="str">
        <f t="shared" si="97"/>
        <v>NO</v>
      </c>
      <c r="T1071" s="201" t="str">
        <f t="shared" si="98"/>
        <v>NO</v>
      </c>
      <c r="U1071" s="201" t="str">
        <f t="shared" si="99"/>
        <v>NO</v>
      </c>
      <c r="V1071" s="139">
        <f t="shared" si="100"/>
        <v>0</v>
      </c>
      <c r="W1071" s="199" t="str">
        <f t="shared" si="102"/>
        <v/>
      </c>
    </row>
    <row r="1072" spans="1:23" ht="18" customHeight="1" x14ac:dyDescent="0.25">
      <c r="A1072" s="69"/>
      <c r="B1072" s="81"/>
      <c r="C1072" s="110"/>
      <c r="D1072" s="141" t="str">
        <f>IFERROR(IF(FixtureCalc!C1068="-","",IF(OR(FixtureCalc!E1068="blank row 1",FixtureCalc!E1068="blank row 2"),"","Matchweek "&amp;FixtureCalc!C1068)),"")</f>
        <v/>
      </c>
      <c r="E1072" s="142" t="str">
        <f>IFERROR(IF(LEN(INDEX(Settings!$D$6:$D$37,MATCH(Fixture!F1072,Settings!$C$6:$C$37,0)))=0,"",INDEX(Settings!$D$6:$D$37,MATCH(Fixture!F1072,Settings!$C$6:$C$37,0))),"")</f>
        <v/>
      </c>
      <c r="F1072" s="185" t="str">
        <f>IFERROR(IF(FixtureCalc!C1068="-","",IF(OR(FixtureCalc!E1068="blank row 1",FixtureCalc!E1068="blank row 2"),"", IF(LEN(INDEX(Settings!$C$6:$C$37,FixtureCalc!E1068))=0,"BYE",INDEX(Settings!$C$6:$C$37,FixtureCalc!E1068))  )),"")</f>
        <v/>
      </c>
      <c r="G1072" s="27"/>
      <c r="H1072" s="82"/>
      <c r="I1072" s="27"/>
      <c r="J1072" s="175" t="str">
        <f>IFERROR(IF(FixtureCalc!C1068="-","",IF(OR(FixtureCalc!F1068="blank row 1",FixtureCalc!F1068="blank row 2"),"",IF(LEN(INDEX(Settings!$C$6:$C$37,FixtureCalc!F1068))=0,"BYE",INDEX(Settings!$C$6:$C$37,FixtureCalc!F1068)) )),"")</f>
        <v/>
      </c>
      <c r="K1072" s="90"/>
      <c r="L1072" s="195" t="str">
        <f t="shared" si="101"/>
        <v/>
      </c>
      <c r="S1072" s="201" t="str">
        <f t="shared" si="97"/>
        <v>NO</v>
      </c>
      <c r="T1072" s="201" t="str">
        <f t="shared" si="98"/>
        <v>NO</v>
      </c>
      <c r="U1072" s="201" t="str">
        <f t="shared" si="99"/>
        <v>NO</v>
      </c>
      <c r="V1072" s="139">
        <f t="shared" si="100"/>
        <v>0</v>
      </c>
      <c r="W1072" s="199" t="str">
        <f t="shared" si="102"/>
        <v/>
      </c>
    </row>
    <row r="1073" spans="1:23" ht="18" customHeight="1" x14ac:dyDescent="0.25">
      <c r="A1073" s="69"/>
      <c r="B1073" s="81"/>
      <c r="C1073" s="110"/>
      <c r="D1073" s="141" t="str">
        <f>IFERROR(IF(FixtureCalc!C1069="-","",IF(OR(FixtureCalc!E1069="blank row 1",FixtureCalc!E1069="blank row 2"),"","Matchweek "&amp;FixtureCalc!C1069)),"")</f>
        <v/>
      </c>
      <c r="E1073" s="142" t="str">
        <f>IFERROR(IF(LEN(INDEX(Settings!$D$6:$D$37,MATCH(Fixture!F1073,Settings!$C$6:$C$37,0)))=0,"",INDEX(Settings!$D$6:$D$37,MATCH(Fixture!F1073,Settings!$C$6:$C$37,0))),"")</f>
        <v/>
      </c>
      <c r="F1073" s="185" t="str">
        <f>IFERROR(IF(FixtureCalc!C1069="-","",IF(OR(FixtureCalc!E1069="blank row 1",FixtureCalc!E1069="blank row 2"),"", IF(LEN(INDEX(Settings!$C$6:$C$37,FixtureCalc!E1069))=0,"BYE",INDEX(Settings!$C$6:$C$37,FixtureCalc!E1069))  )),"")</f>
        <v/>
      </c>
      <c r="G1073" s="27"/>
      <c r="H1073" s="82"/>
      <c r="I1073" s="27"/>
      <c r="J1073" s="175" t="str">
        <f>IFERROR(IF(FixtureCalc!C1069="-","",IF(OR(FixtureCalc!F1069="blank row 1",FixtureCalc!F1069="blank row 2"),"",IF(LEN(INDEX(Settings!$C$6:$C$37,FixtureCalc!F1069))=0,"BYE",INDEX(Settings!$C$6:$C$37,FixtureCalc!F1069)) )),"")</f>
        <v/>
      </c>
      <c r="K1073" s="90"/>
      <c r="L1073" s="195" t="str">
        <f t="shared" si="101"/>
        <v/>
      </c>
      <c r="S1073" s="201" t="str">
        <f t="shared" si="97"/>
        <v>NO</v>
      </c>
      <c r="T1073" s="201" t="str">
        <f t="shared" si="98"/>
        <v>NO</v>
      </c>
      <c r="U1073" s="201" t="str">
        <f t="shared" si="99"/>
        <v>NO</v>
      </c>
      <c r="V1073" s="139">
        <f t="shared" si="100"/>
        <v>0</v>
      </c>
      <c r="W1073" s="199" t="str">
        <f t="shared" si="102"/>
        <v/>
      </c>
    </row>
    <row r="1074" spans="1:23" ht="18" customHeight="1" x14ac:dyDescent="0.25">
      <c r="A1074" s="69"/>
      <c r="B1074" s="81"/>
      <c r="C1074" s="110"/>
      <c r="D1074" s="141" t="str">
        <f>IFERROR(IF(FixtureCalc!C1070="-","",IF(OR(FixtureCalc!E1070="blank row 1",FixtureCalc!E1070="blank row 2"),"","Matchweek "&amp;FixtureCalc!C1070)),"")</f>
        <v/>
      </c>
      <c r="E1074" s="142" t="str">
        <f>IFERROR(IF(LEN(INDEX(Settings!$D$6:$D$37,MATCH(Fixture!F1074,Settings!$C$6:$C$37,0)))=0,"",INDEX(Settings!$D$6:$D$37,MATCH(Fixture!F1074,Settings!$C$6:$C$37,0))),"")</f>
        <v/>
      </c>
      <c r="F1074" s="185" t="str">
        <f>IFERROR(IF(FixtureCalc!C1070="-","",IF(OR(FixtureCalc!E1070="blank row 1",FixtureCalc!E1070="blank row 2"),"", IF(LEN(INDEX(Settings!$C$6:$C$37,FixtureCalc!E1070))=0,"BYE",INDEX(Settings!$C$6:$C$37,FixtureCalc!E1070))  )),"")</f>
        <v/>
      </c>
      <c r="G1074" s="27"/>
      <c r="H1074" s="82"/>
      <c r="I1074" s="27"/>
      <c r="J1074" s="175" t="str">
        <f>IFERROR(IF(FixtureCalc!C1070="-","",IF(OR(FixtureCalc!F1070="blank row 1",FixtureCalc!F1070="blank row 2"),"",IF(LEN(INDEX(Settings!$C$6:$C$37,FixtureCalc!F1070))=0,"BYE",INDEX(Settings!$C$6:$C$37,FixtureCalc!F1070)) )),"")</f>
        <v/>
      </c>
      <c r="K1074" s="90"/>
      <c r="L1074" s="195" t="str">
        <f t="shared" si="101"/>
        <v/>
      </c>
      <c r="S1074" s="201" t="str">
        <f t="shared" si="97"/>
        <v>NO</v>
      </c>
      <c r="T1074" s="201" t="str">
        <f t="shared" si="98"/>
        <v>NO</v>
      </c>
      <c r="U1074" s="201" t="str">
        <f t="shared" si="99"/>
        <v>NO</v>
      </c>
      <c r="V1074" s="139">
        <f t="shared" si="100"/>
        <v>0</v>
      </c>
      <c r="W1074" s="199" t="str">
        <f t="shared" si="102"/>
        <v/>
      </c>
    </row>
    <row r="1075" spans="1:23" ht="18" customHeight="1" x14ac:dyDescent="0.25">
      <c r="A1075" s="69"/>
      <c r="B1075" s="81"/>
      <c r="C1075" s="110"/>
      <c r="D1075" s="141" t="str">
        <f>IFERROR(IF(FixtureCalc!C1071="-","",IF(OR(FixtureCalc!E1071="blank row 1",FixtureCalc!E1071="blank row 2"),"","Matchweek "&amp;FixtureCalc!C1071)),"")</f>
        <v/>
      </c>
      <c r="E1075" s="142" t="str">
        <f>IFERROR(IF(LEN(INDEX(Settings!$D$6:$D$37,MATCH(Fixture!F1075,Settings!$C$6:$C$37,0)))=0,"",INDEX(Settings!$D$6:$D$37,MATCH(Fixture!F1075,Settings!$C$6:$C$37,0))),"")</f>
        <v/>
      </c>
      <c r="F1075" s="185" t="str">
        <f>IFERROR(IF(FixtureCalc!C1071="-","",IF(OR(FixtureCalc!E1071="blank row 1",FixtureCalc!E1071="blank row 2"),"", IF(LEN(INDEX(Settings!$C$6:$C$37,FixtureCalc!E1071))=0,"BYE",INDEX(Settings!$C$6:$C$37,FixtureCalc!E1071))  )),"")</f>
        <v/>
      </c>
      <c r="G1075" s="27"/>
      <c r="H1075" s="82"/>
      <c r="I1075" s="27"/>
      <c r="J1075" s="175" t="str">
        <f>IFERROR(IF(FixtureCalc!C1071="-","",IF(OR(FixtureCalc!F1071="blank row 1",FixtureCalc!F1071="blank row 2"),"",IF(LEN(INDEX(Settings!$C$6:$C$37,FixtureCalc!F1071))=0,"BYE",INDEX(Settings!$C$6:$C$37,FixtureCalc!F1071)) )),"")</f>
        <v/>
      </c>
      <c r="K1075" s="90"/>
      <c r="L1075" s="195" t="str">
        <f t="shared" si="101"/>
        <v/>
      </c>
      <c r="S1075" s="201" t="str">
        <f t="shared" si="97"/>
        <v>NO</v>
      </c>
      <c r="T1075" s="201" t="str">
        <f t="shared" si="98"/>
        <v>NO</v>
      </c>
      <c r="U1075" s="201" t="str">
        <f t="shared" si="99"/>
        <v>NO</v>
      </c>
      <c r="V1075" s="139">
        <f t="shared" si="100"/>
        <v>0</v>
      </c>
      <c r="W1075" s="199" t="str">
        <f t="shared" si="102"/>
        <v/>
      </c>
    </row>
    <row r="1076" spans="1:23" ht="18" customHeight="1" x14ac:dyDescent="0.25">
      <c r="A1076" s="69"/>
      <c r="B1076" s="81"/>
      <c r="C1076" s="110"/>
      <c r="D1076" s="141" t="str">
        <f>IFERROR(IF(FixtureCalc!C1072="-","",IF(OR(FixtureCalc!E1072="blank row 1",FixtureCalc!E1072="blank row 2"),"","Matchweek "&amp;FixtureCalc!C1072)),"")</f>
        <v/>
      </c>
      <c r="E1076" s="142" t="str">
        <f>IFERROR(IF(LEN(INDEX(Settings!$D$6:$D$37,MATCH(Fixture!F1076,Settings!$C$6:$C$37,0)))=0,"",INDEX(Settings!$D$6:$D$37,MATCH(Fixture!F1076,Settings!$C$6:$C$37,0))),"")</f>
        <v/>
      </c>
      <c r="F1076" s="185" t="str">
        <f>IFERROR(IF(FixtureCalc!C1072="-","",IF(OR(FixtureCalc!E1072="blank row 1",FixtureCalc!E1072="blank row 2"),"", IF(LEN(INDEX(Settings!$C$6:$C$37,FixtureCalc!E1072))=0,"BYE",INDEX(Settings!$C$6:$C$37,FixtureCalc!E1072))  )),"")</f>
        <v/>
      </c>
      <c r="G1076" s="27"/>
      <c r="H1076" s="82"/>
      <c r="I1076" s="27"/>
      <c r="J1076" s="175" t="str">
        <f>IFERROR(IF(FixtureCalc!C1072="-","",IF(OR(FixtureCalc!F1072="blank row 1",FixtureCalc!F1072="blank row 2"),"",IF(LEN(INDEX(Settings!$C$6:$C$37,FixtureCalc!F1072))=0,"BYE",INDEX(Settings!$C$6:$C$37,FixtureCalc!F1072)) )),"")</f>
        <v/>
      </c>
      <c r="K1076" s="90"/>
      <c r="L1076" s="195" t="str">
        <f t="shared" si="101"/>
        <v/>
      </c>
      <c r="S1076" s="201" t="str">
        <f t="shared" si="97"/>
        <v>NO</v>
      </c>
      <c r="T1076" s="201" t="str">
        <f t="shared" si="98"/>
        <v>NO</v>
      </c>
      <c r="U1076" s="201" t="str">
        <f t="shared" si="99"/>
        <v>NO</v>
      </c>
      <c r="V1076" s="139">
        <f t="shared" si="100"/>
        <v>0</v>
      </c>
      <c r="W1076" s="199" t="str">
        <f t="shared" si="102"/>
        <v/>
      </c>
    </row>
    <row r="1077" spans="1:23" ht="18" customHeight="1" x14ac:dyDescent="0.25">
      <c r="A1077" s="69"/>
      <c r="B1077" s="81"/>
      <c r="C1077" s="110"/>
      <c r="D1077" s="141" t="str">
        <f>IFERROR(IF(FixtureCalc!C1073="-","",IF(OR(FixtureCalc!E1073="blank row 1",FixtureCalc!E1073="blank row 2"),"","Matchweek "&amp;FixtureCalc!C1073)),"")</f>
        <v/>
      </c>
      <c r="E1077" s="142" t="str">
        <f>IFERROR(IF(LEN(INDEX(Settings!$D$6:$D$37,MATCH(Fixture!F1077,Settings!$C$6:$C$37,0)))=0,"",INDEX(Settings!$D$6:$D$37,MATCH(Fixture!F1077,Settings!$C$6:$C$37,0))),"")</f>
        <v/>
      </c>
      <c r="F1077" s="185" t="str">
        <f>IFERROR(IF(FixtureCalc!C1073="-","",IF(OR(FixtureCalc!E1073="blank row 1",FixtureCalc!E1073="blank row 2"),"", IF(LEN(INDEX(Settings!$C$6:$C$37,FixtureCalc!E1073))=0,"BYE",INDEX(Settings!$C$6:$C$37,FixtureCalc!E1073))  )),"")</f>
        <v/>
      </c>
      <c r="G1077" s="27"/>
      <c r="H1077" s="82"/>
      <c r="I1077" s="27"/>
      <c r="J1077" s="175" t="str">
        <f>IFERROR(IF(FixtureCalc!C1073="-","",IF(OR(FixtureCalc!F1073="blank row 1",FixtureCalc!F1073="blank row 2"),"",IF(LEN(INDEX(Settings!$C$6:$C$37,FixtureCalc!F1073))=0,"BYE",INDEX(Settings!$C$6:$C$37,FixtureCalc!F1073)) )),"")</f>
        <v/>
      </c>
      <c r="K1077" s="90"/>
      <c r="L1077" s="195" t="str">
        <f t="shared" si="101"/>
        <v/>
      </c>
      <c r="S1077" s="201" t="str">
        <f t="shared" si="97"/>
        <v>NO</v>
      </c>
      <c r="T1077" s="201" t="str">
        <f t="shared" si="98"/>
        <v>NO</v>
      </c>
      <c r="U1077" s="201" t="str">
        <f t="shared" si="99"/>
        <v>NO</v>
      </c>
      <c r="V1077" s="139">
        <f t="shared" si="100"/>
        <v>0</v>
      </c>
      <c r="W1077" s="199" t="str">
        <f t="shared" si="102"/>
        <v/>
      </c>
    </row>
    <row r="1078" spans="1:23" ht="18" customHeight="1" x14ac:dyDescent="0.25">
      <c r="A1078" s="69"/>
      <c r="B1078" s="81"/>
      <c r="C1078" s="110"/>
      <c r="D1078" s="141" t="str">
        <f>IFERROR(IF(FixtureCalc!C1074="-","",IF(OR(FixtureCalc!E1074="blank row 1",FixtureCalc!E1074="blank row 2"),"","Matchweek "&amp;FixtureCalc!C1074)),"")</f>
        <v/>
      </c>
      <c r="E1078" s="142" t="str">
        <f>IFERROR(IF(LEN(INDEX(Settings!$D$6:$D$37,MATCH(Fixture!F1078,Settings!$C$6:$C$37,0)))=0,"",INDEX(Settings!$D$6:$D$37,MATCH(Fixture!F1078,Settings!$C$6:$C$37,0))),"")</f>
        <v/>
      </c>
      <c r="F1078" s="185" t="str">
        <f>IFERROR(IF(FixtureCalc!C1074="-","",IF(OR(FixtureCalc!E1074="blank row 1",FixtureCalc!E1074="blank row 2"),"", IF(LEN(INDEX(Settings!$C$6:$C$37,FixtureCalc!E1074))=0,"BYE",INDEX(Settings!$C$6:$C$37,FixtureCalc!E1074))  )),"")</f>
        <v/>
      </c>
      <c r="G1078" s="27"/>
      <c r="H1078" s="82"/>
      <c r="I1078" s="27"/>
      <c r="J1078" s="175" t="str">
        <f>IFERROR(IF(FixtureCalc!C1074="-","",IF(OR(FixtureCalc!F1074="blank row 1",FixtureCalc!F1074="blank row 2"),"",IF(LEN(INDEX(Settings!$C$6:$C$37,FixtureCalc!F1074))=0,"BYE",INDEX(Settings!$C$6:$C$37,FixtureCalc!F1074)) )),"")</f>
        <v/>
      </c>
      <c r="K1078" s="90"/>
      <c r="L1078" s="195" t="str">
        <f t="shared" si="101"/>
        <v/>
      </c>
      <c r="S1078" s="201" t="str">
        <f t="shared" si="97"/>
        <v>NO</v>
      </c>
      <c r="T1078" s="201" t="str">
        <f t="shared" si="98"/>
        <v>NO</v>
      </c>
      <c r="U1078" s="201" t="str">
        <f t="shared" si="99"/>
        <v>NO</v>
      </c>
      <c r="V1078" s="139">
        <f t="shared" si="100"/>
        <v>0</v>
      </c>
      <c r="W1078" s="199" t="str">
        <f t="shared" si="102"/>
        <v/>
      </c>
    </row>
    <row r="1079" spans="1:23" ht="18" customHeight="1" x14ac:dyDescent="0.25">
      <c r="A1079" s="69"/>
      <c r="B1079" s="81"/>
      <c r="C1079" s="110"/>
      <c r="D1079" s="141" t="str">
        <f>IFERROR(IF(FixtureCalc!C1075="-","",IF(OR(FixtureCalc!E1075="blank row 1",FixtureCalc!E1075="blank row 2"),"","Matchweek "&amp;FixtureCalc!C1075)),"")</f>
        <v/>
      </c>
      <c r="E1079" s="142" t="str">
        <f>IFERROR(IF(LEN(INDEX(Settings!$D$6:$D$37,MATCH(Fixture!F1079,Settings!$C$6:$C$37,0)))=0,"",INDEX(Settings!$D$6:$D$37,MATCH(Fixture!F1079,Settings!$C$6:$C$37,0))),"")</f>
        <v/>
      </c>
      <c r="F1079" s="185" t="str">
        <f>IFERROR(IF(FixtureCalc!C1075="-","",IF(OR(FixtureCalc!E1075="blank row 1",FixtureCalc!E1075="blank row 2"),"", IF(LEN(INDEX(Settings!$C$6:$C$37,FixtureCalc!E1075))=0,"BYE",INDEX(Settings!$C$6:$C$37,FixtureCalc!E1075))  )),"")</f>
        <v/>
      </c>
      <c r="G1079" s="27"/>
      <c r="H1079" s="82"/>
      <c r="I1079" s="27"/>
      <c r="J1079" s="175" t="str">
        <f>IFERROR(IF(FixtureCalc!C1075="-","",IF(OR(FixtureCalc!F1075="blank row 1",FixtureCalc!F1075="blank row 2"),"",IF(LEN(INDEX(Settings!$C$6:$C$37,FixtureCalc!F1075))=0,"BYE",INDEX(Settings!$C$6:$C$37,FixtureCalc!F1075)) )),"")</f>
        <v/>
      </c>
      <c r="K1079" s="90"/>
      <c r="L1079" s="195" t="str">
        <f t="shared" si="101"/>
        <v/>
      </c>
      <c r="S1079" s="201" t="str">
        <f t="shared" si="97"/>
        <v>NO</v>
      </c>
      <c r="T1079" s="201" t="str">
        <f t="shared" si="98"/>
        <v>NO</v>
      </c>
      <c r="U1079" s="201" t="str">
        <f t="shared" si="99"/>
        <v>NO</v>
      </c>
      <c r="V1079" s="139">
        <f t="shared" si="100"/>
        <v>0</v>
      </c>
      <c r="W1079" s="199" t="str">
        <f t="shared" si="102"/>
        <v/>
      </c>
    </row>
    <row r="1080" spans="1:23" ht="18" customHeight="1" x14ac:dyDescent="0.25">
      <c r="A1080" s="69"/>
      <c r="B1080" s="81"/>
      <c r="C1080" s="110"/>
      <c r="D1080" s="141" t="str">
        <f>IFERROR(IF(FixtureCalc!C1076="-","",IF(OR(FixtureCalc!E1076="blank row 1",FixtureCalc!E1076="blank row 2"),"","Matchweek "&amp;FixtureCalc!C1076)),"")</f>
        <v/>
      </c>
      <c r="E1080" s="142" t="str">
        <f>IFERROR(IF(LEN(INDEX(Settings!$D$6:$D$37,MATCH(Fixture!F1080,Settings!$C$6:$C$37,0)))=0,"",INDEX(Settings!$D$6:$D$37,MATCH(Fixture!F1080,Settings!$C$6:$C$37,0))),"")</f>
        <v/>
      </c>
      <c r="F1080" s="185" t="str">
        <f>IFERROR(IF(FixtureCalc!C1076="-","",IF(OR(FixtureCalc!E1076="blank row 1",FixtureCalc!E1076="blank row 2"),"", IF(LEN(INDEX(Settings!$C$6:$C$37,FixtureCalc!E1076))=0,"BYE",INDEX(Settings!$C$6:$C$37,FixtureCalc!E1076))  )),"")</f>
        <v/>
      </c>
      <c r="G1080" s="27"/>
      <c r="H1080" s="82"/>
      <c r="I1080" s="27"/>
      <c r="J1080" s="175" t="str">
        <f>IFERROR(IF(FixtureCalc!C1076="-","",IF(OR(FixtureCalc!F1076="blank row 1",FixtureCalc!F1076="blank row 2"),"",IF(LEN(INDEX(Settings!$C$6:$C$37,FixtureCalc!F1076))=0,"BYE",INDEX(Settings!$C$6:$C$37,FixtureCalc!F1076)) )),"")</f>
        <v/>
      </c>
      <c r="K1080" s="90"/>
      <c r="L1080" s="195" t="str">
        <f t="shared" si="101"/>
        <v/>
      </c>
      <c r="S1080" s="201" t="str">
        <f t="shared" si="97"/>
        <v>NO</v>
      </c>
      <c r="T1080" s="201" t="str">
        <f t="shared" si="98"/>
        <v>NO</v>
      </c>
      <c r="U1080" s="201" t="str">
        <f t="shared" si="99"/>
        <v>NO</v>
      </c>
      <c r="V1080" s="139">
        <f t="shared" si="100"/>
        <v>0</v>
      </c>
      <c r="W1080" s="199" t="str">
        <f t="shared" si="102"/>
        <v/>
      </c>
    </row>
    <row r="1081" spans="1:23" ht="18" customHeight="1" x14ac:dyDescent="0.25">
      <c r="A1081" s="69"/>
      <c r="B1081" s="81"/>
      <c r="C1081" s="110"/>
      <c r="D1081" s="141" t="str">
        <f>IFERROR(IF(FixtureCalc!C1077="-","",IF(OR(FixtureCalc!E1077="blank row 1",FixtureCalc!E1077="blank row 2"),"","Matchweek "&amp;FixtureCalc!C1077)),"")</f>
        <v/>
      </c>
      <c r="E1081" s="142" t="str">
        <f>IFERROR(IF(LEN(INDEX(Settings!$D$6:$D$37,MATCH(Fixture!F1081,Settings!$C$6:$C$37,0)))=0,"",INDEX(Settings!$D$6:$D$37,MATCH(Fixture!F1081,Settings!$C$6:$C$37,0))),"")</f>
        <v/>
      </c>
      <c r="F1081" s="185" t="str">
        <f>IFERROR(IF(FixtureCalc!C1077="-","",IF(OR(FixtureCalc!E1077="blank row 1",FixtureCalc!E1077="blank row 2"),"", IF(LEN(INDEX(Settings!$C$6:$C$37,FixtureCalc!E1077))=0,"BYE",INDEX(Settings!$C$6:$C$37,FixtureCalc!E1077))  )),"")</f>
        <v/>
      </c>
      <c r="G1081" s="27"/>
      <c r="H1081" s="82"/>
      <c r="I1081" s="27"/>
      <c r="J1081" s="175" t="str">
        <f>IFERROR(IF(FixtureCalc!C1077="-","",IF(OR(FixtureCalc!F1077="blank row 1",FixtureCalc!F1077="blank row 2"),"",IF(LEN(INDEX(Settings!$C$6:$C$37,FixtureCalc!F1077))=0,"BYE",INDEX(Settings!$C$6:$C$37,FixtureCalc!F1077)) )),"")</f>
        <v/>
      </c>
      <c r="K1081" s="90"/>
      <c r="L1081" s="195" t="str">
        <f t="shared" si="101"/>
        <v/>
      </c>
      <c r="S1081" s="201" t="str">
        <f t="shared" si="97"/>
        <v>NO</v>
      </c>
      <c r="T1081" s="201" t="str">
        <f t="shared" si="98"/>
        <v>NO</v>
      </c>
      <c r="U1081" s="201" t="str">
        <f t="shared" si="99"/>
        <v>NO</v>
      </c>
      <c r="V1081" s="139">
        <f t="shared" si="100"/>
        <v>0</v>
      </c>
      <c r="W1081" s="199" t="str">
        <f t="shared" si="102"/>
        <v/>
      </c>
    </row>
    <row r="1082" spans="1:23" ht="18" customHeight="1" x14ac:dyDescent="0.25">
      <c r="A1082" s="69"/>
      <c r="B1082" s="81"/>
      <c r="C1082" s="110"/>
      <c r="D1082" s="141" t="str">
        <f>IFERROR(IF(FixtureCalc!C1078="-","",IF(OR(FixtureCalc!E1078="blank row 1",FixtureCalc!E1078="blank row 2"),"","Matchweek "&amp;FixtureCalc!C1078)),"")</f>
        <v/>
      </c>
      <c r="E1082" s="142" t="str">
        <f>IFERROR(IF(LEN(INDEX(Settings!$D$6:$D$37,MATCH(Fixture!F1082,Settings!$C$6:$C$37,0)))=0,"",INDEX(Settings!$D$6:$D$37,MATCH(Fixture!F1082,Settings!$C$6:$C$37,0))),"")</f>
        <v/>
      </c>
      <c r="F1082" s="185" t="str">
        <f>IFERROR(IF(FixtureCalc!C1078="-","",IF(OR(FixtureCalc!E1078="blank row 1",FixtureCalc!E1078="blank row 2"),"", IF(LEN(INDEX(Settings!$C$6:$C$37,FixtureCalc!E1078))=0,"BYE",INDEX(Settings!$C$6:$C$37,FixtureCalc!E1078))  )),"")</f>
        <v/>
      </c>
      <c r="G1082" s="27"/>
      <c r="H1082" s="82"/>
      <c r="I1082" s="27"/>
      <c r="J1082" s="175" t="str">
        <f>IFERROR(IF(FixtureCalc!C1078="-","",IF(OR(FixtureCalc!F1078="blank row 1",FixtureCalc!F1078="blank row 2"),"",IF(LEN(INDEX(Settings!$C$6:$C$37,FixtureCalc!F1078))=0,"BYE",INDEX(Settings!$C$6:$C$37,FixtureCalc!F1078)) )),"")</f>
        <v/>
      </c>
      <c r="K1082" s="90"/>
      <c r="L1082" s="195" t="str">
        <f t="shared" si="101"/>
        <v/>
      </c>
      <c r="S1082" s="201" t="str">
        <f t="shared" si="97"/>
        <v>NO</v>
      </c>
      <c r="T1082" s="201" t="str">
        <f t="shared" si="98"/>
        <v>NO</v>
      </c>
      <c r="U1082" s="201" t="str">
        <f t="shared" si="99"/>
        <v>NO</v>
      </c>
      <c r="V1082" s="139">
        <f t="shared" si="100"/>
        <v>0</v>
      </c>
      <c r="W1082" s="199" t="str">
        <f t="shared" si="102"/>
        <v/>
      </c>
    </row>
    <row r="1083" spans="1:23" ht="18" customHeight="1" x14ac:dyDescent="0.25">
      <c r="A1083" s="69"/>
      <c r="B1083" s="81"/>
      <c r="C1083" s="110"/>
      <c r="D1083" s="141" t="str">
        <f>IFERROR(IF(FixtureCalc!C1079="-","",IF(OR(FixtureCalc!E1079="blank row 1",FixtureCalc!E1079="blank row 2"),"","Matchweek "&amp;FixtureCalc!C1079)),"")</f>
        <v/>
      </c>
      <c r="E1083" s="142" t="str">
        <f>IFERROR(IF(LEN(INDEX(Settings!$D$6:$D$37,MATCH(Fixture!F1083,Settings!$C$6:$C$37,0)))=0,"",INDEX(Settings!$D$6:$D$37,MATCH(Fixture!F1083,Settings!$C$6:$C$37,0))),"")</f>
        <v/>
      </c>
      <c r="F1083" s="185" t="str">
        <f>IFERROR(IF(FixtureCalc!C1079="-","",IF(OR(FixtureCalc!E1079="blank row 1",FixtureCalc!E1079="blank row 2"),"", IF(LEN(INDEX(Settings!$C$6:$C$37,FixtureCalc!E1079))=0,"BYE",INDEX(Settings!$C$6:$C$37,FixtureCalc!E1079))  )),"")</f>
        <v/>
      </c>
      <c r="G1083" s="27"/>
      <c r="H1083" s="82"/>
      <c r="I1083" s="27"/>
      <c r="J1083" s="175" t="str">
        <f>IFERROR(IF(FixtureCalc!C1079="-","",IF(OR(FixtureCalc!F1079="blank row 1",FixtureCalc!F1079="blank row 2"),"",IF(LEN(INDEX(Settings!$C$6:$C$37,FixtureCalc!F1079))=0,"BYE",INDEX(Settings!$C$6:$C$37,FixtureCalc!F1079)) )),"")</f>
        <v/>
      </c>
      <c r="K1083" s="90"/>
      <c r="L1083" s="195" t="str">
        <f t="shared" si="101"/>
        <v/>
      </c>
      <c r="S1083" s="201" t="str">
        <f t="shared" si="97"/>
        <v>NO</v>
      </c>
      <c r="T1083" s="201" t="str">
        <f t="shared" si="98"/>
        <v>NO</v>
      </c>
      <c r="U1083" s="201" t="str">
        <f t="shared" si="99"/>
        <v>NO</v>
      </c>
      <c r="V1083" s="139">
        <f t="shared" si="100"/>
        <v>0</v>
      </c>
      <c r="W1083" s="199" t="str">
        <f t="shared" si="102"/>
        <v/>
      </c>
    </row>
    <row r="1084" spans="1:23" ht="18" customHeight="1" x14ac:dyDescent="0.25">
      <c r="A1084" s="69"/>
      <c r="B1084" s="81"/>
      <c r="C1084" s="110"/>
      <c r="D1084" s="141" t="str">
        <f>IFERROR(IF(FixtureCalc!C1080="-","",IF(OR(FixtureCalc!E1080="blank row 1",FixtureCalc!E1080="blank row 2"),"","Matchweek "&amp;FixtureCalc!C1080)),"")</f>
        <v/>
      </c>
      <c r="E1084" s="142" t="str">
        <f>IFERROR(IF(LEN(INDEX(Settings!$D$6:$D$37,MATCH(Fixture!F1084,Settings!$C$6:$C$37,0)))=0,"",INDEX(Settings!$D$6:$D$37,MATCH(Fixture!F1084,Settings!$C$6:$C$37,0))),"")</f>
        <v/>
      </c>
      <c r="F1084" s="185" t="str">
        <f>IFERROR(IF(FixtureCalc!C1080="-","",IF(OR(FixtureCalc!E1080="blank row 1",FixtureCalc!E1080="blank row 2"),"", IF(LEN(INDEX(Settings!$C$6:$C$37,FixtureCalc!E1080))=0,"BYE",INDEX(Settings!$C$6:$C$37,FixtureCalc!E1080))  )),"")</f>
        <v/>
      </c>
      <c r="G1084" s="27"/>
      <c r="H1084" s="82"/>
      <c r="I1084" s="27"/>
      <c r="J1084" s="175" t="str">
        <f>IFERROR(IF(FixtureCalc!C1080="-","",IF(OR(FixtureCalc!F1080="blank row 1",FixtureCalc!F1080="blank row 2"),"",IF(LEN(INDEX(Settings!$C$6:$C$37,FixtureCalc!F1080))=0,"BYE",INDEX(Settings!$C$6:$C$37,FixtureCalc!F1080)) )),"")</f>
        <v/>
      </c>
      <c r="K1084" s="90"/>
      <c r="L1084" s="195" t="str">
        <f t="shared" si="101"/>
        <v/>
      </c>
      <c r="S1084" s="201" t="str">
        <f t="shared" si="97"/>
        <v>NO</v>
      </c>
      <c r="T1084" s="201" t="str">
        <f t="shared" si="98"/>
        <v>NO</v>
      </c>
      <c r="U1084" s="201" t="str">
        <f t="shared" si="99"/>
        <v>NO</v>
      </c>
      <c r="V1084" s="139">
        <f t="shared" si="100"/>
        <v>0</v>
      </c>
      <c r="W1084" s="199" t="str">
        <f t="shared" si="102"/>
        <v/>
      </c>
    </row>
    <row r="1085" spans="1:23" ht="18" customHeight="1" x14ac:dyDescent="0.25">
      <c r="A1085" s="69"/>
      <c r="B1085" s="81"/>
      <c r="C1085" s="110"/>
      <c r="D1085" s="141" t="str">
        <f>IFERROR(IF(FixtureCalc!C1081="-","",IF(OR(FixtureCalc!E1081="blank row 1",FixtureCalc!E1081="blank row 2"),"","Matchweek "&amp;FixtureCalc!C1081)),"")</f>
        <v/>
      </c>
      <c r="E1085" s="142" t="str">
        <f>IFERROR(IF(LEN(INDEX(Settings!$D$6:$D$37,MATCH(Fixture!F1085,Settings!$C$6:$C$37,0)))=0,"",INDEX(Settings!$D$6:$D$37,MATCH(Fixture!F1085,Settings!$C$6:$C$37,0))),"")</f>
        <v/>
      </c>
      <c r="F1085" s="185" t="str">
        <f>IFERROR(IF(FixtureCalc!C1081="-","",IF(OR(FixtureCalc!E1081="blank row 1",FixtureCalc!E1081="blank row 2"),"", IF(LEN(INDEX(Settings!$C$6:$C$37,FixtureCalc!E1081))=0,"BYE",INDEX(Settings!$C$6:$C$37,FixtureCalc!E1081))  )),"")</f>
        <v/>
      </c>
      <c r="G1085" s="27"/>
      <c r="H1085" s="82"/>
      <c r="I1085" s="27"/>
      <c r="J1085" s="175" t="str">
        <f>IFERROR(IF(FixtureCalc!C1081="-","",IF(OR(FixtureCalc!F1081="blank row 1",FixtureCalc!F1081="blank row 2"),"",IF(LEN(INDEX(Settings!$C$6:$C$37,FixtureCalc!F1081))=0,"BYE",INDEX(Settings!$C$6:$C$37,FixtureCalc!F1081)) )),"")</f>
        <v/>
      </c>
      <c r="K1085" s="90"/>
      <c r="L1085" s="195" t="str">
        <f t="shared" si="101"/>
        <v/>
      </c>
      <c r="S1085" s="201" t="str">
        <f t="shared" si="97"/>
        <v>NO</v>
      </c>
      <c r="T1085" s="201" t="str">
        <f t="shared" si="98"/>
        <v>NO</v>
      </c>
      <c r="U1085" s="201" t="str">
        <f t="shared" si="99"/>
        <v>NO</v>
      </c>
      <c r="V1085" s="139">
        <f t="shared" si="100"/>
        <v>0</v>
      </c>
      <c r="W1085" s="199" t="str">
        <f t="shared" si="102"/>
        <v/>
      </c>
    </row>
    <row r="1086" spans="1:23" ht="18" customHeight="1" x14ac:dyDescent="0.25">
      <c r="A1086" s="69"/>
      <c r="B1086" s="81"/>
      <c r="C1086" s="110"/>
      <c r="D1086" s="141" t="str">
        <f>IFERROR(IF(FixtureCalc!C1082="-","",IF(OR(FixtureCalc!E1082="blank row 1",FixtureCalc!E1082="blank row 2"),"","Matchweek "&amp;FixtureCalc!C1082)),"")</f>
        <v/>
      </c>
      <c r="E1086" s="142" t="str">
        <f>IFERROR(IF(LEN(INDEX(Settings!$D$6:$D$37,MATCH(Fixture!F1086,Settings!$C$6:$C$37,0)))=0,"",INDEX(Settings!$D$6:$D$37,MATCH(Fixture!F1086,Settings!$C$6:$C$37,0))),"")</f>
        <v/>
      </c>
      <c r="F1086" s="185" t="str">
        <f>IFERROR(IF(FixtureCalc!C1082="-","",IF(OR(FixtureCalc!E1082="blank row 1",FixtureCalc!E1082="blank row 2"),"", IF(LEN(INDEX(Settings!$C$6:$C$37,FixtureCalc!E1082))=0,"BYE",INDEX(Settings!$C$6:$C$37,FixtureCalc!E1082))  )),"")</f>
        <v/>
      </c>
      <c r="G1086" s="27"/>
      <c r="H1086" s="82"/>
      <c r="I1086" s="27"/>
      <c r="J1086" s="175" t="str">
        <f>IFERROR(IF(FixtureCalc!C1082="-","",IF(OR(FixtureCalc!F1082="blank row 1",FixtureCalc!F1082="blank row 2"),"",IF(LEN(INDEX(Settings!$C$6:$C$37,FixtureCalc!F1082))=0,"BYE",INDEX(Settings!$C$6:$C$37,FixtureCalc!F1082)) )),"")</f>
        <v/>
      </c>
      <c r="K1086" s="90"/>
      <c r="L1086" s="195" t="str">
        <f t="shared" si="101"/>
        <v/>
      </c>
      <c r="S1086" s="201" t="str">
        <f t="shared" si="97"/>
        <v>NO</v>
      </c>
      <c r="T1086" s="201" t="str">
        <f t="shared" si="98"/>
        <v>NO</v>
      </c>
      <c r="U1086" s="201" t="str">
        <f t="shared" si="99"/>
        <v>NO</v>
      </c>
      <c r="V1086" s="139">
        <f t="shared" si="100"/>
        <v>0</v>
      </c>
      <c r="W1086" s="199" t="str">
        <f t="shared" si="102"/>
        <v/>
      </c>
    </row>
    <row r="1087" spans="1:23" ht="18" customHeight="1" x14ac:dyDescent="0.25">
      <c r="A1087" s="69"/>
      <c r="B1087" s="81"/>
      <c r="C1087" s="110"/>
      <c r="D1087" s="141" t="str">
        <f>IFERROR(IF(FixtureCalc!C1083="-","",IF(OR(FixtureCalc!E1083="blank row 1",FixtureCalc!E1083="blank row 2"),"","Matchweek "&amp;FixtureCalc!C1083)),"")</f>
        <v/>
      </c>
      <c r="E1087" s="142" t="str">
        <f>IFERROR(IF(LEN(INDEX(Settings!$D$6:$D$37,MATCH(Fixture!F1087,Settings!$C$6:$C$37,0)))=0,"",INDEX(Settings!$D$6:$D$37,MATCH(Fixture!F1087,Settings!$C$6:$C$37,0))),"")</f>
        <v/>
      </c>
      <c r="F1087" s="185" t="str">
        <f>IFERROR(IF(FixtureCalc!C1083="-","",IF(OR(FixtureCalc!E1083="blank row 1",FixtureCalc!E1083="blank row 2"),"", IF(LEN(INDEX(Settings!$C$6:$C$37,FixtureCalc!E1083))=0,"BYE",INDEX(Settings!$C$6:$C$37,FixtureCalc!E1083))  )),"")</f>
        <v/>
      </c>
      <c r="G1087" s="27"/>
      <c r="H1087" s="82"/>
      <c r="I1087" s="27"/>
      <c r="J1087" s="175" t="str">
        <f>IFERROR(IF(FixtureCalc!C1083="-","",IF(OR(FixtureCalc!F1083="blank row 1",FixtureCalc!F1083="blank row 2"),"",IF(LEN(INDEX(Settings!$C$6:$C$37,FixtureCalc!F1083))=0,"BYE",INDEX(Settings!$C$6:$C$37,FixtureCalc!F1083)) )),"")</f>
        <v/>
      </c>
      <c r="K1087" s="90"/>
      <c r="L1087" s="195" t="str">
        <f t="shared" si="101"/>
        <v/>
      </c>
      <c r="S1087" s="201" t="str">
        <f t="shared" si="97"/>
        <v>NO</v>
      </c>
      <c r="T1087" s="201" t="str">
        <f t="shared" si="98"/>
        <v>NO</v>
      </c>
      <c r="U1087" s="201" t="str">
        <f t="shared" si="99"/>
        <v>NO</v>
      </c>
      <c r="V1087" s="139">
        <f t="shared" si="100"/>
        <v>0</v>
      </c>
      <c r="W1087" s="199" t="str">
        <f t="shared" si="102"/>
        <v/>
      </c>
    </row>
    <row r="1088" spans="1:23" ht="18" customHeight="1" x14ac:dyDescent="0.25">
      <c r="A1088" s="69"/>
      <c r="B1088" s="81"/>
      <c r="C1088" s="110"/>
      <c r="D1088" s="141" t="str">
        <f>IFERROR(IF(FixtureCalc!C1084="-","",IF(OR(FixtureCalc!E1084="blank row 1",FixtureCalc!E1084="blank row 2"),"","Matchweek "&amp;FixtureCalc!C1084)),"")</f>
        <v/>
      </c>
      <c r="E1088" s="142" t="str">
        <f>IFERROR(IF(LEN(INDEX(Settings!$D$6:$D$37,MATCH(Fixture!F1088,Settings!$C$6:$C$37,0)))=0,"",INDEX(Settings!$D$6:$D$37,MATCH(Fixture!F1088,Settings!$C$6:$C$37,0))),"")</f>
        <v/>
      </c>
      <c r="F1088" s="185" t="str">
        <f>IFERROR(IF(FixtureCalc!C1084="-","",IF(OR(FixtureCalc!E1084="blank row 1",FixtureCalc!E1084="blank row 2"),"", IF(LEN(INDEX(Settings!$C$6:$C$37,FixtureCalc!E1084))=0,"BYE",INDEX(Settings!$C$6:$C$37,FixtureCalc!E1084))  )),"")</f>
        <v/>
      </c>
      <c r="G1088" s="27"/>
      <c r="H1088" s="82"/>
      <c r="I1088" s="27"/>
      <c r="J1088" s="175" t="str">
        <f>IFERROR(IF(FixtureCalc!C1084="-","",IF(OR(FixtureCalc!F1084="blank row 1",FixtureCalc!F1084="blank row 2"),"",IF(LEN(INDEX(Settings!$C$6:$C$37,FixtureCalc!F1084))=0,"BYE",INDEX(Settings!$C$6:$C$37,FixtureCalc!F1084)) )),"")</f>
        <v/>
      </c>
      <c r="K1088" s="90"/>
      <c r="L1088" s="195" t="str">
        <f t="shared" si="101"/>
        <v/>
      </c>
      <c r="S1088" s="201" t="str">
        <f t="shared" si="97"/>
        <v>NO</v>
      </c>
      <c r="T1088" s="201" t="str">
        <f t="shared" si="98"/>
        <v>NO</v>
      </c>
      <c r="U1088" s="201" t="str">
        <f t="shared" si="99"/>
        <v>NO</v>
      </c>
      <c r="V1088" s="139">
        <f t="shared" si="100"/>
        <v>0</v>
      </c>
      <c r="W1088" s="199" t="str">
        <f t="shared" si="102"/>
        <v/>
      </c>
    </row>
    <row r="1089" spans="1:23" ht="18" customHeight="1" x14ac:dyDescent="0.25">
      <c r="A1089" s="69"/>
      <c r="B1089" s="81"/>
      <c r="C1089" s="110"/>
      <c r="D1089" s="141" t="str">
        <f>IFERROR(IF(FixtureCalc!C1085="-","",IF(OR(FixtureCalc!E1085="blank row 1",FixtureCalc!E1085="blank row 2"),"","Matchweek "&amp;FixtureCalc!C1085)),"")</f>
        <v/>
      </c>
      <c r="E1089" s="142" t="str">
        <f>IFERROR(IF(LEN(INDEX(Settings!$D$6:$D$37,MATCH(Fixture!F1089,Settings!$C$6:$C$37,0)))=0,"",INDEX(Settings!$D$6:$D$37,MATCH(Fixture!F1089,Settings!$C$6:$C$37,0))),"")</f>
        <v/>
      </c>
      <c r="F1089" s="185" t="str">
        <f>IFERROR(IF(FixtureCalc!C1085="-","",IF(OR(FixtureCalc!E1085="blank row 1",FixtureCalc!E1085="blank row 2"),"", IF(LEN(INDEX(Settings!$C$6:$C$37,FixtureCalc!E1085))=0,"BYE",INDEX(Settings!$C$6:$C$37,FixtureCalc!E1085))  )),"")</f>
        <v/>
      </c>
      <c r="G1089" s="27"/>
      <c r="H1089" s="82"/>
      <c r="I1089" s="27"/>
      <c r="J1089" s="175" t="str">
        <f>IFERROR(IF(FixtureCalc!C1085="-","",IF(OR(FixtureCalc!F1085="blank row 1",FixtureCalc!F1085="blank row 2"),"",IF(LEN(INDEX(Settings!$C$6:$C$37,FixtureCalc!F1085))=0,"BYE",INDEX(Settings!$C$6:$C$37,FixtureCalc!F1085)) )),"")</f>
        <v/>
      </c>
      <c r="K1089" s="90"/>
      <c r="L1089" s="195" t="str">
        <f t="shared" si="101"/>
        <v/>
      </c>
      <c r="S1089" s="201" t="str">
        <f t="shared" si="97"/>
        <v>NO</v>
      </c>
      <c r="T1089" s="201" t="str">
        <f t="shared" si="98"/>
        <v>NO</v>
      </c>
      <c r="U1089" s="201" t="str">
        <f t="shared" si="99"/>
        <v>NO</v>
      </c>
      <c r="V1089" s="139">
        <f t="shared" si="100"/>
        <v>0</v>
      </c>
      <c r="W1089" s="199" t="str">
        <f t="shared" si="102"/>
        <v/>
      </c>
    </row>
    <row r="1090" spans="1:23" ht="18" customHeight="1" x14ac:dyDescent="0.25">
      <c r="A1090" s="69"/>
      <c r="B1090" s="81"/>
      <c r="C1090" s="110"/>
      <c r="D1090" s="141" t="str">
        <f>IFERROR(IF(FixtureCalc!C1086="-","",IF(OR(FixtureCalc!E1086="blank row 1",FixtureCalc!E1086="blank row 2"),"","Matchweek "&amp;FixtureCalc!C1086)),"")</f>
        <v/>
      </c>
      <c r="E1090" s="142" t="str">
        <f>IFERROR(IF(LEN(INDEX(Settings!$D$6:$D$37,MATCH(Fixture!F1090,Settings!$C$6:$C$37,0)))=0,"",INDEX(Settings!$D$6:$D$37,MATCH(Fixture!F1090,Settings!$C$6:$C$37,0))),"")</f>
        <v/>
      </c>
      <c r="F1090" s="185" t="str">
        <f>IFERROR(IF(FixtureCalc!C1086="-","",IF(OR(FixtureCalc!E1086="blank row 1",FixtureCalc!E1086="blank row 2"),"", IF(LEN(INDEX(Settings!$C$6:$C$37,FixtureCalc!E1086))=0,"BYE",INDEX(Settings!$C$6:$C$37,FixtureCalc!E1086))  )),"")</f>
        <v/>
      </c>
      <c r="G1090" s="27"/>
      <c r="H1090" s="82"/>
      <c r="I1090" s="27"/>
      <c r="J1090" s="175" t="str">
        <f>IFERROR(IF(FixtureCalc!C1086="-","",IF(OR(FixtureCalc!F1086="blank row 1",FixtureCalc!F1086="blank row 2"),"",IF(LEN(INDEX(Settings!$C$6:$C$37,FixtureCalc!F1086))=0,"BYE",INDEX(Settings!$C$6:$C$37,FixtureCalc!F1086)) )),"")</f>
        <v/>
      </c>
      <c r="K1090" s="90"/>
      <c r="L1090" s="195" t="str">
        <f t="shared" si="101"/>
        <v/>
      </c>
      <c r="S1090" s="201" t="str">
        <f t="shared" si="97"/>
        <v>NO</v>
      </c>
      <c r="T1090" s="201" t="str">
        <f t="shared" si="98"/>
        <v>NO</v>
      </c>
      <c r="U1090" s="201" t="str">
        <f t="shared" si="99"/>
        <v>NO</v>
      </c>
      <c r="V1090" s="139">
        <f t="shared" si="100"/>
        <v>0</v>
      </c>
      <c r="W1090" s="199" t="str">
        <f t="shared" si="102"/>
        <v/>
      </c>
    </row>
    <row r="1091" spans="1:23" ht="18" customHeight="1" x14ac:dyDescent="0.25">
      <c r="A1091" s="69"/>
      <c r="B1091" s="81"/>
      <c r="C1091" s="110"/>
      <c r="D1091" s="141" t="str">
        <f>IFERROR(IF(FixtureCalc!C1087="-","",IF(OR(FixtureCalc!E1087="blank row 1",FixtureCalc!E1087="blank row 2"),"","Matchweek "&amp;FixtureCalc!C1087)),"")</f>
        <v/>
      </c>
      <c r="E1091" s="142" t="str">
        <f>IFERROR(IF(LEN(INDEX(Settings!$D$6:$D$37,MATCH(Fixture!F1091,Settings!$C$6:$C$37,0)))=0,"",INDEX(Settings!$D$6:$D$37,MATCH(Fixture!F1091,Settings!$C$6:$C$37,0))),"")</f>
        <v/>
      </c>
      <c r="F1091" s="185" t="str">
        <f>IFERROR(IF(FixtureCalc!C1087="-","",IF(OR(FixtureCalc!E1087="blank row 1",FixtureCalc!E1087="blank row 2"),"", IF(LEN(INDEX(Settings!$C$6:$C$37,FixtureCalc!E1087))=0,"BYE",INDEX(Settings!$C$6:$C$37,FixtureCalc!E1087))  )),"")</f>
        <v/>
      </c>
      <c r="G1091" s="27"/>
      <c r="H1091" s="82"/>
      <c r="I1091" s="27"/>
      <c r="J1091" s="175" t="str">
        <f>IFERROR(IF(FixtureCalc!C1087="-","",IF(OR(FixtureCalc!F1087="blank row 1",FixtureCalc!F1087="blank row 2"),"",IF(LEN(INDEX(Settings!$C$6:$C$37,FixtureCalc!F1087))=0,"BYE",INDEX(Settings!$C$6:$C$37,FixtureCalc!F1087)) )),"")</f>
        <v/>
      </c>
      <c r="K1091" s="90"/>
      <c r="L1091" s="195" t="str">
        <f t="shared" si="101"/>
        <v/>
      </c>
      <c r="S1091" s="201" t="str">
        <f t="shared" si="97"/>
        <v>NO</v>
      </c>
      <c r="T1091" s="201" t="str">
        <f t="shared" si="98"/>
        <v>NO</v>
      </c>
      <c r="U1091" s="201" t="str">
        <f t="shared" si="99"/>
        <v>NO</v>
      </c>
      <c r="V1091" s="139">
        <f t="shared" si="100"/>
        <v>0</v>
      </c>
      <c r="W1091" s="199" t="str">
        <f t="shared" si="102"/>
        <v/>
      </c>
    </row>
    <row r="1092" spans="1:23" ht="18" customHeight="1" x14ac:dyDescent="0.25">
      <c r="A1092" s="69"/>
      <c r="B1092" s="81"/>
      <c r="C1092" s="110"/>
      <c r="D1092" s="141" t="str">
        <f>IFERROR(IF(FixtureCalc!C1088="-","",IF(OR(FixtureCalc!E1088="blank row 1",FixtureCalc!E1088="blank row 2"),"","Matchweek "&amp;FixtureCalc!C1088)),"")</f>
        <v/>
      </c>
      <c r="E1092" s="142" t="str">
        <f>IFERROR(IF(LEN(INDEX(Settings!$D$6:$D$37,MATCH(Fixture!F1092,Settings!$C$6:$C$37,0)))=0,"",INDEX(Settings!$D$6:$D$37,MATCH(Fixture!F1092,Settings!$C$6:$C$37,0))),"")</f>
        <v/>
      </c>
      <c r="F1092" s="185" t="str">
        <f>IFERROR(IF(FixtureCalc!C1088="-","",IF(OR(FixtureCalc!E1088="blank row 1",FixtureCalc!E1088="blank row 2"),"", IF(LEN(INDEX(Settings!$C$6:$C$37,FixtureCalc!E1088))=0,"BYE",INDEX(Settings!$C$6:$C$37,FixtureCalc!E1088))  )),"")</f>
        <v/>
      </c>
      <c r="G1092" s="27"/>
      <c r="H1092" s="82"/>
      <c r="I1092" s="27"/>
      <c r="J1092" s="175" t="str">
        <f>IFERROR(IF(FixtureCalc!C1088="-","",IF(OR(FixtureCalc!F1088="blank row 1",FixtureCalc!F1088="blank row 2"),"",IF(LEN(INDEX(Settings!$C$6:$C$37,FixtureCalc!F1088))=0,"BYE",INDEX(Settings!$C$6:$C$37,FixtureCalc!F1088)) )),"")</f>
        <v/>
      </c>
      <c r="K1092" s="90"/>
      <c r="L1092" s="195" t="str">
        <f t="shared" si="101"/>
        <v/>
      </c>
      <c r="S1092" s="201" t="str">
        <f t="shared" si="97"/>
        <v>NO</v>
      </c>
      <c r="T1092" s="201" t="str">
        <f t="shared" si="98"/>
        <v>NO</v>
      </c>
      <c r="U1092" s="201" t="str">
        <f t="shared" si="99"/>
        <v>NO</v>
      </c>
      <c r="V1092" s="139">
        <f t="shared" si="100"/>
        <v>0</v>
      </c>
      <c r="W1092" s="199" t="str">
        <f t="shared" si="102"/>
        <v/>
      </c>
    </row>
    <row r="1093" spans="1:23" ht="18" customHeight="1" x14ac:dyDescent="0.25">
      <c r="A1093" s="69"/>
      <c r="B1093" s="81"/>
      <c r="C1093" s="110"/>
      <c r="D1093" s="141" t="str">
        <f>IFERROR(IF(FixtureCalc!C1089="-","",IF(OR(FixtureCalc!E1089="blank row 1",FixtureCalc!E1089="blank row 2"),"","Matchweek "&amp;FixtureCalc!C1089)),"")</f>
        <v/>
      </c>
      <c r="E1093" s="142" t="str">
        <f>IFERROR(IF(LEN(INDEX(Settings!$D$6:$D$37,MATCH(Fixture!F1093,Settings!$C$6:$C$37,0)))=0,"",INDEX(Settings!$D$6:$D$37,MATCH(Fixture!F1093,Settings!$C$6:$C$37,0))),"")</f>
        <v/>
      </c>
      <c r="F1093" s="185" t="str">
        <f>IFERROR(IF(FixtureCalc!C1089="-","",IF(OR(FixtureCalc!E1089="blank row 1",FixtureCalc!E1089="blank row 2"),"", IF(LEN(INDEX(Settings!$C$6:$C$37,FixtureCalc!E1089))=0,"BYE",INDEX(Settings!$C$6:$C$37,FixtureCalc!E1089))  )),"")</f>
        <v/>
      </c>
      <c r="G1093" s="27"/>
      <c r="H1093" s="82"/>
      <c r="I1093" s="27"/>
      <c r="J1093" s="175" t="str">
        <f>IFERROR(IF(FixtureCalc!C1089="-","",IF(OR(FixtureCalc!F1089="blank row 1",FixtureCalc!F1089="blank row 2"),"",IF(LEN(INDEX(Settings!$C$6:$C$37,FixtureCalc!F1089))=0,"BYE",INDEX(Settings!$C$6:$C$37,FixtureCalc!F1089)) )),"")</f>
        <v/>
      </c>
      <c r="K1093" s="90"/>
      <c r="L1093" s="195" t="str">
        <f t="shared" si="101"/>
        <v/>
      </c>
      <c r="S1093" s="201" t="str">
        <f t="shared" si="97"/>
        <v>NO</v>
      </c>
      <c r="T1093" s="201" t="str">
        <f t="shared" si="98"/>
        <v>NO</v>
      </c>
      <c r="U1093" s="201" t="str">
        <f t="shared" si="99"/>
        <v>NO</v>
      </c>
      <c r="V1093" s="139">
        <f t="shared" si="100"/>
        <v>0</v>
      </c>
      <c r="W1093" s="199" t="str">
        <f t="shared" si="102"/>
        <v/>
      </c>
    </row>
    <row r="1094" spans="1:23" ht="18" customHeight="1" x14ac:dyDescent="0.25">
      <c r="A1094" s="69"/>
      <c r="B1094" s="81"/>
      <c r="C1094" s="110"/>
      <c r="D1094" s="141" t="str">
        <f>IFERROR(IF(FixtureCalc!C1090="-","",IF(OR(FixtureCalc!E1090="blank row 1",FixtureCalc!E1090="blank row 2"),"","Matchweek "&amp;FixtureCalc!C1090)),"")</f>
        <v/>
      </c>
      <c r="E1094" s="142" t="str">
        <f>IFERROR(IF(LEN(INDEX(Settings!$D$6:$D$37,MATCH(Fixture!F1094,Settings!$C$6:$C$37,0)))=0,"",INDEX(Settings!$D$6:$D$37,MATCH(Fixture!F1094,Settings!$C$6:$C$37,0))),"")</f>
        <v/>
      </c>
      <c r="F1094" s="185" t="str">
        <f>IFERROR(IF(FixtureCalc!C1090="-","",IF(OR(FixtureCalc!E1090="blank row 1",FixtureCalc!E1090="blank row 2"),"", IF(LEN(INDEX(Settings!$C$6:$C$37,FixtureCalc!E1090))=0,"BYE",INDEX(Settings!$C$6:$C$37,FixtureCalc!E1090))  )),"")</f>
        <v/>
      </c>
      <c r="G1094" s="27"/>
      <c r="H1094" s="82"/>
      <c r="I1094" s="27"/>
      <c r="J1094" s="175" t="str">
        <f>IFERROR(IF(FixtureCalc!C1090="-","",IF(OR(FixtureCalc!F1090="blank row 1",FixtureCalc!F1090="blank row 2"),"",IF(LEN(INDEX(Settings!$C$6:$C$37,FixtureCalc!F1090))=0,"BYE",INDEX(Settings!$C$6:$C$37,FixtureCalc!F1090)) )),"")</f>
        <v/>
      </c>
      <c r="K1094" s="90"/>
      <c r="L1094" s="195" t="str">
        <f t="shared" si="101"/>
        <v/>
      </c>
      <c r="S1094" s="201" t="str">
        <f t="shared" si="97"/>
        <v>NO</v>
      </c>
      <c r="T1094" s="201" t="str">
        <f t="shared" si="98"/>
        <v>NO</v>
      </c>
      <c r="U1094" s="201" t="str">
        <f t="shared" si="99"/>
        <v>NO</v>
      </c>
      <c r="V1094" s="139">
        <f t="shared" si="100"/>
        <v>0</v>
      </c>
      <c r="W1094" s="199" t="str">
        <f t="shared" si="102"/>
        <v/>
      </c>
    </row>
    <row r="1095" spans="1:23" ht="18" customHeight="1" x14ac:dyDescent="0.25">
      <c r="A1095" s="69"/>
      <c r="B1095" s="81"/>
      <c r="C1095" s="110"/>
      <c r="D1095" s="141" t="str">
        <f>IFERROR(IF(FixtureCalc!C1091="-","",IF(OR(FixtureCalc!E1091="blank row 1",FixtureCalc!E1091="blank row 2"),"","Matchweek "&amp;FixtureCalc!C1091)),"")</f>
        <v/>
      </c>
      <c r="E1095" s="142" t="str">
        <f>IFERROR(IF(LEN(INDEX(Settings!$D$6:$D$37,MATCH(Fixture!F1095,Settings!$C$6:$C$37,0)))=0,"",INDEX(Settings!$D$6:$D$37,MATCH(Fixture!F1095,Settings!$C$6:$C$37,0))),"")</f>
        <v/>
      </c>
      <c r="F1095" s="185" t="str">
        <f>IFERROR(IF(FixtureCalc!C1091="-","",IF(OR(FixtureCalc!E1091="blank row 1",FixtureCalc!E1091="blank row 2"),"", IF(LEN(INDEX(Settings!$C$6:$C$37,FixtureCalc!E1091))=0,"BYE",INDEX(Settings!$C$6:$C$37,FixtureCalc!E1091))  )),"")</f>
        <v/>
      </c>
      <c r="G1095" s="27"/>
      <c r="H1095" s="82"/>
      <c r="I1095" s="27"/>
      <c r="J1095" s="175" t="str">
        <f>IFERROR(IF(FixtureCalc!C1091="-","",IF(OR(FixtureCalc!F1091="blank row 1",FixtureCalc!F1091="blank row 2"),"",IF(LEN(INDEX(Settings!$C$6:$C$37,FixtureCalc!F1091))=0,"BYE",INDEX(Settings!$C$6:$C$37,FixtureCalc!F1091)) )),"")</f>
        <v/>
      </c>
      <c r="K1095" s="90"/>
      <c r="L1095" s="195" t="str">
        <f t="shared" si="101"/>
        <v/>
      </c>
      <c r="S1095" s="201" t="str">
        <f t="shared" si="97"/>
        <v>NO</v>
      </c>
      <c r="T1095" s="201" t="str">
        <f t="shared" si="98"/>
        <v>NO</v>
      </c>
      <c r="U1095" s="201" t="str">
        <f t="shared" si="99"/>
        <v>NO</v>
      </c>
      <c r="V1095" s="139">
        <f t="shared" si="100"/>
        <v>0</v>
      </c>
      <c r="W1095" s="199" t="str">
        <f t="shared" si="102"/>
        <v/>
      </c>
    </row>
    <row r="1096" spans="1:23" ht="18" customHeight="1" x14ac:dyDescent="0.25">
      <c r="A1096" s="69"/>
      <c r="B1096" s="81"/>
      <c r="C1096" s="110"/>
      <c r="D1096" s="141" t="str">
        <f>IFERROR(IF(FixtureCalc!C1092="-","",IF(OR(FixtureCalc!E1092="blank row 1",FixtureCalc!E1092="blank row 2"),"","Matchweek "&amp;FixtureCalc!C1092)),"")</f>
        <v/>
      </c>
      <c r="E1096" s="142" t="str">
        <f>IFERROR(IF(LEN(INDEX(Settings!$D$6:$D$37,MATCH(Fixture!F1096,Settings!$C$6:$C$37,0)))=0,"",INDEX(Settings!$D$6:$D$37,MATCH(Fixture!F1096,Settings!$C$6:$C$37,0))),"")</f>
        <v/>
      </c>
      <c r="F1096" s="185" t="str">
        <f>IFERROR(IF(FixtureCalc!C1092="-","",IF(OR(FixtureCalc!E1092="blank row 1",FixtureCalc!E1092="blank row 2"),"", IF(LEN(INDEX(Settings!$C$6:$C$37,FixtureCalc!E1092))=0,"BYE",INDEX(Settings!$C$6:$C$37,FixtureCalc!E1092))  )),"")</f>
        <v/>
      </c>
      <c r="G1096" s="27"/>
      <c r="H1096" s="82"/>
      <c r="I1096" s="27"/>
      <c r="J1096" s="175" t="str">
        <f>IFERROR(IF(FixtureCalc!C1092="-","",IF(OR(FixtureCalc!F1092="blank row 1",FixtureCalc!F1092="blank row 2"),"",IF(LEN(INDEX(Settings!$C$6:$C$37,FixtureCalc!F1092))=0,"BYE",INDEX(Settings!$C$6:$C$37,FixtureCalc!F1092)) )),"")</f>
        <v/>
      </c>
      <c r="K1096" s="90"/>
      <c r="L1096" s="195" t="str">
        <f t="shared" si="101"/>
        <v/>
      </c>
      <c r="S1096" s="201" t="str">
        <f t="shared" ref="S1096:S1159" si="103">IFERROR(IF(AND(LEN(F1096)&gt;0,LEN(J1096)&gt;0),"YES","NO"),"")</f>
        <v>NO</v>
      </c>
      <c r="T1096" s="201" t="str">
        <f t="shared" ref="T1096:T1159" si="104">IFERROR(IF(OR(F1096="BYE",J1096="BYE"),"YES","NO"),"")</f>
        <v>NO</v>
      </c>
      <c r="U1096" s="201" t="str">
        <f t="shared" ref="U1096:U1159" si="105">IF(OR(LEN(G1096)=0,LEN(I1096)=0),"NO","YES")</f>
        <v>NO</v>
      </c>
      <c r="V1096" s="139">
        <f t="shared" ref="V1096:V1159" si="106">IF(LEN(D1096)=0,0,COUNTIFS($D$8:$D$1750,D1096,$G$8:$G$1750,"&lt;&gt;"&amp;"",$I$8:$I$1750,"&lt;&gt;"&amp;""))</f>
        <v>0</v>
      </c>
      <c r="W1096" s="199" t="str">
        <f t="shared" si="102"/>
        <v/>
      </c>
    </row>
    <row r="1097" spans="1:23" ht="18" customHeight="1" x14ac:dyDescent="0.25">
      <c r="A1097" s="69"/>
      <c r="B1097" s="81"/>
      <c r="C1097" s="110"/>
      <c r="D1097" s="141" t="str">
        <f>IFERROR(IF(FixtureCalc!C1093="-","",IF(OR(FixtureCalc!E1093="blank row 1",FixtureCalc!E1093="blank row 2"),"","Matchweek "&amp;FixtureCalc!C1093)),"")</f>
        <v/>
      </c>
      <c r="E1097" s="142" t="str">
        <f>IFERROR(IF(LEN(INDEX(Settings!$D$6:$D$37,MATCH(Fixture!F1097,Settings!$C$6:$C$37,0)))=0,"",INDEX(Settings!$D$6:$D$37,MATCH(Fixture!F1097,Settings!$C$6:$C$37,0))),"")</f>
        <v/>
      </c>
      <c r="F1097" s="185" t="str">
        <f>IFERROR(IF(FixtureCalc!C1093="-","",IF(OR(FixtureCalc!E1093="blank row 1",FixtureCalc!E1093="blank row 2"),"", IF(LEN(INDEX(Settings!$C$6:$C$37,FixtureCalc!E1093))=0,"BYE",INDEX(Settings!$C$6:$C$37,FixtureCalc!E1093))  )),"")</f>
        <v/>
      </c>
      <c r="G1097" s="27"/>
      <c r="H1097" s="82"/>
      <c r="I1097" s="27"/>
      <c r="J1097" s="175" t="str">
        <f>IFERROR(IF(FixtureCalc!C1093="-","",IF(OR(FixtureCalc!F1093="blank row 1",FixtureCalc!F1093="blank row 2"),"",IF(LEN(INDEX(Settings!$C$6:$C$37,FixtureCalc!F1093))=0,"BYE",INDEX(Settings!$C$6:$C$37,FixtureCalc!F1093)) )),"")</f>
        <v/>
      </c>
      <c r="K1097" s="90"/>
      <c r="L1097" s="195" t="str">
        <f t="shared" ref="L1097:L1160" si="107">IFERROR(IF(LEN(W1097)&gt;0,"←",""),"")</f>
        <v/>
      </c>
      <c r="S1097" s="201" t="str">
        <f t="shared" si="103"/>
        <v>NO</v>
      </c>
      <c r="T1097" s="201" t="str">
        <f t="shared" si="104"/>
        <v>NO</v>
      </c>
      <c r="U1097" s="201" t="str">
        <f t="shared" si="105"/>
        <v>NO</v>
      </c>
      <c r="V1097" s="139">
        <f t="shared" si="106"/>
        <v>0</v>
      </c>
      <c r="W1097" s="199" t="str">
        <f t="shared" si="102"/>
        <v/>
      </c>
    </row>
    <row r="1098" spans="1:23" ht="18" customHeight="1" x14ac:dyDescent="0.25">
      <c r="A1098" s="69"/>
      <c r="B1098" s="81"/>
      <c r="C1098" s="110"/>
      <c r="D1098" s="141" t="str">
        <f>IFERROR(IF(FixtureCalc!C1094="-","",IF(OR(FixtureCalc!E1094="blank row 1",FixtureCalc!E1094="blank row 2"),"","Matchweek "&amp;FixtureCalc!C1094)),"")</f>
        <v/>
      </c>
      <c r="E1098" s="142" t="str">
        <f>IFERROR(IF(LEN(INDEX(Settings!$D$6:$D$37,MATCH(Fixture!F1098,Settings!$C$6:$C$37,0)))=0,"",INDEX(Settings!$D$6:$D$37,MATCH(Fixture!F1098,Settings!$C$6:$C$37,0))),"")</f>
        <v/>
      </c>
      <c r="F1098" s="185" t="str">
        <f>IFERROR(IF(FixtureCalc!C1094="-","",IF(OR(FixtureCalc!E1094="blank row 1",FixtureCalc!E1094="blank row 2"),"", IF(LEN(INDEX(Settings!$C$6:$C$37,FixtureCalc!E1094))=0,"BYE",INDEX(Settings!$C$6:$C$37,FixtureCalc!E1094))  )),"")</f>
        <v/>
      </c>
      <c r="G1098" s="27"/>
      <c r="H1098" s="82"/>
      <c r="I1098" s="27"/>
      <c r="J1098" s="175" t="str">
        <f>IFERROR(IF(FixtureCalc!C1094="-","",IF(OR(FixtureCalc!F1094="blank row 1",FixtureCalc!F1094="blank row 2"),"",IF(LEN(INDEX(Settings!$C$6:$C$37,FixtureCalc!F1094))=0,"BYE",INDEX(Settings!$C$6:$C$37,FixtureCalc!F1094)) )),"")</f>
        <v/>
      </c>
      <c r="K1098" s="90"/>
      <c r="L1098" s="195" t="str">
        <f t="shared" si="107"/>
        <v/>
      </c>
      <c r="S1098" s="201" t="str">
        <f t="shared" si="103"/>
        <v>NO</v>
      </c>
      <c r="T1098" s="201" t="str">
        <f t="shared" si="104"/>
        <v>NO</v>
      </c>
      <c r="U1098" s="201" t="str">
        <f t="shared" si="105"/>
        <v>NO</v>
      </c>
      <c r="V1098" s="139">
        <f t="shared" si="106"/>
        <v>0</v>
      </c>
      <c r="W1098" s="199" t="str">
        <f t="shared" ref="W1098:W1161" si="108">IF(S1098="YES",IF(T1098="YES",IF(U1098="YES","← Delete the scores",""),IF(AND(U1098="NO",V1098&gt;0),"← Insert the scores of both teams","")),IF(U1098="YES","← Delete the scores",""))</f>
        <v/>
      </c>
    </row>
    <row r="1099" spans="1:23" ht="18" customHeight="1" x14ac:dyDescent="0.25">
      <c r="A1099" s="69"/>
      <c r="B1099" s="81"/>
      <c r="C1099" s="110"/>
      <c r="D1099" s="141" t="str">
        <f>IFERROR(IF(FixtureCalc!C1095="-","",IF(OR(FixtureCalc!E1095="blank row 1",FixtureCalc!E1095="blank row 2"),"","Matchweek "&amp;FixtureCalc!C1095)),"")</f>
        <v/>
      </c>
      <c r="E1099" s="142" t="str">
        <f>IFERROR(IF(LEN(INDEX(Settings!$D$6:$D$37,MATCH(Fixture!F1099,Settings!$C$6:$C$37,0)))=0,"",INDEX(Settings!$D$6:$D$37,MATCH(Fixture!F1099,Settings!$C$6:$C$37,0))),"")</f>
        <v/>
      </c>
      <c r="F1099" s="185" t="str">
        <f>IFERROR(IF(FixtureCalc!C1095="-","",IF(OR(FixtureCalc!E1095="blank row 1",FixtureCalc!E1095="blank row 2"),"", IF(LEN(INDEX(Settings!$C$6:$C$37,FixtureCalc!E1095))=0,"BYE",INDEX(Settings!$C$6:$C$37,FixtureCalc!E1095))  )),"")</f>
        <v/>
      </c>
      <c r="G1099" s="27"/>
      <c r="H1099" s="82"/>
      <c r="I1099" s="27"/>
      <c r="J1099" s="175" t="str">
        <f>IFERROR(IF(FixtureCalc!C1095="-","",IF(OR(FixtureCalc!F1095="blank row 1",FixtureCalc!F1095="blank row 2"),"",IF(LEN(INDEX(Settings!$C$6:$C$37,FixtureCalc!F1095))=0,"BYE",INDEX(Settings!$C$6:$C$37,FixtureCalc!F1095)) )),"")</f>
        <v/>
      </c>
      <c r="K1099" s="90"/>
      <c r="L1099" s="195" t="str">
        <f t="shared" si="107"/>
        <v/>
      </c>
      <c r="S1099" s="201" t="str">
        <f t="shared" si="103"/>
        <v>NO</v>
      </c>
      <c r="T1099" s="201" t="str">
        <f t="shared" si="104"/>
        <v>NO</v>
      </c>
      <c r="U1099" s="201" t="str">
        <f t="shared" si="105"/>
        <v>NO</v>
      </c>
      <c r="V1099" s="139">
        <f t="shared" si="106"/>
        <v>0</v>
      </c>
      <c r="W1099" s="199" t="str">
        <f t="shared" si="108"/>
        <v/>
      </c>
    </row>
    <row r="1100" spans="1:23" ht="18" customHeight="1" x14ac:dyDescent="0.25">
      <c r="A1100" s="69"/>
      <c r="B1100" s="81"/>
      <c r="C1100" s="110"/>
      <c r="D1100" s="141" t="str">
        <f>IFERROR(IF(FixtureCalc!C1096="-","",IF(OR(FixtureCalc!E1096="blank row 1",FixtureCalc!E1096="blank row 2"),"","Matchweek "&amp;FixtureCalc!C1096)),"")</f>
        <v/>
      </c>
      <c r="E1100" s="142" t="str">
        <f>IFERROR(IF(LEN(INDEX(Settings!$D$6:$D$37,MATCH(Fixture!F1100,Settings!$C$6:$C$37,0)))=0,"",INDEX(Settings!$D$6:$D$37,MATCH(Fixture!F1100,Settings!$C$6:$C$37,0))),"")</f>
        <v/>
      </c>
      <c r="F1100" s="185" t="str">
        <f>IFERROR(IF(FixtureCalc!C1096="-","",IF(OR(FixtureCalc!E1096="blank row 1",FixtureCalc!E1096="blank row 2"),"", IF(LEN(INDEX(Settings!$C$6:$C$37,FixtureCalc!E1096))=0,"BYE",INDEX(Settings!$C$6:$C$37,FixtureCalc!E1096))  )),"")</f>
        <v/>
      </c>
      <c r="G1100" s="27"/>
      <c r="H1100" s="82"/>
      <c r="I1100" s="27"/>
      <c r="J1100" s="175" t="str">
        <f>IFERROR(IF(FixtureCalc!C1096="-","",IF(OR(FixtureCalc!F1096="blank row 1",FixtureCalc!F1096="blank row 2"),"",IF(LEN(INDEX(Settings!$C$6:$C$37,FixtureCalc!F1096))=0,"BYE",INDEX(Settings!$C$6:$C$37,FixtureCalc!F1096)) )),"")</f>
        <v/>
      </c>
      <c r="K1100" s="90"/>
      <c r="L1100" s="195" t="str">
        <f t="shared" si="107"/>
        <v/>
      </c>
      <c r="S1100" s="201" t="str">
        <f t="shared" si="103"/>
        <v>NO</v>
      </c>
      <c r="T1100" s="201" t="str">
        <f t="shared" si="104"/>
        <v>NO</v>
      </c>
      <c r="U1100" s="201" t="str">
        <f t="shared" si="105"/>
        <v>NO</v>
      </c>
      <c r="V1100" s="139">
        <f t="shared" si="106"/>
        <v>0</v>
      </c>
      <c r="W1100" s="199" t="str">
        <f t="shared" si="108"/>
        <v/>
      </c>
    </row>
    <row r="1101" spans="1:23" ht="18" customHeight="1" x14ac:dyDescent="0.25">
      <c r="A1101" s="69"/>
      <c r="B1101" s="81"/>
      <c r="C1101" s="110"/>
      <c r="D1101" s="141" t="str">
        <f>IFERROR(IF(FixtureCalc!C1097="-","",IF(OR(FixtureCalc!E1097="blank row 1",FixtureCalc!E1097="blank row 2"),"","Matchweek "&amp;FixtureCalc!C1097)),"")</f>
        <v/>
      </c>
      <c r="E1101" s="142" t="str">
        <f>IFERROR(IF(LEN(INDEX(Settings!$D$6:$D$37,MATCH(Fixture!F1101,Settings!$C$6:$C$37,0)))=0,"",INDEX(Settings!$D$6:$D$37,MATCH(Fixture!F1101,Settings!$C$6:$C$37,0))),"")</f>
        <v/>
      </c>
      <c r="F1101" s="185" t="str">
        <f>IFERROR(IF(FixtureCalc!C1097="-","",IF(OR(FixtureCalc!E1097="blank row 1",FixtureCalc!E1097="blank row 2"),"", IF(LEN(INDEX(Settings!$C$6:$C$37,FixtureCalc!E1097))=0,"BYE",INDEX(Settings!$C$6:$C$37,FixtureCalc!E1097))  )),"")</f>
        <v/>
      </c>
      <c r="G1101" s="27"/>
      <c r="H1101" s="82"/>
      <c r="I1101" s="27"/>
      <c r="J1101" s="175" t="str">
        <f>IFERROR(IF(FixtureCalc!C1097="-","",IF(OR(FixtureCalc!F1097="blank row 1",FixtureCalc!F1097="blank row 2"),"",IF(LEN(INDEX(Settings!$C$6:$C$37,FixtureCalc!F1097))=0,"BYE",INDEX(Settings!$C$6:$C$37,FixtureCalc!F1097)) )),"")</f>
        <v/>
      </c>
      <c r="K1101" s="90"/>
      <c r="L1101" s="195" t="str">
        <f t="shared" si="107"/>
        <v/>
      </c>
      <c r="S1101" s="201" t="str">
        <f t="shared" si="103"/>
        <v>NO</v>
      </c>
      <c r="T1101" s="201" t="str">
        <f t="shared" si="104"/>
        <v>NO</v>
      </c>
      <c r="U1101" s="201" t="str">
        <f t="shared" si="105"/>
        <v>NO</v>
      </c>
      <c r="V1101" s="139">
        <f t="shared" si="106"/>
        <v>0</v>
      </c>
      <c r="W1101" s="199" t="str">
        <f t="shared" si="108"/>
        <v/>
      </c>
    </row>
    <row r="1102" spans="1:23" ht="18" customHeight="1" x14ac:dyDescent="0.25">
      <c r="A1102" s="69"/>
      <c r="B1102" s="81"/>
      <c r="C1102" s="110"/>
      <c r="D1102" s="141" t="str">
        <f>IFERROR(IF(FixtureCalc!C1098="-","",IF(OR(FixtureCalc!E1098="blank row 1",FixtureCalc!E1098="blank row 2"),"","Matchweek "&amp;FixtureCalc!C1098)),"")</f>
        <v/>
      </c>
      <c r="E1102" s="142" t="str">
        <f>IFERROR(IF(LEN(INDEX(Settings!$D$6:$D$37,MATCH(Fixture!F1102,Settings!$C$6:$C$37,0)))=0,"",INDEX(Settings!$D$6:$D$37,MATCH(Fixture!F1102,Settings!$C$6:$C$37,0))),"")</f>
        <v/>
      </c>
      <c r="F1102" s="185" t="str">
        <f>IFERROR(IF(FixtureCalc!C1098="-","",IF(OR(FixtureCalc!E1098="blank row 1",FixtureCalc!E1098="blank row 2"),"", IF(LEN(INDEX(Settings!$C$6:$C$37,FixtureCalc!E1098))=0,"BYE",INDEX(Settings!$C$6:$C$37,FixtureCalc!E1098))  )),"")</f>
        <v/>
      </c>
      <c r="G1102" s="27"/>
      <c r="H1102" s="82"/>
      <c r="I1102" s="27"/>
      <c r="J1102" s="175" t="str">
        <f>IFERROR(IF(FixtureCalc!C1098="-","",IF(OR(FixtureCalc!F1098="blank row 1",FixtureCalc!F1098="blank row 2"),"",IF(LEN(INDEX(Settings!$C$6:$C$37,FixtureCalc!F1098))=0,"BYE",INDEX(Settings!$C$6:$C$37,FixtureCalc!F1098)) )),"")</f>
        <v/>
      </c>
      <c r="K1102" s="90"/>
      <c r="L1102" s="195" t="str">
        <f t="shared" si="107"/>
        <v/>
      </c>
      <c r="S1102" s="201" t="str">
        <f t="shared" si="103"/>
        <v>NO</v>
      </c>
      <c r="T1102" s="201" t="str">
        <f t="shared" si="104"/>
        <v>NO</v>
      </c>
      <c r="U1102" s="201" t="str">
        <f t="shared" si="105"/>
        <v>NO</v>
      </c>
      <c r="V1102" s="139">
        <f t="shared" si="106"/>
        <v>0</v>
      </c>
      <c r="W1102" s="199" t="str">
        <f t="shared" si="108"/>
        <v/>
      </c>
    </row>
    <row r="1103" spans="1:23" ht="18" customHeight="1" x14ac:dyDescent="0.25">
      <c r="A1103" s="69"/>
      <c r="B1103" s="81"/>
      <c r="C1103" s="110"/>
      <c r="D1103" s="141" t="str">
        <f>IFERROR(IF(FixtureCalc!C1099="-","",IF(OR(FixtureCalc!E1099="blank row 1",FixtureCalc!E1099="blank row 2"),"","Matchweek "&amp;FixtureCalc!C1099)),"")</f>
        <v/>
      </c>
      <c r="E1103" s="142" t="str">
        <f>IFERROR(IF(LEN(INDEX(Settings!$D$6:$D$37,MATCH(Fixture!F1103,Settings!$C$6:$C$37,0)))=0,"",INDEX(Settings!$D$6:$D$37,MATCH(Fixture!F1103,Settings!$C$6:$C$37,0))),"")</f>
        <v/>
      </c>
      <c r="F1103" s="185" t="str">
        <f>IFERROR(IF(FixtureCalc!C1099="-","",IF(OR(FixtureCalc!E1099="blank row 1",FixtureCalc!E1099="blank row 2"),"", IF(LEN(INDEX(Settings!$C$6:$C$37,FixtureCalc!E1099))=0,"BYE",INDEX(Settings!$C$6:$C$37,FixtureCalc!E1099))  )),"")</f>
        <v/>
      </c>
      <c r="G1103" s="27"/>
      <c r="H1103" s="82"/>
      <c r="I1103" s="27"/>
      <c r="J1103" s="175" t="str">
        <f>IFERROR(IF(FixtureCalc!C1099="-","",IF(OR(FixtureCalc!F1099="blank row 1",FixtureCalc!F1099="blank row 2"),"",IF(LEN(INDEX(Settings!$C$6:$C$37,FixtureCalc!F1099))=0,"BYE",INDEX(Settings!$C$6:$C$37,FixtureCalc!F1099)) )),"")</f>
        <v/>
      </c>
      <c r="K1103" s="90"/>
      <c r="L1103" s="195" t="str">
        <f t="shared" si="107"/>
        <v/>
      </c>
      <c r="S1103" s="201" t="str">
        <f t="shared" si="103"/>
        <v>NO</v>
      </c>
      <c r="T1103" s="201" t="str">
        <f t="shared" si="104"/>
        <v>NO</v>
      </c>
      <c r="U1103" s="201" t="str">
        <f t="shared" si="105"/>
        <v>NO</v>
      </c>
      <c r="V1103" s="139">
        <f t="shared" si="106"/>
        <v>0</v>
      </c>
      <c r="W1103" s="199" t="str">
        <f t="shared" si="108"/>
        <v/>
      </c>
    </row>
    <row r="1104" spans="1:23" ht="18" customHeight="1" x14ac:dyDescent="0.25">
      <c r="A1104" s="69"/>
      <c r="B1104" s="81"/>
      <c r="C1104" s="110"/>
      <c r="D1104" s="141" t="str">
        <f>IFERROR(IF(FixtureCalc!C1100="-","",IF(OR(FixtureCalc!E1100="blank row 1",FixtureCalc!E1100="blank row 2"),"","Matchweek "&amp;FixtureCalc!C1100)),"")</f>
        <v/>
      </c>
      <c r="E1104" s="142" t="str">
        <f>IFERROR(IF(LEN(INDEX(Settings!$D$6:$D$37,MATCH(Fixture!F1104,Settings!$C$6:$C$37,0)))=0,"",INDEX(Settings!$D$6:$D$37,MATCH(Fixture!F1104,Settings!$C$6:$C$37,0))),"")</f>
        <v/>
      </c>
      <c r="F1104" s="185" t="str">
        <f>IFERROR(IF(FixtureCalc!C1100="-","",IF(OR(FixtureCalc!E1100="blank row 1",FixtureCalc!E1100="blank row 2"),"", IF(LEN(INDEX(Settings!$C$6:$C$37,FixtureCalc!E1100))=0,"BYE",INDEX(Settings!$C$6:$C$37,FixtureCalc!E1100))  )),"")</f>
        <v/>
      </c>
      <c r="G1104" s="27"/>
      <c r="H1104" s="82"/>
      <c r="I1104" s="27"/>
      <c r="J1104" s="175" t="str">
        <f>IFERROR(IF(FixtureCalc!C1100="-","",IF(OR(FixtureCalc!F1100="blank row 1",FixtureCalc!F1100="blank row 2"),"",IF(LEN(INDEX(Settings!$C$6:$C$37,FixtureCalc!F1100))=0,"BYE",INDEX(Settings!$C$6:$C$37,FixtureCalc!F1100)) )),"")</f>
        <v/>
      </c>
      <c r="K1104" s="90"/>
      <c r="L1104" s="195" t="str">
        <f t="shared" si="107"/>
        <v/>
      </c>
      <c r="S1104" s="201" t="str">
        <f t="shared" si="103"/>
        <v>NO</v>
      </c>
      <c r="T1104" s="201" t="str">
        <f t="shared" si="104"/>
        <v>NO</v>
      </c>
      <c r="U1104" s="201" t="str">
        <f t="shared" si="105"/>
        <v>NO</v>
      </c>
      <c r="V1104" s="139">
        <f t="shared" si="106"/>
        <v>0</v>
      </c>
      <c r="W1104" s="199" t="str">
        <f t="shared" si="108"/>
        <v/>
      </c>
    </row>
    <row r="1105" spans="1:23" ht="18" customHeight="1" x14ac:dyDescent="0.25">
      <c r="A1105" s="69"/>
      <c r="B1105" s="81"/>
      <c r="C1105" s="110"/>
      <c r="D1105" s="141" t="str">
        <f>IFERROR(IF(FixtureCalc!C1101="-","",IF(OR(FixtureCalc!E1101="blank row 1",FixtureCalc!E1101="blank row 2"),"","Matchweek "&amp;FixtureCalc!C1101)),"")</f>
        <v/>
      </c>
      <c r="E1105" s="142" t="str">
        <f>IFERROR(IF(LEN(INDEX(Settings!$D$6:$D$37,MATCH(Fixture!F1105,Settings!$C$6:$C$37,0)))=0,"",INDEX(Settings!$D$6:$D$37,MATCH(Fixture!F1105,Settings!$C$6:$C$37,0))),"")</f>
        <v/>
      </c>
      <c r="F1105" s="185" t="str">
        <f>IFERROR(IF(FixtureCalc!C1101="-","",IF(OR(FixtureCalc!E1101="blank row 1",FixtureCalc!E1101="blank row 2"),"", IF(LEN(INDEX(Settings!$C$6:$C$37,FixtureCalc!E1101))=0,"BYE",INDEX(Settings!$C$6:$C$37,FixtureCalc!E1101))  )),"")</f>
        <v/>
      </c>
      <c r="G1105" s="27"/>
      <c r="H1105" s="82"/>
      <c r="I1105" s="27"/>
      <c r="J1105" s="175" t="str">
        <f>IFERROR(IF(FixtureCalc!C1101="-","",IF(OR(FixtureCalc!F1101="blank row 1",FixtureCalc!F1101="blank row 2"),"",IF(LEN(INDEX(Settings!$C$6:$C$37,FixtureCalc!F1101))=0,"BYE",INDEX(Settings!$C$6:$C$37,FixtureCalc!F1101)) )),"")</f>
        <v/>
      </c>
      <c r="K1105" s="90"/>
      <c r="L1105" s="195" t="str">
        <f t="shared" si="107"/>
        <v/>
      </c>
      <c r="S1105" s="201" t="str">
        <f t="shared" si="103"/>
        <v>NO</v>
      </c>
      <c r="T1105" s="201" t="str">
        <f t="shared" si="104"/>
        <v>NO</v>
      </c>
      <c r="U1105" s="201" t="str">
        <f t="shared" si="105"/>
        <v>NO</v>
      </c>
      <c r="V1105" s="139">
        <f t="shared" si="106"/>
        <v>0</v>
      </c>
      <c r="W1105" s="199" t="str">
        <f t="shared" si="108"/>
        <v/>
      </c>
    </row>
    <row r="1106" spans="1:23" ht="18" customHeight="1" x14ac:dyDescent="0.25">
      <c r="A1106" s="69"/>
      <c r="B1106" s="81"/>
      <c r="C1106" s="110"/>
      <c r="D1106" s="141" t="str">
        <f>IFERROR(IF(FixtureCalc!C1102="-","",IF(OR(FixtureCalc!E1102="blank row 1",FixtureCalc!E1102="blank row 2"),"","Matchweek "&amp;FixtureCalc!C1102)),"")</f>
        <v/>
      </c>
      <c r="E1106" s="142" t="str">
        <f>IFERROR(IF(LEN(INDEX(Settings!$D$6:$D$37,MATCH(Fixture!F1106,Settings!$C$6:$C$37,0)))=0,"",INDEX(Settings!$D$6:$D$37,MATCH(Fixture!F1106,Settings!$C$6:$C$37,0))),"")</f>
        <v/>
      </c>
      <c r="F1106" s="185" t="str">
        <f>IFERROR(IF(FixtureCalc!C1102="-","",IF(OR(FixtureCalc!E1102="blank row 1",FixtureCalc!E1102="blank row 2"),"", IF(LEN(INDEX(Settings!$C$6:$C$37,FixtureCalc!E1102))=0,"BYE",INDEX(Settings!$C$6:$C$37,FixtureCalc!E1102))  )),"")</f>
        <v/>
      </c>
      <c r="G1106" s="27"/>
      <c r="H1106" s="82"/>
      <c r="I1106" s="27"/>
      <c r="J1106" s="175" t="str">
        <f>IFERROR(IF(FixtureCalc!C1102="-","",IF(OR(FixtureCalc!F1102="blank row 1",FixtureCalc!F1102="blank row 2"),"",IF(LEN(INDEX(Settings!$C$6:$C$37,FixtureCalc!F1102))=0,"BYE",INDEX(Settings!$C$6:$C$37,FixtureCalc!F1102)) )),"")</f>
        <v/>
      </c>
      <c r="K1106" s="90"/>
      <c r="L1106" s="195" t="str">
        <f t="shared" si="107"/>
        <v/>
      </c>
      <c r="S1106" s="201" t="str">
        <f t="shared" si="103"/>
        <v>NO</v>
      </c>
      <c r="T1106" s="201" t="str">
        <f t="shared" si="104"/>
        <v>NO</v>
      </c>
      <c r="U1106" s="201" t="str">
        <f t="shared" si="105"/>
        <v>NO</v>
      </c>
      <c r="V1106" s="139">
        <f t="shared" si="106"/>
        <v>0</v>
      </c>
      <c r="W1106" s="199" t="str">
        <f t="shared" si="108"/>
        <v/>
      </c>
    </row>
    <row r="1107" spans="1:23" ht="18" customHeight="1" x14ac:dyDescent="0.25">
      <c r="A1107" s="69"/>
      <c r="B1107" s="81"/>
      <c r="C1107" s="110"/>
      <c r="D1107" s="141" t="str">
        <f>IFERROR(IF(FixtureCalc!C1103="-","",IF(OR(FixtureCalc!E1103="blank row 1",FixtureCalc!E1103="blank row 2"),"","Matchweek "&amp;FixtureCalc!C1103)),"")</f>
        <v/>
      </c>
      <c r="E1107" s="142" t="str">
        <f>IFERROR(IF(LEN(INDEX(Settings!$D$6:$D$37,MATCH(Fixture!F1107,Settings!$C$6:$C$37,0)))=0,"",INDEX(Settings!$D$6:$D$37,MATCH(Fixture!F1107,Settings!$C$6:$C$37,0))),"")</f>
        <v/>
      </c>
      <c r="F1107" s="185" t="str">
        <f>IFERROR(IF(FixtureCalc!C1103="-","",IF(OR(FixtureCalc!E1103="blank row 1",FixtureCalc!E1103="blank row 2"),"", IF(LEN(INDEX(Settings!$C$6:$C$37,FixtureCalc!E1103))=0,"BYE",INDEX(Settings!$C$6:$C$37,FixtureCalc!E1103))  )),"")</f>
        <v/>
      </c>
      <c r="G1107" s="27"/>
      <c r="H1107" s="82"/>
      <c r="I1107" s="27"/>
      <c r="J1107" s="175" t="str">
        <f>IFERROR(IF(FixtureCalc!C1103="-","",IF(OR(FixtureCalc!F1103="blank row 1",FixtureCalc!F1103="blank row 2"),"",IF(LEN(INDEX(Settings!$C$6:$C$37,FixtureCalc!F1103))=0,"BYE",INDEX(Settings!$C$6:$C$37,FixtureCalc!F1103)) )),"")</f>
        <v/>
      </c>
      <c r="K1107" s="90"/>
      <c r="L1107" s="195" t="str">
        <f t="shared" si="107"/>
        <v/>
      </c>
      <c r="S1107" s="201" t="str">
        <f t="shared" si="103"/>
        <v>NO</v>
      </c>
      <c r="T1107" s="201" t="str">
        <f t="shared" si="104"/>
        <v>NO</v>
      </c>
      <c r="U1107" s="201" t="str">
        <f t="shared" si="105"/>
        <v>NO</v>
      </c>
      <c r="V1107" s="139">
        <f t="shared" si="106"/>
        <v>0</v>
      </c>
      <c r="W1107" s="199" t="str">
        <f t="shared" si="108"/>
        <v/>
      </c>
    </row>
    <row r="1108" spans="1:23" ht="18" customHeight="1" x14ac:dyDescent="0.25">
      <c r="A1108" s="69"/>
      <c r="B1108" s="81"/>
      <c r="C1108" s="110"/>
      <c r="D1108" s="141" t="str">
        <f>IFERROR(IF(FixtureCalc!C1104="-","",IF(OR(FixtureCalc!E1104="blank row 1",FixtureCalc!E1104="blank row 2"),"","Matchweek "&amp;FixtureCalc!C1104)),"")</f>
        <v/>
      </c>
      <c r="E1108" s="142" t="str">
        <f>IFERROR(IF(LEN(INDEX(Settings!$D$6:$D$37,MATCH(Fixture!F1108,Settings!$C$6:$C$37,0)))=0,"",INDEX(Settings!$D$6:$D$37,MATCH(Fixture!F1108,Settings!$C$6:$C$37,0))),"")</f>
        <v/>
      </c>
      <c r="F1108" s="185" t="str">
        <f>IFERROR(IF(FixtureCalc!C1104="-","",IF(OR(FixtureCalc!E1104="blank row 1",FixtureCalc!E1104="blank row 2"),"", IF(LEN(INDEX(Settings!$C$6:$C$37,FixtureCalc!E1104))=0,"BYE",INDEX(Settings!$C$6:$C$37,FixtureCalc!E1104))  )),"")</f>
        <v/>
      </c>
      <c r="G1108" s="27"/>
      <c r="H1108" s="82"/>
      <c r="I1108" s="27"/>
      <c r="J1108" s="175" t="str">
        <f>IFERROR(IF(FixtureCalc!C1104="-","",IF(OR(FixtureCalc!F1104="blank row 1",FixtureCalc!F1104="blank row 2"),"",IF(LEN(INDEX(Settings!$C$6:$C$37,FixtureCalc!F1104))=0,"BYE",INDEX(Settings!$C$6:$C$37,FixtureCalc!F1104)) )),"")</f>
        <v/>
      </c>
      <c r="K1108" s="90"/>
      <c r="L1108" s="195" t="str">
        <f t="shared" si="107"/>
        <v/>
      </c>
      <c r="S1108" s="201" t="str">
        <f t="shared" si="103"/>
        <v>NO</v>
      </c>
      <c r="T1108" s="201" t="str">
        <f t="shared" si="104"/>
        <v>NO</v>
      </c>
      <c r="U1108" s="201" t="str">
        <f t="shared" si="105"/>
        <v>NO</v>
      </c>
      <c r="V1108" s="139">
        <f t="shared" si="106"/>
        <v>0</v>
      </c>
      <c r="W1108" s="199" t="str">
        <f t="shared" si="108"/>
        <v/>
      </c>
    </row>
    <row r="1109" spans="1:23" ht="18" customHeight="1" x14ac:dyDescent="0.25">
      <c r="A1109" s="69"/>
      <c r="B1109" s="81"/>
      <c r="C1109" s="110"/>
      <c r="D1109" s="141" t="str">
        <f>IFERROR(IF(FixtureCalc!C1105="-","",IF(OR(FixtureCalc!E1105="blank row 1",FixtureCalc!E1105="blank row 2"),"","Matchweek "&amp;FixtureCalc!C1105)),"")</f>
        <v/>
      </c>
      <c r="E1109" s="142" t="str">
        <f>IFERROR(IF(LEN(INDEX(Settings!$D$6:$D$37,MATCH(Fixture!F1109,Settings!$C$6:$C$37,0)))=0,"",INDEX(Settings!$D$6:$D$37,MATCH(Fixture!F1109,Settings!$C$6:$C$37,0))),"")</f>
        <v/>
      </c>
      <c r="F1109" s="185" t="str">
        <f>IFERROR(IF(FixtureCalc!C1105="-","",IF(OR(FixtureCalc!E1105="blank row 1",FixtureCalc!E1105="blank row 2"),"", IF(LEN(INDEX(Settings!$C$6:$C$37,FixtureCalc!E1105))=0,"BYE",INDEX(Settings!$C$6:$C$37,FixtureCalc!E1105))  )),"")</f>
        <v/>
      </c>
      <c r="G1109" s="27"/>
      <c r="H1109" s="82"/>
      <c r="I1109" s="27"/>
      <c r="J1109" s="175" t="str">
        <f>IFERROR(IF(FixtureCalc!C1105="-","",IF(OR(FixtureCalc!F1105="blank row 1",FixtureCalc!F1105="blank row 2"),"",IF(LEN(INDEX(Settings!$C$6:$C$37,FixtureCalc!F1105))=0,"BYE",INDEX(Settings!$C$6:$C$37,FixtureCalc!F1105)) )),"")</f>
        <v/>
      </c>
      <c r="K1109" s="90"/>
      <c r="L1109" s="195" t="str">
        <f t="shared" si="107"/>
        <v/>
      </c>
      <c r="S1109" s="201" t="str">
        <f t="shared" si="103"/>
        <v>NO</v>
      </c>
      <c r="T1109" s="201" t="str">
        <f t="shared" si="104"/>
        <v>NO</v>
      </c>
      <c r="U1109" s="201" t="str">
        <f t="shared" si="105"/>
        <v>NO</v>
      </c>
      <c r="V1109" s="139">
        <f t="shared" si="106"/>
        <v>0</v>
      </c>
      <c r="W1109" s="199" t="str">
        <f t="shared" si="108"/>
        <v/>
      </c>
    </row>
    <row r="1110" spans="1:23" ht="18" customHeight="1" x14ac:dyDescent="0.25">
      <c r="A1110" s="69"/>
      <c r="B1110" s="81"/>
      <c r="C1110" s="110"/>
      <c r="D1110" s="141" t="str">
        <f>IFERROR(IF(FixtureCalc!C1106="-","",IF(OR(FixtureCalc!E1106="blank row 1",FixtureCalc!E1106="blank row 2"),"","Matchweek "&amp;FixtureCalc!C1106)),"")</f>
        <v/>
      </c>
      <c r="E1110" s="142" t="str">
        <f>IFERROR(IF(LEN(INDEX(Settings!$D$6:$D$37,MATCH(Fixture!F1110,Settings!$C$6:$C$37,0)))=0,"",INDEX(Settings!$D$6:$D$37,MATCH(Fixture!F1110,Settings!$C$6:$C$37,0))),"")</f>
        <v/>
      </c>
      <c r="F1110" s="185" t="str">
        <f>IFERROR(IF(FixtureCalc!C1106="-","",IF(OR(FixtureCalc!E1106="blank row 1",FixtureCalc!E1106="blank row 2"),"", IF(LEN(INDEX(Settings!$C$6:$C$37,FixtureCalc!E1106))=0,"BYE",INDEX(Settings!$C$6:$C$37,FixtureCalc!E1106))  )),"")</f>
        <v/>
      </c>
      <c r="G1110" s="27"/>
      <c r="H1110" s="82"/>
      <c r="I1110" s="27"/>
      <c r="J1110" s="175" t="str">
        <f>IFERROR(IF(FixtureCalc!C1106="-","",IF(OR(FixtureCalc!F1106="blank row 1",FixtureCalc!F1106="blank row 2"),"",IF(LEN(INDEX(Settings!$C$6:$C$37,FixtureCalc!F1106))=0,"BYE",INDEX(Settings!$C$6:$C$37,FixtureCalc!F1106)) )),"")</f>
        <v/>
      </c>
      <c r="K1110" s="90"/>
      <c r="L1110" s="195" t="str">
        <f t="shared" si="107"/>
        <v/>
      </c>
      <c r="S1110" s="201" t="str">
        <f t="shared" si="103"/>
        <v>NO</v>
      </c>
      <c r="T1110" s="201" t="str">
        <f t="shared" si="104"/>
        <v>NO</v>
      </c>
      <c r="U1110" s="201" t="str">
        <f t="shared" si="105"/>
        <v>NO</v>
      </c>
      <c r="V1110" s="139">
        <f t="shared" si="106"/>
        <v>0</v>
      </c>
      <c r="W1110" s="199" t="str">
        <f t="shared" si="108"/>
        <v/>
      </c>
    </row>
    <row r="1111" spans="1:23" ht="18" customHeight="1" x14ac:dyDescent="0.25">
      <c r="A1111" s="69"/>
      <c r="B1111" s="81"/>
      <c r="C1111" s="110"/>
      <c r="D1111" s="141" t="str">
        <f>IFERROR(IF(FixtureCalc!C1107="-","",IF(OR(FixtureCalc!E1107="blank row 1",FixtureCalc!E1107="blank row 2"),"","Matchweek "&amp;FixtureCalc!C1107)),"")</f>
        <v/>
      </c>
      <c r="E1111" s="142" t="str">
        <f>IFERROR(IF(LEN(INDEX(Settings!$D$6:$D$37,MATCH(Fixture!F1111,Settings!$C$6:$C$37,0)))=0,"",INDEX(Settings!$D$6:$D$37,MATCH(Fixture!F1111,Settings!$C$6:$C$37,0))),"")</f>
        <v/>
      </c>
      <c r="F1111" s="185" t="str">
        <f>IFERROR(IF(FixtureCalc!C1107="-","",IF(OR(FixtureCalc!E1107="blank row 1",FixtureCalc!E1107="blank row 2"),"", IF(LEN(INDEX(Settings!$C$6:$C$37,FixtureCalc!E1107))=0,"BYE",INDEX(Settings!$C$6:$C$37,FixtureCalc!E1107))  )),"")</f>
        <v/>
      </c>
      <c r="G1111" s="27"/>
      <c r="H1111" s="82"/>
      <c r="I1111" s="27"/>
      <c r="J1111" s="175" t="str">
        <f>IFERROR(IF(FixtureCalc!C1107="-","",IF(OR(FixtureCalc!F1107="blank row 1",FixtureCalc!F1107="blank row 2"),"",IF(LEN(INDEX(Settings!$C$6:$C$37,FixtureCalc!F1107))=0,"BYE",INDEX(Settings!$C$6:$C$37,FixtureCalc!F1107)) )),"")</f>
        <v/>
      </c>
      <c r="K1111" s="90"/>
      <c r="L1111" s="195" t="str">
        <f t="shared" si="107"/>
        <v/>
      </c>
      <c r="S1111" s="201" t="str">
        <f t="shared" si="103"/>
        <v>NO</v>
      </c>
      <c r="T1111" s="201" t="str">
        <f t="shared" si="104"/>
        <v>NO</v>
      </c>
      <c r="U1111" s="201" t="str">
        <f t="shared" si="105"/>
        <v>NO</v>
      </c>
      <c r="V1111" s="139">
        <f t="shared" si="106"/>
        <v>0</v>
      </c>
      <c r="W1111" s="199" t="str">
        <f t="shared" si="108"/>
        <v/>
      </c>
    </row>
    <row r="1112" spans="1:23" ht="18" customHeight="1" x14ac:dyDescent="0.25">
      <c r="A1112" s="69"/>
      <c r="B1112" s="81"/>
      <c r="C1112" s="110"/>
      <c r="D1112" s="141" t="str">
        <f>IFERROR(IF(FixtureCalc!C1108="-","",IF(OR(FixtureCalc!E1108="blank row 1",FixtureCalc!E1108="blank row 2"),"","Matchweek "&amp;FixtureCalc!C1108)),"")</f>
        <v/>
      </c>
      <c r="E1112" s="142" t="str">
        <f>IFERROR(IF(LEN(INDEX(Settings!$D$6:$D$37,MATCH(Fixture!F1112,Settings!$C$6:$C$37,0)))=0,"",INDEX(Settings!$D$6:$D$37,MATCH(Fixture!F1112,Settings!$C$6:$C$37,0))),"")</f>
        <v/>
      </c>
      <c r="F1112" s="185" t="str">
        <f>IFERROR(IF(FixtureCalc!C1108="-","",IF(OR(FixtureCalc!E1108="blank row 1",FixtureCalc!E1108="blank row 2"),"", IF(LEN(INDEX(Settings!$C$6:$C$37,FixtureCalc!E1108))=0,"BYE",INDEX(Settings!$C$6:$C$37,FixtureCalc!E1108))  )),"")</f>
        <v/>
      </c>
      <c r="G1112" s="27"/>
      <c r="H1112" s="82"/>
      <c r="I1112" s="27"/>
      <c r="J1112" s="175" t="str">
        <f>IFERROR(IF(FixtureCalc!C1108="-","",IF(OR(FixtureCalc!F1108="blank row 1",FixtureCalc!F1108="blank row 2"),"",IF(LEN(INDEX(Settings!$C$6:$C$37,FixtureCalc!F1108))=0,"BYE",INDEX(Settings!$C$6:$C$37,FixtureCalc!F1108)) )),"")</f>
        <v/>
      </c>
      <c r="K1112" s="90"/>
      <c r="L1112" s="195" t="str">
        <f t="shared" si="107"/>
        <v/>
      </c>
      <c r="S1112" s="201" t="str">
        <f t="shared" si="103"/>
        <v>NO</v>
      </c>
      <c r="T1112" s="201" t="str">
        <f t="shared" si="104"/>
        <v>NO</v>
      </c>
      <c r="U1112" s="201" t="str">
        <f t="shared" si="105"/>
        <v>NO</v>
      </c>
      <c r="V1112" s="139">
        <f t="shared" si="106"/>
        <v>0</v>
      </c>
      <c r="W1112" s="199" t="str">
        <f t="shared" si="108"/>
        <v/>
      </c>
    </row>
    <row r="1113" spans="1:23" ht="18" customHeight="1" x14ac:dyDescent="0.25">
      <c r="A1113" s="69"/>
      <c r="B1113" s="81"/>
      <c r="C1113" s="110"/>
      <c r="D1113" s="141" t="str">
        <f>IFERROR(IF(FixtureCalc!C1109="-","",IF(OR(FixtureCalc!E1109="blank row 1",FixtureCalc!E1109="blank row 2"),"","Matchweek "&amp;FixtureCalc!C1109)),"")</f>
        <v/>
      </c>
      <c r="E1113" s="142" t="str">
        <f>IFERROR(IF(LEN(INDEX(Settings!$D$6:$D$37,MATCH(Fixture!F1113,Settings!$C$6:$C$37,0)))=0,"",INDEX(Settings!$D$6:$D$37,MATCH(Fixture!F1113,Settings!$C$6:$C$37,0))),"")</f>
        <v/>
      </c>
      <c r="F1113" s="185" t="str">
        <f>IFERROR(IF(FixtureCalc!C1109="-","",IF(OR(FixtureCalc!E1109="blank row 1",FixtureCalc!E1109="blank row 2"),"", IF(LEN(INDEX(Settings!$C$6:$C$37,FixtureCalc!E1109))=0,"BYE",INDEX(Settings!$C$6:$C$37,FixtureCalc!E1109))  )),"")</f>
        <v/>
      </c>
      <c r="G1113" s="27"/>
      <c r="H1113" s="82"/>
      <c r="I1113" s="27"/>
      <c r="J1113" s="175" t="str">
        <f>IFERROR(IF(FixtureCalc!C1109="-","",IF(OR(FixtureCalc!F1109="blank row 1",FixtureCalc!F1109="blank row 2"),"",IF(LEN(INDEX(Settings!$C$6:$C$37,FixtureCalc!F1109))=0,"BYE",INDEX(Settings!$C$6:$C$37,FixtureCalc!F1109)) )),"")</f>
        <v/>
      </c>
      <c r="K1113" s="90"/>
      <c r="L1113" s="195" t="str">
        <f t="shared" si="107"/>
        <v/>
      </c>
      <c r="S1113" s="201" t="str">
        <f t="shared" si="103"/>
        <v>NO</v>
      </c>
      <c r="T1113" s="201" t="str">
        <f t="shared" si="104"/>
        <v>NO</v>
      </c>
      <c r="U1113" s="201" t="str">
        <f t="shared" si="105"/>
        <v>NO</v>
      </c>
      <c r="V1113" s="139">
        <f t="shared" si="106"/>
        <v>0</v>
      </c>
      <c r="W1113" s="199" t="str">
        <f t="shared" si="108"/>
        <v/>
      </c>
    </row>
    <row r="1114" spans="1:23" ht="18" customHeight="1" x14ac:dyDescent="0.25">
      <c r="A1114" s="69"/>
      <c r="B1114" s="81"/>
      <c r="C1114" s="110"/>
      <c r="D1114" s="141" t="str">
        <f>IFERROR(IF(FixtureCalc!C1110="-","",IF(OR(FixtureCalc!E1110="blank row 1",FixtureCalc!E1110="blank row 2"),"","Matchweek "&amp;FixtureCalc!C1110)),"")</f>
        <v/>
      </c>
      <c r="E1114" s="142" t="str">
        <f>IFERROR(IF(LEN(INDEX(Settings!$D$6:$D$37,MATCH(Fixture!F1114,Settings!$C$6:$C$37,0)))=0,"",INDEX(Settings!$D$6:$D$37,MATCH(Fixture!F1114,Settings!$C$6:$C$37,0))),"")</f>
        <v/>
      </c>
      <c r="F1114" s="185" t="str">
        <f>IFERROR(IF(FixtureCalc!C1110="-","",IF(OR(FixtureCalc!E1110="blank row 1",FixtureCalc!E1110="blank row 2"),"", IF(LEN(INDEX(Settings!$C$6:$C$37,FixtureCalc!E1110))=0,"BYE",INDEX(Settings!$C$6:$C$37,FixtureCalc!E1110))  )),"")</f>
        <v/>
      </c>
      <c r="G1114" s="27"/>
      <c r="H1114" s="82"/>
      <c r="I1114" s="27"/>
      <c r="J1114" s="175" t="str">
        <f>IFERROR(IF(FixtureCalc!C1110="-","",IF(OR(FixtureCalc!F1110="blank row 1",FixtureCalc!F1110="blank row 2"),"",IF(LEN(INDEX(Settings!$C$6:$C$37,FixtureCalc!F1110))=0,"BYE",INDEX(Settings!$C$6:$C$37,FixtureCalc!F1110)) )),"")</f>
        <v/>
      </c>
      <c r="K1114" s="90"/>
      <c r="L1114" s="195" t="str">
        <f t="shared" si="107"/>
        <v/>
      </c>
      <c r="S1114" s="201" t="str">
        <f t="shared" si="103"/>
        <v>NO</v>
      </c>
      <c r="T1114" s="201" t="str">
        <f t="shared" si="104"/>
        <v>NO</v>
      </c>
      <c r="U1114" s="201" t="str">
        <f t="shared" si="105"/>
        <v>NO</v>
      </c>
      <c r="V1114" s="139">
        <f t="shared" si="106"/>
        <v>0</v>
      </c>
      <c r="W1114" s="199" t="str">
        <f t="shared" si="108"/>
        <v/>
      </c>
    </row>
    <row r="1115" spans="1:23" ht="18" customHeight="1" x14ac:dyDescent="0.25">
      <c r="A1115" s="69"/>
      <c r="B1115" s="81"/>
      <c r="C1115" s="110"/>
      <c r="D1115" s="141" t="str">
        <f>IFERROR(IF(FixtureCalc!C1111="-","",IF(OR(FixtureCalc!E1111="blank row 1",FixtureCalc!E1111="blank row 2"),"","Matchweek "&amp;FixtureCalc!C1111)),"")</f>
        <v/>
      </c>
      <c r="E1115" s="142" t="str">
        <f>IFERROR(IF(LEN(INDEX(Settings!$D$6:$D$37,MATCH(Fixture!F1115,Settings!$C$6:$C$37,0)))=0,"",INDEX(Settings!$D$6:$D$37,MATCH(Fixture!F1115,Settings!$C$6:$C$37,0))),"")</f>
        <v/>
      </c>
      <c r="F1115" s="185" t="str">
        <f>IFERROR(IF(FixtureCalc!C1111="-","",IF(OR(FixtureCalc!E1111="blank row 1",FixtureCalc!E1111="blank row 2"),"", IF(LEN(INDEX(Settings!$C$6:$C$37,FixtureCalc!E1111))=0,"BYE",INDEX(Settings!$C$6:$C$37,FixtureCalc!E1111))  )),"")</f>
        <v/>
      </c>
      <c r="G1115" s="27"/>
      <c r="H1115" s="82"/>
      <c r="I1115" s="27"/>
      <c r="J1115" s="175" t="str">
        <f>IFERROR(IF(FixtureCalc!C1111="-","",IF(OR(FixtureCalc!F1111="blank row 1",FixtureCalc!F1111="blank row 2"),"",IF(LEN(INDEX(Settings!$C$6:$C$37,FixtureCalc!F1111))=0,"BYE",INDEX(Settings!$C$6:$C$37,FixtureCalc!F1111)) )),"")</f>
        <v/>
      </c>
      <c r="K1115" s="90"/>
      <c r="L1115" s="195" t="str">
        <f t="shared" si="107"/>
        <v/>
      </c>
      <c r="S1115" s="201" t="str">
        <f t="shared" si="103"/>
        <v>NO</v>
      </c>
      <c r="T1115" s="201" t="str">
        <f t="shared" si="104"/>
        <v>NO</v>
      </c>
      <c r="U1115" s="201" t="str">
        <f t="shared" si="105"/>
        <v>NO</v>
      </c>
      <c r="V1115" s="139">
        <f t="shared" si="106"/>
        <v>0</v>
      </c>
      <c r="W1115" s="199" t="str">
        <f t="shared" si="108"/>
        <v/>
      </c>
    </row>
    <row r="1116" spans="1:23" ht="18" customHeight="1" x14ac:dyDescent="0.25">
      <c r="A1116" s="69"/>
      <c r="B1116" s="81"/>
      <c r="C1116" s="110"/>
      <c r="D1116" s="141" t="str">
        <f>IFERROR(IF(FixtureCalc!C1112="-","",IF(OR(FixtureCalc!E1112="blank row 1",FixtureCalc!E1112="blank row 2"),"","Matchweek "&amp;FixtureCalc!C1112)),"")</f>
        <v/>
      </c>
      <c r="E1116" s="142" t="str">
        <f>IFERROR(IF(LEN(INDEX(Settings!$D$6:$D$37,MATCH(Fixture!F1116,Settings!$C$6:$C$37,0)))=0,"",INDEX(Settings!$D$6:$D$37,MATCH(Fixture!F1116,Settings!$C$6:$C$37,0))),"")</f>
        <v/>
      </c>
      <c r="F1116" s="185" t="str">
        <f>IFERROR(IF(FixtureCalc!C1112="-","",IF(OR(FixtureCalc!E1112="blank row 1",FixtureCalc!E1112="blank row 2"),"", IF(LEN(INDEX(Settings!$C$6:$C$37,FixtureCalc!E1112))=0,"BYE",INDEX(Settings!$C$6:$C$37,FixtureCalc!E1112))  )),"")</f>
        <v/>
      </c>
      <c r="G1116" s="27"/>
      <c r="H1116" s="82"/>
      <c r="I1116" s="27"/>
      <c r="J1116" s="175" t="str">
        <f>IFERROR(IF(FixtureCalc!C1112="-","",IF(OR(FixtureCalc!F1112="blank row 1",FixtureCalc!F1112="blank row 2"),"",IF(LEN(INDEX(Settings!$C$6:$C$37,FixtureCalc!F1112))=0,"BYE",INDEX(Settings!$C$6:$C$37,FixtureCalc!F1112)) )),"")</f>
        <v/>
      </c>
      <c r="K1116" s="90"/>
      <c r="L1116" s="195" t="str">
        <f t="shared" si="107"/>
        <v/>
      </c>
      <c r="S1116" s="201" t="str">
        <f t="shared" si="103"/>
        <v>NO</v>
      </c>
      <c r="T1116" s="201" t="str">
        <f t="shared" si="104"/>
        <v>NO</v>
      </c>
      <c r="U1116" s="201" t="str">
        <f t="shared" si="105"/>
        <v>NO</v>
      </c>
      <c r="V1116" s="139">
        <f t="shared" si="106"/>
        <v>0</v>
      </c>
      <c r="W1116" s="199" t="str">
        <f t="shared" si="108"/>
        <v/>
      </c>
    </row>
    <row r="1117" spans="1:23" ht="18" customHeight="1" x14ac:dyDescent="0.25">
      <c r="A1117" s="69"/>
      <c r="B1117" s="81"/>
      <c r="C1117" s="110"/>
      <c r="D1117" s="141" t="str">
        <f>IFERROR(IF(FixtureCalc!C1113="-","",IF(OR(FixtureCalc!E1113="blank row 1",FixtureCalc!E1113="blank row 2"),"","Matchweek "&amp;FixtureCalc!C1113)),"")</f>
        <v/>
      </c>
      <c r="E1117" s="142" t="str">
        <f>IFERROR(IF(LEN(INDEX(Settings!$D$6:$D$37,MATCH(Fixture!F1117,Settings!$C$6:$C$37,0)))=0,"",INDEX(Settings!$D$6:$D$37,MATCH(Fixture!F1117,Settings!$C$6:$C$37,0))),"")</f>
        <v/>
      </c>
      <c r="F1117" s="185" t="str">
        <f>IFERROR(IF(FixtureCalc!C1113="-","",IF(OR(FixtureCalc!E1113="blank row 1",FixtureCalc!E1113="blank row 2"),"", IF(LEN(INDEX(Settings!$C$6:$C$37,FixtureCalc!E1113))=0,"BYE",INDEX(Settings!$C$6:$C$37,FixtureCalc!E1113))  )),"")</f>
        <v/>
      </c>
      <c r="G1117" s="27"/>
      <c r="H1117" s="82"/>
      <c r="I1117" s="27"/>
      <c r="J1117" s="175" t="str">
        <f>IFERROR(IF(FixtureCalc!C1113="-","",IF(OR(FixtureCalc!F1113="blank row 1",FixtureCalc!F1113="blank row 2"),"",IF(LEN(INDEX(Settings!$C$6:$C$37,FixtureCalc!F1113))=0,"BYE",INDEX(Settings!$C$6:$C$37,FixtureCalc!F1113)) )),"")</f>
        <v/>
      </c>
      <c r="K1117" s="90"/>
      <c r="L1117" s="195" t="str">
        <f t="shared" si="107"/>
        <v/>
      </c>
      <c r="S1117" s="201" t="str">
        <f t="shared" si="103"/>
        <v>NO</v>
      </c>
      <c r="T1117" s="201" t="str">
        <f t="shared" si="104"/>
        <v>NO</v>
      </c>
      <c r="U1117" s="201" t="str">
        <f t="shared" si="105"/>
        <v>NO</v>
      </c>
      <c r="V1117" s="139">
        <f t="shared" si="106"/>
        <v>0</v>
      </c>
      <c r="W1117" s="199" t="str">
        <f t="shared" si="108"/>
        <v/>
      </c>
    </row>
    <row r="1118" spans="1:23" ht="18" customHeight="1" x14ac:dyDescent="0.25">
      <c r="A1118" s="69"/>
      <c r="B1118" s="81"/>
      <c r="C1118" s="110"/>
      <c r="D1118" s="141" t="str">
        <f>IFERROR(IF(FixtureCalc!C1114="-","",IF(OR(FixtureCalc!E1114="blank row 1",FixtureCalc!E1114="blank row 2"),"","Matchweek "&amp;FixtureCalc!C1114)),"")</f>
        <v/>
      </c>
      <c r="E1118" s="142" t="str">
        <f>IFERROR(IF(LEN(INDEX(Settings!$D$6:$D$37,MATCH(Fixture!F1118,Settings!$C$6:$C$37,0)))=0,"",INDEX(Settings!$D$6:$D$37,MATCH(Fixture!F1118,Settings!$C$6:$C$37,0))),"")</f>
        <v/>
      </c>
      <c r="F1118" s="185" t="str">
        <f>IFERROR(IF(FixtureCalc!C1114="-","",IF(OR(FixtureCalc!E1114="blank row 1",FixtureCalc!E1114="blank row 2"),"", IF(LEN(INDEX(Settings!$C$6:$C$37,FixtureCalc!E1114))=0,"BYE",INDEX(Settings!$C$6:$C$37,FixtureCalc!E1114))  )),"")</f>
        <v/>
      </c>
      <c r="G1118" s="27"/>
      <c r="H1118" s="82"/>
      <c r="I1118" s="27"/>
      <c r="J1118" s="175" t="str">
        <f>IFERROR(IF(FixtureCalc!C1114="-","",IF(OR(FixtureCalc!F1114="blank row 1",FixtureCalc!F1114="blank row 2"),"",IF(LEN(INDEX(Settings!$C$6:$C$37,FixtureCalc!F1114))=0,"BYE",INDEX(Settings!$C$6:$C$37,FixtureCalc!F1114)) )),"")</f>
        <v/>
      </c>
      <c r="K1118" s="90"/>
      <c r="L1118" s="195" t="str">
        <f t="shared" si="107"/>
        <v/>
      </c>
      <c r="S1118" s="201" t="str">
        <f t="shared" si="103"/>
        <v>NO</v>
      </c>
      <c r="T1118" s="201" t="str">
        <f t="shared" si="104"/>
        <v>NO</v>
      </c>
      <c r="U1118" s="201" t="str">
        <f t="shared" si="105"/>
        <v>NO</v>
      </c>
      <c r="V1118" s="139">
        <f t="shared" si="106"/>
        <v>0</v>
      </c>
      <c r="W1118" s="199" t="str">
        <f t="shared" si="108"/>
        <v/>
      </c>
    </row>
    <row r="1119" spans="1:23" ht="18" customHeight="1" x14ac:dyDescent="0.25">
      <c r="A1119" s="69"/>
      <c r="B1119" s="81"/>
      <c r="C1119" s="110"/>
      <c r="D1119" s="141" t="str">
        <f>IFERROR(IF(FixtureCalc!C1115="-","",IF(OR(FixtureCalc!E1115="blank row 1",FixtureCalc!E1115="blank row 2"),"","Matchweek "&amp;FixtureCalc!C1115)),"")</f>
        <v/>
      </c>
      <c r="E1119" s="142" t="str">
        <f>IFERROR(IF(LEN(INDEX(Settings!$D$6:$D$37,MATCH(Fixture!F1119,Settings!$C$6:$C$37,0)))=0,"",INDEX(Settings!$D$6:$D$37,MATCH(Fixture!F1119,Settings!$C$6:$C$37,0))),"")</f>
        <v/>
      </c>
      <c r="F1119" s="185" t="str">
        <f>IFERROR(IF(FixtureCalc!C1115="-","",IF(OR(FixtureCalc!E1115="blank row 1",FixtureCalc!E1115="blank row 2"),"", IF(LEN(INDEX(Settings!$C$6:$C$37,FixtureCalc!E1115))=0,"BYE",INDEX(Settings!$C$6:$C$37,FixtureCalc!E1115))  )),"")</f>
        <v/>
      </c>
      <c r="G1119" s="27"/>
      <c r="H1119" s="82"/>
      <c r="I1119" s="27"/>
      <c r="J1119" s="175" t="str">
        <f>IFERROR(IF(FixtureCalc!C1115="-","",IF(OR(FixtureCalc!F1115="blank row 1",FixtureCalc!F1115="blank row 2"),"",IF(LEN(INDEX(Settings!$C$6:$C$37,FixtureCalc!F1115))=0,"BYE",INDEX(Settings!$C$6:$C$37,FixtureCalc!F1115)) )),"")</f>
        <v/>
      </c>
      <c r="K1119" s="90"/>
      <c r="L1119" s="195" t="str">
        <f t="shared" si="107"/>
        <v/>
      </c>
      <c r="S1119" s="201" t="str">
        <f t="shared" si="103"/>
        <v>NO</v>
      </c>
      <c r="T1119" s="201" t="str">
        <f t="shared" si="104"/>
        <v>NO</v>
      </c>
      <c r="U1119" s="201" t="str">
        <f t="shared" si="105"/>
        <v>NO</v>
      </c>
      <c r="V1119" s="139">
        <f t="shared" si="106"/>
        <v>0</v>
      </c>
      <c r="W1119" s="199" t="str">
        <f t="shared" si="108"/>
        <v/>
      </c>
    </row>
    <row r="1120" spans="1:23" ht="18" customHeight="1" x14ac:dyDescent="0.25">
      <c r="A1120" s="69"/>
      <c r="B1120" s="81"/>
      <c r="C1120" s="110"/>
      <c r="D1120" s="141" t="str">
        <f>IFERROR(IF(FixtureCalc!C1116="-","",IF(OR(FixtureCalc!E1116="blank row 1",FixtureCalc!E1116="blank row 2"),"","Matchweek "&amp;FixtureCalc!C1116)),"")</f>
        <v/>
      </c>
      <c r="E1120" s="142" t="str">
        <f>IFERROR(IF(LEN(INDEX(Settings!$D$6:$D$37,MATCH(Fixture!F1120,Settings!$C$6:$C$37,0)))=0,"",INDEX(Settings!$D$6:$D$37,MATCH(Fixture!F1120,Settings!$C$6:$C$37,0))),"")</f>
        <v/>
      </c>
      <c r="F1120" s="185" t="str">
        <f>IFERROR(IF(FixtureCalc!C1116="-","",IF(OR(FixtureCalc!E1116="blank row 1",FixtureCalc!E1116="blank row 2"),"", IF(LEN(INDEX(Settings!$C$6:$C$37,FixtureCalc!E1116))=0,"BYE",INDEX(Settings!$C$6:$C$37,FixtureCalc!E1116))  )),"")</f>
        <v/>
      </c>
      <c r="G1120" s="27"/>
      <c r="H1120" s="82"/>
      <c r="I1120" s="27"/>
      <c r="J1120" s="175" t="str">
        <f>IFERROR(IF(FixtureCalc!C1116="-","",IF(OR(FixtureCalc!F1116="blank row 1",FixtureCalc!F1116="blank row 2"),"",IF(LEN(INDEX(Settings!$C$6:$C$37,FixtureCalc!F1116))=0,"BYE",INDEX(Settings!$C$6:$C$37,FixtureCalc!F1116)) )),"")</f>
        <v/>
      </c>
      <c r="K1120" s="90"/>
      <c r="L1120" s="195" t="str">
        <f t="shared" si="107"/>
        <v/>
      </c>
      <c r="S1120" s="201" t="str">
        <f t="shared" si="103"/>
        <v>NO</v>
      </c>
      <c r="T1120" s="201" t="str">
        <f t="shared" si="104"/>
        <v>NO</v>
      </c>
      <c r="U1120" s="201" t="str">
        <f t="shared" si="105"/>
        <v>NO</v>
      </c>
      <c r="V1120" s="139">
        <f t="shared" si="106"/>
        <v>0</v>
      </c>
      <c r="W1120" s="199" t="str">
        <f t="shared" si="108"/>
        <v/>
      </c>
    </row>
    <row r="1121" spans="1:23" ht="18" customHeight="1" x14ac:dyDescent="0.25">
      <c r="A1121" s="69"/>
      <c r="B1121" s="81"/>
      <c r="C1121" s="110"/>
      <c r="D1121" s="141" t="str">
        <f>IFERROR(IF(FixtureCalc!C1117="-","",IF(OR(FixtureCalc!E1117="blank row 1",FixtureCalc!E1117="blank row 2"),"","Matchweek "&amp;FixtureCalc!C1117)),"")</f>
        <v/>
      </c>
      <c r="E1121" s="142" t="str">
        <f>IFERROR(IF(LEN(INDEX(Settings!$D$6:$D$37,MATCH(Fixture!F1121,Settings!$C$6:$C$37,0)))=0,"",INDEX(Settings!$D$6:$D$37,MATCH(Fixture!F1121,Settings!$C$6:$C$37,0))),"")</f>
        <v/>
      </c>
      <c r="F1121" s="185" t="str">
        <f>IFERROR(IF(FixtureCalc!C1117="-","",IF(OR(FixtureCalc!E1117="blank row 1",FixtureCalc!E1117="blank row 2"),"", IF(LEN(INDEX(Settings!$C$6:$C$37,FixtureCalc!E1117))=0,"BYE",INDEX(Settings!$C$6:$C$37,FixtureCalc!E1117))  )),"")</f>
        <v/>
      </c>
      <c r="G1121" s="27"/>
      <c r="H1121" s="82"/>
      <c r="I1121" s="27"/>
      <c r="J1121" s="175" t="str">
        <f>IFERROR(IF(FixtureCalc!C1117="-","",IF(OR(FixtureCalc!F1117="blank row 1",FixtureCalc!F1117="blank row 2"),"",IF(LEN(INDEX(Settings!$C$6:$C$37,FixtureCalc!F1117))=0,"BYE",INDEX(Settings!$C$6:$C$37,FixtureCalc!F1117)) )),"")</f>
        <v/>
      </c>
      <c r="K1121" s="90"/>
      <c r="L1121" s="195" t="str">
        <f t="shared" si="107"/>
        <v/>
      </c>
      <c r="S1121" s="201" t="str">
        <f t="shared" si="103"/>
        <v>NO</v>
      </c>
      <c r="T1121" s="201" t="str">
        <f t="shared" si="104"/>
        <v>NO</v>
      </c>
      <c r="U1121" s="201" t="str">
        <f t="shared" si="105"/>
        <v>NO</v>
      </c>
      <c r="V1121" s="139">
        <f t="shared" si="106"/>
        <v>0</v>
      </c>
      <c r="W1121" s="199" t="str">
        <f t="shared" si="108"/>
        <v/>
      </c>
    </row>
    <row r="1122" spans="1:23" ht="18" customHeight="1" x14ac:dyDescent="0.25">
      <c r="A1122" s="69"/>
      <c r="B1122" s="81"/>
      <c r="C1122" s="110"/>
      <c r="D1122" s="141" t="str">
        <f>IFERROR(IF(FixtureCalc!C1118="-","",IF(OR(FixtureCalc!E1118="blank row 1",FixtureCalc!E1118="blank row 2"),"","Matchweek "&amp;FixtureCalc!C1118)),"")</f>
        <v/>
      </c>
      <c r="E1122" s="142" t="str">
        <f>IFERROR(IF(LEN(INDEX(Settings!$D$6:$D$37,MATCH(Fixture!F1122,Settings!$C$6:$C$37,0)))=0,"",INDEX(Settings!$D$6:$D$37,MATCH(Fixture!F1122,Settings!$C$6:$C$37,0))),"")</f>
        <v/>
      </c>
      <c r="F1122" s="185" t="str">
        <f>IFERROR(IF(FixtureCalc!C1118="-","",IF(OR(FixtureCalc!E1118="blank row 1",FixtureCalc!E1118="blank row 2"),"", IF(LEN(INDEX(Settings!$C$6:$C$37,FixtureCalc!E1118))=0,"BYE",INDEX(Settings!$C$6:$C$37,FixtureCalc!E1118))  )),"")</f>
        <v/>
      </c>
      <c r="G1122" s="27"/>
      <c r="H1122" s="82"/>
      <c r="I1122" s="27"/>
      <c r="J1122" s="175" t="str">
        <f>IFERROR(IF(FixtureCalc!C1118="-","",IF(OR(FixtureCalc!F1118="blank row 1",FixtureCalc!F1118="blank row 2"),"",IF(LEN(INDEX(Settings!$C$6:$C$37,FixtureCalc!F1118))=0,"BYE",INDEX(Settings!$C$6:$C$37,FixtureCalc!F1118)) )),"")</f>
        <v/>
      </c>
      <c r="K1122" s="90"/>
      <c r="L1122" s="195" t="str">
        <f t="shared" si="107"/>
        <v/>
      </c>
      <c r="S1122" s="201" t="str">
        <f t="shared" si="103"/>
        <v>NO</v>
      </c>
      <c r="T1122" s="201" t="str">
        <f t="shared" si="104"/>
        <v>NO</v>
      </c>
      <c r="U1122" s="201" t="str">
        <f t="shared" si="105"/>
        <v>NO</v>
      </c>
      <c r="V1122" s="139">
        <f t="shared" si="106"/>
        <v>0</v>
      </c>
      <c r="W1122" s="199" t="str">
        <f t="shared" si="108"/>
        <v/>
      </c>
    </row>
    <row r="1123" spans="1:23" ht="18" customHeight="1" x14ac:dyDescent="0.25">
      <c r="A1123" s="69"/>
      <c r="B1123" s="81"/>
      <c r="C1123" s="110"/>
      <c r="D1123" s="141" t="str">
        <f>IFERROR(IF(FixtureCalc!C1119="-","",IF(OR(FixtureCalc!E1119="blank row 1",FixtureCalc!E1119="blank row 2"),"","Matchweek "&amp;FixtureCalc!C1119)),"")</f>
        <v/>
      </c>
      <c r="E1123" s="142" t="str">
        <f>IFERROR(IF(LEN(INDEX(Settings!$D$6:$D$37,MATCH(Fixture!F1123,Settings!$C$6:$C$37,0)))=0,"",INDEX(Settings!$D$6:$D$37,MATCH(Fixture!F1123,Settings!$C$6:$C$37,0))),"")</f>
        <v/>
      </c>
      <c r="F1123" s="185" t="str">
        <f>IFERROR(IF(FixtureCalc!C1119="-","",IF(OR(FixtureCalc!E1119="blank row 1",FixtureCalc!E1119="blank row 2"),"", IF(LEN(INDEX(Settings!$C$6:$C$37,FixtureCalc!E1119))=0,"BYE",INDEX(Settings!$C$6:$C$37,FixtureCalc!E1119))  )),"")</f>
        <v/>
      </c>
      <c r="G1123" s="27"/>
      <c r="H1123" s="82"/>
      <c r="I1123" s="27"/>
      <c r="J1123" s="175" t="str">
        <f>IFERROR(IF(FixtureCalc!C1119="-","",IF(OR(FixtureCalc!F1119="blank row 1",FixtureCalc!F1119="blank row 2"),"",IF(LEN(INDEX(Settings!$C$6:$C$37,FixtureCalc!F1119))=0,"BYE",INDEX(Settings!$C$6:$C$37,FixtureCalc!F1119)) )),"")</f>
        <v/>
      </c>
      <c r="K1123" s="90"/>
      <c r="L1123" s="195" t="str">
        <f t="shared" si="107"/>
        <v/>
      </c>
      <c r="S1123" s="201" t="str">
        <f t="shared" si="103"/>
        <v>NO</v>
      </c>
      <c r="T1123" s="201" t="str">
        <f t="shared" si="104"/>
        <v>NO</v>
      </c>
      <c r="U1123" s="201" t="str">
        <f t="shared" si="105"/>
        <v>NO</v>
      </c>
      <c r="V1123" s="139">
        <f t="shared" si="106"/>
        <v>0</v>
      </c>
      <c r="W1123" s="199" t="str">
        <f t="shared" si="108"/>
        <v/>
      </c>
    </row>
    <row r="1124" spans="1:23" ht="18" customHeight="1" x14ac:dyDescent="0.25">
      <c r="A1124" s="69"/>
      <c r="B1124" s="81"/>
      <c r="C1124" s="110"/>
      <c r="D1124" s="141" t="str">
        <f>IFERROR(IF(FixtureCalc!C1120="-","",IF(OR(FixtureCalc!E1120="blank row 1",FixtureCalc!E1120="blank row 2"),"","Matchweek "&amp;FixtureCalc!C1120)),"")</f>
        <v/>
      </c>
      <c r="E1124" s="142" t="str">
        <f>IFERROR(IF(LEN(INDEX(Settings!$D$6:$D$37,MATCH(Fixture!F1124,Settings!$C$6:$C$37,0)))=0,"",INDEX(Settings!$D$6:$D$37,MATCH(Fixture!F1124,Settings!$C$6:$C$37,0))),"")</f>
        <v/>
      </c>
      <c r="F1124" s="185" t="str">
        <f>IFERROR(IF(FixtureCalc!C1120="-","",IF(OR(FixtureCalc!E1120="blank row 1",FixtureCalc!E1120="blank row 2"),"", IF(LEN(INDEX(Settings!$C$6:$C$37,FixtureCalc!E1120))=0,"BYE",INDEX(Settings!$C$6:$C$37,FixtureCalc!E1120))  )),"")</f>
        <v/>
      </c>
      <c r="G1124" s="27"/>
      <c r="H1124" s="82"/>
      <c r="I1124" s="27"/>
      <c r="J1124" s="175" t="str">
        <f>IFERROR(IF(FixtureCalc!C1120="-","",IF(OR(FixtureCalc!F1120="blank row 1",FixtureCalc!F1120="blank row 2"),"",IF(LEN(INDEX(Settings!$C$6:$C$37,FixtureCalc!F1120))=0,"BYE",INDEX(Settings!$C$6:$C$37,FixtureCalc!F1120)) )),"")</f>
        <v/>
      </c>
      <c r="K1124" s="90"/>
      <c r="L1124" s="195" t="str">
        <f t="shared" si="107"/>
        <v/>
      </c>
      <c r="S1124" s="201" t="str">
        <f t="shared" si="103"/>
        <v>NO</v>
      </c>
      <c r="T1124" s="201" t="str">
        <f t="shared" si="104"/>
        <v>NO</v>
      </c>
      <c r="U1124" s="201" t="str">
        <f t="shared" si="105"/>
        <v>NO</v>
      </c>
      <c r="V1124" s="139">
        <f t="shared" si="106"/>
        <v>0</v>
      </c>
      <c r="W1124" s="199" t="str">
        <f t="shared" si="108"/>
        <v/>
      </c>
    </row>
    <row r="1125" spans="1:23" ht="18" customHeight="1" x14ac:dyDescent="0.25">
      <c r="A1125" s="69"/>
      <c r="B1125" s="81"/>
      <c r="C1125" s="110"/>
      <c r="D1125" s="141" t="str">
        <f>IFERROR(IF(FixtureCalc!C1121="-","",IF(OR(FixtureCalc!E1121="blank row 1",FixtureCalc!E1121="blank row 2"),"","Matchweek "&amp;FixtureCalc!C1121)),"")</f>
        <v/>
      </c>
      <c r="E1125" s="142" t="str">
        <f>IFERROR(IF(LEN(INDEX(Settings!$D$6:$D$37,MATCH(Fixture!F1125,Settings!$C$6:$C$37,0)))=0,"",INDEX(Settings!$D$6:$D$37,MATCH(Fixture!F1125,Settings!$C$6:$C$37,0))),"")</f>
        <v/>
      </c>
      <c r="F1125" s="185" t="str">
        <f>IFERROR(IF(FixtureCalc!C1121="-","",IF(OR(FixtureCalc!E1121="blank row 1",FixtureCalc!E1121="blank row 2"),"", IF(LEN(INDEX(Settings!$C$6:$C$37,FixtureCalc!E1121))=0,"BYE",INDEX(Settings!$C$6:$C$37,FixtureCalc!E1121))  )),"")</f>
        <v/>
      </c>
      <c r="G1125" s="27"/>
      <c r="H1125" s="82"/>
      <c r="I1125" s="27"/>
      <c r="J1125" s="175" t="str">
        <f>IFERROR(IF(FixtureCalc!C1121="-","",IF(OR(FixtureCalc!F1121="blank row 1",FixtureCalc!F1121="blank row 2"),"",IF(LEN(INDEX(Settings!$C$6:$C$37,FixtureCalc!F1121))=0,"BYE",INDEX(Settings!$C$6:$C$37,FixtureCalc!F1121)) )),"")</f>
        <v/>
      </c>
      <c r="K1125" s="90"/>
      <c r="L1125" s="195" t="str">
        <f t="shared" si="107"/>
        <v/>
      </c>
      <c r="S1125" s="201" t="str">
        <f t="shared" si="103"/>
        <v>NO</v>
      </c>
      <c r="T1125" s="201" t="str">
        <f t="shared" si="104"/>
        <v>NO</v>
      </c>
      <c r="U1125" s="201" t="str">
        <f t="shared" si="105"/>
        <v>NO</v>
      </c>
      <c r="V1125" s="139">
        <f t="shared" si="106"/>
        <v>0</v>
      </c>
      <c r="W1125" s="199" t="str">
        <f t="shared" si="108"/>
        <v/>
      </c>
    </row>
    <row r="1126" spans="1:23" ht="18" customHeight="1" x14ac:dyDescent="0.25">
      <c r="A1126" s="69"/>
      <c r="B1126" s="81"/>
      <c r="C1126" s="110"/>
      <c r="D1126" s="141" t="str">
        <f>IFERROR(IF(FixtureCalc!C1122="-","",IF(OR(FixtureCalc!E1122="blank row 1",FixtureCalc!E1122="blank row 2"),"","Matchweek "&amp;FixtureCalc!C1122)),"")</f>
        <v/>
      </c>
      <c r="E1126" s="142" t="str">
        <f>IFERROR(IF(LEN(INDEX(Settings!$D$6:$D$37,MATCH(Fixture!F1126,Settings!$C$6:$C$37,0)))=0,"",INDEX(Settings!$D$6:$D$37,MATCH(Fixture!F1126,Settings!$C$6:$C$37,0))),"")</f>
        <v/>
      </c>
      <c r="F1126" s="185" t="str">
        <f>IFERROR(IF(FixtureCalc!C1122="-","",IF(OR(FixtureCalc!E1122="blank row 1",FixtureCalc!E1122="blank row 2"),"", IF(LEN(INDEX(Settings!$C$6:$C$37,FixtureCalc!E1122))=0,"BYE",INDEX(Settings!$C$6:$C$37,FixtureCalc!E1122))  )),"")</f>
        <v/>
      </c>
      <c r="G1126" s="27"/>
      <c r="H1126" s="82"/>
      <c r="I1126" s="27"/>
      <c r="J1126" s="175" t="str">
        <f>IFERROR(IF(FixtureCalc!C1122="-","",IF(OR(FixtureCalc!F1122="blank row 1",FixtureCalc!F1122="blank row 2"),"",IF(LEN(INDEX(Settings!$C$6:$C$37,FixtureCalc!F1122))=0,"BYE",INDEX(Settings!$C$6:$C$37,FixtureCalc!F1122)) )),"")</f>
        <v/>
      </c>
      <c r="K1126" s="90"/>
      <c r="L1126" s="195" t="str">
        <f t="shared" si="107"/>
        <v/>
      </c>
      <c r="S1126" s="201" t="str">
        <f t="shared" si="103"/>
        <v>NO</v>
      </c>
      <c r="T1126" s="201" t="str">
        <f t="shared" si="104"/>
        <v>NO</v>
      </c>
      <c r="U1126" s="201" t="str">
        <f t="shared" si="105"/>
        <v>NO</v>
      </c>
      <c r="V1126" s="139">
        <f t="shared" si="106"/>
        <v>0</v>
      </c>
      <c r="W1126" s="199" t="str">
        <f t="shared" si="108"/>
        <v/>
      </c>
    </row>
    <row r="1127" spans="1:23" ht="18" customHeight="1" x14ac:dyDescent="0.25">
      <c r="A1127" s="69"/>
      <c r="B1127" s="81"/>
      <c r="C1127" s="110"/>
      <c r="D1127" s="141" t="str">
        <f>IFERROR(IF(FixtureCalc!C1123="-","",IF(OR(FixtureCalc!E1123="blank row 1",FixtureCalc!E1123="blank row 2"),"","Matchweek "&amp;FixtureCalc!C1123)),"")</f>
        <v/>
      </c>
      <c r="E1127" s="142" t="str">
        <f>IFERROR(IF(LEN(INDEX(Settings!$D$6:$D$37,MATCH(Fixture!F1127,Settings!$C$6:$C$37,0)))=0,"",INDEX(Settings!$D$6:$D$37,MATCH(Fixture!F1127,Settings!$C$6:$C$37,0))),"")</f>
        <v/>
      </c>
      <c r="F1127" s="185" t="str">
        <f>IFERROR(IF(FixtureCalc!C1123="-","",IF(OR(FixtureCalc!E1123="blank row 1",FixtureCalc!E1123="blank row 2"),"", IF(LEN(INDEX(Settings!$C$6:$C$37,FixtureCalc!E1123))=0,"BYE",INDEX(Settings!$C$6:$C$37,FixtureCalc!E1123))  )),"")</f>
        <v/>
      </c>
      <c r="G1127" s="27"/>
      <c r="H1127" s="82"/>
      <c r="I1127" s="27"/>
      <c r="J1127" s="175" t="str">
        <f>IFERROR(IF(FixtureCalc!C1123="-","",IF(OR(FixtureCalc!F1123="blank row 1",FixtureCalc!F1123="blank row 2"),"",IF(LEN(INDEX(Settings!$C$6:$C$37,FixtureCalc!F1123))=0,"BYE",INDEX(Settings!$C$6:$C$37,FixtureCalc!F1123)) )),"")</f>
        <v/>
      </c>
      <c r="K1127" s="90"/>
      <c r="L1127" s="195" t="str">
        <f t="shared" si="107"/>
        <v/>
      </c>
      <c r="S1127" s="201" t="str">
        <f t="shared" si="103"/>
        <v>NO</v>
      </c>
      <c r="T1127" s="201" t="str">
        <f t="shared" si="104"/>
        <v>NO</v>
      </c>
      <c r="U1127" s="201" t="str">
        <f t="shared" si="105"/>
        <v>NO</v>
      </c>
      <c r="V1127" s="139">
        <f t="shared" si="106"/>
        <v>0</v>
      </c>
      <c r="W1127" s="199" t="str">
        <f t="shared" si="108"/>
        <v/>
      </c>
    </row>
    <row r="1128" spans="1:23" ht="18" customHeight="1" x14ac:dyDescent="0.25">
      <c r="A1128" s="69"/>
      <c r="B1128" s="81"/>
      <c r="C1128" s="110"/>
      <c r="D1128" s="141" t="str">
        <f>IFERROR(IF(FixtureCalc!C1124="-","",IF(OR(FixtureCalc!E1124="blank row 1",FixtureCalc!E1124="blank row 2"),"","Matchweek "&amp;FixtureCalc!C1124)),"")</f>
        <v/>
      </c>
      <c r="E1128" s="142" t="str">
        <f>IFERROR(IF(LEN(INDEX(Settings!$D$6:$D$37,MATCH(Fixture!F1128,Settings!$C$6:$C$37,0)))=0,"",INDEX(Settings!$D$6:$D$37,MATCH(Fixture!F1128,Settings!$C$6:$C$37,0))),"")</f>
        <v/>
      </c>
      <c r="F1128" s="185" t="str">
        <f>IFERROR(IF(FixtureCalc!C1124="-","",IF(OR(FixtureCalc!E1124="blank row 1",FixtureCalc!E1124="blank row 2"),"", IF(LEN(INDEX(Settings!$C$6:$C$37,FixtureCalc!E1124))=0,"BYE",INDEX(Settings!$C$6:$C$37,FixtureCalc!E1124))  )),"")</f>
        <v/>
      </c>
      <c r="G1128" s="27"/>
      <c r="H1128" s="82"/>
      <c r="I1128" s="27"/>
      <c r="J1128" s="175" t="str">
        <f>IFERROR(IF(FixtureCalc!C1124="-","",IF(OR(FixtureCalc!F1124="blank row 1",FixtureCalc!F1124="blank row 2"),"",IF(LEN(INDEX(Settings!$C$6:$C$37,FixtureCalc!F1124))=0,"BYE",INDEX(Settings!$C$6:$C$37,FixtureCalc!F1124)) )),"")</f>
        <v/>
      </c>
      <c r="K1128" s="90"/>
      <c r="L1128" s="195" t="str">
        <f t="shared" si="107"/>
        <v/>
      </c>
      <c r="S1128" s="201" t="str">
        <f t="shared" si="103"/>
        <v>NO</v>
      </c>
      <c r="T1128" s="201" t="str">
        <f t="shared" si="104"/>
        <v>NO</v>
      </c>
      <c r="U1128" s="201" t="str">
        <f t="shared" si="105"/>
        <v>NO</v>
      </c>
      <c r="V1128" s="139">
        <f t="shared" si="106"/>
        <v>0</v>
      </c>
      <c r="W1128" s="199" t="str">
        <f t="shared" si="108"/>
        <v/>
      </c>
    </row>
    <row r="1129" spans="1:23" ht="18" customHeight="1" x14ac:dyDescent="0.25">
      <c r="A1129" s="69"/>
      <c r="B1129" s="81"/>
      <c r="C1129" s="110"/>
      <c r="D1129" s="141" t="str">
        <f>IFERROR(IF(FixtureCalc!C1125="-","",IF(OR(FixtureCalc!E1125="blank row 1",FixtureCalc!E1125="blank row 2"),"","Matchweek "&amp;FixtureCalc!C1125)),"")</f>
        <v/>
      </c>
      <c r="E1129" s="142" t="str">
        <f>IFERROR(IF(LEN(INDEX(Settings!$D$6:$D$37,MATCH(Fixture!F1129,Settings!$C$6:$C$37,0)))=0,"",INDEX(Settings!$D$6:$D$37,MATCH(Fixture!F1129,Settings!$C$6:$C$37,0))),"")</f>
        <v/>
      </c>
      <c r="F1129" s="185" t="str">
        <f>IFERROR(IF(FixtureCalc!C1125="-","",IF(OR(FixtureCalc!E1125="blank row 1",FixtureCalc!E1125="blank row 2"),"", IF(LEN(INDEX(Settings!$C$6:$C$37,FixtureCalc!E1125))=0,"BYE",INDEX(Settings!$C$6:$C$37,FixtureCalc!E1125))  )),"")</f>
        <v/>
      </c>
      <c r="G1129" s="27"/>
      <c r="H1129" s="82"/>
      <c r="I1129" s="27"/>
      <c r="J1129" s="175" t="str">
        <f>IFERROR(IF(FixtureCalc!C1125="-","",IF(OR(FixtureCalc!F1125="blank row 1",FixtureCalc!F1125="blank row 2"),"",IF(LEN(INDEX(Settings!$C$6:$C$37,FixtureCalc!F1125))=0,"BYE",INDEX(Settings!$C$6:$C$37,FixtureCalc!F1125)) )),"")</f>
        <v/>
      </c>
      <c r="K1129" s="90"/>
      <c r="L1129" s="195" t="str">
        <f t="shared" si="107"/>
        <v/>
      </c>
      <c r="S1129" s="201" t="str">
        <f t="shared" si="103"/>
        <v>NO</v>
      </c>
      <c r="T1129" s="201" t="str">
        <f t="shared" si="104"/>
        <v>NO</v>
      </c>
      <c r="U1129" s="201" t="str">
        <f t="shared" si="105"/>
        <v>NO</v>
      </c>
      <c r="V1129" s="139">
        <f t="shared" si="106"/>
        <v>0</v>
      </c>
      <c r="W1129" s="199" t="str">
        <f t="shared" si="108"/>
        <v/>
      </c>
    </row>
    <row r="1130" spans="1:23" ht="18" customHeight="1" x14ac:dyDescent="0.25">
      <c r="A1130" s="69"/>
      <c r="B1130" s="81"/>
      <c r="C1130" s="110"/>
      <c r="D1130" s="141" t="str">
        <f>IFERROR(IF(FixtureCalc!C1126="-","",IF(OR(FixtureCalc!E1126="blank row 1",FixtureCalc!E1126="blank row 2"),"","Matchweek "&amp;FixtureCalc!C1126)),"")</f>
        <v/>
      </c>
      <c r="E1130" s="142" t="str">
        <f>IFERROR(IF(LEN(INDEX(Settings!$D$6:$D$37,MATCH(Fixture!F1130,Settings!$C$6:$C$37,0)))=0,"",INDEX(Settings!$D$6:$D$37,MATCH(Fixture!F1130,Settings!$C$6:$C$37,0))),"")</f>
        <v/>
      </c>
      <c r="F1130" s="185" t="str">
        <f>IFERROR(IF(FixtureCalc!C1126="-","",IF(OR(FixtureCalc!E1126="blank row 1",FixtureCalc!E1126="blank row 2"),"", IF(LEN(INDEX(Settings!$C$6:$C$37,FixtureCalc!E1126))=0,"BYE",INDEX(Settings!$C$6:$C$37,FixtureCalc!E1126))  )),"")</f>
        <v/>
      </c>
      <c r="G1130" s="27"/>
      <c r="H1130" s="82"/>
      <c r="I1130" s="27"/>
      <c r="J1130" s="175" t="str">
        <f>IFERROR(IF(FixtureCalc!C1126="-","",IF(OR(FixtureCalc!F1126="blank row 1",FixtureCalc!F1126="blank row 2"),"",IF(LEN(INDEX(Settings!$C$6:$C$37,FixtureCalc!F1126))=0,"BYE",INDEX(Settings!$C$6:$C$37,FixtureCalc!F1126)) )),"")</f>
        <v/>
      </c>
      <c r="K1130" s="90"/>
      <c r="L1130" s="195" t="str">
        <f t="shared" si="107"/>
        <v/>
      </c>
      <c r="S1130" s="201" t="str">
        <f t="shared" si="103"/>
        <v>NO</v>
      </c>
      <c r="T1130" s="201" t="str">
        <f t="shared" si="104"/>
        <v>NO</v>
      </c>
      <c r="U1130" s="201" t="str">
        <f t="shared" si="105"/>
        <v>NO</v>
      </c>
      <c r="V1130" s="139">
        <f t="shared" si="106"/>
        <v>0</v>
      </c>
      <c r="W1130" s="199" t="str">
        <f t="shared" si="108"/>
        <v/>
      </c>
    </row>
    <row r="1131" spans="1:23" ht="18" customHeight="1" x14ac:dyDescent="0.25">
      <c r="A1131" s="69"/>
      <c r="B1131" s="81"/>
      <c r="C1131" s="110"/>
      <c r="D1131" s="141" t="str">
        <f>IFERROR(IF(FixtureCalc!C1127="-","",IF(OR(FixtureCalc!E1127="blank row 1",FixtureCalc!E1127="blank row 2"),"","Matchweek "&amp;FixtureCalc!C1127)),"")</f>
        <v/>
      </c>
      <c r="E1131" s="142" t="str">
        <f>IFERROR(IF(LEN(INDEX(Settings!$D$6:$D$37,MATCH(Fixture!F1131,Settings!$C$6:$C$37,0)))=0,"",INDEX(Settings!$D$6:$D$37,MATCH(Fixture!F1131,Settings!$C$6:$C$37,0))),"")</f>
        <v/>
      </c>
      <c r="F1131" s="185" t="str">
        <f>IFERROR(IF(FixtureCalc!C1127="-","",IF(OR(FixtureCalc!E1127="blank row 1",FixtureCalc!E1127="blank row 2"),"", IF(LEN(INDEX(Settings!$C$6:$C$37,FixtureCalc!E1127))=0,"BYE",INDEX(Settings!$C$6:$C$37,FixtureCalc!E1127))  )),"")</f>
        <v/>
      </c>
      <c r="G1131" s="27"/>
      <c r="H1131" s="82"/>
      <c r="I1131" s="27"/>
      <c r="J1131" s="175" t="str">
        <f>IFERROR(IF(FixtureCalc!C1127="-","",IF(OR(FixtureCalc!F1127="blank row 1",FixtureCalc!F1127="blank row 2"),"",IF(LEN(INDEX(Settings!$C$6:$C$37,FixtureCalc!F1127))=0,"BYE",INDEX(Settings!$C$6:$C$37,FixtureCalc!F1127)) )),"")</f>
        <v/>
      </c>
      <c r="K1131" s="90"/>
      <c r="L1131" s="195" t="str">
        <f t="shared" si="107"/>
        <v/>
      </c>
      <c r="S1131" s="201" t="str">
        <f t="shared" si="103"/>
        <v>NO</v>
      </c>
      <c r="T1131" s="201" t="str">
        <f t="shared" si="104"/>
        <v>NO</v>
      </c>
      <c r="U1131" s="201" t="str">
        <f t="shared" si="105"/>
        <v>NO</v>
      </c>
      <c r="V1131" s="139">
        <f t="shared" si="106"/>
        <v>0</v>
      </c>
      <c r="W1131" s="199" t="str">
        <f t="shared" si="108"/>
        <v/>
      </c>
    </row>
    <row r="1132" spans="1:23" ht="18" customHeight="1" x14ac:dyDescent="0.25">
      <c r="A1132" s="69"/>
      <c r="B1132" s="81"/>
      <c r="C1132" s="110"/>
      <c r="D1132" s="141" t="str">
        <f>IFERROR(IF(FixtureCalc!C1128="-","",IF(OR(FixtureCalc!E1128="blank row 1",FixtureCalc!E1128="blank row 2"),"","Matchweek "&amp;FixtureCalc!C1128)),"")</f>
        <v/>
      </c>
      <c r="E1132" s="142" t="str">
        <f>IFERROR(IF(LEN(INDEX(Settings!$D$6:$D$37,MATCH(Fixture!F1132,Settings!$C$6:$C$37,0)))=0,"",INDEX(Settings!$D$6:$D$37,MATCH(Fixture!F1132,Settings!$C$6:$C$37,0))),"")</f>
        <v/>
      </c>
      <c r="F1132" s="185" t="str">
        <f>IFERROR(IF(FixtureCalc!C1128="-","",IF(OR(FixtureCalc!E1128="blank row 1",FixtureCalc!E1128="blank row 2"),"", IF(LEN(INDEX(Settings!$C$6:$C$37,FixtureCalc!E1128))=0,"BYE",INDEX(Settings!$C$6:$C$37,FixtureCalc!E1128))  )),"")</f>
        <v/>
      </c>
      <c r="G1132" s="27"/>
      <c r="H1132" s="82"/>
      <c r="I1132" s="27"/>
      <c r="J1132" s="175" t="str">
        <f>IFERROR(IF(FixtureCalc!C1128="-","",IF(OR(FixtureCalc!F1128="blank row 1",FixtureCalc!F1128="blank row 2"),"",IF(LEN(INDEX(Settings!$C$6:$C$37,FixtureCalc!F1128))=0,"BYE",INDEX(Settings!$C$6:$C$37,FixtureCalc!F1128)) )),"")</f>
        <v/>
      </c>
      <c r="K1132" s="90"/>
      <c r="L1132" s="195" t="str">
        <f t="shared" si="107"/>
        <v/>
      </c>
      <c r="S1132" s="201" t="str">
        <f t="shared" si="103"/>
        <v>NO</v>
      </c>
      <c r="T1132" s="201" t="str">
        <f t="shared" si="104"/>
        <v>NO</v>
      </c>
      <c r="U1132" s="201" t="str">
        <f t="shared" si="105"/>
        <v>NO</v>
      </c>
      <c r="V1132" s="139">
        <f t="shared" si="106"/>
        <v>0</v>
      </c>
      <c r="W1132" s="199" t="str">
        <f t="shared" si="108"/>
        <v/>
      </c>
    </row>
    <row r="1133" spans="1:23" ht="18" customHeight="1" x14ac:dyDescent="0.25">
      <c r="A1133" s="69"/>
      <c r="B1133" s="83"/>
      <c r="C1133" s="111"/>
      <c r="D1133" s="143" t="str">
        <f>IFERROR(IF(FixtureCalc!C1129="-","",IF(OR(FixtureCalc!E1129="blank row 1",FixtureCalc!E1129="blank row 2"),"","Matchweek "&amp;FixtureCalc!C1129)),"")</f>
        <v/>
      </c>
      <c r="E1133" s="144" t="str">
        <f>IFERROR(IF(LEN(INDEX(Settings!$D$6:$D$37,MATCH(Fixture!F1133,Settings!$C$6:$C$37,0)))=0,"",INDEX(Settings!$D$6:$D$37,MATCH(Fixture!F1133,Settings!$C$6:$C$37,0))),"")</f>
        <v/>
      </c>
      <c r="F1133" s="186" t="str">
        <f>IFERROR(IF(FixtureCalc!C1129="-","",IF(OR(FixtureCalc!E1129="blank row 1",FixtureCalc!E1129="blank row 2"),"", IF(LEN(INDEX(Settings!$C$6:$C$37,FixtureCalc!E1129))=0,"BYE",INDEX(Settings!$C$6:$C$37,FixtureCalc!E1129))  )),"")</f>
        <v/>
      </c>
      <c r="G1133" s="84"/>
      <c r="H1133" s="85"/>
      <c r="I1133" s="84"/>
      <c r="J1133" s="176" t="str">
        <f>IFERROR(IF(FixtureCalc!C1129="-","",IF(OR(FixtureCalc!F1129="blank row 1",FixtureCalc!F1129="blank row 2"),"",IF(LEN(INDEX(Settings!$C$6:$C$37,FixtureCalc!F1129))=0,"BYE",INDEX(Settings!$C$6:$C$37,FixtureCalc!F1129)) )),"")</f>
        <v/>
      </c>
      <c r="K1133" s="90"/>
      <c r="L1133" s="195" t="str">
        <f t="shared" si="107"/>
        <v/>
      </c>
      <c r="S1133" s="201" t="str">
        <f t="shared" si="103"/>
        <v>NO</v>
      </c>
      <c r="T1133" s="201" t="str">
        <f t="shared" si="104"/>
        <v>NO</v>
      </c>
      <c r="U1133" s="201" t="str">
        <f t="shared" si="105"/>
        <v>NO</v>
      </c>
      <c r="V1133" s="139">
        <f t="shared" si="106"/>
        <v>0</v>
      </c>
      <c r="W1133" s="199" t="str">
        <f t="shared" si="108"/>
        <v/>
      </c>
    </row>
    <row r="1134" spans="1:23" ht="18" customHeight="1" x14ac:dyDescent="0.25">
      <c r="A1134" s="69"/>
      <c r="B1134" s="81"/>
      <c r="C1134" s="110"/>
      <c r="D1134" s="145" t="str">
        <f>IFERROR(IF(FixtureCalc!C1130="-","",IF(OR(FixtureCalc!E1130="blank row 1",FixtureCalc!E1130="blank row 2"),"","Matchweek "&amp;FixtureCalc!C1130)),"")</f>
        <v/>
      </c>
      <c r="E1134" s="146" t="str">
        <f>IFERROR(IF(LEN(INDEX(Settings!$D$6:$D$37,MATCH(Fixture!F1134,Settings!$C$6:$C$37,0)))=0,"",INDEX(Settings!$D$6:$D$37,MATCH(Fixture!F1134,Settings!$C$6:$C$37,0))),"")</f>
        <v/>
      </c>
      <c r="F1134" s="187" t="str">
        <f>IFERROR(IF(FixtureCalc!C1130="-","",IF(OR(FixtureCalc!E1130="blank row 1",FixtureCalc!E1130="blank row 2"),"", IF(LEN(INDEX(Settings!$C$6:$C$37,FixtureCalc!E1130))=0,"BYE",INDEX(Settings!$C$6:$C$37,FixtureCalc!E1130))  )),"")</f>
        <v/>
      </c>
      <c r="G1134" s="113"/>
      <c r="H1134" s="113"/>
      <c r="I1134" s="113"/>
      <c r="J1134" s="177" t="str">
        <f>IFERROR(IF(FixtureCalc!C1130="-","",IF(OR(FixtureCalc!F1130="blank row 1",FixtureCalc!F1130="blank row 2"),"",IF(LEN(INDEX(Settings!$C$6:$C$37,FixtureCalc!F1130))=0,"BYE",INDEX(Settings!$C$6:$C$37,FixtureCalc!F1130)) )),"")</f>
        <v/>
      </c>
      <c r="K1134" s="90"/>
      <c r="L1134" s="195" t="str">
        <f t="shared" si="107"/>
        <v/>
      </c>
      <c r="S1134" s="201" t="str">
        <f t="shared" si="103"/>
        <v>NO</v>
      </c>
      <c r="T1134" s="201" t="str">
        <f t="shared" si="104"/>
        <v>NO</v>
      </c>
      <c r="U1134" s="201" t="str">
        <f t="shared" si="105"/>
        <v>NO</v>
      </c>
      <c r="V1134" s="139">
        <f t="shared" si="106"/>
        <v>0</v>
      </c>
      <c r="W1134" s="199" t="str">
        <f t="shared" si="108"/>
        <v/>
      </c>
    </row>
    <row r="1135" spans="1:23" ht="18" customHeight="1" x14ac:dyDescent="0.25">
      <c r="A1135" s="69"/>
      <c r="B1135" s="81"/>
      <c r="C1135" s="110"/>
      <c r="D1135" s="145" t="str">
        <f>IFERROR(IF(FixtureCalc!C1131="-","",IF(OR(FixtureCalc!E1131="blank row 1",FixtureCalc!E1131="blank row 2"),"","Matchweek "&amp;FixtureCalc!C1131)),"")</f>
        <v/>
      </c>
      <c r="E1135" s="146" t="str">
        <f>IFERROR(IF(LEN(INDEX(Settings!$D$6:$D$37,MATCH(Fixture!F1135,Settings!$C$6:$C$37,0)))=0,"",INDEX(Settings!$D$6:$D$37,MATCH(Fixture!F1135,Settings!$C$6:$C$37,0))),"")</f>
        <v/>
      </c>
      <c r="F1135" s="187" t="str">
        <f>IFERROR(IF(FixtureCalc!C1131="-","",IF(OR(FixtureCalc!E1131="blank row 1",FixtureCalc!E1131="blank row 2"),"", IF(LEN(INDEX(Settings!$C$6:$C$37,FixtureCalc!E1131))=0,"BYE",INDEX(Settings!$C$6:$C$37,FixtureCalc!E1131))  )),"")</f>
        <v/>
      </c>
      <c r="G1135" s="113"/>
      <c r="H1135" s="82"/>
      <c r="I1135" s="113"/>
      <c r="J1135" s="177" t="str">
        <f>IFERROR(IF(FixtureCalc!C1131="-","",IF(OR(FixtureCalc!F1131="blank row 1",FixtureCalc!F1131="blank row 2"),"",IF(LEN(INDEX(Settings!$C$6:$C$37,FixtureCalc!F1131))=0,"BYE",INDEX(Settings!$C$6:$C$37,FixtureCalc!F1131)) )),"")</f>
        <v/>
      </c>
      <c r="K1135" s="90"/>
      <c r="L1135" s="195" t="str">
        <f t="shared" si="107"/>
        <v/>
      </c>
      <c r="S1135" s="201" t="str">
        <f t="shared" si="103"/>
        <v>NO</v>
      </c>
      <c r="T1135" s="201" t="str">
        <f t="shared" si="104"/>
        <v>NO</v>
      </c>
      <c r="U1135" s="201" t="str">
        <f t="shared" si="105"/>
        <v>NO</v>
      </c>
      <c r="V1135" s="139">
        <f t="shared" si="106"/>
        <v>0</v>
      </c>
      <c r="W1135" s="199" t="str">
        <f t="shared" si="108"/>
        <v/>
      </c>
    </row>
    <row r="1136" spans="1:23" ht="18" customHeight="1" x14ac:dyDescent="0.25">
      <c r="A1136" s="69"/>
      <c r="B1136" s="81"/>
      <c r="C1136" s="110"/>
      <c r="D1136" s="145" t="str">
        <f>IFERROR(IF(FixtureCalc!C1132="-","",IF(OR(FixtureCalc!E1132="blank row 1",FixtureCalc!E1132="blank row 2"),"","Matchweek "&amp;FixtureCalc!C1132)),"")</f>
        <v/>
      </c>
      <c r="E1136" s="146" t="str">
        <f>IFERROR(IF(LEN(INDEX(Settings!$D$6:$D$37,MATCH(Fixture!F1136,Settings!$C$6:$C$37,0)))=0,"",INDEX(Settings!$D$6:$D$37,MATCH(Fixture!F1136,Settings!$C$6:$C$37,0))),"")</f>
        <v/>
      </c>
      <c r="F1136" s="187" t="str">
        <f>IFERROR(IF(FixtureCalc!C1132="-","",IF(OR(FixtureCalc!E1132="blank row 1",FixtureCalc!E1132="blank row 2"),"", IF(LEN(INDEX(Settings!$C$6:$C$37,FixtureCalc!E1132))=0,"BYE",INDEX(Settings!$C$6:$C$37,FixtureCalc!E1132))  )),"")</f>
        <v/>
      </c>
      <c r="G1136" s="113"/>
      <c r="H1136" s="82"/>
      <c r="I1136" s="113"/>
      <c r="J1136" s="177" t="str">
        <f>IFERROR(IF(FixtureCalc!C1132="-","",IF(OR(FixtureCalc!F1132="blank row 1",FixtureCalc!F1132="blank row 2"),"",IF(LEN(INDEX(Settings!$C$6:$C$37,FixtureCalc!F1132))=0,"BYE",INDEX(Settings!$C$6:$C$37,FixtureCalc!F1132)) )),"")</f>
        <v/>
      </c>
      <c r="K1136" s="90"/>
      <c r="L1136" s="195" t="str">
        <f t="shared" si="107"/>
        <v/>
      </c>
      <c r="S1136" s="201" t="str">
        <f t="shared" si="103"/>
        <v>NO</v>
      </c>
      <c r="T1136" s="201" t="str">
        <f t="shared" si="104"/>
        <v>NO</v>
      </c>
      <c r="U1136" s="201" t="str">
        <f t="shared" si="105"/>
        <v>NO</v>
      </c>
      <c r="V1136" s="139">
        <f t="shared" si="106"/>
        <v>0</v>
      </c>
      <c r="W1136" s="199" t="str">
        <f t="shared" si="108"/>
        <v/>
      </c>
    </row>
    <row r="1137" spans="1:23" ht="18" customHeight="1" x14ac:dyDescent="0.25">
      <c r="A1137" s="69"/>
      <c r="B1137" s="81"/>
      <c r="C1137" s="110"/>
      <c r="D1137" s="145" t="str">
        <f>IFERROR(IF(FixtureCalc!C1133="-","",IF(OR(FixtureCalc!E1133="blank row 1",FixtureCalc!E1133="blank row 2"),"","Matchweek "&amp;FixtureCalc!C1133)),"")</f>
        <v/>
      </c>
      <c r="E1137" s="146" t="str">
        <f>IFERROR(IF(LEN(INDEX(Settings!$D$6:$D$37,MATCH(Fixture!F1137,Settings!$C$6:$C$37,0)))=0,"",INDEX(Settings!$D$6:$D$37,MATCH(Fixture!F1137,Settings!$C$6:$C$37,0))),"")</f>
        <v/>
      </c>
      <c r="F1137" s="187" t="str">
        <f>IFERROR(IF(FixtureCalc!C1133="-","",IF(OR(FixtureCalc!E1133="blank row 1",FixtureCalc!E1133="blank row 2"),"", IF(LEN(INDEX(Settings!$C$6:$C$37,FixtureCalc!E1133))=0,"BYE",INDEX(Settings!$C$6:$C$37,FixtureCalc!E1133))  )),"")</f>
        <v/>
      </c>
      <c r="G1137" s="113"/>
      <c r="H1137" s="82"/>
      <c r="I1137" s="113"/>
      <c r="J1137" s="177" t="str">
        <f>IFERROR(IF(FixtureCalc!C1133="-","",IF(OR(FixtureCalc!F1133="blank row 1",FixtureCalc!F1133="blank row 2"),"",IF(LEN(INDEX(Settings!$C$6:$C$37,FixtureCalc!F1133))=0,"BYE",INDEX(Settings!$C$6:$C$37,FixtureCalc!F1133)) )),"")</f>
        <v/>
      </c>
      <c r="K1137" s="90"/>
      <c r="L1137" s="195" t="str">
        <f t="shared" si="107"/>
        <v/>
      </c>
      <c r="S1137" s="201" t="str">
        <f t="shared" si="103"/>
        <v>NO</v>
      </c>
      <c r="T1137" s="201" t="str">
        <f t="shared" si="104"/>
        <v>NO</v>
      </c>
      <c r="U1137" s="201" t="str">
        <f t="shared" si="105"/>
        <v>NO</v>
      </c>
      <c r="V1137" s="139">
        <f t="shared" si="106"/>
        <v>0</v>
      </c>
      <c r="W1137" s="199" t="str">
        <f t="shared" si="108"/>
        <v/>
      </c>
    </row>
    <row r="1138" spans="1:23" ht="18" customHeight="1" x14ac:dyDescent="0.25">
      <c r="A1138" s="69"/>
      <c r="B1138" s="81"/>
      <c r="C1138" s="110"/>
      <c r="D1138" s="145" t="str">
        <f>IFERROR(IF(FixtureCalc!C1134="-","",IF(OR(FixtureCalc!E1134="blank row 1",FixtureCalc!E1134="blank row 2"),"","Matchweek "&amp;FixtureCalc!C1134)),"")</f>
        <v/>
      </c>
      <c r="E1138" s="146" t="str">
        <f>IFERROR(IF(LEN(INDEX(Settings!$D$6:$D$37,MATCH(Fixture!F1138,Settings!$C$6:$C$37,0)))=0,"",INDEX(Settings!$D$6:$D$37,MATCH(Fixture!F1138,Settings!$C$6:$C$37,0))),"")</f>
        <v/>
      </c>
      <c r="F1138" s="187" t="str">
        <f>IFERROR(IF(FixtureCalc!C1134="-","",IF(OR(FixtureCalc!E1134="blank row 1",FixtureCalc!E1134="blank row 2"),"", IF(LEN(INDEX(Settings!$C$6:$C$37,FixtureCalc!E1134))=0,"BYE",INDEX(Settings!$C$6:$C$37,FixtureCalc!E1134))  )),"")</f>
        <v/>
      </c>
      <c r="G1138" s="113"/>
      <c r="H1138" s="82"/>
      <c r="I1138" s="113"/>
      <c r="J1138" s="177" t="str">
        <f>IFERROR(IF(FixtureCalc!C1134="-","",IF(OR(FixtureCalc!F1134="blank row 1",FixtureCalc!F1134="blank row 2"),"",IF(LEN(INDEX(Settings!$C$6:$C$37,FixtureCalc!F1134))=0,"BYE",INDEX(Settings!$C$6:$C$37,FixtureCalc!F1134)) )),"")</f>
        <v/>
      </c>
      <c r="K1138" s="90"/>
      <c r="L1138" s="195" t="str">
        <f t="shared" si="107"/>
        <v/>
      </c>
      <c r="S1138" s="201" t="str">
        <f t="shared" si="103"/>
        <v>NO</v>
      </c>
      <c r="T1138" s="201" t="str">
        <f t="shared" si="104"/>
        <v>NO</v>
      </c>
      <c r="U1138" s="201" t="str">
        <f t="shared" si="105"/>
        <v>NO</v>
      </c>
      <c r="V1138" s="139">
        <f t="shared" si="106"/>
        <v>0</v>
      </c>
      <c r="W1138" s="199" t="str">
        <f t="shared" si="108"/>
        <v/>
      </c>
    </row>
    <row r="1139" spans="1:23" ht="18" customHeight="1" x14ac:dyDescent="0.25">
      <c r="A1139" s="69"/>
      <c r="B1139" s="81"/>
      <c r="C1139" s="110"/>
      <c r="D1139" s="145" t="str">
        <f>IFERROR(IF(FixtureCalc!C1135="-","",IF(OR(FixtureCalc!E1135="blank row 1",FixtureCalc!E1135="blank row 2"),"","Matchweek "&amp;FixtureCalc!C1135)),"")</f>
        <v/>
      </c>
      <c r="E1139" s="146" t="str">
        <f>IFERROR(IF(LEN(INDEX(Settings!$D$6:$D$37,MATCH(Fixture!F1139,Settings!$C$6:$C$37,0)))=0,"",INDEX(Settings!$D$6:$D$37,MATCH(Fixture!F1139,Settings!$C$6:$C$37,0))),"")</f>
        <v/>
      </c>
      <c r="F1139" s="187" t="str">
        <f>IFERROR(IF(FixtureCalc!C1135="-","",IF(OR(FixtureCalc!E1135="blank row 1",FixtureCalc!E1135="blank row 2"),"", IF(LEN(INDEX(Settings!$C$6:$C$37,FixtureCalc!E1135))=0,"BYE",INDEX(Settings!$C$6:$C$37,FixtureCalc!E1135))  )),"")</f>
        <v/>
      </c>
      <c r="G1139" s="113"/>
      <c r="H1139" s="82"/>
      <c r="I1139" s="113"/>
      <c r="J1139" s="177" t="str">
        <f>IFERROR(IF(FixtureCalc!C1135="-","",IF(OR(FixtureCalc!F1135="blank row 1",FixtureCalc!F1135="blank row 2"),"",IF(LEN(INDEX(Settings!$C$6:$C$37,FixtureCalc!F1135))=0,"BYE",INDEX(Settings!$C$6:$C$37,FixtureCalc!F1135)) )),"")</f>
        <v/>
      </c>
      <c r="K1139" s="90"/>
      <c r="L1139" s="195" t="str">
        <f t="shared" si="107"/>
        <v/>
      </c>
      <c r="S1139" s="201" t="str">
        <f t="shared" si="103"/>
        <v>NO</v>
      </c>
      <c r="T1139" s="201" t="str">
        <f t="shared" si="104"/>
        <v>NO</v>
      </c>
      <c r="U1139" s="201" t="str">
        <f t="shared" si="105"/>
        <v>NO</v>
      </c>
      <c r="V1139" s="139">
        <f t="shared" si="106"/>
        <v>0</v>
      </c>
      <c r="W1139" s="199" t="str">
        <f t="shared" si="108"/>
        <v/>
      </c>
    </row>
    <row r="1140" spans="1:23" ht="18" customHeight="1" x14ac:dyDescent="0.25">
      <c r="A1140" s="69"/>
      <c r="B1140" s="81"/>
      <c r="C1140" s="110"/>
      <c r="D1140" s="145" t="str">
        <f>IFERROR(IF(FixtureCalc!C1136="-","",IF(OR(FixtureCalc!E1136="blank row 1",FixtureCalc!E1136="blank row 2"),"","Matchweek "&amp;FixtureCalc!C1136)),"")</f>
        <v/>
      </c>
      <c r="E1140" s="146" t="str">
        <f>IFERROR(IF(LEN(INDEX(Settings!$D$6:$D$37,MATCH(Fixture!F1140,Settings!$C$6:$C$37,0)))=0,"",INDEX(Settings!$D$6:$D$37,MATCH(Fixture!F1140,Settings!$C$6:$C$37,0))),"")</f>
        <v/>
      </c>
      <c r="F1140" s="187" t="str">
        <f>IFERROR(IF(FixtureCalc!C1136="-","",IF(OR(FixtureCalc!E1136="blank row 1",FixtureCalc!E1136="blank row 2"),"", IF(LEN(INDEX(Settings!$C$6:$C$37,FixtureCalc!E1136))=0,"BYE",INDEX(Settings!$C$6:$C$37,FixtureCalc!E1136))  )),"")</f>
        <v/>
      </c>
      <c r="G1140" s="113"/>
      <c r="H1140" s="82"/>
      <c r="I1140" s="113"/>
      <c r="J1140" s="177" t="str">
        <f>IFERROR(IF(FixtureCalc!C1136="-","",IF(OR(FixtureCalc!F1136="blank row 1",FixtureCalc!F1136="blank row 2"),"",IF(LEN(INDEX(Settings!$C$6:$C$37,FixtureCalc!F1136))=0,"BYE",INDEX(Settings!$C$6:$C$37,FixtureCalc!F1136)) )),"")</f>
        <v/>
      </c>
      <c r="K1140" s="90"/>
      <c r="L1140" s="195" t="str">
        <f t="shared" si="107"/>
        <v/>
      </c>
      <c r="S1140" s="201" t="str">
        <f t="shared" si="103"/>
        <v>NO</v>
      </c>
      <c r="T1140" s="201" t="str">
        <f t="shared" si="104"/>
        <v>NO</v>
      </c>
      <c r="U1140" s="201" t="str">
        <f t="shared" si="105"/>
        <v>NO</v>
      </c>
      <c r="V1140" s="139">
        <f t="shared" si="106"/>
        <v>0</v>
      </c>
      <c r="W1140" s="199" t="str">
        <f t="shared" si="108"/>
        <v/>
      </c>
    </row>
    <row r="1141" spans="1:23" ht="18" customHeight="1" x14ac:dyDescent="0.25">
      <c r="A1141" s="69"/>
      <c r="B1141" s="81"/>
      <c r="C1141" s="110"/>
      <c r="D1141" s="145" t="str">
        <f>IFERROR(IF(FixtureCalc!C1137="-","",IF(OR(FixtureCalc!E1137="blank row 1",FixtureCalc!E1137="blank row 2"),"","Matchweek "&amp;FixtureCalc!C1137)),"")</f>
        <v/>
      </c>
      <c r="E1141" s="146" t="str">
        <f>IFERROR(IF(LEN(INDEX(Settings!$D$6:$D$37,MATCH(Fixture!F1141,Settings!$C$6:$C$37,0)))=0,"",INDEX(Settings!$D$6:$D$37,MATCH(Fixture!F1141,Settings!$C$6:$C$37,0))),"")</f>
        <v/>
      </c>
      <c r="F1141" s="187" t="str">
        <f>IFERROR(IF(FixtureCalc!C1137="-","",IF(OR(FixtureCalc!E1137="blank row 1",FixtureCalc!E1137="blank row 2"),"", IF(LEN(INDEX(Settings!$C$6:$C$37,FixtureCalc!E1137))=0,"BYE",INDEX(Settings!$C$6:$C$37,FixtureCalc!E1137))  )),"")</f>
        <v/>
      </c>
      <c r="G1141" s="113"/>
      <c r="H1141" s="82"/>
      <c r="I1141" s="113"/>
      <c r="J1141" s="177" t="str">
        <f>IFERROR(IF(FixtureCalc!C1137="-","",IF(OR(FixtureCalc!F1137="blank row 1",FixtureCalc!F1137="blank row 2"),"",IF(LEN(INDEX(Settings!$C$6:$C$37,FixtureCalc!F1137))=0,"BYE",INDEX(Settings!$C$6:$C$37,FixtureCalc!F1137)) )),"")</f>
        <v/>
      </c>
      <c r="K1141" s="90"/>
      <c r="L1141" s="195" t="str">
        <f t="shared" si="107"/>
        <v/>
      </c>
      <c r="S1141" s="201" t="str">
        <f t="shared" si="103"/>
        <v>NO</v>
      </c>
      <c r="T1141" s="201" t="str">
        <f t="shared" si="104"/>
        <v>NO</v>
      </c>
      <c r="U1141" s="201" t="str">
        <f t="shared" si="105"/>
        <v>NO</v>
      </c>
      <c r="V1141" s="139">
        <f t="shared" si="106"/>
        <v>0</v>
      </c>
      <c r="W1141" s="199" t="str">
        <f t="shared" si="108"/>
        <v/>
      </c>
    </row>
    <row r="1142" spans="1:23" ht="18" customHeight="1" x14ac:dyDescent="0.25">
      <c r="A1142" s="69"/>
      <c r="B1142" s="81"/>
      <c r="C1142" s="110"/>
      <c r="D1142" s="145" t="str">
        <f>IFERROR(IF(FixtureCalc!C1138="-","",IF(OR(FixtureCalc!E1138="blank row 1",FixtureCalc!E1138="blank row 2"),"","Matchweek "&amp;FixtureCalc!C1138)),"")</f>
        <v/>
      </c>
      <c r="E1142" s="146" t="str">
        <f>IFERROR(IF(LEN(INDEX(Settings!$D$6:$D$37,MATCH(Fixture!F1142,Settings!$C$6:$C$37,0)))=0,"",INDEX(Settings!$D$6:$D$37,MATCH(Fixture!F1142,Settings!$C$6:$C$37,0))),"")</f>
        <v/>
      </c>
      <c r="F1142" s="187" t="str">
        <f>IFERROR(IF(FixtureCalc!C1138="-","",IF(OR(FixtureCalc!E1138="blank row 1",FixtureCalc!E1138="blank row 2"),"", IF(LEN(INDEX(Settings!$C$6:$C$37,FixtureCalc!E1138))=0,"BYE",INDEX(Settings!$C$6:$C$37,FixtureCalc!E1138))  )),"")</f>
        <v/>
      </c>
      <c r="G1142" s="113"/>
      <c r="H1142" s="82"/>
      <c r="I1142" s="113"/>
      <c r="J1142" s="177" t="str">
        <f>IFERROR(IF(FixtureCalc!C1138="-","",IF(OR(FixtureCalc!F1138="blank row 1",FixtureCalc!F1138="blank row 2"),"",IF(LEN(INDEX(Settings!$C$6:$C$37,FixtureCalc!F1138))=0,"BYE",INDEX(Settings!$C$6:$C$37,FixtureCalc!F1138)) )),"")</f>
        <v/>
      </c>
      <c r="K1142" s="90"/>
      <c r="L1142" s="195" t="str">
        <f t="shared" si="107"/>
        <v/>
      </c>
      <c r="S1142" s="201" t="str">
        <f t="shared" si="103"/>
        <v>NO</v>
      </c>
      <c r="T1142" s="201" t="str">
        <f t="shared" si="104"/>
        <v>NO</v>
      </c>
      <c r="U1142" s="201" t="str">
        <f t="shared" si="105"/>
        <v>NO</v>
      </c>
      <c r="V1142" s="139">
        <f t="shared" si="106"/>
        <v>0</v>
      </c>
      <c r="W1142" s="199" t="str">
        <f t="shared" si="108"/>
        <v/>
      </c>
    </row>
    <row r="1143" spans="1:23" ht="18" customHeight="1" x14ac:dyDescent="0.25">
      <c r="A1143" s="69"/>
      <c r="B1143" s="81"/>
      <c r="C1143" s="110"/>
      <c r="D1143" s="145" t="str">
        <f>IFERROR(IF(FixtureCalc!C1139="-","",IF(OR(FixtureCalc!E1139="blank row 1",FixtureCalc!E1139="blank row 2"),"","Matchweek "&amp;FixtureCalc!C1139)),"")</f>
        <v/>
      </c>
      <c r="E1143" s="146" t="str">
        <f>IFERROR(IF(LEN(INDEX(Settings!$D$6:$D$37,MATCH(Fixture!F1143,Settings!$C$6:$C$37,0)))=0,"",INDEX(Settings!$D$6:$D$37,MATCH(Fixture!F1143,Settings!$C$6:$C$37,0))),"")</f>
        <v/>
      </c>
      <c r="F1143" s="187" t="str">
        <f>IFERROR(IF(FixtureCalc!C1139="-","",IF(OR(FixtureCalc!E1139="blank row 1",FixtureCalc!E1139="blank row 2"),"", IF(LEN(INDEX(Settings!$C$6:$C$37,FixtureCalc!E1139))=0,"BYE",INDEX(Settings!$C$6:$C$37,FixtureCalc!E1139))  )),"")</f>
        <v/>
      </c>
      <c r="G1143" s="113"/>
      <c r="H1143" s="82"/>
      <c r="I1143" s="113"/>
      <c r="J1143" s="177" t="str">
        <f>IFERROR(IF(FixtureCalc!C1139="-","",IF(OR(FixtureCalc!F1139="blank row 1",FixtureCalc!F1139="blank row 2"),"",IF(LEN(INDEX(Settings!$C$6:$C$37,FixtureCalc!F1139))=0,"BYE",INDEX(Settings!$C$6:$C$37,FixtureCalc!F1139)) )),"")</f>
        <v/>
      </c>
      <c r="K1143" s="90"/>
      <c r="L1143" s="195" t="str">
        <f t="shared" si="107"/>
        <v/>
      </c>
      <c r="S1143" s="201" t="str">
        <f t="shared" si="103"/>
        <v>NO</v>
      </c>
      <c r="T1143" s="201" t="str">
        <f t="shared" si="104"/>
        <v>NO</v>
      </c>
      <c r="U1143" s="201" t="str">
        <f t="shared" si="105"/>
        <v>NO</v>
      </c>
      <c r="V1143" s="139">
        <f t="shared" si="106"/>
        <v>0</v>
      </c>
      <c r="W1143" s="199" t="str">
        <f t="shared" si="108"/>
        <v/>
      </c>
    </row>
    <row r="1144" spans="1:23" ht="18" customHeight="1" x14ac:dyDescent="0.25">
      <c r="A1144" s="69"/>
      <c r="B1144" s="81"/>
      <c r="C1144" s="110"/>
      <c r="D1144" s="145" t="str">
        <f>IFERROR(IF(FixtureCalc!C1140="-","",IF(OR(FixtureCalc!E1140="blank row 1",FixtureCalc!E1140="blank row 2"),"","Matchweek "&amp;FixtureCalc!C1140)),"")</f>
        <v/>
      </c>
      <c r="E1144" s="146" t="str">
        <f>IFERROR(IF(LEN(INDEX(Settings!$D$6:$D$37,MATCH(Fixture!F1144,Settings!$C$6:$C$37,0)))=0,"",INDEX(Settings!$D$6:$D$37,MATCH(Fixture!F1144,Settings!$C$6:$C$37,0))),"")</f>
        <v/>
      </c>
      <c r="F1144" s="187" t="str">
        <f>IFERROR(IF(FixtureCalc!C1140="-","",IF(OR(FixtureCalc!E1140="blank row 1",FixtureCalc!E1140="blank row 2"),"", IF(LEN(INDEX(Settings!$C$6:$C$37,FixtureCalc!E1140))=0,"BYE",INDEX(Settings!$C$6:$C$37,FixtureCalc!E1140))  )),"")</f>
        <v/>
      </c>
      <c r="G1144" s="113"/>
      <c r="H1144" s="82"/>
      <c r="I1144" s="113"/>
      <c r="J1144" s="177" t="str">
        <f>IFERROR(IF(FixtureCalc!C1140="-","",IF(OR(FixtureCalc!F1140="blank row 1",FixtureCalc!F1140="blank row 2"),"",IF(LEN(INDEX(Settings!$C$6:$C$37,FixtureCalc!F1140))=0,"BYE",INDEX(Settings!$C$6:$C$37,FixtureCalc!F1140)) )),"")</f>
        <v/>
      </c>
      <c r="K1144" s="90"/>
      <c r="L1144" s="195" t="str">
        <f t="shared" si="107"/>
        <v/>
      </c>
      <c r="S1144" s="201" t="str">
        <f t="shared" si="103"/>
        <v>NO</v>
      </c>
      <c r="T1144" s="201" t="str">
        <f t="shared" si="104"/>
        <v>NO</v>
      </c>
      <c r="U1144" s="201" t="str">
        <f t="shared" si="105"/>
        <v>NO</v>
      </c>
      <c r="V1144" s="139">
        <f t="shared" si="106"/>
        <v>0</v>
      </c>
      <c r="W1144" s="199" t="str">
        <f t="shared" si="108"/>
        <v/>
      </c>
    </row>
    <row r="1145" spans="1:23" ht="18" customHeight="1" x14ac:dyDescent="0.25">
      <c r="A1145" s="69"/>
      <c r="B1145" s="81"/>
      <c r="C1145" s="110"/>
      <c r="D1145" s="145" t="str">
        <f>IFERROR(IF(FixtureCalc!C1141="-","",IF(OR(FixtureCalc!E1141="blank row 1",FixtureCalc!E1141="blank row 2"),"","Matchweek "&amp;FixtureCalc!C1141)),"")</f>
        <v/>
      </c>
      <c r="E1145" s="146" t="str">
        <f>IFERROR(IF(LEN(INDEX(Settings!$D$6:$D$37,MATCH(Fixture!F1145,Settings!$C$6:$C$37,0)))=0,"",INDEX(Settings!$D$6:$D$37,MATCH(Fixture!F1145,Settings!$C$6:$C$37,0))),"")</f>
        <v/>
      </c>
      <c r="F1145" s="187" t="str">
        <f>IFERROR(IF(FixtureCalc!C1141="-","",IF(OR(FixtureCalc!E1141="blank row 1",FixtureCalc!E1141="blank row 2"),"", IF(LEN(INDEX(Settings!$C$6:$C$37,FixtureCalc!E1141))=0,"BYE",INDEX(Settings!$C$6:$C$37,FixtureCalc!E1141))  )),"")</f>
        <v/>
      </c>
      <c r="G1145" s="113"/>
      <c r="H1145" s="82"/>
      <c r="I1145" s="113"/>
      <c r="J1145" s="177" t="str">
        <f>IFERROR(IF(FixtureCalc!C1141="-","",IF(OR(FixtureCalc!F1141="blank row 1",FixtureCalc!F1141="blank row 2"),"",IF(LEN(INDEX(Settings!$C$6:$C$37,FixtureCalc!F1141))=0,"BYE",INDEX(Settings!$C$6:$C$37,FixtureCalc!F1141)) )),"")</f>
        <v/>
      </c>
      <c r="K1145" s="90"/>
      <c r="L1145" s="195" t="str">
        <f t="shared" si="107"/>
        <v/>
      </c>
      <c r="S1145" s="201" t="str">
        <f t="shared" si="103"/>
        <v>NO</v>
      </c>
      <c r="T1145" s="201" t="str">
        <f t="shared" si="104"/>
        <v>NO</v>
      </c>
      <c r="U1145" s="201" t="str">
        <f t="shared" si="105"/>
        <v>NO</v>
      </c>
      <c r="V1145" s="139">
        <f t="shared" si="106"/>
        <v>0</v>
      </c>
      <c r="W1145" s="199" t="str">
        <f t="shared" si="108"/>
        <v/>
      </c>
    </row>
    <row r="1146" spans="1:23" ht="18" customHeight="1" x14ac:dyDescent="0.25">
      <c r="A1146" s="69"/>
      <c r="B1146" s="81"/>
      <c r="C1146" s="110"/>
      <c r="D1146" s="145" t="str">
        <f>IFERROR(IF(FixtureCalc!C1142="-","",IF(OR(FixtureCalc!E1142="blank row 1",FixtureCalc!E1142="blank row 2"),"","Matchweek "&amp;FixtureCalc!C1142)),"")</f>
        <v/>
      </c>
      <c r="E1146" s="146" t="str">
        <f>IFERROR(IF(LEN(INDEX(Settings!$D$6:$D$37,MATCH(Fixture!F1146,Settings!$C$6:$C$37,0)))=0,"",INDEX(Settings!$D$6:$D$37,MATCH(Fixture!F1146,Settings!$C$6:$C$37,0))),"")</f>
        <v/>
      </c>
      <c r="F1146" s="187" t="str">
        <f>IFERROR(IF(FixtureCalc!C1142="-","",IF(OR(FixtureCalc!E1142="blank row 1",FixtureCalc!E1142="blank row 2"),"", IF(LEN(INDEX(Settings!$C$6:$C$37,FixtureCalc!E1142))=0,"BYE",INDEX(Settings!$C$6:$C$37,FixtureCalc!E1142))  )),"")</f>
        <v/>
      </c>
      <c r="G1146" s="113"/>
      <c r="H1146" s="82"/>
      <c r="I1146" s="113"/>
      <c r="J1146" s="177" t="str">
        <f>IFERROR(IF(FixtureCalc!C1142="-","",IF(OR(FixtureCalc!F1142="blank row 1",FixtureCalc!F1142="blank row 2"),"",IF(LEN(INDEX(Settings!$C$6:$C$37,FixtureCalc!F1142))=0,"BYE",INDEX(Settings!$C$6:$C$37,FixtureCalc!F1142)) )),"")</f>
        <v/>
      </c>
      <c r="K1146" s="90"/>
      <c r="L1146" s="195" t="str">
        <f t="shared" si="107"/>
        <v/>
      </c>
      <c r="S1146" s="201" t="str">
        <f t="shared" si="103"/>
        <v>NO</v>
      </c>
      <c r="T1146" s="201" t="str">
        <f t="shared" si="104"/>
        <v>NO</v>
      </c>
      <c r="U1146" s="201" t="str">
        <f t="shared" si="105"/>
        <v>NO</v>
      </c>
      <c r="V1146" s="139">
        <f t="shared" si="106"/>
        <v>0</v>
      </c>
      <c r="W1146" s="199" t="str">
        <f t="shared" si="108"/>
        <v/>
      </c>
    </row>
    <row r="1147" spans="1:23" ht="18" customHeight="1" x14ac:dyDescent="0.25">
      <c r="A1147" s="69"/>
      <c r="B1147" s="81"/>
      <c r="C1147" s="110"/>
      <c r="D1147" s="145" t="str">
        <f>IFERROR(IF(FixtureCalc!C1143="-","",IF(OR(FixtureCalc!E1143="blank row 1",FixtureCalc!E1143="blank row 2"),"","Matchweek "&amp;FixtureCalc!C1143)),"")</f>
        <v/>
      </c>
      <c r="E1147" s="146" t="str">
        <f>IFERROR(IF(LEN(INDEX(Settings!$D$6:$D$37,MATCH(Fixture!F1147,Settings!$C$6:$C$37,0)))=0,"",INDEX(Settings!$D$6:$D$37,MATCH(Fixture!F1147,Settings!$C$6:$C$37,0))),"")</f>
        <v/>
      </c>
      <c r="F1147" s="187" t="str">
        <f>IFERROR(IF(FixtureCalc!C1143="-","",IF(OR(FixtureCalc!E1143="blank row 1",FixtureCalc!E1143="blank row 2"),"", IF(LEN(INDEX(Settings!$C$6:$C$37,FixtureCalc!E1143))=0,"BYE",INDEX(Settings!$C$6:$C$37,FixtureCalc!E1143))  )),"")</f>
        <v/>
      </c>
      <c r="G1147" s="113"/>
      <c r="H1147" s="82"/>
      <c r="I1147" s="113"/>
      <c r="J1147" s="177" t="str">
        <f>IFERROR(IF(FixtureCalc!C1143="-","",IF(OR(FixtureCalc!F1143="blank row 1",FixtureCalc!F1143="blank row 2"),"",IF(LEN(INDEX(Settings!$C$6:$C$37,FixtureCalc!F1143))=0,"BYE",INDEX(Settings!$C$6:$C$37,FixtureCalc!F1143)) )),"")</f>
        <v/>
      </c>
      <c r="K1147" s="90"/>
      <c r="L1147" s="195" t="str">
        <f t="shared" si="107"/>
        <v/>
      </c>
      <c r="S1147" s="201" t="str">
        <f t="shared" si="103"/>
        <v>NO</v>
      </c>
      <c r="T1147" s="201" t="str">
        <f t="shared" si="104"/>
        <v>NO</v>
      </c>
      <c r="U1147" s="201" t="str">
        <f t="shared" si="105"/>
        <v>NO</v>
      </c>
      <c r="V1147" s="139">
        <f t="shared" si="106"/>
        <v>0</v>
      </c>
      <c r="W1147" s="199" t="str">
        <f t="shared" si="108"/>
        <v/>
      </c>
    </row>
    <row r="1148" spans="1:23" ht="18" customHeight="1" x14ac:dyDescent="0.25">
      <c r="A1148" s="69"/>
      <c r="B1148" s="81"/>
      <c r="C1148" s="110"/>
      <c r="D1148" s="145" t="str">
        <f>IFERROR(IF(FixtureCalc!C1144="-","",IF(OR(FixtureCalc!E1144="blank row 1",FixtureCalc!E1144="blank row 2"),"","Matchweek "&amp;FixtureCalc!C1144)),"")</f>
        <v/>
      </c>
      <c r="E1148" s="146" t="str">
        <f>IFERROR(IF(LEN(INDEX(Settings!$D$6:$D$37,MATCH(Fixture!F1148,Settings!$C$6:$C$37,0)))=0,"",INDEX(Settings!$D$6:$D$37,MATCH(Fixture!F1148,Settings!$C$6:$C$37,0))),"")</f>
        <v/>
      </c>
      <c r="F1148" s="187" t="str">
        <f>IFERROR(IF(FixtureCalc!C1144="-","",IF(OR(FixtureCalc!E1144="blank row 1",FixtureCalc!E1144="blank row 2"),"", IF(LEN(INDEX(Settings!$C$6:$C$37,FixtureCalc!E1144))=0,"BYE",INDEX(Settings!$C$6:$C$37,FixtureCalc!E1144))  )),"")</f>
        <v/>
      </c>
      <c r="G1148" s="113"/>
      <c r="H1148" s="82"/>
      <c r="I1148" s="113"/>
      <c r="J1148" s="177" t="str">
        <f>IFERROR(IF(FixtureCalc!C1144="-","",IF(OR(FixtureCalc!F1144="blank row 1",FixtureCalc!F1144="blank row 2"),"",IF(LEN(INDEX(Settings!$C$6:$C$37,FixtureCalc!F1144))=0,"BYE",INDEX(Settings!$C$6:$C$37,FixtureCalc!F1144)) )),"")</f>
        <v/>
      </c>
      <c r="K1148" s="90"/>
      <c r="L1148" s="195" t="str">
        <f t="shared" si="107"/>
        <v/>
      </c>
      <c r="S1148" s="201" t="str">
        <f t="shared" si="103"/>
        <v>NO</v>
      </c>
      <c r="T1148" s="201" t="str">
        <f t="shared" si="104"/>
        <v>NO</v>
      </c>
      <c r="U1148" s="201" t="str">
        <f t="shared" si="105"/>
        <v>NO</v>
      </c>
      <c r="V1148" s="139">
        <f t="shared" si="106"/>
        <v>0</v>
      </c>
      <c r="W1148" s="199" t="str">
        <f t="shared" si="108"/>
        <v/>
      </c>
    </row>
    <row r="1149" spans="1:23" ht="18" customHeight="1" x14ac:dyDescent="0.25">
      <c r="A1149" s="69"/>
      <c r="B1149" s="81"/>
      <c r="C1149" s="110"/>
      <c r="D1149" s="145" t="str">
        <f>IFERROR(IF(FixtureCalc!C1145="-","",IF(OR(FixtureCalc!E1145="blank row 1",FixtureCalc!E1145="blank row 2"),"","Matchweek "&amp;FixtureCalc!C1145)),"")</f>
        <v/>
      </c>
      <c r="E1149" s="146" t="str">
        <f>IFERROR(IF(LEN(INDEX(Settings!$D$6:$D$37,MATCH(Fixture!F1149,Settings!$C$6:$C$37,0)))=0,"",INDEX(Settings!$D$6:$D$37,MATCH(Fixture!F1149,Settings!$C$6:$C$37,0))),"")</f>
        <v/>
      </c>
      <c r="F1149" s="187" t="str">
        <f>IFERROR(IF(FixtureCalc!C1145="-","",IF(OR(FixtureCalc!E1145="blank row 1",FixtureCalc!E1145="blank row 2"),"", IF(LEN(INDEX(Settings!$C$6:$C$37,FixtureCalc!E1145))=0,"BYE",INDEX(Settings!$C$6:$C$37,FixtureCalc!E1145))  )),"")</f>
        <v/>
      </c>
      <c r="G1149" s="113"/>
      <c r="H1149" s="82"/>
      <c r="I1149" s="113"/>
      <c r="J1149" s="177" t="str">
        <f>IFERROR(IF(FixtureCalc!C1145="-","",IF(OR(FixtureCalc!F1145="blank row 1",FixtureCalc!F1145="blank row 2"),"",IF(LEN(INDEX(Settings!$C$6:$C$37,FixtureCalc!F1145))=0,"BYE",INDEX(Settings!$C$6:$C$37,FixtureCalc!F1145)) )),"")</f>
        <v/>
      </c>
      <c r="K1149" s="90"/>
      <c r="L1149" s="195" t="str">
        <f t="shared" si="107"/>
        <v/>
      </c>
      <c r="S1149" s="201" t="str">
        <f t="shared" si="103"/>
        <v>NO</v>
      </c>
      <c r="T1149" s="201" t="str">
        <f t="shared" si="104"/>
        <v>NO</v>
      </c>
      <c r="U1149" s="201" t="str">
        <f t="shared" si="105"/>
        <v>NO</v>
      </c>
      <c r="V1149" s="139">
        <f t="shared" si="106"/>
        <v>0</v>
      </c>
      <c r="W1149" s="199" t="str">
        <f t="shared" si="108"/>
        <v/>
      </c>
    </row>
    <row r="1150" spans="1:23" ht="18" customHeight="1" x14ac:dyDescent="0.25">
      <c r="A1150" s="69"/>
      <c r="B1150" s="81"/>
      <c r="C1150" s="110"/>
      <c r="D1150" s="145" t="str">
        <f>IFERROR(IF(FixtureCalc!C1146="-","",IF(OR(FixtureCalc!E1146="blank row 1",FixtureCalc!E1146="blank row 2"),"","Matchweek "&amp;FixtureCalc!C1146)),"")</f>
        <v/>
      </c>
      <c r="E1150" s="146" t="str">
        <f>IFERROR(IF(LEN(INDEX(Settings!$D$6:$D$37,MATCH(Fixture!F1150,Settings!$C$6:$C$37,0)))=0,"",INDEX(Settings!$D$6:$D$37,MATCH(Fixture!F1150,Settings!$C$6:$C$37,0))),"")</f>
        <v/>
      </c>
      <c r="F1150" s="187" t="str">
        <f>IFERROR(IF(FixtureCalc!C1146="-","",IF(OR(FixtureCalc!E1146="blank row 1",FixtureCalc!E1146="blank row 2"),"", IF(LEN(INDEX(Settings!$C$6:$C$37,FixtureCalc!E1146))=0,"BYE",INDEX(Settings!$C$6:$C$37,FixtureCalc!E1146))  )),"")</f>
        <v/>
      </c>
      <c r="G1150" s="113"/>
      <c r="H1150" s="82"/>
      <c r="I1150" s="113"/>
      <c r="J1150" s="177" t="str">
        <f>IFERROR(IF(FixtureCalc!C1146="-","",IF(OR(FixtureCalc!F1146="blank row 1",FixtureCalc!F1146="blank row 2"),"",IF(LEN(INDEX(Settings!$C$6:$C$37,FixtureCalc!F1146))=0,"BYE",INDEX(Settings!$C$6:$C$37,FixtureCalc!F1146)) )),"")</f>
        <v/>
      </c>
      <c r="K1150" s="90"/>
      <c r="L1150" s="195" t="str">
        <f t="shared" si="107"/>
        <v/>
      </c>
      <c r="S1150" s="201" t="str">
        <f t="shared" si="103"/>
        <v>NO</v>
      </c>
      <c r="T1150" s="201" t="str">
        <f t="shared" si="104"/>
        <v>NO</v>
      </c>
      <c r="U1150" s="201" t="str">
        <f t="shared" si="105"/>
        <v>NO</v>
      </c>
      <c r="V1150" s="139">
        <f t="shared" si="106"/>
        <v>0</v>
      </c>
      <c r="W1150" s="199" t="str">
        <f t="shared" si="108"/>
        <v/>
      </c>
    </row>
    <row r="1151" spans="1:23" ht="18" customHeight="1" x14ac:dyDescent="0.25">
      <c r="A1151" s="69"/>
      <c r="B1151" s="81"/>
      <c r="C1151" s="110"/>
      <c r="D1151" s="145" t="str">
        <f>IFERROR(IF(FixtureCalc!C1147="-","",IF(OR(FixtureCalc!E1147="blank row 1",FixtureCalc!E1147="blank row 2"),"","Matchweek "&amp;FixtureCalc!C1147)),"")</f>
        <v/>
      </c>
      <c r="E1151" s="146" t="str">
        <f>IFERROR(IF(LEN(INDEX(Settings!$D$6:$D$37,MATCH(Fixture!F1151,Settings!$C$6:$C$37,0)))=0,"",INDEX(Settings!$D$6:$D$37,MATCH(Fixture!F1151,Settings!$C$6:$C$37,0))),"")</f>
        <v/>
      </c>
      <c r="F1151" s="187" t="str">
        <f>IFERROR(IF(FixtureCalc!C1147="-","",IF(OR(FixtureCalc!E1147="blank row 1",FixtureCalc!E1147="blank row 2"),"", IF(LEN(INDEX(Settings!$C$6:$C$37,FixtureCalc!E1147))=0,"BYE",INDEX(Settings!$C$6:$C$37,FixtureCalc!E1147))  )),"")</f>
        <v/>
      </c>
      <c r="G1151" s="113"/>
      <c r="H1151" s="82"/>
      <c r="I1151" s="113"/>
      <c r="J1151" s="177" t="str">
        <f>IFERROR(IF(FixtureCalc!C1147="-","",IF(OR(FixtureCalc!F1147="blank row 1",FixtureCalc!F1147="blank row 2"),"",IF(LEN(INDEX(Settings!$C$6:$C$37,FixtureCalc!F1147))=0,"BYE",INDEX(Settings!$C$6:$C$37,FixtureCalc!F1147)) )),"")</f>
        <v/>
      </c>
      <c r="K1151" s="90"/>
      <c r="L1151" s="195" t="str">
        <f t="shared" si="107"/>
        <v/>
      </c>
      <c r="S1151" s="201" t="str">
        <f t="shared" si="103"/>
        <v>NO</v>
      </c>
      <c r="T1151" s="201" t="str">
        <f t="shared" si="104"/>
        <v>NO</v>
      </c>
      <c r="U1151" s="201" t="str">
        <f t="shared" si="105"/>
        <v>NO</v>
      </c>
      <c r="V1151" s="139">
        <f t="shared" si="106"/>
        <v>0</v>
      </c>
      <c r="W1151" s="199" t="str">
        <f t="shared" si="108"/>
        <v/>
      </c>
    </row>
    <row r="1152" spans="1:23" ht="18" customHeight="1" x14ac:dyDescent="0.25">
      <c r="A1152" s="69"/>
      <c r="B1152" s="81"/>
      <c r="C1152" s="110"/>
      <c r="D1152" s="145" t="str">
        <f>IFERROR(IF(FixtureCalc!C1148="-","",IF(OR(FixtureCalc!E1148="blank row 1",FixtureCalc!E1148="blank row 2"),"","Matchweek "&amp;FixtureCalc!C1148)),"")</f>
        <v/>
      </c>
      <c r="E1152" s="146" t="str">
        <f>IFERROR(IF(LEN(INDEX(Settings!$D$6:$D$37,MATCH(Fixture!F1152,Settings!$C$6:$C$37,0)))=0,"",INDEX(Settings!$D$6:$D$37,MATCH(Fixture!F1152,Settings!$C$6:$C$37,0))),"")</f>
        <v/>
      </c>
      <c r="F1152" s="187" t="str">
        <f>IFERROR(IF(FixtureCalc!C1148="-","",IF(OR(FixtureCalc!E1148="blank row 1",FixtureCalc!E1148="blank row 2"),"", IF(LEN(INDEX(Settings!$C$6:$C$37,FixtureCalc!E1148))=0,"BYE",INDEX(Settings!$C$6:$C$37,FixtureCalc!E1148))  )),"")</f>
        <v/>
      </c>
      <c r="G1152" s="113"/>
      <c r="H1152" s="82"/>
      <c r="I1152" s="113"/>
      <c r="J1152" s="177" t="str">
        <f>IFERROR(IF(FixtureCalc!C1148="-","",IF(OR(FixtureCalc!F1148="blank row 1",FixtureCalc!F1148="blank row 2"),"",IF(LEN(INDEX(Settings!$C$6:$C$37,FixtureCalc!F1148))=0,"BYE",INDEX(Settings!$C$6:$C$37,FixtureCalc!F1148)) )),"")</f>
        <v/>
      </c>
      <c r="K1152" s="90"/>
      <c r="L1152" s="195" t="str">
        <f t="shared" si="107"/>
        <v/>
      </c>
      <c r="S1152" s="201" t="str">
        <f t="shared" si="103"/>
        <v>NO</v>
      </c>
      <c r="T1152" s="201" t="str">
        <f t="shared" si="104"/>
        <v>NO</v>
      </c>
      <c r="U1152" s="201" t="str">
        <f t="shared" si="105"/>
        <v>NO</v>
      </c>
      <c r="V1152" s="139">
        <f t="shared" si="106"/>
        <v>0</v>
      </c>
      <c r="W1152" s="199" t="str">
        <f t="shared" si="108"/>
        <v/>
      </c>
    </row>
    <row r="1153" spans="1:23" ht="18" customHeight="1" x14ac:dyDescent="0.25">
      <c r="A1153" s="69"/>
      <c r="B1153" s="81"/>
      <c r="C1153" s="110"/>
      <c r="D1153" s="145" t="str">
        <f>IFERROR(IF(FixtureCalc!C1149="-","",IF(OR(FixtureCalc!E1149="blank row 1",FixtureCalc!E1149="blank row 2"),"","Matchweek "&amp;FixtureCalc!C1149)),"")</f>
        <v/>
      </c>
      <c r="E1153" s="146" t="str">
        <f>IFERROR(IF(LEN(INDEX(Settings!$D$6:$D$37,MATCH(Fixture!F1153,Settings!$C$6:$C$37,0)))=0,"",INDEX(Settings!$D$6:$D$37,MATCH(Fixture!F1153,Settings!$C$6:$C$37,0))),"")</f>
        <v/>
      </c>
      <c r="F1153" s="187" t="str">
        <f>IFERROR(IF(FixtureCalc!C1149="-","",IF(OR(FixtureCalc!E1149="blank row 1",FixtureCalc!E1149="blank row 2"),"", IF(LEN(INDEX(Settings!$C$6:$C$37,FixtureCalc!E1149))=0,"BYE",INDEX(Settings!$C$6:$C$37,FixtureCalc!E1149))  )),"")</f>
        <v/>
      </c>
      <c r="G1153" s="113"/>
      <c r="H1153" s="82"/>
      <c r="I1153" s="113"/>
      <c r="J1153" s="177" t="str">
        <f>IFERROR(IF(FixtureCalc!C1149="-","",IF(OR(FixtureCalc!F1149="blank row 1",FixtureCalc!F1149="blank row 2"),"",IF(LEN(INDEX(Settings!$C$6:$C$37,FixtureCalc!F1149))=0,"BYE",INDEX(Settings!$C$6:$C$37,FixtureCalc!F1149)) )),"")</f>
        <v/>
      </c>
      <c r="K1153" s="90"/>
      <c r="L1153" s="195" t="str">
        <f t="shared" si="107"/>
        <v/>
      </c>
      <c r="S1153" s="201" t="str">
        <f t="shared" si="103"/>
        <v>NO</v>
      </c>
      <c r="T1153" s="201" t="str">
        <f t="shared" si="104"/>
        <v>NO</v>
      </c>
      <c r="U1153" s="201" t="str">
        <f t="shared" si="105"/>
        <v>NO</v>
      </c>
      <c r="V1153" s="139">
        <f t="shared" si="106"/>
        <v>0</v>
      </c>
      <c r="W1153" s="199" t="str">
        <f t="shared" si="108"/>
        <v/>
      </c>
    </row>
    <row r="1154" spans="1:23" ht="18" customHeight="1" x14ac:dyDescent="0.25">
      <c r="A1154" s="69"/>
      <c r="B1154" s="81"/>
      <c r="C1154" s="110"/>
      <c r="D1154" s="145" t="str">
        <f>IFERROR(IF(FixtureCalc!C1150="-","",IF(OR(FixtureCalc!E1150="blank row 1",FixtureCalc!E1150="blank row 2"),"","Matchweek "&amp;FixtureCalc!C1150)),"")</f>
        <v/>
      </c>
      <c r="E1154" s="146" t="str">
        <f>IFERROR(IF(LEN(INDEX(Settings!$D$6:$D$37,MATCH(Fixture!F1154,Settings!$C$6:$C$37,0)))=0,"",INDEX(Settings!$D$6:$D$37,MATCH(Fixture!F1154,Settings!$C$6:$C$37,0))),"")</f>
        <v/>
      </c>
      <c r="F1154" s="187" t="str">
        <f>IFERROR(IF(FixtureCalc!C1150="-","",IF(OR(FixtureCalc!E1150="blank row 1",FixtureCalc!E1150="blank row 2"),"", IF(LEN(INDEX(Settings!$C$6:$C$37,FixtureCalc!E1150))=0,"BYE",INDEX(Settings!$C$6:$C$37,FixtureCalc!E1150))  )),"")</f>
        <v/>
      </c>
      <c r="G1154" s="113"/>
      <c r="H1154" s="82"/>
      <c r="I1154" s="113"/>
      <c r="J1154" s="177" t="str">
        <f>IFERROR(IF(FixtureCalc!C1150="-","",IF(OR(FixtureCalc!F1150="blank row 1",FixtureCalc!F1150="blank row 2"),"",IF(LEN(INDEX(Settings!$C$6:$C$37,FixtureCalc!F1150))=0,"BYE",INDEX(Settings!$C$6:$C$37,FixtureCalc!F1150)) )),"")</f>
        <v/>
      </c>
      <c r="K1154" s="90"/>
      <c r="L1154" s="195" t="str">
        <f t="shared" si="107"/>
        <v/>
      </c>
      <c r="S1154" s="201" t="str">
        <f t="shared" si="103"/>
        <v>NO</v>
      </c>
      <c r="T1154" s="201" t="str">
        <f t="shared" si="104"/>
        <v>NO</v>
      </c>
      <c r="U1154" s="201" t="str">
        <f t="shared" si="105"/>
        <v>NO</v>
      </c>
      <c r="V1154" s="139">
        <f t="shared" si="106"/>
        <v>0</v>
      </c>
      <c r="W1154" s="199" t="str">
        <f t="shared" si="108"/>
        <v/>
      </c>
    </row>
    <row r="1155" spans="1:23" ht="18" customHeight="1" x14ac:dyDescent="0.25">
      <c r="A1155" s="69"/>
      <c r="B1155" s="81"/>
      <c r="C1155" s="110"/>
      <c r="D1155" s="145" t="str">
        <f>IFERROR(IF(FixtureCalc!C1151="-","",IF(OR(FixtureCalc!E1151="blank row 1",FixtureCalc!E1151="blank row 2"),"","Matchweek "&amp;FixtureCalc!C1151)),"")</f>
        <v/>
      </c>
      <c r="E1155" s="146" t="str">
        <f>IFERROR(IF(LEN(INDEX(Settings!$D$6:$D$37,MATCH(Fixture!F1155,Settings!$C$6:$C$37,0)))=0,"",INDEX(Settings!$D$6:$D$37,MATCH(Fixture!F1155,Settings!$C$6:$C$37,0))),"")</f>
        <v/>
      </c>
      <c r="F1155" s="187" t="str">
        <f>IFERROR(IF(FixtureCalc!C1151="-","",IF(OR(FixtureCalc!E1151="blank row 1",FixtureCalc!E1151="blank row 2"),"", IF(LEN(INDEX(Settings!$C$6:$C$37,FixtureCalc!E1151))=0,"BYE",INDEX(Settings!$C$6:$C$37,FixtureCalc!E1151))  )),"")</f>
        <v/>
      </c>
      <c r="G1155" s="113"/>
      <c r="H1155" s="82"/>
      <c r="I1155" s="113"/>
      <c r="J1155" s="177" t="str">
        <f>IFERROR(IF(FixtureCalc!C1151="-","",IF(OR(FixtureCalc!F1151="blank row 1",FixtureCalc!F1151="blank row 2"),"",IF(LEN(INDEX(Settings!$C$6:$C$37,FixtureCalc!F1151))=0,"BYE",INDEX(Settings!$C$6:$C$37,FixtureCalc!F1151)) )),"")</f>
        <v/>
      </c>
      <c r="K1155" s="90"/>
      <c r="L1155" s="195" t="str">
        <f t="shared" si="107"/>
        <v/>
      </c>
      <c r="S1155" s="201" t="str">
        <f t="shared" si="103"/>
        <v>NO</v>
      </c>
      <c r="T1155" s="201" t="str">
        <f t="shared" si="104"/>
        <v>NO</v>
      </c>
      <c r="U1155" s="201" t="str">
        <f t="shared" si="105"/>
        <v>NO</v>
      </c>
      <c r="V1155" s="139">
        <f t="shared" si="106"/>
        <v>0</v>
      </c>
      <c r="W1155" s="199" t="str">
        <f t="shared" si="108"/>
        <v/>
      </c>
    </row>
    <row r="1156" spans="1:23" ht="18" customHeight="1" x14ac:dyDescent="0.25">
      <c r="A1156" s="69"/>
      <c r="B1156" s="81"/>
      <c r="C1156" s="110"/>
      <c r="D1156" s="145" t="str">
        <f>IFERROR(IF(FixtureCalc!C1152="-","",IF(OR(FixtureCalc!E1152="blank row 1",FixtureCalc!E1152="blank row 2"),"","Matchweek "&amp;FixtureCalc!C1152)),"")</f>
        <v/>
      </c>
      <c r="E1156" s="146" t="str">
        <f>IFERROR(IF(LEN(INDEX(Settings!$D$6:$D$37,MATCH(Fixture!F1156,Settings!$C$6:$C$37,0)))=0,"",INDEX(Settings!$D$6:$D$37,MATCH(Fixture!F1156,Settings!$C$6:$C$37,0))),"")</f>
        <v/>
      </c>
      <c r="F1156" s="187" t="str">
        <f>IFERROR(IF(FixtureCalc!C1152="-","",IF(OR(FixtureCalc!E1152="blank row 1",FixtureCalc!E1152="blank row 2"),"", IF(LEN(INDEX(Settings!$C$6:$C$37,FixtureCalc!E1152))=0,"BYE",INDEX(Settings!$C$6:$C$37,FixtureCalc!E1152))  )),"")</f>
        <v/>
      </c>
      <c r="G1156" s="113"/>
      <c r="H1156" s="82"/>
      <c r="I1156" s="113"/>
      <c r="J1156" s="177" t="str">
        <f>IFERROR(IF(FixtureCalc!C1152="-","",IF(OR(FixtureCalc!F1152="blank row 1",FixtureCalc!F1152="blank row 2"),"",IF(LEN(INDEX(Settings!$C$6:$C$37,FixtureCalc!F1152))=0,"BYE",INDEX(Settings!$C$6:$C$37,FixtureCalc!F1152)) )),"")</f>
        <v/>
      </c>
      <c r="K1156" s="90"/>
      <c r="L1156" s="195" t="str">
        <f t="shared" si="107"/>
        <v/>
      </c>
      <c r="S1156" s="201" t="str">
        <f t="shared" si="103"/>
        <v>NO</v>
      </c>
      <c r="T1156" s="201" t="str">
        <f t="shared" si="104"/>
        <v>NO</v>
      </c>
      <c r="U1156" s="201" t="str">
        <f t="shared" si="105"/>
        <v>NO</v>
      </c>
      <c r="V1156" s="139">
        <f t="shared" si="106"/>
        <v>0</v>
      </c>
      <c r="W1156" s="199" t="str">
        <f t="shared" si="108"/>
        <v/>
      </c>
    </row>
    <row r="1157" spans="1:23" ht="18" customHeight="1" x14ac:dyDescent="0.25">
      <c r="A1157" s="69"/>
      <c r="B1157" s="81"/>
      <c r="C1157" s="110"/>
      <c r="D1157" s="145" t="str">
        <f>IFERROR(IF(FixtureCalc!C1153="-","",IF(OR(FixtureCalc!E1153="blank row 1",FixtureCalc!E1153="blank row 2"),"","Matchweek "&amp;FixtureCalc!C1153)),"")</f>
        <v/>
      </c>
      <c r="E1157" s="146" t="str">
        <f>IFERROR(IF(LEN(INDEX(Settings!$D$6:$D$37,MATCH(Fixture!F1157,Settings!$C$6:$C$37,0)))=0,"",INDEX(Settings!$D$6:$D$37,MATCH(Fixture!F1157,Settings!$C$6:$C$37,0))),"")</f>
        <v/>
      </c>
      <c r="F1157" s="187" t="str">
        <f>IFERROR(IF(FixtureCalc!C1153="-","",IF(OR(FixtureCalc!E1153="blank row 1",FixtureCalc!E1153="blank row 2"),"", IF(LEN(INDEX(Settings!$C$6:$C$37,FixtureCalc!E1153))=0,"BYE",INDEX(Settings!$C$6:$C$37,FixtureCalc!E1153))  )),"")</f>
        <v/>
      </c>
      <c r="G1157" s="113"/>
      <c r="H1157" s="82"/>
      <c r="I1157" s="113"/>
      <c r="J1157" s="177" t="str">
        <f>IFERROR(IF(FixtureCalc!C1153="-","",IF(OR(FixtureCalc!F1153="blank row 1",FixtureCalc!F1153="blank row 2"),"",IF(LEN(INDEX(Settings!$C$6:$C$37,FixtureCalc!F1153))=0,"BYE",INDEX(Settings!$C$6:$C$37,FixtureCalc!F1153)) )),"")</f>
        <v/>
      </c>
      <c r="K1157" s="90"/>
      <c r="L1157" s="195" t="str">
        <f t="shared" si="107"/>
        <v/>
      </c>
      <c r="S1157" s="201" t="str">
        <f t="shared" si="103"/>
        <v>NO</v>
      </c>
      <c r="T1157" s="201" t="str">
        <f t="shared" si="104"/>
        <v>NO</v>
      </c>
      <c r="U1157" s="201" t="str">
        <f t="shared" si="105"/>
        <v>NO</v>
      </c>
      <c r="V1157" s="139">
        <f t="shared" si="106"/>
        <v>0</v>
      </c>
      <c r="W1157" s="199" t="str">
        <f t="shared" si="108"/>
        <v/>
      </c>
    </row>
    <row r="1158" spans="1:23" ht="18" customHeight="1" x14ac:dyDescent="0.25">
      <c r="A1158" s="69"/>
      <c r="B1158" s="81"/>
      <c r="C1158" s="110"/>
      <c r="D1158" s="145" t="str">
        <f>IFERROR(IF(FixtureCalc!C1154="-","",IF(OR(FixtureCalc!E1154="blank row 1",FixtureCalc!E1154="blank row 2"),"","Matchweek "&amp;FixtureCalc!C1154)),"")</f>
        <v/>
      </c>
      <c r="E1158" s="146" t="str">
        <f>IFERROR(IF(LEN(INDEX(Settings!$D$6:$D$37,MATCH(Fixture!F1158,Settings!$C$6:$C$37,0)))=0,"",INDEX(Settings!$D$6:$D$37,MATCH(Fixture!F1158,Settings!$C$6:$C$37,0))),"")</f>
        <v/>
      </c>
      <c r="F1158" s="187" t="str">
        <f>IFERROR(IF(FixtureCalc!C1154="-","",IF(OR(FixtureCalc!E1154="blank row 1",FixtureCalc!E1154="blank row 2"),"", IF(LEN(INDEX(Settings!$C$6:$C$37,FixtureCalc!E1154))=0,"BYE",INDEX(Settings!$C$6:$C$37,FixtureCalc!E1154))  )),"")</f>
        <v/>
      </c>
      <c r="G1158" s="113"/>
      <c r="H1158" s="82"/>
      <c r="I1158" s="113"/>
      <c r="J1158" s="177" t="str">
        <f>IFERROR(IF(FixtureCalc!C1154="-","",IF(OR(FixtureCalc!F1154="blank row 1",FixtureCalc!F1154="blank row 2"),"",IF(LEN(INDEX(Settings!$C$6:$C$37,FixtureCalc!F1154))=0,"BYE",INDEX(Settings!$C$6:$C$37,FixtureCalc!F1154)) )),"")</f>
        <v/>
      </c>
      <c r="K1158" s="90"/>
      <c r="L1158" s="195" t="str">
        <f t="shared" si="107"/>
        <v/>
      </c>
      <c r="S1158" s="201" t="str">
        <f t="shared" si="103"/>
        <v>NO</v>
      </c>
      <c r="T1158" s="201" t="str">
        <f t="shared" si="104"/>
        <v>NO</v>
      </c>
      <c r="U1158" s="201" t="str">
        <f t="shared" si="105"/>
        <v>NO</v>
      </c>
      <c r="V1158" s="139">
        <f t="shared" si="106"/>
        <v>0</v>
      </c>
      <c r="W1158" s="199" t="str">
        <f t="shared" si="108"/>
        <v/>
      </c>
    </row>
    <row r="1159" spans="1:23" ht="18" customHeight="1" x14ac:dyDescent="0.25">
      <c r="A1159" s="69"/>
      <c r="B1159" s="81"/>
      <c r="C1159" s="110"/>
      <c r="D1159" s="145" t="str">
        <f>IFERROR(IF(FixtureCalc!C1155="-","",IF(OR(FixtureCalc!E1155="blank row 1",FixtureCalc!E1155="blank row 2"),"","Matchweek "&amp;FixtureCalc!C1155)),"")</f>
        <v/>
      </c>
      <c r="E1159" s="146" t="str">
        <f>IFERROR(IF(LEN(INDEX(Settings!$D$6:$D$37,MATCH(Fixture!F1159,Settings!$C$6:$C$37,0)))=0,"",INDEX(Settings!$D$6:$D$37,MATCH(Fixture!F1159,Settings!$C$6:$C$37,0))),"")</f>
        <v/>
      </c>
      <c r="F1159" s="187" t="str">
        <f>IFERROR(IF(FixtureCalc!C1155="-","",IF(OR(FixtureCalc!E1155="blank row 1",FixtureCalc!E1155="blank row 2"),"", IF(LEN(INDEX(Settings!$C$6:$C$37,FixtureCalc!E1155))=0,"BYE",INDEX(Settings!$C$6:$C$37,FixtureCalc!E1155))  )),"")</f>
        <v/>
      </c>
      <c r="G1159" s="113"/>
      <c r="H1159" s="82"/>
      <c r="I1159" s="113"/>
      <c r="J1159" s="177" t="str">
        <f>IFERROR(IF(FixtureCalc!C1155="-","",IF(OR(FixtureCalc!F1155="blank row 1",FixtureCalc!F1155="blank row 2"),"",IF(LEN(INDEX(Settings!$C$6:$C$37,FixtureCalc!F1155))=0,"BYE",INDEX(Settings!$C$6:$C$37,FixtureCalc!F1155)) )),"")</f>
        <v/>
      </c>
      <c r="K1159" s="90"/>
      <c r="L1159" s="195" t="str">
        <f t="shared" si="107"/>
        <v/>
      </c>
      <c r="S1159" s="201" t="str">
        <f t="shared" si="103"/>
        <v>NO</v>
      </c>
      <c r="T1159" s="201" t="str">
        <f t="shared" si="104"/>
        <v>NO</v>
      </c>
      <c r="U1159" s="201" t="str">
        <f t="shared" si="105"/>
        <v>NO</v>
      </c>
      <c r="V1159" s="139">
        <f t="shared" si="106"/>
        <v>0</v>
      </c>
      <c r="W1159" s="199" t="str">
        <f t="shared" si="108"/>
        <v/>
      </c>
    </row>
    <row r="1160" spans="1:23" ht="18" customHeight="1" x14ac:dyDescent="0.25">
      <c r="A1160" s="69"/>
      <c r="B1160" s="81"/>
      <c r="C1160" s="110"/>
      <c r="D1160" s="145" t="str">
        <f>IFERROR(IF(FixtureCalc!C1156="-","",IF(OR(FixtureCalc!E1156="blank row 1",FixtureCalc!E1156="blank row 2"),"","Matchweek "&amp;FixtureCalc!C1156)),"")</f>
        <v/>
      </c>
      <c r="E1160" s="146" t="str">
        <f>IFERROR(IF(LEN(INDEX(Settings!$D$6:$D$37,MATCH(Fixture!F1160,Settings!$C$6:$C$37,0)))=0,"",INDEX(Settings!$D$6:$D$37,MATCH(Fixture!F1160,Settings!$C$6:$C$37,0))),"")</f>
        <v/>
      </c>
      <c r="F1160" s="187" t="str">
        <f>IFERROR(IF(FixtureCalc!C1156="-","",IF(OR(FixtureCalc!E1156="blank row 1",FixtureCalc!E1156="blank row 2"),"", IF(LEN(INDEX(Settings!$C$6:$C$37,FixtureCalc!E1156))=0,"BYE",INDEX(Settings!$C$6:$C$37,FixtureCalc!E1156))  )),"")</f>
        <v/>
      </c>
      <c r="G1160" s="113"/>
      <c r="H1160" s="82"/>
      <c r="I1160" s="113"/>
      <c r="J1160" s="177" t="str">
        <f>IFERROR(IF(FixtureCalc!C1156="-","",IF(OR(FixtureCalc!F1156="blank row 1",FixtureCalc!F1156="blank row 2"),"",IF(LEN(INDEX(Settings!$C$6:$C$37,FixtureCalc!F1156))=0,"BYE",INDEX(Settings!$C$6:$C$37,FixtureCalc!F1156)) )),"")</f>
        <v/>
      </c>
      <c r="K1160" s="90"/>
      <c r="L1160" s="195" t="str">
        <f t="shared" si="107"/>
        <v/>
      </c>
      <c r="S1160" s="201" t="str">
        <f t="shared" ref="S1160:S1223" si="109">IFERROR(IF(AND(LEN(F1160)&gt;0,LEN(J1160)&gt;0),"YES","NO"),"")</f>
        <v>NO</v>
      </c>
      <c r="T1160" s="201" t="str">
        <f t="shared" ref="T1160:T1223" si="110">IFERROR(IF(OR(F1160="BYE",J1160="BYE"),"YES","NO"),"")</f>
        <v>NO</v>
      </c>
      <c r="U1160" s="201" t="str">
        <f t="shared" ref="U1160:U1223" si="111">IF(OR(LEN(G1160)=0,LEN(I1160)=0),"NO","YES")</f>
        <v>NO</v>
      </c>
      <c r="V1160" s="139">
        <f t="shared" ref="V1160:V1223" si="112">IF(LEN(D1160)=0,0,COUNTIFS($D$8:$D$1750,D1160,$G$8:$G$1750,"&lt;&gt;"&amp;"",$I$8:$I$1750,"&lt;&gt;"&amp;""))</f>
        <v>0</v>
      </c>
      <c r="W1160" s="199" t="str">
        <f t="shared" si="108"/>
        <v/>
      </c>
    </row>
    <row r="1161" spans="1:23" ht="18" customHeight="1" x14ac:dyDescent="0.25">
      <c r="A1161" s="69"/>
      <c r="B1161" s="81"/>
      <c r="C1161" s="110"/>
      <c r="D1161" s="145" t="str">
        <f>IFERROR(IF(FixtureCalc!C1157="-","",IF(OR(FixtureCalc!E1157="blank row 1",FixtureCalc!E1157="blank row 2"),"","Matchweek "&amp;FixtureCalc!C1157)),"")</f>
        <v/>
      </c>
      <c r="E1161" s="146" t="str">
        <f>IFERROR(IF(LEN(INDEX(Settings!$D$6:$D$37,MATCH(Fixture!F1161,Settings!$C$6:$C$37,0)))=0,"",INDEX(Settings!$D$6:$D$37,MATCH(Fixture!F1161,Settings!$C$6:$C$37,0))),"")</f>
        <v/>
      </c>
      <c r="F1161" s="187" t="str">
        <f>IFERROR(IF(FixtureCalc!C1157="-","",IF(OR(FixtureCalc!E1157="blank row 1",FixtureCalc!E1157="blank row 2"),"", IF(LEN(INDEX(Settings!$C$6:$C$37,FixtureCalc!E1157))=0,"BYE",INDEX(Settings!$C$6:$C$37,FixtureCalc!E1157))  )),"")</f>
        <v/>
      </c>
      <c r="G1161" s="113"/>
      <c r="H1161" s="82"/>
      <c r="I1161" s="113"/>
      <c r="J1161" s="177" t="str">
        <f>IFERROR(IF(FixtureCalc!C1157="-","",IF(OR(FixtureCalc!F1157="blank row 1",FixtureCalc!F1157="blank row 2"),"",IF(LEN(INDEX(Settings!$C$6:$C$37,FixtureCalc!F1157))=0,"BYE",INDEX(Settings!$C$6:$C$37,FixtureCalc!F1157)) )),"")</f>
        <v/>
      </c>
      <c r="K1161" s="90"/>
      <c r="L1161" s="195" t="str">
        <f t="shared" ref="L1161:L1224" si="113">IFERROR(IF(LEN(W1161)&gt;0,"←",""),"")</f>
        <v/>
      </c>
      <c r="S1161" s="201" t="str">
        <f t="shared" si="109"/>
        <v>NO</v>
      </c>
      <c r="T1161" s="201" t="str">
        <f t="shared" si="110"/>
        <v>NO</v>
      </c>
      <c r="U1161" s="201" t="str">
        <f t="shared" si="111"/>
        <v>NO</v>
      </c>
      <c r="V1161" s="139">
        <f t="shared" si="112"/>
        <v>0</v>
      </c>
      <c r="W1161" s="199" t="str">
        <f t="shared" si="108"/>
        <v/>
      </c>
    </row>
    <row r="1162" spans="1:23" ht="18" customHeight="1" x14ac:dyDescent="0.25">
      <c r="A1162" s="69"/>
      <c r="B1162" s="81"/>
      <c r="C1162" s="110"/>
      <c r="D1162" s="145" t="str">
        <f>IFERROR(IF(FixtureCalc!C1158="-","",IF(OR(FixtureCalc!E1158="blank row 1",FixtureCalc!E1158="blank row 2"),"","Matchweek "&amp;FixtureCalc!C1158)),"")</f>
        <v/>
      </c>
      <c r="E1162" s="146" t="str">
        <f>IFERROR(IF(LEN(INDEX(Settings!$D$6:$D$37,MATCH(Fixture!F1162,Settings!$C$6:$C$37,0)))=0,"",INDEX(Settings!$D$6:$D$37,MATCH(Fixture!F1162,Settings!$C$6:$C$37,0))),"")</f>
        <v/>
      </c>
      <c r="F1162" s="187" t="str">
        <f>IFERROR(IF(FixtureCalc!C1158="-","",IF(OR(FixtureCalc!E1158="blank row 1",FixtureCalc!E1158="blank row 2"),"", IF(LEN(INDEX(Settings!$C$6:$C$37,FixtureCalc!E1158))=0,"BYE",INDEX(Settings!$C$6:$C$37,FixtureCalc!E1158))  )),"")</f>
        <v/>
      </c>
      <c r="G1162" s="113"/>
      <c r="H1162" s="82"/>
      <c r="I1162" s="113"/>
      <c r="J1162" s="177" t="str">
        <f>IFERROR(IF(FixtureCalc!C1158="-","",IF(OR(FixtureCalc!F1158="blank row 1",FixtureCalc!F1158="blank row 2"),"",IF(LEN(INDEX(Settings!$C$6:$C$37,FixtureCalc!F1158))=0,"BYE",INDEX(Settings!$C$6:$C$37,FixtureCalc!F1158)) )),"")</f>
        <v/>
      </c>
      <c r="K1162" s="90"/>
      <c r="L1162" s="195" t="str">
        <f t="shared" si="113"/>
        <v/>
      </c>
      <c r="S1162" s="201" t="str">
        <f t="shared" si="109"/>
        <v>NO</v>
      </c>
      <c r="T1162" s="201" t="str">
        <f t="shared" si="110"/>
        <v>NO</v>
      </c>
      <c r="U1162" s="201" t="str">
        <f t="shared" si="111"/>
        <v>NO</v>
      </c>
      <c r="V1162" s="139">
        <f t="shared" si="112"/>
        <v>0</v>
      </c>
      <c r="W1162" s="199" t="str">
        <f t="shared" ref="W1162:W1225" si="114">IF(S1162="YES",IF(T1162="YES",IF(U1162="YES","← Delete the scores",""),IF(AND(U1162="NO",V1162&gt;0),"← Insert the scores of both teams","")),IF(U1162="YES","← Delete the scores",""))</f>
        <v/>
      </c>
    </row>
    <row r="1163" spans="1:23" ht="18" customHeight="1" x14ac:dyDescent="0.25">
      <c r="A1163" s="69"/>
      <c r="B1163" s="81"/>
      <c r="C1163" s="110"/>
      <c r="D1163" s="145" t="str">
        <f>IFERROR(IF(FixtureCalc!C1159="-","",IF(OR(FixtureCalc!E1159="blank row 1",FixtureCalc!E1159="blank row 2"),"","Matchweek "&amp;FixtureCalc!C1159)),"")</f>
        <v/>
      </c>
      <c r="E1163" s="146" t="str">
        <f>IFERROR(IF(LEN(INDEX(Settings!$D$6:$D$37,MATCH(Fixture!F1163,Settings!$C$6:$C$37,0)))=0,"",INDEX(Settings!$D$6:$D$37,MATCH(Fixture!F1163,Settings!$C$6:$C$37,0))),"")</f>
        <v/>
      </c>
      <c r="F1163" s="187" t="str">
        <f>IFERROR(IF(FixtureCalc!C1159="-","",IF(OR(FixtureCalc!E1159="blank row 1",FixtureCalc!E1159="blank row 2"),"", IF(LEN(INDEX(Settings!$C$6:$C$37,FixtureCalc!E1159))=0,"BYE",INDEX(Settings!$C$6:$C$37,FixtureCalc!E1159))  )),"")</f>
        <v/>
      </c>
      <c r="G1163" s="113"/>
      <c r="H1163" s="82"/>
      <c r="I1163" s="113"/>
      <c r="J1163" s="177" t="str">
        <f>IFERROR(IF(FixtureCalc!C1159="-","",IF(OR(FixtureCalc!F1159="blank row 1",FixtureCalc!F1159="blank row 2"),"",IF(LEN(INDEX(Settings!$C$6:$C$37,FixtureCalc!F1159))=0,"BYE",INDEX(Settings!$C$6:$C$37,FixtureCalc!F1159)) )),"")</f>
        <v/>
      </c>
      <c r="K1163" s="90"/>
      <c r="L1163" s="195" t="str">
        <f t="shared" si="113"/>
        <v/>
      </c>
      <c r="S1163" s="201" t="str">
        <f t="shared" si="109"/>
        <v>NO</v>
      </c>
      <c r="T1163" s="201" t="str">
        <f t="shared" si="110"/>
        <v>NO</v>
      </c>
      <c r="U1163" s="201" t="str">
        <f t="shared" si="111"/>
        <v>NO</v>
      </c>
      <c r="V1163" s="139">
        <f t="shared" si="112"/>
        <v>0</v>
      </c>
      <c r="W1163" s="199" t="str">
        <f t="shared" si="114"/>
        <v/>
      </c>
    </row>
    <row r="1164" spans="1:23" ht="18" customHeight="1" x14ac:dyDescent="0.25">
      <c r="A1164" s="69"/>
      <c r="B1164" s="81"/>
      <c r="C1164" s="110"/>
      <c r="D1164" s="145" t="str">
        <f>IFERROR(IF(FixtureCalc!C1160="-","",IF(OR(FixtureCalc!E1160="blank row 1",FixtureCalc!E1160="blank row 2"),"","Matchweek "&amp;FixtureCalc!C1160)),"")</f>
        <v/>
      </c>
      <c r="E1164" s="146" t="str">
        <f>IFERROR(IF(LEN(INDEX(Settings!$D$6:$D$37,MATCH(Fixture!F1164,Settings!$C$6:$C$37,0)))=0,"",INDEX(Settings!$D$6:$D$37,MATCH(Fixture!F1164,Settings!$C$6:$C$37,0))),"")</f>
        <v/>
      </c>
      <c r="F1164" s="187" t="str">
        <f>IFERROR(IF(FixtureCalc!C1160="-","",IF(OR(FixtureCalc!E1160="blank row 1",FixtureCalc!E1160="blank row 2"),"", IF(LEN(INDEX(Settings!$C$6:$C$37,FixtureCalc!E1160))=0,"BYE",INDEX(Settings!$C$6:$C$37,FixtureCalc!E1160))  )),"")</f>
        <v/>
      </c>
      <c r="G1164" s="113"/>
      <c r="H1164" s="82"/>
      <c r="I1164" s="113"/>
      <c r="J1164" s="177" t="str">
        <f>IFERROR(IF(FixtureCalc!C1160="-","",IF(OR(FixtureCalc!F1160="blank row 1",FixtureCalc!F1160="blank row 2"),"",IF(LEN(INDEX(Settings!$C$6:$C$37,FixtureCalc!F1160))=0,"BYE",INDEX(Settings!$C$6:$C$37,FixtureCalc!F1160)) )),"")</f>
        <v/>
      </c>
      <c r="K1164" s="90"/>
      <c r="L1164" s="195" t="str">
        <f t="shared" si="113"/>
        <v/>
      </c>
      <c r="S1164" s="201" t="str">
        <f t="shared" si="109"/>
        <v>NO</v>
      </c>
      <c r="T1164" s="201" t="str">
        <f t="shared" si="110"/>
        <v>NO</v>
      </c>
      <c r="U1164" s="201" t="str">
        <f t="shared" si="111"/>
        <v>NO</v>
      </c>
      <c r="V1164" s="139">
        <f t="shared" si="112"/>
        <v>0</v>
      </c>
      <c r="W1164" s="199" t="str">
        <f t="shared" si="114"/>
        <v/>
      </c>
    </row>
    <row r="1165" spans="1:23" ht="18" customHeight="1" x14ac:dyDescent="0.25">
      <c r="A1165" s="69"/>
      <c r="B1165" s="81"/>
      <c r="C1165" s="110"/>
      <c r="D1165" s="145" t="str">
        <f>IFERROR(IF(FixtureCalc!C1161="-","",IF(OR(FixtureCalc!E1161="blank row 1",FixtureCalc!E1161="blank row 2"),"","Matchweek "&amp;FixtureCalc!C1161)),"")</f>
        <v/>
      </c>
      <c r="E1165" s="146" t="str">
        <f>IFERROR(IF(LEN(INDEX(Settings!$D$6:$D$37,MATCH(Fixture!F1165,Settings!$C$6:$C$37,0)))=0,"",INDEX(Settings!$D$6:$D$37,MATCH(Fixture!F1165,Settings!$C$6:$C$37,0))),"")</f>
        <v/>
      </c>
      <c r="F1165" s="187" t="str">
        <f>IFERROR(IF(FixtureCalc!C1161="-","",IF(OR(FixtureCalc!E1161="blank row 1",FixtureCalc!E1161="blank row 2"),"", IF(LEN(INDEX(Settings!$C$6:$C$37,FixtureCalc!E1161))=0,"BYE",INDEX(Settings!$C$6:$C$37,FixtureCalc!E1161))  )),"")</f>
        <v/>
      </c>
      <c r="G1165" s="113"/>
      <c r="H1165" s="82"/>
      <c r="I1165" s="113"/>
      <c r="J1165" s="177" t="str">
        <f>IFERROR(IF(FixtureCalc!C1161="-","",IF(OR(FixtureCalc!F1161="blank row 1",FixtureCalc!F1161="blank row 2"),"",IF(LEN(INDEX(Settings!$C$6:$C$37,FixtureCalc!F1161))=0,"BYE",INDEX(Settings!$C$6:$C$37,FixtureCalc!F1161)) )),"")</f>
        <v/>
      </c>
      <c r="K1165" s="90"/>
      <c r="L1165" s="195" t="str">
        <f t="shared" si="113"/>
        <v/>
      </c>
      <c r="S1165" s="201" t="str">
        <f t="shared" si="109"/>
        <v>NO</v>
      </c>
      <c r="T1165" s="201" t="str">
        <f t="shared" si="110"/>
        <v>NO</v>
      </c>
      <c r="U1165" s="201" t="str">
        <f t="shared" si="111"/>
        <v>NO</v>
      </c>
      <c r="V1165" s="139">
        <f t="shared" si="112"/>
        <v>0</v>
      </c>
      <c r="W1165" s="199" t="str">
        <f t="shared" si="114"/>
        <v/>
      </c>
    </row>
    <row r="1166" spans="1:23" ht="18" customHeight="1" x14ac:dyDescent="0.25">
      <c r="A1166" s="69"/>
      <c r="B1166" s="81"/>
      <c r="C1166" s="110"/>
      <c r="D1166" s="145" t="str">
        <f>IFERROR(IF(FixtureCalc!C1162="-","",IF(OR(FixtureCalc!E1162="blank row 1",FixtureCalc!E1162="blank row 2"),"","Matchweek "&amp;FixtureCalc!C1162)),"")</f>
        <v/>
      </c>
      <c r="E1166" s="146" t="str">
        <f>IFERROR(IF(LEN(INDEX(Settings!$D$6:$D$37,MATCH(Fixture!F1166,Settings!$C$6:$C$37,0)))=0,"",INDEX(Settings!$D$6:$D$37,MATCH(Fixture!F1166,Settings!$C$6:$C$37,0))),"")</f>
        <v/>
      </c>
      <c r="F1166" s="187" t="str">
        <f>IFERROR(IF(FixtureCalc!C1162="-","",IF(OR(FixtureCalc!E1162="blank row 1",FixtureCalc!E1162="blank row 2"),"", IF(LEN(INDEX(Settings!$C$6:$C$37,FixtureCalc!E1162))=0,"BYE",INDEX(Settings!$C$6:$C$37,FixtureCalc!E1162))  )),"")</f>
        <v/>
      </c>
      <c r="G1166" s="113"/>
      <c r="H1166" s="82"/>
      <c r="I1166" s="113"/>
      <c r="J1166" s="177" t="str">
        <f>IFERROR(IF(FixtureCalc!C1162="-","",IF(OR(FixtureCalc!F1162="blank row 1",FixtureCalc!F1162="blank row 2"),"",IF(LEN(INDEX(Settings!$C$6:$C$37,FixtureCalc!F1162))=0,"BYE",INDEX(Settings!$C$6:$C$37,FixtureCalc!F1162)) )),"")</f>
        <v/>
      </c>
      <c r="K1166" s="90"/>
      <c r="L1166" s="195" t="str">
        <f t="shared" si="113"/>
        <v/>
      </c>
      <c r="S1166" s="201" t="str">
        <f t="shared" si="109"/>
        <v>NO</v>
      </c>
      <c r="T1166" s="201" t="str">
        <f t="shared" si="110"/>
        <v>NO</v>
      </c>
      <c r="U1166" s="201" t="str">
        <f t="shared" si="111"/>
        <v>NO</v>
      </c>
      <c r="V1166" s="139">
        <f t="shared" si="112"/>
        <v>0</v>
      </c>
      <c r="W1166" s="199" t="str">
        <f t="shared" si="114"/>
        <v/>
      </c>
    </row>
    <row r="1167" spans="1:23" ht="18" customHeight="1" x14ac:dyDescent="0.25">
      <c r="A1167" s="69"/>
      <c r="B1167" s="81"/>
      <c r="C1167" s="110"/>
      <c r="D1167" s="145" t="str">
        <f>IFERROR(IF(FixtureCalc!C1163="-","",IF(OR(FixtureCalc!E1163="blank row 1",FixtureCalc!E1163="blank row 2"),"","Matchweek "&amp;FixtureCalc!C1163)),"")</f>
        <v/>
      </c>
      <c r="E1167" s="146" t="str">
        <f>IFERROR(IF(LEN(INDEX(Settings!$D$6:$D$37,MATCH(Fixture!F1167,Settings!$C$6:$C$37,0)))=0,"",INDEX(Settings!$D$6:$D$37,MATCH(Fixture!F1167,Settings!$C$6:$C$37,0))),"")</f>
        <v/>
      </c>
      <c r="F1167" s="187" t="str">
        <f>IFERROR(IF(FixtureCalc!C1163="-","",IF(OR(FixtureCalc!E1163="blank row 1",FixtureCalc!E1163="blank row 2"),"", IF(LEN(INDEX(Settings!$C$6:$C$37,FixtureCalc!E1163))=0,"BYE",INDEX(Settings!$C$6:$C$37,FixtureCalc!E1163))  )),"")</f>
        <v/>
      </c>
      <c r="G1167" s="113"/>
      <c r="H1167" s="82"/>
      <c r="I1167" s="113"/>
      <c r="J1167" s="177" t="str">
        <f>IFERROR(IF(FixtureCalc!C1163="-","",IF(OR(FixtureCalc!F1163="blank row 1",FixtureCalc!F1163="blank row 2"),"",IF(LEN(INDEX(Settings!$C$6:$C$37,FixtureCalc!F1163))=0,"BYE",INDEX(Settings!$C$6:$C$37,FixtureCalc!F1163)) )),"")</f>
        <v/>
      </c>
      <c r="K1167" s="90"/>
      <c r="L1167" s="195" t="str">
        <f t="shared" si="113"/>
        <v/>
      </c>
      <c r="S1167" s="201" t="str">
        <f t="shared" si="109"/>
        <v>NO</v>
      </c>
      <c r="T1167" s="201" t="str">
        <f t="shared" si="110"/>
        <v>NO</v>
      </c>
      <c r="U1167" s="201" t="str">
        <f t="shared" si="111"/>
        <v>NO</v>
      </c>
      <c r="V1167" s="139">
        <f t="shared" si="112"/>
        <v>0</v>
      </c>
      <c r="W1167" s="199" t="str">
        <f t="shared" si="114"/>
        <v/>
      </c>
    </row>
    <row r="1168" spans="1:23" ht="18" customHeight="1" x14ac:dyDescent="0.25">
      <c r="A1168" s="69"/>
      <c r="B1168" s="81"/>
      <c r="C1168" s="110"/>
      <c r="D1168" s="145" t="str">
        <f>IFERROR(IF(FixtureCalc!C1164="-","",IF(OR(FixtureCalc!E1164="blank row 1",FixtureCalc!E1164="blank row 2"),"","Matchweek "&amp;FixtureCalc!C1164)),"")</f>
        <v/>
      </c>
      <c r="E1168" s="146" t="str">
        <f>IFERROR(IF(LEN(INDEX(Settings!$D$6:$D$37,MATCH(Fixture!F1168,Settings!$C$6:$C$37,0)))=0,"",INDEX(Settings!$D$6:$D$37,MATCH(Fixture!F1168,Settings!$C$6:$C$37,0))),"")</f>
        <v/>
      </c>
      <c r="F1168" s="187" t="str">
        <f>IFERROR(IF(FixtureCalc!C1164="-","",IF(OR(FixtureCalc!E1164="blank row 1",FixtureCalc!E1164="blank row 2"),"", IF(LEN(INDEX(Settings!$C$6:$C$37,FixtureCalc!E1164))=0,"BYE",INDEX(Settings!$C$6:$C$37,FixtureCalc!E1164))  )),"")</f>
        <v/>
      </c>
      <c r="G1168" s="113"/>
      <c r="H1168" s="82"/>
      <c r="I1168" s="113"/>
      <c r="J1168" s="177" t="str">
        <f>IFERROR(IF(FixtureCalc!C1164="-","",IF(OR(FixtureCalc!F1164="blank row 1",FixtureCalc!F1164="blank row 2"),"",IF(LEN(INDEX(Settings!$C$6:$C$37,FixtureCalc!F1164))=0,"BYE",INDEX(Settings!$C$6:$C$37,FixtureCalc!F1164)) )),"")</f>
        <v/>
      </c>
      <c r="K1168" s="90"/>
      <c r="L1168" s="195" t="str">
        <f t="shared" si="113"/>
        <v/>
      </c>
      <c r="S1168" s="201" t="str">
        <f t="shared" si="109"/>
        <v>NO</v>
      </c>
      <c r="T1168" s="201" t="str">
        <f t="shared" si="110"/>
        <v>NO</v>
      </c>
      <c r="U1168" s="201" t="str">
        <f t="shared" si="111"/>
        <v>NO</v>
      </c>
      <c r="V1168" s="139">
        <f t="shared" si="112"/>
        <v>0</v>
      </c>
      <c r="W1168" s="199" t="str">
        <f t="shared" si="114"/>
        <v/>
      </c>
    </row>
    <row r="1169" spans="1:23" ht="18" customHeight="1" x14ac:dyDescent="0.25">
      <c r="A1169" s="69"/>
      <c r="B1169" s="81"/>
      <c r="C1169" s="110"/>
      <c r="D1169" s="145" t="str">
        <f>IFERROR(IF(FixtureCalc!C1165="-","",IF(OR(FixtureCalc!E1165="blank row 1",FixtureCalc!E1165="blank row 2"),"","Matchweek "&amp;FixtureCalc!C1165)),"")</f>
        <v/>
      </c>
      <c r="E1169" s="146" t="str">
        <f>IFERROR(IF(LEN(INDEX(Settings!$D$6:$D$37,MATCH(Fixture!F1169,Settings!$C$6:$C$37,0)))=0,"",INDEX(Settings!$D$6:$D$37,MATCH(Fixture!F1169,Settings!$C$6:$C$37,0))),"")</f>
        <v/>
      </c>
      <c r="F1169" s="187" t="str">
        <f>IFERROR(IF(FixtureCalc!C1165="-","",IF(OR(FixtureCalc!E1165="blank row 1",FixtureCalc!E1165="blank row 2"),"", IF(LEN(INDEX(Settings!$C$6:$C$37,FixtureCalc!E1165))=0,"BYE",INDEX(Settings!$C$6:$C$37,FixtureCalc!E1165))  )),"")</f>
        <v/>
      </c>
      <c r="G1169" s="113"/>
      <c r="H1169" s="82"/>
      <c r="I1169" s="113"/>
      <c r="J1169" s="177" t="str">
        <f>IFERROR(IF(FixtureCalc!C1165="-","",IF(OR(FixtureCalc!F1165="blank row 1",FixtureCalc!F1165="blank row 2"),"",IF(LEN(INDEX(Settings!$C$6:$C$37,FixtureCalc!F1165))=0,"BYE",INDEX(Settings!$C$6:$C$37,FixtureCalc!F1165)) )),"")</f>
        <v/>
      </c>
      <c r="K1169" s="90"/>
      <c r="L1169" s="195" t="str">
        <f t="shared" si="113"/>
        <v/>
      </c>
      <c r="S1169" s="201" t="str">
        <f t="shared" si="109"/>
        <v>NO</v>
      </c>
      <c r="T1169" s="201" t="str">
        <f t="shared" si="110"/>
        <v>NO</v>
      </c>
      <c r="U1169" s="201" t="str">
        <f t="shared" si="111"/>
        <v>NO</v>
      </c>
      <c r="V1169" s="139">
        <f t="shared" si="112"/>
        <v>0</v>
      </c>
      <c r="W1169" s="199" t="str">
        <f t="shared" si="114"/>
        <v/>
      </c>
    </row>
    <row r="1170" spans="1:23" ht="18" customHeight="1" x14ac:dyDescent="0.25">
      <c r="A1170" s="69"/>
      <c r="B1170" s="81"/>
      <c r="C1170" s="110"/>
      <c r="D1170" s="145" t="str">
        <f>IFERROR(IF(FixtureCalc!C1166="-","",IF(OR(FixtureCalc!E1166="blank row 1",FixtureCalc!E1166="blank row 2"),"","Matchweek "&amp;FixtureCalc!C1166)),"")</f>
        <v/>
      </c>
      <c r="E1170" s="146" t="str">
        <f>IFERROR(IF(LEN(INDEX(Settings!$D$6:$D$37,MATCH(Fixture!F1170,Settings!$C$6:$C$37,0)))=0,"",INDEX(Settings!$D$6:$D$37,MATCH(Fixture!F1170,Settings!$C$6:$C$37,0))),"")</f>
        <v/>
      </c>
      <c r="F1170" s="187" t="str">
        <f>IFERROR(IF(FixtureCalc!C1166="-","",IF(OR(FixtureCalc!E1166="blank row 1",FixtureCalc!E1166="blank row 2"),"", IF(LEN(INDEX(Settings!$C$6:$C$37,FixtureCalc!E1166))=0,"BYE",INDEX(Settings!$C$6:$C$37,FixtureCalc!E1166))  )),"")</f>
        <v/>
      </c>
      <c r="G1170" s="113"/>
      <c r="H1170" s="82"/>
      <c r="I1170" s="113"/>
      <c r="J1170" s="177" t="str">
        <f>IFERROR(IF(FixtureCalc!C1166="-","",IF(OR(FixtureCalc!F1166="blank row 1",FixtureCalc!F1166="blank row 2"),"",IF(LEN(INDEX(Settings!$C$6:$C$37,FixtureCalc!F1166))=0,"BYE",INDEX(Settings!$C$6:$C$37,FixtureCalc!F1166)) )),"")</f>
        <v/>
      </c>
      <c r="K1170" s="90"/>
      <c r="L1170" s="195" t="str">
        <f t="shared" si="113"/>
        <v/>
      </c>
      <c r="S1170" s="201" t="str">
        <f t="shared" si="109"/>
        <v>NO</v>
      </c>
      <c r="T1170" s="201" t="str">
        <f t="shared" si="110"/>
        <v>NO</v>
      </c>
      <c r="U1170" s="201" t="str">
        <f t="shared" si="111"/>
        <v>NO</v>
      </c>
      <c r="V1170" s="139">
        <f t="shared" si="112"/>
        <v>0</v>
      </c>
      <c r="W1170" s="199" t="str">
        <f t="shared" si="114"/>
        <v/>
      </c>
    </row>
    <row r="1171" spans="1:23" ht="18" customHeight="1" x14ac:dyDescent="0.25">
      <c r="A1171" s="69"/>
      <c r="B1171" s="81"/>
      <c r="C1171" s="110"/>
      <c r="D1171" s="145" t="str">
        <f>IFERROR(IF(FixtureCalc!C1167="-","",IF(OR(FixtureCalc!E1167="blank row 1",FixtureCalc!E1167="blank row 2"),"","Matchweek "&amp;FixtureCalc!C1167)),"")</f>
        <v/>
      </c>
      <c r="E1171" s="146" t="str">
        <f>IFERROR(IF(LEN(INDEX(Settings!$D$6:$D$37,MATCH(Fixture!F1171,Settings!$C$6:$C$37,0)))=0,"",INDEX(Settings!$D$6:$D$37,MATCH(Fixture!F1171,Settings!$C$6:$C$37,0))),"")</f>
        <v/>
      </c>
      <c r="F1171" s="187" t="str">
        <f>IFERROR(IF(FixtureCalc!C1167="-","",IF(OR(FixtureCalc!E1167="blank row 1",FixtureCalc!E1167="blank row 2"),"", IF(LEN(INDEX(Settings!$C$6:$C$37,FixtureCalc!E1167))=0,"BYE",INDEX(Settings!$C$6:$C$37,FixtureCalc!E1167))  )),"")</f>
        <v/>
      </c>
      <c r="G1171" s="113"/>
      <c r="H1171" s="82"/>
      <c r="I1171" s="113"/>
      <c r="J1171" s="177" t="str">
        <f>IFERROR(IF(FixtureCalc!C1167="-","",IF(OR(FixtureCalc!F1167="blank row 1",FixtureCalc!F1167="blank row 2"),"",IF(LEN(INDEX(Settings!$C$6:$C$37,FixtureCalc!F1167))=0,"BYE",INDEX(Settings!$C$6:$C$37,FixtureCalc!F1167)) )),"")</f>
        <v/>
      </c>
      <c r="K1171" s="90"/>
      <c r="L1171" s="195" t="str">
        <f t="shared" si="113"/>
        <v/>
      </c>
      <c r="S1171" s="201" t="str">
        <f t="shared" si="109"/>
        <v>NO</v>
      </c>
      <c r="T1171" s="201" t="str">
        <f t="shared" si="110"/>
        <v>NO</v>
      </c>
      <c r="U1171" s="201" t="str">
        <f t="shared" si="111"/>
        <v>NO</v>
      </c>
      <c r="V1171" s="139">
        <f t="shared" si="112"/>
        <v>0</v>
      </c>
      <c r="W1171" s="199" t="str">
        <f t="shared" si="114"/>
        <v/>
      </c>
    </row>
    <row r="1172" spans="1:23" ht="18" customHeight="1" x14ac:dyDescent="0.25">
      <c r="A1172" s="69"/>
      <c r="B1172" s="81"/>
      <c r="C1172" s="110"/>
      <c r="D1172" s="145" t="str">
        <f>IFERROR(IF(FixtureCalc!C1168="-","",IF(OR(FixtureCalc!E1168="blank row 1",FixtureCalc!E1168="blank row 2"),"","Matchweek "&amp;FixtureCalc!C1168)),"")</f>
        <v/>
      </c>
      <c r="E1172" s="146" t="str">
        <f>IFERROR(IF(LEN(INDEX(Settings!$D$6:$D$37,MATCH(Fixture!F1172,Settings!$C$6:$C$37,0)))=0,"",INDEX(Settings!$D$6:$D$37,MATCH(Fixture!F1172,Settings!$C$6:$C$37,0))),"")</f>
        <v/>
      </c>
      <c r="F1172" s="187" t="str">
        <f>IFERROR(IF(FixtureCalc!C1168="-","",IF(OR(FixtureCalc!E1168="blank row 1",FixtureCalc!E1168="blank row 2"),"", IF(LEN(INDEX(Settings!$C$6:$C$37,FixtureCalc!E1168))=0,"BYE",INDEX(Settings!$C$6:$C$37,FixtureCalc!E1168))  )),"")</f>
        <v/>
      </c>
      <c r="G1172" s="113"/>
      <c r="H1172" s="82"/>
      <c r="I1172" s="113"/>
      <c r="J1172" s="177" t="str">
        <f>IFERROR(IF(FixtureCalc!C1168="-","",IF(OR(FixtureCalc!F1168="blank row 1",FixtureCalc!F1168="blank row 2"),"",IF(LEN(INDEX(Settings!$C$6:$C$37,FixtureCalc!F1168))=0,"BYE",INDEX(Settings!$C$6:$C$37,FixtureCalc!F1168)) )),"")</f>
        <v/>
      </c>
      <c r="K1172" s="90"/>
      <c r="L1172" s="195" t="str">
        <f t="shared" si="113"/>
        <v/>
      </c>
      <c r="S1172" s="201" t="str">
        <f t="shared" si="109"/>
        <v>NO</v>
      </c>
      <c r="T1172" s="201" t="str">
        <f t="shared" si="110"/>
        <v>NO</v>
      </c>
      <c r="U1172" s="201" t="str">
        <f t="shared" si="111"/>
        <v>NO</v>
      </c>
      <c r="V1172" s="139">
        <f t="shared" si="112"/>
        <v>0</v>
      </c>
      <c r="W1172" s="199" t="str">
        <f t="shared" si="114"/>
        <v/>
      </c>
    </row>
    <row r="1173" spans="1:23" ht="18" customHeight="1" x14ac:dyDescent="0.25">
      <c r="A1173" s="69"/>
      <c r="B1173" s="81"/>
      <c r="C1173" s="110"/>
      <c r="D1173" s="145" t="str">
        <f>IFERROR(IF(FixtureCalc!C1169="-","",IF(OR(FixtureCalc!E1169="blank row 1",FixtureCalc!E1169="blank row 2"),"","Matchweek "&amp;FixtureCalc!C1169)),"")</f>
        <v/>
      </c>
      <c r="E1173" s="146" t="str">
        <f>IFERROR(IF(LEN(INDEX(Settings!$D$6:$D$37,MATCH(Fixture!F1173,Settings!$C$6:$C$37,0)))=0,"",INDEX(Settings!$D$6:$D$37,MATCH(Fixture!F1173,Settings!$C$6:$C$37,0))),"")</f>
        <v/>
      </c>
      <c r="F1173" s="187" t="str">
        <f>IFERROR(IF(FixtureCalc!C1169="-","",IF(OR(FixtureCalc!E1169="blank row 1",FixtureCalc!E1169="blank row 2"),"", IF(LEN(INDEX(Settings!$C$6:$C$37,FixtureCalc!E1169))=0,"BYE",INDEX(Settings!$C$6:$C$37,FixtureCalc!E1169))  )),"")</f>
        <v/>
      </c>
      <c r="G1173" s="113"/>
      <c r="H1173" s="82"/>
      <c r="I1173" s="113"/>
      <c r="J1173" s="177" t="str">
        <f>IFERROR(IF(FixtureCalc!C1169="-","",IF(OR(FixtureCalc!F1169="blank row 1",FixtureCalc!F1169="blank row 2"),"",IF(LEN(INDEX(Settings!$C$6:$C$37,FixtureCalc!F1169))=0,"BYE",INDEX(Settings!$C$6:$C$37,FixtureCalc!F1169)) )),"")</f>
        <v/>
      </c>
      <c r="K1173" s="90"/>
      <c r="L1173" s="195" t="str">
        <f t="shared" si="113"/>
        <v/>
      </c>
      <c r="S1173" s="201" t="str">
        <f t="shared" si="109"/>
        <v>NO</v>
      </c>
      <c r="T1173" s="201" t="str">
        <f t="shared" si="110"/>
        <v>NO</v>
      </c>
      <c r="U1173" s="201" t="str">
        <f t="shared" si="111"/>
        <v>NO</v>
      </c>
      <c r="V1173" s="139">
        <f t="shared" si="112"/>
        <v>0</v>
      </c>
      <c r="W1173" s="199" t="str">
        <f t="shared" si="114"/>
        <v/>
      </c>
    </row>
    <row r="1174" spans="1:23" ht="18" customHeight="1" x14ac:dyDescent="0.25">
      <c r="A1174" s="69"/>
      <c r="B1174" s="81"/>
      <c r="C1174" s="110"/>
      <c r="D1174" s="145" t="str">
        <f>IFERROR(IF(FixtureCalc!C1170="-","",IF(OR(FixtureCalc!E1170="blank row 1",FixtureCalc!E1170="blank row 2"),"","Matchweek "&amp;FixtureCalc!C1170)),"")</f>
        <v/>
      </c>
      <c r="E1174" s="146" t="str">
        <f>IFERROR(IF(LEN(INDEX(Settings!$D$6:$D$37,MATCH(Fixture!F1174,Settings!$C$6:$C$37,0)))=0,"",INDEX(Settings!$D$6:$D$37,MATCH(Fixture!F1174,Settings!$C$6:$C$37,0))),"")</f>
        <v/>
      </c>
      <c r="F1174" s="187" t="str">
        <f>IFERROR(IF(FixtureCalc!C1170="-","",IF(OR(FixtureCalc!E1170="blank row 1",FixtureCalc!E1170="blank row 2"),"", IF(LEN(INDEX(Settings!$C$6:$C$37,FixtureCalc!E1170))=0,"BYE",INDEX(Settings!$C$6:$C$37,FixtureCalc!E1170))  )),"")</f>
        <v/>
      </c>
      <c r="G1174" s="113"/>
      <c r="H1174" s="82"/>
      <c r="I1174" s="113"/>
      <c r="J1174" s="177" t="str">
        <f>IFERROR(IF(FixtureCalc!C1170="-","",IF(OR(FixtureCalc!F1170="blank row 1",FixtureCalc!F1170="blank row 2"),"",IF(LEN(INDEX(Settings!$C$6:$C$37,FixtureCalc!F1170))=0,"BYE",INDEX(Settings!$C$6:$C$37,FixtureCalc!F1170)) )),"")</f>
        <v/>
      </c>
      <c r="K1174" s="90"/>
      <c r="L1174" s="195" t="str">
        <f t="shared" si="113"/>
        <v/>
      </c>
      <c r="S1174" s="201" t="str">
        <f t="shared" si="109"/>
        <v>NO</v>
      </c>
      <c r="T1174" s="201" t="str">
        <f t="shared" si="110"/>
        <v>NO</v>
      </c>
      <c r="U1174" s="201" t="str">
        <f t="shared" si="111"/>
        <v>NO</v>
      </c>
      <c r="V1174" s="139">
        <f t="shared" si="112"/>
        <v>0</v>
      </c>
      <c r="W1174" s="199" t="str">
        <f t="shared" si="114"/>
        <v/>
      </c>
    </row>
    <row r="1175" spans="1:23" ht="18" customHeight="1" x14ac:dyDescent="0.25">
      <c r="A1175" s="69"/>
      <c r="B1175" s="81"/>
      <c r="C1175" s="110"/>
      <c r="D1175" s="145" t="str">
        <f>IFERROR(IF(FixtureCalc!C1171="-","",IF(OR(FixtureCalc!E1171="blank row 1",FixtureCalc!E1171="blank row 2"),"","Matchweek "&amp;FixtureCalc!C1171)),"")</f>
        <v/>
      </c>
      <c r="E1175" s="146" t="str">
        <f>IFERROR(IF(LEN(INDEX(Settings!$D$6:$D$37,MATCH(Fixture!F1175,Settings!$C$6:$C$37,0)))=0,"",INDEX(Settings!$D$6:$D$37,MATCH(Fixture!F1175,Settings!$C$6:$C$37,0))),"")</f>
        <v/>
      </c>
      <c r="F1175" s="187" t="str">
        <f>IFERROR(IF(FixtureCalc!C1171="-","",IF(OR(FixtureCalc!E1171="blank row 1",FixtureCalc!E1171="blank row 2"),"", IF(LEN(INDEX(Settings!$C$6:$C$37,FixtureCalc!E1171))=0,"BYE",INDEX(Settings!$C$6:$C$37,FixtureCalc!E1171))  )),"")</f>
        <v/>
      </c>
      <c r="G1175" s="113"/>
      <c r="H1175" s="82"/>
      <c r="I1175" s="113"/>
      <c r="J1175" s="177" t="str">
        <f>IFERROR(IF(FixtureCalc!C1171="-","",IF(OR(FixtureCalc!F1171="blank row 1",FixtureCalc!F1171="blank row 2"),"",IF(LEN(INDEX(Settings!$C$6:$C$37,FixtureCalc!F1171))=0,"BYE",INDEX(Settings!$C$6:$C$37,FixtureCalc!F1171)) )),"")</f>
        <v/>
      </c>
      <c r="K1175" s="90"/>
      <c r="L1175" s="195" t="str">
        <f t="shared" si="113"/>
        <v/>
      </c>
      <c r="S1175" s="201" t="str">
        <f t="shared" si="109"/>
        <v>NO</v>
      </c>
      <c r="T1175" s="201" t="str">
        <f t="shared" si="110"/>
        <v>NO</v>
      </c>
      <c r="U1175" s="201" t="str">
        <f t="shared" si="111"/>
        <v>NO</v>
      </c>
      <c r="V1175" s="139">
        <f t="shared" si="112"/>
        <v>0</v>
      </c>
      <c r="W1175" s="199" t="str">
        <f t="shared" si="114"/>
        <v/>
      </c>
    </row>
    <row r="1176" spans="1:23" ht="18" customHeight="1" x14ac:dyDescent="0.25">
      <c r="A1176" s="69"/>
      <c r="B1176" s="81"/>
      <c r="C1176" s="110"/>
      <c r="D1176" s="145" t="str">
        <f>IFERROR(IF(FixtureCalc!C1172="-","",IF(OR(FixtureCalc!E1172="blank row 1",FixtureCalc!E1172="blank row 2"),"","Matchweek "&amp;FixtureCalc!C1172)),"")</f>
        <v/>
      </c>
      <c r="E1176" s="146" t="str">
        <f>IFERROR(IF(LEN(INDEX(Settings!$D$6:$D$37,MATCH(Fixture!F1176,Settings!$C$6:$C$37,0)))=0,"",INDEX(Settings!$D$6:$D$37,MATCH(Fixture!F1176,Settings!$C$6:$C$37,0))),"")</f>
        <v/>
      </c>
      <c r="F1176" s="187" t="str">
        <f>IFERROR(IF(FixtureCalc!C1172="-","",IF(OR(FixtureCalc!E1172="blank row 1",FixtureCalc!E1172="blank row 2"),"", IF(LEN(INDEX(Settings!$C$6:$C$37,FixtureCalc!E1172))=0,"BYE",INDEX(Settings!$C$6:$C$37,FixtureCalc!E1172))  )),"")</f>
        <v/>
      </c>
      <c r="G1176" s="113"/>
      <c r="H1176" s="82"/>
      <c r="I1176" s="113"/>
      <c r="J1176" s="177" t="str">
        <f>IFERROR(IF(FixtureCalc!C1172="-","",IF(OR(FixtureCalc!F1172="blank row 1",FixtureCalc!F1172="blank row 2"),"",IF(LEN(INDEX(Settings!$C$6:$C$37,FixtureCalc!F1172))=0,"BYE",INDEX(Settings!$C$6:$C$37,FixtureCalc!F1172)) )),"")</f>
        <v/>
      </c>
      <c r="K1176" s="90"/>
      <c r="L1176" s="195" t="str">
        <f t="shared" si="113"/>
        <v/>
      </c>
      <c r="S1176" s="201" t="str">
        <f t="shared" si="109"/>
        <v>NO</v>
      </c>
      <c r="T1176" s="201" t="str">
        <f t="shared" si="110"/>
        <v>NO</v>
      </c>
      <c r="U1176" s="201" t="str">
        <f t="shared" si="111"/>
        <v>NO</v>
      </c>
      <c r="V1176" s="139">
        <f t="shared" si="112"/>
        <v>0</v>
      </c>
      <c r="W1176" s="199" t="str">
        <f t="shared" si="114"/>
        <v/>
      </c>
    </row>
    <row r="1177" spans="1:23" ht="18" customHeight="1" x14ac:dyDescent="0.25">
      <c r="A1177" s="69"/>
      <c r="B1177" s="81"/>
      <c r="C1177" s="110"/>
      <c r="D1177" s="145" t="str">
        <f>IFERROR(IF(FixtureCalc!C1173="-","",IF(OR(FixtureCalc!E1173="blank row 1",FixtureCalc!E1173="blank row 2"),"","Matchweek "&amp;FixtureCalc!C1173)),"")</f>
        <v/>
      </c>
      <c r="E1177" s="146" t="str">
        <f>IFERROR(IF(LEN(INDEX(Settings!$D$6:$D$37,MATCH(Fixture!F1177,Settings!$C$6:$C$37,0)))=0,"",INDEX(Settings!$D$6:$D$37,MATCH(Fixture!F1177,Settings!$C$6:$C$37,0))),"")</f>
        <v/>
      </c>
      <c r="F1177" s="187" t="str">
        <f>IFERROR(IF(FixtureCalc!C1173="-","",IF(OR(FixtureCalc!E1173="blank row 1",FixtureCalc!E1173="blank row 2"),"", IF(LEN(INDEX(Settings!$C$6:$C$37,FixtureCalc!E1173))=0,"BYE",INDEX(Settings!$C$6:$C$37,FixtureCalc!E1173))  )),"")</f>
        <v/>
      </c>
      <c r="G1177" s="113"/>
      <c r="H1177" s="82"/>
      <c r="I1177" s="113"/>
      <c r="J1177" s="177" t="str">
        <f>IFERROR(IF(FixtureCalc!C1173="-","",IF(OR(FixtureCalc!F1173="blank row 1",FixtureCalc!F1173="blank row 2"),"",IF(LEN(INDEX(Settings!$C$6:$C$37,FixtureCalc!F1173))=0,"BYE",INDEX(Settings!$C$6:$C$37,FixtureCalc!F1173)) )),"")</f>
        <v/>
      </c>
      <c r="K1177" s="90"/>
      <c r="L1177" s="195" t="str">
        <f t="shared" si="113"/>
        <v/>
      </c>
      <c r="S1177" s="201" t="str">
        <f t="shared" si="109"/>
        <v>NO</v>
      </c>
      <c r="T1177" s="201" t="str">
        <f t="shared" si="110"/>
        <v>NO</v>
      </c>
      <c r="U1177" s="201" t="str">
        <f t="shared" si="111"/>
        <v>NO</v>
      </c>
      <c r="V1177" s="139">
        <f t="shared" si="112"/>
        <v>0</v>
      </c>
      <c r="W1177" s="199" t="str">
        <f t="shared" si="114"/>
        <v/>
      </c>
    </row>
    <row r="1178" spans="1:23" ht="18" customHeight="1" x14ac:dyDescent="0.25">
      <c r="A1178" s="69"/>
      <c r="B1178" s="81"/>
      <c r="C1178" s="110"/>
      <c r="D1178" s="145" t="str">
        <f>IFERROR(IF(FixtureCalc!C1174="-","",IF(OR(FixtureCalc!E1174="blank row 1",FixtureCalc!E1174="blank row 2"),"","Matchweek "&amp;FixtureCalc!C1174)),"")</f>
        <v/>
      </c>
      <c r="E1178" s="146" t="str">
        <f>IFERROR(IF(LEN(INDEX(Settings!$D$6:$D$37,MATCH(Fixture!F1178,Settings!$C$6:$C$37,0)))=0,"",INDEX(Settings!$D$6:$D$37,MATCH(Fixture!F1178,Settings!$C$6:$C$37,0))),"")</f>
        <v/>
      </c>
      <c r="F1178" s="187" t="str">
        <f>IFERROR(IF(FixtureCalc!C1174="-","",IF(OR(FixtureCalc!E1174="blank row 1",FixtureCalc!E1174="blank row 2"),"", IF(LEN(INDEX(Settings!$C$6:$C$37,FixtureCalc!E1174))=0,"BYE",INDEX(Settings!$C$6:$C$37,FixtureCalc!E1174))  )),"")</f>
        <v/>
      </c>
      <c r="G1178" s="113"/>
      <c r="H1178" s="82"/>
      <c r="I1178" s="113"/>
      <c r="J1178" s="177" t="str">
        <f>IFERROR(IF(FixtureCalc!C1174="-","",IF(OR(FixtureCalc!F1174="blank row 1",FixtureCalc!F1174="blank row 2"),"",IF(LEN(INDEX(Settings!$C$6:$C$37,FixtureCalc!F1174))=0,"BYE",INDEX(Settings!$C$6:$C$37,FixtureCalc!F1174)) )),"")</f>
        <v/>
      </c>
      <c r="K1178" s="90"/>
      <c r="L1178" s="195" t="str">
        <f t="shared" si="113"/>
        <v/>
      </c>
      <c r="S1178" s="201" t="str">
        <f t="shared" si="109"/>
        <v>NO</v>
      </c>
      <c r="T1178" s="201" t="str">
        <f t="shared" si="110"/>
        <v>NO</v>
      </c>
      <c r="U1178" s="201" t="str">
        <f t="shared" si="111"/>
        <v>NO</v>
      </c>
      <c r="V1178" s="139">
        <f t="shared" si="112"/>
        <v>0</v>
      </c>
      <c r="W1178" s="199" t="str">
        <f t="shared" si="114"/>
        <v/>
      </c>
    </row>
    <row r="1179" spans="1:23" ht="18" customHeight="1" x14ac:dyDescent="0.25">
      <c r="A1179" s="69"/>
      <c r="B1179" s="81"/>
      <c r="C1179" s="110"/>
      <c r="D1179" s="145" t="str">
        <f>IFERROR(IF(FixtureCalc!C1175="-","",IF(OR(FixtureCalc!E1175="blank row 1",FixtureCalc!E1175="blank row 2"),"","Matchweek "&amp;FixtureCalc!C1175)),"")</f>
        <v/>
      </c>
      <c r="E1179" s="146" t="str">
        <f>IFERROR(IF(LEN(INDEX(Settings!$D$6:$D$37,MATCH(Fixture!F1179,Settings!$C$6:$C$37,0)))=0,"",INDEX(Settings!$D$6:$D$37,MATCH(Fixture!F1179,Settings!$C$6:$C$37,0))),"")</f>
        <v/>
      </c>
      <c r="F1179" s="187" t="str">
        <f>IFERROR(IF(FixtureCalc!C1175="-","",IF(OR(FixtureCalc!E1175="blank row 1",FixtureCalc!E1175="blank row 2"),"", IF(LEN(INDEX(Settings!$C$6:$C$37,FixtureCalc!E1175))=0,"BYE",INDEX(Settings!$C$6:$C$37,FixtureCalc!E1175))  )),"")</f>
        <v/>
      </c>
      <c r="G1179" s="113"/>
      <c r="H1179" s="82"/>
      <c r="I1179" s="113"/>
      <c r="J1179" s="177" t="str">
        <f>IFERROR(IF(FixtureCalc!C1175="-","",IF(OR(FixtureCalc!F1175="blank row 1",FixtureCalc!F1175="blank row 2"),"",IF(LEN(INDEX(Settings!$C$6:$C$37,FixtureCalc!F1175))=0,"BYE",INDEX(Settings!$C$6:$C$37,FixtureCalc!F1175)) )),"")</f>
        <v/>
      </c>
      <c r="K1179" s="90"/>
      <c r="L1179" s="195" t="str">
        <f t="shared" si="113"/>
        <v/>
      </c>
      <c r="S1179" s="201" t="str">
        <f t="shared" si="109"/>
        <v>NO</v>
      </c>
      <c r="T1179" s="201" t="str">
        <f t="shared" si="110"/>
        <v>NO</v>
      </c>
      <c r="U1179" s="201" t="str">
        <f t="shared" si="111"/>
        <v>NO</v>
      </c>
      <c r="V1179" s="139">
        <f t="shared" si="112"/>
        <v>0</v>
      </c>
      <c r="W1179" s="199" t="str">
        <f t="shared" si="114"/>
        <v/>
      </c>
    </row>
    <row r="1180" spans="1:23" ht="18" customHeight="1" x14ac:dyDescent="0.25">
      <c r="A1180" s="69"/>
      <c r="B1180" s="81"/>
      <c r="C1180" s="110"/>
      <c r="D1180" s="145" t="str">
        <f>IFERROR(IF(FixtureCalc!C1176="-","",IF(OR(FixtureCalc!E1176="blank row 1",FixtureCalc!E1176="blank row 2"),"","Matchweek "&amp;FixtureCalc!C1176)),"")</f>
        <v/>
      </c>
      <c r="E1180" s="146" t="str">
        <f>IFERROR(IF(LEN(INDEX(Settings!$D$6:$D$37,MATCH(Fixture!F1180,Settings!$C$6:$C$37,0)))=0,"",INDEX(Settings!$D$6:$D$37,MATCH(Fixture!F1180,Settings!$C$6:$C$37,0))),"")</f>
        <v/>
      </c>
      <c r="F1180" s="187" t="str">
        <f>IFERROR(IF(FixtureCalc!C1176="-","",IF(OR(FixtureCalc!E1176="blank row 1",FixtureCalc!E1176="blank row 2"),"", IF(LEN(INDEX(Settings!$C$6:$C$37,FixtureCalc!E1176))=0,"BYE",INDEX(Settings!$C$6:$C$37,FixtureCalc!E1176))  )),"")</f>
        <v/>
      </c>
      <c r="G1180" s="113"/>
      <c r="H1180" s="82"/>
      <c r="I1180" s="113"/>
      <c r="J1180" s="177" t="str">
        <f>IFERROR(IF(FixtureCalc!C1176="-","",IF(OR(FixtureCalc!F1176="blank row 1",FixtureCalc!F1176="blank row 2"),"",IF(LEN(INDEX(Settings!$C$6:$C$37,FixtureCalc!F1176))=0,"BYE",INDEX(Settings!$C$6:$C$37,FixtureCalc!F1176)) )),"")</f>
        <v/>
      </c>
      <c r="K1180" s="90"/>
      <c r="L1180" s="195" t="str">
        <f t="shared" si="113"/>
        <v/>
      </c>
      <c r="S1180" s="201" t="str">
        <f t="shared" si="109"/>
        <v>NO</v>
      </c>
      <c r="T1180" s="201" t="str">
        <f t="shared" si="110"/>
        <v>NO</v>
      </c>
      <c r="U1180" s="201" t="str">
        <f t="shared" si="111"/>
        <v>NO</v>
      </c>
      <c r="V1180" s="139">
        <f t="shared" si="112"/>
        <v>0</v>
      </c>
      <c r="W1180" s="199" t="str">
        <f t="shared" si="114"/>
        <v/>
      </c>
    </row>
    <row r="1181" spans="1:23" ht="18" customHeight="1" x14ac:dyDescent="0.25">
      <c r="A1181" s="69"/>
      <c r="B1181" s="81"/>
      <c r="C1181" s="110"/>
      <c r="D1181" s="145" t="str">
        <f>IFERROR(IF(FixtureCalc!C1177="-","",IF(OR(FixtureCalc!E1177="blank row 1",FixtureCalc!E1177="blank row 2"),"","Matchweek "&amp;FixtureCalc!C1177)),"")</f>
        <v/>
      </c>
      <c r="E1181" s="146" t="str">
        <f>IFERROR(IF(LEN(INDEX(Settings!$D$6:$D$37,MATCH(Fixture!F1181,Settings!$C$6:$C$37,0)))=0,"",INDEX(Settings!$D$6:$D$37,MATCH(Fixture!F1181,Settings!$C$6:$C$37,0))),"")</f>
        <v/>
      </c>
      <c r="F1181" s="187" t="str">
        <f>IFERROR(IF(FixtureCalc!C1177="-","",IF(OR(FixtureCalc!E1177="blank row 1",FixtureCalc!E1177="blank row 2"),"", IF(LEN(INDEX(Settings!$C$6:$C$37,FixtureCalc!E1177))=0,"BYE",INDEX(Settings!$C$6:$C$37,FixtureCalc!E1177))  )),"")</f>
        <v/>
      </c>
      <c r="G1181" s="113"/>
      <c r="H1181" s="82"/>
      <c r="I1181" s="113"/>
      <c r="J1181" s="177" t="str">
        <f>IFERROR(IF(FixtureCalc!C1177="-","",IF(OR(FixtureCalc!F1177="blank row 1",FixtureCalc!F1177="blank row 2"),"",IF(LEN(INDEX(Settings!$C$6:$C$37,FixtureCalc!F1177))=0,"BYE",INDEX(Settings!$C$6:$C$37,FixtureCalc!F1177)) )),"")</f>
        <v/>
      </c>
      <c r="K1181" s="90"/>
      <c r="L1181" s="195" t="str">
        <f t="shared" si="113"/>
        <v/>
      </c>
      <c r="S1181" s="201" t="str">
        <f t="shared" si="109"/>
        <v>NO</v>
      </c>
      <c r="T1181" s="201" t="str">
        <f t="shared" si="110"/>
        <v>NO</v>
      </c>
      <c r="U1181" s="201" t="str">
        <f t="shared" si="111"/>
        <v>NO</v>
      </c>
      <c r="V1181" s="139">
        <f t="shared" si="112"/>
        <v>0</v>
      </c>
      <c r="W1181" s="199" t="str">
        <f t="shared" si="114"/>
        <v/>
      </c>
    </row>
    <row r="1182" spans="1:23" ht="18" customHeight="1" x14ac:dyDescent="0.25">
      <c r="A1182" s="69"/>
      <c r="B1182" s="81"/>
      <c r="C1182" s="110"/>
      <c r="D1182" s="145" t="str">
        <f>IFERROR(IF(FixtureCalc!C1178="-","",IF(OR(FixtureCalc!E1178="blank row 1",FixtureCalc!E1178="blank row 2"),"","Matchweek "&amp;FixtureCalc!C1178)),"")</f>
        <v/>
      </c>
      <c r="E1182" s="146" t="str">
        <f>IFERROR(IF(LEN(INDEX(Settings!$D$6:$D$37,MATCH(Fixture!F1182,Settings!$C$6:$C$37,0)))=0,"",INDEX(Settings!$D$6:$D$37,MATCH(Fixture!F1182,Settings!$C$6:$C$37,0))),"")</f>
        <v/>
      </c>
      <c r="F1182" s="187" t="str">
        <f>IFERROR(IF(FixtureCalc!C1178="-","",IF(OR(FixtureCalc!E1178="blank row 1",FixtureCalc!E1178="blank row 2"),"", IF(LEN(INDEX(Settings!$C$6:$C$37,FixtureCalc!E1178))=0,"BYE",INDEX(Settings!$C$6:$C$37,FixtureCalc!E1178))  )),"")</f>
        <v/>
      </c>
      <c r="G1182" s="113"/>
      <c r="H1182" s="82"/>
      <c r="I1182" s="113"/>
      <c r="J1182" s="177" t="str">
        <f>IFERROR(IF(FixtureCalc!C1178="-","",IF(OR(FixtureCalc!F1178="blank row 1",FixtureCalc!F1178="blank row 2"),"",IF(LEN(INDEX(Settings!$C$6:$C$37,FixtureCalc!F1178))=0,"BYE",INDEX(Settings!$C$6:$C$37,FixtureCalc!F1178)) )),"")</f>
        <v/>
      </c>
      <c r="K1182" s="90"/>
      <c r="L1182" s="195" t="str">
        <f t="shared" si="113"/>
        <v/>
      </c>
      <c r="S1182" s="201" t="str">
        <f t="shared" si="109"/>
        <v>NO</v>
      </c>
      <c r="T1182" s="201" t="str">
        <f t="shared" si="110"/>
        <v>NO</v>
      </c>
      <c r="U1182" s="201" t="str">
        <f t="shared" si="111"/>
        <v>NO</v>
      </c>
      <c r="V1182" s="139">
        <f t="shared" si="112"/>
        <v>0</v>
      </c>
      <c r="W1182" s="199" t="str">
        <f t="shared" si="114"/>
        <v/>
      </c>
    </row>
    <row r="1183" spans="1:23" ht="18" customHeight="1" x14ac:dyDescent="0.25">
      <c r="A1183" s="69"/>
      <c r="B1183" s="81"/>
      <c r="C1183" s="110"/>
      <c r="D1183" s="145" t="str">
        <f>IFERROR(IF(FixtureCalc!C1179="-","",IF(OR(FixtureCalc!E1179="blank row 1",FixtureCalc!E1179="blank row 2"),"","Matchweek "&amp;FixtureCalc!C1179)),"")</f>
        <v/>
      </c>
      <c r="E1183" s="146" t="str">
        <f>IFERROR(IF(LEN(INDEX(Settings!$D$6:$D$37,MATCH(Fixture!F1183,Settings!$C$6:$C$37,0)))=0,"",INDEX(Settings!$D$6:$D$37,MATCH(Fixture!F1183,Settings!$C$6:$C$37,0))),"")</f>
        <v/>
      </c>
      <c r="F1183" s="187" t="str">
        <f>IFERROR(IF(FixtureCalc!C1179="-","",IF(OR(FixtureCalc!E1179="blank row 1",FixtureCalc!E1179="blank row 2"),"", IF(LEN(INDEX(Settings!$C$6:$C$37,FixtureCalc!E1179))=0,"BYE",INDEX(Settings!$C$6:$C$37,FixtureCalc!E1179))  )),"")</f>
        <v/>
      </c>
      <c r="G1183" s="113"/>
      <c r="H1183" s="82"/>
      <c r="I1183" s="113"/>
      <c r="J1183" s="177" t="str">
        <f>IFERROR(IF(FixtureCalc!C1179="-","",IF(OR(FixtureCalc!F1179="blank row 1",FixtureCalc!F1179="blank row 2"),"",IF(LEN(INDEX(Settings!$C$6:$C$37,FixtureCalc!F1179))=0,"BYE",INDEX(Settings!$C$6:$C$37,FixtureCalc!F1179)) )),"")</f>
        <v/>
      </c>
      <c r="K1183" s="90"/>
      <c r="L1183" s="195" t="str">
        <f t="shared" si="113"/>
        <v/>
      </c>
      <c r="S1183" s="201" t="str">
        <f t="shared" si="109"/>
        <v>NO</v>
      </c>
      <c r="T1183" s="201" t="str">
        <f t="shared" si="110"/>
        <v>NO</v>
      </c>
      <c r="U1183" s="201" t="str">
        <f t="shared" si="111"/>
        <v>NO</v>
      </c>
      <c r="V1183" s="139">
        <f t="shared" si="112"/>
        <v>0</v>
      </c>
      <c r="W1183" s="199" t="str">
        <f t="shared" si="114"/>
        <v/>
      </c>
    </row>
    <row r="1184" spans="1:23" ht="18" customHeight="1" x14ac:dyDescent="0.25">
      <c r="A1184" s="69"/>
      <c r="B1184" s="81"/>
      <c r="C1184" s="110"/>
      <c r="D1184" s="145" t="str">
        <f>IFERROR(IF(FixtureCalc!C1180="-","",IF(OR(FixtureCalc!E1180="blank row 1",FixtureCalc!E1180="blank row 2"),"","Matchweek "&amp;FixtureCalc!C1180)),"")</f>
        <v/>
      </c>
      <c r="E1184" s="146" t="str">
        <f>IFERROR(IF(LEN(INDEX(Settings!$D$6:$D$37,MATCH(Fixture!F1184,Settings!$C$6:$C$37,0)))=0,"",INDEX(Settings!$D$6:$D$37,MATCH(Fixture!F1184,Settings!$C$6:$C$37,0))),"")</f>
        <v/>
      </c>
      <c r="F1184" s="187" t="str">
        <f>IFERROR(IF(FixtureCalc!C1180="-","",IF(OR(FixtureCalc!E1180="blank row 1",FixtureCalc!E1180="blank row 2"),"", IF(LEN(INDEX(Settings!$C$6:$C$37,FixtureCalc!E1180))=0,"BYE",INDEX(Settings!$C$6:$C$37,FixtureCalc!E1180))  )),"")</f>
        <v/>
      </c>
      <c r="G1184" s="113"/>
      <c r="H1184" s="82"/>
      <c r="I1184" s="113"/>
      <c r="J1184" s="177" t="str">
        <f>IFERROR(IF(FixtureCalc!C1180="-","",IF(OR(FixtureCalc!F1180="blank row 1",FixtureCalc!F1180="blank row 2"),"",IF(LEN(INDEX(Settings!$C$6:$C$37,FixtureCalc!F1180))=0,"BYE",INDEX(Settings!$C$6:$C$37,FixtureCalc!F1180)) )),"")</f>
        <v/>
      </c>
      <c r="K1184" s="90"/>
      <c r="L1184" s="195" t="str">
        <f t="shared" si="113"/>
        <v/>
      </c>
      <c r="S1184" s="201" t="str">
        <f t="shared" si="109"/>
        <v>NO</v>
      </c>
      <c r="T1184" s="201" t="str">
        <f t="shared" si="110"/>
        <v>NO</v>
      </c>
      <c r="U1184" s="201" t="str">
        <f t="shared" si="111"/>
        <v>NO</v>
      </c>
      <c r="V1184" s="139">
        <f t="shared" si="112"/>
        <v>0</v>
      </c>
      <c r="W1184" s="199" t="str">
        <f t="shared" si="114"/>
        <v/>
      </c>
    </row>
    <row r="1185" spans="1:23" ht="18" customHeight="1" x14ac:dyDescent="0.25">
      <c r="A1185" s="69"/>
      <c r="B1185" s="81"/>
      <c r="C1185" s="110"/>
      <c r="D1185" s="145" t="str">
        <f>IFERROR(IF(FixtureCalc!C1181="-","",IF(OR(FixtureCalc!E1181="blank row 1",FixtureCalc!E1181="blank row 2"),"","Matchweek "&amp;FixtureCalc!C1181)),"")</f>
        <v/>
      </c>
      <c r="E1185" s="146" t="str">
        <f>IFERROR(IF(LEN(INDEX(Settings!$D$6:$D$37,MATCH(Fixture!F1185,Settings!$C$6:$C$37,0)))=0,"",INDEX(Settings!$D$6:$D$37,MATCH(Fixture!F1185,Settings!$C$6:$C$37,0))),"")</f>
        <v/>
      </c>
      <c r="F1185" s="187" t="str">
        <f>IFERROR(IF(FixtureCalc!C1181="-","",IF(OR(FixtureCalc!E1181="blank row 1",FixtureCalc!E1181="blank row 2"),"", IF(LEN(INDEX(Settings!$C$6:$C$37,FixtureCalc!E1181))=0,"BYE",INDEX(Settings!$C$6:$C$37,FixtureCalc!E1181))  )),"")</f>
        <v/>
      </c>
      <c r="G1185" s="113"/>
      <c r="H1185" s="82"/>
      <c r="I1185" s="113"/>
      <c r="J1185" s="177" t="str">
        <f>IFERROR(IF(FixtureCalc!C1181="-","",IF(OR(FixtureCalc!F1181="blank row 1",FixtureCalc!F1181="blank row 2"),"",IF(LEN(INDEX(Settings!$C$6:$C$37,FixtureCalc!F1181))=0,"BYE",INDEX(Settings!$C$6:$C$37,FixtureCalc!F1181)) )),"")</f>
        <v/>
      </c>
      <c r="K1185" s="90"/>
      <c r="L1185" s="195" t="str">
        <f t="shared" si="113"/>
        <v/>
      </c>
      <c r="S1185" s="201" t="str">
        <f t="shared" si="109"/>
        <v>NO</v>
      </c>
      <c r="T1185" s="201" t="str">
        <f t="shared" si="110"/>
        <v>NO</v>
      </c>
      <c r="U1185" s="201" t="str">
        <f t="shared" si="111"/>
        <v>NO</v>
      </c>
      <c r="V1185" s="139">
        <f t="shared" si="112"/>
        <v>0</v>
      </c>
      <c r="W1185" s="199" t="str">
        <f t="shared" si="114"/>
        <v/>
      </c>
    </row>
    <row r="1186" spans="1:23" ht="18" customHeight="1" x14ac:dyDescent="0.25">
      <c r="A1186" s="69"/>
      <c r="B1186" s="81"/>
      <c r="C1186" s="110"/>
      <c r="D1186" s="145" t="str">
        <f>IFERROR(IF(FixtureCalc!C1182="-","",IF(OR(FixtureCalc!E1182="blank row 1",FixtureCalc!E1182="blank row 2"),"","Matchweek "&amp;FixtureCalc!C1182)),"")</f>
        <v/>
      </c>
      <c r="E1186" s="146" t="str">
        <f>IFERROR(IF(LEN(INDEX(Settings!$D$6:$D$37,MATCH(Fixture!F1186,Settings!$C$6:$C$37,0)))=0,"",INDEX(Settings!$D$6:$D$37,MATCH(Fixture!F1186,Settings!$C$6:$C$37,0))),"")</f>
        <v/>
      </c>
      <c r="F1186" s="187" t="str">
        <f>IFERROR(IF(FixtureCalc!C1182="-","",IF(OR(FixtureCalc!E1182="blank row 1",FixtureCalc!E1182="blank row 2"),"", IF(LEN(INDEX(Settings!$C$6:$C$37,FixtureCalc!E1182))=0,"BYE",INDEX(Settings!$C$6:$C$37,FixtureCalc!E1182))  )),"")</f>
        <v/>
      </c>
      <c r="G1186" s="113"/>
      <c r="H1186" s="82"/>
      <c r="I1186" s="113"/>
      <c r="J1186" s="177" t="str">
        <f>IFERROR(IF(FixtureCalc!C1182="-","",IF(OR(FixtureCalc!F1182="blank row 1",FixtureCalc!F1182="blank row 2"),"",IF(LEN(INDEX(Settings!$C$6:$C$37,FixtureCalc!F1182))=0,"BYE",INDEX(Settings!$C$6:$C$37,FixtureCalc!F1182)) )),"")</f>
        <v/>
      </c>
      <c r="K1186" s="90"/>
      <c r="L1186" s="195" t="str">
        <f t="shared" si="113"/>
        <v/>
      </c>
      <c r="S1186" s="201" t="str">
        <f t="shared" si="109"/>
        <v>NO</v>
      </c>
      <c r="T1186" s="201" t="str">
        <f t="shared" si="110"/>
        <v>NO</v>
      </c>
      <c r="U1186" s="201" t="str">
        <f t="shared" si="111"/>
        <v>NO</v>
      </c>
      <c r="V1186" s="139">
        <f t="shared" si="112"/>
        <v>0</v>
      </c>
      <c r="W1186" s="199" t="str">
        <f t="shared" si="114"/>
        <v/>
      </c>
    </row>
    <row r="1187" spans="1:23" ht="18" customHeight="1" x14ac:dyDescent="0.25">
      <c r="A1187" s="69"/>
      <c r="B1187" s="81"/>
      <c r="C1187" s="110"/>
      <c r="D1187" s="145" t="str">
        <f>IFERROR(IF(FixtureCalc!C1183="-","",IF(OR(FixtureCalc!E1183="blank row 1",FixtureCalc!E1183="blank row 2"),"","Matchweek "&amp;FixtureCalc!C1183)),"")</f>
        <v/>
      </c>
      <c r="E1187" s="146" t="str">
        <f>IFERROR(IF(LEN(INDEX(Settings!$D$6:$D$37,MATCH(Fixture!F1187,Settings!$C$6:$C$37,0)))=0,"",INDEX(Settings!$D$6:$D$37,MATCH(Fixture!F1187,Settings!$C$6:$C$37,0))),"")</f>
        <v/>
      </c>
      <c r="F1187" s="187" t="str">
        <f>IFERROR(IF(FixtureCalc!C1183="-","",IF(OR(FixtureCalc!E1183="blank row 1",FixtureCalc!E1183="blank row 2"),"", IF(LEN(INDEX(Settings!$C$6:$C$37,FixtureCalc!E1183))=0,"BYE",INDEX(Settings!$C$6:$C$37,FixtureCalc!E1183))  )),"")</f>
        <v/>
      </c>
      <c r="G1187" s="113"/>
      <c r="H1187" s="82"/>
      <c r="I1187" s="113"/>
      <c r="J1187" s="177" t="str">
        <f>IFERROR(IF(FixtureCalc!C1183="-","",IF(OR(FixtureCalc!F1183="blank row 1",FixtureCalc!F1183="blank row 2"),"",IF(LEN(INDEX(Settings!$C$6:$C$37,FixtureCalc!F1183))=0,"BYE",INDEX(Settings!$C$6:$C$37,FixtureCalc!F1183)) )),"")</f>
        <v/>
      </c>
      <c r="K1187" s="90"/>
      <c r="L1187" s="195" t="str">
        <f t="shared" si="113"/>
        <v/>
      </c>
      <c r="S1187" s="201" t="str">
        <f t="shared" si="109"/>
        <v>NO</v>
      </c>
      <c r="T1187" s="201" t="str">
        <f t="shared" si="110"/>
        <v>NO</v>
      </c>
      <c r="U1187" s="201" t="str">
        <f t="shared" si="111"/>
        <v>NO</v>
      </c>
      <c r="V1187" s="139">
        <f t="shared" si="112"/>
        <v>0</v>
      </c>
      <c r="W1187" s="199" t="str">
        <f t="shared" si="114"/>
        <v/>
      </c>
    </row>
    <row r="1188" spans="1:23" ht="18" customHeight="1" x14ac:dyDescent="0.25">
      <c r="A1188" s="69"/>
      <c r="B1188" s="81"/>
      <c r="C1188" s="110"/>
      <c r="D1188" s="145" t="str">
        <f>IFERROR(IF(FixtureCalc!C1184="-","",IF(OR(FixtureCalc!E1184="blank row 1",FixtureCalc!E1184="blank row 2"),"","Matchweek "&amp;FixtureCalc!C1184)),"")</f>
        <v/>
      </c>
      <c r="E1188" s="146" t="str">
        <f>IFERROR(IF(LEN(INDEX(Settings!$D$6:$D$37,MATCH(Fixture!F1188,Settings!$C$6:$C$37,0)))=0,"",INDEX(Settings!$D$6:$D$37,MATCH(Fixture!F1188,Settings!$C$6:$C$37,0))),"")</f>
        <v/>
      </c>
      <c r="F1188" s="187" t="str">
        <f>IFERROR(IF(FixtureCalc!C1184="-","",IF(OR(FixtureCalc!E1184="blank row 1",FixtureCalc!E1184="blank row 2"),"", IF(LEN(INDEX(Settings!$C$6:$C$37,FixtureCalc!E1184))=0,"BYE",INDEX(Settings!$C$6:$C$37,FixtureCalc!E1184))  )),"")</f>
        <v/>
      </c>
      <c r="G1188" s="113"/>
      <c r="H1188" s="82"/>
      <c r="I1188" s="113"/>
      <c r="J1188" s="177" t="str">
        <f>IFERROR(IF(FixtureCalc!C1184="-","",IF(OR(FixtureCalc!F1184="blank row 1",FixtureCalc!F1184="blank row 2"),"",IF(LEN(INDEX(Settings!$C$6:$C$37,FixtureCalc!F1184))=0,"BYE",INDEX(Settings!$C$6:$C$37,FixtureCalc!F1184)) )),"")</f>
        <v/>
      </c>
      <c r="K1188" s="90"/>
      <c r="L1188" s="195" t="str">
        <f t="shared" si="113"/>
        <v/>
      </c>
      <c r="S1188" s="201" t="str">
        <f t="shared" si="109"/>
        <v>NO</v>
      </c>
      <c r="T1188" s="201" t="str">
        <f t="shared" si="110"/>
        <v>NO</v>
      </c>
      <c r="U1188" s="201" t="str">
        <f t="shared" si="111"/>
        <v>NO</v>
      </c>
      <c r="V1188" s="139">
        <f t="shared" si="112"/>
        <v>0</v>
      </c>
      <c r="W1188" s="199" t="str">
        <f t="shared" si="114"/>
        <v/>
      </c>
    </row>
    <row r="1189" spans="1:23" ht="18" customHeight="1" x14ac:dyDescent="0.25">
      <c r="A1189" s="69"/>
      <c r="B1189" s="81"/>
      <c r="C1189" s="110"/>
      <c r="D1189" s="145" t="str">
        <f>IFERROR(IF(FixtureCalc!C1185="-","",IF(OR(FixtureCalc!E1185="blank row 1",FixtureCalc!E1185="blank row 2"),"","Matchweek "&amp;FixtureCalc!C1185)),"")</f>
        <v/>
      </c>
      <c r="E1189" s="146" t="str">
        <f>IFERROR(IF(LEN(INDEX(Settings!$D$6:$D$37,MATCH(Fixture!F1189,Settings!$C$6:$C$37,0)))=0,"",INDEX(Settings!$D$6:$D$37,MATCH(Fixture!F1189,Settings!$C$6:$C$37,0))),"")</f>
        <v/>
      </c>
      <c r="F1189" s="187" t="str">
        <f>IFERROR(IF(FixtureCalc!C1185="-","",IF(OR(FixtureCalc!E1185="blank row 1",FixtureCalc!E1185="blank row 2"),"", IF(LEN(INDEX(Settings!$C$6:$C$37,FixtureCalc!E1185))=0,"BYE",INDEX(Settings!$C$6:$C$37,FixtureCalc!E1185))  )),"")</f>
        <v/>
      </c>
      <c r="G1189" s="113"/>
      <c r="H1189" s="82"/>
      <c r="I1189" s="113"/>
      <c r="J1189" s="177" t="str">
        <f>IFERROR(IF(FixtureCalc!C1185="-","",IF(OR(FixtureCalc!F1185="blank row 1",FixtureCalc!F1185="blank row 2"),"",IF(LEN(INDEX(Settings!$C$6:$C$37,FixtureCalc!F1185))=0,"BYE",INDEX(Settings!$C$6:$C$37,FixtureCalc!F1185)) )),"")</f>
        <v/>
      </c>
      <c r="K1189" s="90"/>
      <c r="L1189" s="195" t="str">
        <f t="shared" si="113"/>
        <v/>
      </c>
      <c r="S1189" s="201" t="str">
        <f t="shared" si="109"/>
        <v>NO</v>
      </c>
      <c r="T1189" s="201" t="str">
        <f t="shared" si="110"/>
        <v>NO</v>
      </c>
      <c r="U1189" s="201" t="str">
        <f t="shared" si="111"/>
        <v>NO</v>
      </c>
      <c r="V1189" s="139">
        <f t="shared" si="112"/>
        <v>0</v>
      </c>
      <c r="W1189" s="199" t="str">
        <f t="shared" si="114"/>
        <v/>
      </c>
    </row>
    <row r="1190" spans="1:23" ht="18" customHeight="1" x14ac:dyDescent="0.25">
      <c r="A1190" s="69"/>
      <c r="B1190" s="81"/>
      <c r="C1190" s="110"/>
      <c r="D1190" s="145" t="str">
        <f>IFERROR(IF(FixtureCalc!C1186="-","",IF(OR(FixtureCalc!E1186="blank row 1",FixtureCalc!E1186="blank row 2"),"","Matchweek "&amp;FixtureCalc!C1186)),"")</f>
        <v/>
      </c>
      <c r="E1190" s="146" t="str">
        <f>IFERROR(IF(LEN(INDEX(Settings!$D$6:$D$37,MATCH(Fixture!F1190,Settings!$C$6:$C$37,0)))=0,"",INDEX(Settings!$D$6:$D$37,MATCH(Fixture!F1190,Settings!$C$6:$C$37,0))),"")</f>
        <v/>
      </c>
      <c r="F1190" s="187" t="str">
        <f>IFERROR(IF(FixtureCalc!C1186="-","",IF(OR(FixtureCalc!E1186="blank row 1",FixtureCalc!E1186="blank row 2"),"", IF(LEN(INDEX(Settings!$C$6:$C$37,FixtureCalc!E1186))=0,"BYE",INDEX(Settings!$C$6:$C$37,FixtureCalc!E1186))  )),"")</f>
        <v/>
      </c>
      <c r="G1190" s="113"/>
      <c r="H1190" s="82"/>
      <c r="I1190" s="113"/>
      <c r="J1190" s="177" t="str">
        <f>IFERROR(IF(FixtureCalc!C1186="-","",IF(OR(FixtureCalc!F1186="blank row 1",FixtureCalc!F1186="blank row 2"),"",IF(LEN(INDEX(Settings!$C$6:$C$37,FixtureCalc!F1186))=0,"BYE",INDEX(Settings!$C$6:$C$37,FixtureCalc!F1186)) )),"")</f>
        <v/>
      </c>
      <c r="K1190" s="90"/>
      <c r="L1190" s="195" t="str">
        <f t="shared" si="113"/>
        <v/>
      </c>
      <c r="S1190" s="201" t="str">
        <f t="shared" si="109"/>
        <v>NO</v>
      </c>
      <c r="T1190" s="201" t="str">
        <f t="shared" si="110"/>
        <v>NO</v>
      </c>
      <c r="U1190" s="201" t="str">
        <f t="shared" si="111"/>
        <v>NO</v>
      </c>
      <c r="V1190" s="139">
        <f t="shared" si="112"/>
        <v>0</v>
      </c>
      <c r="W1190" s="199" t="str">
        <f t="shared" si="114"/>
        <v/>
      </c>
    </row>
    <row r="1191" spans="1:23" ht="18" customHeight="1" x14ac:dyDescent="0.25">
      <c r="A1191" s="69"/>
      <c r="B1191" s="81"/>
      <c r="C1191" s="110"/>
      <c r="D1191" s="145" t="str">
        <f>IFERROR(IF(FixtureCalc!C1187="-","",IF(OR(FixtureCalc!E1187="blank row 1",FixtureCalc!E1187="blank row 2"),"","Matchweek "&amp;FixtureCalc!C1187)),"")</f>
        <v/>
      </c>
      <c r="E1191" s="146" t="str">
        <f>IFERROR(IF(LEN(INDEX(Settings!$D$6:$D$37,MATCH(Fixture!F1191,Settings!$C$6:$C$37,0)))=0,"",INDEX(Settings!$D$6:$D$37,MATCH(Fixture!F1191,Settings!$C$6:$C$37,0))),"")</f>
        <v/>
      </c>
      <c r="F1191" s="187" t="str">
        <f>IFERROR(IF(FixtureCalc!C1187="-","",IF(OR(FixtureCalc!E1187="blank row 1",FixtureCalc!E1187="blank row 2"),"", IF(LEN(INDEX(Settings!$C$6:$C$37,FixtureCalc!E1187))=0,"BYE",INDEX(Settings!$C$6:$C$37,FixtureCalc!E1187))  )),"")</f>
        <v/>
      </c>
      <c r="G1191" s="113"/>
      <c r="H1191" s="82"/>
      <c r="I1191" s="113"/>
      <c r="J1191" s="177" t="str">
        <f>IFERROR(IF(FixtureCalc!C1187="-","",IF(OR(FixtureCalc!F1187="blank row 1",FixtureCalc!F1187="blank row 2"),"",IF(LEN(INDEX(Settings!$C$6:$C$37,FixtureCalc!F1187))=0,"BYE",INDEX(Settings!$C$6:$C$37,FixtureCalc!F1187)) )),"")</f>
        <v/>
      </c>
      <c r="K1191" s="90"/>
      <c r="L1191" s="195" t="str">
        <f t="shared" si="113"/>
        <v/>
      </c>
      <c r="S1191" s="201" t="str">
        <f t="shared" si="109"/>
        <v>NO</v>
      </c>
      <c r="T1191" s="201" t="str">
        <f t="shared" si="110"/>
        <v>NO</v>
      </c>
      <c r="U1191" s="201" t="str">
        <f t="shared" si="111"/>
        <v>NO</v>
      </c>
      <c r="V1191" s="139">
        <f t="shared" si="112"/>
        <v>0</v>
      </c>
      <c r="W1191" s="199" t="str">
        <f t="shared" si="114"/>
        <v/>
      </c>
    </row>
    <row r="1192" spans="1:23" ht="18" customHeight="1" x14ac:dyDescent="0.25">
      <c r="A1192" s="69"/>
      <c r="B1192" s="81"/>
      <c r="C1192" s="110"/>
      <c r="D1192" s="145" t="str">
        <f>IFERROR(IF(FixtureCalc!C1188="-","",IF(OR(FixtureCalc!E1188="blank row 1",FixtureCalc!E1188="blank row 2"),"","Matchweek "&amp;FixtureCalc!C1188)),"")</f>
        <v/>
      </c>
      <c r="E1192" s="146" t="str">
        <f>IFERROR(IF(LEN(INDEX(Settings!$D$6:$D$37,MATCH(Fixture!F1192,Settings!$C$6:$C$37,0)))=0,"",INDEX(Settings!$D$6:$D$37,MATCH(Fixture!F1192,Settings!$C$6:$C$37,0))),"")</f>
        <v/>
      </c>
      <c r="F1192" s="187" t="str">
        <f>IFERROR(IF(FixtureCalc!C1188="-","",IF(OR(FixtureCalc!E1188="blank row 1",FixtureCalc!E1188="blank row 2"),"", IF(LEN(INDEX(Settings!$C$6:$C$37,FixtureCalc!E1188))=0,"BYE",INDEX(Settings!$C$6:$C$37,FixtureCalc!E1188))  )),"")</f>
        <v/>
      </c>
      <c r="G1192" s="113"/>
      <c r="H1192" s="82"/>
      <c r="I1192" s="113"/>
      <c r="J1192" s="177" t="str">
        <f>IFERROR(IF(FixtureCalc!C1188="-","",IF(OR(FixtureCalc!F1188="blank row 1",FixtureCalc!F1188="blank row 2"),"",IF(LEN(INDEX(Settings!$C$6:$C$37,FixtureCalc!F1188))=0,"BYE",INDEX(Settings!$C$6:$C$37,FixtureCalc!F1188)) )),"")</f>
        <v/>
      </c>
      <c r="K1192" s="90"/>
      <c r="L1192" s="195" t="str">
        <f t="shared" si="113"/>
        <v/>
      </c>
      <c r="S1192" s="201" t="str">
        <f t="shared" si="109"/>
        <v>NO</v>
      </c>
      <c r="T1192" s="201" t="str">
        <f t="shared" si="110"/>
        <v>NO</v>
      </c>
      <c r="U1192" s="201" t="str">
        <f t="shared" si="111"/>
        <v>NO</v>
      </c>
      <c r="V1192" s="139">
        <f t="shared" si="112"/>
        <v>0</v>
      </c>
      <c r="W1192" s="199" t="str">
        <f t="shared" si="114"/>
        <v/>
      </c>
    </row>
    <row r="1193" spans="1:23" ht="18" customHeight="1" x14ac:dyDescent="0.25">
      <c r="A1193" s="69"/>
      <c r="B1193" s="81"/>
      <c r="C1193" s="110"/>
      <c r="D1193" s="145" t="str">
        <f>IFERROR(IF(FixtureCalc!C1189="-","",IF(OR(FixtureCalc!E1189="blank row 1",FixtureCalc!E1189="blank row 2"),"","Matchweek "&amp;FixtureCalc!C1189)),"")</f>
        <v/>
      </c>
      <c r="E1193" s="146" t="str">
        <f>IFERROR(IF(LEN(INDEX(Settings!$D$6:$D$37,MATCH(Fixture!F1193,Settings!$C$6:$C$37,0)))=0,"",INDEX(Settings!$D$6:$D$37,MATCH(Fixture!F1193,Settings!$C$6:$C$37,0))),"")</f>
        <v/>
      </c>
      <c r="F1193" s="187" t="str">
        <f>IFERROR(IF(FixtureCalc!C1189="-","",IF(OR(FixtureCalc!E1189="blank row 1",FixtureCalc!E1189="blank row 2"),"", IF(LEN(INDEX(Settings!$C$6:$C$37,FixtureCalc!E1189))=0,"BYE",INDEX(Settings!$C$6:$C$37,FixtureCalc!E1189))  )),"")</f>
        <v/>
      </c>
      <c r="G1193" s="113"/>
      <c r="H1193" s="82"/>
      <c r="I1193" s="113"/>
      <c r="J1193" s="177" t="str">
        <f>IFERROR(IF(FixtureCalc!C1189="-","",IF(OR(FixtureCalc!F1189="blank row 1",FixtureCalc!F1189="blank row 2"),"",IF(LEN(INDEX(Settings!$C$6:$C$37,FixtureCalc!F1189))=0,"BYE",INDEX(Settings!$C$6:$C$37,FixtureCalc!F1189)) )),"")</f>
        <v/>
      </c>
      <c r="K1193" s="90"/>
      <c r="L1193" s="195" t="str">
        <f t="shared" si="113"/>
        <v/>
      </c>
      <c r="S1193" s="201" t="str">
        <f t="shared" si="109"/>
        <v>NO</v>
      </c>
      <c r="T1193" s="201" t="str">
        <f t="shared" si="110"/>
        <v>NO</v>
      </c>
      <c r="U1193" s="201" t="str">
        <f t="shared" si="111"/>
        <v>NO</v>
      </c>
      <c r="V1193" s="139">
        <f t="shared" si="112"/>
        <v>0</v>
      </c>
      <c r="W1193" s="199" t="str">
        <f t="shared" si="114"/>
        <v/>
      </c>
    </row>
    <row r="1194" spans="1:23" ht="18" customHeight="1" x14ac:dyDescent="0.25">
      <c r="A1194" s="69"/>
      <c r="B1194" s="81"/>
      <c r="C1194" s="110"/>
      <c r="D1194" s="145" t="str">
        <f>IFERROR(IF(FixtureCalc!C1190="-","",IF(OR(FixtureCalc!E1190="blank row 1",FixtureCalc!E1190="blank row 2"),"","Matchweek "&amp;FixtureCalc!C1190)),"")</f>
        <v/>
      </c>
      <c r="E1194" s="146" t="str">
        <f>IFERROR(IF(LEN(INDEX(Settings!$D$6:$D$37,MATCH(Fixture!F1194,Settings!$C$6:$C$37,0)))=0,"",INDEX(Settings!$D$6:$D$37,MATCH(Fixture!F1194,Settings!$C$6:$C$37,0))),"")</f>
        <v/>
      </c>
      <c r="F1194" s="187" t="str">
        <f>IFERROR(IF(FixtureCalc!C1190="-","",IF(OR(FixtureCalc!E1190="blank row 1",FixtureCalc!E1190="blank row 2"),"", IF(LEN(INDEX(Settings!$C$6:$C$37,FixtureCalc!E1190))=0,"BYE",INDEX(Settings!$C$6:$C$37,FixtureCalc!E1190))  )),"")</f>
        <v/>
      </c>
      <c r="G1194" s="113"/>
      <c r="H1194" s="82"/>
      <c r="I1194" s="113"/>
      <c r="J1194" s="177" t="str">
        <f>IFERROR(IF(FixtureCalc!C1190="-","",IF(OR(FixtureCalc!F1190="blank row 1",FixtureCalc!F1190="blank row 2"),"",IF(LEN(INDEX(Settings!$C$6:$C$37,FixtureCalc!F1190))=0,"BYE",INDEX(Settings!$C$6:$C$37,FixtureCalc!F1190)) )),"")</f>
        <v/>
      </c>
      <c r="K1194" s="90"/>
      <c r="L1194" s="195" t="str">
        <f t="shared" si="113"/>
        <v/>
      </c>
      <c r="S1194" s="201" t="str">
        <f t="shared" si="109"/>
        <v>NO</v>
      </c>
      <c r="T1194" s="201" t="str">
        <f t="shared" si="110"/>
        <v>NO</v>
      </c>
      <c r="U1194" s="201" t="str">
        <f t="shared" si="111"/>
        <v>NO</v>
      </c>
      <c r="V1194" s="139">
        <f t="shared" si="112"/>
        <v>0</v>
      </c>
      <c r="W1194" s="199" t="str">
        <f t="shared" si="114"/>
        <v/>
      </c>
    </row>
    <row r="1195" spans="1:23" ht="18" customHeight="1" x14ac:dyDescent="0.25">
      <c r="A1195" s="69"/>
      <c r="B1195" s="81"/>
      <c r="C1195" s="110"/>
      <c r="D1195" s="145" t="str">
        <f>IFERROR(IF(FixtureCalc!C1191="-","",IF(OR(FixtureCalc!E1191="blank row 1",FixtureCalc!E1191="blank row 2"),"","Matchweek "&amp;FixtureCalc!C1191)),"")</f>
        <v/>
      </c>
      <c r="E1195" s="146" t="str">
        <f>IFERROR(IF(LEN(INDEX(Settings!$D$6:$D$37,MATCH(Fixture!F1195,Settings!$C$6:$C$37,0)))=0,"",INDEX(Settings!$D$6:$D$37,MATCH(Fixture!F1195,Settings!$C$6:$C$37,0))),"")</f>
        <v/>
      </c>
      <c r="F1195" s="187" t="str">
        <f>IFERROR(IF(FixtureCalc!C1191="-","",IF(OR(FixtureCalc!E1191="blank row 1",FixtureCalc!E1191="blank row 2"),"", IF(LEN(INDEX(Settings!$C$6:$C$37,FixtureCalc!E1191))=0,"BYE",INDEX(Settings!$C$6:$C$37,FixtureCalc!E1191))  )),"")</f>
        <v/>
      </c>
      <c r="G1195" s="113"/>
      <c r="H1195" s="82"/>
      <c r="I1195" s="113"/>
      <c r="J1195" s="177" t="str">
        <f>IFERROR(IF(FixtureCalc!C1191="-","",IF(OR(FixtureCalc!F1191="blank row 1",FixtureCalc!F1191="blank row 2"),"",IF(LEN(INDEX(Settings!$C$6:$C$37,FixtureCalc!F1191))=0,"BYE",INDEX(Settings!$C$6:$C$37,FixtureCalc!F1191)) )),"")</f>
        <v/>
      </c>
      <c r="K1195" s="90"/>
      <c r="L1195" s="195" t="str">
        <f t="shared" si="113"/>
        <v/>
      </c>
      <c r="S1195" s="201" t="str">
        <f t="shared" si="109"/>
        <v>NO</v>
      </c>
      <c r="T1195" s="201" t="str">
        <f t="shared" si="110"/>
        <v>NO</v>
      </c>
      <c r="U1195" s="201" t="str">
        <f t="shared" si="111"/>
        <v>NO</v>
      </c>
      <c r="V1195" s="139">
        <f t="shared" si="112"/>
        <v>0</v>
      </c>
      <c r="W1195" s="199" t="str">
        <f t="shared" si="114"/>
        <v/>
      </c>
    </row>
    <row r="1196" spans="1:23" ht="18" customHeight="1" x14ac:dyDescent="0.25">
      <c r="A1196" s="69"/>
      <c r="B1196" s="81"/>
      <c r="C1196" s="110"/>
      <c r="D1196" s="145" t="str">
        <f>IFERROR(IF(FixtureCalc!C1192="-","",IF(OR(FixtureCalc!E1192="blank row 1",FixtureCalc!E1192="blank row 2"),"","Matchweek "&amp;FixtureCalc!C1192)),"")</f>
        <v/>
      </c>
      <c r="E1196" s="146" t="str">
        <f>IFERROR(IF(LEN(INDEX(Settings!$D$6:$D$37,MATCH(Fixture!F1196,Settings!$C$6:$C$37,0)))=0,"",INDEX(Settings!$D$6:$D$37,MATCH(Fixture!F1196,Settings!$C$6:$C$37,0))),"")</f>
        <v/>
      </c>
      <c r="F1196" s="187" t="str">
        <f>IFERROR(IF(FixtureCalc!C1192="-","",IF(OR(FixtureCalc!E1192="blank row 1",FixtureCalc!E1192="blank row 2"),"", IF(LEN(INDEX(Settings!$C$6:$C$37,FixtureCalc!E1192))=0,"BYE",INDEX(Settings!$C$6:$C$37,FixtureCalc!E1192))  )),"")</f>
        <v/>
      </c>
      <c r="G1196" s="113"/>
      <c r="H1196" s="82"/>
      <c r="I1196" s="113"/>
      <c r="J1196" s="177" t="str">
        <f>IFERROR(IF(FixtureCalc!C1192="-","",IF(OR(FixtureCalc!F1192="blank row 1",FixtureCalc!F1192="blank row 2"),"",IF(LEN(INDEX(Settings!$C$6:$C$37,FixtureCalc!F1192))=0,"BYE",INDEX(Settings!$C$6:$C$37,FixtureCalc!F1192)) )),"")</f>
        <v/>
      </c>
      <c r="K1196" s="90"/>
      <c r="L1196" s="195" t="str">
        <f t="shared" si="113"/>
        <v/>
      </c>
      <c r="S1196" s="201" t="str">
        <f t="shared" si="109"/>
        <v>NO</v>
      </c>
      <c r="T1196" s="201" t="str">
        <f t="shared" si="110"/>
        <v>NO</v>
      </c>
      <c r="U1196" s="201" t="str">
        <f t="shared" si="111"/>
        <v>NO</v>
      </c>
      <c r="V1196" s="139">
        <f t="shared" si="112"/>
        <v>0</v>
      </c>
      <c r="W1196" s="199" t="str">
        <f t="shared" si="114"/>
        <v/>
      </c>
    </row>
    <row r="1197" spans="1:23" ht="18" customHeight="1" x14ac:dyDescent="0.25">
      <c r="A1197" s="69"/>
      <c r="B1197" s="81"/>
      <c r="C1197" s="110"/>
      <c r="D1197" s="145" t="str">
        <f>IFERROR(IF(FixtureCalc!C1193="-","",IF(OR(FixtureCalc!E1193="blank row 1",FixtureCalc!E1193="blank row 2"),"","Matchweek "&amp;FixtureCalc!C1193)),"")</f>
        <v/>
      </c>
      <c r="E1197" s="146" t="str">
        <f>IFERROR(IF(LEN(INDEX(Settings!$D$6:$D$37,MATCH(Fixture!F1197,Settings!$C$6:$C$37,0)))=0,"",INDEX(Settings!$D$6:$D$37,MATCH(Fixture!F1197,Settings!$C$6:$C$37,0))),"")</f>
        <v/>
      </c>
      <c r="F1197" s="187" t="str">
        <f>IFERROR(IF(FixtureCalc!C1193="-","",IF(OR(FixtureCalc!E1193="blank row 1",FixtureCalc!E1193="blank row 2"),"", IF(LEN(INDEX(Settings!$C$6:$C$37,FixtureCalc!E1193))=0,"BYE",INDEX(Settings!$C$6:$C$37,FixtureCalc!E1193))  )),"")</f>
        <v/>
      </c>
      <c r="G1197" s="113"/>
      <c r="H1197" s="82"/>
      <c r="I1197" s="113"/>
      <c r="J1197" s="177" t="str">
        <f>IFERROR(IF(FixtureCalc!C1193="-","",IF(OR(FixtureCalc!F1193="blank row 1",FixtureCalc!F1193="blank row 2"),"",IF(LEN(INDEX(Settings!$C$6:$C$37,FixtureCalc!F1193))=0,"BYE",INDEX(Settings!$C$6:$C$37,FixtureCalc!F1193)) )),"")</f>
        <v/>
      </c>
      <c r="K1197" s="90"/>
      <c r="L1197" s="195" t="str">
        <f t="shared" si="113"/>
        <v/>
      </c>
      <c r="S1197" s="201" t="str">
        <f t="shared" si="109"/>
        <v>NO</v>
      </c>
      <c r="T1197" s="201" t="str">
        <f t="shared" si="110"/>
        <v>NO</v>
      </c>
      <c r="U1197" s="201" t="str">
        <f t="shared" si="111"/>
        <v>NO</v>
      </c>
      <c r="V1197" s="139">
        <f t="shared" si="112"/>
        <v>0</v>
      </c>
      <c r="W1197" s="199" t="str">
        <f t="shared" si="114"/>
        <v/>
      </c>
    </row>
    <row r="1198" spans="1:23" ht="18" customHeight="1" x14ac:dyDescent="0.25">
      <c r="A1198" s="69"/>
      <c r="B1198" s="81"/>
      <c r="C1198" s="110"/>
      <c r="D1198" s="145" t="str">
        <f>IFERROR(IF(FixtureCalc!C1194="-","",IF(OR(FixtureCalc!E1194="blank row 1",FixtureCalc!E1194="blank row 2"),"","Matchweek "&amp;FixtureCalc!C1194)),"")</f>
        <v/>
      </c>
      <c r="E1198" s="146" t="str">
        <f>IFERROR(IF(LEN(INDEX(Settings!$D$6:$D$37,MATCH(Fixture!F1198,Settings!$C$6:$C$37,0)))=0,"",INDEX(Settings!$D$6:$D$37,MATCH(Fixture!F1198,Settings!$C$6:$C$37,0))),"")</f>
        <v/>
      </c>
      <c r="F1198" s="187" t="str">
        <f>IFERROR(IF(FixtureCalc!C1194="-","",IF(OR(FixtureCalc!E1194="blank row 1",FixtureCalc!E1194="blank row 2"),"", IF(LEN(INDEX(Settings!$C$6:$C$37,FixtureCalc!E1194))=0,"BYE",INDEX(Settings!$C$6:$C$37,FixtureCalc!E1194))  )),"")</f>
        <v/>
      </c>
      <c r="G1198" s="113"/>
      <c r="H1198" s="82"/>
      <c r="I1198" s="113"/>
      <c r="J1198" s="177" t="str">
        <f>IFERROR(IF(FixtureCalc!C1194="-","",IF(OR(FixtureCalc!F1194="blank row 1",FixtureCalc!F1194="blank row 2"),"",IF(LEN(INDEX(Settings!$C$6:$C$37,FixtureCalc!F1194))=0,"BYE",INDEX(Settings!$C$6:$C$37,FixtureCalc!F1194)) )),"")</f>
        <v/>
      </c>
      <c r="K1198" s="90"/>
      <c r="L1198" s="195" t="str">
        <f t="shared" si="113"/>
        <v/>
      </c>
      <c r="S1198" s="201" t="str">
        <f t="shared" si="109"/>
        <v>NO</v>
      </c>
      <c r="T1198" s="201" t="str">
        <f t="shared" si="110"/>
        <v>NO</v>
      </c>
      <c r="U1198" s="201" t="str">
        <f t="shared" si="111"/>
        <v>NO</v>
      </c>
      <c r="V1198" s="139">
        <f t="shared" si="112"/>
        <v>0</v>
      </c>
      <c r="W1198" s="199" t="str">
        <f t="shared" si="114"/>
        <v/>
      </c>
    </row>
    <row r="1199" spans="1:23" ht="18" customHeight="1" x14ac:dyDescent="0.25">
      <c r="A1199" s="69"/>
      <c r="B1199" s="81"/>
      <c r="C1199" s="110"/>
      <c r="D1199" s="145" t="str">
        <f>IFERROR(IF(FixtureCalc!C1195="-","",IF(OR(FixtureCalc!E1195="blank row 1",FixtureCalc!E1195="blank row 2"),"","Matchweek "&amp;FixtureCalc!C1195)),"")</f>
        <v/>
      </c>
      <c r="E1199" s="146" t="str">
        <f>IFERROR(IF(LEN(INDEX(Settings!$D$6:$D$37,MATCH(Fixture!F1199,Settings!$C$6:$C$37,0)))=0,"",INDEX(Settings!$D$6:$D$37,MATCH(Fixture!F1199,Settings!$C$6:$C$37,0))),"")</f>
        <v/>
      </c>
      <c r="F1199" s="187" t="str">
        <f>IFERROR(IF(FixtureCalc!C1195="-","",IF(OR(FixtureCalc!E1195="blank row 1",FixtureCalc!E1195="blank row 2"),"", IF(LEN(INDEX(Settings!$C$6:$C$37,FixtureCalc!E1195))=0,"BYE",INDEX(Settings!$C$6:$C$37,FixtureCalc!E1195))  )),"")</f>
        <v/>
      </c>
      <c r="G1199" s="113"/>
      <c r="H1199" s="82"/>
      <c r="I1199" s="113"/>
      <c r="J1199" s="177" t="str">
        <f>IFERROR(IF(FixtureCalc!C1195="-","",IF(OR(FixtureCalc!F1195="blank row 1",FixtureCalc!F1195="blank row 2"),"",IF(LEN(INDEX(Settings!$C$6:$C$37,FixtureCalc!F1195))=0,"BYE",INDEX(Settings!$C$6:$C$37,FixtureCalc!F1195)) )),"")</f>
        <v/>
      </c>
      <c r="K1199" s="90"/>
      <c r="L1199" s="195" t="str">
        <f t="shared" si="113"/>
        <v/>
      </c>
      <c r="S1199" s="201" t="str">
        <f t="shared" si="109"/>
        <v>NO</v>
      </c>
      <c r="T1199" s="201" t="str">
        <f t="shared" si="110"/>
        <v>NO</v>
      </c>
      <c r="U1199" s="201" t="str">
        <f t="shared" si="111"/>
        <v>NO</v>
      </c>
      <c r="V1199" s="139">
        <f t="shared" si="112"/>
        <v>0</v>
      </c>
      <c r="W1199" s="199" t="str">
        <f t="shared" si="114"/>
        <v/>
      </c>
    </row>
    <row r="1200" spans="1:23" ht="18" customHeight="1" x14ac:dyDescent="0.25">
      <c r="A1200" s="69"/>
      <c r="B1200" s="81"/>
      <c r="C1200" s="110"/>
      <c r="D1200" s="145" t="str">
        <f>IFERROR(IF(FixtureCalc!C1196="-","",IF(OR(FixtureCalc!E1196="blank row 1",FixtureCalc!E1196="blank row 2"),"","Matchweek "&amp;FixtureCalc!C1196)),"")</f>
        <v/>
      </c>
      <c r="E1200" s="146" t="str">
        <f>IFERROR(IF(LEN(INDEX(Settings!$D$6:$D$37,MATCH(Fixture!F1200,Settings!$C$6:$C$37,0)))=0,"",INDEX(Settings!$D$6:$D$37,MATCH(Fixture!F1200,Settings!$C$6:$C$37,0))),"")</f>
        <v/>
      </c>
      <c r="F1200" s="187" t="str">
        <f>IFERROR(IF(FixtureCalc!C1196="-","",IF(OR(FixtureCalc!E1196="blank row 1",FixtureCalc!E1196="blank row 2"),"", IF(LEN(INDEX(Settings!$C$6:$C$37,FixtureCalc!E1196))=0,"BYE",INDEX(Settings!$C$6:$C$37,FixtureCalc!E1196))  )),"")</f>
        <v/>
      </c>
      <c r="G1200" s="113"/>
      <c r="H1200" s="82"/>
      <c r="I1200" s="113"/>
      <c r="J1200" s="177" t="str">
        <f>IFERROR(IF(FixtureCalc!C1196="-","",IF(OR(FixtureCalc!F1196="blank row 1",FixtureCalc!F1196="blank row 2"),"",IF(LEN(INDEX(Settings!$C$6:$C$37,FixtureCalc!F1196))=0,"BYE",INDEX(Settings!$C$6:$C$37,FixtureCalc!F1196)) )),"")</f>
        <v/>
      </c>
      <c r="K1200" s="90"/>
      <c r="L1200" s="195" t="str">
        <f t="shared" si="113"/>
        <v/>
      </c>
      <c r="S1200" s="201" t="str">
        <f t="shared" si="109"/>
        <v>NO</v>
      </c>
      <c r="T1200" s="201" t="str">
        <f t="shared" si="110"/>
        <v>NO</v>
      </c>
      <c r="U1200" s="201" t="str">
        <f t="shared" si="111"/>
        <v>NO</v>
      </c>
      <c r="V1200" s="139">
        <f t="shared" si="112"/>
        <v>0</v>
      </c>
      <c r="W1200" s="199" t="str">
        <f t="shared" si="114"/>
        <v/>
      </c>
    </row>
    <row r="1201" spans="1:23" ht="18" customHeight="1" x14ac:dyDescent="0.25">
      <c r="A1201" s="69"/>
      <c r="B1201" s="81"/>
      <c r="C1201" s="110"/>
      <c r="D1201" s="145" t="str">
        <f>IFERROR(IF(FixtureCalc!C1197="-","",IF(OR(FixtureCalc!E1197="blank row 1",FixtureCalc!E1197="blank row 2"),"","Matchweek "&amp;FixtureCalc!C1197)),"")</f>
        <v/>
      </c>
      <c r="E1201" s="146" t="str">
        <f>IFERROR(IF(LEN(INDEX(Settings!$D$6:$D$37,MATCH(Fixture!F1201,Settings!$C$6:$C$37,0)))=0,"",INDEX(Settings!$D$6:$D$37,MATCH(Fixture!F1201,Settings!$C$6:$C$37,0))),"")</f>
        <v/>
      </c>
      <c r="F1201" s="187" t="str">
        <f>IFERROR(IF(FixtureCalc!C1197="-","",IF(OR(FixtureCalc!E1197="blank row 1",FixtureCalc!E1197="blank row 2"),"", IF(LEN(INDEX(Settings!$C$6:$C$37,FixtureCalc!E1197))=0,"BYE",INDEX(Settings!$C$6:$C$37,FixtureCalc!E1197))  )),"")</f>
        <v/>
      </c>
      <c r="G1201" s="113"/>
      <c r="H1201" s="82"/>
      <c r="I1201" s="113"/>
      <c r="J1201" s="177" t="str">
        <f>IFERROR(IF(FixtureCalc!C1197="-","",IF(OR(FixtureCalc!F1197="blank row 1",FixtureCalc!F1197="blank row 2"),"",IF(LEN(INDEX(Settings!$C$6:$C$37,FixtureCalc!F1197))=0,"BYE",INDEX(Settings!$C$6:$C$37,FixtureCalc!F1197)) )),"")</f>
        <v/>
      </c>
      <c r="K1201" s="90"/>
      <c r="L1201" s="195" t="str">
        <f t="shared" si="113"/>
        <v/>
      </c>
      <c r="S1201" s="201" t="str">
        <f t="shared" si="109"/>
        <v>NO</v>
      </c>
      <c r="T1201" s="201" t="str">
        <f t="shared" si="110"/>
        <v>NO</v>
      </c>
      <c r="U1201" s="201" t="str">
        <f t="shared" si="111"/>
        <v>NO</v>
      </c>
      <c r="V1201" s="139">
        <f t="shared" si="112"/>
        <v>0</v>
      </c>
      <c r="W1201" s="199" t="str">
        <f t="shared" si="114"/>
        <v/>
      </c>
    </row>
    <row r="1202" spans="1:23" ht="18" customHeight="1" x14ac:dyDescent="0.25">
      <c r="A1202" s="69"/>
      <c r="B1202" s="81"/>
      <c r="C1202" s="110"/>
      <c r="D1202" s="145" t="str">
        <f>IFERROR(IF(FixtureCalc!C1198="-","",IF(OR(FixtureCalc!E1198="blank row 1",FixtureCalc!E1198="blank row 2"),"","Matchweek "&amp;FixtureCalc!C1198)),"")</f>
        <v/>
      </c>
      <c r="E1202" s="146" t="str">
        <f>IFERROR(IF(LEN(INDEX(Settings!$D$6:$D$37,MATCH(Fixture!F1202,Settings!$C$6:$C$37,0)))=0,"",INDEX(Settings!$D$6:$D$37,MATCH(Fixture!F1202,Settings!$C$6:$C$37,0))),"")</f>
        <v/>
      </c>
      <c r="F1202" s="187" t="str">
        <f>IFERROR(IF(FixtureCalc!C1198="-","",IF(OR(FixtureCalc!E1198="blank row 1",FixtureCalc!E1198="blank row 2"),"", IF(LEN(INDEX(Settings!$C$6:$C$37,FixtureCalc!E1198))=0,"BYE",INDEX(Settings!$C$6:$C$37,FixtureCalc!E1198))  )),"")</f>
        <v/>
      </c>
      <c r="G1202" s="113"/>
      <c r="H1202" s="82"/>
      <c r="I1202" s="113"/>
      <c r="J1202" s="177" t="str">
        <f>IFERROR(IF(FixtureCalc!C1198="-","",IF(OR(FixtureCalc!F1198="blank row 1",FixtureCalc!F1198="blank row 2"),"",IF(LEN(INDEX(Settings!$C$6:$C$37,FixtureCalc!F1198))=0,"BYE",INDEX(Settings!$C$6:$C$37,FixtureCalc!F1198)) )),"")</f>
        <v/>
      </c>
      <c r="K1202" s="90"/>
      <c r="L1202" s="195" t="str">
        <f t="shared" si="113"/>
        <v/>
      </c>
      <c r="S1202" s="201" t="str">
        <f t="shared" si="109"/>
        <v>NO</v>
      </c>
      <c r="T1202" s="201" t="str">
        <f t="shared" si="110"/>
        <v>NO</v>
      </c>
      <c r="U1202" s="201" t="str">
        <f t="shared" si="111"/>
        <v>NO</v>
      </c>
      <c r="V1202" s="139">
        <f t="shared" si="112"/>
        <v>0</v>
      </c>
      <c r="W1202" s="199" t="str">
        <f t="shared" si="114"/>
        <v/>
      </c>
    </row>
    <row r="1203" spans="1:23" ht="18" customHeight="1" x14ac:dyDescent="0.25">
      <c r="A1203" s="69"/>
      <c r="B1203" s="81"/>
      <c r="C1203" s="110"/>
      <c r="D1203" s="145" t="str">
        <f>IFERROR(IF(FixtureCalc!C1199="-","",IF(OR(FixtureCalc!E1199="blank row 1",FixtureCalc!E1199="blank row 2"),"","Matchweek "&amp;FixtureCalc!C1199)),"")</f>
        <v/>
      </c>
      <c r="E1203" s="146" t="str">
        <f>IFERROR(IF(LEN(INDEX(Settings!$D$6:$D$37,MATCH(Fixture!F1203,Settings!$C$6:$C$37,0)))=0,"",INDEX(Settings!$D$6:$D$37,MATCH(Fixture!F1203,Settings!$C$6:$C$37,0))),"")</f>
        <v/>
      </c>
      <c r="F1203" s="187" t="str">
        <f>IFERROR(IF(FixtureCalc!C1199="-","",IF(OR(FixtureCalc!E1199="blank row 1",FixtureCalc!E1199="blank row 2"),"", IF(LEN(INDEX(Settings!$C$6:$C$37,FixtureCalc!E1199))=0,"BYE",INDEX(Settings!$C$6:$C$37,FixtureCalc!E1199))  )),"")</f>
        <v/>
      </c>
      <c r="G1203" s="113"/>
      <c r="H1203" s="82"/>
      <c r="I1203" s="113"/>
      <c r="J1203" s="177" t="str">
        <f>IFERROR(IF(FixtureCalc!C1199="-","",IF(OR(FixtureCalc!F1199="blank row 1",FixtureCalc!F1199="blank row 2"),"",IF(LEN(INDEX(Settings!$C$6:$C$37,FixtureCalc!F1199))=0,"BYE",INDEX(Settings!$C$6:$C$37,FixtureCalc!F1199)) )),"")</f>
        <v/>
      </c>
      <c r="K1203" s="90"/>
      <c r="L1203" s="195" t="str">
        <f t="shared" si="113"/>
        <v/>
      </c>
      <c r="S1203" s="201" t="str">
        <f t="shared" si="109"/>
        <v>NO</v>
      </c>
      <c r="T1203" s="201" t="str">
        <f t="shared" si="110"/>
        <v>NO</v>
      </c>
      <c r="U1203" s="201" t="str">
        <f t="shared" si="111"/>
        <v>NO</v>
      </c>
      <c r="V1203" s="139">
        <f t="shared" si="112"/>
        <v>0</v>
      </c>
      <c r="W1203" s="199" t="str">
        <f t="shared" si="114"/>
        <v/>
      </c>
    </row>
    <row r="1204" spans="1:23" ht="18" customHeight="1" x14ac:dyDescent="0.25">
      <c r="A1204" s="69"/>
      <c r="B1204" s="81"/>
      <c r="C1204" s="110"/>
      <c r="D1204" s="145" t="str">
        <f>IFERROR(IF(FixtureCalc!C1200="-","",IF(OR(FixtureCalc!E1200="blank row 1",FixtureCalc!E1200="blank row 2"),"","Matchweek "&amp;FixtureCalc!C1200)),"")</f>
        <v/>
      </c>
      <c r="E1204" s="146" t="str">
        <f>IFERROR(IF(LEN(INDEX(Settings!$D$6:$D$37,MATCH(Fixture!F1204,Settings!$C$6:$C$37,0)))=0,"",INDEX(Settings!$D$6:$D$37,MATCH(Fixture!F1204,Settings!$C$6:$C$37,0))),"")</f>
        <v/>
      </c>
      <c r="F1204" s="187" t="str">
        <f>IFERROR(IF(FixtureCalc!C1200="-","",IF(OR(FixtureCalc!E1200="blank row 1",FixtureCalc!E1200="blank row 2"),"", IF(LEN(INDEX(Settings!$C$6:$C$37,FixtureCalc!E1200))=0,"BYE",INDEX(Settings!$C$6:$C$37,FixtureCalc!E1200))  )),"")</f>
        <v/>
      </c>
      <c r="G1204" s="113"/>
      <c r="H1204" s="82"/>
      <c r="I1204" s="113"/>
      <c r="J1204" s="177" t="str">
        <f>IFERROR(IF(FixtureCalc!C1200="-","",IF(OR(FixtureCalc!F1200="blank row 1",FixtureCalc!F1200="blank row 2"),"",IF(LEN(INDEX(Settings!$C$6:$C$37,FixtureCalc!F1200))=0,"BYE",INDEX(Settings!$C$6:$C$37,FixtureCalc!F1200)) )),"")</f>
        <v/>
      </c>
      <c r="K1204" s="90"/>
      <c r="L1204" s="195" t="str">
        <f t="shared" si="113"/>
        <v/>
      </c>
      <c r="S1204" s="201" t="str">
        <f t="shared" si="109"/>
        <v>NO</v>
      </c>
      <c r="T1204" s="201" t="str">
        <f t="shared" si="110"/>
        <v>NO</v>
      </c>
      <c r="U1204" s="201" t="str">
        <f t="shared" si="111"/>
        <v>NO</v>
      </c>
      <c r="V1204" s="139">
        <f t="shared" si="112"/>
        <v>0</v>
      </c>
      <c r="W1204" s="199" t="str">
        <f t="shared" si="114"/>
        <v/>
      </c>
    </row>
    <row r="1205" spans="1:23" ht="18" customHeight="1" x14ac:dyDescent="0.25">
      <c r="A1205" s="69"/>
      <c r="B1205" s="81"/>
      <c r="C1205" s="110"/>
      <c r="D1205" s="145" t="str">
        <f>IFERROR(IF(FixtureCalc!C1201="-","",IF(OR(FixtureCalc!E1201="blank row 1",FixtureCalc!E1201="blank row 2"),"","Matchweek "&amp;FixtureCalc!C1201)),"")</f>
        <v/>
      </c>
      <c r="E1205" s="146" t="str">
        <f>IFERROR(IF(LEN(INDEX(Settings!$D$6:$D$37,MATCH(Fixture!F1205,Settings!$C$6:$C$37,0)))=0,"",INDEX(Settings!$D$6:$D$37,MATCH(Fixture!F1205,Settings!$C$6:$C$37,0))),"")</f>
        <v/>
      </c>
      <c r="F1205" s="187" t="str">
        <f>IFERROR(IF(FixtureCalc!C1201="-","",IF(OR(FixtureCalc!E1201="blank row 1",FixtureCalc!E1201="blank row 2"),"", IF(LEN(INDEX(Settings!$C$6:$C$37,FixtureCalc!E1201))=0,"BYE",INDEX(Settings!$C$6:$C$37,FixtureCalc!E1201))  )),"")</f>
        <v/>
      </c>
      <c r="G1205" s="113"/>
      <c r="H1205" s="82"/>
      <c r="I1205" s="113"/>
      <c r="J1205" s="177" t="str">
        <f>IFERROR(IF(FixtureCalc!C1201="-","",IF(OR(FixtureCalc!F1201="blank row 1",FixtureCalc!F1201="blank row 2"),"",IF(LEN(INDEX(Settings!$C$6:$C$37,FixtureCalc!F1201))=0,"BYE",INDEX(Settings!$C$6:$C$37,FixtureCalc!F1201)) )),"")</f>
        <v/>
      </c>
      <c r="K1205" s="90"/>
      <c r="L1205" s="195" t="str">
        <f t="shared" si="113"/>
        <v/>
      </c>
      <c r="S1205" s="201" t="str">
        <f t="shared" si="109"/>
        <v>NO</v>
      </c>
      <c r="T1205" s="201" t="str">
        <f t="shared" si="110"/>
        <v>NO</v>
      </c>
      <c r="U1205" s="201" t="str">
        <f t="shared" si="111"/>
        <v>NO</v>
      </c>
      <c r="V1205" s="139">
        <f t="shared" si="112"/>
        <v>0</v>
      </c>
      <c r="W1205" s="199" t="str">
        <f t="shared" si="114"/>
        <v/>
      </c>
    </row>
    <row r="1206" spans="1:23" ht="18" customHeight="1" x14ac:dyDescent="0.25">
      <c r="A1206" s="69"/>
      <c r="B1206" s="81"/>
      <c r="C1206" s="110"/>
      <c r="D1206" s="145" t="str">
        <f>IFERROR(IF(FixtureCalc!C1202="-","",IF(OR(FixtureCalc!E1202="blank row 1",FixtureCalc!E1202="blank row 2"),"","Matchweek "&amp;FixtureCalc!C1202)),"")</f>
        <v/>
      </c>
      <c r="E1206" s="146" t="str">
        <f>IFERROR(IF(LEN(INDEX(Settings!$D$6:$D$37,MATCH(Fixture!F1206,Settings!$C$6:$C$37,0)))=0,"",INDEX(Settings!$D$6:$D$37,MATCH(Fixture!F1206,Settings!$C$6:$C$37,0))),"")</f>
        <v/>
      </c>
      <c r="F1206" s="187" t="str">
        <f>IFERROR(IF(FixtureCalc!C1202="-","",IF(OR(FixtureCalc!E1202="blank row 1",FixtureCalc!E1202="blank row 2"),"", IF(LEN(INDEX(Settings!$C$6:$C$37,FixtureCalc!E1202))=0,"BYE",INDEX(Settings!$C$6:$C$37,FixtureCalc!E1202))  )),"")</f>
        <v/>
      </c>
      <c r="G1206" s="113"/>
      <c r="H1206" s="82"/>
      <c r="I1206" s="113"/>
      <c r="J1206" s="177" t="str">
        <f>IFERROR(IF(FixtureCalc!C1202="-","",IF(OR(FixtureCalc!F1202="blank row 1",FixtureCalc!F1202="blank row 2"),"",IF(LEN(INDEX(Settings!$C$6:$C$37,FixtureCalc!F1202))=0,"BYE",INDEX(Settings!$C$6:$C$37,FixtureCalc!F1202)) )),"")</f>
        <v/>
      </c>
      <c r="K1206" s="90"/>
      <c r="L1206" s="195" t="str">
        <f t="shared" si="113"/>
        <v/>
      </c>
      <c r="S1206" s="201" t="str">
        <f t="shared" si="109"/>
        <v>NO</v>
      </c>
      <c r="T1206" s="201" t="str">
        <f t="shared" si="110"/>
        <v>NO</v>
      </c>
      <c r="U1206" s="201" t="str">
        <f t="shared" si="111"/>
        <v>NO</v>
      </c>
      <c r="V1206" s="139">
        <f t="shared" si="112"/>
        <v>0</v>
      </c>
      <c r="W1206" s="199" t="str">
        <f t="shared" si="114"/>
        <v/>
      </c>
    </row>
    <row r="1207" spans="1:23" ht="18" customHeight="1" x14ac:dyDescent="0.25">
      <c r="A1207" s="69"/>
      <c r="B1207" s="81"/>
      <c r="C1207" s="110"/>
      <c r="D1207" s="145" t="str">
        <f>IFERROR(IF(FixtureCalc!C1203="-","",IF(OR(FixtureCalc!E1203="blank row 1",FixtureCalc!E1203="blank row 2"),"","Matchweek "&amp;FixtureCalc!C1203)),"")</f>
        <v/>
      </c>
      <c r="E1207" s="146" t="str">
        <f>IFERROR(IF(LEN(INDEX(Settings!$D$6:$D$37,MATCH(Fixture!F1207,Settings!$C$6:$C$37,0)))=0,"",INDEX(Settings!$D$6:$D$37,MATCH(Fixture!F1207,Settings!$C$6:$C$37,0))),"")</f>
        <v/>
      </c>
      <c r="F1207" s="187" t="str">
        <f>IFERROR(IF(FixtureCalc!C1203="-","",IF(OR(FixtureCalc!E1203="blank row 1",FixtureCalc!E1203="blank row 2"),"", IF(LEN(INDEX(Settings!$C$6:$C$37,FixtureCalc!E1203))=0,"BYE",INDEX(Settings!$C$6:$C$37,FixtureCalc!E1203))  )),"")</f>
        <v/>
      </c>
      <c r="G1207" s="113"/>
      <c r="H1207" s="82"/>
      <c r="I1207" s="113"/>
      <c r="J1207" s="177" t="str">
        <f>IFERROR(IF(FixtureCalc!C1203="-","",IF(OR(FixtureCalc!F1203="blank row 1",FixtureCalc!F1203="blank row 2"),"",IF(LEN(INDEX(Settings!$C$6:$C$37,FixtureCalc!F1203))=0,"BYE",INDEX(Settings!$C$6:$C$37,FixtureCalc!F1203)) )),"")</f>
        <v/>
      </c>
      <c r="K1207" s="90"/>
      <c r="L1207" s="195" t="str">
        <f t="shared" si="113"/>
        <v/>
      </c>
      <c r="S1207" s="201" t="str">
        <f t="shared" si="109"/>
        <v>NO</v>
      </c>
      <c r="T1207" s="201" t="str">
        <f t="shared" si="110"/>
        <v>NO</v>
      </c>
      <c r="U1207" s="201" t="str">
        <f t="shared" si="111"/>
        <v>NO</v>
      </c>
      <c r="V1207" s="139">
        <f t="shared" si="112"/>
        <v>0</v>
      </c>
      <c r="W1207" s="199" t="str">
        <f t="shared" si="114"/>
        <v/>
      </c>
    </row>
    <row r="1208" spans="1:23" ht="18" customHeight="1" x14ac:dyDescent="0.25">
      <c r="A1208" s="69"/>
      <c r="B1208" s="81"/>
      <c r="C1208" s="110"/>
      <c r="D1208" s="145" t="str">
        <f>IFERROR(IF(FixtureCalc!C1204="-","",IF(OR(FixtureCalc!E1204="blank row 1",FixtureCalc!E1204="blank row 2"),"","Matchweek "&amp;FixtureCalc!C1204)),"")</f>
        <v/>
      </c>
      <c r="E1208" s="146" t="str">
        <f>IFERROR(IF(LEN(INDEX(Settings!$D$6:$D$37,MATCH(Fixture!F1208,Settings!$C$6:$C$37,0)))=0,"",INDEX(Settings!$D$6:$D$37,MATCH(Fixture!F1208,Settings!$C$6:$C$37,0))),"")</f>
        <v/>
      </c>
      <c r="F1208" s="187" t="str">
        <f>IFERROR(IF(FixtureCalc!C1204="-","",IF(OR(FixtureCalc!E1204="blank row 1",FixtureCalc!E1204="blank row 2"),"", IF(LEN(INDEX(Settings!$C$6:$C$37,FixtureCalc!E1204))=0,"BYE",INDEX(Settings!$C$6:$C$37,FixtureCalc!E1204))  )),"")</f>
        <v/>
      </c>
      <c r="G1208" s="113"/>
      <c r="H1208" s="82"/>
      <c r="I1208" s="113"/>
      <c r="J1208" s="177" t="str">
        <f>IFERROR(IF(FixtureCalc!C1204="-","",IF(OR(FixtureCalc!F1204="blank row 1",FixtureCalc!F1204="blank row 2"),"",IF(LEN(INDEX(Settings!$C$6:$C$37,FixtureCalc!F1204))=0,"BYE",INDEX(Settings!$C$6:$C$37,FixtureCalc!F1204)) )),"")</f>
        <v/>
      </c>
      <c r="K1208" s="90"/>
      <c r="L1208" s="195" t="str">
        <f t="shared" si="113"/>
        <v/>
      </c>
      <c r="S1208" s="201" t="str">
        <f t="shared" si="109"/>
        <v>NO</v>
      </c>
      <c r="T1208" s="201" t="str">
        <f t="shared" si="110"/>
        <v>NO</v>
      </c>
      <c r="U1208" s="201" t="str">
        <f t="shared" si="111"/>
        <v>NO</v>
      </c>
      <c r="V1208" s="139">
        <f t="shared" si="112"/>
        <v>0</v>
      </c>
      <c r="W1208" s="199" t="str">
        <f t="shared" si="114"/>
        <v/>
      </c>
    </row>
    <row r="1209" spans="1:23" ht="18" customHeight="1" x14ac:dyDescent="0.25">
      <c r="A1209" s="69"/>
      <c r="B1209" s="81"/>
      <c r="C1209" s="110"/>
      <c r="D1209" s="145" t="str">
        <f>IFERROR(IF(FixtureCalc!C1205="-","",IF(OR(FixtureCalc!E1205="blank row 1",FixtureCalc!E1205="blank row 2"),"","Matchweek "&amp;FixtureCalc!C1205)),"")</f>
        <v/>
      </c>
      <c r="E1209" s="146" t="str">
        <f>IFERROR(IF(LEN(INDEX(Settings!$D$6:$D$37,MATCH(Fixture!F1209,Settings!$C$6:$C$37,0)))=0,"",INDEX(Settings!$D$6:$D$37,MATCH(Fixture!F1209,Settings!$C$6:$C$37,0))),"")</f>
        <v/>
      </c>
      <c r="F1209" s="187" t="str">
        <f>IFERROR(IF(FixtureCalc!C1205="-","",IF(OR(FixtureCalc!E1205="blank row 1",FixtureCalc!E1205="blank row 2"),"", IF(LEN(INDEX(Settings!$C$6:$C$37,FixtureCalc!E1205))=0,"BYE",INDEX(Settings!$C$6:$C$37,FixtureCalc!E1205))  )),"")</f>
        <v/>
      </c>
      <c r="G1209" s="113"/>
      <c r="H1209" s="82"/>
      <c r="I1209" s="113"/>
      <c r="J1209" s="177" t="str">
        <f>IFERROR(IF(FixtureCalc!C1205="-","",IF(OR(FixtureCalc!F1205="blank row 1",FixtureCalc!F1205="blank row 2"),"",IF(LEN(INDEX(Settings!$C$6:$C$37,FixtureCalc!F1205))=0,"BYE",INDEX(Settings!$C$6:$C$37,FixtureCalc!F1205)) )),"")</f>
        <v/>
      </c>
      <c r="K1209" s="90"/>
      <c r="L1209" s="195" t="str">
        <f t="shared" si="113"/>
        <v/>
      </c>
      <c r="S1209" s="201" t="str">
        <f t="shared" si="109"/>
        <v>NO</v>
      </c>
      <c r="T1209" s="201" t="str">
        <f t="shared" si="110"/>
        <v>NO</v>
      </c>
      <c r="U1209" s="201" t="str">
        <f t="shared" si="111"/>
        <v>NO</v>
      </c>
      <c r="V1209" s="139">
        <f t="shared" si="112"/>
        <v>0</v>
      </c>
      <c r="W1209" s="199" t="str">
        <f t="shared" si="114"/>
        <v/>
      </c>
    </row>
    <row r="1210" spans="1:23" ht="18" customHeight="1" x14ac:dyDescent="0.25">
      <c r="A1210" s="69"/>
      <c r="B1210" s="81"/>
      <c r="C1210" s="110"/>
      <c r="D1210" s="145" t="str">
        <f>IFERROR(IF(FixtureCalc!C1206="-","",IF(OR(FixtureCalc!E1206="blank row 1",FixtureCalc!E1206="blank row 2"),"","Matchweek "&amp;FixtureCalc!C1206)),"")</f>
        <v/>
      </c>
      <c r="E1210" s="146" t="str">
        <f>IFERROR(IF(LEN(INDEX(Settings!$D$6:$D$37,MATCH(Fixture!F1210,Settings!$C$6:$C$37,0)))=0,"",INDEX(Settings!$D$6:$D$37,MATCH(Fixture!F1210,Settings!$C$6:$C$37,0))),"")</f>
        <v/>
      </c>
      <c r="F1210" s="187" t="str">
        <f>IFERROR(IF(FixtureCalc!C1206="-","",IF(OR(FixtureCalc!E1206="blank row 1",FixtureCalc!E1206="blank row 2"),"", IF(LEN(INDEX(Settings!$C$6:$C$37,FixtureCalc!E1206))=0,"BYE",INDEX(Settings!$C$6:$C$37,FixtureCalc!E1206))  )),"")</f>
        <v/>
      </c>
      <c r="G1210" s="113"/>
      <c r="H1210" s="82"/>
      <c r="I1210" s="113"/>
      <c r="J1210" s="177" t="str">
        <f>IFERROR(IF(FixtureCalc!C1206="-","",IF(OR(FixtureCalc!F1206="blank row 1",FixtureCalc!F1206="blank row 2"),"",IF(LEN(INDEX(Settings!$C$6:$C$37,FixtureCalc!F1206))=0,"BYE",INDEX(Settings!$C$6:$C$37,FixtureCalc!F1206)) )),"")</f>
        <v/>
      </c>
      <c r="K1210" s="90"/>
      <c r="L1210" s="195" t="str">
        <f t="shared" si="113"/>
        <v/>
      </c>
      <c r="S1210" s="201" t="str">
        <f t="shared" si="109"/>
        <v>NO</v>
      </c>
      <c r="T1210" s="201" t="str">
        <f t="shared" si="110"/>
        <v>NO</v>
      </c>
      <c r="U1210" s="201" t="str">
        <f t="shared" si="111"/>
        <v>NO</v>
      </c>
      <c r="V1210" s="139">
        <f t="shared" si="112"/>
        <v>0</v>
      </c>
      <c r="W1210" s="199" t="str">
        <f t="shared" si="114"/>
        <v/>
      </c>
    </row>
    <row r="1211" spans="1:23" ht="18" customHeight="1" x14ac:dyDescent="0.25">
      <c r="A1211" s="69"/>
      <c r="B1211" s="81"/>
      <c r="C1211" s="110"/>
      <c r="D1211" s="145" t="str">
        <f>IFERROR(IF(FixtureCalc!C1207="-","",IF(OR(FixtureCalc!E1207="blank row 1",FixtureCalc!E1207="blank row 2"),"","Matchweek "&amp;FixtureCalc!C1207)),"")</f>
        <v/>
      </c>
      <c r="E1211" s="146" t="str">
        <f>IFERROR(IF(LEN(INDEX(Settings!$D$6:$D$37,MATCH(Fixture!F1211,Settings!$C$6:$C$37,0)))=0,"",INDEX(Settings!$D$6:$D$37,MATCH(Fixture!F1211,Settings!$C$6:$C$37,0))),"")</f>
        <v/>
      </c>
      <c r="F1211" s="187" t="str">
        <f>IFERROR(IF(FixtureCalc!C1207="-","",IF(OR(FixtureCalc!E1207="blank row 1",FixtureCalc!E1207="blank row 2"),"", IF(LEN(INDEX(Settings!$C$6:$C$37,FixtureCalc!E1207))=0,"BYE",INDEX(Settings!$C$6:$C$37,FixtureCalc!E1207))  )),"")</f>
        <v/>
      </c>
      <c r="G1211" s="113"/>
      <c r="H1211" s="82"/>
      <c r="I1211" s="113"/>
      <c r="J1211" s="177" t="str">
        <f>IFERROR(IF(FixtureCalc!C1207="-","",IF(OR(FixtureCalc!F1207="blank row 1",FixtureCalc!F1207="blank row 2"),"",IF(LEN(INDEX(Settings!$C$6:$C$37,FixtureCalc!F1207))=0,"BYE",INDEX(Settings!$C$6:$C$37,FixtureCalc!F1207)) )),"")</f>
        <v/>
      </c>
      <c r="K1211" s="90"/>
      <c r="L1211" s="195" t="str">
        <f t="shared" si="113"/>
        <v/>
      </c>
      <c r="S1211" s="201" t="str">
        <f t="shared" si="109"/>
        <v>NO</v>
      </c>
      <c r="T1211" s="201" t="str">
        <f t="shared" si="110"/>
        <v>NO</v>
      </c>
      <c r="U1211" s="201" t="str">
        <f t="shared" si="111"/>
        <v>NO</v>
      </c>
      <c r="V1211" s="139">
        <f t="shared" si="112"/>
        <v>0</v>
      </c>
      <c r="W1211" s="199" t="str">
        <f t="shared" si="114"/>
        <v/>
      </c>
    </row>
    <row r="1212" spans="1:23" ht="18" customHeight="1" x14ac:dyDescent="0.25">
      <c r="A1212" s="69"/>
      <c r="B1212" s="81"/>
      <c r="C1212" s="110"/>
      <c r="D1212" s="145" t="str">
        <f>IFERROR(IF(FixtureCalc!C1208="-","",IF(OR(FixtureCalc!E1208="blank row 1",FixtureCalc!E1208="blank row 2"),"","Matchweek "&amp;FixtureCalc!C1208)),"")</f>
        <v/>
      </c>
      <c r="E1212" s="146" t="str">
        <f>IFERROR(IF(LEN(INDEX(Settings!$D$6:$D$37,MATCH(Fixture!F1212,Settings!$C$6:$C$37,0)))=0,"",INDEX(Settings!$D$6:$D$37,MATCH(Fixture!F1212,Settings!$C$6:$C$37,0))),"")</f>
        <v/>
      </c>
      <c r="F1212" s="187" t="str">
        <f>IFERROR(IF(FixtureCalc!C1208="-","",IF(OR(FixtureCalc!E1208="blank row 1",FixtureCalc!E1208="blank row 2"),"", IF(LEN(INDEX(Settings!$C$6:$C$37,FixtureCalc!E1208))=0,"BYE",INDEX(Settings!$C$6:$C$37,FixtureCalc!E1208))  )),"")</f>
        <v/>
      </c>
      <c r="G1212" s="113"/>
      <c r="H1212" s="82"/>
      <c r="I1212" s="113"/>
      <c r="J1212" s="177" t="str">
        <f>IFERROR(IF(FixtureCalc!C1208="-","",IF(OR(FixtureCalc!F1208="blank row 1",FixtureCalc!F1208="blank row 2"),"",IF(LEN(INDEX(Settings!$C$6:$C$37,FixtureCalc!F1208))=0,"BYE",INDEX(Settings!$C$6:$C$37,FixtureCalc!F1208)) )),"")</f>
        <v/>
      </c>
      <c r="K1212" s="90"/>
      <c r="L1212" s="195" t="str">
        <f t="shared" si="113"/>
        <v/>
      </c>
      <c r="S1212" s="201" t="str">
        <f t="shared" si="109"/>
        <v>NO</v>
      </c>
      <c r="T1212" s="201" t="str">
        <f t="shared" si="110"/>
        <v>NO</v>
      </c>
      <c r="U1212" s="201" t="str">
        <f t="shared" si="111"/>
        <v>NO</v>
      </c>
      <c r="V1212" s="139">
        <f t="shared" si="112"/>
        <v>0</v>
      </c>
      <c r="W1212" s="199" t="str">
        <f t="shared" si="114"/>
        <v/>
      </c>
    </row>
    <row r="1213" spans="1:23" ht="18" customHeight="1" x14ac:dyDescent="0.25">
      <c r="A1213" s="69"/>
      <c r="B1213" s="81"/>
      <c r="C1213" s="110"/>
      <c r="D1213" s="145" t="str">
        <f>IFERROR(IF(FixtureCalc!C1209="-","",IF(OR(FixtureCalc!E1209="blank row 1",FixtureCalc!E1209="blank row 2"),"","Matchweek "&amp;FixtureCalc!C1209)),"")</f>
        <v/>
      </c>
      <c r="E1213" s="146" t="str">
        <f>IFERROR(IF(LEN(INDEX(Settings!$D$6:$D$37,MATCH(Fixture!F1213,Settings!$C$6:$C$37,0)))=0,"",INDEX(Settings!$D$6:$D$37,MATCH(Fixture!F1213,Settings!$C$6:$C$37,0))),"")</f>
        <v/>
      </c>
      <c r="F1213" s="187" t="str">
        <f>IFERROR(IF(FixtureCalc!C1209="-","",IF(OR(FixtureCalc!E1209="blank row 1",FixtureCalc!E1209="blank row 2"),"", IF(LEN(INDEX(Settings!$C$6:$C$37,FixtureCalc!E1209))=0,"BYE",INDEX(Settings!$C$6:$C$37,FixtureCalc!E1209))  )),"")</f>
        <v/>
      </c>
      <c r="G1213" s="113"/>
      <c r="H1213" s="82"/>
      <c r="I1213" s="113"/>
      <c r="J1213" s="177" t="str">
        <f>IFERROR(IF(FixtureCalc!C1209="-","",IF(OR(FixtureCalc!F1209="blank row 1",FixtureCalc!F1209="blank row 2"),"",IF(LEN(INDEX(Settings!$C$6:$C$37,FixtureCalc!F1209))=0,"BYE",INDEX(Settings!$C$6:$C$37,FixtureCalc!F1209)) )),"")</f>
        <v/>
      </c>
      <c r="K1213" s="90"/>
      <c r="L1213" s="195" t="str">
        <f t="shared" si="113"/>
        <v/>
      </c>
      <c r="S1213" s="201" t="str">
        <f t="shared" si="109"/>
        <v>NO</v>
      </c>
      <c r="T1213" s="201" t="str">
        <f t="shared" si="110"/>
        <v>NO</v>
      </c>
      <c r="U1213" s="201" t="str">
        <f t="shared" si="111"/>
        <v>NO</v>
      </c>
      <c r="V1213" s="139">
        <f t="shared" si="112"/>
        <v>0</v>
      </c>
      <c r="W1213" s="199" t="str">
        <f t="shared" si="114"/>
        <v/>
      </c>
    </row>
    <row r="1214" spans="1:23" ht="18" customHeight="1" x14ac:dyDescent="0.25">
      <c r="A1214" s="69"/>
      <c r="B1214" s="81"/>
      <c r="C1214" s="110"/>
      <c r="D1214" s="145" t="str">
        <f>IFERROR(IF(FixtureCalc!C1210="-","",IF(OR(FixtureCalc!E1210="blank row 1",FixtureCalc!E1210="blank row 2"),"","Matchweek "&amp;FixtureCalc!C1210)),"")</f>
        <v/>
      </c>
      <c r="E1214" s="146" t="str">
        <f>IFERROR(IF(LEN(INDEX(Settings!$D$6:$D$37,MATCH(Fixture!F1214,Settings!$C$6:$C$37,0)))=0,"",INDEX(Settings!$D$6:$D$37,MATCH(Fixture!F1214,Settings!$C$6:$C$37,0))),"")</f>
        <v/>
      </c>
      <c r="F1214" s="187" t="str">
        <f>IFERROR(IF(FixtureCalc!C1210="-","",IF(OR(FixtureCalc!E1210="blank row 1",FixtureCalc!E1210="blank row 2"),"", IF(LEN(INDEX(Settings!$C$6:$C$37,FixtureCalc!E1210))=0,"BYE",INDEX(Settings!$C$6:$C$37,FixtureCalc!E1210))  )),"")</f>
        <v/>
      </c>
      <c r="G1214" s="113"/>
      <c r="H1214" s="82"/>
      <c r="I1214" s="113"/>
      <c r="J1214" s="177" t="str">
        <f>IFERROR(IF(FixtureCalc!C1210="-","",IF(OR(FixtureCalc!F1210="blank row 1",FixtureCalc!F1210="blank row 2"),"",IF(LEN(INDEX(Settings!$C$6:$C$37,FixtureCalc!F1210))=0,"BYE",INDEX(Settings!$C$6:$C$37,FixtureCalc!F1210)) )),"")</f>
        <v/>
      </c>
      <c r="K1214" s="90"/>
      <c r="L1214" s="195" t="str">
        <f t="shared" si="113"/>
        <v/>
      </c>
      <c r="S1214" s="201" t="str">
        <f t="shared" si="109"/>
        <v>NO</v>
      </c>
      <c r="T1214" s="201" t="str">
        <f t="shared" si="110"/>
        <v>NO</v>
      </c>
      <c r="U1214" s="201" t="str">
        <f t="shared" si="111"/>
        <v>NO</v>
      </c>
      <c r="V1214" s="139">
        <f t="shared" si="112"/>
        <v>0</v>
      </c>
      <c r="W1214" s="199" t="str">
        <f t="shared" si="114"/>
        <v/>
      </c>
    </row>
    <row r="1215" spans="1:23" ht="18" customHeight="1" x14ac:dyDescent="0.25">
      <c r="A1215" s="69"/>
      <c r="B1215" s="81"/>
      <c r="C1215" s="110"/>
      <c r="D1215" s="145" t="str">
        <f>IFERROR(IF(FixtureCalc!C1211="-","",IF(OR(FixtureCalc!E1211="blank row 1",FixtureCalc!E1211="blank row 2"),"","Matchweek "&amp;FixtureCalc!C1211)),"")</f>
        <v/>
      </c>
      <c r="E1215" s="146" t="str">
        <f>IFERROR(IF(LEN(INDEX(Settings!$D$6:$D$37,MATCH(Fixture!F1215,Settings!$C$6:$C$37,0)))=0,"",INDEX(Settings!$D$6:$D$37,MATCH(Fixture!F1215,Settings!$C$6:$C$37,0))),"")</f>
        <v/>
      </c>
      <c r="F1215" s="187" t="str">
        <f>IFERROR(IF(FixtureCalc!C1211="-","",IF(OR(FixtureCalc!E1211="blank row 1",FixtureCalc!E1211="blank row 2"),"", IF(LEN(INDEX(Settings!$C$6:$C$37,FixtureCalc!E1211))=0,"BYE",INDEX(Settings!$C$6:$C$37,FixtureCalc!E1211))  )),"")</f>
        <v/>
      </c>
      <c r="G1215" s="113"/>
      <c r="H1215" s="82"/>
      <c r="I1215" s="113"/>
      <c r="J1215" s="177" t="str">
        <f>IFERROR(IF(FixtureCalc!C1211="-","",IF(OR(FixtureCalc!F1211="blank row 1",FixtureCalc!F1211="blank row 2"),"",IF(LEN(INDEX(Settings!$C$6:$C$37,FixtureCalc!F1211))=0,"BYE",INDEX(Settings!$C$6:$C$37,FixtureCalc!F1211)) )),"")</f>
        <v/>
      </c>
      <c r="K1215" s="90"/>
      <c r="L1215" s="195" t="str">
        <f t="shared" si="113"/>
        <v/>
      </c>
      <c r="S1215" s="201" t="str">
        <f t="shared" si="109"/>
        <v>NO</v>
      </c>
      <c r="T1215" s="201" t="str">
        <f t="shared" si="110"/>
        <v>NO</v>
      </c>
      <c r="U1215" s="201" t="str">
        <f t="shared" si="111"/>
        <v>NO</v>
      </c>
      <c r="V1215" s="139">
        <f t="shared" si="112"/>
        <v>0</v>
      </c>
      <c r="W1215" s="199" t="str">
        <f t="shared" si="114"/>
        <v/>
      </c>
    </row>
    <row r="1216" spans="1:23" ht="18" customHeight="1" x14ac:dyDescent="0.25">
      <c r="A1216" s="69"/>
      <c r="B1216" s="81"/>
      <c r="C1216" s="110"/>
      <c r="D1216" s="145" t="str">
        <f>IFERROR(IF(FixtureCalc!C1212="-","",IF(OR(FixtureCalc!E1212="blank row 1",FixtureCalc!E1212="blank row 2"),"","Matchweek "&amp;FixtureCalc!C1212)),"")</f>
        <v/>
      </c>
      <c r="E1216" s="146" t="str">
        <f>IFERROR(IF(LEN(INDEX(Settings!$D$6:$D$37,MATCH(Fixture!F1216,Settings!$C$6:$C$37,0)))=0,"",INDEX(Settings!$D$6:$D$37,MATCH(Fixture!F1216,Settings!$C$6:$C$37,0))),"")</f>
        <v/>
      </c>
      <c r="F1216" s="187" t="str">
        <f>IFERROR(IF(FixtureCalc!C1212="-","",IF(OR(FixtureCalc!E1212="blank row 1",FixtureCalc!E1212="blank row 2"),"", IF(LEN(INDEX(Settings!$C$6:$C$37,FixtureCalc!E1212))=0,"BYE",INDEX(Settings!$C$6:$C$37,FixtureCalc!E1212))  )),"")</f>
        <v/>
      </c>
      <c r="G1216" s="113"/>
      <c r="H1216" s="82"/>
      <c r="I1216" s="113"/>
      <c r="J1216" s="177" t="str">
        <f>IFERROR(IF(FixtureCalc!C1212="-","",IF(OR(FixtureCalc!F1212="blank row 1",FixtureCalc!F1212="blank row 2"),"",IF(LEN(INDEX(Settings!$C$6:$C$37,FixtureCalc!F1212))=0,"BYE",INDEX(Settings!$C$6:$C$37,FixtureCalc!F1212)) )),"")</f>
        <v/>
      </c>
      <c r="K1216" s="90"/>
      <c r="L1216" s="195" t="str">
        <f t="shared" si="113"/>
        <v/>
      </c>
      <c r="S1216" s="201" t="str">
        <f t="shared" si="109"/>
        <v>NO</v>
      </c>
      <c r="T1216" s="201" t="str">
        <f t="shared" si="110"/>
        <v>NO</v>
      </c>
      <c r="U1216" s="201" t="str">
        <f t="shared" si="111"/>
        <v>NO</v>
      </c>
      <c r="V1216" s="139">
        <f t="shared" si="112"/>
        <v>0</v>
      </c>
      <c r="W1216" s="199" t="str">
        <f t="shared" si="114"/>
        <v/>
      </c>
    </row>
    <row r="1217" spans="1:23" ht="18" customHeight="1" x14ac:dyDescent="0.25">
      <c r="A1217" s="69"/>
      <c r="B1217" s="81"/>
      <c r="C1217" s="110"/>
      <c r="D1217" s="145" t="str">
        <f>IFERROR(IF(FixtureCalc!C1213="-","",IF(OR(FixtureCalc!E1213="blank row 1",FixtureCalc!E1213="blank row 2"),"","Matchweek "&amp;FixtureCalc!C1213)),"")</f>
        <v/>
      </c>
      <c r="E1217" s="146" t="str">
        <f>IFERROR(IF(LEN(INDEX(Settings!$D$6:$D$37,MATCH(Fixture!F1217,Settings!$C$6:$C$37,0)))=0,"",INDEX(Settings!$D$6:$D$37,MATCH(Fixture!F1217,Settings!$C$6:$C$37,0))),"")</f>
        <v/>
      </c>
      <c r="F1217" s="187" t="str">
        <f>IFERROR(IF(FixtureCalc!C1213="-","",IF(OR(FixtureCalc!E1213="blank row 1",FixtureCalc!E1213="blank row 2"),"", IF(LEN(INDEX(Settings!$C$6:$C$37,FixtureCalc!E1213))=0,"BYE",INDEX(Settings!$C$6:$C$37,FixtureCalc!E1213))  )),"")</f>
        <v/>
      </c>
      <c r="G1217" s="113"/>
      <c r="H1217" s="82"/>
      <c r="I1217" s="113"/>
      <c r="J1217" s="177" t="str">
        <f>IFERROR(IF(FixtureCalc!C1213="-","",IF(OR(FixtureCalc!F1213="blank row 1",FixtureCalc!F1213="blank row 2"),"",IF(LEN(INDEX(Settings!$C$6:$C$37,FixtureCalc!F1213))=0,"BYE",INDEX(Settings!$C$6:$C$37,FixtureCalc!F1213)) )),"")</f>
        <v/>
      </c>
      <c r="K1217" s="90"/>
      <c r="L1217" s="195" t="str">
        <f t="shared" si="113"/>
        <v/>
      </c>
      <c r="S1217" s="201" t="str">
        <f t="shared" si="109"/>
        <v>NO</v>
      </c>
      <c r="T1217" s="201" t="str">
        <f t="shared" si="110"/>
        <v>NO</v>
      </c>
      <c r="U1217" s="201" t="str">
        <f t="shared" si="111"/>
        <v>NO</v>
      </c>
      <c r="V1217" s="139">
        <f t="shared" si="112"/>
        <v>0</v>
      </c>
      <c r="W1217" s="199" t="str">
        <f t="shared" si="114"/>
        <v/>
      </c>
    </row>
    <row r="1218" spans="1:23" ht="18" customHeight="1" x14ac:dyDescent="0.25">
      <c r="A1218" s="69"/>
      <c r="B1218" s="81"/>
      <c r="C1218" s="110"/>
      <c r="D1218" s="145" t="str">
        <f>IFERROR(IF(FixtureCalc!C1214="-","",IF(OR(FixtureCalc!E1214="blank row 1",FixtureCalc!E1214="blank row 2"),"","Matchweek "&amp;FixtureCalc!C1214)),"")</f>
        <v/>
      </c>
      <c r="E1218" s="146" t="str">
        <f>IFERROR(IF(LEN(INDEX(Settings!$D$6:$D$37,MATCH(Fixture!F1218,Settings!$C$6:$C$37,0)))=0,"",INDEX(Settings!$D$6:$D$37,MATCH(Fixture!F1218,Settings!$C$6:$C$37,0))),"")</f>
        <v/>
      </c>
      <c r="F1218" s="187" t="str">
        <f>IFERROR(IF(FixtureCalc!C1214="-","",IF(OR(FixtureCalc!E1214="blank row 1",FixtureCalc!E1214="blank row 2"),"", IF(LEN(INDEX(Settings!$C$6:$C$37,FixtureCalc!E1214))=0,"BYE",INDEX(Settings!$C$6:$C$37,FixtureCalc!E1214))  )),"")</f>
        <v/>
      </c>
      <c r="G1218" s="113"/>
      <c r="H1218" s="82"/>
      <c r="I1218" s="113"/>
      <c r="J1218" s="177" t="str">
        <f>IFERROR(IF(FixtureCalc!C1214="-","",IF(OR(FixtureCalc!F1214="blank row 1",FixtureCalc!F1214="blank row 2"),"",IF(LEN(INDEX(Settings!$C$6:$C$37,FixtureCalc!F1214))=0,"BYE",INDEX(Settings!$C$6:$C$37,FixtureCalc!F1214)) )),"")</f>
        <v/>
      </c>
      <c r="K1218" s="90"/>
      <c r="L1218" s="195" t="str">
        <f t="shared" si="113"/>
        <v/>
      </c>
      <c r="S1218" s="201" t="str">
        <f t="shared" si="109"/>
        <v>NO</v>
      </c>
      <c r="T1218" s="201" t="str">
        <f t="shared" si="110"/>
        <v>NO</v>
      </c>
      <c r="U1218" s="201" t="str">
        <f t="shared" si="111"/>
        <v>NO</v>
      </c>
      <c r="V1218" s="139">
        <f t="shared" si="112"/>
        <v>0</v>
      </c>
      <c r="W1218" s="199" t="str">
        <f t="shared" si="114"/>
        <v/>
      </c>
    </row>
    <row r="1219" spans="1:23" ht="18" customHeight="1" x14ac:dyDescent="0.25">
      <c r="A1219" s="69"/>
      <c r="B1219" s="81"/>
      <c r="C1219" s="110"/>
      <c r="D1219" s="145" t="str">
        <f>IFERROR(IF(FixtureCalc!C1215="-","",IF(OR(FixtureCalc!E1215="blank row 1",FixtureCalc!E1215="blank row 2"),"","Matchweek "&amp;FixtureCalc!C1215)),"")</f>
        <v/>
      </c>
      <c r="E1219" s="146" t="str">
        <f>IFERROR(IF(LEN(INDEX(Settings!$D$6:$D$37,MATCH(Fixture!F1219,Settings!$C$6:$C$37,0)))=0,"",INDEX(Settings!$D$6:$D$37,MATCH(Fixture!F1219,Settings!$C$6:$C$37,0))),"")</f>
        <v/>
      </c>
      <c r="F1219" s="187" t="str">
        <f>IFERROR(IF(FixtureCalc!C1215="-","",IF(OR(FixtureCalc!E1215="blank row 1",FixtureCalc!E1215="blank row 2"),"", IF(LEN(INDEX(Settings!$C$6:$C$37,FixtureCalc!E1215))=0,"BYE",INDEX(Settings!$C$6:$C$37,FixtureCalc!E1215))  )),"")</f>
        <v/>
      </c>
      <c r="G1219" s="113"/>
      <c r="H1219" s="82"/>
      <c r="I1219" s="113"/>
      <c r="J1219" s="177" t="str">
        <f>IFERROR(IF(FixtureCalc!C1215="-","",IF(OR(FixtureCalc!F1215="blank row 1",FixtureCalc!F1215="blank row 2"),"",IF(LEN(INDEX(Settings!$C$6:$C$37,FixtureCalc!F1215))=0,"BYE",INDEX(Settings!$C$6:$C$37,FixtureCalc!F1215)) )),"")</f>
        <v/>
      </c>
      <c r="K1219" s="90"/>
      <c r="L1219" s="195" t="str">
        <f t="shared" si="113"/>
        <v/>
      </c>
      <c r="S1219" s="201" t="str">
        <f t="shared" si="109"/>
        <v>NO</v>
      </c>
      <c r="T1219" s="201" t="str">
        <f t="shared" si="110"/>
        <v>NO</v>
      </c>
      <c r="U1219" s="201" t="str">
        <f t="shared" si="111"/>
        <v>NO</v>
      </c>
      <c r="V1219" s="139">
        <f t="shared" si="112"/>
        <v>0</v>
      </c>
      <c r="W1219" s="199" t="str">
        <f t="shared" si="114"/>
        <v/>
      </c>
    </row>
    <row r="1220" spans="1:23" ht="18" customHeight="1" x14ac:dyDescent="0.25">
      <c r="A1220" s="69"/>
      <c r="B1220" s="81"/>
      <c r="C1220" s="110"/>
      <c r="D1220" s="145" t="str">
        <f>IFERROR(IF(FixtureCalc!C1216="-","",IF(OR(FixtureCalc!E1216="blank row 1",FixtureCalc!E1216="blank row 2"),"","Matchweek "&amp;FixtureCalc!C1216)),"")</f>
        <v/>
      </c>
      <c r="E1220" s="146" t="str">
        <f>IFERROR(IF(LEN(INDEX(Settings!$D$6:$D$37,MATCH(Fixture!F1220,Settings!$C$6:$C$37,0)))=0,"",INDEX(Settings!$D$6:$D$37,MATCH(Fixture!F1220,Settings!$C$6:$C$37,0))),"")</f>
        <v/>
      </c>
      <c r="F1220" s="187" t="str">
        <f>IFERROR(IF(FixtureCalc!C1216="-","",IF(OR(FixtureCalc!E1216="blank row 1",FixtureCalc!E1216="blank row 2"),"", IF(LEN(INDEX(Settings!$C$6:$C$37,FixtureCalc!E1216))=0,"BYE",INDEX(Settings!$C$6:$C$37,FixtureCalc!E1216))  )),"")</f>
        <v/>
      </c>
      <c r="G1220" s="113"/>
      <c r="H1220" s="82"/>
      <c r="I1220" s="113"/>
      <c r="J1220" s="177" t="str">
        <f>IFERROR(IF(FixtureCalc!C1216="-","",IF(OR(FixtureCalc!F1216="blank row 1",FixtureCalc!F1216="blank row 2"),"",IF(LEN(INDEX(Settings!$C$6:$C$37,FixtureCalc!F1216))=0,"BYE",INDEX(Settings!$C$6:$C$37,FixtureCalc!F1216)) )),"")</f>
        <v/>
      </c>
      <c r="K1220" s="90"/>
      <c r="L1220" s="195" t="str">
        <f t="shared" si="113"/>
        <v/>
      </c>
      <c r="S1220" s="201" t="str">
        <f t="shared" si="109"/>
        <v>NO</v>
      </c>
      <c r="T1220" s="201" t="str">
        <f t="shared" si="110"/>
        <v>NO</v>
      </c>
      <c r="U1220" s="201" t="str">
        <f t="shared" si="111"/>
        <v>NO</v>
      </c>
      <c r="V1220" s="139">
        <f t="shared" si="112"/>
        <v>0</v>
      </c>
      <c r="W1220" s="199" t="str">
        <f t="shared" si="114"/>
        <v/>
      </c>
    </row>
    <row r="1221" spans="1:23" ht="18" customHeight="1" x14ac:dyDescent="0.25">
      <c r="A1221" s="69"/>
      <c r="B1221" s="81"/>
      <c r="C1221" s="110"/>
      <c r="D1221" s="145" t="str">
        <f>IFERROR(IF(FixtureCalc!C1217="-","",IF(OR(FixtureCalc!E1217="blank row 1",FixtureCalc!E1217="blank row 2"),"","Matchweek "&amp;FixtureCalc!C1217)),"")</f>
        <v/>
      </c>
      <c r="E1221" s="146" t="str">
        <f>IFERROR(IF(LEN(INDEX(Settings!$D$6:$D$37,MATCH(Fixture!F1221,Settings!$C$6:$C$37,0)))=0,"",INDEX(Settings!$D$6:$D$37,MATCH(Fixture!F1221,Settings!$C$6:$C$37,0))),"")</f>
        <v/>
      </c>
      <c r="F1221" s="187" t="str">
        <f>IFERROR(IF(FixtureCalc!C1217="-","",IF(OR(FixtureCalc!E1217="blank row 1",FixtureCalc!E1217="blank row 2"),"", IF(LEN(INDEX(Settings!$C$6:$C$37,FixtureCalc!E1217))=0,"BYE",INDEX(Settings!$C$6:$C$37,FixtureCalc!E1217))  )),"")</f>
        <v/>
      </c>
      <c r="G1221" s="113"/>
      <c r="H1221" s="82"/>
      <c r="I1221" s="113"/>
      <c r="J1221" s="177" t="str">
        <f>IFERROR(IF(FixtureCalc!C1217="-","",IF(OR(FixtureCalc!F1217="blank row 1",FixtureCalc!F1217="blank row 2"),"",IF(LEN(INDEX(Settings!$C$6:$C$37,FixtureCalc!F1217))=0,"BYE",INDEX(Settings!$C$6:$C$37,FixtureCalc!F1217)) )),"")</f>
        <v/>
      </c>
      <c r="K1221" s="90"/>
      <c r="L1221" s="195" t="str">
        <f t="shared" si="113"/>
        <v/>
      </c>
      <c r="S1221" s="201" t="str">
        <f t="shared" si="109"/>
        <v>NO</v>
      </c>
      <c r="T1221" s="201" t="str">
        <f t="shared" si="110"/>
        <v>NO</v>
      </c>
      <c r="U1221" s="201" t="str">
        <f t="shared" si="111"/>
        <v>NO</v>
      </c>
      <c r="V1221" s="139">
        <f t="shared" si="112"/>
        <v>0</v>
      </c>
      <c r="W1221" s="199" t="str">
        <f t="shared" si="114"/>
        <v/>
      </c>
    </row>
    <row r="1222" spans="1:23" ht="18" customHeight="1" x14ac:dyDescent="0.25">
      <c r="A1222" s="69"/>
      <c r="B1222" s="81"/>
      <c r="C1222" s="110"/>
      <c r="D1222" s="145" t="str">
        <f>IFERROR(IF(FixtureCalc!C1218="-","",IF(OR(FixtureCalc!E1218="blank row 1",FixtureCalc!E1218="blank row 2"),"","Matchweek "&amp;FixtureCalc!C1218)),"")</f>
        <v/>
      </c>
      <c r="E1222" s="146" t="str">
        <f>IFERROR(IF(LEN(INDEX(Settings!$D$6:$D$37,MATCH(Fixture!F1222,Settings!$C$6:$C$37,0)))=0,"",INDEX(Settings!$D$6:$D$37,MATCH(Fixture!F1222,Settings!$C$6:$C$37,0))),"")</f>
        <v/>
      </c>
      <c r="F1222" s="187" t="str">
        <f>IFERROR(IF(FixtureCalc!C1218="-","",IF(OR(FixtureCalc!E1218="blank row 1",FixtureCalc!E1218="blank row 2"),"", IF(LEN(INDEX(Settings!$C$6:$C$37,FixtureCalc!E1218))=0,"BYE",INDEX(Settings!$C$6:$C$37,FixtureCalc!E1218))  )),"")</f>
        <v/>
      </c>
      <c r="G1222" s="113"/>
      <c r="H1222" s="82"/>
      <c r="I1222" s="113"/>
      <c r="J1222" s="177" t="str">
        <f>IFERROR(IF(FixtureCalc!C1218="-","",IF(OR(FixtureCalc!F1218="blank row 1",FixtureCalc!F1218="blank row 2"),"",IF(LEN(INDEX(Settings!$C$6:$C$37,FixtureCalc!F1218))=0,"BYE",INDEX(Settings!$C$6:$C$37,FixtureCalc!F1218)) )),"")</f>
        <v/>
      </c>
      <c r="K1222" s="90"/>
      <c r="L1222" s="195" t="str">
        <f t="shared" si="113"/>
        <v/>
      </c>
      <c r="S1222" s="201" t="str">
        <f t="shared" si="109"/>
        <v>NO</v>
      </c>
      <c r="T1222" s="201" t="str">
        <f t="shared" si="110"/>
        <v>NO</v>
      </c>
      <c r="U1222" s="201" t="str">
        <f t="shared" si="111"/>
        <v>NO</v>
      </c>
      <c r="V1222" s="139">
        <f t="shared" si="112"/>
        <v>0</v>
      </c>
      <c r="W1222" s="199" t="str">
        <f t="shared" si="114"/>
        <v/>
      </c>
    </row>
    <row r="1223" spans="1:23" ht="18" customHeight="1" x14ac:dyDescent="0.25">
      <c r="A1223" s="69"/>
      <c r="B1223" s="81"/>
      <c r="C1223" s="110"/>
      <c r="D1223" s="145" t="str">
        <f>IFERROR(IF(FixtureCalc!C1219="-","",IF(OR(FixtureCalc!E1219="blank row 1",FixtureCalc!E1219="blank row 2"),"","Matchweek "&amp;FixtureCalc!C1219)),"")</f>
        <v/>
      </c>
      <c r="E1223" s="146" t="str">
        <f>IFERROR(IF(LEN(INDEX(Settings!$D$6:$D$37,MATCH(Fixture!F1223,Settings!$C$6:$C$37,0)))=0,"",INDEX(Settings!$D$6:$D$37,MATCH(Fixture!F1223,Settings!$C$6:$C$37,0))),"")</f>
        <v/>
      </c>
      <c r="F1223" s="187" t="str">
        <f>IFERROR(IF(FixtureCalc!C1219="-","",IF(OR(FixtureCalc!E1219="blank row 1",FixtureCalc!E1219="blank row 2"),"", IF(LEN(INDEX(Settings!$C$6:$C$37,FixtureCalc!E1219))=0,"BYE",INDEX(Settings!$C$6:$C$37,FixtureCalc!E1219))  )),"")</f>
        <v/>
      </c>
      <c r="G1223" s="113"/>
      <c r="H1223" s="82"/>
      <c r="I1223" s="113"/>
      <c r="J1223" s="177" t="str">
        <f>IFERROR(IF(FixtureCalc!C1219="-","",IF(OR(FixtureCalc!F1219="blank row 1",FixtureCalc!F1219="blank row 2"),"",IF(LEN(INDEX(Settings!$C$6:$C$37,FixtureCalc!F1219))=0,"BYE",INDEX(Settings!$C$6:$C$37,FixtureCalc!F1219)) )),"")</f>
        <v/>
      </c>
      <c r="K1223" s="90"/>
      <c r="L1223" s="195" t="str">
        <f t="shared" si="113"/>
        <v/>
      </c>
      <c r="S1223" s="201" t="str">
        <f t="shared" si="109"/>
        <v>NO</v>
      </c>
      <c r="T1223" s="201" t="str">
        <f t="shared" si="110"/>
        <v>NO</v>
      </c>
      <c r="U1223" s="201" t="str">
        <f t="shared" si="111"/>
        <v>NO</v>
      </c>
      <c r="V1223" s="139">
        <f t="shared" si="112"/>
        <v>0</v>
      </c>
      <c r="W1223" s="199" t="str">
        <f t="shared" si="114"/>
        <v/>
      </c>
    </row>
    <row r="1224" spans="1:23" ht="18" customHeight="1" x14ac:dyDescent="0.25">
      <c r="A1224" s="69"/>
      <c r="B1224" s="81"/>
      <c r="C1224" s="110"/>
      <c r="D1224" s="145" t="str">
        <f>IFERROR(IF(FixtureCalc!C1220="-","",IF(OR(FixtureCalc!E1220="blank row 1",FixtureCalc!E1220="blank row 2"),"","Matchweek "&amp;FixtureCalc!C1220)),"")</f>
        <v/>
      </c>
      <c r="E1224" s="146" t="str">
        <f>IFERROR(IF(LEN(INDEX(Settings!$D$6:$D$37,MATCH(Fixture!F1224,Settings!$C$6:$C$37,0)))=0,"",INDEX(Settings!$D$6:$D$37,MATCH(Fixture!F1224,Settings!$C$6:$C$37,0))),"")</f>
        <v/>
      </c>
      <c r="F1224" s="187" t="str">
        <f>IFERROR(IF(FixtureCalc!C1220="-","",IF(OR(FixtureCalc!E1220="blank row 1",FixtureCalc!E1220="blank row 2"),"", IF(LEN(INDEX(Settings!$C$6:$C$37,FixtureCalc!E1220))=0,"BYE",INDEX(Settings!$C$6:$C$37,FixtureCalc!E1220))  )),"")</f>
        <v/>
      </c>
      <c r="G1224" s="113"/>
      <c r="H1224" s="82"/>
      <c r="I1224" s="113"/>
      <c r="J1224" s="177" t="str">
        <f>IFERROR(IF(FixtureCalc!C1220="-","",IF(OR(FixtureCalc!F1220="blank row 1",FixtureCalc!F1220="blank row 2"),"",IF(LEN(INDEX(Settings!$C$6:$C$37,FixtureCalc!F1220))=0,"BYE",INDEX(Settings!$C$6:$C$37,FixtureCalc!F1220)) )),"")</f>
        <v/>
      </c>
      <c r="K1224" s="90"/>
      <c r="L1224" s="195" t="str">
        <f t="shared" si="113"/>
        <v/>
      </c>
      <c r="S1224" s="201" t="str">
        <f t="shared" ref="S1224:S1287" si="115">IFERROR(IF(AND(LEN(F1224)&gt;0,LEN(J1224)&gt;0),"YES","NO"),"")</f>
        <v>NO</v>
      </c>
      <c r="T1224" s="201" t="str">
        <f t="shared" ref="T1224:T1287" si="116">IFERROR(IF(OR(F1224="BYE",J1224="BYE"),"YES","NO"),"")</f>
        <v>NO</v>
      </c>
      <c r="U1224" s="201" t="str">
        <f t="shared" ref="U1224:U1287" si="117">IF(OR(LEN(G1224)=0,LEN(I1224)=0),"NO","YES")</f>
        <v>NO</v>
      </c>
      <c r="V1224" s="139">
        <f t="shared" ref="V1224:V1287" si="118">IF(LEN(D1224)=0,0,COUNTIFS($D$8:$D$1750,D1224,$G$8:$G$1750,"&lt;&gt;"&amp;"",$I$8:$I$1750,"&lt;&gt;"&amp;""))</f>
        <v>0</v>
      </c>
      <c r="W1224" s="199" t="str">
        <f t="shared" si="114"/>
        <v/>
      </c>
    </row>
    <row r="1225" spans="1:23" ht="18" customHeight="1" x14ac:dyDescent="0.25">
      <c r="A1225" s="69"/>
      <c r="B1225" s="81"/>
      <c r="C1225" s="110"/>
      <c r="D1225" s="145" t="str">
        <f>IFERROR(IF(FixtureCalc!C1221="-","",IF(OR(FixtureCalc!E1221="blank row 1",FixtureCalc!E1221="blank row 2"),"","Matchweek "&amp;FixtureCalc!C1221)),"")</f>
        <v/>
      </c>
      <c r="E1225" s="146" t="str">
        <f>IFERROR(IF(LEN(INDEX(Settings!$D$6:$D$37,MATCH(Fixture!F1225,Settings!$C$6:$C$37,0)))=0,"",INDEX(Settings!$D$6:$D$37,MATCH(Fixture!F1225,Settings!$C$6:$C$37,0))),"")</f>
        <v/>
      </c>
      <c r="F1225" s="187" t="str">
        <f>IFERROR(IF(FixtureCalc!C1221="-","",IF(OR(FixtureCalc!E1221="blank row 1",FixtureCalc!E1221="blank row 2"),"", IF(LEN(INDEX(Settings!$C$6:$C$37,FixtureCalc!E1221))=0,"BYE",INDEX(Settings!$C$6:$C$37,FixtureCalc!E1221))  )),"")</f>
        <v/>
      </c>
      <c r="G1225" s="113"/>
      <c r="H1225" s="82"/>
      <c r="I1225" s="113"/>
      <c r="J1225" s="177" t="str">
        <f>IFERROR(IF(FixtureCalc!C1221="-","",IF(OR(FixtureCalc!F1221="blank row 1",FixtureCalc!F1221="blank row 2"),"",IF(LEN(INDEX(Settings!$C$6:$C$37,FixtureCalc!F1221))=0,"BYE",INDEX(Settings!$C$6:$C$37,FixtureCalc!F1221)) )),"")</f>
        <v/>
      </c>
      <c r="K1225" s="90"/>
      <c r="L1225" s="195" t="str">
        <f t="shared" ref="L1225:L1288" si="119">IFERROR(IF(LEN(W1225)&gt;0,"←",""),"")</f>
        <v/>
      </c>
      <c r="S1225" s="201" t="str">
        <f t="shared" si="115"/>
        <v>NO</v>
      </c>
      <c r="T1225" s="201" t="str">
        <f t="shared" si="116"/>
        <v>NO</v>
      </c>
      <c r="U1225" s="201" t="str">
        <f t="shared" si="117"/>
        <v>NO</v>
      </c>
      <c r="V1225" s="139">
        <f t="shared" si="118"/>
        <v>0</v>
      </c>
      <c r="W1225" s="199" t="str">
        <f t="shared" si="114"/>
        <v/>
      </c>
    </row>
    <row r="1226" spans="1:23" ht="18" customHeight="1" x14ac:dyDescent="0.25">
      <c r="A1226" s="69"/>
      <c r="B1226" s="81"/>
      <c r="C1226" s="110"/>
      <c r="D1226" s="145" t="str">
        <f>IFERROR(IF(FixtureCalc!C1222="-","",IF(OR(FixtureCalc!E1222="blank row 1",FixtureCalc!E1222="blank row 2"),"","Matchweek "&amp;FixtureCalc!C1222)),"")</f>
        <v/>
      </c>
      <c r="E1226" s="146" t="str">
        <f>IFERROR(IF(LEN(INDEX(Settings!$D$6:$D$37,MATCH(Fixture!F1226,Settings!$C$6:$C$37,0)))=0,"",INDEX(Settings!$D$6:$D$37,MATCH(Fixture!F1226,Settings!$C$6:$C$37,0))),"")</f>
        <v/>
      </c>
      <c r="F1226" s="187" t="str">
        <f>IFERROR(IF(FixtureCalc!C1222="-","",IF(OR(FixtureCalc!E1222="blank row 1",FixtureCalc!E1222="blank row 2"),"", IF(LEN(INDEX(Settings!$C$6:$C$37,FixtureCalc!E1222))=0,"BYE",INDEX(Settings!$C$6:$C$37,FixtureCalc!E1222))  )),"")</f>
        <v/>
      </c>
      <c r="G1226" s="113"/>
      <c r="H1226" s="82"/>
      <c r="I1226" s="113"/>
      <c r="J1226" s="177" t="str">
        <f>IFERROR(IF(FixtureCalc!C1222="-","",IF(OR(FixtureCalc!F1222="blank row 1",FixtureCalc!F1222="blank row 2"),"",IF(LEN(INDEX(Settings!$C$6:$C$37,FixtureCalc!F1222))=0,"BYE",INDEX(Settings!$C$6:$C$37,FixtureCalc!F1222)) )),"")</f>
        <v/>
      </c>
      <c r="K1226" s="90"/>
      <c r="L1226" s="195" t="str">
        <f t="shared" si="119"/>
        <v/>
      </c>
      <c r="S1226" s="201" t="str">
        <f t="shared" si="115"/>
        <v>NO</v>
      </c>
      <c r="T1226" s="201" t="str">
        <f t="shared" si="116"/>
        <v>NO</v>
      </c>
      <c r="U1226" s="201" t="str">
        <f t="shared" si="117"/>
        <v>NO</v>
      </c>
      <c r="V1226" s="139">
        <f t="shared" si="118"/>
        <v>0</v>
      </c>
      <c r="W1226" s="199" t="str">
        <f t="shared" ref="W1226:W1289" si="120">IF(S1226="YES",IF(T1226="YES",IF(U1226="YES","← Delete the scores",""),IF(AND(U1226="NO",V1226&gt;0),"← Insert the scores of both teams","")),IF(U1226="YES","← Delete the scores",""))</f>
        <v/>
      </c>
    </row>
    <row r="1227" spans="1:23" ht="18" customHeight="1" x14ac:dyDescent="0.25">
      <c r="A1227" s="69"/>
      <c r="B1227" s="81"/>
      <c r="C1227" s="110"/>
      <c r="D1227" s="145" t="str">
        <f>IFERROR(IF(FixtureCalc!C1223="-","",IF(OR(FixtureCalc!E1223="blank row 1",FixtureCalc!E1223="blank row 2"),"","Matchweek "&amp;FixtureCalc!C1223)),"")</f>
        <v/>
      </c>
      <c r="E1227" s="146" t="str">
        <f>IFERROR(IF(LEN(INDEX(Settings!$D$6:$D$37,MATCH(Fixture!F1227,Settings!$C$6:$C$37,0)))=0,"",INDEX(Settings!$D$6:$D$37,MATCH(Fixture!F1227,Settings!$C$6:$C$37,0))),"")</f>
        <v/>
      </c>
      <c r="F1227" s="187" t="str">
        <f>IFERROR(IF(FixtureCalc!C1223="-","",IF(OR(FixtureCalc!E1223="blank row 1",FixtureCalc!E1223="blank row 2"),"", IF(LEN(INDEX(Settings!$C$6:$C$37,FixtureCalc!E1223))=0,"BYE",INDEX(Settings!$C$6:$C$37,FixtureCalc!E1223))  )),"")</f>
        <v/>
      </c>
      <c r="G1227" s="113"/>
      <c r="H1227" s="82"/>
      <c r="I1227" s="113"/>
      <c r="J1227" s="177" t="str">
        <f>IFERROR(IF(FixtureCalc!C1223="-","",IF(OR(FixtureCalc!F1223="blank row 1",FixtureCalc!F1223="blank row 2"),"",IF(LEN(INDEX(Settings!$C$6:$C$37,FixtureCalc!F1223))=0,"BYE",INDEX(Settings!$C$6:$C$37,FixtureCalc!F1223)) )),"")</f>
        <v/>
      </c>
      <c r="K1227" s="90"/>
      <c r="L1227" s="195" t="str">
        <f t="shared" si="119"/>
        <v/>
      </c>
      <c r="S1227" s="201" t="str">
        <f t="shared" si="115"/>
        <v>NO</v>
      </c>
      <c r="T1227" s="201" t="str">
        <f t="shared" si="116"/>
        <v>NO</v>
      </c>
      <c r="U1227" s="201" t="str">
        <f t="shared" si="117"/>
        <v>NO</v>
      </c>
      <c r="V1227" s="139">
        <f t="shared" si="118"/>
        <v>0</v>
      </c>
      <c r="W1227" s="199" t="str">
        <f t="shared" si="120"/>
        <v/>
      </c>
    </row>
    <row r="1228" spans="1:23" ht="18" customHeight="1" x14ac:dyDescent="0.25">
      <c r="A1228" s="69"/>
      <c r="B1228" s="81"/>
      <c r="C1228" s="110"/>
      <c r="D1228" s="145" t="str">
        <f>IFERROR(IF(FixtureCalc!C1224="-","",IF(OR(FixtureCalc!E1224="blank row 1",FixtureCalc!E1224="blank row 2"),"","Matchweek "&amp;FixtureCalc!C1224)),"")</f>
        <v/>
      </c>
      <c r="E1228" s="146" t="str">
        <f>IFERROR(IF(LEN(INDEX(Settings!$D$6:$D$37,MATCH(Fixture!F1228,Settings!$C$6:$C$37,0)))=0,"",INDEX(Settings!$D$6:$D$37,MATCH(Fixture!F1228,Settings!$C$6:$C$37,0))),"")</f>
        <v/>
      </c>
      <c r="F1228" s="187" t="str">
        <f>IFERROR(IF(FixtureCalc!C1224="-","",IF(OR(FixtureCalc!E1224="blank row 1",FixtureCalc!E1224="blank row 2"),"", IF(LEN(INDEX(Settings!$C$6:$C$37,FixtureCalc!E1224))=0,"BYE",INDEX(Settings!$C$6:$C$37,FixtureCalc!E1224))  )),"")</f>
        <v/>
      </c>
      <c r="G1228" s="113"/>
      <c r="H1228" s="82"/>
      <c r="I1228" s="113"/>
      <c r="J1228" s="177" t="str">
        <f>IFERROR(IF(FixtureCalc!C1224="-","",IF(OR(FixtureCalc!F1224="blank row 1",FixtureCalc!F1224="blank row 2"),"",IF(LEN(INDEX(Settings!$C$6:$C$37,FixtureCalc!F1224))=0,"BYE",INDEX(Settings!$C$6:$C$37,FixtureCalc!F1224)) )),"")</f>
        <v/>
      </c>
      <c r="K1228" s="90"/>
      <c r="L1228" s="195" t="str">
        <f t="shared" si="119"/>
        <v/>
      </c>
      <c r="S1228" s="201" t="str">
        <f t="shared" si="115"/>
        <v>NO</v>
      </c>
      <c r="T1228" s="201" t="str">
        <f t="shared" si="116"/>
        <v>NO</v>
      </c>
      <c r="U1228" s="201" t="str">
        <f t="shared" si="117"/>
        <v>NO</v>
      </c>
      <c r="V1228" s="139">
        <f t="shared" si="118"/>
        <v>0</v>
      </c>
      <c r="W1228" s="199" t="str">
        <f t="shared" si="120"/>
        <v/>
      </c>
    </row>
    <row r="1229" spans="1:23" ht="18" customHeight="1" x14ac:dyDescent="0.25">
      <c r="A1229" s="69"/>
      <c r="B1229" s="81"/>
      <c r="C1229" s="110"/>
      <c r="D1229" s="145" t="str">
        <f>IFERROR(IF(FixtureCalc!C1225="-","",IF(OR(FixtureCalc!E1225="blank row 1",FixtureCalc!E1225="blank row 2"),"","Matchweek "&amp;FixtureCalc!C1225)),"")</f>
        <v/>
      </c>
      <c r="E1229" s="146" t="str">
        <f>IFERROR(IF(LEN(INDEX(Settings!$D$6:$D$37,MATCH(Fixture!F1229,Settings!$C$6:$C$37,0)))=0,"",INDEX(Settings!$D$6:$D$37,MATCH(Fixture!F1229,Settings!$C$6:$C$37,0))),"")</f>
        <v/>
      </c>
      <c r="F1229" s="187" t="str">
        <f>IFERROR(IF(FixtureCalc!C1225="-","",IF(OR(FixtureCalc!E1225="blank row 1",FixtureCalc!E1225="blank row 2"),"", IF(LEN(INDEX(Settings!$C$6:$C$37,FixtureCalc!E1225))=0,"BYE",INDEX(Settings!$C$6:$C$37,FixtureCalc!E1225))  )),"")</f>
        <v/>
      </c>
      <c r="G1229" s="113"/>
      <c r="H1229" s="82"/>
      <c r="I1229" s="113"/>
      <c r="J1229" s="177" t="str">
        <f>IFERROR(IF(FixtureCalc!C1225="-","",IF(OR(FixtureCalc!F1225="blank row 1",FixtureCalc!F1225="blank row 2"),"",IF(LEN(INDEX(Settings!$C$6:$C$37,FixtureCalc!F1225))=0,"BYE",INDEX(Settings!$C$6:$C$37,FixtureCalc!F1225)) )),"")</f>
        <v/>
      </c>
      <c r="K1229" s="90"/>
      <c r="L1229" s="195" t="str">
        <f t="shared" si="119"/>
        <v/>
      </c>
      <c r="S1229" s="201" t="str">
        <f t="shared" si="115"/>
        <v>NO</v>
      </c>
      <c r="T1229" s="201" t="str">
        <f t="shared" si="116"/>
        <v>NO</v>
      </c>
      <c r="U1229" s="201" t="str">
        <f t="shared" si="117"/>
        <v>NO</v>
      </c>
      <c r="V1229" s="139">
        <f t="shared" si="118"/>
        <v>0</v>
      </c>
      <c r="W1229" s="199" t="str">
        <f t="shared" si="120"/>
        <v/>
      </c>
    </row>
    <row r="1230" spans="1:23" ht="18" customHeight="1" x14ac:dyDescent="0.25">
      <c r="A1230" s="69"/>
      <c r="B1230" s="81"/>
      <c r="C1230" s="110"/>
      <c r="D1230" s="145" t="str">
        <f>IFERROR(IF(FixtureCalc!C1226="-","",IF(OR(FixtureCalc!E1226="blank row 1",FixtureCalc!E1226="blank row 2"),"","Matchweek "&amp;FixtureCalc!C1226)),"")</f>
        <v/>
      </c>
      <c r="E1230" s="146" t="str">
        <f>IFERROR(IF(LEN(INDEX(Settings!$D$6:$D$37,MATCH(Fixture!F1230,Settings!$C$6:$C$37,0)))=0,"",INDEX(Settings!$D$6:$D$37,MATCH(Fixture!F1230,Settings!$C$6:$C$37,0))),"")</f>
        <v/>
      </c>
      <c r="F1230" s="187" t="str">
        <f>IFERROR(IF(FixtureCalc!C1226="-","",IF(OR(FixtureCalc!E1226="blank row 1",FixtureCalc!E1226="blank row 2"),"", IF(LEN(INDEX(Settings!$C$6:$C$37,FixtureCalc!E1226))=0,"BYE",INDEX(Settings!$C$6:$C$37,FixtureCalc!E1226))  )),"")</f>
        <v/>
      </c>
      <c r="G1230" s="113"/>
      <c r="H1230" s="82"/>
      <c r="I1230" s="113"/>
      <c r="J1230" s="177" t="str">
        <f>IFERROR(IF(FixtureCalc!C1226="-","",IF(OR(FixtureCalc!F1226="blank row 1",FixtureCalc!F1226="blank row 2"),"",IF(LEN(INDEX(Settings!$C$6:$C$37,FixtureCalc!F1226))=0,"BYE",INDEX(Settings!$C$6:$C$37,FixtureCalc!F1226)) )),"")</f>
        <v/>
      </c>
      <c r="K1230" s="90"/>
      <c r="L1230" s="195" t="str">
        <f t="shared" si="119"/>
        <v/>
      </c>
      <c r="S1230" s="201" t="str">
        <f t="shared" si="115"/>
        <v>NO</v>
      </c>
      <c r="T1230" s="201" t="str">
        <f t="shared" si="116"/>
        <v>NO</v>
      </c>
      <c r="U1230" s="201" t="str">
        <f t="shared" si="117"/>
        <v>NO</v>
      </c>
      <c r="V1230" s="139">
        <f t="shared" si="118"/>
        <v>0</v>
      </c>
      <c r="W1230" s="199" t="str">
        <f t="shared" si="120"/>
        <v/>
      </c>
    </row>
    <row r="1231" spans="1:23" ht="18" customHeight="1" x14ac:dyDescent="0.25">
      <c r="A1231" s="69"/>
      <c r="B1231" s="81"/>
      <c r="C1231" s="110"/>
      <c r="D1231" s="145" t="str">
        <f>IFERROR(IF(FixtureCalc!C1227="-","",IF(OR(FixtureCalc!E1227="blank row 1",FixtureCalc!E1227="blank row 2"),"","Matchweek "&amp;FixtureCalc!C1227)),"")</f>
        <v/>
      </c>
      <c r="E1231" s="146" t="str">
        <f>IFERROR(IF(LEN(INDEX(Settings!$D$6:$D$37,MATCH(Fixture!F1231,Settings!$C$6:$C$37,0)))=0,"",INDEX(Settings!$D$6:$D$37,MATCH(Fixture!F1231,Settings!$C$6:$C$37,0))),"")</f>
        <v/>
      </c>
      <c r="F1231" s="187" t="str">
        <f>IFERROR(IF(FixtureCalc!C1227="-","",IF(OR(FixtureCalc!E1227="blank row 1",FixtureCalc!E1227="blank row 2"),"", IF(LEN(INDEX(Settings!$C$6:$C$37,FixtureCalc!E1227))=0,"BYE",INDEX(Settings!$C$6:$C$37,FixtureCalc!E1227))  )),"")</f>
        <v/>
      </c>
      <c r="G1231" s="113"/>
      <c r="H1231" s="82"/>
      <c r="I1231" s="113"/>
      <c r="J1231" s="177" t="str">
        <f>IFERROR(IF(FixtureCalc!C1227="-","",IF(OR(FixtureCalc!F1227="blank row 1",FixtureCalc!F1227="blank row 2"),"",IF(LEN(INDEX(Settings!$C$6:$C$37,FixtureCalc!F1227))=0,"BYE",INDEX(Settings!$C$6:$C$37,FixtureCalc!F1227)) )),"")</f>
        <v/>
      </c>
      <c r="K1231" s="90"/>
      <c r="L1231" s="195" t="str">
        <f t="shared" si="119"/>
        <v/>
      </c>
      <c r="S1231" s="201" t="str">
        <f t="shared" si="115"/>
        <v>NO</v>
      </c>
      <c r="T1231" s="201" t="str">
        <f t="shared" si="116"/>
        <v>NO</v>
      </c>
      <c r="U1231" s="201" t="str">
        <f t="shared" si="117"/>
        <v>NO</v>
      </c>
      <c r="V1231" s="139">
        <f t="shared" si="118"/>
        <v>0</v>
      </c>
      <c r="W1231" s="199" t="str">
        <f t="shared" si="120"/>
        <v/>
      </c>
    </row>
    <row r="1232" spans="1:23" ht="18" customHeight="1" x14ac:dyDescent="0.25">
      <c r="A1232" s="69"/>
      <c r="B1232" s="81"/>
      <c r="C1232" s="110"/>
      <c r="D1232" s="145" t="str">
        <f>IFERROR(IF(FixtureCalc!C1228="-","",IF(OR(FixtureCalc!E1228="blank row 1",FixtureCalc!E1228="blank row 2"),"","Matchweek "&amp;FixtureCalc!C1228)),"")</f>
        <v/>
      </c>
      <c r="E1232" s="146" t="str">
        <f>IFERROR(IF(LEN(INDEX(Settings!$D$6:$D$37,MATCH(Fixture!F1232,Settings!$C$6:$C$37,0)))=0,"",INDEX(Settings!$D$6:$D$37,MATCH(Fixture!F1232,Settings!$C$6:$C$37,0))),"")</f>
        <v/>
      </c>
      <c r="F1232" s="187" t="str">
        <f>IFERROR(IF(FixtureCalc!C1228="-","",IF(OR(FixtureCalc!E1228="blank row 1",FixtureCalc!E1228="blank row 2"),"", IF(LEN(INDEX(Settings!$C$6:$C$37,FixtureCalc!E1228))=0,"BYE",INDEX(Settings!$C$6:$C$37,FixtureCalc!E1228))  )),"")</f>
        <v/>
      </c>
      <c r="G1232" s="113"/>
      <c r="H1232" s="82"/>
      <c r="I1232" s="113"/>
      <c r="J1232" s="177" t="str">
        <f>IFERROR(IF(FixtureCalc!C1228="-","",IF(OR(FixtureCalc!F1228="blank row 1",FixtureCalc!F1228="blank row 2"),"",IF(LEN(INDEX(Settings!$C$6:$C$37,FixtureCalc!F1228))=0,"BYE",INDEX(Settings!$C$6:$C$37,FixtureCalc!F1228)) )),"")</f>
        <v/>
      </c>
      <c r="K1232" s="90"/>
      <c r="L1232" s="195" t="str">
        <f t="shared" si="119"/>
        <v/>
      </c>
      <c r="S1232" s="201" t="str">
        <f t="shared" si="115"/>
        <v>NO</v>
      </c>
      <c r="T1232" s="201" t="str">
        <f t="shared" si="116"/>
        <v>NO</v>
      </c>
      <c r="U1232" s="201" t="str">
        <f t="shared" si="117"/>
        <v>NO</v>
      </c>
      <c r="V1232" s="139">
        <f t="shared" si="118"/>
        <v>0</v>
      </c>
      <c r="W1232" s="199" t="str">
        <f t="shared" si="120"/>
        <v/>
      </c>
    </row>
    <row r="1233" spans="1:23" ht="18" customHeight="1" x14ac:dyDescent="0.25">
      <c r="A1233" s="69"/>
      <c r="B1233" s="81"/>
      <c r="C1233" s="110"/>
      <c r="D1233" s="145" t="str">
        <f>IFERROR(IF(FixtureCalc!C1229="-","",IF(OR(FixtureCalc!E1229="blank row 1",FixtureCalc!E1229="blank row 2"),"","Matchweek "&amp;FixtureCalc!C1229)),"")</f>
        <v/>
      </c>
      <c r="E1233" s="146" t="str">
        <f>IFERROR(IF(LEN(INDEX(Settings!$D$6:$D$37,MATCH(Fixture!F1233,Settings!$C$6:$C$37,0)))=0,"",INDEX(Settings!$D$6:$D$37,MATCH(Fixture!F1233,Settings!$C$6:$C$37,0))),"")</f>
        <v/>
      </c>
      <c r="F1233" s="187" t="str">
        <f>IFERROR(IF(FixtureCalc!C1229="-","",IF(OR(FixtureCalc!E1229="blank row 1",FixtureCalc!E1229="blank row 2"),"", IF(LEN(INDEX(Settings!$C$6:$C$37,FixtureCalc!E1229))=0,"BYE",INDEX(Settings!$C$6:$C$37,FixtureCalc!E1229))  )),"")</f>
        <v/>
      </c>
      <c r="G1233" s="113"/>
      <c r="H1233" s="82"/>
      <c r="I1233" s="113"/>
      <c r="J1233" s="177" t="str">
        <f>IFERROR(IF(FixtureCalc!C1229="-","",IF(OR(FixtureCalc!F1229="blank row 1",FixtureCalc!F1229="blank row 2"),"",IF(LEN(INDEX(Settings!$C$6:$C$37,FixtureCalc!F1229))=0,"BYE",INDEX(Settings!$C$6:$C$37,FixtureCalc!F1229)) )),"")</f>
        <v/>
      </c>
      <c r="K1233" s="90"/>
      <c r="L1233" s="195" t="str">
        <f t="shared" si="119"/>
        <v/>
      </c>
      <c r="S1233" s="201" t="str">
        <f t="shared" si="115"/>
        <v>NO</v>
      </c>
      <c r="T1233" s="201" t="str">
        <f t="shared" si="116"/>
        <v>NO</v>
      </c>
      <c r="U1233" s="201" t="str">
        <f t="shared" si="117"/>
        <v>NO</v>
      </c>
      <c r="V1233" s="139">
        <f t="shared" si="118"/>
        <v>0</v>
      </c>
      <c r="W1233" s="199" t="str">
        <f t="shared" si="120"/>
        <v/>
      </c>
    </row>
    <row r="1234" spans="1:23" ht="18" customHeight="1" x14ac:dyDescent="0.25">
      <c r="A1234" s="69"/>
      <c r="B1234" s="81"/>
      <c r="C1234" s="110"/>
      <c r="D1234" s="145" t="str">
        <f>IFERROR(IF(FixtureCalc!C1230="-","",IF(OR(FixtureCalc!E1230="blank row 1",FixtureCalc!E1230="blank row 2"),"","Matchweek "&amp;FixtureCalc!C1230)),"")</f>
        <v/>
      </c>
      <c r="E1234" s="146" t="str">
        <f>IFERROR(IF(LEN(INDEX(Settings!$D$6:$D$37,MATCH(Fixture!F1234,Settings!$C$6:$C$37,0)))=0,"",INDEX(Settings!$D$6:$D$37,MATCH(Fixture!F1234,Settings!$C$6:$C$37,0))),"")</f>
        <v/>
      </c>
      <c r="F1234" s="187" t="str">
        <f>IFERROR(IF(FixtureCalc!C1230="-","",IF(OR(FixtureCalc!E1230="blank row 1",FixtureCalc!E1230="blank row 2"),"", IF(LEN(INDEX(Settings!$C$6:$C$37,FixtureCalc!E1230))=0,"BYE",INDEX(Settings!$C$6:$C$37,FixtureCalc!E1230))  )),"")</f>
        <v/>
      </c>
      <c r="G1234" s="113"/>
      <c r="H1234" s="82"/>
      <c r="I1234" s="113"/>
      <c r="J1234" s="177" t="str">
        <f>IFERROR(IF(FixtureCalc!C1230="-","",IF(OR(FixtureCalc!F1230="blank row 1",FixtureCalc!F1230="blank row 2"),"",IF(LEN(INDEX(Settings!$C$6:$C$37,FixtureCalc!F1230))=0,"BYE",INDEX(Settings!$C$6:$C$37,FixtureCalc!F1230)) )),"")</f>
        <v/>
      </c>
      <c r="K1234" s="90"/>
      <c r="L1234" s="195" t="str">
        <f t="shared" si="119"/>
        <v/>
      </c>
      <c r="S1234" s="201" t="str">
        <f t="shared" si="115"/>
        <v>NO</v>
      </c>
      <c r="T1234" s="201" t="str">
        <f t="shared" si="116"/>
        <v>NO</v>
      </c>
      <c r="U1234" s="201" t="str">
        <f t="shared" si="117"/>
        <v>NO</v>
      </c>
      <c r="V1234" s="139">
        <f t="shared" si="118"/>
        <v>0</v>
      </c>
      <c r="W1234" s="199" t="str">
        <f t="shared" si="120"/>
        <v/>
      </c>
    </row>
    <row r="1235" spans="1:23" ht="18" customHeight="1" x14ac:dyDescent="0.25">
      <c r="A1235" s="69"/>
      <c r="B1235" s="81"/>
      <c r="C1235" s="110"/>
      <c r="D1235" s="145" t="str">
        <f>IFERROR(IF(FixtureCalc!C1231="-","",IF(OR(FixtureCalc!E1231="blank row 1",FixtureCalc!E1231="blank row 2"),"","Matchweek "&amp;FixtureCalc!C1231)),"")</f>
        <v/>
      </c>
      <c r="E1235" s="146" t="str">
        <f>IFERROR(IF(LEN(INDEX(Settings!$D$6:$D$37,MATCH(Fixture!F1235,Settings!$C$6:$C$37,0)))=0,"",INDEX(Settings!$D$6:$D$37,MATCH(Fixture!F1235,Settings!$C$6:$C$37,0))),"")</f>
        <v/>
      </c>
      <c r="F1235" s="187" t="str">
        <f>IFERROR(IF(FixtureCalc!C1231="-","",IF(OR(FixtureCalc!E1231="blank row 1",FixtureCalc!E1231="blank row 2"),"", IF(LEN(INDEX(Settings!$C$6:$C$37,FixtureCalc!E1231))=0,"BYE",INDEX(Settings!$C$6:$C$37,FixtureCalc!E1231))  )),"")</f>
        <v/>
      </c>
      <c r="G1235" s="113"/>
      <c r="H1235" s="82"/>
      <c r="I1235" s="113"/>
      <c r="J1235" s="177" t="str">
        <f>IFERROR(IF(FixtureCalc!C1231="-","",IF(OR(FixtureCalc!F1231="blank row 1",FixtureCalc!F1231="blank row 2"),"",IF(LEN(INDEX(Settings!$C$6:$C$37,FixtureCalc!F1231))=0,"BYE",INDEX(Settings!$C$6:$C$37,FixtureCalc!F1231)) )),"")</f>
        <v/>
      </c>
      <c r="K1235" s="90"/>
      <c r="L1235" s="195" t="str">
        <f t="shared" si="119"/>
        <v/>
      </c>
      <c r="S1235" s="201" t="str">
        <f t="shared" si="115"/>
        <v>NO</v>
      </c>
      <c r="T1235" s="201" t="str">
        <f t="shared" si="116"/>
        <v>NO</v>
      </c>
      <c r="U1235" s="201" t="str">
        <f t="shared" si="117"/>
        <v>NO</v>
      </c>
      <c r="V1235" s="139">
        <f t="shared" si="118"/>
        <v>0</v>
      </c>
      <c r="W1235" s="199" t="str">
        <f t="shared" si="120"/>
        <v/>
      </c>
    </row>
    <row r="1236" spans="1:23" ht="18" customHeight="1" x14ac:dyDescent="0.25">
      <c r="A1236" s="69"/>
      <c r="B1236" s="81"/>
      <c r="C1236" s="110"/>
      <c r="D1236" s="145" t="str">
        <f>IFERROR(IF(FixtureCalc!C1232="-","",IF(OR(FixtureCalc!E1232="blank row 1",FixtureCalc!E1232="blank row 2"),"","Matchweek "&amp;FixtureCalc!C1232)),"")</f>
        <v/>
      </c>
      <c r="E1236" s="146" t="str">
        <f>IFERROR(IF(LEN(INDEX(Settings!$D$6:$D$37,MATCH(Fixture!F1236,Settings!$C$6:$C$37,0)))=0,"",INDEX(Settings!$D$6:$D$37,MATCH(Fixture!F1236,Settings!$C$6:$C$37,0))),"")</f>
        <v/>
      </c>
      <c r="F1236" s="187" t="str">
        <f>IFERROR(IF(FixtureCalc!C1232="-","",IF(OR(FixtureCalc!E1232="blank row 1",FixtureCalc!E1232="blank row 2"),"", IF(LEN(INDEX(Settings!$C$6:$C$37,FixtureCalc!E1232))=0,"BYE",INDEX(Settings!$C$6:$C$37,FixtureCalc!E1232))  )),"")</f>
        <v/>
      </c>
      <c r="G1236" s="113"/>
      <c r="H1236" s="82"/>
      <c r="I1236" s="113"/>
      <c r="J1236" s="177" t="str">
        <f>IFERROR(IF(FixtureCalc!C1232="-","",IF(OR(FixtureCalc!F1232="blank row 1",FixtureCalc!F1232="blank row 2"),"",IF(LEN(INDEX(Settings!$C$6:$C$37,FixtureCalc!F1232))=0,"BYE",INDEX(Settings!$C$6:$C$37,FixtureCalc!F1232)) )),"")</f>
        <v/>
      </c>
      <c r="K1236" s="90"/>
      <c r="L1236" s="195" t="str">
        <f t="shared" si="119"/>
        <v/>
      </c>
      <c r="S1236" s="201" t="str">
        <f t="shared" si="115"/>
        <v>NO</v>
      </c>
      <c r="T1236" s="201" t="str">
        <f t="shared" si="116"/>
        <v>NO</v>
      </c>
      <c r="U1236" s="201" t="str">
        <f t="shared" si="117"/>
        <v>NO</v>
      </c>
      <c r="V1236" s="139">
        <f t="shared" si="118"/>
        <v>0</v>
      </c>
      <c r="W1236" s="199" t="str">
        <f t="shared" si="120"/>
        <v/>
      </c>
    </row>
    <row r="1237" spans="1:23" ht="18" customHeight="1" x14ac:dyDescent="0.25">
      <c r="A1237" s="69"/>
      <c r="B1237" s="81"/>
      <c r="C1237" s="110"/>
      <c r="D1237" s="145" t="str">
        <f>IFERROR(IF(FixtureCalc!C1233="-","",IF(OR(FixtureCalc!E1233="blank row 1",FixtureCalc!E1233="blank row 2"),"","Matchweek "&amp;FixtureCalc!C1233)),"")</f>
        <v/>
      </c>
      <c r="E1237" s="146" t="str">
        <f>IFERROR(IF(LEN(INDEX(Settings!$D$6:$D$37,MATCH(Fixture!F1237,Settings!$C$6:$C$37,0)))=0,"",INDEX(Settings!$D$6:$D$37,MATCH(Fixture!F1237,Settings!$C$6:$C$37,0))),"")</f>
        <v/>
      </c>
      <c r="F1237" s="187" t="str">
        <f>IFERROR(IF(FixtureCalc!C1233="-","",IF(OR(FixtureCalc!E1233="blank row 1",FixtureCalc!E1233="blank row 2"),"", IF(LEN(INDEX(Settings!$C$6:$C$37,FixtureCalc!E1233))=0,"BYE",INDEX(Settings!$C$6:$C$37,FixtureCalc!E1233))  )),"")</f>
        <v/>
      </c>
      <c r="G1237" s="113"/>
      <c r="H1237" s="82"/>
      <c r="I1237" s="113"/>
      <c r="J1237" s="177" t="str">
        <f>IFERROR(IF(FixtureCalc!C1233="-","",IF(OR(FixtureCalc!F1233="blank row 1",FixtureCalc!F1233="blank row 2"),"",IF(LEN(INDEX(Settings!$C$6:$C$37,FixtureCalc!F1233))=0,"BYE",INDEX(Settings!$C$6:$C$37,FixtureCalc!F1233)) )),"")</f>
        <v/>
      </c>
      <c r="K1237" s="90"/>
      <c r="L1237" s="195" t="str">
        <f t="shared" si="119"/>
        <v/>
      </c>
      <c r="S1237" s="201" t="str">
        <f t="shared" si="115"/>
        <v>NO</v>
      </c>
      <c r="T1237" s="201" t="str">
        <f t="shared" si="116"/>
        <v>NO</v>
      </c>
      <c r="U1237" s="201" t="str">
        <f t="shared" si="117"/>
        <v>NO</v>
      </c>
      <c r="V1237" s="139">
        <f t="shared" si="118"/>
        <v>0</v>
      </c>
      <c r="W1237" s="199" t="str">
        <f t="shared" si="120"/>
        <v/>
      </c>
    </row>
    <row r="1238" spans="1:23" ht="18" customHeight="1" x14ac:dyDescent="0.25">
      <c r="A1238" s="69"/>
      <c r="B1238" s="81"/>
      <c r="C1238" s="110"/>
      <c r="D1238" s="145" t="str">
        <f>IFERROR(IF(FixtureCalc!C1234="-","",IF(OR(FixtureCalc!E1234="blank row 1",FixtureCalc!E1234="blank row 2"),"","Matchweek "&amp;FixtureCalc!C1234)),"")</f>
        <v/>
      </c>
      <c r="E1238" s="146" t="str">
        <f>IFERROR(IF(LEN(INDEX(Settings!$D$6:$D$37,MATCH(Fixture!F1238,Settings!$C$6:$C$37,0)))=0,"",INDEX(Settings!$D$6:$D$37,MATCH(Fixture!F1238,Settings!$C$6:$C$37,0))),"")</f>
        <v/>
      </c>
      <c r="F1238" s="187" t="str">
        <f>IFERROR(IF(FixtureCalc!C1234="-","",IF(OR(FixtureCalc!E1234="blank row 1",FixtureCalc!E1234="blank row 2"),"", IF(LEN(INDEX(Settings!$C$6:$C$37,FixtureCalc!E1234))=0,"BYE",INDEX(Settings!$C$6:$C$37,FixtureCalc!E1234))  )),"")</f>
        <v/>
      </c>
      <c r="G1238" s="113"/>
      <c r="H1238" s="82"/>
      <c r="I1238" s="113"/>
      <c r="J1238" s="177" t="str">
        <f>IFERROR(IF(FixtureCalc!C1234="-","",IF(OR(FixtureCalc!F1234="blank row 1",FixtureCalc!F1234="blank row 2"),"",IF(LEN(INDEX(Settings!$C$6:$C$37,FixtureCalc!F1234))=0,"BYE",INDEX(Settings!$C$6:$C$37,FixtureCalc!F1234)) )),"")</f>
        <v/>
      </c>
      <c r="K1238" s="90"/>
      <c r="L1238" s="195" t="str">
        <f t="shared" si="119"/>
        <v/>
      </c>
      <c r="S1238" s="201" t="str">
        <f t="shared" si="115"/>
        <v>NO</v>
      </c>
      <c r="T1238" s="201" t="str">
        <f t="shared" si="116"/>
        <v>NO</v>
      </c>
      <c r="U1238" s="201" t="str">
        <f t="shared" si="117"/>
        <v>NO</v>
      </c>
      <c r="V1238" s="139">
        <f t="shared" si="118"/>
        <v>0</v>
      </c>
      <c r="W1238" s="199" t="str">
        <f t="shared" si="120"/>
        <v/>
      </c>
    </row>
    <row r="1239" spans="1:23" ht="18" customHeight="1" x14ac:dyDescent="0.25">
      <c r="A1239" s="69"/>
      <c r="B1239" s="81"/>
      <c r="C1239" s="110"/>
      <c r="D1239" s="145" t="str">
        <f>IFERROR(IF(FixtureCalc!C1235="-","",IF(OR(FixtureCalc!E1235="blank row 1",FixtureCalc!E1235="blank row 2"),"","Matchweek "&amp;FixtureCalc!C1235)),"")</f>
        <v/>
      </c>
      <c r="E1239" s="146" t="str">
        <f>IFERROR(IF(LEN(INDEX(Settings!$D$6:$D$37,MATCH(Fixture!F1239,Settings!$C$6:$C$37,0)))=0,"",INDEX(Settings!$D$6:$D$37,MATCH(Fixture!F1239,Settings!$C$6:$C$37,0))),"")</f>
        <v/>
      </c>
      <c r="F1239" s="187" t="str">
        <f>IFERROR(IF(FixtureCalc!C1235="-","",IF(OR(FixtureCalc!E1235="blank row 1",FixtureCalc!E1235="blank row 2"),"", IF(LEN(INDEX(Settings!$C$6:$C$37,FixtureCalc!E1235))=0,"BYE",INDEX(Settings!$C$6:$C$37,FixtureCalc!E1235))  )),"")</f>
        <v/>
      </c>
      <c r="G1239" s="113"/>
      <c r="H1239" s="82"/>
      <c r="I1239" s="113"/>
      <c r="J1239" s="177" t="str">
        <f>IFERROR(IF(FixtureCalc!C1235="-","",IF(OR(FixtureCalc!F1235="blank row 1",FixtureCalc!F1235="blank row 2"),"",IF(LEN(INDEX(Settings!$C$6:$C$37,FixtureCalc!F1235))=0,"BYE",INDEX(Settings!$C$6:$C$37,FixtureCalc!F1235)) )),"")</f>
        <v/>
      </c>
      <c r="K1239" s="90"/>
      <c r="L1239" s="195" t="str">
        <f t="shared" si="119"/>
        <v/>
      </c>
      <c r="S1239" s="201" t="str">
        <f t="shared" si="115"/>
        <v>NO</v>
      </c>
      <c r="T1239" s="201" t="str">
        <f t="shared" si="116"/>
        <v>NO</v>
      </c>
      <c r="U1239" s="201" t="str">
        <f t="shared" si="117"/>
        <v>NO</v>
      </c>
      <c r="V1239" s="139">
        <f t="shared" si="118"/>
        <v>0</v>
      </c>
      <c r="W1239" s="199" t="str">
        <f t="shared" si="120"/>
        <v/>
      </c>
    </row>
    <row r="1240" spans="1:23" ht="18" customHeight="1" x14ac:dyDescent="0.25">
      <c r="A1240" s="69"/>
      <c r="B1240" s="81"/>
      <c r="C1240" s="110"/>
      <c r="D1240" s="145" t="str">
        <f>IFERROR(IF(FixtureCalc!C1236="-","",IF(OR(FixtureCalc!E1236="blank row 1",FixtureCalc!E1236="blank row 2"),"","Matchweek "&amp;FixtureCalc!C1236)),"")</f>
        <v/>
      </c>
      <c r="E1240" s="146" t="str">
        <f>IFERROR(IF(LEN(INDEX(Settings!$D$6:$D$37,MATCH(Fixture!F1240,Settings!$C$6:$C$37,0)))=0,"",INDEX(Settings!$D$6:$D$37,MATCH(Fixture!F1240,Settings!$C$6:$C$37,0))),"")</f>
        <v/>
      </c>
      <c r="F1240" s="187" t="str">
        <f>IFERROR(IF(FixtureCalc!C1236="-","",IF(OR(FixtureCalc!E1236="blank row 1",FixtureCalc!E1236="blank row 2"),"", IF(LEN(INDEX(Settings!$C$6:$C$37,FixtureCalc!E1236))=0,"BYE",INDEX(Settings!$C$6:$C$37,FixtureCalc!E1236))  )),"")</f>
        <v/>
      </c>
      <c r="G1240" s="113"/>
      <c r="H1240" s="82"/>
      <c r="I1240" s="113"/>
      <c r="J1240" s="177" t="str">
        <f>IFERROR(IF(FixtureCalc!C1236="-","",IF(OR(FixtureCalc!F1236="blank row 1",FixtureCalc!F1236="blank row 2"),"",IF(LEN(INDEX(Settings!$C$6:$C$37,FixtureCalc!F1236))=0,"BYE",INDEX(Settings!$C$6:$C$37,FixtureCalc!F1236)) )),"")</f>
        <v/>
      </c>
      <c r="K1240" s="90"/>
      <c r="L1240" s="195" t="str">
        <f t="shared" si="119"/>
        <v/>
      </c>
      <c r="S1240" s="201" t="str">
        <f t="shared" si="115"/>
        <v>NO</v>
      </c>
      <c r="T1240" s="201" t="str">
        <f t="shared" si="116"/>
        <v>NO</v>
      </c>
      <c r="U1240" s="201" t="str">
        <f t="shared" si="117"/>
        <v>NO</v>
      </c>
      <c r="V1240" s="139">
        <f t="shared" si="118"/>
        <v>0</v>
      </c>
      <c r="W1240" s="199" t="str">
        <f t="shared" si="120"/>
        <v/>
      </c>
    </row>
    <row r="1241" spans="1:23" ht="18" customHeight="1" x14ac:dyDescent="0.25">
      <c r="A1241" s="69"/>
      <c r="B1241" s="81"/>
      <c r="C1241" s="110"/>
      <c r="D1241" s="145" t="str">
        <f>IFERROR(IF(FixtureCalc!C1237="-","",IF(OR(FixtureCalc!E1237="blank row 1",FixtureCalc!E1237="blank row 2"),"","Matchweek "&amp;FixtureCalc!C1237)),"")</f>
        <v/>
      </c>
      <c r="E1241" s="146" t="str">
        <f>IFERROR(IF(LEN(INDEX(Settings!$D$6:$D$37,MATCH(Fixture!F1241,Settings!$C$6:$C$37,0)))=0,"",INDEX(Settings!$D$6:$D$37,MATCH(Fixture!F1241,Settings!$C$6:$C$37,0))),"")</f>
        <v/>
      </c>
      <c r="F1241" s="187" t="str">
        <f>IFERROR(IF(FixtureCalc!C1237="-","",IF(OR(FixtureCalc!E1237="blank row 1",FixtureCalc!E1237="blank row 2"),"", IF(LEN(INDEX(Settings!$C$6:$C$37,FixtureCalc!E1237))=0,"BYE",INDEX(Settings!$C$6:$C$37,FixtureCalc!E1237))  )),"")</f>
        <v/>
      </c>
      <c r="G1241" s="113"/>
      <c r="H1241" s="82"/>
      <c r="I1241" s="113"/>
      <c r="J1241" s="177" t="str">
        <f>IFERROR(IF(FixtureCalc!C1237="-","",IF(OR(FixtureCalc!F1237="blank row 1",FixtureCalc!F1237="blank row 2"),"",IF(LEN(INDEX(Settings!$C$6:$C$37,FixtureCalc!F1237))=0,"BYE",INDEX(Settings!$C$6:$C$37,FixtureCalc!F1237)) )),"")</f>
        <v/>
      </c>
      <c r="K1241" s="90"/>
      <c r="L1241" s="195" t="str">
        <f t="shared" si="119"/>
        <v/>
      </c>
      <c r="S1241" s="201" t="str">
        <f t="shared" si="115"/>
        <v>NO</v>
      </c>
      <c r="T1241" s="201" t="str">
        <f t="shared" si="116"/>
        <v>NO</v>
      </c>
      <c r="U1241" s="201" t="str">
        <f t="shared" si="117"/>
        <v>NO</v>
      </c>
      <c r="V1241" s="139">
        <f t="shared" si="118"/>
        <v>0</v>
      </c>
      <c r="W1241" s="199" t="str">
        <f t="shared" si="120"/>
        <v/>
      </c>
    </row>
    <row r="1242" spans="1:23" ht="18" customHeight="1" x14ac:dyDescent="0.25">
      <c r="A1242" s="69"/>
      <c r="B1242" s="81"/>
      <c r="C1242" s="110"/>
      <c r="D1242" s="145" t="str">
        <f>IFERROR(IF(FixtureCalc!C1238="-","",IF(OR(FixtureCalc!E1238="blank row 1",FixtureCalc!E1238="blank row 2"),"","Matchweek "&amp;FixtureCalc!C1238)),"")</f>
        <v/>
      </c>
      <c r="E1242" s="146" t="str">
        <f>IFERROR(IF(LEN(INDEX(Settings!$D$6:$D$37,MATCH(Fixture!F1242,Settings!$C$6:$C$37,0)))=0,"",INDEX(Settings!$D$6:$D$37,MATCH(Fixture!F1242,Settings!$C$6:$C$37,0))),"")</f>
        <v/>
      </c>
      <c r="F1242" s="187" t="str">
        <f>IFERROR(IF(FixtureCalc!C1238="-","",IF(OR(FixtureCalc!E1238="blank row 1",FixtureCalc!E1238="blank row 2"),"", IF(LEN(INDEX(Settings!$C$6:$C$37,FixtureCalc!E1238))=0,"BYE",INDEX(Settings!$C$6:$C$37,FixtureCalc!E1238))  )),"")</f>
        <v/>
      </c>
      <c r="G1242" s="113"/>
      <c r="H1242" s="82"/>
      <c r="I1242" s="113"/>
      <c r="J1242" s="177" t="str">
        <f>IFERROR(IF(FixtureCalc!C1238="-","",IF(OR(FixtureCalc!F1238="blank row 1",FixtureCalc!F1238="blank row 2"),"",IF(LEN(INDEX(Settings!$C$6:$C$37,FixtureCalc!F1238))=0,"BYE",INDEX(Settings!$C$6:$C$37,FixtureCalc!F1238)) )),"")</f>
        <v/>
      </c>
      <c r="K1242" s="90"/>
      <c r="L1242" s="195" t="str">
        <f t="shared" si="119"/>
        <v/>
      </c>
      <c r="S1242" s="201" t="str">
        <f t="shared" si="115"/>
        <v>NO</v>
      </c>
      <c r="T1242" s="201" t="str">
        <f t="shared" si="116"/>
        <v>NO</v>
      </c>
      <c r="U1242" s="201" t="str">
        <f t="shared" si="117"/>
        <v>NO</v>
      </c>
      <c r="V1242" s="139">
        <f t="shared" si="118"/>
        <v>0</v>
      </c>
      <c r="W1242" s="199" t="str">
        <f t="shared" si="120"/>
        <v/>
      </c>
    </row>
    <row r="1243" spans="1:23" ht="18" customHeight="1" x14ac:dyDescent="0.25">
      <c r="A1243" s="69"/>
      <c r="B1243" s="81"/>
      <c r="C1243" s="110"/>
      <c r="D1243" s="145" t="str">
        <f>IFERROR(IF(FixtureCalc!C1239="-","",IF(OR(FixtureCalc!E1239="blank row 1",FixtureCalc!E1239="blank row 2"),"","Matchweek "&amp;FixtureCalc!C1239)),"")</f>
        <v/>
      </c>
      <c r="E1243" s="146" t="str">
        <f>IFERROR(IF(LEN(INDEX(Settings!$D$6:$D$37,MATCH(Fixture!F1243,Settings!$C$6:$C$37,0)))=0,"",INDEX(Settings!$D$6:$D$37,MATCH(Fixture!F1243,Settings!$C$6:$C$37,0))),"")</f>
        <v/>
      </c>
      <c r="F1243" s="187" t="str">
        <f>IFERROR(IF(FixtureCalc!C1239="-","",IF(OR(FixtureCalc!E1239="blank row 1",FixtureCalc!E1239="blank row 2"),"", IF(LEN(INDEX(Settings!$C$6:$C$37,FixtureCalc!E1239))=0,"BYE",INDEX(Settings!$C$6:$C$37,FixtureCalc!E1239))  )),"")</f>
        <v/>
      </c>
      <c r="G1243" s="113"/>
      <c r="H1243" s="82"/>
      <c r="I1243" s="113"/>
      <c r="J1243" s="177" t="str">
        <f>IFERROR(IF(FixtureCalc!C1239="-","",IF(OR(FixtureCalc!F1239="blank row 1",FixtureCalc!F1239="blank row 2"),"",IF(LEN(INDEX(Settings!$C$6:$C$37,FixtureCalc!F1239))=0,"BYE",INDEX(Settings!$C$6:$C$37,FixtureCalc!F1239)) )),"")</f>
        <v/>
      </c>
      <c r="K1243" s="90"/>
      <c r="L1243" s="195" t="str">
        <f t="shared" si="119"/>
        <v/>
      </c>
      <c r="S1243" s="201" t="str">
        <f t="shared" si="115"/>
        <v>NO</v>
      </c>
      <c r="T1243" s="201" t="str">
        <f t="shared" si="116"/>
        <v>NO</v>
      </c>
      <c r="U1243" s="201" t="str">
        <f t="shared" si="117"/>
        <v>NO</v>
      </c>
      <c r="V1243" s="139">
        <f t="shared" si="118"/>
        <v>0</v>
      </c>
      <c r="W1243" s="199" t="str">
        <f t="shared" si="120"/>
        <v/>
      </c>
    </row>
    <row r="1244" spans="1:23" ht="18" customHeight="1" x14ac:dyDescent="0.25">
      <c r="A1244" s="69"/>
      <c r="B1244" s="81"/>
      <c r="C1244" s="110"/>
      <c r="D1244" s="145" t="str">
        <f>IFERROR(IF(FixtureCalc!C1240="-","",IF(OR(FixtureCalc!E1240="blank row 1",FixtureCalc!E1240="blank row 2"),"","Matchweek "&amp;FixtureCalc!C1240)),"")</f>
        <v/>
      </c>
      <c r="E1244" s="146" t="str">
        <f>IFERROR(IF(LEN(INDEX(Settings!$D$6:$D$37,MATCH(Fixture!F1244,Settings!$C$6:$C$37,0)))=0,"",INDEX(Settings!$D$6:$D$37,MATCH(Fixture!F1244,Settings!$C$6:$C$37,0))),"")</f>
        <v/>
      </c>
      <c r="F1244" s="187" t="str">
        <f>IFERROR(IF(FixtureCalc!C1240="-","",IF(OR(FixtureCalc!E1240="blank row 1",FixtureCalc!E1240="blank row 2"),"", IF(LEN(INDEX(Settings!$C$6:$C$37,FixtureCalc!E1240))=0,"BYE",INDEX(Settings!$C$6:$C$37,FixtureCalc!E1240))  )),"")</f>
        <v/>
      </c>
      <c r="G1244" s="113"/>
      <c r="H1244" s="82"/>
      <c r="I1244" s="113"/>
      <c r="J1244" s="177" t="str">
        <f>IFERROR(IF(FixtureCalc!C1240="-","",IF(OR(FixtureCalc!F1240="blank row 1",FixtureCalc!F1240="blank row 2"),"",IF(LEN(INDEX(Settings!$C$6:$C$37,FixtureCalc!F1240))=0,"BYE",INDEX(Settings!$C$6:$C$37,FixtureCalc!F1240)) )),"")</f>
        <v/>
      </c>
      <c r="K1244" s="90"/>
      <c r="L1244" s="195" t="str">
        <f t="shared" si="119"/>
        <v/>
      </c>
      <c r="S1244" s="201" t="str">
        <f t="shared" si="115"/>
        <v>NO</v>
      </c>
      <c r="T1244" s="201" t="str">
        <f t="shared" si="116"/>
        <v>NO</v>
      </c>
      <c r="U1244" s="201" t="str">
        <f t="shared" si="117"/>
        <v>NO</v>
      </c>
      <c r="V1244" s="139">
        <f t="shared" si="118"/>
        <v>0</v>
      </c>
      <c r="W1244" s="199" t="str">
        <f t="shared" si="120"/>
        <v/>
      </c>
    </row>
    <row r="1245" spans="1:23" ht="18" customHeight="1" x14ac:dyDescent="0.25">
      <c r="A1245" s="69"/>
      <c r="B1245" s="81"/>
      <c r="C1245" s="110"/>
      <c r="D1245" s="145" t="str">
        <f>IFERROR(IF(FixtureCalc!C1241="-","",IF(OR(FixtureCalc!E1241="blank row 1",FixtureCalc!E1241="blank row 2"),"","Matchweek "&amp;FixtureCalc!C1241)),"")</f>
        <v/>
      </c>
      <c r="E1245" s="146" t="str">
        <f>IFERROR(IF(LEN(INDEX(Settings!$D$6:$D$37,MATCH(Fixture!F1245,Settings!$C$6:$C$37,0)))=0,"",INDEX(Settings!$D$6:$D$37,MATCH(Fixture!F1245,Settings!$C$6:$C$37,0))),"")</f>
        <v/>
      </c>
      <c r="F1245" s="187" t="str">
        <f>IFERROR(IF(FixtureCalc!C1241="-","",IF(OR(FixtureCalc!E1241="blank row 1",FixtureCalc!E1241="blank row 2"),"", IF(LEN(INDEX(Settings!$C$6:$C$37,FixtureCalc!E1241))=0,"BYE",INDEX(Settings!$C$6:$C$37,FixtureCalc!E1241))  )),"")</f>
        <v/>
      </c>
      <c r="G1245" s="113"/>
      <c r="H1245" s="82"/>
      <c r="I1245" s="113"/>
      <c r="J1245" s="177" t="str">
        <f>IFERROR(IF(FixtureCalc!C1241="-","",IF(OR(FixtureCalc!F1241="blank row 1",FixtureCalc!F1241="blank row 2"),"",IF(LEN(INDEX(Settings!$C$6:$C$37,FixtureCalc!F1241))=0,"BYE",INDEX(Settings!$C$6:$C$37,FixtureCalc!F1241)) )),"")</f>
        <v/>
      </c>
      <c r="K1245" s="90"/>
      <c r="L1245" s="195" t="str">
        <f t="shared" si="119"/>
        <v/>
      </c>
      <c r="S1245" s="201" t="str">
        <f t="shared" si="115"/>
        <v>NO</v>
      </c>
      <c r="T1245" s="201" t="str">
        <f t="shared" si="116"/>
        <v>NO</v>
      </c>
      <c r="U1245" s="201" t="str">
        <f t="shared" si="117"/>
        <v>NO</v>
      </c>
      <c r="V1245" s="139">
        <f t="shared" si="118"/>
        <v>0</v>
      </c>
      <c r="W1245" s="199" t="str">
        <f t="shared" si="120"/>
        <v/>
      </c>
    </row>
    <row r="1246" spans="1:23" ht="18" customHeight="1" x14ac:dyDescent="0.25">
      <c r="A1246" s="69"/>
      <c r="B1246" s="81"/>
      <c r="C1246" s="110"/>
      <c r="D1246" s="145" t="str">
        <f>IFERROR(IF(FixtureCalc!C1242="-","",IF(OR(FixtureCalc!E1242="blank row 1",FixtureCalc!E1242="blank row 2"),"","Matchweek "&amp;FixtureCalc!C1242)),"")</f>
        <v/>
      </c>
      <c r="E1246" s="146" t="str">
        <f>IFERROR(IF(LEN(INDEX(Settings!$D$6:$D$37,MATCH(Fixture!F1246,Settings!$C$6:$C$37,0)))=0,"",INDEX(Settings!$D$6:$D$37,MATCH(Fixture!F1246,Settings!$C$6:$C$37,0))),"")</f>
        <v/>
      </c>
      <c r="F1246" s="187" t="str">
        <f>IFERROR(IF(FixtureCalc!C1242="-","",IF(OR(FixtureCalc!E1242="blank row 1",FixtureCalc!E1242="blank row 2"),"", IF(LEN(INDEX(Settings!$C$6:$C$37,FixtureCalc!E1242))=0,"BYE",INDEX(Settings!$C$6:$C$37,FixtureCalc!E1242))  )),"")</f>
        <v/>
      </c>
      <c r="G1246" s="113"/>
      <c r="H1246" s="82"/>
      <c r="I1246" s="113"/>
      <c r="J1246" s="177" t="str">
        <f>IFERROR(IF(FixtureCalc!C1242="-","",IF(OR(FixtureCalc!F1242="blank row 1",FixtureCalc!F1242="blank row 2"),"",IF(LEN(INDEX(Settings!$C$6:$C$37,FixtureCalc!F1242))=0,"BYE",INDEX(Settings!$C$6:$C$37,FixtureCalc!F1242)) )),"")</f>
        <v/>
      </c>
      <c r="K1246" s="90"/>
      <c r="L1246" s="195" t="str">
        <f t="shared" si="119"/>
        <v/>
      </c>
      <c r="S1246" s="201" t="str">
        <f t="shared" si="115"/>
        <v>NO</v>
      </c>
      <c r="T1246" s="201" t="str">
        <f t="shared" si="116"/>
        <v>NO</v>
      </c>
      <c r="U1246" s="201" t="str">
        <f t="shared" si="117"/>
        <v>NO</v>
      </c>
      <c r="V1246" s="139">
        <f t="shared" si="118"/>
        <v>0</v>
      </c>
      <c r="W1246" s="199" t="str">
        <f t="shared" si="120"/>
        <v/>
      </c>
    </row>
    <row r="1247" spans="1:23" ht="18" customHeight="1" x14ac:dyDescent="0.25">
      <c r="A1247" s="69"/>
      <c r="B1247" s="81"/>
      <c r="C1247" s="110"/>
      <c r="D1247" s="145" t="str">
        <f>IFERROR(IF(FixtureCalc!C1243="-","",IF(OR(FixtureCalc!E1243="blank row 1",FixtureCalc!E1243="blank row 2"),"","Matchweek "&amp;FixtureCalc!C1243)),"")</f>
        <v/>
      </c>
      <c r="E1247" s="146" t="str">
        <f>IFERROR(IF(LEN(INDEX(Settings!$D$6:$D$37,MATCH(Fixture!F1247,Settings!$C$6:$C$37,0)))=0,"",INDEX(Settings!$D$6:$D$37,MATCH(Fixture!F1247,Settings!$C$6:$C$37,0))),"")</f>
        <v/>
      </c>
      <c r="F1247" s="187" t="str">
        <f>IFERROR(IF(FixtureCalc!C1243="-","",IF(OR(FixtureCalc!E1243="blank row 1",FixtureCalc!E1243="blank row 2"),"", IF(LEN(INDEX(Settings!$C$6:$C$37,FixtureCalc!E1243))=0,"BYE",INDEX(Settings!$C$6:$C$37,FixtureCalc!E1243))  )),"")</f>
        <v/>
      </c>
      <c r="G1247" s="113"/>
      <c r="H1247" s="82"/>
      <c r="I1247" s="113"/>
      <c r="J1247" s="177" t="str">
        <f>IFERROR(IF(FixtureCalc!C1243="-","",IF(OR(FixtureCalc!F1243="blank row 1",FixtureCalc!F1243="blank row 2"),"",IF(LEN(INDEX(Settings!$C$6:$C$37,FixtureCalc!F1243))=0,"BYE",INDEX(Settings!$C$6:$C$37,FixtureCalc!F1243)) )),"")</f>
        <v/>
      </c>
      <c r="K1247" s="90"/>
      <c r="L1247" s="195" t="str">
        <f t="shared" si="119"/>
        <v/>
      </c>
      <c r="S1247" s="201" t="str">
        <f t="shared" si="115"/>
        <v>NO</v>
      </c>
      <c r="T1247" s="201" t="str">
        <f t="shared" si="116"/>
        <v>NO</v>
      </c>
      <c r="U1247" s="201" t="str">
        <f t="shared" si="117"/>
        <v>NO</v>
      </c>
      <c r="V1247" s="139">
        <f t="shared" si="118"/>
        <v>0</v>
      </c>
      <c r="W1247" s="199" t="str">
        <f t="shared" si="120"/>
        <v/>
      </c>
    </row>
    <row r="1248" spans="1:23" ht="18" customHeight="1" x14ac:dyDescent="0.25">
      <c r="A1248" s="69"/>
      <c r="B1248" s="81"/>
      <c r="C1248" s="110"/>
      <c r="D1248" s="145" t="str">
        <f>IFERROR(IF(FixtureCalc!C1244="-","",IF(OR(FixtureCalc!E1244="blank row 1",FixtureCalc!E1244="blank row 2"),"","Matchweek "&amp;FixtureCalc!C1244)),"")</f>
        <v/>
      </c>
      <c r="E1248" s="146" t="str">
        <f>IFERROR(IF(LEN(INDEX(Settings!$D$6:$D$37,MATCH(Fixture!F1248,Settings!$C$6:$C$37,0)))=0,"",INDEX(Settings!$D$6:$D$37,MATCH(Fixture!F1248,Settings!$C$6:$C$37,0))),"")</f>
        <v/>
      </c>
      <c r="F1248" s="187" t="str">
        <f>IFERROR(IF(FixtureCalc!C1244="-","",IF(OR(FixtureCalc!E1244="blank row 1",FixtureCalc!E1244="blank row 2"),"", IF(LEN(INDEX(Settings!$C$6:$C$37,FixtureCalc!E1244))=0,"BYE",INDEX(Settings!$C$6:$C$37,FixtureCalc!E1244))  )),"")</f>
        <v/>
      </c>
      <c r="G1248" s="113"/>
      <c r="H1248" s="82"/>
      <c r="I1248" s="113"/>
      <c r="J1248" s="177" t="str">
        <f>IFERROR(IF(FixtureCalc!C1244="-","",IF(OR(FixtureCalc!F1244="blank row 1",FixtureCalc!F1244="blank row 2"),"",IF(LEN(INDEX(Settings!$C$6:$C$37,FixtureCalc!F1244))=0,"BYE",INDEX(Settings!$C$6:$C$37,FixtureCalc!F1244)) )),"")</f>
        <v/>
      </c>
      <c r="K1248" s="90"/>
      <c r="L1248" s="195" t="str">
        <f t="shared" si="119"/>
        <v/>
      </c>
      <c r="S1248" s="201" t="str">
        <f t="shared" si="115"/>
        <v>NO</v>
      </c>
      <c r="T1248" s="201" t="str">
        <f t="shared" si="116"/>
        <v>NO</v>
      </c>
      <c r="U1248" s="201" t="str">
        <f t="shared" si="117"/>
        <v>NO</v>
      </c>
      <c r="V1248" s="139">
        <f t="shared" si="118"/>
        <v>0</v>
      </c>
      <c r="W1248" s="199" t="str">
        <f t="shared" si="120"/>
        <v/>
      </c>
    </row>
    <row r="1249" spans="1:23" ht="18" customHeight="1" x14ac:dyDescent="0.25">
      <c r="A1249" s="69"/>
      <c r="B1249" s="81"/>
      <c r="C1249" s="110"/>
      <c r="D1249" s="145" t="str">
        <f>IFERROR(IF(FixtureCalc!C1245="-","",IF(OR(FixtureCalc!E1245="blank row 1",FixtureCalc!E1245="blank row 2"),"","Matchweek "&amp;FixtureCalc!C1245)),"")</f>
        <v/>
      </c>
      <c r="E1249" s="146" t="str">
        <f>IFERROR(IF(LEN(INDEX(Settings!$D$6:$D$37,MATCH(Fixture!F1249,Settings!$C$6:$C$37,0)))=0,"",INDEX(Settings!$D$6:$D$37,MATCH(Fixture!F1249,Settings!$C$6:$C$37,0))),"")</f>
        <v/>
      </c>
      <c r="F1249" s="187" t="str">
        <f>IFERROR(IF(FixtureCalc!C1245="-","",IF(OR(FixtureCalc!E1245="blank row 1",FixtureCalc!E1245="blank row 2"),"", IF(LEN(INDEX(Settings!$C$6:$C$37,FixtureCalc!E1245))=0,"BYE",INDEX(Settings!$C$6:$C$37,FixtureCalc!E1245))  )),"")</f>
        <v/>
      </c>
      <c r="G1249" s="113"/>
      <c r="H1249" s="82"/>
      <c r="I1249" s="113"/>
      <c r="J1249" s="177" t="str">
        <f>IFERROR(IF(FixtureCalc!C1245="-","",IF(OR(FixtureCalc!F1245="blank row 1",FixtureCalc!F1245="blank row 2"),"",IF(LEN(INDEX(Settings!$C$6:$C$37,FixtureCalc!F1245))=0,"BYE",INDEX(Settings!$C$6:$C$37,FixtureCalc!F1245)) )),"")</f>
        <v/>
      </c>
      <c r="K1249" s="90"/>
      <c r="L1249" s="195" t="str">
        <f t="shared" si="119"/>
        <v/>
      </c>
      <c r="S1249" s="201" t="str">
        <f t="shared" si="115"/>
        <v>NO</v>
      </c>
      <c r="T1249" s="201" t="str">
        <f t="shared" si="116"/>
        <v>NO</v>
      </c>
      <c r="U1249" s="201" t="str">
        <f t="shared" si="117"/>
        <v>NO</v>
      </c>
      <c r="V1249" s="139">
        <f t="shared" si="118"/>
        <v>0</v>
      </c>
      <c r="W1249" s="199" t="str">
        <f t="shared" si="120"/>
        <v/>
      </c>
    </row>
    <row r="1250" spans="1:23" ht="18" customHeight="1" x14ac:dyDescent="0.25">
      <c r="A1250" s="69"/>
      <c r="B1250" s="81"/>
      <c r="C1250" s="110"/>
      <c r="D1250" s="145" t="str">
        <f>IFERROR(IF(FixtureCalc!C1246="-","",IF(OR(FixtureCalc!E1246="blank row 1",FixtureCalc!E1246="blank row 2"),"","Matchweek "&amp;FixtureCalc!C1246)),"")</f>
        <v/>
      </c>
      <c r="E1250" s="146" t="str">
        <f>IFERROR(IF(LEN(INDEX(Settings!$D$6:$D$37,MATCH(Fixture!F1250,Settings!$C$6:$C$37,0)))=0,"",INDEX(Settings!$D$6:$D$37,MATCH(Fixture!F1250,Settings!$C$6:$C$37,0))),"")</f>
        <v/>
      </c>
      <c r="F1250" s="187" t="str">
        <f>IFERROR(IF(FixtureCalc!C1246="-","",IF(OR(FixtureCalc!E1246="blank row 1",FixtureCalc!E1246="blank row 2"),"", IF(LEN(INDEX(Settings!$C$6:$C$37,FixtureCalc!E1246))=0,"BYE",INDEX(Settings!$C$6:$C$37,FixtureCalc!E1246))  )),"")</f>
        <v/>
      </c>
      <c r="G1250" s="113"/>
      <c r="H1250" s="82"/>
      <c r="I1250" s="113"/>
      <c r="J1250" s="177" t="str">
        <f>IFERROR(IF(FixtureCalc!C1246="-","",IF(OR(FixtureCalc!F1246="blank row 1",FixtureCalc!F1246="blank row 2"),"",IF(LEN(INDEX(Settings!$C$6:$C$37,FixtureCalc!F1246))=0,"BYE",INDEX(Settings!$C$6:$C$37,FixtureCalc!F1246)) )),"")</f>
        <v/>
      </c>
      <c r="K1250" s="90"/>
      <c r="L1250" s="195" t="str">
        <f t="shared" si="119"/>
        <v/>
      </c>
      <c r="S1250" s="201" t="str">
        <f t="shared" si="115"/>
        <v>NO</v>
      </c>
      <c r="T1250" s="201" t="str">
        <f t="shared" si="116"/>
        <v>NO</v>
      </c>
      <c r="U1250" s="201" t="str">
        <f t="shared" si="117"/>
        <v>NO</v>
      </c>
      <c r="V1250" s="139">
        <f t="shared" si="118"/>
        <v>0</v>
      </c>
      <c r="W1250" s="199" t="str">
        <f t="shared" si="120"/>
        <v/>
      </c>
    </row>
    <row r="1251" spans="1:23" ht="18" customHeight="1" x14ac:dyDescent="0.25">
      <c r="A1251" s="69"/>
      <c r="B1251" s="81"/>
      <c r="C1251" s="110"/>
      <c r="D1251" s="145" t="str">
        <f>IFERROR(IF(FixtureCalc!C1247="-","",IF(OR(FixtureCalc!E1247="blank row 1",FixtureCalc!E1247="blank row 2"),"","Matchweek "&amp;FixtureCalc!C1247)),"")</f>
        <v/>
      </c>
      <c r="E1251" s="146" t="str">
        <f>IFERROR(IF(LEN(INDEX(Settings!$D$6:$D$37,MATCH(Fixture!F1251,Settings!$C$6:$C$37,0)))=0,"",INDEX(Settings!$D$6:$D$37,MATCH(Fixture!F1251,Settings!$C$6:$C$37,0))),"")</f>
        <v/>
      </c>
      <c r="F1251" s="187" t="str">
        <f>IFERROR(IF(FixtureCalc!C1247="-","",IF(OR(FixtureCalc!E1247="blank row 1",FixtureCalc!E1247="blank row 2"),"", IF(LEN(INDEX(Settings!$C$6:$C$37,FixtureCalc!E1247))=0,"BYE",INDEX(Settings!$C$6:$C$37,FixtureCalc!E1247))  )),"")</f>
        <v/>
      </c>
      <c r="G1251" s="113"/>
      <c r="H1251" s="82"/>
      <c r="I1251" s="113"/>
      <c r="J1251" s="177" t="str">
        <f>IFERROR(IF(FixtureCalc!C1247="-","",IF(OR(FixtureCalc!F1247="blank row 1",FixtureCalc!F1247="blank row 2"),"",IF(LEN(INDEX(Settings!$C$6:$C$37,FixtureCalc!F1247))=0,"BYE",INDEX(Settings!$C$6:$C$37,FixtureCalc!F1247)) )),"")</f>
        <v/>
      </c>
      <c r="K1251" s="90"/>
      <c r="L1251" s="195" t="str">
        <f t="shared" si="119"/>
        <v/>
      </c>
      <c r="S1251" s="201" t="str">
        <f t="shared" si="115"/>
        <v>NO</v>
      </c>
      <c r="T1251" s="201" t="str">
        <f t="shared" si="116"/>
        <v>NO</v>
      </c>
      <c r="U1251" s="201" t="str">
        <f t="shared" si="117"/>
        <v>NO</v>
      </c>
      <c r="V1251" s="139">
        <f t="shared" si="118"/>
        <v>0</v>
      </c>
      <c r="W1251" s="199" t="str">
        <f t="shared" si="120"/>
        <v/>
      </c>
    </row>
    <row r="1252" spans="1:23" ht="18" customHeight="1" x14ac:dyDescent="0.25">
      <c r="A1252" s="69"/>
      <c r="B1252" s="81"/>
      <c r="C1252" s="110"/>
      <c r="D1252" s="145" t="str">
        <f>IFERROR(IF(FixtureCalc!C1248="-","",IF(OR(FixtureCalc!E1248="blank row 1",FixtureCalc!E1248="blank row 2"),"","Matchweek "&amp;FixtureCalc!C1248)),"")</f>
        <v/>
      </c>
      <c r="E1252" s="146" t="str">
        <f>IFERROR(IF(LEN(INDEX(Settings!$D$6:$D$37,MATCH(Fixture!F1252,Settings!$C$6:$C$37,0)))=0,"",INDEX(Settings!$D$6:$D$37,MATCH(Fixture!F1252,Settings!$C$6:$C$37,0))),"")</f>
        <v/>
      </c>
      <c r="F1252" s="187" t="str">
        <f>IFERROR(IF(FixtureCalc!C1248="-","",IF(OR(FixtureCalc!E1248="blank row 1",FixtureCalc!E1248="blank row 2"),"", IF(LEN(INDEX(Settings!$C$6:$C$37,FixtureCalc!E1248))=0,"BYE",INDEX(Settings!$C$6:$C$37,FixtureCalc!E1248))  )),"")</f>
        <v/>
      </c>
      <c r="G1252" s="113"/>
      <c r="H1252" s="82"/>
      <c r="I1252" s="113"/>
      <c r="J1252" s="177" t="str">
        <f>IFERROR(IF(FixtureCalc!C1248="-","",IF(OR(FixtureCalc!F1248="blank row 1",FixtureCalc!F1248="blank row 2"),"",IF(LEN(INDEX(Settings!$C$6:$C$37,FixtureCalc!F1248))=0,"BYE",INDEX(Settings!$C$6:$C$37,FixtureCalc!F1248)) )),"")</f>
        <v/>
      </c>
      <c r="K1252" s="90"/>
      <c r="L1252" s="195" t="str">
        <f t="shared" si="119"/>
        <v/>
      </c>
      <c r="S1252" s="201" t="str">
        <f t="shared" si="115"/>
        <v>NO</v>
      </c>
      <c r="T1252" s="201" t="str">
        <f t="shared" si="116"/>
        <v>NO</v>
      </c>
      <c r="U1252" s="201" t="str">
        <f t="shared" si="117"/>
        <v>NO</v>
      </c>
      <c r="V1252" s="139">
        <f t="shared" si="118"/>
        <v>0</v>
      </c>
      <c r="W1252" s="199" t="str">
        <f t="shared" si="120"/>
        <v/>
      </c>
    </row>
    <row r="1253" spans="1:23" ht="18" customHeight="1" x14ac:dyDescent="0.25">
      <c r="A1253" s="69"/>
      <c r="B1253" s="81"/>
      <c r="C1253" s="110"/>
      <c r="D1253" s="145" t="str">
        <f>IFERROR(IF(FixtureCalc!C1249="-","",IF(OR(FixtureCalc!E1249="blank row 1",FixtureCalc!E1249="blank row 2"),"","Matchweek "&amp;FixtureCalc!C1249)),"")</f>
        <v/>
      </c>
      <c r="E1253" s="146" t="str">
        <f>IFERROR(IF(LEN(INDEX(Settings!$D$6:$D$37,MATCH(Fixture!F1253,Settings!$C$6:$C$37,0)))=0,"",INDEX(Settings!$D$6:$D$37,MATCH(Fixture!F1253,Settings!$C$6:$C$37,0))),"")</f>
        <v/>
      </c>
      <c r="F1253" s="187" t="str">
        <f>IFERROR(IF(FixtureCalc!C1249="-","",IF(OR(FixtureCalc!E1249="blank row 1",FixtureCalc!E1249="blank row 2"),"", IF(LEN(INDEX(Settings!$C$6:$C$37,FixtureCalc!E1249))=0,"BYE",INDEX(Settings!$C$6:$C$37,FixtureCalc!E1249))  )),"")</f>
        <v/>
      </c>
      <c r="G1253" s="113"/>
      <c r="H1253" s="82"/>
      <c r="I1253" s="113"/>
      <c r="J1253" s="177" t="str">
        <f>IFERROR(IF(FixtureCalc!C1249="-","",IF(OR(FixtureCalc!F1249="blank row 1",FixtureCalc!F1249="blank row 2"),"",IF(LEN(INDEX(Settings!$C$6:$C$37,FixtureCalc!F1249))=0,"BYE",INDEX(Settings!$C$6:$C$37,FixtureCalc!F1249)) )),"")</f>
        <v/>
      </c>
      <c r="K1253" s="90"/>
      <c r="L1253" s="195" t="str">
        <f t="shared" si="119"/>
        <v/>
      </c>
      <c r="S1253" s="201" t="str">
        <f t="shared" si="115"/>
        <v>NO</v>
      </c>
      <c r="T1253" s="201" t="str">
        <f t="shared" si="116"/>
        <v>NO</v>
      </c>
      <c r="U1253" s="201" t="str">
        <f t="shared" si="117"/>
        <v>NO</v>
      </c>
      <c r="V1253" s="139">
        <f t="shared" si="118"/>
        <v>0</v>
      </c>
      <c r="W1253" s="199" t="str">
        <f t="shared" si="120"/>
        <v/>
      </c>
    </row>
    <row r="1254" spans="1:23" ht="18" customHeight="1" x14ac:dyDescent="0.25">
      <c r="A1254" s="69"/>
      <c r="B1254" s="81"/>
      <c r="C1254" s="110"/>
      <c r="D1254" s="145" t="str">
        <f>IFERROR(IF(FixtureCalc!C1250="-","",IF(OR(FixtureCalc!E1250="blank row 1",FixtureCalc!E1250="blank row 2"),"","Matchweek "&amp;FixtureCalc!C1250)),"")</f>
        <v/>
      </c>
      <c r="E1254" s="146" t="str">
        <f>IFERROR(IF(LEN(INDEX(Settings!$D$6:$D$37,MATCH(Fixture!F1254,Settings!$C$6:$C$37,0)))=0,"",INDEX(Settings!$D$6:$D$37,MATCH(Fixture!F1254,Settings!$C$6:$C$37,0))),"")</f>
        <v/>
      </c>
      <c r="F1254" s="187" t="str">
        <f>IFERROR(IF(FixtureCalc!C1250="-","",IF(OR(FixtureCalc!E1250="blank row 1",FixtureCalc!E1250="blank row 2"),"", IF(LEN(INDEX(Settings!$C$6:$C$37,FixtureCalc!E1250))=0,"BYE",INDEX(Settings!$C$6:$C$37,FixtureCalc!E1250))  )),"")</f>
        <v/>
      </c>
      <c r="G1254" s="113"/>
      <c r="H1254" s="82"/>
      <c r="I1254" s="113"/>
      <c r="J1254" s="177" t="str">
        <f>IFERROR(IF(FixtureCalc!C1250="-","",IF(OR(FixtureCalc!F1250="blank row 1",FixtureCalc!F1250="blank row 2"),"",IF(LEN(INDEX(Settings!$C$6:$C$37,FixtureCalc!F1250))=0,"BYE",INDEX(Settings!$C$6:$C$37,FixtureCalc!F1250)) )),"")</f>
        <v/>
      </c>
      <c r="K1254" s="90"/>
      <c r="L1254" s="195" t="str">
        <f t="shared" si="119"/>
        <v/>
      </c>
      <c r="S1254" s="201" t="str">
        <f t="shared" si="115"/>
        <v>NO</v>
      </c>
      <c r="T1254" s="201" t="str">
        <f t="shared" si="116"/>
        <v>NO</v>
      </c>
      <c r="U1254" s="201" t="str">
        <f t="shared" si="117"/>
        <v>NO</v>
      </c>
      <c r="V1254" s="139">
        <f t="shared" si="118"/>
        <v>0</v>
      </c>
      <c r="W1254" s="199" t="str">
        <f t="shared" si="120"/>
        <v/>
      </c>
    </row>
    <row r="1255" spans="1:23" ht="18" customHeight="1" x14ac:dyDescent="0.25">
      <c r="A1255" s="69"/>
      <c r="B1255" s="81"/>
      <c r="C1255" s="110"/>
      <c r="D1255" s="145" t="str">
        <f>IFERROR(IF(FixtureCalc!C1251="-","",IF(OR(FixtureCalc!E1251="blank row 1",FixtureCalc!E1251="blank row 2"),"","Matchweek "&amp;FixtureCalc!C1251)),"")</f>
        <v/>
      </c>
      <c r="E1255" s="146" t="str">
        <f>IFERROR(IF(LEN(INDEX(Settings!$D$6:$D$37,MATCH(Fixture!F1255,Settings!$C$6:$C$37,0)))=0,"",INDEX(Settings!$D$6:$D$37,MATCH(Fixture!F1255,Settings!$C$6:$C$37,0))),"")</f>
        <v/>
      </c>
      <c r="F1255" s="187" t="str">
        <f>IFERROR(IF(FixtureCalc!C1251="-","",IF(OR(FixtureCalc!E1251="blank row 1",FixtureCalc!E1251="blank row 2"),"", IF(LEN(INDEX(Settings!$C$6:$C$37,FixtureCalc!E1251))=0,"BYE",INDEX(Settings!$C$6:$C$37,FixtureCalc!E1251))  )),"")</f>
        <v/>
      </c>
      <c r="G1255" s="113"/>
      <c r="H1255" s="82"/>
      <c r="I1255" s="113"/>
      <c r="J1255" s="177" t="str">
        <f>IFERROR(IF(FixtureCalc!C1251="-","",IF(OR(FixtureCalc!F1251="blank row 1",FixtureCalc!F1251="blank row 2"),"",IF(LEN(INDEX(Settings!$C$6:$C$37,FixtureCalc!F1251))=0,"BYE",INDEX(Settings!$C$6:$C$37,FixtureCalc!F1251)) )),"")</f>
        <v/>
      </c>
      <c r="K1255" s="90"/>
      <c r="L1255" s="195" t="str">
        <f t="shared" si="119"/>
        <v/>
      </c>
      <c r="S1255" s="201" t="str">
        <f t="shared" si="115"/>
        <v>NO</v>
      </c>
      <c r="T1255" s="201" t="str">
        <f t="shared" si="116"/>
        <v>NO</v>
      </c>
      <c r="U1255" s="201" t="str">
        <f t="shared" si="117"/>
        <v>NO</v>
      </c>
      <c r="V1255" s="139">
        <f t="shared" si="118"/>
        <v>0</v>
      </c>
      <c r="W1255" s="199" t="str">
        <f t="shared" si="120"/>
        <v/>
      </c>
    </row>
    <row r="1256" spans="1:23" ht="18" customHeight="1" x14ac:dyDescent="0.25">
      <c r="A1256" s="69"/>
      <c r="B1256" s="81"/>
      <c r="C1256" s="110"/>
      <c r="D1256" s="145" t="str">
        <f>IFERROR(IF(FixtureCalc!C1252="-","",IF(OR(FixtureCalc!E1252="blank row 1",FixtureCalc!E1252="blank row 2"),"","Matchweek "&amp;FixtureCalc!C1252)),"")</f>
        <v/>
      </c>
      <c r="E1256" s="146" t="str">
        <f>IFERROR(IF(LEN(INDEX(Settings!$D$6:$D$37,MATCH(Fixture!F1256,Settings!$C$6:$C$37,0)))=0,"",INDEX(Settings!$D$6:$D$37,MATCH(Fixture!F1256,Settings!$C$6:$C$37,0))),"")</f>
        <v/>
      </c>
      <c r="F1256" s="187" t="str">
        <f>IFERROR(IF(FixtureCalc!C1252="-","",IF(OR(FixtureCalc!E1252="blank row 1",FixtureCalc!E1252="blank row 2"),"", IF(LEN(INDEX(Settings!$C$6:$C$37,FixtureCalc!E1252))=0,"BYE",INDEX(Settings!$C$6:$C$37,FixtureCalc!E1252))  )),"")</f>
        <v/>
      </c>
      <c r="G1256" s="113"/>
      <c r="H1256" s="82"/>
      <c r="I1256" s="113"/>
      <c r="J1256" s="177" t="str">
        <f>IFERROR(IF(FixtureCalc!C1252="-","",IF(OR(FixtureCalc!F1252="blank row 1",FixtureCalc!F1252="blank row 2"),"",IF(LEN(INDEX(Settings!$C$6:$C$37,FixtureCalc!F1252))=0,"BYE",INDEX(Settings!$C$6:$C$37,FixtureCalc!F1252)) )),"")</f>
        <v/>
      </c>
      <c r="K1256" s="90"/>
      <c r="L1256" s="195" t="str">
        <f t="shared" si="119"/>
        <v/>
      </c>
      <c r="S1256" s="201" t="str">
        <f t="shared" si="115"/>
        <v>NO</v>
      </c>
      <c r="T1256" s="201" t="str">
        <f t="shared" si="116"/>
        <v>NO</v>
      </c>
      <c r="U1256" s="201" t="str">
        <f t="shared" si="117"/>
        <v>NO</v>
      </c>
      <c r="V1256" s="139">
        <f t="shared" si="118"/>
        <v>0</v>
      </c>
      <c r="W1256" s="199" t="str">
        <f t="shared" si="120"/>
        <v/>
      </c>
    </row>
    <row r="1257" spans="1:23" ht="18" customHeight="1" x14ac:dyDescent="0.25">
      <c r="A1257" s="69"/>
      <c r="B1257" s="81"/>
      <c r="C1257" s="110"/>
      <c r="D1257" s="145" t="str">
        <f>IFERROR(IF(FixtureCalc!C1253="-","",IF(OR(FixtureCalc!E1253="blank row 1",FixtureCalc!E1253="blank row 2"),"","Matchweek "&amp;FixtureCalc!C1253)),"")</f>
        <v/>
      </c>
      <c r="E1257" s="146" t="str">
        <f>IFERROR(IF(LEN(INDEX(Settings!$D$6:$D$37,MATCH(Fixture!F1257,Settings!$C$6:$C$37,0)))=0,"",INDEX(Settings!$D$6:$D$37,MATCH(Fixture!F1257,Settings!$C$6:$C$37,0))),"")</f>
        <v/>
      </c>
      <c r="F1257" s="187" t="str">
        <f>IFERROR(IF(FixtureCalc!C1253="-","",IF(OR(FixtureCalc!E1253="blank row 1",FixtureCalc!E1253="blank row 2"),"", IF(LEN(INDEX(Settings!$C$6:$C$37,FixtureCalc!E1253))=0,"BYE",INDEX(Settings!$C$6:$C$37,FixtureCalc!E1253))  )),"")</f>
        <v/>
      </c>
      <c r="G1257" s="113"/>
      <c r="H1257" s="82"/>
      <c r="I1257" s="113"/>
      <c r="J1257" s="177" t="str">
        <f>IFERROR(IF(FixtureCalc!C1253="-","",IF(OR(FixtureCalc!F1253="blank row 1",FixtureCalc!F1253="blank row 2"),"",IF(LEN(INDEX(Settings!$C$6:$C$37,FixtureCalc!F1253))=0,"BYE",INDEX(Settings!$C$6:$C$37,FixtureCalc!F1253)) )),"")</f>
        <v/>
      </c>
      <c r="K1257" s="90"/>
      <c r="L1257" s="195" t="str">
        <f t="shared" si="119"/>
        <v/>
      </c>
      <c r="S1257" s="201" t="str">
        <f t="shared" si="115"/>
        <v>NO</v>
      </c>
      <c r="T1257" s="201" t="str">
        <f t="shared" si="116"/>
        <v>NO</v>
      </c>
      <c r="U1257" s="201" t="str">
        <f t="shared" si="117"/>
        <v>NO</v>
      </c>
      <c r="V1257" s="139">
        <f t="shared" si="118"/>
        <v>0</v>
      </c>
      <c r="W1257" s="199" t="str">
        <f t="shared" si="120"/>
        <v/>
      </c>
    </row>
    <row r="1258" spans="1:23" ht="18" customHeight="1" x14ac:dyDescent="0.25">
      <c r="A1258" s="69"/>
      <c r="B1258" s="81"/>
      <c r="C1258" s="110"/>
      <c r="D1258" s="145" t="str">
        <f>IFERROR(IF(FixtureCalc!C1254="-","",IF(OR(FixtureCalc!E1254="blank row 1",FixtureCalc!E1254="blank row 2"),"","Matchweek "&amp;FixtureCalc!C1254)),"")</f>
        <v/>
      </c>
      <c r="E1258" s="146" t="str">
        <f>IFERROR(IF(LEN(INDEX(Settings!$D$6:$D$37,MATCH(Fixture!F1258,Settings!$C$6:$C$37,0)))=0,"",INDEX(Settings!$D$6:$D$37,MATCH(Fixture!F1258,Settings!$C$6:$C$37,0))),"")</f>
        <v/>
      </c>
      <c r="F1258" s="187" t="str">
        <f>IFERROR(IF(FixtureCalc!C1254="-","",IF(OR(FixtureCalc!E1254="blank row 1",FixtureCalc!E1254="blank row 2"),"", IF(LEN(INDEX(Settings!$C$6:$C$37,FixtureCalc!E1254))=0,"BYE",INDEX(Settings!$C$6:$C$37,FixtureCalc!E1254))  )),"")</f>
        <v/>
      </c>
      <c r="G1258" s="113"/>
      <c r="H1258" s="82"/>
      <c r="I1258" s="113"/>
      <c r="J1258" s="177" t="str">
        <f>IFERROR(IF(FixtureCalc!C1254="-","",IF(OR(FixtureCalc!F1254="blank row 1",FixtureCalc!F1254="blank row 2"),"",IF(LEN(INDEX(Settings!$C$6:$C$37,FixtureCalc!F1254))=0,"BYE",INDEX(Settings!$C$6:$C$37,FixtureCalc!F1254)) )),"")</f>
        <v/>
      </c>
      <c r="K1258" s="90"/>
      <c r="L1258" s="195" t="str">
        <f t="shared" si="119"/>
        <v/>
      </c>
      <c r="S1258" s="201" t="str">
        <f t="shared" si="115"/>
        <v>NO</v>
      </c>
      <c r="T1258" s="201" t="str">
        <f t="shared" si="116"/>
        <v>NO</v>
      </c>
      <c r="U1258" s="201" t="str">
        <f t="shared" si="117"/>
        <v>NO</v>
      </c>
      <c r="V1258" s="139">
        <f t="shared" si="118"/>
        <v>0</v>
      </c>
      <c r="W1258" s="199" t="str">
        <f t="shared" si="120"/>
        <v/>
      </c>
    </row>
    <row r="1259" spans="1:23" ht="18" customHeight="1" x14ac:dyDescent="0.25">
      <c r="A1259" s="69"/>
      <c r="B1259" s="81"/>
      <c r="C1259" s="110"/>
      <c r="D1259" s="145" t="str">
        <f>IFERROR(IF(FixtureCalc!C1255="-","",IF(OR(FixtureCalc!E1255="blank row 1",FixtureCalc!E1255="blank row 2"),"","Matchweek "&amp;FixtureCalc!C1255)),"")</f>
        <v/>
      </c>
      <c r="E1259" s="146" t="str">
        <f>IFERROR(IF(LEN(INDEX(Settings!$D$6:$D$37,MATCH(Fixture!F1259,Settings!$C$6:$C$37,0)))=0,"",INDEX(Settings!$D$6:$D$37,MATCH(Fixture!F1259,Settings!$C$6:$C$37,0))),"")</f>
        <v/>
      </c>
      <c r="F1259" s="187" t="str">
        <f>IFERROR(IF(FixtureCalc!C1255="-","",IF(OR(FixtureCalc!E1255="blank row 1",FixtureCalc!E1255="blank row 2"),"", IF(LEN(INDEX(Settings!$C$6:$C$37,FixtureCalc!E1255))=0,"BYE",INDEX(Settings!$C$6:$C$37,FixtureCalc!E1255))  )),"")</f>
        <v/>
      </c>
      <c r="G1259" s="113"/>
      <c r="H1259" s="82"/>
      <c r="I1259" s="113"/>
      <c r="J1259" s="177" t="str">
        <f>IFERROR(IF(FixtureCalc!C1255="-","",IF(OR(FixtureCalc!F1255="blank row 1",FixtureCalc!F1255="blank row 2"),"",IF(LEN(INDEX(Settings!$C$6:$C$37,FixtureCalc!F1255))=0,"BYE",INDEX(Settings!$C$6:$C$37,FixtureCalc!F1255)) )),"")</f>
        <v/>
      </c>
      <c r="K1259" s="90"/>
      <c r="L1259" s="195" t="str">
        <f t="shared" si="119"/>
        <v/>
      </c>
      <c r="S1259" s="201" t="str">
        <f t="shared" si="115"/>
        <v>NO</v>
      </c>
      <c r="T1259" s="201" t="str">
        <f t="shared" si="116"/>
        <v>NO</v>
      </c>
      <c r="U1259" s="201" t="str">
        <f t="shared" si="117"/>
        <v>NO</v>
      </c>
      <c r="V1259" s="139">
        <f t="shared" si="118"/>
        <v>0</v>
      </c>
      <c r="W1259" s="199" t="str">
        <f t="shared" si="120"/>
        <v/>
      </c>
    </row>
    <row r="1260" spans="1:23" ht="18" customHeight="1" x14ac:dyDescent="0.25">
      <c r="A1260" s="69"/>
      <c r="B1260" s="81"/>
      <c r="C1260" s="110"/>
      <c r="D1260" s="145" t="str">
        <f>IFERROR(IF(FixtureCalc!C1256="-","",IF(OR(FixtureCalc!E1256="blank row 1",FixtureCalc!E1256="blank row 2"),"","Matchweek "&amp;FixtureCalc!C1256)),"")</f>
        <v/>
      </c>
      <c r="E1260" s="146" t="str">
        <f>IFERROR(IF(LEN(INDEX(Settings!$D$6:$D$37,MATCH(Fixture!F1260,Settings!$C$6:$C$37,0)))=0,"",INDEX(Settings!$D$6:$D$37,MATCH(Fixture!F1260,Settings!$C$6:$C$37,0))),"")</f>
        <v/>
      </c>
      <c r="F1260" s="187" t="str">
        <f>IFERROR(IF(FixtureCalc!C1256="-","",IF(OR(FixtureCalc!E1256="blank row 1",FixtureCalc!E1256="blank row 2"),"", IF(LEN(INDEX(Settings!$C$6:$C$37,FixtureCalc!E1256))=0,"BYE",INDEX(Settings!$C$6:$C$37,FixtureCalc!E1256))  )),"")</f>
        <v/>
      </c>
      <c r="G1260" s="113"/>
      <c r="H1260" s="82"/>
      <c r="I1260" s="113"/>
      <c r="J1260" s="177" t="str">
        <f>IFERROR(IF(FixtureCalc!C1256="-","",IF(OR(FixtureCalc!F1256="blank row 1",FixtureCalc!F1256="blank row 2"),"",IF(LEN(INDEX(Settings!$C$6:$C$37,FixtureCalc!F1256))=0,"BYE",INDEX(Settings!$C$6:$C$37,FixtureCalc!F1256)) )),"")</f>
        <v/>
      </c>
      <c r="K1260" s="90"/>
      <c r="L1260" s="195" t="str">
        <f t="shared" si="119"/>
        <v/>
      </c>
      <c r="S1260" s="201" t="str">
        <f t="shared" si="115"/>
        <v>NO</v>
      </c>
      <c r="T1260" s="201" t="str">
        <f t="shared" si="116"/>
        <v>NO</v>
      </c>
      <c r="U1260" s="201" t="str">
        <f t="shared" si="117"/>
        <v>NO</v>
      </c>
      <c r="V1260" s="139">
        <f t="shared" si="118"/>
        <v>0</v>
      </c>
      <c r="W1260" s="199" t="str">
        <f t="shared" si="120"/>
        <v/>
      </c>
    </row>
    <row r="1261" spans="1:23" ht="18" customHeight="1" x14ac:dyDescent="0.25">
      <c r="A1261" s="69"/>
      <c r="B1261" s="81"/>
      <c r="C1261" s="110"/>
      <c r="D1261" s="145" t="str">
        <f>IFERROR(IF(FixtureCalc!C1257="-","",IF(OR(FixtureCalc!E1257="blank row 1",FixtureCalc!E1257="blank row 2"),"","Matchweek "&amp;FixtureCalc!C1257)),"")</f>
        <v/>
      </c>
      <c r="E1261" s="146" t="str">
        <f>IFERROR(IF(LEN(INDEX(Settings!$D$6:$D$37,MATCH(Fixture!F1261,Settings!$C$6:$C$37,0)))=0,"",INDEX(Settings!$D$6:$D$37,MATCH(Fixture!F1261,Settings!$C$6:$C$37,0))),"")</f>
        <v/>
      </c>
      <c r="F1261" s="187" t="str">
        <f>IFERROR(IF(FixtureCalc!C1257="-","",IF(OR(FixtureCalc!E1257="blank row 1",FixtureCalc!E1257="blank row 2"),"", IF(LEN(INDEX(Settings!$C$6:$C$37,FixtureCalc!E1257))=0,"BYE",INDEX(Settings!$C$6:$C$37,FixtureCalc!E1257))  )),"")</f>
        <v/>
      </c>
      <c r="G1261" s="113"/>
      <c r="H1261" s="82"/>
      <c r="I1261" s="113"/>
      <c r="J1261" s="177" t="str">
        <f>IFERROR(IF(FixtureCalc!C1257="-","",IF(OR(FixtureCalc!F1257="blank row 1",FixtureCalc!F1257="blank row 2"),"",IF(LEN(INDEX(Settings!$C$6:$C$37,FixtureCalc!F1257))=0,"BYE",INDEX(Settings!$C$6:$C$37,FixtureCalc!F1257)) )),"")</f>
        <v/>
      </c>
      <c r="K1261" s="90"/>
      <c r="L1261" s="195" t="str">
        <f t="shared" si="119"/>
        <v/>
      </c>
      <c r="S1261" s="201" t="str">
        <f t="shared" si="115"/>
        <v>NO</v>
      </c>
      <c r="T1261" s="201" t="str">
        <f t="shared" si="116"/>
        <v>NO</v>
      </c>
      <c r="U1261" s="201" t="str">
        <f t="shared" si="117"/>
        <v>NO</v>
      </c>
      <c r="V1261" s="139">
        <f t="shared" si="118"/>
        <v>0</v>
      </c>
      <c r="W1261" s="199" t="str">
        <f t="shared" si="120"/>
        <v/>
      </c>
    </row>
    <row r="1262" spans="1:23" ht="18" customHeight="1" x14ac:dyDescent="0.25">
      <c r="A1262" s="69"/>
      <c r="B1262" s="81"/>
      <c r="C1262" s="110"/>
      <c r="D1262" s="145" t="str">
        <f>IFERROR(IF(FixtureCalc!C1258="-","",IF(OR(FixtureCalc!E1258="blank row 1",FixtureCalc!E1258="blank row 2"),"","Matchweek "&amp;FixtureCalc!C1258)),"")</f>
        <v/>
      </c>
      <c r="E1262" s="146" t="str">
        <f>IFERROR(IF(LEN(INDEX(Settings!$D$6:$D$37,MATCH(Fixture!F1262,Settings!$C$6:$C$37,0)))=0,"",INDEX(Settings!$D$6:$D$37,MATCH(Fixture!F1262,Settings!$C$6:$C$37,0))),"")</f>
        <v/>
      </c>
      <c r="F1262" s="187" t="str">
        <f>IFERROR(IF(FixtureCalc!C1258="-","",IF(OR(FixtureCalc!E1258="blank row 1",FixtureCalc!E1258="blank row 2"),"", IF(LEN(INDEX(Settings!$C$6:$C$37,FixtureCalc!E1258))=0,"BYE",INDEX(Settings!$C$6:$C$37,FixtureCalc!E1258))  )),"")</f>
        <v/>
      </c>
      <c r="G1262" s="113"/>
      <c r="H1262" s="82"/>
      <c r="I1262" s="113"/>
      <c r="J1262" s="177" t="str">
        <f>IFERROR(IF(FixtureCalc!C1258="-","",IF(OR(FixtureCalc!F1258="blank row 1",FixtureCalc!F1258="blank row 2"),"",IF(LEN(INDEX(Settings!$C$6:$C$37,FixtureCalc!F1258))=0,"BYE",INDEX(Settings!$C$6:$C$37,FixtureCalc!F1258)) )),"")</f>
        <v/>
      </c>
      <c r="K1262" s="90"/>
      <c r="L1262" s="195" t="str">
        <f t="shared" si="119"/>
        <v/>
      </c>
      <c r="S1262" s="201" t="str">
        <f t="shared" si="115"/>
        <v>NO</v>
      </c>
      <c r="T1262" s="201" t="str">
        <f t="shared" si="116"/>
        <v>NO</v>
      </c>
      <c r="U1262" s="201" t="str">
        <f t="shared" si="117"/>
        <v>NO</v>
      </c>
      <c r="V1262" s="139">
        <f t="shared" si="118"/>
        <v>0</v>
      </c>
      <c r="W1262" s="199" t="str">
        <f t="shared" si="120"/>
        <v/>
      </c>
    </row>
    <row r="1263" spans="1:23" ht="18" customHeight="1" x14ac:dyDescent="0.25">
      <c r="A1263" s="69"/>
      <c r="B1263" s="81"/>
      <c r="C1263" s="110"/>
      <c r="D1263" s="145" t="str">
        <f>IFERROR(IF(FixtureCalc!C1259="-","",IF(OR(FixtureCalc!E1259="blank row 1",FixtureCalc!E1259="blank row 2"),"","Matchweek "&amp;FixtureCalc!C1259)),"")</f>
        <v/>
      </c>
      <c r="E1263" s="146" t="str">
        <f>IFERROR(IF(LEN(INDEX(Settings!$D$6:$D$37,MATCH(Fixture!F1263,Settings!$C$6:$C$37,0)))=0,"",INDEX(Settings!$D$6:$D$37,MATCH(Fixture!F1263,Settings!$C$6:$C$37,0))),"")</f>
        <v/>
      </c>
      <c r="F1263" s="187" t="str">
        <f>IFERROR(IF(FixtureCalc!C1259="-","",IF(OR(FixtureCalc!E1259="blank row 1",FixtureCalc!E1259="blank row 2"),"", IF(LEN(INDEX(Settings!$C$6:$C$37,FixtureCalc!E1259))=0,"BYE",INDEX(Settings!$C$6:$C$37,FixtureCalc!E1259))  )),"")</f>
        <v/>
      </c>
      <c r="G1263" s="113"/>
      <c r="H1263" s="82"/>
      <c r="I1263" s="113"/>
      <c r="J1263" s="177" t="str">
        <f>IFERROR(IF(FixtureCalc!C1259="-","",IF(OR(FixtureCalc!F1259="blank row 1",FixtureCalc!F1259="blank row 2"),"",IF(LEN(INDEX(Settings!$C$6:$C$37,FixtureCalc!F1259))=0,"BYE",INDEX(Settings!$C$6:$C$37,FixtureCalc!F1259)) )),"")</f>
        <v/>
      </c>
      <c r="K1263" s="90"/>
      <c r="L1263" s="195" t="str">
        <f t="shared" si="119"/>
        <v/>
      </c>
      <c r="S1263" s="201" t="str">
        <f t="shared" si="115"/>
        <v>NO</v>
      </c>
      <c r="T1263" s="201" t="str">
        <f t="shared" si="116"/>
        <v>NO</v>
      </c>
      <c r="U1263" s="201" t="str">
        <f t="shared" si="117"/>
        <v>NO</v>
      </c>
      <c r="V1263" s="139">
        <f t="shared" si="118"/>
        <v>0</v>
      </c>
      <c r="W1263" s="199" t="str">
        <f t="shared" si="120"/>
        <v/>
      </c>
    </row>
    <row r="1264" spans="1:23" ht="18" customHeight="1" x14ac:dyDescent="0.25">
      <c r="A1264" s="69"/>
      <c r="B1264" s="81"/>
      <c r="C1264" s="110"/>
      <c r="D1264" s="145" t="str">
        <f>IFERROR(IF(FixtureCalc!C1260="-","",IF(OR(FixtureCalc!E1260="blank row 1",FixtureCalc!E1260="blank row 2"),"","Matchweek "&amp;FixtureCalc!C1260)),"")</f>
        <v/>
      </c>
      <c r="E1264" s="146" t="str">
        <f>IFERROR(IF(LEN(INDEX(Settings!$D$6:$D$37,MATCH(Fixture!F1264,Settings!$C$6:$C$37,0)))=0,"",INDEX(Settings!$D$6:$D$37,MATCH(Fixture!F1264,Settings!$C$6:$C$37,0))),"")</f>
        <v/>
      </c>
      <c r="F1264" s="187" t="str">
        <f>IFERROR(IF(FixtureCalc!C1260="-","",IF(OR(FixtureCalc!E1260="blank row 1",FixtureCalc!E1260="blank row 2"),"", IF(LEN(INDEX(Settings!$C$6:$C$37,FixtureCalc!E1260))=0,"BYE",INDEX(Settings!$C$6:$C$37,FixtureCalc!E1260))  )),"")</f>
        <v/>
      </c>
      <c r="G1264" s="113"/>
      <c r="H1264" s="82"/>
      <c r="I1264" s="113"/>
      <c r="J1264" s="177" t="str">
        <f>IFERROR(IF(FixtureCalc!C1260="-","",IF(OR(FixtureCalc!F1260="blank row 1",FixtureCalc!F1260="blank row 2"),"",IF(LEN(INDEX(Settings!$C$6:$C$37,FixtureCalc!F1260))=0,"BYE",INDEX(Settings!$C$6:$C$37,FixtureCalc!F1260)) )),"")</f>
        <v/>
      </c>
      <c r="K1264" s="90"/>
      <c r="L1264" s="195" t="str">
        <f t="shared" si="119"/>
        <v/>
      </c>
      <c r="S1264" s="201" t="str">
        <f t="shared" si="115"/>
        <v>NO</v>
      </c>
      <c r="T1264" s="201" t="str">
        <f t="shared" si="116"/>
        <v>NO</v>
      </c>
      <c r="U1264" s="201" t="str">
        <f t="shared" si="117"/>
        <v>NO</v>
      </c>
      <c r="V1264" s="139">
        <f t="shared" si="118"/>
        <v>0</v>
      </c>
      <c r="W1264" s="199" t="str">
        <f t="shared" si="120"/>
        <v/>
      </c>
    </row>
    <row r="1265" spans="1:23" ht="18" customHeight="1" x14ac:dyDescent="0.25">
      <c r="A1265" s="69"/>
      <c r="B1265" s="81"/>
      <c r="C1265" s="110"/>
      <c r="D1265" s="145" t="str">
        <f>IFERROR(IF(FixtureCalc!C1261="-","",IF(OR(FixtureCalc!E1261="blank row 1",FixtureCalc!E1261="blank row 2"),"","Matchweek "&amp;FixtureCalc!C1261)),"")</f>
        <v/>
      </c>
      <c r="E1265" s="146" t="str">
        <f>IFERROR(IF(LEN(INDEX(Settings!$D$6:$D$37,MATCH(Fixture!F1265,Settings!$C$6:$C$37,0)))=0,"",INDEX(Settings!$D$6:$D$37,MATCH(Fixture!F1265,Settings!$C$6:$C$37,0))),"")</f>
        <v/>
      </c>
      <c r="F1265" s="187" t="str">
        <f>IFERROR(IF(FixtureCalc!C1261="-","",IF(OR(FixtureCalc!E1261="blank row 1",FixtureCalc!E1261="blank row 2"),"", IF(LEN(INDEX(Settings!$C$6:$C$37,FixtureCalc!E1261))=0,"BYE",INDEX(Settings!$C$6:$C$37,FixtureCalc!E1261))  )),"")</f>
        <v/>
      </c>
      <c r="G1265" s="113"/>
      <c r="H1265" s="82"/>
      <c r="I1265" s="113"/>
      <c r="J1265" s="177" t="str">
        <f>IFERROR(IF(FixtureCalc!C1261="-","",IF(OR(FixtureCalc!F1261="blank row 1",FixtureCalc!F1261="blank row 2"),"",IF(LEN(INDEX(Settings!$C$6:$C$37,FixtureCalc!F1261))=0,"BYE",INDEX(Settings!$C$6:$C$37,FixtureCalc!F1261)) )),"")</f>
        <v/>
      </c>
      <c r="K1265" s="90"/>
      <c r="L1265" s="195" t="str">
        <f t="shared" si="119"/>
        <v/>
      </c>
      <c r="S1265" s="201" t="str">
        <f t="shared" si="115"/>
        <v>NO</v>
      </c>
      <c r="T1265" s="201" t="str">
        <f t="shared" si="116"/>
        <v>NO</v>
      </c>
      <c r="U1265" s="201" t="str">
        <f t="shared" si="117"/>
        <v>NO</v>
      </c>
      <c r="V1265" s="139">
        <f t="shared" si="118"/>
        <v>0</v>
      </c>
      <c r="W1265" s="199" t="str">
        <f t="shared" si="120"/>
        <v/>
      </c>
    </row>
    <row r="1266" spans="1:23" ht="18" customHeight="1" x14ac:dyDescent="0.25">
      <c r="A1266" s="69"/>
      <c r="B1266" s="81"/>
      <c r="C1266" s="110"/>
      <c r="D1266" s="145" t="str">
        <f>IFERROR(IF(FixtureCalc!C1262="-","",IF(OR(FixtureCalc!E1262="blank row 1",FixtureCalc!E1262="blank row 2"),"","Matchweek "&amp;FixtureCalc!C1262)),"")</f>
        <v/>
      </c>
      <c r="E1266" s="146" t="str">
        <f>IFERROR(IF(LEN(INDEX(Settings!$D$6:$D$37,MATCH(Fixture!F1266,Settings!$C$6:$C$37,0)))=0,"",INDEX(Settings!$D$6:$D$37,MATCH(Fixture!F1266,Settings!$C$6:$C$37,0))),"")</f>
        <v/>
      </c>
      <c r="F1266" s="187" t="str">
        <f>IFERROR(IF(FixtureCalc!C1262="-","",IF(OR(FixtureCalc!E1262="blank row 1",FixtureCalc!E1262="blank row 2"),"", IF(LEN(INDEX(Settings!$C$6:$C$37,FixtureCalc!E1262))=0,"BYE",INDEX(Settings!$C$6:$C$37,FixtureCalc!E1262))  )),"")</f>
        <v/>
      </c>
      <c r="G1266" s="113"/>
      <c r="H1266" s="82"/>
      <c r="I1266" s="113"/>
      <c r="J1266" s="177" t="str">
        <f>IFERROR(IF(FixtureCalc!C1262="-","",IF(OR(FixtureCalc!F1262="blank row 1",FixtureCalc!F1262="blank row 2"),"",IF(LEN(INDEX(Settings!$C$6:$C$37,FixtureCalc!F1262))=0,"BYE",INDEX(Settings!$C$6:$C$37,FixtureCalc!F1262)) )),"")</f>
        <v/>
      </c>
      <c r="K1266" s="90"/>
      <c r="L1266" s="195" t="str">
        <f t="shared" si="119"/>
        <v/>
      </c>
      <c r="S1266" s="201" t="str">
        <f t="shared" si="115"/>
        <v>NO</v>
      </c>
      <c r="T1266" s="201" t="str">
        <f t="shared" si="116"/>
        <v>NO</v>
      </c>
      <c r="U1266" s="201" t="str">
        <f t="shared" si="117"/>
        <v>NO</v>
      </c>
      <c r="V1266" s="139">
        <f t="shared" si="118"/>
        <v>0</v>
      </c>
      <c r="W1266" s="199" t="str">
        <f t="shared" si="120"/>
        <v/>
      </c>
    </row>
    <row r="1267" spans="1:23" ht="18" customHeight="1" x14ac:dyDescent="0.25">
      <c r="A1267" s="69"/>
      <c r="B1267" s="81"/>
      <c r="C1267" s="110"/>
      <c r="D1267" s="145" t="str">
        <f>IFERROR(IF(FixtureCalc!C1263="-","",IF(OR(FixtureCalc!E1263="blank row 1",FixtureCalc!E1263="blank row 2"),"","Matchweek "&amp;FixtureCalc!C1263)),"")</f>
        <v/>
      </c>
      <c r="E1267" s="146" t="str">
        <f>IFERROR(IF(LEN(INDEX(Settings!$D$6:$D$37,MATCH(Fixture!F1267,Settings!$C$6:$C$37,0)))=0,"",INDEX(Settings!$D$6:$D$37,MATCH(Fixture!F1267,Settings!$C$6:$C$37,0))),"")</f>
        <v/>
      </c>
      <c r="F1267" s="187" t="str">
        <f>IFERROR(IF(FixtureCalc!C1263="-","",IF(OR(FixtureCalc!E1263="blank row 1",FixtureCalc!E1263="blank row 2"),"", IF(LEN(INDEX(Settings!$C$6:$C$37,FixtureCalc!E1263))=0,"BYE",INDEX(Settings!$C$6:$C$37,FixtureCalc!E1263))  )),"")</f>
        <v/>
      </c>
      <c r="G1267" s="113"/>
      <c r="H1267" s="82"/>
      <c r="I1267" s="113"/>
      <c r="J1267" s="177" t="str">
        <f>IFERROR(IF(FixtureCalc!C1263="-","",IF(OR(FixtureCalc!F1263="blank row 1",FixtureCalc!F1263="blank row 2"),"",IF(LEN(INDEX(Settings!$C$6:$C$37,FixtureCalc!F1263))=0,"BYE",INDEX(Settings!$C$6:$C$37,FixtureCalc!F1263)) )),"")</f>
        <v/>
      </c>
      <c r="K1267" s="90"/>
      <c r="L1267" s="195" t="str">
        <f t="shared" si="119"/>
        <v/>
      </c>
      <c r="S1267" s="201" t="str">
        <f t="shared" si="115"/>
        <v>NO</v>
      </c>
      <c r="T1267" s="201" t="str">
        <f t="shared" si="116"/>
        <v>NO</v>
      </c>
      <c r="U1267" s="201" t="str">
        <f t="shared" si="117"/>
        <v>NO</v>
      </c>
      <c r="V1267" s="139">
        <f t="shared" si="118"/>
        <v>0</v>
      </c>
      <c r="W1267" s="199" t="str">
        <f t="shared" si="120"/>
        <v/>
      </c>
    </row>
    <row r="1268" spans="1:23" ht="18" customHeight="1" x14ac:dyDescent="0.25">
      <c r="A1268" s="69"/>
      <c r="B1268" s="81"/>
      <c r="C1268" s="110"/>
      <c r="D1268" s="145" t="str">
        <f>IFERROR(IF(FixtureCalc!C1264="-","",IF(OR(FixtureCalc!E1264="blank row 1",FixtureCalc!E1264="blank row 2"),"","Matchweek "&amp;FixtureCalc!C1264)),"")</f>
        <v/>
      </c>
      <c r="E1268" s="146" t="str">
        <f>IFERROR(IF(LEN(INDEX(Settings!$D$6:$D$37,MATCH(Fixture!F1268,Settings!$C$6:$C$37,0)))=0,"",INDEX(Settings!$D$6:$D$37,MATCH(Fixture!F1268,Settings!$C$6:$C$37,0))),"")</f>
        <v/>
      </c>
      <c r="F1268" s="187" t="str">
        <f>IFERROR(IF(FixtureCalc!C1264="-","",IF(OR(FixtureCalc!E1264="blank row 1",FixtureCalc!E1264="blank row 2"),"", IF(LEN(INDEX(Settings!$C$6:$C$37,FixtureCalc!E1264))=0,"BYE",INDEX(Settings!$C$6:$C$37,FixtureCalc!E1264))  )),"")</f>
        <v/>
      </c>
      <c r="G1268" s="113"/>
      <c r="H1268" s="82"/>
      <c r="I1268" s="113"/>
      <c r="J1268" s="177" t="str">
        <f>IFERROR(IF(FixtureCalc!C1264="-","",IF(OR(FixtureCalc!F1264="blank row 1",FixtureCalc!F1264="blank row 2"),"",IF(LEN(INDEX(Settings!$C$6:$C$37,FixtureCalc!F1264))=0,"BYE",INDEX(Settings!$C$6:$C$37,FixtureCalc!F1264)) )),"")</f>
        <v/>
      </c>
      <c r="K1268" s="90"/>
      <c r="L1268" s="195" t="str">
        <f t="shared" si="119"/>
        <v/>
      </c>
      <c r="S1268" s="201" t="str">
        <f t="shared" si="115"/>
        <v>NO</v>
      </c>
      <c r="T1268" s="201" t="str">
        <f t="shared" si="116"/>
        <v>NO</v>
      </c>
      <c r="U1268" s="201" t="str">
        <f t="shared" si="117"/>
        <v>NO</v>
      </c>
      <c r="V1268" s="139">
        <f t="shared" si="118"/>
        <v>0</v>
      </c>
      <c r="W1268" s="199" t="str">
        <f t="shared" si="120"/>
        <v/>
      </c>
    </row>
    <row r="1269" spans="1:23" ht="18" customHeight="1" x14ac:dyDescent="0.25">
      <c r="A1269" s="69"/>
      <c r="B1269" s="81"/>
      <c r="C1269" s="110"/>
      <c r="D1269" s="145" t="str">
        <f>IFERROR(IF(FixtureCalc!C1265="-","",IF(OR(FixtureCalc!E1265="blank row 1",FixtureCalc!E1265="blank row 2"),"","Matchweek "&amp;FixtureCalc!C1265)),"")</f>
        <v/>
      </c>
      <c r="E1269" s="146" t="str">
        <f>IFERROR(IF(LEN(INDEX(Settings!$D$6:$D$37,MATCH(Fixture!F1269,Settings!$C$6:$C$37,0)))=0,"",INDEX(Settings!$D$6:$D$37,MATCH(Fixture!F1269,Settings!$C$6:$C$37,0))),"")</f>
        <v/>
      </c>
      <c r="F1269" s="187" t="str">
        <f>IFERROR(IF(FixtureCalc!C1265="-","",IF(OR(FixtureCalc!E1265="blank row 1",FixtureCalc!E1265="blank row 2"),"", IF(LEN(INDEX(Settings!$C$6:$C$37,FixtureCalc!E1265))=0,"BYE",INDEX(Settings!$C$6:$C$37,FixtureCalc!E1265))  )),"")</f>
        <v/>
      </c>
      <c r="G1269" s="113"/>
      <c r="H1269" s="82"/>
      <c r="I1269" s="113"/>
      <c r="J1269" s="177" t="str">
        <f>IFERROR(IF(FixtureCalc!C1265="-","",IF(OR(FixtureCalc!F1265="blank row 1",FixtureCalc!F1265="blank row 2"),"",IF(LEN(INDEX(Settings!$C$6:$C$37,FixtureCalc!F1265))=0,"BYE",INDEX(Settings!$C$6:$C$37,FixtureCalc!F1265)) )),"")</f>
        <v/>
      </c>
      <c r="K1269" s="90"/>
      <c r="L1269" s="195" t="str">
        <f t="shared" si="119"/>
        <v/>
      </c>
      <c r="S1269" s="201" t="str">
        <f t="shared" si="115"/>
        <v>NO</v>
      </c>
      <c r="T1269" s="201" t="str">
        <f t="shared" si="116"/>
        <v>NO</v>
      </c>
      <c r="U1269" s="201" t="str">
        <f t="shared" si="117"/>
        <v>NO</v>
      </c>
      <c r="V1269" s="139">
        <f t="shared" si="118"/>
        <v>0</v>
      </c>
      <c r="W1269" s="199" t="str">
        <f t="shared" si="120"/>
        <v/>
      </c>
    </row>
    <row r="1270" spans="1:23" ht="18" customHeight="1" x14ac:dyDescent="0.25">
      <c r="A1270" s="69"/>
      <c r="B1270" s="81"/>
      <c r="C1270" s="110"/>
      <c r="D1270" s="145" t="str">
        <f>IFERROR(IF(FixtureCalc!C1266="-","",IF(OR(FixtureCalc!E1266="blank row 1",FixtureCalc!E1266="blank row 2"),"","Matchweek "&amp;FixtureCalc!C1266)),"")</f>
        <v/>
      </c>
      <c r="E1270" s="146" t="str">
        <f>IFERROR(IF(LEN(INDEX(Settings!$D$6:$D$37,MATCH(Fixture!F1270,Settings!$C$6:$C$37,0)))=0,"",INDEX(Settings!$D$6:$D$37,MATCH(Fixture!F1270,Settings!$C$6:$C$37,0))),"")</f>
        <v/>
      </c>
      <c r="F1270" s="187" t="str">
        <f>IFERROR(IF(FixtureCalc!C1266="-","",IF(OR(FixtureCalc!E1266="blank row 1",FixtureCalc!E1266="blank row 2"),"", IF(LEN(INDEX(Settings!$C$6:$C$37,FixtureCalc!E1266))=0,"BYE",INDEX(Settings!$C$6:$C$37,FixtureCalc!E1266))  )),"")</f>
        <v/>
      </c>
      <c r="G1270" s="113"/>
      <c r="H1270" s="82"/>
      <c r="I1270" s="113"/>
      <c r="J1270" s="177" t="str">
        <f>IFERROR(IF(FixtureCalc!C1266="-","",IF(OR(FixtureCalc!F1266="blank row 1",FixtureCalc!F1266="blank row 2"),"",IF(LEN(INDEX(Settings!$C$6:$C$37,FixtureCalc!F1266))=0,"BYE",INDEX(Settings!$C$6:$C$37,FixtureCalc!F1266)) )),"")</f>
        <v/>
      </c>
      <c r="K1270" s="90"/>
      <c r="L1270" s="195" t="str">
        <f t="shared" si="119"/>
        <v/>
      </c>
      <c r="S1270" s="201" t="str">
        <f t="shared" si="115"/>
        <v>NO</v>
      </c>
      <c r="T1270" s="201" t="str">
        <f t="shared" si="116"/>
        <v>NO</v>
      </c>
      <c r="U1270" s="201" t="str">
        <f t="shared" si="117"/>
        <v>NO</v>
      </c>
      <c r="V1270" s="139">
        <f t="shared" si="118"/>
        <v>0</v>
      </c>
      <c r="W1270" s="199" t="str">
        <f t="shared" si="120"/>
        <v/>
      </c>
    </row>
    <row r="1271" spans="1:23" ht="18" customHeight="1" x14ac:dyDescent="0.25">
      <c r="A1271" s="69"/>
      <c r="B1271" s="81"/>
      <c r="C1271" s="110"/>
      <c r="D1271" s="145" t="str">
        <f>IFERROR(IF(FixtureCalc!C1267="-","",IF(OR(FixtureCalc!E1267="blank row 1",FixtureCalc!E1267="blank row 2"),"","Matchweek "&amp;FixtureCalc!C1267)),"")</f>
        <v/>
      </c>
      <c r="E1271" s="146" t="str">
        <f>IFERROR(IF(LEN(INDEX(Settings!$D$6:$D$37,MATCH(Fixture!F1271,Settings!$C$6:$C$37,0)))=0,"",INDEX(Settings!$D$6:$D$37,MATCH(Fixture!F1271,Settings!$C$6:$C$37,0))),"")</f>
        <v/>
      </c>
      <c r="F1271" s="187" t="str">
        <f>IFERROR(IF(FixtureCalc!C1267="-","",IF(OR(FixtureCalc!E1267="blank row 1",FixtureCalc!E1267="blank row 2"),"", IF(LEN(INDEX(Settings!$C$6:$C$37,FixtureCalc!E1267))=0,"BYE",INDEX(Settings!$C$6:$C$37,FixtureCalc!E1267))  )),"")</f>
        <v/>
      </c>
      <c r="G1271" s="113"/>
      <c r="H1271" s="82"/>
      <c r="I1271" s="113"/>
      <c r="J1271" s="177" t="str">
        <f>IFERROR(IF(FixtureCalc!C1267="-","",IF(OR(FixtureCalc!F1267="blank row 1",FixtureCalc!F1267="blank row 2"),"",IF(LEN(INDEX(Settings!$C$6:$C$37,FixtureCalc!F1267))=0,"BYE",INDEX(Settings!$C$6:$C$37,FixtureCalc!F1267)) )),"")</f>
        <v/>
      </c>
      <c r="K1271" s="90"/>
      <c r="L1271" s="195" t="str">
        <f t="shared" si="119"/>
        <v/>
      </c>
      <c r="S1271" s="201" t="str">
        <f t="shared" si="115"/>
        <v>NO</v>
      </c>
      <c r="T1271" s="201" t="str">
        <f t="shared" si="116"/>
        <v>NO</v>
      </c>
      <c r="U1271" s="201" t="str">
        <f t="shared" si="117"/>
        <v>NO</v>
      </c>
      <c r="V1271" s="139">
        <f t="shared" si="118"/>
        <v>0</v>
      </c>
      <c r="W1271" s="199" t="str">
        <f t="shared" si="120"/>
        <v/>
      </c>
    </row>
    <row r="1272" spans="1:23" ht="18" customHeight="1" x14ac:dyDescent="0.25">
      <c r="A1272" s="69"/>
      <c r="B1272" s="81"/>
      <c r="C1272" s="110"/>
      <c r="D1272" s="145" t="str">
        <f>IFERROR(IF(FixtureCalc!C1268="-","",IF(OR(FixtureCalc!E1268="blank row 1",FixtureCalc!E1268="blank row 2"),"","Matchweek "&amp;FixtureCalc!C1268)),"")</f>
        <v/>
      </c>
      <c r="E1272" s="146" t="str">
        <f>IFERROR(IF(LEN(INDEX(Settings!$D$6:$D$37,MATCH(Fixture!F1272,Settings!$C$6:$C$37,0)))=0,"",INDEX(Settings!$D$6:$D$37,MATCH(Fixture!F1272,Settings!$C$6:$C$37,0))),"")</f>
        <v/>
      </c>
      <c r="F1272" s="187" t="str">
        <f>IFERROR(IF(FixtureCalc!C1268="-","",IF(OR(FixtureCalc!E1268="blank row 1",FixtureCalc!E1268="blank row 2"),"", IF(LEN(INDEX(Settings!$C$6:$C$37,FixtureCalc!E1268))=0,"BYE",INDEX(Settings!$C$6:$C$37,FixtureCalc!E1268))  )),"")</f>
        <v/>
      </c>
      <c r="G1272" s="113"/>
      <c r="H1272" s="82"/>
      <c r="I1272" s="113"/>
      <c r="J1272" s="177" t="str">
        <f>IFERROR(IF(FixtureCalc!C1268="-","",IF(OR(FixtureCalc!F1268="blank row 1",FixtureCalc!F1268="blank row 2"),"",IF(LEN(INDEX(Settings!$C$6:$C$37,FixtureCalc!F1268))=0,"BYE",INDEX(Settings!$C$6:$C$37,FixtureCalc!F1268)) )),"")</f>
        <v/>
      </c>
      <c r="K1272" s="90"/>
      <c r="L1272" s="195" t="str">
        <f t="shared" si="119"/>
        <v/>
      </c>
      <c r="S1272" s="201" t="str">
        <f t="shared" si="115"/>
        <v>NO</v>
      </c>
      <c r="T1272" s="201" t="str">
        <f t="shared" si="116"/>
        <v>NO</v>
      </c>
      <c r="U1272" s="201" t="str">
        <f t="shared" si="117"/>
        <v>NO</v>
      </c>
      <c r="V1272" s="139">
        <f t="shared" si="118"/>
        <v>0</v>
      </c>
      <c r="W1272" s="199" t="str">
        <f t="shared" si="120"/>
        <v/>
      </c>
    </row>
    <row r="1273" spans="1:23" ht="18" customHeight="1" x14ac:dyDescent="0.25">
      <c r="A1273" s="69"/>
      <c r="B1273" s="81"/>
      <c r="C1273" s="110"/>
      <c r="D1273" s="145" t="str">
        <f>IFERROR(IF(FixtureCalc!C1269="-","",IF(OR(FixtureCalc!E1269="blank row 1",FixtureCalc!E1269="blank row 2"),"","Matchweek "&amp;FixtureCalc!C1269)),"")</f>
        <v/>
      </c>
      <c r="E1273" s="146" t="str">
        <f>IFERROR(IF(LEN(INDEX(Settings!$D$6:$D$37,MATCH(Fixture!F1273,Settings!$C$6:$C$37,0)))=0,"",INDEX(Settings!$D$6:$D$37,MATCH(Fixture!F1273,Settings!$C$6:$C$37,0))),"")</f>
        <v/>
      </c>
      <c r="F1273" s="187" t="str">
        <f>IFERROR(IF(FixtureCalc!C1269="-","",IF(OR(FixtureCalc!E1269="blank row 1",FixtureCalc!E1269="blank row 2"),"", IF(LEN(INDEX(Settings!$C$6:$C$37,FixtureCalc!E1269))=0,"BYE",INDEX(Settings!$C$6:$C$37,FixtureCalc!E1269))  )),"")</f>
        <v/>
      </c>
      <c r="G1273" s="113"/>
      <c r="H1273" s="82"/>
      <c r="I1273" s="113"/>
      <c r="J1273" s="177" t="str">
        <f>IFERROR(IF(FixtureCalc!C1269="-","",IF(OR(FixtureCalc!F1269="blank row 1",FixtureCalc!F1269="blank row 2"),"",IF(LEN(INDEX(Settings!$C$6:$C$37,FixtureCalc!F1269))=0,"BYE",INDEX(Settings!$C$6:$C$37,FixtureCalc!F1269)) )),"")</f>
        <v/>
      </c>
      <c r="K1273" s="90"/>
      <c r="L1273" s="195" t="str">
        <f t="shared" si="119"/>
        <v/>
      </c>
      <c r="S1273" s="201" t="str">
        <f t="shared" si="115"/>
        <v>NO</v>
      </c>
      <c r="T1273" s="201" t="str">
        <f t="shared" si="116"/>
        <v>NO</v>
      </c>
      <c r="U1273" s="201" t="str">
        <f t="shared" si="117"/>
        <v>NO</v>
      </c>
      <c r="V1273" s="139">
        <f t="shared" si="118"/>
        <v>0</v>
      </c>
      <c r="W1273" s="199" t="str">
        <f t="shared" si="120"/>
        <v/>
      </c>
    </row>
    <row r="1274" spans="1:23" ht="18" customHeight="1" x14ac:dyDescent="0.25">
      <c r="A1274" s="69"/>
      <c r="B1274" s="81"/>
      <c r="C1274" s="110"/>
      <c r="D1274" s="145" t="str">
        <f>IFERROR(IF(FixtureCalc!C1270="-","",IF(OR(FixtureCalc!E1270="blank row 1",FixtureCalc!E1270="blank row 2"),"","Matchweek "&amp;FixtureCalc!C1270)),"")</f>
        <v/>
      </c>
      <c r="E1274" s="146" t="str">
        <f>IFERROR(IF(LEN(INDEX(Settings!$D$6:$D$37,MATCH(Fixture!F1274,Settings!$C$6:$C$37,0)))=0,"",INDEX(Settings!$D$6:$D$37,MATCH(Fixture!F1274,Settings!$C$6:$C$37,0))),"")</f>
        <v/>
      </c>
      <c r="F1274" s="187" t="str">
        <f>IFERROR(IF(FixtureCalc!C1270="-","",IF(OR(FixtureCalc!E1270="blank row 1",FixtureCalc!E1270="blank row 2"),"", IF(LEN(INDEX(Settings!$C$6:$C$37,FixtureCalc!E1270))=0,"BYE",INDEX(Settings!$C$6:$C$37,FixtureCalc!E1270))  )),"")</f>
        <v/>
      </c>
      <c r="G1274" s="113"/>
      <c r="H1274" s="82"/>
      <c r="I1274" s="113"/>
      <c r="J1274" s="177" t="str">
        <f>IFERROR(IF(FixtureCalc!C1270="-","",IF(OR(FixtureCalc!F1270="blank row 1",FixtureCalc!F1270="blank row 2"),"",IF(LEN(INDEX(Settings!$C$6:$C$37,FixtureCalc!F1270))=0,"BYE",INDEX(Settings!$C$6:$C$37,FixtureCalc!F1270)) )),"")</f>
        <v/>
      </c>
      <c r="K1274" s="90"/>
      <c r="L1274" s="195" t="str">
        <f t="shared" si="119"/>
        <v/>
      </c>
      <c r="S1274" s="201" t="str">
        <f t="shared" si="115"/>
        <v>NO</v>
      </c>
      <c r="T1274" s="201" t="str">
        <f t="shared" si="116"/>
        <v>NO</v>
      </c>
      <c r="U1274" s="201" t="str">
        <f t="shared" si="117"/>
        <v>NO</v>
      </c>
      <c r="V1274" s="139">
        <f t="shared" si="118"/>
        <v>0</v>
      </c>
      <c r="W1274" s="199" t="str">
        <f t="shared" si="120"/>
        <v/>
      </c>
    </row>
    <row r="1275" spans="1:23" ht="18" customHeight="1" x14ac:dyDescent="0.25">
      <c r="A1275" s="69"/>
      <c r="B1275" s="81"/>
      <c r="C1275" s="110"/>
      <c r="D1275" s="145" t="str">
        <f>IFERROR(IF(FixtureCalc!C1271="-","",IF(OR(FixtureCalc!E1271="blank row 1",FixtureCalc!E1271="blank row 2"),"","Matchweek "&amp;FixtureCalc!C1271)),"")</f>
        <v/>
      </c>
      <c r="E1275" s="146" t="str">
        <f>IFERROR(IF(LEN(INDEX(Settings!$D$6:$D$37,MATCH(Fixture!F1275,Settings!$C$6:$C$37,0)))=0,"",INDEX(Settings!$D$6:$D$37,MATCH(Fixture!F1275,Settings!$C$6:$C$37,0))),"")</f>
        <v/>
      </c>
      <c r="F1275" s="187" t="str">
        <f>IFERROR(IF(FixtureCalc!C1271="-","",IF(OR(FixtureCalc!E1271="blank row 1",FixtureCalc!E1271="blank row 2"),"", IF(LEN(INDEX(Settings!$C$6:$C$37,FixtureCalc!E1271))=0,"BYE",INDEX(Settings!$C$6:$C$37,FixtureCalc!E1271))  )),"")</f>
        <v/>
      </c>
      <c r="G1275" s="113"/>
      <c r="H1275" s="82"/>
      <c r="I1275" s="113"/>
      <c r="J1275" s="177" t="str">
        <f>IFERROR(IF(FixtureCalc!C1271="-","",IF(OR(FixtureCalc!F1271="blank row 1",FixtureCalc!F1271="blank row 2"),"",IF(LEN(INDEX(Settings!$C$6:$C$37,FixtureCalc!F1271))=0,"BYE",INDEX(Settings!$C$6:$C$37,FixtureCalc!F1271)) )),"")</f>
        <v/>
      </c>
      <c r="K1275" s="90"/>
      <c r="L1275" s="195" t="str">
        <f t="shared" si="119"/>
        <v/>
      </c>
      <c r="S1275" s="201" t="str">
        <f t="shared" si="115"/>
        <v>NO</v>
      </c>
      <c r="T1275" s="201" t="str">
        <f t="shared" si="116"/>
        <v>NO</v>
      </c>
      <c r="U1275" s="201" t="str">
        <f t="shared" si="117"/>
        <v>NO</v>
      </c>
      <c r="V1275" s="139">
        <f t="shared" si="118"/>
        <v>0</v>
      </c>
      <c r="W1275" s="199" t="str">
        <f t="shared" si="120"/>
        <v/>
      </c>
    </row>
    <row r="1276" spans="1:23" ht="18" customHeight="1" x14ac:dyDescent="0.25">
      <c r="A1276" s="69"/>
      <c r="B1276" s="81"/>
      <c r="C1276" s="110"/>
      <c r="D1276" s="145" t="str">
        <f>IFERROR(IF(FixtureCalc!C1272="-","",IF(OR(FixtureCalc!E1272="blank row 1",FixtureCalc!E1272="blank row 2"),"","Matchweek "&amp;FixtureCalc!C1272)),"")</f>
        <v/>
      </c>
      <c r="E1276" s="146" t="str">
        <f>IFERROR(IF(LEN(INDEX(Settings!$D$6:$D$37,MATCH(Fixture!F1276,Settings!$C$6:$C$37,0)))=0,"",INDEX(Settings!$D$6:$D$37,MATCH(Fixture!F1276,Settings!$C$6:$C$37,0))),"")</f>
        <v/>
      </c>
      <c r="F1276" s="187" t="str">
        <f>IFERROR(IF(FixtureCalc!C1272="-","",IF(OR(FixtureCalc!E1272="blank row 1",FixtureCalc!E1272="blank row 2"),"", IF(LEN(INDEX(Settings!$C$6:$C$37,FixtureCalc!E1272))=0,"BYE",INDEX(Settings!$C$6:$C$37,FixtureCalc!E1272))  )),"")</f>
        <v/>
      </c>
      <c r="G1276" s="113"/>
      <c r="H1276" s="82"/>
      <c r="I1276" s="113"/>
      <c r="J1276" s="177" t="str">
        <f>IFERROR(IF(FixtureCalc!C1272="-","",IF(OR(FixtureCalc!F1272="blank row 1",FixtureCalc!F1272="blank row 2"),"",IF(LEN(INDEX(Settings!$C$6:$C$37,FixtureCalc!F1272))=0,"BYE",INDEX(Settings!$C$6:$C$37,FixtureCalc!F1272)) )),"")</f>
        <v/>
      </c>
      <c r="K1276" s="90"/>
      <c r="L1276" s="195" t="str">
        <f t="shared" si="119"/>
        <v/>
      </c>
      <c r="S1276" s="201" t="str">
        <f t="shared" si="115"/>
        <v>NO</v>
      </c>
      <c r="T1276" s="201" t="str">
        <f t="shared" si="116"/>
        <v>NO</v>
      </c>
      <c r="U1276" s="201" t="str">
        <f t="shared" si="117"/>
        <v>NO</v>
      </c>
      <c r="V1276" s="139">
        <f t="shared" si="118"/>
        <v>0</v>
      </c>
      <c r="W1276" s="199" t="str">
        <f t="shared" si="120"/>
        <v/>
      </c>
    </row>
    <row r="1277" spans="1:23" ht="18" customHeight="1" x14ac:dyDescent="0.25">
      <c r="A1277" s="69"/>
      <c r="B1277" s="81"/>
      <c r="C1277" s="110"/>
      <c r="D1277" s="145" t="str">
        <f>IFERROR(IF(FixtureCalc!C1273="-","",IF(OR(FixtureCalc!E1273="blank row 1",FixtureCalc!E1273="blank row 2"),"","Matchweek "&amp;FixtureCalc!C1273)),"")</f>
        <v/>
      </c>
      <c r="E1277" s="146" t="str">
        <f>IFERROR(IF(LEN(INDEX(Settings!$D$6:$D$37,MATCH(Fixture!F1277,Settings!$C$6:$C$37,0)))=0,"",INDEX(Settings!$D$6:$D$37,MATCH(Fixture!F1277,Settings!$C$6:$C$37,0))),"")</f>
        <v/>
      </c>
      <c r="F1277" s="187" t="str">
        <f>IFERROR(IF(FixtureCalc!C1273="-","",IF(OR(FixtureCalc!E1273="blank row 1",FixtureCalc!E1273="blank row 2"),"", IF(LEN(INDEX(Settings!$C$6:$C$37,FixtureCalc!E1273))=0,"BYE",INDEX(Settings!$C$6:$C$37,FixtureCalc!E1273))  )),"")</f>
        <v/>
      </c>
      <c r="G1277" s="113"/>
      <c r="H1277" s="82"/>
      <c r="I1277" s="113"/>
      <c r="J1277" s="177" t="str">
        <f>IFERROR(IF(FixtureCalc!C1273="-","",IF(OR(FixtureCalc!F1273="blank row 1",FixtureCalc!F1273="blank row 2"),"",IF(LEN(INDEX(Settings!$C$6:$C$37,FixtureCalc!F1273))=0,"BYE",INDEX(Settings!$C$6:$C$37,FixtureCalc!F1273)) )),"")</f>
        <v/>
      </c>
      <c r="K1277" s="90"/>
      <c r="L1277" s="195" t="str">
        <f t="shared" si="119"/>
        <v/>
      </c>
      <c r="S1277" s="201" t="str">
        <f t="shared" si="115"/>
        <v>NO</v>
      </c>
      <c r="T1277" s="201" t="str">
        <f t="shared" si="116"/>
        <v>NO</v>
      </c>
      <c r="U1277" s="201" t="str">
        <f t="shared" si="117"/>
        <v>NO</v>
      </c>
      <c r="V1277" s="139">
        <f t="shared" si="118"/>
        <v>0</v>
      </c>
      <c r="W1277" s="199" t="str">
        <f t="shared" si="120"/>
        <v/>
      </c>
    </row>
    <row r="1278" spans="1:23" ht="18" customHeight="1" x14ac:dyDescent="0.25">
      <c r="A1278" s="69"/>
      <c r="B1278" s="81"/>
      <c r="C1278" s="110"/>
      <c r="D1278" s="145" t="str">
        <f>IFERROR(IF(FixtureCalc!C1274="-","",IF(OR(FixtureCalc!E1274="blank row 1",FixtureCalc!E1274="blank row 2"),"","Matchweek "&amp;FixtureCalc!C1274)),"")</f>
        <v/>
      </c>
      <c r="E1278" s="146" t="str">
        <f>IFERROR(IF(LEN(INDEX(Settings!$D$6:$D$37,MATCH(Fixture!F1278,Settings!$C$6:$C$37,0)))=0,"",INDEX(Settings!$D$6:$D$37,MATCH(Fixture!F1278,Settings!$C$6:$C$37,0))),"")</f>
        <v/>
      </c>
      <c r="F1278" s="187" t="str">
        <f>IFERROR(IF(FixtureCalc!C1274="-","",IF(OR(FixtureCalc!E1274="blank row 1",FixtureCalc!E1274="blank row 2"),"", IF(LEN(INDEX(Settings!$C$6:$C$37,FixtureCalc!E1274))=0,"BYE",INDEX(Settings!$C$6:$C$37,FixtureCalc!E1274))  )),"")</f>
        <v/>
      </c>
      <c r="G1278" s="113"/>
      <c r="H1278" s="82"/>
      <c r="I1278" s="113"/>
      <c r="J1278" s="177" t="str">
        <f>IFERROR(IF(FixtureCalc!C1274="-","",IF(OR(FixtureCalc!F1274="blank row 1",FixtureCalc!F1274="blank row 2"),"",IF(LEN(INDEX(Settings!$C$6:$C$37,FixtureCalc!F1274))=0,"BYE",INDEX(Settings!$C$6:$C$37,FixtureCalc!F1274)) )),"")</f>
        <v/>
      </c>
      <c r="K1278" s="90"/>
      <c r="L1278" s="195" t="str">
        <f t="shared" si="119"/>
        <v/>
      </c>
      <c r="S1278" s="201" t="str">
        <f t="shared" si="115"/>
        <v>NO</v>
      </c>
      <c r="T1278" s="201" t="str">
        <f t="shared" si="116"/>
        <v>NO</v>
      </c>
      <c r="U1278" s="201" t="str">
        <f t="shared" si="117"/>
        <v>NO</v>
      </c>
      <c r="V1278" s="139">
        <f t="shared" si="118"/>
        <v>0</v>
      </c>
      <c r="W1278" s="199" t="str">
        <f t="shared" si="120"/>
        <v/>
      </c>
    </row>
    <row r="1279" spans="1:23" ht="18" customHeight="1" x14ac:dyDescent="0.25">
      <c r="A1279" s="69"/>
      <c r="B1279" s="81"/>
      <c r="C1279" s="110"/>
      <c r="D1279" s="145" t="str">
        <f>IFERROR(IF(FixtureCalc!C1275="-","",IF(OR(FixtureCalc!E1275="blank row 1",FixtureCalc!E1275="blank row 2"),"","Matchweek "&amp;FixtureCalc!C1275)),"")</f>
        <v/>
      </c>
      <c r="E1279" s="146" t="str">
        <f>IFERROR(IF(LEN(INDEX(Settings!$D$6:$D$37,MATCH(Fixture!F1279,Settings!$C$6:$C$37,0)))=0,"",INDEX(Settings!$D$6:$D$37,MATCH(Fixture!F1279,Settings!$C$6:$C$37,0))),"")</f>
        <v/>
      </c>
      <c r="F1279" s="187" t="str">
        <f>IFERROR(IF(FixtureCalc!C1275="-","",IF(OR(FixtureCalc!E1275="blank row 1",FixtureCalc!E1275="blank row 2"),"", IF(LEN(INDEX(Settings!$C$6:$C$37,FixtureCalc!E1275))=0,"BYE",INDEX(Settings!$C$6:$C$37,FixtureCalc!E1275))  )),"")</f>
        <v/>
      </c>
      <c r="G1279" s="113"/>
      <c r="H1279" s="82"/>
      <c r="I1279" s="113"/>
      <c r="J1279" s="177" t="str">
        <f>IFERROR(IF(FixtureCalc!C1275="-","",IF(OR(FixtureCalc!F1275="blank row 1",FixtureCalc!F1275="blank row 2"),"",IF(LEN(INDEX(Settings!$C$6:$C$37,FixtureCalc!F1275))=0,"BYE",INDEX(Settings!$C$6:$C$37,FixtureCalc!F1275)) )),"")</f>
        <v/>
      </c>
      <c r="K1279" s="90"/>
      <c r="L1279" s="195" t="str">
        <f t="shared" si="119"/>
        <v/>
      </c>
      <c r="S1279" s="201" t="str">
        <f t="shared" si="115"/>
        <v>NO</v>
      </c>
      <c r="T1279" s="201" t="str">
        <f t="shared" si="116"/>
        <v>NO</v>
      </c>
      <c r="U1279" s="201" t="str">
        <f t="shared" si="117"/>
        <v>NO</v>
      </c>
      <c r="V1279" s="139">
        <f t="shared" si="118"/>
        <v>0</v>
      </c>
      <c r="W1279" s="199" t="str">
        <f t="shared" si="120"/>
        <v/>
      </c>
    </row>
    <row r="1280" spans="1:23" ht="18" customHeight="1" x14ac:dyDescent="0.25">
      <c r="A1280" s="69"/>
      <c r="B1280" s="81"/>
      <c r="C1280" s="110"/>
      <c r="D1280" s="145" t="str">
        <f>IFERROR(IF(FixtureCalc!C1276="-","",IF(OR(FixtureCalc!E1276="blank row 1",FixtureCalc!E1276="blank row 2"),"","Matchweek "&amp;FixtureCalc!C1276)),"")</f>
        <v/>
      </c>
      <c r="E1280" s="146" t="str">
        <f>IFERROR(IF(LEN(INDEX(Settings!$D$6:$D$37,MATCH(Fixture!F1280,Settings!$C$6:$C$37,0)))=0,"",INDEX(Settings!$D$6:$D$37,MATCH(Fixture!F1280,Settings!$C$6:$C$37,0))),"")</f>
        <v/>
      </c>
      <c r="F1280" s="187" t="str">
        <f>IFERROR(IF(FixtureCalc!C1276="-","",IF(OR(FixtureCalc!E1276="blank row 1",FixtureCalc!E1276="blank row 2"),"", IF(LEN(INDEX(Settings!$C$6:$C$37,FixtureCalc!E1276))=0,"BYE",INDEX(Settings!$C$6:$C$37,FixtureCalc!E1276))  )),"")</f>
        <v/>
      </c>
      <c r="G1280" s="113"/>
      <c r="H1280" s="82"/>
      <c r="I1280" s="113"/>
      <c r="J1280" s="177" t="str">
        <f>IFERROR(IF(FixtureCalc!C1276="-","",IF(OR(FixtureCalc!F1276="blank row 1",FixtureCalc!F1276="blank row 2"),"",IF(LEN(INDEX(Settings!$C$6:$C$37,FixtureCalc!F1276))=0,"BYE",INDEX(Settings!$C$6:$C$37,FixtureCalc!F1276)) )),"")</f>
        <v/>
      </c>
      <c r="K1280" s="90"/>
      <c r="L1280" s="195" t="str">
        <f t="shared" si="119"/>
        <v/>
      </c>
      <c r="S1280" s="201" t="str">
        <f t="shared" si="115"/>
        <v>NO</v>
      </c>
      <c r="T1280" s="201" t="str">
        <f t="shared" si="116"/>
        <v>NO</v>
      </c>
      <c r="U1280" s="201" t="str">
        <f t="shared" si="117"/>
        <v>NO</v>
      </c>
      <c r="V1280" s="139">
        <f t="shared" si="118"/>
        <v>0</v>
      </c>
      <c r="W1280" s="199" t="str">
        <f t="shared" si="120"/>
        <v/>
      </c>
    </row>
    <row r="1281" spans="1:23" ht="18" customHeight="1" x14ac:dyDescent="0.25">
      <c r="A1281" s="69"/>
      <c r="B1281" s="81"/>
      <c r="C1281" s="110"/>
      <c r="D1281" s="145" t="str">
        <f>IFERROR(IF(FixtureCalc!C1277="-","",IF(OR(FixtureCalc!E1277="blank row 1",FixtureCalc!E1277="blank row 2"),"","Matchweek "&amp;FixtureCalc!C1277)),"")</f>
        <v/>
      </c>
      <c r="E1281" s="146" t="str">
        <f>IFERROR(IF(LEN(INDEX(Settings!$D$6:$D$37,MATCH(Fixture!F1281,Settings!$C$6:$C$37,0)))=0,"",INDEX(Settings!$D$6:$D$37,MATCH(Fixture!F1281,Settings!$C$6:$C$37,0))),"")</f>
        <v/>
      </c>
      <c r="F1281" s="187" t="str">
        <f>IFERROR(IF(FixtureCalc!C1277="-","",IF(OR(FixtureCalc!E1277="blank row 1",FixtureCalc!E1277="blank row 2"),"", IF(LEN(INDEX(Settings!$C$6:$C$37,FixtureCalc!E1277))=0,"BYE",INDEX(Settings!$C$6:$C$37,FixtureCalc!E1277))  )),"")</f>
        <v/>
      </c>
      <c r="G1281" s="113"/>
      <c r="H1281" s="82"/>
      <c r="I1281" s="113"/>
      <c r="J1281" s="177" t="str">
        <f>IFERROR(IF(FixtureCalc!C1277="-","",IF(OR(FixtureCalc!F1277="blank row 1",FixtureCalc!F1277="blank row 2"),"",IF(LEN(INDEX(Settings!$C$6:$C$37,FixtureCalc!F1277))=0,"BYE",INDEX(Settings!$C$6:$C$37,FixtureCalc!F1277)) )),"")</f>
        <v/>
      </c>
      <c r="K1281" s="90"/>
      <c r="L1281" s="195" t="str">
        <f t="shared" si="119"/>
        <v/>
      </c>
      <c r="S1281" s="201" t="str">
        <f t="shared" si="115"/>
        <v>NO</v>
      </c>
      <c r="T1281" s="201" t="str">
        <f t="shared" si="116"/>
        <v>NO</v>
      </c>
      <c r="U1281" s="201" t="str">
        <f t="shared" si="117"/>
        <v>NO</v>
      </c>
      <c r="V1281" s="139">
        <f t="shared" si="118"/>
        <v>0</v>
      </c>
      <c r="W1281" s="199" t="str">
        <f t="shared" si="120"/>
        <v/>
      </c>
    </row>
    <row r="1282" spans="1:23" ht="18" customHeight="1" x14ac:dyDescent="0.25">
      <c r="A1282" s="69"/>
      <c r="B1282" s="81"/>
      <c r="C1282" s="110"/>
      <c r="D1282" s="145" t="str">
        <f>IFERROR(IF(FixtureCalc!C1278="-","",IF(OR(FixtureCalc!E1278="blank row 1",FixtureCalc!E1278="blank row 2"),"","Matchweek "&amp;FixtureCalc!C1278)),"")</f>
        <v/>
      </c>
      <c r="E1282" s="146" t="str">
        <f>IFERROR(IF(LEN(INDEX(Settings!$D$6:$D$37,MATCH(Fixture!F1282,Settings!$C$6:$C$37,0)))=0,"",INDEX(Settings!$D$6:$D$37,MATCH(Fixture!F1282,Settings!$C$6:$C$37,0))),"")</f>
        <v/>
      </c>
      <c r="F1282" s="187" t="str">
        <f>IFERROR(IF(FixtureCalc!C1278="-","",IF(OR(FixtureCalc!E1278="blank row 1",FixtureCalc!E1278="blank row 2"),"", IF(LEN(INDEX(Settings!$C$6:$C$37,FixtureCalc!E1278))=0,"BYE",INDEX(Settings!$C$6:$C$37,FixtureCalc!E1278))  )),"")</f>
        <v/>
      </c>
      <c r="G1282" s="113"/>
      <c r="H1282" s="82"/>
      <c r="I1282" s="113"/>
      <c r="J1282" s="177" t="str">
        <f>IFERROR(IF(FixtureCalc!C1278="-","",IF(OR(FixtureCalc!F1278="blank row 1",FixtureCalc!F1278="blank row 2"),"",IF(LEN(INDEX(Settings!$C$6:$C$37,FixtureCalc!F1278))=0,"BYE",INDEX(Settings!$C$6:$C$37,FixtureCalc!F1278)) )),"")</f>
        <v/>
      </c>
      <c r="K1282" s="90"/>
      <c r="L1282" s="195" t="str">
        <f t="shared" si="119"/>
        <v/>
      </c>
      <c r="S1282" s="201" t="str">
        <f t="shared" si="115"/>
        <v>NO</v>
      </c>
      <c r="T1282" s="201" t="str">
        <f t="shared" si="116"/>
        <v>NO</v>
      </c>
      <c r="U1282" s="201" t="str">
        <f t="shared" si="117"/>
        <v>NO</v>
      </c>
      <c r="V1282" s="139">
        <f t="shared" si="118"/>
        <v>0</v>
      </c>
      <c r="W1282" s="199" t="str">
        <f t="shared" si="120"/>
        <v/>
      </c>
    </row>
    <row r="1283" spans="1:23" ht="18" customHeight="1" x14ac:dyDescent="0.25">
      <c r="A1283" s="69"/>
      <c r="B1283" s="81"/>
      <c r="C1283" s="110"/>
      <c r="D1283" s="145" t="str">
        <f>IFERROR(IF(FixtureCalc!C1279="-","",IF(OR(FixtureCalc!E1279="blank row 1",FixtureCalc!E1279="blank row 2"),"","Matchweek "&amp;FixtureCalc!C1279)),"")</f>
        <v/>
      </c>
      <c r="E1283" s="146" t="str">
        <f>IFERROR(IF(LEN(INDEX(Settings!$D$6:$D$37,MATCH(Fixture!F1283,Settings!$C$6:$C$37,0)))=0,"",INDEX(Settings!$D$6:$D$37,MATCH(Fixture!F1283,Settings!$C$6:$C$37,0))),"")</f>
        <v/>
      </c>
      <c r="F1283" s="187" t="str">
        <f>IFERROR(IF(FixtureCalc!C1279="-","",IF(OR(FixtureCalc!E1279="blank row 1",FixtureCalc!E1279="blank row 2"),"", IF(LEN(INDEX(Settings!$C$6:$C$37,FixtureCalc!E1279))=0,"BYE",INDEX(Settings!$C$6:$C$37,FixtureCalc!E1279))  )),"")</f>
        <v/>
      </c>
      <c r="G1283" s="113"/>
      <c r="H1283" s="82"/>
      <c r="I1283" s="113"/>
      <c r="J1283" s="177" t="str">
        <f>IFERROR(IF(FixtureCalc!C1279="-","",IF(OR(FixtureCalc!F1279="blank row 1",FixtureCalc!F1279="blank row 2"),"",IF(LEN(INDEX(Settings!$C$6:$C$37,FixtureCalc!F1279))=0,"BYE",INDEX(Settings!$C$6:$C$37,FixtureCalc!F1279)) )),"")</f>
        <v/>
      </c>
      <c r="K1283" s="90"/>
      <c r="L1283" s="195" t="str">
        <f t="shared" si="119"/>
        <v/>
      </c>
      <c r="S1283" s="201" t="str">
        <f t="shared" si="115"/>
        <v>NO</v>
      </c>
      <c r="T1283" s="201" t="str">
        <f t="shared" si="116"/>
        <v>NO</v>
      </c>
      <c r="U1283" s="201" t="str">
        <f t="shared" si="117"/>
        <v>NO</v>
      </c>
      <c r="V1283" s="139">
        <f t="shared" si="118"/>
        <v>0</v>
      </c>
      <c r="W1283" s="199" t="str">
        <f t="shared" si="120"/>
        <v/>
      </c>
    </row>
    <row r="1284" spans="1:23" ht="18" customHeight="1" x14ac:dyDescent="0.25">
      <c r="A1284" s="69"/>
      <c r="B1284" s="81"/>
      <c r="C1284" s="110"/>
      <c r="D1284" s="145" t="str">
        <f>IFERROR(IF(FixtureCalc!C1280="-","",IF(OR(FixtureCalc!E1280="blank row 1",FixtureCalc!E1280="blank row 2"),"","Matchweek "&amp;FixtureCalc!C1280)),"")</f>
        <v/>
      </c>
      <c r="E1284" s="146" t="str">
        <f>IFERROR(IF(LEN(INDEX(Settings!$D$6:$D$37,MATCH(Fixture!F1284,Settings!$C$6:$C$37,0)))=0,"",INDEX(Settings!$D$6:$D$37,MATCH(Fixture!F1284,Settings!$C$6:$C$37,0))),"")</f>
        <v/>
      </c>
      <c r="F1284" s="187" t="str">
        <f>IFERROR(IF(FixtureCalc!C1280="-","",IF(OR(FixtureCalc!E1280="blank row 1",FixtureCalc!E1280="blank row 2"),"", IF(LEN(INDEX(Settings!$C$6:$C$37,FixtureCalc!E1280))=0,"BYE",INDEX(Settings!$C$6:$C$37,FixtureCalc!E1280))  )),"")</f>
        <v/>
      </c>
      <c r="G1284" s="113"/>
      <c r="H1284" s="82"/>
      <c r="I1284" s="113"/>
      <c r="J1284" s="177" t="str">
        <f>IFERROR(IF(FixtureCalc!C1280="-","",IF(OR(FixtureCalc!F1280="blank row 1",FixtureCalc!F1280="blank row 2"),"",IF(LEN(INDEX(Settings!$C$6:$C$37,FixtureCalc!F1280))=0,"BYE",INDEX(Settings!$C$6:$C$37,FixtureCalc!F1280)) )),"")</f>
        <v/>
      </c>
      <c r="K1284" s="90"/>
      <c r="L1284" s="195" t="str">
        <f t="shared" si="119"/>
        <v/>
      </c>
      <c r="S1284" s="201" t="str">
        <f t="shared" si="115"/>
        <v>NO</v>
      </c>
      <c r="T1284" s="201" t="str">
        <f t="shared" si="116"/>
        <v>NO</v>
      </c>
      <c r="U1284" s="201" t="str">
        <f t="shared" si="117"/>
        <v>NO</v>
      </c>
      <c r="V1284" s="139">
        <f t="shared" si="118"/>
        <v>0</v>
      </c>
      <c r="W1284" s="199" t="str">
        <f t="shared" si="120"/>
        <v/>
      </c>
    </row>
    <row r="1285" spans="1:23" ht="18" customHeight="1" x14ac:dyDescent="0.25">
      <c r="A1285" s="69"/>
      <c r="B1285" s="81"/>
      <c r="C1285" s="110"/>
      <c r="D1285" s="145" t="str">
        <f>IFERROR(IF(FixtureCalc!C1281="-","",IF(OR(FixtureCalc!E1281="blank row 1",FixtureCalc!E1281="blank row 2"),"","Matchweek "&amp;FixtureCalc!C1281)),"")</f>
        <v/>
      </c>
      <c r="E1285" s="146" t="str">
        <f>IFERROR(IF(LEN(INDEX(Settings!$D$6:$D$37,MATCH(Fixture!F1285,Settings!$C$6:$C$37,0)))=0,"",INDEX(Settings!$D$6:$D$37,MATCH(Fixture!F1285,Settings!$C$6:$C$37,0))),"")</f>
        <v/>
      </c>
      <c r="F1285" s="187" t="str">
        <f>IFERROR(IF(FixtureCalc!C1281="-","",IF(OR(FixtureCalc!E1281="blank row 1",FixtureCalc!E1281="blank row 2"),"", IF(LEN(INDEX(Settings!$C$6:$C$37,FixtureCalc!E1281))=0,"BYE",INDEX(Settings!$C$6:$C$37,FixtureCalc!E1281))  )),"")</f>
        <v/>
      </c>
      <c r="G1285" s="113"/>
      <c r="H1285" s="82"/>
      <c r="I1285" s="113"/>
      <c r="J1285" s="177" t="str">
        <f>IFERROR(IF(FixtureCalc!C1281="-","",IF(OR(FixtureCalc!F1281="blank row 1",FixtureCalc!F1281="blank row 2"),"",IF(LEN(INDEX(Settings!$C$6:$C$37,FixtureCalc!F1281))=0,"BYE",INDEX(Settings!$C$6:$C$37,FixtureCalc!F1281)) )),"")</f>
        <v/>
      </c>
      <c r="K1285" s="90"/>
      <c r="L1285" s="195" t="str">
        <f t="shared" si="119"/>
        <v/>
      </c>
      <c r="S1285" s="201" t="str">
        <f t="shared" si="115"/>
        <v>NO</v>
      </c>
      <c r="T1285" s="201" t="str">
        <f t="shared" si="116"/>
        <v>NO</v>
      </c>
      <c r="U1285" s="201" t="str">
        <f t="shared" si="117"/>
        <v>NO</v>
      </c>
      <c r="V1285" s="139">
        <f t="shared" si="118"/>
        <v>0</v>
      </c>
      <c r="W1285" s="199" t="str">
        <f t="shared" si="120"/>
        <v/>
      </c>
    </row>
    <row r="1286" spans="1:23" ht="18" customHeight="1" x14ac:dyDescent="0.25">
      <c r="A1286" s="69"/>
      <c r="B1286" s="81"/>
      <c r="C1286" s="110"/>
      <c r="D1286" s="145" t="str">
        <f>IFERROR(IF(FixtureCalc!C1282="-","",IF(OR(FixtureCalc!E1282="blank row 1",FixtureCalc!E1282="blank row 2"),"","Matchweek "&amp;FixtureCalc!C1282)),"")</f>
        <v/>
      </c>
      <c r="E1286" s="146" t="str">
        <f>IFERROR(IF(LEN(INDEX(Settings!$D$6:$D$37,MATCH(Fixture!F1286,Settings!$C$6:$C$37,0)))=0,"",INDEX(Settings!$D$6:$D$37,MATCH(Fixture!F1286,Settings!$C$6:$C$37,0))),"")</f>
        <v/>
      </c>
      <c r="F1286" s="187" t="str">
        <f>IFERROR(IF(FixtureCalc!C1282="-","",IF(OR(FixtureCalc!E1282="blank row 1",FixtureCalc!E1282="blank row 2"),"", IF(LEN(INDEX(Settings!$C$6:$C$37,FixtureCalc!E1282))=0,"BYE",INDEX(Settings!$C$6:$C$37,FixtureCalc!E1282))  )),"")</f>
        <v/>
      </c>
      <c r="G1286" s="113"/>
      <c r="H1286" s="82"/>
      <c r="I1286" s="113"/>
      <c r="J1286" s="177" t="str">
        <f>IFERROR(IF(FixtureCalc!C1282="-","",IF(OR(FixtureCalc!F1282="blank row 1",FixtureCalc!F1282="blank row 2"),"",IF(LEN(INDEX(Settings!$C$6:$C$37,FixtureCalc!F1282))=0,"BYE",INDEX(Settings!$C$6:$C$37,FixtureCalc!F1282)) )),"")</f>
        <v/>
      </c>
      <c r="K1286" s="90"/>
      <c r="L1286" s="195" t="str">
        <f t="shared" si="119"/>
        <v/>
      </c>
      <c r="S1286" s="201" t="str">
        <f t="shared" si="115"/>
        <v>NO</v>
      </c>
      <c r="T1286" s="201" t="str">
        <f t="shared" si="116"/>
        <v>NO</v>
      </c>
      <c r="U1286" s="201" t="str">
        <f t="shared" si="117"/>
        <v>NO</v>
      </c>
      <c r="V1286" s="139">
        <f t="shared" si="118"/>
        <v>0</v>
      </c>
      <c r="W1286" s="199" t="str">
        <f t="shared" si="120"/>
        <v/>
      </c>
    </row>
    <row r="1287" spans="1:23" ht="18" customHeight="1" x14ac:dyDescent="0.25">
      <c r="A1287" s="69"/>
      <c r="B1287" s="81"/>
      <c r="C1287" s="110"/>
      <c r="D1287" s="145" t="str">
        <f>IFERROR(IF(FixtureCalc!C1283="-","",IF(OR(FixtureCalc!E1283="blank row 1",FixtureCalc!E1283="blank row 2"),"","Matchweek "&amp;FixtureCalc!C1283)),"")</f>
        <v/>
      </c>
      <c r="E1287" s="146" t="str">
        <f>IFERROR(IF(LEN(INDEX(Settings!$D$6:$D$37,MATCH(Fixture!F1287,Settings!$C$6:$C$37,0)))=0,"",INDEX(Settings!$D$6:$D$37,MATCH(Fixture!F1287,Settings!$C$6:$C$37,0))),"")</f>
        <v/>
      </c>
      <c r="F1287" s="187" t="str">
        <f>IFERROR(IF(FixtureCalc!C1283="-","",IF(OR(FixtureCalc!E1283="blank row 1",FixtureCalc!E1283="blank row 2"),"", IF(LEN(INDEX(Settings!$C$6:$C$37,FixtureCalc!E1283))=0,"BYE",INDEX(Settings!$C$6:$C$37,FixtureCalc!E1283))  )),"")</f>
        <v/>
      </c>
      <c r="G1287" s="113"/>
      <c r="H1287" s="82"/>
      <c r="I1287" s="113"/>
      <c r="J1287" s="177" t="str">
        <f>IFERROR(IF(FixtureCalc!C1283="-","",IF(OR(FixtureCalc!F1283="blank row 1",FixtureCalc!F1283="blank row 2"),"",IF(LEN(INDEX(Settings!$C$6:$C$37,FixtureCalc!F1283))=0,"BYE",INDEX(Settings!$C$6:$C$37,FixtureCalc!F1283)) )),"")</f>
        <v/>
      </c>
      <c r="K1287" s="90"/>
      <c r="L1287" s="195" t="str">
        <f t="shared" si="119"/>
        <v/>
      </c>
      <c r="S1287" s="201" t="str">
        <f t="shared" si="115"/>
        <v>NO</v>
      </c>
      <c r="T1287" s="201" t="str">
        <f t="shared" si="116"/>
        <v>NO</v>
      </c>
      <c r="U1287" s="201" t="str">
        <f t="shared" si="117"/>
        <v>NO</v>
      </c>
      <c r="V1287" s="139">
        <f t="shared" si="118"/>
        <v>0</v>
      </c>
      <c r="W1287" s="199" t="str">
        <f t="shared" si="120"/>
        <v/>
      </c>
    </row>
    <row r="1288" spans="1:23" ht="18" customHeight="1" x14ac:dyDescent="0.25">
      <c r="A1288" s="69"/>
      <c r="B1288" s="81"/>
      <c r="C1288" s="110"/>
      <c r="D1288" s="145" t="str">
        <f>IFERROR(IF(FixtureCalc!C1284="-","",IF(OR(FixtureCalc!E1284="blank row 1",FixtureCalc!E1284="blank row 2"),"","Matchweek "&amp;FixtureCalc!C1284)),"")</f>
        <v/>
      </c>
      <c r="E1288" s="146" t="str">
        <f>IFERROR(IF(LEN(INDEX(Settings!$D$6:$D$37,MATCH(Fixture!F1288,Settings!$C$6:$C$37,0)))=0,"",INDEX(Settings!$D$6:$D$37,MATCH(Fixture!F1288,Settings!$C$6:$C$37,0))),"")</f>
        <v/>
      </c>
      <c r="F1288" s="187" t="str">
        <f>IFERROR(IF(FixtureCalc!C1284="-","",IF(OR(FixtureCalc!E1284="blank row 1",FixtureCalc!E1284="blank row 2"),"", IF(LEN(INDEX(Settings!$C$6:$C$37,FixtureCalc!E1284))=0,"BYE",INDEX(Settings!$C$6:$C$37,FixtureCalc!E1284))  )),"")</f>
        <v/>
      </c>
      <c r="G1288" s="113"/>
      <c r="H1288" s="82"/>
      <c r="I1288" s="113"/>
      <c r="J1288" s="177" t="str">
        <f>IFERROR(IF(FixtureCalc!C1284="-","",IF(OR(FixtureCalc!F1284="blank row 1",FixtureCalc!F1284="blank row 2"),"",IF(LEN(INDEX(Settings!$C$6:$C$37,FixtureCalc!F1284))=0,"BYE",INDEX(Settings!$C$6:$C$37,FixtureCalc!F1284)) )),"")</f>
        <v/>
      </c>
      <c r="K1288" s="90"/>
      <c r="L1288" s="195" t="str">
        <f t="shared" si="119"/>
        <v/>
      </c>
      <c r="S1288" s="201" t="str">
        <f t="shared" ref="S1288:S1351" si="121">IFERROR(IF(AND(LEN(F1288)&gt;0,LEN(J1288)&gt;0),"YES","NO"),"")</f>
        <v>NO</v>
      </c>
      <c r="T1288" s="201" t="str">
        <f t="shared" ref="T1288:T1351" si="122">IFERROR(IF(OR(F1288="BYE",J1288="BYE"),"YES","NO"),"")</f>
        <v>NO</v>
      </c>
      <c r="U1288" s="201" t="str">
        <f t="shared" ref="U1288:U1351" si="123">IF(OR(LEN(G1288)=0,LEN(I1288)=0),"NO","YES")</f>
        <v>NO</v>
      </c>
      <c r="V1288" s="139">
        <f t="shared" ref="V1288:V1351" si="124">IF(LEN(D1288)=0,0,COUNTIFS($D$8:$D$1750,D1288,$G$8:$G$1750,"&lt;&gt;"&amp;"",$I$8:$I$1750,"&lt;&gt;"&amp;""))</f>
        <v>0</v>
      </c>
      <c r="W1288" s="199" t="str">
        <f t="shared" si="120"/>
        <v/>
      </c>
    </row>
    <row r="1289" spans="1:23" ht="18" customHeight="1" x14ac:dyDescent="0.25">
      <c r="A1289" s="69"/>
      <c r="B1289" s="81"/>
      <c r="C1289" s="110"/>
      <c r="D1289" s="145" t="str">
        <f>IFERROR(IF(FixtureCalc!C1285="-","",IF(OR(FixtureCalc!E1285="blank row 1",FixtureCalc!E1285="blank row 2"),"","Matchweek "&amp;FixtureCalc!C1285)),"")</f>
        <v/>
      </c>
      <c r="E1289" s="146" t="str">
        <f>IFERROR(IF(LEN(INDEX(Settings!$D$6:$D$37,MATCH(Fixture!F1289,Settings!$C$6:$C$37,0)))=0,"",INDEX(Settings!$D$6:$D$37,MATCH(Fixture!F1289,Settings!$C$6:$C$37,0))),"")</f>
        <v/>
      </c>
      <c r="F1289" s="187" t="str">
        <f>IFERROR(IF(FixtureCalc!C1285="-","",IF(OR(FixtureCalc!E1285="blank row 1",FixtureCalc!E1285="blank row 2"),"", IF(LEN(INDEX(Settings!$C$6:$C$37,FixtureCalc!E1285))=0,"BYE",INDEX(Settings!$C$6:$C$37,FixtureCalc!E1285))  )),"")</f>
        <v/>
      </c>
      <c r="G1289" s="113"/>
      <c r="H1289" s="82"/>
      <c r="I1289" s="113"/>
      <c r="J1289" s="177" t="str">
        <f>IFERROR(IF(FixtureCalc!C1285="-","",IF(OR(FixtureCalc!F1285="blank row 1",FixtureCalc!F1285="blank row 2"),"",IF(LEN(INDEX(Settings!$C$6:$C$37,FixtureCalc!F1285))=0,"BYE",INDEX(Settings!$C$6:$C$37,FixtureCalc!F1285)) )),"")</f>
        <v/>
      </c>
      <c r="K1289" s="90"/>
      <c r="L1289" s="195" t="str">
        <f t="shared" ref="L1289:L1352" si="125">IFERROR(IF(LEN(W1289)&gt;0,"←",""),"")</f>
        <v/>
      </c>
      <c r="S1289" s="201" t="str">
        <f t="shared" si="121"/>
        <v>NO</v>
      </c>
      <c r="T1289" s="201" t="str">
        <f t="shared" si="122"/>
        <v>NO</v>
      </c>
      <c r="U1289" s="201" t="str">
        <f t="shared" si="123"/>
        <v>NO</v>
      </c>
      <c r="V1289" s="139">
        <f t="shared" si="124"/>
        <v>0</v>
      </c>
      <c r="W1289" s="199" t="str">
        <f t="shared" si="120"/>
        <v/>
      </c>
    </row>
    <row r="1290" spans="1:23" ht="18" customHeight="1" x14ac:dyDescent="0.25">
      <c r="A1290" s="69"/>
      <c r="B1290" s="81"/>
      <c r="C1290" s="110"/>
      <c r="D1290" s="145" t="str">
        <f>IFERROR(IF(FixtureCalc!C1286="-","",IF(OR(FixtureCalc!E1286="blank row 1",FixtureCalc!E1286="blank row 2"),"","Matchweek "&amp;FixtureCalc!C1286)),"")</f>
        <v/>
      </c>
      <c r="E1290" s="146" t="str">
        <f>IFERROR(IF(LEN(INDEX(Settings!$D$6:$D$37,MATCH(Fixture!F1290,Settings!$C$6:$C$37,0)))=0,"",INDEX(Settings!$D$6:$D$37,MATCH(Fixture!F1290,Settings!$C$6:$C$37,0))),"")</f>
        <v/>
      </c>
      <c r="F1290" s="187" t="str">
        <f>IFERROR(IF(FixtureCalc!C1286="-","",IF(OR(FixtureCalc!E1286="blank row 1",FixtureCalc!E1286="blank row 2"),"", IF(LEN(INDEX(Settings!$C$6:$C$37,FixtureCalc!E1286))=0,"BYE",INDEX(Settings!$C$6:$C$37,FixtureCalc!E1286))  )),"")</f>
        <v/>
      </c>
      <c r="G1290" s="113"/>
      <c r="H1290" s="82"/>
      <c r="I1290" s="113"/>
      <c r="J1290" s="177" t="str">
        <f>IFERROR(IF(FixtureCalc!C1286="-","",IF(OR(FixtureCalc!F1286="blank row 1",FixtureCalc!F1286="blank row 2"),"",IF(LEN(INDEX(Settings!$C$6:$C$37,FixtureCalc!F1286))=0,"BYE",INDEX(Settings!$C$6:$C$37,FixtureCalc!F1286)) )),"")</f>
        <v/>
      </c>
      <c r="K1290" s="90"/>
      <c r="L1290" s="195" t="str">
        <f t="shared" si="125"/>
        <v/>
      </c>
      <c r="S1290" s="201" t="str">
        <f t="shared" si="121"/>
        <v>NO</v>
      </c>
      <c r="T1290" s="201" t="str">
        <f t="shared" si="122"/>
        <v>NO</v>
      </c>
      <c r="U1290" s="201" t="str">
        <f t="shared" si="123"/>
        <v>NO</v>
      </c>
      <c r="V1290" s="139">
        <f t="shared" si="124"/>
        <v>0</v>
      </c>
      <c r="W1290" s="199" t="str">
        <f t="shared" ref="W1290:W1353" si="126">IF(S1290="YES",IF(T1290="YES",IF(U1290="YES","← Delete the scores",""),IF(AND(U1290="NO",V1290&gt;0),"← Insert the scores of both teams","")),IF(U1290="YES","← Delete the scores",""))</f>
        <v/>
      </c>
    </row>
    <row r="1291" spans="1:23" ht="18" customHeight="1" x14ac:dyDescent="0.25">
      <c r="A1291" s="69"/>
      <c r="B1291" s="81"/>
      <c r="C1291" s="110"/>
      <c r="D1291" s="145" t="str">
        <f>IFERROR(IF(FixtureCalc!C1287="-","",IF(OR(FixtureCalc!E1287="blank row 1",FixtureCalc!E1287="blank row 2"),"","Matchweek "&amp;FixtureCalc!C1287)),"")</f>
        <v/>
      </c>
      <c r="E1291" s="146" t="str">
        <f>IFERROR(IF(LEN(INDEX(Settings!$D$6:$D$37,MATCH(Fixture!F1291,Settings!$C$6:$C$37,0)))=0,"",INDEX(Settings!$D$6:$D$37,MATCH(Fixture!F1291,Settings!$C$6:$C$37,0))),"")</f>
        <v/>
      </c>
      <c r="F1291" s="187" t="str">
        <f>IFERROR(IF(FixtureCalc!C1287="-","",IF(OR(FixtureCalc!E1287="blank row 1",FixtureCalc!E1287="blank row 2"),"", IF(LEN(INDEX(Settings!$C$6:$C$37,FixtureCalc!E1287))=0,"BYE",INDEX(Settings!$C$6:$C$37,FixtureCalc!E1287))  )),"")</f>
        <v/>
      </c>
      <c r="G1291" s="113"/>
      <c r="H1291" s="82"/>
      <c r="I1291" s="113"/>
      <c r="J1291" s="177" t="str">
        <f>IFERROR(IF(FixtureCalc!C1287="-","",IF(OR(FixtureCalc!F1287="blank row 1",FixtureCalc!F1287="blank row 2"),"",IF(LEN(INDEX(Settings!$C$6:$C$37,FixtureCalc!F1287))=0,"BYE",INDEX(Settings!$C$6:$C$37,FixtureCalc!F1287)) )),"")</f>
        <v/>
      </c>
      <c r="K1291" s="90"/>
      <c r="L1291" s="195" t="str">
        <f t="shared" si="125"/>
        <v/>
      </c>
      <c r="S1291" s="201" t="str">
        <f t="shared" si="121"/>
        <v>NO</v>
      </c>
      <c r="T1291" s="201" t="str">
        <f t="shared" si="122"/>
        <v>NO</v>
      </c>
      <c r="U1291" s="201" t="str">
        <f t="shared" si="123"/>
        <v>NO</v>
      </c>
      <c r="V1291" s="139">
        <f t="shared" si="124"/>
        <v>0</v>
      </c>
      <c r="W1291" s="199" t="str">
        <f t="shared" si="126"/>
        <v/>
      </c>
    </row>
    <row r="1292" spans="1:23" ht="18" customHeight="1" x14ac:dyDescent="0.25">
      <c r="A1292" s="69"/>
      <c r="B1292" s="81"/>
      <c r="C1292" s="110"/>
      <c r="D1292" s="145" t="str">
        <f>IFERROR(IF(FixtureCalc!C1288="-","",IF(OR(FixtureCalc!E1288="blank row 1",FixtureCalc!E1288="blank row 2"),"","Matchweek "&amp;FixtureCalc!C1288)),"")</f>
        <v/>
      </c>
      <c r="E1292" s="146" t="str">
        <f>IFERROR(IF(LEN(INDEX(Settings!$D$6:$D$37,MATCH(Fixture!F1292,Settings!$C$6:$C$37,0)))=0,"",INDEX(Settings!$D$6:$D$37,MATCH(Fixture!F1292,Settings!$C$6:$C$37,0))),"")</f>
        <v/>
      </c>
      <c r="F1292" s="187" t="str">
        <f>IFERROR(IF(FixtureCalc!C1288="-","",IF(OR(FixtureCalc!E1288="blank row 1",FixtureCalc!E1288="blank row 2"),"", IF(LEN(INDEX(Settings!$C$6:$C$37,FixtureCalc!E1288))=0,"BYE",INDEX(Settings!$C$6:$C$37,FixtureCalc!E1288))  )),"")</f>
        <v/>
      </c>
      <c r="G1292" s="113"/>
      <c r="H1292" s="82"/>
      <c r="I1292" s="113"/>
      <c r="J1292" s="177" t="str">
        <f>IFERROR(IF(FixtureCalc!C1288="-","",IF(OR(FixtureCalc!F1288="blank row 1",FixtureCalc!F1288="blank row 2"),"",IF(LEN(INDEX(Settings!$C$6:$C$37,FixtureCalc!F1288))=0,"BYE",INDEX(Settings!$C$6:$C$37,FixtureCalc!F1288)) )),"")</f>
        <v/>
      </c>
      <c r="K1292" s="90"/>
      <c r="L1292" s="195" t="str">
        <f t="shared" si="125"/>
        <v/>
      </c>
      <c r="S1292" s="201" t="str">
        <f t="shared" si="121"/>
        <v>NO</v>
      </c>
      <c r="T1292" s="201" t="str">
        <f t="shared" si="122"/>
        <v>NO</v>
      </c>
      <c r="U1292" s="201" t="str">
        <f t="shared" si="123"/>
        <v>NO</v>
      </c>
      <c r="V1292" s="139">
        <f t="shared" si="124"/>
        <v>0</v>
      </c>
      <c r="W1292" s="199" t="str">
        <f t="shared" si="126"/>
        <v/>
      </c>
    </row>
    <row r="1293" spans="1:23" ht="18" customHeight="1" x14ac:dyDescent="0.25">
      <c r="A1293" s="69"/>
      <c r="B1293" s="81"/>
      <c r="C1293" s="110"/>
      <c r="D1293" s="145" t="str">
        <f>IFERROR(IF(FixtureCalc!C1289="-","",IF(OR(FixtureCalc!E1289="blank row 1",FixtureCalc!E1289="blank row 2"),"","Matchweek "&amp;FixtureCalc!C1289)),"")</f>
        <v/>
      </c>
      <c r="E1293" s="146" t="str">
        <f>IFERROR(IF(LEN(INDEX(Settings!$D$6:$D$37,MATCH(Fixture!F1293,Settings!$C$6:$C$37,0)))=0,"",INDEX(Settings!$D$6:$D$37,MATCH(Fixture!F1293,Settings!$C$6:$C$37,0))),"")</f>
        <v/>
      </c>
      <c r="F1293" s="187" t="str">
        <f>IFERROR(IF(FixtureCalc!C1289="-","",IF(OR(FixtureCalc!E1289="blank row 1",FixtureCalc!E1289="blank row 2"),"", IF(LEN(INDEX(Settings!$C$6:$C$37,FixtureCalc!E1289))=0,"BYE",INDEX(Settings!$C$6:$C$37,FixtureCalc!E1289))  )),"")</f>
        <v/>
      </c>
      <c r="G1293" s="113"/>
      <c r="H1293" s="82"/>
      <c r="I1293" s="113"/>
      <c r="J1293" s="177" t="str">
        <f>IFERROR(IF(FixtureCalc!C1289="-","",IF(OR(FixtureCalc!F1289="blank row 1",FixtureCalc!F1289="blank row 2"),"",IF(LEN(INDEX(Settings!$C$6:$C$37,FixtureCalc!F1289))=0,"BYE",INDEX(Settings!$C$6:$C$37,FixtureCalc!F1289)) )),"")</f>
        <v/>
      </c>
      <c r="K1293" s="90"/>
      <c r="L1293" s="195" t="str">
        <f t="shared" si="125"/>
        <v/>
      </c>
      <c r="S1293" s="201" t="str">
        <f t="shared" si="121"/>
        <v>NO</v>
      </c>
      <c r="T1293" s="201" t="str">
        <f t="shared" si="122"/>
        <v>NO</v>
      </c>
      <c r="U1293" s="201" t="str">
        <f t="shared" si="123"/>
        <v>NO</v>
      </c>
      <c r="V1293" s="139">
        <f t="shared" si="124"/>
        <v>0</v>
      </c>
      <c r="W1293" s="199" t="str">
        <f t="shared" si="126"/>
        <v/>
      </c>
    </row>
    <row r="1294" spans="1:23" ht="18" customHeight="1" x14ac:dyDescent="0.25">
      <c r="A1294" s="69"/>
      <c r="B1294" s="81"/>
      <c r="C1294" s="110"/>
      <c r="D1294" s="145" t="str">
        <f>IFERROR(IF(FixtureCalc!C1290="-","",IF(OR(FixtureCalc!E1290="blank row 1",FixtureCalc!E1290="blank row 2"),"","Matchweek "&amp;FixtureCalc!C1290)),"")</f>
        <v/>
      </c>
      <c r="E1294" s="146" t="str">
        <f>IFERROR(IF(LEN(INDEX(Settings!$D$6:$D$37,MATCH(Fixture!F1294,Settings!$C$6:$C$37,0)))=0,"",INDEX(Settings!$D$6:$D$37,MATCH(Fixture!F1294,Settings!$C$6:$C$37,0))),"")</f>
        <v/>
      </c>
      <c r="F1294" s="187" t="str">
        <f>IFERROR(IF(FixtureCalc!C1290="-","",IF(OR(FixtureCalc!E1290="blank row 1",FixtureCalc!E1290="blank row 2"),"", IF(LEN(INDEX(Settings!$C$6:$C$37,FixtureCalc!E1290))=0,"BYE",INDEX(Settings!$C$6:$C$37,FixtureCalc!E1290))  )),"")</f>
        <v/>
      </c>
      <c r="G1294" s="113"/>
      <c r="H1294" s="82"/>
      <c r="I1294" s="113"/>
      <c r="J1294" s="177" t="str">
        <f>IFERROR(IF(FixtureCalc!C1290="-","",IF(OR(FixtureCalc!F1290="blank row 1",FixtureCalc!F1290="blank row 2"),"",IF(LEN(INDEX(Settings!$C$6:$C$37,FixtureCalc!F1290))=0,"BYE",INDEX(Settings!$C$6:$C$37,FixtureCalc!F1290)) )),"")</f>
        <v/>
      </c>
      <c r="K1294" s="90"/>
      <c r="L1294" s="195" t="str">
        <f t="shared" si="125"/>
        <v/>
      </c>
      <c r="S1294" s="201" t="str">
        <f t="shared" si="121"/>
        <v>NO</v>
      </c>
      <c r="T1294" s="201" t="str">
        <f t="shared" si="122"/>
        <v>NO</v>
      </c>
      <c r="U1294" s="201" t="str">
        <f t="shared" si="123"/>
        <v>NO</v>
      </c>
      <c r="V1294" s="139">
        <f t="shared" si="124"/>
        <v>0</v>
      </c>
      <c r="W1294" s="199" t="str">
        <f t="shared" si="126"/>
        <v/>
      </c>
    </row>
    <row r="1295" spans="1:23" ht="18" customHeight="1" x14ac:dyDescent="0.25">
      <c r="A1295" s="69"/>
      <c r="B1295" s="81"/>
      <c r="C1295" s="110"/>
      <c r="D1295" s="145" t="str">
        <f>IFERROR(IF(FixtureCalc!C1291="-","",IF(OR(FixtureCalc!E1291="blank row 1",FixtureCalc!E1291="blank row 2"),"","Matchweek "&amp;FixtureCalc!C1291)),"")</f>
        <v/>
      </c>
      <c r="E1295" s="146" t="str">
        <f>IFERROR(IF(LEN(INDEX(Settings!$D$6:$D$37,MATCH(Fixture!F1295,Settings!$C$6:$C$37,0)))=0,"",INDEX(Settings!$D$6:$D$37,MATCH(Fixture!F1295,Settings!$C$6:$C$37,0))),"")</f>
        <v/>
      </c>
      <c r="F1295" s="187" t="str">
        <f>IFERROR(IF(FixtureCalc!C1291="-","",IF(OR(FixtureCalc!E1291="blank row 1",FixtureCalc!E1291="blank row 2"),"", IF(LEN(INDEX(Settings!$C$6:$C$37,FixtureCalc!E1291))=0,"BYE",INDEX(Settings!$C$6:$C$37,FixtureCalc!E1291))  )),"")</f>
        <v/>
      </c>
      <c r="G1295" s="113"/>
      <c r="H1295" s="82"/>
      <c r="I1295" s="113"/>
      <c r="J1295" s="177" t="str">
        <f>IFERROR(IF(FixtureCalc!C1291="-","",IF(OR(FixtureCalc!F1291="blank row 1",FixtureCalc!F1291="blank row 2"),"",IF(LEN(INDEX(Settings!$C$6:$C$37,FixtureCalc!F1291))=0,"BYE",INDEX(Settings!$C$6:$C$37,FixtureCalc!F1291)) )),"")</f>
        <v/>
      </c>
      <c r="K1295" s="90"/>
      <c r="L1295" s="195" t="str">
        <f t="shared" si="125"/>
        <v/>
      </c>
      <c r="S1295" s="201" t="str">
        <f t="shared" si="121"/>
        <v>NO</v>
      </c>
      <c r="T1295" s="201" t="str">
        <f t="shared" si="122"/>
        <v>NO</v>
      </c>
      <c r="U1295" s="201" t="str">
        <f t="shared" si="123"/>
        <v>NO</v>
      </c>
      <c r="V1295" s="139">
        <f t="shared" si="124"/>
        <v>0</v>
      </c>
      <c r="W1295" s="199" t="str">
        <f t="shared" si="126"/>
        <v/>
      </c>
    </row>
    <row r="1296" spans="1:23" ht="18" customHeight="1" x14ac:dyDescent="0.25">
      <c r="A1296" s="69"/>
      <c r="B1296" s="81"/>
      <c r="C1296" s="110"/>
      <c r="D1296" s="145" t="str">
        <f>IFERROR(IF(FixtureCalc!C1292="-","",IF(OR(FixtureCalc!E1292="blank row 1",FixtureCalc!E1292="blank row 2"),"","Matchweek "&amp;FixtureCalc!C1292)),"")</f>
        <v/>
      </c>
      <c r="E1296" s="146" t="str">
        <f>IFERROR(IF(LEN(INDEX(Settings!$D$6:$D$37,MATCH(Fixture!F1296,Settings!$C$6:$C$37,0)))=0,"",INDEX(Settings!$D$6:$D$37,MATCH(Fixture!F1296,Settings!$C$6:$C$37,0))),"")</f>
        <v/>
      </c>
      <c r="F1296" s="187" t="str">
        <f>IFERROR(IF(FixtureCalc!C1292="-","",IF(OR(FixtureCalc!E1292="blank row 1",FixtureCalc!E1292="blank row 2"),"", IF(LEN(INDEX(Settings!$C$6:$C$37,FixtureCalc!E1292))=0,"BYE",INDEX(Settings!$C$6:$C$37,FixtureCalc!E1292))  )),"")</f>
        <v/>
      </c>
      <c r="G1296" s="113"/>
      <c r="H1296" s="82"/>
      <c r="I1296" s="113"/>
      <c r="J1296" s="177" t="str">
        <f>IFERROR(IF(FixtureCalc!C1292="-","",IF(OR(FixtureCalc!F1292="blank row 1",FixtureCalc!F1292="blank row 2"),"",IF(LEN(INDEX(Settings!$C$6:$C$37,FixtureCalc!F1292))=0,"BYE",INDEX(Settings!$C$6:$C$37,FixtureCalc!F1292)) )),"")</f>
        <v/>
      </c>
      <c r="K1296" s="90"/>
      <c r="L1296" s="195" t="str">
        <f t="shared" si="125"/>
        <v/>
      </c>
      <c r="S1296" s="201" t="str">
        <f t="shared" si="121"/>
        <v>NO</v>
      </c>
      <c r="T1296" s="201" t="str">
        <f t="shared" si="122"/>
        <v>NO</v>
      </c>
      <c r="U1296" s="201" t="str">
        <f t="shared" si="123"/>
        <v>NO</v>
      </c>
      <c r="V1296" s="139">
        <f t="shared" si="124"/>
        <v>0</v>
      </c>
      <c r="W1296" s="199" t="str">
        <f t="shared" si="126"/>
        <v/>
      </c>
    </row>
    <row r="1297" spans="1:23" ht="18" customHeight="1" x14ac:dyDescent="0.25">
      <c r="A1297" s="69"/>
      <c r="B1297" s="81"/>
      <c r="C1297" s="110"/>
      <c r="D1297" s="145" t="str">
        <f>IFERROR(IF(FixtureCalc!C1293="-","",IF(OR(FixtureCalc!E1293="blank row 1",FixtureCalc!E1293="blank row 2"),"","Matchweek "&amp;FixtureCalc!C1293)),"")</f>
        <v/>
      </c>
      <c r="E1297" s="146" t="str">
        <f>IFERROR(IF(LEN(INDEX(Settings!$D$6:$D$37,MATCH(Fixture!F1297,Settings!$C$6:$C$37,0)))=0,"",INDEX(Settings!$D$6:$D$37,MATCH(Fixture!F1297,Settings!$C$6:$C$37,0))),"")</f>
        <v/>
      </c>
      <c r="F1297" s="187" t="str">
        <f>IFERROR(IF(FixtureCalc!C1293="-","",IF(OR(FixtureCalc!E1293="blank row 1",FixtureCalc!E1293="blank row 2"),"", IF(LEN(INDEX(Settings!$C$6:$C$37,FixtureCalc!E1293))=0,"BYE",INDEX(Settings!$C$6:$C$37,FixtureCalc!E1293))  )),"")</f>
        <v/>
      </c>
      <c r="G1297" s="113"/>
      <c r="H1297" s="82"/>
      <c r="I1297" s="113"/>
      <c r="J1297" s="177" t="str">
        <f>IFERROR(IF(FixtureCalc!C1293="-","",IF(OR(FixtureCalc!F1293="blank row 1",FixtureCalc!F1293="blank row 2"),"",IF(LEN(INDEX(Settings!$C$6:$C$37,FixtureCalc!F1293))=0,"BYE",INDEX(Settings!$C$6:$C$37,FixtureCalc!F1293)) )),"")</f>
        <v/>
      </c>
      <c r="K1297" s="90"/>
      <c r="L1297" s="195" t="str">
        <f t="shared" si="125"/>
        <v/>
      </c>
      <c r="S1297" s="201" t="str">
        <f t="shared" si="121"/>
        <v>NO</v>
      </c>
      <c r="T1297" s="201" t="str">
        <f t="shared" si="122"/>
        <v>NO</v>
      </c>
      <c r="U1297" s="201" t="str">
        <f t="shared" si="123"/>
        <v>NO</v>
      </c>
      <c r="V1297" s="139">
        <f t="shared" si="124"/>
        <v>0</v>
      </c>
      <c r="W1297" s="199" t="str">
        <f t="shared" si="126"/>
        <v/>
      </c>
    </row>
    <row r="1298" spans="1:23" ht="18" customHeight="1" x14ac:dyDescent="0.25">
      <c r="A1298" s="69"/>
      <c r="B1298" s="81"/>
      <c r="C1298" s="110"/>
      <c r="D1298" s="145" t="str">
        <f>IFERROR(IF(FixtureCalc!C1294="-","",IF(OR(FixtureCalc!E1294="blank row 1",FixtureCalc!E1294="blank row 2"),"","Matchweek "&amp;FixtureCalc!C1294)),"")</f>
        <v/>
      </c>
      <c r="E1298" s="146" t="str">
        <f>IFERROR(IF(LEN(INDEX(Settings!$D$6:$D$37,MATCH(Fixture!F1298,Settings!$C$6:$C$37,0)))=0,"",INDEX(Settings!$D$6:$D$37,MATCH(Fixture!F1298,Settings!$C$6:$C$37,0))),"")</f>
        <v/>
      </c>
      <c r="F1298" s="187" t="str">
        <f>IFERROR(IF(FixtureCalc!C1294="-","",IF(OR(FixtureCalc!E1294="blank row 1",FixtureCalc!E1294="blank row 2"),"", IF(LEN(INDEX(Settings!$C$6:$C$37,FixtureCalc!E1294))=0,"BYE",INDEX(Settings!$C$6:$C$37,FixtureCalc!E1294))  )),"")</f>
        <v/>
      </c>
      <c r="G1298" s="113"/>
      <c r="H1298" s="82"/>
      <c r="I1298" s="113"/>
      <c r="J1298" s="177" t="str">
        <f>IFERROR(IF(FixtureCalc!C1294="-","",IF(OR(FixtureCalc!F1294="blank row 1",FixtureCalc!F1294="blank row 2"),"",IF(LEN(INDEX(Settings!$C$6:$C$37,FixtureCalc!F1294))=0,"BYE",INDEX(Settings!$C$6:$C$37,FixtureCalc!F1294)) )),"")</f>
        <v/>
      </c>
      <c r="K1298" s="90"/>
      <c r="L1298" s="195" t="str">
        <f t="shared" si="125"/>
        <v/>
      </c>
      <c r="S1298" s="201" t="str">
        <f t="shared" si="121"/>
        <v>NO</v>
      </c>
      <c r="T1298" s="201" t="str">
        <f t="shared" si="122"/>
        <v>NO</v>
      </c>
      <c r="U1298" s="201" t="str">
        <f t="shared" si="123"/>
        <v>NO</v>
      </c>
      <c r="V1298" s="139">
        <f t="shared" si="124"/>
        <v>0</v>
      </c>
      <c r="W1298" s="199" t="str">
        <f t="shared" si="126"/>
        <v/>
      </c>
    </row>
    <row r="1299" spans="1:23" ht="18" customHeight="1" x14ac:dyDescent="0.25">
      <c r="A1299" s="69"/>
      <c r="B1299" s="81"/>
      <c r="C1299" s="110"/>
      <c r="D1299" s="145" t="str">
        <f>IFERROR(IF(FixtureCalc!C1295="-","",IF(OR(FixtureCalc!E1295="blank row 1",FixtureCalc!E1295="blank row 2"),"","Matchweek "&amp;FixtureCalc!C1295)),"")</f>
        <v/>
      </c>
      <c r="E1299" s="146" t="str">
        <f>IFERROR(IF(LEN(INDEX(Settings!$D$6:$D$37,MATCH(Fixture!F1299,Settings!$C$6:$C$37,0)))=0,"",INDEX(Settings!$D$6:$D$37,MATCH(Fixture!F1299,Settings!$C$6:$C$37,0))),"")</f>
        <v/>
      </c>
      <c r="F1299" s="187" t="str">
        <f>IFERROR(IF(FixtureCalc!C1295="-","",IF(OR(FixtureCalc!E1295="blank row 1",FixtureCalc!E1295="blank row 2"),"", IF(LEN(INDEX(Settings!$C$6:$C$37,FixtureCalc!E1295))=0,"BYE",INDEX(Settings!$C$6:$C$37,FixtureCalc!E1295))  )),"")</f>
        <v/>
      </c>
      <c r="G1299" s="113"/>
      <c r="H1299" s="82"/>
      <c r="I1299" s="113"/>
      <c r="J1299" s="177" t="str">
        <f>IFERROR(IF(FixtureCalc!C1295="-","",IF(OR(FixtureCalc!F1295="blank row 1",FixtureCalc!F1295="blank row 2"),"",IF(LEN(INDEX(Settings!$C$6:$C$37,FixtureCalc!F1295))=0,"BYE",INDEX(Settings!$C$6:$C$37,FixtureCalc!F1295)) )),"")</f>
        <v/>
      </c>
      <c r="K1299" s="90"/>
      <c r="L1299" s="195" t="str">
        <f t="shared" si="125"/>
        <v/>
      </c>
      <c r="S1299" s="201" t="str">
        <f t="shared" si="121"/>
        <v>NO</v>
      </c>
      <c r="T1299" s="201" t="str">
        <f t="shared" si="122"/>
        <v>NO</v>
      </c>
      <c r="U1299" s="201" t="str">
        <f t="shared" si="123"/>
        <v>NO</v>
      </c>
      <c r="V1299" s="139">
        <f t="shared" si="124"/>
        <v>0</v>
      </c>
      <c r="W1299" s="199" t="str">
        <f t="shared" si="126"/>
        <v/>
      </c>
    </row>
    <row r="1300" spans="1:23" ht="18" customHeight="1" x14ac:dyDescent="0.25">
      <c r="A1300" s="69"/>
      <c r="B1300" s="81"/>
      <c r="C1300" s="110"/>
      <c r="D1300" s="145" t="str">
        <f>IFERROR(IF(FixtureCalc!C1296="-","",IF(OR(FixtureCalc!E1296="blank row 1",FixtureCalc!E1296="blank row 2"),"","Matchweek "&amp;FixtureCalc!C1296)),"")</f>
        <v/>
      </c>
      <c r="E1300" s="146" t="str">
        <f>IFERROR(IF(LEN(INDEX(Settings!$D$6:$D$37,MATCH(Fixture!F1300,Settings!$C$6:$C$37,0)))=0,"",INDEX(Settings!$D$6:$D$37,MATCH(Fixture!F1300,Settings!$C$6:$C$37,0))),"")</f>
        <v/>
      </c>
      <c r="F1300" s="187" t="str">
        <f>IFERROR(IF(FixtureCalc!C1296="-","",IF(OR(FixtureCalc!E1296="blank row 1",FixtureCalc!E1296="blank row 2"),"", IF(LEN(INDEX(Settings!$C$6:$C$37,FixtureCalc!E1296))=0,"BYE",INDEX(Settings!$C$6:$C$37,FixtureCalc!E1296))  )),"")</f>
        <v/>
      </c>
      <c r="G1300" s="113"/>
      <c r="H1300" s="82"/>
      <c r="I1300" s="113"/>
      <c r="J1300" s="177" t="str">
        <f>IFERROR(IF(FixtureCalc!C1296="-","",IF(OR(FixtureCalc!F1296="blank row 1",FixtureCalc!F1296="blank row 2"),"",IF(LEN(INDEX(Settings!$C$6:$C$37,FixtureCalc!F1296))=0,"BYE",INDEX(Settings!$C$6:$C$37,FixtureCalc!F1296)) )),"")</f>
        <v/>
      </c>
      <c r="K1300" s="90"/>
      <c r="L1300" s="195" t="str">
        <f t="shared" si="125"/>
        <v/>
      </c>
      <c r="S1300" s="201" t="str">
        <f t="shared" si="121"/>
        <v>NO</v>
      </c>
      <c r="T1300" s="201" t="str">
        <f t="shared" si="122"/>
        <v>NO</v>
      </c>
      <c r="U1300" s="201" t="str">
        <f t="shared" si="123"/>
        <v>NO</v>
      </c>
      <c r="V1300" s="139">
        <f t="shared" si="124"/>
        <v>0</v>
      </c>
      <c r="W1300" s="199" t="str">
        <f t="shared" si="126"/>
        <v/>
      </c>
    </row>
    <row r="1301" spans="1:23" ht="18" customHeight="1" x14ac:dyDescent="0.25">
      <c r="A1301" s="69"/>
      <c r="B1301" s="81"/>
      <c r="C1301" s="110"/>
      <c r="D1301" s="145" t="str">
        <f>IFERROR(IF(FixtureCalc!C1297="-","",IF(OR(FixtureCalc!E1297="blank row 1",FixtureCalc!E1297="blank row 2"),"","Matchweek "&amp;FixtureCalc!C1297)),"")</f>
        <v/>
      </c>
      <c r="E1301" s="146" t="str">
        <f>IFERROR(IF(LEN(INDEX(Settings!$D$6:$D$37,MATCH(Fixture!F1301,Settings!$C$6:$C$37,0)))=0,"",INDEX(Settings!$D$6:$D$37,MATCH(Fixture!F1301,Settings!$C$6:$C$37,0))),"")</f>
        <v/>
      </c>
      <c r="F1301" s="187" t="str">
        <f>IFERROR(IF(FixtureCalc!C1297="-","",IF(OR(FixtureCalc!E1297="blank row 1",FixtureCalc!E1297="blank row 2"),"", IF(LEN(INDEX(Settings!$C$6:$C$37,FixtureCalc!E1297))=0,"BYE",INDEX(Settings!$C$6:$C$37,FixtureCalc!E1297))  )),"")</f>
        <v/>
      </c>
      <c r="G1301" s="113"/>
      <c r="H1301" s="82"/>
      <c r="I1301" s="113"/>
      <c r="J1301" s="177" t="str">
        <f>IFERROR(IF(FixtureCalc!C1297="-","",IF(OR(FixtureCalc!F1297="blank row 1",FixtureCalc!F1297="blank row 2"),"",IF(LEN(INDEX(Settings!$C$6:$C$37,FixtureCalc!F1297))=0,"BYE",INDEX(Settings!$C$6:$C$37,FixtureCalc!F1297)) )),"")</f>
        <v/>
      </c>
      <c r="K1301" s="90"/>
      <c r="L1301" s="195" t="str">
        <f t="shared" si="125"/>
        <v/>
      </c>
      <c r="S1301" s="201" t="str">
        <f t="shared" si="121"/>
        <v>NO</v>
      </c>
      <c r="T1301" s="201" t="str">
        <f t="shared" si="122"/>
        <v>NO</v>
      </c>
      <c r="U1301" s="201" t="str">
        <f t="shared" si="123"/>
        <v>NO</v>
      </c>
      <c r="V1301" s="139">
        <f t="shared" si="124"/>
        <v>0</v>
      </c>
      <c r="W1301" s="199" t="str">
        <f t="shared" si="126"/>
        <v/>
      </c>
    </row>
    <row r="1302" spans="1:23" ht="18" customHeight="1" x14ac:dyDescent="0.25">
      <c r="A1302" s="69"/>
      <c r="B1302" s="81"/>
      <c r="C1302" s="110"/>
      <c r="D1302" s="145" t="str">
        <f>IFERROR(IF(FixtureCalc!C1298="-","",IF(OR(FixtureCalc!E1298="blank row 1",FixtureCalc!E1298="blank row 2"),"","Matchweek "&amp;FixtureCalc!C1298)),"")</f>
        <v/>
      </c>
      <c r="E1302" s="146" t="str">
        <f>IFERROR(IF(LEN(INDEX(Settings!$D$6:$D$37,MATCH(Fixture!F1302,Settings!$C$6:$C$37,0)))=0,"",INDEX(Settings!$D$6:$D$37,MATCH(Fixture!F1302,Settings!$C$6:$C$37,0))),"")</f>
        <v/>
      </c>
      <c r="F1302" s="187" t="str">
        <f>IFERROR(IF(FixtureCalc!C1298="-","",IF(OR(FixtureCalc!E1298="blank row 1",FixtureCalc!E1298="blank row 2"),"", IF(LEN(INDEX(Settings!$C$6:$C$37,FixtureCalc!E1298))=0,"BYE",INDEX(Settings!$C$6:$C$37,FixtureCalc!E1298))  )),"")</f>
        <v/>
      </c>
      <c r="G1302" s="113"/>
      <c r="H1302" s="82"/>
      <c r="I1302" s="113"/>
      <c r="J1302" s="177" t="str">
        <f>IFERROR(IF(FixtureCalc!C1298="-","",IF(OR(FixtureCalc!F1298="blank row 1",FixtureCalc!F1298="blank row 2"),"",IF(LEN(INDEX(Settings!$C$6:$C$37,FixtureCalc!F1298))=0,"BYE",INDEX(Settings!$C$6:$C$37,FixtureCalc!F1298)) )),"")</f>
        <v/>
      </c>
      <c r="K1302" s="90"/>
      <c r="L1302" s="195" t="str">
        <f t="shared" si="125"/>
        <v/>
      </c>
      <c r="S1302" s="201" t="str">
        <f t="shared" si="121"/>
        <v>NO</v>
      </c>
      <c r="T1302" s="201" t="str">
        <f t="shared" si="122"/>
        <v>NO</v>
      </c>
      <c r="U1302" s="201" t="str">
        <f t="shared" si="123"/>
        <v>NO</v>
      </c>
      <c r="V1302" s="139">
        <f t="shared" si="124"/>
        <v>0</v>
      </c>
      <c r="W1302" s="199" t="str">
        <f t="shared" si="126"/>
        <v/>
      </c>
    </row>
    <row r="1303" spans="1:23" ht="18" customHeight="1" x14ac:dyDescent="0.25">
      <c r="A1303" s="69"/>
      <c r="B1303" s="81"/>
      <c r="C1303" s="110"/>
      <c r="D1303" s="145" t="str">
        <f>IFERROR(IF(FixtureCalc!C1299="-","",IF(OR(FixtureCalc!E1299="blank row 1",FixtureCalc!E1299="blank row 2"),"","Matchweek "&amp;FixtureCalc!C1299)),"")</f>
        <v/>
      </c>
      <c r="E1303" s="146" t="str">
        <f>IFERROR(IF(LEN(INDEX(Settings!$D$6:$D$37,MATCH(Fixture!F1303,Settings!$C$6:$C$37,0)))=0,"",INDEX(Settings!$D$6:$D$37,MATCH(Fixture!F1303,Settings!$C$6:$C$37,0))),"")</f>
        <v/>
      </c>
      <c r="F1303" s="187" t="str">
        <f>IFERROR(IF(FixtureCalc!C1299="-","",IF(OR(FixtureCalc!E1299="blank row 1",FixtureCalc!E1299="blank row 2"),"", IF(LEN(INDEX(Settings!$C$6:$C$37,FixtureCalc!E1299))=0,"BYE",INDEX(Settings!$C$6:$C$37,FixtureCalc!E1299))  )),"")</f>
        <v/>
      </c>
      <c r="G1303" s="113"/>
      <c r="H1303" s="82"/>
      <c r="I1303" s="113"/>
      <c r="J1303" s="177" t="str">
        <f>IFERROR(IF(FixtureCalc!C1299="-","",IF(OR(FixtureCalc!F1299="blank row 1",FixtureCalc!F1299="blank row 2"),"",IF(LEN(INDEX(Settings!$C$6:$C$37,FixtureCalc!F1299))=0,"BYE",INDEX(Settings!$C$6:$C$37,FixtureCalc!F1299)) )),"")</f>
        <v/>
      </c>
      <c r="K1303" s="90"/>
      <c r="L1303" s="195" t="str">
        <f t="shared" si="125"/>
        <v/>
      </c>
      <c r="S1303" s="201" t="str">
        <f t="shared" si="121"/>
        <v>NO</v>
      </c>
      <c r="T1303" s="201" t="str">
        <f t="shared" si="122"/>
        <v>NO</v>
      </c>
      <c r="U1303" s="201" t="str">
        <f t="shared" si="123"/>
        <v>NO</v>
      </c>
      <c r="V1303" s="139">
        <f t="shared" si="124"/>
        <v>0</v>
      </c>
      <c r="W1303" s="199" t="str">
        <f t="shared" si="126"/>
        <v/>
      </c>
    </row>
    <row r="1304" spans="1:23" ht="18" customHeight="1" x14ac:dyDescent="0.25">
      <c r="A1304" s="69"/>
      <c r="B1304" s="81"/>
      <c r="C1304" s="110"/>
      <c r="D1304" s="145" t="str">
        <f>IFERROR(IF(FixtureCalc!C1300="-","",IF(OR(FixtureCalc!E1300="blank row 1",FixtureCalc!E1300="blank row 2"),"","Matchweek "&amp;FixtureCalc!C1300)),"")</f>
        <v/>
      </c>
      <c r="E1304" s="146" t="str">
        <f>IFERROR(IF(LEN(INDEX(Settings!$D$6:$D$37,MATCH(Fixture!F1304,Settings!$C$6:$C$37,0)))=0,"",INDEX(Settings!$D$6:$D$37,MATCH(Fixture!F1304,Settings!$C$6:$C$37,0))),"")</f>
        <v/>
      </c>
      <c r="F1304" s="187" t="str">
        <f>IFERROR(IF(FixtureCalc!C1300="-","",IF(OR(FixtureCalc!E1300="blank row 1",FixtureCalc!E1300="blank row 2"),"", IF(LEN(INDEX(Settings!$C$6:$C$37,FixtureCalc!E1300))=0,"BYE",INDEX(Settings!$C$6:$C$37,FixtureCalc!E1300))  )),"")</f>
        <v/>
      </c>
      <c r="G1304" s="113"/>
      <c r="H1304" s="82"/>
      <c r="I1304" s="113"/>
      <c r="J1304" s="177" t="str">
        <f>IFERROR(IF(FixtureCalc!C1300="-","",IF(OR(FixtureCalc!F1300="blank row 1",FixtureCalc!F1300="blank row 2"),"",IF(LEN(INDEX(Settings!$C$6:$C$37,FixtureCalc!F1300))=0,"BYE",INDEX(Settings!$C$6:$C$37,FixtureCalc!F1300)) )),"")</f>
        <v/>
      </c>
      <c r="K1304" s="90"/>
      <c r="L1304" s="195" t="str">
        <f t="shared" si="125"/>
        <v/>
      </c>
      <c r="S1304" s="201" t="str">
        <f t="shared" si="121"/>
        <v>NO</v>
      </c>
      <c r="T1304" s="201" t="str">
        <f t="shared" si="122"/>
        <v>NO</v>
      </c>
      <c r="U1304" s="201" t="str">
        <f t="shared" si="123"/>
        <v>NO</v>
      </c>
      <c r="V1304" s="139">
        <f t="shared" si="124"/>
        <v>0</v>
      </c>
      <c r="W1304" s="199" t="str">
        <f t="shared" si="126"/>
        <v/>
      </c>
    </row>
    <row r="1305" spans="1:23" ht="18" customHeight="1" x14ac:dyDescent="0.25">
      <c r="A1305" s="69"/>
      <c r="B1305" s="81"/>
      <c r="C1305" s="110"/>
      <c r="D1305" s="145" t="str">
        <f>IFERROR(IF(FixtureCalc!C1301="-","",IF(OR(FixtureCalc!E1301="blank row 1",FixtureCalc!E1301="blank row 2"),"","Matchweek "&amp;FixtureCalc!C1301)),"")</f>
        <v/>
      </c>
      <c r="E1305" s="146" t="str">
        <f>IFERROR(IF(LEN(INDEX(Settings!$D$6:$D$37,MATCH(Fixture!F1305,Settings!$C$6:$C$37,0)))=0,"",INDEX(Settings!$D$6:$D$37,MATCH(Fixture!F1305,Settings!$C$6:$C$37,0))),"")</f>
        <v/>
      </c>
      <c r="F1305" s="187" t="str">
        <f>IFERROR(IF(FixtureCalc!C1301="-","",IF(OR(FixtureCalc!E1301="blank row 1",FixtureCalc!E1301="blank row 2"),"", IF(LEN(INDEX(Settings!$C$6:$C$37,FixtureCalc!E1301))=0,"BYE",INDEX(Settings!$C$6:$C$37,FixtureCalc!E1301))  )),"")</f>
        <v/>
      </c>
      <c r="G1305" s="113"/>
      <c r="H1305" s="82"/>
      <c r="I1305" s="113"/>
      <c r="J1305" s="177" t="str">
        <f>IFERROR(IF(FixtureCalc!C1301="-","",IF(OR(FixtureCalc!F1301="blank row 1",FixtureCalc!F1301="blank row 2"),"",IF(LEN(INDEX(Settings!$C$6:$C$37,FixtureCalc!F1301))=0,"BYE",INDEX(Settings!$C$6:$C$37,FixtureCalc!F1301)) )),"")</f>
        <v/>
      </c>
      <c r="K1305" s="90"/>
      <c r="L1305" s="195" t="str">
        <f t="shared" si="125"/>
        <v/>
      </c>
      <c r="S1305" s="201" t="str">
        <f t="shared" si="121"/>
        <v>NO</v>
      </c>
      <c r="T1305" s="201" t="str">
        <f t="shared" si="122"/>
        <v>NO</v>
      </c>
      <c r="U1305" s="201" t="str">
        <f t="shared" si="123"/>
        <v>NO</v>
      </c>
      <c r="V1305" s="139">
        <f t="shared" si="124"/>
        <v>0</v>
      </c>
      <c r="W1305" s="199" t="str">
        <f t="shared" si="126"/>
        <v/>
      </c>
    </row>
    <row r="1306" spans="1:23" ht="18" customHeight="1" x14ac:dyDescent="0.25">
      <c r="A1306" s="69"/>
      <c r="B1306" s="81"/>
      <c r="C1306" s="110"/>
      <c r="D1306" s="145" t="str">
        <f>IFERROR(IF(FixtureCalc!C1302="-","",IF(OR(FixtureCalc!E1302="blank row 1",FixtureCalc!E1302="blank row 2"),"","Matchweek "&amp;FixtureCalc!C1302)),"")</f>
        <v/>
      </c>
      <c r="E1306" s="146" t="str">
        <f>IFERROR(IF(LEN(INDEX(Settings!$D$6:$D$37,MATCH(Fixture!F1306,Settings!$C$6:$C$37,0)))=0,"",INDEX(Settings!$D$6:$D$37,MATCH(Fixture!F1306,Settings!$C$6:$C$37,0))),"")</f>
        <v/>
      </c>
      <c r="F1306" s="187" t="str">
        <f>IFERROR(IF(FixtureCalc!C1302="-","",IF(OR(FixtureCalc!E1302="blank row 1",FixtureCalc!E1302="blank row 2"),"", IF(LEN(INDEX(Settings!$C$6:$C$37,FixtureCalc!E1302))=0,"BYE",INDEX(Settings!$C$6:$C$37,FixtureCalc!E1302))  )),"")</f>
        <v/>
      </c>
      <c r="G1306" s="113"/>
      <c r="H1306" s="82"/>
      <c r="I1306" s="113"/>
      <c r="J1306" s="177" t="str">
        <f>IFERROR(IF(FixtureCalc!C1302="-","",IF(OR(FixtureCalc!F1302="blank row 1",FixtureCalc!F1302="blank row 2"),"",IF(LEN(INDEX(Settings!$C$6:$C$37,FixtureCalc!F1302))=0,"BYE",INDEX(Settings!$C$6:$C$37,FixtureCalc!F1302)) )),"")</f>
        <v/>
      </c>
      <c r="K1306" s="90"/>
      <c r="L1306" s="195" t="str">
        <f t="shared" si="125"/>
        <v/>
      </c>
      <c r="S1306" s="201" t="str">
        <f t="shared" si="121"/>
        <v>NO</v>
      </c>
      <c r="T1306" s="201" t="str">
        <f t="shared" si="122"/>
        <v>NO</v>
      </c>
      <c r="U1306" s="201" t="str">
        <f t="shared" si="123"/>
        <v>NO</v>
      </c>
      <c r="V1306" s="139">
        <f t="shared" si="124"/>
        <v>0</v>
      </c>
      <c r="W1306" s="199" t="str">
        <f t="shared" si="126"/>
        <v/>
      </c>
    </row>
    <row r="1307" spans="1:23" ht="18" customHeight="1" x14ac:dyDescent="0.25">
      <c r="A1307" s="69"/>
      <c r="B1307" s="81"/>
      <c r="C1307" s="110"/>
      <c r="D1307" s="145" t="str">
        <f>IFERROR(IF(FixtureCalc!C1303="-","",IF(OR(FixtureCalc!E1303="blank row 1",FixtureCalc!E1303="blank row 2"),"","Matchweek "&amp;FixtureCalc!C1303)),"")</f>
        <v/>
      </c>
      <c r="E1307" s="146" t="str">
        <f>IFERROR(IF(LEN(INDEX(Settings!$D$6:$D$37,MATCH(Fixture!F1307,Settings!$C$6:$C$37,0)))=0,"",INDEX(Settings!$D$6:$D$37,MATCH(Fixture!F1307,Settings!$C$6:$C$37,0))),"")</f>
        <v/>
      </c>
      <c r="F1307" s="187" t="str">
        <f>IFERROR(IF(FixtureCalc!C1303="-","",IF(OR(FixtureCalc!E1303="blank row 1",FixtureCalc!E1303="blank row 2"),"", IF(LEN(INDEX(Settings!$C$6:$C$37,FixtureCalc!E1303))=0,"BYE",INDEX(Settings!$C$6:$C$37,FixtureCalc!E1303))  )),"")</f>
        <v/>
      </c>
      <c r="G1307" s="113"/>
      <c r="H1307" s="82"/>
      <c r="I1307" s="113"/>
      <c r="J1307" s="177" t="str">
        <f>IFERROR(IF(FixtureCalc!C1303="-","",IF(OR(FixtureCalc!F1303="blank row 1",FixtureCalc!F1303="blank row 2"),"",IF(LEN(INDEX(Settings!$C$6:$C$37,FixtureCalc!F1303))=0,"BYE",INDEX(Settings!$C$6:$C$37,FixtureCalc!F1303)) )),"")</f>
        <v/>
      </c>
      <c r="K1307" s="90"/>
      <c r="L1307" s="195" t="str">
        <f t="shared" si="125"/>
        <v/>
      </c>
      <c r="S1307" s="201" t="str">
        <f t="shared" si="121"/>
        <v>NO</v>
      </c>
      <c r="T1307" s="201" t="str">
        <f t="shared" si="122"/>
        <v>NO</v>
      </c>
      <c r="U1307" s="201" t="str">
        <f t="shared" si="123"/>
        <v>NO</v>
      </c>
      <c r="V1307" s="139">
        <f t="shared" si="124"/>
        <v>0</v>
      </c>
      <c r="W1307" s="199" t="str">
        <f t="shared" si="126"/>
        <v/>
      </c>
    </row>
    <row r="1308" spans="1:23" ht="18" customHeight="1" x14ac:dyDescent="0.25">
      <c r="A1308" s="69"/>
      <c r="B1308" s="81"/>
      <c r="C1308" s="110"/>
      <c r="D1308" s="145" t="str">
        <f>IFERROR(IF(FixtureCalc!C1304="-","",IF(OR(FixtureCalc!E1304="blank row 1",FixtureCalc!E1304="blank row 2"),"","Matchweek "&amp;FixtureCalc!C1304)),"")</f>
        <v/>
      </c>
      <c r="E1308" s="146" t="str">
        <f>IFERROR(IF(LEN(INDEX(Settings!$D$6:$D$37,MATCH(Fixture!F1308,Settings!$C$6:$C$37,0)))=0,"",INDEX(Settings!$D$6:$D$37,MATCH(Fixture!F1308,Settings!$C$6:$C$37,0))),"")</f>
        <v/>
      </c>
      <c r="F1308" s="187" t="str">
        <f>IFERROR(IF(FixtureCalc!C1304="-","",IF(OR(FixtureCalc!E1304="blank row 1",FixtureCalc!E1304="blank row 2"),"", IF(LEN(INDEX(Settings!$C$6:$C$37,FixtureCalc!E1304))=0,"BYE",INDEX(Settings!$C$6:$C$37,FixtureCalc!E1304))  )),"")</f>
        <v/>
      </c>
      <c r="G1308" s="113"/>
      <c r="H1308" s="82"/>
      <c r="I1308" s="113"/>
      <c r="J1308" s="177" t="str">
        <f>IFERROR(IF(FixtureCalc!C1304="-","",IF(OR(FixtureCalc!F1304="blank row 1",FixtureCalc!F1304="blank row 2"),"",IF(LEN(INDEX(Settings!$C$6:$C$37,FixtureCalc!F1304))=0,"BYE",INDEX(Settings!$C$6:$C$37,FixtureCalc!F1304)) )),"")</f>
        <v/>
      </c>
      <c r="K1308" s="90"/>
      <c r="L1308" s="195" t="str">
        <f t="shared" si="125"/>
        <v/>
      </c>
      <c r="S1308" s="201" t="str">
        <f t="shared" si="121"/>
        <v>NO</v>
      </c>
      <c r="T1308" s="201" t="str">
        <f t="shared" si="122"/>
        <v>NO</v>
      </c>
      <c r="U1308" s="201" t="str">
        <f t="shared" si="123"/>
        <v>NO</v>
      </c>
      <c r="V1308" s="139">
        <f t="shared" si="124"/>
        <v>0</v>
      </c>
      <c r="W1308" s="199" t="str">
        <f t="shared" si="126"/>
        <v/>
      </c>
    </row>
    <row r="1309" spans="1:23" ht="18" customHeight="1" x14ac:dyDescent="0.25">
      <c r="A1309" s="69"/>
      <c r="B1309" s="81"/>
      <c r="C1309" s="110"/>
      <c r="D1309" s="145" t="str">
        <f>IFERROR(IF(FixtureCalc!C1305="-","",IF(OR(FixtureCalc!E1305="blank row 1",FixtureCalc!E1305="blank row 2"),"","Matchweek "&amp;FixtureCalc!C1305)),"")</f>
        <v/>
      </c>
      <c r="E1309" s="146" t="str">
        <f>IFERROR(IF(LEN(INDEX(Settings!$D$6:$D$37,MATCH(Fixture!F1309,Settings!$C$6:$C$37,0)))=0,"",INDEX(Settings!$D$6:$D$37,MATCH(Fixture!F1309,Settings!$C$6:$C$37,0))),"")</f>
        <v/>
      </c>
      <c r="F1309" s="187" t="str">
        <f>IFERROR(IF(FixtureCalc!C1305="-","",IF(OR(FixtureCalc!E1305="blank row 1",FixtureCalc!E1305="blank row 2"),"", IF(LEN(INDEX(Settings!$C$6:$C$37,FixtureCalc!E1305))=0,"BYE",INDEX(Settings!$C$6:$C$37,FixtureCalc!E1305))  )),"")</f>
        <v/>
      </c>
      <c r="G1309" s="113"/>
      <c r="H1309" s="82"/>
      <c r="I1309" s="113"/>
      <c r="J1309" s="177" t="str">
        <f>IFERROR(IF(FixtureCalc!C1305="-","",IF(OR(FixtureCalc!F1305="blank row 1",FixtureCalc!F1305="blank row 2"),"",IF(LEN(INDEX(Settings!$C$6:$C$37,FixtureCalc!F1305))=0,"BYE",INDEX(Settings!$C$6:$C$37,FixtureCalc!F1305)) )),"")</f>
        <v/>
      </c>
      <c r="K1309" s="90"/>
      <c r="L1309" s="195" t="str">
        <f t="shared" si="125"/>
        <v/>
      </c>
      <c r="S1309" s="201" t="str">
        <f t="shared" si="121"/>
        <v>NO</v>
      </c>
      <c r="T1309" s="201" t="str">
        <f t="shared" si="122"/>
        <v>NO</v>
      </c>
      <c r="U1309" s="201" t="str">
        <f t="shared" si="123"/>
        <v>NO</v>
      </c>
      <c r="V1309" s="139">
        <f t="shared" si="124"/>
        <v>0</v>
      </c>
      <c r="W1309" s="199" t="str">
        <f t="shared" si="126"/>
        <v/>
      </c>
    </row>
    <row r="1310" spans="1:23" ht="18" customHeight="1" x14ac:dyDescent="0.25">
      <c r="A1310" s="69"/>
      <c r="B1310" s="81"/>
      <c r="C1310" s="110"/>
      <c r="D1310" s="145" t="str">
        <f>IFERROR(IF(FixtureCalc!C1306="-","",IF(OR(FixtureCalc!E1306="blank row 1",FixtureCalc!E1306="blank row 2"),"","Matchweek "&amp;FixtureCalc!C1306)),"")</f>
        <v/>
      </c>
      <c r="E1310" s="146" t="str">
        <f>IFERROR(IF(LEN(INDEX(Settings!$D$6:$D$37,MATCH(Fixture!F1310,Settings!$C$6:$C$37,0)))=0,"",INDEX(Settings!$D$6:$D$37,MATCH(Fixture!F1310,Settings!$C$6:$C$37,0))),"")</f>
        <v/>
      </c>
      <c r="F1310" s="187" t="str">
        <f>IFERROR(IF(FixtureCalc!C1306="-","",IF(OR(FixtureCalc!E1306="blank row 1",FixtureCalc!E1306="blank row 2"),"", IF(LEN(INDEX(Settings!$C$6:$C$37,FixtureCalc!E1306))=0,"BYE",INDEX(Settings!$C$6:$C$37,FixtureCalc!E1306))  )),"")</f>
        <v/>
      </c>
      <c r="G1310" s="113"/>
      <c r="H1310" s="82"/>
      <c r="I1310" s="113"/>
      <c r="J1310" s="177" t="str">
        <f>IFERROR(IF(FixtureCalc!C1306="-","",IF(OR(FixtureCalc!F1306="blank row 1",FixtureCalc!F1306="blank row 2"),"",IF(LEN(INDEX(Settings!$C$6:$C$37,FixtureCalc!F1306))=0,"BYE",INDEX(Settings!$C$6:$C$37,FixtureCalc!F1306)) )),"")</f>
        <v/>
      </c>
      <c r="K1310" s="90"/>
      <c r="L1310" s="195" t="str">
        <f t="shared" si="125"/>
        <v/>
      </c>
      <c r="S1310" s="201" t="str">
        <f t="shared" si="121"/>
        <v>NO</v>
      </c>
      <c r="T1310" s="201" t="str">
        <f t="shared" si="122"/>
        <v>NO</v>
      </c>
      <c r="U1310" s="201" t="str">
        <f t="shared" si="123"/>
        <v>NO</v>
      </c>
      <c r="V1310" s="139">
        <f t="shared" si="124"/>
        <v>0</v>
      </c>
      <c r="W1310" s="199" t="str">
        <f t="shared" si="126"/>
        <v/>
      </c>
    </row>
    <row r="1311" spans="1:23" ht="18" customHeight="1" x14ac:dyDescent="0.25">
      <c r="A1311" s="69"/>
      <c r="B1311" s="81"/>
      <c r="C1311" s="110"/>
      <c r="D1311" s="145" t="str">
        <f>IFERROR(IF(FixtureCalc!C1307="-","",IF(OR(FixtureCalc!E1307="blank row 1",FixtureCalc!E1307="blank row 2"),"","Matchweek "&amp;FixtureCalc!C1307)),"")</f>
        <v/>
      </c>
      <c r="E1311" s="146" t="str">
        <f>IFERROR(IF(LEN(INDEX(Settings!$D$6:$D$37,MATCH(Fixture!F1311,Settings!$C$6:$C$37,0)))=0,"",INDEX(Settings!$D$6:$D$37,MATCH(Fixture!F1311,Settings!$C$6:$C$37,0))),"")</f>
        <v/>
      </c>
      <c r="F1311" s="187" t="str">
        <f>IFERROR(IF(FixtureCalc!C1307="-","",IF(OR(FixtureCalc!E1307="blank row 1",FixtureCalc!E1307="blank row 2"),"", IF(LEN(INDEX(Settings!$C$6:$C$37,FixtureCalc!E1307))=0,"BYE",INDEX(Settings!$C$6:$C$37,FixtureCalc!E1307))  )),"")</f>
        <v/>
      </c>
      <c r="G1311" s="113"/>
      <c r="H1311" s="82"/>
      <c r="I1311" s="113"/>
      <c r="J1311" s="177" t="str">
        <f>IFERROR(IF(FixtureCalc!C1307="-","",IF(OR(FixtureCalc!F1307="blank row 1",FixtureCalc!F1307="blank row 2"),"",IF(LEN(INDEX(Settings!$C$6:$C$37,FixtureCalc!F1307))=0,"BYE",INDEX(Settings!$C$6:$C$37,FixtureCalc!F1307)) )),"")</f>
        <v/>
      </c>
      <c r="K1311" s="90"/>
      <c r="L1311" s="195" t="str">
        <f t="shared" si="125"/>
        <v/>
      </c>
      <c r="S1311" s="201" t="str">
        <f t="shared" si="121"/>
        <v>NO</v>
      </c>
      <c r="T1311" s="201" t="str">
        <f t="shared" si="122"/>
        <v>NO</v>
      </c>
      <c r="U1311" s="201" t="str">
        <f t="shared" si="123"/>
        <v>NO</v>
      </c>
      <c r="V1311" s="139">
        <f t="shared" si="124"/>
        <v>0</v>
      </c>
      <c r="W1311" s="199" t="str">
        <f t="shared" si="126"/>
        <v/>
      </c>
    </row>
    <row r="1312" spans="1:23" ht="18" customHeight="1" x14ac:dyDescent="0.25">
      <c r="A1312" s="69"/>
      <c r="B1312" s="81"/>
      <c r="C1312" s="110"/>
      <c r="D1312" s="145" t="str">
        <f>IFERROR(IF(FixtureCalc!C1308="-","",IF(OR(FixtureCalc!E1308="blank row 1",FixtureCalc!E1308="blank row 2"),"","Matchweek "&amp;FixtureCalc!C1308)),"")</f>
        <v/>
      </c>
      <c r="E1312" s="146" t="str">
        <f>IFERROR(IF(LEN(INDEX(Settings!$D$6:$D$37,MATCH(Fixture!F1312,Settings!$C$6:$C$37,0)))=0,"",INDEX(Settings!$D$6:$D$37,MATCH(Fixture!F1312,Settings!$C$6:$C$37,0))),"")</f>
        <v/>
      </c>
      <c r="F1312" s="187" t="str">
        <f>IFERROR(IF(FixtureCalc!C1308="-","",IF(OR(FixtureCalc!E1308="blank row 1",FixtureCalc!E1308="blank row 2"),"", IF(LEN(INDEX(Settings!$C$6:$C$37,FixtureCalc!E1308))=0,"BYE",INDEX(Settings!$C$6:$C$37,FixtureCalc!E1308))  )),"")</f>
        <v/>
      </c>
      <c r="G1312" s="113"/>
      <c r="H1312" s="82"/>
      <c r="I1312" s="113"/>
      <c r="J1312" s="177" t="str">
        <f>IFERROR(IF(FixtureCalc!C1308="-","",IF(OR(FixtureCalc!F1308="blank row 1",FixtureCalc!F1308="blank row 2"),"",IF(LEN(INDEX(Settings!$C$6:$C$37,FixtureCalc!F1308))=0,"BYE",INDEX(Settings!$C$6:$C$37,FixtureCalc!F1308)) )),"")</f>
        <v/>
      </c>
      <c r="K1312" s="90"/>
      <c r="L1312" s="195" t="str">
        <f t="shared" si="125"/>
        <v/>
      </c>
      <c r="S1312" s="201" t="str">
        <f t="shared" si="121"/>
        <v>NO</v>
      </c>
      <c r="T1312" s="201" t="str">
        <f t="shared" si="122"/>
        <v>NO</v>
      </c>
      <c r="U1312" s="201" t="str">
        <f t="shared" si="123"/>
        <v>NO</v>
      </c>
      <c r="V1312" s="139">
        <f t="shared" si="124"/>
        <v>0</v>
      </c>
      <c r="W1312" s="199" t="str">
        <f t="shared" si="126"/>
        <v/>
      </c>
    </row>
    <row r="1313" spans="1:23" ht="18" customHeight="1" x14ac:dyDescent="0.25">
      <c r="A1313" s="69"/>
      <c r="B1313" s="81"/>
      <c r="C1313" s="110"/>
      <c r="D1313" s="145" t="str">
        <f>IFERROR(IF(FixtureCalc!C1309="-","",IF(OR(FixtureCalc!E1309="blank row 1",FixtureCalc!E1309="blank row 2"),"","Matchweek "&amp;FixtureCalc!C1309)),"")</f>
        <v/>
      </c>
      <c r="E1313" s="146" t="str">
        <f>IFERROR(IF(LEN(INDEX(Settings!$D$6:$D$37,MATCH(Fixture!F1313,Settings!$C$6:$C$37,0)))=0,"",INDEX(Settings!$D$6:$D$37,MATCH(Fixture!F1313,Settings!$C$6:$C$37,0))),"")</f>
        <v/>
      </c>
      <c r="F1313" s="187" t="str">
        <f>IFERROR(IF(FixtureCalc!C1309="-","",IF(OR(FixtureCalc!E1309="blank row 1",FixtureCalc!E1309="blank row 2"),"", IF(LEN(INDEX(Settings!$C$6:$C$37,FixtureCalc!E1309))=0,"BYE",INDEX(Settings!$C$6:$C$37,FixtureCalc!E1309))  )),"")</f>
        <v/>
      </c>
      <c r="G1313" s="113"/>
      <c r="H1313" s="82"/>
      <c r="I1313" s="113"/>
      <c r="J1313" s="177" t="str">
        <f>IFERROR(IF(FixtureCalc!C1309="-","",IF(OR(FixtureCalc!F1309="blank row 1",FixtureCalc!F1309="blank row 2"),"",IF(LEN(INDEX(Settings!$C$6:$C$37,FixtureCalc!F1309))=0,"BYE",INDEX(Settings!$C$6:$C$37,FixtureCalc!F1309)) )),"")</f>
        <v/>
      </c>
      <c r="K1313" s="90"/>
      <c r="L1313" s="195" t="str">
        <f t="shared" si="125"/>
        <v/>
      </c>
      <c r="S1313" s="201" t="str">
        <f t="shared" si="121"/>
        <v>NO</v>
      </c>
      <c r="T1313" s="201" t="str">
        <f t="shared" si="122"/>
        <v>NO</v>
      </c>
      <c r="U1313" s="201" t="str">
        <f t="shared" si="123"/>
        <v>NO</v>
      </c>
      <c r="V1313" s="139">
        <f t="shared" si="124"/>
        <v>0</v>
      </c>
      <c r="W1313" s="199" t="str">
        <f t="shared" si="126"/>
        <v/>
      </c>
    </row>
    <row r="1314" spans="1:23" ht="18" customHeight="1" x14ac:dyDescent="0.25">
      <c r="A1314" s="69"/>
      <c r="B1314" s="81"/>
      <c r="C1314" s="110"/>
      <c r="D1314" s="145" t="str">
        <f>IFERROR(IF(FixtureCalc!C1310="-","",IF(OR(FixtureCalc!E1310="blank row 1",FixtureCalc!E1310="blank row 2"),"","Matchweek "&amp;FixtureCalc!C1310)),"")</f>
        <v/>
      </c>
      <c r="E1314" s="146" t="str">
        <f>IFERROR(IF(LEN(INDEX(Settings!$D$6:$D$37,MATCH(Fixture!F1314,Settings!$C$6:$C$37,0)))=0,"",INDEX(Settings!$D$6:$D$37,MATCH(Fixture!F1314,Settings!$C$6:$C$37,0))),"")</f>
        <v/>
      </c>
      <c r="F1314" s="187" t="str">
        <f>IFERROR(IF(FixtureCalc!C1310="-","",IF(OR(FixtureCalc!E1310="blank row 1",FixtureCalc!E1310="blank row 2"),"", IF(LEN(INDEX(Settings!$C$6:$C$37,FixtureCalc!E1310))=0,"BYE",INDEX(Settings!$C$6:$C$37,FixtureCalc!E1310))  )),"")</f>
        <v/>
      </c>
      <c r="G1314" s="113"/>
      <c r="H1314" s="82"/>
      <c r="I1314" s="113"/>
      <c r="J1314" s="177" t="str">
        <f>IFERROR(IF(FixtureCalc!C1310="-","",IF(OR(FixtureCalc!F1310="blank row 1",FixtureCalc!F1310="blank row 2"),"",IF(LEN(INDEX(Settings!$C$6:$C$37,FixtureCalc!F1310))=0,"BYE",INDEX(Settings!$C$6:$C$37,FixtureCalc!F1310)) )),"")</f>
        <v/>
      </c>
      <c r="K1314" s="90"/>
      <c r="L1314" s="195" t="str">
        <f t="shared" si="125"/>
        <v/>
      </c>
      <c r="S1314" s="201" t="str">
        <f t="shared" si="121"/>
        <v>NO</v>
      </c>
      <c r="T1314" s="201" t="str">
        <f t="shared" si="122"/>
        <v>NO</v>
      </c>
      <c r="U1314" s="201" t="str">
        <f t="shared" si="123"/>
        <v>NO</v>
      </c>
      <c r="V1314" s="139">
        <f t="shared" si="124"/>
        <v>0</v>
      </c>
      <c r="W1314" s="199" t="str">
        <f t="shared" si="126"/>
        <v/>
      </c>
    </row>
    <row r="1315" spans="1:23" ht="18" customHeight="1" x14ac:dyDescent="0.25">
      <c r="A1315" s="69"/>
      <c r="B1315" s="81"/>
      <c r="C1315" s="110"/>
      <c r="D1315" s="145" t="str">
        <f>IFERROR(IF(FixtureCalc!C1311="-","",IF(OR(FixtureCalc!E1311="blank row 1",FixtureCalc!E1311="blank row 2"),"","Matchweek "&amp;FixtureCalc!C1311)),"")</f>
        <v/>
      </c>
      <c r="E1315" s="146" t="str">
        <f>IFERROR(IF(LEN(INDEX(Settings!$D$6:$D$37,MATCH(Fixture!F1315,Settings!$C$6:$C$37,0)))=0,"",INDEX(Settings!$D$6:$D$37,MATCH(Fixture!F1315,Settings!$C$6:$C$37,0))),"")</f>
        <v/>
      </c>
      <c r="F1315" s="187" t="str">
        <f>IFERROR(IF(FixtureCalc!C1311="-","",IF(OR(FixtureCalc!E1311="blank row 1",FixtureCalc!E1311="blank row 2"),"", IF(LEN(INDEX(Settings!$C$6:$C$37,FixtureCalc!E1311))=0,"BYE",INDEX(Settings!$C$6:$C$37,FixtureCalc!E1311))  )),"")</f>
        <v/>
      </c>
      <c r="G1315" s="113"/>
      <c r="H1315" s="82"/>
      <c r="I1315" s="113"/>
      <c r="J1315" s="177" t="str">
        <f>IFERROR(IF(FixtureCalc!C1311="-","",IF(OR(FixtureCalc!F1311="blank row 1",FixtureCalc!F1311="blank row 2"),"",IF(LEN(INDEX(Settings!$C$6:$C$37,FixtureCalc!F1311))=0,"BYE",INDEX(Settings!$C$6:$C$37,FixtureCalc!F1311)) )),"")</f>
        <v/>
      </c>
      <c r="K1315" s="90"/>
      <c r="L1315" s="195" t="str">
        <f t="shared" si="125"/>
        <v/>
      </c>
      <c r="S1315" s="201" t="str">
        <f t="shared" si="121"/>
        <v>NO</v>
      </c>
      <c r="T1315" s="201" t="str">
        <f t="shared" si="122"/>
        <v>NO</v>
      </c>
      <c r="U1315" s="201" t="str">
        <f t="shared" si="123"/>
        <v>NO</v>
      </c>
      <c r="V1315" s="139">
        <f t="shared" si="124"/>
        <v>0</v>
      </c>
      <c r="W1315" s="199" t="str">
        <f t="shared" si="126"/>
        <v/>
      </c>
    </row>
    <row r="1316" spans="1:23" ht="18" customHeight="1" x14ac:dyDescent="0.25">
      <c r="A1316" s="69"/>
      <c r="B1316" s="81"/>
      <c r="C1316" s="110"/>
      <c r="D1316" s="145" t="str">
        <f>IFERROR(IF(FixtureCalc!C1312="-","",IF(OR(FixtureCalc!E1312="blank row 1",FixtureCalc!E1312="blank row 2"),"","Matchweek "&amp;FixtureCalc!C1312)),"")</f>
        <v/>
      </c>
      <c r="E1316" s="146" t="str">
        <f>IFERROR(IF(LEN(INDEX(Settings!$D$6:$D$37,MATCH(Fixture!F1316,Settings!$C$6:$C$37,0)))=0,"",INDEX(Settings!$D$6:$D$37,MATCH(Fixture!F1316,Settings!$C$6:$C$37,0))),"")</f>
        <v/>
      </c>
      <c r="F1316" s="187" t="str">
        <f>IFERROR(IF(FixtureCalc!C1312="-","",IF(OR(FixtureCalc!E1312="blank row 1",FixtureCalc!E1312="blank row 2"),"", IF(LEN(INDEX(Settings!$C$6:$C$37,FixtureCalc!E1312))=0,"BYE",INDEX(Settings!$C$6:$C$37,FixtureCalc!E1312))  )),"")</f>
        <v/>
      </c>
      <c r="G1316" s="113"/>
      <c r="H1316" s="82"/>
      <c r="I1316" s="113"/>
      <c r="J1316" s="177" t="str">
        <f>IFERROR(IF(FixtureCalc!C1312="-","",IF(OR(FixtureCalc!F1312="blank row 1",FixtureCalc!F1312="blank row 2"),"",IF(LEN(INDEX(Settings!$C$6:$C$37,FixtureCalc!F1312))=0,"BYE",INDEX(Settings!$C$6:$C$37,FixtureCalc!F1312)) )),"")</f>
        <v/>
      </c>
      <c r="K1316" s="90"/>
      <c r="L1316" s="195" t="str">
        <f t="shared" si="125"/>
        <v/>
      </c>
      <c r="S1316" s="201" t="str">
        <f t="shared" si="121"/>
        <v>NO</v>
      </c>
      <c r="T1316" s="201" t="str">
        <f t="shared" si="122"/>
        <v>NO</v>
      </c>
      <c r="U1316" s="201" t="str">
        <f t="shared" si="123"/>
        <v>NO</v>
      </c>
      <c r="V1316" s="139">
        <f t="shared" si="124"/>
        <v>0</v>
      </c>
      <c r="W1316" s="199" t="str">
        <f t="shared" si="126"/>
        <v/>
      </c>
    </row>
    <row r="1317" spans="1:23" ht="18" customHeight="1" x14ac:dyDescent="0.25">
      <c r="A1317" s="69"/>
      <c r="B1317" s="81"/>
      <c r="C1317" s="110"/>
      <c r="D1317" s="145" t="str">
        <f>IFERROR(IF(FixtureCalc!C1313="-","",IF(OR(FixtureCalc!E1313="blank row 1",FixtureCalc!E1313="blank row 2"),"","Matchweek "&amp;FixtureCalc!C1313)),"")</f>
        <v/>
      </c>
      <c r="E1317" s="146" t="str">
        <f>IFERROR(IF(LEN(INDEX(Settings!$D$6:$D$37,MATCH(Fixture!F1317,Settings!$C$6:$C$37,0)))=0,"",INDEX(Settings!$D$6:$D$37,MATCH(Fixture!F1317,Settings!$C$6:$C$37,0))),"")</f>
        <v/>
      </c>
      <c r="F1317" s="187" t="str">
        <f>IFERROR(IF(FixtureCalc!C1313="-","",IF(OR(FixtureCalc!E1313="blank row 1",FixtureCalc!E1313="blank row 2"),"", IF(LEN(INDEX(Settings!$C$6:$C$37,FixtureCalc!E1313))=0,"BYE",INDEX(Settings!$C$6:$C$37,FixtureCalc!E1313))  )),"")</f>
        <v/>
      </c>
      <c r="G1317" s="113"/>
      <c r="H1317" s="82"/>
      <c r="I1317" s="113"/>
      <c r="J1317" s="177" t="str">
        <f>IFERROR(IF(FixtureCalc!C1313="-","",IF(OR(FixtureCalc!F1313="blank row 1",FixtureCalc!F1313="blank row 2"),"",IF(LEN(INDEX(Settings!$C$6:$C$37,FixtureCalc!F1313))=0,"BYE",INDEX(Settings!$C$6:$C$37,FixtureCalc!F1313)) )),"")</f>
        <v/>
      </c>
      <c r="K1317" s="90"/>
      <c r="L1317" s="195" t="str">
        <f t="shared" si="125"/>
        <v/>
      </c>
      <c r="S1317" s="201" t="str">
        <f t="shared" si="121"/>
        <v>NO</v>
      </c>
      <c r="T1317" s="201" t="str">
        <f t="shared" si="122"/>
        <v>NO</v>
      </c>
      <c r="U1317" s="201" t="str">
        <f t="shared" si="123"/>
        <v>NO</v>
      </c>
      <c r="V1317" s="139">
        <f t="shared" si="124"/>
        <v>0</v>
      </c>
      <c r="W1317" s="199" t="str">
        <f t="shared" si="126"/>
        <v/>
      </c>
    </row>
    <row r="1318" spans="1:23" ht="18" customHeight="1" x14ac:dyDescent="0.25">
      <c r="A1318" s="69"/>
      <c r="B1318" s="81"/>
      <c r="C1318" s="110"/>
      <c r="D1318" s="145" t="str">
        <f>IFERROR(IF(FixtureCalc!C1314="-","",IF(OR(FixtureCalc!E1314="blank row 1",FixtureCalc!E1314="blank row 2"),"","Matchweek "&amp;FixtureCalc!C1314)),"")</f>
        <v/>
      </c>
      <c r="E1318" s="146" t="str">
        <f>IFERROR(IF(LEN(INDEX(Settings!$D$6:$D$37,MATCH(Fixture!F1318,Settings!$C$6:$C$37,0)))=0,"",INDEX(Settings!$D$6:$D$37,MATCH(Fixture!F1318,Settings!$C$6:$C$37,0))),"")</f>
        <v/>
      </c>
      <c r="F1318" s="187" t="str">
        <f>IFERROR(IF(FixtureCalc!C1314="-","",IF(OR(FixtureCalc!E1314="blank row 1",FixtureCalc!E1314="blank row 2"),"", IF(LEN(INDEX(Settings!$C$6:$C$37,FixtureCalc!E1314))=0,"BYE",INDEX(Settings!$C$6:$C$37,FixtureCalc!E1314))  )),"")</f>
        <v/>
      </c>
      <c r="G1318" s="113"/>
      <c r="H1318" s="82"/>
      <c r="I1318" s="113"/>
      <c r="J1318" s="177" t="str">
        <f>IFERROR(IF(FixtureCalc!C1314="-","",IF(OR(FixtureCalc!F1314="blank row 1",FixtureCalc!F1314="blank row 2"),"",IF(LEN(INDEX(Settings!$C$6:$C$37,FixtureCalc!F1314))=0,"BYE",INDEX(Settings!$C$6:$C$37,FixtureCalc!F1314)) )),"")</f>
        <v/>
      </c>
      <c r="K1318" s="90"/>
      <c r="L1318" s="195" t="str">
        <f t="shared" si="125"/>
        <v/>
      </c>
      <c r="S1318" s="201" t="str">
        <f t="shared" si="121"/>
        <v>NO</v>
      </c>
      <c r="T1318" s="201" t="str">
        <f t="shared" si="122"/>
        <v>NO</v>
      </c>
      <c r="U1318" s="201" t="str">
        <f t="shared" si="123"/>
        <v>NO</v>
      </c>
      <c r="V1318" s="139">
        <f t="shared" si="124"/>
        <v>0</v>
      </c>
      <c r="W1318" s="199" t="str">
        <f t="shared" si="126"/>
        <v/>
      </c>
    </row>
    <row r="1319" spans="1:23" ht="18" customHeight="1" x14ac:dyDescent="0.25">
      <c r="A1319" s="69"/>
      <c r="B1319" s="81"/>
      <c r="C1319" s="110"/>
      <c r="D1319" s="145" t="str">
        <f>IFERROR(IF(FixtureCalc!C1315="-","",IF(OR(FixtureCalc!E1315="blank row 1",FixtureCalc!E1315="blank row 2"),"","Matchweek "&amp;FixtureCalc!C1315)),"")</f>
        <v/>
      </c>
      <c r="E1319" s="146" t="str">
        <f>IFERROR(IF(LEN(INDEX(Settings!$D$6:$D$37,MATCH(Fixture!F1319,Settings!$C$6:$C$37,0)))=0,"",INDEX(Settings!$D$6:$D$37,MATCH(Fixture!F1319,Settings!$C$6:$C$37,0))),"")</f>
        <v/>
      </c>
      <c r="F1319" s="187" t="str">
        <f>IFERROR(IF(FixtureCalc!C1315="-","",IF(OR(FixtureCalc!E1315="blank row 1",FixtureCalc!E1315="blank row 2"),"", IF(LEN(INDEX(Settings!$C$6:$C$37,FixtureCalc!E1315))=0,"BYE",INDEX(Settings!$C$6:$C$37,FixtureCalc!E1315))  )),"")</f>
        <v/>
      </c>
      <c r="G1319" s="113"/>
      <c r="H1319" s="82"/>
      <c r="I1319" s="113"/>
      <c r="J1319" s="177" t="str">
        <f>IFERROR(IF(FixtureCalc!C1315="-","",IF(OR(FixtureCalc!F1315="blank row 1",FixtureCalc!F1315="blank row 2"),"",IF(LEN(INDEX(Settings!$C$6:$C$37,FixtureCalc!F1315))=0,"BYE",INDEX(Settings!$C$6:$C$37,FixtureCalc!F1315)) )),"")</f>
        <v/>
      </c>
      <c r="K1319" s="90"/>
      <c r="L1319" s="195" t="str">
        <f t="shared" si="125"/>
        <v/>
      </c>
      <c r="S1319" s="201" t="str">
        <f t="shared" si="121"/>
        <v>NO</v>
      </c>
      <c r="T1319" s="201" t="str">
        <f t="shared" si="122"/>
        <v>NO</v>
      </c>
      <c r="U1319" s="201" t="str">
        <f t="shared" si="123"/>
        <v>NO</v>
      </c>
      <c r="V1319" s="139">
        <f t="shared" si="124"/>
        <v>0</v>
      </c>
      <c r="W1319" s="199" t="str">
        <f t="shared" si="126"/>
        <v/>
      </c>
    </row>
    <row r="1320" spans="1:23" ht="18" customHeight="1" x14ac:dyDescent="0.25">
      <c r="A1320" s="69"/>
      <c r="B1320" s="81"/>
      <c r="C1320" s="110"/>
      <c r="D1320" s="145" t="str">
        <f>IFERROR(IF(FixtureCalc!C1316="-","",IF(OR(FixtureCalc!E1316="blank row 1",FixtureCalc!E1316="blank row 2"),"","Matchweek "&amp;FixtureCalc!C1316)),"")</f>
        <v/>
      </c>
      <c r="E1320" s="146" t="str">
        <f>IFERROR(IF(LEN(INDEX(Settings!$D$6:$D$37,MATCH(Fixture!F1320,Settings!$C$6:$C$37,0)))=0,"",INDEX(Settings!$D$6:$D$37,MATCH(Fixture!F1320,Settings!$C$6:$C$37,0))),"")</f>
        <v/>
      </c>
      <c r="F1320" s="187" t="str">
        <f>IFERROR(IF(FixtureCalc!C1316="-","",IF(OR(FixtureCalc!E1316="blank row 1",FixtureCalc!E1316="blank row 2"),"", IF(LEN(INDEX(Settings!$C$6:$C$37,FixtureCalc!E1316))=0,"BYE",INDEX(Settings!$C$6:$C$37,FixtureCalc!E1316))  )),"")</f>
        <v/>
      </c>
      <c r="G1320" s="113"/>
      <c r="H1320" s="82"/>
      <c r="I1320" s="113"/>
      <c r="J1320" s="177" t="str">
        <f>IFERROR(IF(FixtureCalc!C1316="-","",IF(OR(FixtureCalc!F1316="blank row 1",FixtureCalc!F1316="blank row 2"),"",IF(LEN(INDEX(Settings!$C$6:$C$37,FixtureCalc!F1316))=0,"BYE",INDEX(Settings!$C$6:$C$37,FixtureCalc!F1316)) )),"")</f>
        <v/>
      </c>
      <c r="K1320" s="90"/>
      <c r="L1320" s="195" t="str">
        <f t="shared" si="125"/>
        <v/>
      </c>
      <c r="S1320" s="201" t="str">
        <f t="shared" si="121"/>
        <v>NO</v>
      </c>
      <c r="T1320" s="201" t="str">
        <f t="shared" si="122"/>
        <v>NO</v>
      </c>
      <c r="U1320" s="201" t="str">
        <f t="shared" si="123"/>
        <v>NO</v>
      </c>
      <c r="V1320" s="139">
        <f t="shared" si="124"/>
        <v>0</v>
      </c>
      <c r="W1320" s="199" t="str">
        <f t="shared" si="126"/>
        <v/>
      </c>
    </row>
    <row r="1321" spans="1:23" ht="18" customHeight="1" x14ac:dyDescent="0.25">
      <c r="A1321" s="69"/>
      <c r="B1321" s="81"/>
      <c r="C1321" s="110"/>
      <c r="D1321" s="145" t="str">
        <f>IFERROR(IF(FixtureCalc!C1317="-","",IF(OR(FixtureCalc!E1317="blank row 1",FixtureCalc!E1317="blank row 2"),"","Matchweek "&amp;FixtureCalc!C1317)),"")</f>
        <v/>
      </c>
      <c r="E1321" s="146" t="str">
        <f>IFERROR(IF(LEN(INDEX(Settings!$D$6:$D$37,MATCH(Fixture!F1321,Settings!$C$6:$C$37,0)))=0,"",INDEX(Settings!$D$6:$D$37,MATCH(Fixture!F1321,Settings!$C$6:$C$37,0))),"")</f>
        <v/>
      </c>
      <c r="F1321" s="187" t="str">
        <f>IFERROR(IF(FixtureCalc!C1317="-","",IF(OR(FixtureCalc!E1317="blank row 1",FixtureCalc!E1317="blank row 2"),"", IF(LEN(INDEX(Settings!$C$6:$C$37,FixtureCalc!E1317))=0,"BYE",INDEX(Settings!$C$6:$C$37,FixtureCalc!E1317))  )),"")</f>
        <v/>
      </c>
      <c r="G1321" s="113"/>
      <c r="H1321" s="82"/>
      <c r="I1321" s="113"/>
      <c r="J1321" s="177" t="str">
        <f>IFERROR(IF(FixtureCalc!C1317="-","",IF(OR(FixtureCalc!F1317="blank row 1",FixtureCalc!F1317="blank row 2"),"",IF(LEN(INDEX(Settings!$C$6:$C$37,FixtureCalc!F1317))=0,"BYE",INDEX(Settings!$C$6:$C$37,FixtureCalc!F1317)) )),"")</f>
        <v/>
      </c>
      <c r="K1321" s="90"/>
      <c r="L1321" s="195" t="str">
        <f t="shared" si="125"/>
        <v/>
      </c>
      <c r="S1321" s="201" t="str">
        <f t="shared" si="121"/>
        <v>NO</v>
      </c>
      <c r="T1321" s="201" t="str">
        <f t="shared" si="122"/>
        <v>NO</v>
      </c>
      <c r="U1321" s="201" t="str">
        <f t="shared" si="123"/>
        <v>NO</v>
      </c>
      <c r="V1321" s="139">
        <f t="shared" si="124"/>
        <v>0</v>
      </c>
      <c r="W1321" s="199" t="str">
        <f t="shared" si="126"/>
        <v/>
      </c>
    </row>
    <row r="1322" spans="1:23" ht="18" customHeight="1" x14ac:dyDescent="0.25">
      <c r="A1322" s="69"/>
      <c r="B1322" s="81"/>
      <c r="C1322" s="110"/>
      <c r="D1322" s="145" t="str">
        <f>IFERROR(IF(FixtureCalc!C1318="-","",IF(OR(FixtureCalc!E1318="blank row 1",FixtureCalc!E1318="blank row 2"),"","Matchweek "&amp;FixtureCalc!C1318)),"")</f>
        <v/>
      </c>
      <c r="E1322" s="146" t="str">
        <f>IFERROR(IF(LEN(INDEX(Settings!$D$6:$D$37,MATCH(Fixture!F1322,Settings!$C$6:$C$37,0)))=0,"",INDEX(Settings!$D$6:$D$37,MATCH(Fixture!F1322,Settings!$C$6:$C$37,0))),"")</f>
        <v/>
      </c>
      <c r="F1322" s="187" t="str">
        <f>IFERROR(IF(FixtureCalc!C1318="-","",IF(OR(FixtureCalc!E1318="blank row 1",FixtureCalc!E1318="blank row 2"),"", IF(LEN(INDEX(Settings!$C$6:$C$37,FixtureCalc!E1318))=0,"BYE",INDEX(Settings!$C$6:$C$37,FixtureCalc!E1318))  )),"")</f>
        <v/>
      </c>
      <c r="G1322" s="113"/>
      <c r="H1322" s="82"/>
      <c r="I1322" s="113"/>
      <c r="J1322" s="177" t="str">
        <f>IFERROR(IF(FixtureCalc!C1318="-","",IF(OR(FixtureCalc!F1318="blank row 1",FixtureCalc!F1318="blank row 2"),"",IF(LEN(INDEX(Settings!$C$6:$C$37,FixtureCalc!F1318))=0,"BYE",INDEX(Settings!$C$6:$C$37,FixtureCalc!F1318)) )),"")</f>
        <v/>
      </c>
      <c r="K1322" s="90"/>
      <c r="L1322" s="195" t="str">
        <f t="shared" si="125"/>
        <v/>
      </c>
      <c r="S1322" s="201" t="str">
        <f t="shared" si="121"/>
        <v>NO</v>
      </c>
      <c r="T1322" s="201" t="str">
        <f t="shared" si="122"/>
        <v>NO</v>
      </c>
      <c r="U1322" s="201" t="str">
        <f t="shared" si="123"/>
        <v>NO</v>
      </c>
      <c r="V1322" s="139">
        <f t="shared" si="124"/>
        <v>0</v>
      </c>
      <c r="W1322" s="199" t="str">
        <f t="shared" si="126"/>
        <v/>
      </c>
    </row>
    <row r="1323" spans="1:23" ht="18" customHeight="1" x14ac:dyDescent="0.25">
      <c r="A1323" s="69"/>
      <c r="B1323" s="81"/>
      <c r="C1323" s="110"/>
      <c r="D1323" s="145" t="str">
        <f>IFERROR(IF(FixtureCalc!C1319="-","",IF(OR(FixtureCalc!E1319="blank row 1",FixtureCalc!E1319="blank row 2"),"","Matchweek "&amp;FixtureCalc!C1319)),"")</f>
        <v/>
      </c>
      <c r="E1323" s="146" t="str">
        <f>IFERROR(IF(LEN(INDEX(Settings!$D$6:$D$37,MATCH(Fixture!F1323,Settings!$C$6:$C$37,0)))=0,"",INDEX(Settings!$D$6:$D$37,MATCH(Fixture!F1323,Settings!$C$6:$C$37,0))),"")</f>
        <v/>
      </c>
      <c r="F1323" s="187" t="str">
        <f>IFERROR(IF(FixtureCalc!C1319="-","",IF(OR(FixtureCalc!E1319="blank row 1",FixtureCalc!E1319="blank row 2"),"", IF(LEN(INDEX(Settings!$C$6:$C$37,FixtureCalc!E1319))=0,"BYE",INDEX(Settings!$C$6:$C$37,FixtureCalc!E1319))  )),"")</f>
        <v/>
      </c>
      <c r="G1323" s="113"/>
      <c r="H1323" s="82"/>
      <c r="I1323" s="113"/>
      <c r="J1323" s="177" t="str">
        <f>IFERROR(IF(FixtureCalc!C1319="-","",IF(OR(FixtureCalc!F1319="blank row 1",FixtureCalc!F1319="blank row 2"),"",IF(LEN(INDEX(Settings!$C$6:$C$37,FixtureCalc!F1319))=0,"BYE",INDEX(Settings!$C$6:$C$37,FixtureCalc!F1319)) )),"")</f>
        <v/>
      </c>
      <c r="K1323" s="90"/>
      <c r="L1323" s="195" t="str">
        <f t="shared" si="125"/>
        <v/>
      </c>
      <c r="S1323" s="201" t="str">
        <f t="shared" si="121"/>
        <v>NO</v>
      </c>
      <c r="T1323" s="201" t="str">
        <f t="shared" si="122"/>
        <v>NO</v>
      </c>
      <c r="U1323" s="201" t="str">
        <f t="shared" si="123"/>
        <v>NO</v>
      </c>
      <c r="V1323" s="139">
        <f t="shared" si="124"/>
        <v>0</v>
      </c>
      <c r="W1323" s="199" t="str">
        <f t="shared" si="126"/>
        <v/>
      </c>
    </row>
    <row r="1324" spans="1:23" ht="18" customHeight="1" x14ac:dyDescent="0.25">
      <c r="A1324" s="69"/>
      <c r="B1324" s="81"/>
      <c r="C1324" s="110"/>
      <c r="D1324" s="145" t="str">
        <f>IFERROR(IF(FixtureCalc!C1320="-","",IF(OR(FixtureCalc!E1320="blank row 1",FixtureCalc!E1320="blank row 2"),"","Matchweek "&amp;FixtureCalc!C1320)),"")</f>
        <v/>
      </c>
      <c r="E1324" s="146" t="str">
        <f>IFERROR(IF(LEN(INDEX(Settings!$D$6:$D$37,MATCH(Fixture!F1324,Settings!$C$6:$C$37,0)))=0,"",INDEX(Settings!$D$6:$D$37,MATCH(Fixture!F1324,Settings!$C$6:$C$37,0))),"")</f>
        <v/>
      </c>
      <c r="F1324" s="187" t="str">
        <f>IFERROR(IF(FixtureCalc!C1320="-","",IF(OR(FixtureCalc!E1320="blank row 1",FixtureCalc!E1320="blank row 2"),"", IF(LEN(INDEX(Settings!$C$6:$C$37,FixtureCalc!E1320))=0,"BYE",INDEX(Settings!$C$6:$C$37,FixtureCalc!E1320))  )),"")</f>
        <v/>
      </c>
      <c r="G1324" s="113"/>
      <c r="H1324" s="82"/>
      <c r="I1324" s="113"/>
      <c r="J1324" s="177" t="str">
        <f>IFERROR(IF(FixtureCalc!C1320="-","",IF(OR(FixtureCalc!F1320="blank row 1",FixtureCalc!F1320="blank row 2"),"",IF(LEN(INDEX(Settings!$C$6:$C$37,FixtureCalc!F1320))=0,"BYE",INDEX(Settings!$C$6:$C$37,FixtureCalc!F1320)) )),"")</f>
        <v/>
      </c>
      <c r="K1324" s="90"/>
      <c r="L1324" s="195" t="str">
        <f t="shared" si="125"/>
        <v/>
      </c>
      <c r="S1324" s="201" t="str">
        <f t="shared" si="121"/>
        <v>NO</v>
      </c>
      <c r="T1324" s="201" t="str">
        <f t="shared" si="122"/>
        <v>NO</v>
      </c>
      <c r="U1324" s="201" t="str">
        <f t="shared" si="123"/>
        <v>NO</v>
      </c>
      <c r="V1324" s="139">
        <f t="shared" si="124"/>
        <v>0</v>
      </c>
      <c r="W1324" s="199" t="str">
        <f t="shared" si="126"/>
        <v/>
      </c>
    </row>
    <row r="1325" spans="1:23" ht="18" customHeight="1" x14ac:dyDescent="0.25">
      <c r="A1325" s="69"/>
      <c r="B1325" s="81"/>
      <c r="C1325" s="110"/>
      <c r="D1325" s="145" t="str">
        <f>IFERROR(IF(FixtureCalc!C1321="-","",IF(OR(FixtureCalc!E1321="blank row 1",FixtureCalc!E1321="blank row 2"),"","Matchweek "&amp;FixtureCalc!C1321)),"")</f>
        <v/>
      </c>
      <c r="E1325" s="146" t="str">
        <f>IFERROR(IF(LEN(INDEX(Settings!$D$6:$D$37,MATCH(Fixture!F1325,Settings!$C$6:$C$37,0)))=0,"",INDEX(Settings!$D$6:$D$37,MATCH(Fixture!F1325,Settings!$C$6:$C$37,0))),"")</f>
        <v/>
      </c>
      <c r="F1325" s="187" t="str">
        <f>IFERROR(IF(FixtureCalc!C1321="-","",IF(OR(FixtureCalc!E1321="blank row 1",FixtureCalc!E1321="blank row 2"),"", IF(LEN(INDEX(Settings!$C$6:$C$37,FixtureCalc!E1321))=0,"BYE",INDEX(Settings!$C$6:$C$37,FixtureCalc!E1321))  )),"")</f>
        <v/>
      </c>
      <c r="G1325" s="113"/>
      <c r="H1325" s="82"/>
      <c r="I1325" s="113"/>
      <c r="J1325" s="177" t="str">
        <f>IFERROR(IF(FixtureCalc!C1321="-","",IF(OR(FixtureCalc!F1321="blank row 1",FixtureCalc!F1321="blank row 2"),"",IF(LEN(INDEX(Settings!$C$6:$C$37,FixtureCalc!F1321))=0,"BYE",INDEX(Settings!$C$6:$C$37,FixtureCalc!F1321)) )),"")</f>
        <v/>
      </c>
      <c r="K1325" s="90"/>
      <c r="L1325" s="195" t="str">
        <f t="shared" si="125"/>
        <v/>
      </c>
      <c r="S1325" s="201" t="str">
        <f t="shared" si="121"/>
        <v>NO</v>
      </c>
      <c r="T1325" s="201" t="str">
        <f t="shared" si="122"/>
        <v>NO</v>
      </c>
      <c r="U1325" s="201" t="str">
        <f t="shared" si="123"/>
        <v>NO</v>
      </c>
      <c r="V1325" s="139">
        <f t="shared" si="124"/>
        <v>0</v>
      </c>
      <c r="W1325" s="199" t="str">
        <f t="shared" si="126"/>
        <v/>
      </c>
    </row>
    <row r="1326" spans="1:23" ht="18" customHeight="1" x14ac:dyDescent="0.25">
      <c r="A1326" s="69"/>
      <c r="B1326" s="81"/>
      <c r="C1326" s="110"/>
      <c r="D1326" s="145" t="str">
        <f>IFERROR(IF(FixtureCalc!C1322="-","",IF(OR(FixtureCalc!E1322="blank row 1",FixtureCalc!E1322="blank row 2"),"","Matchweek "&amp;FixtureCalc!C1322)),"")</f>
        <v/>
      </c>
      <c r="E1326" s="146" t="str">
        <f>IFERROR(IF(LEN(INDEX(Settings!$D$6:$D$37,MATCH(Fixture!F1326,Settings!$C$6:$C$37,0)))=0,"",INDEX(Settings!$D$6:$D$37,MATCH(Fixture!F1326,Settings!$C$6:$C$37,0))),"")</f>
        <v/>
      </c>
      <c r="F1326" s="187" t="str">
        <f>IFERROR(IF(FixtureCalc!C1322="-","",IF(OR(FixtureCalc!E1322="blank row 1",FixtureCalc!E1322="blank row 2"),"", IF(LEN(INDEX(Settings!$C$6:$C$37,FixtureCalc!E1322))=0,"BYE",INDEX(Settings!$C$6:$C$37,FixtureCalc!E1322))  )),"")</f>
        <v/>
      </c>
      <c r="G1326" s="113"/>
      <c r="H1326" s="82"/>
      <c r="I1326" s="113"/>
      <c r="J1326" s="177" t="str">
        <f>IFERROR(IF(FixtureCalc!C1322="-","",IF(OR(FixtureCalc!F1322="blank row 1",FixtureCalc!F1322="blank row 2"),"",IF(LEN(INDEX(Settings!$C$6:$C$37,FixtureCalc!F1322))=0,"BYE",INDEX(Settings!$C$6:$C$37,FixtureCalc!F1322)) )),"")</f>
        <v/>
      </c>
      <c r="K1326" s="90"/>
      <c r="L1326" s="195" t="str">
        <f t="shared" si="125"/>
        <v/>
      </c>
      <c r="S1326" s="201" t="str">
        <f t="shared" si="121"/>
        <v>NO</v>
      </c>
      <c r="T1326" s="201" t="str">
        <f t="shared" si="122"/>
        <v>NO</v>
      </c>
      <c r="U1326" s="201" t="str">
        <f t="shared" si="123"/>
        <v>NO</v>
      </c>
      <c r="V1326" s="139">
        <f t="shared" si="124"/>
        <v>0</v>
      </c>
      <c r="W1326" s="199" t="str">
        <f t="shared" si="126"/>
        <v/>
      </c>
    </row>
    <row r="1327" spans="1:23" ht="18" customHeight="1" x14ac:dyDescent="0.25">
      <c r="A1327" s="69"/>
      <c r="B1327" s="81"/>
      <c r="C1327" s="110"/>
      <c r="D1327" s="145" t="str">
        <f>IFERROR(IF(FixtureCalc!C1323="-","",IF(OR(FixtureCalc!E1323="blank row 1",FixtureCalc!E1323="blank row 2"),"","Matchweek "&amp;FixtureCalc!C1323)),"")</f>
        <v/>
      </c>
      <c r="E1327" s="146" t="str">
        <f>IFERROR(IF(LEN(INDEX(Settings!$D$6:$D$37,MATCH(Fixture!F1327,Settings!$C$6:$C$37,0)))=0,"",INDEX(Settings!$D$6:$D$37,MATCH(Fixture!F1327,Settings!$C$6:$C$37,0))),"")</f>
        <v/>
      </c>
      <c r="F1327" s="187" t="str">
        <f>IFERROR(IF(FixtureCalc!C1323="-","",IF(OR(FixtureCalc!E1323="blank row 1",FixtureCalc!E1323="blank row 2"),"", IF(LEN(INDEX(Settings!$C$6:$C$37,FixtureCalc!E1323))=0,"BYE",INDEX(Settings!$C$6:$C$37,FixtureCalc!E1323))  )),"")</f>
        <v/>
      </c>
      <c r="G1327" s="113"/>
      <c r="H1327" s="82"/>
      <c r="I1327" s="113"/>
      <c r="J1327" s="177" t="str">
        <f>IFERROR(IF(FixtureCalc!C1323="-","",IF(OR(FixtureCalc!F1323="blank row 1",FixtureCalc!F1323="blank row 2"),"",IF(LEN(INDEX(Settings!$C$6:$C$37,FixtureCalc!F1323))=0,"BYE",INDEX(Settings!$C$6:$C$37,FixtureCalc!F1323)) )),"")</f>
        <v/>
      </c>
      <c r="K1327" s="90"/>
      <c r="L1327" s="195" t="str">
        <f t="shared" si="125"/>
        <v/>
      </c>
      <c r="S1327" s="201" t="str">
        <f t="shared" si="121"/>
        <v>NO</v>
      </c>
      <c r="T1327" s="201" t="str">
        <f t="shared" si="122"/>
        <v>NO</v>
      </c>
      <c r="U1327" s="201" t="str">
        <f t="shared" si="123"/>
        <v>NO</v>
      </c>
      <c r="V1327" s="139">
        <f t="shared" si="124"/>
        <v>0</v>
      </c>
      <c r="W1327" s="199" t="str">
        <f t="shared" si="126"/>
        <v/>
      </c>
    </row>
    <row r="1328" spans="1:23" ht="18" customHeight="1" x14ac:dyDescent="0.25">
      <c r="A1328" s="69"/>
      <c r="B1328" s="81"/>
      <c r="C1328" s="110"/>
      <c r="D1328" s="145" t="str">
        <f>IFERROR(IF(FixtureCalc!C1324="-","",IF(OR(FixtureCalc!E1324="blank row 1",FixtureCalc!E1324="blank row 2"),"","Matchweek "&amp;FixtureCalc!C1324)),"")</f>
        <v/>
      </c>
      <c r="E1328" s="146" t="str">
        <f>IFERROR(IF(LEN(INDEX(Settings!$D$6:$D$37,MATCH(Fixture!F1328,Settings!$C$6:$C$37,0)))=0,"",INDEX(Settings!$D$6:$D$37,MATCH(Fixture!F1328,Settings!$C$6:$C$37,0))),"")</f>
        <v/>
      </c>
      <c r="F1328" s="187" t="str">
        <f>IFERROR(IF(FixtureCalc!C1324="-","",IF(OR(FixtureCalc!E1324="blank row 1",FixtureCalc!E1324="blank row 2"),"", IF(LEN(INDEX(Settings!$C$6:$C$37,FixtureCalc!E1324))=0,"BYE",INDEX(Settings!$C$6:$C$37,FixtureCalc!E1324))  )),"")</f>
        <v/>
      </c>
      <c r="G1328" s="113"/>
      <c r="H1328" s="82"/>
      <c r="I1328" s="113"/>
      <c r="J1328" s="177" t="str">
        <f>IFERROR(IF(FixtureCalc!C1324="-","",IF(OR(FixtureCalc!F1324="blank row 1",FixtureCalc!F1324="blank row 2"),"",IF(LEN(INDEX(Settings!$C$6:$C$37,FixtureCalc!F1324))=0,"BYE",INDEX(Settings!$C$6:$C$37,FixtureCalc!F1324)) )),"")</f>
        <v/>
      </c>
      <c r="K1328" s="90"/>
      <c r="L1328" s="195" t="str">
        <f t="shared" si="125"/>
        <v/>
      </c>
      <c r="S1328" s="201" t="str">
        <f t="shared" si="121"/>
        <v>NO</v>
      </c>
      <c r="T1328" s="201" t="str">
        <f t="shared" si="122"/>
        <v>NO</v>
      </c>
      <c r="U1328" s="201" t="str">
        <f t="shared" si="123"/>
        <v>NO</v>
      </c>
      <c r="V1328" s="139">
        <f t="shared" si="124"/>
        <v>0</v>
      </c>
      <c r="W1328" s="199" t="str">
        <f t="shared" si="126"/>
        <v/>
      </c>
    </row>
    <row r="1329" spans="1:23" ht="18" customHeight="1" x14ac:dyDescent="0.25">
      <c r="A1329" s="69"/>
      <c r="B1329" s="81"/>
      <c r="C1329" s="110"/>
      <c r="D1329" s="145" t="str">
        <f>IFERROR(IF(FixtureCalc!C1325="-","",IF(OR(FixtureCalc!E1325="blank row 1",FixtureCalc!E1325="blank row 2"),"","Matchweek "&amp;FixtureCalc!C1325)),"")</f>
        <v/>
      </c>
      <c r="E1329" s="146" t="str">
        <f>IFERROR(IF(LEN(INDEX(Settings!$D$6:$D$37,MATCH(Fixture!F1329,Settings!$C$6:$C$37,0)))=0,"",INDEX(Settings!$D$6:$D$37,MATCH(Fixture!F1329,Settings!$C$6:$C$37,0))),"")</f>
        <v/>
      </c>
      <c r="F1329" s="187" t="str">
        <f>IFERROR(IF(FixtureCalc!C1325="-","",IF(OR(FixtureCalc!E1325="blank row 1",FixtureCalc!E1325="blank row 2"),"", IF(LEN(INDEX(Settings!$C$6:$C$37,FixtureCalc!E1325))=0,"BYE",INDEX(Settings!$C$6:$C$37,FixtureCalc!E1325))  )),"")</f>
        <v/>
      </c>
      <c r="G1329" s="113"/>
      <c r="H1329" s="82"/>
      <c r="I1329" s="113"/>
      <c r="J1329" s="177" t="str">
        <f>IFERROR(IF(FixtureCalc!C1325="-","",IF(OR(FixtureCalc!F1325="blank row 1",FixtureCalc!F1325="blank row 2"),"",IF(LEN(INDEX(Settings!$C$6:$C$37,FixtureCalc!F1325))=0,"BYE",INDEX(Settings!$C$6:$C$37,FixtureCalc!F1325)) )),"")</f>
        <v/>
      </c>
      <c r="K1329" s="90"/>
      <c r="L1329" s="195" t="str">
        <f t="shared" si="125"/>
        <v/>
      </c>
      <c r="S1329" s="201" t="str">
        <f t="shared" si="121"/>
        <v>NO</v>
      </c>
      <c r="T1329" s="201" t="str">
        <f t="shared" si="122"/>
        <v>NO</v>
      </c>
      <c r="U1329" s="201" t="str">
        <f t="shared" si="123"/>
        <v>NO</v>
      </c>
      <c r="V1329" s="139">
        <f t="shared" si="124"/>
        <v>0</v>
      </c>
      <c r="W1329" s="199" t="str">
        <f t="shared" si="126"/>
        <v/>
      </c>
    </row>
    <row r="1330" spans="1:23" ht="18" customHeight="1" x14ac:dyDescent="0.25">
      <c r="A1330" s="69"/>
      <c r="B1330" s="81"/>
      <c r="C1330" s="110"/>
      <c r="D1330" s="145" t="str">
        <f>IFERROR(IF(FixtureCalc!C1326="-","",IF(OR(FixtureCalc!E1326="blank row 1",FixtureCalc!E1326="blank row 2"),"","Matchweek "&amp;FixtureCalc!C1326)),"")</f>
        <v/>
      </c>
      <c r="E1330" s="146" t="str">
        <f>IFERROR(IF(LEN(INDEX(Settings!$D$6:$D$37,MATCH(Fixture!F1330,Settings!$C$6:$C$37,0)))=0,"",INDEX(Settings!$D$6:$D$37,MATCH(Fixture!F1330,Settings!$C$6:$C$37,0))),"")</f>
        <v/>
      </c>
      <c r="F1330" s="187" t="str">
        <f>IFERROR(IF(FixtureCalc!C1326="-","",IF(OR(FixtureCalc!E1326="blank row 1",FixtureCalc!E1326="blank row 2"),"", IF(LEN(INDEX(Settings!$C$6:$C$37,FixtureCalc!E1326))=0,"BYE",INDEX(Settings!$C$6:$C$37,FixtureCalc!E1326))  )),"")</f>
        <v/>
      </c>
      <c r="G1330" s="113"/>
      <c r="H1330" s="82"/>
      <c r="I1330" s="113"/>
      <c r="J1330" s="177" t="str">
        <f>IFERROR(IF(FixtureCalc!C1326="-","",IF(OR(FixtureCalc!F1326="blank row 1",FixtureCalc!F1326="blank row 2"),"",IF(LEN(INDEX(Settings!$C$6:$C$37,FixtureCalc!F1326))=0,"BYE",INDEX(Settings!$C$6:$C$37,FixtureCalc!F1326)) )),"")</f>
        <v/>
      </c>
      <c r="K1330" s="90"/>
      <c r="L1330" s="195" t="str">
        <f t="shared" si="125"/>
        <v/>
      </c>
      <c r="S1330" s="201" t="str">
        <f t="shared" si="121"/>
        <v>NO</v>
      </c>
      <c r="T1330" s="201" t="str">
        <f t="shared" si="122"/>
        <v>NO</v>
      </c>
      <c r="U1330" s="201" t="str">
        <f t="shared" si="123"/>
        <v>NO</v>
      </c>
      <c r="V1330" s="139">
        <f t="shared" si="124"/>
        <v>0</v>
      </c>
      <c r="W1330" s="199" t="str">
        <f t="shared" si="126"/>
        <v/>
      </c>
    </row>
    <row r="1331" spans="1:23" ht="18" customHeight="1" x14ac:dyDescent="0.25">
      <c r="A1331" s="69"/>
      <c r="B1331" s="81"/>
      <c r="C1331" s="110"/>
      <c r="D1331" s="145" t="str">
        <f>IFERROR(IF(FixtureCalc!C1327="-","",IF(OR(FixtureCalc!E1327="blank row 1",FixtureCalc!E1327="blank row 2"),"","Matchweek "&amp;FixtureCalc!C1327)),"")</f>
        <v/>
      </c>
      <c r="E1331" s="146" t="str">
        <f>IFERROR(IF(LEN(INDEX(Settings!$D$6:$D$37,MATCH(Fixture!F1331,Settings!$C$6:$C$37,0)))=0,"",INDEX(Settings!$D$6:$D$37,MATCH(Fixture!F1331,Settings!$C$6:$C$37,0))),"")</f>
        <v/>
      </c>
      <c r="F1331" s="187" t="str">
        <f>IFERROR(IF(FixtureCalc!C1327="-","",IF(OR(FixtureCalc!E1327="blank row 1",FixtureCalc!E1327="blank row 2"),"", IF(LEN(INDEX(Settings!$C$6:$C$37,FixtureCalc!E1327))=0,"BYE",INDEX(Settings!$C$6:$C$37,FixtureCalc!E1327))  )),"")</f>
        <v/>
      </c>
      <c r="G1331" s="113"/>
      <c r="H1331" s="82"/>
      <c r="I1331" s="113"/>
      <c r="J1331" s="177" t="str">
        <f>IFERROR(IF(FixtureCalc!C1327="-","",IF(OR(FixtureCalc!F1327="blank row 1",FixtureCalc!F1327="blank row 2"),"",IF(LEN(INDEX(Settings!$C$6:$C$37,FixtureCalc!F1327))=0,"BYE",INDEX(Settings!$C$6:$C$37,FixtureCalc!F1327)) )),"")</f>
        <v/>
      </c>
      <c r="K1331" s="90"/>
      <c r="L1331" s="195" t="str">
        <f t="shared" si="125"/>
        <v/>
      </c>
      <c r="S1331" s="201" t="str">
        <f t="shared" si="121"/>
        <v>NO</v>
      </c>
      <c r="T1331" s="201" t="str">
        <f t="shared" si="122"/>
        <v>NO</v>
      </c>
      <c r="U1331" s="201" t="str">
        <f t="shared" si="123"/>
        <v>NO</v>
      </c>
      <c r="V1331" s="139">
        <f t="shared" si="124"/>
        <v>0</v>
      </c>
      <c r="W1331" s="199" t="str">
        <f t="shared" si="126"/>
        <v/>
      </c>
    </row>
    <row r="1332" spans="1:23" ht="18" customHeight="1" x14ac:dyDescent="0.25">
      <c r="A1332" s="69"/>
      <c r="B1332" s="81"/>
      <c r="C1332" s="110"/>
      <c r="D1332" s="145" t="str">
        <f>IFERROR(IF(FixtureCalc!C1328="-","",IF(OR(FixtureCalc!E1328="blank row 1",FixtureCalc!E1328="blank row 2"),"","Matchweek "&amp;FixtureCalc!C1328)),"")</f>
        <v/>
      </c>
      <c r="E1332" s="146" t="str">
        <f>IFERROR(IF(LEN(INDEX(Settings!$D$6:$D$37,MATCH(Fixture!F1332,Settings!$C$6:$C$37,0)))=0,"",INDEX(Settings!$D$6:$D$37,MATCH(Fixture!F1332,Settings!$C$6:$C$37,0))),"")</f>
        <v/>
      </c>
      <c r="F1332" s="187" t="str">
        <f>IFERROR(IF(FixtureCalc!C1328="-","",IF(OR(FixtureCalc!E1328="blank row 1",FixtureCalc!E1328="blank row 2"),"", IF(LEN(INDEX(Settings!$C$6:$C$37,FixtureCalc!E1328))=0,"BYE",INDEX(Settings!$C$6:$C$37,FixtureCalc!E1328))  )),"")</f>
        <v/>
      </c>
      <c r="G1332" s="113"/>
      <c r="H1332" s="82"/>
      <c r="I1332" s="113"/>
      <c r="J1332" s="177" t="str">
        <f>IFERROR(IF(FixtureCalc!C1328="-","",IF(OR(FixtureCalc!F1328="blank row 1",FixtureCalc!F1328="blank row 2"),"",IF(LEN(INDEX(Settings!$C$6:$C$37,FixtureCalc!F1328))=0,"BYE",INDEX(Settings!$C$6:$C$37,FixtureCalc!F1328)) )),"")</f>
        <v/>
      </c>
      <c r="K1332" s="90"/>
      <c r="L1332" s="195" t="str">
        <f t="shared" si="125"/>
        <v/>
      </c>
      <c r="S1332" s="201" t="str">
        <f t="shared" si="121"/>
        <v>NO</v>
      </c>
      <c r="T1332" s="201" t="str">
        <f t="shared" si="122"/>
        <v>NO</v>
      </c>
      <c r="U1332" s="201" t="str">
        <f t="shared" si="123"/>
        <v>NO</v>
      </c>
      <c r="V1332" s="139">
        <f t="shared" si="124"/>
        <v>0</v>
      </c>
      <c r="W1332" s="199" t="str">
        <f t="shared" si="126"/>
        <v/>
      </c>
    </row>
    <row r="1333" spans="1:23" ht="18" customHeight="1" x14ac:dyDescent="0.25">
      <c r="A1333" s="69"/>
      <c r="B1333" s="81"/>
      <c r="C1333" s="110"/>
      <c r="D1333" s="145" t="str">
        <f>IFERROR(IF(FixtureCalc!C1329="-","",IF(OR(FixtureCalc!E1329="blank row 1",FixtureCalc!E1329="blank row 2"),"","Matchweek "&amp;FixtureCalc!C1329)),"")</f>
        <v/>
      </c>
      <c r="E1333" s="146" t="str">
        <f>IFERROR(IF(LEN(INDEX(Settings!$D$6:$D$37,MATCH(Fixture!F1333,Settings!$C$6:$C$37,0)))=0,"",INDEX(Settings!$D$6:$D$37,MATCH(Fixture!F1333,Settings!$C$6:$C$37,0))),"")</f>
        <v/>
      </c>
      <c r="F1333" s="187" t="str">
        <f>IFERROR(IF(FixtureCalc!C1329="-","",IF(OR(FixtureCalc!E1329="blank row 1",FixtureCalc!E1329="blank row 2"),"", IF(LEN(INDEX(Settings!$C$6:$C$37,FixtureCalc!E1329))=0,"BYE",INDEX(Settings!$C$6:$C$37,FixtureCalc!E1329))  )),"")</f>
        <v/>
      </c>
      <c r="G1333" s="113"/>
      <c r="H1333" s="82"/>
      <c r="I1333" s="113"/>
      <c r="J1333" s="177" t="str">
        <f>IFERROR(IF(FixtureCalc!C1329="-","",IF(OR(FixtureCalc!F1329="blank row 1",FixtureCalc!F1329="blank row 2"),"",IF(LEN(INDEX(Settings!$C$6:$C$37,FixtureCalc!F1329))=0,"BYE",INDEX(Settings!$C$6:$C$37,FixtureCalc!F1329)) )),"")</f>
        <v/>
      </c>
      <c r="K1333" s="90"/>
      <c r="L1333" s="195" t="str">
        <f t="shared" si="125"/>
        <v/>
      </c>
      <c r="S1333" s="201" t="str">
        <f t="shared" si="121"/>
        <v>NO</v>
      </c>
      <c r="T1333" s="201" t="str">
        <f t="shared" si="122"/>
        <v>NO</v>
      </c>
      <c r="U1333" s="201" t="str">
        <f t="shared" si="123"/>
        <v>NO</v>
      </c>
      <c r="V1333" s="139">
        <f t="shared" si="124"/>
        <v>0</v>
      </c>
      <c r="W1333" s="199" t="str">
        <f t="shared" si="126"/>
        <v/>
      </c>
    </row>
    <row r="1334" spans="1:23" ht="18" customHeight="1" x14ac:dyDescent="0.25">
      <c r="A1334" s="69"/>
      <c r="B1334" s="81"/>
      <c r="C1334" s="110"/>
      <c r="D1334" s="145" t="str">
        <f>IFERROR(IF(FixtureCalc!C1330="-","",IF(OR(FixtureCalc!E1330="blank row 1",FixtureCalc!E1330="blank row 2"),"","Matchweek "&amp;FixtureCalc!C1330)),"")</f>
        <v/>
      </c>
      <c r="E1334" s="146" t="str">
        <f>IFERROR(IF(LEN(INDEX(Settings!$D$6:$D$37,MATCH(Fixture!F1334,Settings!$C$6:$C$37,0)))=0,"",INDEX(Settings!$D$6:$D$37,MATCH(Fixture!F1334,Settings!$C$6:$C$37,0))),"")</f>
        <v/>
      </c>
      <c r="F1334" s="187" t="str">
        <f>IFERROR(IF(FixtureCalc!C1330="-","",IF(OR(FixtureCalc!E1330="blank row 1",FixtureCalc!E1330="blank row 2"),"", IF(LEN(INDEX(Settings!$C$6:$C$37,FixtureCalc!E1330))=0,"BYE",INDEX(Settings!$C$6:$C$37,FixtureCalc!E1330))  )),"")</f>
        <v/>
      </c>
      <c r="G1334" s="113"/>
      <c r="H1334" s="82"/>
      <c r="I1334" s="113"/>
      <c r="J1334" s="177" t="str">
        <f>IFERROR(IF(FixtureCalc!C1330="-","",IF(OR(FixtureCalc!F1330="blank row 1",FixtureCalc!F1330="blank row 2"),"",IF(LEN(INDEX(Settings!$C$6:$C$37,FixtureCalc!F1330))=0,"BYE",INDEX(Settings!$C$6:$C$37,FixtureCalc!F1330)) )),"")</f>
        <v/>
      </c>
      <c r="K1334" s="90"/>
      <c r="L1334" s="195" t="str">
        <f t="shared" si="125"/>
        <v/>
      </c>
      <c r="S1334" s="201" t="str">
        <f t="shared" si="121"/>
        <v>NO</v>
      </c>
      <c r="T1334" s="201" t="str">
        <f t="shared" si="122"/>
        <v>NO</v>
      </c>
      <c r="U1334" s="201" t="str">
        <f t="shared" si="123"/>
        <v>NO</v>
      </c>
      <c r="V1334" s="139">
        <f t="shared" si="124"/>
        <v>0</v>
      </c>
      <c r="W1334" s="199" t="str">
        <f t="shared" si="126"/>
        <v/>
      </c>
    </row>
    <row r="1335" spans="1:23" ht="18" customHeight="1" x14ac:dyDescent="0.25">
      <c r="A1335" s="69"/>
      <c r="B1335" s="81"/>
      <c r="C1335" s="110"/>
      <c r="D1335" s="145" t="str">
        <f>IFERROR(IF(FixtureCalc!C1331="-","",IF(OR(FixtureCalc!E1331="blank row 1",FixtureCalc!E1331="blank row 2"),"","Matchweek "&amp;FixtureCalc!C1331)),"")</f>
        <v/>
      </c>
      <c r="E1335" s="146" t="str">
        <f>IFERROR(IF(LEN(INDEX(Settings!$D$6:$D$37,MATCH(Fixture!F1335,Settings!$C$6:$C$37,0)))=0,"",INDEX(Settings!$D$6:$D$37,MATCH(Fixture!F1335,Settings!$C$6:$C$37,0))),"")</f>
        <v/>
      </c>
      <c r="F1335" s="187" t="str">
        <f>IFERROR(IF(FixtureCalc!C1331="-","",IF(OR(FixtureCalc!E1331="blank row 1",FixtureCalc!E1331="blank row 2"),"", IF(LEN(INDEX(Settings!$C$6:$C$37,FixtureCalc!E1331))=0,"BYE",INDEX(Settings!$C$6:$C$37,FixtureCalc!E1331))  )),"")</f>
        <v/>
      </c>
      <c r="G1335" s="113"/>
      <c r="H1335" s="82"/>
      <c r="I1335" s="113"/>
      <c r="J1335" s="177" t="str">
        <f>IFERROR(IF(FixtureCalc!C1331="-","",IF(OR(FixtureCalc!F1331="blank row 1",FixtureCalc!F1331="blank row 2"),"",IF(LEN(INDEX(Settings!$C$6:$C$37,FixtureCalc!F1331))=0,"BYE",INDEX(Settings!$C$6:$C$37,FixtureCalc!F1331)) )),"")</f>
        <v/>
      </c>
      <c r="K1335" s="90"/>
      <c r="L1335" s="195" t="str">
        <f t="shared" si="125"/>
        <v/>
      </c>
      <c r="S1335" s="201" t="str">
        <f t="shared" si="121"/>
        <v>NO</v>
      </c>
      <c r="T1335" s="201" t="str">
        <f t="shared" si="122"/>
        <v>NO</v>
      </c>
      <c r="U1335" s="201" t="str">
        <f t="shared" si="123"/>
        <v>NO</v>
      </c>
      <c r="V1335" s="139">
        <f t="shared" si="124"/>
        <v>0</v>
      </c>
      <c r="W1335" s="199" t="str">
        <f t="shared" si="126"/>
        <v/>
      </c>
    </row>
    <row r="1336" spans="1:23" ht="18" customHeight="1" x14ac:dyDescent="0.25">
      <c r="A1336" s="69"/>
      <c r="B1336" s="81"/>
      <c r="C1336" s="110"/>
      <c r="D1336" s="145" t="str">
        <f>IFERROR(IF(FixtureCalc!C1332="-","",IF(OR(FixtureCalc!E1332="blank row 1",FixtureCalc!E1332="blank row 2"),"","Matchweek "&amp;FixtureCalc!C1332)),"")</f>
        <v/>
      </c>
      <c r="E1336" s="146" t="str">
        <f>IFERROR(IF(LEN(INDEX(Settings!$D$6:$D$37,MATCH(Fixture!F1336,Settings!$C$6:$C$37,0)))=0,"",INDEX(Settings!$D$6:$D$37,MATCH(Fixture!F1336,Settings!$C$6:$C$37,0))),"")</f>
        <v/>
      </c>
      <c r="F1336" s="187" t="str">
        <f>IFERROR(IF(FixtureCalc!C1332="-","",IF(OR(FixtureCalc!E1332="blank row 1",FixtureCalc!E1332="blank row 2"),"", IF(LEN(INDEX(Settings!$C$6:$C$37,FixtureCalc!E1332))=0,"BYE",INDEX(Settings!$C$6:$C$37,FixtureCalc!E1332))  )),"")</f>
        <v/>
      </c>
      <c r="G1336" s="113"/>
      <c r="H1336" s="82"/>
      <c r="I1336" s="113"/>
      <c r="J1336" s="177" t="str">
        <f>IFERROR(IF(FixtureCalc!C1332="-","",IF(OR(FixtureCalc!F1332="blank row 1",FixtureCalc!F1332="blank row 2"),"",IF(LEN(INDEX(Settings!$C$6:$C$37,FixtureCalc!F1332))=0,"BYE",INDEX(Settings!$C$6:$C$37,FixtureCalc!F1332)) )),"")</f>
        <v/>
      </c>
      <c r="K1336" s="90"/>
      <c r="L1336" s="195" t="str">
        <f t="shared" si="125"/>
        <v/>
      </c>
      <c r="S1336" s="201" t="str">
        <f t="shared" si="121"/>
        <v>NO</v>
      </c>
      <c r="T1336" s="201" t="str">
        <f t="shared" si="122"/>
        <v>NO</v>
      </c>
      <c r="U1336" s="201" t="str">
        <f t="shared" si="123"/>
        <v>NO</v>
      </c>
      <c r="V1336" s="139">
        <f t="shared" si="124"/>
        <v>0</v>
      </c>
      <c r="W1336" s="199" t="str">
        <f t="shared" si="126"/>
        <v/>
      </c>
    </row>
    <row r="1337" spans="1:23" ht="18" customHeight="1" x14ac:dyDescent="0.25">
      <c r="A1337" s="69"/>
      <c r="B1337" s="81"/>
      <c r="C1337" s="110"/>
      <c r="D1337" s="145" t="str">
        <f>IFERROR(IF(FixtureCalc!C1333="-","",IF(OR(FixtureCalc!E1333="blank row 1",FixtureCalc!E1333="blank row 2"),"","Matchweek "&amp;FixtureCalc!C1333)),"")</f>
        <v/>
      </c>
      <c r="E1337" s="146" t="str">
        <f>IFERROR(IF(LEN(INDEX(Settings!$D$6:$D$37,MATCH(Fixture!F1337,Settings!$C$6:$C$37,0)))=0,"",INDEX(Settings!$D$6:$D$37,MATCH(Fixture!F1337,Settings!$C$6:$C$37,0))),"")</f>
        <v/>
      </c>
      <c r="F1337" s="187" t="str">
        <f>IFERROR(IF(FixtureCalc!C1333="-","",IF(OR(FixtureCalc!E1333="blank row 1",FixtureCalc!E1333="blank row 2"),"", IF(LEN(INDEX(Settings!$C$6:$C$37,FixtureCalc!E1333))=0,"BYE",INDEX(Settings!$C$6:$C$37,FixtureCalc!E1333))  )),"")</f>
        <v/>
      </c>
      <c r="G1337" s="113"/>
      <c r="H1337" s="82"/>
      <c r="I1337" s="113"/>
      <c r="J1337" s="177" t="str">
        <f>IFERROR(IF(FixtureCalc!C1333="-","",IF(OR(FixtureCalc!F1333="blank row 1",FixtureCalc!F1333="blank row 2"),"",IF(LEN(INDEX(Settings!$C$6:$C$37,FixtureCalc!F1333))=0,"BYE",INDEX(Settings!$C$6:$C$37,FixtureCalc!F1333)) )),"")</f>
        <v/>
      </c>
      <c r="K1337" s="90"/>
      <c r="L1337" s="195" t="str">
        <f t="shared" si="125"/>
        <v/>
      </c>
      <c r="S1337" s="201" t="str">
        <f t="shared" si="121"/>
        <v>NO</v>
      </c>
      <c r="T1337" s="201" t="str">
        <f t="shared" si="122"/>
        <v>NO</v>
      </c>
      <c r="U1337" s="201" t="str">
        <f t="shared" si="123"/>
        <v>NO</v>
      </c>
      <c r="V1337" s="139">
        <f t="shared" si="124"/>
        <v>0</v>
      </c>
      <c r="W1337" s="199" t="str">
        <f t="shared" si="126"/>
        <v/>
      </c>
    </row>
    <row r="1338" spans="1:23" ht="18" customHeight="1" x14ac:dyDescent="0.25">
      <c r="A1338" s="69"/>
      <c r="B1338" s="81"/>
      <c r="C1338" s="110"/>
      <c r="D1338" s="145" t="str">
        <f>IFERROR(IF(FixtureCalc!C1334="-","",IF(OR(FixtureCalc!E1334="blank row 1",FixtureCalc!E1334="blank row 2"),"","Matchweek "&amp;FixtureCalc!C1334)),"")</f>
        <v/>
      </c>
      <c r="E1338" s="146" t="str">
        <f>IFERROR(IF(LEN(INDEX(Settings!$D$6:$D$37,MATCH(Fixture!F1338,Settings!$C$6:$C$37,0)))=0,"",INDEX(Settings!$D$6:$D$37,MATCH(Fixture!F1338,Settings!$C$6:$C$37,0))),"")</f>
        <v/>
      </c>
      <c r="F1338" s="187" t="str">
        <f>IFERROR(IF(FixtureCalc!C1334="-","",IF(OR(FixtureCalc!E1334="blank row 1",FixtureCalc!E1334="blank row 2"),"", IF(LEN(INDEX(Settings!$C$6:$C$37,FixtureCalc!E1334))=0,"BYE",INDEX(Settings!$C$6:$C$37,FixtureCalc!E1334))  )),"")</f>
        <v/>
      </c>
      <c r="G1338" s="113"/>
      <c r="H1338" s="82"/>
      <c r="I1338" s="113"/>
      <c r="J1338" s="177" t="str">
        <f>IFERROR(IF(FixtureCalc!C1334="-","",IF(OR(FixtureCalc!F1334="blank row 1",FixtureCalc!F1334="blank row 2"),"",IF(LEN(INDEX(Settings!$C$6:$C$37,FixtureCalc!F1334))=0,"BYE",INDEX(Settings!$C$6:$C$37,FixtureCalc!F1334)) )),"")</f>
        <v/>
      </c>
      <c r="K1338" s="90"/>
      <c r="L1338" s="195" t="str">
        <f t="shared" si="125"/>
        <v/>
      </c>
      <c r="S1338" s="201" t="str">
        <f t="shared" si="121"/>
        <v>NO</v>
      </c>
      <c r="T1338" s="201" t="str">
        <f t="shared" si="122"/>
        <v>NO</v>
      </c>
      <c r="U1338" s="201" t="str">
        <f t="shared" si="123"/>
        <v>NO</v>
      </c>
      <c r="V1338" s="139">
        <f t="shared" si="124"/>
        <v>0</v>
      </c>
      <c r="W1338" s="199" t="str">
        <f t="shared" si="126"/>
        <v/>
      </c>
    </row>
    <row r="1339" spans="1:23" ht="18" customHeight="1" x14ac:dyDescent="0.25">
      <c r="A1339" s="69"/>
      <c r="B1339" s="81"/>
      <c r="C1339" s="110"/>
      <c r="D1339" s="145" t="str">
        <f>IFERROR(IF(FixtureCalc!C1335="-","",IF(OR(FixtureCalc!E1335="blank row 1",FixtureCalc!E1335="blank row 2"),"","Matchweek "&amp;FixtureCalc!C1335)),"")</f>
        <v/>
      </c>
      <c r="E1339" s="146" t="str">
        <f>IFERROR(IF(LEN(INDEX(Settings!$D$6:$D$37,MATCH(Fixture!F1339,Settings!$C$6:$C$37,0)))=0,"",INDEX(Settings!$D$6:$D$37,MATCH(Fixture!F1339,Settings!$C$6:$C$37,0))),"")</f>
        <v/>
      </c>
      <c r="F1339" s="187" t="str">
        <f>IFERROR(IF(FixtureCalc!C1335="-","",IF(OR(FixtureCalc!E1335="blank row 1",FixtureCalc!E1335="blank row 2"),"", IF(LEN(INDEX(Settings!$C$6:$C$37,FixtureCalc!E1335))=0,"BYE",INDEX(Settings!$C$6:$C$37,FixtureCalc!E1335))  )),"")</f>
        <v/>
      </c>
      <c r="G1339" s="113"/>
      <c r="H1339" s="82"/>
      <c r="I1339" s="113"/>
      <c r="J1339" s="177" t="str">
        <f>IFERROR(IF(FixtureCalc!C1335="-","",IF(OR(FixtureCalc!F1335="blank row 1",FixtureCalc!F1335="blank row 2"),"",IF(LEN(INDEX(Settings!$C$6:$C$37,FixtureCalc!F1335))=0,"BYE",INDEX(Settings!$C$6:$C$37,FixtureCalc!F1335)) )),"")</f>
        <v/>
      </c>
      <c r="K1339" s="90"/>
      <c r="L1339" s="195" t="str">
        <f t="shared" si="125"/>
        <v/>
      </c>
      <c r="S1339" s="201" t="str">
        <f t="shared" si="121"/>
        <v>NO</v>
      </c>
      <c r="T1339" s="201" t="str">
        <f t="shared" si="122"/>
        <v>NO</v>
      </c>
      <c r="U1339" s="201" t="str">
        <f t="shared" si="123"/>
        <v>NO</v>
      </c>
      <c r="V1339" s="139">
        <f t="shared" si="124"/>
        <v>0</v>
      </c>
      <c r="W1339" s="199" t="str">
        <f t="shared" si="126"/>
        <v/>
      </c>
    </row>
    <row r="1340" spans="1:23" ht="18" customHeight="1" x14ac:dyDescent="0.25">
      <c r="A1340" s="69"/>
      <c r="B1340" s="81"/>
      <c r="C1340" s="110"/>
      <c r="D1340" s="145" t="str">
        <f>IFERROR(IF(FixtureCalc!C1336="-","",IF(OR(FixtureCalc!E1336="blank row 1",FixtureCalc!E1336="blank row 2"),"","Matchweek "&amp;FixtureCalc!C1336)),"")</f>
        <v/>
      </c>
      <c r="E1340" s="146" t="str">
        <f>IFERROR(IF(LEN(INDEX(Settings!$D$6:$D$37,MATCH(Fixture!F1340,Settings!$C$6:$C$37,0)))=0,"",INDEX(Settings!$D$6:$D$37,MATCH(Fixture!F1340,Settings!$C$6:$C$37,0))),"")</f>
        <v/>
      </c>
      <c r="F1340" s="187" t="str">
        <f>IFERROR(IF(FixtureCalc!C1336="-","",IF(OR(FixtureCalc!E1336="blank row 1",FixtureCalc!E1336="blank row 2"),"", IF(LEN(INDEX(Settings!$C$6:$C$37,FixtureCalc!E1336))=0,"BYE",INDEX(Settings!$C$6:$C$37,FixtureCalc!E1336))  )),"")</f>
        <v/>
      </c>
      <c r="G1340" s="113"/>
      <c r="H1340" s="82"/>
      <c r="I1340" s="113"/>
      <c r="J1340" s="177" t="str">
        <f>IFERROR(IF(FixtureCalc!C1336="-","",IF(OR(FixtureCalc!F1336="blank row 1",FixtureCalc!F1336="blank row 2"),"",IF(LEN(INDEX(Settings!$C$6:$C$37,FixtureCalc!F1336))=0,"BYE",INDEX(Settings!$C$6:$C$37,FixtureCalc!F1336)) )),"")</f>
        <v/>
      </c>
      <c r="K1340" s="90"/>
      <c r="L1340" s="195" t="str">
        <f t="shared" si="125"/>
        <v/>
      </c>
      <c r="S1340" s="201" t="str">
        <f t="shared" si="121"/>
        <v>NO</v>
      </c>
      <c r="T1340" s="201" t="str">
        <f t="shared" si="122"/>
        <v>NO</v>
      </c>
      <c r="U1340" s="201" t="str">
        <f t="shared" si="123"/>
        <v>NO</v>
      </c>
      <c r="V1340" s="139">
        <f t="shared" si="124"/>
        <v>0</v>
      </c>
      <c r="W1340" s="199" t="str">
        <f t="shared" si="126"/>
        <v/>
      </c>
    </row>
    <row r="1341" spans="1:23" ht="18" customHeight="1" x14ac:dyDescent="0.25">
      <c r="A1341" s="69"/>
      <c r="B1341" s="81"/>
      <c r="C1341" s="110"/>
      <c r="D1341" s="145" t="str">
        <f>IFERROR(IF(FixtureCalc!C1337="-","",IF(OR(FixtureCalc!E1337="blank row 1",FixtureCalc!E1337="blank row 2"),"","Matchweek "&amp;FixtureCalc!C1337)),"")</f>
        <v/>
      </c>
      <c r="E1341" s="146" t="str">
        <f>IFERROR(IF(LEN(INDEX(Settings!$D$6:$D$37,MATCH(Fixture!F1341,Settings!$C$6:$C$37,0)))=0,"",INDEX(Settings!$D$6:$D$37,MATCH(Fixture!F1341,Settings!$C$6:$C$37,0))),"")</f>
        <v/>
      </c>
      <c r="F1341" s="187" t="str">
        <f>IFERROR(IF(FixtureCalc!C1337="-","",IF(OR(FixtureCalc!E1337="blank row 1",FixtureCalc!E1337="blank row 2"),"", IF(LEN(INDEX(Settings!$C$6:$C$37,FixtureCalc!E1337))=0,"BYE",INDEX(Settings!$C$6:$C$37,FixtureCalc!E1337))  )),"")</f>
        <v/>
      </c>
      <c r="G1341" s="113"/>
      <c r="H1341" s="82"/>
      <c r="I1341" s="113"/>
      <c r="J1341" s="177" t="str">
        <f>IFERROR(IF(FixtureCalc!C1337="-","",IF(OR(FixtureCalc!F1337="blank row 1",FixtureCalc!F1337="blank row 2"),"",IF(LEN(INDEX(Settings!$C$6:$C$37,FixtureCalc!F1337))=0,"BYE",INDEX(Settings!$C$6:$C$37,FixtureCalc!F1337)) )),"")</f>
        <v/>
      </c>
      <c r="K1341" s="90"/>
      <c r="L1341" s="195" t="str">
        <f t="shared" si="125"/>
        <v/>
      </c>
      <c r="S1341" s="201" t="str">
        <f t="shared" si="121"/>
        <v>NO</v>
      </c>
      <c r="T1341" s="201" t="str">
        <f t="shared" si="122"/>
        <v>NO</v>
      </c>
      <c r="U1341" s="201" t="str">
        <f t="shared" si="123"/>
        <v>NO</v>
      </c>
      <c r="V1341" s="139">
        <f t="shared" si="124"/>
        <v>0</v>
      </c>
      <c r="W1341" s="199" t="str">
        <f t="shared" si="126"/>
        <v/>
      </c>
    </row>
    <row r="1342" spans="1:23" ht="18" customHeight="1" x14ac:dyDescent="0.25">
      <c r="A1342" s="69"/>
      <c r="B1342" s="81"/>
      <c r="C1342" s="110"/>
      <c r="D1342" s="145" t="str">
        <f>IFERROR(IF(FixtureCalc!C1338="-","",IF(OR(FixtureCalc!E1338="blank row 1",FixtureCalc!E1338="blank row 2"),"","Matchweek "&amp;FixtureCalc!C1338)),"")</f>
        <v/>
      </c>
      <c r="E1342" s="146" t="str">
        <f>IFERROR(IF(LEN(INDEX(Settings!$D$6:$D$37,MATCH(Fixture!F1342,Settings!$C$6:$C$37,0)))=0,"",INDEX(Settings!$D$6:$D$37,MATCH(Fixture!F1342,Settings!$C$6:$C$37,0))),"")</f>
        <v/>
      </c>
      <c r="F1342" s="187" t="str">
        <f>IFERROR(IF(FixtureCalc!C1338="-","",IF(OR(FixtureCalc!E1338="blank row 1",FixtureCalc!E1338="blank row 2"),"", IF(LEN(INDEX(Settings!$C$6:$C$37,FixtureCalc!E1338))=0,"BYE",INDEX(Settings!$C$6:$C$37,FixtureCalc!E1338))  )),"")</f>
        <v/>
      </c>
      <c r="G1342" s="113"/>
      <c r="H1342" s="82"/>
      <c r="I1342" s="113"/>
      <c r="J1342" s="177" t="str">
        <f>IFERROR(IF(FixtureCalc!C1338="-","",IF(OR(FixtureCalc!F1338="blank row 1",FixtureCalc!F1338="blank row 2"),"",IF(LEN(INDEX(Settings!$C$6:$C$37,FixtureCalc!F1338))=0,"BYE",INDEX(Settings!$C$6:$C$37,FixtureCalc!F1338)) )),"")</f>
        <v/>
      </c>
      <c r="K1342" s="90"/>
      <c r="L1342" s="195" t="str">
        <f t="shared" si="125"/>
        <v/>
      </c>
      <c r="S1342" s="201" t="str">
        <f t="shared" si="121"/>
        <v>NO</v>
      </c>
      <c r="T1342" s="201" t="str">
        <f t="shared" si="122"/>
        <v>NO</v>
      </c>
      <c r="U1342" s="201" t="str">
        <f t="shared" si="123"/>
        <v>NO</v>
      </c>
      <c r="V1342" s="139">
        <f t="shared" si="124"/>
        <v>0</v>
      </c>
      <c r="W1342" s="199" t="str">
        <f t="shared" si="126"/>
        <v/>
      </c>
    </row>
    <row r="1343" spans="1:23" ht="18" customHeight="1" x14ac:dyDescent="0.25">
      <c r="A1343" s="69"/>
      <c r="B1343" s="81"/>
      <c r="C1343" s="110"/>
      <c r="D1343" s="145" t="str">
        <f>IFERROR(IF(FixtureCalc!C1339="-","",IF(OR(FixtureCalc!E1339="blank row 1",FixtureCalc!E1339="blank row 2"),"","Matchweek "&amp;FixtureCalc!C1339)),"")</f>
        <v/>
      </c>
      <c r="E1343" s="146" t="str">
        <f>IFERROR(IF(LEN(INDEX(Settings!$D$6:$D$37,MATCH(Fixture!F1343,Settings!$C$6:$C$37,0)))=0,"",INDEX(Settings!$D$6:$D$37,MATCH(Fixture!F1343,Settings!$C$6:$C$37,0))),"")</f>
        <v/>
      </c>
      <c r="F1343" s="187" t="str">
        <f>IFERROR(IF(FixtureCalc!C1339="-","",IF(OR(FixtureCalc!E1339="blank row 1",FixtureCalc!E1339="blank row 2"),"", IF(LEN(INDEX(Settings!$C$6:$C$37,FixtureCalc!E1339))=0,"BYE",INDEX(Settings!$C$6:$C$37,FixtureCalc!E1339))  )),"")</f>
        <v/>
      </c>
      <c r="G1343" s="113"/>
      <c r="H1343" s="82"/>
      <c r="I1343" s="113"/>
      <c r="J1343" s="177" t="str">
        <f>IFERROR(IF(FixtureCalc!C1339="-","",IF(OR(FixtureCalc!F1339="blank row 1",FixtureCalc!F1339="blank row 2"),"",IF(LEN(INDEX(Settings!$C$6:$C$37,FixtureCalc!F1339))=0,"BYE",INDEX(Settings!$C$6:$C$37,FixtureCalc!F1339)) )),"")</f>
        <v/>
      </c>
      <c r="K1343" s="90"/>
      <c r="L1343" s="195" t="str">
        <f t="shared" si="125"/>
        <v/>
      </c>
      <c r="S1343" s="201" t="str">
        <f t="shared" si="121"/>
        <v>NO</v>
      </c>
      <c r="T1343" s="201" t="str">
        <f t="shared" si="122"/>
        <v>NO</v>
      </c>
      <c r="U1343" s="201" t="str">
        <f t="shared" si="123"/>
        <v>NO</v>
      </c>
      <c r="V1343" s="139">
        <f t="shared" si="124"/>
        <v>0</v>
      </c>
      <c r="W1343" s="199" t="str">
        <f t="shared" si="126"/>
        <v/>
      </c>
    </row>
    <row r="1344" spans="1:23" ht="18" customHeight="1" x14ac:dyDescent="0.25">
      <c r="A1344" s="69"/>
      <c r="B1344" s="81"/>
      <c r="C1344" s="110"/>
      <c r="D1344" s="145" t="str">
        <f>IFERROR(IF(FixtureCalc!C1340="-","",IF(OR(FixtureCalc!E1340="blank row 1",FixtureCalc!E1340="blank row 2"),"","Matchweek "&amp;FixtureCalc!C1340)),"")</f>
        <v/>
      </c>
      <c r="E1344" s="146" t="str">
        <f>IFERROR(IF(LEN(INDEX(Settings!$D$6:$D$37,MATCH(Fixture!F1344,Settings!$C$6:$C$37,0)))=0,"",INDEX(Settings!$D$6:$D$37,MATCH(Fixture!F1344,Settings!$C$6:$C$37,0))),"")</f>
        <v/>
      </c>
      <c r="F1344" s="187" t="str">
        <f>IFERROR(IF(FixtureCalc!C1340="-","",IF(OR(FixtureCalc!E1340="blank row 1",FixtureCalc!E1340="blank row 2"),"", IF(LEN(INDEX(Settings!$C$6:$C$37,FixtureCalc!E1340))=0,"BYE",INDEX(Settings!$C$6:$C$37,FixtureCalc!E1340))  )),"")</f>
        <v/>
      </c>
      <c r="G1344" s="113"/>
      <c r="H1344" s="82"/>
      <c r="I1344" s="113"/>
      <c r="J1344" s="177" t="str">
        <f>IFERROR(IF(FixtureCalc!C1340="-","",IF(OR(FixtureCalc!F1340="blank row 1",FixtureCalc!F1340="blank row 2"),"",IF(LEN(INDEX(Settings!$C$6:$C$37,FixtureCalc!F1340))=0,"BYE",INDEX(Settings!$C$6:$C$37,FixtureCalc!F1340)) )),"")</f>
        <v/>
      </c>
      <c r="K1344" s="90"/>
      <c r="L1344" s="195" t="str">
        <f t="shared" si="125"/>
        <v/>
      </c>
      <c r="S1344" s="201" t="str">
        <f t="shared" si="121"/>
        <v>NO</v>
      </c>
      <c r="T1344" s="201" t="str">
        <f t="shared" si="122"/>
        <v>NO</v>
      </c>
      <c r="U1344" s="201" t="str">
        <f t="shared" si="123"/>
        <v>NO</v>
      </c>
      <c r="V1344" s="139">
        <f t="shared" si="124"/>
        <v>0</v>
      </c>
      <c r="W1344" s="199" t="str">
        <f t="shared" si="126"/>
        <v/>
      </c>
    </row>
    <row r="1345" spans="1:23" ht="18" customHeight="1" x14ac:dyDescent="0.25">
      <c r="A1345" s="69"/>
      <c r="B1345" s="81"/>
      <c r="C1345" s="110"/>
      <c r="D1345" s="145" t="str">
        <f>IFERROR(IF(FixtureCalc!C1341="-","",IF(OR(FixtureCalc!E1341="blank row 1",FixtureCalc!E1341="blank row 2"),"","Matchweek "&amp;FixtureCalc!C1341)),"")</f>
        <v/>
      </c>
      <c r="E1345" s="146" t="str">
        <f>IFERROR(IF(LEN(INDEX(Settings!$D$6:$D$37,MATCH(Fixture!F1345,Settings!$C$6:$C$37,0)))=0,"",INDEX(Settings!$D$6:$D$37,MATCH(Fixture!F1345,Settings!$C$6:$C$37,0))),"")</f>
        <v/>
      </c>
      <c r="F1345" s="187" t="str">
        <f>IFERROR(IF(FixtureCalc!C1341="-","",IF(OR(FixtureCalc!E1341="blank row 1",FixtureCalc!E1341="blank row 2"),"", IF(LEN(INDEX(Settings!$C$6:$C$37,FixtureCalc!E1341))=0,"BYE",INDEX(Settings!$C$6:$C$37,FixtureCalc!E1341))  )),"")</f>
        <v/>
      </c>
      <c r="G1345" s="113"/>
      <c r="H1345" s="82"/>
      <c r="I1345" s="113"/>
      <c r="J1345" s="177" t="str">
        <f>IFERROR(IF(FixtureCalc!C1341="-","",IF(OR(FixtureCalc!F1341="blank row 1",FixtureCalc!F1341="blank row 2"),"",IF(LEN(INDEX(Settings!$C$6:$C$37,FixtureCalc!F1341))=0,"BYE",INDEX(Settings!$C$6:$C$37,FixtureCalc!F1341)) )),"")</f>
        <v/>
      </c>
      <c r="K1345" s="90"/>
      <c r="L1345" s="195" t="str">
        <f t="shared" si="125"/>
        <v/>
      </c>
      <c r="S1345" s="201" t="str">
        <f t="shared" si="121"/>
        <v>NO</v>
      </c>
      <c r="T1345" s="201" t="str">
        <f t="shared" si="122"/>
        <v>NO</v>
      </c>
      <c r="U1345" s="201" t="str">
        <f t="shared" si="123"/>
        <v>NO</v>
      </c>
      <c r="V1345" s="139">
        <f t="shared" si="124"/>
        <v>0</v>
      </c>
      <c r="W1345" s="199" t="str">
        <f t="shared" si="126"/>
        <v/>
      </c>
    </row>
    <row r="1346" spans="1:23" ht="18" customHeight="1" x14ac:dyDescent="0.25">
      <c r="A1346" s="69"/>
      <c r="B1346" s="81"/>
      <c r="C1346" s="110"/>
      <c r="D1346" s="145" t="str">
        <f>IFERROR(IF(FixtureCalc!C1342="-","",IF(OR(FixtureCalc!E1342="blank row 1",FixtureCalc!E1342="blank row 2"),"","Matchweek "&amp;FixtureCalc!C1342)),"")</f>
        <v/>
      </c>
      <c r="E1346" s="146" t="str">
        <f>IFERROR(IF(LEN(INDEX(Settings!$D$6:$D$37,MATCH(Fixture!F1346,Settings!$C$6:$C$37,0)))=0,"",INDEX(Settings!$D$6:$D$37,MATCH(Fixture!F1346,Settings!$C$6:$C$37,0))),"")</f>
        <v/>
      </c>
      <c r="F1346" s="187" t="str">
        <f>IFERROR(IF(FixtureCalc!C1342="-","",IF(OR(FixtureCalc!E1342="blank row 1",FixtureCalc!E1342="blank row 2"),"", IF(LEN(INDEX(Settings!$C$6:$C$37,FixtureCalc!E1342))=0,"BYE",INDEX(Settings!$C$6:$C$37,FixtureCalc!E1342))  )),"")</f>
        <v/>
      </c>
      <c r="G1346" s="113"/>
      <c r="H1346" s="82"/>
      <c r="I1346" s="113"/>
      <c r="J1346" s="177" t="str">
        <f>IFERROR(IF(FixtureCalc!C1342="-","",IF(OR(FixtureCalc!F1342="blank row 1",FixtureCalc!F1342="blank row 2"),"",IF(LEN(INDEX(Settings!$C$6:$C$37,FixtureCalc!F1342))=0,"BYE",INDEX(Settings!$C$6:$C$37,FixtureCalc!F1342)) )),"")</f>
        <v/>
      </c>
      <c r="K1346" s="90"/>
      <c r="L1346" s="195" t="str">
        <f t="shared" si="125"/>
        <v/>
      </c>
      <c r="S1346" s="201" t="str">
        <f t="shared" si="121"/>
        <v>NO</v>
      </c>
      <c r="T1346" s="201" t="str">
        <f t="shared" si="122"/>
        <v>NO</v>
      </c>
      <c r="U1346" s="201" t="str">
        <f t="shared" si="123"/>
        <v>NO</v>
      </c>
      <c r="V1346" s="139">
        <f t="shared" si="124"/>
        <v>0</v>
      </c>
      <c r="W1346" s="199" t="str">
        <f t="shared" si="126"/>
        <v/>
      </c>
    </row>
    <row r="1347" spans="1:23" ht="18" customHeight="1" x14ac:dyDescent="0.25">
      <c r="A1347" s="69"/>
      <c r="B1347" s="81"/>
      <c r="C1347" s="110"/>
      <c r="D1347" s="145" t="str">
        <f>IFERROR(IF(FixtureCalc!C1343="-","",IF(OR(FixtureCalc!E1343="blank row 1",FixtureCalc!E1343="blank row 2"),"","Matchweek "&amp;FixtureCalc!C1343)),"")</f>
        <v/>
      </c>
      <c r="E1347" s="146" t="str">
        <f>IFERROR(IF(LEN(INDEX(Settings!$D$6:$D$37,MATCH(Fixture!F1347,Settings!$C$6:$C$37,0)))=0,"",INDEX(Settings!$D$6:$D$37,MATCH(Fixture!F1347,Settings!$C$6:$C$37,0))),"")</f>
        <v/>
      </c>
      <c r="F1347" s="187" t="str">
        <f>IFERROR(IF(FixtureCalc!C1343="-","",IF(OR(FixtureCalc!E1343="blank row 1",FixtureCalc!E1343="blank row 2"),"", IF(LEN(INDEX(Settings!$C$6:$C$37,FixtureCalc!E1343))=0,"BYE",INDEX(Settings!$C$6:$C$37,FixtureCalc!E1343))  )),"")</f>
        <v/>
      </c>
      <c r="G1347" s="113"/>
      <c r="H1347" s="82"/>
      <c r="I1347" s="113"/>
      <c r="J1347" s="177" t="str">
        <f>IFERROR(IF(FixtureCalc!C1343="-","",IF(OR(FixtureCalc!F1343="blank row 1",FixtureCalc!F1343="blank row 2"),"",IF(LEN(INDEX(Settings!$C$6:$C$37,FixtureCalc!F1343))=0,"BYE",INDEX(Settings!$C$6:$C$37,FixtureCalc!F1343)) )),"")</f>
        <v/>
      </c>
      <c r="K1347" s="90"/>
      <c r="L1347" s="195" t="str">
        <f t="shared" si="125"/>
        <v/>
      </c>
      <c r="S1347" s="201" t="str">
        <f t="shared" si="121"/>
        <v>NO</v>
      </c>
      <c r="T1347" s="201" t="str">
        <f t="shared" si="122"/>
        <v>NO</v>
      </c>
      <c r="U1347" s="201" t="str">
        <f t="shared" si="123"/>
        <v>NO</v>
      </c>
      <c r="V1347" s="139">
        <f t="shared" si="124"/>
        <v>0</v>
      </c>
      <c r="W1347" s="199" t="str">
        <f t="shared" si="126"/>
        <v/>
      </c>
    </row>
    <row r="1348" spans="1:23" ht="18" customHeight="1" x14ac:dyDescent="0.25">
      <c r="A1348" s="69"/>
      <c r="B1348" s="81"/>
      <c r="C1348" s="110"/>
      <c r="D1348" s="145" t="str">
        <f>IFERROR(IF(FixtureCalc!C1344="-","",IF(OR(FixtureCalc!E1344="blank row 1",FixtureCalc!E1344="blank row 2"),"","Matchweek "&amp;FixtureCalc!C1344)),"")</f>
        <v/>
      </c>
      <c r="E1348" s="146" t="str">
        <f>IFERROR(IF(LEN(INDEX(Settings!$D$6:$D$37,MATCH(Fixture!F1348,Settings!$C$6:$C$37,0)))=0,"",INDEX(Settings!$D$6:$D$37,MATCH(Fixture!F1348,Settings!$C$6:$C$37,0))),"")</f>
        <v/>
      </c>
      <c r="F1348" s="187" t="str">
        <f>IFERROR(IF(FixtureCalc!C1344="-","",IF(OR(FixtureCalc!E1344="blank row 1",FixtureCalc!E1344="blank row 2"),"", IF(LEN(INDEX(Settings!$C$6:$C$37,FixtureCalc!E1344))=0,"BYE",INDEX(Settings!$C$6:$C$37,FixtureCalc!E1344))  )),"")</f>
        <v/>
      </c>
      <c r="G1348" s="113"/>
      <c r="H1348" s="82"/>
      <c r="I1348" s="113"/>
      <c r="J1348" s="177" t="str">
        <f>IFERROR(IF(FixtureCalc!C1344="-","",IF(OR(FixtureCalc!F1344="blank row 1",FixtureCalc!F1344="blank row 2"),"",IF(LEN(INDEX(Settings!$C$6:$C$37,FixtureCalc!F1344))=0,"BYE",INDEX(Settings!$C$6:$C$37,FixtureCalc!F1344)) )),"")</f>
        <v/>
      </c>
      <c r="K1348" s="90"/>
      <c r="L1348" s="195" t="str">
        <f t="shared" si="125"/>
        <v/>
      </c>
      <c r="S1348" s="201" t="str">
        <f t="shared" si="121"/>
        <v>NO</v>
      </c>
      <c r="T1348" s="201" t="str">
        <f t="shared" si="122"/>
        <v>NO</v>
      </c>
      <c r="U1348" s="201" t="str">
        <f t="shared" si="123"/>
        <v>NO</v>
      </c>
      <c r="V1348" s="139">
        <f t="shared" si="124"/>
        <v>0</v>
      </c>
      <c r="W1348" s="199" t="str">
        <f t="shared" si="126"/>
        <v/>
      </c>
    </row>
    <row r="1349" spans="1:23" ht="18" customHeight="1" x14ac:dyDescent="0.25">
      <c r="A1349" s="69"/>
      <c r="B1349" s="81"/>
      <c r="C1349" s="110"/>
      <c r="D1349" s="145" t="str">
        <f>IFERROR(IF(FixtureCalc!C1345="-","",IF(OR(FixtureCalc!E1345="blank row 1",FixtureCalc!E1345="blank row 2"),"","Matchweek "&amp;FixtureCalc!C1345)),"")</f>
        <v/>
      </c>
      <c r="E1349" s="146" t="str">
        <f>IFERROR(IF(LEN(INDEX(Settings!$D$6:$D$37,MATCH(Fixture!F1349,Settings!$C$6:$C$37,0)))=0,"",INDEX(Settings!$D$6:$D$37,MATCH(Fixture!F1349,Settings!$C$6:$C$37,0))),"")</f>
        <v/>
      </c>
      <c r="F1349" s="187" t="str">
        <f>IFERROR(IF(FixtureCalc!C1345="-","",IF(OR(FixtureCalc!E1345="blank row 1",FixtureCalc!E1345="blank row 2"),"", IF(LEN(INDEX(Settings!$C$6:$C$37,FixtureCalc!E1345))=0,"BYE",INDEX(Settings!$C$6:$C$37,FixtureCalc!E1345))  )),"")</f>
        <v/>
      </c>
      <c r="G1349" s="113"/>
      <c r="H1349" s="82"/>
      <c r="I1349" s="113"/>
      <c r="J1349" s="177" t="str">
        <f>IFERROR(IF(FixtureCalc!C1345="-","",IF(OR(FixtureCalc!F1345="blank row 1",FixtureCalc!F1345="blank row 2"),"",IF(LEN(INDEX(Settings!$C$6:$C$37,FixtureCalc!F1345))=0,"BYE",INDEX(Settings!$C$6:$C$37,FixtureCalc!F1345)) )),"")</f>
        <v/>
      </c>
      <c r="K1349" s="90"/>
      <c r="L1349" s="195" t="str">
        <f t="shared" si="125"/>
        <v/>
      </c>
      <c r="S1349" s="201" t="str">
        <f t="shared" si="121"/>
        <v>NO</v>
      </c>
      <c r="T1349" s="201" t="str">
        <f t="shared" si="122"/>
        <v>NO</v>
      </c>
      <c r="U1349" s="201" t="str">
        <f t="shared" si="123"/>
        <v>NO</v>
      </c>
      <c r="V1349" s="139">
        <f t="shared" si="124"/>
        <v>0</v>
      </c>
      <c r="W1349" s="199" t="str">
        <f t="shared" si="126"/>
        <v/>
      </c>
    </row>
    <row r="1350" spans="1:23" ht="18" customHeight="1" x14ac:dyDescent="0.25">
      <c r="A1350" s="69"/>
      <c r="B1350" s="81"/>
      <c r="C1350" s="110"/>
      <c r="D1350" s="145" t="str">
        <f>IFERROR(IF(FixtureCalc!C1346="-","",IF(OR(FixtureCalc!E1346="blank row 1",FixtureCalc!E1346="blank row 2"),"","Matchweek "&amp;FixtureCalc!C1346)),"")</f>
        <v/>
      </c>
      <c r="E1350" s="146" t="str">
        <f>IFERROR(IF(LEN(INDEX(Settings!$D$6:$D$37,MATCH(Fixture!F1350,Settings!$C$6:$C$37,0)))=0,"",INDEX(Settings!$D$6:$D$37,MATCH(Fixture!F1350,Settings!$C$6:$C$37,0))),"")</f>
        <v/>
      </c>
      <c r="F1350" s="187" t="str">
        <f>IFERROR(IF(FixtureCalc!C1346="-","",IF(OR(FixtureCalc!E1346="blank row 1",FixtureCalc!E1346="blank row 2"),"", IF(LEN(INDEX(Settings!$C$6:$C$37,FixtureCalc!E1346))=0,"BYE",INDEX(Settings!$C$6:$C$37,FixtureCalc!E1346))  )),"")</f>
        <v/>
      </c>
      <c r="G1350" s="113"/>
      <c r="H1350" s="82"/>
      <c r="I1350" s="113"/>
      <c r="J1350" s="177" t="str">
        <f>IFERROR(IF(FixtureCalc!C1346="-","",IF(OR(FixtureCalc!F1346="blank row 1",FixtureCalc!F1346="blank row 2"),"",IF(LEN(INDEX(Settings!$C$6:$C$37,FixtureCalc!F1346))=0,"BYE",INDEX(Settings!$C$6:$C$37,FixtureCalc!F1346)) )),"")</f>
        <v/>
      </c>
      <c r="K1350" s="90"/>
      <c r="L1350" s="195" t="str">
        <f t="shared" si="125"/>
        <v/>
      </c>
      <c r="S1350" s="201" t="str">
        <f t="shared" si="121"/>
        <v>NO</v>
      </c>
      <c r="T1350" s="201" t="str">
        <f t="shared" si="122"/>
        <v>NO</v>
      </c>
      <c r="U1350" s="201" t="str">
        <f t="shared" si="123"/>
        <v>NO</v>
      </c>
      <c r="V1350" s="139">
        <f t="shared" si="124"/>
        <v>0</v>
      </c>
      <c r="W1350" s="199" t="str">
        <f t="shared" si="126"/>
        <v/>
      </c>
    </row>
    <row r="1351" spans="1:23" ht="18" customHeight="1" x14ac:dyDescent="0.25">
      <c r="A1351" s="69"/>
      <c r="B1351" s="81"/>
      <c r="C1351" s="110"/>
      <c r="D1351" s="145" t="str">
        <f>IFERROR(IF(FixtureCalc!C1347="-","",IF(OR(FixtureCalc!E1347="blank row 1",FixtureCalc!E1347="blank row 2"),"","Matchweek "&amp;FixtureCalc!C1347)),"")</f>
        <v/>
      </c>
      <c r="E1351" s="146" t="str">
        <f>IFERROR(IF(LEN(INDEX(Settings!$D$6:$D$37,MATCH(Fixture!F1351,Settings!$C$6:$C$37,0)))=0,"",INDEX(Settings!$D$6:$D$37,MATCH(Fixture!F1351,Settings!$C$6:$C$37,0))),"")</f>
        <v/>
      </c>
      <c r="F1351" s="187" t="str">
        <f>IFERROR(IF(FixtureCalc!C1347="-","",IF(OR(FixtureCalc!E1347="blank row 1",FixtureCalc!E1347="blank row 2"),"", IF(LEN(INDEX(Settings!$C$6:$C$37,FixtureCalc!E1347))=0,"BYE",INDEX(Settings!$C$6:$C$37,FixtureCalc!E1347))  )),"")</f>
        <v/>
      </c>
      <c r="G1351" s="113"/>
      <c r="H1351" s="82"/>
      <c r="I1351" s="113"/>
      <c r="J1351" s="177" t="str">
        <f>IFERROR(IF(FixtureCalc!C1347="-","",IF(OR(FixtureCalc!F1347="blank row 1",FixtureCalc!F1347="blank row 2"),"",IF(LEN(INDEX(Settings!$C$6:$C$37,FixtureCalc!F1347))=0,"BYE",INDEX(Settings!$C$6:$C$37,FixtureCalc!F1347)) )),"")</f>
        <v/>
      </c>
      <c r="K1351" s="90"/>
      <c r="L1351" s="195" t="str">
        <f t="shared" si="125"/>
        <v/>
      </c>
      <c r="S1351" s="201" t="str">
        <f t="shared" si="121"/>
        <v>NO</v>
      </c>
      <c r="T1351" s="201" t="str">
        <f t="shared" si="122"/>
        <v>NO</v>
      </c>
      <c r="U1351" s="201" t="str">
        <f t="shared" si="123"/>
        <v>NO</v>
      </c>
      <c r="V1351" s="139">
        <f t="shared" si="124"/>
        <v>0</v>
      </c>
      <c r="W1351" s="199" t="str">
        <f t="shared" si="126"/>
        <v/>
      </c>
    </row>
    <row r="1352" spans="1:23" ht="18" customHeight="1" x14ac:dyDescent="0.25">
      <c r="A1352" s="69"/>
      <c r="B1352" s="81"/>
      <c r="C1352" s="110"/>
      <c r="D1352" s="145" t="str">
        <f>IFERROR(IF(FixtureCalc!C1348="-","",IF(OR(FixtureCalc!E1348="blank row 1",FixtureCalc!E1348="blank row 2"),"","Matchweek "&amp;FixtureCalc!C1348)),"")</f>
        <v/>
      </c>
      <c r="E1352" s="146" t="str">
        <f>IFERROR(IF(LEN(INDEX(Settings!$D$6:$D$37,MATCH(Fixture!F1352,Settings!$C$6:$C$37,0)))=0,"",INDEX(Settings!$D$6:$D$37,MATCH(Fixture!F1352,Settings!$C$6:$C$37,0))),"")</f>
        <v/>
      </c>
      <c r="F1352" s="187" t="str">
        <f>IFERROR(IF(FixtureCalc!C1348="-","",IF(OR(FixtureCalc!E1348="blank row 1",FixtureCalc!E1348="blank row 2"),"", IF(LEN(INDEX(Settings!$C$6:$C$37,FixtureCalc!E1348))=0,"BYE",INDEX(Settings!$C$6:$C$37,FixtureCalc!E1348))  )),"")</f>
        <v/>
      </c>
      <c r="G1352" s="113"/>
      <c r="H1352" s="82"/>
      <c r="I1352" s="113"/>
      <c r="J1352" s="177" t="str">
        <f>IFERROR(IF(FixtureCalc!C1348="-","",IF(OR(FixtureCalc!F1348="blank row 1",FixtureCalc!F1348="blank row 2"),"",IF(LEN(INDEX(Settings!$C$6:$C$37,FixtureCalc!F1348))=0,"BYE",INDEX(Settings!$C$6:$C$37,FixtureCalc!F1348)) )),"")</f>
        <v/>
      </c>
      <c r="K1352" s="90"/>
      <c r="L1352" s="195" t="str">
        <f t="shared" si="125"/>
        <v/>
      </c>
      <c r="S1352" s="201" t="str">
        <f t="shared" ref="S1352:S1415" si="127">IFERROR(IF(AND(LEN(F1352)&gt;0,LEN(J1352)&gt;0),"YES","NO"),"")</f>
        <v>NO</v>
      </c>
      <c r="T1352" s="201" t="str">
        <f t="shared" ref="T1352:T1415" si="128">IFERROR(IF(OR(F1352="BYE",J1352="BYE"),"YES","NO"),"")</f>
        <v>NO</v>
      </c>
      <c r="U1352" s="201" t="str">
        <f t="shared" ref="U1352:U1415" si="129">IF(OR(LEN(G1352)=0,LEN(I1352)=0),"NO","YES")</f>
        <v>NO</v>
      </c>
      <c r="V1352" s="139">
        <f t="shared" ref="V1352:V1415" si="130">IF(LEN(D1352)=0,0,COUNTIFS($D$8:$D$1750,D1352,$G$8:$G$1750,"&lt;&gt;"&amp;"",$I$8:$I$1750,"&lt;&gt;"&amp;""))</f>
        <v>0</v>
      </c>
      <c r="W1352" s="199" t="str">
        <f t="shared" si="126"/>
        <v/>
      </c>
    </row>
    <row r="1353" spans="1:23" ht="18" customHeight="1" x14ac:dyDescent="0.25">
      <c r="A1353" s="69"/>
      <c r="B1353" s="81"/>
      <c r="C1353" s="110"/>
      <c r="D1353" s="145" t="str">
        <f>IFERROR(IF(FixtureCalc!C1349="-","",IF(OR(FixtureCalc!E1349="blank row 1",FixtureCalc!E1349="blank row 2"),"","Matchweek "&amp;FixtureCalc!C1349)),"")</f>
        <v/>
      </c>
      <c r="E1353" s="146" t="str">
        <f>IFERROR(IF(LEN(INDEX(Settings!$D$6:$D$37,MATCH(Fixture!F1353,Settings!$C$6:$C$37,0)))=0,"",INDEX(Settings!$D$6:$D$37,MATCH(Fixture!F1353,Settings!$C$6:$C$37,0))),"")</f>
        <v/>
      </c>
      <c r="F1353" s="187" t="str">
        <f>IFERROR(IF(FixtureCalc!C1349="-","",IF(OR(FixtureCalc!E1349="blank row 1",FixtureCalc!E1349="blank row 2"),"", IF(LEN(INDEX(Settings!$C$6:$C$37,FixtureCalc!E1349))=0,"BYE",INDEX(Settings!$C$6:$C$37,FixtureCalc!E1349))  )),"")</f>
        <v/>
      </c>
      <c r="G1353" s="113"/>
      <c r="H1353" s="82"/>
      <c r="I1353" s="113"/>
      <c r="J1353" s="177" t="str">
        <f>IFERROR(IF(FixtureCalc!C1349="-","",IF(OR(FixtureCalc!F1349="blank row 1",FixtureCalc!F1349="blank row 2"),"",IF(LEN(INDEX(Settings!$C$6:$C$37,FixtureCalc!F1349))=0,"BYE",INDEX(Settings!$C$6:$C$37,FixtureCalc!F1349)) )),"")</f>
        <v/>
      </c>
      <c r="K1353" s="90"/>
      <c r="L1353" s="195" t="str">
        <f t="shared" ref="L1353:L1416" si="131">IFERROR(IF(LEN(W1353)&gt;0,"←",""),"")</f>
        <v/>
      </c>
      <c r="S1353" s="201" t="str">
        <f t="shared" si="127"/>
        <v>NO</v>
      </c>
      <c r="T1353" s="201" t="str">
        <f t="shared" si="128"/>
        <v>NO</v>
      </c>
      <c r="U1353" s="201" t="str">
        <f t="shared" si="129"/>
        <v>NO</v>
      </c>
      <c r="V1353" s="139">
        <f t="shared" si="130"/>
        <v>0</v>
      </c>
      <c r="W1353" s="199" t="str">
        <f t="shared" si="126"/>
        <v/>
      </c>
    </row>
    <row r="1354" spans="1:23" ht="18" customHeight="1" x14ac:dyDescent="0.25">
      <c r="A1354" s="69"/>
      <c r="B1354" s="81"/>
      <c r="C1354" s="110"/>
      <c r="D1354" s="145" t="str">
        <f>IFERROR(IF(FixtureCalc!C1350="-","",IF(OR(FixtureCalc!E1350="blank row 1",FixtureCalc!E1350="blank row 2"),"","Matchweek "&amp;FixtureCalc!C1350)),"")</f>
        <v/>
      </c>
      <c r="E1354" s="146" t="str">
        <f>IFERROR(IF(LEN(INDEX(Settings!$D$6:$D$37,MATCH(Fixture!F1354,Settings!$C$6:$C$37,0)))=0,"",INDEX(Settings!$D$6:$D$37,MATCH(Fixture!F1354,Settings!$C$6:$C$37,0))),"")</f>
        <v/>
      </c>
      <c r="F1354" s="187" t="str">
        <f>IFERROR(IF(FixtureCalc!C1350="-","",IF(OR(FixtureCalc!E1350="blank row 1",FixtureCalc!E1350="blank row 2"),"", IF(LEN(INDEX(Settings!$C$6:$C$37,FixtureCalc!E1350))=0,"BYE",INDEX(Settings!$C$6:$C$37,FixtureCalc!E1350))  )),"")</f>
        <v/>
      </c>
      <c r="G1354" s="113"/>
      <c r="H1354" s="82"/>
      <c r="I1354" s="113"/>
      <c r="J1354" s="177" t="str">
        <f>IFERROR(IF(FixtureCalc!C1350="-","",IF(OR(FixtureCalc!F1350="blank row 1",FixtureCalc!F1350="blank row 2"),"",IF(LEN(INDEX(Settings!$C$6:$C$37,FixtureCalc!F1350))=0,"BYE",INDEX(Settings!$C$6:$C$37,FixtureCalc!F1350)) )),"")</f>
        <v/>
      </c>
      <c r="K1354" s="90"/>
      <c r="L1354" s="195" t="str">
        <f t="shared" si="131"/>
        <v/>
      </c>
      <c r="S1354" s="201" t="str">
        <f t="shared" si="127"/>
        <v>NO</v>
      </c>
      <c r="T1354" s="201" t="str">
        <f t="shared" si="128"/>
        <v>NO</v>
      </c>
      <c r="U1354" s="201" t="str">
        <f t="shared" si="129"/>
        <v>NO</v>
      </c>
      <c r="V1354" s="139">
        <f t="shared" si="130"/>
        <v>0</v>
      </c>
      <c r="W1354" s="199" t="str">
        <f t="shared" ref="W1354:W1417" si="132">IF(S1354="YES",IF(T1354="YES",IF(U1354="YES","← Delete the scores",""),IF(AND(U1354="NO",V1354&gt;0),"← Insert the scores of both teams","")),IF(U1354="YES","← Delete the scores",""))</f>
        <v/>
      </c>
    </row>
    <row r="1355" spans="1:23" ht="18" customHeight="1" x14ac:dyDescent="0.25">
      <c r="A1355" s="69"/>
      <c r="B1355" s="81"/>
      <c r="C1355" s="110"/>
      <c r="D1355" s="145" t="str">
        <f>IFERROR(IF(FixtureCalc!C1351="-","",IF(OR(FixtureCalc!E1351="blank row 1",FixtureCalc!E1351="blank row 2"),"","Matchweek "&amp;FixtureCalc!C1351)),"")</f>
        <v/>
      </c>
      <c r="E1355" s="146" t="str">
        <f>IFERROR(IF(LEN(INDEX(Settings!$D$6:$D$37,MATCH(Fixture!F1355,Settings!$C$6:$C$37,0)))=0,"",INDEX(Settings!$D$6:$D$37,MATCH(Fixture!F1355,Settings!$C$6:$C$37,0))),"")</f>
        <v/>
      </c>
      <c r="F1355" s="187" t="str">
        <f>IFERROR(IF(FixtureCalc!C1351="-","",IF(OR(FixtureCalc!E1351="blank row 1",FixtureCalc!E1351="blank row 2"),"", IF(LEN(INDEX(Settings!$C$6:$C$37,FixtureCalc!E1351))=0,"BYE",INDEX(Settings!$C$6:$C$37,FixtureCalc!E1351))  )),"")</f>
        <v/>
      </c>
      <c r="G1355" s="113"/>
      <c r="H1355" s="82"/>
      <c r="I1355" s="113"/>
      <c r="J1355" s="177" t="str">
        <f>IFERROR(IF(FixtureCalc!C1351="-","",IF(OR(FixtureCalc!F1351="blank row 1",FixtureCalc!F1351="blank row 2"),"",IF(LEN(INDEX(Settings!$C$6:$C$37,FixtureCalc!F1351))=0,"BYE",INDEX(Settings!$C$6:$C$37,FixtureCalc!F1351)) )),"")</f>
        <v/>
      </c>
      <c r="K1355" s="90"/>
      <c r="L1355" s="195" t="str">
        <f t="shared" si="131"/>
        <v/>
      </c>
      <c r="S1355" s="201" t="str">
        <f t="shared" si="127"/>
        <v>NO</v>
      </c>
      <c r="T1355" s="201" t="str">
        <f t="shared" si="128"/>
        <v>NO</v>
      </c>
      <c r="U1355" s="201" t="str">
        <f t="shared" si="129"/>
        <v>NO</v>
      </c>
      <c r="V1355" s="139">
        <f t="shared" si="130"/>
        <v>0</v>
      </c>
      <c r="W1355" s="199" t="str">
        <f t="shared" si="132"/>
        <v/>
      </c>
    </row>
    <row r="1356" spans="1:23" ht="18" customHeight="1" x14ac:dyDescent="0.25">
      <c r="A1356" s="69"/>
      <c r="B1356" s="81"/>
      <c r="C1356" s="110"/>
      <c r="D1356" s="145" t="str">
        <f>IFERROR(IF(FixtureCalc!C1352="-","",IF(OR(FixtureCalc!E1352="blank row 1",FixtureCalc!E1352="blank row 2"),"","Matchweek "&amp;FixtureCalc!C1352)),"")</f>
        <v/>
      </c>
      <c r="E1356" s="146" t="str">
        <f>IFERROR(IF(LEN(INDEX(Settings!$D$6:$D$37,MATCH(Fixture!F1356,Settings!$C$6:$C$37,0)))=0,"",INDEX(Settings!$D$6:$D$37,MATCH(Fixture!F1356,Settings!$C$6:$C$37,0))),"")</f>
        <v/>
      </c>
      <c r="F1356" s="187" t="str">
        <f>IFERROR(IF(FixtureCalc!C1352="-","",IF(OR(FixtureCalc!E1352="blank row 1",FixtureCalc!E1352="blank row 2"),"", IF(LEN(INDEX(Settings!$C$6:$C$37,FixtureCalc!E1352))=0,"BYE",INDEX(Settings!$C$6:$C$37,FixtureCalc!E1352))  )),"")</f>
        <v/>
      </c>
      <c r="G1356" s="113"/>
      <c r="H1356" s="82"/>
      <c r="I1356" s="113"/>
      <c r="J1356" s="177" t="str">
        <f>IFERROR(IF(FixtureCalc!C1352="-","",IF(OR(FixtureCalc!F1352="blank row 1",FixtureCalc!F1352="blank row 2"),"",IF(LEN(INDEX(Settings!$C$6:$C$37,FixtureCalc!F1352))=0,"BYE",INDEX(Settings!$C$6:$C$37,FixtureCalc!F1352)) )),"")</f>
        <v/>
      </c>
      <c r="K1356" s="90"/>
      <c r="L1356" s="195" t="str">
        <f t="shared" si="131"/>
        <v/>
      </c>
      <c r="S1356" s="201" t="str">
        <f t="shared" si="127"/>
        <v>NO</v>
      </c>
      <c r="T1356" s="201" t="str">
        <f t="shared" si="128"/>
        <v>NO</v>
      </c>
      <c r="U1356" s="201" t="str">
        <f t="shared" si="129"/>
        <v>NO</v>
      </c>
      <c r="V1356" s="139">
        <f t="shared" si="130"/>
        <v>0</v>
      </c>
      <c r="W1356" s="199" t="str">
        <f t="shared" si="132"/>
        <v/>
      </c>
    </row>
    <row r="1357" spans="1:23" ht="18" customHeight="1" x14ac:dyDescent="0.25">
      <c r="A1357" s="69"/>
      <c r="B1357" s="81"/>
      <c r="C1357" s="110"/>
      <c r="D1357" s="145" t="str">
        <f>IFERROR(IF(FixtureCalc!C1353="-","",IF(OR(FixtureCalc!E1353="blank row 1",FixtureCalc!E1353="blank row 2"),"","Matchweek "&amp;FixtureCalc!C1353)),"")</f>
        <v/>
      </c>
      <c r="E1357" s="146" t="str">
        <f>IFERROR(IF(LEN(INDEX(Settings!$D$6:$D$37,MATCH(Fixture!F1357,Settings!$C$6:$C$37,0)))=0,"",INDEX(Settings!$D$6:$D$37,MATCH(Fixture!F1357,Settings!$C$6:$C$37,0))),"")</f>
        <v/>
      </c>
      <c r="F1357" s="187" t="str">
        <f>IFERROR(IF(FixtureCalc!C1353="-","",IF(OR(FixtureCalc!E1353="blank row 1",FixtureCalc!E1353="blank row 2"),"", IF(LEN(INDEX(Settings!$C$6:$C$37,FixtureCalc!E1353))=0,"BYE",INDEX(Settings!$C$6:$C$37,FixtureCalc!E1353))  )),"")</f>
        <v/>
      </c>
      <c r="G1357" s="113"/>
      <c r="H1357" s="82"/>
      <c r="I1357" s="113"/>
      <c r="J1357" s="177" t="str">
        <f>IFERROR(IF(FixtureCalc!C1353="-","",IF(OR(FixtureCalc!F1353="blank row 1",FixtureCalc!F1353="blank row 2"),"",IF(LEN(INDEX(Settings!$C$6:$C$37,FixtureCalc!F1353))=0,"BYE",INDEX(Settings!$C$6:$C$37,FixtureCalc!F1353)) )),"")</f>
        <v/>
      </c>
      <c r="K1357" s="90"/>
      <c r="L1357" s="195" t="str">
        <f t="shared" si="131"/>
        <v/>
      </c>
      <c r="S1357" s="201" t="str">
        <f t="shared" si="127"/>
        <v>NO</v>
      </c>
      <c r="T1357" s="201" t="str">
        <f t="shared" si="128"/>
        <v>NO</v>
      </c>
      <c r="U1357" s="201" t="str">
        <f t="shared" si="129"/>
        <v>NO</v>
      </c>
      <c r="V1357" s="139">
        <f t="shared" si="130"/>
        <v>0</v>
      </c>
      <c r="W1357" s="199" t="str">
        <f t="shared" si="132"/>
        <v/>
      </c>
    </row>
    <row r="1358" spans="1:23" ht="18" customHeight="1" x14ac:dyDescent="0.25">
      <c r="A1358" s="69"/>
      <c r="B1358" s="81"/>
      <c r="C1358" s="110"/>
      <c r="D1358" s="145" t="str">
        <f>IFERROR(IF(FixtureCalc!C1354="-","",IF(OR(FixtureCalc!E1354="blank row 1",FixtureCalc!E1354="blank row 2"),"","Matchweek "&amp;FixtureCalc!C1354)),"")</f>
        <v/>
      </c>
      <c r="E1358" s="146" t="str">
        <f>IFERROR(IF(LEN(INDEX(Settings!$D$6:$D$37,MATCH(Fixture!F1358,Settings!$C$6:$C$37,0)))=0,"",INDEX(Settings!$D$6:$D$37,MATCH(Fixture!F1358,Settings!$C$6:$C$37,0))),"")</f>
        <v/>
      </c>
      <c r="F1358" s="187" t="str">
        <f>IFERROR(IF(FixtureCalc!C1354="-","",IF(OR(FixtureCalc!E1354="blank row 1",FixtureCalc!E1354="blank row 2"),"", IF(LEN(INDEX(Settings!$C$6:$C$37,FixtureCalc!E1354))=0,"BYE",INDEX(Settings!$C$6:$C$37,FixtureCalc!E1354))  )),"")</f>
        <v/>
      </c>
      <c r="G1358" s="113"/>
      <c r="H1358" s="82"/>
      <c r="I1358" s="113"/>
      <c r="J1358" s="177" t="str">
        <f>IFERROR(IF(FixtureCalc!C1354="-","",IF(OR(FixtureCalc!F1354="blank row 1",FixtureCalc!F1354="blank row 2"),"",IF(LEN(INDEX(Settings!$C$6:$C$37,FixtureCalc!F1354))=0,"BYE",INDEX(Settings!$C$6:$C$37,FixtureCalc!F1354)) )),"")</f>
        <v/>
      </c>
      <c r="K1358" s="90"/>
      <c r="L1358" s="195" t="str">
        <f t="shared" si="131"/>
        <v/>
      </c>
      <c r="S1358" s="201" t="str">
        <f t="shared" si="127"/>
        <v>NO</v>
      </c>
      <c r="T1358" s="201" t="str">
        <f t="shared" si="128"/>
        <v>NO</v>
      </c>
      <c r="U1358" s="201" t="str">
        <f t="shared" si="129"/>
        <v>NO</v>
      </c>
      <c r="V1358" s="139">
        <f t="shared" si="130"/>
        <v>0</v>
      </c>
      <c r="W1358" s="199" t="str">
        <f t="shared" si="132"/>
        <v/>
      </c>
    </row>
    <row r="1359" spans="1:23" ht="18" customHeight="1" x14ac:dyDescent="0.25">
      <c r="A1359" s="69"/>
      <c r="B1359" s="81"/>
      <c r="C1359" s="110"/>
      <c r="D1359" s="145" t="str">
        <f>IFERROR(IF(FixtureCalc!C1355="-","",IF(OR(FixtureCalc!E1355="blank row 1",FixtureCalc!E1355="blank row 2"),"","Matchweek "&amp;FixtureCalc!C1355)),"")</f>
        <v/>
      </c>
      <c r="E1359" s="146" t="str">
        <f>IFERROR(IF(LEN(INDEX(Settings!$D$6:$D$37,MATCH(Fixture!F1359,Settings!$C$6:$C$37,0)))=0,"",INDEX(Settings!$D$6:$D$37,MATCH(Fixture!F1359,Settings!$C$6:$C$37,0))),"")</f>
        <v/>
      </c>
      <c r="F1359" s="187" t="str">
        <f>IFERROR(IF(FixtureCalc!C1355="-","",IF(OR(FixtureCalc!E1355="blank row 1",FixtureCalc!E1355="blank row 2"),"", IF(LEN(INDEX(Settings!$C$6:$C$37,FixtureCalc!E1355))=0,"BYE",INDEX(Settings!$C$6:$C$37,FixtureCalc!E1355))  )),"")</f>
        <v/>
      </c>
      <c r="G1359" s="113"/>
      <c r="H1359" s="82"/>
      <c r="I1359" s="113"/>
      <c r="J1359" s="177" t="str">
        <f>IFERROR(IF(FixtureCalc!C1355="-","",IF(OR(FixtureCalc!F1355="blank row 1",FixtureCalc!F1355="blank row 2"),"",IF(LEN(INDEX(Settings!$C$6:$C$37,FixtureCalc!F1355))=0,"BYE",INDEX(Settings!$C$6:$C$37,FixtureCalc!F1355)) )),"")</f>
        <v/>
      </c>
      <c r="K1359" s="90"/>
      <c r="L1359" s="195" t="str">
        <f t="shared" si="131"/>
        <v/>
      </c>
      <c r="S1359" s="201" t="str">
        <f t="shared" si="127"/>
        <v>NO</v>
      </c>
      <c r="T1359" s="201" t="str">
        <f t="shared" si="128"/>
        <v>NO</v>
      </c>
      <c r="U1359" s="201" t="str">
        <f t="shared" si="129"/>
        <v>NO</v>
      </c>
      <c r="V1359" s="139">
        <f t="shared" si="130"/>
        <v>0</v>
      </c>
      <c r="W1359" s="199" t="str">
        <f t="shared" si="132"/>
        <v/>
      </c>
    </row>
    <row r="1360" spans="1:23" ht="18" customHeight="1" x14ac:dyDescent="0.25">
      <c r="A1360" s="69"/>
      <c r="B1360" s="81"/>
      <c r="C1360" s="110"/>
      <c r="D1360" s="145" t="str">
        <f>IFERROR(IF(FixtureCalc!C1356="-","",IF(OR(FixtureCalc!E1356="blank row 1",FixtureCalc!E1356="blank row 2"),"","Matchweek "&amp;FixtureCalc!C1356)),"")</f>
        <v/>
      </c>
      <c r="E1360" s="146" t="str">
        <f>IFERROR(IF(LEN(INDEX(Settings!$D$6:$D$37,MATCH(Fixture!F1360,Settings!$C$6:$C$37,0)))=0,"",INDEX(Settings!$D$6:$D$37,MATCH(Fixture!F1360,Settings!$C$6:$C$37,0))),"")</f>
        <v/>
      </c>
      <c r="F1360" s="187" t="str">
        <f>IFERROR(IF(FixtureCalc!C1356="-","",IF(OR(FixtureCalc!E1356="blank row 1",FixtureCalc!E1356="blank row 2"),"", IF(LEN(INDEX(Settings!$C$6:$C$37,FixtureCalc!E1356))=0,"BYE",INDEX(Settings!$C$6:$C$37,FixtureCalc!E1356))  )),"")</f>
        <v/>
      </c>
      <c r="G1360" s="113"/>
      <c r="H1360" s="82"/>
      <c r="I1360" s="113"/>
      <c r="J1360" s="177" t="str">
        <f>IFERROR(IF(FixtureCalc!C1356="-","",IF(OR(FixtureCalc!F1356="blank row 1",FixtureCalc!F1356="blank row 2"),"",IF(LEN(INDEX(Settings!$C$6:$C$37,FixtureCalc!F1356))=0,"BYE",INDEX(Settings!$C$6:$C$37,FixtureCalc!F1356)) )),"")</f>
        <v/>
      </c>
      <c r="K1360" s="90"/>
      <c r="L1360" s="195" t="str">
        <f t="shared" si="131"/>
        <v/>
      </c>
      <c r="S1360" s="201" t="str">
        <f t="shared" si="127"/>
        <v>NO</v>
      </c>
      <c r="T1360" s="201" t="str">
        <f t="shared" si="128"/>
        <v>NO</v>
      </c>
      <c r="U1360" s="201" t="str">
        <f t="shared" si="129"/>
        <v>NO</v>
      </c>
      <c r="V1360" s="139">
        <f t="shared" si="130"/>
        <v>0</v>
      </c>
      <c r="W1360" s="199" t="str">
        <f t="shared" si="132"/>
        <v/>
      </c>
    </row>
    <row r="1361" spans="1:23" ht="18" customHeight="1" x14ac:dyDescent="0.25">
      <c r="A1361" s="69"/>
      <c r="B1361" s="81"/>
      <c r="C1361" s="110"/>
      <c r="D1361" s="145" t="str">
        <f>IFERROR(IF(FixtureCalc!C1357="-","",IF(OR(FixtureCalc!E1357="blank row 1",FixtureCalc!E1357="blank row 2"),"","Matchweek "&amp;FixtureCalc!C1357)),"")</f>
        <v/>
      </c>
      <c r="E1361" s="146" t="str">
        <f>IFERROR(IF(LEN(INDEX(Settings!$D$6:$D$37,MATCH(Fixture!F1361,Settings!$C$6:$C$37,0)))=0,"",INDEX(Settings!$D$6:$D$37,MATCH(Fixture!F1361,Settings!$C$6:$C$37,0))),"")</f>
        <v/>
      </c>
      <c r="F1361" s="187" t="str">
        <f>IFERROR(IF(FixtureCalc!C1357="-","",IF(OR(FixtureCalc!E1357="blank row 1",FixtureCalc!E1357="blank row 2"),"", IF(LEN(INDEX(Settings!$C$6:$C$37,FixtureCalc!E1357))=0,"BYE",INDEX(Settings!$C$6:$C$37,FixtureCalc!E1357))  )),"")</f>
        <v/>
      </c>
      <c r="G1361" s="113"/>
      <c r="H1361" s="82"/>
      <c r="I1361" s="113"/>
      <c r="J1361" s="177" t="str">
        <f>IFERROR(IF(FixtureCalc!C1357="-","",IF(OR(FixtureCalc!F1357="blank row 1",FixtureCalc!F1357="blank row 2"),"",IF(LEN(INDEX(Settings!$C$6:$C$37,FixtureCalc!F1357))=0,"BYE",INDEX(Settings!$C$6:$C$37,FixtureCalc!F1357)) )),"")</f>
        <v/>
      </c>
      <c r="K1361" s="90"/>
      <c r="L1361" s="195" t="str">
        <f t="shared" si="131"/>
        <v/>
      </c>
      <c r="S1361" s="201" t="str">
        <f t="shared" si="127"/>
        <v>NO</v>
      </c>
      <c r="T1361" s="201" t="str">
        <f t="shared" si="128"/>
        <v>NO</v>
      </c>
      <c r="U1361" s="201" t="str">
        <f t="shared" si="129"/>
        <v>NO</v>
      </c>
      <c r="V1361" s="139">
        <f t="shared" si="130"/>
        <v>0</v>
      </c>
      <c r="W1361" s="199" t="str">
        <f t="shared" si="132"/>
        <v/>
      </c>
    </row>
    <row r="1362" spans="1:23" ht="18" customHeight="1" x14ac:dyDescent="0.25">
      <c r="A1362" s="69"/>
      <c r="B1362" s="81"/>
      <c r="C1362" s="110"/>
      <c r="D1362" s="145" t="str">
        <f>IFERROR(IF(FixtureCalc!C1358="-","",IF(OR(FixtureCalc!E1358="blank row 1",FixtureCalc!E1358="blank row 2"),"","Matchweek "&amp;FixtureCalc!C1358)),"")</f>
        <v/>
      </c>
      <c r="E1362" s="146" t="str">
        <f>IFERROR(IF(LEN(INDEX(Settings!$D$6:$D$37,MATCH(Fixture!F1362,Settings!$C$6:$C$37,0)))=0,"",INDEX(Settings!$D$6:$D$37,MATCH(Fixture!F1362,Settings!$C$6:$C$37,0))),"")</f>
        <v/>
      </c>
      <c r="F1362" s="187" t="str">
        <f>IFERROR(IF(FixtureCalc!C1358="-","",IF(OR(FixtureCalc!E1358="blank row 1",FixtureCalc!E1358="blank row 2"),"", IF(LEN(INDEX(Settings!$C$6:$C$37,FixtureCalc!E1358))=0,"BYE",INDEX(Settings!$C$6:$C$37,FixtureCalc!E1358))  )),"")</f>
        <v/>
      </c>
      <c r="G1362" s="113"/>
      <c r="H1362" s="82"/>
      <c r="I1362" s="113"/>
      <c r="J1362" s="177" t="str">
        <f>IFERROR(IF(FixtureCalc!C1358="-","",IF(OR(FixtureCalc!F1358="blank row 1",FixtureCalc!F1358="blank row 2"),"",IF(LEN(INDEX(Settings!$C$6:$C$37,FixtureCalc!F1358))=0,"BYE",INDEX(Settings!$C$6:$C$37,FixtureCalc!F1358)) )),"")</f>
        <v/>
      </c>
      <c r="K1362" s="90"/>
      <c r="L1362" s="195" t="str">
        <f t="shared" si="131"/>
        <v/>
      </c>
      <c r="S1362" s="201" t="str">
        <f t="shared" si="127"/>
        <v>NO</v>
      </c>
      <c r="T1362" s="201" t="str">
        <f t="shared" si="128"/>
        <v>NO</v>
      </c>
      <c r="U1362" s="201" t="str">
        <f t="shared" si="129"/>
        <v>NO</v>
      </c>
      <c r="V1362" s="139">
        <f t="shared" si="130"/>
        <v>0</v>
      </c>
      <c r="W1362" s="199" t="str">
        <f t="shared" si="132"/>
        <v/>
      </c>
    </row>
    <row r="1363" spans="1:23" ht="18" customHeight="1" x14ac:dyDescent="0.25">
      <c r="A1363" s="69"/>
      <c r="B1363" s="81"/>
      <c r="C1363" s="110"/>
      <c r="D1363" s="145" t="str">
        <f>IFERROR(IF(FixtureCalc!C1359="-","",IF(OR(FixtureCalc!E1359="blank row 1",FixtureCalc!E1359="blank row 2"),"","Matchweek "&amp;FixtureCalc!C1359)),"")</f>
        <v/>
      </c>
      <c r="E1363" s="146" t="str">
        <f>IFERROR(IF(LEN(INDEX(Settings!$D$6:$D$37,MATCH(Fixture!F1363,Settings!$C$6:$C$37,0)))=0,"",INDEX(Settings!$D$6:$D$37,MATCH(Fixture!F1363,Settings!$C$6:$C$37,0))),"")</f>
        <v/>
      </c>
      <c r="F1363" s="187" t="str">
        <f>IFERROR(IF(FixtureCalc!C1359="-","",IF(OR(FixtureCalc!E1359="blank row 1",FixtureCalc!E1359="blank row 2"),"", IF(LEN(INDEX(Settings!$C$6:$C$37,FixtureCalc!E1359))=0,"BYE",INDEX(Settings!$C$6:$C$37,FixtureCalc!E1359))  )),"")</f>
        <v/>
      </c>
      <c r="G1363" s="113"/>
      <c r="H1363" s="82"/>
      <c r="I1363" s="113"/>
      <c r="J1363" s="177" t="str">
        <f>IFERROR(IF(FixtureCalc!C1359="-","",IF(OR(FixtureCalc!F1359="blank row 1",FixtureCalc!F1359="blank row 2"),"",IF(LEN(INDEX(Settings!$C$6:$C$37,FixtureCalc!F1359))=0,"BYE",INDEX(Settings!$C$6:$C$37,FixtureCalc!F1359)) )),"")</f>
        <v/>
      </c>
      <c r="K1363" s="90"/>
      <c r="L1363" s="195" t="str">
        <f t="shared" si="131"/>
        <v/>
      </c>
      <c r="S1363" s="201" t="str">
        <f t="shared" si="127"/>
        <v>NO</v>
      </c>
      <c r="T1363" s="201" t="str">
        <f t="shared" si="128"/>
        <v>NO</v>
      </c>
      <c r="U1363" s="201" t="str">
        <f t="shared" si="129"/>
        <v>NO</v>
      </c>
      <c r="V1363" s="139">
        <f t="shared" si="130"/>
        <v>0</v>
      </c>
      <c r="W1363" s="199" t="str">
        <f t="shared" si="132"/>
        <v/>
      </c>
    </row>
    <row r="1364" spans="1:23" ht="18" customHeight="1" x14ac:dyDescent="0.25">
      <c r="A1364" s="69"/>
      <c r="B1364" s="81"/>
      <c r="C1364" s="110"/>
      <c r="D1364" s="145" t="str">
        <f>IFERROR(IF(FixtureCalc!C1360="-","",IF(OR(FixtureCalc!E1360="blank row 1",FixtureCalc!E1360="blank row 2"),"","Matchweek "&amp;FixtureCalc!C1360)),"")</f>
        <v/>
      </c>
      <c r="E1364" s="146" t="str">
        <f>IFERROR(IF(LEN(INDEX(Settings!$D$6:$D$37,MATCH(Fixture!F1364,Settings!$C$6:$C$37,0)))=0,"",INDEX(Settings!$D$6:$D$37,MATCH(Fixture!F1364,Settings!$C$6:$C$37,0))),"")</f>
        <v/>
      </c>
      <c r="F1364" s="187" t="str">
        <f>IFERROR(IF(FixtureCalc!C1360="-","",IF(OR(FixtureCalc!E1360="blank row 1",FixtureCalc!E1360="blank row 2"),"", IF(LEN(INDEX(Settings!$C$6:$C$37,FixtureCalc!E1360))=0,"BYE",INDEX(Settings!$C$6:$C$37,FixtureCalc!E1360))  )),"")</f>
        <v/>
      </c>
      <c r="G1364" s="113"/>
      <c r="H1364" s="82"/>
      <c r="I1364" s="113"/>
      <c r="J1364" s="177" t="str">
        <f>IFERROR(IF(FixtureCalc!C1360="-","",IF(OR(FixtureCalc!F1360="blank row 1",FixtureCalc!F1360="blank row 2"),"",IF(LEN(INDEX(Settings!$C$6:$C$37,FixtureCalc!F1360))=0,"BYE",INDEX(Settings!$C$6:$C$37,FixtureCalc!F1360)) )),"")</f>
        <v/>
      </c>
      <c r="K1364" s="90"/>
      <c r="L1364" s="195" t="str">
        <f t="shared" si="131"/>
        <v/>
      </c>
      <c r="S1364" s="201" t="str">
        <f t="shared" si="127"/>
        <v>NO</v>
      </c>
      <c r="T1364" s="201" t="str">
        <f t="shared" si="128"/>
        <v>NO</v>
      </c>
      <c r="U1364" s="201" t="str">
        <f t="shared" si="129"/>
        <v>NO</v>
      </c>
      <c r="V1364" s="139">
        <f t="shared" si="130"/>
        <v>0</v>
      </c>
      <c r="W1364" s="199" t="str">
        <f t="shared" si="132"/>
        <v/>
      </c>
    </row>
    <row r="1365" spans="1:23" ht="18" customHeight="1" x14ac:dyDescent="0.25">
      <c r="A1365" s="69"/>
      <c r="B1365" s="81"/>
      <c r="C1365" s="110"/>
      <c r="D1365" s="145" t="str">
        <f>IFERROR(IF(FixtureCalc!C1361="-","",IF(OR(FixtureCalc!E1361="blank row 1",FixtureCalc!E1361="blank row 2"),"","Matchweek "&amp;FixtureCalc!C1361)),"")</f>
        <v/>
      </c>
      <c r="E1365" s="146" t="str">
        <f>IFERROR(IF(LEN(INDEX(Settings!$D$6:$D$37,MATCH(Fixture!F1365,Settings!$C$6:$C$37,0)))=0,"",INDEX(Settings!$D$6:$D$37,MATCH(Fixture!F1365,Settings!$C$6:$C$37,0))),"")</f>
        <v/>
      </c>
      <c r="F1365" s="187" t="str">
        <f>IFERROR(IF(FixtureCalc!C1361="-","",IF(OR(FixtureCalc!E1361="blank row 1",FixtureCalc!E1361="blank row 2"),"", IF(LEN(INDEX(Settings!$C$6:$C$37,FixtureCalc!E1361))=0,"BYE",INDEX(Settings!$C$6:$C$37,FixtureCalc!E1361))  )),"")</f>
        <v/>
      </c>
      <c r="G1365" s="113"/>
      <c r="H1365" s="82"/>
      <c r="I1365" s="113"/>
      <c r="J1365" s="177" t="str">
        <f>IFERROR(IF(FixtureCalc!C1361="-","",IF(OR(FixtureCalc!F1361="blank row 1",FixtureCalc!F1361="blank row 2"),"",IF(LEN(INDEX(Settings!$C$6:$C$37,FixtureCalc!F1361))=0,"BYE",INDEX(Settings!$C$6:$C$37,FixtureCalc!F1361)) )),"")</f>
        <v/>
      </c>
      <c r="K1365" s="90"/>
      <c r="L1365" s="195" t="str">
        <f t="shared" si="131"/>
        <v/>
      </c>
      <c r="S1365" s="201" t="str">
        <f t="shared" si="127"/>
        <v>NO</v>
      </c>
      <c r="T1365" s="201" t="str">
        <f t="shared" si="128"/>
        <v>NO</v>
      </c>
      <c r="U1365" s="201" t="str">
        <f t="shared" si="129"/>
        <v>NO</v>
      </c>
      <c r="V1365" s="139">
        <f t="shared" si="130"/>
        <v>0</v>
      </c>
      <c r="W1365" s="199" t="str">
        <f t="shared" si="132"/>
        <v/>
      </c>
    </row>
    <row r="1366" spans="1:23" ht="18" customHeight="1" x14ac:dyDescent="0.25">
      <c r="A1366" s="69"/>
      <c r="B1366" s="81"/>
      <c r="C1366" s="110"/>
      <c r="D1366" s="145" t="str">
        <f>IFERROR(IF(FixtureCalc!C1362="-","",IF(OR(FixtureCalc!E1362="blank row 1",FixtureCalc!E1362="blank row 2"),"","Matchweek "&amp;FixtureCalc!C1362)),"")</f>
        <v/>
      </c>
      <c r="E1366" s="146" t="str">
        <f>IFERROR(IF(LEN(INDEX(Settings!$D$6:$D$37,MATCH(Fixture!F1366,Settings!$C$6:$C$37,0)))=0,"",INDEX(Settings!$D$6:$D$37,MATCH(Fixture!F1366,Settings!$C$6:$C$37,0))),"")</f>
        <v/>
      </c>
      <c r="F1366" s="187" t="str">
        <f>IFERROR(IF(FixtureCalc!C1362="-","",IF(OR(FixtureCalc!E1362="blank row 1",FixtureCalc!E1362="blank row 2"),"", IF(LEN(INDEX(Settings!$C$6:$C$37,FixtureCalc!E1362))=0,"BYE",INDEX(Settings!$C$6:$C$37,FixtureCalc!E1362))  )),"")</f>
        <v/>
      </c>
      <c r="G1366" s="113"/>
      <c r="H1366" s="82"/>
      <c r="I1366" s="113"/>
      <c r="J1366" s="177" t="str">
        <f>IFERROR(IF(FixtureCalc!C1362="-","",IF(OR(FixtureCalc!F1362="blank row 1",FixtureCalc!F1362="blank row 2"),"",IF(LEN(INDEX(Settings!$C$6:$C$37,FixtureCalc!F1362))=0,"BYE",INDEX(Settings!$C$6:$C$37,FixtureCalc!F1362)) )),"")</f>
        <v/>
      </c>
      <c r="K1366" s="90"/>
      <c r="L1366" s="195" t="str">
        <f t="shared" si="131"/>
        <v/>
      </c>
      <c r="S1366" s="201" t="str">
        <f t="shared" si="127"/>
        <v>NO</v>
      </c>
      <c r="T1366" s="201" t="str">
        <f t="shared" si="128"/>
        <v>NO</v>
      </c>
      <c r="U1366" s="201" t="str">
        <f t="shared" si="129"/>
        <v>NO</v>
      </c>
      <c r="V1366" s="139">
        <f t="shared" si="130"/>
        <v>0</v>
      </c>
      <c r="W1366" s="199" t="str">
        <f t="shared" si="132"/>
        <v/>
      </c>
    </row>
    <row r="1367" spans="1:23" ht="18" customHeight="1" x14ac:dyDescent="0.25">
      <c r="A1367" s="69"/>
      <c r="B1367" s="81"/>
      <c r="C1367" s="110"/>
      <c r="D1367" s="145" t="str">
        <f>IFERROR(IF(FixtureCalc!C1363="-","",IF(OR(FixtureCalc!E1363="blank row 1",FixtureCalc!E1363="blank row 2"),"","Matchweek "&amp;FixtureCalc!C1363)),"")</f>
        <v/>
      </c>
      <c r="E1367" s="146" t="str">
        <f>IFERROR(IF(LEN(INDEX(Settings!$D$6:$D$37,MATCH(Fixture!F1367,Settings!$C$6:$C$37,0)))=0,"",INDEX(Settings!$D$6:$D$37,MATCH(Fixture!F1367,Settings!$C$6:$C$37,0))),"")</f>
        <v/>
      </c>
      <c r="F1367" s="187" t="str">
        <f>IFERROR(IF(FixtureCalc!C1363="-","",IF(OR(FixtureCalc!E1363="blank row 1",FixtureCalc!E1363="blank row 2"),"", IF(LEN(INDEX(Settings!$C$6:$C$37,FixtureCalc!E1363))=0,"BYE",INDEX(Settings!$C$6:$C$37,FixtureCalc!E1363))  )),"")</f>
        <v/>
      </c>
      <c r="G1367" s="113"/>
      <c r="H1367" s="82"/>
      <c r="I1367" s="113"/>
      <c r="J1367" s="177" t="str">
        <f>IFERROR(IF(FixtureCalc!C1363="-","",IF(OR(FixtureCalc!F1363="blank row 1",FixtureCalc!F1363="blank row 2"),"",IF(LEN(INDEX(Settings!$C$6:$C$37,FixtureCalc!F1363))=0,"BYE",INDEX(Settings!$C$6:$C$37,FixtureCalc!F1363)) )),"")</f>
        <v/>
      </c>
      <c r="K1367" s="90"/>
      <c r="L1367" s="195" t="str">
        <f t="shared" si="131"/>
        <v/>
      </c>
      <c r="S1367" s="201" t="str">
        <f t="shared" si="127"/>
        <v>NO</v>
      </c>
      <c r="T1367" s="201" t="str">
        <f t="shared" si="128"/>
        <v>NO</v>
      </c>
      <c r="U1367" s="201" t="str">
        <f t="shared" si="129"/>
        <v>NO</v>
      </c>
      <c r="V1367" s="139">
        <f t="shared" si="130"/>
        <v>0</v>
      </c>
      <c r="W1367" s="199" t="str">
        <f t="shared" si="132"/>
        <v/>
      </c>
    </row>
    <row r="1368" spans="1:23" ht="18" customHeight="1" x14ac:dyDescent="0.25">
      <c r="A1368" s="69"/>
      <c r="B1368" s="81"/>
      <c r="C1368" s="110"/>
      <c r="D1368" s="145" t="str">
        <f>IFERROR(IF(FixtureCalc!C1364="-","",IF(OR(FixtureCalc!E1364="blank row 1",FixtureCalc!E1364="blank row 2"),"","Matchweek "&amp;FixtureCalc!C1364)),"")</f>
        <v/>
      </c>
      <c r="E1368" s="146" t="str">
        <f>IFERROR(IF(LEN(INDEX(Settings!$D$6:$D$37,MATCH(Fixture!F1368,Settings!$C$6:$C$37,0)))=0,"",INDEX(Settings!$D$6:$D$37,MATCH(Fixture!F1368,Settings!$C$6:$C$37,0))),"")</f>
        <v/>
      </c>
      <c r="F1368" s="187" t="str">
        <f>IFERROR(IF(FixtureCalc!C1364="-","",IF(OR(FixtureCalc!E1364="blank row 1",FixtureCalc!E1364="blank row 2"),"", IF(LEN(INDEX(Settings!$C$6:$C$37,FixtureCalc!E1364))=0,"BYE",INDEX(Settings!$C$6:$C$37,FixtureCalc!E1364))  )),"")</f>
        <v/>
      </c>
      <c r="G1368" s="113"/>
      <c r="H1368" s="82"/>
      <c r="I1368" s="113"/>
      <c r="J1368" s="177" t="str">
        <f>IFERROR(IF(FixtureCalc!C1364="-","",IF(OR(FixtureCalc!F1364="blank row 1",FixtureCalc!F1364="blank row 2"),"",IF(LEN(INDEX(Settings!$C$6:$C$37,FixtureCalc!F1364))=0,"BYE",INDEX(Settings!$C$6:$C$37,FixtureCalc!F1364)) )),"")</f>
        <v/>
      </c>
      <c r="K1368" s="90"/>
      <c r="L1368" s="195" t="str">
        <f t="shared" si="131"/>
        <v/>
      </c>
      <c r="S1368" s="201" t="str">
        <f t="shared" si="127"/>
        <v>NO</v>
      </c>
      <c r="T1368" s="201" t="str">
        <f t="shared" si="128"/>
        <v>NO</v>
      </c>
      <c r="U1368" s="201" t="str">
        <f t="shared" si="129"/>
        <v>NO</v>
      </c>
      <c r="V1368" s="139">
        <f t="shared" si="130"/>
        <v>0</v>
      </c>
      <c r="W1368" s="199" t="str">
        <f t="shared" si="132"/>
        <v/>
      </c>
    </row>
    <row r="1369" spans="1:23" ht="18" customHeight="1" x14ac:dyDescent="0.25">
      <c r="A1369" s="69"/>
      <c r="B1369" s="81"/>
      <c r="C1369" s="110"/>
      <c r="D1369" s="145" t="str">
        <f>IFERROR(IF(FixtureCalc!C1365="-","",IF(OR(FixtureCalc!E1365="blank row 1",FixtureCalc!E1365="blank row 2"),"","Matchweek "&amp;FixtureCalc!C1365)),"")</f>
        <v/>
      </c>
      <c r="E1369" s="146" t="str">
        <f>IFERROR(IF(LEN(INDEX(Settings!$D$6:$D$37,MATCH(Fixture!F1369,Settings!$C$6:$C$37,0)))=0,"",INDEX(Settings!$D$6:$D$37,MATCH(Fixture!F1369,Settings!$C$6:$C$37,0))),"")</f>
        <v/>
      </c>
      <c r="F1369" s="187" t="str">
        <f>IFERROR(IF(FixtureCalc!C1365="-","",IF(OR(FixtureCalc!E1365="blank row 1",FixtureCalc!E1365="blank row 2"),"", IF(LEN(INDEX(Settings!$C$6:$C$37,FixtureCalc!E1365))=0,"BYE",INDEX(Settings!$C$6:$C$37,FixtureCalc!E1365))  )),"")</f>
        <v/>
      </c>
      <c r="G1369" s="113"/>
      <c r="H1369" s="82"/>
      <c r="I1369" s="113"/>
      <c r="J1369" s="177" t="str">
        <f>IFERROR(IF(FixtureCalc!C1365="-","",IF(OR(FixtureCalc!F1365="blank row 1",FixtureCalc!F1365="blank row 2"),"",IF(LEN(INDEX(Settings!$C$6:$C$37,FixtureCalc!F1365))=0,"BYE",INDEX(Settings!$C$6:$C$37,FixtureCalc!F1365)) )),"")</f>
        <v/>
      </c>
      <c r="K1369" s="90"/>
      <c r="L1369" s="195" t="str">
        <f t="shared" si="131"/>
        <v/>
      </c>
      <c r="S1369" s="201" t="str">
        <f t="shared" si="127"/>
        <v>NO</v>
      </c>
      <c r="T1369" s="201" t="str">
        <f t="shared" si="128"/>
        <v>NO</v>
      </c>
      <c r="U1369" s="201" t="str">
        <f t="shared" si="129"/>
        <v>NO</v>
      </c>
      <c r="V1369" s="139">
        <f t="shared" si="130"/>
        <v>0</v>
      </c>
      <c r="W1369" s="199" t="str">
        <f t="shared" si="132"/>
        <v/>
      </c>
    </row>
    <row r="1370" spans="1:23" ht="18" customHeight="1" x14ac:dyDescent="0.25">
      <c r="A1370" s="69"/>
      <c r="B1370" s="81"/>
      <c r="C1370" s="110"/>
      <c r="D1370" s="145" t="str">
        <f>IFERROR(IF(FixtureCalc!C1366="-","",IF(OR(FixtureCalc!E1366="blank row 1",FixtureCalc!E1366="blank row 2"),"","Matchweek "&amp;FixtureCalc!C1366)),"")</f>
        <v/>
      </c>
      <c r="E1370" s="146" t="str">
        <f>IFERROR(IF(LEN(INDEX(Settings!$D$6:$D$37,MATCH(Fixture!F1370,Settings!$C$6:$C$37,0)))=0,"",INDEX(Settings!$D$6:$D$37,MATCH(Fixture!F1370,Settings!$C$6:$C$37,0))),"")</f>
        <v/>
      </c>
      <c r="F1370" s="187" t="str">
        <f>IFERROR(IF(FixtureCalc!C1366="-","",IF(OR(FixtureCalc!E1366="blank row 1",FixtureCalc!E1366="blank row 2"),"", IF(LEN(INDEX(Settings!$C$6:$C$37,FixtureCalc!E1366))=0,"BYE",INDEX(Settings!$C$6:$C$37,FixtureCalc!E1366))  )),"")</f>
        <v/>
      </c>
      <c r="G1370" s="113"/>
      <c r="H1370" s="82"/>
      <c r="I1370" s="113"/>
      <c r="J1370" s="177" t="str">
        <f>IFERROR(IF(FixtureCalc!C1366="-","",IF(OR(FixtureCalc!F1366="blank row 1",FixtureCalc!F1366="blank row 2"),"",IF(LEN(INDEX(Settings!$C$6:$C$37,FixtureCalc!F1366))=0,"BYE",INDEX(Settings!$C$6:$C$37,FixtureCalc!F1366)) )),"")</f>
        <v/>
      </c>
      <c r="K1370" s="90"/>
      <c r="L1370" s="195" t="str">
        <f t="shared" si="131"/>
        <v/>
      </c>
      <c r="S1370" s="201" t="str">
        <f t="shared" si="127"/>
        <v>NO</v>
      </c>
      <c r="T1370" s="201" t="str">
        <f t="shared" si="128"/>
        <v>NO</v>
      </c>
      <c r="U1370" s="201" t="str">
        <f t="shared" si="129"/>
        <v>NO</v>
      </c>
      <c r="V1370" s="139">
        <f t="shared" si="130"/>
        <v>0</v>
      </c>
      <c r="W1370" s="199" t="str">
        <f t="shared" si="132"/>
        <v/>
      </c>
    </row>
    <row r="1371" spans="1:23" ht="18" customHeight="1" x14ac:dyDescent="0.25">
      <c r="A1371" s="69"/>
      <c r="B1371" s="81"/>
      <c r="C1371" s="110"/>
      <c r="D1371" s="145" t="str">
        <f>IFERROR(IF(FixtureCalc!C1367="-","",IF(OR(FixtureCalc!E1367="blank row 1",FixtureCalc!E1367="blank row 2"),"","Matchweek "&amp;FixtureCalc!C1367)),"")</f>
        <v/>
      </c>
      <c r="E1371" s="146" t="str">
        <f>IFERROR(IF(LEN(INDEX(Settings!$D$6:$D$37,MATCH(Fixture!F1371,Settings!$C$6:$C$37,0)))=0,"",INDEX(Settings!$D$6:$D$37,MATCH(Fixture!F1371,Settings!$C$6:$C$37,0))),"")</f>
        <v/>
      </c>
      <c r="F1371" s="187" t="str">
        <f>IFERROR(IF(FixtureCalc!C1367="-","",IF(OR(FixtureCalc!E1367="blank row 1",FixtureCalc!E1367="blank row 2"),"", IF(LEN(INDEX(Settings!$C$6:$C$37,FixtureCalc!E1367))=0,"BYE",INDEX(Settings!$C$6:$C$37,FixtureCalc!E1367))  )),"")</f>
        <v/>
      </c>
      <c r="G1371" s="113"/>
      <c r="H1371" s="82"/>
      <c r="I1371" s="113"/>
      <c r="J1371" s="177" t="str">
        <f>IFERROR(IF(FixtureCalc!C1367="-","",IF(OR(FixtureCalc!F1367="blank row 1",FixtureCalc!F1367="blank row 2"),"",IF(LEN(INDEX(Settings!$C$6:$C$37,FixtureCalc!F1367))=0,"BYE",INDEX(Settings!$C$6:$C$37,FixtureCalc!F1367)) )),"")</f>
        <v/>
      </c>
      <c r="K1371" s="90"/>
      <c r="L1371" s="195" t="str">
        <f t="shared" si="131"/>
        <v/>
      </c>
      <c r="S1371" s="201" t="str">
        <f t="shared" si="127"/>
        <v>NO</v>
      </c>
      <c r="T1371" s="201" t="str">
        <f t="shared" si="128"/>
        <v>NO</v>
      </c>
      <c r="U1371" s="201" t="str">
        <f t="shared" si="129"/>
        <v>NO</v>
      </c>
      <c r="V1371" s="139">
        <f t="shared" si="130"/>
        <v>0</v>
      </c>
      <c r="W1371" s="199" t="str">
        <f t="shared" si="132"/>
        <v/>
      </c>
    </row>
    <row r="1372" spans="1:23" ht="18" customHeight="1" x14ac:dyDescent="0.25">
      <c r="A1372" s="69"/>
      <c r="B1372" s="81"/>
      <c r="C1372" s="110"/>
      <c r="D1372" s="145" t="str">
        <f>IFERROR(IF(FixtureCalc!C1368="-","",IF(OR(FixtureCalc!E1368="blank row 1",FixtureCalc!E1368="blank row 2"),"","Matchweek "&amp;FixtureCalc!C1368)),"")</f>
        <v/>
      </c>
      <c r="E1372" s="146" t="str">
        <f>IFERROR(IF(LEN(INDEX(Settings!$D$6:$D$37,MATCH(Fixture!F1372,Settings!$C$6:$C$37,0)))=0,"",INDEX(Settings!$D$6:$D$37,MATCH(Fixture!F1372,Settings!$C$6:$C$37,0))),"")</f>
        <v/>
      </c>
      <c r="F1372" s="187" t="str">
        <f>IFERROR(IF(FixtureCalc!C1368="-","",IF(OR(FixtureCalc!E1368="blank row 1",FixtureCalc!E1368="blank row 2"),"", IF(LEN(INDEX(Settings!$C$6:$C$37,FixtureCalc!E1368))=0,"BYE",INDEX(Settings!$C$6:$C$37,FixtureCalc!E1368))  )),"")</f>
        <v/>
      </c>
      <c r="G1372" s="113"/>
      <c r="H1372" s="82"/>
      <c r="I1372" s="113"/>
      <c r="J1372" s="177" t="str">
        <f>IFERROR(IF(FixtureCalc!C1368="-","",IF(OR(FixtureCalc!F1368="blank row 1",FixtureCalc!F1368="blank row 2"),"",IF(LEN(INDEX(Settings!$C$6:$C$37,FixtureCalc!F1368))=0,"BYE",INDEX(Settings!$C$6:$C$37,FixtureCalc!F1368)) )),"")</f>
        <v/>
      </c>
      <c r="K1372" s="90"/>
      <c r="L1372" s="195" t="str">
        <f t="shared" si="131"/>
        <v/>
      </c>
      <c r="S1372" s="201" t="str">
        <f t="shared" si="127"/>
        <v>NO</v>
      </c>
      <c r="T1372" s="201" t="str">
        <f t="shared" si="128"/>
        <v>NO</v>
      </c>
      <c r="U1372" s="201" t="str">
        <f t="shared" si="129"/>
        <v>NO</v>
      </c>
      <c r="V1372" s="139">
        <f t="shared" si="130"/>
        <v>0</v>
      </c>
      <c r="W1372" s="199" t="str">
        <f t="shared" si="132"/>
        <v/>
      </c>
    </row>
    <row r="1373" spans="1:23" ht="18" customHeight="1" x14ac:dyDescent="0.25">
      <c r="A1373" s="69"/>
      <c r="B1373" s="81"/>
      <c r="C1373" s="110"/>
      <c r="D1373" s="145" t="str">
        <f>IFERROR(IF(FixtureCalc!C1369="-","",IF(OR(FixtureCalc!E1369="blank row 1",FixtureCalc!E1369="blank row 2"),"","Matchweek "&amp;FixtureCalc!C1369)),"")</f>
        <v/>
      </c>
      <c r="E1373" s="146" t="str">
        <f>IFERROR(IF(LEN(INDEX(Settings!$D$6:$D$37,MATCH(Fixture!F1373,Settings!$C$6:$C$37,0)))=0,"",INDEX(Settings!$D$6:$D$37,MATCH(Fixture!F1373,Settings!$C$6:$C$37,0))),"")</f>
        <v/>
      </c>
      <c r="F1373" s="187" t="str">
        <f>IFERROR(IF(FixtureCalc!C1369="-","",IF(OR(FixtureCalc!E1369="blank row 1",FixtureCalc!E1369="blank row 2"),"", IF(LEN(INDEX(Settings!$C$6:$C$37,FixtureCalc!E1369))=0,"BYE",INDEX(Settings!$C$6:$C$37,FixtureCalc!E1369))  )),"")</f>
        <v/>
      </c>
      <c r="G1373" s="113"/>
      <c r="H1373" s="82"/>
      <c r="I1373" s="113"/>
      <c r="J1373" s="177" t="str">
        <f>IFERROR(IF(FixtureCalc!C1369="-","",IF(OR(FixtureCalc!F1369="blank row 1",FixtureCalc!F1369="blank row 2"),"",IF(LEN(INDEX(Settings!$C$6:$C$37,FixtureCalc!F1369))=0,"BYE",INDEX(Settings!$C$6:$C$37,FixtureCalc!F1369)) )),"")</f>
        <v/>
      </c>
      <c r="K1373" s="90"/>
      <c r="L1373" s="195" t="str">
        <f t="shared" si="131"/>
        <v/>
      </c>
      <c r="S1373" s="201" t="str">
        <f t="shared" si="127"/>
        <v>NO</v>
      </c>
      <c r="T1373" s="201" t="str">
        <f t="shared" si="128"/>
        <v>NO</v>
      </c>
      <c r="U1373" s="201" t="str">
        <f t="shared" si="129"/>
        <v>NO</v>
      </c>
      <c r="V1373" s="139">
        <f t="shared" si="130"/>
        <v>0</v>
      </c>
      <c r="W1373" s="199" t="str">
        <f t="shared" si="132"/>
        <v/>
      </c>
    </row>
    <row r="1374" spans="1:23" ht="18" customHeight="1" x14ac:dyDescent="0.25">
      <c r="A1374" s="69"/>
      <c r="B1374" s="81"/>
      <c r="C1374" s="110"/>
      <c r="D1374" s="145" t="str">
        <f>IFERROR(IF(FixtureCalc!C1370="-","",IF(OR(FixtureCalc!E1370="blank row 1",FixtureCalc!E1370="blank row 2"),"","Matchweek "&amp;FixtureCalc!C1370)),"")</f>
        <v/>
      </c>
      <c r="E1374" s="146" t="str">
        <f>IFERROR(IF(LEN(INDEX(Settings!$D$6:$D$37,MATCH(Fixture!F1374,Settings!$C$6:$C$37,0)))=0,"",INDEX(Settings!$D$6:$D$37,MATCH(Fixture!F1374,Settings!$C$6:$C$37,0))),"")</f>
        <v/>
      </c>
      <c r="F1374" s="187" t="str">
        <f>IFERROR(IF(FixtureCalc!C1370="-","",IF(OR(FixtureCalc!E1370="blank row 1",FixtureCalc!E1370="blank row 2"),"", IF(LEN(INDEX(Settings!$C$6:$C$37,FixtureCalc!E1370))=0,"BYE",INDEX(Settings!$C$6:$C$37,FixtureCalc!E1370))  )),"")</f>
        <v/>
      </c>
      <c r="G1374" s="113"/>
      <c r="H1374" s="82"/>
      <c r="I1374" s="113"/>
      <c r="J1374" s="177" t="str">
        <f>IFERROR(IF(FixtureCalc!C1370="-","",IF(OR(FixtureCalc!F1370="blank row 1",FixtureCalc!F1370="blank row 2"),"",IF(LEN(INDEX(Settings!$C$6:$C$37,FixtureCalc!F1370))=0,"BYE",INDEX(Settings!$C$6:$C$37,FixtureCalc!F1370)) )),"")</f>
        <v/>
      </c>
      <c r="K1374" s="90"/>
      <c r="L1374" s="195" t="str">
        <f t="shared" si="131"/>
        <v/>
      </c>
      <c r="S1374" s="201" t="str">
        <f t="shared" si="127"/>
        <v>NO</v>
      </c>
      <c r="T1374" s="201" t="str">
        <f t="shared" si="128"/>
        <v>NO</v>
      </c>
      <c r="U1374" s="201" t="str">
        <f t="shared" si="129"/>
        <v>NO</v>
      </c>
      <c r="V1374" s="139">
        <f t="shared" si="130"/>
        <v>0</v>
      </c>
      <c r="W1374" s="199" t="str">
        <f t="shared" si="132"/>
        <v/>
      </c>
    </row>
    <row r="1375" spans="1:23" ht="18" customHeight="1" x14ac:dyDescent="0.25">
      <c r="A1375" s="69"/>
      <c r="B1375" s="81"/>
      <c r="C1375" s="110"/>
      <c r="D1375" s="145" t="str">
        <f>IFERROR(IF(FixtureCalc!C1371="-","",IF(OR(FixtureCalc!E1371="blank row 1",FixtureCalc!E1371="blank row 2"),"","Matchweek "&amp;FixtureCalc!C1371)),"")</f>
        <v/>
      </c>
      <c r="E1375" s="146" t="str">
        <f>IFERROR(IF(LEN(INDEX(Settings!$D$6:$D$37,MATCH(Fixture!F1375,Settings!$C$6:$C$37,0)))=0,"",INDEX(Settings!$D$6:$D$37,MATCH(Fixture!F1375,Settings!$C$6:$C$37,0))),"")</f>
        <v/>
      </c>
      <c r="F1375" s="187" t="str">
        <f>IFERROR(IF(FixtureCalc!C1371="-","",IF(OR(FixtureCalc!E1371="blank row 1",FixtureCalc!E1371="blank row 2"),"", IF(LEN(INDEX(Settings!$C$6:$C$37,FixtureCalc!E1371))=0,"BYE",INDEX(Settings!$C$6:$C$37,FixtureCalc!E1371))  )),"")</f>
        <v/>
      </c>
      <c r="G1375" s="113"/>
      <c r="H1375" s="82"/>
      <c r="I1375" s="113"/>
      <c r="J1375" s="177" t="str">
        <f>IFERROR(IF(FixtureCalc!C1371="-","",IF(OR(FixtureCalc!F1371="blank row 1",FixtureCalc!F1371="blank row 2"),"",IF(LEN(INDEX(Settings!$C$6:$C$37,FixtureCalc!F1371))=0,"BYE",INDEX(Settings!$C$6:$C$37,FixtureCalc!F1371)) )),"")</f>
        <v/>
      </c>
      <c r="K1375" s="90"/>
      <c r="L1375" s="195" t="str">
        <f t="shared" si="131"/>
        <v/>
      </c>
      <c r="S1375" s="201" t="str">
        <f t="shared" si="127"/>
        <v>NO</v>
      </c>
      <c r="T1375" s="201" t="str">
        <f t="shared" si="128"/>
        <v>NO</v>
      </c>
      <c r="U1375" s="201" t="str">
        <f t="shared" si="129"/>
        <v>NO</v>
      </c>
      <c r="V1375" s="139">
        <f t="shared" si="130"/>
        <v>0</v>
      </c>
      <c r="W1375" s="199" t="str">
        <f t="shared" si="132"/>
        <v/>
      </c>
    </row>
    <row r="1376" spans="1:23" ht="18" customHeight="1" x14ac:dyDescent="0.25">
      <c r="A1376" s="69"/>
      <c r="B1376" s="81"/>
      <c r="C1376" s="110"/>
      <c r="D1376" s="145" t="str">
        <f>IFERROR(IF(FixtureCalc!C1372="-","",IF(OR(FixtureCalc!E1372="blank row 1",FixtureCalc!E1372="blank row 2"),"","Matchweek "&amp;FixtureCalc!C1372)),"")</f>
        <v/>
      </c>
      <c r="E1376" s="146" t="str">
        <f>IFERROR(IF(LEN(INDEX(Settings!$D$6:$D$37,MATCH(Fixture!F1376,Settings!$C$6:$C$37,0)))=0,"",INDEX(Settings!$D$6:$D$37,MATCH(Fixture!F1376,Settings!$C$6:$C$37,0))),"")</f>
        <v/>
      </c>
      <c r="F1376" s="187" t="str">
        <f>IFERROR(IF(FixtureCalc!C1372="-","",IF(OR(FixtureCalc!E1372="blank row 1",FixtureCalc!E1372="blank row 2"),"", IF(LEN(INDEX(Settings!$C$6:$C$37,FixtureCalc!E1372))=0,"BYE",INDEX(Settings!$C$6:$C$37,FixtureCalc!E1372))  )),"")</f>
        <v/>
      </c>
      <c r="G1376" s="113"/>
      <c r="H1376" s="82"/>
      <c r="I1376" s="113"/>
      <c r="J1376" s="177" t="str">
        <f>IFERROR(IF(FixtureCalc!C1372="-","",IF(OR(FixtureCalc!F1372="blank row 1",FixtureCalc!F1372="blank row 2"),"",IF(LEN(INDEX(Settings!$C$6:$C$37,FixtureCalc!F1372))=0,"BYE",INDEX(Settings!$C$6:$C$37,FixtureCalc!F1372)) )),"")</f>
        <v/>
      </c>
      <c r="K1376" s="90"/>
      <c r="L1376" s="195" t="str">
        <f t="shared" si="131"/>
        <v/>
      </c>
      <c r="S1376" s="201" t="str">
        <f t="shared" si="127"/>
        <v>NO</v>
      </c>
      <c r="T1376" s="201" t="str">
        <f t="shared" si="128"/>
        <v>NO</v>
      </c>
      <c r="U1376" s="201" t="str">
        <f t="shared" si="129"/>
        <v>NO</v>
      </c>
      <c r="V1376" s="139">
        <f t="shared" si="130"/>
        <v>0</v>
      </c>
      <c r="W1376" s="199" t="str">
        <f t="shared" si="132"/>
        <v/>
      </c>
    </row>
    <row r="1377" spans="1:23" ht="18" customHeight="1" x14ac:dyDescent="0.25">
      <c r="A1377" s="69"/>
      <c r="B1377" s="81"/>
      <c r="C1377" s="110"/>
      <c r="D1377" s="145" t="str">
        <f>IFERROR(IF(FixtureCalc!C1373="-","",IF(OR(FixtureCalc!E1373="blank row 1",FixtureCalc!E1373="blank row 2"),"","Matchweek "&amp;FixtureCalc!C1373)),"")</f>
        <v/>
      </c>
      <c r="E1377" s="146" t="str">
        <f>IFERROR(IF(LEN(INDEX(Settings!$D$6:$D$37,MATCH(Fixture!F1377,Settings!$C$6:$C$37,0)))=0,"",INDEX(Settings!$D$6:$D$37,MATCH(Fixture!F1377,Settings!$C$6:$C$37,0))),"")</f>
        <v/>
      </c>
      <c r="F1377" s="187" t="str">
        <f>IFERROR(IF(FixtureCalc!C1373="-","",IF(OR(FixtureCalc!E1373="blank row 1",FixtureCalc!E1373="blank row 2"),"", IF(LEN(INDEX(Settings!$C$6:$C$37,FixtureCalc!E1373))=0,"BYE",INDEX(Settings!$C$6:$C$37,FixtureCalc!E1373))  )),"")</f>
        <v/>
      </c>
      <c r="G1377" s="113"/>
      <c r="H1377" s="82"/>
      <c r="I1377" s="113"/>
      <c r="J1377" s="177" t="str">
        <f>IFERROR(IF(FixtureCalc!C1373="-","",IF(OR(FixtureCalc!F1373="blank row 1",FixtureCalc!F1373="blank row 2"),"",IF(LEN(INDEX(Settings!$C$6:$C$37,FixtureCalc!F1373))=0,"BYE",INDEX(Settings!$C$6:$C$37,FixtureCalc!F1373)) )),"")</f>
        <v/>
      </c>
      <c r="K1377" s="90"/>
      <c r="L1377" s="195" t="str">
        <f t="shared" si="131"/>
        <v/>
      </c>
      <c r="S1377" s="201" t="str">
        <f t="shared" si="127"/>
        <v>NO</v>
      </c>
      <c r="T1377" s="201" t="str">
        <f t="shared" si="128"/>
        <v>NO</v>
      </c>
      <c r="U1377" s="201" t="str">
        <f t="shared" si="129"/>
        <v>NO</v>
      </c>
      <c r="V1377" s="139">
        <f t="shared" si="130"/>
        <v>0</v>
      </c>
      <c r="W1377" s="199" t="str">
        <f t="shared" si="132"/>
        <v/>
      </c>
    </row>
    <row r="1378" spans="1:23" ht="18" customHeight="1" x14ac:dyDescent="0.25">
      <c r="A1378" s="69"/>
      <c r="B1378" s="81"/>
      <c r="C1378" s="110"/>
      <c r="D1378" s="145" t="str">
        <f>IFERROR(IF(FixtureCalc!C1374="-","",IF(OR(FixtureCalc!E1374="blank row 1",FixtureCalc!E1374="blank row 2"),"","Matchweek "&amp;FixtureCalc!C1374)),"")</f>
        <v/>
      </c>
      <c r="E1378" s="146" t="str">
        <f>IFERROR(IF(LEN(INDEX(Settings!$D$6:$D$37,MATCH(Fixture!F1378,Settings!$C$6:$C$37,0)))=0,"",INDEX(Settings!$D$6:$D$37,MATCH(Fixture!F1378,Settings!$C$6:$C$37,0))),"")</f>
        <v/>
      </c>
      <c r="F1378" s="187" t="str">
        <f>IFERROR(IF(FixtureCalc!C1374="-","",IF(OR(FixtureCalc!E1374="blank row 1",FixtureCalc!E1374="blank row 2"),"", IF(LEN(INDEX(Settings!$C$6:$C$37,FixtureCalc!E1374))=0,"BYE",INDEX(Settings!$C$6:$C$37,FixtureCalc!E1374))  )),"")</f>
        <v/>
      </c>
      <c r="G1378" s="113"/>
      <c r="H1378" s="82"/>
      <c r="I1378" s="113"/>
      <c r="J1378" s="177" t="str">
        <f>IFERROR(IF(FixtureCalc!C1374="-","",IF(OR(FixtureCalc!F1374="blank row 1",FixtureCalc!F1374="blank row 2"),"",IF(LEN(INDEX(Settings!$C$6:$C$37,FixtureCalc!F1374))=0,"BYE",INDEX(Settings!$C$6:$C$37,FixtureCalc!F1374)) )),"")</f>
        <v/>
      </c>
      <c r="K1378" s="90"/>
      <c r="L1378" s="195" t="str">
        <f t="shared" si="131"/>
        <v/>
      </c>
      <c r="S1378" s="201" t="str">
        <f t="shared" si="127"/>
        <v>NO</v>
      </c>
      <c r="T1378" s="201" t="str">
        <f t="shared" si="128"/>
        <v>NO</v>
      </c>
      <c r="U1378" s="201" t="str">
        <f t="shared" si="129"/>
        <v>NO</v>
      </c>
      <c r="V1378" s="139">
        <f t="shared" si="130"/>
        <v>0</v>
      </c>
      <c r="W1378" s="199" t="str">
        <f t="shared" si="132"/>
        <v/>
      </c>
    </row>
    <row r="1379" spans="1:23" ht="18" customHeight="1" x14ac:dyDescent="0.25">
      <c r="A1379" s="69"/>
      <c r="B1379" s="81"/>
      <c r="C1379" s="110"/>
      <c r="D1379" s="145" t="str">
        <f>IFERROR(IF(FixtureCalc!C1375="-","",IF(OR(FixtureCalc!E1375="blank row 1",FixtureCalc!E1375="blank row 2"),"","Matchweek "&amp;FixtureCalc!C1375)),"")</f>
        <v/>
      </c>
      <c r="E1379" s="146" t="str">
        <f>IFERROR(IF(LEN(INDEX(Settings!$D$6:$D$37,MATCH(Fixture!F1379,Settings!$C$6:$C$37,0)))=0,"",INDEX(Settings!$D$6:$D$37,MATCH(Fixture!F1379,Settings!$C$6:$C$37,0))),"")</f>
        <v/>
      </c>
      <c r="F1379" s="187" t="str">
        <f>IFERROR(IF(FixtureCalc!C1375="-","",IF(OR(FixtureCalc!E1375="blank row 1",FixtureCalc!E1375="blank row 2"),"", IF(LEN(INDEX(Settings!$C$6:$C$37,FixtureCalc!E1375))=0,"BYE",INDEX(Settings!$C$6:$C$37,FixtureCalc!E1375))  )),"")</f>
        <v/>
      </c>
      <c r="G1379" s="113"/>
      <c r="H1379" s="82"/>
      <c r="I1379" s="113"/>
      <c r="J1379" s="177" t="str">
        <f>IFERROR(IF(FixtureCalc!C1375="-","",IF(OR(FixtureCalc!F1375="blank row 1",FixtureCalc!F1375="blank row 2"),"",IF(LEN(INDEX(Settings!$C$6:$C$37,FixtureCalc!F1375))=0,"BYE",INDEX(Settings!$C$6:$C$37,FixtureCalc!F1375)) )),"")</f>
        <v/>
      </c>
      <c r="K1379" s="90"/>
      <c r="L1379" s="195" t="str">
        <f t="shared" si="131"/>
        <v/>
      </c>
      <c r="S1379" s="201" t="str">
        <f t="shared" si="127"/>
        <v>NO</v>
      </c>
      <c r="T1379" s="201" t="str">
        <f t="shared" si="128"/>
        <v>NO</v>
      </c>
      <c r="U1379" s="201" t="str">
        <f t="shared" si="129"/>
        <v>NO</v>
      </c>
      <c r="V1379" s="139">
        <f t="shared" si="130"/>
        <v>0</v>
      </c>
      <c r="W1379" s="199" t="str">
        <f t="shared" si="132"/>
        <v/>
      </c>
    </row>
    <row r="1380" spans="1:23" ht="18" customHeight="1" x14ac:dyDescent="0.25">
      <c r="A1380" s="69"/>
      <c r="B1380" s="81"/>
      <c r="C1380" s="110"/>
      <c r="D1380" s="145" t="str">
        <f>IFERROR(IF(FixtureCalc!C1376="-","",IF(OR(FixtureCalc!E1376="blank row 1",FixtureCalc!E1376="blank row 2"),"","Matchweek "&amp;FixtureCalc!C1376)),"")</f>
        <v/>
      </c>
      <c r="E1380" s="146" t="str">
        <f>IFERROR(IF(LEN(INDEX(Settings!$D$6:$D$37,MATCH(Fixture!F1380,Settings!$C$6:$C$37,0)))=0,"",INDEX(Settings!$D$6:$D$37,MATCH(Fixture!F1380,Settings!$C$6:$C$37,0))),"")</f>
        <v/>
      </c>
      <c r="F1380" s="187" t="str">
        <f>IFERROR(IF(FixtureCalc!C1376="-","",IF(OR(FixtureCalc!E1376="blank row 1",FixtureCalc!E1376="blank row 2"),"", IF(LEN(INDEX(Settings!$C$6:$C$37,FixtureCalc!E1376))=0,"BYE",INDEX(Settings!$C$6:$C$37,FixtureCalc!E1376))  )),"")</f>
        <v/>
      </c>
      <c r="G1380" s="113"/>
      <c r="H1380" s="82"/>
      <c r="I1380" s="113"/>
      <c r="J1380" s="177" t="str">
        <f>IFERROR(IF(FixtureCalc!C1376="-","",IF(OR(FixtureCalc!F1376="blank row 1",FixtureCalc!F1376="blank row 2"),"",IF(LEN(INDEX(Settings!$C$6:$C$37,FixtureCalc!F1376))=0,"BYE",INDEX(Settings!$C$6:$C$37,FixtureCalc!F1376)) )),"")</f>
        <v/>
      </c>
      <c r="K1380" s="90"/>
      <c r="L1380" s="195" t="str">
        <f t="shared" si="131"/>
        <v/>
      </c>
      <c r="S1380" s="201" t="str">
        <f t="shared" si="127"/>
        <v>NO</v>
      </c>
      <c r="T1380" s="201" t="str">
        <f t="shared" si="128"/>
        <v>NO</v>
      </c>
      <c r="U1380" s="201" t="str">
        <f t="shared" si="129"/>
        <v>NO</v>
      </c>
      <c r="V1380" s="139">
        <f t="shared" si="130"/>
        <v>0</v>
      </c>
      <c r="W1380" s="199" t="str">
        <f t="shared" si="132"/>
        <v/>
      </c>
    </row>
    <row r="1381" spans="1:23" ht="18" customHeight="1" x14ac:dyDescent="0.25">
      <c r="A1381" s="69"/>
      <c r="B1381" s="81"/>
      <c r="C1381" s="110"/>
      <c r="D1381" s="145" t="str">
        <f>IFERROR(IF(FixtureCalc!C1377="-","",IF(OR(FixtureCalc!E1377="blank row 1",FixtureCalc!E1377="blank row 2"),"","Matchweek "&amp;FixtureCalc!C1377)),"")</f>
        <v/>
      </c>
      <c r="E1381" s="146" t="str">
        <f>IFERROR(IF(LEN(INDEX(Settings!$D$6:$D$37,MATCH(Fixture!F1381,Settings!$C$6:$C$37,0)))=0,"",INDEX(Settings!$D$6:$D$37,MATCH(Fixture!F1381,Settings!$C$6:$C$37,0))),"")</f>
        <v/>
      </c>
      <c r="F1381" s="187" t="str">
        <f>IFERROR(IF(FixtureCalc!C1377="-","",IF(OR(FixtureCalc!E1377="blank row 1",FixtureCalc!E1377="blank row 2"),"", IF(LEN(INDEX(Settings!$C$6:$C$37,FixtureCalc!E1377))=0,"BYE",INDEX(Settings!$C$6:$C$37,FixtureCalc!E1377))  )),"")</f>
        <v/>
      </c>
      <c r="G1381" s="113"/>
      <c r="H1381" s="82"/>
      <c r="I1381" s="113"/>
      <c r="J1381" s="177" t="str">
        <f>IFERROR(IF(FixtureCalc!C1377="-","",IF(OR(FixtureCalc!F1377="blank row 1",FixtureCalc!F1377="blank row 2"),"",IF(LEN(INDEX(Settings!$C$6:$C$37,FixtureCalc!F1377))=0,"BYE",INDEX(Settings!$C$6:$C$37,FixtureCalc!F1377)) )),"")</f>
        <v/>
      </c>
      <c r="K1381" s="90"/>
      <c r="L1381" s="195" t="str">
        <f t="shared" si="131"/>
        <v/>
      </c>
      <c r="S1381" s="201" t="str">
        <f t="shared" si="127"/>
        <v>NO</v>
      </c>
      <c r="T1381" s="201" t="str">
        <f t="shared" si="128"/>
        <v>NO</v>
      </c>
      <c r="U1381" s="201" t="str">
        <f t="shared" si="129"/>
        <v>NO</v>
      </c>
      <c r="V1381" s="139">
        <f t="shared" si="130"/>
        <v>0</v>
      </c>
      <c r="W1381" s="199" t="str">
        <f t="shared" si="132"/>
        <v/>
      </c>
    </row>
    <row r="1382" spans="1:23" ht="18" customHeight="1" x14ac:dyDescent="0.25">
      <c r="A1382" s="69"/>
      <c r="B1382" s="81"/>
      <c r="C1382" s="110"/>
      <c r="D1382" s="145" t="str">
        <f>IFERROR(IF(FixtureCalc!C1378="-","",IF(OR(FixtureCalc!E1378="blank row 1",FixtureCalc!E1378="blank row 2"),"","Matchweek "&amp;FixtureCalc!C1378)),"")</f>
        <v/>
      </c>
      <c r="E1382" s="146" t="str">
        <f>IFERROR(IF(LEN(INDEX(Settings!$D$6:$D$37,MATCH(Fixture!F1382,Settings!$C$6:$C$37,0)))=0,"",INDEX(Settings!$D$6:$D$37,MATCH(Fixture!F1382,Settings!$C$6:$C$37,0))),"")</f>
        <v/>
      </c>
      <c r="F1382" s="187" t="str">
        <f>IFERROR(IF(FixtureCalc!C1378="-","",IF(OR(FixtureCalc!E1378="blank row 1",FixtureCalc!E1378="blank row 2"),"", IF(LEN(INDEX(Settings!$C$6:$C$37,FixtureCalc!E1378))=0,"BYE",INDEX(Settings!$C$6:$C$37,FixtureCalc!E1378))  )),"")</f>
        <v/>
      </c>
      <c r="G1382" s="113"/>
      <c r="H1382" s="82"/>
      <c r="I1382" s="113"/>
      <c r="J1382" s="177" t="str">
        <f>IFERROR(IF(FixtureCalc!C1378="-","",IF(OR(FixtureCalc!F1378="blank row 1",FixtureCalc!F1378="blank row 2"),"",IF(LEN(INDEX(Settings!$C$6:$C$37,FixtureCalc!F1378))=0,"BYE",INDEX(Settings!$C$6:$C$37,FixtureCalc!F1378)) )),"")</f>
        <v/>
      </c>
      <c r="K1382" s="90"/>
      <c r="L1382" s="195" t="str">
        <f t="shared" si="131"/>
        <v/>
      </c>
      <c r="S1382" s="201" t="str">
        <f t="shared" si="127"/>
        <v>NO</v>
      </c>
      <c r="T1382" s="201" t="str">
        <f t="shared" si="128"/>
        <v>NO</v>
      </c>
      <c r="U1382" s="201" t="str">
        <f t="shared" si="129"/>
        <v>NO</v>
      </c>
      <c r="V1382" s="139">
        <f t="shared" si="130"/>
        <v>0</v>
      </c>
      <c r="W1382" s="199" t="str">
        <f t="shared" si="132"/>
        <v/>
      </c>
    </row>
    <row r="1383" spans="1:23" ht="18" customHeight="1" x14ac:dyDescent="0.25">
      <c r="A1383" s="69"/>
      <c r="B1383" s="81"/>
      <c r="C1383" s="110"/>
      <c r="D1383" s="145" t="str">
        <f>IFERROR(IF(FixtureCalc!C1379="-","",IF(OR(FixtureCalc!E1379="blank row 1",FixtureCalc!E1379="blank row 2"),"","Matchweek "&amp;FixtureCalc!C1379)),"")</f>
        <v/>
      </c>
      <c r="E1383" s="146" t="str">
        <f>IFERROR(IF(LEN(INDEX(Settings!$D$6:$D$37,MATCH(Fixture!F1383,Settings!$C$6:$C$37,0)))=0,"",INDEX(Settings!$D$6:$D$37,MATCH(Fixture!F1383,Settings!$C$6:$C$37,0))),"")</f>
        <v/>
      </c>
      <c r="F1383" s="187" t="str">
        <f>IFERROR(IF(FixtureCalc!C1379="-","",IF(OR(FixtureCalc!E1379="blank row 1",FixtureCalc!E1379="blank row 2"),"", IF(LEN(INDEX(Settings!$C$6:$C$37,FixtureCalc!E1379))=0,"BYE",INDEX(Settings!$C$6:$C$37,FixtureCalc!E1379))  )),"")</f>
        <v/>
      </c>
      <c r="G1383" s="113"/>
      <c r="H1383" s="82"/>
      <c r="I1383" s="113"/>
      <c r="J1383" s="177" t="str">
        <f>IFERROR(IF(FixtureCalc!C1379="-","",IF(OR(FixtureCalc!F1379="blank row 1",FixtureCalc!F1379="blank row 2"),"",IF(LEN(INDEX(Settings!$C$6:$C$37,FixtureCalc!F1379))=0,"BYE",INDEX(Settings!$C$6:$C$37,FixtureCalc!F1379)) )),"")</f>
        <v/>
      </c>
      <c r="K1383" s="90"/>
      <c r="L1383" s="195" t="str">
        <f t="shared" si="131"/>
        <v/>
      </c>
      <c r="S1383" s="201" t="str">
        <f t="shared" si="127"/>
        <v>NO</v>
      </c>
      <c r="T1383" s="201" t="str">
        <f t="shared" si="128"/>
        <v>NO</v>
      </c>
      <c r="U1383" s="201" t="str">
        <f t="shared" si="129"/>
        <v>NO</v>
      </c>
      <c r="V1383" s="139">
        <f t="shared" si="130"/>
        <v>0</v>
      </c>
      <c r="W1383" s="199" t="str">
        <f t="shared" si="132"/>
        <v/>
      </c>
    </row>
    <row r="1384" spans="1:23" ht="18" customHeight="1" x14ac:dyDescent="0.25">
      <c r="A1384" s="69"/>
      <c r="B1384" s="81"/>
      <c r="C1384" s="110"/>
      <c r="D1384" s="145" t="str">
        <f>IFERROR(IF(FixtureCalc!C1380="-","",IF(OR(FixtureCalc!E1380="blank row 1",FixtureCalc!E1380="blank row 2"),"","Matchweek "&amp;FixtureCalc!C1380)),"")</f>
        <v/>
      </c>
      <c r="E1384" s="146" t="str">
        <f>IFERROR(IF(LEN(INDEX(Settings!$D$6:$D$37,MATCH(Fixture!F1384,Settings!$C$6:$C$37,0)))=0,"",INDEX(Settings!$D$6:$D$37,MATCH(Fixture!F1384,Settings!$C$6:$C$37,0))),"")</f>
        <v/>
      </c>
      <c r="F1384" s="187" t="str">
        <f>IFERROR(IF(FixtureCalc!C1380="-","",IF(OR(FixtureCalc!E1380="blank row 1",FixtureCalc!E1380="blank row 2"),"", IF(LEN(INDEX(Settings!$C$6:$C$37,FixtureCalc!E1380))=0,"BYE",INDEX(Settings!$C$6:$C$37,FixtureCalc!E1380))  )),"")</f>
        <v/>
      </c>
      <c r="G1384" s="113"/>
      <c r="H1384" s="82"/>
      <c r="I1384" s="113"/>
      <c r="J1384" s="177" t="str">
        <f>IFERROR(IF(FixtureCalc!C1380="-","",IF(OR(FixtureCalc!F1380="blank row 1",FixtureCalc!F1380="blank row 2"),"",IF(LEN(INDEX(Settings!$C$6:$C$37,FixtureCalc!F1380))=0,"BYE",INDEX(Settings!$C$6:$C$37,FixtureCalc!F1380)) )),"")</f>
        <v/>
      </c>
      <c r="K1384" s="90"/>
      <c r="L1384" s="195" t="str">
        <f t="shared" si="131"/>
        <v/>
      </c>
      <c r="S1384" s="201" t="str">
        <f t="shared" si="127"/>
        <v>NO</v>
      </c>
      <c r="T1384" s="201" t="str">
        <f t="shared" si="128"/>
        <v>NO</v>
      </c>
      <c r="U1384" s="201" t="str">
        <f t="shared" si="129"/>
        <v>NO</v>
      </c>
      <c r="V1384" s="139">
        <f t="shared" si="130"/>
        <v>0</v>
      </c>
      <c r="W1384" s="199" t="str">
        <f t="shared" si="132"/>
        <v/>
      </c>
    </row>
    <row r="1385" spans="1:23" ht="18" customHeight="1" x14ac:dyDescent="0.25">
      <c r="A1385" s="69"/>
      <c r="B1385" s="81"/>
      <c r="C1385" s="110"/>
      <c r="D1385" s="145" t="str">
        <f>IFERROR(IF(FixtureCalc!C1381="-","",IF(OR(FixtureCalc!E1381="blank row 1",FixtureCalc!E1381="blank row 2"),"","Matchweek "&amp;FixtureCalc!C1381)),"")</f>
        <v/>
      </c>
      <c r="E1385" s="146" t="str">
        <f>IFERROR(IF(LEN(INDEX(Settings!$D$6:$D$37,MATCH(Fixture!F1385,Settings!$C$6:$C$37,0)))=0,"",INDEX(Settings!$D$6:$D$37,MATCH(Fixture!F1385,Settings!$C$6:$C$37,0))),"")</f>
        <v/>
      </c>
      <c r="F1385" s="187" t="str">
        <f>IFERROR(IF(FixtureCalc!C1381="-","",IF(OR(FixtureCalc!E1381="blank row 1",FixtureCalc!E1381="blank row 2"),"", IF(LEN(INDEX(Settings!$C$6:$C$37,FixtureCalc!E1381))=0,"BYE",INDEX(Settings!$C$6:$C$37,FixtureCalc!E1381))  )),"")</f>
        <v/>
      </c>
      <c r="G1385" s="113"/>
      <c r="H1385" s="82"/>
      <c r="I1385" s="113"/>
      <c r="J1385" s="177" t="str">
        <f>IFERROR(IF(FixtureCalc!C1381="-","",IF(OR(FixtureCalc!F1381="blank row 1",FixtureCalc!F1381="blank row 2"),"",IF(LEN(INDEX(Settings!$C$6:$C$37,FixtureCalc!F1381))=0,"BYE",INDEX(Settings!$C$6:$C$37,FixtureCalc!F1381)) )),"")</f>
        <v/>
      </c>
      <c r="K1385" s="90"/>
      <c r="L1385" s="195" t="str">
        <f t="shared" si="131"/>
        <v/>
      </c>
      <c r="S1385" s="201" t="str">
        <f t="shared" si="127"/>
        <v>NO</v>
      </c>
      <c r="T1385" s="201" t="str">
        <f t="shared" si="128"/>
        <v>NO</v>
      </c>
      <c r="U1385" s="201" t="str">
        <f t="shared" si="129"/>
        <v>NO</v>
      </c>
      <c r="V1385" s="139">
        <f t="shared" si="130"/>
        <v>0</v>
      </c>
      <c r="W1385" s="199" t="str">
        <f t="shared" si="132"/>
        <v/>
      </c>
    </row>
    <row r="1386" spans="1:23" ht="18" customHeight="1" x14ac:dyDescent="0.25">
      <c r="A1386" s="69"/>
      <c r="B1386" s="81"/>
      <c r="C1386" s="110"/>
      <c r="D1386" s="145" t="str">
        <f>IFERROR(IF(FixtureCalc!C1382="-","",IF(OR(FixtureCalc!E1382="blank row 1",FixtureCalc!E1382="blank row 2"),"","Matchweek "&amp;FixtureCalc!C1382)),"")</f>
        <v/>
      </c>
      <c r="E1386" s="146" t="str">
        <f>IFERROR(IF(LEN(INDEX(Settings!$D$6:$D$37,MATCH(Fixture!F1386,Settings!$C$6:$C$37,0)))=0,"",INDEX(Settings!$D$6:$D$37,MATCH(Fixture!F1386,Settings!$C$6:$C$37,0))),"")</f>
        <v/>
      </c>
      <c r="F1386" s="187" t="str">
        <f>IFERROR(IF(FixtureCalc!C1382="-","",IF(OR(FixtureCalc!E1382="blank row 1",FixtureCalc!E1382="blank row 2"),"", IF(LEN(INDEX(Settings!$C$6:$C$37,FixtureCalc!E1382))=0,"BYE",INDEX(Settings!$C$6:$C$37,FixtureCalc!E1382))  )),"")</f>
        <v/>
      </c>
      <c r="G1386" s="113"/>
      <c r="H1386" s="82"/>
      <c r="I1386" s="113"/>
      <c r="J1386" s="177" t="str">
        <f>IFERROR(IF(FixtureCalc!C1382="-","",IF(OR(FixtureCalc!F1382="blank row 1",FixtureCalc!F1382="blank row 2"),"",IF(LEN(INDEX(Settings!$C$6:$C$37,FixtureCalc!F1382))=0,"BYE",INDEX(Settings!$C$6:$C$37,FixtureCalc!F1382)) )),"")</f>
        <v/>
      </c>
      <c r="K1386" s="90"/>
      <c r="L1386" s="195" t="str">
        <f t="shared" si="131"/>
        <v/>
      </c>
      <c r="S1386" s="201" t="str">
        <f t="shared" si="127"/>
        <v>NO</v>
      </c>
      <c r="T1386" s="201" t="str">
        <f t="shared" si="128"/>
        <v>NO</v>
      </c>
      <c r="U1386" s="201" t="str">
        <f t="shared" si="129"/>
        <v>NO</v>
      </c>
      <c r="V1386" s="139">
        <f t="shared" si="130"/>
        <v>0</v>
      </c>
      <c r="W1386" s="199" t="str">
        <f t="shared" si="132"/>
        <v/>
      </c>
    </row>
    <row r="1387" spans="1:23" ht="18" customHeight="1" x14ac:dyDescent="0.25">
      <c r="A1387" s="69"/>
      <c r="B1387" s="81"/>
      <c r="C1387" s="110"/>
      <c r="D1387" s="145" t="str">
        <f>IFERROR(IF(FixtureCalc!C1383="-","",IF(OR(FixtureCalc!E1383="blank row 1",FixtureCalc!E1383="blank row 2"),"","Matchweek "&amp;FixtureCalc!C1383)),"")</f>
        <v/>
      </c>
      <c r="E1387" s="146" t="str">
        <f>IFERROR(IF(LEN(INDEX(Settings!$D$6:$D$37,MATCH(Fixture!F1387,Settings!$C$6:$C$37,0)))=0,"",INDEX(Settings!$D$6:$D$37,MATCH(Fixture!F1387,Settings!$C$6:$C$37,0))),"")</f>
        <v/>
      </c>
      <c r="F1387" s="187" t="str">
        <f>IFERROR(IF(FixtureCalc!C1383="-","",IF(OR(FixtureCalc!E1383="blank row 1",FixtureCalc!E1383="blank row 2"),"", IF(LEN(INDEX(Settings!$C$6:$C$37,FixtureCalc!E1383))=0,"BYE",INDEX(Settings!$C$6:$C$37,FixtureCalc!E1383))  )),"")</f>
        <v/>
      </c>
      <c r="G1387" s="113"/>
      <c r="H1387" s="82"/>
      <c r="I1387" s="113"/>
      <c r="J1387" s="177" t="str">
        <f>IFERROR(IF(FixtureCalc!C1383="-","",IF(OR(FixtureCalc!F1383="blank row 1",FixtureCalc!F1383="blank row 2"),"",IF(LEN(INDEX(Settings!$C$6:$C$37,FixtureCalc!F1383))=0,"BYE",INDEX(Settings!$C$6:$C$37,FixtureCalc!F1383)) )),"")</f>
        <v/>
      </c>
      <c r="K1387" s="90"/>
      <c r="L1387" s="195" t="str">
        <f t="shared" si="131"/>
        <v/>
      </c>
      <c r="S1387" s="201" t="str">
        <f t="shared" si="127"/>
        <v>NO</v>
      </c>
      <c r="T1387" s="201" t="str">
        <f t="shared" si="128"/>
        <v>NO</v>
      </c>
      <c r="U1387" s="201" t="str">
        <f t="shared" si="129"/>
        <v>NO</v>
      </c>
      <c r="V1387" s="139">
        <f t="shared" si="130"/>
        <v>0</v>
      </c>
      <c r="W1387" s="199" t="str">
        <f t="shared" si="132"/>
        <v/>
      </c>
    </row>
    <row r="1388" spans="1:23" ht="18" customHeight="1" x14ac:dyDescent="0.25">
      <c r="A1388" s="69"/>
      <c r="B1388" s="81"/>
      <c r="C1388" s="110"/>
      <c r="D1388" s="145" t="str">
        <f>IFERROR(IF(FixtureCalc!C1384="-","",IF(OR(FixtureCalc!E1384="blank row 1",FixtureCalc!E1384="blank row 2"),"","Matchweek "&amp;FixtureCalc!C1384)),"")</f>
        <v/>
      </c>
      <c r="E1388" s="146" t="str">
        <f>IFERROR(IF(LEN(INDEX(Settings!$D$6:$D$37,MATCH(Fixture!F1388,Settings!$C$6:$C$37,0)))=0,"",INDEX(Settings!$D$6:$D$37,MATCH(Fixture!F1388,Settings!$C$6:$C$37,0))),"")</f>
        <v/>
      </c>
      <c r="F1388" s="187" t="str">
        <f>IFERROR(IF(FixtureCalc!C1384="-","",IF(OR(FixtureCalc!E1384="blank row 1",FixtureCalc!E1384="blank row 2"),"", IF(LEN(INDEX(Settings!$C$6:$C$37,FixtureCalc!E1384))=0,"BYE",INDEX(Settings!$C$6:$C$37,FixtureCalc!E1384))  )),"")</f>
        <v/>
      </c>
      <c r="G1388" s="113"/>
      <c r="H1388" s="82"/>
      <c r="I1388" s="113"/>
      <c r="J1388" s="177" t="str">
        <f>IFERROR(IF(FixtureCalc!C1384="-","",IF(OR(FixtureCalc!F1384="blank row 1",FixtureCalc!F1384="blank row 2"),"",IF(LEN(INDEX(Settings!$C$6:$C$37,FixtureCalc!F1384))=0,"BYE",INDEX(Settings!$C$6:$C$37,FixtureCalc!F1384)) )),"")</f>
        <v/>
      </c>
      <c r="K1388" s="90"/>
      <c r="L1388" s="195" t="str">
        <f t="shared" si="131"/>
        <v/>
      </c>
      <c r="S1388" s="201" t="str">
        <f t="shared" si="127"/>
        <v>NO</v>
      </c>
      <c r="T1388" s="201" t="str">
        <f t="shared" si="128"/>
        <v>NO</v>
      </c>
      <c r="U1388" s="201" t="str">
        <f t="shared" si="129"/>
        <v>NO</v>
      </c>
      <c r="V1388" s="139">
        <f t="shared" si="130"/>
        <v>0</v>
      </c>
      <c r="W1388" s="199" t="str">
        <f t="shared" si="132"/>
        <v/>
      </c>
    </row>
    <row r="1389" spans="1:23" ht="18" customHeight="1" x14ac:dyDescent="0.25">
      <c r="A1389" s="69"/>
      <c r="B1389" s="81"/>
      <c r="C1389" s="110"/>
      <c r="D1389" s="145" t="str">
        <f>IFERROR(IF(FixtureCalc!C1385="-","",IF(OR(FixtureCalc!E1385="blank row 1",FixtureCalc!E1385="blank row 2"),"","Matchweek "&amp;FixtureCalc!C1385)),"")</f>
        <v/>
      </c>
      <c r="E1389" s="146" t="str">
        <f>IFERROR(IF(LEN(INDEX(Settings!$D$6:$D$37,MATCH(Fixture!F1389,Settings!$C$6:$C$37,0)))=0,"",INDEX(Settings!$D$6:$D$37,MATCH(Fixture!F1389,Settings!$C$6:$C$37,0))),"")</f>
        <v/>
      </c>
      <c r="F1389" s="187" t="str">
        <f>IFERROR(IF(FixtureCalc!C1385="-","",IF(OR(FixtureCalc!E1385="blank row 1",FixtureCalc!E1385="blank row 2"),"", IF(LEN(INDEX(Settings!$C$6:$C$37,FixtureCalc!E1385))=0,"BYE",INDEX(Settings!$C$6:$C$37,FixtureCalc!E1385))  )),"")</f>
        <v/>
      </c>
      <c r="G1389" s="113"/>
      <c r="H1389" s="82"/>
      <c r="I1389" s="113"/>
      <c r="J1389" s="177" t="str">
        <f>IFERROR(IF(FixtureCalc!C1385="-","",IF(OR(FixtureCalc!F1385="blank row 1",FixtureCalc!F1385="blank row 2"),"",IF(LEN(INDEX(Settings!$C$6:$C$37,FixtureCalc!F1385))=0,"BYE",INDEX(Settings!$C$6:$C$37,FixtureCalc!F1385)) )),"")</f>
        <v/>
      </c>
      <c r="K1389" s="90"/>
      <c r="L1389" s="195" t="str">
        <f t="shared" si="131"/>
        <v/>
      </c>
      <c r="S1389" s="201" t="str">
        <f t="shared" si="127"/>
        <v>NO</v>
      </c>
      <c r="T1389" s="201" t="str">
        <f t="shared" si="128"/>
        <v>NO</v>
      </c>
      <c r="U1389" s="201" t="str">
        <f t="shared" si="129"/>
        <v>NO</v>
      </c>
      <c r="V1389" s="139">
        <f t="shared" si="130"/>
        <v>0</v>
      </c>
      <c r="W1389" s="199" t="str">
        <f t="shared" si="132"/>
        <v/>
      </c>
    </row>
    <row r="1390" spans="1:23" ht="18" customHeight="1" x14ac:dyDescent="0.25">
      <c r="A1390" s="69"/>
      <c r="B1390" s="81"/>
      <c r="C1390" s="110"/>
      <c r="D1390" s="145" t="str">
        <f>IFERROR(IF(FixtureCalc!C1386="-","",IF(OR(FixtureCalc!E1386="blank row 1",FixtureCalc!E1386="blank row 2"),"","Matchweek "&amp;FixtureCalc!C1386)),"")</f>
        <v/>
      </c>
      <c r="E1390" s="146" t="str">
        <f>IFERROR(IF(LEN(INDEX(Settings!$D$6:$D$37,MATCH(Fixture!F1390,Settings!$C$6:$C$37,0)))=0,"",INDEX(Settings!$D$6:$D$37,MATCH(Fixture!F1390,Settings!$C$6:$C$37,0))),"")</f>
        <v/>
      </c>
      <c r="F1390" s="187" t="str">
        <f>IFERROR(IF(FixtureCalc!C1386="-","",IF(OR(FixtureCalc!E1386="blank row 1",FixtureCalc!E1386="blank row 2"),"", IF(LEN(INDEX(Settings!$C$6:$C$37,FixtureCalc!E1386))=0,"BYE",INDEX(Settings!$C$6:$C$37,FixtureCalc!E1386))  )),"")</f>
        <v/>
      </c>
      <c r="G1390" s="113"/>
      <c r="H1390" s="82"/>
      <c r="I1390" s="113"/>
      <c r="J1390" s="177" t="str">
        <f>IFERROR(IF(FixtureCalc!C1386="-","",IF(OR(FixtureCalc!F1386="blank row 1",FixtureCalc!F1386="blank row 2"),"",IF(LEN(INDEX(Settings!$C$6:$C$37,FixtureCalc!F1386))=0,"BYE",INDEX(Settings!$C$6:$C$37,FixtureCalc!F1386)) )),"")</f>
        <v/>
      </c>
      <c r="K1390" s="90"/>
      <c r="L1390" s="195" t="str">
        <f t="shared" si="131"/>
        <v/>
      </c>
      <c r="S1390" s="201" t="str">
        <f t="shared" si="127"/>
        <v>NO</v>
      </c>
      <c r="T1390" s="201" t="str">
        <f t="shared" si="128"/>
        <v>NO</v>
      </c>
      <c r="U1390" s="201" t="str">
        <f t="shared" si="129"/>
        <v>NO</v>
      </c>
      <c r="V1390" s="139">
        <f t="shared" si="130"/>
        <v>0</v>
      </c>
      <c r="W1390" s="199" t="str">
        <f t="shared" si="132"/>
        <v/>
      </c>
    </row>
    <row r="1391" spans="1:23" ht="18" customHeight="1" x14ac:dyDescent="0.25">
      <c r="A1391" s="69"/>
      <c r="B1391" s="81"/>
      <c r="C1391" s="110"/>
      <c r="D1391" s="145" t="str">
        <f>IFERROR(IF(FixtureCalc!C1387="-","",IF(OR(FixtureCalc!E1387="blank row 1",FixtureCalc!E1387="blank row 2"),"","Matchweek "&amp;FixtureCalc!C1387)),"")</f>
        <v/>
      </c>
      <c r="E1391" s="146" t="str">
        <f>IFERROR(IF(LEN(INDEX(Settings!$D$6:$D$37,MATCH(Fixture!F1391,Settings!$C$6:$C$37,0)))=0,"",INDEX(Settings!$D$6:$D$37,MATCH(Fixture!F1391,Settings!$C$6:$C$37,0))),"")</f>
        <v/>
      </c>
      <c r="F1391" s="187" t="str">
        <f>IFERROR(IF(FixtureCalc!C1387="-","",IF(OR(FixtureCalc!E1387="blank row 1",FixtureCalc!E1387="blank row 2"),"", IF(LEN(INDEX(Settings!$C$6:$C$37,FixtureCalc!E1387))=0,"BYE",INDEX(Settings!$C$6:$C$37,FixtureCalc!E1387))  )),"")</f>
        <v/>
      </c>
      <c r="G1391" s="113"/>
      <c r="H1391" s="82"/>
      <c r="I1391" s="113"/>
      <c r="J1391" s="177" t="str">
        <f>IFERROR(IF(FixtureCalc!C1387="-","",IF(OR(FixtureCalc!F1387="blank row 1",FixtureCalc!F1387="blank row 2"),"",IF(LEN(INDEX(Settings!$C$6:$C$37,FixtureCalc!F1387))=0,"BYE",INDEX(Settings!$C$6:$C$37,FixtureCalc!F1387)) )),"")</f>
        <v/>
      </c>
      <c r="K1391" s="90"/>
      <c r="L1391" s="195" t="str">
        <f t="shared" si="131"/>
        <v/>
      </c>
      <c r="S1391" s="201" t="str">
        <f t="shared" si="127"/>
        <v>NO</v>
      </c>
      <c r="T1391" s="201" t="str">
        <f t="shared" si="128"/>
        <v>NO</v>
      </c>
      <c r="U1391" s="201" t="str">
        <f t="shared" si="129"/>
        <v>NO</v>
      </c>
      <c r="V1391" s="139">
        <f t="shared" si="130"/>
        <v>0</v>
      </c>
      <c r="W1391" s="199" t="str">
        <f t="shared" si="132"/>
        <v/>
      </c>
    </row>
    <row r="1392" spans="1:23" ht="18" customHeight="1" x14ac:dyDescent="0.25">
      <c r="A1392" s="69"/>
      <c r="B1392" s="81"/>
      <c r="C1392" s="110"/>
      <c r="D1392" s="145" t="str">
        <f>IFERROR(IF(FixtureCalc!C1388="-","",IF(OR(FixtureCalc!E1388="blank row 1",FixtureCalc!E1388="blank row 2"),"","Matchweek "&amp;FixtureCalc!C1388)),"")</f>
        <v/>
      </c>
      <c r="E1392" s="146" t="str">
        <f>IFERROR(IF(LEN(INDEX(Settings!$D$6:$D$37,MATCH(Fixture!F1392,Settings!$C$6:$C$37,0)))=0,"",INDEX(Settings!$D$6:$D$37,MATCH(Fixture!F1392,Settings!$C$6:$C$37,0))),"")</f>
        <v/>
      </c>
      <c r="F1392" s="187" t="str">
        <f>IFERROR(IF(FixtureCalc!C1388="-","",IF(OR(FixtureCalc!E1388="blank row 1",FixtureCalc!E1388="blank row 2"),"", IF(LEN(INDEX(Settings!$C$6:$C$37,FixtureCalc!E1388))=0,"BYE",INDEX(Settings!$C$6:$C$37,FixtureCalc!E1388))  )),"")</f>
        <v/>
      </c>
      <c r="G1392" s="113"/>
      <c r="H1392" s="82"/>
      <c r="I1392" s="113"/>
      <c r="J1392" s="177" t="str">
        <f>IFERROR(IF(FixtureCalc!C1388="-","",IF(OR(FixtureCalc!F1388="blank row 1",FixtureCalc!F1388="blank row 2"),"",IF(LEN(INDEX(Settings!$C$6:$C$37,FixtureCalc!F1388))=0,"BYE",INDEX(Settings!$C$6:$C$37,FixtureCalc!F1388)) )),"")</f>
        <v/>
      </c>
      <c r="K1392" s="90"/>
      <c r="L1392" s="195" t="str">
        <f t="shared" si="131"/>
        <v/>
      </c>
      <c r="S1392" s="201" t="str">
        <f t="shared" si="127"/>
        <v>NO</v>
      </c>
      <c r="T1392" s="201" t="str">
        <f t="shared" si="128"/>
        <v>NO</v>
      </c>
      <c r="U1392" s="201" t="str">
        <f t="shared" si="129"/>
        <v>NO</v>
      </c>
      <c r="V1392" s="139">
        <f t="shared" si="130"/>
        <v>0</v>
      </c>
      <c r="W1392" s="199" t="str">
        <f t="shared" si="132"/>
        <v/>
      </c>
    </row>
    <row r="1393" spans="1:23" ht="18" customHeight="1" x14ac:dyDescent="0.25">
      <c r="A1393" s="69"/>
      <c r="B1393" s="81"/>
      <c r="C1393" s="110"/>
      <c r="D1393" s="145" t="str">
        <f>IFERROR(IF(FixtureCalc!C1389="-","",IF(OR(FixtureCalc!E1389="blank row 1",FixtureCalc!E1389="blank row 2"),"","Matchweek "&amp;FixtureCalc!C1389)),"")</f>
        <v/>
      </c>
      <c r="E1393" s="146" t="str">
        <f>IFERROR(IF(LEN(INDEX(Settings!$D$6:$D$37,MATCH(Fixture!F1393,Settings!$C$6:$C$37,0)))=0,"",INDEX(Settings!$D$6:$D$37,MATCH(Fixture!F1393,Settings!$C$6:$C$37,0))),"")</f>
        <v/>
      </c>
      <c r="F1393" s="187" t="str">
        <f>IFERROR(IF(FixtureCalc!C1389="-","",IF(OR(FixtureCalc!E1389="blank row 1",FixtureCalc!E1389="blank row 2"),"", IF(LEN(INDEX(Settings!$C$6:$C$37,FixtureCalc!E1389))=0,"BYE",INDEX(Settings!$C$6:$C$37,FixtureCalc!E1389))  )),"")</f>
        <v/>
      </c>
      <c r="G1393" s="113"/>
      <c r="H1393" s="82"/>
      <c r="I1393" s="113"/>
      <c r="J1393" s="177" t="str">
        <f>IFERROR(IF(FixtureCalc!C1389="-","",IF(OR(FixtureCalc!F1389="blank row 1",FixtureCalc!F1389="blank row 2"),"",IF(LEN(INDEX(Settings!$C$6:$C$37,FixtureCalc!F1389))=0,"BYE",INDEX(Settings!$C$6:$C$37,FixtureCalc!F1389)) )),"")</f>
        <v/>
      </c>
      <c r="K1393" s="90"/>
      <c r="L1393" s="195" t="str">
        <f t="shared" si="131"/>
        <v/>
      </c>
      <c r="S1393" s="201" t="str">
        <f t="shared" si="127"/>
        <v>NO</v>
      </c>
      <c r="T1393" s="201" t="str">
        <f t="shared" si="128"/>
        <v>NO</v>
      </c>
      <c r="U1393" s="201" t="str">
        <f t="shared" si="129"/>
        <v>NO</v>
      </c>
      <c r="V1393" s="139">
        <f t="shared" si="130"/>
        <v>0</v>
      </c>
      <c r="W1393" s="199" t="str">
        <f t="shared" si="132"/>
        <v/>
      </c>
    </row>
    <row r="1394" spans="1:23" ht="18" customHeight="1" x14ac:dyDescent="0.25">
      <c r="A1394" s="69"/>
      <c r="B1394" s="81"/>
      <c r="C1394" s="110"/>
      <c r="D1394" s="145" t="str">
        <f>IFERROR(IF(FixtureCalc!C1390="-","",IF(OR(FixtureCalc!E1390="blank row 1",FixtureCalc!E1390="blank row 2"),"","Matchweek "&amp;FixtureCalc!C1390)),"")</f>
        <v/>
      </c>
      <c r="E1394" s="146" t="str">
        <f>IFERROR(IF(LEN(INDEX(Settings!$D$6:$D$37,MATCH(Fixture!F1394,Settings!$C$6:$C$37,0)))=0,"",INDEX(Settings!$D$6:$D$37,MATCH(Fixture!F1394,Settings!$C$6:$C$37,0))),"")</f>
        <v/>
      </c>
      <c r="F1394" s="187" t="str">
        <f>IFERROR(IF(FixtureCalc!C1390="-","",IF(OR(FixtureCalc!E1390="blank row 1",FixtureCalc!E1390="blank row 2"),"", IF(LEN(INDEX(Settings!$C$6:$C$37,FixtureCalc!E1390))=0,"BYE",INDEX(Settings!$C$6:$C$37,FixtureCalc!E1390))  )),"")</f>
        <v/>
      </c>
      <c r="G1394" s="113"/>
      <c r="H1394" s="82"/>
      <c r="I1394" s="113"/>
      <c r="J1394" s="177" t="str">
        <f>IFERROR(IF(FixtureCalc!C1390="-","",IF(OR(FixtureCalc!F1390="blank row 1",FixtureCalc!F1390="blank row 2"),"",IF(LEN(INDEX(Settings!$C$6:$C$37,FixtureCalc!F1390))=0,"BYE",INDEX(Settings!$C$6:$C$37,FixtureCalc!F1390)) )),"")</f>
        <v/>
      </c>
      <c r="K1394" s="90"/>
      <c r="L1394" s="195" t="str">
        <f t="shared" si="131"/>
        <v/>
      </c>
      <c r="S1394" s="201" t="str">
        <f t="shared" si="127"/>
        <v>NO</v>
      </c>
      <c r="T1394" s="201" t="str">
        <f t="shared" si="128"/>
        <v>NO</v>
      </c>
      <c r="U1394" s="201" t="str">
        <f t="shared" si="129"/>
        <v>NO</v>
      </c>
      <c r="V1394" s="139">
        <f t="shared" si="130"/>
        <v>0</v>
      </c>
      <c r="W1394" s="199" t="str">
        <f t="shared" si="132"/>
        <v/>
      </c>
    </row>
    <row r="1395" spans="1:23" ht="18" customHeight="1" x14ac:dyDescent="0.25">
      <c r="A1395" s="69"/>
      <c r="B1395" s="81"/>
      <c r="C1395" s="110"/>
      <c r="D1395" s="145" t="str">
        <f>IFERROR(IF(FixtureCalc!C1391="-","",IF(OR(FixtureCalc!E1391="blank row 1",FixtureCalc!E1391="blank row 2"),"","Matchweek "&amp;FixtureCalc!C1391)),"")</f>
        <v/>
      </c>
      <c r="E1395" s="146" t="str">
        <f>IFERROR(IF(LEN(INDEX(Settings!$D$6:$D$37,MATCH(Fixture!F1395,Settings!$C$6:$C$37,0)))=0,"",INDEX(Settings!$D$6:$D$37,MATCH(Fixture!F1395,Settings!$C$6:$C$37,0))),"")</f>
        <v/>
      </c>
      <c r="F1395" s="187" t="str">
        <f>IFERROR(IF(FixtureCalc!C1391="-","",IF(OR(FixtureCalc!E1391="blank row 1",FixtureCalc!E1391="blank row 2"),"", IF(LEN(INDEX(Settings!$C$6:$C$37,FixtureCalc!E1391))=0,"BYE",INDEX(Settings!$C$6:$C$37,FixtureCalc!E1391))  )),"")</f>
        <v/>
      </c>
      <c r="G1395" s="113"/>
      <c r="H1395" s="82"/>
      <c r="I1395" s="113"/>
      <c r="J1395" s="177" t="str">
        <f>IFERROR(IF(FixtureCalc!C1391="-","",IF(OR(FixtureCalc!F1391="blank row 1",FixtureCalc!F1391="blank row 2"),"",IF(LEN(INDEX(Settings!$C$6:$C$37,FixtureCalc!F1391))=0,"BYE",INDEX(Settings!$C$6:$C$37,FixtureCalc!F1391)) )),"")</f>
        <v/>
      </c>
      <c r="K1395" s="90"/>
      <c r="L1395" s="195" t="str">
        <f t="shared" si="131"/>
        <v/>
      </c>
      <c r="S1395" s="201" t="str">
        <f t="shared" si="127"/>
        <v>NO</v>
      </c>
      <c r="T1395" s="201" t="str">
        <f t="shared" si="128"/>
        <v>NO</v>
      </c>
      <c r="U1395" s="201" t="str">
        <f t="shared" si="129"/>
        <v>NO</v>
      </c>
      <c r="V1395" s="139">
        <f t="shared" si="130"/>
        <v>0</v>
      </c>
      <c r="W1395" s="199" t="str">
        <f t="shared" si="132"/>
        <v/>
      </c>
    </row>
    <row r="1396" spans="1:23" ht="18" customHeight="1" x14ac:dyDescent="0.25">
      <c r="A1396" s="69"/>
      <c r="B1396" s="81"/>
      <c r="C1396" s="110"/>
      <c r="D1396" s="145" t="str">
        <f>IFERROR(IF(FixtureCalc!C1392="-","",IF(OR(FixtureCalc!E1392="blank row 1",FixtureCalc!E1392="blank row 2"),"","Matchweek "&amp;FixtureCalc!C1392)),"")</f>
        <v/>
      </c>
      <c r="E1396" s="146" t="str">
        <f>IFERROR(IF(LEN(INDEX(Settings!$D$6:$D$37,MATCH(Fixture!F1396,Settings!$C$6:$C$37,0)))=0,"",INDEX(Settings!$D$6:$D$37,MATCH(Fixture!F1396,Settings!$C$6:$C$37,0))),"")</f>
        <v/>
      </c>
      <c r="F1396" s="187" t="str">
        <f>IFERROR(IF(FixtureCalc!C1392="-","",IF(OR(FixtureCalc!E1392="blank row 1",FixtureCalc!E1392="blank row 2"),"", IF(LEN(INDEX(Settings!$C$6:$C$37,FixtureCalc!E1392))=0,"BYE",INDEX(Settings!$C$6:$C$37,FixtureCalc!E1392))  )),"")</f>
        <v/>
      </c>
      <c r="G1396" s="113"/>
      <c r="H1396" s="82"/>
      <c r="I1396" s="113"/>
      <c r="J1396" s="177" t="str">
        <f>IFERROR(IF(FixtureCalc!C1392="-","",IF(OR(FixtureCalc!F1392="blank row 1",FixtureCalc!F1392="blank row 2"),"",IF(LEN(INDEX(Settings!$C$6:$C$37,FixtureCalc!F1392))=0,"BYE",INDEX(Settings!$C$6:$C$37,FixtureCalc!F1392)) )),"")</f>
        <v/>
      </c>
      <c r="K1396" s="90"/>
      <c r="L1396" s="195" t="str">
        <f t="shared" si="131"/>
        <v/>
      </c>
      <c r="S1396" s="201" t="str">
        <f t="shared" si="127"/>
        <v>NO</v>
      </c>
      <c r="T1396" s="201" t="str">
        <f t="shared" si="128"/>
        <v>NO</v>
      </c>
      <c r="U1396" s="201" t="str">
        <f t="shared" si="129"/>
        <v>NO</v>
      </c>
      <c r="V1396" s="139">
        <f t="shared" si="130"/>
        <v>0</v>
      </c>
      <c r="W1396" s="199" t="str">
        <f t="shared" si="132"/>
        <v/>
      </c>
    </row>
    <row r="1397" spans="1:23" ht="18" customHeight="1" x14ac:dyDescent="0.25">
      <c r="A1397" s="69"/>
      <c r="B1397" s="81"/>
      <c r="C1397" s="110"/>
      <c r="D1397" s="145" t="str">
        <f>IFERROR(IF(FixtureCalc!C1393="-","",IF(OR(FixtureCalc!E1393="blank row 1",FixtureCalc!E1393="blank row 2"),"","Matchweek "&amp;FixtureCalc!C1393)),"")</f>
        <v/>
      </c>
      <c r="E1397" s="146" t="str">
        <f>IFERROR(IF(LEN(INDEX(Settings!$D$6:$D$37,MATCH(Fixture!F1397,Settings!$C$6:$C$37,0)))=0,"",INDEX(Settings!$D$6:$D$37,MATCH(Fixture!F1397,Settings!$C$6:$C$37,0))),"")</f>
        <v/>
      </c>
      <c r="F1397" s="187" t="str">
        <f>IFERROR(IF(FixtureCalc!C1393="-","",IF(OR(FixtureCalc!E1393="blank row 1",FixtureCalc!E1393="blank row 2"),"", IF(LEN(INDEX(Settings!$C$6:$C$37,FixtureCalc!E1393))=0,"BYE",INDEX(Settings!$C$6:$C$37,FixtureCalc!E1393))  )),"")</f>
        <v/>
      </c>
      <c r="G1397" s="113"/>
      <c r="H1397" s="82"/>
      <c r="I1397" s="113"/>
      <c r="J1397" s="177" t="str">
        <f>IFERROR(IF(FixtureCalc!C1393="-","",IF(OR(FixtureCalc!F1393="blank row 1",FixtureCalc!F1393="blank row 2"),"",IF(LEN(INDEX(Settings!$C$6:$C$37,FixtureCalc!F1393))=0,"BYE",INDEX(Settings!$C$6:$C$37,FixtureCalc!F1393)) )),"")</f>
        <v/>
      </c>
      <c r="K1397" s="90"/>
      <c r="L1397" s="195" t="str">
        <f t="shared" si="131"/>
        <v/>
      </c>
      <c r="S1397" s="201" t="str">
        <f t="shared" si="127"/>
        <v>NO</v>
      </c>
      <c r="T1397" s="201" t="str">
        <f t="shared" si="128"/>
        <v>NO</v>
      </c>
      <c r="U1397" s="201" t="str">
        <f t="shared" si="129"/>
        <v>NO</v>
      </c>
      <c r="V1397" s="139">
        <f t="shared" si="130"/>
        <v>0</v>
      </c>
      <c r="W1397" s="199" t="str">
        <f t="shared" si="132"/>
        <v/>
      </c>
    </row>
    <row r="1398" spans="1:23" ht="18" customHeight="1" x14ac:dyDescent="0.25">
      <c r="A1398" s="69"/>
      <c r="B1398" s="81"/>
      <c r="C1398" s="110"/>
      <c r="D1398" s="145" t="str">
        <f>IFERROR(IF(FixtureCalc!C1394="-","",IF(OR(FixtureCalc!E1394="blank row 1",FixtureCalc!E1394="blank row 2"),"","Matchweek "&amp;FixtureCalc!C1394)),"")</f>
        <v/>
      </c>
      <c r="E1398" s="146" t="str">
        <f>IFERROR(IF(LEN(INDEX(Settings!$D$6:$D$37,MATCH(Fixture!F1398,Settings!$C$6:$C$37,0)))=0,"",INDEX(Settings!$D$6:$D$37,MATCH(Fixture!F1398,Settings!$C$6:$C$37,0))),"")</f>
        <v/>
      </c>
      <c r="F1398" s="187" t="str">
        <f>IFERROR(IF(FixtureCalc!C1394="-","",IF(OR(FixtureCalc!E1394="blank row 1",FixtureCalc!E1394="blank row 2"),"", IF(LEN(INDEX(Settings!$C$6:$C$37,FixtureCalc!E1394))=0,"BYE",INDEX(Settings!$C$6:$C$37,FixtureCalc!E1394))  )),"")</f>
        <v/>
      </c>
      <c r="G1398" s="113"/>
      <c r="H1398" s="82"/>
      <c r="I1398" s="113"/>
      <c r="J1398" s="177" t="str">
        <f>IFERROR(IF(FixtureCalc!C1394="-","",IF(OR(FixtureCalc!F1394="blank row 1",FixtureCalc!F1394="blank row 2"),"",IF(LEN(INDEX(Settings!$C$6:$C$37,FixtureCalc!F1394))=0,"BYE",INDEX(Settings!$C$6:$C$37,FixtureCalc!F1394)) )),"")</f>
        <v/>
      </c>
      <c r="K1398" s="90"/>
      <c r="L1398" s="195" t="str">
        <f t="shared" si="131"/>
        <v/>
      </c>
      <c r="S1398" s="201" t="str">
        <f t="shared" si="127"/>
        <v>NO</v>
      </c>
      <c r="T1398" s="201" t="str">
        <f t="shared" si="128"/>
        <v>NO</v>
      </c>
      <c r="U1398" s="201" t="str">
        <f t="shared" si="129"/>
        <v>NO</v>
      </c>
      <c r="V1398" s="139">
        <f t="shared" si="130"/>
        <v>0</v>
      </c>
      <c r="W1398" s="199" t="str">
        <f t="shared" si="132"/>
        <v/>
      </c>
    </row>
    <row r="1399" spans="1:23" ht="18" customHeight="1" x14ac:dyDescent="0.25">
      <c r="A1399" s="69"/>
      <c r="B1399" s="81"/>
      <c r="C1399" s="110"/>
      <c r="D1399" s="145" t="str">
        <f>IFERROR(IF(FixtureCalc!C1395="-","",IF(OR(FixtureCalc!E1395="blank row 1",FixtureCalc!E1395="blank row 2"),"","Matchweek "&amp;FixtureCalc!C1395)),"")</f>
        <v/>
      </c>
      <c r="E1399" s="146" t="str">
        <f>IFERROR(IF(LEN(INDEX(Settings!$D$6:$D$37,MATCH(Fixture!F1399,Settings!$C$6:$C$37,0)))=0,"",INDEX(Settings!$D$6:$D$37,MATCH(Fixture!F1399,Settings!$C$6:$C$37,0))),"")</f>
        <v/>
      </c>
      <c r="F1399" s="187" t="str">
        <f>IFERROR(IF(FixtureCalc!C1395="-","",IF(OR(FixtureCalc!E1395="blank row 1",FixtureCalc!E1395="blank row 2"),"", IF(LEN(INDEX(Settings!$C$6:$C$37,FixtureCalc!E1395))=0,"BYE",INDEX(Settings!$C$6:$C$37,FixtureCalc!E1395))  )),"")</f>
        <v/>
      </c>
      <c r="G1399" s="113"/>
      <c r="H1399" s="82"/>
      <c r="I1399" s="113"/>
      <c r="J1399" s="177" t="str">
        <f>IFERROR(IF(FixtureCalc!C1395="-","",IF(OR(FixtureCalc!F1395="blank row 1",FixtureCalc!F1395="blank row 2"),"",IF(LEN(INDEX(Settings!$C$6:$C$37,FixtureCalc!F1395))=0,"BYE",INDEX(Settings!$C$6:$C$37,FixtureCalc!F1395)) )),"")</f>
        <v/>
      </c>
      <c r="K1399" s="90"/>
      <c r="L1399" s="195" t="str">
        <f t="shared" si="131"/>
        <v/>
      </c>
      <c r="S1399" s="201" t="str">
        <f t="shared" si="127"/>
        <v>NO</v>
      </c>
      <c r="T1399" s="201" t="str">
        <f t="shared" si="128"/>
        <v>NO</v>
      </c>
      <c r="U1399" s="201" t="str">
        <f t="shared" si="129"/>
        <v>NO</v>
      </c>
      <c r="V1399" s="139">
        <f t="shared" si="130"/>
        <v>0</v>
      </c>
      <c r="W1399" s="199" t="str">
        <f t="shared" si="132"/>
        <v/>
      </c>
    </row>
    <row r="1400" spans="1:23" ht="18" customHeight="1" x14ac:dyDescent="0.25">
      <c r="A1400" s="69"/>
      <c r="B1400" s="81"/>
      <c r="C1400" s="110"/>
      <c r="D1400" s="145" t="str">
        <f>IFERROR(IF(FixtureCalc!C1396="-","",IF(OR(FixtureCalc!E1396="blank row 1",FixtureCalc!E1396="blank row 2"),"","Matchweek "&amp;FixtureCalc!C1396)),"")</f>
        <v/>
      </c>
      <c r="E1400" s="146" t="str">
        <f>IFERROR(IF(LEN(INDEX(Settings!$D$6:$D$37,MATCH(Fixture!F1400,Settings!$C$6:$C$37,0)))=0,"",INDEX(Settings!$D$6:$D$37,MATCH(Fixture!F1400,Settings!$C$6:$C$37,0))),"")</f>
        <v/>
      </c>
      <c r="F1400" s="187" t="str">
        <f>IFERROR(IF(FixtureCalc!C1396="-","",IF(OR(FixtureCalc!E1396="blank row 1",FixtureCalc!E1396="blank row 2"),"", IF(LEN(INDEX(Settings!$C$6:$C$37,FixtureCalc!E1396))=0,"BYE",INDEX(Settings!$C$6:$C$37,FixtureCalc!E1396))  )),"")</f>
        <v/>
      </c>
      <c r="G1400" s="113"/>
      <c r="H1400" s="82"/>
      <c r="I1400" s="113"/>
      <c r="J1400" s="177" t="str">
        <f>IFERROR(IF(FixtureCalc!C1396="-","",IF(OR(FixtureCalc!F1396="blank row 1",FixtureCalc!F1396="blank row 2"),"",IF(LEN(INDEX(Settings!$C$6:$C$37,FixtureCalc!F1396))=0,"BYE",INDEX(Settings!$C$6:$C$37,FixtureCalc!F1396)) )),"")</f>
        <v/>
      </c>
      <c r="K1400" s="90"/>
      <c r="L1400" s="195" t="str">
        <f t="shared" si="131"/>
        <v/>
      </c>
      <c r="S1400" s="201" t="str">
        <f t="shared" si="127"/>
        <v>NO</v>
      </c>
      <c r="T1400" s="201" t="str">
        <f t="shared" si="128"/>
        <v>NO</v>
      </c>
      <c r="U1400" s="201" t="str">
        <f t="shared" si="129"/>
        <v>NO</v>
      </c>
      <c r="V1400" s="139">
        <f t="shared" si="130"/>
        <v>0</v>
      </c>
      <c r="W1400" s="199" t="str">
        <f t="shared" si="132"/>
        <v/>
      </c>
    </row>
    <row r="1401" spans="1:23" ht="18" customHeight="1" x14ac:dyDescent="0.25">
      <c r="A1401" s="69"/>
      <c r="B1401" s="81"/>
      <c r="C1401" s="110"/>
      <c r="D1401" s="145" t="str">
        <f>IFERROR(IF(FixtureCalc!C1397="-","",IF(OR(FixtureCalc!E1397="blank row 1",FixtureCalc!E1397="blank row 2"),"","Matchweek "&amp;FixtureCalc!C1397)),"")</f>
        <v/>
      </c>
      <c r="E1401" s="146" t="str">
        <f>IFERROR(IF(LEN(INDEX(Settings!$D$6:$D$37,MATCH(Fixture!F1401,Settings!$C$6:$C$37,0)))=0,"",INDEX(Settings!$D$6:$D$37,MATCH(Fixture!F1401,Settings!$C$6:$C$37,0))),"")</f>
        <v/>
      </c>
      <c r="F1401" s="187" t="str">
        <f>IFERROR(IF(FixtureCalc!C1397="-","",IF(OR(FixtureCalc!E1397="blank row 1",FixtureCalc!E1397="blank row 2"),"", IF(LEN(INDEX(Settings!$C$6:$C$37,FixtureCalc!E1397))=0,"BYE",INDEX(Settings!$C$6:$C$37,FixtureCalc!E1397))  )),"")</f>
        <v/>
      </c>
      <c r="G1401" s="113"/>
      <c r="H1401" s="82"/>
      <c r="I1401" s="113"/>
      <c r="J1401" s="177" t="str">
        <f>IFERROR(IF(FixtureCalc!C1397="-","",IF(OR(FixtureCalc!F1397="blank row 1",FixtureCalc!F1397="blank row 2"),"",IF(LEN(INDEX(Settings!$C$6:$C$37,FixtureCalc!F1397))=0,"BYE",INDEX(Settings!$C$6:$C$37,FixtureCalc!F1397)) )),"")</f>
        <v/>
      </c>
      <c r="K1401" s="90"/>
      <c r="L1401" s="195" t="str">
        <f t="shared" si="131"/>
        <v/>
      </c>
      <c r="S1401" s="201" t="str">
        <f t="shared" si="127"/>
        <v>NO</v>
      </c>
      <c r="T1401" s="201" t="str">
        <f t="shared" si="128"/>
        <v>NO</v>
      </c>
      <c r="U1401" s="201" t="str">
        <f t="shared" si="129"/>
        <v>NO</v>
      </c>
      <c r="V1401" s="139">
        <f t="shared" si="130"/>
        <v>0</v>
      </c>
      <c r="W1401" s="199" t="str">
        <f t="shared" si="132"/>
        <v/>
      </c>
    </row>
    <row r="1402" spans="1:23" ht="18" customHeight="1" x14ac:dyDescent="0.25">
      <c r="A1402" s="69"/>
      <c r="B1402" s="81"/>
      <c r="C1402" s="110"/>
      <c r="D1402" s="145" t="str">
        <f>IFERROR(IF(FixtureCalc!C1398="-","",IF(OR(FixtureCalc!E1398="blank row 1",FixtureCalc!E1398="blank row 2"),"","Matchweek "&amp;FixtureCalc!C1398)),"")</f>
        <v/>
      </c>
      <c r="E1402" s="146" t="str">
        <f>IFERROR(IF(LEN(INDEX(Settings!$D$6:$D$37,MATCH(Fixture!F1402,Settings!$C$6:$C$37,0)))=0,"",INDEX(Settings!$D$6:$D$37,MATCH(Fixture!F1402,Settings!$C$6:$C$37,0))),"")</f>
        <v/>
      </c>
      <c r="F1402" s="187" t="str">
        <f>IFERROR(IF(FixtureCalc!C1398="-","",IF(OR(FixtureCalc!E1398="blank row 1",FixtureCalc!E1398="blank row 2"),"", IF(LEN(INDEX(Settings!$C$6:$C$37,FixtureCalc!E1398))=0,"BYE",INDEX(Settings!$C$6:$C$37,FixtureCalc!E1398))  )),"")</f>
        <v/>
      </c>
      <c r="G1402" s="113"/>
      <c r="H1402" s="82"/>
      <c r="I1402" s="113"/>
      <c r="J1402" s="177" t="str">
        <f>IFERROR(IF(FixtureCalc!C1398="-","",IF(OR(FixtureCalc!F1398="blank row 1",FixtureCalc!F1398="blank row 2"),"",IF(LEN(INDEX(Settings!$C$6:$C$37,FixtureCalc!F1398))=0,"BYE",INDEX(Settings!$C$6:$C$37,FixtureCalc!F1398)) )),"")</f>
        <v/>
      </c>
      <c r="K1402" s="90"/>
      <c r="L1402" s="195" t="str">
        <f t="shared" si="131"/>
        <v/>
      </c>
      <c r="S1402" s="201" t="str">
        <f t="shared" si="127"/>
        <v>NO</v>
      </c>
      <c r="T1402" s="201" t="str">
        <f t="shared" si="128"/>
        <v>NO</v>
      </c>
      <c r="U1402" s="201" t="str">
        <f t="shared" si="129"/>
        <v>NO</v>
      </c>
      <c r="V1402" s="139">
        <f t="shared" si="130"/>
        <v>0</v>
      </c>
      <c r="W1402" s="199" t="str">
        <f t="shared" si="132"/>
        <v/>
      </c>
    </row>
    <row r="1403" spans="1:23" ht="18" customHeight="1" x14ac:dyDescent="0.25">
      <c r="A1403" s="69"/>
      <c r="B1403" s="81"/>
      <c r="C1403" s="110"/>
      <c r="D1403" s="145" t="str">
        <f>IFERROR(IF(FixtureCalc!C1399="-","",IF(OR(FixtureCalc!E1399="blank row 1",FixtureCalc!E1399="blank row 2"),"","Matchweek "&amp;FixtureCalc!C1399)),"")</f>
        <v/>
      </c>
      <c r="E1403" s="146" t="str">
        <f>IFERROR(IF(LEN(INDEX(Settings!$D$6:$D$37,MATCH(Fixture!F1403,Settings!$C$6:$C$37,0)))=0,"",INDEX(Settings!$D$6:$D$37,MATCH(Fixture!F1403,Settings!$C$6:$C$37,0))),"")</f>
        <v/>
      </c>
      <c r="F1403" s="187" t="str">
        <f>IFERROR(IF(FixtureCalc!C1399="-","",IF(OR(FixtureCalc!E1399="blank row 1",FixtureCalc!E1399="blank row 2"),"", IF(LEN(INDEX(Settings!$C$6:$C$37,FixtureCalc!E1399))=0,"BYE",INDEX(Settings!$C$6:$C$37,FixtureCalc!E1399))  )),"")</f>
        <v/>
      </c>
      <c r="G1403" s="113"/>
      <c r="H1403" s="82"/>
      <c r="I1403" s="113"/>
      <c r="J1403" s="177" t="str">
        <f>IFERROR(IF(FixtureCalc!C1399="-","",IF(OR(FixtureCalc!F1399="blank row 1",FixtureCalc!F1399="blank row 2"),"",IF(LEN(INDEX(Settings!$C$6:$C$37,FixtureCalc!F1399))=0,"BYE",INDEX(Settings!$C$6:$C$37,FixtureCalc!F1399)) )),"")</f>
        <v/>
      </c>
      <c r="K1403" s="90"/>
      <c r="L1403" s="195" t="str">
        <f t="shared" si="131"/>
        <v/>
      </c>
      <c r="S1403" s="201" t="str">
        <f t="shared" si="127"/>
        <v>NO</v>
      </c>
      <c r="T1403" s="201" t="str">
        <f t="shared" si="128"/>
        <v>NO</v>
      </c>
      <c r="U1403" s="201" t="str">
        <f t="shared" si="129"/>
        <v>NO</v>
      </c>
      <c r="V1403" s="139">
        <f t="shared" si="130"/>
        <v>0</v>
      </c>
      <c r="W1403" s="199" t="str">
        <f t="shared" si="132"/>
        <v/>
      </c>
    </row>
    <row r="1404" spans="1:23" ht="18" customHeight="1" x14ac:dyDescent="0.25">
      <c r="A1404" s="69"/>
      <c r="B1404" s="81"/>
      <c r="C1404" s="110"/>
      <c r="D1404" s="145" t="str">
        <f>IFERROR(IF(FixtureCalc!C1400="-","",IF(OR(FixtureCalc!E1400="blank row 1",FixtureCalc!E1400="blank row 2"),"","Matchweek "&amp;FixtureCalc!C1400)),"")</f>
        <v/>
      </c>
      <c r="E1404" s="146" t="str">
        <f>IFERROR(IF(LEN(INDEX(Settings!$D$6:$D$37,MATCH(Fixture!F1404,Settings!$C$6:$C$37,0)))=0,"",INDEX(Settings!$D$6:$D$37,MATCH(Fixture!F1404,Settings!$C$6:$C$37,0))),"")</f>
        <v/>
      </c>
      <c r="F1404" s="187" t="str">
        <f>IFERROR(IF(FixtureCalc!C1400="-","",IF(OR(FixtureCalc!E1400="blank row 1",FixtureCalc!E1400="blank row 2"),"", IF(LEN(INDEX(Settings!$C$6:$C$37,FixtureCalc!E1400))=0,"BYE",INDEX(Settings!$C$6:$C$37,FixtureCalc!E1400))  )),"")</f>
        <v/>
      </c>
      <c r="G1404" s="113"/>
      <c r="H1404" s="82"/>
      <c r="I1404" s="113"/>
      <c r="J1404" s="177" t="str">
        <f>IFERROR(IF(FixtureCalc!C1400="-","",IF(OR(FixtureCalc!F1400="blank row 1",FixtureCalc!F1400="blank row 2"),"",IF(LEN(INDEX(Settings!$C$6:$C$37,FixtureCalc!F1400))=0,"BYE",INDEX(Settings!$C$6:$C$37,FixtureCalc!F1400)) )),"")</f>
        <v/>
      </c>
      <c r="K1404" s="90"/>
      <c r="L1404" s="195" t="str">
        <f t="shared" si="131"/>
        <v/>
      </c>
      <c r="S1404" s="201" t="str">
        <f t="shared" si="127"/>
        <v>NO</v>
      </c>
      <c r="T1404" s="201" t="str">
        <f t="shared" si="128"/>
        <v>NO</v>
      </c>
      <c r="U1404" s="201" t="str">
        <f t="shared" si="129"/>
        <v>NO</v>
      </c>
      <c r="V1404" s="139">
        <f t="shared" si="130"/>
        <v>0</v>
      </c>
      <c r="W1404" s="199" t="str">
        <f t="shared" si="132"/>
        <v/>
      </c>
    </row>
    <row r="1405" spans="1:23" ht="18" customHeight="1" x14ac:dyDescent="0.25">
      <c r="A1405" s="69"/>
      <c r="B1405" s="81"/>
      <c r="C1405" s="110"/>
      <c r="D1405" s="145" t="str">
        <f>IFERROR(IF(FixtureCalc!C1401="-","",IF(OR(FixtureCalc!E1401="blank row 1",FixtureCalc!E1401="blank row 2"),"","Matchweek "&amp;FixtureCalc!C1401)),"")</f>
        <v/>
      </c>
      <c r="E1405" s="146" t="str">
        <f>IFERROR(IF(LEN(INDEX(Settings!$D$6:$D$37,MATCH(Fixture!F1405,Settings!$C$6:$C$37,0)))=0,"",INDEX(Settings!$D$6:$D$37,MATCH(Fixture!F1405,Settings!$C$6:$C$37,0))),"")</f>
        <v/>
      </c>
      <c r="F1405" s="187" t="str">
        <f>IFERROR(IF(FixtureCalc!C1401="-","",IF(OR(FixtureCalc!E1401="blank row 1",FixtureCalc!E1401="blank row 2"),"", IF(LEN(INDEX(Settings!$C$6:$C$37,FixtureCalc!E1401))=0,"BYE",INDEX(Settings!$C$6:$C$37,FixtureCalc!E1401))  )),"")</f>
        <v/>
      </c>
      <c r="G1405" s="113"/>
      <c r="H1405" s="82"/>
      <c r="I1405" s="113"/>
      <c r="J1405" s="177" t="str">
        <f>IFERROR(IF(FixtureCalc!C1401="-","",IF(OR(FixtureCalc!F1401="blank row 1",FixtureCalc!F1401="blank row 2"),"",IF(LEN(INDEX(Settings!$C$6:$C$37,FixtureCalc!F1401))=0,"BYE",INDEX(Settings!$C$6:$C$37,FixtureCalc!F1401)) )),"")</f>
        <v/>
      </c>
      <c r="K1405" s="90"/>
      <c r="L1405" s="195" t="str">
        <f t="shared" si="131"/>
        <v/>
      </c>
      <c r="S1405" s="201" t="str">
        <f t="shared" si="127"/>
        <v>NO</v>
      </c>
      <c r="T1405" s="201" t="str">
        <f t="shared" si="128"/>
        <v>NO</v>
      </c>
      <c r="U1405" s="201" t="str">
        <f t="shared" si="129"/>
        <v>NO</v>
      </c>
      <c r="V1405" s="139">
        <f t="shared" si="130"/>
        <v>0</v>
      </c>
      <c r="W1405" s="199" t="str">
        <f t="shared" si="132"/>
        <v/>
      </c>
    </row>
    <row r="1406" spans="1:23" ht="18" customHeight="1" x14ac:dyDescent="0.25">
      <c r="A1406" s="69"/>
      <c r="B1406" s="81"/>
      <c r="C1406" s="110"/>
      <c r="D1406" s="145" t="str">
        <f>IFERROR(IF(FixtureCalc!C1402="-","",IF(OR(FixtureCalc!E1402="blank row 1",FixtureCalc!E1402="blank row 2"),"","Matchweek "&amp;FixtureCalc!C1402)),"")</f>
        <v/>
      </c>
      <c r="E1406" s="146" t="str">
        <f>IFERROR(IF(LEN(INDEX(Settings!$D$6:$D$37,MATCH(Fixture!F1406,Settings!$C$6:$C$37,0)))=0,"",INDEX(Settings!$D$6:$D$37,MATCH(Fixture!F1406,Settings!$C$6:$C$37,0))),"")</f>
        <v/>
      </c>
      <c r="F1406" s="187" t="str">
        <f>IFERROR(IF(FixtureCalc!C1402="-","",IF(OR(FixtureCalc!E1402="blank row 1",FixtureCalc!E1402="blank row 2"),"", IF(LEN(INDEX(Settings!$C$6:$C$37,FixtureCalc!E1402))=0,"BYE",INDEX(Settings!$C$6:$C$37,FixtureCalc!E1402))  )),"")</f>
        <v/>
      </c>
      <c r="G1406" s="113"/>
      <c r="H1406" s="82"/>
      <c r="I1406" s="113"/>
      <c r="J1406" s="177" t="str">
        <f>IFERROR(IF(FixtureCalc!C1402="-","",IF(OR(FixtureCalc!F1402="blank row 1",FixtureCalc!F1402="blank row 2"),"",IF(LEN(INDEX(Settings!$C$6:$C$37,FixtureCalc!F1402))=0,"BYE",INDEX(Settings!$C$6:$C$37,FixtureCalc!F1402)) )),"")</f>
        <v/>
      </c>
      <c r="K1406" s="90"/>
      <c r="L1406" s="195" t="str">
        <f t="shared" si="131"/>
        <v/>
      </c>
      <c r="S1406" s="201" t="str">
        <f t="shared" si="127"/>
        <v>NO</v>
      </c>
      <c r="T1406" s="201" t="str">
        <f t="shared" si="128"/>
        <v>NO</v>
      </c>
      <c r="U1406" s="201" t="str">
        <f t="shared" si="129"/>
        <v>NO</v>
      </c>
      <c r="V1406" s="139">
        <f t="shared" si="130"/>
        <v>0</v>
      </c>
      <c r="W1406" s="199" t="str">
        <f t="shared" si="132"/>
        <v/>
      </c>
    </row>
    <row r="1407" spans="1:23" ht="18" customHeight="1" x14ac:dyDescent="0.25">
      <c r="A1407" s="69"/>
      <c r="B1407" s="81"/>
      <c r="C1407" s="110"/>
      <c r="D1407" s="145" t="str">
        <f>IFERROR(IF(FixtureCalc!C1403="-","",IF(OR(FixtureCalc!E1403="blank row 1",FixtureCalc!E1403="blank row 2"),"","Matchweek "&amp;FixtureCalc!C1403)),"")</f>
        <v/>
      </c>
      <c r="E1407" s="146" t="str">
        <f>IFERROR(IF(LEN(INDEX(Settings!$D$6:$D$37,MATCH(Fixture!F1407,Settings!$C$6:$C$37,0)))=0,"",INDEX(Settings!$D$6:$D$37,MATCH(Fixture!F1407,Settings!$C$6:$C$37,0))),"")</f>
        <v/>
      </c>
      <c r="F1407" s="187" t="str">
        <f>IFERROR(IF(FixtureCalc!C1403="-","",IF(OR(FixtureCalc!E1403="blank row 1",FixtureCalc!E1403="blank row 2"),"", IF(LEN(INDEX(Settings!$C$6:$C$37,FixtureCalc!E1403))=0,"BYE",INDEX(Settings!$C$6:$C$37,FixtureCalc!E1403))  )),"")</f>
        <v/>
      </c>
      <c r="G1407" s="113"/>
      <c r="H1407" s="82"/>
      <c r="I1407" s="113"/>
      <c r="J1407" s="177" t="str">
        <f>IFERROR(IF(FixtureCalc!C1403="-","",IF(OR(FixtureCalc!F1403="blank row 1",FixtureCalc!F1403="blank row 2"),"",IF(LEN(INDEX(Settings!$C$6:$C$37,FixtureCalc!F1403))=0,"BYE",INDEX(Settings!$C$6:$C$37,FixtureCalc!F1403)) )),"")</f>
        <v/>
      </c>
      <c r="K1407" s="90"/>
      <c r="L1407" s="195" t="str">
        <f t="shared" si="131"/>
        <v/>
      </c>
      <c r="S1407" s="201" t="str">
        <f t="shared" si="127"/>
        <v>NO</v>
      </c>
      <c r="T1407" s="201" t="str">
        <f t="shared" si="128"/>
        <v>NO</v>
      </c>
      <c r="U1407" s="201" t="str">
        <f t="shared" si="129"/>
        <v>NO</v>
      </c>
      <c r="V1407" s="139">
        <f t="shared" si="130"/>
        <v>0</v>
      </c>
      <c r="W1407" s="199" t="str">
        <f t="shared" si="132"/>
        <v/>
      </c>
    </row>
    <row r="1408" spans="1:23" ht="18" customHeight="1" x14ac:dyDescent="0.25">
      <c r="A1408" s="69"/>
      <c r="B1408" s="81"/>
      <c r="C1408" s="110"/>
      <c r="D1408" s="145" t="str">
        <f>IFERROR(IF(FixtureCalc!C1404="-","",IF(OR(FixtureCalc!E1404="blank row 1",FixtureCalc!E1404="blank row 2"),"","Matchweek "&amp;FixtureCalc!C1404)),"")</f>
        <v/>
      </c>
      <c r="E1408" s="146" t="str">
        <f>IFERROR(IF(LEN(INDEX(Settings!$D$6:$D$37,MATCH(Fixture!F1408,Settings!$C$6:$C$37,0)))=0,"",INDEX(Settings!$D$6:$D$37,MATCH(Fixture!F1408,Settings!$C$6:$C$37,0))),"")</f>
        <v/>
      </c>
      <c r="F1408" s="187" t="str">
        <f>IFERROR(IF(FixtureCalc!C1404="-","",IF(OR(FixtureCalc!E1404="blank row 1",FixtureCalc!E1404="blank row 2"),"", IF(LEN(INDEX(Settings!$C$6:$C$37,FixtureCalc!E1404))=0,"BYE",INDEX(Settings!$C$6:$C$37,FixtureCalc!E1404))  )),"")</f>
        <v/>
      </c>
      <c r="G1408" s="113"/>
      <c r="H1408" s="82"/>
      <c r="I1408" s="113"/>
      <c r="J1408" s="177" t="str">
        <f>IFERROR(IF(FixtureCalc!C1404="-","",IF(OR(FixtureCalc!F1404="blank row 1",FixtureCalc!F1404="blank row 2"),"",IF(LEN(INDEX(Settings!$C$6:$C$37,FixtureCalc!F1404))=0,"BYE",INDEX(Settings!$C$6:$C$37,FixtureCalc!F1404)) )),"")</f>
        <v/>
      </c>
      <c r="K1408" s="90"/>
      <c r="L1408" s="195" t="str">
        <f t="shared" si="131"/>
        <v/>
      </c>
      <c r="S1408" s="201" t="str">
        <f t="shared" si="127"/>
        <v>NO</v>
      </c>
      <c r="T1408" s="201" t="str">
        <f t="shared" si="128"/>
        <v>NO</v>
      </c>
      <c r="U1408" s="201" t="str">
        <f t="shared" si="129"/>
        <v>NO</v>
      </c>
      <c r="V1408" s="139">
        <f t="shared" si="130"/>
        <v>0</v>
      </c>
      <c r="W1408" s="199" t="str">
        <f t="shared" si="132"/>
        <v/>
      </c>
    </row>
    <row r="1409" spans="1:23" ht="18" customHeight="1" x14ac:dyDescent="0.25">
      <c r="A1409" s="69"/>
      <c r="B1409" s="81"/>
      <c r="C1409" s="110"/>
      <c r="D1409" s="145" t="str">
        <f>IFERROR(IF(FixtureCalc!C1405="-","",IF(OR(FixtureCalc!E1405="blank row 1",FixtureCalc!E1405="blank row 2"),"","Matchweek "&amp;FixtureCalc!C1405)),"")</f>
        <v/>
      </c>
      <c r="E1409" s="146" t="str">
        <f>IFERROR(IF(LEN(INDEX(Settings!$D$6:$D$37,MATCH(Fixture!F1409,Settings!$C$6:$C$37,0)))=0,"",INDEX(Settings!$D$6:$D$37,MATCH(Fixture!F1409,Settings!$C$6:$C$37,0))),"")</f>
        <v/>
      </c>
      <c r="F1409" s="187" t="str">
        <f>IFERROR(IF(FixtureCalc!C1405="-","",IF(OR(FixtureCalc!E1405="blank row 1",FixtureCalc!E1405="blank row 2"),"", IF(LEN(INDEX(Settings!$C$6:$C$37,FixtureCalc!E1405))=0,"BYE",INDEX(Settings!$C$6:$C$37,FixtureCalc!E1405))  )),"")</f>
        <v/>
      </c>
      <c r="G1409" s="113"/>
      <c r="H1409" s="82"/>
      <c r="I1409" s="113"/>
      <c r="J1409" s="177" t="str">
        <f>IFERROR(IF(FixtureCalc!C1405="-","",IF(OR(FixtureCalc!F1405="blank row 1",FixtureCalc!F1405="blank row 2"),"",IF(LEN(INDEX(Settings!$C$6:$C$37,FixtureCalc!F1405))=0,"BYE",INDEX(Settings!$C$6:$C$37,FixtureCalc!F1405)) )),"")</f>
        <v/>
      </c>
      <c r="K1409" s="90"/>
      <c r="L1409" s="195" t="str">
        <f t="shared" si="131"/>
        <v/>
      </c>
      <c r="S1409" s="201" t="str">
        <f t="shared" si="127"/>
        <v>NO</v>
      </c>
      <c r="T1409" s="201" t="str">
        <f t="shared" si="128"/>
        <v>NO</v>
      </c>
      <c r="U1409" s="201" t="str">
        <f t="shared" si="129"/>
        <v>NO</v>
      </c>
      <c r="V1409" s="139">
        <f t="shared" si="130"/>
        <v>0</v>
      </c>
      <c r="W1409" s="199" t="str">
        <f t="shared" si="132"/>
        <v/>
      </c>
    </row>
    <row r="1410" spans="1:23" ht="18" customHeight="1" x14ac:dyDescent="0.25">
      <c r="A1410" s="69"/>
      <c r="B1410" s="81"/>
      <c r="C1410" s="110"/>
      <c r="D1410" s="145" t="str">
        <f>IFERROR(IF(FixtureCalc!C1406="-","",IF(OR(FixtureCalc!E1406="blank row 1",FixtureCalc!E1406="blank row 2"),"","Matchweek "&amp;FixtureCalc!C1406)),"")</f>
        <v/>
      </c>
      <c r="E1410" s="146" t="str">
        <f>IFERROR(IF(LEN(INDEX(Settings!$D$6:$D$37,MATCH(Fixture!F1410,Settings!$C$6:$C$37,0)))=0,"",INDEX(Settings!$D$6:$D$37,MATCH(Fixture!F1410,Settings!$C$6:$C$37,0))),"")</f>
        <v/>
      </c>
      <c r="F1410" s="187" t="str">
        <f>IFERROR(IF(FixtureCalc!C1406="-","",IF(OR(FixtureCalc!E1406="blank row 1",FixtureCalc!E1406="blank row 2"),"", IF(LEN(INDEX(Settings!$C$6:$C$37,FixtureCalc!E1406))=0,"BYE",INDEX(Settings!$C$6:$C$37,FixtureCalc!E1406))  )),"")</f>
        <v/>
      </c>
      <c r="G1410" s="113"/>
      <c r="H1410" s="82"/>
      <c r="I1410" s="113"/>
      <c r="J1410" s="177" t="str">
        <f>IFERROR(IF(FixtureCalc!C1406="-","",IF(OR(FixtureCalc!F1406="blank row 1",FixtureCalc!F1406="blank row 2"),"",IF(LEN(INDEX(Settings!$C$6:$C$37,FixtureCalc!F1406))=0,"BYE",INDEX(Settings!$C$6:$C$37,FixtureCalc!F1406)) )),"")</f>
        <v/>
      </c>
      <c r="K1410" s="90"/>
      <c r="L1410" s="195" t="str">
        <f t="shared" si="131"/>
        <v/>
      </c>
      <c r="S1410" s="201" t="str">
        <f t="shared" si="127"/>
        <v>NO</v>
      </c>
      <c r="T1410" s="201" t="str">
        <f t="shared" si="128"/>
        <v>NO</v>
      </c>
      <c r="U1410" s="201" t="str">
        <f t="shared" si="129"/>
        <v>NO</v>
      </c>
      <c r="V1410" s="139">
        <f t="shared" si="130"/>
        <v>0</v>
      </c>
      <c r="W1410" s="199" t="str">
        <f t="shared" si="132"/>
        <v/>
      </c>
    </row>
    <row r="1411" spans="1:23" ht="18" customHeight="1" x14ac:dyDescent="0.25">
      <c r="A1411" s="69"/>
      <c r="B1411" s="81"/>
      <c r="C1411" s="110"/>
      <c r="D1411" s="145" t="str">
        <f>IFERROR(IF(FixtureCalc!C1407="-","",IF(OR(FixtureCalc!E1407="blank row 1",FixtureCalc!E1407="blank row 2"),"","Matchweek "&amp;FixtureCalc!C1407)),"")</f>
        <v/>
      </c>
      <c r="E1411" s="146" t="str">
        <f>IFERROR(IF(LEN(INDEX(Settings!$D$6:$D$37,MATCH(Fixture!F1411,Settings!$C$6:$C$37,0)))=0,"",INDEX(Settings!$D$6:$D$37,MATCH(Fixture!F1411,Settings!$C$6:$C$37,0))),"")</f>
        <v/>
      </c>
      <c r="F1411" s="187" t="str">
        <f>IFERROR(IF(FixtureCalc!C1407="-","",IF(OR(FixtureCalc!E1407="blank row 1",FixtureCalc!E1407="blank row 2"),"", IF(LEN(INDEX(Settings!$C$6:$C$37,FixtureCalc!E1407))=0,"BYE",INDEX(Settings!$C$6:$C$37,FixtureCalc!E1407))  )),"")</f>
        <v/>
      </c>
      <c r="G1411" s="113"/>
      <c r="H1411" s="82"/>
      <c r="I1411" s="113"/>
      <c r="J1411" s="177" t="str">
        <f>IFERROR(IF(FixtureCalc!C1407="-","",IF(OR(FixtureCalc!F1407="blank row 1",FixtureCalc!F1407="blank row 2"),"",IF(LEN(INDEX(Settings!$C$6:$C$37,FixtureCalc!F1407))=0,"BYE",INDEX(Settings!$C$6:$C$37,FixtureCalc!F1407)) )),"")</f>
        <v/>
      </c>
      <c r="K1411" s="90"/>
      <c r="L1411" s="195" t="str">
        <f t="shared" si="131"/>
        <v/>
      </c>
      <c r="S1411" s="201" t="str">
        <f t="shared" si="127"/>
        <v>NO</v>
      </c>
      <c r="T1411" s="201" t="str">
        <f t="shared" si="128"/>
        <v>NO</v>
      </c>
      <c r="U1411" s="201" t="str">
        <f t="shared" si="129"/>
        <v>NO</v>
      </c>
      <c r="V1411" s="139">
        <f t="shared" si="130"/>
        <v>0</v>
      </c>
      <c r="W1411" s="199" t="str">
        <f t="shared" si="132"/>
        <v/>
      </c>
    </row>
    <row r="1412" spans="1:23" ht="18" customHeight="1" x14ac:dyDescent="0.25">
      <c r="A1412" s="69"/>
      <c r="B1412" s="81"/>
      <c r="C1412" s="110"/>
      <c r="D1412" s="145" t="str">
        <f>IFERROR(IF(FixtureCalc!C1408="-","",IF(OR(FixtureCalc!E1408="blank row 1",FixtureCalc!E1408="blank row 2"),"","Matchweek "&amp;FixtureCalc!C1408)),"")</f>
        <v/>
      </c>
      <c r="E1412" s="146" t="str">
        <f>IFERROR(IF(LEN(INDEX(Settings!$D$6:$D$37,MATCH(Fixture!F1412,Settings!$C$6:$C$37,0)))=0,"",INDEX(Settings!$D$6:$D$37,MATCH(Fixture!F1412,Settings!$C$6:$C$37,0))),"")</f>
        <v/>
      </c>
      <c r="F1412" s="187" t="str">
        <f>IFERROR(IF(FixtureCalc!C1408="-","",IF(OR(FixtureCalc!E1408="blank row 1",FixtureCalc!E1408="blank row 2"),"", IF(LEN(INDEX(Settings!$C$6:$C$37,FixtureCalc!E1408))=0,"BYE",INDEX(Settings!$C$6:$C$37,FixtureCalc!E1408))  )),"")</f>
        <v/>
      </c>
      <c r="G1412" s="113"/>
      <c r="H1412" s="82"/>
      <c r="I1412" s="113"/>
      <c r="J1412" s="177" t="str">
        <f>IFERROR(IF(FixtureCalc!C1408="-","",IF(OR(FixtureCalc!F1408="blank row 1",FixtureCalc!F1408="blank row 2"),"",IF(LEN(INDEX(Settings!$C$6:$C$37,FixtureCalc!F1408))=0,"BYE",INDEX(Settings!$C$6:$C$37,FixtureCalc!F1408)) )),"")</f>
        <v/>
      </c>
      <c r="K1412" s="90"/>
      <c r="L1412" s="195" t="str">
        <f t="shared" si="131"/>
        <v/>
      </c>
      <c r="S1412" s="201" t="str">
        <f t="shared" si="127"/>
        <v>NO</v>
      </c>
      <c r="T1412" s="201" t="str">
        <f t="shared" si="128"/>
        <v>NO</v>
      </c>
      <c r="U1412" s="201" t="str">
        <f t="shared" si="129"/>
        <v>NO</v>
      </c>
      <c r="V1412" s="139">
        <f t="shared" si="130"/>
        <v>0</v>
      </c>
      <c r="W1412" s="199" t="str">
        <f t="shared" si="132"/>
        <v/>
      </c>
    </row>
    <row r="1413" spans="1:23" ht="18" customHeight="1" x14ac:dyDescent="0.25">
      <c r="A1413" s="69"/>
      <c r="B1413" s="81"/>
      <c r="C1413" s="110"/>
      <c r="D1413" s="145" t="str">
        <f>IFERROR(IF(FixtureCalc!C1409="-","",IF(OR(FixtureCalc!E1409="blank row 1",FixtureCalc!E1409="blank row 2"),"","Matchweek "&amp;FixtureCalc!C1409)),"")</f>
        <v/>
      </c>
      <c r="E1413" s="146" t="str">
        <f>IFERROR(IF(LEN(INDEX(Settings!$D$6:$D$37,MATCH(Fixture!F1413,Settings!$C$6:$C$37,0)))=0,"",INDEX(Settings!$D$6:$D$37,MATCH(Fixture!F1413,Settings!$C$6:$C$37,0))),"")</f>
        <v/>
      </c>
      <c r="F1413" s="187" t="str">
        <f>IFERROR(IF(FixtureCalc!C1409="-","",IF(OR(FixtureCalc!E1409="blank row 1",FixtureCalc!E1409="blank row 2"),"", IF(LEN(INDEX(Settings!$C$6:$C$37,FixtureCalc!E1409))=0,"BYE",INDEX(Settings!$C$6:$C$37,FixtureCalc!E1409))  )),"")</f>
        <v/>
      </c>
      <c r="G1413" s="113"/>
      <c r="H1413" s="82"/>
      <c r="I1413" s="113"/>
      <c r="J1413" s="177" t="str">
        <f>IFERROR(IF(FixtureCalc!C1409="-","",IF(OR(FixtureCalc!F1409="blank row 1",FixtureCalc!F1409="blank row 2"),"",IF(LEN(INDEX(Settings!$C$6:$C$37,FixtureCalc!F1409))=0,"BYE",INDEX(Settings!$C$6:$C$37,FixtureCalc!F1409)) )),"")</f>
        <v/>
      </c>
      <c r="K1413" s="90"/>
      <c r="L1413" s="195" t="str">
        <f t="shared" si="131"/>
        <v/>
      </c>
      <c r="S1413" s="201" t="str">
        <f t="shared" si="127"/>
        <v>NO</v>
      </c>
      <c r="T1413" s="201" t="str">
        <f t="shared" si="128"/>
        <v>NO</v>
      </c>
      <c r="U1413" s="201" t="str">
        <f t="shared" si="129"/>
        <v>NO</v>
      </c>
      <c r="V1413" s="139">
        <f t="shared" si="130"/>
        <v>0</v>
      </c>
      <c r="W1413" s="199" t="str">
        <f t="shared" si="132"/>
        <v/>
      </c>
    </row>
    <row r="1414" spans="1:23" ht="18" customHeight="1" x14ac:dyDescent="0.25">
      <c r="A1414" s="69"/>
      <c r="B1414" s="81"/>
      <c r="C1414" s="110"/>
      <c r="D1414" s="145" t="str">
        <f>IFERROR(IF(FixtureCalc!C1410="-","",IF(OR(FixtureCalc!E1410="blank row 1",FixtureCalc!E1410="blank row 2"),"","Matchweek "&amp;FixtureCalc!C1410)),"")</f>
        <v/>
      </c>
      <c r="E1414" s="146" t="str">
        <f>IFERROR(IF(LEN(INDEX(Settings!$D$6:$D$37,MATCH(Fixture!F1414,Settings!$C$6:$C$37,0)))=0,"",INDEX(Settings!$D$6:$D$37,MATCH(Fixture!F1414,Settings!$C$6:$C$37,0))),"")</f>
        <v/>
      </c>
      <c r="F1414" s="187" t="str">
        <f>IFERROR(IF(FixtureCalc!C1410="-","",IF(OR(FixtureCalc!E1410="blank row 1",FixtureCalc!E1410="blank row 2"),"", IF(LEN(INDEX(Settings!$C$6:$C$37,FixtureCalc!E1410))=0,"BYE",INDEX(Settings!$C$6:$C$37,FixtureCalc!E1410))  )),"")</f>
        <v/>
      </c>
      <c r="G1414" s="113"/>
      <c r="H1414" s="82"/>
      <c r="I1414" s="113"/>
      <c r="J1414" s="177" t="str">
        <f>IFERROR(IF(FixtureCalc!C1410="-","",IF(OR(FixtureCalc!F1410="blank row 1",FixtureCalc!F1410="blank row 2"),"",IF(LEN(INDEX(Settings!$C$6:$C$37,FixtureCalc!F1410))=0,"BYE",INDEX(Settings!$C$6:$C$37,FixtureCalc!F1410)) )),"")</f>
        <v/>
      </c>
      <c r="K1414" s="90"/>
      <c r="L1414" s="195" t="str">
        <f t="shared" si="131"/>
        <v/>
      </c>
      <c r="S1414" s="201" t="str">
        <f t="shared" si="127"/>
        <v>NO</v>
      </c>
      <c r="T1414" s="201" t="str">
        <f t="shared" si="128"/>
        <v>NO</v>
      </c>
      <c r="U1414" s="201" t="str">
        <f t="shared" si="129"/>
        <v>NO</v>
      </c>
      <c r="V1414" s="139">
        <f t="shared" si="130"/>
        <v>0</v>
      </c>
      <c r="W1414" s="199" t="str">
        <f t="shared" si="132"/>
        <v/>
      </c>
    </row>
    <row r="1415" spans="1:23" ht="18" customHeight="1" x14ac:dyDescent="0.25">
      <c r="A1415" s="69"/>
      <c r="B1415" s="81"/>
      <c r="C1415" s="110"/>
      <c r="D1415" s="145" t="str">
        <f>IFERROR(IF(FixtureCalc!C1411="-","",IF(OR(FixtureCalc!E1411="blank row 1",FixtureCalc!E1411="blank row 2"),"","Matchweek "&amp;FixtureCalc!C1411)),"")</f>
        <v/>
      </c>
      <c r="E1415" s="146" t="str">
        <f>IFERROR(IF(LEN(INDEX(Settings!$D$6:$D$37,MATCH(Fixture!F1415,Settings!$C$6:$C$37,0)))=0,"",INDEX(Settings!$D$6:$D$37,MATCH(Fixture!F1415,Settings!$C$6:$C$37,0))),"")</f>
        <v/>
      </c>
      <c r="F1415" s="187" t="str">
        <f>IFERROR(IF(FixtureCalc!C1411="-","",IF(OR(FixtureCalc!E1411="blank row 1",FixtureCalc!E1411="blank row 2"),"", IF(LEN(INDEX(Settings!$C$6:$C$37,FixtureCalc!E1411))=0,"BYE",INDEX(Settings!$C$6:$C$37,FixtureCalc!E1411))  )),"")</f>
        <v/>
      </c>
      <c r="G1415" s="113"/>
      <c r="H1415" s="82"/>
      <c r="I1415" s="113"/>
      <c r="J1415" s="177" t="str">
        <f>IFERROR(IF(FixtureCalc!C1411="-","",IF(OR(FixtureCalc!F1411="blank row 1",FixtureCalc!F1411="blank row 2"),"",IF(LEN(INDEX(Settings!$C$6:$C$37,FixtureCalc!F1411))=0,"BYE",INDEX(Settings!$C$6:$C$37,FixtureCalc!F1411)) )),"")</f>
        <v/>
      </c>
      <c r="K1415" s="90"/>
      <c r="L1415" s="195" t="str">
        <f t="shared" si="131"/>
        <v/>
      </c>
      <c r="S1415" s="201" t="str">
        <f t="shared" si="127"/>
        <v>NO</v>
      </c>
      <c r="T1415" s="201" t="str">
        <f t="shared" si="128"/>
        <v>NO</v>
      </c>
      <c r="U1415" s="201" t="str">
        <f t="shared" si="129"/>
        <v>NO</v>
      </c>
      <c r="V1415" s="139">
        <f t="shared" si="130"/>
        <v>0</v>
      </c>
      <c r="W1415" s="199" t="str">
        <f t="shared" si="132"/>
        <v/>
      </c>
    </row>
    <row r="1416" spans="1:23" ht="18" customHeight="1" x14ac:dyDescent="0.25">
      <c r="A1416" s="69"/>
      <c r="B1416" s="81"/>
      <c r="C1416" s="110"/>
      <c r="D1416" s="145" t="str">
        <f>IFERROR(IF(FixtureCalc!C1412="-","",IF(OR(FixtureCalc!E1412="blank row 1",FixtureCalc!E1412="blank row 2"),"","Matchweek "&amp;FixtureCalc!C1412)),"")</f>
        <v/>
      </c>
      <c r="E1416" s="146" t="str">
        <f>IFERROR(IF(LEN(INDEX(Settings!$D$6:$D$37,MATCH(Fixture!F1416,Settings!$C$6:$C$37,0)))=0,"",INDEX(Settings!$D$6:$D$37,MATCH(Fixture!F1416,Settings!$C$6:$C$37,0))),"")</f>
        <v/>
      </c>
      <c r="F1416" s="187" t="str">
        <f>IFERROR(IF(FixtureCalc!C1412="-","",IF(OR(FixtureCalc!E1412="blank row 1",FixtureCalc!E1412="blank row 2"),"", IF(LEN(INDEX(Settings!$C$6:$C$37,FixtureCalc!E1412))=0,"BYE",INDEX(Settings!$C$6:$C$37,FixtureCalc!E1412))  )),"")</f>
        <v/>
      </c>
      <c r="G1416" s="113"/>
      <c r="H1416" s="82"/>
      <c r="I1416" s="113"/>
      <c r="J1416" s="177" t="str">
        <f>IFERROR(IF(FixtureCalc!C1412="-","",IF(OR(FixtureCalc!F1412="blank row 1",FixtureCalc!F1412="blank row 2"),"",IF(LEN(INDEX(Settings!$C$6:$C$37,FixtureCalc!F1412))=0,"BYE",INDEX(Settings!$C$6:$C$37,FixtureCalc!F1412)) )),"")</f>
        <v/>
      </c>
      <c r="K1416" s="90"/>
      <c r="L1416" s="195" t="str">
        <f t="shared" si="131"/>
        <v/>
      </c>
      <c r="S1416" s="201" t="str">
        <f t="shared" ref="S1416:S1479" si="133">IFERROR(IF(AND(LEN(F1416)&gt;0,LEN(J1416)&gt;0),"YES","NO"),"")</f>
        <v>NO</v>
      </c>
      <c r="T1416" s="201" t="str">
        <f t="shared" ref="T1416:T1479" si="134">IFERROR(IF(OR(F1416="BYE",J1416="BYE"),"YES","NO"),"")</f>
        <v>NO</v>
      </c>
      <c r="U1416" s="201" t="str">
        <f t="shared" ref="U1416:U1479" si="135">IF(OR(LEN(G1416)=0,LEN(I1416)=0),"NO","YES")</f>
        <v>NO</v>
      </c>
      <c r="V1416" s="139">
        <f t="shared" ref="V1416:V1479" si="136">IF(LEN(D1416)=0,0,COUNTIFS($D$8:$D$1750,D1416,$G$8:$G$1750,"&lt;&gt;"&amp;"",$I$8:$I$1750,"&lt;&gt;"&amp;""))</f>
        <v>0</v>
      </c>
      <c r="W1416" s="199" t="str">
        <f t="shared" si="132"/>
        <v/>
      </c>
    </row>
    <row r="1417" spans="1:23" ht="18" customHeight="1" x14ac:dyDescent="0.25">
      <c r="A1417" s="69"/>
      <c r="B1417" s="81"/>
      <c r="C1417" s="110"/>
      <c r="D1417" s="145" t="str">
        <f>IFERROR(IF(FixtureCalc!C1413="-","",IF(OR(FixtureCalc!E1413="blank row 1",FixtureCalc!E1413="blank row 2"),"","Matchweek "&amp;FixtureCalc!C1413)),"")</f>
        <v/>
      </c>
      <c r="E1417" s="146" t="str">
        <f>IFERROR(IF(LEN(INDEX(Settings!$D$6:$D$37,MATCH(Fixture!F1417,Settings!$C$6:$C$37,0)))=0,"",INDEX(Settings!$D$6:$D$37,MATCH(Fixture!F1417,Settings!$C$6:$C$37,0))),"")</f>
        <v/>
      </c>
      <c r="F1417" s="187" t="str">
        <f>IFERROR(IF(FixtureCalc!C1413="-","",IF(OR(FixtureCalc!E1413="blank row 1",FixtureCalc!E1413="blank row 2"),"", IF(LEN(INDEX(Settings!$C$6:$C$37,FixtureCalc!E1413))=0,"BYE",INDEX(Settings!$C$6:$C$37,FixtureCalc!E1413))  )),"")</f>
        <v/>
      </c>
      <c r="G1417" s="113"/>
      <c r="H1417" s="82"/>
      <c r="I1417" s="113"/>
      <c r="J1417" s="177" t="str">
        <f>IFERROR(IF(FixtureCalc!C1413="-","",IF(OR(FixtureCalc!F1413="blank row 1",FixtureCalc!F1413="blank row 2"),"",IF(LEN(INDEX(Settings!$C$6:$C$37,FixtureCalc!F1413))=0,"BYE",INDEX(Settings!$C$6:$C$37,FixtureCalc!F1413)) )),"")</f>
        <v/>
      </c>
      <c r="K1417" s="90"/>
      <c r="L1417" s="195" t="str">
        <f t="shared" ref="L1417:L1480" si="137">IFERROR(IF(LEN(W1417)&gt;0,"←",""),"")</f>
        <v/>
      </c>
      <c r="S1417" s="201" t="str">
        <f t="shared" si="133"/>
        <v>NO</v>
      </c>
      <c r="T1417" s="201" t="str">
        <f t="shared" si="134"/>
        <v>NO</v>
      </c>
      <c r="U1417" s="201" t="str">
        <f t="shared" si="135"/>
        <v>NO</v>
      </c>
      <c r="V1417" s="139">
        <f t="shared" si="136"/>
        <v>0</v>
      </c>
      <c r="W1417" s="199" t="str">
        <f t="shared" si="132"/>
        <v/>
      </c>
    </row>
    <row r="1418" spans="1:23" ht="18" customHeight="1" x14ac:dyDescent="0.25">
      <c r="A1418" s="69"/>
      <c r="B1418" s="81"/>
      <c r="C1418" s="110"/>
      <c r="D1418" s="145" t="str">
        <f>IFERROR(IF(FixtureCalc!C1414="-","",IF(OR(FixtureCalc!E1414="blank row 1",FixtureCalc!E1414="blank row 2"),"","Matchweek "&amp;FixtureCalc!C1414)),"")</f>
        <v/>
      </c>
      <c r="E1418" s="146" t="str">
        <f>IFERROR(IF(LEN(INDEX(Settings!$D$6:$D$37,MATCH(Fixture!F1418,Settings!$C$6:$C$37,0)))=0,"",INDEX(Settings!$D$6:$D$37,MATCH(Fixture!F1418,Settings!$C$6:$C$37,0))),"")</f>
        <v/>
      </c>
      <c r="F1418" s="187" t="str">
        <f>IFERROR(IF(FixtureCalc!C1414="-","",IF(OR(FixtureCalc!E1414="blank row 1",FixtureCalc!E1414="blank row 2"),"", IF(LEN(INDEX(Settings!$C$6:$C$37,FixtureCalc!E1414))=0,"BYE",INDEX(Settings!$C$6:$C$37,FixtureCalc!E1414))  )),"")</f>
        <v/>
      </c>
      <c r="G1418" s="113"/>
      <c r="H1418" s="82"/>
      <c r="I1418" s="113"/>
      <c r="J1418" s="177" t="str">
        <f>IFERROR(IF(FixtureCalc!C1414="-","",IF(OR(FixtureCalc!F1414="blank row 1",FixtureCalc!F1414="blank row 2"),"",IF(LEN(INDEX(Settings!$C$6:$C$37,FixtureCalc!F1414))=0,"BYE",INDEX(Settings!$C$6:$C$37,FixtureCalc!F1414)) )),"")</f>
        <v/>
      </c>
      <c r="K1418" s="90"/>
      <c r="L1418" s="195" t="str">
        <f t="shared" si="137"/>
        <v/>
      </c>
      <c r="S1418" s="201" t="str">
        <f t="shared" si="133"/>
        <v>NO</v>
      </c>
      <c r="T1418" s="201" t="str">
        <f t="shared" si="134"/>
        <v>NO</v>
      </c>
      <c r="U1418" s="201" t="str">
        <f t="shared" si="135"/>
        <v>NO</v>
      </c>
      <c r="V1418" s="139">
        <f t="shared" si="136"/>
        <v>0</v>
      </c>
      <c r="W1418" s="199" t="str">
        <f t="shared" ref="W1418:W1481" si="138">IF(S1418="YES",IF(T1418="YES",IF(U1418="YES","← Delete the scores",""),IF(AND(U1418="NO",V1418&gt;0),"← Insert the scores of both teams","")),IF(U1418="YES","← Delete the scores",""))</f>
        <v/>
      </c>
    </row>
    <row r="1419" spans="1:23" ht="18" customHeight="1" x14ac:dyDescent="0.25">
      <c r="A1419" s="69"/>
      <c r="B1419" s="81"/>
      <c r="C1419" s="110"/>
      <c r="D1419" s="145" t="str">
        <f>IFERROR(IF(FixtureCalc!C1415="-","",IF(OR(FixtureCalc!E1415="blank row 1",FixtureCalc!E1415="blank row 2"),"","Matchweek "&amp;FixtureCalc!C1415)),"")</f>
        <v/>
      </c>
      <c r="E1419" s="146" t="str">
        <f>IFERROR(IF(LEN(INDEX(Settings!$D$6:$D$37,MATCH(Fixture!F1419,Settings!$C$6:$C$37,0)))=0,"",INDEX(Settings!$D$6:$D$37,MATCH(Fixture!F1419,Settings!$C$6:$C$37,0))),"")</f>
        <v/>
      </c>
      <c r="F1419" s="187" t="str">
        <f>IFERROR(IF(FixtureCalc!C1415="-","",IF(OR(FixtureCalc!E1415="blank row 1",FixtureCalc!E1415="blank row 2"),"", IF(LEN(INDEX(Settings!$C$6:$C$37,FixtureCalc!E1415))=0,"BYE",INDEX(Settings!$C$6:$C$37,FixtureCalc!E1415))  )),"")</f>
        <v/>
      </c>
      <c r="G1419" s="113"/>
      <c r="H1419" s="82"/>
      <c r="I1419" s="113"/>
      <c r="J1419" s="177" t="str">
        <f>IFERROR(IF(FixtureCalc!C1415="-","",IF(OR(FixtureCalc!F1415="blank row 1",FixtureCalc!F1415="blank row 2"),"",IF(LEN(INDEX(Settings!$C$6:$C$37,FixtureCalc!F1415))=0,"BYE",INDEX(Settings!$C$6:$C$37,FixtureCalc!F1415)) )),"")</f>
        <v/>
      </c>
      <c r="K1419" s="90"/>
      <c r="L1419" s="195" t="str">
        <f t="shared" si="137"/>
        <v/>
      </c>
      <c r="S1419" s="201" t="str">
        <f t="shared" si="133"/>
        <v>NO</v>
      </c>
      <c r="T1419" s="201" t="str">
        <f t="shared" si="134"/>
        <v>NO</v>
      </c>
      <c r="U1419" s="201" t="str">
        <f t="shared" si="135"/>
        <v>NO</v>
      </c>
      <c r="V1419" s="139">
        <f t="shared" si="136"/>
        <v>0</v>
      </c>
      <c r="W1419" s="199" t="str">
        <f t="shared" si="138"/>
        <v/>
      </c>
    </row>
    <row r="1420" spans="1:23" ht="18" customHeight="1" x14ac:dyDescent="0.25">
      <c r="A1420" s="69"/>
      <c r="B1420" s="81"/>
      <c r="C1420" s="110"/>
      <c r="D1420" s="145" t="str">
        <f>IFERROR(IF(FixtureCalc!C1416="-","",IF(OR(FixtureCalc!E1416="blank row 1",FixtureCalc!E1416="blank row 2"),"","Matchweek "&amp;FixtureCalc!C1416)),"")</f>
        <v/>
      </c>
      <c r="E1420" s="146" t="str">
        <f>IFERROR(IF(LEN(INDEX(Settings!$D$6:$D$37,MATCH(Fixture!F1420,Settings!$C$6:$C$37,0)))=0,"",INDEX(Settings!$D$6:$D$37,MATCH(Fixture!F1420,Settings!$C$6:$C$37,0))),"")</f>
        <v/>
      </c>
      <c r="F1420" s="187" t="str">
        <f>IFERROR(IF(FixtureCalc!C1416="-","",IF(OR(FixtureCalc!E1416="blank row 1",FixtureCalc!E1416="blank row 2"),"", IF(LEN(INDEX(Settings!$C$6:$C$37,FixtureCalc!E1416))=0,"BYE",INDEX(Settings!$C$6:$C$37,FixtureCalc!E1416))  )),"")</f>
        <v/>
      </c>
      <c r="G1420" s="113"/>
      <c r="H1420" s="82"/>
      <c r="I1420" s="113"/>
      <c r="J1420" s="177" t="str">
        <f>IFERROR(IF(FixtureCalc!C1416="-","",IF(OR(FixtureCalc!F1416="blank row 1",FixtureCalc!F1416="blank row 2"),"",IF(LEN(INDEX(Settings!$C$6:$C$37,FixtureCalc!F1416))=0,"BYE",INDEX(Settings!$C$6:$C$37,FixtureCalc!F1416)) )),"")</f>
        <v/>
      </c>
      <c r="K1420" s="90"/>
      <c r="L1420" s="195" t="str">
        <f t="shared" si="137"/>
        <v/>
      </c>
      <c r="S1420" s="201" t="str">
        <f t="shared" si="133"/>
        <v>NO</v>
      </c>
      <c r="T1420" s="201" t="str">
        <f t="shared" si="134"/>
        <v>NO</v>
      </c>
      <c r="U1420" s="201" t="str">
        <f t="shared" si="135"/>
        <v>NO</v>
      </c>
      <c r="V1420" s="139">
        <f t="shared" si="136"/>
        <v>0</v>
      </c>
      <c r="W1420" s="199" t="str">
        <f t="shared" si="138"/>
        <v/>
      </c>
    </row>
    <row r="1421" spans="1:23" ht="18" customHeight="1" x14ac:dyDescent="0.25">
      <c r="A1421" s="69"/>
      <c r="B1421" s="81"/>
      <c r="C1421" s="110"/>
      <c r="D1421" s="145" t="str">
        <f>IFERROR(IF(FixtureCalc!C1417="-","",IF(OR(FixtureCalc!E1417="blank row 1",FixtureCalc!E1417="blank row 2"),"","Matchweek "&amp;FixtureCalc!C1417)),"")</f>
        <v/>
      </c>
      <c r="E1421" s="146" t="str">
        <f>IFERROR(IF(LEN(INDEX(Settings!$D$6:$D$37,MATCH(Fixture!F1421,Settings!$C$6:$C$37,0)))=0,"",INDEX(Settings!$D$6:$D$37,MATCH(Fixture!F1421,Settings!$C$6:$C$37,0))),"")</f>
        <v/>
      </c>
      <c r="F1421" s="187" t="str">
        <f>IFERROR(IF(FixtureCalc!C1417="-","",IF(OR(FixtureCalc!E1417="blank row 1",FixtureCalc!E1417="blank row 2"),"", IF(LEN(INDEX(Settings!$C$6:$C$37,FixtureCalc!E1417))=0,"BYE",INDEX(Settings!$C$6:$C$37,FixtureCalc!E1417))  )),"")</f>
        <v/>
      </c>
      <c r="G1421" s="113"/>
      <c r="H1421" s="82"/>
      <c r="I1421" s="113"/>
      <c r="J1421" s="177" t="str">
        <f>IFERROR(IF(FixtureCalc!C1417="-","",IF(OR(FixtureCalc!F1417="blank row 1",FixtureCalc!F1417="blank row 2"),"",IF(LEN(INDEX(Settings!$C$6:$C$37,FixtureCalc!F1417))=0,"BYE",INDEX(Settings!$C$6:$C$37,FixtureCalc!F1417)) )),"")</f>
        <v/>
      </c>
      <c r="K1421" s="90"/>
      <c r="L1421" s="195" t="str">
        <f t="shared" si="137"/>
        <v/>
      </c>
      <c r="S1421" s="201" t="str">
        <f t="shared" si="133"/>
        <v>NO</v>
      </c>
      <c r="T1421" s="201" t="str">
        <f t="shared" si="134"/>
        <v>NO</v>
      </c>
      <c r="U1421" s="201" t="str">
        <f t="shared" si="135"/>
        <v>NO</v>
      </c>
      <c r="V1421" s="139">
        <f t="shared" si="136"/>
        <v>0</v>
      </c>
      <c r="W1421" s="199" t="str">
        <f t="shared" si="138"/>
        <v/>
      </c>
    </row>
    <row r="1422" spans="1:23" ht="18" customHeight="1" x14ac:dyDescent="0.25">
      <c r="A1422" s="69"/>
      <c r="B1422" s="81"/>
      <c r="C1422" s="110"/>
      <c r="D1422" s="145" t="str">
        <f>IFERROR(IF(FixtureCalc!C1418="-","",IF(OR(FixtureCalc!E1418="blank row 1",FixtureCalc!E1418="blank row 2"),"","Matchweek "&amp;FixtureCalc!C1418)),"")</f>
        <v/>
      </c>
      <c r="E1422" s="146" t="str">
        <f>IFERROR(IF(LEN(INDEX(Settings!$D$6:$D$37,MATCH(Fixture!F1422,Settings!$C$6:$C$37,0)))=0,"",INDEX(Settings!$D$6:$D$37,MATCH(Fixture!F1422,Settings!$C$6:$C$37,0))),"")</f>
        <v/>
      </c>
      <c r="F1422" s="187" t="str">
        <f>IFERROR(IF(FixtureCalc!C1418="-","",IF(OR(FixtureCalc!E1418="blank row 1",FixtureCalc!E1418="blank row 2"),"", IF(LEN(INDEX(Settings!$C$6:$C$37,FixtureCalc!E1418))=0,"BYE",INDEX(Settings!$C$6:$C$37,FixtureCalc!E1418))  )),"")</f>
        <v/>
      </c>
      <c r="G1422" s="113"/>
      <c r="H1422" s="82"/>
      <c r="I1422" s="113"/>
      <c r="J1422" s="177" t="str">
        <f>IFERROR(IF(FixtureCalc!C1418="-","",IF(OR(FixtureCalc!F1418="blank row 1",FixtureCalc!F1418="blank row 2"),"",IF(LEN(INDEX(Settings!$C$6:$C$37,FixtureCalc!F1418))=0,"BYE",INDEX(Settings!$C$6:$C$37,FixtureCalc!F1418)) )),"")</f>
        <v/>
      </c>
      <c r="K1422" s="90"/>
      <c r="L1422" s="195" t="str">
        <f t="shared" si="137"/>
        <v/>
      </c>
      <c r="S1422" s="201" t="str">
        <f t="shared" si="133"/>
        <v>NO</v>
      </c>
      <c r="T1422" s="201" t="str">
        <f t="shared" si="134"/>
        <v>NO</v>
      </c>
      <c r="U1422" s="201" t="str">
        <f t="shared" si="135"/>
        <v>NO</v>
      </c>
      <c r="V1422" s="139">
        <f t="shared" si="136"/>
        <v>0</v>
      </c>
      <c r="W1422" s="199" t="str">
        <f t="shared" si="138"/>
        <v/>
      </c>
    </row>
    <row r="1423" spans="1:23" ht="18" customHeight="1" x14ac:dyDescent="0.25">
      <c r="A1423" s="69"/>
      <c r="B1423" s="81"/>
      <c r="C1423" s="110"/>
      <c r="D1423" s="145" t="str">
        <f>IFERROR(IF(FixtureCalc!C1419="-","",IF(OR(FixtureCalc!E1419="blank row 1",FixtureCalc!E1419="blank row 2"),"","Matchweek "&amp;FixtureCalc!C1419)),"")</f>
        <v/>
      </c>
      <c r="E1423" s="146" t="str">
        <f>IFERROR(IF(LEN(INDEX(Settings!$D$6:$D$37,MATCH(Fixture!F1423,Settings!$C$6:$C$37,0)))=0,"",INDEX(Settings!$D$6:$D$37,MATCH(Fixture!F1423,Settings!$C$6:$C$37,0))),"")</f>
        <v/>
      </c>
      <c r="F1423" s="187" t="str">
        <f>IFERROR(IF(FixtureCalc!C1419="-","",IF(OR(FixtureCalc!E1419="blank row 1",FixtureCalc!E1419="blank row 2"),"", IF(LEN(INDEX(Settings!$C$6:$C$37,FixtureCalc!E1419))=0,"BYE",INDEX(Settings!$C$6:$C$37,FixtureCalc!E1419))  )),"")</f>
        <v/>
      </c>
      <c r="G1423" s="113"/>
      <c r="H1423" s="82"/>
      <c r="I1423" s="113"/>
      <c r="J1423" s="177" t="str">
        <f>IFERROR(IF(FixtureCalc!C1419="-","",IF(OR(FixtureCalc!F1419="blank row 1",FixtureCalc!F1419="blank row 2"),"",IF(LEN(INDEX(Settings!$C$6:$C$37,FixtureCalc!F1419))=0,"BYE",INDEX(Settings!$C$6:$C$37,FixtureCalc!F1419)) )),"")</f>
        <v/>
      </c>
      <c r="K1423" s="90"/>
      <c r="L1423" s="195" t="str">
        <f t="shared" si="137"/>
        <v/>
      </c>
      <c r="S1423" s="201" t="str">
        <f t="shared" si="133"/>
        <v>NO</v>
      </c>
      <c r="T1423" s="201" t="str">
        <f t="shared" si="134"/>
        <v>NO</v>
      </c>
      <c r="U1423" s="201" t="str">
        <f t="shared" si="135"/>
        <v>NO</v>
      </c>
      <c r="V1423" s="139">
        <f t="shared" si="136"/>
        <v>0</v>
      </c>
      <c r="W1423" s="199" t="str">
        <f t="shared" si="138"/>
        <v/>
      </c>
    </row>
    <row r="1424" spans="1:23" ht="18" customHeight="1" x14ac:dyDescent="0.25">
      <c r="A1424" s="69"/>
      <c r="B1424" s="81"/>
      <c r="C1424" s="110"/>
      <c r="D1424" s="145" t="str">
        <f>IFERROR(IF(FixtureCalc!C1420="-","",IF(OR(FixtureCalc!E1420="blank row 1",FixtureCalc!E1420="blank row 2"),"","Matchweek "&amp;FixtureCalc!C1420)),"")</f>
        <v/>
      </c>
      <c r="E1424" s="146" t="str">
        <f>IFERROR(IF(LEN(INDEX(Settings!$D$6:$D$37,MATCH(Fixture!F1424,Settings!$C$6:$C$37,0)))=0,"",INDEX(Settings!$D$6:$D$37,MATCH(Fixture!F1424,Settings!$C$6:$C$37,0))),"")</f>
        <v/>
      </c>
      <c r="F1424" s="187" t="str">
        <f>IFERROR(IF(FixtureCalc!C1420="-","",IF(OR(FixtureCalc!E1420="blank row 1",FixtureCalc!E1420="blank row 2"),"", IF(LEN(INDEX(Settings!$C$6:$C$37,FixtureCalc!E1420))=0,"BYE",INDEX(Settings!$C$6:$C$37,FixtureCalc!E1420))  )),"")</f>
        <v/>
      </c>
      <c r="G1424" s="113"/>
      <c r="H1424" s="82"/>
      <c r="I1424" s="113"/>
      <c r="J1424" s="177" t="str">
        <f>IFERROR(IF(FixtureCalc!C1420="-","",IF(OR(FixtureCalc!F1420="blank row 1",FixtureCalc!F1420="blank row 2"),"",IF(LEN(INDEX(Settings!$C$6:$C$37,FixtureCalc!F1420))=0,"BYE",INDEX(Settings!$C$6:$C$37,FixtureCalc!F1420)) )),"")</f>
        <v/>
      </c>
      <c r="K1424" s="90"/>
      <c r="L1424" s="195" t="str">
        <f t="shared" si="137"/>
        <v/>
      </c>
      <c r="S1424" s="201" t="str">
        <f t="shared" si="133"/>
        <v>NO</v>
      </c>
      <c r="T1424" s="201" t="str">
        <f t="shared" si="134"/>
        <v>NO</v>
      </c>
      <c r="U1424" s="201" t="str">
        <f t="shared" si="135"/>
        <v>NO</v>
      </c>
      <c r="V1424" s="139">
        <f t="shared" si="136"/>
        <v>0</v>
      </c>
      <c r="W1424" s="199" t="str">
        <f t="shared" si="138"/>
        <v/>
      </c>
    </row>
    <row r="1425" spans="1:23" ht="18" customHeight="1" x14ac:dyDescent="0.25">
      <c r="A1425" s="69"/>
      <c r="B1425" s="81"/>
      <c r="C1425" s="110"/>
      <c r="D1425" s="145" t="str">
        <f>IFERROR(IF(FixtureCalc!C1421="-","",IF(OR(FixtureCalc!E1421="blank row 1",FixtureCalc!E1421="blank row 2"),"","Matchweek "&amp;FixtureCalc!C1421)),"")</f>
        <v/>
      </c>
      <c r="E1425" s="146" t="str">
        <f>IFERROR(IF(LEN(INDEX(Settings!$D$6:$D$37,MATCH(Fixture!F1425,Settings!$C$6:$C$37,0)))=0,"",INDEX(Settings!$D$6:$D$37,MATCH(Fixture!F1425,Settings!$C$6:$C$37,0))),"")</f>
        <v/>
      </c>
      <c r="F1425" s="187" t="str">
        <f>IFERROR(IF(FixtureCalc!C1421="-","",IF(OR(FixtureCalc!E1421="blank row 1",FixtureCalc!E1421="blank row 2"),"", IF(LEN(INDEX(Settings!$C$6:$C$37,FixtureCalc!E1421))=0,"BYE",INDEX(Settings!$C$6:$C$37,FixtureCalc!E1421))  )),"")</f>
        <v/>
      </c>
      <c r="G1425" s="113"/>
      <c r="H1425" s="82"/>
      <c r="I1425" s="113"/>
      <c r="J1425" s="177" t="str">
        <f>IFERROR(IF(FixtureCalc!C1421="-","",IF(OR(FixtureCalc!F1421="blank row 1",FixtureCalc!F1421="blank row 2"),"",IF(LEN(INDEX(Settings!$C$6:$C$37,FixtureCalc!F1421))=0,"BYE",INDEX(Settings!$C$6:$C$37,FixtureCalc!F1421)) )),"")</f>
        <v/>
      </c>
      <c r="K1425" s="90"/>
      <c r="L1425" s="195" t="str">
        <f t="shared" si="137"/>
        <v/>
      </c>
      <c r="S1425" s="201" t="str">
        <f t="shared" si="133"/>
        <v>NO</v>
      </c>
      <c r="T1425" s="201" t="str">
        <f t="shared" si="134"/>
        <v>NO</v>
      </c>
      <c r="U1425" s="201" t="str">
        <f t="shared" si="135"/>
        <v>NO</v>
      </c>
      <c r="V1425" s="139">
        <f t="shared" si="136"/>
        <v>0</v>
      </c>
      <c r="W1425" s="199" t="str">
        <f t="shared" si="138"/>
        <v/>
      </c>
    </row>
    <row r="1426" spans="1:23" ht="18" customHeight="1" x14ac:dyDescent="0.25">
      <c r="A1426" s="69"/>
      <c r="B1426" s="81"/>
      <c r="C1426" s="110"/>
      <c r="D1426" s="145" t="str">
        <f>IFERROR(IF(FixtureCalc!C1422="-","",IF(OR(FixtureCalc!E1422="blank row 1",FixtureCalc!E1422="blank row 2"),"","Matchweek "&amp;FixtureCalc!C1422)),"")</f>
        <v/>
      </c>
      <c r="E1426" s="146" t="str">
        <f>IFERROR(IF(LEN(INDEX(Settings!$D$6:$D$37,MATCH(Fixture!F1426,Settings!$C$6:$C$37,0)))=0,"",INDEX(Settings!$D$6:$D$37,MATCH(Fixture!F1426,Settings!$C$6:$C$37,0))),"")</f>
        <v/>
      </c>
      <c r="F1426" s="187" t="str">
        <f>IFERROR(IF(FixtureCalc!C1422="-","",IF(OR(FixtureCalc!E1422="blank row 1",FixtureCalc!E1422="blank row 2"),"", IF(LEN(INDEX(Settings!$C$6:$C$37,FixtureCalc!E1422))=0,"BYE",INDEX(Settings!$C$6:$C$37,FixtureCalc!E1422))  )),"")</f>
        <v/>
      </c>
      <c r="G1426" s="113"/>
      <c r="H1426" s="82"/>
      <c r="I1426" s="113"/>
      <c r="J1426" s="177" t="str">
        <f>IFERROR(IF(FixtureCalc!C1422="-","",IF(OR(FixtureCalc!F1422="blank row 1",FixtureCalc!F1422="blank row 2"),"",IF(LEN(INDEX(Settings!$C$6:$C$37,FixtureCalc!F1422))=0,"BYE",INDEX(Settings!$C$6:$C$37,FixtureCalc!F1422)) )),"")</f>
        <v/>
      </c>
      <c r="K1426" s="90"/>
      <c r="L1426" s="195" t="str">
        <f t="shared" si="137"/>
        <v/>
      </c>
      <c r="S1426" s="201" t="str">
        <f t="shared" si="133"/>
        <v>NO</v>
      </c>
      <c r="T1426" s="201" t="str">
        <f t="shared" si="134"/>
        <v>NO</v>
      </c>
      <c r="U1426" s="201" t="str">
        <f t="shared" si="135"/>
        <v>NO</v>
      </c>
      <c r="V1426" s="139">
        <f t="shared" si="136"/>
        <v>0</v>
      </c>
      <c r="W1426" s="199" t="str">
        <f t="shared" si="138"/>
        <v/>
      </c>
    </row>
    <row r="1427" spans="1:23" ht="18" customHeight="1" x14ac:dyDescent="0.25">
      <c r="A1427" s="69"/>
      <c r="B1427" s="81"/>
      <c r="C1427" s="110"/>
      <c r="D1427" s="145" t="str">
        <f>IFERROR(IF(FixtureCalc!C1423="-","",IF(OR(FixtureCalc!E1423="blank row 1",FixtureCalc!E1423="blank row 2"),"","Matchweek "&amp;FixtureCalc!C1423)),"")</f>
        <v/>
      </c>
      <c r="E1427" s="146" t="str">
        <f>IFERROR(IF(LEN(INDEX(Settings!$D$6:$D$37,MATCH(Fixture!F1427,Settings!$C$6:$C$37,0)))=0,"",INDEX(Settings!$D$6:$D$37,MATCH(Fixture!F1427,Settings!$C$6:$C$37,0))),"")</f>
        <v/>
      </c>
      <c r="F1427" s="187" t="str">
        <f>IFERROR(IF(FixtureCalc!C1423="-","",IF(OR(FixtureCalc!E1423="blank row 1",FixtureCalc!E1423="blank row 2"),"", IF(LEN(INDEX(Settings!$C$6:$C$37,FixtureCalc!E1423))=0,"BYE",INDEX(Settings!$C$6:$C$37,FixtureCalc!E1423))  )),"")</f>
        <v/>
      </c>
      <c r="G1427" s="113"/>
      <c r="H1427" s="82"/>
      <c r="I1427" s="113"/>
      <c r="J1427" s="177" t="str">
        <f>IFERROR(IF(FixtureCalc!C1423="-","",IF(OR(FixtureCalc!F1423="blank row 1",FixtureCalc!F1423="blank row 2"),"",IF(LEN(INDEX(Settings!$C$6:$C$37,FixtureCalc!F1423))=0,"BYE",INDEX(Settings!$C$6:$C$37,FixtureCalc!F1423)) )),"")</f>
        <v/>
      </c>
      <c r="K1427" s="90"/>
      <c r="L1427" s="195" t="str">
        <f t="shared" si="137"/>
        <v/>
      </c>
      <c r="S1427" s="201" t="str">
        <f t="shared" si="133"/>
        <v>NO</v>
      </c>
      <c r="T1427" s="201" t="str">
        <f t="shared" si="134"/>
        <v>NO</v>
      </c>
      <c r="U1427" s="201" t="str">
        <f t="shared" si="135"/>
        <v>NO</v>
      </c>
      <c r="V1427" s="139">
        <f t="shared" si="136"/>
        <v>0</v>
      </c>
      <c r="W1427" s="199" t="str">
        <f t="shared" si="138"/>
        <v/>
      </c>
    </row>
    <row r="1428" spans="1:23" ht="18" customHeight="1" x14ac:dyDescent="0.25">
      <c r="A1428" s="69"/>
      <c r="B1428" s="81"/>
      <c r="C1428" s="110"/>
      <c r="D1428" s="145" t="str">
        <f>IFERROR(IF(FixtureCalc!C1424="-","",IF(OR(FixtureCalc!E1424="blank row 1",FixtureCalc!E1424="blank row 2"),"","Matchweek "&amp;FixtureCalc!C1424)),"")</f>
        <v/>
      </c>
      <c r="E1428" s="146" t="str">
        <f>IFERROR(IF(LEN(INDEX(Settings!$D$6:$D$37,MATCH(Fixture!F1428,Settings!$C$6:$C$37,0)))=0,"",INDEX(Settings!$D$6:$D$37,MATCH(Fixture!F1428,Settings!$C$6:$C$37,0))),"")</f>
        <v/>
      </c>
      <c r="F1428" s="187" t="str">
        <f>IFERROR(IF(FixtureCalc!C1424="-","",IF(OR(FixtureCalc!E1424="blank row 1",FixtureCalc!E1424="blank row 2"),"", IF(LEN(INDEX(Settings!$C$6:$C$37,FixtureCalc!E1424))=0,"BYE",INDEX(Settings!$C$6:$C$37,FixtureCalc!E1424))  )),"")</f>
        <v/>
      </c>
      <c r="G1428" s="113"/>
      <c r="H1428" s="82"/>
      <c r="I1428" s="113"/>
      <c r="J1428" s="177" t="str">
        <f>IFERROR(IF(FixtureCalc!C1424="-","",IF(OR(FixtureCalc!F1424="blank row 1",FixtureCalc!F1424="blank row 2"),"",IF(LEN(INDEX(Settings!$C$6:$C$37,FixtureCalc!F1424))=0,"BYE",INDEX(Settings!$C$6:$C$37,FixtureCalc!F1424)) )),"")</f>
        <v/>
      </c>
      <c r="K1428" s="90"/>
      <c r="L1428" s="195" t="str">
        <f t="shared" si="137"/>
        <v/>
      </c>
      <c r="S1428" s="201" t="str">
        <f t="shared" si="133"/>
        <v>NO</v>
      </c>
      <c r="T1428" s="201" t="str">
        <f t="shared" si="134"/>
        <v>NO</v>
      </c>
      <c r="U1428" s="201" t="str">
        <f t="shared" si="135"/>
        <v>NO</v>
      </c>
      <c r="V1428" s="139">
        <f t="shared" si="136"/>
        <v>0</v>
      </c>
      <c r="W1428" s="199" t="str">
        <f t="shared" si="138"/>
        <v/>
      </c>
    </row>
    <row r="1429" spans="1:23" ht="18" customHeight="1" x14ac:dyDescent="0.25">
      <c r="A1429" s="69"/>
      <c r="B1429" s="81"/>
      <c r="C1429" s="110"/>
      <c r="D1429" s="145" t="str">
        <f>IFERROR(IF(FixtureCalc!C1425="-","",IF(OR(FixtureCalc!E1425="blank row 1",FixtureCalc!E1425="blank row 2"),"","Matchweek "&amp;FixtureCalc!C1425)),"")</f>
        <v/>
      </c>
      <c r="E1429" s="146" t="str">
        <f>IFERROR(IF(LEN(INDEX(Settings!$D$6:$D$37,MATCH(Fixture!F1429,Settings!$C$6:$C$37,0)))=0,"",INDEX(Settings!$D$6:$D$37,MATCH(Fixture!F1429,Settings!$C$6:$C$37,0))),"")</f>
        <v/>
      </c>
      <c r="F1429" s="187" t="str">
        <f>IFERROR(IF(FixtureCalc!C1425="-","",IF(OR(FixtureCalc!E1425="blank row 1",FixtureCalc!E1425="blank row 2"),"", IF(LEN(INDEX(Settings!$C$6:$C$37,FixtureCalc!E1425))=0,"BYE",INDEX(Settings!$C$6:$C$37,FixtureCalc!E1425))  )),"")</f>
        <v/>
      </c>
      <c r="G1429" s="113"/>
      <c r="H1429" s="82"/>
      <c r="I1429" s="113"/>
      <c r="J1429" s="177" t="str">
        <f>IFERROR(IF(FixtureCalc!C1425="-","",IF(OR(FixtureCalc!F1425="blank row 1",FixtureCalc!F1425="blank row 2"),"",IF(LEN(INDEX(Settings!$C$6:$C$37,FixtureCalc!F1425))=0,"BYE",INDEX(Settings!$C$6:$C$37,FixtureCalc!F1425)) )),"")</f>
        <v/>
      </c>
      <c r="K1429" s="90"/>
      <c r="L1429" s="195" t="str">
        <f t="shared" si="137"/>
        <v/>
      </c>
      <c r="S1429" s="201" t="str">
        <f t="shared" si="133"/>
        <v>NO</v>
      </c>
      <c r="T1429" s="201" t="str">
        <f t="shared" si="134"/>
        <v>NO</v>
      </c>
      <c r="U1429" s="201" t="str">
        <f t="shared" si="135"/>
        <v>NO</v>
      </c>
      <c r="V1429" s="139">
        <f t="shared" si="136"/>
        <v>0</v>
      </c>
      <c r="W1429" s="199" t="str">
        <f t="shared" si="138"/>
        <v/>
      </c>
    </row>
    <row r="1430" spans="1:23" ht="18" customHeight="1" x14ac:dyDescent="0.25">
      <c r="A1430" s="69"/>
      <c r="B1430" s="81"/>
      <c r="C1430" s="110"/>
      <c r="D1430" s="145" t="str">
        <f>IFERROR(IF(FixtureCalc!C1426="-","",IF(OR(FixtureCalc!E1426="blank row 1",FixtureCalc!E1426="blank row 2"),"","Matchweek "&amp;FixtureCalc!C1426)),"")</f>
        <v/>
      </c>
      <c r="E1430" s="146" t="str">
        <f>IFERROR(IF(LEN(INDEX(Settings!$D$6:$D$37,MATCH(Fixture!F1430,Settings!$C$6:$C$37,0)))=0,"",INDEX(Settings!$D$6:$D$37,MATCH(Fixture!F1430,Settings!$C$6:$C$37,0))),"")</f>
        <v/>
      </c>
      <c r="F1430" s="187" t="str">
        <f>IFERROR(IF(FixtureCalc!C1426="-","",IF(OR(FixtureCalc!E1426="blank row 1",FixtureCalc!E1426="blank row 2"),"", IF(LEN(INDEX(Settings!$C$6:$C$37,FixtureCalc!E1426))=0,"BYE",INDEX(Settings!$C$6:$C$37,FixtureCalc!E1426))  )),"")</f>
        <v/>
      </c>
      <c r="G1430" s="113"/>
      <c r="H1430" s="82"/>
      <c r="I1430" s="113"/>
      <c r="J1430" s="177" t="str">
        <f>IFERROR(IF(FixtureCalc!C1426="-","",IF(OR(FixtureCalc!F1426="blank row 1",FixtureCalc!F1426="blank row 2"),"",IF(LEN(INDEX(Settings!$C$6:$C$37,FixtureCalc!F1426))=0,"BYE",INDEX(Settings!$C$6:$C$37,FixtureCalc!F1426)) )),"")</f>
        <v/>
      </c>
      <c r="K1430" s="90"/>
      <c r="L1430" s="195" t="str">
        <f t="shared" si="137"/>
        <v/>
      </c>
      <c r="S1430" s="201" t="str">
        <f t="shared" si="133"/>
        <v>NO</v>
      </c>
      <c r="T1430" s="201" t="str">
        <f t="shared" si="134"/>
        <v>NO</v>
      </c>
      <c r="U1430" s="201" t="str">
        <f t="shared" si="135"/>
        <v>NO</v>
      </c>
      <c r="V1430" s="139">
        <f t="shared" si="136"/>
        <v>0</v>
      </c>
      <c r="W1430" s="199" t="str">
        <f t="shared" si="138"/>
        <v/>
      </c>
    </row>
    <row r="1431" spans="1:23" ht="18" customHeight="1" x14ac:dyDescent="0.25">
      <c r="A1431" s="69"/>
      <c r="B1431" s="81"/>
      <c r="C1431" s="110"/>
      <c r="D1431" s="145" t="str">
        <f>IFERROR(IF(FixtureCalc!C1427="-","",IF(OR(FixtureCalc!E1427="blank row 1",FixtureCalc!E1427="blank row 2"),"","Matchweek "&amp;FixtureCalc!C1427)),"")</f>
        <v/>
      </c>
      <c r="E1431" s="146" t="str">
        <f>IFERROR(IF(LEN(INDEX(Settings!$D$6:$D$37,MATCH(Fixture!F1431,Settings!$C$6:$C$37,0)))=0,"",INDEX(Settings!$D$6:$D$37,MATCH(Fixture!F1431,Settings!$C$6:$C$37,0))),"")</f>
        <v/>
      </c>
      <c r="F1431" s="187" t="str">
        <f>IFERROR(IF(FixtureCalc!C1427="-","",IF(OR(FixtureCalc!E1427="blank row 1",FixtureCalc!E1427="blank row 2"),"", IF(LEN(INDEX(Settings!$C$6:$C$37,FixtureCalc!E1427))=0,"BYE",INDEX(Settings!$C$6:$C$37,FixtureCalc!E1427))  )),"")</f>
        <v/>
      </c>
      <c r="G1431" s="113"/>
      <c r="H1431" s="82"/>
      <c r="I1431" s="113"/>
      <c r="J1431" s="177" t="str">
        <f>IFERROR(IF(FixtureCalc!C1427="-","",IF(OR(FixtureCalc!F1427="blank row 1",FixtureCalc!F1427="blank row 2"),"",IF(LEN(INDEX(Settings!$C$6:$C$37,FixtureCalc!F1427))=0,"BYE",INDEX(Settings!$C$6:$C$37,FixtureCalc!F1427)) )),"")</f>
        <v/>
      </c>
      <c r="K1431" s="90"/>
      <c r="L1431" s="195" t="str">
        <f t="shared" si="137"/>
        <v/>
      </c>
      <c r="S1431" s="201" t="str">
        <f t="shared" si="133"/>
        <v>NO</v>
      </c>
      <c r="T1431" s="201" t="str">
        <f t="shared" si="134"/>
        <v>NO</v>
      </c>
      <c r="U1431" s="201" t="str">
        <f t="shared" si="135"/>
        <v>NO</v>
      </c>
      <c r="V1431" s="139">
        <f t="shared" si="136"/>
        <v>0</v>
      </c>
      <c r="W1431" s="199" t="str">
        <f t="shared" si="138"/>
        <v/>
      </c>
    </row>
    <row r="1432" spans="1:23" ht="18" customHeight="1" x14ac:dyDescent="0.25">
      <c r="A1432" s="69"/>
      <c r="B1432" s="81"/>
      <c r="C1432" s="110"/>
      <c r="D1432" s="145" t="str">
        <f>IFERROR(IF(FixtureCalc!C1428="-","",IF(OR(FixtureCalc!E1428="blank row 1",FixtureCalc!E1428="blank row 2"),"","Matchweek "&amp;FixtureCalc!C1428)),"")</f>
        <v/>
      </c>
      <c r="E1432" s="146" t="str">
        <f>IFERROR(IF(LEN(INDEX(Settings!$D$6:$D$37,MATCH(Fixture!F1432,Settings!$C$6:$C$37,0)))=0,"",INDEX(Settings!$D$6:$D$37,MATCH(Fixture!F1432,Settings!$C$6:$C$37,0))),"")</f>
        <v/>
      </c>
      <c r="F1432" s="187" t="str">
        <f>IFERROR(IF(FixtureCalc!C1428="-","",IF(OR(FixtureCalc!E1428="blank row 1",FixtureCalc!E1428="blank row 2"),"", IF(LEN(INDEX(Settings!$C$6:$C$37,FixtureCalc!E1428))=0,"BYE",INDEX(Settings!$C$6:$C$37,FixtureCalc!E1428))  )),"")</f>
        <v/>
      </c>
      <c r="G1432" s="113"/>
      <c r="H1432" s="82"/>
      <c r="I1432" s="113"/>
      <c r="J1432" s="177" t="str">
        <f>IFERROR(IF(FixtureCalc!C1428="-","",IF(OR(FixtureCalc!F1428="blank row 1",FixtureCalc!F1428="blank row 2"),"",IF(LEN(INDEX(Settings!$C$6:$C$37,FixtureCalc!F1428))=0,"BYE",INDEX(Settings!$C$6:$C$37,FixtureCalc!F1428)) )),"")</f>
        <v/>
      </c>
      <c r="K1432" s="90"/>
      <c r="L1432" s="195" t="str">
        <f t="shared" si="137"/>
        <v/>
      </c>
      <c r="S1432" s="201" t="str">
        <f t="shared" si="133"/>
        <v>NO</v>
      </c>
      <c r="T1432" s="201" t="str">
        <f t="shared" si="134"/>
        <v>NO</v>
      </c>
      <c r="U1432" s="201" t="str">
        <f t="shared" si="135"/>
        <v>NO</v>
      </c>
      <c r="V1432" s="139">
        <f t="shared" si="136"/>
        <v>0</v>
      </c>
      <c r="W1432" s="199" t="str">
        <f t="shared" si="138"/>
        <v/>
      </c>
    </row>
    <row r="1433" spans="1:23" ht="18" customHeight="1" x14ac:dyDescent="0.25">
      <c r="A1433" s="69"/>
      <c r="B1433" s="81"/>
      <c r="C1433" s="110"/>
      <c r="D1433" s="145" t="str">
        <f>IFERROR(IF(FixtureCalc!C1429="-","",IF(OR(FixtureCalc!E1429="blank row 1",FixtureCalc!E1429="blank row 2"),"","Matchweek "&amp;FixtureCalc!C1429)),"")</f>
        <v/>
      </c>
      <c r="E1433" s="146" t="str">
        <f>IFERROR(IF(LEN(INDEX(Settings!$D$6:$D$37,MATCH(Fixture!F1433,Settings!$C$6:$C$37,0)))=0,"",INDEX(Settings!$D$6:$D$37,MATCH(Fixture!F1433,Settings!$C$6:$C$37,0))),"")</f>
        <v/>
      </c>
      <c r="F1433" s="187" t="str">
        <f>IFERROR(IF(FixtureCalc!C1429="-","",IF(OR(FixtureCalc!E1429="blank row 1",FixtureCalc!E1429="blank row 2"),"", IF(LEN(INDEX(Settings!$C$6:$C$37,FixtureCalc!E1429))=0,"BYE",INDEX(Settings!$C$6:$C$37,FixtureCalc!E1429))  )),"")</f>
        <v/>
      </c>
      <c r="G1433" s="113"/>
      <c r="H1433" s="82"/>
      <c r="I1433" s="113"/>
      <c r="J1433" s="177" t="str">
        <f>IFERROR(IF(FixtureCalc!C1429="-","",IF(OR(FixtureCalc!F1429="blank row 1",FixtureCalc!F1429="blank row 2"),"",IF(LEN(INDEX(Settings!$C$6:$C$37,FixtureCalc!F1429))=0,"BYE",INDEX(Settings!$C$6:$C$37,FixtureCalc!F1429)) )),"")</f>
        <v/>
      </c>
      <c r="K1433" s="90"/>
      <c r="L1433" s="195" t="str">
        <f t="shared" si="137"/>
        <v/>
      </c>
      <c r="S1433" s="201" t="str">
        <f t="shared" si="133"/>
        <v>NO</v>
      </c>
      <c r="T1433" s="201" t="str">
        <f t="shared" si="134"/>
        <v>NO</v>
      </c>
      <c r="U1433" s="201" t="str">
        <f t="shared" si="135"/>
        <v>NO</v>
      </c>
      <c r="V1433" s="139">
        <f t="shared" si="136"/>
        <v>0</v>
      </c>
      <c r="W1433" s="199" t="str">
        <f t="shared" si="138"/>
        <v/>
      </c>
    </row>
    <row r="1434" spans="1:23" ht="18" customHeight="1" x14ac:dyDescent="0.25">
      <c r="A1434" s="69"/>
      <c r="B1434" s="81"/>
      <c r="C1434" s="110"/>
      <c r="D1434" s="145" t="str">
        <f>IFERROR(IF(FixtureCalc!C1430="-","",IF(OR(FixtureCalc!E1430="blank row 1",FixtureCalc!E1430="blank row 2"),"","Matchweek "&amp;FixtureCalc!C1430)),"")</f>
        <v/>
      </c>
      <c r="E1434" s="146" t="str">
        <f>IFERROR(IF(LEN(INDEX(Settings!$D$6:$D$37,MATCH(Fixture!F1434,Settings!$C$6:$C$37,0)))=0,"",INDEX(Settings!$D$6:$D$37,MATCH(Fixture!F1434,Settings!$C$6:$C$37,0))),"")</f>
        <v/>
      </c>
      <c r="F1434" s="187" t="str">
        <f>IFERROR(IF(FixtureCalc!C1430="-","",IF(OR(FixtureCalc!E1430="blank row 1",FixtureCalc!E1430="blank row 2"),"", IF(LEN(INDEX(Settings!$C$6:$C$37,FixtureCalc!E1430))=0,"BYE",INDEX(Settings!$C$6:$C$37,FixtureCalc!E1430))  )),"")</f>
        <v/>
      </c>
      <c r="G1434" s="113"/>
      <c r="H1434" s="82"/>
      <c r="I1434" s="113"/>
      <c r="J1434" s="177" t="str">
        <f>IFERROR(IF(FixtureCalc!C1430="-","",IF(OR(FixtureCalc!F1430="blank row 1",FixtureCalc!F1430="blank row 2"),"",IF(LEN(INDEX(Settings!$C$6:$C$37,FixtureCalc!F1430))=0,"BYE",INDEX(Settings!$C$6:$C$37,FixtureCalc!F1430)) )),"")</f>
        <v/>
      </c>
      <c r="K1434" s="90"/>
      <c r="L1434" s="195" t="str">
        <f t="shared" si="137"/>
        <v/>
      </c>
      <c r="S1434" s="201" t="str">
        <f t="shared" si="133"/>
        <v>NO</v>
      </c>
      <c r="T1434" s="201" t="str">
        <f t="shared" si="134"/>
        <v>NO</v>
      </c>
      <c r="U1434" s="201" t="str">
        <f t="shared" si="135"/>
        <v>NO</v>
      </c>
      <c r="V1434" s="139">
        <f t="shared" si="136"/>
        <v>0</v>
      </c>
      <c r="W1434" s="199" t="str">
        <f t="shared" si="138"/>
        <v/>
      </c>
    </row>
    <row r="1435" spans="1:23" ht="18" customHeight="1" x14ac:dyDescent="0.25">
      <c r="A1435" s="69"/>
      <c r="B1435" s="81"/>
      <c r="C1435" s="110"/>
      <c r="D1435" s="145" t="str">
        <f>IFERROR(IF(FixtureCalc!C1431="-","",IF(OR(FixtureCalc!E1431="blank row 1",FixtureCalc!E1431="blank row 2"),"","Matchweek "&amp;FixtureCalc!C1431)),"")</f>
        <v/>
      </c>
      <c r="E1435" s="146" t="str">
        <f>IFERROR(IF(LEN(INDEX(Settings!$D$6:$D$37,MATCH(Fixture!F1435,Settings!$C$6:$C$37,0)))=0,"",INDEX(Settings!$D$6:$D$37,MATCH(Fixture!F1435,Settings!$C$6:$C$37,0))),"")</f>
        <v/>
      </c>
      <c r="F1435" s="187" t="str">
        <f>IFERROR(IF(FixtureCalc!C1431="-","",IF(OR(FixtureCalc!E1431="blank row 1",FixtureCalc!E1431="blank row 2"),"", IF(LEN(INDEX(Settings!$C$6:$C$37,FixtureCalc!E1431))=0,"BYE",INDEX(Settings!$C$6:$C$37,FixtureCalc!E1431))  )),"")</f>
        <v/>
      </c>
      <c r="G1435" s="113"/>
      <c r="H1435" s="82"/>
      <c r="I1435" s="113"/>
      <c r="J1435" s="177" t="str">
        <f>IFERROR(IF(FixtureCalc!C1431="-","",IF(OR(FixtureCalc!F1431="blank row 1",FixtureCalc!F1431="blank row 2"),"",IF(LEN(INDEX(Settings!$C$6:$C$37,FixtureCalc!F1431))=0,"BYE",INDEX(Settings!$C$6:$C$37,FixtureCalc!F1431)) )),"")</f>
        <v/>
      </c>
      <c r="K1435" s="90"/>
      <c r="L1435" s="195" t="str">
        <f t="shared" si="137"/>
        <v/>
      </c>
      <c r="S1435" s="201" t="str">
        <f t="shared" si="133"/>
        <v>NO</v>
      </c>
      <c r="T1435" s="201" t="str">
        <f t="shared" si="134"/>
        <v>NO</v>
      </c>
      <c r="U1435" s="201" t="str">
        <f t="shared" si="135"/>
        <v>NO</v>
      </c>
      <c r="V1435" s="139">
        <f t="shared" si="136"/>
        <v>0</v>
      </c>
      <c r="W1435" s="199" t="str">
        <f t="shared" si="138"/>
        <v/>
      </c>
    </row>
    <row r="1436" spans="1:23" ht="18" customHeight="1" x14ac:dyDescent="0.25">
      <c r="A1436" s="69"/>
      <c r="B1436" s="81"/>
      <c r="C1436" s="110"/>
      <c r="D1436" s="145" t="str">
        <f>IFERROR(IF(FixtureCalc!C1432="-","",IF(OR(FixtureCalc!E1432="blank row 1",FixtureCalc!E1432="blank row 2"),"","Matchweek "&amp;FixtureCalc!C1432)),"")</f>
        <v/>
      </c>
      <c r="E1436" s="146" t="str">
        <f>IFERROR(IF(LEN(INDEX(Settings!$D$6:$D$37,MATCH(Fixture!F1436,Settings!$C$6:$C$37,0)))=0,"",INDEX(Settings!$D$6:$D$37,MATCH(Fixture!F1436,Settings!$C$6:$C$37,0))),"")</f>
        <v/>
      </c>
      <c r="F1436" s="187" t="str">
        <f>IFERROR(IF(FixtureCalc!C1432="-","",IF(OR(FixtureCalc!E1432="blank row 1",FixtureCalc!E1432="blank row 2"),"", IF(LEN(INDEX(Settings!$C$6:$C$37,FixtureCalc!E1432))=0,"BYE",INDEX(Settings!$C$6:$C$37,FixtureCalc!E1432))  )),"")</f>
        <v/>
      </c>
      <c r="G1436" s="113"/>
      <c r="H1436" s="82"/>
      <c r="I1436" s="113"/>
      <c r="J1436" s="177" t="str">
        <f>IFERROR(IF(FixtureCalc!C1432="-","",IF(OR(FixtureCalc!F1432="blank row 1",FixtureCalc!F1432="blank row 2"),"",IF(LEN(INDEX(Settings!$C$6:$C$37,FixtureCalc!F1432))=0,"BYE",INDEX(Settings!$C$6:$C$37,FixtureCalc!F1432)) )),"")</f>
        <v/>
      </c>
      <c r="K1436" s="90"/>
      <c r="L1436" s="195" t="str">
        <f t="shared" si="137"/>
        <v/>
      </c>
      <c r="S1436" s="201" t="str">
        <f t="shared" si="133"/>
        <v>NO</v>
      </c>
      <c r="T1436" s="201" t="str">
        <f t="shared" si="134"/>
        <v>NO</v>
      </c>
      <c r="U1436" s="201" t="str">
        <f t="shared" si="135"/>
        <v>NO</v>
      </c>
      <c r="V1436" s="139">
        <f t="shared" si="136"/>
        <v>0</v>
      </c>
      <c r="W1436" s="199" t="str">
        <f t="shared" si="138"/>
        <v/>
      </c>
    </row>
    <row r="1437" spans="1:23" ht="18" customHeight="1" x14ac:dyDescent="0.25">
      <c r="A1437" s="69"/>
      <c r="B1437" s="81"/>
      <c r="C1437" s="110"/>
      <c r="D1437" s="145" t="str">
        <f>IFERROR(IF(FixtureCalc!C1433="-","",IF(OR(FixtureCalc!E1433="blank row 1",FixtureCalc!E1433="blank row 2"),"","Matchweek "&amp;FixtureCalc!C1433)),"")</f>
        <v/>
      </c>
      <c r="E1437" s="146" t="str">
        <f>IFERROR(IF(LEN(INDEX(Settings!$D$6:$D$37,MATCH(Fixture!F1437,Settings!$C$6:$C$37,0)))=0,"",INDEX(Settings!$D$6:$D$37,MATCH(Fixture!F1437,Settings!$C$6:$C$37,0))),"")</f>
        <v/>
      </c>
      <c r="F1437" s="187" t="str">
        <f>IFERROR(IF(FixtureCalc!C1433="-","",IF(OR(FixtureCalc!E1433="blank row 1",FixtureCalc!E1433="blank row 2"),"", IF(LEN(INDEX(Settings!$C$6:$C$37,FixtureCalc!E1433))=0,"BYE",INDEX(Settings!$C$6:$C$37,FixtureCalc!E1433))  )),"")</f>
        <v/>
      </c>
      <c r="G1437" s="113"/>
      <c r="H1437" s="82"/>
      <c r="I1437" s="113"/>
      <c r="J1437" s="177" t="str">
        <f>IFERROR(IF(FixtureCalc!C1433="-","",IF(OR(FixtureCalc!F1433="blank row 1",FixtureCalc!F1433="blank row 2"),"",IF(LEN(INDEX(Settings!$C$6:$C$37,FixtureCalc!F1433))=0,"BYE",INDEX(Settings!$C$6:$C$37,FixtureCalc!F1433)) )),"")</f>
        <v/>
      </c>
      <c r="K1437" s="90"/>
      <c r="L1437" s="195" t="str">
        <f t="shared" si="137"/>
        <v/>
      </c>
      <c r="S1437" s="201" t="str">
        <f t="shared" si="133"/>
        <v>NO</v>
      </c>
      <c r="T1437" s="201" t="str">
        <f t="shared" si="134"/>
        <v>NO</v>
      </c>
      <c r="U1437" s="201" t="str">
        <f t="shared" si="135"/>
        <v>NO</v>
      </c>
      <c r="V1437" s="139">
        <f t="shared" si="136"/>
        <v>0</v>
      </c>
      <c r="W1437" s="199" t="str">
        <f t="shared" si="138"/>
        <v/>
      </c>
    </row>
    <row r="1438" spans="1:23" ht="18" customHeight="1" x14ac:dyDescent="0.25">
      <c r="A1438" s="69"/>
      <c r="B1438" s="81"/>
      <c r="C1438" s="110"/>
      <c r="D1438" s="145" t="str">
        <f>IFERROR(IF(FixtureCalc!C1434="-","",IF(OR(FixtureCalc!E1434="blank row 1",FixtureCalc!E1434="blank row 2"),"","Matchweek "&amp;FixtureCalc!C1434)),"")</f>
        <v/>
      </c>
      <c r="E1438" s="146" t="str">
        <f>IFERROR(IF(LEN(INDEX(Settings!$D$6:$D$37,MATCH(Fixture!F1438,Settings!$C$6:$C$37,0)))=0,"",INDEX(Settings!$D$6:$D$37,MATCH(Fixture!F1438,Settings!$C$6:$C$37,0))),"")</f>
        <v/>
      </c>
      <c r="F1438" s="187" t="str">
        <f>IFERROR(IF(FixtureCalc!C1434="-","",IF(OR(FixtureCalc!E1434="blank row 1",FixtureCalc!E1434="blank row 2"),"", IF(LEN(INDEX(Settings!$C$6:$C$37,FixtureCalc!E1434))=0,"BYE",INDEX(Settings!$C$6:$C$37,FixtureCalc!E1434))  )),"")</f>
        <v/>
      </c>
      <c r="G1438" s="113"/>
      <c r="H1438" s="82"/>
      <c r="I1438" s="113"/>
      <c r="J1438" s="177" t="str">
        <f>IFERROR(IF(FixtureCalc!C1434="-","",IF(OR(FixtureCalc!F1434="blank row 1",FixtureCalc!F1434="blank row 2"),"",IF(LEN(INDEX(Settings!$C$6:$C$37,FixtureCalc!F1434))=0,"BYE",INDEX(Settings!$C$6:$C$37,FixtureCalc!F1434)) )),"")</f>
        <v/>
      </c>
      <c r="K1438" s="90"/>
      <c r="L1438" s="195" t="str">
        <f t="shared" si="137"/>
        <v/>
      </c>
      <c r="S1438" s="201" t="str">
        <f t="shared" si="133"/>
        <v>NO</v>
      </c>
      <c r="T1438" s="201" t="str">
        <f t="shared" si="134"/>
        <v>NO</v>
      </c>
      <c r="U1438" s="201" t="str">
        <f t="shared" si="135"/>
        <v>NO</v>
      </c>
      <c r="V1438" s="139">
        <f t="shared" si="136"/>
        <v>0</v>
      </c>
      <c r="W1438" s="199" t="str">
        <f t="shared" si="138"/>
        <v/>
      </c>
    </row>
    <row r="1439" spans="1:23" ht="18" customHeight="1" x14ac:dyDescent="0.25">
      <c r="A1439" s="69"/>
      <c r="B1439" s="81"/>
      <c r="C1439" s="110"/>
      <c r="D1439" s="145" t="str">
        <f>IFERROR(IF(FixtureCalc!C1435="-","",IF(OR(FixtureCalc!E1435="blank row 1",FixtureCalc!E1435="blank row 2"),"","Matchweek "&amp;FixtureCalc!C1435)),"")</f>
        <v/>
      </c>
      <c r="E1439" s="146" t="str">
        <f>IFERROR(IF(LEN(INDEX(Settings!$D$6:$D$37,MATCH(Fixture!F1439,Settings!$C$6:$C$37,0)))=0,"",INDEX(Settings!$D$6:$D$37,MATCH(Fixture!F1439,Settings!$C$6:$C$37,0))),"")</f>
        <v/>
      </c>
      <c r="F1439" s="187" t="str">
        <f>IFERROR(IF(FixtureCalc!C1435="-","",IF(OR(FixtureCalc!E1435="blank row 1",FixtureCalc!E1435="blank row 2"),"", IF(LEN(INDEX(Settings!$C$6:$C$37,FixtureCalc!E1435))=0,"BYE",INDEX(Settings!$C$6:$C$37,FixtureCalc!E1435))  )),"")</f>
        <v/>
      </c>
      <c r="G1439" s="113"/>
      <c r="H1439" s="82"/>
      <c r="I1439" s="113"/>
      <c r="J1439" s="177" t="str">
        <f>IFERROR(IF(FixtureCalc!C1435="-","",IF(OR(FixtureCalc!F1435="blank row 1",FixtureCalc!F1435="blank row 2"),"",IF(LEN(INDEX(Settings!$C$6:$C$37,FixtureCalc!F1435))=0,"BYE",INDEX(Settings!$C$6:$C$37,FixtureCalc!F1435)) )),"")</f>
        <v/>
      </c>
      <c r="K1439" s="90"/>
      <c r="L1439" s="195" t="str">
        <f t="shared" si="137"/>
        <v/>
      </c>
      <c r="S1439" s="201" t="str">
        <f t="shared" si="133"/>
        <v>NO</v>
      </c>
      <c r="T1439" s="201" t="str">
        <f t="shared" si="134"/>
        <v>NO</v>
      </c>
      <c r="U1439" s="201" t="str">
        <f t="shared" si="135"/>
        <v>NO</v>
      </c>
      <c r="V1439" s="139">
        <f t="shared" si="136"/>
        <v>0</v>
      </c>
      <c r="W1439" s="199" t="str">
        <f t="shared" si="138"/>
        <v/>
      </c>
    </row>
    <row r="1440" spans="1:23" ht="18" customHeight="1" x14ac:dyDescent="0.25">
      <c r="A1440" s="69"/>
      <c r="B1440" s="81"/>
      <c r="C1440" s="110"/>
      <c r="D1440" s="145" t="str">
        <f>IFERROR(IF(FixtureCalc!C1436="-","",IF(OR(FixtureCalc!E1436="blank row 1",FixtureCalc!E1436="blank row 2"),"","Matchweek "&amp;FixtureCalc!C1436)),"")</f>
        <v/>
      </c>
      <c r="E1440" s="146" t="str">
        <f>IFERROR(IF(LEN(INDEX(Settings!$D$6:$D$37,MATCH(Fixture!F1440,Settings!$C$6:$C$37,0)))=0,"",INDEX(Settings!$D$6:$D$37,MATCH(Fixture!F1440,Settings!$C$6:$C$37,0))),"")</f>
        <v/>
      </c>
      <c r="F1440" s="187" t="str">
        <f>IFERROR(IF(FixtureCalc!C1436="-","",IF(OR(FixtureCalc!E1436="blank row 1",FixtureCalc!E1436="blank row 2"),"", IF(LEN(INDEX(Settings!$C$6:$C$37,FixtureCalc!E1436))=0,"BYE",INDEX(Settings!$C$6:$C$37,FixtureCalc!E1436))  )),"")</f>
        <v/>
      </c>
      <c r="G1440" s="113"/>
      <c r="H1440" s="82"/>
      <c r="I1440" s="113"/>
      <c r="J1440" s="177" t="str">
        <f>IFERROR(IF(FixtureCalc!C1436="-","",IF(OR(FixtureCalc!F1436="blank row 1",FixtureCalc!F1436="blank row 2"),"",IF(LEN(INDEX(Settings!$C$6:$C$37,FixtureCalc!F1436))=0,"BYE",INDEX(Settings!$C$6:$C$37,FixtureCalc!F1436)) )),"")</f>
        <v/>
      </c>
      <c r="K1440" s="90"/>
      <c r="L1440" s="195" t="str">
        <f t="shared" si="137"/>
        <v/>
      </c>
      <c r="S1440" s="201" t="str">
        <f t="shared" si="133"/>
        <v>NO</v>
      </c>
      <c r="T1440" s="201" t="str">
        <f t="shared" si="134"/>
        <v>NO</v>
      </c>
      <c r="U1440" s="201" t="str">
        <f t="shared" si="135"/>
        <v>NO</v>
      </c>
      <c r="V1440" s="139">
        <f t="shared" si="136"/>
        <v>0</v>
      </c>
      <c r="W1440" s="199" t="str">
        <f t="shared" si="138"/>
        <v/>
      </c>
    </row>
    <row r="1441" spans="1:23" ht="18" customHeight="1" x14ac:dyDescent="0.25">
      <c r="A1441" s="69"/>
      <c r="B1441" s="81"/>
      <c r="C1441" s="110"/>
      <c r="D1441" s="145" t="str">
        <f>IFERROR(IF(FixtureCalc!C1437="-","",IF(OR(FixtureCalc!E1437="blank row 1",FixtureCalc!E1437="blank row 2"),"","Matchweek "&amp;FixtureCalc!C1437)),"")</f>
        <v/>
      </c>
      <c r="E1441" s="146" t="str">
        <f>IFERROR(IF(LEN(INDEX(Settings!$D$6:$D$37,MATCH(Fixture!F1441,Settings!$C$6:$C$37,0)))=0,"",INDEX(Settings!$D$6:$D$37,MATCH(Fixture!F1441,Settings!$C$6:$C$37,0))),"")</f>
        <v/>
      </c>
      <c r="F1441" s="187" t="str">
        <f>IFERROR(IF(FixtureCalc!C1437="-","",IF(OR(FixtureCalc!E1437="blank row 1",FixtureCalc!E1437="blank row 2"),"", IF(LEN(INDEX(Settings!$C$6:$C$37,FixtureCalc!E1437))=0,"BYE",INDEX(Settings!$C$6:$C$37,FixtureCalc!E1437))  )),"")</f>
        <v/>
      </c>
      <c r="G1441" s="113"/>
      <c r="H1441" s="82"/>
      <c r="I1441" s="113"/>
      <c r="J1441" s="177" t="str">
        <f>IFERROR(IF(FixtureCalc!C1437="-","",IF(OR(FixtureCalc!F1437="blank row 1",FixtureCalc!F1437="blank row 2"),"",IF(LEN(INDEX(Settings!$C$6:$C$37,FixtureCalc!F1437))=0,"BYE",INDEX(Settings!$C$6:$C$37,FixtureCalc!F1437)) )),"")</f>
        <v/>
      </c>
      <c r="K1441" s="90"/>
      <c r="L1441" s="195" t="str">
        <f t="shared" si="137"/>
        <v/>
      </c>
      <c r="S1441" s="201" t="str">
        <f t="shared" si="133"/>
        <v>NO</v>
      </c>
      <c r="T1441" s="201" t="str">
        <f t="shared" si="134"/>
        <v>NO</v>
      </c>
      <c r="U1441" s="201" t="str">
        <f t="shared" si="135"/>
        <v>NO</v>
      </c>
      <c r="V1441" s="139">
        <f t="shared" si="136"/>
        <v>0</v>
      </c>
      <c r="W1441" s="199" t="str">
        <f t="shared" si="138"/>
        <v/>
      </c>
    </row>
    <row r="1442" spans="1:23" ht="18" customHeight="1" x14ac:dyDescent="0.25">
      <c r="A1442" s="69"/>
      <c r="B1442" s="81"/>
      <c r="C1442" s="110"/>
      <c r="D1442" s="145" t="str">
        <f>IFERROR(IF(FixtureCalc!C1438="-","",IF(OR(FixtureCalc!E1438="blank row 1",FixtureCalc!E1438="blank row 2"),"","Matchweek "&amp;FixtureCalc!C1438)),"")</f>
        <v/>
      </c>
      <c r="E1442" s="146" t="str">
        <f>IFERROR(IF(LEN(INDEX(Settings!$D$6:$D$37,MATCH(Fixture!F1442,Settings!$C$6:$C$37,0)))=0,"",INDEX(Settings!$D$6:$D$37,MATCH(Fixture!F1442,Settings!$C$6:$C$37,0))),"")</f>
        <v/>
      </c>
      <c r="F1442" s="187" t="str">
        <f>IFERROR(IF(FixtureCalc!C1438="-","",IF(OR(FixtureCalc!E1438="blank row 1",FixtureCalc!E1438="blank row 2"),"", IF(LEN(INDEX(Settings!$C$6:$C$37,FixtureCalc!E1438))=0,"BYE",INDEX(Settings!$C$6:$C$37,FixtureCalc!E1438))  )),"")</f>
        <v/>
      </c>
      <c r="G1442" s="113"/>
      <c r="H1442" s="82"/>
      <c r="I1442" s="113"/>
      <c r="J1442" s="177" t="str">
        <f>IFERROR(IF(FixtureCalc!C1438="-","",IF(OR(FixtureCalc!F1438="blank row 1",FixtureCalc!F1438="blank row 2"),"",IF(LEN(INDEX(Settings!$C$6:$C$37,FixtureCalc!F1438))=0,"BYE",INDEX(Settings!$C$6:$C$37,FixtureCalc!F1438)) )),"")</f>
        <v/>
      </c>
      <c r="K1442" s="90"/>
      <c r="L1442" s="195" t="str">
        <f t="shared" si="137"/>
        <v/>
      </c>
      <c r="S1442" s="201" t="str">
        <f t="shared" si="133"/>
        <v>NO</v>
      </c>
      <c r="T1442" s="201" t="str">
        <f t="shared" si="134"/>
        <v>NO</v>
      </c>
      <c r="U1442" s="201" t="str">
        <f t="shared" si="135"/>
        <v>NO</v>
      </c>
      <c r="V1442" s="139">
        <f t="shared" si="136"/>
        <v>0</v>
      </c>
      <c r="W1442" s="199" t="str">
        <f t="shared" si="138"/>
        <v/>
      </c>
    </row>
    <row r="1443" spans="1:23" ht="18" customHeight="1" x14ac:dyDescent="0.25">
      <c r="A1443" s="69"/>
      <c r="B1443" s="81"/>
      <c r="C1443" s="110"/>
      <c r="D1443" s="145" t="str">
        <f>IFERROR(IF(FixtureCalc!C1439="-","",IF(OR(FixtureCalc!E1439="blank row 1",FixtureCalc!E1439="blank row 2"),"","Matchweek "&amp;FixtureCalc!C1439)),"")</f>
        <v/>
      </c>
      <c r="E1443" s="146" t="str">
        <f>IFERROR(IF(LEN(INDEX(Settings!$D$6:$D$37,MATCH(Fixture!F1443,Settings!$C$6:$C$37,0)))=0,"",INDEX(Settings!$D$6:$D$37,MATCH(Fixture!F1443,Settings!$C$6:$C$37,0))),"")</f>
        <v/>
      </c>
      <c r="F1443" s="187" t="str">
        <f>IFERROR(IF(FixtureCalc!C1439="-","",IF(OR(FixtureCalc!E1439="blank row 1",FixtureCalc!E1439="blank row 2"),"", IF(LEN(INDEX(Settings!$C$6:$C$37,FixtureCalc!E1439))=0,"BYE",INDEX(Settings!$C$6:$C$37,FixtureCalc!E1439))  )),"")</f>
        <v/>
      </c>
      <c r="G1443" s="113"/>
      <c r="H1443" s="82"/>
      <c r="I1443" s="113"/>
      <c r="J1443" s="177" t="str">
        <f>IFERROR(IF(FixtureCalc!C1439="-","",IF(OR(FixtureCalc!F1439="blank row 1",FixtureCalc!F1439="blank row 2"),"",IF(LEN(INDEX(Settings!$C$6:$C$37,FixtureCalc!F1439))=0,"BYE",INDEX(Settings!$C$6:$C$37,FixtureCalc!F1439)) )),"")</f>
        <v/>
      </c>
      <c r="K1443" s="90"/>
      <c r="L1443" s="195" t="str">
        <f t="shared" si="137"/>
        <v/>
      </c>
      <c r="S1443" s="201" t="str">
        <f t="shared" si="133"/>
        <v>NO</v>
      </c>
      <c r="T1443" s="201" t="str">
        <f t="shared" si="134"/>
        <v>NO</v>
      </c>
      <c r="U1443" s="201" t="str">
        <f t="shared" si="135"/>
        <v>NO</v>
      </c>
      <c r="V1443" s="139">
        <f t="shared" si="136"/>
        <v>0</v>
      </c>
      <c r="W1443" s="199" t="str">
        <f t="shared" si="138"/>
        <v/>
      </c>
    </row>
    <row r="1444" spans="1:23" ht="18" customHeight="1" x14ac:dyDescent="0.25">
      <c r="A1444" s="69"/>
      <c r="B1444" s="81"/>
      <c r="C1444" s="110"/>
      <c r="D1444" s="145" t="str">
        <f>IFERROR(IF(FixtureCalc!C1440="-","",IF(OR(FixtureCalc!E1440="blank row 1",FixtureCalc!E1440="blank row 2"),"","Matchweek "&amp;FixtureCalc!C1440)),"")</f>
        <v/>
      </c>
      <c r="E1444" s="146" t="str">
        <f>IFERROR(IF(LEN(INDEX(Settings!$D$6:$D$37,MATCH(Fixture!F1444,Settings!$C$6:$C$37,0)))=0,"",INDEX(Settings!$D$6:$D$37,MATCH(Fixture!F1444,Settings!$C$6:$C$37,0))),"")</f>
        <v/>
      </c>
      <c r="F1444" s="187" t="str">
        <f>IFERROR(IF(FixtureCalc!C1440="-","",IF(OR(FixtureCalc!E1440="blank row 1",FixtureCalc!E1440="blank row 2"),"", IF(LEN(INDEX(Settings!$C$6:$C$37,FixtureCalc!E1440))=0,"BYE",INDEX(Settings!$C$6:$C$37,FixtureCalc!E1440))  )),"")</f>
        <v/>
      </c>
      <c r="G1444" s="113"/>
      <c r="H1444" s="82"/>
      <c r="I1444" s="113"/>
      <c r="J1444" s="177" t="str">
        <f>IFERROR(IF(FixtureCalc!C1440="-","",IF(OR(FixtureCalc!F1440="blank row 1",FixtureCalc!F1440="blank row 2"),"",IF(LEN(INDEX(Settings!$C$6:$C$37,FixtureCalc!F1440))=0,"BYE",INDEX(Settings!$C$6:$C$37,FixtureCalc!F1440)) )),"")</f>
        <v/>
      </c>
      <c r="K1444" s="90"/>
      <c r="L1444" s="195" t="str">
        <f t="shared" si="137"/>
        <v/>
      </c>
      <c r="S1444" s="201" t="str">
        <f t="shared" si="133"/>
        <v>NO</v>
      </c>
      <c r="T1444" s="201" t="str">
        <f t="shared" si="134"/>
        <v>NO</v>
      </c>
      <c r="U1444" s="201" t="str">
        <f t="shared" si="135"/>
        <v>NO</v>
      </c>
      <c r="V1444" s="139">
        <f t="shared" si="136"/>
        <v>0</v>
      </c>
      <c r="W1444" s="199" t="str">
        <f t="shared" si="138"/>
        <v/>
      </c>
    </row>
    <row r="1445" spans="1:23" ht="18" customHeight="1" x14ac:dyDescent="0.25">
      <c r="A1445" s="69"/>
      <c r="B1445" s="81"/>
      <c r="C1445" s="110"/>
      <c r="D1445" s="145" t="str">
        <f>IFERROR(IF(FixtureCalc!C1441="-","",IF(OR(FixtureCalc!E1441="blank row 1",FixtureCalc!E1441="blank row 2"),"","Matchweek "&amp;FixtureCalc!C1441)),"")</f>
        <v/>
      </c>
      <c r="E1445" s="146" t="str">
        <f>IFERROR(IF(LEN(INDEX(Settings!$D$6:$D$37,MATCH(Fixture!F1445,Settings!$C$6:$C$37,0)))=0,"",INDEX(Settings!$D$6:$D$37,MATCH(Fixture!F1445,Settings!$C$6:$C$37,0))),"")</f>
        <v/>
      </c>
      <c r="F1445" s="187" t="str">
        <f>IFERROR(IF(FixtureCalc!C1441="-","",IF(OR(FixtureCalc!E1441="blank row 1",FixtureCalc!E1441="blank row 2"),"", IF(LEN(INDEX(Settings!$C$6:$C$37,FixtureCalc!E1441))=0,"BYE",INDEX(Settings!$C$6:$C$37,FixtureCalc!E1441))  )),"")</f>
        <v/>
      </c>
      <c r="G1445" s="113"/>
      <c r="H1445" s="82"/>
      <c r="I1445" s="113"/>
      <c r="J1445" s="177" t="str">
        <f>IFERROR(IF(FixtureCalc!C1441="-","",IF(OR(FixtureCalc!F1441="blank row 1",FixtureCalc!F1441="blank row 2"),"",IF(LEN(INDEX(Settings!$C$6:$C$37,FixtureCalc!F1441))=0,"BYE",INDEX(Settings!$C$6:$C$37,FixtureCalc!F1441)) )),"")</f>
        <v/>
      </c>
      <c r="K1445" s="90"/>
      <c r="L1445" s="195" t="str">
        <f t="shared" si="137"/>
        <v/>
      </c>
      <c r="S1445" s="201" t="str">
        <f t="shared" si="133"/>
        <v>NO</v>
      </c>
      <c r="T1445" s="201" t="str">
        <f t="shared" si="134"/>
        <v>NO</v>
      </c>
      <c r="U1445" s="201" t="str">
        <f t="shared" si="135"/>
        <v>NO</v>
      </c>
      <c r="V1445" s="139">
        <f t="shared" si="136"/>
        <v>0</v>
      </c>
      <c r="W1445" s="199" t="str">
        <f t="shared" si="138"/>
        <v/>
      </c>
    </row>
    <row r="1446" spans="1:23" ht="18" customHeight="1" x14ac:dyDescent="0.25">
      <c r="A1446" s="69"/>
      <c r="B1446" s="81"/>
      <c r="C1446" s="110"/>
      <c r="D1446" s="145" t="str">
        <f>IFERROR(IF(FixtureCalc!C1442="-","",IF(OR(FixtureCalc!E1442="blank row 1",FixtureCalc!E1442="blank row 2"),"","Matchweek "&amp;FixtureCalc!C1442)),"")</f>
        <v/>
      </c>
      <c r="E1446" s="146" t="str">
        <f>IFERROR(IF(LEN(INDEX(Settings!$D$6:$D$37,MATCH(Fixture!F1446,Settings!$C$6:$C$37,0)))=0,"",INDEX(Settings!$D$6:$D$37,MATCH(Fixture!F1446,Settings!$C$6:$C$37,0))),"")</f>
        <v/>
      </c>
      <c r="F1446" s="187" t="str">
        <f>IFERROR(IF(FixtureCalc!C1442="-","",IF(OR(FixtureCalc!E1442="blank row 1",FixtureCalc!E1442="blank row 2"),"", IF(LEN(INDEX(Settings!$C$6:$C$37,FixtureCalc!E1442))=0,"BYE",INDEX(Settings!$C$6:$C$37,FixtureCalc!E1442))  )),"")</f>
        <v/>
      </c>
      <c r="G1446" s="113"/>
      <c r="H1446" s="82"/>
      <c r="I1446" s="113"/>
      <c r="J1446" s="177" t="str">
        <f>IFERROR(IF(FixtureCalc!C1442="-","",IF(OR(FixtureCalc!F1442="blank row 1",FixtureCalc!F1442="blank row 2"),"",IF(LEN(INDEX(Settings!$C$6:$C$37,FixtureCalc!F1442))=0,"BYE",INDEX(Settings!$C$6:$C$37,FixtureCalc!F1442)) )),"")</f>
        <v/>
      </c>
      <c r="K1446" s="90"/>
      <c r="L1446" s="195" t="str">
        <f t="shared" si="137"/>
        <v/>
      </c>
      <c r="S1446" s="201" t="str">
        <f t="shared" si="133"/>
        <v>NO</v>
      </c>
      <c r="T1446" s="201" t="str">
        <f t="shared" si="134"/>
        <v>NO</v>
      </c>
      <c r="U1446" s="201" t="str">
        <f t="shared" si="135"/>
        <v>NO</v>
      </c>
      <c r="V1446" s="139">
        <f t="shared" si="136"/>
        <v>0</v>
      </c>
      <c r="W1446" s="199" t="str">
        <f t="shared" si="138"/>
        <v/>
      </c>
    </row>
    <row r="1447" spans="1:23" ht="18" customHeight="1" x14ac:dyDescent="0.25">
      <c r="A1447" s="69"/>
      <c r="B1447" s="81"/>
      <c r="C1447" s="110"/>
      <c r="D1447" s="145" t="str">
        <f>IFERROR(IF(FixtureCalc!C1443="-","",IF(OR(FixtureCalc!E1443="blank row 1",FixtureCalc!E1443="blank row 2"),"","Matchweek "&amp;FixtureCalc!C1443)),"")</f>
        <v/>
      </c>
      <c r="E1447" s="146" t="str">
        <f>IFERROR(IF(LEN(INDEX(Settings!$D$6:$D$37,MATCH(Fixture!F1447,Settings!$C$6:$C$37,0)))=0,"",INDEX(Settings!$D$6:$D$37,MATCH(Fixture!F1447,Settings!$C$6:$C$37,0))),"")</f>
        <v/>
      </c>
      <c r="F1447" s="187" t="str">
        <f>IFERROR(IF(FixtureCalc!C1443="-","",IF(OR(FixtureCalc!E1443="blank row 1",FixtureCalc!E1443="blank row 2"),"", IF(LEN(INDEX(Settings!$C$6:$C$37,FixtureCalc!E1443))=0,"BYE",INDEX(Settings!$C$6:$C$37,FixtureCalc!E1443))  )),"")</f>
        <v/>
      </c>
      <c r="G1447" s="113"/>
      <c r="H1447" s="82"/>
      <c r="I1447" s="113"/>
      <c r="J1447" s="177" t="str">
        <f>IFERROR(IF(FixtureCalc!C1443="-","",IF(OR(FixtureCalc!F1443="blank row 1",FixtureCalc!F1443="blank row 2"),"",IF(LEN(INDEX(Settings!$C$6:$C$37,FixtureCalc!F1443))=0,"BYE",INDEX(Settings!$C$6:$C$37,FixtureCalc!F1443)) )),"")</f>
        <v/>
      </c>
      <c r="K1447" s="90"/>
      <c r="L1447" s="195" t="str">
        <f t="shared" si="137"/>
        <v/>
      </c>
      <c r="S1447" s="201" t="str">
        <f t="shared" si="133"/>
        <v>NO</v>
      </c>
      <c r="T1447" s="201" t="str">
        <f t="shared" si="134"/>
        <v>NO</v>
      </c>
      <c r="U1447" s="201" t="str">
        <f t="shared" si="135"/>
        <v>NO</v>
      </c>
      <c r="V1447" s="139">
        <f t="shared" si="136"/>
        <v>0</v>
      </c>
      <c r="W1447" s="199" t="str">
        <f t="shared" si="138"/>
        <v/>
      </c>
    </row>
    <row r="1448" spans="1:23" ht="18" customHeight="1" x14ac:dyDescent="0.25">
      <c r="A1448" s="69"/>
      <c r="B1448" s="81"/>
      <c r="C1448" s="110"/>
      <c r="D1448" s="145" t="str">
        <f>IFERROR(IF(FixtureCalc!C1444="-","",IF(OR(FixtureCalc!E1444="blank row 1",FixtureCalc!E1444="blank row 2"),"","Matchweek "&amp;FixtureCalc!C1444)),"")</f>
        <v/>
      </c>
      <c r="E1448" s="146" t="str">
        <f>IFERROR(IF(LEN(INDEX(Settings!$D$6:$D$37,MATCH(Fixture!F1448,Settings!$C$6:$C$37,0)))=0,"",INDEX(Settings!$D$6:$D$37,MATCH(Fixture!F1448,Settings!$C$6:$C$37,0))),"")</f>
        <v/>
      </c>
      <c r="F1448" s="187" t="str">
        <f>IFERROR(IF(FixtureCalc!C1444="-","",IF(OR(FixtureCalc!E1444="blank row 1",FixtureCalc!E1444="blank row 2"),"", IF(LEN(INDEX(Settings!$C$6:$C$37,FixtureCalc!E1444))=0,"BYE",INDEX(Settings!$C$6:$C$37,FixtureCalc!E1444))  )),"")</f>
        <v/>
      </c>
      <c r="G1448" s="113"/>
      <c r="H1448" s="82"/>
      <c r="I1448" s="113"/>
      <c r="J1448" s="177" t="str">
        <f>IFERROR(IF(FixtureCalc!C1444="-","",IF(OR(FixtureCalc!F1444="blank row 1",FixtureCalc!F1444="blank row 2"),"",IF(LEN(INDEX(Settings!$C$6:$C$37,FixtureCalc!F1444))=0,"BYE",INDEX(Settings!$C$6:$C$37,FixtureCalc!F1444)) )),"")</f>
        <v/>
      </c>
      <c r="K1448" s="90"/>
      <c r="L1448" s="195" t="str">
        <f t="shared" si="137"/>
        <v/>
      </c>
      <c r="S1448" s="201" t="str">
        <f t="shared" si="133"/>
        <v>NO</v>
      </c>
      <c r="T1448" s="201" t="str">
        <f t="shared" si="134"/>
        <v>NO</v>
      </c>
      <c r="U1448" s="201" t="str">
        <f t="shared" si="135"/>
        <v>NO</v>
      </c>
      <c r="V1448" s="139">
        <f t="shared" si="136"/>
        <v>0</v>
      </c>
      <c r="W1448" s="199" t="str">
        <f t="shared" si="138"/>
        <v/>
      </c>
    </row>
    <row r="1449" spans="1:23" ht="18" customHeight="1" x14ac:dyDescent="0.25">
      <c r="A1449" s="69"/>
      <c r="B1449" s="81"/>
      <c r="C1449" s="110"/>
      <c r="D1449" s="145" t="str">
        <f>IFERROR(IF(FixtureCalc!C1445="-","",IF(OR(FixtureCalc!E1445="blank row 1",FixtureCalc!E1445="blank row 2"),"","Matchweek "&amp;FixtureCalc!C1445)),"")</f>
        <v/>
      </c>
      <c r="E1449" s="146" t="str">
        <f>IFERROR(IF(LEN(INDEX(Settings!$D$6:$D$37,MATCH(Fixture!F1449,Settings!$C$6:$C$37,0)))=0,"",INDEX(Settings!$D$6:$D$37,MATCH(Fixture!F1449,Settings!$C$6:$C$37,0))),"")</f>
        <v/>
      </c>
      <c r="F1449" s="187" t="str">
        <f>IFERROR(IF(FixtureCalc!C1445="-","",IF(OR(FixtureCalc!E1445="blank row 1",FixtureCalc!E1445="blank row 2"),"", IF(LEN(INDEX(Settings!$C$6:$C$37,FixtureCalc!E1445))=0,"BYE",INDEX(Settings!$C$6:$C$37,FixtureCalc!E1445))  )),"")</f>
        <v/>
      </c>
      <c r="G1449" s="113"/>
      <c r="H1449" s="82"/>
      <c r="I1449" s="113"/>
      <c r="J1449" s="177" t="str">
        <f>IFERROR(IF(FixtureCalc!C1445="-","",IF(OR(FixtureCalc!F1445="blank row 1",FixtureCalc!F1445="blank row 2"),"",IF(LEN(INDEX(Settings!$C$6:$C$37,FixtureCalc!F1445))=0,"BYE",INDEX(Settings!$C$6:$C$37,FixtureCalc!F1445)) )),"")</f>
        <v/>
      </c>
      <c r="K1449" s="90"/>
      <c r="L1449" s="195" t="str">
        <f t="shared" si="137"/>
        <v/>
      </c>
      <c r="S1449" s="201" t="str">
        <f t="shared" si="133"/>
        <v>NO</v>
      </c>
      <c r="T1449" s="201" t="str">
        <f t="shared" si="134"/>
        <v>NO</v>
      </c>
      <c r="U1449" s="201" t="str">
        <f t="shared" si="135"/>
        <v>NO</v>
      </c>
      <c r="V1449" s="139">
        <f t="shared" si="136"/>
        <v>0</v>
      </c>
      <c r="W1449" s="199" t="str">
        <f t="shared" si="138"/>
        <v/>
      </c>
    </row>
    <row r="1450" spans="1:23" ht="18" customHeight="1" x14ac:dyDescent="0.25">
      <c r="A1450" s="69"/>
      <c r="B1450" s="81"/>
      <c r="C1450" s="110"/>
      <c r="D1450" s="145" t="str">
        <f>IFERROR(IF(FixtureCalc!C1446="-","",IF(OR(FixtureCalc!E1446="blank row 1",FixtureCalc!E1446="blank row 2"),"","Matchweek "&amp;FixtureCalc!C1446)),"")</f>
        <v/>
      </c>
      <c r="E1450" s="146" t="str">
        <f>IFERROR(IF(LEN(INDEX(Settings!$D$6:$D$37,MATCH(Fixture!F1450,Settings!$C$6:$C$37,0)))=0,"",INDEX(Settings!$D$6:$D$37,MATCH(Fixture!F1450,Settings!$C$6:$C$37,0))),"")</f>
        <v/>
      </c>
      <c r="F1450" s="187" t="str">
        <f>IFERROR(IF(FixtureCalc!C1446="-","",IF(OR(FixtureCalc!E1446="blank row 1",FixtureCalc!E1446="blank row 2"),"", IF(LEN(INDEX(Settings!$C$6:$C$37,FixtureCalc!E1446))=0,"BYE",INDEX(Settings!$C$6:$C$37,FixtureCalc!E1446))  )),"")</f>
        <v/>
      </c>
      <c r="G1450" s="113"/>
      <c r="H1450" s="82"/>
      <c r="I1450" s="113"/>
      <c r="J1450" s="177" t="str">
        <f>IFERROR(IF(FixtureCalc!C1446="-","",IF(OR(FixtureCalc!F1446="blank row 1",FixtureCalc!F1446="blank row 2"),"",IF(LEN(INDEX(Settings!$C$6:$C$37,FixtureCalc!F1446))=0,"BYE",INDEX(Settings!$C$6:$C$37,FixtureCalc!F1446)) )),"")</f>
        <v/>
      </c>
      <c r="K1450" s="90"/>
      <c r="L1450" s="195" t="str">
        <f t="shared" si="137"/>
        <v/>
      </c>
      <c r="S1450" s="201" t="str">
        <f t="shared" si="133"/>
        <v>NO</v>
      </c>
      <c r="T1450" s="201" t="str">
        <f t="shared" si="134"/>
        <v>NO</v>
      </c>
      <c r="U1450" s="201" t="str">
        <f t="shared" si="135"/>
        <v>NO</v>
      </c>
      <c r="V1450" s="139">
        <f t="shared" si="136"/>
        <v>0</v>
      </c>
      <c r="W1450" s="199" t="str">
        <f t="shared" si="138"/>
        <v/>
      </c>
    </row>
    <row r="1451" spans="1:23" ht="18" customHeight="1" x14ac:dyDescent="0.25">
      <c r="A1451" s="69"/>
      <c r="B1451" s="81"/>
      <c r="C1451" s="110"/>
      <c r="D1451" s="145" t="str">
        <f>IFERROR(IF(FixtureCalc!C1447="-","",IF(OR(FixtureCalc!E1447="blank row 1",FixtureCalc!E1447="blank row 2"),"","Matchweek "&amp;FixtureCalc!C1447)),"")</f>
        <v/>
      </c>
      <c r="E1451" s="146" t="str">
        <f>IFERROR(IF(LEN(INDEX(Settings!$D$6:$D$37,MATCH(Fixture!F1451,Settings!$C$6:$C$37,0)))=0,"",INDEX(Settings!$D$6:$D$37,MATCH(Fixture!F1451,Settings!$C$6:$C$37,0))),"")</f>
        <v/>
      </c>
      <c r="F1451" s="187" t="str">
        <f>IFERROR(IF(FixtureCalc!C1447="-","",IF(OR(FixtureCalc!E1447="blank row 1",FixtureCalc!E1447="blank row 2"),"", IF(LEN(INDEX(Settings!$C$6:$C$37,FixtureCalc!E1447))=0,"BYE",INDEX(Settings!$C$6:$C$37,FixtureCalc!E1447))  )),"")</f>
        <v/>
      </c>
      <c r="G1451" s="113"/>
      <c r="H1451" s="82"/>
      <c r="I1451" s="113"/>
      <c r="J1451" s="177" t="str">
        <f>IFERROR(IF(FixtureCalc!C1447="-","",IF(OR(FixtureCalc!F1447="blank row 1",FixtureCalc!F1447="blank row 2"),"",IF(LEN(INDEX(Settings!$C$6:$C$37,FixtureCalc!F1447))=0,"BYE",INDEX(Settings!$C$6:$C$37,FixtureCalc!F1447)) )),"")</f>
        <v/>
      </c>
      <c r="K1451" s="90"/>
      <c r="L1451" s="195" t="str">
        <f t="shared" si="137"/>
        <v/>
      </c>
      <c r="S1451" s="201" t="str">
        <f t="shared" si="133"/>
        <v>NO</v>
      </c>
      <c r="T1451" s="201" t="str">
        <f t="shared" si="134"/>
        <v>NO</v>
      </c>
      <c r="U1451" s="201" t="str">
        <f t="shared" si="135"/>
        <v>NO</v>
      </c>
      <c r="V1451" s="139">
        <f t="shared" si="136"/>
        <v>0</v>
      </c>
      <c r="W1451" s="199" t="str">
        <f t="shared" si="138"/>
        <v/>
      </c>
    </row>
    <row r="1452" spans="1:23" ht="18" customHeight="1" x14ac:dyDescent="0.25">
      <c r="A1452" s="69"/>
      <c r="B1452" s="81"/>
      <c r="C1452" s="110"/>
      <c r="D1452" s="145" t="str">
        <f>IFERROR(IF(FixtureCalc!C1448="-","",IF(OR(FixtureCalc!E1448="blank row 1",FixtureCalc!E1448="blank row 2"),"","Matchweek "&amp;FixtureCalc!C1448)),"")</f>
        <v/>
      </c>
      <c r="E1452" s="146" t="str">
        <f>IFERROR(IF(LEN(INDEX(Settings!$D$6:$D$37,MATCH(Fixture!F1452,Settings!$C$6:$C$37,0)))=0,"",INDEX(Settings!$D$6:$D$37,MATCH(Fixture!F1452,Settings!$C$6:$C$37,0))),"")</f>
        <v/>
      </c>
      <c r="F1452" s="187" t="str">
        <f>IFERROR(IF(FixtureCalc!C1448="-","",IF(OR(FixtureCalc!E1448="blank row 1",FixtureCalc!E1448="blank row 2"),"", IF(LEN(INDEX(Settings!$C$6:$C$37,FixtureCalc!E1448))=0,"BYE",INDEX(Settings!$C$6:$C$37,FixtureCalc!E1448))  )),"")</f>
        <v/>
      </c>
      <c r="G1452" s="113"/>
      <c r="H1452" s="82"/>
      <c r="I1452" s="113"/>
      <c r="J1452" s="177" t="str">
        <f>IFERROR(IF(FixtureCalc!C1448="-","",IF(OR(FixtureCalc!F1448="blank row 1",FixtureCalc!F1448="blank row 2"),"",IF(LEN(INDEX(Settings!$C$6:$C$37,FixtureCalc!F1448))=0,"BYE",INDEX(Settings!$C$6:$C$37,FixtureCalc!F1448)) )),"")</f>
        <v/>
      </c>
      <c r="K1452" s="90"/>
      <c r="L1452" s="195" t="str">
        <f t="shared" si="137"/>
        <v/>
      </c>
      <c r="S1452" s="201" t="str">
        <f t="shared" si="133"/>
        <v>NO</v>
      </c>
      <c r="T1452" s="201" t="str">
        <f t="shared" si="134"/>
        <v>NO</v>
      </c>
      <c r="U1452" s="201" t="str">
        <f t="shared" si="135"/>
        <v>NO</v>
      </c>
      <c r="V1452" s="139">
        <f t="shared" si="136"/>
        <v>0</v>
      </c>
      <c r="W1452" s="199" t="str">
        <f t="shared" si="138"/>
        <v/>
      </c>
    </row>
    <row r="1453" spans="1:23" ht="18" customHeight="1" x14ac:dyDescent="0.25">
      <c r="A1453" s="69"/>
      <c r="B1453" s="81"/>
      <c r="C1453" s="110"/>
      <c r="D1453" s="145" t="str">
        <f>IFERROR(IF(FixtureCalc!C1449="-","",IF(OR(FixtureCalc!E1449="blank row 1",FixtureCalc!E1449="blank row 2"),"","Matchweek "&amp;FixtureCalc!C1449)),"")</f>
        <v/>
      </c>
      <c r="E1453" s="146" t="str">
        <f>IFERROR(IF(LEN(INDEX(Settings!$D$6:$D$37,MATCH(Fixture!F1453,Settings!$C$6:$C$37,0)))=0,"",INDEX(Settings!$D$6:$D$37,MATCH(Fixture!F1453,Settings!$C$6:$C$37,0))),"")</f>
        <v/>
      </c>
      <c r="F1453" s="187" t="str">
        <f>IFERROR(IF(FixtureCalc!C1449="-","",IF(OR(FixtureCalc!E1449="blank row 1",FixtureCalc!E1449="blank row 2"),"", IF(LEN(INDEX(Settings!$C$6:$C$37,FixtureCalc!E1449))=0,"BYE",INDEX(Settings!$C$6:$C$37,FixtureCalc!E1449))  )),"")</f>
        <v/>
      </c>
      <c r="G1453" s="113"/>
      <c r="H1453" s="82"/>
      <c r="I1453" s="113"/>
      <c r="J1453" s="177" t="str">
        <f>IFERROR(IF(FixtureCalc!C1449="-","",IF(OR(FixtureCalc!F1449="blank row 1",FixtureCalc!F1449="blank row 2"),"",IF(LEN(INDEX(Settings!$C$6:$C$37,FixtureCalc!F1449))=0,"BYE",INDEX(Settings!$C$6:$C$37,FixtureCalc!F1449)) )),"")</f>
        <v/>
      </c>
      <c r="K1453" s="90"/>
      <c r="L1453" s="195" t="str">
        <f t="shared" si="137"/>
        <v/>
      </c>
      <c r="S1453" s="201" t="str">
        <f t="shared" si="133"/>
        <v>NO</v>
      </c>
      <c r="T1453" s="201" t="str">
        <f t="shared" si="134"/>
        <v>NO</v>
      </c>
      <c r="U1453" s="201" t="str">
        <f t="shared" si="135"/>
        <v>NO</v>
      </c>
      <c r="V1453" s="139">
        <f t="shared" si="136"/>
        <v>0</v>
      </c>
      <c r="W1453" s="199" t="str">
        <f t="shared" si="138"/>
        <v/>
      </c>
    </row>
    <row r="1454" spans="1:23" ht="18" customHeight="1" x14ac:dyDescent="0.25">
      <c r="A1454" s="69"/>
      <c r="B1454" s="81"/>
      <c r="C1454" s="110"/>
      <c r="D1454" s="145" t="str">
        <f>IFERROR(IF(FixtureCalc!C1450="-","",IF(OR(FixtureCalc!E1450="blank row 1",FixtureCalc!E1450="blank row 2"),"","Matchweek "&amp;FixtureCalc!C1450)),"")</f>
        <v/>
      </c>
      <c r="E1454" s="146" t="str">
        <f>IFERROR(IF(LEN(INDEX(Settings!$D$6:$D$37,MATCH(Fixture!F1454,Settings!$C$6:$C$37,0)))=0,"",INDEX(Settings!$D$6:$D$37,MATCH(Fixture!F1454,Settings!$C$6:$C$37,0))),"")</f>
        <v/>
      </c>
      <c r="F1454" s="187" t="str">
        <f>IFERROR(IF(FixtureCalc!C1450="-","",IF(OR(FixtureCalc!E1450="blank row 1",FixtureCalc!E1450="blank row 2"),"", IF(LEN(INDEX(Settings!$C$6:$C$37,FixtureCalc!E1450))=0,"BYE",INDEX(Settings!$C$6:$C$37,FixtureCalc!E1450))  )),"")</f>
        <v/>
      </c>
      <c r="G1454" s="113"/>
      <c r="H1454" s="82"/>
      <c r="I1454" s="113"/>
      <c r="J1454" s="177" t="str">
        <f>IFERROR(IF(FixtureCalc!C1450="-","",IF(OR(FixtureCalc!F1450="blank row 1",FixtureCalc!F1450="blank row 2"),"",IF(LEN(INDEX(Settings!$C$6:$C$37,FixtureCalc!F1450))=0,"BYE",INDEX(Settings!$C$6:$C$37,FixtureCalc!F1450)) )),"")</f>
        <v/>
      </c>
      <c r="K1454" s="90"/>
      <c r="L1454" s="195" t="str">
        <f t="shared" si="137"/>
        <v/>
      </c>
      <c r="S1454" s="201" t="str">
        <f t="shared" si="133"/>
        <v>NO</v>
      </c>
      <c r="T1454" s="201" t="str">
        <f t="shared" si="134"/>
        <v>NO</v>
      </c>
      <c r="U1454" s="201" t="str">
        <f t="shared" si="135"/>
        <v>NO</v>
      </c>
      <c r="V1454" s="139">
        <f t="shared" si="136"/>
        <v>0</v>
      </c>
      <c r="W1454" s="199" t="str">
        <f t="shared" si="138"/>
        <v/>
      </c>
    </row>
    <row r="1455" spans="1:23" ht="18" customHeight="1" x14ac:dyDescent="0.25">
      <c r="A1455" s="69"/>
      <c r="B1455" s="81"/>
      <c r="C1455" s="110"/>
      <c r="D1455" s="145" t="str">
        <f>IFERROR(IF(FixtureCalc!C1451="-","",IF(OR(FixtureCalc!E1451="blank row 1",FixtureCalc!E1451="blank row 2"),"","Matchweek "&amp;FixtureCalc!C1451)),"")</f>
        <v/>
      </c>
      <c r="E1455" s="146" t="str">
        <f>IFERROR(IF(LEN(INDEX(Settings!$D$6:$D$37,MATCH(Fixture!F1455,Settings!$C$6:$C$37,0)))=0,"",INDEX(Settings!$D$6:$D$37,MATCH(Fixture!F1455,Settings!$C$6:$C$37,0))),"")</f>
        <v/>
      </c>
      <c r="F1455" s="187" t="str">
        <f>IFERROR(IF(FixtureCalc!C1451="-","",IF(OR(FixtureCalc!E1451="blank row 1",FixtureCalc!E1451="blank row 2"),"", IF(LEN(INDEX(Settings!$C$6:$C$37,FixtureCalc!E1451))=0,"BYE",INDEX(Settings!$C$6:$C$37,FixtureCalc!E1451))  )),"")</f>
        <v/>
      </c>
      <c r="G1455" s="113"/>
      <c r="H1455" s="82"/>
      <c r="I1455" s="113"/>
      <c r="J1455" s="177" t="str">
        <f>IFERROR(IF(FixtureCalc!C1451="-","",IF(OR(FixtureCalc!F1451="blank row 1",FixtureCalc!F1451="blank row 2"),"",IF(LEN(INDEX(Settings!$C$6:$C$37,FixtureCalc!F1451))=0,"BYE",INDEX(Settings!$C$6:$C$37,FixtureCalc!F1451)) )),"")</f>
        <v/>
      </c>
      <c r="K1455" s="90"/>
      <c r="L1455" s="195" t="str">
        <f t="shared" si="137"/>
        <v/>
      </c>
      <c r="S1455" s="201" t="str">
        <f t="shared" si="133"/>
        <v>NO</v>
      </c>
      <c r="T1455" s="201" t="str">
        <f t="shared" si="134"/>
        <v>NO</v>
      </c>
      <c r="U1455" s="201" t="str">
        <f t="shared" si="135"/>
        <v>NO</v>
      </c>
      <c r="V1455" s="139">
        <f t="shared" si="136"/>
        <v>0</v>
      </c>
      <c r="W1455" s="199" t="str">
        <f t="shared" si="138"/>
        <v/>
      </c>
    </row>
    <row r="1456" spans="1:23" ht="18" customHeight="1" x14ac:dyDescent="0.25">
      <c r="A1456" s="69"/>
      <c r="B1456" s="81"/>
      <c r="C1456" s="110"/>
      <c r="D1456" s="145" t="str">
        <f>IFERROR(IF(FixtureCalc!C1452="-","",IF(OR(FixtureCalc!E1452="blank row 1",FixtureCalc!E1452="blank row 2"),"","Matchweek "&amp;FixtureCalc!C1452)),"")</f>
        <v/>
      </c>
      <c r="E1456" s="146" t="str">
        <f>IFERROR(IF(LEN(INDEX(Settings!$D$6:$D$37,MATCH(Fixture!F1456,Settings!$C$6:$C$37,0)))=0,"",INDEX(Settings!$D$6:$D$37,MATCH(Fixture!F1456,Settings!$C$6:$C$37,0))),"")</f>
        <v/>
      </c>
      <c r="F1456" s="187" t="str">
        <f>IFERROR(IF(FixtureCalc!C1452="-","",IF(OR(FixtureCalc!E1452="blank row 1",FixtureCalc!E1452="blank row 2"),"", IF(LEN(INDEX(Settings!$C$6:$C$37,FixtureCalc!E1452))=0,"BYE",INDEX(Settings!$C$6:$C$37,FixtureCalc!E1452))  )),"")</f>
        <v/>
      </c>
      <c r="G1456" s="113"/>
      <c r="H1456" s="82"/>
      <c r="I1456" s="113"/>
      <c r="J1456" s="177" t="str">
        <f>IFERROR(IF(FixtureCalc!C1452="-","",IF(OR(FixtureCalc!F1452="blank row 1",FixtureCalc!F1452="blank row 2"),"",IF(LEN(INDEX(Settings!$C$6:$C$37,FixtureCalc!F1452))=0,"BYE",INDEX(Settings!$C$6:$C$37,FixtureCalc!F1452)) )),"")</f>
        <v/>
      </c>
      <c r="K1456" s="90"/>
      <c r="L1456" s="195" t="str">
        <f t="shared" si="137"/>
        <v/>
      </c>
      <c r="S1456" s="201" t="str">
        <f t="shared" si="133"/>
        <v>NO</v>
      </c>
      <c r="T1456" s="201" t="str">
        <f t="shared" si="134"/>
        <v>NO</v>
      </c>
      <c r="U1456" s="201" t="str">
        <f t="shared" si="135"/>
        <v>NO</v>
      </c>
      <c r="V1456" s="139">
        <f t="shared" si="136"/>
        <v>0</v>
      </c>
      <c r="W1456" s="199" t="str">
        <f t="shared" si="138"/>
        <v/>
      </c>
    </row>
    <row r="1457" spans="1:23" ht="18" customHeight="1" x14ac:dyDescent="0.25">
      <c r="A1457" s="69"/>
      <c r="B1457" s="81"/>
      <c r="C1457" s="110"/>
      <c r="D1457" s="145" t="str">
        <f>IFERROR(IF(FixtureCalc!C1453="-","",IF(OR(FixtureCalc!E1453="blank row 1",FixtureCalc!E1453="blank row 2"),"","Matchweek "&amp;FixtureCalc!C1453)),"")</f>
        <v/>
      </c>
      <c r="E1457" s="146" t="str">
        <f>IFERROR(IF(LEN(INDEX(Settings!$D$6:$D$37,MATCH(Fixture!F1457,Settings!$C$6:$C$37,0)))=0,"",INDEX(Settings!$D$6:$D$37,MATCH(Fixture!F1457,Settings!$C$6:$C$37,0))),"")</f>
        <v/>
      </c>
      <c r="F1457" s="187" t="str">
        <f>IFERROR(IF(FixtureCalc!C1453="-","",IF(OR(FixtureCalc!E1453="blank row 1",FixtureCalc!E1453="blank row 2"),"", IF(LEN(INDEX(Settings!$C$6:$C$37,FixtureCalc!E1453))=0,"BYE",INDEX(Settings!$C$6:$C$37,FixtureCalc!E1453))  )),"")</f>
        <v/>
      </c>
      <c r="G1457" s="113"/>
      <c r="H1457" s="82"/>
      <c r="I1457" s="113"/>
      <c r="J1457" s="177" t="str">
        <f>IFERROR(IF(FixtureCalc!C1453="-","",IF(OR(FixtureCalc!F1453="blank row 1",FixtureCalc!F1453="blank row 2"),"",IF(LEN(INDEX(Settings!$C$6:$C$37,FixtureCalc!F1453))=0,"BYE",INDEX(Settings!$C$6:$C$37,FixtureCalc!F1453)) )),"")</f>
        <v/>
      </c>
      <c r="K1457" s="90"/>
      <c r="L1457" s="195" t="str">
        <f t="shared" si="137"/>
        <v/>
      </c>
      <c r="S1457" s="201" t="str">
        <f t="shared" si="133"/>
        <v>NO</v>
      </c>
      <c r="T1457" s="201" t="str">
        <f t="shared" si="134"/>
        <v>NO</v>
      </c>
      <c r="U1457" s="201" t="str">
        <f t="shared" si="135"/>
        <v>NO</v>
      </c>
      <c r="V1457" s="139">
        <f t="shared" si="136"/>
        <v>0</v>
      </c>
      <c r="W1457" s="199" t="str">
        <f t="shared" si="138"/>
        <v/>
      </c>
    </row>
    <row r="1458" spans="1:23" ht="18" customHeight="1" x14ac:dyDescent="0.25">
      <c r="A1458" s="69"/>
      <c r="B1458" s="81"/>
      <c r="C1458" s="110"/>
      <c r="D1458" s="145" t="str">
        <f>IFERROR(IF(FixtureCalc!C1454="-","",IF(OR(FixtureCalc!E1454="blank row 1",FixtureCalc!E1454="blank row 2"),"","Matchweek "&amp;FixtureCalc!C1454)),"")</f>
        <v/>
      </c>
      <c r="E1458" s="146" t="str">
        <f>IFERROR(IF(LEN(INDEX(Settings!$D$6:$D$37,MATCH(Fixture!F1458,Settings!$C$6:$C$37,0)))=0,"",INDEX(Settings!$D$6:$D$37,MATCH(Fixture!F1458,Settings!$C$6:$C$37,0))),"")</f>
        <v/>
      </c>
      <c r="F1458" s="187" t="str">
        <f>IFERROR(IF(FixtureCalc!C1454="-","",IF(OR(FixtureCalc!E1454="blank row 1",FixtureCalc!E1454="blank row 2"),"", IF(LEN(INDEX(Settings!$C$6:$C$37,FixtureCalc!E1454))=0,"BYE",INDEX(Settings!$C$6:$C$37,FixtureCalc!E1454))  )),"")</f>
        <v/>
      </c>
      <c r="G1458" s="113"/>
      <c r="H1458" s="82"/>
      <c r="I1458" s="113"/>
      <c r="J1458" s="177" t="str">
        <f>IFERROR(IF(FixtureCalc!C1454="-","",IF(OR(FixtureCalc!F1454="blank row 1",FixtureCalc!F1454="blank row 2"),"",IF(LEN(INDEX(Settings!$C$6:$C$37,FixtureCalc!F1454))=0,"BYE",INDEX(Settings!$C$6:$C$37,FixtureCalc!F1454)) )),"")</f>
        <v/>
      </c>
      <c r="K1458" s="90"/>
      <c r="L1458" s="195" t="str">
        <f t="shared" si="137"/>
        <v/>
      </c>
      <c r="S1458" s="201" t="str">
        <f t="shared" si="133"/>
        <v>NO</v>
      </c>
      <c r="T1458" s="201" t="str">
        <f t="shared" si="134"/>
        <v>NO</v>
      </c>
      <c r="U1458" s="201" t="str">
        <f t="shared" si="135"/>
        <v>NO</v>
      </c>
      <c r="V1458" s="139">
        <f t="shared" si="136"/>
        <v>0</v>
      </c>
      <c r="W1458" s="199" t="str">
        <f t="shared" si="138"/>
        <v/>
      </c>
    </row>
    <row r="1459" spans="1:23" ht="18" customHeight="1" x14ac:dyDescent="0.25">
      <c r="A1459" s="69"/>
      <c r="B1459" s="81"/>
      <c r="C1459" s="110"/>
      <c r="D1459" s="145" t="str">
        <f>IFERROR(IF(FixtureCalc!C1455="-","",IF(OR(FixtureCalc!E1455="blank row 1",FixtureCalc!E1455="blank row 2"),"","Matchweek "&amp;FixtureCalc!C1455)),"")</f>
        <v/>
      </c>
      <c r="E1459" s="146" t="str">
        <f>IFERROR(IF(LEN(INDEX(Settings!$D$6:$D$37,MATCH(Fixture!F1459,Settings!$C$6:$C$37,0)))=0,"",INDEX(Settings!$D$6:$D$37,MATCH(Fixture!F1459,Settings!$C$6:$C$37,0))),"")</f>
        <v/>
      </c>
      <c r="F1459" s="187" t="str">
        <f>IFERROR(IF(FixtureCalc!C1455="-","",IF(OR(FixtureCalc!E1455="blank row 1",FixtureCalc!E1455="blank row 2"),"", IF(LEN(INDEX(Settings!$C$6:$C$37,FixtureCalc!E1455))=0,"BYE",INDEX(Settings!$C$6:$C$37,FixtureCalc!E1455))  )),"")</f>
        <v/>
      </c>
      <c r="G1459" s="113"/>
      <c r="H1459" s="82"/>
      <c r="I1459" s="113"/>
      <c r="J1459" s="177" t="str">
        <f>IFERROR(IF(FixtureCalc!C1455="-","",IF(OR(FixtureCalc!F1455="blank row 1",FixtureCalc!F1455="blank row 2"),"",IF(LEN(INDEX(Settings!$C$6:$C$37,FixtureCalc!F1455))=0,"BYE",INDEX(Settings!$C$6:$C$37,FixtureCalc!F1455)) )),"")</f>
        <v/>
      </c>
      <c r="K1459" s="90"/>
      <c r="L1459" s="195" t="str">
        <f t="shared" si="137"/>
        <v/>
      </c>
      <c r="S1459" s="201" t="str">
        <f t="shared" si="133"/>
        <v>NO</v>
      </c>
      <c r="T1459" s="201" t="str">
        <f t="shared" si="134"/>
        <v>NO</v>
      </c>
      <c r="U1459" s="201" t="str">
        <f t="shared" si="135"/>
        <v>NO</v>
      </c>
      <c r="V1459" s="139">
        <f t="shared" si="136"/>
        <v>0</v>
      </c>
      <c r="W1459" s="199" t="str">
        <f t="shared" si="138"/>
        <v/>
      </c>
    </row>
    <row r="1460" spans="1:23" ht="18" customHeight="1" x14ac:dyDescent="0.25">
      <c r="A1460" s="69"/>
      <c r="B1460" s="81"/>
      <c r="C1460" s="110"/>
      <c r="D1460" s="145" t="str">
        <f>IFERROR(IF(FixtureCalc!C1456="-","",IF(OR(FixtureCalc!E1456="blank row 1",FixtureCalc!E1456="blank row 2"),"","Matchweek "&amp;FixtureCalc!C1456)),"")</f>
        <v/>
      </c>
      <c r="E1460" s="146" t="str">
        <f>IFERROR(IF(LEN(INDEX(Settings!$D$6:$D$37,MATCH(Fixture!F1460,Settings!$C$6:$C$37,0)))=0,"",INDEX(Settings!$D$6:$D$37,MATCH(Fixture!F1460,Settings!$C$6:$C$37,0))),"")</f>
        <v/>
      </c>
      <c r="F1460" s="187" t="str">
        <f>IFERROR(IF(FixtureCalc!C1456="-","",IF(OR(FixtureCalc!E1456="blank row 1",FixtureCalc!E1456="blank row 2"),"", IF(LEN(INDEX(Settings!$C$6:$C$37,FixtureCalc!E1456))=0,"BYE",INDEX(Settings!$C$6:$C$37,FixtureCalc!E1456))  )),"")</f>
        <v/>
      </c>
      <c r="G1460" s="113"/>
      <c r="H1460" s="82"/>
      <c r="I1460" s="113"/>
      <c r="J1460" s="177" t="str">
        <f>IFERROR(IF(FixtureCalc!C1456="-","",IF(OR(FixtureCalc!F1456="blank row 1",FixtureCalc!F1456="blank row 2"),"",IF(LEN(INDEX(Settings!$C$6:$C$37,FixtureCalc!F1456))=0,"BYE",INDEX(Settings!$C$6:$C$37,FixtureCalc!F1456)) )),"")</f>
        <v/>
      </c>
      <c r="K1460" s="90"/>
      <c r="L1460" s="195" t="str">
        <f t="shared" si="137"/>
        <v/>
      </c>
      <c r="S1460" s="201" t="str">
        <f t="shared" si="133"/>
        <v>NO</v>
      </c>
      <c r="T1460" s="201" t="str">
        <f t="shared" si="134"/>
        <v>NO</v>
      </c>
      <c r="U1460" s="201" t="str">
        <f t="shared" si="135"/>
        <v>NO</v>
      </c>
      <c r="V1460" s="139">
        <f t="shared" si="136"/>
        <v>0</v>
      </c>
      <c r="W1460" s="199" t="str">
        <f t="shared" si="138"/>
        <v/>
      </c>
    </row>
    <row r="1461" spans="1:23" ht="18" customHeight="1" x14ac:dyDescent="0.25">
      <c r="A1461" s="69"/>
      <c r="B1461" s="81"/>
      <c r="C1461" s="110"/>
      <c r="D1461" s="145" t="str">
        <f>IFERROR(IF(FixtureCalc!C1457="-","",IF(OR(FixtureCalc!E1457="blank row 1",FixtureCalc!E1457="blank row 2"),"","Matchweek "&amp;FixtureCalc!C1457)),"")</f>
        <v/>
      </c>
      <c r="E1461" s="146" t="str">
        <f>IFERROR(IF(LEN(INDEX(Settings!$D$6:$D$37,MATCH(Fixture!F1461,Settings!$C$6:$C$37,0)))=0,"",INDEX(Settings!$D$6:$D$37,MATCH(Fixture!F1461,Settings!$C$6:$C$37,0))),"")</f>
        <v/>
      </c>
      <c r="F1461" s="187" t="str">
        <f>IFERROR(IF(FixtureCalc!C1457="-","",IF(OR(FixtureCalc!E1457="blank row 1",FixtureCalc!E1457="blank row 2"),"", IF(LEN(INDEX(Settings!$C$6:$C$37,FixtureCalc!E1457))=0,"BYE",INDEX(Settings!$C$6:$C$37,FixtureCalc!E1457))  )),"")</f>
        <v/>
      </c>
      <c r="G1461" s="113"/>
      <c r="H1461" s="82"/>
      <c r="I1461" s="113"/>
      <c r="J1461" s="177" t="str">
        <f>IFERROR(IF(FixtureCalc!C1457="-","",IF(OR(FixtureCalc!F1457="blank row 1",FixtureCalc!F1457="blank row 2"),"",IF(LEN(INDEX(Settings!$C$6:$C$37,FixtureCalc!F1457))=0,"BYE",INDEX(Settings!$C$6:$C$37,FixtureCalc!F1457)) )),"")</f>
        <v/>
      </c>
      <c r="K1461" s="90"/>
      <c r="L1461" s="195" t="str">
        <f t="shared" si="137"/>
        <v/>
      </c>
      <c r="S1461" s="201" t="str">
        <f t="shared" si="133"/>
        <v>NO</v>
      </c>
      <c r="T1461" s="201" t="str">
        <f t="shared" si="134"/>
        <v>NO</v>
      </c>
      <c r="U1461" s="201" t="str">
        <f t="shared" si="135"/>
        <v>NO</v>
      </c>
      <c r="V1461" s="139">
        <f t="shared" si="136"/>
        <v>0</v>
      </c>
      <c r="W1461" s="199" t="str">
        <f t="shared" si="138"/>
        <v/>
      </c>
    </row>
    <row r="1462" spans="1:23" ht="18" customHeight="1" x14ac:dyDescent="0.25">
      <c r="A1462" s="69"/>
      <c r="B1462" s="81"/>
      <c r="C1462" s="110"/>
      <c r="D1462" s="145" t="str">
        <f>IFERROR(IF(FixtureCalc!C1458="-","",IF(OR(FixtureCalc!E1458="blank row 1",FixtureCalc!E1458="blank row 2"),"","Matchweek "&amp;FixtureCalc!C1458)),"")</f>
        <v/>
      </c>
      <c r="E1462" s="146" t="str">
        <f>IFERROR(IF(LEN(INDEX(Settings!$D$6:$D$37,MATCH(Fixture!F1462,Settings!$C$6:$C$37,0)))=0,"",INDEX(Settings!$D$6:$D$37,MATCH(Fixture!F1462,Settings!$C$6:$C$37,0))),"")</f>
        <v/>
      </c>
      <c r="F1462" s="187" t="str">
        <f>IFERROR(IF(FixtureCalc!C1458="-","",IF(OR(FixtureCalc!E1458="blank row 1",FixtureCalc!E1458="blank row 2"),"", IF(LEN(INDEX(Settings!$C$6:$C$37,FixtureCalc!E1458))=0,"BYE",INDEX(Settings!$C$6:$C$37,FixtureCalc!E1458))  )),"")</f>
        <v/>
      </c>
      <c r="G1462" s="113"/>
      <c r="H1462" s="82"/>
      <c r="I1462" s="113"/>
      <c r="J1462" s="177" t="str">
        <f>IFERROR(IF(FixtureCalc!C1458="-","",IF(OR(FixtureCalc!F1458="blank row 1",FixtureCalc!F1458="blank row 2"),"",IF(LEN(INDEX(Settings!$C$6:$C$37,FixtureCalc!F1458))=0,"BYE",INDEX(Settings!$C$6:$C$37,FixtureCalc!F1458)) )),"")</f>
        <v/>
      </c>
      <c r="K1462" s="90"/>
      <c r="L1462" s="195" t="str">
        <f t="shared" si="137"/>
        <v/>
      </c>
      <c r="S1462" s="201" t="str">
        <f t="shared" si="133"/>
        <v>NO</v>
      </c>
      <c r="T1462" s="201" t="str">
        <f t="shared" si="134"/>
        <v>NO</v>
      </c>
      <c r="U1462" s="201" t="str">
        <f t="shared" si="135"/>
        <v>NO</v>
      </c>
      <c r="V1462" s="139">
        <f t="shared" si="136"/>
        <v>0</v>
      </c>
      <c r="W1462" s="199" t="str">
        <f t="shared" si="138"/>
        <v/>
      </c>
    </row>
    <row r="1463" spans="1:23" ht="18" customHeight="1" x14ac:dyDescent="0.25">
      <c r="A1463" s="69"/>
      <c r="B1463" s="81"/>
      <c r="C1463" s="110"/>
      <c r="D1463" s="145" t="str">
        <f>IFERROR(IF(FixtureCalc!C1459="-","",IF(OR(FixtureCalc!E1459="blank row 1",FixtureCalc!E1459="blank row 2"),"","Matchweek "&amp;FixtureCalc!C1459)),"")</f>
        <v/>
      </c>
      <c r="E1463" s="146" t="str">
        <f>IFERROR(IF(LEN(INDEX(Settings!$D$6:$D$37,MATCH(Fixture!F1463,Settings!$C$6:$C$37,0)))=0,"",INDEX(Settings!$D$6:$D$37,MATCH(Fixture!F1463,Settings!$C$6:$C$37,0))),"")</f>
        <v/>
      </c>
      <c r="F1463" s="187" t="str">
        <f>IFERROR(IF(FixtureCalc!C1459="-","",IF(OR(FixtureCalc!E1459="blank row 1",FixtureCalc!E1459="blank row 2"),"", IF(LEN(INDEX(Settings!$C$6:$C$37,FixtureCalc!E1459))=0,"BYE",INDEX(Settings!$C$6:$C$37,FixtureCalc!E1459))  )),"")</f>
        <v/>
      </c>
      <c r="G1463" s="113"/>
      <c r="H1463" s="82"/>
      <c r="I1463" s="113"/>
      <c r="J1463" s="177" t="str">
        <f>IFERROR(IF(FixtureCalc!C1459="-","",IF(OR(FixtureCalc!F1459="blank row 1",FixtureCalc!F1459="blank row 2"),"",IF(LEN(INDEX(Settings!$C$6:$C$37,FixtureCalc!F1459))=0,"BYE",INDEX(Settings!$C$6:$C$37,FixtureCalc!F1459)) )),"")</f>
        <v/>
      </c>
      <c r="K1463" s="90"/>
      <c r="L1463" s="195" t="str">
        <f t="shared" si="137"/>
        <v/>
      </c>
      <c r="S1463" s="201" t="str">
        <f t="shared" si="133"/>
        <v>NO</v>
      </c>
      <c r="T1463" s="201" t="str">
        <f t="shared" si="134"/>
        <v>NO</v>
      </c>
      <c r="U1463" s="201" t="str">
        <f t="shared" si="135"/>
        <v>NO</v>
      </c>
      <c r="V1463" s="139">
        <f t="shared" si="136"/>
        <v>0</v>
      </c>
      <c r="W1463" s="199" t="str">
        <f t="shared" si="138"/>
        <v/>
      </c>
    </row>
    <row r="1464" spans="1:23" ht="18" customHeight="1" x14ac:dyDescent="0.25">
      <c r="A1464" s="69"/>
      <c r="B1464" s="81"/>
      <c r="C1464" s="110"/>
      <c r="D1464" s="145" t="str">
        <f>IFERROR(IF(FixtureCalc!C1460="-","",IF(OR(FixtureCalc!E1460="blank row 1",FixtureCalc!E1460="blank row 2"),"","Matchweek "&amp;FixtureCalc!C1460)),"")</f>
        <v/>
      </c>
      <c r="E1464" s="146" t="str">
        <f>IFERROR(IF(LEN(INDEX(Settings!$D$6:$D$37,MATCH(Fixture!F1464,Settings!$C$6:$C$37,0)))=0,"",INDEX(Settings!$D$6:$D$37,MATCH(Fixture!F1464,Settings!$C$6:$C$37,0))),"")</f>
        <v/>
      </c>
      <c r="F1464" s="187" t="str">
        <f>IFERROR(IF(FixtureCalc!C1460="-","",IF(OR(FixtureCalc!E1460="blank row 1",FixtureCalc!E1460="blank row 2"),"", IF(LEN(INDEX(Settings!$C$6:$C$37,FixtureCalc!E1460))=0,"BYE",INDEX(Settings!$C$6:$C$37,FixtureCalc!E1460))  )),"")</f>
        <v/>
      </c>
      <c r="G1464" s="113"/>
      <c r="H1464" s="82"/>
      <c r="I1464" s="113"/>
      <c r="J1464" s="177" t="str">
        <f>IFERROR(IF(FixtureCalc!C1460="-","",IF(OR(FixtureCalc!F1460="blank row 1",FixtureCalc!F1460="blank row 2"),"",IF(LEN(INDEX(Settings!$C$6:$C$37,FixtureCalc!F1460))=0,"BYE",INDEX(Settings!$C$6:$C$37,FixtureCalc!F1460)) )),"")</f>
        <v/>
      </c>
      <c r="K1464" s="90"/>
      <c r="L1464" s="195" t="str">
        <f t="shared" si="137"/>
        <v/>
      </c>
      <c r="S1464" s="201" t="str">
        <f t="shared" si="133"/>
        <v>NO</v>
      </c>
      <c r="T1464" s="201" t="str">
        <f t="shared" si="134"/>
        <v>NO</v>
      </c>
      <c r="U1464" s="201" t="str">
        <f t="shared" si="135"/>
        <v>NO</v>
      </c>
      <c r="V1464" s="139">
        <f t="shared" si="136"/>
        <v>0</v>
      </c>
      <c r="W1464" s="199" t="str">
        <f t="shared" si="138"/>
        <v/>
      </c>
    </row>
    <row r="1465" spans="1:23" ht="18" customHeight="1" x14ac:dyDescent="0.25">
      <c r="A1465" s="69"/>
      <c r="B1465" s="81"/>
      <c r="C1465" s="110"/>
      <c r="D1465" s="145" t="str">
        <f>IFERROR(IF(FixtureCalc!C1461="-","",IF(OR(FixtureCalc!E1461="blank row 1",FixtureCalc!E1461="blank row 2"),"","Matchweek "&amp;FixtureCalc!C1461)),"")</f>
        <v/>
      </c>
      <c r="E1465" s="146" t="str">
        <f>IFERROR(IF(LEN(INDEX(Settings!$D$6:$D$37,MATCH(Fixture!F1465,Settings!$C$6:$C$37,0)))=0,"",INDEX(Settings!$D$6:$D$37,MATCH(Fixture!F1465,Settings!$C$6:$C$37,0))),"")</f>
        <v/>
      </c>
      <c r="F1465" s="187" t="str">
        <f>IFERROR(IF(FixtureCalc!C1461="-","",IF(OR(FixtureCalc!E1461="blank row 1",FixtureCalc!E1461="blank row 2"),"", IF(LEN(INDEX(Settings!$C$6:$C$37,FixtureCalc!E1461))=0,"BYE",INDEX(Settings!$C$6:$C$37,FixtureCalc!E1461))  )),"")</f>
        <v/>
      </c>
      <c r="G1465" s="113"/>
      <c r="H1465" s="82"/>
      <c r="I1465" s="113"/>
      <c r="J1465" s="177" t="str">
        <f>IFERROR(IF(FixtureCalc!C1461="-","",IF(OR(FixtureCalc!F1461="blank row 1",FixtureCalc!F1461="blank row 2"),"",IF(LEN(INDEX(Settings!$C$6:$C$37,FixtureCalc!F1461))=0,"BYE",INDEX(Settings!$C$6:$C$37,FixtureCalc!F1461)) )),"")</f>
        <v/>
      </c>
      <c r="K1465" s="90"/>
      <c r="L1465" s="195" t="str">
        <f t="shared" si="137"/>
        <v/>
      </c>
      <c r="S1465" s="201" t="str">
        <f t="shared" si="133"/>
        <v>NO</v>
      </c>
      <c r="T1465" s="201" t="str">
        <f t="shared" si="134"/>
        <v>NO</v>
      </c>
      <c r="U1465" s="201" t="str">
        <f t="shared" si="135"/>
        <v>NO</v>
      </c>
      <c r="V1465" s="139">
        <f t="shared" si="136"/>
        <v>0</v>
      </c>
      <c r="W1465" s="199" t="str">
        <f t="shared" si="138"/>
        <v/>
      </c>
    </row>
    <row r="1466" spans="1:23" ht="18" customHeight="1" x14ac:dyDescent="0.25">
      <c r="A1466" s="69"/>
      <c r="B1466" s="81"/>
      <c r="C1466" s="110"/>
      <c r="D1466" s="145" t="str">
        <f>IFERROR(IF(FixtureCalc!C1462="-","",IF(OR(FixtureCalc!E1462="blank row 1",FixtureCalc!E1462="blank row 2"),"","Matchweek "&amp;FixtureCalc!C1462)),"")</f>
        <v/>
      </c>
      <c r="E1466" s="146" t="str">
        <f>IFERROR(IF(LEN(INDEX(Settings!$D$6:$D$37,MATCH(Fixture!F1466,Settings!$C$6:$C$37,0)))=0,"",INDEX(Settings!$D$6:$D$37,MATCH(Fixture!F1466,Settings!$C$6:$C$37,0))),"")</f>
        <v/>
      </c>
      <c r="F1466" s="187" t="str">
        <f>IFERROR(IF(FixtureCalc!C1462="-","",IF(OR(FixtureCalc!E1462="blank row 1",FixtureCalc!E1462="blank row 2"),"", IF(LEN(INDEX(Settings!$C$6:$C$37,FixtureCalc!E1462))=0,"BYE",INDEX(Settings!$C$6:$C$37,FixtureCalc!E1462))  )),"")</f>
        <v/>
      </c>
      <c r="G1466" s="113"/>
      <c r="H1466" s="82"/>
      <c r="I1466" s="113"/>
      <c r="J1466" s="177" t="str">
        <f>IFERROR(IF(FixtureCalc!C1462="-","",IF(OR(FixtureCalc!F1462="blank row 1",FixtureCalc!F1462="blank row 2"),"",IF(LEN(INDEX(Settings!$C$6:$C$37,FixtureCalc!F1462))=0,"BYE",INDEX(Settings!$C$6:$C$37,FixtureCalc!F1462)) )),"")</f>
        <v/>
      </c>
      <c r="K1466" s="90"/>
      <c r="L1466" s="195" t="str">
        <f t="shared" si="137"/>
        <v/>
      </c>
      <c r="S1466" s="201" t="str">
        <f t="shared" si="133"/>
        <v>NO</v>
      </c>
      <c r="T1466" s="201" t="str">
        <f t="shared" si="134"/>
        <v>NO</v>
      </c>
      <c r="U1466" s="201" t="str">
        <f t="shared" si="135"/>
        <v>NO</v>
      </c>
      <c r="V1466" s="139">
        <f t="shared" si="136"/>
        <v>0</v>
      </c>
      <c r="W1466" s="199" t="str">
        <f t="shared" si="138"/>
        <v/>
      </c>
    </row>
    <row r="1467" spans="1:23" ht="18" customHeight="1" x14ac:dyDescent="0.25">
      <c r="A1467" s="69"/>
      <c r="B1467" s="81"/>
      <c r="C1467" s="110"/>
      <c r="D1467" s="145" t="str">
        <f>IFERROR(IF(FixtureCalc!C1463="-","",IF(OR(FixtureCalc!E1463="blank row 1",FixtureCalc!E1463="blank row 2"),"","Matchweek "&amp;FixtureCalc!C1463)),"")</f>
        <v/>
      </c>
      <c r="E1467" s="146" t="str">
        <f>IFERROR(IF(LEN(INDEX(Settings!$D$6:$D$37,MATCH(Fixture!F1467,Settings!$C$6:$C$37,0)))=0,"",INDEX(Settings!$D$6:$D$37,MATCH(Fixture!F1467,Settings!$C$6:$C$37,0))),"")</f>
        <v/>
      </c>
      <c r="F1467" s="187" t="str">
        <f>IFERROR(IF(FixtureCalc!C1463="-","",IF(OR(FixtureCalc!E1463="blank row 1",FixtureCalc!E1463="blank row 2"),"", IF(LEN(INDEX(Settings!$C$6:$C$37,FixtureCalc!E1463))=0,"BYE",INDEX(Settings!$C$6:$C$37,FixtureCalc!E1463))  )),"")</f>
        <v/>
      </c>
      <c r="G1467" s="113"/>
      <c r="H1467" s="82"/>
      <c r="I1467" s="113"/>
      <c r="J1467" s="177" t="str">
        <f>IFERROR(IF(FixtureCalc!C1463="-","",IF(OR(FixtureCalc!F1463="blank row 1",FixtureCalc!F1463="blank row 2"),"",IF(LEN(INDEX(Settings!$C$6:$C$37,FixtureCalc!F1463))=0,"BYE",INDEX(Settings!$C$6:$C$37,FixtureCalc!F1463)) )),"")</f>
        <v/>
      </c>
      <c r="K1467" s="90"/>
      <c r="L1467" s="195" t="str">
        <f t="shared" si="137"/>
        <v/>
      </c>
      <c r="S1467" s="201" t="str">
        <f t="shared" si="133"/>
        <v>NO</v>
      </c>
      <c r="T1467" s="201" t="str">
        <f t="shared" si="134"/>
        <v>NO</v>
      </c>
      <c r="U1467" s="201" t="str">
        <f t="shared" si="135"/>
        <v>NO</v>
      </c>
      <c r="V1467" s="139">
        <f t="shared" si="136"/>
        <v>0</v>
      </c>
      <c r="W1467" s="199" t="str">
        <f t="shared" si="138"/>
        <v/>
      </c>
    </row>
    <row r="1468" spans="1:23" ht="18" customHeight="1" x14ac:dyDescent="0.25">
      <c r="A1468" s="69"/>
      <c r="B1468" s="81"/>
      <c r="C1468" s="110"/>
      <c r="D1468" s="145" t="str">
        <f>IFERROR(IF(FixtureCalc!C1464="-","",IF(OR(FixtureCalc!E1464="blank row 1",FixtureCalc!E1464="blank row 2"),"","Matchweek "&amp;FixtureCalc!C1464)),"")</f>
        <v/>
      </c>
      <c r="E1468" s="146" t="str">
        <f>IFERROR(IF(LEN(INDEX(Settings!$D$6:$D$37,MATCH(Fixture!F1468,Settings!$C$6:$C$37,0)))=0,"",INDEX(Settings!$D$6:$D$37,MATCH(Fixture!F1468,Settings!$C$6:$C$37,0))),"")</f>
        <v/>
      </c>
      <c r="F1468" s="187" t="str">
        <f>IFERROR(IF(FixtureCalc!C1464="-","",IF(OR(FixtureCalc!E1464="blank row 1",FixtureCalc!E1464="blank row 2"),"", IF(LEN(INDEX(Settings!$C$6:$C$37,FixtureCalc!E1464))=0,"BYE",INDEX(Settings!$C$6:$C$37,FixtureCalc!E1464))  )),"")</f>
        <v/>
      </c>
      <c r="G1468" s="113"/>
      <c r="H1468" s="82"/>
      <c r="I1468" s="113"/>
      <c r="J1468" s="177" t="str">
        <f>IFERROR(IF(FixtureCalc!C1464="-","",IF(OR(FixtureCalc!F1464="blank row 1",FixtureCalc!F1464="blank row 2"),"",IF(LEN(INDEX(Settings!$C$6:$C$37,FixtureCalc!F1464))=0,"BYE",INDEX(Settings!$C$6:$C$37,FixtureCalc!F1464)) )),"")</f>
        <v/>
      </c>
      <c r="K1468" s="90"/>
      <c r="L1468" s="195" t="str">
        <f t="shared" si="137"/>
        <v/>
      </c>
      <c r="S1468" s="201" t="str">
        <f t="shared" si="133"/>
        <v>NO</v>
      </c>
      <c r="T1468" s="201" t="str">
        <f t="shared" si="134"/>
        <v>NO</v>
      </c>
      <c r="U1468" s="201" t="str">
        <f t="shared" si="135"/>
        <v>NO</v>
      </c>
      <c r="V1468" s="139">
        <f t="shared" si="136"/>
        <v>0</v>
      </c>
      <c r="W1468" s="199" t="str">
        <f t="shared" si="138"/>
        <v/>
      </c>
    </row>
    <row r="1469" spans="1:23" ht="18" customHeight="1" x14ac:dyDescent="0.25">
      <c r="A1469" s="69"/>
      <c r="B1469" s="81"/>
      <c r="C1469" s="110"/>
      <c r="D1469" s="145" t="str">
        <f>IFERROR(IF(FixtureCalc!C1465="-","",IF(OR(FixtureCalc!E1465="blank row 1",FixtureCalc!E1465="blank row 2"),"","Matchweek "&amp;FixtureCalc!C1465)),"")</f>
        <v/>
      </c>
      <c r="E1469" s="146" t="str">
        <f>IFERROR(IF(LEN(INDEX(Settings!$D$6:$D$37,MATCH(Fixture!F1469,Settings!$C$6:$C$37,0)))=0,"",INDEX(Settings!$D$6:$D$37,MATCH(Fixture!F1469,Settings!$C$6:$C$37,0))),"")</f>
        <v/>
      </c>
      <c r="F1469" s="187" t="str">
        <f>IFERROR(IF(FixtureCalc!C1465="-","",IF(OR(FixtureCalc!E1465="blank row 1",FixtureCalc!E1465="blank row 2"),"", IF(LEN(INDEX(Settings!$C$6:$C$37,FixtureCalc!E1465))=0,"BYE",INDEX(Settings!$C$6:$C$37,FixtureCalc!E1465))  )),"")</f>
        <v/>
      </c>
      <c r="G1469" s="113"/>
      <c r="H1469" s="82"/>
      <c r="I1469" s="113"/>
      <c r="J1469" s="177" t="str">
        <f>IFERROR(IF(FixtureCalc!C1465="-","",IF(OR(FixtureCalc!F1465="blank row 1",FixtureCalc!F1465="blank row 2"),"",IF(LEN(INDEX(Settings!$C$6:$C$37,FixtureCalc!F1465))=0,"BYE",INDEX(Settings!$C$6:$C$37,FixtureCalc!F1465)) )),"")</f>
        <v/>
      </c>
      <c r="K1469" s="90"/>
      <c r="L1469" s="195" t="str">
        <f t="shared" si="137"/>
        <v/>
      </c>
      <c r="S1469" s="201" t="str">
        <f t="shared" si="133"/>
        <v>NO</v>
      </c>
      <c r="T1469" s="201" t="str">
        <f t="shared" si="134"/>
        <v>NO</v>
      </c>
      <c r="U1469" s="201" t="str">
        <f t="shared" si="135"/>
        <v>NO</v>
      </c>
      <c r="V1469" s="139">
        <f t="shared" si="136"/>
        <v>0</v>
      </c>
      <c r="W1469" s="199" t="str">
        <f t="shared" si="138"/>
        <v/>
      </c>
    </row>
    <row r="1470" spans="1:23" ht="18" customHeight="1" x14ac:dyDescent="0.25">
      <c r="A1470" s="69"/>
      <c r="B1470" s="81"/>
      <c r="C1470" s="110"/>
      <c r="D1470" s="145" t="str">
        <f>IFERROR(IF(FixtureCalc!C1466="-","",IF(OR(FixtureCalc!E1466="blank row 1",FixtureCalc!E1466="blank row 2"),"","Matchweek "&amp;FixtureCalc!C1466)),"")</f>
        <v/>
      </c>
      <c r="E1470" s="146" t="str">
        <f>IFERROR(IF(LEN(INDEX(Settings!$D$6:$D$37,MATCH(Fixture!F1470,Settings!$C$6:$C$37,0)))=0,"",INDEX(Settings!$D$6:$D$37,MATCH(Fixture!F1470,Settings!$C$6:$C$37,0))),"")</f>
        <v/>
      </c>
      <c r="F1470" s="187" t="str">
        <f>IFERROR(IF(FixtureCalc!C1466="-","",IF(OR(FixtureCalc!E1466="blank row 1",FixtureCalc!E1466="blank row 2"),"", IF(LEN(INDEX(Settings!$C$6:$C$37,FixtureCalc!E1466))=0,"BYE",INDEX(Settings!$C$6:$C$37,FixtureCalc!E1466))  )),"")</f>
        <v/>
      </c>
      <c r="G1470" s="113"/>
      <c r="H1470" s="82"/>
      <c r="I1470" s="113"/>
      <c r="J1470" s="177" t="str">
        <f>IFERROR(IF(FixtureCalc!C1466="-","",IF(OR(FixtureCalc!F1466="blank row 1",FixtureCalc!F1466="blank row 2"),"",IF(LEN(INDEX(Settings!$C$6:$C$37,FixtureCalc!F1466))=0,"BYE",INDEX(Settings!$C$6:$C$37,FixtureCalc!F1466)) )),"")</f>
        <v/>
      </c>
      <c r="K1470" s="90"/>
      <c r="L1470" s="195" t="str">
        <f t="shared" si="137"/>
        <v/>
      </c>
      <c r="S1470" s="201" t="str">
        <f t="shared" si="133"/>
        <v>NO</v>
      </c>
      <c r="T1470" s="201" t="str">
        <f t="shared" si="134"/>
        <v>NO</v>
      </c>
      <c r="U1470" s="201" t="str">
        <f t="shared" si="135"/>
        <v>NO</v>
      </c>
      <c r="V1470" s="139">
        <f t="shared" si="136"/>
        <v>0</v>
      </c>
      <c r="W1470" s="199" t="str">
        <f t="shared" si="138"/>
        <v/>
      </c>
    </row>
    <row r="1471" spans="1:23" ht="18" customHeight="1" x14ac:dyDescent="0.25">
      <c r="A1471" s="69"/>
      <c r="B1471" s="81"/>
      <c r="C1471" s="110"/>
      <c r="D1471" s="145" t="str">
        <f>IFERROR(IF(FixtureCalc!C1467="-","",IF(OR(FixtureCalc!E1467="blank row 1",FixtureCalc!E1467="blank row 2"),"","Matchweek "&amp;FixtureCalc!C1467)),"")</f>
        <v/>
      </c>
      <c r="E1471" s="146" t="str">
        <f>IFERROR(IF(LEN(INDEX(Settings!$D$6:$D$37,MATCH(Fixture!F1471,Settings!$C$6:$C$37,0)))=0,"",INDEX(Settings!$D$6:$D$37,MATCH(Fixture!F1471,Settings!$C$6:$C$37,0))),"")</f>
        <v/>
      </c>
      <c r="F1471" s="187" t="str">
        <f>IFERROR(IF(FixtureCalc!C1467="-","",IF(OR(FixtureCalc!E1467="blank row 1",FixtureCalc!E1467="blank row 2"),"", IF(LEN(INDEX(Settings!$C$6:$C$37,FixtureCalc!E1467))=0,"BYE",INDEX(Settings!$C$6:$C$37,FixtureCalc!E1467))  )),"")</f>
        <v/>
      </c>
      <c r="G1471" s="113"/>
      <c r="H1471" s="82"/>
      <c r="I1471" s="113"/>
      <c r="J1471" s="177" t="str">
        <f>IFERROR(IF(FixtureCalc!C1467="-","",IF(OR(FixtureCalc!F1467="blank row 1",FixtureCalc!F1467="blank row 2"),"",IF(LEN(INDEX(Settings!$C$6:$C$37,FixtureCalc!F1467))=0,"BYE",INDEX(Settings!$C$6:$C$37,FixtureCalc!F1467)) )),"")</f>
        <v/>
      </c>
      <c r="K1471" s="90"/>
      <c r="L1471" s="195" t="str">
        <f t="shared" si="137"/>
        <v/>
      </c>
      <c r="S1471" s="201" t="str">
        <f t="shared" si="133"/>
        <v>NO</v>
      </c>
      <c r="T1471" s="201" t="str">
        <f t="shared" si="134"/>
        <v>NO</v>
      </c>
      <c r="U1471" s="201" t="str">
        <f t="shared" si="135"/>
        <v>NO</v>
      </c>
      <c r="V1471" s="139">
        <f t="shared" si="136"/>
        <v>0</v>
      </c>
      <c r="W1471" s="199" t="str">
        <f t="shared" si="138"/>
        <v/>
      </c>
    </row>
    <row r="1472" spans="1:23" ht="18" customHeight="1" x14ac:dyDescent="0.25">
      <c r="A1472" s="69"/>
      <c r="B1472" s="81"/>
      <c r="C1472" s="110"/>
      <c r="D1472" s="145" t="str">
        <f>IFERROR(IF(FixtureCalc!C1468="-","",IF(OR(FixtureCalc!E1468="blank row 1",FixtureCalc!E1468="blank row 2"),"","Matchweek "&amp;FixtureCalc!C1468)),"")</f>
        <v/>
      </c>
      <c r="E1472" s="146" t="str">
        <f>IFERROR(IF(LEN(INDEX(Settings!$D$6:$D$37,MATCH(Fixture!F1472,Settings!$C$6:$C$37,0)))=0,"",INDEX(Settings!$D$6:$D$37,MATCH(Fixture!F1472,Settings!$C$6:$C$37,0))),"")</f>
        <v/>
      </c>
      <c r="F1472" s="187" t="str">
        <f>IFERROR(IF(FixtureCalc!C1468="-","",IF(OR(FixtureCalc!E1468="blank row 1",FixtureCalc!E1468="blank row 2"),"", IF(LEN(INDEX(Settings!$C$6:$C$37,FixtureCalc!E1468))=0,"BYE",INDEX(Settings!$C$6:$C$37,FixtureCalc!E1468))  )),"")</f>
        <v/>
      </c>
      <c r="G1472" s="113"/>
      <c r="H1472" s="82"/>
      <c r="I1472" s="113"/>
      <c r="J1472" s="177" t="str">
        <f>IFERROR(IF(FixtureCalc!C1468="-","",IF(OR(FixtureCalc!F1468="blank row 1",FixtureCalc!F1468="blank row 2"),"",IF(LEN(INDEX(Settings!$C$6:$C$37,FixtureCalc!F1468))=0,"BYE",INDEX(Settings!$C$6:$C$37,FixtureCalc!F1468)) )),"")</f>
        <v/>
      </c>
      <c r="K1472" s="90"/>
      <c r="L1472" s="195" t="str">
        <f t="shared" si="137"/>
        <v/>
      </c>
      <c r="S1472" s="201" t="str">
        <f t="shared" si="133"/>
        <v>NO</v>
      </c>
      <c r="T1472" s="201" t="str">
        <f t="shared" si="134"/>
        <v>NO</v>
      </c>
      <c r="U1472" s="201" t="str">
        <f t="shared" si="135"/>
        <v>NO</v>
      </c>
      <c r="V1472" s="139">
        <f t="shared" si="136"/>
        <v>0</v>
      </c>
      <c r="W1472" s="199" t="str">
        <f t="shared" si="138"/>
        <v/>
      </c>
    </row>
    <row r="1473" spans="1:23" ht="18" customHeight="1" x14ac:dyDescent="0.25">
      <c r="A1473" s="69"/>
      <c r="B1473" s="81"/>
      <c r="C1473" s="110"/>
      <c r="D1473" s="145" t="str">
        <f>IFERROR(IF(FixtureCalc!C1469="-","",IF(OR(FixtureCalc!E1469="blank row 1",FixtureCalc!E1469="blank row 2"),"","Matchweek "&amp;FixtureCalc!C1469)),"")</f>
        <v/>
      </c>
      <c r="E1473" s="146" t="str">
        <f>IFERROR(IF(LEN(INDEX(Settings!$D$6:$D$37,MATCH(Fixture!F1473,Settings!$C$6:$C$37,0)))=0,"",INDEX(Settings!$D$6:$D$37,MATCH(Fixture!F1473,Settings!$C$6:$C$37,0))),"")</f>
        <v/>
      </c>
      <c r="F1473" s="187" t="str">
        <f>IFERROR(IF(FixtureCalc!C1469="-","",IF(OR(FixtureCalc!E1469="blank row 1",FixtureCalc!E1469="blank row 2"),"", IF(LEN(INDEX(Settings!$C$6:$C$37,FixtureCalc!E1469))=0,"BYE",INDEX(Settings!$C$6:$C$37,FixtureCalc!E1469))  )),"")</f>
        <v/>
      </c>
      <c r="G1473" s="113"/>
      <c r="H1473" s="82"/>
      <c r="I1473" s="113"/>
      <c r="J1473" s="177" t="str">
        <f>IFERROR(IF(FixtureCalc!C1469="-","",IF(OR(FixtureCalc!F1469="blank row 1",FixtureCalc!F1469="blank row 2"),"",IF(LEN(INDEX(Settings!$C$6:$C$37,FixtureCalc!F1469))=0,"BYE",INDEX(Settings!$C$6:$C$37,FixtureCalc!F1469)) )),"")</f>
        <v/>
      </c>
      <c r="K1473" s="90"/>
      <c r="L1473" s="195" t="str">
        <f t="shared" si="137"/>
        <v/>
      </c>
      <c r="S1473" s="201" t="str">
        <f t="shared" si="133"/>
        <v>NO</v>
      </c>
      <c r="T1473" s="201" t="str">
        <f t="shared" si="134"/>
        <v>NO</v>
      </c>
      <c r="U1473" s="201" t="str">
        <f t="shared" si="135"/>
        <v>NO</v>
      </c>
      <c r="V1473" s="139">
        <f t="shared" si="136"/>
        <v>0</v>
      </c>
      <c r="W1473" s="199" t="str">
        <f t="shared" si="138"/>
        <v/>
      </c>
    </row>
    <row r="1474" spans="1:23" ht="18" customHeight="1" x14ac:dyDescent="0.25">
      <c r="A1474" s="69"/>
      <c r="B1474" s="81"/>
      <c r="C1474" s="110"/>
      <c r="D1474" s="145" t="str">
        <f>IFERROR(IF(FixtureCalc!C1470="-","",IF(OR(FixtureCalc!E1470="blank row 1",FixtureCalc!E1470="blank row 2"),"","Matchweek "&amp;FixtureCalc!C1470)),"")</f>
        <v/>
      </c>
      <c r="E1474" s="146" t="str">
        <f>IFERROR(IF(LEN(INDEX(Settings!$D$6:$D$37,MATCH(Fixture!F1474,Settings!$C$6:$C$37,0)))=0,"",INDEX(Settings!$D$6:$D$37,MATCH(Fixture!F1474,Settings!$C$6:$C$37,0))),"")</f>
        <v/>
      </c>
      <c r="F1474" s="187" t="str">
        <f>IFERROR(IF(FixtureCalc!C1470="-","",IF(OR(FixtureCalc!E1470="blank row 1",FixtureCalc!E1470="blank row 2"),"", IF(LEN(INDEX(Settings!$C$6:$C$37,FixtureCalc!E1470))=0,"BYE",INDEX(Settings!$C$6:$C$37,FixtureCalc!E1470))  )),"")</f>
        <v/>
      </c>
      <c r="G1474" s="113"/>
      <c r="H1474" s="82"/>
      <c r="I1474" s="113"/>
      <c r="J1474" s="177" t="str">
        <f>IFERROR(IF(FixtureCalc!C1470="-","",IF(OR(FixtureCalc!F1470="blank row 1",FixtureCalc!F1470="blank row 2"),"",IF(LEN(INDEX(Settings!$C$6:$C$37,FixtureCalc!F1470))=0,"BYE",INDEX(Settings!$C$6:$C$37,FixtureCalc!F1470)) )),"")</f>
        <v/>
      </c>
      <c r="K1474" s="90"/>
      <c r="L1474" s="195" t="str">
        <f t="shared" si="137"/>
        <v/>
      </c>
      <c r="S1474" s="201" t="str">
        <f t="shared" si="133"/>
        <v>NO</v>
      </c>
      <c r="T1474" s="201" t="str">
        <f t="shared" si="134"/>
        <v>NO</v>
      </c>
      <c r="U1474" s="201" t="str">
        <f t="shared" si="135"/>
        <v>NO</v>
      </c>
      <c r="V1474" s="139">
        <f t="shared" si="136"/>
        <v>0</v>
      </c>
      <c r="W1474" s="199" t="str">
        <f t="shared" si="138"/>
        <v/>
      </c>
    </row>
    <row r="1475" spans="1:23" ht="18" customHeight="1" x14ac:dyDescent="0.25">
      <c r="A1475" s="69"/>
      <c r="B1475" s="81"/>
      <c r="C1475" s="110"/>
      <c r="D1475" s="145" t="str">
        <f>IFERROR(IF(FixtureCalc!C1471="-","",IF(OR(FixtureCalc!E1471="blank row 1",FixtureCalc!E1471="blank row 2"),"","Matchweek "&amp;FixtureCalc!C1471)),"")</f>
        <v/>
      </c>
      <c r="E1475" s="146" t="str">
        <f>IFERROR(IF(LEN(INDEX(Settings!$D$6:$D$37,MATCH(Fixture!F1475,Settings!$C$6:$C$37,0)))=0,"",INDEX(Settings!$D$6:$D$37,MATCH(Fixture!F1475,Settings!$C$6:$C$37,0))),"")</f>
        <v/>
      </c>
      <c r="F1475" s="187" t="str">
        <f>IFERROR(IF(FixtureCalc!C1471="-","",IF(OR(FixtureCalc!E1471="blank row 1",FixtureCalc!E1471="blank row 2"),"", IF(LEN(INDEX(Settings!$C$6:$C$37,FixtureCalc!E1471))=0,"BYE",INDEX(Settings!$C$6:$C$37,FixtureCalc!E1471))  )),"")</f>
        <v/>
      </c>
      <c r="G1475" s="113"/>
      <c r="H1475" s="82"/>
      <c r="I1475" s="113"/>
      <c r="J1475" s="177" t="str">
        <f>IFERROR(IF(FixtureCalc!C1471="-","",IF(OR(FixtureCalc!F1471="blank row 1",FixtureCalc!F1471="blank row 2"),"",IF(LEN(INDEX(Settings!$C$6:$C$37,FixtureCalc!F1471))=0,"BYE",INDEX(Settings!$C$6:$C$37,FixtureCalc!F1471)) )),"")</f>
        <v/>
      </c>
      <c r="K1475" s="90"/>
      <c r="L1475" s="195" t="str">
        <f t="shared" si="137"/>
        <v/>
      </c>
      <c r="S1475" s="201" t="str">
        <f t="shared" si="133"/>
        <v>NO</v>
      </c>
      <c r="T1475" s="201" t="str">
        <f t="shared" si="134"/>
        <v>NO</v>
      </c>
      <c r="U1475" s="201" t="str">
        <f t="shared" si="135"/>
        <v>NO</v>
      </c>
      <c r="V1475" s="139">
        <f t="shared" si="136"/>
        <v>0</v>
      </c>
      <c r="W1475" s="199" t="str">
        <f t="shared" si="138"/>
        <v/>
      </c>
    </row>
    <row r="1476" spans="1:23" ht="18" customHeight="1" x14ac:dyDescent="0.25">
      <c r="A1476" s="69"/>
      <c r="B1476" s="81"/>
      <c r="C1476" s="110"/>
      <c r="D1476" s="145" t="str">
        <f>IFERROR(IF(FixtureCalc!C1472="-","",IF(OR(FixtureCalc!E1472="blank row 1",FixtureCalc!E1472="blank row 2"),"","Matchweek "&amp;FixtureCalc!C1472)),"")</f>
        <v/>
      </c>
      <c r="E1476" s="146" t="str">
        <f>IFERROR(IF(LEN(INDEX(Settings!$D$6:$D$37,MATCH(Fixture!F1476,Settings!$C$6:$C$37,0)))=0,"",INDEX(Settings!$D$6:$D$37,MATCH(Fixture!F1476,Settings!$C$6:$C$37,0))),"")</f>
        <v/>
      </c>
      <c r="F1476" s="187" t="str">
        <f>IFERROR(IF(FixtureCalc!C1472="-","",IF(OR(FixtureCalc!E1472="blank row 1",FixtureCalc!E1472="blank row 2"),"", IF(LEN(INDEX(Settings!$C$6:$C$37,FixtureCalc!E1472))=0,"BYE",INDEX(Settings!$C$6:$C$37,FixtureCalc!E1472))  )),"")</f>
        <v/>
      </c>
      <c r="G1476" s="113"/>
      <c r="H1476" s="82"/>
      <c r="I1476" s="113"/>
      <c r="J1476" s="177" t="str">
        <f>IFERROR(IF(FixtureCalc!C1472="-","",IF(OR(FixtureCalc!F1472="blank row 1",FixtureCalc!F1472="blank row 2"),"",IF(LEN(INDEX(Settings!$C$6:$C$37,FixtureCalc!F1472))=0,"BYE",INDEX(Settings!$C$6:$C$37,FixtureCalc!F1472)) )),"")</f>
        <v/>
      </c>
      <c r="K1476" s="90"/>
      <c r="L1476" s="195" t="str">
        <f t="shared" si="137"/>
        <v/>
      </c>
      <c r="S1476" s="201" t="str">
        <f t="shared" si="133"/>
        <v>NO</v>
      </c>
      <c r="T1476" s="201" t="str">
        <f t="shared" si="134"/>
        <v>NO</v>
      </c>
      <c r="U1476" s="201" t="str">
        <f t="shared" si="135"/>
        <v>NO</v>
      </c>
      <c r="V1476" s="139">
        <f t="shared" si="136"/>
        <v>0</v>
      </c>
      <c r="W1476" s="199" t="str">
        <f t="shared" si="138"/>
        <v/>
      </c>
    </row>
    <row r="1477" spans="1:23" ht="18" customHeight="1" x14ac:dyDescent="0.25">
      <c r="A1477" s="69"/>
      <c r="B1477" s="81"/>
      <c r="C1477" s="110"/>
      <c r="D1477" s="145" t="str">
        <f>IFERROR(IF(FixtureCalc!C1473="-","",IF(OR(FixtureCalc!E1473="blank row 1",FixtureCalc!E1473="blank row 2"),"","Matchweek "&amp;FixtureCalc!C1473)),"")</f>
        <v/>
      </c>
      <c r="E1477" s="146" t="str">
        <f>IFERROR(IF(LEN(INDEX(Settings!$D$6:$D$37,MATCH(Fixture!F1477,Settings!$C$6:$C$37,0)))=0,"",INDEX(Settings!$D$6:$D$37,MATCH(Fixture!F1477,Settings!$C$6:$C$37,0))),"")</f>
        <v/>
      </c>
      <c r="F1477" s="187" t="str">
        <f>IFERROR(IF(FixtureCalc!C1473="-","",IF(OR(FixtureCalc!E1473="blank row 1",FixtureCalc!E1473="blank row 2"),"", IF(LEN(INDEX(Settings!$C$6:$C$37,FixtureCalc!E1473))=0,"BYE",INDEX(Settings!$C$6:$C$37,FixtureCalc!E1473))  )),"")</f>
        <v/>
      </c>
      <c r="G1477" s="113"/>
      <c r="H1477" s="82"/>
      <c r="I1477" s="113"/>
      <c r="J1477" s="177" t="str">
        <f>IFERROR(IF(FixtureCalc!C1473="-","",IF(OR(FixtureCalc!F1473="blank row 1",FixtureCalc!F1473="blank row 2"),"",IF(LEN(INDEX(Settings!$C$6:$C$37,FixtureCalc!F1473))=0,"BYE",INDEX(Settings!$C$6:$C$37,FixtureCalc!F1473)) )),"")</f>
        <v/>
      </c>
      <c r="K1477" s="90"/>
      <c r="L1477" s="195" t="str">
        <f t="shared" si="137"/>
        <v/>
      </c>
      <c r="S1477" s="201" t="str">
        <f t="shared" si="133"/>
        <v>NO</v>
      </c>
      <c r="T1477" s="201" t="str">
        <f t="shared" si="134"/>
        <v>NO</v>
      </c>
      <c r="U1477" s="201" t="str">
        <f t="shared" si="135"/>
        <v>NO</v>
      </c>
      <c r="V1477" s="139">
        <f t="shared" si="136"/>
        <v>0</v>
      </c>
      <c r="W1477" s="199" t="str">
        <f t="shared" si="138"/>
        <v/>
      </c>
    </row>
    <row r="1478" spans="1:23" ht="18" customHeight="1" x14ac:dyDescent="0.25">
      <c r="A1478" s="69"/>
      <c r="B1478" s="81"/>
      <c r="C1478" s="110"/>
      <c r="D1478" s="145" t="str">
        <f>IFERROR(IF(FixtureCalc!C1474="-","",IF(OR(FixtureCalc!E1474="blank row 1",FixtureCalc!E1474="blank row 2"),"","Matchweek "&amp;FixtureCalc!C1474)),"")</f>
        <v/>
      </c>
      <c r="E1478" s="146" t="str">
        <f>IFERROR(IF(LEN(INDEX(Settings!$D$6:$D$37,MATCH(Fixture!F1478,Settings!$C$6:$C$37,0)))=0,"",INDEX(Settings!$D$6:$D$37,MATCH(Fixture!F1478,Settings!$C$6:$C$37,0))),"")</f>
        <v/>
      </c>
      <c r="F1478" s="187" t="str">
        <f>IFERROR(IF(FixtureCalc!C1474="-","",IF(OR(FixtureCalc!E1474="blank row 1",FixtureCalc!E1474="blank row 2"),"", IF(LEN(INDEX(Settings!$C$6:$C$37,FixtureCalc!E1474))=0,"BYE",INDEX(Settings!$C$6:$C$37,FixtureCalc!E1474))  )),"")</f>
        <v/>
      </c>
      <c r="G1478" s="113"/>
      <c r="H1478" s="82"/>
      <c r="I1478" s="113"/>
      <c r="J1478" s="177" t="str">
        <f>IFERROR(IF(FixtureCalc!C1474="-","",IF(OR(FixtureCalc!F1474="blank row 1",FixtureCalc!F1474="blank row 2"),"",IF(LEN(INDEX(Settings!$C$6:$C$37,FixtureCalc!F1474))=0,"BYE",INDEX(Settings!$C$6:$C$37,FixtureCalc!F1474)) )),"")</f>
        <v/>
      </c>
      <c r="K1478" s="90"/>
      <c r="L1478" s="195" t="str">
        <f t="shared" si="137"/>
        <v/>
      </c>
      <c r="S1478" s="201" t="str">
        <f t="shared" si="133"/>
        <v>NO</v>
      </c>
      <c r="T1478" s="201" t="str">
        <f t="shared" si="134"/>
        <v>NO</v>
      </c>
      <c r="U1478" s="201" t="str">
        <f t="shared" si="135"/>
        <v>NO</v>
      </c>
      <c r="V1478" s="139">
        <f t="shared" si="136"/>
        <v>0</v>
      </c>
      <c r="W1478" s="199" t="str">
        <f t="shared" si="138"/>
        <v/>
      </c>
    </row>
    <row r="1479" spans="1:23" ht="18" customHeight="1" x14ac:dyDescent="0.25">
      <c r="A1479" s="69"/>
      <c r="B1479" s="81"/>
      <c r="C1479" s="110"/>
      <c r="D1479" s="145" t="str">
        <f>IFERROR(IF(FixtureCalc!C1475="-","",IF(OR(FixtureCalc!E1475="blank row 1",FixtureCalc!E1475="blank row 2"),"","Matchweek "&amp;FixtureCalc!C1475)),"")</f>
        <v/>
      </c>
      <c r="E1479" s="146" t="str">
        <f>IFERROR(IF(LEN(INDEX(Settings!$D$6:$D$37,MATCH(Fixture!F1479,Settings!$C$6:$C$37,0)))=0,"",INDEX(Settings!$D$6:$D$37,MATCH(Fixture!F1479,Settings!$C$6:$C$37,0))),"")</f>
        <v/>
      </c>
      <c r="F1479" s="187" t="str">
        <f>IFERROR(IF(FixtureCalc!C1475="-","",IF(OR(FixtureCalc!E1475="blank row 1",FixtureCalc!E1475="blank row 2"),"", IF(LEN(INDEX(Settings!$C$6:$C$37,FixtureCalc!E1475))=0,"BYE",INDEX(Settings!$C$6:$C$37,FixtureCalc!E1475))  )),"")</f>
        <v/>
      </c>
      <c r="G1479" s="113"/>
      <c r="H1479" s="82"/>
      <c r="I1479" s="113"/>
      <c r="J1479" s="177" t="str">
        <f>IFERROR(IF(FixtureCalc!C1475="-","",IF(OR(FixtureCalc!F1475="blank row 1",FixtureCalc!F1475="blank row 2"),"",IF(LEN(INDEX(Settings!$C$6:$C$37,FixtureCalc!F1475))=0,"BYE",INDEX(Settings!$C$6:$C$37,FixtureCalc!F1475)) )),"")</f>
        <v/>
      </c>
      <c r="K1479" s="90"/>
      <c r="L1479" s="195" t="str">
        <f t="shared" si="137"/>
        <v/>
      </c>
      <c r="S1479" s="201" t="str">
        <f t="shared" si="133"/>
        <v>NO</v>
      </c>
      <c r="T1479" s="201" t="str">
        <f t="shared" si="134"/>
        <v>NO</v>
      </c>
      <c r="U1479" s="201" t="str">
        <f t="shared" si="135"/>
        <v>NO</v>
      </c>
      <c r="V1479" s="139">
        <f t="shared" si="136"/>
        <v>0</v>
      </c>
      <c r="W1479" s="199" t="str">
        <f t="shared" si="138"/>
        <v/>
      </c>
    </row>
    <row r="1480" spans="1:23" ht="18" customHeight="1" x14ac:dyDescent="0.25">
      <c r="A1480" s="69"/>
      <c r="B1480" s="81"/>
      <c r="C1480" s="110"/>
      <c r="D1480" s="145" t="str">
        <f>IFERROR(IF(FixtureCalc!C1476="-","",IF(OR(FixtureCalc!E1476="blank row 1",FixtureCalc!E1476="blank row 2"),"","Matchweek "&amp;FixtureCalc!C1476)),"")</f>
        <v/>
      </c>
      <c r="E1480" s="146" t="str">
        <f>IFERROR(IF(LEN(INDEX(Settings!$D$6:$D$37,MATCH(Fixture!F1480,Settings!$C$6:$C$37,0)))=0,"",INDEX(Settings!$D$6:$D$37,MATCH(Fixture!F1480,Settings!$C$6:$C$37,0))),"")</f>
        <v/>
      </c>
      <c r="F1480" s="187" t="str">
        <f>IFERROR(IF(FixtureCalc!C1476="-","",IF(OR(FixtureCalc!E1476="blank row 1",FixtureCalc!E1476="blank row 2"),"", IF(LEN(INDEX(Settings!$C$6:$C$37,FixtureCalc!E1476))=0,"BYE",INDEX(Settings!$C$6:$C$37,FixtureCalc!E1476))  )),"")</f>
        <v/>
      </c>
      <c r="G1480" s="113"/>
      <c r="H1480" s="82"/>
      <c r="I1480" s="113"/>
      <c r="J1480" s="177" t="str">
        <f>IFERROR(IF(FixtureCalc!C1476="-","",IF(OR(FixtureCalc!F1476="blank row 1",FixtureCalc!F1476="blank row 2"),"",IF(LEN(INDEX(Settings!$C$6:$C$37,FixtureCalc!F1476))=0,"BYE",INDEX(Settings!$C$6:$C$37,FixtureCalc!F1476)) )),"")</f>
        <v/>
      </c>
      <c r="K1480" s="90"/>
      <c r="L1480" s="195" t="str">
        <f t="shared" si="137"/>
        <v/>
      </c>
      <c r="S1480" s="201" t="str">
        <f t="shared" ref="S1480:S1543" si="139">IFERROR(IF(AND(LEN(F1480)&gt;0,LEN(J1480)&gt;0),"YES","NO"),"")</f>
        <v>NO</v>
      </c>
      <c r="T1480" s="201" t="str">
        <f t="shared" ref="T1480:T1543" si="140">IFERROR(IF(OR(F1480="BYE",J1480="BYE"),"YES","NO"),"")</f>
        <v>NO</v>
      </c>
      <c r="U1480" s="201" t="str">
        <f t="shared" ref="U1480:U1543" si="141">IF(OR(LEN(G1480)=0,LEN(I1480)=0),"NO","YES")</f>
        <v>NO</v>
      </c>
      <c r="V1480" s="139">
        <f t="shared" ref="V1480:V1543" si="142">IF(LEN(D1480)=0,0,COUNTIFS($D$8:$D$1750,D1480,$G$8:$G$1750,"&lt;&gt;"&amp;"",$I$8:$I$1750,"&lt;&gt;"&amp;""))</f>
        <v>0</v>
      </c>
      <c r="W1480" s="199" t="str">
        <f t="shared" si="138"/>
        <v/>
      </c>
    </row>
    <row r="1481" spans="1:23" ht="18" customHeight="1" x14ac:dyDescent="0.25">
      <c r="A1481" s="69"/>
      <c r="B1481" s="81"/>
      <c r="C1481" s="110"/>
      <c r="D1481" s="145" t="str">
        <f>IFERROR(IF(FixtureCalc!C1477="-","",IF(OR(FixtureCalc!E1477="blank row 1",FixtureCalc!E1477="blank row 2"),"","Matchweek "&amp;FixtureCalc!C1477)),"")</f>
        <v/>
      </c>
      <c r="E1481" s="146" t="str">
        <f>IFERROR(IF(LEN(INDEX(Settings!$D$6:$D$37,MATCH(Fixture!F1481,Settings!$C$6:$C$37,0)))=0,"",INDEX(Settings!$D$6:$D$37,MATCH(Fixture!F1481,Settings!$C$6:$C$37,0))),"")</f>
        <v/>
      </c>
      <c r="F1481" s="187" t="str">
        <f>IFERROR(IF(FixtureCalc!C1477="-","",IF(OR(FixtureCalc!E1477="blank row 1",FixtureCalc!E1477="blank row 2"),"", IF(LEN(INDEX(Settings!$C$6:$C$37,FixtureCalc!E1477))=0,"BYE",INDEX(Settings!$C$6:$C$37,FixtureCalc!E1477))  )),"")</f>
        <v/>
      </c>
      <c r="G1481" s="113"/>
      <c r="H1481" s="82"/>
      <c r="I1481" s="113"/>
      <c r="J1481" s="177" t="str">
        <f>IFERROR(IF(FixtureCalc!C1477="-","",IF(OR(FixtureCalc!F1477="blank row 1",FixtureCalc!F1477="blank row 2"),"",IF(LEN(INDEX(Settings!$C$6:$C$37,FixtureCalc!F1477))=0,"BYE",INDEX(Settings!$C$6:$C$37,FixtureCalc!F1477)) )),"")</f>
        <v/>
      </c>
      <c r="K1481" s="90"/>
      <c r="L1481" s="195" t="str">
        <f t="shared" ref="L1481:L1544" si="143">IFERROR(IF(LEN(W1481)&gt;0,"←",""),"")</f>
        <v/>
      </c>
      <c r="S1481" s="201" t="str">
        <f t="shared" si="139"/>
        <v>NO</v>
      </c>
      <c r="T1481" s="201" t="str">
        <f t="shared" si="140"/>
        <v>NO</v>
      </c>
      <c r="U1481" s="201" t="str">
        <f t="shared" si="141"/>
        <v>NO</v>
      </c>
      <c r="V1481" s="139">
        <f t="shared" si="142"/>
        <v>0</v>
      </c>
      <c r="W1481" s="199" t="str">
        <f t="shared" si="138"/>
        <v/>
      </c>
    </row>
    <row r="1482" spans="1:23" ht="18" customHeight="1" x14ac:dyDescent="0.25">
      <c r="A1482" s="69"/>
      <c r="B1482" s="81"/>
      <c r="C1482" s="110"/>
      <c r="D1482" s="145" t="str">
        <f>IFERROR(IF(FixtureCalc!C1478="-","",IF(OR(FixtureCalc!E1478="blank row 1",FixtureCalc!E1478="blank row 2"),"","Matchweek "&amp;FixtureCalc!C1478)),"")</f>
        <v/>
      </c>
      <c r="E1482" s="146" t="str">
        <f>IFERROR(IF(LEN(INDEX(Settings!$D$6:$D$37,MATCH(Fixture!F1482,Settings!$C$6:$C$37,0)))=0,"",INDEX(Settings!$D$6:$D$37,MATCH(Fixture!F1482,Settings!$C$6:$C$37,0))),"")</f>
        <v/>
      </c>
      <c r="F1482" s="187" t="str">
        <f>IFERROR(IF(FixtureCalc!C1478="-","",IF(OR(FixtureCalc!E1478="blank row 1",FixtureCalc!E1478="blank row 2"),"", IF(LEN(INDEX(Settings!$C$6:$C$37,FixtureCalc!E1478))=0,"BYE",INDEX(Settings!$C$6:$C$37,FixtureCalc!E1478))  )),"")</f>
        <v/>
      </c>
      <c r="G1482" s="113"/>
      <c r="H1482" s="82"/>
      <c r="I1482" s="113"/>
      <c r="J1482" s="177" t="str">
        <f>IFERROR(IF(FixtureCalc!C1478="-","",IF(OR(FixtureCalc!F1478="blank row 1",FixtureCalc!F1478="blank row 2"),"",IF(LEN(INDEX(Settings!$C$6:$C$37,FixtureCalc!F1478))=0,"BYE",INDEX(Settings!$C$6:$C$37,FixtureCalc!F1478)) )),"")</f>
        <v/>
      </c>
      <c r="K1482" s="90"/>
      <c r="L1482" s="195" t="str">
        <f t="shared" si="143"/>
        <v/>
      </c>
      <c r="S1482" s="201" t="str">
        <f t="shared" si="139"/>
        <v>NO</v>
      </c>
      <c r="T1482" s="201" t="str">
        <f t="shared" si="140"/>
        <v>NO</v>
      </c>
      <c r="U1482" s="201" t="str">
        <f t="shared" si="141"/>
        <v>NO</v>
      </c>
      <c r="V1482" s="139">
        <f t="shared" si="142"/>
        <v>0</v>
      </c>
      <c r="W1482" s="199" t="str">
        <f t="shared" ref="W1482:W1545" si="144">IF(S1482="YES",IF(T1482="YES",IF(U1482="YES","← Delete the scores",""),IF(AND(U1482="NO",V1482&gt;0),"← Insert the scores of both teams","")),IF(U1482="YES","← Delete the scores",""))</f>
        <v/>
      </c>
    </row>
    <row r="1483" spans="1:23" ht="18" customHeight="1" x14ac:dyDescent="0.25">
      <c r="A1483" s="69"/>
      <c r="B1483" s="81"/>
      <c r="C1483" s="110"/>
      <c r="D1483" s="145" t="str">
        <f>IFERROR(IF(FixtureCalc!C1479="-","",IF(OR(FixtureCalc!E1479="blank row 1",FixtureCalc!E1479="blank row 2"),"","Matchweek "&amp;FixtureCalc!C1479)),"")</f>
        <v/>
      </c>
      <c r="E1483" s="146" t="str">
        <f>IFERROR(IF(LEN(INDEX(Settings!$D$6:$D$37,MATCH(Fixture!F1483,Settings!$C$6:$C$37,0)))=0,"",INDEX(Settings!$D$6:$D$37,MATCH(Fixture!F1483,Settings!$C$6:$C$37,0))),"")</f>
        <v/>
      </c>
      <c r="F1483" s="187" t="str">
        <f>IFERROR(IF(FixtureCalc!C1479="-","",IF(OR(FixtureCalc!E1479="blank row 1",FixtureCalc!E1479="blank row 2"),"", IF(LEN(INDEX(Settings!$C$6:$C$37,FixtureCalc!E1479))=0,"BYE",INDEX(Settings!$C$6:$C$37,FixtureCalc!E1479))  )),"")</f>
        <v/>
      </c>
      <c r="G1483" s="113"/>
      <c r="H1483" s="82"/>
      <c r="I1483" s="113"/>
      <c r="J1483" s="177" t="str">
        <f>IFERROR(IF(FixtureCalc!C1479="-","",IF(OR(FixtureCalc!F1479="blank row 1",FixtureCalc!F1479="blank row 2"),"",IF(LEN(INDEX(Settings!$C$6:$C$37,FixtureCalc!F1479))=0,"BYE",INDEX(Settings!$C$6:$C$37,FixtureCalc!F1479)) )),"")</f>
        <v/>
      </c>
      <c r="K1483" s="90"/>
      <c r="L1483" s="195" t="str">
        <f t="shared" si="143"/>
        <v/>
      </c>
      <c r="S1483" s="201" t="str">
        <f t="shared" si="139"/>
        <v>NO</v>
      </c>
      <c r="T1483" s="201" t="str">
        <f t="shared" si="140"/>
        <v>NO</v>
      </c>
      <c r="U1483" s="201" t="str">
        <f t="shared" si="141"/>
        <v>NO</v>
      </c>
      <c r="V1483" s="139">
        <f t="shared" si="142"/>
        <v>0</v>
      </c>
      <c r="W1483" s="199" t="str">
        <f t="shared" si="144"/>
        <v/>
      </c>
    </row>
    <row r="1484" spans="1:23" ht="18" customHeight="1" x14ac:dyDescent="0.25">
      <c r="A1484" s="69"/>
      <c r="B1484" s="81"/>
      <c r="C1484" s="110"/>
      <c r="D1484" s="145" t="str">
        <f>IFERROR(IF(FixtureCalc!C1480="-","",IF(OR(FixtureCalc!E1480="blank row 1",FixtureCalc!E1480="blank row 2"),"","Matchweek "&amp;FixtureCalc!C1480)),"")</f>
        <v/>
      </c>
      <c r="E1484" s="146" t="str">
        <f>IFERROR(IF(LEN(INDEX(Settings!$D$6:$D$37,MATCH(Fixture!F1484,Settings!$C$6:$C$37,0)))=0,"",INDEX(Settings!$D$6:$D$37,MATCH(Fixture!F1484,Settings!$C$6:$C$37,0))),"")</f>
        <v/>
      </c>
      <c r="F1484" s="187" t="str">
        <f>IFERROR(IF(FixtureCalc!C1480="-","",IF(OR(FixtureCalc!E1480="blank row 1",FixtureCalc!E1480="blank row 2"),"", IF(LEN(INDEX(Settings!$C$6:$C$37,FixtureCalc!E1480))=0,"BYE",INDEX(Settings!$C$6:$C$37,FixtureCalc!E1480))  )),"")</f>
        <v/>
      </c>
      <c r="G1484" s="113"/>
      <c r="H1484" s="82"/>
      <c r="I1484" s="113"/>
      <c r="J1484" s="177" t="str">
        <f>IFERROR(IF(FixtureCalc!C1480="-","",IF(OR(FixtureCalc!F1480="blank row 1",FixtureCalc!F1480="blank row 2"),"",IF(LEN(INDEX(Settings!$C$6:$C$37,FixtureCalc!F1480))=0,"BYE",INDEX(Settings!$C$6:$C$37,FixtureCalc!F1480)) )),"")</f>
        <v/>
      </c>
      <c r="K1484" s="90"/>
      <c r="L1484" s="195" t="str">
        <f t="shared" si="143"/>
        <v/>
      </c>
      <c r="S1484" s="201" t="str">
        <f t="shared" si="139"/>
        <v>NO</v>
      </c>
      <c r="T1484" s="201" t="str">
        <f t="shared" si="140"/>
        <v>NO</v>
      </c>
      <c r="U1484" s="201" t="str">
        <f t="shared" si="141"/>
        <v>NO</v>
      </c>
      <c r="V1484" s="139">
        <f t="shared" si="142"/>
        <v>0</v>
      </c>
      <c r="W1484" s="199" t="str">
        <f t="shared" si="144"/>
        <v/>
      </c>
    </row>
    <row r="1485" spans="1:23" ht="18" customHeight="1" x14ac:dyDescent="0.25">
      <c r="A1485" s="69"/>
      <c r="B1485" s="81"/>
      <c r="C1485" s="110"/>
      <c r="D1485" s="145" t="str">
        <f>IFERROR(IF(FixtureCalc!C1481="-","",IF(OR(FixtureCalc!E1481="blank row 1",FixtureCalc!E1481="blank row 2"),"","Matchweek "&amp;FixtureCalc!C1481)),"")</f>
        <v/>
      </c>
      <c r="E1485" s="146" t="str">
        <f>IFERROR(IF(LEN(INDEX(Settings!$D$6:$D$37,MATCH(Fixture!F1485,Settings!$C$6:$C$37,0)))=0,"",INDEX(Settings!$D$6:$D$37,MATCH(Fixture!F1485,Settings!$C$6:$C$37,0))),"")</f>
        <v/>
      </c>
      <c r="F1485" s="187" t="str">
        <f>IFERROR(IF(FixtureCalc!C1481="-","",IF(OR(FixtureCalc!E1481="blank row 1",FixtureCalc!E1481="blank row 2"),"", IF(LEN(INDEX(Settings!$C$6:$C$37,FixtureCalc!E1481))=0,"BYE",INDEX(Settings!$C$6:$C$37,FixtureCalc!E1481))  )),"")</f>
        <v/>
      </c>
      <c r="G1485" s="113"/>
      <c r="H1485" s="82"/>
      <c r="I1485" s="113"/>
      <c r="J1485" s="177" t="str">
        <f>IFERROR(IF(FixtureCalc!C1481="-","",IF(OR(FixtureCalc!F1481="blank row 1",FixtureCalc!F1481="blank row 2"),"",IF(LEN(INDEX(Settings!$C$6:$C$37,FixtureCalc!F1481))=0,"BYE",INDEX(Settings!$C$6:$C$37,FixtureCalc!F1481)) )),"")</f>
        <v/>
      </c>
      <c r="K1485" s="90"/>
      <c r="L1485" s="195" t="str">
        <f t="shared" si="143"/>
        <v/>
      </c>
      <c r="S1485" s="201" t="str">
        <f t="shared" si="139"/>
        <v>NO</v>
      </c>
      <c r="T1485" s="201" t="str">
        <f t="shared" si="140"/>
        <v>NO</v>
      </c>
      <c r="U1485" s="201" t="str">
        <f t="shared" si="141"/>
        <v>NO</v>
      </c>
      <c r="V1485" s="139">
        <f t="shared" si="142"/>
        <v>0</v>
      </c>
      <c r="W1485" s="199" t="str">
        <f t="shared" si="144"/>
        <v/>
      </c>
    </row>
    <row r="1486" spans="1:23" ht="18" customHeight="1" x14ac:dyDescent="0.25">
      <c r="A1486" s="69"/>
      <c r="B1486" s="81"/>
      <c r="C1486" s="110"/>
      <c r="D1486" s="145" t="str">
        <f>IFERROR(IF(FixtureCalc!C1482="-","",IF(OR(FixtureCalc!E1482="blank row 1",FixtureCalc!E1482="blank row 2"),"","Matchweek "&amp;FixtureCalc!C1482)),"")</f>
        <v/>
      </c>
      <c r="E1486" s="146" t="str">
        <f>IFERROR(IF(LEN(INDEX(Settings!$D$6:$D$37,MATCH(Fixture!F1486,Settings!$C$6:$C$37,0)))=0,"",INDEX(Settings!$D$6:$D$37,MATCH(Fixture!F1486,Settings!$C$6:$C$37,0))),"")</f>
        <v/>
      </c>
      <c r="F1486" s="187" t="str">
        <f>IFERROR(IF(FixtureCalc!C1482="-","",IF(OR(FixtureCalc!E1482="blank row 1",FixtureCalc!E1482="blank row 2"),"", IF(LEN(INDEX(Settings!$C$6:$C$37,FixtureCalc!E1482))=0,"BYE",INDEX(Settings!$C$6:$C$37,FixtureCalc!E1482))  )),"")</f>
        <v/>
      </c>
      <c r="G1486" s="113"/>
      <c r="H1486" s="82"/>
      <c r="I1486" s="113"/>
      <c r="J1486" s="177" t="str">
        <f>IFERROR(IF(FixtureCalc!C1482="-","",IF(OR(FixtureCalc!F1482="blank row 1",FixtureCalc!F1482="blank row 2"),"",IF(LEN(INDEX(Settings!$C$6:$C$37,FixtureCalc!F1482))=0,"BYE",INDEX(Settings!$C$6:$C$37,FixtureCalc!F1482)) )),"")</f>
        <v/>
      </c>
      <c r="K1486" s="90"/>
      <c r="L1486" s="195" t="str">
        <f t="shared" si="143"/>
        <v/>
      </c>
      <c r="S1486" s="201" t="str">
        <f t="shared" si="139"/>
        <v>NO</v>
      </c>
      <c r="T1486" s="201" t="str">
        <f t="shared" si="140"/>
        <v>NO</v>
      </c>
      <c r="U1486" s="201" t="str">
        <f t="shared" si="141"/>
        <v>NO</v>
      </c>
      <c r="V1486" s="139">
        <f t="shared" si="142"/>
        <v>0</v>
      </c>
      <c r="W1486" s="199" t="str">
        <f t="shared" si="144"/>
        <v/>
      </c>
    </row>
    <row r="1487" spans="1:23" ht="18" customHeight="1" x14ac:dyDescent="0.25">
      <c r="A1487" s="69"/>
      <c r="B1487" s="81"/>
      <c r="C1487" s="110"/>
      <c r="D1487" s="145" t="str">
        <f>IFERROR(IF(FixtureCalc!C1483="-","",IF(OR(FixtureCalc!E1483="blank row 1",FixtureCalc!E1483="blank row 2"),"","Matchweek "&amp;FixtureCalc!C1483)),"")</f>
        <v/>
      </c>
      <c r="E1487" s="146" t="str">
        <f>IFERROR(IF(LEN(INDEX(Settings!$D$6:$D$37,MATCH(Fixture!F1487,Settings!$C$6:$C$37,0)))=0,"",INDEX(Settings!$D$6:$D$37,MATCH(Fixture!F1487,Settings!$C$6:$C$37,0))),"")</f>
        <v/>
      </c>
      <c r="F1487" s="187" t="str">
        <f>IFERROR(IF(FixtureCalc!C1483="-","",IF(OR(FixtureCalc!E1483="blank row 1",FixtureCalc!E1483="blank row 2"),"", IF(LEN(INDEX(Settings!$C$6:$C$37,FixtureCalc!E1483))=0,"BYE",INDEX(Settings!$C$6:$C$37,FixtureCalc!E1483))  )),"")</f>
        <v/>
      </c>
      <c r="G1487" s="113"/>
      <c r="H1487" s="82"/>
      <c r="I1487" s="113"/>
      <c r="J1487" s="177" t="str">
        <f>IFERROR(IF(FixtureCalc!C1483="-","",IF(OR(FixtureCalc!F1483="blank row 1",FixtureCalc!F1483="blank row 2"),"",IF(LEN(INDEX(Settings!$C$6:$C$37,FixtureCalc!F1483))=0,"BYE",INDEX(Settings!$C$6:$C$37,FixtureCalc!F1483)) )),"")</f>
        <v/>
      </c>
      <c r="K1487" s="90"/>
      <c r="L1487" s="195" t="str">
        <f t="shared" si="143"/>
        <v/>
      </c>
      <c r="S1487" s="201" t="str">
        <f t="shared" si="139"/>
        <v>NO</v>
      </c>
      <c r="T1487" s="201" t="str">
        <f t="shared" si="140"/>
        <v>NO</v>
      </c>
      <c r="U1487" s="201" t="str">
        <f t="shared" si="141"/>
        <v>NO</v>
      </c>
      <c r="V1487" s="139">
        <f t="shared" si="142"/>
        <v>0</v>
      </c>
      <c r="W1487" s="199" t="str">
        <f t="shared" si="144"/>
        <v/>
      </c>
    </row>
    <row r="1488" spans="1:23" ht="18" customHeight="1" x14ac:dyDescent="0.25">
      <c r="A1488" s="69"/>
      <c r="B1488" s="81"/>
      <c r="C1488" s="110"/>
      <c r="D1488" s="145" t="str">
        <f>IFERROR(IF(FixtureCalc!C1484="-","",IF(OR(FixtureCalc!E1484="blank row 1",FixtureCalc!E1484="blank row 2"),"","Matchweek "&amp;FixtureCalc!C1484)),"")</f>
        <v/>
      </c>
      <c r="E1488" s="146" t="str">
        <f>IFERROR(IF(LEN(INDEX(Settings!$D$6:$D$37,MATCH(Fixture!F1488,Settings!$C$6:$C$37,0)))=0,"",INDEX(Settings!$D$6:$D$37,MATCH(Fixture!F1488,Settings!$C$6:$C$37,0))),"")</f>
        <v/>
      </c>
      <c r="F1488" s="187" t="str">
        <f>IFERROR(IF(FixtureCalc!C1484="-","",IF(OR(FixtureCalc!E1484="blank row 1",FixtureCalc!E1484="blank row 2"),"", IF(LEN(INDEX(Settings!$C$6:$C$37,FixtureCalc!E1484))=0,"BYE",INDEX(Settings!$C$6:$C$37,FixtureCalc!E1484))  )),"")</f>
        <v/>
      </c>
      <c r="G1488" s="113"/>
      <c r="H1488" s="82"/>
      <c r="I1488" s="113"/>
      <c r="J1488" s="177" t="str">
        <f>IFERROR(IF(FixtureCalc!C1484="-","",IF(OR(FixtureCalc!F1484="blank row 1",FixtureCalc!F1484="blank row 2"),"",IF(LEN(INDEX(Settings!$C$6:$C$37,FixtureCalc!F1484))=0,"BYE",INDEX(Settings!$C$6:$C$37,FixtureCalc!F1484)) )),"")</f>
        <v/>
      </c>
      <c r="K1488" s="90"/>
      <c r="L1488" s="195" t="str">
        <f t="shared" si="143"/>
        <v/>
      </c>
      <c r="S1488" s="201" t="str">
        <f t="shared" si="139"/>
        <v>NO</v>
      </c>
      <c r="T1488" s="201" t="str">
        <f t="shared" si="140"/>
        <v>NO</v>
      </c>
      <c r="U1488" s="201" t="str">
        <f t="shared" si="141"/>
        <v>NO</v>
      </c>
      <c r="V1488" s="139">
        <f t="shared" si="142"/>
        <v>0</v>
      </c>
      <c r="W1488" s="199" t="str">
        <f t="shared" si="144"/>
        <v/>
      </c>
    </row>
    <row r="1489" spans="1:23" ht="18" customHeight="1" x14ac:dyDescent="0.25">
      <c r="A1489" s="69"/>
      <c r="B1489" s="81"/>
      <c r="C1489" s="110"/>
      <c r="D1489" s="145" t="str">
        <f>IFERROR(IF(FixtureCalc!C1485="-","",IF(OR(FixtureCalc!E1485="blank row 1",FixtureCalc!E1485="blank row 2"),"","Matchweek "&amp;FixtureCalc!C1485)),"")</f>
        <v/>
      </c>
      <c r="E1489" s="146" t="str">
        <f>IFERROR(IF(LEN(INDEX(Settings!$D$6:$D$37,MATCH(Fixture!F1489,Settings!$C$6:$C$37,0)))=0,"",INDEX(Settings!$D$6:$D$37,MATCH(Fixture!F1489,Settings!$C$6:$C$37,0))),"")</f>
        <v/>
      </c>
      <c r="F1489" s="187" t="str">
        <f>IFERROR(IF(FixtureCalc!C1485="-","",IF(OR(FixtureCalc!E1485="blank row 1",FixtureCalc!E1485="blank row 2"),"", IF(LEN(INDEX(Settings!$C$6:$C$37,FixtureCalc!E1485))=0,"BYE",INDEX(Settings!$C$6:$C$37,FixtureCalc!E1485))  )),"")</f>
        <v/>
      </c>
      <c r="G1489" s="113"/>
      <c r="H1489" s="82"/>
      <c r="I1489" s="113"/>
      <c r="J1489" s="177" t="str">
        <f>IFERROR(IF(FixtureCalc!C1485="-","",IF(OR(FixtureCalc!F1485="blank row 1",FixtureCalc!F1485="blank row 2"),"",IF(LEN(INDEX(Settings!$C$6:$C$37,FixtureCalc!F1485))=0,"BYE",INDEX(Settings!$C$6:$C$37,FixtureCalc!F1485)) )),"")</f>
        <v/>
      </c>
      <c r="K1489" s="90"/>
      <c r="L1489" s="195" t="str">
        <f t="shared" si="143"/>
        <v/>
      </c>
      <c r="S1489" s="201" t="str">
        <f t="shared" si="139"/>
        <v>NO</v>
      </c>
      <c r="T1489" s="201" t="str">
        <f t="shared" si="140"/>
        <v>NO</v>
      </c>
      <c r="U1489" s="201" t="str">
        <f t="shared" si="141"/>
        <v>NO</v>
      </c>
      <c r="V1489" s="139">
        <f t="shared" si="142"/>
        <v>0</v>
      </c>
      <c r="W1489" s="199" t="str">
        <f t="shared" si="144"/>
        <v/>
      </c>
    </row>
    <row r="1490" spans="1:23" ht="18" customHeight="1" x14ac:dyDescent="0.25">
      <c r="A1490" s="69"/>
      <c r="B1490" s="81"/>
      <c r="C1490" s="110"/>
      <c r="D1490" s="145" t="str">
        <f>IFERROR(IF(FixtureCalc!C1486="-","",IF(OR(FixtureCalc!E1486="blank row 1",FixtureCalc!E1486="blank row 2"),"","Matchweek "&amp;FixtureCalc!C1486)),"")</f>
        <v/>
      </c>
      <c r="E1490" s="146" t="str">
        <f>IFERROR(IF(LEN(INDEX(Settings!$D$6:$D$37,MATCH(Fixture!F1490,Settings!$C$6:$C$37,0)))=0,"",INDEX(Settings!$D$6:$D$37,MATCH(Fixture!F1490,Settings!$C$6:$C$37,0))),"")</f>
        <v/>
      </c>
      <c r="F1490" s="187" t="str">
        <f>IFERROR(IF(FixtureCalc!C1486="-","",IF(OR(FixtureCalc!E1486="blank row 1",FixtureCalc!E1486="blank row 2"),"", IF(LEN(INDEX(Settings!$C$6:$C$37,FixtureCalc!E1486))=0,"BYE",INDEX(Settings!$C$6:$C$37,FixtureCalc!E1486))  )),"")</f>
        <v/>
      </c>
      <c r="G1490" s="113"/>
      <c r="H1490" s="82"/>
      <c r="I1490" s="113"/>
      <c r="J1490" s="177" t="str">
        <f>IFERROR(IF(FixtureCalc!C1486="-","",IF(OR(FixtureCalc!F1486="blank row 1",FixtureCalc!F1486="blank row 2"),"",IF(LEN(INDEX(Settings!$C$6:$C$37,FixtureCalc!F1486))=0,"BYE",INDEX(Settings!$C$6:$C$37,FixtureCalc!F1486)) )),"")</f>
        <v/>
      </c>
      <c r="K1490" s="90"/>
      <c r="L1490" s="195" t="str">
        <f t="shared" si="143"/>
        <v/>
      </c>
      <c r="S1490" s="201" t="str">
        <f t="shared" si="139"/>
        <v>NO</v>
      </c>
      <c r="T1490" s="201" t="str">
        <f t="shared" si="140"/>
        <v>NO</v>
      </c>
      <c r="U1490" s="201" t="str">
        <f t="shared" si="141"/>
        <v>NO</v>
      </c>
      <c r="V1490" s="139">
        <f t="shared" si="142"/>
        <v>0</v>
      </c>
      <c r="W1490" s="199" t="str">
        <f t="shared" si="144"/>
        <v/>
      </c>
    </row>
    <row r="1491" spans="1:23" ht="18" customHeight="1" x14ac:dyDescent="0.25">
      <c r="A1491" s="69"/>
      <c r="B1491" s="81"/>
      <c r="C1491" s="110"/>
      <c r="D1491" s="145" t="str">
        <f>IFERROR(IF(FixtureCalc!C1487="-","",IF(OR(FixtureCalc!E1487="blank row 1",FixtureCalc!E1487="blank row 2"),"","Matchweek "&amp;FixtureCalc!C1487)),"")</f>
        <v/>
      </c>
      <c r="E1491" s="146" t="str">
        <f>IFERROR(IF(LEN(INDEX(Settings!$D$6:$D$37,MATCH(Fixture!F1491,Settings!$C$6:$C$37,0)))=0,"",INDEX(Settings!$D$6:$D$37,MATCH(Fixture!F1491,Settings!$C$6:$C$37,0))),"")</f>
        <v/>
      </c>
      <c r="F1491" s="187" t="str">
        <f>IFERROR(IF(FixtureCalc!C1487="-","",IF(OR(FixtureCalc!E1487="blank row 1",FixtureCalc!E1487="blank row 2"),"", IF(LEN(INDEX(Settings!$C$6:$C$37,FixtureCalc!E1487))=0,"BYE",INDEX(Settings!$C$6:$C$37,FixtureCalc!E1487))  )),"")</f>
        <v/>
      </c>
      <c r="G1491" s="113"/>
      <c r="H1491" s="82"/>
      <c r="I1491" s="113"/>
      <c r="J1491" s="177" t="str">
        <f>IFERROR(IF(FixtureCalc!C1487="-","",IF(OR(FixtureCalc!F1487="blank row 1",FixtureCalc!F1487="blank row 2"),"",IF(LEN(INDEX(Settings!$C$6:$C$37,FixtureCalc!F1487))=0,"BYE",INDEX(Settings!$C$6:$C$37,FixtureCalc!F1487)) )),"")</f>
        <v/>
      </c>
      <c r="K1491" s="90"/>
      <c r="L1491" s="195" t="str">
        <f t="shared" si="143"/>
        <v/>
      </c>
      <c r="S1491" s="201" t="str">
        <f t="shared" si="139"/>
        <v>NO</v>
      </c>
      <c r="T1491" s="201" t="str">
        <f t="shared" si="140"/>
        <v>NO</v>
      </c>
      <c r="U1491" s="201" t="str">
        <f t="shared" si="141"/>
        <v>NO</v>
      </c>
      <c r="V1491" s="139">
        <f t="shared" si="142"/>
        <v>0</v>
      </c>
      <c r="W1491" s="199" t="str">
        <f t="shared" si="144"/>
        <v/>
      </c>
    </row>
    <row r="1492" spans="1:23" ht="18" customHeight="1" x14ac:dyDescent="0.25">
      <c r="A1492" s="69"/>
      <c r="B1492" s="81"/>
      <c r="C1492" s="110"/>
      <c r="D1492" s="145" t="str">
        <f>IFERROR(IF(FixtureCalc!C1488="-","",IF(OR(FixtureCalc!E1488="blank row 1",FixtureCalc!E1488="blank row 2"),"","Matchweek "&amp;FixtureCalc!C1488)),"")</f>
        <v/>
      </c>
      <c r="E1492" s="146" t="str">
        <f>IFERROR(IF(LEN(INDEX(Settings!$D$6:$D$37,MATCH(Fixture!F1492,Settings!$C$6:$C$37,0)))=0,"",INDEX(Settings!$D$6:$D$37,MATCH(Fixture!F1492,Settings!$C$6:$C$37,0))),"")</f>
        <v/>
      </c>
      <c r="F1492" s="187" t="str">
        <f>IFERROR(IF(FixtureCalc!C1488="-","",IF(OR(FixtureCalc!E1488="blank row 1",FixtureCalc!E1488="blank row 2"),"", IF(LEN(INDEX(Settings!$C$6:$C$37,FixtureCalc!E1488))=0,"BYE",INDEX(Settings!$C$6:$C$37,FixtureCalc!E1488))  )),"")</f>
        <v/>
      </c>
      <c r="G1492" s="113"/>
      <c r="H1492" s="82"/>
      <c r="I1492" s="113"/>
      <c r="J1492" s="177" t="str">
        <f>IFERROR(IF(FixtureCalc!C1488="-","",IF(OR(FixtureCalc!F1488="blank row 1",FixtureCalc!F1488="blank row 2"),"",IF(LEN(INDEX(Settings!$C$6:$C$37,FixtureCalc!F1488))=0,"BYE",INDEX(Settings!$C$6:$C$37,FixtureCalc!F1488)) )),"")</f>
        <v/>
      </c>
      <c r="K1492" s="90"/>
      <c r="L1492" s="195" t="str">
        <f t="shared" si="143"/>
        <v/>
      </c>
      <c r="S1492" s="201" t="str">
        <f t="shared" si="139"/>
        <v>NO</v>
      </c>
      <c r="T1492" s="201" t="str">
        <f t="shared" si="140"/>
        <v>NO</v>
      </c>
      <c r="U1492" s="201" t="str">
        <f t="shared" si="141"/>
        <v>NO</v>
      </c>
      <c r="V1492" s="139">
        <f t="shared" si="142"/>
        <v>0</v>
      </c>
      <c r="W1492" s="199" t="str">
        <f t="shared" si="144"/>
        <v/>
      </c>
    </row>
    <row r="1493" spans="1:23" ht="18" customHeight="1" x14ac:dyDescent="0.25">
      <c r="A1493" s="69"/>
      <c r="B1493" s="81"/>
      <c r="C1493" s="110"/>
      <c r="D1493" s="145" t="str">
        <f>IFERROR(IF(FixtureCalc!C1489="-","",IF(OR(FixtureCalc!E1489="blank row 1",FixtureCalc!E1489="blank row 2"),"","Matchweek "&amp;FixtureCalc!C1489)),"")</f>
        <v/>
      </c>
      <c r="E1493" s="146" t="str">
        <f>IFERROR(IF(LEN(INDEX(Settings!$D$6:$D$37,MATCH(Fixture!F1493,Settings!$C$6:$C$37,0)))=0,"",INDEX(Settings!$D$6:$D$37,MATCH(Fixture!F1493,Settings!$C$6:$C$37,0))),"")</f>
        <v/>
      </c>
      <c r="F1493" s="187" t="str">
        <f>IFERROR(IF(FixtureCalc!C1489="-","",IF(OR(FixtureCalc!E1489="blank row 1",FixtureCalc!E1489="blank row 2"),"", IF(LEN(INDEX(Settings!$C$6:$C$37,FixtureCalc!E1489))=0,"BYE",INDEX(Settings!$C$6:$C$37,FixtureCalc!E1489))  )),"")</f>
        <v/>
      </c>
      <c r="G1493" s="113"/>
      <c r="H1493" s="82"/>
      <c r="I1493" s="113"/>
      <c r="J1493" s="177" t="str">
        <f>IFERROR(IF(FixtureCalc!C1489="-","",IF(OR(FixtureCalc!F1489="blank row 1",FixtureCalc!F1489="blank row 2"),"",IF(LEN(INDEX(Settings!$C$6:$C$37,FixtureCalc!F1489))=0,"BYE",INDEX(Settings!$C$6:$C$37,FixtureCalc!F1489)) )),"")</f>
        <v/>
      </c>
      <c r="K1493" s="90"/>
      <c r="L1493" s="195" t="str">
        <f t="shared" si="143"/>
        <v/>
      </c>
      <c r="S1493" s="201" t="str">
        <f t="shared" si="139"/>
        <v>NO</v>
      </c>
      <c r="T1493" s="201" t="str">
        <f t="shared" si="140"/>
        <v>NO</v>
      </c>
      <c r="U1493" s="201" t="str">
        <f t="shared" si="141"/>
        <v>NO</v>
      </c>
      <c r="V1493" s="139">
        <f t="shared" si="142"/>
        <v>0</v>
      </c>
      <c r="W1493" s="199" t="str">
        <f t="shared" si="144"/>
        <v/>
      </c>
    </row>
    <row r="1494" spans="1:23" ht="18" customHeight="1" x14ac:dyDescent="0.25">
      <c r="A1494" s="69"/>
      <c r="B1494" s="81"/>
      <c r="C1494" s="110"/>
      <c r="D1494" s="145" t="str">
        <f>IFERROR(IF(FixtureCalc!C1490="-","",IF(OR(FixtureCalc!E1490="blank row 1",FixtureCalc!E1490="blank row 2"),"","Matchweek "&amp;FixtureCalc!C1490)),"")</f>
        <v/>
      </c>
      <c r="E1494" s="146" t="str">
        <f>IFERROR(IF(LEN(INDEX(Settings!$D$6:$D$37,MATCH(Fixture!F1494,Settings!$C$6:$C$37,0)))=0,"",INDEX(Settings!$D$6:$D$37,MATCH(Fixture!F1494,Settings!$C$6:$C$37,0))),"")</f>
        <v/>
      </c>
      <c r="F1494" s="187" t="str">
        <f>IFERROR(IF(FixtureCalc!C1490="-","",IF(OR(FixtureCalc!E1490="blank row 1",FixtureCalc!E1490="blank row 2"),"", IF(LEN(INDEX(Settings!$C$6:$C$37,FixtureCalc!E1490))=0,"BYE",INDEX(Settings!$C$6:$C$37,FixtureCalc!E1490))  )),"")</f>
        <v/>
      </c>
      <c r="G1494" s="113"/>
      <c r="H1494" s="82"/>
      <c r="I1494" s="113"/>
      <c r="J1494" s="177" t="str">
        <f>IFERROR(IF(FixtureCalc!C1490="-","",IF(OR(FixtureCalc!F1490="blank row 1",FixtureCalc!F1490="blank row 2"),"",IF(LEN(INDEX(Settings!$C$6:$C$37,FixtureCalc!F1490))=0,"BYE",INDEX(Settings!$C$6:$C$37,FixtureCalc!F1490)) )),"")</f>
        <v/>
      </c>
      <c r="K1494" s="90"/>
      <c r="L1494" s="195" t="str">
        <f t="shared" si="143"/>
        <v/>
      </c>
      <c r="S1494" s="201" t="str">
        <f t="shared" si="139"/>
        <v>NO</v>
      </c>
      <c r="T1494" s="201" t="str">
        <f t="shared" si="140"/>
        <v>NO</v>
      </c>
      <c r="U1494" s="201" t="str">
        <f t="shared" si="141"/>
        <v>NO</v>
      </c>
      <c r="V1494" s="139">
        <f t="shared" si="142"/>
        <v>0</v>
      </c>
      <c r="W1494" s="199" t="str">
        <f t="shared" si="144"/>
        <v/>
      </c>
    </row>
    <row r="1495" spans="1:23" ht="18" customHeight="1" x14ac:dyDescent="0.25">
      <c r="A1495" s="69"/>
      <c r="B1495" s="81"/>
      <c r="C1495" s="110"/>
      <c r="D1495" s="145" t="str">
        <f>IFERROR(IF(FixtureCalc!C1491="-","",IF(OR(FixtureCalc!E1491="blank row 1",FixtureCalc!E1491="blank row 2"),"","Matchweek "&amp;FixtureCalc!C1491)),"")</f>
        <v/>
      </c>
      <c r="E1495" s="146" t="str">
        <f>IFERROR(IF(LEN(INDEX(Settings!$D$6:$D$37,MATCH(Fixture!F1495,Settings!$C$6:$C$37,0)))=0,"",INDEX(Settings!$D$6:$D$37,MATCH(Fixture!F1495,Settings!$C$6:$C$37,0))),"")</f>
        <v/>
      </c>
      <c r="F1495" s="187" t="str">
        <f>IFERROR(IF(FixtureCalc!C1491="-","",IF(OR(FixtureCalc!E1491="blank row 1",FixtureCalc!E1491="blank row 2"),"", IF(LEN(INDEX(Settings!$C$6:$C$37,FixtureCalc!E1491))=0,"BYE",INDEX(Settings!$C$6:$C$37,FixtureCalc!E1491))  )),"")</f>
        <v/>
      </c>
      <c r="G1495" s="113"/>
      <c r="H1495" s="82"/>
      <c r="I1495" s="113"/>
      <c r="J1495" s="177" t="str">
        <f>IFERROR(IF(FixtureCalc!C1491="-","",IF(OR(FixtureCalc!F1491="blank row 1",FixtureCalc!F1491="blank row 2"),"",IF(LEN(INDEX(Settings!$C$6:$C$37,FixtureCalc!F1491))=0,"BYE",INDEX(Settings!$C$6:$C$37,FixtureCalc!F1491)) )),"")</f>
        <v/>
      </c>
      <c r="K1495" s="90"/>
      <c r="L1495" s="195" t="str">
        <f t="shared" si="143"/>
        <v/>
      </c>
      <c r="S1495" s="201" t="str">
        <f t="shared" si="139"/>
        <v>NO</v>
      </c>
      <c r="T1495" s="201" t="str">
        <f t="shared" si="140"/>
        <v>NO</v>
      </c>
      <c r="U1495" s="201" t="str">
        <f t="shared" si="141"/>
        <v>NO</v>
      </c>
      <c r="V1495" s="139">
        <f t="shared" si="142"/>
        <v>0</v>
      </c>
      <c r="W1495" s="199" t="str">
        <f t="shared" si="144"/>
        <v/>
      </c>
    </row>
    <row r="1496" spans="1:23" ht="18" customHeight="1" x14ac:dyDescent="0.25">
      <c r="A1496" s="69"/>
      <c r="B1496" s="81"/>
      <c r="C1496" s="110"/>
      <c r="D1496" s="145" t="str">
        <f>IFERROR(IF(FixtureCalc!C1492="-","",IF(OR(FixtureCalc!E1492="blank row 1",FixtureCalc!E1492="blank row 2"),"","Matchweek "&amp;FixtureCalc!C1492)),"")</f>
        <v/>
      </c>
      <c r="E1496" s="146" t="str">
        <f>IFERROR(IF(LEN(INDEX(Settings!$D$6:$D$37,MATCH(Fixture!F1496,Settings!$C$6:$C$37,0)))=0,"",INDEX(Settings!$D$6:$D$37,MATCH(Fixture!F1496,Settings!$C$6:$C$37,0))),"")</f>
        <v/>
      </c>
      <c r="F1496" s="187" t="str">
        <f>IFERROR(IF(FixtureCalc!C1492="-","",IF(OR(FixtureCalc!E1492="blank row 1",FixtureCalc!E1492="blank row 2"),"", IF(LEN(INDEX(Settings!$C$6:$C$37,FixtureCalc!E1492))=0,"BYE",INDEX(Settings!$C$6:$C$37,FixtureCalc!E1492))  )),"")</f>
        <v/>
      </c>
      <c r="G1496" s="113"/>
      <c r="H1496" s="82"/>
      <c r="I1496" s="113"/>
      <c r="J1496" s="177" t="str">
        <f>IFERROR(IF(FixtureCalc!C1492="-","",IF(OR(FixtureCalc!F1492="blank row 1",FixtureCalc!F1492="blank row 2"),"",IF(LEN(INDEX(Settings!$C$6:$C$37,FixtureCalc!F1492))=0,"BYE",INDEX(Settings!$C$6:$C$37,FixtureCalc!F1492)) )),"")</f>
        <v/>
      </c>
      <c r="K1496" s="90"/>
      <c r="L1496" s="195" t="str">
        <f t="shared" si="143"/>
        <v/>
      </c>
      <c r="S1496" s="201" t="str">
        <f t="shared" si="139"/>
        <v>NO</v>
      </c>
      <c r="T1496" s="201" t="str">
        <f t="shared" si="140"/>
        <v>NO</v>
      </c>
      <c r="U1496" s="201" t="str">
        <f t="shared" si="141"/>
        <v>NO</v>
      </c>
      <c r="V1496" s="139">
        <f t="shared" si="142"/>
        <v>0</v>
      </c>
      <c r="W1496" s="199" t="str">
        <f t="shared" si="144"/>
        <v/>
      </c>
    </row>
    <row r="1497" spans="1:23" ht="18" customHeight="1" x14ac:dyDescent="0.25">
      <c r="A1497" s="69"/>
      <c r="B1497" s="81"/>
      <c r="C1497" s="110"/>
      <c r="D1497" s="145" t="str">
        <f>IFERROR(IF(FixtureCalc!C1493="-","",IF(OR(FixtureCalc!E1493="blank row 1",FixtureCalc!E1493="blank row 2"),"","Matchweek "&amp;FixtureCalc!C1493)),"")</f>
        <v/>
      </c>
      <c r="E1497" s="146" t="str">
        <f>IFERROR(IF(LEN(INDEX(Settings!$D$6:$D$37,MATCH(Fixture!F1497,Settings!$C$6:$C$37,0)))=0,"",INDEX(Settings!$D$6:$D$37,MATCH(Fixture!F1497,Settings!$C$6:$C$37,0))),"")</f>
        <v/>
      </c>
      <c r="F1497" s="187" t="str">
        <f>IFERROR(IF(FixtureCalc!C1493="-","",IF(OR(FixtureCalc!E1493="blank row 1",FixtureCalc!E1493="blank row 2"),"", IF(LEN(INDEX(Settings!$C$6:$C$37,FixtureCalc!E1493))=0,"BYE",INDEX(Settings!$C$6:$C$37,FixtureCalc!E1493))  )),"")</f>
        <v/>
      </c>
      <c r="G1497" s="113"/>
      <c r="H1497" s="82"/>
      <c r="I1497" s="113"/>
      <c r="J1497" s="177" t="str">
        <f>IFERROR(IF(FixtureCalc!C1493="-","",IF(OR(FixtureCalc!F1493="blank row 1",FixtureCalc!F1493="blank row 2"),"",IF(LEN(INDEX(Settings!$C$6:$C$37,FixtureCalc!F1493))=0,"BYE",INDEX(Settings!$C$6:$C$37,FixtureCalc!F1493)) )),"")</f>
        <v/>
      </c>
      <c r="K1497" s="90"/>
      <c r="L1497" s="195" t="str">
        <f t="shared" si="143"/>
        <v/>
      </c>
      <c r="S1497" s="201" t="str">
        <f t="shared" si="139"/>
        <v>NO</v>
      </c>
      <c r="T1497" s="201" t="str">
        <f t="shared" si="140"/>
        <v>NO</v>
      </c>
      <c r="U1497" s="201" t="str">
        <f t="shared" si="141"/>
        <v>NO</v>
      </c>
      <c r="V1497" s="139">
        <f t="shared" si="142"/>
        <v>0</v>
      </c>
      <c r="W1497" s="199" t="str">
        <f t="shared" si="144"/>
        <v/>
      </c>
    </row>
    <row r="1498" spans="1:23" ht="18" customHeight="1" x14ac:dyDescent="0.25">
      <c r="A1498" s="69"/>
      <c r="B1498" s="81"/>
      <c r="C1498" s="110"/>
      <c r="D1498" s="145" t="str">
        <f>IFERROR(IF(FixtureCalc!C1494="-","",IF(OR(FixtureCalc!E1494="blank row 1",FixtureCalc!E1494="blank row 2"),"","Matchweek "&amp;FixtureCalc!C1494)),"")</f>
        <v/>
      </c>
      <c r="E1498" s="146" t="str">
        <f>IFERROR(IF(LEN(INDEX(Settings!$D$6:$D$37,MATCH(Fixture!F1498,Settings!$C$6:$C$37,0)))=0,"",INDEX(Settings!$D$6:$D$37,MATCH(Fixture!F1498,Settings!$C$6:$C$37,0))),"")</f>
        <v/>
      </c>
      <c r="F1498" s="187" t="str">
        <f>IFERROR(IF(FixtureCalc!C1494="-","",IF(OR(FixtureCalc!E1494="blank row 1",FixtureCalc!E1494="blank row 2"),"", IF(LEN(INDEX(Settings!$C$6:$C$37,FixtureCalc!E1494))=0,"BYE",INDEX(Settings!$C$6:$C$37,FixtureCalc!E1494))  )),"")</f>
        <v/>
      </c>
      <c r="G1498" s="113"/>
      <c r="H1498" s="82"/>
      <c r="I1498" s="113"/>
      <c r="J1498" s="177" t="str">
        <f>IFERROR(IF(FixtureCalc!C1494="-","",IF(OR(FixtureCalc!F1494="blank row 1",FixtureCalc!F1494="blank row 2"),"",IF(LEN(INDEX(Settings!$C$6:$C$37,FixtureCalc!F1494))=0,"BYE",INDEX(Settings!$C$6:$C$37,FixtureCalc!F1494)) )),"")</f>
        <v/>
      </c>
      <c r="K1498" s="90"/>
      <c r="L1498" s="195" t="str">
        <f t="shared" si="143"/>
        <v/>
      </c>
      <c r="S1498" s="201" t="str">
        <f t="shared" si="139"/>
        <v>NO</v>
      </c>
      <c r="T1498" s="201" t="str">
        <f t="shared" si="140"/>
        <v>NO</v>
      </c>
      <c r="U1498" s="201" t="str">
        <f t="shared" si="141"/>
        <v>NO</v>
      </c>
      <c r="V1498" s="139">
        <f t="shared" si="142"/>
        <v>0</v>
      </c>
      <c r="W1498" s="199" t="str">
        <f t="shared" si="144"/>
        <v/>
      </c>
    </row>
    <row r="1499" spans="1:23" ht="18" customHeight="1" x14ac:dyDescent="0.25">
      <c r="A1499" s="69"/>
      <c r="B1499" s="81"/>
      <c r="C1499" s="110"/>
      <c r="D1499" s="145" t="str">
        <f>IFERROR(IF(FixtureCalc!C1495="-","",IF(OR(FixtureCalc!E1495="blank row 1",FixtureCalc!E1495="blank row 2"),"","Matchweek "&amp;FixtureCalc!C1495)),"")</f>
        <v/>
      </c>
      <c r="E1499" s="146" t="str">
        <f>IFERROR(IF(LEN(INDEX(Settings!$D$6:$D$37,MATCH(Fixture!F1499,Settings!$C$6:$C$37,0)))=0,"",INDEX(Settings!$D$6:$D$37,MATCH(Fixture!F1499,Settings!$C$6:$C$37,0))),"")</f>
        <v/>
      </c>
      <c r="F1499" s="187" t="str">
        <f>IFERROR(IF(FixtureCalc!C1495="-","",IF(OR(FixtureCalc!E1495="blank row 1",FixtureCalc!E1495="blank row 2"),"", IF(LEN(INDEX(Settings!$C$6:$C$37,FixtureCalc!E1495))=0,"BYE",INDEX(Settings!$C$6:$C$37,FixtureCalc!E1495))  )),"")</f>
        <v/>
      </c>
      <c r="G1499" s="113"/>
      <c r="H1499" s="82"/>
      <c r="I1499" s="113"/>
      <c r="J1499" s="177" t="str">
        <f>IFERROR(IF(FixtureCalc!C1495="-","",IF(OR(FixtureCalc!F1495="blank row 1",FixtureCalc!F1495="blank row 2"),"",IF(LEN(INDEX(Settings!$C$6:$C$37,FixtureCalc!F1495))=0,"BYE",INDEX(Settings!$C$6:$C$37,FixtureCalc!F1495)) )),"")</f>
        <v/>
      </c>
      <c r="K1499" s="90"/>
      <c r="L1499" s="195" t="str">
        <f t="shared" si="143"/>
        <v/>
      </c>
      <c r="S1499" s="201" t="str">
        <f t="shared" si="139"/>
        <v>NO</v>
      </c>
      <c r="T1499" s="201" t="str">
        <f t="shared" si="140"/>
        <v>NO</v>
      </c>
      <c r="U1499" s="201" t="str">
        <f t="shared" si="141"/>
        <v>NO</v>
      </c>
      <c r="V1499" s="139">
        <f t="shared" si="142"/>
        <v>0</v>
      </c>
      <c r="W1499" s="199" t="str">
        <f t="shared" si="144"/>
        <v/>
      </c>
    </row>
    <row r="1500" spans="1:23" ht="18" customHeight="1" x14ac:dyDescent="0.25">
      <c r="A1500" s="69"/>
      <c r="B1500" s="81"/>
      <c r="C1500" s="110"/>
      <c r="D1500" s="145" t="str">
        <f>IFERROR(IF(FixtureCalc!C1496="-","",IF(OR(FixtureCalc!E1496="blank row 1",FixtureCalc!E1496="blank row 2"),"","Matchweek "&amp;FixtureCalc!C1496)),"")</f>
        <v/>
      </c>
      <c r="E1500" s="146" t="str">
        <f>IFERROR(IF(LEN(INDEX(Settings!$D$6:$D$37,MATCH(Fixture!F1500,Settings!$C$6:$C$37,0)))=0,"",INDEX(Settings!$D$6:$D$37,MATCH(Fixture!F1500,Settings!$C$6:$C$37,0))),"")</f>
        <v/>
      </c>
      <c r="F1500" s="187" t="str">
        <f>IFERROR(IF(FixtureCalc!C1496="-","",IF(OR(FixtureCalc!E1496="blank row 1",FixtureCalc!E1496="blank row 2"),"", IF(LEN(INDEX(Settings!$C$6:$C$37,FixtureCalc!E1496))=0,"BYE",INDEX(Settings!$C$6:$C$37,FixtureCalc!E1496))  )),"")</f>
        <v/>
      </c>
      <c r="G1500" s="113"/>
      <c r="H1500" s="82"/>
      <c r="I1500" s="113"/>
      <c r="J1500" s="177" t="str">
        <f>IFERROR(IF(FixtureCalc!C1496="-","",IF(OR(FixtureCalc!F1496="blank row 1",FixtureCalc!F1496="blank row 2"),"",IF(LEN(INDEX(Settings!$C$6:$C$37,FixtureCalc!F1496))=0,"BYE",INDEX(Settings!$C$6:$C$37,FixtureCalc!F1496)) )),"")</f>
        <v/>
      </c>
      <c r="K1500" s="90"/>
      <c r="L1500" s="195" t="str">
        <f t="shared" si="143"/>
        <v/>
      </c>
      <c r="S1500" s="201" t="str">
        <f t="shared" si="139"/>
        <v>NO</v>
      </c>
      <c r="T1500" s="201" t="str">
        <f t="shared" si="140"/>
        <v>NO</v>
      </c>
      <c r="U1500" s="201" t="str">
        <f t="shared" si="141"/>
        <v>NO</v>
      </c>
      <c r="V1500" s="139">
        <f t="shared" si="142"/>
        <v>0</v>
      </c>
      <c r="W1500" s="199" t="str">
        <f t="shared" si="144"/>
        <v/>
      </c>
    </row>
    <row r="1501" spans="1:23" ht="18" customHeight="1" x14ac:dyDescent="0.25">
      <c r="A1501" s="69"/>
      <c r="B1501" s="81"/>
      <c r="C1501" s="110"/>
      <c r="D1501" s="145" t="str">
        <f>IFERROR(IF(FixtureCalc!C1497="-","",IF(OR(FixtureCalc!E1497="blank row 1",FixtureCalc!E1497="blank row 2"),"","Matchweek "&amp;FixtureCalc!C1497)),"")</f>
        <v/>
      </c>
      <c r="E1501" s="146" t="str">
        <f>IFERROR(IF(LEN(INDEX(Settings!$D$6:$D$37,MATCH(Fixture!F1501,Settings!$C$6:$C$37,0)))=0,"",INDEX(Settings!$D$6:$D$37,MATCH(Fixture!F1501,Settings!$C$6:$C$37,0))),"")</f>
        <v/>
      </c>
      <c r="F1501" s="187" t="str">
        <f>IFERROR(IF(FixtureCalc!C1497="-","",IF(OR(FixtureCalc!E1497="blank row 1",FixtureCalc!E1497="blank row 2"),"", IF(LEN(INDEX(Settings!$C$6:$C$37,FixtureCalc!E1497))=0,"BYE",INDEX(Settings!$C$6:$C$37,FixtureCalc!E1497))  )),"")</f>
        <v/>
      </c>
      <c r="G1501" s="113"/>
      <c r="H1501" s="82"/>
      <c r="I1501" s="113"/>
      <c r="J1501" s="177" t="str">
        <f>IFERROR(IF(FixtureCalc!C1497="-","",IF(OR(FixtureCalc!F1497="blank row 1",FixtureCalc!F1497="blank row 2"),"",IF(LEN(INDEX(Settings!$C$6:$C$37,FixtureCalc!F1497))=0,"BYE",INDEX(Settings!$C$6:$C$37,FixtureCalc!F1497)) )),"")</f>
        <v/>
      </c>
      <c r="K1501" s="90"/>
      <c r="L1501" s="195" t="str">
        <f t="shared" si="143"/>
        <v/>
      </c>
      <c r="S1501" s="201" t="str">
        <f t="shared" si="139"/>
        <v>NO</v>
      </c>
      <c r="T1501" s="201" t="str">
        <f t="shared" si="140"/>
        <v>NO</v>
      </c>
      <c r="U1501" s="201" t="str">
        <f t="shared" si="141"/>
        <v>NO</v>
      </c>
      <c r="V1501" s="139">
        <f t="shared" si="142"/>
        <v>0</v>
      </c>
      <c r="W1501" s="199" t="str">
        <f t="shared" si="144"/>
        <v/>
      </c>
    </row>
    <row r="1502" spans="1:23" ht="18" customHeight="1" x14ac:dyDescent="0.25">
      <c r="A1502" s="69"/>
      <c r="B1502" s="81"/>
      <c r="C1502" s="110"/>
      <c r="D1502" s="145" t="str">
        <f>IFERROR(IF(FixtureCalc!C1498="-","",IF(OR(FixtureCalc!E1498="blank row 1",FixtureCalc!E1498="blank row 2"),"","Matchweek "&amp;FixtureCalc!C1498)),"")</f>
        <v/>
      </c>
      <c r="E1502" s="146" t="str">
        <f>IFERROR(IF(LEN(INDEX(Settings!$D$6:$D$37,MATCH(Fixture!F1502,Settings!$C$6:$C$37,0)))=0,"",INDEX(Settings!$D$6:$D$37,MATCH(Fixture!F1502,Settings!$C$6:$C$37,0))),"")</f>
        <v/>
      </c>
      <c r="F1502" s="187" t="str">
        <f>IFERROR(IF(FixtureCalc!C1498="-","",IF(OR(FixtureCalc!E1498="blank row 1",FixtureCalc!E1498="blank row 2"),"", IF(LEN(INDEX(Settings!$C$6:$C$37,FixtureCalc!E1498))=0,"BYE",INDEX(Settings!$C$6:$C$37,FixtureCalc!E1498))  )),"")</f>
        <v/>
      </c>
      <c r="G1502" s="113"/>
      <c r="H1502" s="82"/>
      <c r="I1502" s="113"/>
      <c r="J1502" s="177" t="str">
        <f>IFERROR(IF(FixtureCalc!C1498="-","",IF(OR(FixtureCalc!F1498="blank row 1",FixtureCalc!F1498="blank row 2"),"",IF(LEN(INDEX(Settings!$C$6:$C$37,FixtureCalc!F1498))=0,"BYE",INDEX(Settings!$C$6:$C$37,FixtureCalc!F1498)) )),"")</f>
        <v/>
      </c>
      <c r="K1502" s="90"/>
      <c r="L1502" s="195" t="str">
        <f t="shared" si="143"/>
        <v/>
      </c>
      <c r="S1502" s="201" t="str">
        <f t="shared" si="139"/>
        <v>NO</v>
      </c>
      <c r="T1502" s="201" t="str">
        <f t="shared" si="140"/>
        <v>NO</v>
      </c>
      <c r="U1502" s="201" t="str">
        <f t="shared" si="141"/>
        <v>NO</v>
      </c>
      <c r="V1502" s="139">
        <f t="shared" si="142"/>
        <v>0</v>
      </c>
      <c r="W1502" s="199" t="str">
        <f t="shared" si="144"/>
        <v/>
      </c>
    </row>
    <row r="1503" spans="1:23" ht="18" customHeight="1" x14ac:dyDescent="0.25">
      <c r="A1503" s="69"/>
      <c r="B1503" s="81"/>
      <c r="C1503" s="110"/>
      <c r="D1503" s="145" t="str">
        <f>IFERROR(IF(FixtureCalc!C1499="-","",IF(OR(FixtureCalc!E1499="blank row 1",FixtureCalc!E1499="blank row 2"),"","Matchweek "&amp;FixtureCalc!C1499)),"")</f>
        <v/>
      </c>
      <c r="E1503" s="146" t="str">
        <f>IFERROR(IF(LEN(INDEX(Settings!$D$6:$D$37,MATCH(Fixture!F1503,Settings!$C$6:$C$37,0)))=0,"",INDEX(Settings!$D$6:$D$37,MATCH(Fixture!F1503,Settings!$C$6:$C$37,0))),"")</f>
        <v/>
      </c>
      <c r="F1503" s="187" t="str">
        <f>IFERROR(IF(FixtureCalc!C1499="-","",IF(OR(FixtureCalc!E1499="blank row 1",FixtureCalc!E1499="blank row 2"),"", IF(LEN(INDEX(Settings!$C$6:$C$37,FixtureCalc!E1499))=0,"BYE",INDEX(Settings!$C$6:$C$37,FixtureCalc!E1499))  )),"")</f>
        <v/>
      </c>
      <c r="G1503" s="113"/>
      <c r="H1503" s="82"/>
      <c r="I1503" s="113"/>
      <c r="J1503" s="177" t="str">
        <f>IFERROR(IF(FixtureCalc!C1499="-","",IF(OR(FixtureCalc!F1499="blank row 1",FixtureCalc!F1499="blank row 2"),"",IF(LEN(INDEX(Settings!$C$6:$C$37,FixtureCalc!F1499))=0,"BYE",INDEX(Settings!$C$6:$C$37,FixtureCalc!F1499)) )),"")</f>
        <v/>
      </c>
      <c r="K1503" s="90"/>
      <c r="L1503" s="195" t="str">
        <f t="shared" si="143"/>
        <v/>
      </c>
      <c r="S1503" s="201" t="str">
        <f t="shared" si="139"/>
        <v>NO</v>
      </c>
      <c r="T1503" s="201" t="str">
        <f t="shared" si="140"/>
        <v>NO</v>
      </c>
      <c r="U1503" s="201" t="str">
        <f t="shared" si="141"/>
        <v>NO</v>
      </c>
      <c r="V1503" s="139">
        <f t="shared" si="142"/>
        <v>0</v>
      </c>
      <c r="W1503" s="199" t="str">
        <f t="shared" si="144"/>
        <v/>
      </c>
    </row>
    <row r="1504" spans="1:23" ht="18" customHeight="1" x14ac:dyDescent="0.25">
      <c r="A1504" s="69"/>
      <c r="B1504" s="81"/>
      <c r="C1504" s="110"/>
      <c r="D1504" s="145" t="str">
        <f>IFERROR(IF(FixtureCalc!C1500="-","",IF(OR(FixtureCalc!E1500="blank row 1",FixtureCalc!E1500="blank row 2"),"","Matchweek "&amp;FixtureCalc!C1500)),"")</f>
        <v/>
      </c>
      <c r="E1504" s="146" t="str">
        <f>IFERROR(IF(LEN(INDEX(Settings!$D$6:$D$37,MATCH(Fixture!F1504,Settings!$C$6:$C$37,0)))=0,"",INDEX(Settings!$D$6:$D$37,MATCH(Fixture!F1504,Settings!$C$6:$C$37,0))),"")</f>
        <v/>
      </c>
      <c r="F1504" s="187" t="str">
        <f>IFERROR(IF(FixtureCalc!C1500="-","",IF(OR(FixtureCalc!E1500="blank row 1",FixtureCalc!E1500="blank row 2"),"", IF(LEN(INDEX(Settings!$C$6:$C$37,FixtureCalc!E1500))=0,"BYE",INDEX(Settings!$C$6:$C$37,FixtureCalc!E1500))  )),"")</f>
        <v/>
      </c>
      <c r="G1504" s="113"/>
      <c r="H1504" s="82"/>
      <c r="I1504" s="113"/>
      <c r="J1504" s="177" t="str">
        <f>IFERROR(IF(FixtureCalc!C1500="-","",IF(OR(FixtureCalc!F1500="blank row 1",FixtureCalc!F1500="blank row 2"),"",IF(LEN(INDEX(Settings!$C$6:$C$37,FixtureCalc!F1500))=0,"BYE",INDEX(Settings!$C$6:$C$37,FixtureCalc!F1500)) )),"")</f>
        <v/>
      </c>
      <c r="K1504" s="90"/>
      <c r="L1504" s="195" t="str">
        <f t="shared" si="143"/>
        <v/>
      </c>
      <c r="S1504" s="201" t="str">
        <f t="shared" si="139"/>
        <v>NO</v>
      </c>
      <c r="T1504" s="201" t="str">
        <f t="shared" si="140"/>
        <v>NO</v>
      </c>
      <c r="U1504" s="201" t="str">
        <f t="shared" si="141"/>
        <v>NO</v>
      </c>
      <c r="V1504" s="139">
        <f t="shared" si="142"/>
        <v>0</v>
      </c>
      <c r="W1504" s="199" t="str">
        <f t="shared" si="144"/>
        <v/>
      </c>
    </row>
    <row r="1505" spans="1:23" ht="18" customHeight="1" x14ac:dyDescent="0.25">
      <c r="A1505" s="69"/>
      <c r="B1505" s="81"/>
      <c r="C1505" s="110"/>
      <c r="D1505" s="145" t="str">
        <f>IFERROR(IF(FixtureCalc!C1501="-","",IF(OR(FixtureCalc!E1501="blank row 1",FixtureCalc!E1501="blank row 2"),"","Matchweek "&amp;FixtureCalc!C1501)),"")</f>
        <v/>
      </c>
      <c r="E1505" s="146" t="str">
        <f>IFERROR(IF(LEN(INDEX(Settings!$D$6:$D$37,MATCH(Fixture!F1505,Settings!$C$6:$C$37,0)))=0,"",INDEX(Settings!$D$6:$D$37,MATCH(Fixture!F1505,Settings!$C$6:$C$37,0))),"")</f>
        <v/>
      </c>
      <c r="F1505" s="187" t="str">
        <f>IFERROR(IF(FixtureCalc!C1501="-","",IF(OR(FixtureCalc!E1501="blank row 1",FixtureCalc!E1501="blank row 2"),"", IF(LEN(INDEX(Settings!$C$6:$C$37,FixtureCalc!E1501))=0,"BYE",INDEX(Settings!$C$6:$C$37,FixtureCalc!E1501))  )),"")</f>
        <v/>
      </c>
      <c r="G1505" s="113"/>
      <c r="H1505" s="82"/>
      <c r="I1505" s="113"/>
      <c r="J1505" s="177" t="str">
        <f>IFERROR(IF(FixtureCalc!C1501="-","",IF(OR(FixtureCalc!F1501="blank row 1",FixtureCalc!F1501="blank row 2"),"",IF(LEN(INDEX(Settings!$C$6:$C$37,FixtureCalc!F1501))=0,"BYE",INDEX(Settings!$C$6:$C$37,FixtureCalc!F1501)) )),"")</f>
        <v/>
      </c>
      <c r="K1505" s="90"/>
      <c r="L1505" s="195" t="str">
        <f t="shared" si="143"/>
        <v/>
      </c>
      <c r="S1505" s="201" t="str">
        <f t="shared" si="139"/>
        <v>NO</v>
      </c>
      <c r="T1505" s="201" t="str">
        <f t="shared" si="140"/>
        <v>NO</v>
      </c>
      <c r="U1505" s="201" t="str">
        <f t="shared" si="141"/>
        <v>NO</v>
      </c>
      <c r="V1505" s="139">
        <f t="shared" si="142"/>
        <v>0</v>
      </c>
      <c r="W1505" s="199" t="str">
        <f t="shared" si="144"/>
        <v/>
      </c>
    </row>
    <row r="1506" spans="1:23" ht="18" customHeight="1" x14ac:dyDescent="0.25">
      <c r="A1506" s="69"/>
      <c r="B1506" s="81"/>
      <c r="C1506" s="110"/>
      <c r="D1506" s="145" t="str">
        <f>IFERROR(IF(FixtureCalc!C1502="-","",IF(OR(FixtureCalc!E1502="blank row 1",FixtureCalc!E1502="blank row 2"),"","Matchweek "&amp;FixtureCalc!C1502)),"")</f>
        <v/>
      </c>
      <c r="E1506" s="146" t="str">
        <f>IFERROR(IF(LEN(INDEX(Settings!$D$6:$D$37,MATCH(Fixture!F1506,Settings!$C$6:$C$37,0)))=0,"",INDEX(Settings!$D$6:$D$37,MATCH(Fixture!F1506,Settings!$C$6:$C$37,0))),"")</f>
        <v/>
      </c>
      <c r="F1506" s="187" t="str">
        <f>IFERROR(IF(FixtureCalc!C1502="-","",IF(OR(FixtureCalc!E1502="blank row 1",FixtureCalc!E1502="blank row 2"),"", IF(LEN(INDEX(Settings!$C$6:$C$37,FixtureCalc!E1502))=0,"BYE",INDEX(Settings!$C$6:$C$37,FixtureCalc!E1502))  )),"")</f>
        <v/>
      </c>
      <c r="G1506" s="113"/>
      <c r="H1506" s="82"/>
      <c r="I1506" s="113"/>
      <c r="J1506" s="177" t="str">
        <f>IFERROR(IF(FixtureCalc!C1502="-","",IF(OR(FixtureCalc!F1502="blank row 1",FixtureCalc!F1502="blank row 2"),"",IF(LEN(INDEX(Settings!$C$6:$C$37,FixtureCalc!F1502))=0,"BYE",INDEX(Settings!$C$6:$C$37,FixtureCalc!F1502)) )),"")</f>
        <v/>
      </c>
      <c r="K1506" s="90"/>
      <c r="L1506" s="195" t="str">
        <f t="shared" si="143"/>
        <v/>
      </c>
      <c r="S1506" s="201" t="str">
        <f t="shared" si="139"/>
        <v>NO</v>
      </c>
      <c r="T1506" s="201" t="str">
        <f t="shared" si="140"/>
        <v>NO</v>
      </c>
      <c r="U1506" s="201" t="str">
        <f t="shared" si="141"/>
        <v>NO</v>
      </c>
      <c r="V1506" s="139">
        <f t="shared" si="142"/>
        <v>0</v>
      </c>
      <c r="W1506" s="199" t="str">
        <f t="shared" si="144"/>
        <v/>
      </c>
    </row>
    <row r="1507" spans="1:23" ht="18" customHeight="1" x14ac:dyDescent="0.25">
      <c r="A1507" s="69"/>
      <c r="B1507" s="81"/>
      <c r="C1507" s="110"/>
      <c r="D1507" s="145" t="str">
        <f>IFERROR(IF(FixtureCalc!C1503="-","",IF(OR(FixtureCalc!E1503="blank row 1",FixtureCalc!E1503="blank row 2"),"","Matchweek "&amp;FixtureCalc!C1503)),"")</f>
        <v/>
      </c>
      <c r="E1507" s="146" t="str">
        <f>IFERROR(IF(LEN(INDEX(Settings!$D$6:$D$37,MATCH(Fixture!F1507,Settings!$C$6:$C$37,0)))=0,"",INDEX(Settings!$D$6:$D$37,MATCH(Fixture!F1507,Settings!$C$6:$C$37,0))),"")</f>
        <v/>
      </c>
      <c r="F1507" s="187" t="str">
        <f>IFERROR(IF(FixtureCalc!C1503="-","",IF(OR(FixtureCalc!E1503="blank row 1",FixtureCalc!E1503="blank row 2"),"", IF(LEN(INDEX(Settings!$C$6:$C$37,FixtureCalc!E1503))=0,"BYE",INDEX(Settings!$C$6:$C$37,FixtureCalc!E1503))  )),"")</f>
        <v/>
      </c>
      <c r="G1507" s="113"/>
      <c r="H1507" s="82"/>
      <c r="I1507" s="113"/>
      <c r="J1507" s="177" t="str">
        <f>IFERROR(IF(FixtureCalc!C1503="-","",IF(OR(FixtureCalc!F1503="blank row 1",FixtureCalc!F1503="blank row 2"),"",IF(LEN(INDEX(Settings!$C$6:$C$37,FixtureCalc!F1503))=0,"BYE",INDEX(Settings!$C$6:$C$37,FixtureCalc!F1503)) )),"")</f>
        <v/>
      </c>
      <c r="K1507" s="90"/>
      <c r="L1507" s="195" t="str">
        <f t="shared" si="143"/>
        <v/>
      </c>
      <c r="S1507" s="201" t="str">
        <f t="shared" si="139"/>
        <v>NO</v>
      </c>
      <c r="T1507" s="201" t="str">
        <f t="shared" si="140"/>
        <v>NO</v>
      </c>
      <c r="U1507" s="201" t="str">
        <f t="shared" si="141"/>
        <v>NO</v>
      </c>
      <c r="V1507" s="139">
        <f t="shared" si="142"/>
        <v>0</v>
      </c>
      <c r="W1507" s="199" t="str">
        <f t="shared" si="144"/>
        <v/>
      </c>
    </row>
    <row r="1508" spans="1:23" ht="18" customHeight="1" x14ac:dyDescent="0.25">
      <c r="A1508" s="69"/>
      <c r="B1508" s="81"/>
      <c r="C1508" s="110"/>
      <c r="D1508" s="145" t="str">
        <f>IFERROR(IF(FixtureCalc!C1504="-","",IF(OR(FixtureCalc!E1504="blank row 1",FixtureCalc!E1504="blank row 2"),"","Matchweek "&amp;FixtureCalc!C1504)),"")</f>
        <v/>
      </c>
      <c r="E1508" s="146" t="str">
        <f>IFERROR(IF(LEN(INDEX(Settings!$D$6:$D$37,MATCH(Fixture!F1508,Settings!$C$6:$C$37,0)))=0,"",INDEX(Settings!$D$6:$D$37,MATCH(Fixture!F1508,Settings!$C$6:$C$37,0))),"")</f>
        <v/>
      </c>
      <c r="F1508" s="187" t="str">
        <f>IFERROR(IF(FixtureCalc!C1504="-","",IF(OR(FixtureCalc!E1504="blank row 1",FixtureCalc!E1504="blank row 2"),"", IF(LEN(INDEX(Settings!$C$6:$C$37,FixtureCalc!E1504))=0,"BYE",INDEX(Settings!$C$6:$C$37,FixtureCalc!E1504))  )),"")</f>
        <v/>
      </c>
      <c r="G1508" s="113"/>
      <c r="H1508" s="82"/>
      <c r="I1508" s="113"/>
      <c r="J1508" s="177" t="str">
        <f>IFERROR(IF(FixtureCalc!C1504="-","",IF(OR(FixtureCalc!F1504="blank row 1",FixtureCalc!F1504="blank row 2"),"",IF(LEN(INDEX(Settings!$C$6:$C$37,FixtureCalc!F1504))=0,"BYE",INDEX(Settings!$C$6:$C$37,FixtureCalc!F1504)) )),"")</f>
        <v/>
      </c>
      <c r="K1508" s="90"/>
      <c r="L1508" s="195" t="str">
        <f t="shared" si="143"/>
        <v/>
      </c>
      <c r="S1508" s="201" t="str">
        <f t="shared" si="139"/>
        <v>NO</v>
      </c>
      <c r="T1508" s="201" t="str">
        <f t="shared" si="140"/>
        <v>NO</v>
      </c>
      <c r="U1508" s="201" t="str">
        <f t="shared" si="141"/>
        <v>NO</v>
      </c>
      <c r="V1508" s="139">
        <f t="shared" si="142"/>
        <v>0</v>
      </c>
      <c r="W1508" s="199" t="str">
        <f t="shared" si="144"/>
        <v/>
      </c>
    </row>
    <row r="1509" spans="1:23" ht="18" customHeight="1" x14ac:dyDescent="0.25">
      <c r="A1509" s="69"/>
      <c r="B1509" s="81"/>
      <c r="C1509" s="110"/>
      <c r="D1509" s="145" t="str">
        <f>IFERROR(IF(FixtureCalc!C1505="-","",IF(OR(FixtureCalc!E1505="blank row 1",FixtureCalc!E1505="blank row 2"),"","Matchweek "&amp;FixtureCalc!C1505)),"")</f>
        <v/>
      </c>
      <c r="E1509" s="146" t="str">
        <f>IFERROR(IF(LEN(INDEX(Settings!$D$6:$D$37,MATCH(Fixture!F1509,Settings!$C$6:$C$37,0)))=0,"",INDEX(Settings!$D$6:$D$37,MATCH(Fixture!F1509,Settings!$C$6:$C$37,0))),"")</f>
        <v/>
      </c>
      <c r="F1509" s="187" t="str">
        <f>IFERROR(IF(FixtureCalc!C1505="-","",IF(OR(FixtureCalc!E1505="blank row 1",FixtureCalc!E1505="blank row 2"),"", IF(LEN(INDEX(Settings!$C$6:$C$37,FixtureCalc!E1505))=0,"BYE",INDEX(Settings!$C$6:$C$37,FixtureCalc!E1505))  )),"")</f>
        <v/>
      </c>
      <c r="G1509" s="113"/>
      <c r="H1509" s="82"/>
      <c r="I1509" s="113"/>
      <c r="J1509" s="177" t="str">
        <f>IFERROR(IF(FixtureCalc!C1505="-","",IF(OR(FixtureCalc!F1505="blank row 1",FixtureCalc!F1505="blank row 2"),"",IF(LEN(INDEX(Settings!$C$6:$C$37,FixtureCalc!F1505))=0,"BYE",INDEX(Settings!$C$6:$C$37,FixtureCalc!F1505)) )),"")</f>
        <v/>
      </c>
      <c r="K1509" s="90"/>
      <c r="L1509" s="195" t="str">
        <f t="shared" si="143"/>
        <v/>
      </c>
      <c r="S1509" s="201" t="str">
        <f t="shared" si="139"/>
        <v>NO</v>
      </c>
      <c r="T1509" s="201" t="str">
        <f t="shared" si="140"/>
        <v>NO</v>
      </c>
      <c r="U1509" s="201" t="str">
        <f t="shared" si="141"/>
        <v>NO</v>
      </c>
      <c r="V1509" s="139">
        <f t="shared" si="142"/>
        <v>0</v>
      </c>
      <c r="W1509" s="199" t="str">
        <f t="shared" si="144"/>
        <v/>
      </c>
    </row>
    <row r="1510" spans="1:23" ht="18" customHeight="1" x14ac:dyDescent="0.25">
      <c r="A1510" s="69"/>
      <c r="B1510" s="81"/>
      <c r="C1510" s="110"/>
      <c r="D1510" s="145" t="str">
        <f>IFERROR(IF(FixtureCalc!C1506="-","",IF(OR(FixtureCalc!E1506="blank row 1",FixtureCalc!E1506="blank row 2"),"","Matchweek "&amp;FixtureCalc!C1506)),"")</f>
        <v/>
      </c>
      <c r="E1510" s="146" t="str">
        <f>IFERROR(IF(LEN(INDEX(Settings!$D$6:$D$37,MATCH(Fixture!F1510,Settings!$C$6:$C$37,0)))=0,"",INDEX(Settings!$D$6:$D$37,MATCH(Fixture!F1510,Settings!$C$6:$C$37,0))),"")</f>
        <v/>
      </c>
      <c r="F1510" s="187" t="str">
        <f>IFERROR(IF(FixtureCalc!C1506="-","",IF(OR(FixtureCalc!E1506="blank row 1",FixtureCalc!E1506="blank row 2"),"", IF(LEN(INDEX(Settings!$C$6:$C$37,FixtureCalc!E1506))=0,"BYE",INDEX(Settings!$C$6:$C$37,FixtureCalc!E1506))  )),"")</f>
        <v/>
      </c>
      <c r="G1510" s="113"/>
      <c r="H1510" s="82"/>
      <c r="I1510" s="113"/>
      <c r="J1510" s="177" t="str">
        <f>IFERROR(IF(FixtureCalc!C1506="-","",IF(OR(FixtureCalc!F1506="blank row 1",FixtureCalc!F1506="blank row 2"),"",IF(LEN(INDEX(Settings!$C$6:$C$37,FixtureCalc!F1506))=0,"BYE",INDEX(Settings!$C$6:$C$37,FixtureCalc!F1506)) )),"")</f>
        <v/>
      </c>
      <c r="K1510" s="90"/>
      <c r="L1510" s="195" t="str">
        <f t="shared" si="143"/>
        <v/>
      </c>
      <c r="S1510" s="201" t="str">
        <f t="shared" si="139"/>
        <v>NO</v>
      </c>
      <c r="T1510" s="201" t="str">
        <f t="shared" si="140"/>
        <v>NO</v>
      </c>
      <c r="U1510" s="201" t="str">
        <f t="shared" si="141"/>
        <v>NO</v>
      </c>
      <c r="V1510" s="139">
        <f t="shared" si="142"/>
        <v>0</v>
      </c>
      <c r="W1510" s="199" t="str">
        <f t="shared" si="144"/>
        <v/>
      </c>
    </row>
    <row r="1511" spans="1:23" ht="18" customHeight="1" x14ac:dyDescent="0.25">
      <c r="A1511" s="69"/>
      <c r="B1511" s="81"/>
      <c r="C1511" s="110"/>
      <c r="D1511" s="145" t="str">
        <f>IFERROR(IF(FixtureCalc!C1507="-","",IF(OR(FixtureCalc!E1507="blank row 1",FixtureCalc!E1507="blank row 2"),"","Matchweek "&amp;FixtureCalc!C1507)),"")</f>
        <v/>
      </c>
      <c r="E1511" s="146" t="str">
        <f>IFERROR(IF(LEN(INDEX(Settings!$D$6:$D$37,MATCH(Fixture!F1511,Settings!$C$6:$C$37,0)))=0,"",INDEX(Settings!$D$6:$D$37,MATCH(Fixture!F1511,Settings!$C$6:$C$37,0))),"")</f>
        <v/>
      </c>
      <c r="F1511" s="187" t="str">
        <f>IFERROR(IF(FixtureCalc!C1507="-","",IF(OR(FixtureCalc!E1507="blank row 1",FixtureCalc!E1507="blank row 2"),"", IF(LEN(INDEX(Settings!$C$6:$C$37,FixtureCalc!E1507))=0,"BYE",INDEX(Settings!$C$6:$C$37,FixtureCalc!E1507))  )),"")</f>
        <v/>
      </c>
      <c r="G1511" s="113"/>
      <c r="H1511" s="82"/>
      <c r="I1511" s="113"/>
      <c r="J1511" s="177" t="str">
        <f>IFERROR(IF(FixtureCalc!C1507="-","",IF(OR(FixtureCalc!F1507="blank row 1",FixtureCalc!F1507="blank row 2"),"",IF(LEN(INDEX(Settings!$C$6:$C$37,FixtureCalc!F1507))=0,"BYE",INDEX(Settings!$C$6:$C$37,FixtureCalc!F1507)) )),"")</f>
        <v/>
      </c>
      <c r="K1511" s="90"/>
      <c r="L1511" s="195" t="str">
        <f t="shared" si="143"/>
        <v/>
      </c>
      <c r="S1511" s="201" t="str">
        <f t="shared" si="139"/>
        <v>NO</v>
      </c>
      <c r="T1511" s="201" t="str">
        <f t="shared" si="140"/>
        <v>NO</v>
      </c>
      <c r="U1511" s="201" t="str">
        <f t="shared" si="141"/>
        <v>NO</v>
      </c>
      <c r="V1511" s="139">
        <f t="shared" si="142"/>
        <v>0</v>
      </c>
      <c r="W1511" s="199" t="str">
        <f t="shared" si="144"/>
        <v/>
      </c>
    </row>
    <row r="1512" spans="1:23" ht="18" customHeight="1" x14ac:dyDescent="0.25">
      <c r="A1512" s="69"/>
      <c r="B1512" s="81"/>
      <c r="C1512" s="110"/>
      <c r="D1512" s="145" t="str">
        <f>IFERROR(IF(FixtureCalc!C1508="-","",IF(OR(FixtureCalc!E1508="blank row 1",FixtureCalc!E1508="blank row 2"),"","Matchweek "&amp;FixtureCalc!C1508)),"")</f>
        <v/>
      </c>
      <c r="E1512" s="146" t="str">
        <f>IFERROR(IF(LEN(INDEX(Settings!$D$6:$D$37,MATCH(Fixture!F1512,Settings!$C$6:$C$37,0)))=0,"",INDEX(Settings!$D$6:$D$37,MATCH(Fixture!F1512,Settings!$C$6:$C$37,0))),"")</f>
        <v/>
      </c>
      <c r="F1512" s="187" t="str">
        <f>IFERROR(IF(FixtureCalc!C1508="-","",IF(OR(FixtureCalc!E1508="blank row 1",FixtureCalc!E1508="blank row 2"),"", IF(LEN(INDEX(Settings!$C$6:$C$37,FixtureCalc!E1508))=0,"BYE",INDEX(Settings!$C$6:$C$37,FixtureCalc!E1508))  )),"")</f>
        <v/>
      </c>
      <c r="G1512" s="113"/>
      <c r="H1512" s="82"/>
      <c r="I1512" s="113"/>
      <c r="J1512" s="177" t="str">
        <f>IFERROR(IF(FixtureCalc!C1508="-","",IF(OR(FixtureCalc!F1508="blank row 1",FixtureCalc!F1508="blank row 2"),"",IF(LEN(INDEX(Settings!$C$6:$C$37,FixtureCalc!F1508))=0,"BYE",INDEX(Settings!$C$6:$C$37,FixtureCalc!F1508)) )),"")</f>
        <v/>
      </c>
      <c r="K1512" s="90"/>
      <c r="L1512" s="195" t="str">
        <f t="shared" si="143"/>
        <v/>
      </c>
      <c r="S1512" s="201" t="str">
        <f t="shared" si="139"/>
        <v>NO</v>
      </c>
      <c r="T1512" s="201" t="str">
        <f t="shared" si="140"/>
        <v>NO</v>
      </c>
      <c r="U1512" s="201" t="str">
        <f t="shared" si="141"/>
        <v>NO</v>
      </c>
      <c r="V1512" s="139">
        <f t="shared" si="142"/>
        <v>0</v>
      </c>
      <c r="W1512" s="199" t="str">
        <f t="shared" si="144"/>
        <v/>
      </c>
    </row>
    <row r="1513" spans="1:23" ht="18" customHeight="1" x14ac:dyDescent="0.25">
      <c r="A1513" s="69"/>
      <c r="B1513" s="81"/>
      <c r="C1513" s="110"/>
      <c r="D1513" s="145" t="str">
        <f>IFERROR(IF(FixtureCalc!C1509="-","",IF(OR(FixtureCalc!E1509="blank row 1",FixtureCalc!E1509="blank row 2"),"","Matchweek "&amp;FixtureCalc!C1509)),"")</f>
        <v/>
      </c>
      <c r="E1513" s="146" t="str">
        <f>IFERROR(IF(LEN(INDEX(Settings!$D$6:$D$37,MATCH(Fixture!F1513,Settings!$C$6:$C$37,0)))=0,"",INDEX(Settings!$D$6:$D$37,MATCH(Fixture!F1513,Settings!$C$6:$C$37,0))),"")</f>
        <v/>
      </c>
      <c r="F1513" s="187" t="str">
        <f>IFERROR(IF(FixtureCalc!C1509="-","",IF(OR(FixtureCalc!E1509="blank row 1",FixtureCalc!E1509="blank row 2"),"", IF(LEN(INDEX(Settings!$C$6:$C$37,FixtureCalc!E1509))=0,"BYE",INDEX(Settings!$C$6:$C$37,FixtureCalc!E1509))  )),"")</f>
        <v/>
      </c>
      <c r="G1513" s="113"/>
      <c r="H1513" s="82"/>
      <c r="I1513" s="113"/>
      <c r="J1513" s="177" t="str">
        <f>IFERROR(IF(FixtureCalc!C1509="-","",IF(OR(FixtureCalc!F1509="blank row 1",FixtureCalc!F1509="blank row 2"),"",IF(LEN(INDEX(Settings!$C$6:$C$37,FixtureCalc!F1509))=0,"BYE",INDEX(Settings!$C$6:$C$37,FixtureCalc!F1509)) )),"")</f>
        <v/>
      </c>
      <c r="K1513" s="90"/>
      <c r="L1513" s="195" t="str">
        <f t="shared" si="143"/>
        <v/>
      </c>
      <c r="S1513" s="201" t="str">
        <f t="shared" si="139"/>
        <v>NO</v>
      </c>
      <c r="T1513" s="201" t="str">
        <f t="shared" si="140"/>
        <v>NO</v>
      </c>
      <c r="U1513" s="201" t="str">
        <f t="shared" si="141"/>
        <v>NO</v>
      </c>
      <c r="V1513" s="139">
        <f t="shared" si="142"/>
        <v>0</v>
      </c>
      <c r="W1513" s="199" t="str">
        <f t="shared" si="144"/>
        <v/>
      </c>
    </row>
    <row r="1514" spans="1:23" ht="18" customHeight="1" x14ac:dyDescent="0.25">
      <c r="A1514" s="69"/>
      <c r="B1514" s="81"/>
      <c r="C1514" s="110"/>
      <c r="D1514" s="145" t="str">
        <f>IFERROR(IF(FixtureCalc!C1510="-","",IF(OR(FixtureCalc!E1510="blank row 1",FixtureCalc!E1510="blank row 2"),"","Matchweek "&amp;FixtureCalc!C1510)),"")</f>
        <v/>
      </c>
      <c r="E1514" s="146" t="str">
        <f>IFERROR(IF(LEN(INDEX(Settings!$D$6:$D$37,MATCH(Fixture!F1514,Settings!$C$6:$C$37,0)))=0,"",INDEX(Settings!$D$6:$D$37,MATCH(Fixture!F1514,Settings!$C$6:$C$37,0))),"")</f>
        <v/>
      </c>
      <c r="F1514" s="187" t="str">
        <f>IFERROR(IF(FixtureCalc!C1510="-","",IF(OR(FixtureCalc!E1510="blank row 1",FixtureCalc!E1510="blank row 2"),"", IF(LEN(INDEX(Settings!$C$6:$C$37,FixtureCalc!E1510))=0,"BYE",INDEX(Settings!$C$6:$C$37,FixtureCalc!E1510))  )),"")</f>
        <v/>
      </c>
      <c r="G1514" s="113"/>
      <c r="H1514" s="82"/>
      <c r="I1514" s="113"/>
      <c r="J1514" s="177" t="str">
        <f>IFERROR(IF(FixtureCalc!C1510="-","",IF(OR(FixtureCalc!F1510="blank row 1",FixtureCalc!F1510="blank row 2"),"",IF(LEN(INDEX(Settings!$C$6:$C$37,FixtureCalc!F1510))=0,"BYE",INDEX(Settings!$C$6:$C$37,FixtureCalc!F1510)) )),"")</f>
        <v/>
      </c>
      <c r="K1514" s="90"/>
      <c r="L1514" s="195" t="str">
        <f t="shared" si="143"/>
        <v/>
      </c>
      <c r="S1514" s="201" t="str">
        <f t="shared" si="139"/>
        <v>NO</v>
      </c>
      <c r="T1514" s="201" t="str">
        <f t="shared" si="140"/>
        <v>NO</v>
      </c>
      <c r="U1514" s="201" t="str">
        <f t="shared" si="141"/>
        <v>NO</v>
      </c>
      <c r="V1514" s="139">
        <f t="shared" si="142"/>
        <v>0</v>
      </c>
      <c r="W1514" s="199" t="str">
        <f t="shared" si="144"/>
        <v/>
      </c>
    </row>
    <row r="1515" spans="1:23" ht="18" customHeight="1" x14ac:dyDescent="0.25">
      <c r="A1515" s="69"/>
      <c r="B1515" s="81"/>
      <c r="C1515" s="110"/>
      <c r="D1515" s="145" t="str">
        <f>IFERROR(IF(FixtureCalc!C1511="-","",IF(OR(FixtureCalc!E1511="blank row 1",FixtureCalc!E1511="blank row 2"),"","Matchweek "&amp;FixtureCalc!C1511)),"")</f>
        <v/>
      </c>
      <c r="E1515" s="146" t="str">
        <f>IFERROR(IF(LEN(INDEX(Settings!$D$6:$D$37,MATCH(Fixture!F1515,Settings!$C$6:$C$37,0)))=0,"",INDEX(Settings!$D$6:$D$37,MATCH(Fixture!F1515,Settings!$C$6:$C$37,0))),"")</f>
        <v/>
      </c>
      <c r="F1515" s="187" t="str">
        <f>IFERROR(IF(FixtureCalc!C1511="-","",IF(OR(FixtureCalc!E1511="blank row 1",FixtureCalc!E1511="blank row 2"),"", IF(LEN(INDEX(Settings!$C$6:$C$37,FixtureCalc!E1511))=0,"BYE",INDEX(Settings!$C$6:$C$37,FixtureCalc!E1511))  )),"")</f>
        <v/>
      </c>
      <c r="G1515" s="113"/>
      <c r="H1515" s="82"/>
      <c r="I1515" s="113"/>
      <c r="J1515" s="177" t="str">
        <f>IFERROR(IF(FixtureCalc!C1511="-","",IF(OR(FixtureCalc!F1511="blank row 1",FixtureCalc!F1511="blank row 2"),"",IF(LEN(INDEX(Settings!$C$6:$C$37,FixtureCalc!F1511))=0,"BYE",INDEX(Settings!$C$6:$C$37,FixtureCalc!F1511)) )),"")</f>
        <v/>
      </c>
      <c r="K1515" s="90"/>
      <c r="L1515" s="195" t="str">
        <f t="shared" si="143"/>
        <v/>
      </c>
      <c r="S1515" s="201" t="str">
        <f t="shared" si="139"/>
        <v>NO</v>
      </c>
      <c r="T1515" s="201" t="str">
        <f t="shared" si="140"/>
        <v>NO</v>
      </c>
      <c r="U1515" s="201" t="str">
        <f t="shared" si="141"/>
        <v>NO</v>
      </c>
      <c r="V1515" s="139">
        <f t="shared" si="142"/>
        <v>0</v>
      </c>
      <c r="W1515" s="199" t="str">
        <f t="shared" si="144"/>
        <v/>
      </c>
    </row>
    <row r="1516" spans="1:23" ht="18" customHeight="1" x14ac:dyDescent="0.25">
      <c r="A1516" s="69"/>
      <c r="B1516" s="81"/>
      <c r="C1516" s="110"/>
      <c r="D1516" s="145" t="str">
        <f>IFERROR(IF(FixtureCalc!C1512="-","",IF(OR(FixtureCalc!E1512="blank row 1",FixtureCalc!E1512="blank row 2"),"","Matchweek "&amp;FixtureCalc!C1512)),"")</f>
        <v/>
      </c>
      <c r="E1516" s="146" t="str">
        <f>IFERROR(IF(LEN(INDEX(Settings!$D$6:$D$37,MATCH(Fixture!F1516,Settings!$C$6:$C$37,0)))=0,"",INDEX(Settings!$D$6:$D$37,MATCH(Fixture!F1516,Settings!$C$6:$C$37,0))),"")</f>
        <v/>
      </c>
      <c r="F1516" s="187" t="str">
        <f>IFERROR(IF(FixtureCalc!C1512="-","",IF(OR(FixtureCalc!E1512="blank row 1",FixtureCalc!E1512="blank row 2"),"", IF(LEN(INDEX(Settings!$C$6:$C$37,FixtureCalc!E1512))=0,"BYE",INDEX(Settings!$C$6:$C$37,FixtureCalc!E1512))  )),"")</f>
        <v/>
      </c>
      <c r="G1516" s="113"/>
      <c r="H1516" s="82"/>
      <c r="I1516" s="113"/>
      <c r="J1516" s="177" t="str">
        <f>IFERROR(IF(FixtureCalc!C1512="-","",IF(OR(FixtureCalc!F1512="blank row 1",FixtureCalc!F1512="blank row 2"),"",IF(LEN(INDEX(Settings!$C$6:$C$37,FixtureCalc!F1512))=0,"BYE",INDEX(Settings!$C$6:$C$37,FixtureCalc!F1512)) )),"")</f>
        <v/>
      </c>
      <c r="K1516" s="90"/>
      <c r="L1516" s="195" t="str">
        <f t="shared" si="143"/>
        <v/>
      </c>
      <c r="S1516" s="201" t="str">
        <f t="shared" si="139"/>
        <v>NO</v>
      </c>
      <c r="T1516" s="201" t="str">
        <f t="shared" si="140"/>
        <v>NO</v>
      </c>
      <c r="U1516" s="201" t="str">
        <f t="shared" si="141"/>
        <v>NO</v>
      </c>
      <c r="V1516" s="139">
        <f t="shared" si="142"/>
        <v>0</v>
      </c>
      <c r="W1516" s="199" t="str">
        <f t="shared" si="144"/>
        <v/>
      </c>
    </row>
    <row r="1517" spans="1:23" ht="18" customHeight="1" x14ac:dyDescent="0.25">
      <c r="A1517" s="69"/>
      <c r="B1517" s="81"/>
      <c r="C1517" s="110"/>
      <c r="D1517" s="145" t="str">
        <f>IFERROR(IF(FixtureCalc!C1513="-","",IF(OR(FixtureCalc!E1513="blank row 1",FixtureCalc!E1513="blank row 2"),"","Matchweek "&amp;FixtureCalc!C1513)),"")</f>
        <v/>
      </c>
      <c r="E1517" s="146" t="str">
        <f>IFERROR(IF(LEN(INDEX(Settings!$D$6:$D$37,MATCH(Fixture!F1517,Settings!$C$6:$C$37,0)))=0,"",INDEX(Settings!$D$6:$D$37,MATCH(Fixture!F1517,Settings!$C$6:$C$37,0))),"")</f>
        <v/>
      </c>
      <c r="F1517" s="187" t="str">
        <f>IFERROR(IF(FixtureCalc!C1513="-","",IF(OR(FixtureCalc!E1513="blank row 1",FixtureCalc!E1513="blank row 2"),"", IF(LEN(INDEX(Settings!$C$6:$C$37,FixtureCalc!E1513))=0,"BYE",INDEX(Settings!$C$6:$C$37,FixtureCalc!E1513))  )),"")</f>
        <v/>
      </c>
      <c r="G1517" s="113"/>
      <c r="H1517" s="82"/>
      <c r="I1517" s="113"/>
      <c r="J1517" s="177" t="str">
        <f>IFERROR(IF(FixtureCalc!C1513="-","",IF(OR(FixtureCalc!F1513="blank row 1",FixtureCalc!F1513="blank row 2"),"",IF(LEN(INDEX(Settings!$C$6:$C$37,FixtureCalc!F1513))=0,"BYE",INDEX(Settings!$C$6:$C$37,FixtureCalc!F1513)) )),"")</f>
        <v/>
      </c>
      <c r="K1517" s="90"/>
      <c r="L1517" s="195" t="str">
        <f t="shared" si="143"/>
        <v/>
      </c>
      <c r="S1517" s="201" t="str">
        <f t="shared" si="139"/>
        <v>NO</v>
      </c>
      <c r="T1517" s="201" t="str">
        <f t="shared" si="140"/>
        <v>NO</v>
      </c>
      <c r="U1517" s="201" t="str">
        <f t="shared" si="141"/>
        <v>NO</v>
      </c>
      <c r="V1517" s="139">
        <f t="shared" si="142"/>
        <v>0</v>
      </c>
      <c r="W1517" s="199" t="str">
        <f t="shared" si="144"/>
        <v/>
      </c>
    </row>
    <row r="1518" spans="1:23" ht="18" customHeight="1" x14ac:dyDescent="0.25">
      <c r="A1518" s="69"/>
      <c r="B1518" s="81"/>
      <c r="C1518" s="110"/>
      <c r="D1518" s="145" t="str">
        <f>IFERROR(IF(FixtureCalc!C1514="-","",IF(OR(FixtureCalc!E1514="blank row 1",FixtureCalc!E1514="blank row 2"),"","Matchweek "&amp;FixtureCalc!C1514)),"")</f>
        <v/>
      </c>
      <c r="E1518" s="146" t="str">
        <f>IFERROR(IF(LEN(INDEX(Settings!$D$6:$D$37,MATCH(Fixture!F1518,Settings!$C$6:$C$37,0)))=0,"",INDEX(Settings!$D$6:$D$37,MATCH(Fixture!F1518,Settings!$C$6:$C$37,0))),"")</f>
        <v/>
      </c>
      <c r="F1518" s="187" t="str">
        <f>IFERROR(IF(FixtureCalc!C1514="-","",IF(OR(FixtureCalc!E1514="blank row 1",FixtureCalc!E1514="blank row 2"),"", IF(LEN(INDEX(Settings!$C$6:$C$37,FixtureCalc!E1514))=0,"BYE",INDEX(Settings!$C$6:$C$37,FixtureCalc!E1514))  )),"")</f>
        <v/>
      </c>
      <c r="G1518" s="113"/>
      <c r="H1518" s="82"/>
      <c r="I1518" s="113"/>
      <c r="J1518" s="177" t="str">
        <f>IFERROR(IF(FixtureCalc!C1514="-","",IF(OR(FixtureCalc!F1514="blank row 1",FixtureCalc!F1514="blank row 2"),"",IF(LEN(INDEX(Settings!$C$6:$C$37,FixtureCalc!F1514))=0,"BYE",INDEX(Settings!$C$6:$C$37,FixtureCalc!F1514)) )),"")</f>
        <v/>
      </c>
      <c r="K1518" s="90"/>
      <c r="L1518" s="195" t="str">
        <f t="shared" si="143"/>
        <v/>
      </c>
      <c r="S1518" s="201" t="str">
        <f t="shared" si="139"/>
        <v>NO</v>
      </c>
      <c r="T1518" s="201" t="str">
        <f t="shared" si="140"/>
        <v>NO</v>
      </c>
      <c r="U1518" s="201" t="str">
        <f t="shared" si="141"/>
        <v>NO</v>
      </c>
      <c r="V1518" s="139">
        <f t="shared" si="142"/>
        <v>0</v>
      </c>
      <c r="W1518" s="199" t="str">
        <f t="shared" si="144"/>
        <v/>
      </c>
    </row>
    <row r="1519" spans="1:23" ht="18" customHeight="1" x14ac:dyDescent="0.25">
      <c r="A1519" s="69"/>
      <c r="B1519" s="81"/>
      <c r="C1519" s="110"/>
      <c r="D1519" s="145" t="str">
        <f>IFERROR(IF(FixtureCalc!C1515="-","",IF(OR(FixtureCalc!E1515="blank row 1",FixtureCalc!E1515="blank row 2"),"","Matchweek "&amp;FixtureCalc!C1515)),"")</f>
        <v/>
      </c>
      <c r="E1519" s="146" t="str">
        <f>IFERROR(IF(LEN(INDEX(Settings!$D$6:$D$37,MATCH(Fixture!F1519,Settings!$C$6:$C$37,0)))=0,"",INDEX(Settings!$D$6:$D$37,MATCH(Fixture!F1519,Settings!$C$6:$C$37,0))),"")</f>
        <v/>
      </c>
      <c r="F1519" s="187" t="str">
        <f>IFERROR(IF(FixtureCalc!C1515="-","",IF(OR(FixtureCalc!E1515="blank row 1",FixtureCalc!E1515="blank row 2"),"", IF(LEN(INDEX(Settings!$C$6:$C$37,FixtureCalc!E1515))=0,"BYE",INDEX(Settings!$C$6:$C$37,FixtureCalc!E1515))  )),"")</f>
        <v/>
      </c>
      <c r="G1519" s="113"/>
      <c r="H1519" s="82"/>
      <c r="I1519" s="113"/>
      <c r="J1519" s="177" t="str">
        <f>IFERROR(IF(FixtureCalc!C1515="-","",IF(OR(FixtureCalc!F1515="blank row 1",FixtureCalc!F1515="blank row 2"),"",IF(LEN(INDEX(Settings!$C$6:$C$37,FixtureCalc!F1515))=0,"BYE",INDEX(Settings!$C$6:$C$37,FixtureCalc!F1515)) )),"")</f>
        <v/>
      </c>
      <c r="K1519" s="90"/>
      <c r="L1519" s="195" t="str">
        <f t="shared" si="143"/>
        <v/>
      </c>
      <c r="S1519" s="201" t="str">
        <f t="shared" si="139"/>
        <v>NO</v>
      </c>
      <c r="T1519" s="201" t="str">
        <f t="shared" si="140"/>
        <v>NO</v>
      </c>
      <c r="U1519" s="201" t="str">
        <f t="shared" si="141"/>
        <v>NO</v>
      </c>
      <c r="V1519" s="139">
        <f t="shared" si="142"/>
        <v>0</v>
      </c>
      <c r="W1519" s="199" t="str">
        <f t="shared" si="144"/>
        <v/>
      </c>
    </row>
    <row r="1520" spans="1:23" ht="18" customHeight="1" x14ac:dyDescent="0.25">
      <c r="A1520" s="69"/>
      <c r="B1520" s="81"/>
      <c r="C1520" s="110"/>
      <c r="D1520" s="145" t="str">
        <f>IFERROR(IF(FixtureCalc!C1516="-","",IF(OR(FixtureCalc!E1516="blank row 1",FixtureCalc!E1516="blank row 2"),"","Matchweek "&amp;FixtureCalc!C1516)),"")</f>
        <v/>
      </c>
      <c r="E1520" s="146" t="str">
        <f>IFERROR(IF(LEN(INDEX(Settings!$D$6:$D$37,MATCH(Fixture!F1520,Settings!$C$6:$C$37,0)))=0,"",INDEX(Settings!$D$6:$D$37,MATCH(Fixture!F1520,Settings!$C$6:$C$37,0))),"")</f>
        <v/>
      </c>
      <c r="F1520" s="187" t="str">
        <f>IFERROR(IF(FixtureCalc!C1516="-","",IF(OR(FixtureCalc!E1516="blank row 1",FixtureCalc!E1516="blank row 2"),"", IF(LEN(INDEX(Settings!$C$6:$C$37,FixtureCalc!E1516))=0,"BYE",INDEX(Settings!$C$6:$C$37,FixtureCalc!E1516))  )),"")</f>
        <v/>
      </c>
      <c r="G1520" s="113"/>
      <c r="H1520" s="82"/>
      <c r="I1520" s="113"/>
      <c r="J1520" s="177" t="str">
        <f>IFERROR(IF(FixtureCalc!C1516="-","",IF(OR(FixtureCalc!F1516="blank row 1",FixtureCalc!F1516="blank row 2"),"",IF(LEN(INDEX(Settings!$C$6:$C$37,FixtureCalc!F1516))=0,"BYE",INDEX(Settings!$C$6:$C$37,FixtureCalc!F1516)) )),"")</f>
        <v/>
      </c>
      <c r="K1520" s="90"/>
      <c r="L1520" s="195" t="str">
        <f t="shared" si="143"/>
        <v/>
      </c>
      <c r="S1520" s="201" t="str">
        <f t="shared" si="139"/>
        <v>NO</v>
      </c>
      <c r="T1520" s="201" t="str">
        <f t="shared" si="140"/>
        <v>NO</v>
      </c>
      <c r="U1520" s="201" t="str">
        <f t="shared" si="141"/>
        <v>NO</v>
      </c>
      <c r="V1520" s="139">
        <f t="shared" si="142"/>
        <v>0</v>
      </c>
      <c r="W1520" s="199" t="str">
        <f t="shared" si="144"/>
        <v/>
      </c>
    </row>
    <row r="1521" spans="1:23" ht="18" customHeight="1" x14ac:dyDescent="0.25">
      <c r="A1521" s="69"/>
      <c r="B1521" s="81"/>
      <c r="C1521" s="110"/>
      <c r="D1521" s="145" t="str">
        <f>IFERROR(IF(FixtureCalc!C1517="-","",IF(OR(FixtureCalc!E1517="blank row 1",FixtureCalc!E1517="blank row 2"),"","Matchweek "&amp;FixtureCalc!C1517)),"")</f>
        <v/>
      </c>
      <c r="E1521" s="146" t="str">
        <f>IFERROR(IF(LEN(INDEX(Settings!$D$6:$D$37,MATCH(Fixture!F1521,Settings!$C$6:$C$37,0)))=0,"",INDEX(Settings!$D$6:$D$37,MATCH(Fixture!F1521,Settings!$C$6:$C$37,0))),"")</f>
        <v/>
      </c>
      <c r="F1521" s="187" t="str">
        <f>IFERROR(IF(FixtureCalc!C1517="-","",IF(OR(FixtureCalc!E1517="blank row 1",FixtureCalc!E1517="blank row 2"),"", IF(LEN(INDEX(Settings!$C$6:$C$37,FixtureCalc!E1517))=0,"BYE",INDEX(Settings!$C$6:$C$37,FixtureCalc!E1517))  )),"")</f>
        <v/>
      </c>
      <c r="G1521" s="113"/>
      <c r="H1521" s="82"/>
      <c r="I1521" s="113"/>
      <c r="J1521" s="177" t="str">
        <f>IFERROR(IF(FixtureCalc!C1517="-","",IF(OR(FixtureCalc!F1517="blank row 1",FixtureCalc!F1517="blank row 2"),"",IF(LEN(INDEX(Settings!$C$6:$C$37,FixtureCalc!F1517))=0,"BYE",INDEX(Settings!$C$6:$C$37,FixtureCalc!F1517)) )),"")</f>
        <v/>
      </c>
      <c r="K1521" s="90"/>
      <c r="L1521" s="195" t="str">
        <f t="shared" si="143"/>
        <v/>
      </c>
      <c r="S1521" s="201" t="str">
        <f t="shared" si="139"/>
        <v>NO</v>
      </c>
      <c r="T1521" s="201" t="str">
        <f t="shared" si="140"/>
        <v>NO</v>
      </c>
      <c r="U1521" s="201" t="str">
        <f t="shared" si="141"/>
        <v>NO</v>
      </c>
      <c r="V1521" s="139">
        <f t="shared" si="142"/>
        <v>0</v>
      </c>
      <c r="W1521" s="199" t="str">
        <f t="shared" si="144"/>
        <v/>
      </c>
    </row>
    <row r="1522" spans="1:23" ht="18" customHeight="1" x14ac:dyDescent="0.25">
      <c r="A1522" s="69"/>
      <c r="B1522" s="81"/>
      <c r="C1522" s="110"/>
      <c r="D1522" s="145" t="str">
        <f>IFERROR(IF(FixtureCalc!C1518="-","",IF(OR(FixtureCalc!E1518="blank row 1",FixtureCalc!E1518="blank row 2"),"","Matchweek "&amp;FixtureCalc!C1518)),"")</f>
        <v/>
      </c>
      <c r="E1522" s="146" t="str">
        <f>IFERROR(IF(LEN(INDEX(Settings!$D$6:$D$37,MATCH(Fixture!F1522,Settings!$C$6:$C$37,0)))=0,"",INDEX(Settings!$D$6:$D$37,MATCH(Fixture!F1522,Settings!$C$6:$C$37,0))),"")</f>
        <v/>
      </c>
      <c r="F1522" s="187" t="str">
        <f>IFERROR(IF(FixtureCalc!C1518="-","",IF(OR(FixtureCalc!E1518="blank row 1",FixtureCalc!E1518="blank row 2"),"", IF(LEN(INDEX(Settings!$C$6:$C$37,FixtureCalc!E1518))=0,"BYE",INDEX(Settings!$C$6:$C$37,FixtureCalc!E1518))  )),"")</f>
        <v/>
      </c>
      <c r="G1522" s="113"/>
      <c r="H1522" s="82"/>
      <c r="I1522" s="113"/>
      <c r="J1522" s="177" t="str">
        <f>IFERROR(IF(FixtureCalc!C1518="-","",IF(OR(FixtureCalc!F1518="blank row 1",FixtureCalc!F1518="blank row 2"),"",IF(LEN(INDEX(Settings!$C$6:$C$37,FixtureCalc!F1518))=0,"BYE",INDEX(Settings!$C$6:$C$37,FixtureCalc!F1518)) )),"")</f>
        <v/>
      </c>
      <c r="K1522" s="90"/>
      <c r="L1522" s="195" t="str">
        <f t="shared" si="143"/>
        <v/>
      </c>
      <c r="S1522" s="201" t="str">
        <f t="shared" si="139"/>
        <v>NO</v>
      </c>
      <c r="T1522" s="201" t="str">
        <f t="shared" si="140"/>
        <v>NO</v>
      </c>
      <c r="U1522" s="201" t="str">
        <f t="shared" si="141"/>
        <v>NO</v>
      </c>
      <c r="V1522" s="139">
        <f t="shared" si="142"/>
        <v>0</v>
      </c>
      <c r="W1522" s="199" t="str">
        <f t="shared" si="144"/>
        <v/>
      </c>
    </row>
    <row r="1523" spans="1:23" ht="18" customHeight="1" x14ac:dyDescent="0.25">
      <c r="A1523" s="69"/>
      <c r="B1523" s="81"/>
      <c r="C1523" s="110"/>
      <c r="D1523" s="145" t="str">
        <f>IFERROR(IF(FixtureCalc!C1519="-","",IF(OR(FixtureCalc!E1519="blank row 1",FixtureCalc!E1519="blank row 2"),"","Matchweek "&amp;FixtureCalc!C1519)),"")</f>
        <v/>
      </c>
      <c r="E1523" s="146" t="str">
        <f>IFERROR(IF(LEN(INDEX(Settings!$D$6:$D$37,MATCH(Fixture!F1523,Settings!$C$6:$C$37,0)))=0,"",INDEX(Settings!$D$6:$D$37,MATCH(Fixture!F1523,Settings!$C$6:$C$37,0))),"")</f>
        <v/>
      </c>
      <c r="F1523" s="187" t="str">
        <f>IFERROR(IF(FixtureCalc!C1519="-","",IF(OR(FixtureCalc!E1519="blank row 1",FixtureCalc!E1519="blank row 2"),"", IF(LEN(INDEX(Settings!$C$6:$C$37,FixtureCalc!E1519))=0,"BYE",INDEX(Settings!$C$6:$C$37,FixtureCalc!E1519))  )),"")</f>
        <v/>
      </c>
      <c r="G1523" s="113"/>
      <c r="H1523" s="82"/>
      <c r="I1523" s="113"/>
      <c r="J1523" s="177" t="str">
        <f>IFERROR(IF(FixtureCalc!C1519="-","",IF(OR(FixtureCalc!F1519="blank row 1",FixtureCalc!F1519="blank row 2"),"",IF(LEN(INDEX(Settings!$C$6:$C$37,FixtureCalc!F1519))=0,"BYE",INDEX(Settings!$C$6:$C$37,FixtureCalc!F1519)) )),"")</f>
        <v/>
      </c>
      <c r="K1523" s="90"/>
      <c r="L1523" s="195" t="str">
        <f t="shared" si="143"/>
        <v/>
      </c>
      <c r="S1523" s="201" t="str">
        <f t="shared" si="139"/>
        <v>NO</v>
      </c>
      <c r="T1523" s="201" t="str">
        <f t="shared" si="140"/>
        <v>NO</v>
      </c>
      <c r="U1523" s="201" t="str">
        <f t="shared" si="141"/>
        <v>NO</v>
      </c>
      <c r="V1523" s="139">
        <f t="shared" si="142"/>
        <v>0</v>
      </c>
      <c r="W1523" s="199" t="str">
        <f t="shared" si="144"/>
        <v/>
      </c>
    </row>
    <row r="1524" spans="1:23" ht="18" customHeight="1" x14ac:dyDescent="0.25">
      <c r="A1524" s="69"/>
      <c r="B1524" s="81"/>
      <c r="C1524" s="110"/>
      <c r="D1524" s="145" t="str">
        <f>IFERROR(IF(FixtureCalc!C1520="-","",IF(OR(FixtureCalc!E1520="blank row 1",FixtureCalc!E1520="blank row 2"),"","Matchweek "&amp;FixtureCalc!C1520)),"")</f>
        <v/>
      </c>
      <c r="E1524" s="146" t="str">
        <f>IFERROR(IF(LEN(INDEX(Settings!$D$6:$D$37,MATCH(Fixture!F1524,Settings!$C$6:$C$37,0)))=0,"",INDEX(Settings!$D$6:$D$37,MATCH(Fixture!F1524,Settings!$C$6:$C$37,0))),"")</f>
        <v/>
      </c>
      <c r="F1524" s="187" t="str">
        <f>IFERROR(IF(FixtureCalc!C1520="-","",IF(OR(FixtureCalc!E1520="blank row 1",FixtureCalc!E1520="blank row 2"),"", IF(LEN(INDEX(Settings!$C$6:$C$37,FixtureCalc!E1520))=0,"BYE",INDEX(Settings!$C$6:$C$37,FixtureCalc!E1520))  )),"")</f>
        <v/>
      </c>
      <c r="G1524" s="113"/>
      <c r="H1524" s="82"/>
      <c r="I1524" s="113"/>
      <c r="J1524" s="177" t="str">
        <f>IFERROR(IF(FixtureCalc!C1520="-","",IF(OR(FixtureCalc!F1520="blank row 1",FixtureCalc!F1520="blank row 2"),"",IF(LEN(INDEX(Settings!$C$6:$C$37,FixtureCalc!F1520))=0,"BYE",INDEX(Settings!$C$6:$C$37,FixtureCalc!F1520)) )),"")</f>
        <v/>
      </c>
      <c r="K1524" s="90"/>
      <c r="L1524" s="195" t="str">
        <f t="shared" si="143"/>
        <v/>
      </c>
      <c r="S1524" s="201" t="str">
        <f t="shared" si="139"/>
        <v>NO</v>
      </c>
      <c r="T1524" s="201" t="str">
        <f t="shared" si="140"/>
        <v>NO</v>
      </c>
      <c r="U1524" s="201" t="str">
        <f t="shared" si="141"/>
        <v>NO</v>
      </c>
      <c r="V1524" s="139">
        <f t="shared" si="142"/>
        <v>0</v>
      </c>
      <c r="W1524" s="199" t="str">
        <f t="shared" si="144"/>
        <v/>
      </c>
    </row>
    <row r="1525" spans="1:23" ht="18" customHeight="1" x14ac:dyDescent="0.25">
      <c r="A1525" s="69"/>
      <c r="B1525" s="81"/>
      <c r="C1525" s="110"/>
      <c r="D1525" s="145" t="str">
        <f>IFERROR(IF(FixtureCalc!C1521="-","",IF(OR(FixtureCalc!E1521="blank row 1",FixtureCalc!E1521="blank row 2"),"","Matchweek "&amp;FixtureCalc!C1521)),"")</f>
        <v/>
      </c>
      <c r="E1525" s="146" t="str">
        <f>IFERROR(IF(LEN(INDEX(Settings!$D$6:$D$37,MATCH(Fixture!F1525,Settings!$C$6:$C$37,0)))=0,"",INDEX(Settings!$D$6:$D$37,MATCH(Fixture!F1525,Settings!$C$6:$C$37,0))),"")</f>
        <v/>
      </c>
      <c r="F1525" s="187" t="str">
        <f>IFERROR(IF(FixtureCalc!C1521="-","",IF(OR(FixtureCalc!E1521="blank row 1",FixtureCalc!E1521="blank row 2"),"", IF(LEN(INDEX(Settings!$C$6:$C$37,FixtureCalc!E1521))=0,"BYE",INDEX(Settings!$C$6:$C$37,FixtureCalc!E1521))  )),"")</f>
        <v/>
      </c>
      <c r="G1525" s="113"/>
      <c r="H1525" s="82"/>
      <c r="I1525" s="113"/>
      <c r="J1525" s="177" t="str">
        <f>IFERROR(IF(FixtureCalc!C1521="-","",IF(OR(FixtureCalc!F1521="blank row 1",FixtureCalc!F1521="blank row 2"),"",IF(LEN(INDEX(Settings!$C$6:$C$37,FixtureCalc!F1521))=0,"BYE",INDEX(Settings!$C$6:$C$37,FixtureCalc!F1521)) )),"")</f>
        <v/>
      </c>
      <c r="K1525" s="90"/>
      <c r="L1525" s="195" t="str">
        <f t="shared" si="143"/>
        <v/>
      </c>
      <c r="S1525" s="201" t="str">
        <f t="shared" si="139"/>
        <v>NO</v>
      </c>
      <c r="T1525" s="201" t="str">
        <f t="shared" si="140"/>
        <v>NO</v>
      </c>
      <c r="U1525" s="201" t="str">
        <f t="shared" si="141"/>
        <v>NO</v>
      </c>
      <c r="V1525" s="139">
        <f t="shared" si="142"/>
        <v>0</v>
      </c>
      <c r="W1525" s="199" t="str">
        <f t="shared" si="144"/>
        <v/>
      </c>
    </row>
    <row r="1526" spans="1:23" ht="18" customHeight="1" x14ac:dyDescent="0.25">
      <c r="A1526" s="69"/>
      <c r="B1526" s="81"/>
      <c r="C1526" s="110"/>
      <c r="D1526" s="145" t="str">
        <f>IFERROR(IF(FixtureCalc!C1522="-","",IF(OR(FixtureCalc!E1522="blank row 1",FixtureCalc!E1522="blank row 2"),"","Matchweek "&amp;FixtureCalc!C1522)),"")</f>
        <v/>
      </c>
      <c r="E1526" s="146" t="str">
        <f>IFERROR(IF(LEN(INDEX(Settings!$D$6:$D$37,MATCH(Fixture!F1526,Settings!$C$6:$C$37,0)))=0,"",INDEX(Settings!$D$6:$D$37,MATCH(Fixture!F1526,Settings!$C$6:$C$37,0))),"")</f>
        <v/>
      </c>
      <c r="F1526" s="187" t="str">
        <f>IFERROR(IF(FixtureCalc!C1522="-","",IF(OR(FixtureCalc!E1522="blank row 1",FixtureCalc!E1522="blank row 2"),"", IF(LEN(INDEX(Settings!$C$6:$C$37,FixtureCalc!E1522))=0,"BYE",INDEX(Settings!$C$6:$C$37,FixtureCalc!E1522))  )),"")</f>
        <v/>
      </c>
      <c r="G1526" s="113"/>
      <c r="H1526" s="82"/>
      <c r="I1526" s="113"/>
      <c r="J1526" s="177" t="str">
        <f>IFERROR(IF(FixtureCalc!C1522="-","",IF(OR(FixtureCalc!F1522="blank row 1",FixtureCalc!F1522="blank row 2"),"",IF(LEN(INDEX(Settings!$C$6:$C$37,FixtureCalc!F1522))=0,"BYE",INDEX(Settings!$C$6:$C$37,FixtureCalc!F1522)) )),"")</f>
        <v/>
      </c>
      <c r="K1526" s="90"/>
      <c r="L1526" s="195" t="str">
        <f t="shared" si="143"/>
        <v/>
      </c>
      <c r="S1526" s="201" t="str">
        <f t="shared" si="139"/>
        <v>NO</v>
      </c>
      <c r="T1526" s="201" t="str">
        <f t="shared" si="140"/>
        <v>NO</v>
      </c>
      <c r="U1526" s="201" t="str">
        <f t="shared" si="141"/>
        <v>NO</v>
      </c>
      <c r="V1526" s="139">
        <f t="shared" si="142"/>
        <v>0</v>
      </c>
      <c r="W1526" s="199" t="str">
        <f t="shared" si="144"/>
        <v/>
      </c>
    </row>
    <row r="1527" spans="1:23" ht="18" customHeight="1" x14ac:dyDescent="0.25">
      <c r="A1527" s="69"/>
      <c r="B1527" s="81"/>
      <c r="C1527" s="110"/>
      <c r="D1527" s="145" t="str">
        <f>IFERROR(IF(FixtureCalc!C1523="-","",IF(OR(FixtureCalc!E1523="blank row 1",FixtureCalc!E1523="blank row 2"),"","Matchweek "&amp;FixtureCalc!C1523)),"")</f>
        <v/>
      </c>
      <c r="E1527" s="146" t="str">
        <f>IFERROR(IF(LEN(INDEX(Settings!$D$6:$D$37,MATCH(Fixture!F1527,Settings!$C$6:$C$37,0)))=0,"",INDEX(Settings!$D$6:$D$37,MATCH(Fixture!F1527,Settings!$C$6:$C$37,0))),"")</f>
        <v/>
      </c>
      <c r="F1527" s="187" t="str">
        <f>IFERROR(IF(FixtureCalc!C1523="-","",IF(OR(FixtureCalc!E1523="blank row 1",FixtureCalc!E1523="blank row 2"),"", IF(LEN(INDEX(Settings!$C$6:$C$37,FixtureCalc!E1523))=0,"BYE",INDEX(Settings!$C$6:$C$37,FixtureCalc!E1523))  )),"")</f>
        <v/>
      </c>
      <c r="G1527" s="113"/>
      <c r="H1527" s="82"/>
      <c r="I1527" s="113"/>
      <c r="J1527" s="177" t="str">
        <f>IFERROR(IF(FixtureCalc!C1523="-","",IF(OR(FixtureCalc!F1523="blank row 1",FixtureCalc!F1523="blank row 2"),"",IF(LEN(INDEX(Settings!$C$6:$C$37,FixtureCalc!F1523))=0,"BYE",INDEX(Settings!$C$6:$C$37,FixtureCalc!F1523)) )),"")</f>
        <v/>
      </c>
      <c r="K1527" s="90"/>
      <c r="L1527" s="195" t="str">
        <f t="shared" si="143"/>
        <v/>
      </c>
      <c r="S1527" s="201" t="str">
        <f t="shared" si="139"/>
        <v>NO</v>
      </c>
      <c r="T1527" s="201" t="str">
        <f t="shared" si="140"/>
        <v>NO</v>
      </c>
      <c r="U1527" s="201" t="str">
        <f t="shared" si="141"/>
        <v>NO</v>
      </c>
      <c r="V1527" s="139">
        <f t="shared" si="142"/>
        <v>0</v>
      </c>
      <c r="W1527" s="199" t="str">
        <f t="shared" si="144"/>
        <v/>
      </c>
    </row>
    <row r="1528" spans="1:23" ht="18" customHeight="1" x14ac:dyDescent="0.25">
      <c r="A1528" s="69"/>
      <c r="B1528" s="81"/>
      <c r="C1528" s="110"/>
      <c r="D1528" s="145" t="str">
        <f>IFERROR(IF(FixtureCalc!C1524="-","",IF(OR(FixtureCalc!E1524="blank row 1",FixtureCalc!E1524="blank row 2"),"","Matchweek "&amp;FixtureCalc!C1524)),"")</f>
        <v/>
      </c>
      <c r="E1528" s="146" t="str">
        <f>IFERROR(IF(LEN(INDEX(Settings!$D$6:$D$37,MATCH(Fixture!F1528,Settings!$C$6:$C$37,0)))=0,"",INDEX(Settings!$D$6:$D$37,MATCH(Fixture!F1528,Settings!$C$6:$C$37,0))),"")</f>
        <v/>
      </c>
      <c r="F1528" s="187" t="str">
        <f>IFERROR(IF(FixtureCalc!C1524="-","",IF(OR(FixtureCalc!E1524="blank row 1",FixtureCalc!E1524="blank row 2"),"", IF(LEN(INDEX(Settings!$C$6:$C$37,FixtureCalc!E1524))=0,"BYE",INDEX(Settings!$C$6:$C$37,FixtureCalc!E1524))  )),"")</f>
        <v/>
      </c>
      <c r="G1528" s="113"/>
      <c r="H1528" s="82"/>
      <c r="I1528" s="113"/>
      <c r="J1528" s="177" t="str">
        <f>IFERROR(IF(FixtureCalc!C1524="-","",IF(OR(FixtureCalc!F1524="blank row 1",FixtureCalc!F1524="blank row 2"),"",IF(LEN(INDEX(Settings!$C$6:$C$37,FixtureCalc!F1524))=0,"BYE",INDEX(Settings!$C$6:$C$37,FixtureCalc!F1524)) )),"")</f>
        <v/>
      </c>
      <c r="K1528" s="90"/>
      <c r="L1528" s="195" t="str">
        <f t="shared" si="143"/>
        <v/>
      </c>
      <c r="S1528" s="201" t="str">
        <f t="shared" si="139"/>
        <v>NO</v>
      </c>
      <c r="T1528" s="201" t="str">
        <f t="shared" si="140"/>
        <v>NO</v>
      </c>
      <c r="U1528" s="201" t="str">
        <f t="shared" si="141"/>
        <v>NO</v>
      </c>
      <c r="V1528" s="139">
        <f t="shared" si="142"/>
        <v>0</v>
      </c>
      <c r="W1528" s="199" t="str">
        <f t="shared" si="144"/>
        <v/>
      </c>
    </row>
    <row r="1529" spans="1:23" ht="18" customHeight="1" x14ac:dyDescent="0.25">
      <c r="A1529" s="69"/>
      <c r="B1529" s="81"/>
      <c r="C1529" s="110"/>
      <c r="D1529" s="145" t="str">
        <f>IFERROR(IF(FixtureCalc!C1525="-","",IF(OR(FixtureCalc!E1525="blank row 1",FixtureCalc!E1525="blank row 2"),"","Matchweek "&amp;FixtureCalc!C1525)),"")</f>
        <v/>
      </c>
      <c r="E1529" s="146" t="str">
        <f>IFERROR(IF(LEN(INDEX(Settings!$D$6:$D$37,MATCH(Fixture!F1529,Settings!$C$6:$C$37,0)))=0,"",INDEX(Settings!$D$6:$D$37,MATCH(Fixture!F1529,Settings!$C$6:$C$37,0))),"")</f>
        <v/>
      </c>
      <c r="F1529" s="187" t="str">
        <f>IFERROR(IF(FixtureCalc!C1525="-","",IF(OR(FixtureCalc!E1525="blank row 1",FixtureCalc!E1525="blank row 2"),"", IF(LEN(INDEX(Settings!$C$6:$C$37,FixtureCalc!E1525))=0,"BYE",INDEX(Settings!$C$6:$C$37,FixtureCalc!E1525))  )),"")</f>
        <v/>
      </c>
      <c r="G1529" s="113"/>
      <c r="H1529" s="82"/>
      <c r="I1529" s="113"/>
      <c r="J1529" s="177" t="str">
        <f>IFERROR(IF(FixtureCalc!C1525="-","",IF(OR(FixtureCalc!F1525="blank row 1",FixtureCalc!F1525="blank row 2"),"",IF(LEN(INDEX(Settings!$C$6:$C$37,FixtureCalc!F1525))=0,"BYE",INDEX(Settings!$C$6:$C$37,FixtureCalc!F1525)) )),"")</f>
        <v/>
      </c>
      <c r="K1529" s="90"/>
      <c r="L1529" s="195" t="str">
        <f t="shared" si="143"/>
        <v/>
      </c>
      <c r="S1529" s="201" t="str">
        <f t="shared" si="139"/>
        <v>NO</v>
      </c>
      <c r="T1529" s="201" t="str">
        <f t="shared" si="140"/>
        <v>NO</v>
      </c>
      <c r="U1529" s="201" t="str">
        <f t="shared" si="141"/>
        <v>NO</v>
      </c>
      <c r="V1529" s="139">
        <f t="shared" si="142"/>
        <v>0</v>
      </c>
      <c r="W1529" s="199" t="str">
        <f t="shared" si="144"/>
        <v/>
      </c>
    </row>
    <row r="1530" spans="1:23" ht="18" customHeight="1" x14ac:dyDescent="0.25">
      <c r="A1530" s="69"/>
      <c r="B1530" s="81"/>
      <c r="C1530" s="110"/>
      <c r="D1530" s="145" t="str">
        <f>IFERROR(IF(FixtureCalc!C1526="-","",IF(OR(FixtureCalc!E1526="blank row 1",FixtureCalc!E1526="blank row 2"),"","Matchweek "&amp;FixtureCalc!C1526)),"")</f>
        <v/>
      </c>
      <c r="E1530" s="146" t="str">
        <f>IFERROR(IF(LEN(INDEX(Settings!$D$6:$D$37,MATCH(Fixture!F1530,Settings!$C$6:$C$37,0)))=0,"",INDEX(Settings!$D$6:$D$37,MATCH(Fixture!F1530,Settings!$C$6:$C$37,0))),"")</f>
        <v/>
      </c>
      <c r="F1530" s="187" t="str">
        <f>IFERROR(IF(FixtureCalc!C1526="-","",IF(OR(FixtureCalc!E1526="blank row 1",FixtureCalc!E1526="blank row 2"),"", IF(LEN(INDEX(Settings!$C$6:$C$37,FixtureCalc!E1526))=0,"BYE",INDEX(Settings!$C$6:$C$37,FixtureCalc!E1526))  )),"")</f>
        <v/>
      </c>
      <c r="G1530" s="113"/>
      <c r="H1530" s="82"/>
      <c r="I1530" s="113"/>
      <c r="J1530" s="177" t="str">
        <f>IFERROR(IF(FixtureCalc!C1526="-","",IF(OR(FixtureCalc!F1526="blank row 1",FixtureCalc!F1526="blank row 2"),"",IF(LEN(INDEX(Settings!$C$6:$C$37,FixtureCalc!F1526))=0,"BYE",INDEX(Settings!$C$6:$C$37,FixtureCalc!F1526)) )),"")</f>
        <v/>
      </c>
      <c r="K1530" s="90"/>
      <c r="L1530" s="195" t="str">
        <f t="shared" si="143"/>
        <v/>
      </c>
      <c r="S1530" s="201" t="str">
        <f t="shared" si="139"/>
        <v>NO</v>
      </c>
      <c r="T1530" s="201" t="str">
        <f t="shared" si="140"/>
        <v>NO</v>
      </c>
      <c r="U1530" s="201" t="str">
        <f t="shared" si="141"/>
        <v>NO</v>
      </c>
      <c r="V1530" s="139">
        <f t="shared" si="142"/>
        <v>0</v>
      </c>
      <c r="W1530" s="199" t="str">
        <f t="shared" si="144"/>
        <v/>
      </c>
    </row>
    <row r="1531" spans="1:23" ht="18" customHeight="1" x14ac:dyDescent="0.25">
      <c r="A1531" s="69"/>
      <c r="B1531" s="81"/>
      <c r="C1531" s="110"/>
      <c r="D1531" s="145" t="str">
        <f>IFERROR(IF(FixtureCalc!C1527="-","",IF(OR(FixtureCalc!E1527="blank row 1",FixtureCalc!E1527="blank row 2"),"","Matchweek "&amp;FixtureCalc!C1527)),"")</f>
        <v/>
      </c>
      <c r="E1531" s="146" t="str">
        <f>IFERROR(IF(LEN(INDEX(Settings!$D$6:$D$37,MATCH(Fixture!F1531,Settings!$C$6:$C$37,0)))=0,"",INDEX(Settings!$D$6:$D$37,MATCH(Fixture!F1531,Settings!$C$6:$C$37,0))),"")</f>
        <v/>
      </c>
      <c r="F1531" s="187" t="str">
        <f>IFERROR(IF(FixtureCalc!C1527="-","",IF(OR(FixtureCalc!E1527="blank row 1",FixtureCalc!E1527="blank row 2"),"", IF(LEN(INDEX(Settings!$C$6:$C$37,FixtureCalc!E1527))=0,"BYE",INDEX(Settings!$C$6:$C$37,FixtureCalc!E1527))  )),"")</f>
        <v/>
      </c>
      <c r="G1531" s="113"/>
      <c r="H1531" s="82"/>
      <c r="I1531" s="113"/>
      <c r="J1531" s="177" t="str">
        <f>IFERROR(IF(FixtureCalc!C1527="-","",IF(OR(FixtureCalc!F1527="blank row 1",FixtureCalc!F1527="blank row 2"),"",IF(LEN(INDEX(Settings!$C$6:$C$37,FixtureCalc!F1527))=0,"BYE",INDEX(Settings!$C$6:$C$37,FixtureCalc!F1527)) )),"")</f>
        <v/>
      </c>
      <c r="K1531" s="90"/>
      <c r="L1531" s="195" t="str">
        <f t="shared" si="143"/>
        <v/>
      </c>
      <c r="S1531" s="201" t="str">
        <f t="shared" si="139"/>
        <v>NO</v>
      </c>
      <c r="T1531" s="201" t="str">
        <f t="shared" si="140"/>
        <v>NO</v>
      </c>
      <c r="U1531" s="201" t="str">
        <f t="shared" si="141"/>
        <v>NO</v>
      </c>
      <c r="V1531" s="139">
        <f t="shared" si="142"/>
        <v>0</v>
      </c>
      <c r="W1531" s="199" t="str">
        <f t="shared" si="144"/>
        <v/>
      </c>
    </row>
    <row r="1532" spans="1:23" ht="18" customHeight="1" x14ac:dyDescent="0.25">
      <c r="A1532" s="69"/>
      <c r="B1532" s="81"/>
      <c r="C1532" s="110"/>
      <c r="D1532" s="145" t="str">
        <f>IFERROR(IF(FixtureCalc!C1528="-","",IF(OR(FixtureCalc!E1528="blank row 1",FixtureCalc!E1528="blank row 2"),"","Matchweek "&amp;FixtureCalc!C1528)),"")</f>
        <v/>
      </c>
      <c r="E1532" s="146" t="str">
        <f>IFERROR(IF(LEN(INDEX(Settings!$D$6:$D$37,MATCH(Fixture!F1532,Settings!$C$6:$C$37,0)))=0,"",INDEX(Settings!$D$6:$D$37,MATCH(Fixture!F1532,Settings!$C$6:$C$37,0))),"")</f>
        <v/>
      </c>
      <c r="F1532" s="187" t="str">
        <f>IFERROR(IF(FixtureCalc!C1528="-","",IF(OR(FixtureCalc!E1528="blank row 1",FixtureCalc!E1528="blank row 2"),"", IF(LEN(INDEX(Settings!$C$6:$C$37,FixtureCalc!E1528))=0,"BYE",INDEX(Settings!$C$6:$C$37,FixtureCalc!E1528))  )),"")</f>
        <v/>
      </c>
      <c r="G1532" s="113"/>
      <c r="H1532" s="82"/>
      <c r="I1532" s="113"/>
      <c r="J1532" s="177" t="str">
        <f>IFERROR(IF(FixtureCalc!C1528="-","",IF(OR(FixtureCalc!F1528="blank row 1",FixtureCalc!F1528="blank row 2"),"",IF(LEN(INDEX(Settings!$C$6:$C$37,FixtureCalc!F1528))=0,"BYE",INDEX(Settings!$C$6:$C$37,FixtureCalc!F1528)) )),"")</f>
        <v/>
      </c>
      <c r="K1532" s="90"/>
      <c r="L1532" s="195" t="str">
        <f t="shared" si="143"/>
        <v/>
      </c>
      <c r="S1532" s="201" t="str">
        <f t="shared" si="139"/>
        <v>NO</v>
      </c>
      <c r="T1532" s="201" t="str">
        <f t="shared" si="140"/>
        <v>NO</v>
      </c>
      <c r="U1532" s="201" t="str">
        <f t="shared" si="141"/>
        <v>NO</v>
      </c>
      <c r="V1532" s="139">
        <f t="shared" si="142"/>
        <v>0</v>
      </c>
      <c r="W1532" s="199" t="str">
        <f t="shared" si="144"/>
        <v/>
      </c>
    </row>
    <row r="1533" spans="1:23" ht="18" customHeight="1" x14ac:dyDescent="0.25">
      <c r="A1533" s="69"/>
      <c r="B1533" s="81"/>
      <c r="C1533" s="110"/>
      <c r="D1533" s="145" t="str">
        <f>IFERROR(IF(FixtureCalc!C1529="-","",IF(OR(FixtureCalc!E1529="blank row 1",FixtureCalc!E1529="blank row 2"),"","Matchweek "&amp;FixtureCalc!C1529)),"")</f>
        <v/>
      </c>
      <c r="E1533" s="146" t="str">
        <f>IFERROR(IF(LEN(INDEX(Settings!$D$6:$D$37,MATCH(Fixture!F1533,Settings!$C$6:$C$37,0)))=0,"",INDEX(Settings!$D$6:$D$37,MATCH(Fixture!F1533,Settings!$C$6:$C$37,0))),"")</f>
        <v/>
      </c>
      <c r="F1533" s="187" t="str">
        <f>IFERROR(IF(FixtureCalc!C1529="-","",IF(OR(FixtureCalc!E1529="blank row 1",FixtureCalc!E1529="blank row 2"),"", IF(LEN(INDEX(Settings!$C$6:$C$37,FixtureCalc!E1529))=0,"BYE",INDEX(Settings!$C$6:$C$37,FixtureCalc!E1529))  )),"")</f>
        <v/>
      </c>
      <c r="G1533" s="113"/>
      <c r="H1533" s="82"/>
      <c r="I1533" s="113"/>
      <c r="J1533" s="177" t="str">
        <f>IFERROR(IF(FixtureCalc!C1529="-","",IF(OR(FixtureCalc!F1529="blank row 1",FixtureCalc!F1529="blank row 2"),"",IF(LEN(INDEX(Settings!$C$6:$C$37,FixtureCalc!F1529))=0,"BYE",INDEX(Settings!$C$6:$C$37,FixtureCalc!F1529)) )),"")</f>
        <v/>
      </c>
      <c r="K1533" s="90"/>
      <c r="L1533" s="195" t="str">
        <f t="shared" si="143"/>
        <v/>
      </c>
      <c r="S1533" s="201" t="str">
        <f t="shared" si="139"/>
        <v>NO</v>
      </c>
      <c r="T1533" s="201" t="str">
        <f t="shared" si="140"/>
        <v>NO</v>
      </c>
      <c r="U1533" s="201" t="str">
        <f t="shared" si="141"/>
        <v>NO</v>
      </c>
      <c r="V1533" s="139">
        <f t="shared" si="142"/>
        <v>0</v>
      </c>
      <c r="W1533" s="199" t="str">
        <f t="shared" si="144"/>
        <v/>
      </c>
    </row>
    <row r="1534" spans="1:23" ht="18" customHeight="1" x14ac:dyDescent="0.25">
      <c r="A1534" s="69"/>
      <c r="B1534" s="81"/>
      <c r="C1534" s="110"/>
      <c r="D1534" s="145" t="str">
        <f>IFERROR(IF(FixtureCalc!C1530="-","",IF(OR(FixtureCalc!E1530="blank row 1",FixtureCalc!E1530="blank row 2"),"","Matchweek "&amp;FixtureCalc!C1530)),"")</f>
        <v/>
      </c>
      <c r="E1534" s="146" t="str">
        <f>IFERROR(IF(LEN(INDEX(Settings!$D$6:$D$37,MATCH(Fixture!F1534,Settings!$C$6:$C$37,0)))=0,"",INDEX(Settings!$D$6:$D$37,MATCH(Fixture!F1534,Settings!$C$6:$C$37,0))),"")</f>
        <v/>
      </c>
      <c r="F1534" s="187" t="str">
        <f>IFERROR(IF(FixtureCalc!C1530="-","",IF(OR(FixtureCalc!E1530="blank row 1",FixtureCalc!E1530="blank row 2"),"", IF(LEN(INDEX(Settings!$C$6:$C$37,FixtureCalc!E1530))=0,"BYE",INDEX(Settings!$C$6:$C$37,FixtureCalc!E1530))  )),"")</f>
        <v/>
      </c>
      <c r="G1534" s="113"/>
      <c r="H1534" s="82"/>
      <c r="I1534" s="113"/>
      <c r="J1534" s="177" t="str">
        <f>IFERROR(IF(FixtureCalc!C1530="-","",IF(OR(FixtureCalc!F1530="blank row 1",FixtureCalc!F1530="blank row 2"),"",IF(LEN(INDEX(Settings!$C$6:$C$37,FixtureCalc!F1530))=0,"BYE",INDEX(Settings!$C$6:$C$37,FixtureCalc!F1530)) )),"")</f>
        <v/>
      </c>
      <c r="K1534" s="90"/>
      <c r="L1534" s="195" t="str">
        <f t="shared" si="143"/>
        <v/>
      </c>
      <c r="S1534" s="201" t="str">
        <f t="shared" si="139"/>
        <v>NO</v>
      </c>
      <c r="T1534" s="201" t="str">
        <f t="shared" si="140"/>
        <v>NO</v>
      </c>
      <c r="U1534" s="201" t="str">
        <f t="shared" si="141"/>
        <v>NO</v>
      </c>
      <c r="V1534" s="139">
        <f t="shared" si="142"/>
        <v>0</v>
      </c>
      <c r="W1534" s="199" t="str">
        <f t="shared" si="144"/>
        <v/>
      </c>
    </row>
    <row r="1535" spans="1:23" ht="18" customHeight="1" x14ac:dyDescent="0.25">
      <c r="A1535" s="69"/>
      <c r="B1535" s="81"/>
      <c r="C1535" s="110"/>
      <c r="D1535" s="145" t="str">
        <f>IFERROR(IF(FixtureCalc!C1531="-","",IF(OR(FixtureCalc!E1531="blank row 1",FixtureCalc!E1531="blank row 2"),"","Matchweek "&amp;FixtureCalc!C1531)),"")</f>
        <v/>
      </c>
      <c r="E1535" s="146" t="str">
        <f>IFERROR(IF(LEN(INDEX(Settings!$D$6:$D$37,MATCH(Fixture!F1535,Settings!$C$6:$C$37,0)))=0,"",INDEX(Settings!$D$6:$D$37,MATCH(Fixture!F1535,Settings!$C$6:$C$37,0))),"")</f>
        <v/>
      </c>
      <c r="F1535" s="187" t="str">
        <f>IFERROR(IF(FixtureCalc!C1531="-","",IF(OR(FixtureCalc!E1531="blank row 1",FixtureCalc!E1531="blank row 2"),"", IF(LEN(INDEX(Settings!$C$6:$C$37,FixtureCalc!E1531))=0,"BYE",INDEX(Settings!$C$6:$C$37,FixtureCalc!E1531))  )),"")</f>
        <v/>
      </c>
      <c r="G1535" s="113"/>
      <c r="H1535" s="82"/>
      <c r="I1535" s="113"/>
      <c r="J1535" s="177" t="str">
        <f>IFERROR(IF(FixtureCalc!C1531="-","",IF(OR(FixtureCalc!F1531="blank row 1",FixtureCalc!F1531="blank row 2"),"",IF(LEN(INDEX(Settings!$C$6:$C$37,FixtureCalc!F1531))=0,"BYE",INDEX(Settings!$C$6:$C$37,FixtureCalc!F1531)) )),"")</f>
        <v/>
      </c>
      <c r="K1535" s="90"/>
      <c r="L1535" s="195" t="str">
        <f t="shared" si="143"/>
        <v/>
      </c>
      <c r="S1535" s="201" t="str">
        <f t="shared" si="139"/>
        <v>NO</v>
      </c>
      <c r="T1535" s="201" t="str">
        <f t="shared" si="140"/>
        <v>NO</v>
      </c>
      <c r="U1535" s="201" t="str">
        <f t="shared" si="141"/>
        <v>NO</v>
      </c>
      <c r="V1535" s="139">
        <f t="shared" si="142"/>
        <v>0</v>
      </c>
      <c r="W1535" s="199" t="str">
        <f t="shared" si="144"/>
        <v/>
      </c>
    </row>
    <row r="1536" spans="1:23" ht="18" customHeight="1" x14ac:dyDescent="0.25">
      <c r="A1536" s="69"/>
      <c r="B1536" s="81"/>
      <c r="C1536" s="110"/>
      <c r="D1536" s="145" t="str">
        <f>IFERROR(IF(FixtureCalc!C1532="-","",IF(OR(FixtureCalc!E1532="blank row 1",FixtureCalc!E1532="blank row 2"),"","Matchweek "&amp;FixtureCalc!C1532)),"")</f>
        <v/>
      </c>
      <c r="E1536" s="146" t="str">
        <f>IFERROR(IF(LEN(INDEX(Settings!$D$6:$D$37,MATCH(Fixture!F1536,Settings!$C$6:$C$37,0)))=0,"",INDEX(Settings!$D$6:$D$37,MATCH(Fixture!F1536,Settings!$C$6:$C$37,0))),"")</f>
        <v/>
      </c>
      <c r="F1536" s="187" t="str">
        <f>IFERROR(IF(FixtureCalc!C1532="-","",IF(OR(FixtureCalc!E1532="blank row 1",FixtureCalc!E1532="blank row 2"),"", IF(LEN(INDEX(Settings!$C$6:$C$37,FixtureCalc!E1532))=0,"BYE",INDEX(Settings!$C$6:$C$37,FixtureCalc!E1532))  )),"")</f>
        <v/>
      </c>
      <c r="G1536" s="113"/>
      <c r="H1536" s="82"/>
      <c r="I1536" s="113"/>
      <c r="J1536" s="177" t="str">
        <f>IFERROR(IF(FixtureCalc!C1532="-","",IF(OR(FixtureCalc!F1532="blank row 1",FixtureCalc!F1532="blank row 2"),"",IF(LEN(INDEX(Settings!$C$6:$C$37,FixtureCalc!F1532))=0,"BYE",INDEX(Settings!$C$6:$C$37,FixtureCalc!F1532)) )),"")</f>
        <v/>
      </c>
      <c r="K1536" s="90"/>
      <c r="L1536" s="195" t="str">
        <f t="shared" si="143"/>
        <v/>
      </c>
      <c r="S1536" s="201" t="str">
        <f t="shared" si="139"/>
        <v>NO</v>
      </c>
      <c r="T1536" s="201" t="str">
        <f t="shared" si="140"/>
        <v>NO</v>
      </c>
      <c r="U1536" s="201" t="str">
        <f t="shared" si="141"/>
        <v>NO</v>
      </c>
      <c r="V1536" s="139">
        <f t="shared" si="142"/>
        <v>0</v>
      </c>
      <c r="W1536" s="199" t="str">
        <f t="shared" si="144"/>
        <v/>
      </c>
    </row>
    <row r="1537" spans="1:23" ht="18" customHeight="1" x14ac:dyDescent="0.25">
      <c r="A1537" s="69"/>
      <c r="B1537" s="81"/>
      <c r="C1537" s="110"/>
      <c r="D1537" s="145" t="str">
        <f>IFERROR(IF(FixtureCalc!C1533="-","",IF(OR(FixtureCalc!E1533="blank row 1",FixtureCalc!E1533="blank row 2"),"","Matchweek "&amp;FixtureCalc!C1533)),"")</f>
        <v/>
      </c>
      <c r="E1537" s="146" t="str">
        <f>IFERROR(IF(LEN(INDEX(Settings!$D$6:$D$37,MATCH(Fixture!F1537,Settings!$C$6:$C$37,0)))=0,"",INDEX(Settings!$D$6:$D$37,MATCH(Fixture!F1537,Settings!$C$6:$C$37,0))),"")</f>
        <v/>
      </c>
      <c r="F1537" s="187" t="str">
        <f>IFERROR(IF(FixtureCalc!C1533="-","",IF(OR(FixtureCalc!E1533="blank row 1",FixtureCalc!E1533="blank row 2"),"", IF(LEN(INDEX(Settings!$C$6:$C$37,FixtureCalc!E1533))=0,"BYE",INDEX(Settings!$C$6:$C$37,FixtureCalc!E1533))  )),"")</f>
        <v/>
      </c>
      <c r="G1537" s="113"/>
      <c r="H1537" s="82"/>
      <c r="I1537" s="113"/>
      <c r="J1537" s="177" t="str">
        <f>IFERROR(IF(FixtureCalc!C1533="-","",IF(OR(FixtureCalc!F1533="blank row 1",FixtureCalc!F1533="blank row 2"),"",IF(LEN(INDEX(Settings!$C$6:$C$37,FixtureCalc!F1533))=0,"BYE",INDEX(Settings!$C$6:$C$37,FixtureCalc!F1533)) )),"")</f>
        <v/>
      </c>
      <c r="K1537" s="90"/>
      <c r="L1537" s="195" t="str">
        <f t="shared" si="143"/>
        <v/>
      </c>
      <c r="S1537" s="201" t="str">
        <f t="shared" si="139"/>
        <v>NO</v>
      </c>
      <c r="T1537" s="201" t="str">
        <f t="shared" si="140"/>
        <v>NO</v>
      </c>
      <c r="U1537" s="201" t="str">
        <f t="shared" si="141"/>
        <v>NO</v>
      </c>
      <c r="V1537" s="139">
        <f t="shared" si="142"/>
        <v>0</v>
      </c>
      <c r="W1537" s="199" t="str">
        <f t="shared" si="144"/>
        <v/>
      </c>
    </row>
    <row r="1538" spans="1:23" ht="18" customHeight="1" x14ac:dyDescent="0.25">
      <c r="A1538" s="69"/>
      <c r="B1538" s="81"/>
      <c r="C1538" s="110"/>
      <c r="D1538" s="145" t="str">
        <f>IFERROR(IF(FixtureCalc!C1534="-","",IF(OR(FixtureCalc!E1534="blank row 1",FixtureCalc!E1534="blank row 2"),"","Matchweek "&amp;FixtureCalc!C1534)),"")</f>
        <v/>
      </c>
      <c r="E1538" s="146" t="str">
        <f>IFERROR(IF(LEN(INDEX(Settings!$D$6:$D$37,MATCH(Fixture!F1538,Settings!$C$6:$C$37,0)))=0,"",INDEX(Settings!$D$6:$D$37,MATCH(Fixture!F1538,Settings!$C$6:$C$37,0))),"")</f>
        <v/>
      </c>
      <c r="F1538" s="187" t="str">
        <f>IFERROR(IF(FixtureCalc!C1534="-","",IF(OR(FixtureCalc!E1534="blank row 1",FixtureCalc!E1534="blank row 2"),"", IF(LEN(INDEX(Settings!$C$6:$C$37,FixtureCalc!E1534))=0,"BYE",INDEX(Settings!$C$6:$C$37,FixtureCalc!E1534))  )),"")</f>
        <v/>
      </c>
      <c r="G1538" s="113"/>
      <c r="H1538" s="82"/>
      <c r="I1538" s="113"/>
      <c r="J1538" s="177" t="str">
        <f>IFERROR(IF(FixtureCalc!C1534="-","",IF(OR(FixtureCalc!F1534="blank row 1",FixtureCalc!F1534="blank row 2"),"",IF(LEN(INDEX(Settings!$C$6:$C$37,FixtureCalc!F1534))=0,"BYE",INDEX(Settings!$C$6:$C$37,FixtureCalc!F1534)) )),"")</f>
        <v/>
      </c>
      <c r="K1538" s="90"/>
      <c r="L1538" s="195" t="str">
        <f t="shared" si="143"/>
        <v/>
      </c>
      <c r="S1538" s="201" t="str">
        <f t="shared" si="139"/>
        <v>NO</v>
      </c>
      <c r="T1538" s="201" t="str">
        <f t="shared" si="140"/>
        <v>NO</v>
      </c>
      <c r="U1538" s="201" t="str">
        <f t="shared" si="141"/>
        <v>NO</v>
      </c>
      <c r="V1538" s="139">
        <f t="shared" si="142"/>
        <v>0</v>
      </c>
      <c r="W1538" s="199" t="str">
        <f t="shared" si="144"/>
        <v/>
      </c>
    </row>
    <row r="1539" spans="1:23" ht="18" customHeight="1" x14ac:dyDescent="0.25">
      <c r="A1539" s="69"/>
      <c r="B1539" s="81"/>
      <c r="C1539" s="110"/>
      <c r="D1539" s="145" t="str">
        <f>IFERROR(IF(FixtureCalc!C1535="-","",IF(OR(FixtureCalc!E1535="blank row 1",FixtureCalc!E1535="blank row 2"),"","Matchweek "&amp;FixtureCalc!C1535)),"")</f>
        <v/>
      </c>
      <c r="E1539" s="146" t="str">
        <f>IFERROR(IF(LEN(INDEX(Settings!$D$6:$D$37,MATCH(Fixture!F1539,Settings!$C$6:$C$37,0)))=0,"",INDEX(Settings!$D$6:$D$37,MATCH(Fixture!F1539,Settings!$C$6:$C$37,0))),"")</f>
        <v/>
      </c>
      <c r="F1539" s="187" t="str">
        <f>IFERROR(IF(FixtureCalc!C1535="-","",IF(OR(FixtureCalc!E1535="blank row 1",FixtureCalc!E1535="blank row 2"),"", IF(LEN(INDEX(Settings!$C$6:$C$37,FixtureCalc!E1535))=0,"BYE",INDEX(Settings!$C$6:$C$37,FixtureCalc!E1535))  )),"")</f>
        <v/>
      </c>
      <c r="G1539" s="113"/>
      <c r="H1539" s="82"/>
      <c r="I1539" s="113"/>
      <c r="J1539" s="177" t="str">
        <f>IFERROR(IF(FixtureCalc!C1535="-","",IF(OR(FixtureCalc!F1535="blank row 1",FixtureCalc!F1535="blank row 2"),"",IF(LEN(INDEX(Settings!$C$6:$C$37,FixtureCalc!F1535))=0,"BYE",INDEX(Settings!$C$6:$C$37,FixtureCalc!F1535)) )),"")</f>
        <v/>
      </c>
      <c r="K1539" s="90"/>
      <c r="L1539" s="195" t="str">
        <f t="shared" si="143"/>
        <v/>
      </c>
      <c r="S1539" s="201" t="str">
        <f t="shared" si="139"/>
        <v>NO</v>
      </c>
      <c r="T1539" s="201" t="str">
        <f t="shared" si="140"/>
        <v>NO</v>
      </c>
      <c r="U1539" s="201" t="str">
        <f t="shared" si="141"/>
        <v>NO</v>
      </c>
      <c r="V1539" s="139">
        <f t="shared" si="142"/>
        <v>0</v>
      </c>
      <c r="W1539" s="199" t="str">
        <f t="shared" si="144"/>
        <v/>
      </c>
    </row>
    <row r="1540" spans="1:23" ht="18" customHeight="1" x14ac:dyDescent="0.25">
      <c r="A1540" s="69"/>
      <c r="B1540" s="81"/>
      <c r="C1540" s="110"/>
      <c r="D1540" s="145" t="str">
        <f>IFERROR(IF(FixtureCalc!C1536="-","",IF(OR(FixtureCalc!E1536="blank row 1",FixtureCalc!E1536="blank row 2"),"","Matchweek "&amp;FixtureCalc!C1536)),"")</f>
        <v/>
      </c>
      <c r="E1540" s="146" t="str">
        <f>IFERROR(IF(LEN(INDEX(Settings!$D$6:$D$37,MATCH(Fixture!F1540,Settings!$C$6:$C$37,0)))=0,"",INDEX(Settings!$D$6:$D$37,MATCH(Fixture!F1540,Settings!$C$6:$C$37,0))),"")</f>
        <v/>
      </c>
      <c r="F1540" s="187" t="str">
        <f>IFERROR(IF(FixtureCalc!C1536="-","",IF(OR(FixtureCalc!E1536="blank row 1",FixtureCalc!E1536="blank row 2"),"", IF(LEN(INDEX(Settings!$C$6:$C$37,FixtureCalc!E1536))=0,"BYE",INDEX(Settings!$C$6:$C$37,FixtureCalc!E1536))  )),"")</f>
        <v/>
      </c>
      <c r="G1540" s="113"/>
      <c r="H1540" s="82"/>
      <c r="I1540" s="113"/>
      <c r="J1540" s="177" t="str">
        <f>IFERROR(IF(FixtureCalc!C1536="-","",IF(OR(FixtureCalc!F1536="blank row 1",FixtureCalc!F1536="blank row 2"),"",IF(LEN(INDEX(Settings!$C$6:$C$37,FixtureCalc!F1536))=0,"BYE",INDEX(Settings!$C$6:$C$37,FixtureCalc!F1536)) )),"")</f>
        <v/>
      </c>
      <c r="K1540" s="90"/>
      <c r="L1540" s="195" t="str">
        <f t="shared" si="143"/>
        <v/>
      </c>
      <c r="S1540" s="201" t="str">
        <f t="shared" si="139"/>
        <v>NO</v>
      </c>
      <c r="T1540" s="201" t="str">
        <f t="shared" si="140"/>
        <v>NO</v>
      </c>
      <c r="U1540" s="201" t="str">
        <f t="shared" si="141"/>
        <v>NO</v>
      </c>
      <c r="V1540" s="139">
        <f t="shared" si="142"/>
        <v>0</v>
      </c>
      <c r="W1540" s="199" t="str">
        <f t="shared" si="144"/>
        <v/>
      </c>
    </row>
    <row r="1541" spans="1:23" ht="18" customHeight="1" x14ac:dyDescent="0.25">
      <c r="A1541" s="69"/>
      <c r="B1541" s="81"/>
      <c r="C1541" s="110"/>
      <c r="D1541" s="145" t="str">
        <f>IFERROR(IF(FixtureCalc!C1537="-","",IF(OR(FixtureCalc!E1537="blank row 1",FixtureCalc!E1537="blank row 2"),"","Matchweek "&amp;FixtureCalc!C1537)),"")</f>
        <v/>
      </c>
      <c r="E1541" s="146" t="str">
        <f>IFERROR(IF(LEN(INDEX(Settings!$D$6:$D$37,MATCH(Fixture!F1541,Settings!$C$6:$C$37,0)))=0,"",INDEX(Settings!$D$6:$D$37,MATCH(Fixture!F1541,Settings!$C$6:$C$37,0))),"")</f>
        <v/>
      </c>
      <c r="F1541" s="187" t="str">
        <f>IFERROR(IF(FixtureCalc!C1537="-","",IF(OR(FixtureCalc!E1537="blank row 1",FixtureCalc!E1537="blank row 2"),"", IF(LEN(INDEX(Settings!$C$6:$C$37,FixtureCalc!E1537))=0,"BYE",INDEX(Settings!$C$6:$C$37,FixtureCalc!E1537))  )),"")</f>
        <v/>
      </c>
      <c r="G1541" s="113"/>
      <c r="H1541" s="82"/>
      <c r="I1541" s="113"/>
      <c r="J1541" s="177" t="str">
        <f>IFERROR(IF(FixtureCalc!C1537="-","",IF(OR(FixtureCalc!F1537="blank row 1",FixtureCalc!F1537="blank row 2"),"",IF(LEN(INDEX(Settings!$C$6:$C$37,FixtureCalc!F1537))=0,"BYE",INDEX(Settings!$C$6:$C$37,FixtureCalc!F1537)) )),"")</f>
        <v/>
      </c>
      <c r="K1541" s="90"/>
      <c r="L1541" s="195" t="str">
        <f t="shared" si="143"/>
        <v/>
      </c>
      <c r="S1541" s="201" t="str">
        <f t="shared" si="139"/>
        <v>NO</v>
      </c>
      <c r="T1541" s="201" t="str">
        <f t="shared" si="140"/>
        <v>NO</v>
      </c>
      <c r="U1541" s="201" t="str">
        <f t="shared" si="141"/>
        <v>NO</v>
      </c>
      <c r="V1541" s="139">
        <f t="shared" si="142"/>
        <v>0</v>
      </c>
      <c r="W1541" s="199" t="str">
        <f t="shared" si="144"/>
        <v/>
      </c>
    </row>
    <row r="1542" spans="1:23" ht="18" customHeight="1" x14ac:dyDescent="0.25">
      <c r="A1542" s="69"/>
      <c r="B1542" s="81"/>
      <c r="C1542" s="110"/>
      <c r="D1542" s="145" t="str">
        <f>IFERROR(IF(FixtureCalc!C1538="-","",IF(OR(FixtureCalc!E1538="blank row 1",FixtureCalc!E1538="blank row 2"),"","Matchweek "&amp;FixtureCalc!C1538)),"")</f>
        <v/>
      </c>
      <c r="E1542" s="146" t="str">
        <f>IFERROR(IF(LEN(INDEX(Settings!$D$6:$D$37,MATCH(Fixture!F1542,Settings!$C$6:$C$37,0)))=0,"",INDEX(Settings!$D$6:$D$37,MATCH(Fixture!F1542,Settings!$C$6:$C$37,0))),"")</f>
        <v/>
      </c>
      <c r="F1542" s="187" t="str">
        <f>IFERROR(IF(FixtureCalc!C1538="-","",IF(OR(FixtureCalc!E1538="blank row 1",FixtureCalc!E1538="blank row 2"),"", IF(LEN(INDEX(Settings!$C$6:$C$37,FixtureCalc!E1538))=0,"BYE",INDEX(Settings!$C$6:$C$37,FixtureCalc!E1538))  )),"")</f>
        <v/>
      </c>
      <c r="G1542" s="113"/>
      <c r="H1542" s="82"/>
      <c r="I1542" s="113"/>
      <c r="J1542" s="177" t="str">
        <f>IFERROR(IF(FixtureCalc!C1538="-","",IF(OR(FixtureCalc!F1538="blank row 1",FixtureCalc!F1538="blank row 2"),"",IF(LEN(INDEX(Settings!$C$6:$C$37,FixtureCalc!F1538))=0,"BYE",INDEX(Settings!$C$6:$C$37,FixtureCalc!F1538)) )),"")</f>
        <v/>
      </c>
      <c r="K1542" s="90"/>
      <c r="L1542" s="195" t="str">
        <f t="shared" si="143"/>
        <v/>
      </c>
      <c r="S1542" s="201" t="str">
        <f t="shared" si="139"/>
        <v>NO</v>
      </c>
      <c r="T1542" s="201" t="str">
        <f t="shared" si="140"/>
        <v>NO</v>
      </c>
      <c r="U1542" s="201" t="str">
        <f t="shared" si="141"/>
        <v>NO</v>
      </c>
      <c r="V1542" s="139">
        <f t="shared" si="142"/>
        <v>0</v>
      </c>
      <c r="W1542" s="199" t="str">
        <f t="shared" si="144"/>
        <v/>
      </c>
    </row>
    <row r="1543" spans="1:23" ht="18" customHeight="1" x14ac:dyDescent="0.25">
      <c r="A1543" s="69"/>
      <c r="B1543" s="81"/>
      <c r="C1543" s="110"/>
      <c r="D1543" s="145" t="str">
        <f>IFERROR(IF(FixtureCalc!C1539="-","",IF(OR(FixtureCalc!E1539="blank row 1",FixtureCalc!E1539="blank row 2"),"","Matchweek "&amp;FixtureCalc!C1539)),"")</f>
        <v/>
      </c>
      <c r="E1543" s="146" t="str">
        <f>IFERROR(IF(LEN(INDEX(Settings!$D$6:$D$37,MATCH(Fixture!F1543,Settings!$C$6:$C$37,0)))=0,"",INDEX(Settings!$D$6:$D$37,MATCH(Fixture!F1543,Settings!$C$6:$C$37,0))),"")</f>
        <v/>
      </c>
      <c r="F1543" s="187" t="str">
        <f>IFERROR(IF(FixtureCalc!C1539="-","",IF(OR(FixtureCalc!E1539="blank row 1",FixtureCalc!E1539="blank row 2"),"", IF(LEN(INDEX(Settings!$C$6:$C$37,FixtureCalc!E1539))=0,"BYE",INDEX(Settings!$C$6:$C$37,FixtureCalc!E1539))  )),"")</f>
        <v/>
      </c>
      <c r="G1543" s="113"/>
      <c r="H1543" s="82"/>
      <c r="I1543" s="113"/>
      <c r="J1543" s="177" t="str">
        <f>IFERROR(IF(FixtureCalc!C1539="-","",IF(OR(FixtureCalc!F1539="blank row 1",FixtureCalc!F1539="blank row 2"),"",IF(LEN(INDEX(Settings!$C$6:$C$37,FixtureCalc!F1539))=0,"BYE",INDEX(Settings!$C$6:$C$37,FixtureCalc!F1539)) )),"")</f>
        <v/>
      </c>
      <c r="K1543" s="90"/>
      <c r="L1543" s="195" t="str">
        <f t="shared" si="143"/>
        <v/>
      </c>
      <c r="S1543" s="201" t="str">
        <f t="shared" si="139"/>
        <v>NO</v>
      </c>
      <c r="T1543" s="201" t="str">
        <f t="shared" si="140"/>
        <v>NO</v>
      </c>
      <c r="U1543" s="201" t="str">
        <f t="shared" si="141"/>
        <v>NO</v>
      </c>
      <c r="V1543" s="139">
        <f t="shared" si="142"/>
        <v>0</v>
      </c>
      <c r="W1543" s="199" t="str">
        <f t="shared" si="144"/>
        <v/>
      </c>
    </row>
    <row r="1544" spans="1:23" ht="18" customHeight="1" x14ac:dyDescent="0.25">
      <c r="A1544" s="69"/>
      <c r="B1544" s="81"/>
      <c r="C1544" s="110"/>
      <c r="D1544" s="145" t="str">
        <f>IFERROR(IF(FixtureCalc!C1540="-","",IF(OR(FixtureCalc!E1540="blank row 1",FixtureCalc!E1540="blank row 2"),"","Matchweek "&amp;FixtureCalc!C1540)),"")</f>
        <v/>
      </c>
      <c r="E1544" s="146" t="str">
        <f>IFERROR(IF(LEN(INDEX(Settings!$D$6:$D$37,MATCH(Fixture!F1544,Settings!$C$6:$C$37,0)))=0,"",INDEX(Settings!$D$6:$D$37,MATCH(Fixture!F1544,Settings!$C$6:$C$37,0))),"")</f>
        <v/>
      </c>
      <c r="F1544" s="187" t="str">
        <f>IFERROR(IF(FixtureCalc!C1540="-","",IF(OR(FixtureCalc!E1540="blank row 1",FixtureCalc!E1540="blank row 2"),"", IF(LEN(INDEX(Settings!$C$6:$C$37,FixtureCalc!E1540))=0,"BYE",INDEX(Settings!$C$6:$C$37,FixtureCalc!E1540))  )),"")</f>
        <v/>
      </c>
      <c r="G1544" s="113"/>
      <c r="H1544" s="82"/>
      <c r="I1544" s="113"/>
      <c r="J1544" s="177" t="str">
        <f>IFERROR(IF(FixtureCalc!C1540="-","",IF(OR(FixtureCalc!F1540="blank row 1",FixtureCalc!F1540="blank row 2"),"",IF(LEN(INDEX(Settings!$C$6:$C$37,FixtureCalc!F1540))=0,"BYE",INDEX(Settings!$C$6:$C$37,FixtureCalc!F1540)) )),"")</f>
        <v/>
      </c>
      <c r="K1544" s="90"/>
      <c r="L1544" s="195" t="str">
        <f t="shared" si="143"/>
        <v/>
      </c>
      <c r="S1544" s="201" t="str">
        <f t="shared" ref="S1544:S1607" si="145">IFERROR(IF(AND(LEN(F1544)&gt;0,LEN(J1544)&gt;0),"YES","NO"),"")</f>
        <v>NO</v>
      </c>
      <c r="T1544" s="201" t="str">
        <f t="shared" ref="T1544:T1607" si="146">IFERROR(IF(OR(F1544="BYE",J1544="BYE"),"YES","NO"),"")</f>
        <v>NO</v>
      </c>
      <c r="U1544" s="201" t="str">
        <f t="shared" ref="U1544:U1607" si="147">IF(OR(LEN(G1544)=0,LEN(I1544)=0),"NO","YES")</f>
        <v>NO</v>
      </c>
      <c r="V1544" s="139">
        <f t="shared" ref="V1544:V1607" si="148">IF(LEN(D1544)=0,0,COUNTIFS($D$8:$D$1750,D1544,$G$8:$G$1750,"&lt;&gt;"&amp;"",$I$8:$I$1750,"&lt;&gt;"&amp;""))</f>
        <v>0</v>
      </c>
      <c r="W1544" s="199" t="str">
        <f t="shared" si="144"/>
        <v/>
      </c>
    </row>
    <row r="1545" spans="1:23" ht="18" customHeight="1" x14ac:dyDescent="0.25">
      <c r="A1545" s="69"/>
      <c r="B1545" s="81"/>
      <c r="C1545" s="110"/>
      <c r="D1545" s="145" t="str">
        <f>IFERROR(IF(FixtureCalc!C1541="-","",IF(OR(FixtureCalc!E1541="blank row 1",FixtureCalc!E1541="blank row 2"),"","Matchweek "&amp;FixtureCalc!C1541)),"")</f>
        <v/>
      </c>
      <c r="E1545" s="146" t="str">
        <f>IFERROR(IF(LEN(INDEX(Settings!$D$6:$D$37,MATCH(Fixture!F1545,Settings!$C$6:$C$37,0)))=0,"",INDEX(Settings!$D$6:$D$37,MATCH(Fixture!F1545,Settings!$C$6:$C$37,0))),"")</f>
        <v/>
      </c>
      <c r="F1545" s="187" t="str">
        <f>IFERROR(IF(FixtureCalc!C1541="-","",IF(OR(FixtureCalc!E1541="blank row 1",FixtureCalc!E1541="blank row 2"),"", IF(LEN(INDEX(Settings!$C$6:$C$37,FixtureCalc!E1541))=0,"BYE",INDEX(Settings!$C$6:$C$37,FixtureCalc!E1541))  )),"")</f>
        <v/>
      </c>
      <c r="G1545" s="113"/>
      <c r="H1545" s="82"/>
      <c r="I1545" s="113"/>
      <c r="J1545" s="177" t="str">
        <f>IFERROR(IF(FixtureCalc!C1541="-","",IF(OR(FixtureCalc!F1541="blank row 1",FixtureCalc!F1541="blank row 2"),"",IF(LEN(INDEX(Settings!$C$6:$C$37,FixtureCalc!F1541))=0,"BYE",INDEX(Settings!$C$6:$C$37,FixtureCalc!F1541)) )),"")</f>
        <v/>
      </c>
      <c r="K1545" s="90"/>
      <c r="L1545" s="195" t="str">
        <f t="shared" ref="L1545:L1608" si="149">IFERROR(IF(LEN(W1545)&gt;0,"←",""),"")</f>
        <v/>
      </c>
      <c r="S1545" s="201" t="str">
        <f t="shared" si="145"/>
        <v>NO</v>
      </c>
      <c r="T1545" s="201" t="str">
        <f t="shared" si="146"/>
        <v>NO</v>
      </c>
      <c r="U1545" s="201" t="str">
        <f t="shared" si="147"/>
        <v>NO</v>
      </c>
      <c r="V1545" s="139">
        <f t="shared" si="148"/>
        <v>0</v>
      </c>
      <c r="W1545" s="199" t="str">
        <f t="shared" si="144"/>
        <v/>
      </c>
    </row>
    <row r="1546" spans="1:23" ht="18" customHeight="1" x14ac:dyDescent="0.25">
      <c r="A1546" s="69"/>
      <c r="B1546" s="81"/>
      <c r="C1546" s="110"/>
      <c r="D1546" s="145" t="str">
        <f>IFERROR(IF(FixtureCalc!C1542="-","",IF(OR(FixtureCalc!E1542="blank row 1",FixtureCalc!E1542="blank row 2"),"","Matchweek "&amp;FixtureCalc!C1542)),"")</f>
        <v/>
      </c>
      <c r="E1546" s="146" t="str">
        <f>IFERROR(IF(LEN(INDEX(Settings!$D$6:$D$37,MATCH(Fixture!F1546,Settings!$C$6:$C$37,0)))=0,"",INDEX(Settings!$D$6:$D$37,MATCH(Fixture!F1546,Settings!$C$6:$C$37,0))),"")</f>
        <v/>
      </c>
      <c r="F1546" s="187" t="str">
        <f>IFERROR(IF(FixtureCalc!C1542="-","",IF(OR(FixtureCalc!E1542="blank row 1",FixtureCalc!E1542="blank row 2"),"", IF(LEN(INDEX(Settings!$C$6:$C$37,FixtureCalc!E1542))=0,"BYE",INDEX(Settings!$C$6:$C$37,FixtureCalc!E1542))  )),"")</f>
        <v/>
      </c>
      <c r="G1546" s="113"/>
      <c r="H1546" s="82"/>
      <c r="I1546" s="113"/>
      <c r="J1546" s="177" t="str">
        <f>IFERROR(IF(FixtureCalc!C1542="-","",IF(OR(FixtureCalc!F1542="blank row 1",FixtureCalc!F1542="blank row 2"),"",IF(LEN(INDEX(Settings!$C$6:$C$37,FixtureCalc!F1542))=0,"BYE",INDEX(Settings!$C$6:$C$37,FixtureCalc!F1542)) )),"")</f>
        <v/>
      </c>
      <c r="K1546" s="90"/>
      <c r="L1546" s="195" t="str">
        <f t="shared" si="149"/>
        <v/>
      </c>
      <c r="S1546" s="201" t="str">
        <f t="shared" si="145"/>
        <v>NO</v>
      </c>
      <c r="T1546" s="201" t="str">
        <f t="shared" si="146"/>
        <v>NO</v>
      </c>
      <c r="U1546" s="201" t="str">
        <f t="shared" si="147"/>
        <v>NO</v>
      </c>
      <c r="V1546" s="139">
        <f t="shared" si="148"/>
        <v>0</v>
      </c>
      <c r="W1546" s="199" t="str">
        <f t="shared" ref="W1546:W1609" si="150">IF(S1546="YES",IF(T1546="YES",IF(U1546="YES","← Delete the scores",""),IF(AND(U1546="NO",V1546&gt;0),"← Insert the scores of both teams","")),IF(U1546="YES","← Delete the scores",""))</f>
        <v/>
      </c>
    </row>
    <row r="1547" spans="1:23" ht="18" customHeight="1" x14ac:dyDescent="0.25">
      <c r="A1547" s="69"/>
      <c r="B1547" s="81"/>
      <c r="C1547" s="110"/>
      <c r="D1547" s="145" t="str">
        <f>IFERROR(IF(FixtureCalc!C1543="-","",IF(OR(FixtureCalc!E1543="blank row 1",FixtureCalc!E1543="blank row 2"),"","Matchweek "&amp;FixtureCalc!C1543)),"")</f>
        <v/>
      </c>
      <c r="E1547" s="146" t="str">
        <f>IFERROR(IF(LEN(INDEX(Settings!$D$6:$D$37,MATCH(Fixture!F1547,Settings!$C$6:$C$37,0)))=0,"",INDEX(Settings!$D$6:$D$37,MATCH(Fixture!F1547,Settings!$C$6:$C$37,0))),"")</f>
        <v/>
      </c>
      <c r="F1547" s="187" t="str">
        <f>IFERROR(IF(FixtureCalc!C1543="-","",IF(OR(FixtureCalc!E1543="blank row 1",FixtureCalc!E1543="blank row 2"),"", IF(LEN(INDEX(Settings!$C$6:$C$37,FixtureCalc!E1543))=0,"BYE",INDEX(Settings!$C$6:$C$37,FixtureCalc!E1543))  )),"")</f>
        <v/>
      </c>
      <c r="G1547" s="113"/>
      <c r="H1547" s="82"/>
      <c r="I1547" s="113"/>
      <c r="J1547" s="177" t="str">
        <f>IFERROR(IF(FixtureCalc!C1543="-","",IF(OR(FixtureCalc!F1543="blank row 1",FixtureCalc!F1543="blank row 2"),"",IF(LEN(INDEX(Settings!$C$6:$C$37,FixtureCalc!F1543))=0,"BYE",INDEX(Settings!$C$6:$C$37,FixtureCalc!F1543)) )),"")</f>
        <v/>
      </c>
      <c r="K1547" s="90"/>
      <c r="L1547" s="195" t="str">
        <f t="shared" si="149"/>
        <v/>
      </c>
      <c r="S1547" s="201" t="str">
        <f t="shared" si="145"/>
        <v>NO</v>
      </c>
      <c r="T1547" s="201" t="str">
        <f t="shared" si="146"/>
        <v>NO</v>
      </c>
      <c r="U1547" s="201" t="str">
        <f t="shared" si="147"/>
        <v>NO</v>
      </c>
      <c r="V1547" s="139">
        <f t="shared" si="148"/>
        <v>0</v>
      </c>
      <c r="W1547" s="199" t="str">
        <f t="shared" si="150"/>
        <v/>
      </c>
    </row>
    <row r="1548" spans="1:23" ht="18" customHeight="1" x14ac:dyDescent="0.25">
      <c r="A1548" s="69"/>
      <c r="B1548" s="81"/>
      <c r="C1548" s="110"/>
      <c r="D1548" s="145" t="str">
        <f>IFERROR(IF(FixtureCalc!C1544="-","",IF(OR(FixtureCalc!E1544="blank row 1",FixtureCalc!E1544="blank row 2"),"","Matchweek "&amp;FixtureCalc!C1544)),"")</f>
        <v/>
      </c>
      <c r="E1548" s="146" t="str">
        <f>IFERROR(IF(LEN(INDEX(Settings!$D$6:$D$37,MATCH(Fixture!F1548,Settings!$C$6:$C$37,0)))=0,"",INDEX(Settings!$D$6:$D$37,MATCH(Fixture!F1548,Settings!$C$6:$C$37,0))),"")</f>
        <v/>
      </c>
      <c r="F1548" s="187" t="str">
        <f>IFERROR(IF(FixtureCalc!C1544="-","",IF(OR(FixtureCalc!E1544="blank row 1",FixtureCalc!E1544="blank row 2"),"", IF(LEN(INDEX(Settings!$C$6:$C$37,FixtureCalc!E1544))=0,"BYE",INDEX(Settings!$C$6:$C$37,FixtureCalc!E1544))  )),"")</f>
        <v/>
      </c>
      <c r="G1548" s="113"/>
      <c r="H1548" s="82"/>
      <c r="I1548" s="113"/>
      <c r="J1548" s="177" t="str">
        <f>IFERROR(IF(FixtureCalc!C1544="-","",IF(OR(FixtureCalc!F1544="blank row 1",FixtureCalc!F1544="blank row 2"),"",IF(LEN(INDEX(Settings!$C$6:$C$37,FixtureCalc!F1544))=0,"BYE",INDEX(Settings!$C$6:$C$37,FixtureCalc!F1544)) )),"")</f>
        <v/>
      </c>
      <c r="K1548" s="90"/>
      <c r="L1548" s="195" t="str">
        <f t="shared" si="149"/>
        <v/>
      </c>
      <c r="S1548" s="201" t="str">
        <f t="shared" si="145"/>
        <v>NO</v>
      </c>
      <c r="T1548" s="201" t="str">
        <f t="shared" si="146"/>
        <v>NO</v>
      </c>
      <c r="U1548" s="201" t="str">
        <f t="shared" si="147"/>
        <v>NO</v>
      </c>
      <c r="V1548" s="139">
        <f t="shared" si="148"/>
        <v>0</v>
      </c>
      <c r="W1548" s="199" t="str">
        <f t="shared" si="150"/>
        <v/>
      </c>
    </row>
    <row r="1549" spans="1:23" ht="18" customHeight="1" x14ac:dyDescent="0.25">
      <c r="A1549" s="69"/>
      <c r="B1549" s="81"/>
      <c r="C1549" s="110"/>
      <c r="D1549" s="145" t="str">
        <f>IFERROR(IF(FixtureCalc!C1545="-","",IF(OR(FixtureCalc!E1545="blank row 1",FixtureCalc!E1545="blank row 2"),"","Matchweek "&amp;FixtureCalc!C1545)),"")</f>
        <v/>
      </c>
      <c r="E1549" s="146" t="str">
        <f>IFERROR(IF(LEN(INDEX(Settings!$D$6:$D$37,MATCH(Fixture!F1549,Settings!$C$6:$C$37,0)))=0,"",INDEX(Settings!$D$6:$D$37,MATCH(Fixture!F1549,Settings!$C$6:$C$37,0))),"")</f>
        <v/>
      </c>
      <c r="F1549" s="187" t="str">
        <f>IFERROR(IF(FixtureCalc!C1545="-","",IF(OR(FixtureCalc!E1545="blank row 1",FixtureCalc!E1545="blank row 2"),"", IF(LEN(INDEX(Settings!$C$6:$C$37,FixtureCalc!E1545))=0,"BYE",INDEX(Settings!$C$6:$C$37,FixtureCalc!E1545))  )),"")</f>
        <v/>
      </c>
      <c r="G1549" s="113"/>
      <c r="H1549" s="82"/>
      <c r="I1549" s="113"/>
      <c r="J1549" s="177" t="str">
        <f>IFERROR(IF(FixtureCalc!C1545="-","",IF(OR(FixtureCalc!F1545="blank row 1",FixtureCalc!F1545="blank row 2"),"",IF(LEN(INDEX(Settings!$C$6:$C$37,FixtureCalc!F1545))=0,"BYE",INDEX(Settings!$C$6:$C$37,FixtureCalc!F1545)) )),"")</f>
        <v/>
      </c>
      <c r="K1549" s="90"/>
      <c r="L1549" s="195" t="str">
        <f t="shared" si="149"/>
        <v/>
      </c>
      <c r="S1549" s="201" t="str">
        <f t="shared" si="145"/>
        <v>NO</v>
      </c>
      <c r="T1549" s="201" t="str">
        <f t="shared" si="146"/>
        <v>NO</v>
      </c>
      <c r="U1549" s="201" t="str">
        <f t="shared" si="147"/>
        <v>NO</v>
      </c>
      <c r="V1549" s="139">
        <f t="shared" si="148"/>
        <v>0</v>
      </c>
      <c r="W1549" s="199" t="str">
        <f t="shared" si="150"/>
        <v/>
      </c>
    </row>
    <row r="1550" spans="1:23" ht="18" customHeight="1" x14ac:dyDescent="0.25">
      <c r="A1550" s="69"/>
      <c r="B1550" s="81"/>
      <c r="C1550" s="110"/>
      <c r="D1550" s="145" t="str">
        <f>IFERROR(IF(FixtureCalc!C1546="-","",IF(OR(FixtureCalc!E1546="blank row 1",FixtureCalc!E1546="blank row 2"),"","Matchweek "&amp;FixtureCalc!C1546)),"")</f>
        <v/>
      </c>
      <c r="E1550" s="146" t="str">
        <f>IFERROR(IF(LEN(INDEX(Settings!$D$6:$D$37,MATCH(Fixture!F1550,Settings!$C$6:$C$37,0)))=0,"",INDEX(Settings!$D$6:$D$37,MATCH(Fixture!F1550,Settings!$C$6:$C$37,0))),"")</f>
        <v/>
      </c>
      <c r="F1550" s="187" t="str">
        <f>IFERROR(IF(FixtureCalc!C1546="-","",IF(OR(FixtureCalc!E1546="blank row 1",FixtureCalc!E1546="blank row 2"),"", IF(LEN(INDEX(Settings!$C$6:$C$37,FixtureCalc!E1546))=0,"BYE",INDEX(Settings!$C$6:$C$37,FixtureCalc!E1546))  )),"")</f>
        <v/>
      </c>
      <c r="G1550" s="113"/>
      <c r="H1550" s="82"/>
      <c r="I1550" s="113"/>
      <c r="J1550" s="177" t="str">
        <f>IFERROR(IF(FixtureCalc!C1546="-","",IF(OR(FixtureCalc!F1546="blank row 1",FixtureCalc!F1546="blank row 2"),"",IF(LEN(INDEX(Settings!$C$6:$C$37,FixtureCalc!F1546))=0,"BYE",INDEX(Settings!$C$6:$C$37,FixtureCalc!F1546)) )),"")</f>
        <v/>
      </c>
      <c r="K1550" s="90"/>
      <c r="L1550" s="195" t="str">
        <f t="shared" si="149"/>
        <v/>
      </c>
      <c r="S1550" s="201" t="str">
        <f t="shared" si="145"/>
        <v>NO</v>
      </c>
      <c r="T1550" s="201" t="str">
        <f t="shared" si="146"/>
        <v>NO</v>
      </c>
      <c r="U1550" s="201" t="str">
        <f t="shared" si="147"/>
        <v>NO</v>
      </c>
      <c r="V1550" s="139">
        <f t="shared" si="148"/>
        <v>0</v>
      </c>
      <c r="W1550" s="199" t="str">
        <f t="shared" si="150"/>
        <v/>
      </c>
    </row>
    <row r="1551" spans="1:23" ht="18" customHeight="1" x14ac:dyDescent="0.25">
      <c r="A1551" s="69"/>
      <c r="B1551" s="81"/>
      <c r="C1551" s="110"/>
      <c r="D1551" s="145" t="str">
        <f>IFERROR(IF(FixtureCalc!C1547="-","",IF(OR(FixtureCalc!E1547="blank row 1",FixtureCalc!E1547="blank row 2"),"","Matchweek "&amp;FixtureCalc!C1547)),"")</f>
        <v/>
      </c>
      <c r="E1551" s="146" t="str">
        <f>IFERROR(IF(LEN(INDEX(Settings!$D$6:$D$37,MATCH(Fixture!F1551,Settings!$C$6:$C$37,0)))=0,"",INDEX(Settings!$D$6:$D$37,MATCH(Fixture!F1551,Settings!$C$6:$C$37,0))),"")</f>
        <v/>
      </c>
      <c r="F1551" s="187" t="str">
        <f>IFERROR(IF(FixtureCalc!C1547="-","",IF(OR(FixtureCalc!E1547="blank row 1",FixtureCalc!E1547="blank row 2"),"", IF(LEN(INDEX(Settings!$C$6:$C$37,FixtureCalc!E1547))=0,"BYE",INDEX(Settings!$C$6:$C$37,FixtureCalc!E1547))  )),"")</f>
        <v/>
      </c>
      <c r="G1551" s="113"/>
      <c r="H1551" s="82"/>
      <c r="I1551" s="113"/>
      <c r="J1551" s="177" t="str">
        <f>IFERROR(IF(FixtureCalc!C1547="-","",IF(OR(FixtureCalc!F1547="blank row 1",FixtureCalc!F1547="blank row 2"),"",IF(LEN(INDEX(Settings!$C$6:$C$37,FixtureCalc!F1547))=0,"BYE",INDEX(Settings!$C$6:$C$37,FixtureCalc!F1547)) )),"")</f>
        <v/>
      </c>
      <c r="K1551" s="90"/>
      <c r="L1551" s="195" t="str">
        <f t="shared" si="149"/>
        <v/>
      </c>
      <c r="S1551" s="201" t="str">
        <f t="shared" si="145"/>
        <v>NO</v>
      </c>
      <c r="T1551" s="201" t="str">
        <f t="shared" si="146"/>
        <v>NO</v>
      </c>
      <c r="U1551" s="201" t="str">
        <f t="shared" si="147"/>
        <v>NO</v>
      </c>
      <c r="V1551" s="139">
        <f t="shared" si="148"/>
        <v>0</v>
      </c>
      <c r="W1551" s="199" t="str">
        <f t="shared" si="150"/>
        <v/>
      </c>
    </row>
    <row r="1552" spans="1:23" ht="18" customHeight="1" x14ac:dyDescent="0.25">
      <c r="A1552" s="69"/>
      <c r="B1552" s="81"/>
      <c r="C1552" s="110"/>
      <c r="D1552" s="145" t="str">
        <f>IFERROR(IF(FixtureCalc!C1548="-","",IF(OR(FixtureCalc!E1548="blank row 1",FixtureCalc!E1548="blank row 2"),"","Matchweek "&amp;FixtureCalc!C1548)),"")</f>
        <v/>
      </c>
      <c r="E1552" s="146" t="str">
        <f>IFERROR(IF(LEN(INDEX(Settings!$D$6:$D$37,MATCH(Fixture!F1552,Settings!$C$6:$C$37,0)))=0,"",INDEX(Settings!$D$6:$D$37,MATCH(Fixture!F1552,Settings!$C$6:$C$37,0))),"")</f>
        <v/>
      </c>
      <c r="F1552" s="187" t="str">
        <f>IFERROR(IF(FixtureCalc!C1548="-","",IF(OR(FixtureCalc!E1548="blank row 1",FixtureCalc!E1548="blank row 2"),"", IF(LEN(INDEX(Settings!$C$6:$C$37,FixtureCalc!E1548))=0,"BYE",INDEX(Settings!$C$6:$C$37,FixtureCalc!E1548))  )),"")</f>
        <v/>
      </c>
      <c r="G1552" s="113"/>
      <c r="H1552" s="82"/>
      <c r="I1552" s="113"/>
      <c r="J1552" s="177" t="str">
        <f>IFERROR(IF(FixtureCalc!C1548="-","",IF(OR(FixtureCalc!F1548="blank row 1",FixtureCalc!F1548="blank row 2"),"",IF(LEN(INDEX(Settings!$C$6:$C$37,FixtureCalc!F1548))=0,"BYE",INDEX(Settings!$C$6:$C$37,FixtureCalc!F1548)) )),"")</f>
        <v/>
      </c>
      <c r="K1552" s="90"/>
      <c r="L1552" s="195" t="str">
        <f t="shared" si="149"/>
        <v/>
      </c>
      <c r="S1552" s="201" t="str">
        <f t="shared" si="145"/>
        <v>NO</v>
      </c>
      <c r="T1552" s="201" t="str">
        <f t="shared" si="146"/>
        <v>NO</v>
      </c>
      <c r="U1552" s="201" t="str">
        <f t="shared" si="147"/>
        <v>NO</v>
      </c>
      <c r="V1552" s="139">
        <f t="shared" si="148"/>
        <v>0</v>
      </c>
      <c r="W1552" s="199" t="str">
        <f t="shared" si="150"/>
        <v/>
      </c>
    </row>
    <row r="1553" spans="1:23" ht="18" customHeight="1" x14ac:dyDescent="0.25">
      <c r="A1553" s="69"/>
      <c r="B1553" s="81"/>
      <c r="C1553" s="110"/>
      <c r="D1553" s="145" t="str">
        <f>IFERROR(IF(FixtureCalc!C1549="-","",IF(OR(FixtureCalc!E1549="blank row 1",FixtureCalc!E1549="blank row 2"),"","Matchweek "&amp;FixtureCalc!C1549)),"")</f>
        <v/>
      </c>
      <c r="E1553" s="146" t="str">
        <f>IFERROR(IF(LEN(INDEX(Settings!$D$6:$D$37,MATCH(Fixture!F1553,Settings!$C$6:$C$37,0)))=0,"",INDEX(Settings!$D$6:$D$37,MATCH(Fixture!F1553,Settings!$C$6:$C$37,0))),"")</f>
        <v/>
      </c>
      <c r="F1553" s="187" t="str">
        <f>IFERROR(IF(FixtureCalc!C1549="-","",IF(OR(FixtureCalc!E1549="blank row 1",FixtureCalc!E1549="blank row 2"),"", IF(LEN(INDEX(Settings!$C$6:$C$37,FixtureCalc!E1549))=0,"BYE",INDEX(Settings!$C$6:$C$37,FixtureCalc!E1549))  )),"")</f>
        <v/>
      </c>
      <c r="G1553" s="113"/>
      <c r="H1553" s="82"/>
      <c r="I1553" s="113"/>
      <c r="J1553" s="177" t="str">
        <f>IFERROR(IF(FixtureCalc!C1549="-","",IF(OR(FixtureCalc!F1549="blank row 1",FixtureCalc!F1549="blank row 2"),"",IF(LEN(INDEX(Settings!$C$6:$C$37,FixtureCalc!F1549))=0,"BYE",INDEX(Settings!$C$6:$C$37,FixtureCalc!F1549)) )),"")</f>
        <v/>
      </c>
      <c r="K1553" s="90"/>
      <c r="L1553" s="195" t="str">
        <f t="shared" si="149"/>
        <v/>
      </c>
      <c r="S1553" s="201" t="str">
        <f t="shared" si="145"/>
        <v>NO</v>
      </c>
      <c r="T1553" s="201" t="str">
        <f t="shared" si="146"/>
        <v>NO</v>
      </c>
      <c r="U1553" s="201" t="str">
        <f t="shared" si="147"/>
        <v>NO</v>
      </c>
      <c r="V1553" s="139">
        <f t="shared" si="148"/>
        <v>0</v>
      </c>
      <c r="W1553" s="199" t="str">
        <f t="shared" si="150"/>
        <v/>
      </c>
    </row>
    <row r="1554" spans="1:23" ht="18" customHeight="1" x14ac:dyDescent="0.25">
      <c r="A1554" s="69"/>
      <c r="B1554" s="81"/>
      <c r="C1554" s="110"/>
      <c r="D1554" s="145" t="str">
        <f>IFERROR(IF(FixtureCalc!C1550="-","",IF(OR(FixtureCalc!E1550="blank row 1",FixtureCalc!E1550="blank row 2"),"","Matchweek "&amp;FixtureCalc!C1550)),"")</f>
        <v/>
      </c>
      <c r="E1554" s="146" t="str">
        <f>IFERROR(IF(LEN(INDEX(Settings!$D$6:$D$37,MATCH(Fixture!F1554,Settings!$C$6:$C$37,0)))=0,"",INDEX(Settings!$D$6:$D$37,MATCH(Fixture!F1554,Settings!$C$6:$C$37,0))),"")</f>
        <v/>
      </c>
      <c r="F1554" s="187" t="str">
        <f>IFERROR(IF(FixtureCalc!C1550="-","",IF(OR(FixtureCalc!E1550="blank row 1",FixtureCalc!E1550="blank row 2"),"", IF(LEN(INDEX(Settings!$C$6:$C$37,FixtureCalc!E1550))=0,"BYE",INDEX(Settings!$C$6:$C$37,FixtureCalc!E1550))  )),"")</f>
        <v/>
      </c>
      <c r="G1554" s="113"/>
      <c r="H1554" s="82"/>
      <c r="I1554" s="113"/>
      <c r="J1554" s="177" t="str">
        <f>IFERROR(IF(FixtureCalc!C1550="-","",IF(OR(FixtureCalc!F1550="blank row 1",FixtureCalc!F1550="blank row 2"),"",IF(LEN(INDEX(Settings!$C$6:$C$37,FixtureCalc!F1550))=0,"BYE",INDEX(Settings!$C$6:$C$37,FixtureCalc!F1550)) )),"")</f>
        <v/>
      </c>
      <c r="K1554" s="90"/>
      <c r="L1554" s="195" t="str">
        <f t="shared" si="149"/>
        <v/>
      </c>
      <c r="S1554" s="201" t="str">
        <f t="shared" si="145"/>
        <v>NO</v>
      </c>
      <c r="T1554" s="201" t="str">
        <f t="shared" si="146"/>
        <v>NO</v>
      </c>
      <c r="U1554" s="201" t="str">
        <f t="shared" si="147"/>
        <v>NO</v>
      </c>
      <c r="V1554" s="139">
        <f t="shared" si="148"/>
        <v>0</v>
      </c>
      <c r="W1554" s="199" t="str">
        <f t="shared" si="150"/>
        <v/>
      </c>
    </row>
    <row r="1555" spans="1:23" ht="18" customHeight="1" x14ac:dyDescent="0.25">
      <c r="A1555" s="69"/>
      <c r="B1555" s="81"/>
      <c r="C1555" s="110"/>
      <c r="D1555" s="145" t="str">
        <f>IFERROR(IF(FixtureCalc!C1551="-","",IF(OR(FixtureCalc!E1551="blank row 1",FixtureCalc!E1551="blank row 2"),"","Matchweek "&amp;FixtureCalc!C1551)),"")</f>
        <v/>
      </c>
      <c r="E1555" s="146" t="str">
        <f>IFERROR(IF(LEN(INDEX(Settings!$D$6:$D$37,MATCH(Fixture!F1555,Settings!$C$6:$C$37,0)))=0,"",INDEX(Settings!$D$6:$D$37,MATCH(Fixture!F1555,Settings!$C$6:$C$37,0))),"")</f>
        <v/>
      </c>
      <c r="F1555" s="187" t="str">
        <f>IFERROR(IF(FixtureCalc!C1551="-","",IF(OR(FixtureCalc!E1551="blank row 1",FixtureCalc!E1551="blank row 2"),"", IF(LEN(INDEX(Settings!$C$6:$C$37,FixtureCalc!E1551))=0,"BYE",INDEX(Settings!$C$6:$C$37,FixtureCalc!E1551))  )),"")</f>
        <v/>
      </c>
      <c r="G1555" s="113"/>
      <c r="H1555" s="82"/>
      <c r="I1555" s="113"/>
      <c r="J1555" s="177" t="str">
        <f>IFERROR(IF(FixtureCalc!C1551="-","",IF(OR(FixtureCalc!F1551="blank row 1",FixtureCalc!F1551="blank row 2"),"",IF(LEN(INDEX(Settings!$C$6:$C$37,FixtureCalc!F1551))=0,"BYE",INDEX(Settings!$C$6:$C$37,FixtureCalc!F1551)) )),"")</f>
        <v/>
      </c>
      <c r="K1555" s="90"/>
      <c r="L1555" s="195" t="str">
        <f t="shared" si="149"/>
        <v/>
      </c>
      <c r="S1555" s="201" t="str">
        <f t="shared" si="145"/>
        <v>NO</v>
      </c>
      <c r="T1555" s="201" t="str">
        <f t="shared" si="146"/>
        <v>NO</v>
      </c>
      <c r="U1555" s="201" t="str">
        <f t="shared" si="147"/>
        <v>NO</v>
      </c>
      <c r="V1555" s="139">
        <f t="shared" si="148"/>
        <v>0</v>
      </c>
      <c r="W1555" s="199" t="str">
        <f t="shared" si="150"/>
        <v/>
      </c>
    </row>
    <row r="1556" spans="1:23" ht="18" customHeight="1" x14ac:dyDescent="0.25">
      <c r="A1556" s="69"/>
      <c r="B1556" s="81"/>
      <c r="C1556" s="110"/>
      <c r="D1556" s="145" t="str">
        <f>IFERROR(IF(FixtureCalc!C1552="-","",IF(OR(FixtureCalc!E1552="blank row 1",FixtureCalc!E1552="blank row 2"),"","Matchweek "&amp;FixtureCalc!C1552)),"")</f>
        <v/>
      </c>
      <c r="E1556" s="146" t="str">
        <f>IFERROR(IF(LEN(INDEX(Settings!$D$6:$D$37,MATCH(Fixture!F1556,Settings!$C$6:$C$37,0)))=0,"",INDEX(Settings!$D$6:$D$37,MATCH(Fixture!F1556,Settings!$C$6:$C$37,0))),"")</f>
        <v/>
      </c>
      <c r="F1556" s="187" t="str">
        <f>IFERROR(IF(FixtureCalc!C1552="-","",IF(OR(FixtureCalc!E1552="blank row 1",FixtureCalc!E1552="blank row 2"),"", IF(LEN(INDEX(Settings!$C$6:$C$37,FixtureCalc!E1552))=0,"BYE",INDEX(Settings!$C$6:$C$37,FixtureCalc!E1552))  )),"")</f>
        <v/>
      </c>
      <c r="G1556" s="113"/>
      <c r="H1556" s="82"/>
      <c r="I1556" s="113"/>
      <c r="J1556" s="177" t="str">
        <f>IFERROR(IF(FixtureCalc!C1552="-","",IF(OR(FixtureCalc!F1552="blank row 1",FixtureCalc!F1552="blank row 2"),"",IF(LEN(INDEX(Settings!$C$6:$C$37,FixtureCalc!F1552))=0,"BYE",INDEX(Settings!$C$6:$C$37,FixtureCalc!F1552)) )),"")</f>
        <v/>
      </c>
      <c r="K1556" s="90"/>
      <c r="L1556" s="195" t="str">
        <f t="shared" si="149"/>
        <v/>
      </c>
      <c r="S1556" s="201" t="str">
        <f t="shared" si="145"/>
        <v>NO</v>
      </c>
      <c r="T1556" s="201" t="str">
        <f t="shared" si="146"/>
        <v>NO</v>
      </c>
      <c r="U1556" s="201" t="str">
        <f t="shared" si="147"/>
        <v>NO</v>
      </c>
      <c r="V1556" s="139">
        <f t="shared" si="148"/>
        <v>0</v>
      </c>
      <c r="W1556" s="199" t="str">
        <f t="shared" si="150"/>
        <v/>
      </c>
    </row>
    <row r="1557" spans="1:23" ht="18" customHeight="1" x14ac:dyDescent="0.25">
      <c r="A1557" s="69"/>
      <c r="B1557" s="81"/>
      <c r="C1557" s="110"/>
      <c r="D1557" s="145" t="str">
        <f>IFERROR(IF(FixtureCalc!C1553="-","",IF(OR(FixtureCalc!E1553="blank row 1",FixtureCalc!E1553="blank row 2"),"","Matchweek "&amp;FixtureCalc!C1553)),"")</f>
        <v/>
      </c>
      <c r="E1557" s="146" t="str">
        <f>IFERROR(IF(LEN(INDEX(Settings!$D$6:$D$37,MATCH(Fixture!F1557,Settings!$C$6:$C$37,0)))=0,"",INDEX(Settings!$D$6:$D$37,MATCH(Fixture!F1557,Settings!$C$6:$C$37,0))),"")</f>
        <v/>
      </c>
      <c r="F1557" s="187" t="str">
        <f>IFERROR(IF(FixtureCalc!C1553="-","",IF(OR(FixtureCalc!E1553="blank row 1",FixtureCalc!E1553="blank row 2"),"", IF(LEN(INDEX(Settings!$C$6:$C$37,FixtureCalc!E1553))=0,"BYE",INDEX(Settings!$C$6:$C$37,FixtureCalc!E1553))  )),"")</f>
        <v/>
      </c>
      <c r="G1557" s="113"/>
      <c r="H1557" s="82"/>
      <c r="I1557" s="113"/>
      <c r="J1557" s="177" t="str">
        <f>IFERROR(IF(FixtureCalc!C1553="-","",IF(OR(FixtureCalc!F1553="blank row 1",FixtureCalc!F1553="blank row 2"),"",IF(LEN(INDEX(Settings!$C$6:$C$37,FixtureCalc!F1553))=0,"BYE",INDEX(Settings!$C$6:$C$37,FixtureCalc!F1553)) )),"")</f>
        <v/>
      </c>
      <c r="K1557" s="90"/>
      <c r="L1557" s="195" t="str">
        <f t="shared" si="149"/>
        <v/>
      </c>
      <c r="S1557" s="201" t="str">
        <f t="shared" si="145"/>
        <v>NO</v>
      </c>
      <c r="T1557" s="201" t="str">
        <f t="shared" si="146"/>
        <v>NO</v>
      </c>
      <c r="U1557" s="201" t="str">
        <f t="shared" si="147"/>
        <v>NO</v>
      </c>
      <c r="V1557" s="139">
        <f t="shared" si="148"/>
        <v>0</v>
      </c>
      <c r="W1557" s="199" t="str">
        <f t="shared" si="150"/>
        <v/>
      </c>
    </row>
    <row r="1558" spans="1:23" ht="18" customHeight="1" x14ac:dyDescent="0.25">
      <c r="A1558" s="69"/>
      <c r="B1558" s="81"/>
      <c r="C1558" s="110"/>
      <c r="D1558" s="145" t="str">
        <f>IFERROR(IF(FixtureCalc!C1554="-","",IF(OR(FixtureCalc!E1554="blank row 1",FixtureCalc!E1554="blank row 2"),"","Matchweek "&amp;FixtureCalc!C1554)),"")</f>
        <v/>
      </c>
      <c r="E1558" s="146" t="str">
        <f>IFERROR(IF(LEN(INDEX(Settings!$D$6:$D$37,MATCH(Fixture!F1558,Settings!$C$6:$C$37,0)))=0,"",INDEX(Settings!$D$6:$D$37,MATCH(Fixture!F1558,Settings!$C$6:$C$37,0))),"")</f>
        <v/>
      </c>
      <c r="F1558" s="187" t="str">
        <f>IFERROR(IF(FixtureCalc!C1554="-","",IF(OR(FixtureCalc!E1554="blank row 1",FixtureCalc!E1554="blank row 2"),"", IF(LEN(INDEX(Settings!$C$6:$C$37,FixtureCalc!E1554))=0,"BYE",INDEX(Settings!$C$6:$C$37,FixtureCalc!E1554))  )),"")</f>
        <v/>
      </c>
      <c r="G1558" s="113"/>
      <c r="H1558" s="82"/>
      <c r="I1558" s="113"/>
      <c r="J1558" s="177" t="str">
        <f>IFERROR(IF(FixtureCalc!C1554="-","",IF(OR(FixtureCalc!F1554="blank row 1",FixtureCalc!F1554="blank row 2"),"",IF(LEN(INDEX(Settings!$C$6:$C$37,FixtureCalc!F1554))=0,"BYE",INDEX(Settings!$C$6:$C$37,FixtureCalc!F1554)) )),"")</f>
        <v/>
      </c>
      <c r="K1558" s="90"/>
      <c r="L1558" s="195" t="str">
        <f t="shared" si="149"/>
        <v/>
      </c>
      <c r="S1558" s="201" t="str">
        <f t="shared" si="145"/>
        <v>NO</v>
      </c>
      <c r="T1558" s="201" t="str">
        <f t="shared" si="146"/>
        <v>NO</v>
      </c>
      <c r="U1558" s="201" t="str">
        <f t="shared" si="147"/>
        <v>NO</v>
      </c>
      <c r="V1558" s="139">
        <f t="shared" si="148"/>
        <v>0</v>
      </c>
      <c r="W1558" s="199" t="str">
        <f t="shared" si="150"/>
        <v/>
      </c>
    </row>
    <row r="1559" spans="1:23" ht="18" customHeight="1" x14ac:dyDescent="0.25">
      <c r="A1559" s="69"/>
      <c r="B1559" s="81"/>
      <c r="C1559" s="110"/>
      <c r="D1559" s="145" t="str">
        <f>IFERROR(IF(FixtureCalc!C1555="-","",IF(OR(FixtureCalc!E1555="blank row 1",FixtureCalc!E1555="blank row 2"),"","Matchweek "&amp;FixtureCalc!C1555)),"")</f>
        <v/>
      </c>
      <c r="E1559" s="146" t="str">
        <f>IFERROR(IF(LEN(INDEX(Settings!$D$6:$D$37,MATCH(Fixture!F1559,Settings!$C$6:$C$37,0)))=0,"",INDEX(Settings!$D$6:$D$37,MATCH(Fixture!F1559,Settings!$C$6:$C$37,0))),"")</f>
        <v/>
      </c>
      <c r="F1559" s="187" t="str">
        <f>IFERROR(IF(FixtureCalc!C1555="-","",IF(OR(FixtureCalc!E1555="blank row 1",FixtureCalc!E1555="blank row 2"),"", IF(LEN(INDEX(Settings!$C$6:$C$37,FixtureCalc!E1555))=0,"BYE",INDEX(Settings!$C$6:$C$37,FixtureCalc!E1555))  )),"")</f>
        <v/>
      </c>
      <c r="G1559" s="113"/>
      <c r="H1559" s="82"/>
      <c r="I1559" s="113"/>
      <c r="J1559" s="177" t="str">
        <f>IFERROR(IF(FixtureCalc!C1555="-","",IF(OR(FixtureCalc!F1555="blank row 1",FixtureCalc!F1555="blank row 2"),"",IF(LEN(INDEX(Settings!$C$6:$C$37,FixtureCalc!F1555))=0,"BYE",INDEX(Settings!$C$6:$C$37,FixtureCalc!F1555)) )),"")</f>
        <v/>
      </c>
      <c r="K1559" s="90"/>
      <c r="L1559" s="195" t="str">
        <f t="shared" si="149"/>
        <v/>
      </c>
      <c r="S1559" s="201" t="str">
        <f t="shared" si="145"/>
        <v>NO</v>
      </c>
      <c r="T1559" s="201" t="str">
        <f t="shared" si="146"/>
        <v>NO</v>
      </c>
      <c r="U1559" s="201" t="str">
        <f t="shared" si="147"/>
        <v>NO</v>
      </c>
      <c r="V1559" s="139">
        <f t="shared" si="148"/>
        <v>0</v>
      </c>
      <c r="W1559" s="199" t="str">
        <f t="shared" si="150"/>
        <v/>
      </c>
    </row>
    <row r="1560" spans="1:23" ht="18" customHeight="1" x14ac:dyDescent="0.25">
      <c r="A1560" s="69"/>
      <c r="B1560" s="81"/>
      <c r="C1560" s="110"/>
      <c r="D1560" s="145" t="str">
        <f>IFERROR(IF(FixtureCalc!C1556="-","",IF(OR(FixtureCalc!E1556="blank row 1",FixtureCalc!E1556="blank row 2"),"","Matchweek "&amp;FixtureCalc!C1556)),"")</f>
        <v/>
      </c>
      <c r="E1560" s="146" t="str">
        <f>IFERROR(IF(LEN(INDEX(Settings!$D$6:$D$37,MATCH(Fixture!F1560,Settings!$C$6:$C$37,0)))=0,"",INDEX(Settings!$D$6:$D$37,MATCH(Fixture!F1560,Settings!$C$6:$C$37,0))),"")</f>
        <v/>
      </c>
      <c r="F1560" s="187" t="str">
        <f>IFERROR(IF(FixtureCalc!C1556="-","",IF(OR(FixtureCalc!E1556="blank row 1",FixtureCalc!E1556="blank row 2"),"", IF(LEN(INDEX(Settings!$C$6:$C$37,FixtureCalc!E1556))=0,"BYE",INDEX(Settings!$C$6:$C$37,FixtureCalc!E1556))  )),"")</f>
        <v/>
      </c>
      <c r="G1560" s="113"/>
      <c r="H1560" s="82"/>
      <c r="I1560" s="113"/>
      <c r="J1560" s="177" t="str">
        <f>IFERROR(IF(FixtureCalc!C1556="-","",IF(OR(FixtureCalc!F1556="blank row 1",FixtureCalc!F1556="blank row 2"),"",IF(LEN(INDEX(Settings!$C$6:$C$37,FixtureCalc!F1556))=0,"BYE",INDEX(Settings!$C$6:$C$37,FixtureCalc!F1556)) )),"")</f>
        <v/>
      </c>
      <c r="K1560" s="90"/>
      <c r="L1560" s="195" t="str">
        <f t="shared" si="149"/>
        <v/>
      </c>
      <c r="S1560" s="201" t="str">
        <f t="shared" si="145"/>
        <v>NO</v>
      </c>
      <c r="T1560" s="201" t="str">
        <f t="shared" si="146"/>
        <v>NO</v>
      </c>
      <c r="U1560" s="201" t="str">
        <f t="shared" si="147"/>
        <v>NO</v>
      </c>
      <c r="V1560" s="139">
        <f t="shared" si="148"/>
        <v>0</v>
      </c>
      <c r="W1560" s="199" t="str">
        <f t="shared" si="150"/>
        <v/>
      </c>
    </row>
    <row r="1561" spans="1:23" ht="18" customHeight="1" x14ac:dyDescent="0.25">
      <c r="A1561" s="69"/>
      <c r="B1561" s="81"/>
      <c r="C1561" s="110"/>
      <c r="D1561" s="145" t="str">
        <f>IFERROR(IF(FixtureCalc!C1557="-","",IF(OR(FixtureCalc!E1557="blank row 1",FixtureCalc!E1557="blank row 2"),"","Matchweek "&amp;FixtureCalc!C1557)),"")</f>
        <v/>
      </c>
      <c r="E1561" s="146" t="str">
        <f>IFERROR(IF(LEN(INDEX(Settings!$D$6:$D$37,MATCH(Fixture!F1561,Settings!$C$6:$C$37,0)))=0,"",INDEX(Settings!$D$6:$D$37,MATCH(Fixture!F1561,Settings!$C$6:$C$37,0))),"")</f>
        <v/>
      </c>
      <c r="F1561" s="187" t="str">
        <f>IFERROR(IF(FixtureCalc!C1557="-","",IF(OR(FixtureCalc!E1557="blank row 1",FixtureCalc!E1557="blank row 2"),"", IF(LEN(INDEX(Settings!$C$6:$C$37,FixtureCalc!E1557))=0,"BYE",INDEX(Settings!$C$6:$C$37,FixtureCalc!E1557))  )),"")</f>
        <v/>
      </c>
      <c r="G1561" s="113"/>
      <c r="H1561" s="82"/>
      <c r="I1561" s="113"/>
      <c r="J1561" s="177" t="str">
        <f>IFERROR(IF(FixtureCalc!C1557="-","",IF(OR(FixtureCalc!F1557="blank row 1",FixtureCalc!F1557="blank row 2"),"",IF(LEN(INDEX(Settings!$C$6:$C$37,FixtureCalc!F1557))=0,"BYE",INDEX(Settings!$C$6:$C$37,FixtureCalc!F1557)) )),"")</f>
        <v/>
      </c>
      <c r="K1561" s="90"/>
      <c r="L1561" s="195" t="str">
        <f t="shared" si="149"/>
        <v/>
      </c>
      <c r="S1561" s="201" t="str">
        <f t="shared" si="145"/>
        <v>NO</v>
      </c>
      <c r="T1561" s="201" t="str">
        <f t="shared" si="146"/>
        <v>NO</v>
      </c>
      <c r="U1561" s="201" t="str">
        <f t="shared" si="147"/>
        <v>NO</v>
      </c>
      <c r="V1561" s="139">
        <f t="shared" si="148"/>
        <v>0</v>
      </c>
      <c r="W1561" s="199" t="str">
        <f t="shared" si="150"/>
        <v/>
      </c>
    </row>
    <row r="1562" spans="1:23" ht="18" customHeight="1" x14ac:dyDescent="0.25">
      <c r="A1562" s="69"/>
      <c r="B1562" s="81"/>
      <c r="C1562" s="110"/>
      <c r="D1562" s="145" t="str">
        <f>IFERROR(IF(FixtureCalc!C1558="-","",IF(OR(FixtureCalc!E1558="blank row 1",FixtureCalc!E1558="blank row 2"),"","Matchweek "&amp;FixtureCalc!C1558)),"")</f>
        <v/>
      </c>
      <c r="E1562" s="146" t="str">
        <f>IFERROR(IF(LEN(INDEX(Settings!$D$6:$D$37,MATCH(Fixture!F1562,Settings!$C$6:$C$37,0)))=0,"",INDEX(Settings!$D$6:$D$37,MATCH(Fixture!F1562,Settings!$C$6:$C$37,0))),"")</f>
        <v/>
      </c>
      <c r="F1562" s="187" t="str">
        <f>IFERROR(IF(FixtureCalc!C1558="-","",IF(OR(FixtureCalc!E1558="blank row 1",FixtureCalc!E1558="blank row 2"),"", IF(LEN(INDEX(Settings!$C$6:$C$37,FixtureCalc!E1558))=0,"BYE",INDEX(Settings!$C$6:$C$37,FixtureCalc!E1558))  )),"")</f>
        <v/>
      </c>
      <c r="G1562" s="113"/>
      <c r="H1562" s="82"/>
      <c r="I1562" s="113"/>
      <c r="J1562" s="177" t="str">
        <f>IFERROR(IF(FixtureCalc!C1558="-","",IF(OR(FixtureCalc!F1558="blank row 1",FixtureCalc!F1558="blank row 2"),"",IF(LEN(INDEX(Settings!$C$6:$C$37,FixtureCalc!F1558))=0,"BYE",INDEX(Settings!$C$6:$C$37,FixtureCalc!F1558)) )),"")</f>
        <v/>
      </c>
      <c r="K1562" s="90"/>
      <c r="L1562" s="195" t="str">
        <f t="shared" si="149"/>
        <v/>
      </c>
      <c r="S1562" s="201" t="str">
        <f t="shared" si="145"/>
        <v>NO</v>
      </c>
      <c r="T1562" s="201" t="str">
        <f t="shared" si="146"/>
        <v>NO</v>
      </c>
      <c r="U1562" s="201" t="str">
        <f t="shared" si="147"/>
        <v>NO</v>
      </c>
      <c r="V1562" s="139">
        <f t="shared" si="148"/>
        <v>0</v>
      </c>
      <c r="W1562" s="199" t="str">
        <f t="shared" si="150"/>
        <v/>
      </c>
    </row>
    <row r="1563" spans="1:23" ht="18" customHeight="1" x14ac:dyDescent="0.25">
      <c r="A1563" s="69"/>
      <c r="B1563" s="81"/>
      <c r="C1563" s="110"/>
      <c r="D1563" s="145" t="str">
        <f>IFERROR(IF(FixtureCalc!C1559="-","",IF(OR(FixtureCalc!E1559="blank row 1",FixtureCalc!E1559="blank row 2"),"","Matchweek "&amp;FixtureCalc!C1559)),"")</f>
        <v/>
      </c>
      <c r="E1563" s="146" t="str">
        <f>IFERROR(IF(LEN(INDEX(Settings!$D$6:$D$37,MATCH(Fixture!F1563,Settings!$C$6:$C$37,0)))=0,"",INDEX(Settings!$D$6:$D$37,MATCH(Fixture!F1563,Settings!$C$6:$C$37,0))),"")</f>
        <v/>
      </c>
      <c r="F1563" s="187" t="str">
        <f>IFERROR(IF(FixtureCalc!C1559="-","",IF(OR(FixtureCalc!E1559="blank row 1",FixtureCalc!E1559="blank row 2"),"", IF(LEN(INDEX(Settings!$C$6:$C$37,FixtureCalc!E1559))=0,"BYE",INDEX(Settings!$C$6:$C$37,FixtureCalc!E1559))  )),"")</f>
        <v/>
      </c>
      <c r="G1563" s="113"/>
      <c r="H1563" s="82"/>
      <c r="I1563" s="113"/>
      <c r="J1563" s="177" t="str">
        <f>IFERROR(IF(FixtureCalc!C1559="-","",IF(OR(FixtureCalc!F1559="blank row 1",FixtureCalc!F1559="blank row 2"),"",IF(LEN(INDEX(Settings!$C$6:$C$37,FixtureCalc!F1559))=0,"BYE",INDEX(Settings!$C$6:$C$37,FixtureCalc!F1559)) )),"")</f>
        <v/>
      </c>
      <c r="K1563" s="90"/>
      <c r="L1563" s="195" t="str">
        <f t="shared" si="149"/>
        <v/>
      </c>
      <c r="S1563" s="201" t="str">
        <f t="shared" si="145"/>
        <v>NO</v>
      </c>
      <c r="T1563" s="201" t="str">
        <f t="shared" si="146"/>
        <v>NO</v>
      </c>
      <c r="U1563" s="201" t="str">
        <f t="shared" si="147"/>
        <v>NO</v>
      </c>
      <c r="V1563" s="139">
        <f t="shared" si="148"/>
        <v>0</v>
      </c>
      <c r="W1563" s="199" t="str">
        <f t="shared" si="150"/>
        <v/>
      </c>
    </row>
    <row r="1564" spans="1:23" ht="18" customHeight="1" x14ac:dyDescent="0.25">
      <c r="A1564" s="69"/>
      <c r="B1564" s="81"/>
      <c r="C1564" s="110"/>
      <c r="D1564" s="145" t="str">
        <f>IFERROR(IF(FixtureCalc!C1560="-","",IF(OR(FixtureCalc!E1560="blank row 1",FixtureCalc!E1560="blank row 2"),"","Matchweek "&amp;FixtureCalc!C1560)),"")</f>
        <v/>
      </c>
      <c r="E1564" s="146" t="str">
        <f>IFERROR(IF(LEN(INDEX(Settings!$D$6:$D$37,MATCH(Fixture!F1564,Settings!$C$6:$C$37,0)))=0,"",INDEX(Settings!$D$6:$D$37,MATCH(Fixture!F1564,Settings!$C$6:$C$37,0))),"")</f>
        <v/>
      </c>
      <c r="F1564" s="187" t="str">
        <f>IFERROR(IF(FixtureCalc!C1560="-","",IF(OR(FixtureCalc!E1560="blank row 1",FixtureCalc!E1560="blank row 2"),"", IF(LEN(INDEX(Settings!$C$6:$C$37,FixtureCalc!E1560))=0,"BYE",INDEX(Settings!$C$6:$C$37,FixtureCalc!E1560))  )),"")</f>
        <v/>
      </c>
      <c r="G1564" s="113"/>
      <c r="H1564" s="82"/>
      <c r="I1564" s="113"/>
      <c r="J1564" s="177" t="str">
        <f>IFERROR(IF(FixtureCalc!C1560="-","",IF(OR(FixtureCalc!F1560="blank row 1",FixtureCalc!F1560="blank row 2"),"",IF(LEN(INDEX(Settings!$C$6:$C$37,FixtureCalc!F1560))=0,"BYE",INDEX(Settings!$C$6:$C$37,FixtureCalc!F1560)) )),"")</f>
        <v/>
      </c>
      <c r="K1564" s="90"/>
      <c r="L1564" s="195" t="str">
        <f t="shared" si="149"/>
        <v/>
      </c>
      <c r="S1564" s="201" t="str">
        <f t="shared" si="145"/>
        <v>NO</v>
      </c>
      <c r="T1564" s="201" t="str">
        <f t="shared" si="146"/>
        <v>NO</v>
      </c>
      <c r="U1564" s="201" t="str">
        <f t="shared" si="147"/>
        <v>NO</v>
      </c>
      <c r="V1564" s="139">
        <f t="shared" si="148"/>
        <v>0</v>
      </c>
      <c r="W1564" s="199" t="str">
        <f t="shared" si="150"/>
        <v/>
      </c>
    </row>
    <row r="1565" spans="1:23" ht="18" customHeight="1" x14ac:dyDescent="0.25">
      <c r="A1565" s="69"/>
      <c r="B1565" s="81"/>
      <c r="C1565" s="110"/>
      <c r="D1565" s="145" t="str">
        <f>IFERROR(IF(FixtureCalc!C1561="-","",IF(OR(FixtureCalc!E1561="blank row 1",FixtureCalc!E1561="blank row 2"),"","Matchweek "&amp;FixtureCalc!C1561)),"")</f>
        <v/>
      </c>
      <c r="E1565" s="146" t="str">
        <f>IFERROR(IF(LEN(INDEX(Settings!$D$6:$D$37,MATCH(Fixture!F1565,Settings!$C$6:$C$37,0)))=0,"",INDEX(Settings!$D$6:$D$37,MATCH(Fixture!F1565,Settings!$C$6:$C$37,0))),"")</f>
        <v/>
      </c>
      <c r="F1565" s="187" t="str">
        <f>IFERROR(IF(FixtureCalc!C1561="-","",IF(OR(FixtureCalc!E1561="blank row 1",FixtureCalc!E1561="blank row 2"),"", IF(LEN(INDEX(Settings!$C$6:$C$37,FixtureCalc!E1561))=0,"BYE",INDEX(Settings!$C$6:$C$37,FixtureCalc!E1561))  )),"")</f>
        <v/>
      </c>
      <c r="G1565" s="113"/>
      <c r="H1565" s="82"/>
      <c r="I1565" s="113"/>
      <c r="J1565" s="177" t="str">
        <f>IFERROR(IF(FixtureCalc!C1561="-","",IF(OR(FixtureCalc!F1561="blank row 1",FixtureCalc!F1561="blank row 2"),"",IF(LEN(INDEX(Settings!$C$6:$C$37,FixtureCalc!F1561))=0,"BYE",INDEX(Settings!$C$6:$C$37,FixtureCalc!F1561)) )),"")</f>
        <v/>
      </c>
      <c r="K1565" s="90"/>
      <c r="L1565" s="195" t="str">
        <f t="shared" si="149"/>
        <v/>
      </c>
      <c r="S1565" s="201" t="str">
        <f t="shared" si="145"/>
        <v>NO</v>
      </c>
      <c r="T1565" s="201" t="str">
        <f t="shared" si="146"/>
        <v>NO</v>
      </c>
      <c r="U1565" s="201" t="str">
        <f t="shared" si="147"/>
        <v>NO</v>
      </c>
      <c r="V1565" s="139">
        <f t="shared" si="148"/>
        <v>0</v>
      </c>
      <c r="W1565" s="199" t="str">
        <f t="shared" si="150"/>
        <v/>
      </c>
    </row>
    <row r="1566" spans="1:23" ht="18" customHeight="1" x14ac:dyDescent="0.25">
      <c r="A1566" s="69"/>
      <c r="B1566" s="81"/>
      <c r="C1566" s="110"/>
      <c r="D1566" s="145" t="str">
        <f>IFERROR(IF(FixtureCalc!C1562="-","",IF(OR(FixtureCalc!E1562="blank row 1",FixtureCalc!E1562="blank row 2"),"","Matchweek "&amp;FixtureCalc!C1562)),"")</f>
        <v/>
      </c>
      <c r="E1566" s="146" t="str">
        <f>IFERROR(IF(LEN(INDEX(Settings!$D$6:$D$37,MATCH(Fixture!F1566,Settings!$C$6:$C$37,0)))=0,"",INDEX(Settings!$D$6:$D$37,MATCH(Fixture!F1566,Settings!$C$6:$C$37,0))),"")</f>
        <v/>
      </c>
      <c r="F1566" s="187" t="str">
        <f>IFERROR(IF(FixtureCalc!C1562="-","",IF(OR(FixtureCalc!E1562="blank row 1",FixtureCalc!E1562="blank row 2"),"", IF(LEN(INDEX(Settings!$C$6:$C$37,FixtureCalc!E1562))=0,"BYE",INDEX(Settings!$C$6:$C$37,FixtureCalc!E1562))  )),"")</f>
        <v/>
      </c>
      <c r="G1566" s="113"/>
      <c r="H1566" s="82"/>
      <c r="I1566" s="113"/>
      <c r="J1566" s="177" t="str">
        <f>IFERROR(IF(FixtureCalc!C1562="-","",IF(OR(FixtureCalc!F1562="blank row 1",FixtureCalc!F1562="blank row 2"),"",IF(LEN(INDEX(Settings!$C$6:$C$37,FixtureCalc!F1562))=0,"BYE",INDEX(Settings!$C$6:$C$37,FixtureCalc!F1562)) )),"")</f>
        <v/>
      </c>
      <c r="K1566" s="90"/>
      <c r="L1566" s="195" t="str">
        <f t="shared" si="149"/>
        <v/>
      </c>
      <c r="S1566" s="201" t="str">
        <f t="shared" si="145"/>
        <v>NO</v>
      </c>
      <c r="T1566" s="201" t="str">
        <f t="shared" si="146"/>
        <v>NO</v>
      </c>
      <c r="U1566" s="201" t="str">
        <f t="shared" si="147"/>
        <v>NO</v>
      </c>
      <c r="V1566" s="139">
        <f t="shared" si="148"/>
        <v>0</v>
      </c>
      <c r="W1566" s="199" t="str">
        <f t="shared" si="150"/>
        <v/>
      </c>
    </row>
    <row r="1567" spans="1:23" ht="18" customHeight="1" x14ac:dyDescent="0.25">
      <c r="A1567" s="69"/>
      <c r="B1567" s="81"/>
      <c r="C1567" s="110"/>
      <c r="D1567" s="145" t="str">
        <f>IFERROR(IF(FixtureCalc!C1563="-","",IF(OR(FixtureCalc!E1563="blank row 1",FixtureCalc!E1563="blank row 2"),"","Matchweek "&amp;FixtureCalc!C1563)),"")</f>
        <v/>
      </c>
      <c r="E1567" s="146" t="str">
        <f>IFERROR(IF(LEN(INDEX(Settings!$D$6:$D$37,MATCH(Fixture!F1567,Settings!$C$6:$C$37,0)))=0,"",INDEX(Settings!$D$6:$D$37,MATCH(Fixture!F1567,Settings!$C$6:$C$37,0))),"")</f>
        <v/>
      </c>
      <c r="F1567" s="187" t="str">
        <f>IFERROR(IF(FixtureCalc!C1563="-","",IF(OR(FixtureCalc!E1563="blank row 1",FixtureCalc!E1563="blank row 2"),"", IF(LEN(INDEX(Settings!$C$6:$C$37,FixtureCalc!E1563))=0,"BYE",INDEX(Settings!$C$6:$C$37,FixtureCalc!E1563))  )),"")</f>
        <v/>
      </c>
      <c r="G1567" s="113"/>
      <c r="H1567" s="82"/>
      <c r="I1567" s="113"/>
      <c r="J1567" s="177" t="str">
        <f>IFERROR(IF(FixtureCalc!C1563="-","",IF(OR(FixtureCalc!F1563="blank row 1",FixtureCalc!F1563="blank row 2"),"",IF(LEN(INDEX(Settings!$C$6:$C$37,FixtureCalc!F1563))=0,"BYE",INDEX(Settings!$C$6:$C$37,FixtureCalc!F1563)) )),"")</f>
        <v/>
      </c>
      <c r="K1567" s="90"/>
      <c r="L1567" s="195" t="str">
        <f t="shared" si="149"/>
        <v/>
      </c>
      <c r="S1567" s="201" t="str">
        <f t="shared" si="145"/>
        <v>NO</v>
      </c>
      <c r="T1567" s="201" t="str">
        <f t="shared" si="146"/>
        <v>NO</v>
      </c>
      <c r="U1567" s="201" t="str">
        <f t="shared" si="147"/>
        <v>NO</v>
      </c>
      <c r="V1567" s="139">
        <f t="shared" si="148"/>
        <v>0</v>
      </c>
      <c r="W1567" s="199" t="str">
        <f t="shared" si="150"/>
        <v/>
      </c>
    </row>
    <row r="1568" spans="1:23" ht="18" customHeight="1" x14ac:dyDescent="0.25">
      <c r="A1568" s="69"/>
      <c r="B1568" s="81"/>
      <c r="C1568" s="110"/>
      <c r="D1568" s="145" t="str">
        <f>IFERROR(IF(FixtureCalc!C1564="-","",IF(OR(FixtureCalc!E1564="blank row 1",FixtureCalc!E1564="blank row 2"),"","Matchweek "&amp;FixtureCalc!C1564)),"")</f>
        <v/>
      </c>
      <c r="E1568" s="146" t="str">
        <f>IFERROR(IF(LEN(INDEX(Settings!$D$6:$D$37,MATCH(Fixture!F1568,Settings!$C$6:$C$37,0)))=0,"",INDEX(Settings!$D$6:$D$37,MATCH(Fixture!F1568,Settings!$C$6:$C$37,0))),"")</f>
        <v/>
      </c>
      <c r="F1568" s="187" t="str">
        <f>IFERROR(IF(FixtureCalc!C1564="-","",IF(OR(FixtureCalc!E1564="blank row 1",FixtureCalc!E1564="blank row 2"),"", IF(LEN(INDEX(Settings!$C$6:$C$37,FixtureCalc!E1564))=0,"BYE",INDEX(Settings!$C$6:$C$37,FixtureCalc!E1564))  )),"")</f>
        <v/>
      </c>
      <c r="G1568" s="113"/>
      <c r="H1568" s="82"/>
      <c r="I1568" s="113"/>
      <c r="J1568" s="177" t="str">
        <f>IFERROR(IF(FixtureCalc!C1564="-","",IF(OR(FixtureCalc!F1564="blank row 1",FixtureCalc!F1564="blank row 2"),"",IF(LEN(INDEX(Settings!$C$6:$C$37,FixtureCalc!F1564))=0,"BYE",INDEX(Settings!$C$6:$C$37,FixtureCalc!F1564)) )),"")</f>
        <v/>
      </c>
      <c r="K1568" s="90"/>
      <c r="L1568" s="195" t="str">
        <f t="shared" si="149"/>
        <v/>
      </c>
      <c r="S1568" s="201" t="str">
        <f t="shared" si="145"/>
        <v>NO</v>
      </c>
      <c r="T1568" s="201" t="str">
        <f t="shared" si="146"/>
        <v>NO</v>
      </c>
      <c r="U1568" s="201" t="str">
        <f t="shared" si="147"/>
        <v>NO</v>
      </c>
      <c r="V1568" s="139">
        <f t="shared" si="148"/>
        <v>0</v>
      </c>
      <c r="W1568" s="199" t="str">
        <f t="shared" si="150"/>
        <v/>
      </c>
    </row>
    <row r="1569" spans="1:23" ht="18" customHeight="1" x14ac:dyDescent="0.25">
      <c r="A1569" s="69"/>
      <c r="B1569" s="81"/>
      <c r="C1569" s="110"/>
      <c r="D1569" s="145" t="str">
        <f>IFERROR(IF(FixtureCalc!C1565="-","",IF(OR(FixtureCalc!E1565="blank row 1",FixtureCalc!E1565="blank row 2"),"","Matchweek "&amp;FixtureCalc!C1565)),"")</f>
        <v/>
      </c>
      <c r="E1569" s="146" t="str">
        <f>IFERROR(IF(LEN(INDEX(Settings!$D$6:$D$37,MATCH(Fixture!F1569,Settings!$C$6:$C$37,0)))=0,"",INDEX(Settings!$D$6:$D$37,MATCH(Fixture!F1569,Settings!$C$6:$C$37,0))),"")</f>
        <v/>
      </c>
      <c r="F1569" s="187" t="str">
        <f>IFERROR(IF(FixtureCalc!C1565="-","",IF(OR(FixtureCalc!E1565="blank row 1",FixtureCalc!E1565="blank row 2"),"", IF(LEN(INDEX(Settings!$C$6:$C$37,FixtureCalc!E1565))=0,"BYE",INDEX(Settings!$C$6:$C$37,FixtureCalc!E1565))  )),"")</f>
        <v/>
      </c>
      <c r="G1569" s="113"/>
      <c r="H1569" s="82"/>
      <c r="I1569" s="113"/>
      <c r="J1569" s="177" t="str">
        <f>IFERROR(IF(FixtureCalc!C1565="-","",IF(OR(FixtureCalc!F1565="blank row 1",FixtureCalc!F1565="blank row 2"),"",IF(LEN(INDEX(Settings!$C$6:$C$37,FixtureCalc!F1565))=0,"BYE",INDEX(Settings!$C$6:$C$37,FixtureCalc!F1565)) )),"")</f>
        <v/>
      </c>
      <c r="K1569" s="90"/>
      <c r="L1569" s="195" t="str">
        <f t="shared" si="149"/>
        <v/>
      </c>
      <c r="S1569" s="201" t="str">
        <f t="shared" si="145"/>
        <v>NO</v>
      </c>
      <c r="T1569" s="201" t="str">
        <f t="shared" si="146"/>
        <v>NO</v>
      </c>
      <c r="U1569" s="201" t="str">
        <f t="shared" si="147"/>
        <v>NO</v>
      </c>
      <c r="V1569" s="139">
        <f t="shared" si="148"/>
        <v>0</v>
      </c>
      <c r="W1569" s="199" t="str">
        <f t="shared" si="150"/>
        <v/>
      </c>
    </row>
    <row r="1570" spans="1:23" ht="18" customHeight="1" x14ac:dyDescent="0.25">
      <c r="A1570" s="69"/>
      <c r="B1570" s="81"/>
      <c r="C1570" s="110"/>
      <c r="D1570" s="145" t="str">
        <f>IFERROR(IF(FixtureCalc!C1566="-","",IF(OR(FixtureCalc!E1566="blank row 1",FixtureCalc!E1566="blank row 2"),"","Matchweek "&amp;FixtureCalc!C1566)),"")</f>
        <v/>
      </c>
      <c r="E1570" s="146" t="str">
        <f>IFERROR(IF(LEN(INDEX(Settings!$D$6:$D$37,MATCH(Fixture!F1570,Settings!$C$6:$C$37,0)))=0,"",INDEX(Settings!$D$6:$D$37,MATCH(Fixture!F1570,Settings!$C$6:$C$37,0))),"")</f>
        <v/>
      </c>
      <c r="F1570" s="187" t="str">
        <f>IFERROR(IF(FixtureCalc!C1566="-","",IF(OR(FixtureCalc!E1566="blank row 1",FixtureCalc!E1566="blank row 2"),"", IF(LEN(INDEX(Settings!$C$6:$C$37,FixtureCalc!E1566))=0,"BYE",INDEX(Settings!$C$6:$C$37,FixtureCalc!E1566))  )),"")</f>
        <v/>
      </c>
      <c r="G1570" s="113"/>
      <c r="H1570" s="82"/>
      <c r="I1570" s="113"/>
      <c r="J1570" s="177" t="str">
        <f>IFERROR(IF(FixtureCalc!C1566="-","",IF(OR(FixtureCalc!F1566="blank row 1",FixtureCalc!F1566="blank row 2"),"",IF(LEN(INDEX(Settings!$C$6:$C$37,FixtureCalc!F1566))=0,"BYE",INDEX(Settings!$C$6:$C$37,FixtureCalc!F1566)) )),"")</f>
        <v/>
      </c>
      <c r="K1570" s="90"/>
      <c r="L1570" s="195" t="str">
        <f t="shared" si="149"/>
        <v/>
      </c>
      <c r="S1570" s="201" t="str">
        <f t="shared" si="145"/>
        <v>NO</v>
      </c>
      <c r="T1570" s="201" t="str">
        <f t="shared" si="146"/>
        <v>NO</v>
      </c>
      <c r="U1570" s="201" t="str">
        <f t="shared" si="147"/>
        <v>NO</v>
      </c>
      <c r="V1570" s="139">
        <f t="shared" si="148"/>
        <v>0</v>
      </c>
      <c r="W1570" s="199" t="str">
        <f t="shared" si="150"/>
        <v/>
      </c>
    </row>
    <row r="1571" spans="1:23" ht="18" customHeight="1" x14ac:dyDescent="0.25">
      <c r="A1571" s="69"/>
      <c r="B1571" s="81"/>
      <c r="C1571" s="110"/>
      <c r="D1571" s="145" t="str">
        <f>IFERROR(IF(FixtureCalc!C1567="-","",IF(OR(FixtureCalc!E1567="blank row 1",FixtureCalc!E1567="blank row 2"),"","Matchweek "&amp;FixtureCalc!C1567)),"")</f>
        <v/>
      </c>
      <c r="E1571" s="146" t="str">
        <f>IFERROR(IF(LEN(INDEX(Settings!$D$6:$D$37,MATCH(Fixture!F1571,Settings!$C$6:$C$37,0)))=0,"",INDEX(Settings!$D$6:$D$37,MATCH(Fixture!F1571,Settings!$C$6:$C$37,0))),"")</f>
        <v/>
      </c>
      <c r="F1571" s="187" t="str">
        <f>IFERROR(IF(FixtureCalc!C1567="-","",IF(OR(FixtureCalc!E1567="blank row 1",FixtureCalc!E1567="blank row 2"),"", IF(LEN(INDEX(Settings!$C$6:$C$37,FixtureCalc!E1567))=0,"BYE",INDEX(Settings!$C$6:$C$37,FixtureCalc!E1567))  )),"")</f>
        <v/>
      </c>
      <c r="G1571" s="113"/>
      <c r="H1571" s="82"/>
      <c r="I1571" s="113"/>
      <c r="J1571" s="177" t="str">
        <f>IFERROR(IF(FixtureCalc!C1567="-","",IF(OR(FixtureCalc!F1567="blank row 1",FixtureCalc!F1567="blank row 2"),"",IF(LEN(INDEX(Settings!$C$6:$C$37,FixtureCalc!F1567))=0,"BYE",INDEX(Settings!$C$6:$C$37,FixtureCalc!F1567)) )),"")</f>
        <v/>
      </c>
      <c r="K1571" s="90"/>
      <c r="L1571" s="195" t="str">
        <f t="shared" si="149"/>
        <v/>
      </c>
      <c r="S1571" s="201" t="str">
        <f t="shared" si="145"/>
        <v>NO</v>
      </c>
      <c r="T1571" s="201" t="str">
        <f t="shared" si="146"/>
        <v>NO</v>
      </c>
      <c r="U1571" s="201" t="str">
        <f t="shared" si="147"/>
        <v>NO</v>
      </c>
      <c r="V1571" s="139">
        <f t="shared" si="148"/>
        <v>0</v>
      </c>
      <c r="W1571" s="199" t="str">
        <f t="shared" si="150"/>
        <v/>
      </c>
    </row>
    <row r="1572" spans="1:23" ht="18" customHeight="1" x14ac:dyDescent="0.25">
      <c r="A1572" s="69"/>
      <c r="B1572" s="81"/>
      <c r="C1572" s="110"/>
      <c r="D1572" s="145" t="str">
        <f>IFERROR(IF(FixtureCalc!C1568="-","",IF(OR(FixtureCalc!E1568="blank row 1",FixtureCalc!E1568="blank row 2"),"","Matchweek "&amp;FixtureCalc!C1568)),"")</f>
        <v/>
      </c>
      <c r="E1572" s="146" t="str">
        <f>IFERROR(IF(LEN(INDEX(Settings!$D$6:$D$37,MATCH(Fixture!F1572,Settings!$C$6:$C$37,0)))=0,"",INDEX(Settings!$D$6:$D$37,MATCH(Fixture!F1572,Settings!$C$6:$C$37,0))),"")</f>
        <v/>
      </c>
      <c r="F1572" s="187" t="str">
        <f>IFERROR(IF(FixtureCalc!C1568="-","",IF(OR(FixtureCalc!E1568="blank row 1",FixtureCalc!E1568="blank row 2"),"", IF(LEN(INDEX(Settings!$C$6:$C$37,FixtureCalc!E1568))=0,"BYE",INDEX(Settings!$C$6:$C$37,FixtureCalc!E1568))  )),"")</f>
        <v/>
      </c>
      <c r="G1572" s="113"/>
      <c r="H1572" s="82"/>
      <c r="I1572" s="113"/>
      <c r="J1572" s="177" t="str">
        <f>IFERROR(IF(FixtureCalc!C1568="-","",IF(OR(FixtureCalc!F1568="blank row 1",FixtureCalc!F1568="blank row 2"),"",IF(LEN(INDEX(Settings!$C$6:$C$37,FixtureCalc!F1568))=0,"BYE",INDEX(Settings!$C$6:$C$37,FixtureCalc!F1568)) )),"")</f>
        <v/>
      </c>
      <c r="K1572" s="90"/>
      <c r="L1572" s="195" t="str">
        <f t="shared" si="149"/>
        <v/>
      </c>
      <c r="S1572" s="201" t="str">
        <f t="shared" si="145"/>
        <v>NO</v>
      </c>
      <c r="T1572" s="201" t="str">
        <f t="shared" si="146"/>
        <v>NO</v>
      </c>
      <c r="U1572" s="201" t="str">
        <f t="shared" si="147"/>
        <v>NO</v>
      </c>
      <c r="V1572" s="139">
        <f t="shared" si="148"/>
        <v>0</v>
      </c>
      <c r="W1572" s="199" t="str">
        <f t="shared" si="150"/>
        <v/>
      </c>
    </row>
    <row r="1573" spans="1:23" ht="18" customHeight="1" x14ac:dyDescent="0.25">
      <c r="A1573" s="69"/>
      <c r="B1573" s="81"/>
      <c r="C1573" s="110"/>
      <c r="D1573" s="145" t="str">
        <f>IFERROR(IF(FixtureCalc!C1569="-","",IF(OR(FixtureCalc!E1569="blank row 1",FixtureCalc!E1569="blank row 2"),"","Matchweek "&amp;FixtureCalc!C1569)),"")</f>
        <v/>
      </c>
      <c r="E1573" s="146" t="str">
        <f>IFERROR(IF(LEN(INDEX(Settings!$D$6:$D$37,MATCH(Fixture!F1573,Settings!$C$6:$C$37,0)))=0,"",INDEX(Settings!$D$6:$D$37,MATCH(Fixture!F1573,Settings!$C$6:$C$37,0))),"")</f>
        <v/>
      </c>
      <c r="F1573" s="187" t="str">
        <f>IFERROR(IF(FixtureCalc!C1569="-","",IF(OR(FixtureCalc!E1569="blank row 1",FixtureCalc!E1569="blank row 2"),"", IF(LEN(INDEX(Settings!$C$6:$C$37,FixtureCalc!E1569))=0,"BYE",INDEX(Settings!$C$6:$C$37,FixtureCalc!E1569))  )),"")</f>
        <v/>
      </c>
      <c r="G1573" s="113"/>
      <c r="H1573" s="82"/>
      <c r="I1573" s="113"/>
      <c r="J1573" s="177" t="str">
        <f>IFERROR(IF(FixtureCalc!C1569="-","",IF(OR(FixtureCalc!F1569="blank row 1",FixtureCalc!F1569="blank row 2"),"",IF(LEN(INDEX(Settings!$C$6:$C$37,FixtureCalc!F1569))=0,"BYE",INDEX(Settings!$C$6:$C$37,FixtureCalc!F1569)) )),"")</f>
        <v/>
      </c>
      <c r="K1573" s="90"/>
      <c r="L1573" s="195" t="str">
        <f t="shared" si="149"/>
        <v/>
      </c>
      <c r="S1573" s="201" t="str">
        <f t="shared" si="145"/>
        <v>NO</v>
      </c>
      <c r="T1573" s="201" t="str">
        <f t="shared" si="146"/>
        <v>NO</v>
      </c>
      <c r="U1573" s="201" t="str">
        <f t="shared" si="147"/>
        <v>NO</v>
      </c>
      <c r="V1573" s="139">
        <f t="shared" si="148"/>
        <v>0</v>
      </c>
      <c r="W1573" s="199" t="str">
        <f t="shared" si="150"/>
        <v/>
      </c>
    </row>
    <row r="1574" spans="1:23" ht="18" customHeight="1" x14ac:dyDescent="0.25">
      <c r="A1574" s="69"/>
      <c r="B1574" s="81"/>
      <c r="C1574" s="110"/>
      <c r="D1574" s="145" t="str">
        <f>IFERROR(IF(FixtureCalc!C1570="-","",IF(OR(FixtureCalc!E1570="blank row 1",FixtureCalc!E1570="blank row 2"),"","Matchweek "&amp;FixtureCalc!C1570)),"")</f>
        <v/>
      </c>
      <c r="E1574" s="146" t="str">
        <f>IFERROR(IF(LEN(INDEX(Settings!$D$6:$D$37,MATCH(Fixture!F1574,Settings!$C$6:$C$37,0)))=0,"",INDEX(Settings!$D$6:$D$37,MATCH(Fixture!F1574,Settings!$C$6:$C$37,0))),"")</f>
        <v/>
      </c>
      <c r="F1574" s="187" t="str">
        <f>IFERROR(IF(FixtureCalc!C1570="-","",IF(OR(FixtureCalc!E1570="blank row 1",FixtureCalc!E1570="blank row 2"),"", IF(LEN(INDEX(Settings!$C$6:$C$37,FixtureCalc!E1570))=0,"BYE",INDEX(Settings!$C$6:$C$37,FixtureCalc!E1570))  )),"")</f>
        <v/>
      </c>
      <c r="G1574" s="113"/>
      <c r="H1574" s="82"/>
      <c r="I1574" s="113"/>
      <c r="J1574" s="177" t="str">
        <f>IFERROR(IF(FixtureCalc!C1570="-","",IF(OR(FixtureCalc!F1570="blank row 1",FixtureCalc!F1570="blank row 2"),"",IF(LEN(INDEX(Settings!$C$6:$C$37,FixtureCalc!F1570))=0,"BYE",INDEX(Settings!$C$6:$C$37,FixtureCalc!F1570)) )),"")</f>
        <v/>
      </c>
      <c r="K1574" s="90"/>
      <c r="L1574" s="195" t="str">
        <f t="shared" si="149"/>
        <v/>
      </c>
      <c r="S1574" s="201" t="str">
        <f t="shared" si="145"/>
        <v>NO</v>
      </c>
      <c r="T1574" s="201" t="str">
        <f t="shared" si="146"/>
        <v>NO</v>
      </c>
      <c r="U1574" s="201" t="str">
        <f t="shared" si="147"/>
        <v>NO</v>
      </c>
      <c r="V1574" s="139">
        <f t="shared" si="148"/>
        <v>0</v>
      </c>
      <c r="W1574" s="199" t="str">
        <f t="shared" si="150"/>
        <v/>
      </c>
    </row>
    <row r="1575" spans="1:23" ht="18" customHeight="1" x14ac:dyDescent="0.25">
      <c r="A1575" s="69"/>
      <c r="B1575" s="81"/>
      <c r="C1575" s="110"/>
      <c r="D1575" s="145" t="str">
        <f>IFERROR(IF(FixtureCalc!C1571="-","",IF(OR(FixtureCalc!E1571="blank row 1",FixtureCalc!E1571="blank row 2"),"","Matchweek "&amp;FixtureCalc!C1571)),"")</f>
        <v/>
      </c>
      <c r="E1575" s="146" t="str">
        <f>IFERROR(IF(LEN(INDEX(Settings!$D$6:$D$37,MATCH(Fixture!F1575,Settings!$C$6:$C$37,0)))=0,"",INDEX(Settings!$D$6:$D$37,MATCH(Fixture!F1575,Settings!$C$6:$C$37,0))),"")</f>
        <v/>
      </c>
      <c r="F1575" s="187" t="str">
        <f>IFERROR(IF(FixtureCalc!C1571="-","",IF(OR(FixtureCalc!E1571="blank row 1",FixtureCalc!E1571="blank row 2"),"", IF(LEN(INDEX(Settings!$C$6:$C$37,FixtureCalc!E1571))=0,"BYE",INDEX(Settings!$C$6:$C$37,FixtureCalc!E1571))  )),"")</f>
        <v/>
      </c>
      <c r="G1575" s="113"/>
      <c r="H1575" s="82"/>
      <c r="I1575" s="113"/>
      <c r="J1575" s="177" t="str">
        <f>IFERROR(IF(FixtureCalc!C1571="-","",IF(OR(FixtureCalc!F1571="blank row 1",FixtureCalc!F1571="blank row 2"),"",IF(LEN(INDEX(Settings!$C$6:$C$37,FixtureCalc!F1571))=0,"BYE",INDEX(Settings!$C$6:$C$37,FixtureCalc!F1571)) )),"")</f>
        <v/>
      </c>
      <c r="K1575" s="90"/>
      <c r="L1575" s="195" t="str">
        <f t="shared" si="149"/>
        <v/>
      </c>
      <c r="S1575" s="201" t="str">
        <f t="shared" si="145"/>
        <v>NO</v>
      </c>
      <c r="T1575" s="201" t="str">
        <f t="shared" si="146"/>
        <v>NO</v>
      </c>
      <c r="U1575" s="201" t="str">
        <f t="shared" si="147"/>
        <v>NO</v>
      </c>
      <c r="V1575" s="139">
        <f t="shared" si="148"/>
        <v>0</v>
      </c>
      <c r="W1575" s="199" t="str">
        <f t="shared" si="150"/>
        <v/>
      </c>
    </row>
    <row r="1576" spans="1:23" ht="18" customHeight="1" x14ac:dyDescent="0.25">
      <c r="A1576" s="69"/>
      <c r="B1576" s="81"/>
      <c r="C1576" s="110"/>
      <c r="D1576" s="145" t="str">
        <f>IFERROR(IF(FixtureCalc!C1572="-","",IF(OR(FixtureCalc!E1572="blank row 1",FixtureCalc!E1572="blank row 2"),"","Matchweek "&amp;FixtureCalc!C1572)),"")</f>
        <v/>
      </c>
      <c r="E1576" s="146" t="str">
        <f>IFERROR(IF(LEN(INDEX(Settings!$D$6:$D$37,MATCH(Fixture!F1576,Settings!$C$6:$C$37,0)))=0,"",INDEX(Settings!$D$6:$D$37,MATCH(Fixture!F1576,Settings!$C$6:$C$37,0))),"")</f>
        <v/>
      </c>
      <c r="F1576" s="187" t="str">
        <f>IFERROR(IF(FixtureCalc!C1572="-","",IF(OR(FixtureCalc!E1572="blank row 1",FixtureCalc!E1572="blank row 2"),"", IF(LEN(INDEX(Settings!$C$6:$C$37,FixtureCalc!E1572))=0,"BYE",INDEX(Settings!$C$6:$C$37,FixtureCalc!E1572))  )),"")</f>
        <v/>
      </c>
      <c r="G1576" s="113"/>
      <c r="H1576" s="82"/>
      <c r="I1576" s="113"/>
      <c r="J1576" s="177" t="str">
        <f>IFERROR(IF(FixtureCalc!C1572="-","",IF(OR(FixtureCalc!F1572="blank row 1",FixtureCalc!F1572="blank row 2"),"",IF(LEN(INDEX(Settings!$C$6:$C$37,FixtureCalc!F1572))=0,"BYE",INDEX(Settings!$C$6:$C$37,FixtureCalc!F1572)) )),"")</f>
        <v/>
      </c>
      <c r="K1576" s="90"/>
      <c r="L1576" s="195" t="str">
        <f t="shared" si="149"/>
        <v/>
      </c>
      <c r="S1576" s="201" t="str">
        <f t="shared" si="145"/>
        <v>NO</v>
      </c>
      <c r="T1576" s="201" t="str">
        <f t="shared" si="146"/>
        <v>NO</v>
      </c>
      <c r="U1576" s="201" t="str">
        <f t="shared" si="147"/>
        <v>NO</v>
      </c>
      <c r="V1576" s="139">
        <f t="shared" si="148"/>
        <v>0</v>
      </c>
      <c r="W1576" s="199" t="str">
        <f t="shared" si="150"/>
        <v/>
      </c>
    </row>
    <row r="1577" spans="1:23" ht="18" customHeight="1" x14ac:dyDescent="0.25">
      <c r="A1577" s="69"/>
      <c r="B1577" s="81"/>
      <c r="C1577" s="110"/>
      <c r="D1577" s="145" t="str">
        <f>IFERROR(IF(FixtureCalc!C1573="-","",IF(OR(FixtureCalc!E1573="blank row 1",FixtureCalc!E1573="blank row 2"),"","Matchweek "&amp;FixtureCalc!C1573)),"")</f>
        <v/>
      </c>
      <c r="E1577" s="146" t="str">
        <f>IFERROR(IF(LEN(INDEX(Settings!$D$6:$D$37,MATCH(Fixture!F1577,Settings!$C$6:$C$37,0)))=0,"",INDEX(Settings!$D$6:$D$37,MATCH(Fixture!F1577,Settings!$C$6:$C$37,0))),"")</f>
        <v/>
      </c>
      <c r="F1577" s="187" t="str">
        <f>IFERROR(IF(FixtureCalc!C1573="-","",IF(OR(FixtureCalc!E1573="blank row 1",FixtureCalc!E1573="blank row 2"),"", IF(LEN(INDEX(Settings!$C$6:$C$37,FixtureCalc!E1573))=0,"BYE",INDEX(Settings!$C$6:$C$37,FixtureCalc!E1573))  )),"")</f>
        <v/>
      </c>
      <c r="G1577" s="113"/>
      <c r="H1577" s="82"/>
      <c r="I1577" s="113"/>
      <c r="J1577" s="177" t="str">
        <f>IFERROR(IF(FixtureCalc!C1573="-","",IF(OR(FixtureCalc!F1573="blank row 1",FixtureCalc!F1573="blank row 2"),"",IF(LEN(INDEX(Settings!$C$6:$C$37,FixtureCalc!F1573))=0,"BYE",INDEX(Settings!$C$6:$C$37,FixtureCalc!F1573)) )),"")</f>
        <v/>
      </c>
      <c r="K1577" s="90"/>
      <c r="L1577" s="195" t="str">
        <f t="shared" si="149"/>
        <v/>
      </c>
      <c r="S1577" s="201" t="str">
        <f t="shared" si="145"/>
        <v>NO</v>
      </c>
      <c r="T1577" s="201" t="str">
        <f t="shared" si="146"/>
        <v>NO</v>
      </c>
      <c r="U1577" s="201" t="str">
        <f t="shared" si="147"/>
        <v>NO</v>
      </c>
      <c r="V1577" s="139">
        <f t="shared" si="148"/>
        <v>0</v>
      </c>
      <c r="W1577" s="199" t="str">
        <f t="shared" si="150"/>
        <v/>
      </c>
    </row>
    <row r="1578" spans="1:23" ht="18" customHeight="1" x14ac:dyDescent="0.25">
      <c r="A1578" s="69"/>
      <c r="B1578" s="81"/>
      <c r="C1578" s="110"/>
      <c r="D1578" s="145" t="str">
        <f>IFERROR(IF(FixtureCalc!C1574="-","",IF(OR(FixtureCalc!E1574="blank row 1",FixtureCalc!E1574="blank row 2"),"","Matchweek "&amp;FixtureCalc!C1574)),"")</f>
        <v/>
      </c>
      <c r="E1578" s="146" t="str">
        <f>IFERROR(IF(LEN(INDEX(Settings!$D$6:$D$37,MATCH(Fixture!F1578,Settings!$C$6:$C$37,0)))=0,"",INDEX(Settings!$D$6:$D$37,MATCH(Fixture!F1578,Settings!$C$6:$C$37,0))),"")</f>
        <v/>
      </c>
      <c r="F1578" s="187" t="str">
        <f>IFERROR(IF(FixtureCalc!C1574="-","",IF(OR(FixtureCalc!E1574="blank row 1",FixtureCalc!E1574="blank row 2"),"", IF(LEN(INDEX(Settings!$C$6:$C$37,FixtureCalc!E1574))=0,"BYE",INDEX(Settings!$C$6:$C$37,FixtureCalc!E1574))  )),"")</f>
        <v/>
      </c>
      <c r="G1578" s="113"/>
      <c r="H1578" s="82"/>
      <c r="I1578" s="113"/>
      <c r="J1578" s="177" t="str">
        <f>IFERROR(IF(FixtureCalc!C1574="-","",IF(OR(FixtureCalc!F1574="blank row 1",FixtureCalc!F1574="blank row 2"),"",IF(LEN(INDEX(Settings!$C$6:$C$37,FixtureCalc!F1574))=0,"BYE",INDEX(Settings!$C$6:$C$37,FixtureCalc!F1574)) )),"")</f>
        <v/>
      </c>
      <c r="K1578" s="90"/>
      <c r="L1578" s="195" t="str">
        <f t="shared" si="149"/>
        <v/>
      </c>
      <c r="S1578" s="201" t="str">
        <f t="shared" si="145"/>
        <v>NO</v>
      </c>
      <c r="T1578" s="201" t="str">
        <f t="shared" si="146"/>
        <v>NO</v>
      </c>
      <c r="U1578" s="201" t="str">
        <f t="shared" si="147"/>
        <v>NO</v>
      </c>
      <c r="V1578" s="139">
        <f t="shared" si="148"/>
        <v>0</v>
      </c>
      <c r="W1578" s="199" t="str">
        <f t="shared" si="150"/>
        <v/>
      </c>
    </row>
    <row r="1579" spans="1:23" ht="18" customHeight="1" x14ac:dyDescent="0.25">
      <c r="A1579" s="69"/>
      <c r="B1579" s="81"/>
      <c r="C1579" s="110"/>
      <c r="D1579" s="145" t="str">
        <f>IFERROR(IF(FixtureCalc!C1575="-","",IF(OR(FixtureCalc!E1575="blank row 1",FixtureCalc!E1575="blank row 2"),"","Matchweek "&amp;FixtureCalc!C1575)),"")</f>
        <v/>
      </c>
      <c r="E1579" s="146" t="str">
        <f>IFERROR(IF(LEN(INDEX(Settings!$D$6:$D$37,MATCH(Fixture!F1579,Settings!$C$6:$C$37,0)))=0,"",INDEX(Settings!$D$6:$D$37,MATCH(Fixture!F1579,Settings!$C$6:$C$37,0))),"")</f>
        <v/>
      </c>
      <c r="F1579" s="187" t="str">
        <f>IFERROR(IF(FixtureCalc!C1575="-","",IF(OR(FixtureCalc!E1575="blank row 1",FixtureCalc!E1575="blank row 2"),"", IF(LEN(INDEX(Settings!$C$6:$C$37,FixtureCalc!E1575))=0,"BYE",INDEX(Settings!$C$6:$C$37,FixtureCalc!E1575))  )),"")</f>
        <v/>
      </c>
      <c r="G1579" s="113"/>
      <c r="H1579" s="82"/>
      <c r="I1579" s="113"/>
      <c r="J1579" s="177" t="str">
        <f>IFERROR(IF(FixtureCalc!C1575="-","",IF(OR(FixtureCalc!F1575="blank row 1",FixtureCalc!F1575="blank row 2"),"",IF(LEN(INDEX(Settings!$C$6:$C$37,FixtureCalc!F1575))=0,"BYE",INDEX(Settings!$C$6:$C$37,FixtureCalc!F1575)) )),"")</f>
        <v/>
      </c>
      <c r="K1579" s="90"/>
      <c r="L1579" s="195" t="str">
        <f t="shared" si="149"/>
        <v/>
      </c>
      <c r="S1579" s="201" t="str">
        <f t="shared" si="145"/>
        <v>NO</v>
      </c>
      <c r="T1579" s="201" t="str">
        <f t="shared" si="146"/>
        <v>NO</v>
      </c>
      <c r="U1579" s="201" t="str">
        <f t="shared" si="147"/>
        <v>NO</v>
      </c>
      <c r="V1579" s="139">
        <f t="shared" si="148"/>
        <v>0</v>
      </c>
      <c r="W1579" s="199" t="str">
        <f t="shared" si="150"/>
        <v/>
      </c>
    </row>
    <row r="1580" spans="1:23" ht="18" customHeight="1" x14ac:dyDescent="0.25">
      <c r="A1580" s="69"/>
      <c r="B1580" s="81"/>
      <c r="C1580" s="110"/>
      <c r="D1580" s="145" t="str">
        <f>IFERROR(IF(FixtureCalc!C1576="-","",IF(OR(FixtureCalc!E1576="blank row 1",FixtureCalc!E1576="blank row 2"),"","Matchweek "&amp;FixtureCalc!C1576)),"")</f>
        <v/>
      </c>
      <c r="E1580" s="146" t="str">
        <f>IFERROR(IF(LEN(INDEX(Settings!$D$6:$D$37,MATCH(Fixture!F1580,Settings!$C$6:$C$37,0)))=0,"",INDEX(Settings!$D$6:$D$37,MATCH(Fixture!F1580,Settings!$C$6:$C$37,0))),"")</f>
        <v/>
      </c>
      <c r="F1580" s="187" t="str">
        <f>IFERROR(IF(FixtureCalc!C1576="-","",IF(OR(FixtureCalc!E1576="blank row 1",FixtureCalc!E1576="blank row 2"),"", IF(LEN(INDEX(Settings!$C$6:$C$37,FixtureCalc!E1576))=0,"BYE",INDEX(Settings!$C$6:$C$37,FixtureCalc!E1576))  )),"")</f>
        <v/>
      </c>
      <c r="G1580" s="113"/>
      <c r="H1580" s="82"/>
      <c r="I1580" s="113"/>
      <c r="J1580" s="177" t="str">
        <f>IFERROR(IF(FixtureCalc!C1576="-","",IF(OR(FixtureCalc!F1576="blank row 1",FixtureCalc!F1576="blank row 2"),"",IF(LEN(INDEX(Settings!$C$6:$C$37,FixtureCalc!F1576))=0,"BYE",INDEX(Settings!$C$6:$C$37,FixtureCalc!F1576)) )),"")</f>
        <v/>
      </c>
      <c r="K1580" s="90"/>
      <c r="L1580" s="195" t="str">
        <f t="shared" si="149"/>
        <v/>
      </c>
      <c r="S1580" s="201" t="str">
        <f t="shared" si="145"/>
        <v>NO</v>
      </c>
      <c r="T1580" s="201" t="str">
        <f t="shared" si="146"/>
        <v>NO</v>
      </c>
      <c r="U1580" s="201" t="str">
        <f t="shared" si="147"/>
        <v>NO</v>
      </c>
      <c r="V1580" s="139">
        <f t="shared" si="148"/>
        <v>0</v>
      </c>
      <c r="W1580" s="199" t="str">
        <f t="shared" si="150"/>
        <v/>
      </c>
    </row>
    <row r="1581" spans="1:23" ht="18" customHeight="1" x14ac:dyDescent="0.25">
      <c r="A1581" s="69"/>
      <c r="B1581" s="81"/>
      <c r="C1581" s="110"/>
      <c r="D1581" s="145" t="str">
        <f>IFERROR(IF(FixtureCalc!C1577="-","",IF(OR(FixtureCalc!E1577="blank row 1",FixtureCalc!E1577="blank row 2"),"","Matchweek "&amp;FixtureCalc!C1577)),"")</f>
        <v/>
      </c>
      <c r="E1581" s="146" t="str">
        <f>IFERROR(IF(LEN(INDEX(Settings!$D$6:$D$37,MATCH(Fixture!F1581,Settings!$C$6:$C$37,0)))=0,"",INDEX(Settings!$D$6:$D$37,MATCH(Fixture!F1581,Settings!$C$6:$C$37,0))),"")</f>
        <v/>
      </c>
      <c r="F1581" s="187" t="str">
        <f>IFERROR(IF(FixtureCalc!C1577="-","",IF(OR(FixtureCalc!E1577="blank row 1",FixtureCalc!E1577="blank row 2"),"", IF(LEN(INDEX(Settings!$C$6:$C$37,FixtureCalc!E1577))=0,"BYE",INDEX(Settings!$C$6:$C$37,FixtureCalc!E1577))  )),"")</f>
        <v/>
      </c>
      <c r="G1581" s="113"/>
      <c r="H1581" s="82"/>
      <c r="I1581" s="113"/>
      <c r="J1581" s="177" t="str">
        <f>IFERROR(IF(FixtureCalc!C1577="-","",IF(OR(FixtureCalc!F1577="blank row 1",FixtureCalc!F1577="blank row 2"),"",IF(LEN(INDEX(Settings!$C$6:$C$37,FixtureCalc!F1577))=0,"BYE",INDEX(Settings!$C$6:$C$37,FixtureCalc!F1577)) )),"")</f>
        <v/>
      </c>
      <c r="K1581" s="90"/>
      <c r="L1581" s="195" t="str">
        <f t="shared" si="149"/>
        <v/>
      </c>
      <c r="S1581" s="201" t="str">
        <f t="shared" si="145"/>
        <v>NO</v>
      </c>
      <c r="T1581" s="201" t="str">
        <f t="shared" si="146"/>
        <v>NO</v>
      </c>
      <c r="U1581" s="201" t="str">
        <f t="shared" si="147"/>
        <v>NO</v>
      </c>
      <c r="V1581" s="139">
        <f t="shared" si="148"/>
        <v>0</v>
      </c>
      <c r="W1581" s="199" t="str">
        <f t="shared" si="150"/>
        <v/>
      </c>
    </row>
    <row r="1582" spans="1:23" ht="18" customHeight="1" x14ac:dyDescent="0.25">
      <c r="A1582" s="69"/>
      <c r="B1582" s="81"/>
      <c r="C1582" s="110"/>
      <c r="D1582" s="145" t="str">
        <f>IFERROR(IF(FixtureCalc!C1578="-","",IF(OR(FixtureCalc!E1578="blank row 1",FixtureCalc!E1578="blank row 2"),"","Matchweek "&amp;FixtureCalc!C1578)),"")</f>
        <v/>
      </c>
      <c r="E1582" s="146" t="str">
        <f>IFERROR(IF(LEN(INDEX(Settings!$D$6:$D$37,MATCH(Fixture!F1582,Settings!$C$6:$C$37,0)))=0,"",INDEX(Settings!$D$6:$D$37,MATCH(Fixture!F1582,Settings!$C$6:$C$37,0))),"")</f>
        <v/>
      </c>
      <c r="F1582" s="187" t="str">
        <f>IFERROR(IF(FixtureCalc!C1578="-","",IF(OR(FixtureCalc!E1578="blank row 1",FixtureCalc!E1578="blank row 2"),"", IF(LEN(INDEX(Settings!$C$6:$C$37,FixtureCalc!E1578))=0,"BYE",INDEX(Settings!$C$6:$C$37,FixtureCalc!E1578))  )),"")</f>
        <v/>
      </c>
      <c r="G1582" s="113"/>
      <c r="H1582" s="82"/>
      <c r="I1582" s="113"/>
      <c r="J1582" s="177" t="str">
        <f>IFERROR(IF(FixtureCalc!C1578="-","",IF(OR(FixtureCalc!F1578="blank row 1",FixtureCalc!F1578="blank row 2"),"",IF(LEN(INDEX(Settings!$C$6:$C$37,FixtureCalc!F1578))=0,"BYE",INDEX(Settings!$C$6:$C$37,FixtureCalc!F1578)) )),"")</f>
        <v/>
      </c>
      <c r="K1582" s="90"/>
      <c r="L1582" s="195" t="str">
        <f t="shared" si="149"/>
        <v/>
      </c>
      <c r="S1582" s="201" t="str">
        <f t="shared" si="145"/>
        <v>NO</v>
      </c>
      <c r="T1582" s="201" t="str">
        <f t="shared" si="146"/>
        <v>NO</v>
      </c>
      <c r="U1582" s="201" t="str">
        <f t="shared" si="147"/>
        <v>NO</v>
      </c>
      <c r="V1582" s="139">
        <f t="shared" si="148"/>
        <v>0</v>
      </c>
      <c r="W1582" s="199" t="str">
        <f t="shared" si="150"/>
        <v/>
      </c>
    </row>
    <row r="1583" spans="1:23" ht="18" customHeight="1" x14ac:dyDescent="0.25">
      <c r="A1583" s="69"/>
      <c r="B1583" s="81"/>
      <c r="C1583" s="110"/>
      <c r="D1583" s="145" t="str">
        <f>IFERROR(IF(FixtureCalc!C1579="-","",IF(OR(FixtureCalc!E1579="blank row 1",FixtureCalc!E1579="blank row 2"),"","Matchweek "&amp;FixtureCalc!C1579)),"")</f>
        <v/>
      </c>
      <c r="E1583" s="146" t="str">
        <f>IFERROR(IF(LEN(INDEX(Settings!$D$6:$D$37,MATCH(Fixture!F1583,Settings!$C$6:$C$37,0)))=0,"",INDEX(Settings!$D$6:$D$37,MATCH(Fixture!F1583,Settings!$C$6:$C$37,0))),"")</f>
        <v/>
      </c>
      <c r="F1583" s="187" t="str">
        <f>IFERROR(IF(FixtureCalc!C1579="-","",IF(OR(FixtureCalc!E1579="blank row 1",FixtureCalc!E1579="blank row 2"),"", IF(LEN(INDEX(Settings!$C$6:$C$37,FixtureCalc!E1579))=0,"BYE",INDEX(Settings!$C$6:$C$37,FixtureCalc!E1579))  )),"")</f>
        <v/>
      </c>
      <c r="G1583" s="113"/>
      <c r="H1583" s="82"/>
      <c r="I1583" s="113"/>
      <c r="J1583" s="177" t="str">
        <f>IFERROR(IF(FixtureCalc!C1579="-","",IF(OR(FixtureCalc!F1579="blank row 1",FixtureCalc!F1579="blank row 2"),"",IF(LEN(INDEX(Settings!$C$6:$C$37,FixtureCalc!F1579))=0,"BYE",INDEX(Settings!$C$6:$C$37,FixtureCalc!F1579)) )),"")</f>
        <v/>
      </c>
      <c r="K1583" s="90"/>
      <c r="L1583" s="195" t="str">
        <f t="shared" si="149"/>
        <v/>
      </c>
      <c r="S1583" s="201" t="str">
        <f t="shared" si="145"/>
        <v>NO</v>
      </c>
      <c r="T1583" s="201" t="str">
        <f t="shared" si="146"/>
        <v>NO</v>
      </c>
      <c r="U1583" s="201" t="str">
        <f t="shared" si="147"/>
        <v>NO</v>
      </c>
      <c r="V1583" s="139">
        <f t="shared" si="148"/>
        <v>0</v>
      </c>
      <c r="W1583" s="199" t="str">
        <f t="shared" si="150"/>
        <v/>
      </c>
    </row>
    <row r="1584" spans="1:23" ht="18" customHeight="1" x14ac:dyDescent="0.25">
      <c r="A1584" s="69"/>
      <c r="B1584" s="81"/>
      <c r="C1584" s="110"/>
      <c r="D1584" s="145" t="str">
        <f>IFERROR(IF(FixtureCalc!C1580="-","",IF(OR(FixtureCalc!E1580="blank row 1",FixtureCalc!E1580="blank row 2"),"","Matchweek "&amp;FixtureCalc!C1580)),"")</f>
        <v/>
      </c>
      <c r="E1584" s="146" t="str">
        <f>IFERROR(IF(LEN(INDEX(Settings!$D$6:$D$37,MATCH(Fixture!F1584,Settings!$C$6:$C$37,0)))=0,"",INDEX(Settings!$D$6:$D$37,MATCH(Fixture!F1584,Settings!$C$6:$C$37,0))),"")</f>
        <v/>
      </c>
      <c r="F1584" s="187" t="str">
        <f>IFERROR(IF(FixtureCalc!C1580="-","",IF(OR(FixtureCalc!E1580="blank row 1",FixtureCalc!E1580="blank row 2"),"", IF(LEN(INDEX(Settings!$C$6:$C$37,FixtureCalc!E1580))=0,"BYE",INDEX(Settings!$C$6:$C$37,FixtureCalc!E1580))  )),"")</f>
        <v/>
      </c>
      <c r="G1584" s="113"/>
      <c r="H1584" s="82"/>
      <c r="I1584" s="113"/>
      <c r="J1584" s="177" t="str">
        <f>IFERROR(IF(FixtureCalc!C1580="-","",IF(OR(FixtureCalc!F1580="blank row 1",FixtureCalc!F1580="blank row 2"),"",IF(LEN(INDEX(Settings!$C$6:$C$37,FixtureCalc!F1580))=0,"BYE",INDEX(Settings!$C$6:$C$37,FixtureCalc!F1580)) )),"")</f>
        <v/>
      </c>
      <c r="K1584" s="90"/>
      <c r="L1584" s="195" t="str">
        <f t="shared" si="149"/>
        <v/>
      </c>
      <c r="S1584" s="201" t="str">
        <f t="shared" si="145"/>
        <v>NO</v>
      </c>
      <c r="T1584" s="201" t="str">
        <f t="shared" si="146"/>
        <v>NO</v>
      </c>
      <c r="U1584" s="201" t="str">
        <f t="shared" si="147"/>
        <v>NO</v>
      </c>
      <c r="V1584" s="139">
        <f t="shared" si="148"/>
        <v>0</v>
      </c>
      <c r="W1584" s="199" t="str">
        <f t="shared" si="150"/>
        <v/>
      </c>
    </row>
    <row r="1585" spans="1:23" ht="18" customHeight="1" x14ac:dyDescent="0.25">
      <c r="A1585" s="69"/>
      <c r="B1585" s="81"/>
      <c r="C1585" s="110"/>
      <c r="D1585" s="145" t="str">
        <f>IFERROR(IF(FixtureCalc!C1581="-","",IF(OR(FixtureCalc!E1581="blank row 1",FixtureCalc!E1581="blank row 2"),"","Matchweek "&amp;FixtureCalc!C1581)),"")</f>
        <v/>
      </c>
      <c r="E1585" s="146" t="str">
        <f>IFERROR(IF(LEN(INDEX(Settings!$D$6:$D$37,MATCH(Fixture!F1585,Settings!$C$6:$C$37,0)))=0,"",INDEX(Settings!$D$6:$D$37,MATCH(Fixture!F1585,Settings!$C$6:$C$37,0))),"")</f>
        <v/>
      </c>
      <c r="F1585" s="187" t="str">
        <f>IFERROR(IF(FixtureCalc!C1581="-","",IF(OR(FixtureCalc!E1581="blank row 1",FixtureCalc!E1581="blank row 2"),"", IF(LEN(INDEX(Settings!$C$6:$C$37,FixtureCalc!E1581))=0,"BYE",INDEX(Settings!$C$6:$C$37,FixtureCalc!E1581))  )),"")</f>
        <v/>
      </c>
      <c r="G1585" s="113"/>
      <c r="H1585" s="82"/>
      <c r="I1585" s="113"/>
      <c r="J1585" s="177" t="str">
        <f>IFERROR(IF(FixtureCalc!C1581="-","",IF(OR(FixtureCalc!F1581="blank row 1",FixtureCalc!F1581="blank row 2"),"",IF(LEN(INDEX(Settings!$C$6:$C$37,FixtureCalc!F1581))=0,"BYE",INDEX(Settings!$C$6:$C$37,FixtureCalc!F1581)) )),"")</f>
        <v/>
      </c>
      <c r="K1585" s="90"/>
      <c r="L1585" s="195" t="str">
        <f t="shared" si="149"/>
        <v/>
      </c>
      <c r="S1585" s="201" t="str">
        <f t="shared" si="145"/>
        <v>NO</v>
      </c>
      <c r="T1585" s="201" t="str">
        <f t="shared" si="146"/>
        <v>NO</v>
      </c>
      <c r="U1585" s="201" t="str">
        <f t="shared" si="147"/>
        <v>NO</v>
      </c>
      <c r="V1585" s="139">
        <f t="shared" si="148"/>
        <v>0</v>
      </c>
      <c r="W1585" s="199" t="str">
        <f t="shared" si="150"/>
        <v/>
      </c>
    </row>
    <row r="1586" spans="1:23" ht="18" customHeight="1" x14ac:dyDescent="0.25">
      <c r="A1586" s="69"/>
      <c r="B1586" s="81"/>
      <c r="C1586" s="110"/>
      <c r="D1586" s="145" t="str">
        <f>IFERROR(IF(FixtureCalc!C1582="-","",IF(OR(FixtureCalc!E1582="blank row 1",FixtureCalc!E1582="blank row 2"),"","Matchweek "&amp;FixtureCalc!C1582)),"")</f>
        <v/>
      </c>
      <c r="E1586" s="146" t="str">
        <f>IFERROR(IF(LEN(INDEX(Settings!$D$6:$D$37,MATCH(Fixture!F1586,Settings!$C$6:$C$37,0)))=0,"",INDEX(Settings!$D$6:$D$37,MATCH(Fixture!F1586,Settings!$C$6:$C$37,0))),"")</f>
        <v/>
      </c>
      <c r="F1586" s="187" t="str">
        <f>IFERROR(IF(FixtureCalc!C1582="-","",IF(OR(FixtureCalc!E1582="blank row 1",FixtureCalc!E1582="blank row 2"),"", IF(LEN(INDEX(Settings!$C$6:$C$37,FixtureCalc!E1582))=0,"BYE",INDEX(Settings!$C$6:$C$37,FixtureCalc!E1582))  )),"")</f>
        <v/>
      </c>
      <c r="G1586" s="113"/>
      <c r="H1586" s="82"/>
      <c r="I1586" s="113"/>
      <c r="J1586" s="177" t="str">
        <f>IFERROR(IF(FixtureCalc!C1582="-","",IF(OR(FixtureCalc!F1582="blank row 1",FixtureCalc!F1582="blank row 2"),"",IF(LEN(INDEX(Settings!$C$6:$C$37,FixtureCalc!F1582))=0,"BYE",INDEX(Settings!$C$6:$C$37,FixtureCalc!F1582)) )),"")</f>
        <v/>
      </c>
      <c r="K1586" s="90"/>
      <c r="L1586" s="195" t="str">
        <f t="shared" si="149"/>
        <v/>
      </c>
      <c r="S1586" s="201" t="str">
        <f t="shared" si="145"/>
        <v>NO</v>
      </c>
      <c r="T1586" s="201" t="str">
        <f t="shared" si="146"/>
        <v>NO</v>
      </c>
      <c r="U1586" s="201" t="str">
        <f t="shared" si="147"/>
        <v>NO</v>
      </c>
      <c r="V1586" s="139">
        <f t="shared" si="148"/>
        <v>0</v>
      </c>
      <c r="W1586" s="199" t="str">
        <f t="shared" si="150"/>
        <v/>
      </c>
    </row>
    <row r="1587" spans="1:23" ht="18" customHeight="1" x14ac:dyDescent="0.25">
      <c r="A1587" s="69"/>
      <c r="B1587" s="81"/>
      <c r="C1587" s="110"/>
      <c r="D1587" s="145" t="str">
        <f>IFERROR(IF(FixtureCalc!C1583="-","",IF(OR(FixtureCalc!E1583="blank row 1",FixtureCalc!E1583="blank row 2"),"","Matchweek "&amp;FixtureCalc!C1583)),"")</f>
        <v/>
      </c>
      <c r="E1587" s="146" t="str">
        <f>IFERROR(IF(LEN(INDEX(Settings!$D$6:$D$37,MATCH(Fixture!F1587,Settings!$C$6:$C$37,0)))=0,"",INDEX(Settings!$D$6:$D$37,MATCH(Fixture!F1587,Settings!$C$6:$C$37,0))),"")</f>
        <v/>
      </c>
      <c r="F1587" s="187" t="str">
        <f>IFERROR(IF(FixtureCalc!C1583="-","",IF(OR(FixtureCalc!E1583="blank row 1",FixtureCalc!E1583="blank row 2"),"", IF(LEN(INDEX(Settings!$C$6:$C$37,FixtureCalc!E1583))=0,"BYE",INDEX(Settings!$C$6:$C$37,FixtureCalc!E1583))  )),"")</f>
        <v/>
      </c>
      <c r="G1587" s="113"/>
      <c r="H1587" s="82"/>
      <c r="I1587" s="113"/>
      <c r="J1587" s="177" t="str">
        <f>IFERROR(IF(FixtureCalc!C1583="-","",IF(OR(FixtureCalc!F1583="blank row 1",FixtureCalc!F1583="blank row 2"),"",IF(LEN(INDEX(Settings!$C$6:$C$37,FixtureCalc!F1583))=0,"BYE",INDEX(Settings!$C$6:$C$37,FixtureCalc!F1583)) )),"")</f>
        <v/>
      </c>
      <c r="K1587" s="90"/>
      <c r="L1587" s="195" t="str">
        <f t="shared" si="149"/>
        <v/>
      </c>
      <c r="S1587" s="201" t="str">
        <f t="shared" si="145"/>
        <v>NO</v>
      </c>
      <c r="T1587" s="201" t="str">
        <f t="shared" si="146"/>
        <v>NO</v>
      </c>
      <c r="U1587" s="201" t="str">
        <f t="shared" si="147"/>
        <v>NO</v>
      </c>
      <c r="V1587" s="139">
        <f t="shared" si="148"/>
        <v>0</v>
      </c>
      <c r="W1587" s="199" t="str">
        <f t="shared" si="150"/>
        <v/>
      </c>
    </row>
    <row r="1588" spans="1:23" ht="18" customHeight="1" x14ac:dyDescent="0.25">
      <c r="A1588" s="69"/>
      <c r="B1588" s="81"/>
      <c r="C1588" s="110"/>
      <c r="D1588" s="145" t="str">
        <f>IFERROR(IF(FixtureCalc!C1584="-","",IF(OR(FixtureCalc!E1584="blank row 1",FixtureCalc!E1584="blank row 2"),"","Matchweek "&amp;FixtureCalc!C1584)),"")</f>
        <v/>
      </c>
      <c r="E1588" s="146" t="str">
        <f>IFERROR(IF(LEN(INDEX(Settings!$D$6:$D$37,MATCH(Fixture!F1588,Settings!$C$6:$C$37,0)))=0,"",INDEX(Settings!$D$6:$D$37,MATCH(Fixture!F1588,Settings!$C$6:$C$37,0))),"")</f>
        <v/>
      </c>
      <c r="F1588" s="187" t="str">
        <f>IFERROR(IF(FixtureCalc!C1584="-","",IF(OR(FixtureCalc!E1584="blank row 1",FixtureCalc!E1584="blank row 2"),"", IF(LEN(INDEX(Settings!$C$6:$C$37,FixtureCalc!E1584))=0,"BYE",INDEX(Settings!$C$6:$C$37,FixtureCalc!E1584))  )),"")</f>
        <v/>
      </c>
      <c r="G1588" s="113"/>
      <c r="H1588" s="82"/>
      <c r="I1588" s="113"/>
      <c r="J1588" s="177" t="str">
        <f>IFERROR(IF(FixtureCalc!C1584="-","",IF(OR(FixtureCalc!F1584="blank row 1",FixtureCalc!F1584="blank row 2"),"",IF(LEN(INDEX(Settings!$C$6:$C$37,FixtureCalc!F1584))=0,"BYE",INDEX(Settings!$C$6:$C$37,FixtureCalc!F1584)) )),"")</f>
        <v/>
      </c>
      <c r="K1588" s="90"/>
      <c r="L1588" s="195" t="str">
        <f t="shared" si="149"/>
        <v/>
      </c>
      <c r="S1588" s="201" t="str">
        <f t="shared" si="145"/>
        <v>NO</v>
      </c>
      <c r="T1588" s="201" t="str">
        <f t="shared" si="146"/>
        <v>NO</v>
      </c>
      <c r="U1588" s="201" t="str">
        <f t="shared" si="147"/>
        <v>NO</v>
      </c>
      <c r="V1588" s="139">
        <f t="shared" si="148"/>
        <v>0</v>
      </c>
      <c r="W1588" s="199" t="str">
        <f t="shared" si="150"/>
        <v/>
      </c>
    </row>
    <row r="1589" spans="1:23" ht="18" customHeight="1" x14ac:dyDescent="0.25">
      <c r="A1589" s="69"/>
      <c r="B1589" s="81"/>
      <c r="C1589" s="110"/>
      <c r="D1589" s="145" t="str">
        <f>IFERROR(IF(FixtureCalc!C1585="-","",IF(OR(FixtureCalc!E1585="blank row 1",FixtureCalc!E1585="blank row 2"),"","Matchweek "&amp;FixtureCalc!C1585)),"")</f>
        <v/>
      </c>
      <c r="E1589" s="146" t="str">
        <f>IFERROR(IF(LEN(INDEX(Settings!$D$6:$D$37,MATCH(Fixture!F1589,Settings!$C$6:$C$37,0)))=0,"",INDEX(Settings!$D$6:$D$37,MATCH(Fixture!F1589,Settings!$C$6:$C$37,0))),"")</f>
        <v/>
      </c>
      <c r="F1589" s="187" t="str">
        <f>IFERROR(IF(FixtureCalc!C1585="-","",IF(OR(FixtureCalc!E1585="blank row 1",FixtureCalc!E1585="blank row 2"),"", IF(LEN(INDEX(Settings!$C$6:$C$37,FixtureCalc!E1585))=0,"BYE",INDEX(Settings!$C$6:$C$37,FixtureCalc!E1585))  )),"")</f>
        <v/>
      </c>
      <c r="G1589" s="113"/>
      <c r="H1589" s="82"/>
      <c r="I1589" s="113"/>
      <c r="J1589" s="177" t="str">
        <f>IFERROR(IF(FixtureCalc!C1585="-","",IF(OR(FixtureCalc!F1585="blank row 1",FixtureCalc!F1585="blank row 2"),"",IF(LEN(INDEX(Settings!$C$6:$C$37,FixtureCalc!F1585))=0,"BYE",INDEX(Settings!$C$6:$C$37,FixtureCalc!F1585)) )),"")</f>
        <v/>
      </c>
      <c r="K1589" s="90"/>
      <c r="L1589" s="195" t="str">
        <f t="shared" si="149"/>
        <v/>
      </c>
      <c r="S1589" s="201" t="str">
        <f t="shared" si="145"/>
        <v>NO</v>
      </c>
      <c r="T1589" s="201" t="str">
        <f t="shared" si="146"/>
        <v>NO</v>
      </c>
      <c r="U1589" s="201" t="str">
        <f t="shared" si="147"/>
        <v>NO</v>
      </c>
      <c r="V1589" s="139">
        <f t="shared" si="148"/>
        <v>0</v>
      </c>
      <c r="W1589" s="199" t="str">
        <f t="shared" si="150"/>
        <v/>
      </c>
    </row>
    <row r="1590" spans="1:23" ht="18" customHeight="1" x14ac:dyDescent="0.25">
      <c r="A1590" s="69"/>
      <c r="B1590" s="81"/>
      <c r="C1590" s="110"/>
      <c r="D1590" s="145" t="str">
        <f>IFERROR(IF(FixtureCalc!C1586="-","",IF(OR(FixtureCalc!E1586="blank row 1",FixtureCalc!E1586="blank row 2"),"","Matchweek "&amp;FixtureCalc!C1586)),"")</f>
        <v/>
      </c>
      <c r="E1590" s="146" t="str">
        <f>IFERROR(IF(LEN(INDEX(Settings!$D$6:$D$37,MATCH(Fixture!F1590,Settings!$C$6:$C$37,0)))=0,"",INDEX(Settings!$D$6:$D$37,MATCH(Fixture!F1590,Settings!$C$6:$C$37,0))),"")</f>
        <v/>
      </c>
      <c r="F1590" s="187" t="str">
        <f>IFERROR(IF(FixtureCalc!C1586="-","",IF(OR(FixtureCalc!E1586="blank row 1",FixtureCalc!E1586="blank row 2"),"", IF(LEN(INDEX(Settings!$C$6:$C$37,FixtureCalc!E1586))=0,"BYE",INDEX(Settings!$C$6:$C$37,FixtureCalc!E1586))  )),"")</f>
        <v/>
      </c>
      <c r="G1590" s="113"/>
      <c r="H1590" s="82"/>
      <c r="I1590" s="113"/>
      <c r="J1590" s="177" t="str">
        <f>IFERROR(IF(FixtureCalc!C1586="-","",IF(OR(FixtureCalc!F1586="blank row 1",FixtureCalc!F1586="blank row 2"),"",IF(LEN(INDEX(Settings!$C$6:$C$37,FixtureCalc!F1586))=0,"BYE",INDEX(Settings!$C$6:$C$37,FixtureCalc!F1586)) )),"")</f>
        <v/>
      </c>
      <c r="K1590" s="90"/>
      <c r="L1590" s="195" t="str">
        <f t="shared" si="149"/>
        <v/>
      </c>
      <c r="S1590" s="201" t="str">
        <f t="shared" si="145"/>
        <v>NO</v>
      </c>
      <c r="T1590" s="201" t="str">
        <f t="shared" si="146"/>
        <v>NO</v>
      </c>
      <c r="U1590" s="201" t="str">
        <f t="shared" si="147"/>
        <v>NO</v>
      </c>
      <c r="V1590" s="139">
        <f t="shared" si="148"/>
        <v>0</v>
      </c>
      <c r="W1590" s="199" t="str">
        <f t="shared" si="150"/>
        <v/>
      </c>
    </row>
    <row r="1591" spans="1:23" ht="18" customHeight="1" x14ac:dyDescent="0.25">
      <c r="A1591" s="69"/>
      <c r="B1591" s="81"/>
      <c r="C1591" s="110"/>
      <c r="D1591" s="145" t="str">
        <f>IFERROR(IF(FixtureCalc!C1587="-","",IF(OR(FixtureCalc!E1587="blank row 1",FixtureCalc!E1587="blank row 2"),"","Matchweek "&amp;FixtureCalc!C1587)),"")</f>
        <v/>
      </c>
      <c r="E1591" s="146" t="str">
        <f>IFERROR(IF(LEN(INDEX(Settings!$D$6:$D$37,MATCH(Fixture!F1591,Settings!$C$6:$C$37,0)))=0,"",INDEX(Settings!$D$6:$D$37,MATCH(Fixture!F1591,Settings!$C$6:$C$37,0))),"")</f>
        <v/>
      </c>
      <c r="F1591" s="187" t="str">
        <f>IFERROR(IF(FixtureCalc!C1587="-","",IF(OR(FixtureCalc!E1587="blank row 1",FixtureCalc!E1587="blank row 2"),"", IF(LEN(INDEX(Settings!$C$6:$C$37,FixtureCalc!E1587))=0,"BYE",INDEX(Settings!$C$6:$C$37,FixtureCalc!E1587))  )),"")</f>
        <v/>
      </c>
      <c r="G1591" s="113"/>
      <c r="H1591" s="82"/>
      <c r="I1591" s="113"/>
      <c r="J1591" s="177" t="str">
        <f>IFERROR(IF(FixtureCalc!C1587="-","",IF(OR(FixtureCalc!F1587="blank row 1",FixtureCalc!F1587="blank row 2"),"",IF(LEN(INDEX(Settings!$C$6:$C$37,FixtureCalc!F1587))=0,"BYE",INDEX(Settings!$C$6:$C$37,FixtureCalc!F1587)) )),"")</f>
        <v/>
      </c>
      <c r="K1591" s="90"/>
      <c r="L1591" s="195" t="str">
        <f t="shared" si="149"/>
        <v/>
      </c>
      <c r="S1591" s="201" t="str">
        <f t="shared" si="145"/>
        <v>NO</v>
      </c>
      <c r="T1591" s="201" t="str">
        <f t="shared" si="146"/>
        <v>NO</v>
      </c>
      <c r="U1591" s="201" t="str">
        <f t="shared" si="147"/>
        <v>NO</v>
      </c>
      <c r="V1591" s="139">
        <f t="shared" si="148"/>
        <v>0</v>
      </c>
      <c r="W1591" s="199" t="str">
        <f t="shared" si="150"/>
        <v/>
      </c>
    </row>
    <row r="1592" spans="1:23" ht="18" customHeight="1" x14ac:dyDescent="0.25">
      <c r="A1592" s="69"/>
      <c r="B1592" s="81"/>
      <c r="C1592" s="110"/>
      <c r="D1592" s="145" t="str">
        <f>IFERROR(IF(FixtureCalc!C1588="-","",IF(OR(FixtureCalc!E1588="blank row 1",FixtureCalc!E1588="blank row 2"),"","Matchweek "&amp;FixtureCalc!C1588)),"")</f>
        <v/>
      </c>
      <c r="E1592" s="146" t="str">
        <f>IFERROR(IF(LEN(INDEX(Settings!$D$6:$D$37,MATCH(Fixture!F1592,Settings!$C$6:$C$37,0)))=0,"",INDEX(Settings!$D$6:$D$37,MATCH(Fixture!F1592,Settings!$C$6:$C$37,0))),"")</f>
        <v/>
      </c>
      <c r="F1592" s="187" t="str">
        <f>IFERROR(IF(FixtureCalc!C1588="-","",IF(OR(FixtureCalc!E1588="blank row 1",FixtureCalc!E1588="blank row 2"),"", IF(LEN(INDEX(Settings!$C$6:$C$37,FixtureCalc!E1588))=0,"BYE",INDEX(Settings!$C$6:$C$37,FixtureCalc!E1588))  )),"")</f>
        <v/>
      </c>
      <c r="G1592" s="113"/>
      <c r="H1592" s="82"/>
      <c r="I1592" s="113"/>
      <c r="J1592" s="177" t="str">
        <f>IFERROR(IF(FixtureCalc!C1588="-","",IF(OR(FixtureCalc!F1588="blank row 1",FixtureCalc!F1588="blank row 2"),"",IF(LEN(INDEX(Settings!$C$6:$C$37,FixtureCalc!F1588))=0,"BYE",INDEX(Settings!$C$6:$C$37,FixtureCalc!F1588)) )),"")</f>
        <v/>
      </c>
      <c r="K1592" s="90"/>
      <c r="L1592" s="195" t="str">
        <f t="shared" si="149"/>
        <v/>
      </c>
      <c r="S1592" s="201" t="str">
        <f t="shared" si="145"/>
        <v>NO</v>
      </c>
      <c r="T1592" s="201" t="str">
        <f t="shared" si="146"/>
        <v>NO</v>
      </c>
      <c r="U1592" s="201" t="str">
        <f t="shared" si="147"/>
        <v>NO</v>
      </c>
      <c r="V1592" s="139">
        <f t="shared" si="148"/>
        <v>0</v>
      </c>
      <c r="W1592" s="199" t="str">
        <f t="shared" si="150"/>
        <v/>
      </c>
    </row>
    <row r="1593" spans="1:23" ht="18" customHeight="1" x14ac:dyDescent="0.25">
      <c r="A1593" s="69"/>
      <c r="B1593" s="81"/>
      <c r="C1593" s="110"/>
      <c r="D1593" s="145" t="str">
        <f>IFERROR(IF(FixtureCalc!C1589="-","",IF(OR(FixtureCalc!E1589="blank row 1",FixtureCalc!E1589="blank row 2"),"","Matchweek "&amp;FixtureCalc!C1589)),"")</f>
        <v/>
      </c>
      <c r="E1593" s="146" t="str">
        <f>IFERROR(IF(LEN(INDEX(Settings!$D$6:$D$37,MATCH(Fixture!F1593,Settings!$C$6:$C$37,0)))=0,"",INDEX(Settings!$D$6:$D$37,MATCH(Fixture!F1593,Settings!$C$6:$C$37,0))),"")</f>
        <v/>
      </c>
      <c r="F1593" s="187" t="str">
        <f>IFERROR(IF(FixtureCalc!C1589="-","",IF(OR(FixtureCalc!E1589="blank row 1",FixtureCalc!E1589="blank row 2"),"", IF(LEN(INDEX(Settings!$C$6:$C$37,FixtureCalc!E1589))=0,"BYE",INDEX(Settings!$C$6:$C$37,FixtureCalc!E1589))  )),"")</f>
        <v/>
      </c>
      <c r="G1593" s="113"/>
      <c r="H1593" s="82"/>
      <c r="I1593" s="113"/>
      <c r="J1593" s="177" t="str">
        <f>IFERROR(IF(FixtureCalc!C1589="-","",IF(OR(FixtureCalc!F1589="blank row 1",FixtureCalc!F1589="blank row 2"),"",IF(LEN(INDEX(Settings!$C$6:$C$37,FixtureCalc!F1589))=0,"BYE",INDEX(Settings!$C$6:$C$37,FixtureCalc!F1589)) )),"")</f>
        <v/>
      </c>
      <c r="K1593" s="90"/>
      <c r="L1593" s="195" t="str">
        <f t="shared" si="149"/>
        <v/>
      </c>
      <c r="S1593" s="201" t="str">
        <f t="shared" si="145"/>
        <v>NO</v>
      </c>
      <c r="T1593" s="201" t="str">
        <f t="shared" si="146"/>
        <v>NO</v>
      </c>
      <c r="U1593" s="201" t="str">
        <f t="shared" si="147"/>
        <v>NO</v>
      </c>
      <c r="V1593" s="139">
        <f t="shared" si="148"/>
        <v>0</v>
      </c>
      <c r="W1593" s="199" t="str">
        <f t="shared" si="150"/>
        <v/>
      </c>
    </row>
    <row r="1594" spans="1:23" ht="18" customHeight="1" x14ac:dyDescent="0.25">
      <c r="A1594" s="69"/>
      <c r="B1594" s="81"/>
      <c r="C1594" s="110"/>
      <c r="D1594" s="145" t="str">
        <f>IFERROR(IF(FixtureCalc!C1590="-","",IF(OR(FixtureCalc!E1590="blank row 1",FixtureCalc!E1590="blank row 2"),"","Matchweek "&amp;FixtureCalc!C1590)),"")</f>
        <v/>
      </c>
      <c r="E1594" s="146" t="str">
        <f>IFERROR(IF(LEN(INDEX(Settings!$D$6:$D$37,MATCH(Fixture!F1594,Settings!$C$6:$C$37,0)))=0,"",INDEX(Settings!$D$6:$D$37,MATCH(Fixture!F1594,Settings!$C$6:$C$37,0))),"")</f>
        <v/>
      </c>
      <c r="F1594" s="187" t="str">
        <f>IFERROR(IF(FixtureCalc!C1590="-","",IF(OR(FixtureCalc!E1590="blank row 1",FixtureCalc!E1590="blank row 2"),"", IF(LEN(INDEX(Settings!$C$6:$C$37,FixtureCalc!E1590))=0,"BYE",INDEX(Settings!$C$6:$C$37,FixtureCalc!E1590))  )),"")</f>
        <v/>
      </c>
      <c r="G1594" s="113"/>
      <c r="H1594" s="82"/>
      <c r="I1594" s="113"/>
      <c r="J1594" s="177" t="str">
        <f>IFERROR(IF(FixtureCalc!C1590="-","",IF(OR(FixtureCalc!F1590="blank row 1",FixtureCalc!F1590="blank row 2"),"",IF(LEN(INDEX(Settings!$C$6:$C$37,FixtureCalc!F1590))=0,"BYE",INDEX(Settings!$C$6:$C$37,FixtureCalc!F1590)) )),"")</f>
        <v/>
      </c>
      <c r="K1594" s="90"/>
      <c r="L1594" s="195" t="str">
        <f t="shared" si="149"/>
        <v/>
      </c>
      <c r="S1594" s="201" t="str">
        <f t="shared" si="145"/>
        <v>NO</v>
      </c>
      <c r="T1594" s="201" t="str">
        <f t="shared" si="146"/>
        <v>NO</v>
      </c>
      <c r="U1594" s="201" t="str">
        <f t="shared" si="147"/>
        <v>NO</v>
      </c>
      <c r="V1594" s="139">
        <f t="shared" si="148"/>
        <v>0</v>
      </c>
      <c r="W1594" s="199" t="str">
        <f t="shared" si="150"/>
        <v/>
      </c>
    </row>
    <row r="1595" spans="1:23" ht="18" customHeight="1" x14ac:dyDescent="0.25">
      <c r="A1595" s="69"/>
      <c r="B1595" s="81"/>
      <c r="C1595" s="110"/>
      <c r="D1595" s="145" t="str">
        <f>IFERROR(IF(FixtureCalc!C1591="-","",IF(OR(FixtureCalc!E1591="blank row 1",FixtureCalc!E1591="blank row 2"),"","Matchweek "&amp;FixtureCalc!C1591)),"")</f>
        <v/>
      </c>
      <c r="E1595" s="146" t="str">
        <f>IFERROR(IF(LEN(INDEX(Settings!$D$6:$D$37,MATCH(Fixture!F1595,Settings!$C$6:$C$37,0)))=0,"",INDEX(Settings!$D$6:$D$37,MATCH(Fixture!F1595,Settings!$C$6:$C$37,0))),"")</f>
        <v/>
      </c>
      <c r="F1595" s="187" t="str">
        <f>IFERROR(IF(FixtureCalc!C1591="-","",IF(OR(FixtureCalc!E1591="blank row 1",FixtureCalc!E1591="blank row 2"),"", IF(LEN(INDEX(Settings!$C$6:$C$37,FixtureCalc!E1591))=0,"BYE",INDEX(Settings!$C$6:$C$37,FixtureCalc!E1591))  )),"")</f>
        <v/>
      </c>
      <c r="G1595" s="113"/>
      <c r="H1595" s="82"/>
      <c r="I1595" s="113"/>
      <c r="J1595" s="177" t="str">
        <f>IFERROR(IF(FixtureCalc!C1591="-","",IF(OR(FixtureCalc!F1591="blank row 1",FixtureCalc!F1591="blank row 2"),"",IF(LEN(INDEX(Settings!$C$6:$C$37,FixtureCalc!F1591))=0,"BYE",INDEX(Settings!$C$6:$C$37,FixtureCalc!F1591)) )),"")</f>
        <v/>
      </c>
      <c r="K1595" s="90"/>
      <c r="L1595" s="195" t="str">
        <f t="shared" si="149"/>
        <v/>
      </c>
      <c r="S1595" s="201" t="str">
        <f t="shared" si="145"/>
        <v>NO</v>
      </c>
      <c r="T1595" s="201" t="str">
        <f t="shared" si="146"/>
        <v>NO</v>
      </c>
      <c r="U1595" s="201" t="str">
        <f t="shared" si="147"/>
        <v>NO</v>
      </c>
      <c r="V1595" s="139">
        <f t="shared" si="148"/>
        <v>0</v>
      </c>
      <c r="W1595" s="199" t="str">
        <f t="shared" si="150"/>
        <v/>
      </c>
    </row>
    <row r="1596" spans="1:23" ht="18" customHeight="1" x14ac:dyDescent="0.25">
      <c r="A1596" s="69"/>
      <c r="B1596" s="81"/>
      <c r="C1596" s="110"/>
      <c r="D1596" s="145" t="str">
        <f>IFERROR(IF(FixtureCalc!C1592="-","",IF(OR(FixtureCalc!E1592="blank row 1",FixtureCalc!E1592="blank row 2"),"","Matchweek "&amp;FixtureCalc!C1592)),"")</f>
        <v/>
      </c>
      <c r="E1596" s="146" t="str">
        <f>IFERROR(IF(LEN(INDEX(Settings!$D$6:$D$37,MATCH(Fixture!F1596,Settings!$C$6:$C$37,0)))=0,"",INDEX(Settings!$D$6:$D$37,MATCH(Fixture!F1596,Settings!$C$6:$C$37,0))),"")</f>
        <v/>
      </c>
      <c r="F1596" s="187" t="str">
        <f>IFERROR(IF(FixtureCalc!C1592="-","",IF(OR(FixtureCalc!E1592="blank row 1",FixtureCalc!E1592="blank row 2"),"", IF(LEN(INDEX(Settings!$C$6:$C$37,FixtureCalc!E1592))=0,"BYE",INDEX(Settings!$C$6:$C$37,FixtureCalc!E1592))  )),"")</f>
        <v/>
      </c>
      <c r="G1596" s="113"/>
      <c r="H1596" s="82"/>
      <c r="I1596" s="113"/>
      <c r="J1596" s="177" t="str">
        <f>IFERROR(IF(FixtureCalc!C1592="-","",IF(OR(FixtureCalc!F1592="blank row 1",FixtureCalc!F1592="blank row 2"),"",IF(LEN(INDEX(Settings!$C$6:$C$37,FixtureCalc!F1592))=0,"BYE",INDEX(Settings!$C$6:$C$37,FixtureCalc!F1592)) )),"")</f>
        <v/>
      </c>
      <c r="K1596" s="90"/>
      <c r="L1596" s="195" t="str">
        <f t="shared" si="149"/>
        <v/>
      </c>
      <c r="S1596" s="201" t="str">
        <f t="shared" si="145"/>
        <v>NO</v>
      </c>
      <c r="T1596" s="201" t="str">
        <f t="shared" si="146"/>
        <v>NO</v>
      </c>
      <c r="U1596" s="201" t="str">
        <f t="shared" si="147"/>
        <v>NO</v>
      </c>
      <c r="V1596" s="139">
        <f t="shared" si="148"/>
        <v>0</v>
      </c>
      <c r="W1596" s="199" t="str">
        <f t="shared" si="150"/>
        <v/>
      </c>
    </row>
    <row r="1597" spans="1:23" ht="18" customHeight="1" x14ac:dyDescent="0.25">
      <c r="A1597" s="69"/>
      <c r="B1597" s="81"/>
      <c r="C1597" s="110"/>
      <c r="D1597" s="145" t="str">
        <f>IFERROR(IF(FixtureCalc!C1593="-","",IF(OR(FixtureCalc!E1593="blank row 1",FixtureCalc!E1593="blank row 2"),"","Matchweek "&amp;FixtureCalc!C1593)),"")</f>
        <v/>
      </c>
      <c r="E1597" s="146" t="str">
        <f>IFERROR(IF(LEN(INDEX(Settings!$D$6:$D$37,MATCH(Fixture!F1597,Settings!$C$6:$C$37,0)))=0,"",INDEX(Settings!$D$6:$D$37,MATCH(Fixture!F1597,Settings!$C$6:$C$37,0))),"")</f>
        <v/>
      </c>
      <c r="F1597" s="187" t="str">
        <f>IFERROR(IF(FixtureCalc!C1593="-","",IF(OR(FixtureCalc!E1593="blank row 1",FixtureCalc!E1593="blank row 2"),"", IF(LEN(INDEX(Settings!$C$6:$C$37,FixtureCalc!E1593))=0,"BYE",INDEX(Settings!$C$6:$C$37,FixtureCalc!E1593))  )),"")</f>
        <v/>
      </c>
      <c r="G1597" s="113"/>
      <c r="H1597" s="82"/>
      <c r="I1597" s="113"/>
      <c r="J1597" s="177" t="str">
        <f>IFERROR(IF(FixtureCalc!C1593="-","",IF(OR(FixtureCalc!F1593="blank row 1",FixtureCalc!F1593="blank row 2"),"",IF(LEN(INDEX(Settings!$C$6:$C$37,FixtureCalc!F1593))=0,"BYE",INDEX(Settings!$C$6:$C$37,FixtureCalc!F1593)) )),"")</f>
        <v/>
      </c>
      <c r="K1597" s="90"/>
      <c r="L1597" s="195" t="str">
        <f t="shared" si="149"/>
        <v/>
      </c>
      <c r="S1597" s="201" t="str">
        <f t="shared" si="145"/>
        <v>NO</v>
      </c>
      <c r="T1597" s="201" t="str">
        <f t="shared" si="146"/>
        <v>NO</v>
      </c>
      <c r="U1597" s="201" t="str">
        <f t="shared" si="147"/>
        <v>NO</v>
      </c>
      <c r="V1597" s="139">
        <f t="shared" si="148"/>
        <v>0</v>
      </c>
      <c r="W1597" s="199" t="str">
        <f t="shared" si="150"/>
        <v/>
      </c>
    </row>
    <row r="1598" spans="1:23" ht="18" customHeight="1" x14ac:dyDescent="0.25">
      <c r="A1598" s="69"/>
      <c r="B1598" s="81"/>
      <c r="C1598" s="110"/>
      <c r="D1598" s="145" t="str">
        <f>IFERROR(IF(FixtureCalc!C1594="-","",IF(OR(FixtureCalc!E1594="blank row 1",FixtureCalc!E1594="blank row 2"),"","Matchweek "&amp;FixtureCalc!C1594)),"")</f>
        <v/>
      </c>
      <c r="E1598" s="146" t="str">
        <f>IFERROR(IF(LEN(INDEX(Settings!$D$6:$D$37,MATCH(Fixture!F1598,Settings!$C$6:$C$37,0)))=0,"",INDEX(Settings!$D$6:$D$37,MATCH(Fixture!F1598,Settings!$C$6:$C$37,0))),"")</f>
        <v/>
      </c>
      <c r="F1598" s="187" t="str">
        <f>IFERROR(IF(FixtureCalc!C1594="-","",IF(OR(FixtureCalc!E1594="blank row 1",FixtureCalc!E1594="blank row 2"),"", IF(LEN(INDEX(Settings!$C$6:$C$37,FixtureCalc!E1594))=0,"BYE",INDEX(Settings!$C$6:$C$37,FixtureCalc!E1594))  )),"")</f>
        <v/>
      </c>
      <c r="G1598" s="113"/>
      <c r="H1598" s="82"/>
      <c r="I1598" s="113"/>
      <c r="J1598" s="177" t="str">
        <f>IFERROR(IF(FixtureCalc!C1594="-","",IF(OR(FixtureCalc!F1594="blank row 1",FixtureCalc!F1594="blank row 2"),"",IF(LEN(INDEX(Settings!$C$6:$C$37,FixtureCalc!F1594))=0,"BYE",INDEX(Settings!$C$6:$C$37,FixtureCalc!F1594)) )),"")</f>
        <v/>
      </c>
      <c r="K1598" s="90"/>
      <c r="L1598" s="195" t="str">
        <f t="shared" si="149"/>
        <v/>
      </c>
      <c r="S1598" s="201" t="str">
        <f t="shared" si="145"/>
        <v>NO</v>
      </c>
      <c r="T1598" s="201" t="str">
        <f t="shared" si="146"/>
        <v>NO</v>
      </c>
      <c r="U1598" s="201" t="str">
        <f t="shared" si="147"/>
        <v>NO</v>
      </c>
      <c r="V1598" s="139">
        <f t="shared" si="148"/>
        <v>0</v>
      </c>
      <c r="W1598" s="199" t="str">
        <f t="shared" si="150"/>
        <v/>
      </c>
    </row>
    <row r="1599" spans="1:23" ht="18" customHeight="1" x14ac:dyDescent="0.25">
      <c r="A1599" s="69"/>
      <c r="B1599" s="81"/>
      <c r="C1599" s="110"/>
      <c r="D1599" s="145" t="str">
        <f>IFERROR(IF(FixtureCalc!C1595="-","",IF(OR(FixtureCalc!E1595="blank row 1",FixtureCalc!E1595="blank row 2"),"","Matchweek "&amp;FixtureCalc!C1595)),"")</f>
        <v/>
      </c>
      <c r="E1599" s="146" t="str">
        <f>IFERROR(IF(LEN(INDEX(Settings!$D$6:$D$37,MATCH(Fixture!F1599,Settings!$C$6:$C$37,0)))=0,"",INDEX(Settings!$D$6:$D$37,MATCH(Fixture!F1599,Settings!$C$6:$C$37,0))),"")</f>
        <v/>
      </c>
      <c r="F1599" s="187" t="str">
        <f>IFERROR(IF(FixtureCalc!C1595="-","",IF(OR(FixtureCalc!E1595="blank row 1",FixtureCalc!E1595="blank row 2"),"", IF(LEN(INDEX(Settings!$C$6:$C$37,FixtureCalc!E1595))=0,"BYE",INDEX(Settings!$C$6:$C$37,FixtureCalc!E1595))  )),"")</f>
        <v/>
      </c>
      <c r="G1599" s="113"/>
      <c r="H1599" s="82"/>
      <c r="I1599" s="113"/>
      <c r="J1599" s="177" t="str">
        <f>IFERROR(IF(FixtureCalc!C1595="-","",IF(OR(FixtureCalc!F1595="blank row 1",FixtureCalc!F1595="blank row 2"),"",IF(LEN(INDEX(Settings!$C$6:$C$37,FixtureCalc!F1595))=0,"BYE",INDEX(Settings!$C$6:$C$37,FixtureCalc!F1595)) )),"")</f>
        <v/>
      </c>
      <c r="K1599" s="90"/>
      <c r="L1599" s="195" t="str">
        <f t="shared" si="149"/>
        <v/>
      </c>
      <c r="S1599" s="201" t="str">
        <f t="shared" si="145"/>
        <v>NO</v>
      </c>
      <c r="T1599" s="201" t="str">
        <f t="shared" si="146"/>
        <v>NO</v>
      </c>
      <c r="U1599" s="201" t="str">
        <f t="shared" si="147"/>
        <v>NO</v>
      </c>
      <c r="V1599" s="139">
        <f t="shared" si="148"/>
        <v>0</v>
      </c>
      <c r="W1599" s="199" t="str">
        <f t="shared" si="150"/>
        <v/>
      </c>
    </row>
    <row r="1600" spans="1:23" ht="18" customHeight="1" x14ac:dyDescent="0.25">
      <c r="A1600" s="69"/>
      <c r="B1600" s="81"/>
      <c r="C1600" s="110"/>
      <c r="D1600" s="145" t="str">
        <f>IFERROR(IF(FixtureCalc!C1596="-","",IF(OR(FixtureCalc!E1596="blank row 1",FixtureCalc!E1596="blank row 2"),"","Matchweek "&amp;FixtureCalc!C1596)),"")</f>
        <v/>
      </c>
      <c r="E1600" s="146" t="str">
        <f>IFERROR(IF(LEN(INDEX(Settings!$D$6:$D$37,MATCH(Fixture!F1600,Settings!$C$6:$C$37,0)))=0,"",INDEX(Settings!$D$6:$D$37,MATCH(Fixture!F1600,Settings!$C$6:$C$37,0))),"")</f>
        <v/>
      </c>
      <c r="F1600" s="187" t="str">
        <f>IFERROR(IF(FixtureCalc!C1596="-","",IF(OR(FixtureCalc!E1596="blank row 1",FixtureCalc!E1596="blank row 2"),"", IF(LEN(INDEX(Settings!$C$6:$C$37,FixtureCalc!E1596))=0,"BYE",INDEX(Settings!$C$6:$C$37,FixtureCalc!E1596))  )),"")</f>
        <v/>
      </c>
      <c r="G1600" s="113"/>
      <c r="H1600" s="82"/>
      <c r="I1600" s="113"/>
      <c r="J1600" s="177" t="str">
        <f>IFERROR(IF(FixtureCalc!C1596="-","",IF(OR(FixtureCalc!F1596="blank row 1",FixtureCalc!F1596="blank row 2"),"",IF(LEN(INDEX(Settings!$C$6:$C$37,FixtureCalc!F1596))=0,"BYE",INDEX(Settings!$C$6:$C$37,FixtureCalc!F1596)) )),"")</f>
        <v/>
      </c>
      <c r="K1600" s="90"/>
      <c r="L1600" s="195" t="str">
        <f t="shared" si="149"/>
        <v/>
      </c>
      <c r="S1600" s="201" t="str">
        <f t="shared" si="145"/>
        <v>NO</v>
      </c>
      <c r="T1600" s="201" t="str">
        <f t="shared" si="146"/>
        <v>NO</v>
      </c>
      <c r="U1600" s="201" t="str">
        <f t="shared" si="147"/>
        <v>NO</v>
      </c>
      <c r="V1600" s="139">
        <f t="shared" si="148"/>
        <v>0</v>
      </c>
      <c r="W1600" s="199" t="str">
        <f t="shared" si="150"/>
        <v/>
      </c>
    </row>
    <row r="1601" spans="1:23" ht="18" customHeight="1" x14ac:dyDescent="0.25">
      <c r="A1601" s="69"/>
      <c r="B1601" s="81"/>
      <c r="C1601" s="110"/>
      <c r="D1601" s="145" t="str">
        <f>IFERROR(IF(FixtureCalc!C1597="-","",IF(OR(FixtureCalc!E1597="blank row 1",FixtureCalc!E1597="blank row 2"),"","Matchweek "&amp;FixtureCalc!C1597)),"")</f>
        <v/>
      </c>
      <c r="E1601" s="146" t="str">
        <f>IFERROR(IF(LEN(INDEX(Settings!$D$6:$D$37,MATCH(Fixture!F1601,Settings!$C$6:$C$37,0)))=0,"",INDEX(Settings!$D$6:$D$37,MATCH(Fixture!F1601,Settings!$C$6:$C$37,0))),"")</f>
        <v/>
      </c>
      <c r="F1601" s="187" t="str">
        <f>IFERROR(IF(FixtureCalc!C1597="-","",IF(OR(FixtureCalc!E1597="blank row 1",FixtureCalc!E1597="blank row 2"),"", IF(LEN(INDEX(Settings!$C$6:$C$37,FixtureCalc!E1597))=0,"BYE",INDEX(Settings!$C$6:$C$37,FixtureCalc!E1597))  )),"")</f>
        <v/>
      </c>
      <c r="G1601" s="113"/>
      <c r="H1601" s="82"/>
      <c r="I1601" s="113"/>
      <c r="J1601" s="177" t="str">
        <f>IFERROR(IF(FixtureCalc!C1597="-","",IF(OR(FixtureCalc!F1597="blank row 1",FixtureCalc!F1597="blank row 2"),"",IF(LEN(INDEX(Settings!$C$6:$C$37,FixtureCalc!F1597))=0,"BYE",INDEX(Settings!$C$6:$C$37,FixtureCalc!F1597)) )),"")</f>
        <v/>
      </c>
      <c r="K1601" s="90"/>
      <c r="L1601" s="195" t="str">
        <f t="shared" si="149"/>
        <v/>
      </c>
      <c r="S1601" s="201" t="str">
        <f t="shared" si="145"/>
        <v>NO</v>
      </c>
      <c r="T1601" s="201" t="str">
        <f t="shared" si="146"/>
        <v>NO</v>
      </c>
      <c r="U1601" s="201" t="str">
        <f t="shared" si="147"/>
        <v>NO</v>
      </c>
      <c r="V1601" s="139">
        <f t="shared" si="148"/>
        <v>0</v>
      </c>
      <c r="W1601" s="199" t="str">
        <f t="shared" si="150"/>
        <v/>
      </c>
    </row>
    <row r="1602" spans="1:23" ht="18" customHeight="1" x14ac:dyDescent="0.25">
      <c r="A1602" s="69"/>
      <c r="B1602" s="81"/>
      <c r="C1602" s="110"/>
      <c r="D1602" s="145" t="str">
        <f>IFERROR(IF(FixtureCalc!C1598="-","",IF(OR(FixtureCalc!E1598="blank row 1",FixtureCalc!E1598="blank row 2"),"","Matchweek "&amp;FixtureCalc!C1598)),"")</f>
        <v/>
      </c>
      <c r="E1602" s="146" t="str">
        <f>IFERROR(IF(LEN(INDEX(Settings!$D$6:$D$37,MATCH(Fixture!F1602,Settings!$C$6:$C$37,0)))=0,"",INDEX(Settings!$D$6:$D$37,MATCH(Fixture!F1602,Settings!$C$6:$C$37,0))),"")</f>
        <v/>
      </c>
      <c r="F1602" s="187" t="str">
        <f>IFERROR(IF(FixtureCalc!C1598="-","",IF(OR(FixtureCalc!E1598="blank row 1",FixtureCalc!E1598="blank row 2"),"", IF(LEN(INDEX(Settings!$C$6:$C$37,FixtureCalc!E1598))=0,"BYE",INDEX(Settings!$C$6:$C$37,FixtureCalc!E1598))  )),"")</f>
        <v/>
      </c>
      <c r="G1602" s="113"/>
      <c r="H1602" s="82"/>
      <c r="I1602" s="113"/>
      <c r="J1602" s="177" t="str">
        <f>IFERROR(IF(FixtureCalc!C1598="-","",IF(OR(FixtureCalc!F1598="blank row 1",FixtureCalc!F1598="blank row 2"),"",IF(LEN(INDEX(Settings!$C$6:$C$37,FixtureCalc!F1598))=0,"BYE",INDEX(Settings!$C$6:$C$37,FixtureCalc!F1598)) )),"")</f>
        <v/>
      </c>
      <c r="K1602" s="90"/>
      <c r="L1602" s="195" t="str">
        <f t="shared" si="149"/>
        <v/>
      </c>
      <c r="S1602" s="201" t="str">
        <f t="shared" si="145"/>
        <v>NO</v>
      </c>
      <c r="T1602" s="201" t="str">
        <f t="shared" si="146"/>
        <v>NO</v>
      </c>
      <c r="U1602" s="201" t="str">
        <f t="shared" si="147"/>
        <v>NO</v>
      </c>
      <c r="V1602" s="139">
        <f t="shared" si="148"/>
        <v>0</v>
      </c>
      <c r="W1602" s="199" t="str">
        <f t="shared" si="150"/>
        <v/>
      </c>
    </row>
    <row r="1603" spans="1:23" ht="18" customHeight="1" x14ac:dyDescent="0.25">
      <c r="A1603" s="69"/>
      <c r="B1603" s="81"/>
      <c r="C1603" s="110"/>
      <c r="D1603" s="145" t="str">
        <f>IFERROR(IF(FixtureCalc!C1599="-","",IF(OR(FixtureCalc!E1599="blank row 1",FixtureCalc!E1599="blank row 2"),"","Matchweek "&amp;FixtureCalc!C1599)),"")</f>
        <v/>
      </c>
      <c r="E1603" s="146" t="str">
        <f>IFERROR(IF(LEN(INDEX(Settings!$D$6:$D$37,MATCH(Fixture!F1603,Settings!$C$6:$C$37,0)))=0,"",INDEX(Settings!$D$6:$D$37,MATCH(Fixture!F1603,Settings!$C$6:$C$37,0))),"")</f>
        <v/>
      </c>
      <c r="F1603" s="187" t="str">
        <f>IFERROR(IF(FixtureCalc!C1599="-","",IF(OR(FixtureCalc!E1599="blank row 1",FixtureCalc!E1599="blank row 2"),"", IF(LEN(INDEX(Settings!$C$6:$C$37,FixtureCalc!E1599))=0,"BYE",INDEX(Settings!$C$6:$C$37,FixtureCalc!E1599))  )),"")</f>
        <v/>
      </c>
      <c r="G1603" s="113"/>
      <c r="H1603" s="82"/>
      <c r="I1603" s="113"/>
      <c r="J1603" s="177" t="str">
        <f>IFERROR(IF(FixtureCalc!C1599="-","",IF(OR(FixtureCalc!F1599="blank row 1",FixtureCalc!F1599="blank row 2"),"",IF(LEN(INDEX(Settings!$C$6:$C$37,FixtureCalc!F1599))=0,"BYE",INDEX(Settings!$C$6:$C$37,FixtureCalc!F1599)) )),"")</f>
        <v/>
      </c>
      <c r="K1603" s="90"/>
      <c r="L1603" s="195" t="str">
        <f t="shared" si="149"/>
        <v/>
      </c>
      <c r="S1603" s="201" t="str">
        <f t="shared" si="145"/>
        <v>NO</v>
      </c>
      <c r="T1603" s="201" t="str">
        <f t="shared" si="146"/>
        <v>NO</v>
      </c>
      <c r="U1603" s="201" t="str">
        <f t="shared" si="147"/>
        <v>NO</v>
      </c>
      <c r="V1603" s="139">
        <f t="shared" si="148"/>
        <v>0</v>
      </c>
      <c r="W1603" s="199" t="str">
        <f t="shared" si="150"/>
        <v/>
      </c>
    </row>
    <row r="1604" spans="1:23" ht="18" customHeight="1" x14ac:dyDescent="0.25">
      <c r="A1604" s="69"/>
      <c r="B1604" s="81"/>
      <c r="C1604" s="110"/>
      <c r="D1604" s="145" t="str">
        <f>IFERROR(IF(FixtureCalc!C1600="-","",IF(OR(FixtureCalc!E1600="blank row 1",FixtureCalc!E1600="blank row 2"),"","Matchweek "&amp;FixtureCalc!C1600)),"")</f>
        <v/>
      </c>
      <c r="E1604" s="146" t="str">
        <f>IFERROR(IF(LEN(INDEX(Settings!$D$6:$D$37,MATCH(Fixture!F1604,Settings!$C$6:$C$37,0)))=0,"",INDEX(Settings!$D$6:$D$37,MATCH(Fixture!F1604,Settings!$C$6:$C$37,0))),"")</f>
        <v/>
      </c>
      <c r="F1604" s="187" t="str">
        <f>IFERROR(IF(FixtureCalc!C1600="-","",IF(OR(FixtureCalc!E1600="blank row 1",FixtureCalc!E1600="blank row 2"),"", IF(LEN(INDEX(Settings!$C$6:$C$37,FixtureCalc!E1600))=0,"BYE",INDEX(Settings!$C$6:$C$37,FixtureCalc!E1600))  )),"")</f>
        <v/>
      </c>
      <c r="G1604" s="113"/>
      <c r="H1604" s="82"/>
      <c r="I1604" s="113"/>
      <c r="J1604" s="177" t="str">
        <f>IFERROR(IF(FixtureCalc!C1600="-","",IF(OR(FixtureCalc!F1600="blank row 1",FixtureCalc!F1600="blank row 2"),"",IF(LEN(INDEX(Settings!$C$6:$C$37,FixtureCalc!F1600))=0,"BYE",INDEX(Settings!$C$6:$C$37,FixtureCalc!F1600)) )),"")</f>
        <v/>
      </c>
      <c r="K1604" s="90"/>
      <c r="L1604" s="195" t="str">
        <f t="shared" si="149"/>
        <v/>
      </c>
      <c r="S1604" s="201" t="str">
        <f t="shared" si="145"/>
        <v>NO</v>
      </c>
      <c r="T1604" s="201" t="str">
        <f t="shared" si="146"/>
        <v>NO</v>
      </c>
      <c r="U1604" s="201" t="str">
        <f t="shared" si="147"/>
        <v>NO</v>
      </c>
      <c r="V1604" s="139">
        <f t="shared" si="148"/>
        <v>0</v>
      </c>
      <c r="W1604" s="199" t="str">
        <f t="shared" si="150"/>
        <v/>
      </c>
    </row>
    <row r="1605" spans="1:23" ht="18" customHeight="1" x14ac:dyDescent="0.25">
      <c r="A1605" s="69"/>
      <c r="B1605" s="81"/>
      <c r="C1605" s="110"/>
      <c r="D1605" s="145" t="str">
        <f>IFERROR(IF(FixtureCalc!C1601="-","",IF(OR(FixtureCalc!E1601="blank row 1",FixtureCalc!E1601="blank row 2"),"","Matchweek "&amp;FixtureCalc!C1601)),"")</f>
        <v/>
      </c>
      <c r="E1605" s="146" t="str">
        <f>IFERROR(IF(LEN(INDEX(Settings!$D$6:$D$37,MATCH(Fixture!F1605,Settings!$C$6:$C$37,0)))=0,"",INDEX(Settings!$D$6:$D$37,MATCH(Fixture!F1605,Settings!$C$6:$C$37,0))),"")</f>
        <v/>
      </c>
      <c r="F1605" s="187" t="str">
        <f>IFERROR(IF(FixtureCalc!C1601="-","",IF(OR(FixtureCalc!E1601="blank row 1",FixtureCalc!E1601="blank row 2"),"", IF(LEN(INDEX(Settings!$C$6:$C$37,FixtureCalc!E1601))=0,"BYE",INDEX(Settings!$C$6:$C$37,FixtureCalc!E1601))  )),"")</f>
        <v/>
      </c>
      <c r="G1605" s="113"/>
      <c r="H1605" s="82"/>
      <c r="I1605" s="113"/>
      <c r="J1605" s="177" t="str">
        <f>IFERROR(IF(FixtureCalc!C1601="-","",IF(OR(FixtureCalc!F1601="blank row 1",FixtureCalc!F1601="blank row 2"),"",IF(LEN(INDEX(Settings!$C$6:$C$37,FixtureCalc!F1601))=0,"BYE",INDEX(Settings!$C$6:$C$37,FixtureCalc!F1601)) )),"")</f>
        <v/>
      </c>
      <c r="K1605" s="90"/>
      <c r="L1605" s="195" t="str">
        <f t="shared" si="149"/>
        <v/>
      </c>
      <c r="S1605" s="201" t="str">
        <f t="shared" si="145"/>
        <v>NO</v>
      </c>
      <c r="T1605" s="201" t="str">
        <f t="shared" si="146"/>
        <v>NO</v>
      </c>
      <c r="U1605" s="201" t="str">
        <f t="shared" si="147"/>
        <v>NO</v>
      </c>
      <c r="V1605" s="139">
        <f t="shared" si="148"/>
        <v>0</v>
      </c>
      <c r="W1605" s="199" t="str">
        <f t="shared" si="150"/>
        <v/>
      </c>
    </row>
    <row r="1606" spans="1:23" ht="18" customHeight="1" x14ac:dyDescent="0.25">
      <c r="A1606" s="69"/>
      <c r="B1606" s="81"/>
      <c r="C1606" s="110"/>
      <c r="D1606" s="145" t="str">
        <f>IFERROR(IF(FixtureCalc!C1602="-","",IF(OR(FixtureCalc!E1602="blank row 1",FixtureCalc!E1602="blank row 2"),"","Matchweek "&amp;FixtureCalc!C1602)),"")</f>
        <v/>
      </c>
      <c r="E1606" s="146" t="str">
        <f>IFERROR(IF(LEN(INDEX(Settings!$D$6:$D$37,MATCH(Fixture!F1606,Settings!$C$6:$C$37,0)))=0,"",INDEX(Settings!$D$6:$D$37,MATCH(Fixture!F1606,Settings!$C$6:$C$37,0))),"")</f>
        <v/>
      </c>
      <c r="F1606" s="187" t="str">
        <f>IFERROR(IF(FixtureCalc!C1602="-","",IF(OR(FixtureCalc!E1602="blank row 1",FixtureCalc!E1602="blank row 2"),"", IF(LEN(INDEX(Settings!$C$6:$C$37,FixtureCalc!E1602))=0,"BYE",INDEX(Settings!$C$6:$C$37,FixtureCalc!E1602))  )),"")</f>
        <v/>
      </c>
      <c r="G1606" s="113"/>
      <c r="H1606" s="82"/>
      <c r="I1606" s="113"/>
      <c r="J1606" s="177" t="str">
        <f>IFERROR(IF(FixtureCalc!C1602="-","",IF(OR(FixtureCalc!F1602="blank row 1",FixtureCalc!F1602="blank row 2"),"",IF(LEN(INDEX(Settings!$C$6:$C$37,FixtureCalc!F1602))=0,"BYE",INDEX(Settings!$C$6:$C$37,FixtureCalc!F1602)) )),"")</f>
        <v/>
      </c>
      <c r="K1606" s="90"/>
      <c r="L1606" s="195" t="str">
        <f t="shared" si="149"/>
        <v/>
      </c>
      <c r="S1606" s="201" t="str">
        <f t="shared" si="145"/>
        <v>NO</v>
      </c>
      <c r="T1606" s="201" t="str">
        <f t="shared" si="146"/>
        <v>NO</v>
      </c>
      <c r="U1606" s="201" t="str">
        <f t="shared" si="147"/>
        <v>NO</v>
      </c>
      <c r="V1606" s="139">
        <f t="shared" si="148"/>
        <v>0</v>
      </c>
      <c r="W1606" s="199" t="str">
        <f t="shared" si="150"/>
        <v/>
      </c>
    </row>
    <row r="1607" spans="1:23" ht="18" customHeight="1" x14ac:dyDescent="0.25">
      <c r="A1607" s="69"/>
      <c r="B1607" s="81"/>
      <c r="C1607" s="110"/>
      <c r="D1607" s="145" t="str">
        <f>IFERROR(IF(FixtureCalc!C1603="-","",IF(OR(FixtureCalc!E1603="blank row 1",FixtureCalc!E1603="blank row 2"),"","Matchweek "&amp;FixtureCalc!C1603)),"")</f>
        <v/>
      </c>
      <c r="E1607" s="146" t="str">
        <f>IFERROR(IF(LEN(INDEX(Settings!$D$6:$D$37,MATCH(Fixture!F1607,Settings!$C$6:$C$37,0)))=0,"",INDEX(Settings!$D$6:$D$37,MATCH(Fixture!F1607,Settings!$C$6:$C$37,0))),"")</f>
        <v/>
      </c>
      <c r="F1607" s="187" t="str">
        <f>IFERROR(IF(FixtureCalc!C1603="-","",IF(OR(FixtureCalc!E1603="blank row 1",FixtureCalc!E1603="blank row 2"),"", IF(LEN(INDEX(Settings!$C$6:$C$37,FixtureCalc!E1603))=0,"BYE",INDEX(Settings!$C$6:$C$37,FixtureCalc!E1603))  )),"")</f>
        <v/>
      </c>
      <c r="G1607" s="113"/>
      <c r="H1607" s="82"/>
      <c r="I1607" s="113"/>
      <c r="J1607" s="177" t="str">
        <f>IFERROR(IF(FixtureCalc!C1603="-","",IF(OR(FixtureCalc!F1603="blank row 1",FixtureCalc!F1603="blank row 2"),"",IF(LEN(INDEX(Settings!$C$6:$C$37,FixtureCalc!F1603))=0,"BYE",INDEX(Settings!$C$6:$C$37,FixtureCalc!F1603)) )),"")</f>
        <v/>
      </c>
      <c r="K1607" s="90"/>
      <c r="L1607" s="195" t="str">
        <f t="shared" si="149"/>
        <v/>
      </c>
      <c r="S1607" s="201" t="str">
        <f t="shared" si="145"/>
        <v>NO</v>
      </c>
      <c r="T1607" s="201" t="str">
        <f t="shared" si="146"/>
        <v>NO</v>
      </c>
      <c r="U1607" s="201" t="str">
        <f t="shared" si="147"/>
        <v>NO</v>
      </c>
      <c r="V1607" s="139">
        <f t="shared" si="148"/>
        <v>0</v>
      </c>
      <c r="W1607" s="199" t="str">
        <f t="shared" si="150"/>
        <v/>
      </c>
    </row>
    <row r="1608" spans="1:23" ht="18" customHeight="1" x14ac:dyDescent="0.25">
      <c r="A1608" s="69"/>
      <c r="B1608" s="81"/>
      <c r="C1608" s="110"/>
      <c r="D1608" s="145" t="str">
        <f>IFERROR(IF(FixtureCalc!C1604="-","",IF(OR(FixtureCalc!E1604="blank row 1",FixtureCalc!E1604="blank row 2"),"","Matchweek "&amp;FixtureCalc!C1604)),"")</f>
        <v/>
      </c>
      <c r="E1608" s="146" t="str">
        <f>IFERROR(IF(LEN(INDEX(Settings!$D$6:$D$37,MATCH(Fixture!F1608,Settings!$C$6:$C$37,0)))=0,"",INDEX(Settings!$D$6:$D$37,MATCH(Fixture!F1608,Settings!$C$6:$C$37,0))),"")</f>
        <v/>
      </c>
      <c r="F1608" s="187" t="str">
        <f>IFERROR(IF(FixtureCalc!C1604="-","",IF(OR(FixtureCalc!E1604="blank row 1",FixtureCalc!E1604="blank row 2"),"", IF(LEN(INDEX(Settings!$C$6:$C$37,FixtureCalc!E1604))=0,"BYE",INDEX(Settings!$C$6:$C$37,FixtureCalc!E1604))  )),"")</f>
        <v/>
      </c>
      <c r="G1608" s="113"/>
      <c r="H1608" s="82"/>
      <c r="I1608" s="113"/>
      <c r="J1608" s="177" t="str">
        <f>IFERROR(IF(FixtureCalc!C1604="-","",IF(OR(FixtureCalc!F1604="blank row 1",FixtureCalc!F1604="blank row 2"),"",IF(LEN(INDEX(Settings!$C$6:$C$37,FixtureCalc!F1604))=0,"BYE",INDEX(Settings!$C$6:$C$37,FixtureCalc!F1604)) )),"")</f>
        <v/>
      </c>
      <c r="K1608" s="90"/>
      <c r="L1608" s="195" t="str">
        <f t="shared" si="149"/>
        <v/>
      </c>
      <c r="S1608" s="201" t="str">
        <f t="shared" ref="S1608:S1671" si="151">IFERROR(IF(AND(LEN(F1608)&gt;0,LEN(J1608)&gt;0),"YES","NO"),"")</f>
        <v>NO</v>
      </c>
      <c r="T1608" s="201" t="str">
        <f t="shared" ref="T1608:T1671" si="152">IFERROR(IF(OR(F1608="BYE",J1608="BYE"),"YES","NO"),"")</f>
        <v>NO</v>
      </c>
      <c r="U1608" s="201" t="str">
        <f t="shared" ref="U1608:U1671" si="153">IF(OR(LEN(G1608)=0,LEN(I1608)=0),"NO","YES")</f>
        <v>NO</v>
      </c>
      <c r="V1608" s="139">
        <f t="shared" ref="V1608:V1671" si="154">IF(LEN(D1608)=0,0,COUNTIFS($D$8:$D$1750,D1608,$G$8:$G$1750,"&lt;&gt;"&amp;"",$I$8:$I$1750,"&lt;&gt;"&amp;""))</f>
        <v>0</v>
      </c>
      <c r="W1608" s="199" t="str">
        <f t="shared" si="150"/>
        <v/>
      </c>
    </row>
    <row r="1609" spans="1:23" ht="18" customHeight="1" x14ac:dyDescent="0.25">
      <c r="A1609" s="69"/>
      <c r="B1609" s="81"/>
      <c r="C1609" s="110"/>
      <c r="D1609" s="145" t="str">
        <f>IFERROR(IF(FixtureCalc!C1605="-","",IF(OR(FixtureCalc!E1605="blank row 1",FixtureCalc!E1605="blank row 2"),"","Matchweek "&amp;FixtureCalc!C1605)),"")</f>
        <v/>
      </c>
      <c r="E1609" s="146" t="str">
        <f>IFERROR(IF(LEN(INDEX(Settings!$D$6:$D$37,MATCH(Fixture!F1609,Settings!$C$6:$C$37,0)))=0,"",INDEX(Settings!$D$6:$D$37,MATCH(Fixture!F1609,Settings!$C$6:$C$37,0))),"")</f>
        <v/>
      </c>
      <c r="F1609" s="187" t="str">
        <f>IFERROR(IF(FixtureCalc!C1605="-","",IF(OR(FixtureCalc!E1605="blank row 1",FixtureCalc!E1605="blank row 2"),"", IF(LEN(INDEX(Settings!$C$6:$C$37,FixtureCalc!E1605))=0,"BYE",INDEX(Settings!$C$6:$C$37,FixtureCalc!E1605))  )),"")</f>
        <v/>
      </c>
      <c r="G1609" s="113"/>
      <c r="H1609" s="82"/>
      <c r="I1609" s="113"/>
      <c r="J1609" s="177" t="str">
        <f>IFERROR(IF(FixtureCalc!C1605="-","",IF(OR(FixtureCalc!F1605="blank row 1",FixtureCalc!F1605="blank row 2"),"",IF(LEN(INDEX(Settings!$C$6:$C$37,FixtureCalc!F1605))=0,"BYE",INDEX(Settings!$C$6:$C$37,FixtureCalc!F1605)) )),"")</f>
        <v/>
      </c>
      <c r="K1609" s="90"/>
      <c r="L1609" s="195" t="str">
        <f t="shared" ref="L1609:L1672" si="155">IFERROR(IF(LEN(W1609)&gt;0,"←",""),"")</f>
        <v/>
      </c>
      <c r="S1609" s="201" t="str">
        <f t="shared" si="151"/>
        <v>NO</v>
      </c>
      <c r="T1609" s="201" t="str">
        <f t="shared" si="152"/>
        <v>NO</v>
      </c>
      <c r="U1609" s="201" t="str">
        <f t="shared" si="153"/>
        <v>NO</v>
      </c>
      <c r="V1609" s="139">
        <f t="shared" si="154"/>
        <v>0</v>
      </c>
      <c r="W1609" s="199" t="str">
        <f t="shared" si="150"/>
        <v/>
      </c>
    </row>
    <row r="1610" spans="1:23" ht="18" customHeight="1" x14ac:dyDescent="0.25">
      <c r="A1610" s="69"/>
      <c r="B1610" s="81"/>
      <c r="C1610" s="110"/>
      <c r="D1610" s="145" t="str">
        <f>IFERROR(IF(FixtureCalc!C1606="-","",IF(OR(FixtureCalc!E1606="blank row 1",FixtureCalc!E1606="blank row 2"),"","Matchweek "&amp;FixtureCalc!C1606)),"")</f>
        <v/>
      </c>
      <c r="E1610" s="146" t="str">
        <f>IFERROR(IF(LEN(INDEX(Settings!$D$6:$D$37,MATCH(Fixture!F1610,Settings!$C$6:$C$37,0)))=0,"",INDEX(Settings!$D$6:$D$37,MATCH(Fixture!F1610,Settings!$C$6:$C$37,0))),"")</f>
        <v/>
      </c>
      <c r="F1610" s="187" t="str">
        <f>IFERROR(IF(FixtureCalc!C1606="-","",IF(OR(FixtureCalc!E1606="blank row 1",FixtureCalc!E1606="blank row 2"),"", IF(LEN(INDEX(Settings!$C$6:$C$37,FixtureCalc!E1606))=0,"BYE",INDEX(Settings!$C$6:$C$37,FixtureCalc!E1606))  )),"")</f>
        <v/>
      </c>
      <c r="G1610" s="113"/>
      <c r="H1610" s="82"/>
      <c r="I1610" s="113"/>
      <c r="J1610" s="177" t="str">
        <f>IFERROR(IF(FixtureCalc!C1606="-","",IF(OR(FixtureCalc!F1606="blank row 1",FixtureCalc!F1606="blank row 2"),"",IF(LEN(INDEX(Settings!$C$6:$C$37,FixtureCalc!F1606))=0,"BYE",INDEX(Settings!$C$6:$C$37,FixtureCalc!F1606)) )),"")</f>
        <v/>
      </c>
      <c r="K1610" s="90"/>
      <c r="L1610" s="195" t="str">
        <f t="shared" si="155"/>
        <v/>
      </c>
      <c r="S1610" s="201" t="str">
        <f t="shared" si="151"/>
        <v>NO</v>
      </c>
      <c r="T1610" s="201" t="str">
        <f t="shared" si="152"/>
        <v>NO</v>
      </c>
      <c r="U1610" s="201" t="str">
        <f t="shared" si="153"/>
        <v>NO</v>
      </c>
      <c r="V1610" s="139">
        <f t="shared" si="154"/>
        <v>0</v>
      </c>
      <c r="W1610" s="199" t="str">
        <f t="shared" ref="W1610:W1673" si="156">IF(S1610="YES",IF(T1610="YES",IF(U1610="YES","← Delete the scores",""),IF(AND(U1610="NO",V1610&gt;0),"← Insert the scores of both teams","")),IF(U1610="YES","← Delete the scores",""))</f>
        <v/>
      </c>
    </row>
    <row r="1611" spans="1:23" ht="18" customHeight="1" x14ac:dyDescent="0.25">
      <c r="A1611" s="69"/>
      <c r="B1611" s="81"/>
      <c r="C1611" s="110"/>
      <c r="D1611" s="145" t="str">
        <f>IFERROR(IF(FixtureCalc!C1607="-","",IF(OR(FixtureCalc!E1607="blank row 1",FixtureCalc!E1607="blank row 2"),"","Matchweek "&amp;FixtureCalc!C1607)),"")</f>
        <v/>
      </c>
      <c r="E1611" s="146" t="str">
        <f>IFERROR(IF(LEN(INDEX(Settings!$D$6:$D$37,MATCH(Fixture!F1611,Settings!$C$6:$C$37,0)))=0,"",INDEX(Settings!$D$6:$D$37,MATCH(Fixture!F1611,Settings!$C$6:$C$37,0))),"")</f>
        <v/>
      </c>
      <c r="F1611" s="187" t="str">
        <f>IFERROR(IF(FixtureCalc!C1607="-","",IF(OR(FixtureCalc!E1607="blank row 1",FixtureCalc!E1607="blank row 2"),"", IF(LEN(INDEX(Settings!$C$6:$C$37,FixtureCalc!E1607))=0,"BYE",INDEX(Settings!$C$6:$C$37,FixtureCalc!E1607))  )),"")</f>
        <v/>
      </c>
      <c r="G1611" s="113"/>
      <c r="H1611" s="82"/>
      <c r="I1611" s="113"/>
      <c r="J1611" s="177" t="str">
        <f>IFERROR(IF(FixtureCalc!C1607="-","",IF(OR(FixtureCalc!F1607="blank row 1",FixtureCalc!F1607="blank row 2"),"",IF(LEN(INDEX(Settings!$C$6:$C$37,FixtureCalc!F1607))=0,"BYE",INDEX(Settings!$C$6:$C$37,FixtureCalc!F1607)) )),"")</f>
        <v/>
      </c>
      <c r="K1611" s="90"/>
      <c r="L1611" s="195" t="str">
        <f t="shared" si="155"/>
        <v/>
      </c>
      <c r="S1611" s="201" t="str">
        <f t="shared" si="151"/>
        <v>NO</v>
      </c>
      <c r="T1611" s="201" t="str">
        <f t="shared" si="152"/>
        <v>NO</v>
      </c>
      <c r="U1611" s="201" t="str">
        <f t="shared" si="153"/>
        <v>NO</v>
      </c>
      <c r="V1611" s="139">
        <f t="shared" si="154"/>
        <v>0</v>
      </c>
      <c r="W1611" s="199" t="str">
        <f t="shared" si="156"/>
        <v/>
      </c>
    </row>
    <row r="1612" spans="1:23" ht="18" customHeight="1" x14ac:dyDescent="0.25">
      <c r="A1612" s="69"/>
      <c r="B1612" s="81"/>
      <c r="C1612" s="110"/>
      <c r="D1612" s="145" t="str">
        <f>IFERROR(IF(FixtureCalc!C1608="-","",IF(OR(FixtureCalc!E1608="blank row 1",FixtureCalc!E1608="blank row 2"),"","Matchweek "&amp;FixtureCalc!C1608)),"")</f>
        <v/>
      </c>
      <c r="E1612" s="146" t="str">
        <f>IFERROR(IF(LEN(INDEX(Settings!$D$6:$D$37,MATCH(Fixture!F1612,Settings!$C$6:$C$37,0)))=0,"",INDEX(Settings!$D$6:$D$37,MATCH(Fixture!F1612,Settings!$C$6:$C$37,0))),"")</f>
        <v/>
      </c>
      <c r="F1612" s="187" t="str">
        <f>IFERROR(IF(FixtureCalc!C1608="-","",IF(OR(FixtureCalc!E1608="blank row 1",FixtureCalc!E1608="blank row 2"),"", IF(LEN(INDEX(Settings!$C$6:$C$37,FixtureCalc!E1608))=0,"BYE",INDEX(Settings!$C$6:$C$37,FixtureCalc!E1608))  )),"")</f>
        <v/>
      </c>
      <c r="G1612" s="113"/>
      <c r="H1612" s="82"/>
      <c r="I1612" s="113"/>
      <c r="J1612" s="177" t="str">
        <f>IFERROR(IF(FixtureCalc!C1608="-","",IF(OR(FixtureCalc!F1608="blank row 1",FixtureCalc!F1608="blank row 2"),"",IF(LEN(INDEX(Settings!$C$6:$C$37,FixtureCalc!F1608))=0,"BYE",INDEX(Settings!$C$6:$C$37,FixtureCalc!F1608)) )),"")</f>
        <v/>
      </c>
      <c r="K1612" s="90"/>
      <c r="L1612" s="195" t="str">
        <f t="shared" si="155"/>
        <v/>
      </c>
      <c r="S1612" s="201" t="str">
        <f t="shared" si="151"/>
        <v>NO</v>
      </c>
      <c r="T1612" s="201" t="str">
        <f t="shared" si="152"/>
        <v>NO</v>
      </c>
      <c r="U1612" s="201" t="str">
        <f t="shared" si="153"/>
        <v>NO</v>
      </c>
      <c r="V1612" s="139">
        <f t="shared" si="154"/>
        <v>0</v>
      </c>
      <c r="W1612" s="199" t="str">
        <f t="shared" si="156"/>
        <v/>
      </c>
    </row>
    <row r="1613" spans="1:23" ht="18" customHeight="1" x14ac:dyDescent="0.25">
      <c r="A1613" s="69"/>
      <c r="B1613" s="81"/>
      <c r="C1613" s="110"/>
      <c r="D1613" s="145" t="str">
        <f>IFERROR(IF(FixtureCalc!C1609="-","",IF(OR(FixtureCalc!E1609="blank row 1",FixtureCalc!E1609="blank row 2"),"","Matchweek "&amp;FixtureCalc!C1609)),"")</f>
        <v/>
      </c>
      <c r="E1613" s="146" t="str">
        <f>IFERROR(IF(LEN(INDEX(Settings!$D$6:$D$37,MATCH(Fixture!F1613,Settings!$C$6:$C$37,0)))=0,"",INDEX(Settings!$D$6:$D$37,MATCH(Fixture!F1613,Settings!$C$6:$C$37,0))),"")</f>
        <v/>
      </c>
      <c r="F1613" s="187" t="str">
        <f>IFERROR(IF(FixtureCalc!C1609="-","",IF(OR(FixtureCalc!E1609="blank row 1",FixtureCalc!E1609="blank row 2"),"", IF(LEN(INDEX(Settings!$C$6:$C$37,FixtureCalc!E1609))=0,"BYE",INDEX(Settings!$C$6:$C$37,FixtureCalc!E1609))  )),"")</f>
        <v/>
      </c>
      <c r="G1613" s="113"/>
      <c r="H1613" s="82"/>
      <c r="I1613" s="113"/>
      <c r="J1613" s="177" t="str">
        <f>IFERROR(IF(FixtureCalc!C1609="-","",IF(OR(FixtureCalc!F1609="blank row 1",FixtureCalc!F1609="blank row 2"),"",IF(LEN(INDEX(Settings!$C$6:$C$37,FixtureCalc!F1609))=0,"BYE",INDEX(Settings!$C$6:$C$37,FixtureCalc!F1609)) )),"")</f>
        <v/>
      </c>
      <c r="K1613" s="90"/>
      <c r="L1613" s="195" t="str">
        <f t="shared" si="155"/>
        <v/>
      </c>
      <c r="S1613" s="201" t="str">
        <f t="shared" si="151"/>
        <v>NO</v>
      </c>
      <c r="T1613" s="201" t="str">
        <f t="shared" si="152"/>
        <v>NO</v>
      </c>
      <c r="U1613" s="201" t="str">
        <f t="shared" si="153"/>
        <v>NO</v>
      </c>
      <c r="V1613" s="139">
        <f t="shared" si="154"/>
        <v>0</v>
      </c>
      <c r="W1613" s="199" t="str">
        <f t="shared" si="156"/>
        <v/>
      </c>
    </row>
    <row r="1614" spans="1:23" ht="18" customHeight="1" x14ac:dyDescent="0.25">
      <c r="A1614" s="69"/>
      <c r="B1614" s="81"/>
      <c r="C1614" s="110"/>
      <c r="D1614" s="145" t="str">
        <f>IFERROR(IF(FixtureCalc!C1610="-","",IF(OR(FixtureCalc!E1610="blank row 1",FixtureCalc!E1610="blank row 2"),"","Matchweek "&amp;FixtureCalc!C1610)),"")</f>
        <v/>
      </c>
      <c r="E1614" s="146" t="str">
        <f>IFERROR(IF(LEN(INDEX(Settings!$D$6:$D$37,MATCH(Fixture!F1614,Settings!$C$6:$C$37,0)))=0,"",INDEX(Settings!$D$6:$D$37,MATCH(Fixture!F1614,Settings!$C$6:$C$37,0))),"")</f>
        <v/>
      </c>
      <c r="F1614" s="187" t="str">
        <f>IFERROR(IF(FixtureCalc!C1610="-","",IF(OR(FixtureCalc!E1610="blank row 1",FixtureCalc!E1610="blank row 2"),"", IF(LEN(INDEX(Settings!$C$6:$C$37,FixtureCalc!E1610))=0,"BYE",INDEX(Settings!$C$6:$C$37,FixtureCalc!E1610))  )),"")</f>
        <v/>
      </c>
      <c r="G1614" s="113"/>
      <c r="H1614" s="82"/>
      <c r="I1614" s="113"/>
      <c r="J1614" s="177" t="str">
        <f>IFERROR(IF(FixtureCalc!C1610="-","",IF(OR(FixtureCalc!F1610="blank row 1",FixtureCalc!F1610="blank row 2"),"",IF(LEN(INDEX(Settings!$C$6:$C$37,FixtureCalc!F1610))=0,"BYE",INDEX(Settings!$C$6:$C$37,FixtureCalc!F1610)) )),"")</f>
        <v/>
      </c>
      <c r="K1614" s="90"/>
      <c r="L1614" s="195" t="str">
        <f t="shared" si="155"/>
        <v/>
      </c>
      <c r="S1614" s="201" t="str">
        <f t="shared" si="151"/>
        <v>NO</v>
      </c>
      <c r="T1614" s="201" t="str">
        <f t="shared" si="152"/>
        <v>NO</v>
      </c>
      <c r="U1614" s="201" t="str">
        <f t="shared" si="153"/>
        <v>NO</v>
      </c>
      <c r="V1614" s="139">
        <f t="shared" si="154"/>
        <v>0</v>
      </c>
      <c r="W1614" s="199" t="str">
        <f t="shared" si="156"/>
        <v/>
      </c>
    </row>
    <row r="1615" spans="1:23" ht="18" customHeight="1" x14ac:dyDescent="0.25">
      <c r="A1615" s="69"/>
      <c r="B1615" s="81"/>
      <c r="C1615" s="110"/>
      <c r="D1615" s="145" t="str">
        <f>IFERROR(IF(FixtureCalc!C1611="-","",IF(OR(FixtureCalc!E1611="blank row 1",FixtureCalc!E1611="blank row 2"),"","Matchweek "&amp;FixtureCalc!C1611)),"")</f>
        <v/>
      </c>
      <c r="E1615" s="146" t="str">
        <f>IFERROR(IF(LEN(INDEX(Settings!$D$6:$D$37,MATCH(Fixture!F1615,Settings!$C$6:$C$37,0)))=0,"",INDEX(Settings!$D$6:$D$37,MATCH(Fixture!F1615,Settings!$C$6:$C$37,0))),"")</f>
        <v/>
      </c>
      <c r="F1615" s="187" t="str">
        <f>IFERROR(IF(FixtureCalc!C1611="-","",IF(OR(FixtureCalc!E1611="blank row 1",FixtureCalc!E1611="blank row 2"),"", IF(LEN(INDEX(Settings!$C$6:$C$37,FixtureCalc!E1611))=0,"BYE",INDEX(Settings!$C$6:$C$37,FixtureCalc!E1611))  )),"")</f>
        <v/>
      </c>
      <c r="G1615" s="113"/>
      <c r="H1615" s="82"/>
      <c r="I1615" s="113"/>
      <c r="J1615" s="177" t="str">
        <f>IFERROR(IF(FixtureCalc!C1611="-","",IF(OR(FixtureCalc!F1611="blank row 1",FixtureCalc!F1611="blank row 2"),"",IF(LEN(INDEX(Settings!$C$6:$C$37,FixtureCalc!F1611))=0,"BYE",INDEX(Settings!$C$6:$C$37,FixtureCalc!F1611)) )),"")</f>
        <v/>
      </c>
      <c r="K1615" s="90"/>
      <c r="L1615" s="195" t="str">
        <f t="shared" si="155"/>
        <v/>
      </c>
      <c r="S1615" s="201" t="str">
        <f t="shared" si="151"/>
        <v>NO</v>
      </c>
      <c r="T1615" s="201" t="str">
        <f t="shared" si="152"/>
        <v>NO</v>
      </c>
      <c r="U1615" s="201" t="str">
        <f t="shared" si="153"/>
        <v>NO</v>
      </c>
      <c r="V1615" s="139">
        <f t="shared" si="154"/>
        <v>0</v>
      </c>
      <c r="W1615" s="199" t="str">
        <f t="shared" si="156"/>
        <v/>
      </c>
    </row>
    <row r="1616" spans="1:23" ht="18" customHeight="1" x14ac:dyDescent="0.25">
      <c r="A1616" s="69"/>
      <c r="B1616" s="81"/>
      <c r="C1616" s="110"/>
      <c r="D1616" s="145" t="str">
        <f>IFERROR(IF(FixtureCalc!C1612="-","",IF(OR(FixtureCalc!E1612="blank row 1",FixtureCalc!E1612="blank row 2"),"","Matchweek "&amp;FixtureCalc!C1612)),"")</f>
        <v/>
      </c>
      <c r="E1616" s="146" t="str">
        <f>IFERROR(IF(LEN(INDEX(Settings!$D$6:$D$37,MATCH(Fixture!F1616,Settings!$C$6:$C$37,0)))=0,"",INDEX(Settings!$D$6:$D$37,MATCH(Fixture!F1616,Settings!$C$6:$C$37,0))),"")</f>
        <v/>
      </c>
      <c r="F1616" s="187" t="str">
        <f>IFERROR(IF(FixtureCalc!C1612="-","",IF(OR(FixtureCalc!E1612="blank row 1",FixtureCalc!E1612="blank row 2"),"", IF(LEN(INDEX(Settings!$C$6:$C$37,FixtureCalc!E1612))=0,"BYE",INDEX(Settings!$C$6:$C$37,FixtureCalc!E1612))  )),"")</f>
        <v/>
      </c>
      <c r="G1616" s="113"/>
      <c r="H1616" s="82"/>
      <c r="I1616" s="113"/>
      <c r="J1616" s="177" t="str">
        <f>IFERROR(IF(FixtureCalc!C1612="-","",IF(OR(FixtureCalc!F1612="blank row 1",FixtureCalc!F1612="blank row 2"),"",IF(LEN(INDEX(Settings!$C$6:$C$37,FixtureCalc!F1612))=0,"BYE",INDEX(Settings!$C$6:$C$37,FixtureCalc!F1612)) )),"")</f>
        <v/>
      </c>
      <c r="K1616" s="90"/>
      <c r="L1616" s="195" t="str">
        <f t="shared" si="155"/>
        <v/>
      </c>
      <c r="S1616" s="201" t="str">
        <f t="shared" si="151"/>
        <v>NO</v>
      </c>
      <c r="T1616" s="201" t="str">
        <f t="shared" si="152"/>
        <v>NO</v>
      </c>
      <c r="U1616" s="201" t="str">
        <f t="shared" si="153"/>
        <v>NO</v>
      </c>
      <c r="V1616" s="139">
        <f t="shared" si="154"/>
        <v>0</v>
      </c>
      <c r="W1616" s="199" t="str">
        <f t="shared" si="156"/>
        <v/>
      </c>
    </row>
    <row r="1617" spans="1:23" ht="18" customHeight="1" x14ac:dyDescent="0.25">
      <c r="A1617" s="69"/>
      <c r="B1617" s="81"/>
      <c r="C1617" s="110"/>
      <c r="D1617" s="145" t="str">
        <f>IFERROR(IF(FixtureCalc!C1613="-","",IF(OR(FixtureCalc!E1613="blank row 1",FixtureCalc!E1613="blank row 2"),"","Matchweek "&amp;FixtureCalc!C1613)),"")</f>
        <v/>
      </c>
      <c r="E1617" s="146" t="str">
        <f>IFERROR(IF(LEN(INDEX(Settings!$D$6:$D$37,MATCH(Fixture!F1617,Settings!$C$6:$C$37,0)))=0,"",INDEX(Settings!$D$6:$D$37,MATCH(Fixture!F1617,Settings!$C$6:$C$37,0))),"")</f>
        <v/>
      </c>
      <c r="F1617" s="187" t="str">
        <f>IFERROR(IF(FixtureCalc!C1613="-","",IF(OR(FixtureCalc!E1613="blank row 1",FixtureCalc!E1613="blank row 2"),"", IF(LEN(INDEX(Settings!$C$6:$C$37,FixtureCalc!E1613))=0,"BYE",INDEX(Settings!$C$6:$C$37,FixtureCalc!E1613))  )),"")</f>
        <v/>
      </c>
      <c r="G1617" s="113"/>
      <c r="H1617" s="82"/>
      <c r="I1617" s="113"/>
      <c r="J1617" s="177" t="str">
        <f>IFERROR(IF(FixtureCalc!C1613="-","",IF(OR(FixtureCalc!F1613="blank row 1",FixtureCalc!F1613="blank row 2"),"",IF(LEN(INDEX(Settings!$C$6:$C$37,FixtureCalc!F1613))=0,"BYE",INDEX(Settings!$C$6:$C$37,FixtureCalc!F1613)) )),"")</f>
        <v/>
      </c>
      <c r="K1617" s="90"/>
      <c r="L1617" s="195" t="str">
        <f t="shared" si="155"/>
        <v/>
      </c>
      <c r="S1617" s="201" t="str">
        <f t="shared" si="151"/>
        <v>NO</v>
      </c>
      <c r="T1617" s="201" t="str">
        <f t="shared" si="152"/>
        <v>NO</v>
      </c>
      <c r="U1617" s="201" t="str">
        <f t="shared" si="153"/>
        <v>NO</v>
      </c>
      <c r="V1617" s="139">
        <f t="shared" si="154"/>
        <v>0</v>
      </c>
      <c r="W1617" s="199" t="str">
        <f t="shared" si="156"/>
        <v/>
      </c>
    </row>
    <row r="1618" spans="1:23" ht="18" customHeight="1" x14ac:dyDescent="0.25">
      <c r="A1618" s="69"/>
      <c r="B1618" s="81"/>
      <c r="C1618" s="110"/>
      <c r="D1618" s="145" t="str">
        <f>IFERROR(IF(FixtureCalc!C1614="-","",IF(OR(FixtureCalc!E1614="blank row 1",FixtureCalc!E1614="blank row 2"),"","Matchweek "&amp;FixtureCalc!C1614)),"")</f>
        <v/>
      </c>
      <c r="E1618" s="146" t="str">
        <f>IFERROR(IF(LEN(INDEX(Settings!$D$6:$D$37,MATCH(Fixture!F1618,Settings!$C$6:$C$37,0)))=0,"",INDEX(Settings!$D$6:$D$37,MATCH(Fixture!F1618,Settings!$C$6:$C$37,0))),"")</f>
        <v/>
      </c>
      <c r="F1618" s="187" t="str">
        <f>IFERROR(IF(FixtureCalc!C1614="-","",IF(OR(FixtureCalc!E1614="blank row 1",FixtureCalc!E1614="blank row 2"),"", IF(LEN(INDEX(Settings!$C$6:$C$37,FixtureCalc!E1614))=0,"BYE",INDEX(Settings!$C$6:$C$37,FixtureCalc!E1614))  )),"")</f>
        <v/>
      </c>
      <c r="G1618" s="113"/>
      <c r="H1618" s="82"/>
      <c r="I1618" s="113"/>
      <c r="J1618" s="177" t="str">
        <f>IFERROR(IF(FixtureCalc!C1614="-","",IF(OR(FixtureCalc!F1614="blank row 1",FixtureCalc!F1614="blank row 2"),"",IF(LEN(INDEX(Settings!$C$6:$C$37,FixtureCalc!F1614))=0,"BYE",INDEX(Settings!$C$6:$C$37,FixtureCalc!F1614)) )),"")</f>
        <v/>
      </c>
      <c r="K1618" s="90"/>
      <c r="L1618" s="195" t="str">
        <f t="shared" si="155"/>
        <v/>
      </c>
      <c r="S1618" s="201" t="str">
        <f t="shared" si="151"/>
        <v>NO</v>
      </c>
      <c r="T1618" s="201" t="str">
        <f t="shared" si="152"/>
        <v>NO</v>
      </c>
      <c r="U1618" s="201" t="str">
        <f t="shared" si="153"/>
        <v>NO</v>
      </c>
      <c r="V1618" s="139">
        <f t="shared" si="154"/>
        <v>0</v>
      </c>
      <c r="W1618" s="199" t="str">
        <f t="shared" si="156"/>
        <v/>
      </c>
    </row>
    <row r="1619" spans="1:23" ht="18" customHeight="1" x14ac:dyDescent="0.25">
      <c r="A1619" s="69"/>
      <c r="B1619" s="81"/>
      <c r="C1619" s="110"/>
      <c r="D1619" s="145" t="str">
        <f>IFERROR(IF(FixtureCalc!C1615="-","",IF(OR(FixtureCalc!E1615="blank row 1",FixtureCalc!E1615="blank row 2"),"","Matchweek "&amp;FixtureCalc!C1615)),"")</f>
        <v/>
      </c>
      <c r="E1619" s="146" t="str">
        <f>IFERROR(IF(LEN(INDEX(Settings!$D$6:$D$37,MATCH(Fixture!F1619,Settings!$C$6:$C$37,0)))=0,"",INDEX(Settings!$D$6:$D$37,MATCH(Fixture!F1619,Settings!$C$6:$C$37,0))),"")</f>
        <v/>
      </c>
      <c r="F1619" s="187" t="str">
        <f>IFERROR(IF(FixtureCalc!C1615="-","",IF(OR(FixtureCalc!E1615="blank row 1",FixtureCalc!E1615="blank row 2"),"", IF(LEN(INDEX(Settings!$C$6:$C$37,FixtureCalc!E1615))=0,"BYE",INDEX(Settings!$C$6:$C$37,FixtureCalc!E1615))  )),"")</f>
        <v/>
      </c>
      <c r="G1619" s="113"/>
      <c r="H1619" s="82"/>
      <c r="I1619" s="113"/>
      <c r="J1619" s="177" t="str">
        <f>IFERROR(IF(FixtureCalc!C1615="-","",IF(OR(FixtureCalc!F1615="blank row 1",FixtureCalc!F1615="blank row 2"),"",IF(LEN(INDEX(Settings!$C$6:$C$37,FixtureCalc!F1615))=0,"BYE",INDEX(Settings!$C$6:$C$37,FixtureCalc!F1615)) )),"")</f>
        <v/>
      </c>
      <c r="K1619" s="90"/>
      <c r="L1619" s="195" t="str">
        <f t="shared" si="155"/>
        <v/>
      </c>
      <c r="S1619" s="201" t="str">
        <f t="shared" si="151"/>
        <v>NO</v>
      </c>
      <c r="T1619" s="201" t="str">
        <f t="shared" si="152"/>
        <v>NO</v>
      </c>
      <c r="U1619" s="201" t="str">
        <f t="shared" si="153"/>
        <v>NO</v>
      </c>
      <c r="V1619" s="139">
        <f t="shared" si="154"/>
        <v>0</v>
      </c>
      <c r="W1619" s="199" t="str">
        <f t="shared" si="156"/>
        <v/>
      </c>
    </row>
    <row r="1620" spans="1:23" ht="18" customHeight="1" x14ac:dyDescent="0.25">
      <c r="A1620" s="69"/>
      <c r="B1620" s="81"/>
      <c r="C1620" s="110"/>
      <c r="D1620" s="145" t="str">
        <f>IFERROR(IF(FixtureCalc!C1616="-","",IF(OR(FixtureCalc!E1616="blank row 1",FixtureCalc!E1616="blank row 2"),"","Matchweek "&amp;FixtureCalc!C1616)),"")</f>
        <v/>
      </c>
      <c r="E1620" s="146" t="str">
        <f>IFERROR(IF(LEN(INDEX(Settings!$D$6:$D$37,MATCH(Fixture!F1620,Settings!$C$6:$C$37,0)))=0,"",INDEX(Settings!$D$6:$D$37,MATCH(Fixture!F1620,Settings!$C$6:$C$37,0))),"")</f>
        <v/>
      </c>
      <c r="F1620" s="187" t="str">
        <f>IFERROR(IF(FixtureCalc!C1616="-","",IF(OR(FixtureCalc!E1616="blank row 1",FixtureCalc!E1616="blank row 2"),"", IF(LEN(INDEX(Settings!$C$6:$C$37,FixtureCalc!E1616))=0,"BYE",INDEX(Settings!$C$6:$C$37,FixtureCalc!E1616))  )),"")</f>
        <v/>
      </c>
      <c r="G1620" s="113"/>
      <c r="H1620" s="82"/>
      <c r="I1620" s="113"/>
      <c r="J1620" s="177" t="str">
        <f>IFERROR(IF(FixtureCalc!C1616="-","",IF(OR(FixtureCalc!F1616="blank row 1",FixtureCalc!F1616="blank row 2"),"",IF(LEN(INDEX(Settings!$C$6:$C$37,FixtureCalc!F1616))=0,"BYE",INDEX(Settings!$C$6:$C$37,FixtureCalc!F1616)) )),"")</f>
        <v/>
      </c>
      <c r="K1620" s="90"/>
      <c r="L1620" s="195" t="str">
        <f t="shared" si="155"/>
        <v/>
      </c>
      <c r="S1620" s="201" t="str">
        <f t="shared" si="151"/>
        <v>NO</v>
      </c>
      <c r="T1620" s="201" t="str">
        <f t="shared" si="152"/>
        <v>NO</v>
      </c>
      <c r="U1620" s="201" t="str">
        <f t="shared" si="153"/>
        <v>NO</v>
      </c>
      <c r="V1620" s="139">
        <f t="shared" si="154"/>
        <v>0</v>
      </c>
      <c r="W1620" s="199" t="str">
        <f t="shared" si="156"/>
        <v/>
      </c>
    </row>
    <row r="1621" spans="1:23" ht="18" customHeight="1" x14ac:dyDescent="0.25">
      <c r="A1621" s="69"/>
      <c r="B1621" s="81"/>
      <c r="C1621" s="110"/>
      <c r="D1621" s="145" t="str">
        <f>IFERROR(IF(FixtureCalc!C1617="-","",IF(OR(FixtureCalc!E1617="blank row 1",FixtureCalc!E1617="blank row 2"),"","Matchweek "&amp;FixtureCalc!C1617)),"")</f>
        <v/>
      </c>
      <c r="E1621" s="146" t="str">
        <f>IFERROR(IF(LEN(INDEX(Settings!$D$6:$D$37,MATCH(Fixture!F1621,Settings!$C$6:$C$37,0)))=0,"",INDEX(Settings!$D$6:$D$37,MATCH(Fixture!F1621,Settings!$C$6:$C$37,0))),"")</f>
        <v/>
      </c>
      <c r="F1621" s="187" t="str">
        <f>IFERROR(IF(FixtureCalc!C1617="-","",IF(OR(FixtureCalc!E1617="blank row 1",FixtureCalc!E1617="blank row 2"),"", IF(LEN(INDEX(Settings!$C$6:$C$37,FixtureCalc!E1617))=0,"BYE",INDEX(Settings!$C$6:$C$37,FixtureCalc!E1617))  )),"")</f>
        <v/>
      </c>
      <c r="G1621" s="113"/>
      <c r="H1621" s="82"/>
      <c r="I1621" s="113"/>
      <c r="J1621" s="177" t="str">
        <f>IFERROR(IF(FixtureCalc!C1617="-","",IF(OR(FixtureCalc!F1617="blank row 1",FixtureCalc!F1617="blank row 2"),"",IF(LEN(INDEX(Settings!$C$6:$C$37,FixtureCalc!F1617))=0,"BYE",INDEX(Settings!$C$6:$C$37,FixtureCalc!F1617)) )),"")</f>
        <v/>
      </c>
      <c r="K1621" s="90"/>
      <c r="L1621" s="195" t="str">
        <f t="shared" si="155"/>
        <v/>
      </c>
      <c r="S1621" s="201" t="str">
        <f t="shared" si="151"/>
        <v>NO</v>
      </c>
      <c r="T1621" s="201" t="str">
        <f t="shared" si="152"/>
        <v>NO</v>
      </c>
      <c r="U1621" s="201" t="str">
        <f t="shared" si="153"/>
        <v>NO</v>
      </c>
      <c r="V1621" s="139">
        <f t="shared" si="154"/>
        <v>0</v>
      </c>
      <c r="W1621" s="199" t="str">
        <f t="shared" si="156"/>
        <v/>
      </c>
    </row>
    <row r="1622" spans="1:23" ht="18" customHeight="1" x14ac:dyDescent="0.25">
      <c r="A1622" s="69"/>
      <c r="B1622" s="81"/>
      <c r="C1622" s="110"/>
      <c r="D1622" s="145" t="str">
        <f>IFERROR(IF(FixtureCalc!C1618="-","",IF(OR(FixtureCalc!E1618="blank row 1",FixtureCalc!E1618="blank row 2"),"","Matchweek "&amp;FixtureCalc!C1618)),"")</f>
        <v/>
      </c>
      <c r="E1622" s="146" t="str">
        <f>IFERROR(IF(LEN(INDEX(Settings!$D$6:$D$37,MATCH(Fixture!F1622,Settings!$C$6:$C$37,0)))=0,"",INDEX(Settings!$D$6:$D$37,MATCH(Fixture!F1622,Settings!$C$6:$C$37,0))),"")</f>
        <v/>
      </c>
      <c r="F1622" s="187" t="str">
        <f>IFERROR(IF(FixtureCalc!C1618="-","",IF(OR(FixtureCalc!E1618="blank row 1",FixtureCalc!E1618="blank row 2"),"", IF(LEN(INDEX(Settings!$C$6:$C$37,FixtureCalc!E1618))=0,"BYE",INDEX(Settings!$C$6:$C$37,FixtureCalc!E1618))  )),"")</f>
        <v/>
      </c>
      <c r="G1622" s="113"/>
      <c r="H1622" s="82"/>
      <c r="I1622" s="113"/>
      <c r="J1622" s="177" t="str">
        <f>IFERROR(IF(FixtureCalc!C1618="-","",IF(OR(FixtureCalc!F1618="blank row 1",FixtureCalc!F1618="blank row 2"),"",IF(LEN(INDEX(Settings!$C$6:$C$37,FixtureCalc!F1618))=0,"BYE",INDEX(Settings!$C$6:$C$37,FixtureCalc!F1618)) )),"")</f>
        <v/>
      </c>
      <c r="K1622" s="90"/>
      <c r="L1622" s="195" t="str">
        <f t="shared" si="155"/>
        <v/>
      </c>
      <c r="S1622" s="201" t="str">
        <f t="shared" si="151"/>
        <v>NO</v>
      </c>
      <c r="T1622" s="201" t="str">
        <f t="shared" si="152"/>
        <v>NO</v>
      </c>
      <c r="U1622" s="201" t="str">
        <f t="shared" si="153"/>
        <v>NO</v>
      </c>
      <c r="V1622" s="139">
        <f t="shared" si="154"/>
        <v>0</v>
      </c>
      <c r="W1622" s="199" t="str">
        <f t="shared" si="156"/>
        <v/>
      </c>
    </row>
    <row r="1623" spans="1:23" ht="18" customHeight="1" x14ac:dyDescent="0.25">
      <c r="A1623" s="69"/>
      <c r="B1623" s="81"/>
      <c r="C1623" s="110"/>
      <c r="D1623" s="145" t="str">
        <f>IFERROR(IF(FixtureCalc!C1619="-","",IF(OR(FixtureCalc!E1619="blank row 1",FixtureCalc!E1619="blank row 2"),"","Matchweek "&amp;FixtureCalc!C1619)),"")</f>
        <v/>
      </c>
      <c r="E1623" s="146" t="str">
        <f>IFERROR(IF(LEN(INDEX(Settings!$D$6:$D$37,MATCH(Fixture!F1623,Settings!$C$6:$C$37,0)))=0,"",INDEX(Settings!$D$6:$D$37,MATCH(Fixture!F1623,Settings!$C$6:$C$37,0))),"")</f>
        <v/>
      </c>
      <c r="F1623" s="187" t="str">
        <f>IFERROR(IF(FixtureCalc!C1619="-","",IF(OR(FixtureCalc!E1619="blank row 1",FixtureCalc!E1619="blank row 2"),"", IF(LEN(INDEX(Settings!$C$6:$C$37,FixtureCalc!E1619))=0,"BYE",INDEX(Settings!$C$6:$C$37,FixtureCalc!E1619))  )),"")</f>
        <v/>
      </c>
      <c r="G1623" s="113"/>
      <c r="H1623" s="82"/>
      <c r="I1623" s="113"/>
      <c r="J1623" s="177" t="str">
        <f>IFERROR(IF(FixtureCalc!C1619="-","",IF(OR(FixtureCalc!F1619="blank row 1",FixtureCalc!F1619="blank row 2"),"",IF(LEN(INDEX(Settings!$C$6:$C$37,FixtureCalc!F1619))=0,"BYE",INDEX(Settings!$C$6:$C$37,FixtureCalc!F1619)) )),"")</f>
        <v/>
      </c>
      <c r="K1623" s="90"/>
      <c r="L1623" s="195" t="str">
        <f t="shared" si="155"/>
        <v/>
      </c>
      <c r="S1623" s="201" t="str">
        <f t="shared" si="151"/>
        <v>NO</v>
      </c>
      <c r="T1623" s="201" t="str">
        <f t="shared" si="152"/>
        <v>NO</v>
      </c>
      <c r="U1623" s="201" t="str">
        <f t="shared" si="153"/>
        <v>NO</v>
      </c>
      <c r="V1623" s="139">
        <f t="shared" si="154"/>
        <v>0</v>
      </c>
      <c r="W1623" s="199" t="str">
        <f t="shared" si="156"/>
        <v/>
      </c>
    </row>
    <row r="1624" spans="1:23" ht="18" customHeight="1" x14ac:dyDescent="0.25">
      <c r="A1624" s="69"/>
      <c r="B1624" s="81"/>
      <c r="C1624" s="110"/>
      <c r="D1624" s="145" t="str">
        <f>IFERROR(IF(FixtureCalc!C1620="-","",IF(OR(FixtureCalc!E1620="blank row 1",FixtureCalc!E1620="blank row 2"),"","Matchweek "&amp;FixtureCalc!C1620)),"")</f>
        <v/>
      </c>
      <c r="E1624" s="146" t="str">
        <f>IFERROR(IF(LEN(INDEX(Settings!$D$6:$D$37,MATCH(Fixture!F1624,Settings!$C$6:$C$37,0)))=0,"",INDEX(Settings!$D$6:$D$37,MATCH(Fixture!F1624,Settings!$C$6:$C$37,0))),"")</f>
        <v/>
      </c>
      <c r="F1624" s="187" t="str">
        <f>IFERROR(IF(FixtureCalc!C1620="-","",IF(OR(FixtureCalc!E1620="blank row 1",FixtureCalc!E1620="blank row 2"),"", IF(LEN(INDEX(Settings!$C$6:$C$37,FixtureCalc!E1620))=0,"BYE",INDEX(Settings!$C$6:$C$37,FixtureCalc!E1620))  )),"")</f>
        <v/>
      </c>
      <c r="G1624" s="113"/>
      <c r="H1624" s="82"/>
      <c r="I1624" s="113"/>
      <c r="J1624" s="177" t="str">
        <f>IFERROR(IF(FixtureCalc!C1620="-","",IF(OR(FixtureCalc!F1620="blank row 1",FixtureCalc!F1620="blank row 2"),"",IF(LEN(INDEX(Settings!$C$6:$C$37,FixtureCalc!F1620))=0,"BYE",INDEX(Settings!$C$6:$C$37,FixtureCalc!F1620)) )),"")</f>
        <v/>
      </c>
      <c r="K1624" s="90"/>
      <c r="L1624" s="195" t="str">
        <f t="shared" si="155"/>
        <v/>
      </c>
      <c r="S1624" s="201" t="str">
        <f t="shared" si="151"/>
        <v>NO</v>
      </c>
      <c r="T1624" s="201" t="str">
        <f t="shared" si="152"/>
        <v>NO</v>
      </c>
      <c r="U1624" s="201" t="str">
        <f t="shared" si="153"/>
        <v>NO</v>
      </c>
      <c r="V1624" s="139">
        <f t="shared" si="154"/>
        <v>0</v>
      </c>
      <c r="W1624" s="199" t="str">
        <f t="shared" si="156"/>
        <v/>
      </c>
    </row>
    <row r="1625" spans="1:23" ht="18" customHeight="1" x14ac:dyDescent="0.25">
      <c r="A1625" s="69"/>
      <c r="B1625" s="81"/>
      <c r="C1625" s="110"/>
      <c r="D1625" s="145" t="str">
        <f>IFERROR(IF(FixtureCalc!C1621="-","",IF(OR(FixtureCalc!E1621="blank row 1",FixtureCalc!E1621="blank row 2"),"","Matchweek "&amp;FixtureCalc!C1621)),"")</f>
        <v/>
      </c>
      <c r="E1625" s="146" t="str">
        <f>IFERROR(IF(LEN(INDEX(Settings!$D$6:$D$37,MATCH(Fixture!F1625,Settings!$C$6:$C$37,0)))=0,"",INDEX(Settings!$D$6:$D$37,MATCH(Fixture!F1625,Settings!$C$6:$C$37,0))),"")</f>
        <v/>
      </c>
      <c r="F1625" s="187" t="str">
        <f>IFERROR(IF(FixtureCalc!C1621="-","",IF(OR(FixtureCalc!E1621="blank row 1",FixtureCalc!E1621="blank row 2"),"", IF(LEN(INDEX(Settings!$C$6:$C$37,FixtureCalc!E1621))=0,"BYE",INDEX(Settings!$C$6:$C$37,FixtureCalc!E1621))  )),"")</f>
        <v/>
      </c>
      <c r="G1625" s="113"/>
      <c r="H1625" s="82"/>
      <c r="I1625" s="113"/>
      <c r="J1625" s="177" t="str">
        <f>IFERROR(IF(FixtureCalc!C1621="-","",IF(OR(FixtureCalc!F1621="blank row 1",FixtureCalc!F1621="blank row 2"),"",IF(LEN(INDEX(Settings!$C$6:$C$37,FixtureCalc!F1621))=0,"BYE",INDEX(Settings!$C$6:$C$37,FixtureCalc!F1621)) )),"")</f>
        <v/>
      </c>
      <c r="K1625" s="90"/>
      <c r="L1625" s="195" t="str">
        <f t="shared" si="155"/>
        <v/>
      </c>
      <c r="S1625" s="201" t="str">
        <f t="shared" si="151"/>
        <v>NO</v>
      </c>
      <c r="T1625" s="201" t="str">
        <f t="shared" si="152"/>
        <v>NO</v>
      </c>
      <c r="U1625" s="201" t="str">
        <f t="shared" si="153"/>
        <v>NO</v>
      </c>
      <c r="V1625" s="139">
        <f t="shared" si="154"/>
        <v>0</v>
      </c>
      <c r="W1625" s="199" t="str">
        <f t="shared" si="156"/>
        <v/>
      </c>
    </row>
    <row r="1626" spans="1:23" ht="18" customHeight="1" x14ac:dyDescent="0.25">
      <c r="A1626" s="69"/>
      <c r="B1626" s="81"/>
      <c r="C1626" s="110"/>
      <c r="D1626" s="145" t="str">
        <f>IFERROR(IF(FixtureCalc!C1622="-","",IF(OR(FixtureCalc!E1622="blank row 1",FixtureCalc!E1622="blank row 2"),"","Matchweek "&amp;FixtureCalc!C1622)),"")</f>
        <v/>
      </c>
      <c r="E1626" s="146" t="str">
        <f>IFERROR(IF(LEN(INDEX(Settings!$D$6:$D$37,MATCH(Fixture!F1626,Settings!$C$6:$C$37,0)))=0,"",INDEX(Settings!$D$6:$D$37,MATCH(Fixture!F1626,Settings!$C$6:$C$37,0))),"")</f>
        <v/>
      </c>
      <c r="F1626" s="187" t="str">
        <f>IFERROR(IF(FixtureCalc!C1622="-","",IF(OR(FixtureCalc!E1622="blank row 1",FixtureCalc!E1622="blank row 2"),"", IF(LEN(INDEX(Settings!$C$6:$C$37,FixtureCalc!E1622))=0,"BYE",INDEX(Settings!$C$6:$C$37,FixtureCalc!E1622))  )),"")</f>
        <v/>
      </c>
      <c r="G1626" s="113"/>
      <c r="H1626" s="82"/>
      <c r="I1626" s="113"/>
      <c r="J1626" s="177" t="str">
        <f>IFERROR(IF(FixtureCalc!C1622="-","",IF(OR(FixtureCalc!F1622="blank row 1",FixtureCalc!F1622="blank row 2"),"",IF(LEN(INDEX(Settings!$C$6:$C$37,FixtureCalc!F1622))=0,"BYE",INDEX(Settings!$C$6:$C$37,FixtureCalc!F1622)) )),"")</f>
        <v/>
      </c>
      <c r="K1626" s="90"/>
      <c r="L1626" s="195" t="str">
        <f t="shared" si="155"/>
        <v/>
      </c>
      <c r="S1626" s="201" t="str">
        <f t="shared" si="151"/>
        <v>NO</v>
      </c>
      <c r="T1626" s="201" t="str">
        <f t="shared" si="152"/>
        <v>NO</v>
      </c>
      <c r="U1626" s="201" t="str">
        <f t="shared" si="153"/>
        <v>NO</v>
      </c>
      <c r="V1626" s="139">
        <f t="shared" si="154"/>
        <v>0</v>
      </c>
      <c r="W1626" s="199" t="str">
        <f t="shared" si="156"/>
        <v/>
      </c>
    </row>
    <row r="1627" spans="1:23" ht="18" customHeight="1" x14ac:dyDescent="0.25">
      <c r="A1627" s="69"/>
      <c r="B1627" s="81"/>
      <c r="C1627" s="110"/>
      <c r="D1627" s="145" t="str">
        <f>IFERROR(IF(FixtureCalc!C1623="-","",IF(OR(FixtureCalc!E1623="blank row 1",FixtureCalc!E1623="blank row 2"),"","Matchweek "&amp;FixtureCalc!C1623)),"")</f>
        <v/>
      </c>
      <c r="E1627" s="146" t="str">
        <f>IFERROR(IF(LEN(INDEX(Settings!$D$6:$D$37,MATCH(Fixture!F1627,Settings!$C$6:$C$37,0)))=0,"",INDEX(Settings!$D$6:$D$37,MATCH(Fixture!F1627,Settings!$C$6:$C$37,0))),"")</f>
        <v/>
      </c>
      <c r="F1627" s="187" t="str">
        <f>IFERROR(IF(FixtureCalc!C1623="-","",IF(OR(FixtureCalc!E1623="blank row 1",FixtureCalc!E1623="blank row 2"),"", IF(LEN(INDEX(Settings!$C$6:$C$37,FixtureCalc!E1623))=0,"BYE",INDEX(Settings!$C$6:$C$37,FixtureCalc!E1623))  )),"")</f>
        <v/>
      </c>
      <c r="G1627" s="113"/>
      <c r="H1627" s="82"/>
      <c r="I1627" s="113"/>
      <c r="J1627" s="177" t="str">
        <f>IFERROR(IF(FixtureCalc!C1623="-","",IF(OR(FixtureCalc!F1623="blank row 1",FixtureCalc!F1623="blank row 2"),"",IF(LEN(INDEX(Settings!$C$6:$C$37,FixtureCalc!F1623))=0,"BYE",INDEX(Settings!$C$6:$C$37,FixtureCalc!F1623)) )),"")</f>
        <v/>
      </c>
      <c r="K1627" s="90"/>
      <c r="L1627" s="195" t="str">
        <f t="shared" si="155"/>
        <v/>
      </c>
      <c r="S1627" s="201" t="str">
        <f t="shared" si="151"/>
        <v>NO</v>
      </c>
      <c r="T1627" s="201" t="str">
        <f t="shared" si="152"/>
        <v>NO</v>
      </c>
      <c r="U1627" s="201" t="str">
        <f t="shared" si="153"/>
        <v>NO</v>
      </c>
      <c r="V1627" s="139">
        <f t="shared" si="154"/>
        <v>0</v>
      </c>
      <c r="W1627" s="199" t="str">
        <f t="shared" si="156"/>
        <v/>
      </c>
    </row>
    <row r="1628" spans="1:23" ht="18" customHeight="1" x14ac:dyDescent="0.25">
      <c r="A1628" s="69"/>
      <c r="B1628" s="81"/>
      <c r="C1628" s="110"/>
      <c r="D1628" s="145" t="str">
        <f>IFERROR(IF(FixtureCalc!C1624="-","",IF(OR(FixtureCalc!E1624="blank row 1",FixtureCalc!E1624="blank row 2"),"","Matchweek "&amp;FixtureCalc!C1624)),"")</f>
        <v/>
      </c>
      <c r="E1628" s="146" t="str">
        <f>IFERROR(IF(LEN(INDEX(Settings!$D$6:$D$37,MATCH(Fixture!F1628,Settings!$C$6:$C$37,0)))=0,"",INDEX(Settings!$D$6:$D$37,MATCH(Fixture!F1628,Settings!$C$6:$C$37,0))),"")</f>
        <v/>
      </c>
      <c r="F1628" s="187" t="str">
        <f>IFERROR(IF(FixtureCalc!C1624="-","",IF(OR(FixtureCalc!E1624="blank row 1",FixtureCalc!E1624="blank row 2"),"", IF(LEN(INDEX(Settings!$C$6:$C$37,FixtureCalc!E1624))=0,"BYE",INDEX(Settings!$C$6:$C$37,FixtureCalc!E1624))  )),"")</f>
        <v/>
      </c>
      <c r="G1628" s="113"/>
      <c r="H1628" s="82"/>
      <c r="I1628" s="113"/>
      <c r="J1628" s="177" t="str">
        <f>IFERROR(IF(FixtureCalc!C1624="-","",IF(OR(FixtureCalc!F1624="blank row 1",FixtureCalc!F1624="blank row 2"),"",IF(LEN(INDEX(Settings!$C$6:$C$37,FixtureCalc!F1624))=0,"BYE",INDEX(Settings!$C$6:$C$37,FixtureCalc!F1624)) )),"")</f>
        <v/>
      </c>
      <c r="K1628" s="90"/>
      <c r="L1628" s="195" t="str">
        <f t="shared" si="155"/>
        <v/>
      </c>
      <c r="S1628" s="201" t="str">
        <f t="shared" si="151"/>
        <v>NO</v>
      </c>
      <c r="T1628" s="201" t="str">
        <f t="shared" si="152"/>
        <v>NO</v>
      </c>
      <c r="U1628" s="201" t="str">
        <f t="shared" si="153"/>
        <v>NO</v>
      </c>
      <c r="V1628" s="139">
        <f t="shared" si="154"/>
        <v>0</v>
      </c>
      <c r="W1628" s="199" t="str">
        <f t="shared" si="156"/>
        <v/>
      </c>
    </row>
    <row r="1629" spans="1:23" ht="18" customHeight="1" x14ac:dyDescent="0.25">
      <c r="A1629" s="69"/>
      <c r="B1629" s="81"/>
      <c r="C1629" s="110"/>
      <c r="D1629" s="145" t="str">
        <f>IFERROR(IF(FixtureCalc!C1625="-","",IF(OR(FixtureCalc!E1625="blank row 1",FixtureCalc!E1625="blank row 2"),"","Matchweek "&amp;FixtureCalc!C1625)),"")</f>
        <v/>
      </c>
      <c r="E1629" s="146" t="str">
        <f>IFERROR(IF(LEN(INDEX(Settings!$D$6:$D$37,MATCH(Fixture!F1629,Settings!$C$6:$C$37,0)))=0,"",INDEX(Settings!$D$6:$D$37,MATCH(Fixture!F1629,Settings!$C$6:$C$37,0))),"")</f>
        <v/>
      </c>
      <c r="F1629" s="187" t="str">
        <f>IFERROR(IF(FixtureCalc!C1625="-","",IF(OR(FixtureCalc!E1625="blank row 1",FixtureCalc!E1625="blank row 2"),"", IF(LEN(INDEX(Settings!$C$6:$C$37,FixtureCalc!E1625))=0,"BYE",INDEX(Settings!$C$6:$C$37,FixtureCalc!E1625))  )),"")</f>
        <v/>
      </c>
      <c r="G1629" s="113"/>
      <c r="H1629" s="82"/>
      <c r="I1629" s="113"/>
      <c r="J1629" s="177" t="str">
        <f>IFERROR(IF(FixtureCalc!C1625="-","",IF(OR(FixtureCalc!F1625="blank row 1",FixtureCalc!F1625="blank row 2"),"",IF(LEN(INDEX(Settings!$C$6:$C$37,FixtureCalc!F1625))=0,"BYE",INDEX(Settings!$C$6:$C$37,FixtureCalc!F1625)) )),"")</f>
        <v/>
      </c>
      <c r="K1629" s="90"/>
      <c r="L1629" s="195" t="str">
        <f t="shared" si="155"/>
        <v/>
      </c>
      <c r="S1629" s="201" t="str">
        <f t="shared" si="151"/>
        <v>NO</v>
      </c>
      <c r="T1629" s="201" t="str">
        <f t="shared" si="152"/>
        <v>NO</v>
      </c>
      <c r="U1629" s="201" t="str">
        <f t="shared" si="153"/>
        <v>NO</v>
      </c>
      <c r="V1629" s="139">
        <f t="shared" si="154"/>
        <v>0</v>
      </c>
      <c r="W1629" s="199" t="str">
        <f t="shared" si="156"/>
        <v/>
      </c>
    </row>
    <row r="1630" spans="1:23" ht="18" customHeight="1" x14ac:dyDescent="0.25">
      <c r="A1630" s="69"/>
      <c r="B1630" s="81"/>
      <c r="C1630" s="110"/>
      <c r="D1630" s="145" t="str">
        <f>IFERROR(IF(FixtureCalc!C1626="-","",IF(OR(FixtureCalc!E1626="blank row 1",FixtureCalc!E1626="blank row 2"),"","Matchweek "&amp;FixtureCalc!C1626)),"")</f>
        <v/>
      </c>
      <c r="E1630" s="146" t="str">
        <f>IFERROR(IF(LEN(INDEX(Settings!$D$6:$D$37,MATCH(Fixture!F1630,Settings!$C$6:$C$37,0)))=0,"",INDEX(Settings!$D$6:$D$37,MATCH(Fixture!F1630,Settings!$C$6:$C$37,0))),"")</f>
        <v/>
      </c>
      <c r="F1630" s="187" t="str">
        <f>IFERROR(IF(FixtureCalc!C1626="-","",IF(OR(FixtureCalc!E1626="blank row 1",FixtureCalc!E1626="blank row 2"),"", IF(LEN(INDEX(Settings!$C$6:$C$37,FixtureCalc!E1626))=0,"BYE",INDEX(Settings!$C$6:$C$37,FixtureCalc!E1626))  )),"")</f>
        <v/>
      </c>
      <c r="G1630" s="113"/>
      <c r="H1630" s="82"/>
      <c r="I1630" s="113"/>
      <c r="J1630" s="177" t="str">
        <f>IFERROR(IF(FixtureCalc!C1626="-","",IF(OR(FixtureCalc!F1626="blank row 1",FixtureCalc!F1626="blank row 2"),"",IF(LEN(INDEX(Settings!$C$6:$C$37,FixtureCalc!F1626))=0,"BYE",INDEX(Settings!$C$6:$C$37,FixtureCalc!F1626)) )),"")</f>
        <v/>
      </c>
      <c r="K1630" s="90"/>
      <c r="L1630" s="195" t="str">
        <f t="shared" si="155"/>
        <v/>
      </c>
      <c r="S1630" s="201" t="str">
        <f t="shared" si="151"/>
        <v>NO</v>
      </c>
      <c r="T1630" s="201" t="str">
        <f t="shared" si="152"/>
        <v>NO</v>
      </c>
      <c r="U1630" s="201" t="str">
        <f t="shared" si="153"/>
        <v>NO</v>
      </c>
      <c r="V1630" s="139">
        <f t="shared" si="154"/>
        <v>0</v>
      </c>
      <c r="W1630" s="199" t="str">
        <f t="shared" si="156"/>
        <v/>
      </c>
    </row>
    <row r="1631" spans="1:23" ht="18" customHeight="1" x14ac:dyDescent="0.25">
      <c r="A1631" s="69"/>
      <c r="B1631" s="81"/>
      <c r="C1631" s="110"/>
      <c r="D1631" s="145" t="str">
        <f>IFERROR(IF(FixtureCalc!C1627="-","",IF(OR(FixtureCalc!E1627="blank row 1",FixtureCalc!E1627="blank row 2"),"","Matchweek "&amp;FixtureCalc!C1627)),"")</f>
        <v/>
      </c>
      <c r="E1631" s="146" t="str">
        <f>IFERROR(IF(LEN(INDEX(Settings!$D$6:$D$37,MATCH(Fixture!F1631,Settings!$C$6:$C$37,0)))=0,"",INDEX(Settings!$D$6:$D$37,MATCH(Fixture!F1631,Settings!$C$6:$C$37,0))),"")</f>
        <v/>
      </c>
      <c r="F1631" s="187" t="str">
        <f>IFERROR(IF(FixtureCalc!C1627="-","",IF(OR(FixtureCalc!E1627="blank row 1",FixtureCalc!E1627="blank row 2"),"", IF(LEN(INDEX(Settings!$C$6:$C$37,FixtureCalc!E1627))=0,"BYE",INDEX(Settings!$C$6:$C$37,FixtureCalc!E1627))  )),"")</f>
        <v/>
      </c>
      <c r="G1631" s="113"/>
      <c r="H1631" s="82"/>
      <c r="I1631" s="113"/>
      <c r="J1631" s="177" t="str">
        <f>IFERROR(IF(FixtureCalc!C1627="-","",IF(OR(FixtureCalc!F1627="blank row 1",FixtureCalc!F1627="blank row 2"),"",IF(LEN(INDEX(Settings!$C$6:$C$37,FixtureCalc!F1627))=0,"BYE",INDEX(Settings!$C$6:$C$37,FixtureCalc!F1627)) )),"")</f>
        <v/>
      </c>
      <c r="K1631" s="90"/>
      <c r="L1631" s="195" t="str">
        <f t="shared" si="155"/>
        <v/>
      </c>
      <c r="S1631" s="201" t="str">
        <f t="shared" si="151"/>
        <v>NO</v>
      </c>
      <c r="T1631" s="201" t="str">
        <f t="shared" si="152"/>
        <v>NO</v>
      </c>
      <c r="U1631" s="201" t="str">
        <f t="shared" si="153"/>
        <v>NO</v>
      </c>
      <c r="V1631" s="139">
        <f t="shared" si="154"/>
        <v>0</v>
      </c>
      <c r="W1631" s="199" t="str">
        <f t="shared" si="156"/>
        <v/>
      </c>
    </row>
    <row r="1632" spans="1:23" ht="18" customHeight="1" x14ac:dyDescent="0.25">
      <c r="A1632" s="69"/>
      <c r="B1632" s="81"/>
      <c r="C1632" s="110"/>
      <c r="D1632" s="145" t="str">
        <f>IFERROR(IF(FixtureCalc!C1628="-","",IF(OR(FixtureCalc!E1628="blank row 1",FixtureCalc!E1628="blank row 2"),"","Matchweek "&amp;FixtureCalc!C1628)),"")</f>
        <v/>
      </c>
      <c r="E1632" s="146" t="str">
        <f>IFERROR(IF(LEN(INDEX(Settings!$D$6:$D$37,MATCH(Fixture!F1632,Settings!$C$6:$C$37,0)))=0,"",INDEX(Settings!$D$6:$D$37,MATCH(Fixture!F1632,Settings!$C$6:$C$37,0))),"")</f>
        <v/>
      </c>
      <c r="F1632" s="187" t="str">
        <f>IFERROR(IF(FixtureCalc!C1628="-","",IF(OR(FixtureCalc!E1628="blank row 1",FixtureCalc!E1628="blank row 2"),"", IF(LEN(INDEX(Settings!$C$6:$C$37,FixtureCalc!E1628))=0,"BYE",INDEX(Settings!$C$6:$C$37,FixtureCalc!E1628))  )),"")</f>
        <v/>
      </c>
      <c r="G1632" s="113"/>
      <c r="H1632" s="82"/>
      <c r="I1632" s="113"/>
      <c r="J1632" s="177" t="str">
        <f>IFERROR(IF(FixtureCalc!C1628="-","",IF(OR(FixtureCalc!F1628="blank row 1",FixtureCalc!F1628="blank row 2"),"",IF(LEN(INDEX(Settings!$C$6:$C$37,FixtureCalc!F1628))=0,"BYE",INDEX(Settings!$C$6:$C$37,FixtureCalc!F1628)) )),"")</f>
        <v/>
      </c>
      <c r="K1632" s="90"/>
      <c r="L1632" s="195" t="str">
        <f t="shared" si="155"/>
        <v/>
      </c>
      <c r="S1632" s="201" t="str">
        <f t="shared" si="151"/>
        <v>NO</v>
      </c>
      <c r="T1632" s="201" t="str">
        <f t="shared" si="152"/>
        <v>NO</v>
      </c>
      <c r="U1632" s="201" t="str">
        <f t="shared" si="153"/>
        <v>NO</v>
      </c>
      <c r="V1632" s="139">
        <f t="shared" si="154"/>
        <v>0</v>
      </c>
      <c r="W1632" s="199" t="str">
        <f t="shared" si="156"/>
        <v/>
      </c>
    </row>
    <row r="1633" spans="1:23" ht="18" customHeight="1" x14ac:dyDescent="0.25">
      <c r="A1633" s="69"/>
      <c r="B1633" s="81"/>
      <c r="C1633" s="110"/>
      <c r="D1633" s="145" t="str">
        <f>IFERROR(IF(FixtureCalc!C1629="-","",IF(OR(FixtureCalc!E1629="blank row 1",FixtureCalc!E1629="blank row 2"),"","Matchweek "&amp;FixtureCalc!C1629)),"")</f>
        <v/>
      </c>
      <c r="E1633" s="146" t="str">
        <f>IFERROR(IF(LEN(INDEX(Settings!$D$6:$D$37,MATCH(Fixture!F1633,Settings!$C$6:$C$37,0)))=0,"",INDEX(Settings!$D$6:$D$37,MATCH(Fixture!F1633,Settings!$C$6:$C$37,0))),"")</f>
        <v/>
      </c>
      <c r="F1633" s="187" t="str">
        <f>IFERROR(IF(FixtureCalc!C1629="-","",IF(OR(FixtureCalc!E1629="blank row 1",FixtureCalc!E1629="blank row 2"),"", IF(LEN(INDEX(Settings!$C$6:$C$37,FixtureCalc!E1629))=0,"BYE",INDEX(Settings!$C$6:$C$37,FixtureCalc!E1629))  )),"")</f>
        <v/>
      </c>
      <c r="G1633" s="113"/>
      <c r="H1633" s="82"/>
      <c r="I1633" s="113"/>
      <c r="J1633" s="177" t="str">
        <f>IFERROR(IF(FixtureCalc!C1629="-","",IF(OR(FixtureCalc!F1629="blank row 1",FixtureCalc!F1629="blank row 2"),"",IF(LEN(INDEX(Settings!$C$6:$C$37,FixtureCalc!F1629))=0,"BYE",INDEX(Settings!$C$6:$C$37,FixtureCalc!F1629)) )),"")</f>
        <v/>
      </c>
      <c r="K1633" s="90"/>
      <c r="L1633" s="195" t="str">
        <f t="shared" si="155"/>
        <v/>
      </c>
      <c r="S1633" s="201" t="str">
        <f t="shared" si="151"/>
        <v>NO</v>
      </c>
      <c r="T1633" s="201" t="str">
        <f t="shared" si="152"/>
        <v>NO</v>
      </c>
      <c r="U1633" s="201" t="str">
        <f t="shared" si="153"/>
        <v>NO</v>
      </c>
      <c r="V1633" s="139">
        <f t="shared" si="154"/>
        <v>0</v>
      </c>
      <c r="W1633" s="199" t="str">
        <f t="shared" si="156"/>
        <v/>
      </c>
    </row>
    <row r="1634" spans="1:23" ht="18" customHeight="1" x14ac:dyDescent="0.25">
      <c r="A1634" s="69"/>
      <c r="B1634" s="81"/>
      <c r="C1634" s="110"/>
      <c r="D1634" s="145" t="str">
        <f>IFERROR(IF(FixtureCalc!C1630="-","",IF(OR(FixtureCalc!E1630="blank row 1",FixtureCalc!E1630="blank row 2"),"","Matchweek "&amp;FixtureCalc!C1630)),"")</f>
        <v/>
      </c>
      <c r="E1634" s="146" t="str">
        <f>IFERROR(IF(LEN(INDEX(Settings!$D$6:$D$37,MATCH(Fixture!F1634,Settings!$C$6:$C$37,0)))=0,"",INDEX(Settings!$D$6:$D$37,MATCH(Fixture!F1634,Settings!$C$6:$C$37,0))),"")</f>
        <v/>
      </c>
      <c r="F1634" s="187" t="str">
        <f>IFERROR(IF(FixtureCalc!C1630="-","",IF(OR(FixtureCalc!E1630="blank row 1",FixtureCalc!E1630="blank row 2"),"", IF(LEN(INDEX(Settings!$C$6:$C$37,FixtureCalc!E1630))=0,"BYE",INDEX(Settings!$C$6:$C$37,FixtureCalc!E1630))  )),"")</f>
        <v/>
      </c>
      <c r="G1634" s="113"/>
      <c r="H1634" s="82"/>
      <c r="I1634" s="113"/>
      <c r="J1634" s="177" t="str">
        <f>IFERROR(IF(FixtureCalc!C1630="-","",IF(OR(FixtureCalc!F1630="blank row 1",FixtureCalc!F1630="blank row 2"),"",IF(LEN(INDEX(Settings!$C$6:$C$37,FixtureCalc!F1630))=0,"BYE",INDEX(Settings!$C$6:$C$37,FixtureCalc!F1630)) )),"")</f>
        <v/>
      </c>
      <c r="K1634" s="90"/>
      <c r="L1634" s="195" t="str">
        <f t="shared" si="155"/>
        <v/>
      </c>
      <c r="S1634" s="201" t="str">
        <f t="shared" si="151"/>
        <v>NO</v>
      </c>
      <c r="T1634" s="201" t="str">
        <f t="shared" si="152"/>
        <v>NO</v>
      </c>
      <c r="U1634" s="201" t="str">
        <f t="shared" si="153"/>
        <v>NO</v>
      </c>
      <c r="V1634" s="139">
        <f t="shared" si="154"/>
        <v>0</v>
      </c>
      <c r="W1634" s="199" t="str">
        <f t="shared" si="156"/>
        <v/>
      </c>
    </row>
    <row r="1635" spans="1:23" ht="18" customHeight="1" x14ac:dyDescent="0.25">
      <c r="A1635" s="69"/>
      <c r="B1635" s="81"/>
      <c r="C1635" s="110"/>
      <c r="D1635" s="145" t="str">
        <f>IFERROR(IF(FixtureCalc!C1631="-","",IF(OR(FixtureCalc!E1631="blank row 1",FixtureCalc!E1631="blank row 2"),"","Matchweek "&amp;FixtureCalc!C1631)),"")</f>
        <v/>
      </c>
      <c r="E1635" s="146" t="str">
        <f>IFERROR(IF(LEN(INDEX(Settings!$D$6:$D$37,MATCH(Fixture!F1635,Settings!$C$6:$C$37,0)))=0,"",INDEX(Settings!$D$6:$D$37,MATCH(Fixture!F1635,Settings!$C$6:$C$37,0))),"")</f>
        <v/>
      </c>
      <c r="F1635" s="187" t="str">
        <f>IFERROR(IF(FixtureCalc!C1631="-","",IF(OR(FixtureCalc!E1631="blank row 1",FixtureCalc!E1631="blank row 2"),"", IF(LEN(INDEX(Settings!$C$6:$C$37,FixtureCalc!E1631))=0,"BYE",INDEX(Settings!$C$6:$C$37,FixtureCalc!E1631))  )),"")</f>
        <v/>
      </c>
      <c r="G1635" s="113"/>
      <c r="H1635" s="82"/>
      <c r="I1635" s="113"/>
      <c r="J1635" s="177" t="str">
        <f>IFERROR(IF(FixtureCalc!C1631="-","",IF(OR(FixtureCalc!F1631="blank row 1",FixtureCalc!F1631="blank row 2"),"",IF(LEN(INDEX(Settings!$C$6:$C$37,FixtureCalc!F1631))=0,"BYE",INDEX(Settings!$C$6:$C$37,FixtureCalc!F1631)) )),"")</f>
        <v/>
      </c>
      <c r="K1635" s="90"/>
      <c r="L1635" s="195" t="str">
        <f t="shared" si="155"/>
        <v/>
      </c>
      <c r="S1635" s="201" t="str">
        <f t="shared" si="151"/>
        <v>NO</v>
      </c>
      <c r="T1635" s="201" t="str">
        <f t="shared" si="152"/>
        <v>NO</v>
      </c>
      <c r="U1635" s="201" t="str">
        <f t="shared" si="153"/>
        <v>NO</v>
      </c>
      <c r="V1635" s="139">
        <f t="shared" si="154"/>
        <v>0</v>
      </c>
      <c r="W1635" s="199" t="str">
        <f t="shared" si="156"/>
        <v/>
      </c>
    </row>
    <row r="1636" spans="1:23" ht="18" customHeight="1" x14ac:dyDescent="0.25">
      <c r="A1636" s="69"/>
      <c r="B1636" s="81"/>
      <c r="C1636" s="110"/>
      <c r="D1636" s="145" t="str">
        <f>IFERROR(IF(FixtureCalc!C1632="-","",IF(OR(FixtureCalc!E1632="blank row 1",FixtureCalc!E1632="blank row 2"),"","Matchweek "&amp;FixtureCalc!C1632)),"")</f>
        <v/>
      </c>
      <c r="E1636" s="146" t="str">
        <f>IFERROR(IF(LEN(INDEX(Settings!$D$6:$D$37,MATCH(Fixture!F1636,Settings!$C$6:$C$37,0)))=0,"",INDEX(Settings!$D$6:$D$37,MATCH(Fixture!F1636,Settings!$C$6:$C$37,0))),"")</f>
        <v/>
      </c>
      <c r="F1636" s="187" t="str">
        <f>IFERROR(IF(FixtureCalc!C1632="-","",IF(OR(FixtureCalc!E1632="blank row 1",FixtureCalc!E1632="blank row 2"),"", IF(LEN(INDEX(Settings!$C$6:$C$37,FixtureCalc!E1632))=0,"BYE",INDEX(Settings!$C$6:$C$37,FixtureCalc!E1632))  )),"")</f>
        <v/>
      </c>
      <c r="G1636" s="113"/>
      <c r="H1636" s="82"/>
      <c r="I1636" s="113"/>
      <c r="J1636" s="177" t="str">
        <f>IFERROR(IF(FixtureCalc!C1632="-","",IF(OR(FixtureCalc!F1632="blank row 1",FixtureCalc!F1632="blank row 2"),"",IF(LEN(INDEX(Settings!$C$6:$C$37,FixtureCalc!F1632))=0,"BYE",INDEX(Settings!$C$6:$C$37,FixtureCalc!F1632)) )),"")</f>
        <v/>
      </c>
      <c r="K1636" s="90"/>
      <c r="L1636" s="195" t="str">
        <f t="shared" si="155"/>
        <v/>
      </c>
      <c r="S1636" s="201" t="str">
        <f t="shared" si="151"/>
        <v>NO</v>
      </c>
      <c r="T1636" s="201" t="str">
        <f t="shared" si="152"/>
        <v>NO</v>
      </c>
      <c r="U1636" s="201" t="str">
        <f t="shared" si="153"/>
        <v>NO</v>
      </c>
      <c r="V1636" s="139">
        <f t="shared" si="154"/>
        <v>0</v>
      </c>
      <c r="W1636" s="199" t="str">
        <f t="shared" si="156"/>
        <v/>
      </c>
    </row>
    <row r="1637" spans="1:23" ht="18" customHeight="1" x14ac:dyDescent="0.25">
      <c r="A1637" s="69"/>
      <c r="B1637" s="81"/>
      <c r="C1637" s="110"/>
      <c r="D1637" s="145" t="str">
        <f>IFERROR(IF(FixtureCalc!C1633="-","",IF(OR(FixtureCalc!E1633="blank row 1",FixtureCalc!E1633="blank row 2"),"","Matchweek "&amp;FixtureCalc!C1633)),"")</f>
        <v/>
      </c>
      <c r="E1637" s="146" t="str">
        <f>IFERROR(IF(LEN(INDEX(Settings!$D$6:$D$37,MATCH(Fixture!F1637,Settings!$C$6:$C$37,0)))=0,"",INDEX(Settings!$D$6:$D$37,MATCH(Fixture!F1637,Settings!$C$6:$C$37,0))),"")</f>
        <v/>
      </c>
      <c r="F1637" s="187" t="str">
        <f>IFERROR(IF(FixtureCalc!C1633="-","",IF(OR(FixtureCalc!E1633="blank row 1",FixtureCalc!E1633="blank row 2"),"", IF(LEN(INDEX(Settings!$C$6:$C$37,FixtureCalc!E1633))=0,"BYE",INDEX(Settings!$C$6:$C$37,FixtureCalc!E1633))  )),"")</f>
        <v/>
      </c>
      <c r="G1637" s="113"/>
      <c r="H1637" s="82"/>
      <c r="I1637" s="113"/>
      <c r="J1637" s="177" t="str">
        <f>IFERROR(IF(FixtureCalc!C1633="-","",IF(OR(FixtureCalc!F1633="blank row 1",FixtureCalc!F1633="blank row 2"),"",IF(LEN(INDEX(Settings!$C$6:$C$37,FixtureCalc!F1633))=0,"BYE",INDEX(Settings!$C$6:$C$37,FixtureCalc!F1633)) )),"")</f>
        <v/>
      </c>
      <c r="K1637" s="90"/>
      <c r="L1637" s="195" t="str">
        <f t="shared" si="155"/>
        <v/>
      </c>
      <c r="S1637" s="201" t="str">
        <f t="shared" si="151"/>
        <v>NO</v>
      </c>
      <c r="T1637" s="201" t="str">
        <f t="shared" si="152"/>
        <v>NO</v>
      </c>
      <c r="U1637" s="201" t="str">
        <f t="shared" si="153"/>
        <v>NO</v>
      </c>
      <c r="V1637" s="139">
        <f t="shared" si="154"/>
        <v>0</v>
      </c>
      <c r="W1637" s="199" t="str">
        <f t="shared" si="156"/>
        <v/>
      </c>
    </row>
    <row r="1638" spans="1:23" ht="18" customHeight="1" x14ac:dyDescent="0.25">
      <c r="A1638" s="69"/>
      <c r="B1638" s="81"/>
      <c r="C1638" s="110"/>
      <c r="D1638" s="145" t="str">
        <f>IFERROR(IF(FixtureCalc!C1634="-","",IF(OR(FixtureCalc!E1634="blank row 1",FixtureCalc!E1634="blank row 2"),"","Matchweek "&amp;FixtureCalc!C1634)),"")</f>
        <v/>
      </c>
      <c r="E1638" s="146" t="str">
        <f>IFERROR(IF(LEN(INDEX(Settings!$D$6:$D$37,MATCH(Fixture!F1638,Settings!$C$6:$C$37,0)))=0,"",INDEX(Settings!$D$6:$D$37,MATCH(Fixture!F1638,Settings!$C$6:$C$37,0))),"")</f>
        <v/>
      </c>
      <c r="F1638" s="187" t="str">
        <f>IFERROR(IF(FixtureCalc!C1634="-","",IF(OR(FixtureCalc!E1634="blank row 1",FixtureCalc!E1634="blank row 2"),"", IF(LEN(INDEX(Settings!$C$6:$C$37,FixtureCalc!E1634))=0,"BYE",INDEX(Settings!$C$6:$C$37,FixtureCalc!E1634))  )),"")</f>
        <v/>
      </c>
      <c r="G1638" s="113"/>
      <c r="H1638" s="82"/>
      <c r="I1638" s="113"/>
      <c r="J1638" s="177" t="str">
        <f>IFERROR(IF(FixtureCalc!C1634="-","",IF(OR(FixtureCalc!F1634="blank row 1",FixtureCalc!F1634="blank row 2"),"",IF(LEN(INDEX(Settings!$C$6:$C$37,FixtureCalc!F1634))=0,"BYE",INDEX(Settings!$C$6:$C$37,FixtureCalc!F1634)) )),"")</f>
        <v/>
      </c>
      <c r="K1638" s="90"/>
      <c r="L1638" s="195" t="str">
        <f t="shared" si="155"/>
        <v/>
      </c>
      <c r="S1638" s="201" t="str">
        <f t="shared" si="151"/>
        <v>NO</v>
      </c>
      <c r="T1638" s="201" t="str">
        <f t="shared" si="152"/>
        <v>NO</v>
      </c>
      <c r="U1638" s="201" t="str">
        <f t="shared" si="153"/>
        <v>NO</v>
      </c>
      <c r="V1638" s="139">
        <f t="shared" si="154"/>
        <v>0</v>
      </c>
      <c r="W1638" s="199" t="str">
        <f t="shared" si="156"/>
        <v/>
      </c>
    </row>
    <row r="1639" spans="1:23" ht="18" customHeight="1" x14ac:dyDescent="0.25">
      <c r="A1639" s="69"/>
      <c r="B1639" s="81"/>
      <c r="C1639" s="110"/>
      <c r="D1639" s="145" t="str">
        <f>IFERROR(IF(FixtureCalc!C1635="-","",IF(OR(FixtureCalc!E1635="blank row 1",FixtureCalc!E1635="blank row 2"),"","Matchweek "&amp;FixtureCalc!C1635)),"")</f>
        <v/>
      </c>
      <c r="E1639" s="146" t="str">
        <f>IFERROR(IF(LEN(INDEX(Settings!$D$6:$D$37,MATCH(Fixture!F1639,Settings!$C$6:$C$37,0)))=0,"",INDEX(Settings!$D$6:$D$37,MATCH(Fixture!F1639,Settings!$C$6:$C$37,0))),"")</f>
        <v/>
      </c>
      <c r="F1639" s="187" t="str">
        <f>IFERROR(IF(FixtureCalc!C1635="-","",IF(OR(FixtureCalc!E1635="blank row 1",FixtureCalc!E1635="blank row 2"),"", IF(LEN(INDEX(Settings!$C$6:$C$37,FixtureCalc!E1635))=0,"BYE",INDEX(Settings!$C$6:$C$37,FixtureCalc!E1635))  )),"")</f>
        <v/>
      </c>
      <c r="G1639" s="113"/>
      <c r="H1639" s="82"/>
      <c r="I1639" s="113"/>
      <c r="J1639" s="177" t="str">
        <f>IFERROR(IF(FixtureCalc!C1635="-","",IF(OR(FixtureCalc!F1635="blank row 1",FixtureCalc!F1635="blank row 2"),"",IF(LEN(INDEX(Settings!$C$6:$C$37,FixtureCalc!F1635))=0,"BYE",INDEX(Settings!$C$6:$C$37,FixtureCalc!F1635)) )),"")</f>
        <v/>
      </c>
      <c r="K1639" s="90"/>
      <c r="L1639" s="195" t="str">
        <f t="shared" si="155"/>
        <v/>
      </c>
      <c r="S1639" s="201" t="str">
        <f t="shared" si="151"/>
        <v>NO</v>
      </c>
      <c r="T1639" s="201" t="str">
        <f t="shared" si="152"/>
        <v>NO</v>
      </c>
      <c r="U1639" s="201" t="str">
        <f t="shared" si="153"/>
        <v>NO</v>
      </c>
      <c r="V1639" s="139">
        <f t="shared" si="154"/>
        <v>0</v>
      </c>
      <c r="W1639" s="199" t="str">
        <f t="shared" si="156"/>
        <v/>
      </c>
    </row>
    <row r="1640" spans="1:23" ht="18" customHeight="1" x14ac:dyDescent="0.25">
      <c r="A1640" s="69"/>
      <c r="B1640" s="81"/>
      <c r="C1640" s="110"/>
      <c r="D1640" s="145" t="str">
        <f>IFERROR(IF(FixtureCalc!C1636="-","",IF(OR(FixtureCalc!E1636="blank row 1",FixtureCalc!E1636="blank row 2"),"","Matchweek "&amp;FixtureCalc!C1636)),"")</f>
        <v/>
      </c>
      <c r="E1640" s="146" t="str">
        <f>IFERROR(IF(LEN(INDEX(Settings!$D$6:$D$37,MATCH(Fixture!F1640,Settings!$C$6:$C$37,0)))=0,"",INDEX(Settings!$D$6:$D$37,MATCH(Fixture!F1640,Settings!$C$6:$C$37,0))),"")</f>
        <v/>
      </c>
      <c r="F1640" s="187" t="str">
        <f>IFERROR(IF(FixtureCalc!C1636="-","",IF(OR(FixtureCalc!E1636="blank row 1",FixtureCalc!E1636="blank row 2"),"", IF(LEN(INDEX(Settings!$C$6:$C$37,FixtureCalc!E1636))=0,"BYE",INDEX(Settings!$C$6:$C$37,FixtureCalc!E1636))  )),"")</f>
        <v/>
      </c>
      <c r="G1640" s="113"/>
      <c r="H1640" s="82"/>
      <c r="I1640" s="113"/>
      <c r="J1640" s="177" t="str">
        <f>IFERROR(IF(FixtureCalc!C1636="-","",IF(OR(FixtureCalc!F1636="blank row 1",FixtureCalc!F1636="blank row 2"),"",IF(LEN(INDEX(Settings!$C$6:$C$37,FixtureCalc!F1636))=0,"BYE",INDEX(Settings!$C$6:$C$37,FixtureCalc!F1636)) )),"")</f>
        <v/>
      </c>
      <c r="K1640" s="90"/>
      <c r="L1640" s="195" t="str">
        <f t="shared" si="155"/>
        <v/>
      </c>
      <c r="S1640" s="201" t="str">
        <f t="shared" si="151"/>
        <v>NO</v>
      </c>
      <c r="T1640" s="201" t="str">
        <f t="shared" si="152"/>
        <v>NO</v>
      </c>
      <c r="U1640" s="201" t="str">
        <f t="shared" si="153"/>
        <v>NO</v>
      </c>
      <c r="V1640" s="139">
        <f t="shared" si="154"/>
        <v>0</v>
      </c>
      <c r="W1640" s="199" t="str">
        <f t="shared" si="156"/>
        <v/>
      </c>
    </row>
    <row r="1641" spans="1:23" ht="18" customHeight="1" x14ac:dyDescent="0.25">
      <c r="A1641" s="69"/>
      <c r="B1641" s="81"/>
      <c r="C1641" s="110"/>
      <c r="D1641" s="145" t="str">
        <f>IFERROR(IF(FixtureCalc!C1637="-","",IF(OR(FixtureCalc!E1637="blank row 1",FixtureCalc!E1637="blank row 2"),"","Matchweek "&amp;FixtureCalc!C1637)),"")</f>
        <v/>
      </c>
      <c r="E1641" s="146" t="str">
        <f>IFERROR(IF(LEN(INDEX(Settings!$D$6:$D$37,MATCH(Fixture!F1641,Settings!$C$6:$C$37,0)))=0,"",INDEX(Settings!$D$6:$D$37,MATCH(Fixture!F1641,Settings!$C$6:$C$37,0))),"")</f>
        <v/>
      </c>
      <c r="F1641" s="187" t="str">
        <f>IFERROR(IF(FixtureCalc!C1637="-","",IF(OR(FixtureCalc!E1637="blank row 1",FixtureCalc!E1637="blank row 2"),"", IF(LEN(INDEX(Settings!$C$6:$C$37,FixtureCalc!E1637))=0,"BYE",INDEX(Settings!$C$6:$C$37,FixtureCalc!E1637))  )),"")</f>
        <v/>
      </c>
      <c r="G1641" s="113"/>
      <c r="H1641" s="82"/>
      <c r="I1641" s="113"/>
      <c r="J1641" s="177" t="str">
        <f>IFERROR(IF(FixtureCalc!C1637="-","",IF(OR(FixtureCalc!F1637="blank row 1",FixtureCalc!F1637="blank row 2"),"",IF(LEN(INDEX(Settings!$C$6:$C$37,FixtureCalc!F1637))=0,"BYE",INDEX(Settings!$C$6:$C$37,FixtureCalc!F1637)) )),"")</f>
        <v/>
      </c>
      <c r="K1641" s="90"/>
      <c r="L1641" s="195" t="str">
        <f t="shared" si="155"/>
        <v/>
      </c>
      <c r="S1641" s="201" t="str">
        <f t="shared" si="151"/>
        <v>NO</v>
      </c>
      <c r="T1641" s="201" t="str">
        <f t="shared" si="152"/>
        <v>NO</v>
      </c>
      <c r="U1641" s="201" t="str">
        <f t="shared" si="153"/>
        <v>NO</v>
      </c>
      <c r="V1641" s="139">
        <f t="shared" si="154"/>
        <v>0</v>
      </c>
      <c r="W1641" s="199" t="str">
        <f t="shared" si="156"/>
        <v/>
      </c>
    </row>
    <row r="1642" spans="1:23" ht="18" customHeight="1" x14ac:dyDescent="0.25">
      <c r="A1642" s="69"/>
      <c r="B1642" s="81"/>
      <c r="C1642" s="110"/>
      <c r="D1642" s="145" t="str">
        <f>IFERROR(IF(FixtureCalc!C1638="-","",IF(OR(FixtureCalc!E1638="blank row 1",FixtureCalc!E1638="blank row 2"),"","Matchweek "&amp;FixtureCalc!C1638)),"")</f>
        <v/>
      </c>
      <c r="E1642" s="146" t="str">
        <f>IFERROR(IF(LEN(INDEX(Settings!$D$6:$D$37,MATCH(Fixture!F1642,Settings!$C$6:$C$37,0)))=0,"",INDEX(Settings!$D$6:$D$37,MATCH(Fixture!F1642,Settings!$C$6:$C$37,0))),"")</f>
        <v/>
      </c>
      <c r="F1642" s="187" t="str">
        <f>IFERROR(IF(FixtureCalc!C1638="-","",IF(OR(FixtureCalc!E1638="blank row 1",FixtureCalc!E1638="blank row 2"),"", IF(LEN(INDEX(Settings!$C$6:$C$37,FixtureCalc!E1638))=0,"BYE",INDEX(Settings!$C$6:$C$37,FixtureCalc!E1638))  )),"")</f>
        <v/>
      </c>
      <c r="G1642" s="113"/>
      <c r="H1642" s="82"/>
      <c r="I1642" s="113"/>
      <c r="J1642" s="177" t="str">
        <f>IFERROR(IF(FixtureCalc!C1638="-","",IF(OR(FixtureCalc!F1638="blank row 1",FixtureCalc!F1638="blank row 2"),"",IF(LEN(INDEX(Settings!$C$6:$C$37,FixtureCalc!F1638))=0,"BYE",INDEX(Settings!$C$6:$C$37,FixtureCalc!F1638)) )),"")</f>
        <v/>
      </c>
      <c r="K1642" s="90"/>
      <c r="L1642" s="195" t="str">
        <f t="shared" si="155"/>
        <v/>
      </c>
      <c r="S1642" s="201" t="str">
        <f t="shared" si="151"/>
        <v>NO</v>
      </c>
      <c r="T1642" s="201" t="str">
        <f t="shared" si="152"/>
        <v>NO</v>
      </c>
      <c r="U1642" s="201" t="str">
        <f t="shared" si="153"/>
        <v>NO</v>
      </c>
      <c r="V1642" s="139">
        <f t="shared" si="154"/>
        <v>0</v>
      </c>
      <c r="W1642" s="199" t="str">
        <f t="shared" si="156"/>
        <v/>
      </c>
    </row>
    <row r="1643" spans="1:23" ht="18" customHeight="1" x14ac:dyDescent="0.25">
      <c r="A1643" s="69"/>
      <c r="B1643" s="81"/>
      <c r="C1643" s="110"/>
      <c r="D1643" s="145" t="str">
        <f>IFERROR(IF(FixtureCalc!C1639="-","",IF(OR(FixtureCalc!E1639="blank row 1",FixtureCalc!E1639="blank row 2"),"","Matchweek "&amp;FixtureCalc!C1639)),"")</f>
        <v/>
      </c>
      <c r="E1643" s="146" t="str">
        <f>IFERROR(IF(LEN(INDEX(Settings!$D$6:$D$37,MATCH(Fixture!F1643,Settings!$C$6:$C$37,0)))=0,"",INDEX(Settings!$D$6:$D$37,MATCH(Fixture!F1643,Settings!$C$6:$C$37,0))),"")</f>
        <v/>
      </c>
      <c r="F1643" s="187" t="str">
        <f>IFERROR(IF(FixtureCalc!C1639="-","",IF(OR(FixtureCalc!E1639="blank row 1",FixtureCalc!E1639="blank row 2"),"", IF(LEN(INDEX(Settings!$C$6:$C$37,FixtureCalc!E1639))=0,"BYE",INDEX(Settings!$C$6:$C$37,FixtureCalc!E1639))  )),"")</f>
        <v/>
      </c>
      <c r="G1643" s="113"/>
      <c r="H1643" s="82"/>
      <c r="I1643" s="113"/>
      <c r="J1643" s="177" t="str">
        <f>IFERROR(IF(FixtureCalc!C1639="-","",IF(OR(FixtureCalc!F1639="blank row 1",FixtureCalc!F1639="blank row 2"),"",IF(LEN(INDEX(Settings!$C$6:$C$37,FixtureCalc!F1639))=0,"BYE",INDEX(Settings!$C$6:$C$37,FixtureCalc!F1639)) )),"")</f>
        <v/>
      </c>
      <c r="K1643" s="90"/>
      <c r="L1643" s="195" t="str">
        <f t="shared" si="155"/>
        <v/>
      </c>
      <c r="S1643" s="201" t="str">
        <f t="shared" si="151"/>
        <v>NO</v>
      </c>
      <c r="T1643" s="201" t="str">
        <f t="shared" si="152"/>
        <v>NO</v>
      </c>
      <c r="U1643" s="201" t="str">
        <f t="shared" si="153"/>
        <v>NO</v>
      </c>
      <c r="V1643" s="139">
        <f t="shared" si="154"/>
        <v>0</v>
      </c>
      <c r="W1643" s="199" t="str">
        <f t="shared" si="156"/>
        <v/>
      </c>
    </row>
    <row r="1644" spans="1:23" ht="18" customHeight="1" x14ac:dyDescent="0.25">
      <c r="A1644" s="69"/>
      <c r="B1644" s="81"/>
      <c r="C1644" s="110"/>
      <c r="D1644" s="145" t="str">
        <f>IFERROR(IF(FixtureCalc!C1640="-","",IF(OR(FixtureCalc!E1640="blank row 1",FixtureCalc!E1640="blank row 2"),"","Matchweek "&amp;FixtureCalc!C1640)),"")</f>
        <v/>
      </c>
      <c r="E1644" s="146" t="str">
        <f>IFERROR(IF(LEN(INDEX(Settings!$D$6:$D$37,MATCH(Fixture!F1644,Settings!$C$6:$C$37,0)))=0,"",INDEX(Settings!$D$6:$D$37,MATCH(Fixture!F1644,Settings!$C$6:$C$37,0))),"")</f>
        <v/>
      </c>
      <c r="F1644" s="187" t="str">
        <f>IFERROR(IF(FixtureCalc!C1640="-","",IF(OR(FixtureCalc!E1640="blank row 1",FixtureCalc!E1640="blank row 2"),"", IF(LEN(INDEX(Settings!$C$6:$C$37,FixtureCalc!E1640))=0,"BYE",INDEX(Settings!$C$6:$C$37,FixtureCalc!E1640))  )),"")</f>
        <v/>
      </c>
      <c r="G1644" s="113"/>
      <c r="H1644" s="82"/>
      <c r="I1644" s="113"/>
      <c r="J1644" s="177" t="str">
        <f>IFERROR(IF(FixtureCalc!C1640="-","",IF(OR(FixtureCalc!F1640="blank row 1",FixtureCalc!F1640="blank row 2"),"",IF(LEN(INDEX(Settings!$C$6:$C$37,FixtureCalc!F1640))=0,"BYE",INDEX(Settings!$C$6:$C$37,FixtureCalc!F1640)) )),"")</f>
        <v/>
      </c>
      <c r="K1644" s="90"/>
      <c r="L1644" s="195" t="str">
        <f t="shared" si="155"/>
        <v/>
      </c>
      <c r="S1644" s="201" t="str">
        <f t="shared" si="151"/>
        <v>NO</v>
      </c>
      <c r="T1644" s="201" t="str">
        <f t="shared" si="152"/>
        <v>NO</v>
      </c>
      <c r="U1644" s="201" t="str">
        <f t="shared" si="153"/>
        <v>NO</v>
      </c>
      <c r="V1644" s="139">
        <f t="shared" si="154"/>
        <v>0</v>
      </c>
      <c r="W1644" s="199" t="str">
        <f t="shared" si="156"/>
        <v/>
      </c>
    </row>
    <row r="1645" spans="1:23" ht="18" customHeight="1" x14ac:dyDescent="0.25">
      <c r="A1645" s="69"/>
      <c r="B1645" s="81"/>
      <c r="C1645" s="110"/>
      <c r="D1645" s="145" t="str">
        <f>IFERROR(IF(FixtureCalc!C1641="-","",IF(OR(FixtureCalc!E1641="blank row 1",FixtureCalc!E1641="blank row 2"),"","Matchweek "&amp;FixtureCalc!C1641)),"")</f>
        <v/>
      </c>
      <c r="E1645" s="146" t="str">
        <f>IFERROR(IF(LEN(INDEX(Settings!$D$6:$D$37,MATCH(Fixture!F1645,Settings!$C$6:$C$37,0)))=0,"",INDEX(Settings!$D$6:$D$37,MATCH(Fixture!F1645,Settings!$C$6:$C$37,0))),"")</f>
        <v/>
      </c>
      <c r="F1645" s="187" t="str">
        <f>IFERROR(IF(FixtureCalc!C1641="-","",IF(OR(FixtureCalc!E1641="blank row 1",FixtureCalc!E1641="blank row 2"),"", IF(LEN(INDEX(Settings!$C$6:$C$37,FixtureCalc!E1641))=0,"BYE",INDEX(Settings!$C$6:$C$37,FixtureCalc!E1641))  )),"")</f>
        <v/>
      </c>
      <c r="G1645" s="113"/>
      <c r="H1645" s="82"/>
      <c r="I1645" s="113"/>
      <c r="J1645" s="177" t="str">
        <f>IFERROR(IF(FixtureCalc!C1641="-","",IF(OR(FixtureCalc!F1641="blank row 1",FixtureCalc!F1641="blank row 2"),"",IF(LEN(INDEX(Settings!$C$6:$C$37,FixtureCalc!F1641))=0,"BYE",INDEX(Settings!$C$6:$C$37,FixtureCalc!F1641)) )),"")</f>
        <v/>
      </c>
      <c r="K1645" s="90"/>
      <c r="L1645" s="195" t="str">
        <f t="shared" si="155"/>
        <v/>
      </c>
      <c r="S1645" s="201" t="str">
        <f t="shared" si="151"/>
        <v>NO</v>
      </c>
      <c r="T1645" s="201" t="str">
        <f t="shared" si="152"/>
        <v>NO</v>
      </c>
      <c r="U1645" s="201" t="str">
        <f t="shared" si="153"/>
        <v>NO</v>
      </c>
      <c r="V1645" s="139">
        <f t="shared" si="154"/>
        <v>0</v>
      </c>
      <c r="W1645" s="199" t="str">
        <f t="shared" si="156"/>
        <v/>
      </c>
    </row>
    <row r="1646" spans="1:23" ht="18" customHeight="1" x14ac:dyDescent="0.25">
      <c r="A1646" s="69"/>
      <c r="B1646" s="81"/>
      <c r="C1646" s="110"/>
      <c r="D1646" s="145" t="str">
        <f>IFERROR(IF(FixtureCalc!C1642="-","",IF(OR(FixtureCalc!E1642="blank row 1",FixtureCalc!E1642="blank row 2"),"","Matchweek "&amp;FixtureCalc!C1642)),"")</f>
        <v/>
      </c>
      <c r="E1646" s="146" t="str">
        <f>IFERROR(IF(LEN(INDEX(Settings!$D$6:$D$37,MATCH(Fixture!F1646,Settings!$C$6:$C$37,0)))=0,"",INDEX(Settings!$D$6:$D$37,MATCH(Fixture!F1646,Settings!$C$6:$C$37,0))),"")</f>
        <v/>
      </c>
      <c r="F1646" s="187" t="str">
        <f>IFERROR(IF(FixtureCalc!C1642="-","",IF(OR(FixtureCalc!E1642="blank row 1",FixtureCalc!E1642="blank row 2"),"", IF(LEN(INDEX(Settings!$C$6:$C$37,FixtureCalc!E1642))=0,"BYE",INDEX(Settings!$C$6:$C$37,FixtureCalc!E1642))  )),"")</f>
        <v/>
      </c>
      <c r="G1646" s="113"/>
      <c r="H1646" s="82"/>
      <c r="I1646" s="113"/>
      <c r="J1646" s="177" t="str">
        <f>IFERROR(IF(FixtureCalc!C1642="-","",IF(OR(FixtureCalc!F1642="blank row 1",FixtureCalc!F1642="blank row 2"),"",IF(LEN(INDEX(Settings!$C$6:$C$37,FixtureCalc!F1642))=0,"BYE",INDEX(Settings!$C$6:$C$37,FixtureCalc!F1642)) )),"")</f>
        <v/>
      </c>
      <c r="K1646" s="90"/>
      <c r="L1646" s="195" t="str">
        <f t="shared" si="155"/>
        <v/>
      </c>
      <c r="S1646" s="201" t="str">
        <f t="shared" si="151"/>
        <v>NO</v>
      </c>
      <c r="T1646" s="201" t="str">
        <f t="shared" si="152"/>
        <v>NO</v>
      </c>
      <c r="U1646" s="201" t="str">
        <f t="shared" si="153"/>
        <v>NO</v>
      </c>
      <c r="V1646" s="139">
        <f t="shared" si="154"/>
        <v>0</v>
      </c>
      <c r="W1646" s="199" t="str">
        <f t="shared" si="156"/>
        <v/>
      </c>
    </row>
    <row r="1647" spans="1:23" ht="18" customHeight="1" x14ac:dyDescent="0.25">
      <c r="A1647" s="69"/>
      <c r="B1647" s="81"/>
      <c r="C1647" s="110"/>
      <c r="D1647" s="145" t="str">
        <f>IFERROR(IF(FixtureCalc!C1643="-","",IF(OR(FixtureCalc!E1643="blank row 1",FixtureCalc!E1643="blank row 2"),"","Matchweek "&amp;FixtureCalc!C1643)),"")</f>
        <v/>
      </c>
      <c r="E1647" s="146" t="str">
        <f>IFERROR(IF(LEN(INDEX(Settings!$D$6:$D$37,MATCH(Fixture!F1647,Settings!$C$6:$C$37,0)))=0,"",INDEX(Settings!$D$6:$D$37,MATCH(Fixture!F1647,Settings!$C$6:$C$37,0))),"")</f>
        <v/>
      </c>
      <c r="F1647" s="187" t="str">
        <f>IFERROR(IF(FixtureCalc!C1643="-","",IF(OR(FixtureCalc!E1643="blank row 1",FixtureCalc!E1643="blank row 2"),"", IF(LEN(INDEX(Settings!$C$6:$C$37,FixtureCalc!E1643))=0,"BYE",INDEX(Settings!$C$6:$C$37,FixtureCalc!E1643))  )),"")</f>
        <v/>
      </c>
      <c r="G1647" s="113"/>
      <c r="H1647" s="82"/>
      <c r="I1647" s="113"/>
      <c r="J1647" s="177" t="str">
        <f>IFERROR(IF(FixtureCalc!C1643="-","",IF(OR(FixtureCalc!F1643="blank row 1",FixtureCalc!F1643="blank row 2"),"",IF(LEN(INDEX(Settings!$C$6:$C$37,FixtureCalc!F1643))=0,"BYE",INDEX(Settings!$C$6:$C$37,FixtureCalc!F1643)) )),"")</f>
        <v/>
      </c>
      <c r="K1647" s="90"/>
      <c r="L1647" s="195" t="str">
        <f t="shared" si="155"/>
        <v/>
      </c>
      <c r="S1647" s="201" t="str">
        <f t="shared" si="151"/>
        <v>NO</v>
      </c>
      <c r="T1647" s="201" t="str">
        <f t="shared" si="152"/>
        <v>NO</v>
      </c>
      <c r="U1647" s="201" t="str">
        <f t="shared" si="153"/>
        <v>NO</v>
      </c>
      <c r="V1647" s="139">
        <f t="shared" si="154"/>
        <v>0</v>
      </c>
      <c r="W1647" s="199" t="str">
        <f t="shared" si="156"/>
        <v/>
      </c>
    </row>
    <row r="1648" spans="1:23" ht="18" customHeight="1" x14ac:dyDescent="0.25">
      <c r="A1648" s="69"/>
      <c r="B1648" s="81"/>
      <c r="C1648" s="110"/>
      <c r="D1648" s="145" t="str">
        <f>IFERROR(IF(FixtureCalc!C1644="-","",IF(OR(FixtureCalc!E1644="blank row 1",FixtureCalc!E1644="blank row 2"),"","Matchweek "&amp;FixtureCalc!C1644)),"")</f>
        <v/>
      </c>
      <c r="E1648" s="146" t="str">
        <f>IFERROR(IF(LEN(INDEX(Settings!$D$6:$D$37,MATCH(Fixture!F1648,Settings!$C$6:$C$37,0)))=0,"",INDEX(Settings!$D$6:$D$37,MATCH(Fixture!F1648,Settings!$C$6:$C$37,0))),"")</f>
        <v/>
      </c>
      <c r="F1648" s="187" t="str">
        <f>IFERROR(IF(FixtureCalc!C1644="-","",IF(OR(FixtureCalc!E1644="blank row 1",FixtureCalc!E1644="blank row 2"),"", IF(LEN(INDEX(Settings!$C$6:$C$37,FixtureCalc!E1644))=0,"BYE",INDEX(Settings!$C$6:$C$37,FixtureCalc!E1644))  )),"")</f>
        <v/>
      </c>
      <c r="G1648" s="113"/>
      <c r="H1648" s="82"/>
      <c r="I1648" s="113"/>
      <c r="J1648" s="177" t="str">
        <f>IFERROR(IF(FixtureCalc!C1644="-","",IF(OR(FixtureCalc!F1644="blank row 1",FixtureCalc!F1644="blank row 2"),"",IF(LEN(INDEX(Settings!$C$6:$C$37,FixtureCalc!F1644))=0,"BYE",INDEX(Settings!$C$6:$C$37,FixtureCalc!F1644)) )),"")</f>
        <v/>
      </c>
      <c r="K1648" s="90"/>
      <c r="L1648" s="195" t="str">
        <f t="shared" si="155"/>
        <v/>
      </c>
      <c r="S1648" s="201" t="str">
        <f t="shared" si="151"/>
        <v>NO</v>
      </c>
      <c r="T1648" s="201" t="str">
        <f t="shared" si="152"/>
        <v>NO</v>
      </c>
      <c r="U1648" s="201" t="str">
        <f t="shared" si="153"/>
        <v>NO</v>
      </c>
      <c r="V1648" s="139">
        <f t="shared" si="154"/>
        <v>0</v>
      </c>
      <c r="W1648" s="199" t="str">
        <f t="shared" si="156"/>
        <v/>
      </c>
    </row>
    <row r="1649" spans="1:23" ht="18" customHeight="1" x14ac:dyDescent="0.25">
      <c r="A1649" s="69"/>
      <c r="B1649" s="81"/>
      <c r="C1649" s="110"/>
      <c r="D1649" s="145" t="str">
        <f>IFERROR(IF(FixtureCalc!C1645="-","",IF(OR(FixtureCalc!E1645="blank row 1",FixtureCalc!E1645="blank row 2"),"","Matchweek "&amp;FixtureCalc!C1645)),"")</f>
        <v/>
      </c>
      <c r="E1649" s="146" t="str">
        <f>IFERROR(IF(LEN(INDEX(Settings!$D$6:$D$37,MATCH(Fixture!F1649,Settings!$C$6:$C$37,0)))=0,"",INDEX(Settings!$D$6:$D$37,MATCH(Fixture!F1649,Settings!$C$6:$C$37,0))),"")</f>
        <v/>
      </c>
      <c r="F1649" s="187" t="str">
        <f>IFERROR(IF(FixtureCalc!C1645="-","",IF(OR(FixtureCalc!E1645="blank row 1",FixtureCalc!E1645="blank row 2"),"", IF(LEN(INDEX(Settings!$C$6:$C$37,FixtureCalc!E1645))=0,"BYE",INDEX(Settings!$C$6:$C$37,FixtureCalc!E1645))  )),"")</f>
        <v/>
      </c>
      <c r="G1649" s="113"/>
      <c r="H1649" s="82"/>
      <c r="I1649" s="113"/>
      <c r="J1649" s="177" t="str">
        <f>IFERROR(IF(FixtureCalc!C1645="-","",IF(OR(FixtureCalc!F1645="blank row 1",FixtureCalc!F1645="blank row 2"),"",IF(LEN(INDEX(Settings!$C$6:$C$37,FixtureCalc!F1645))=0,"BYE",INDEX(Settings!$C$6:$C$37,FixtureCalc!F1645)) )),"")</f>
        <v/>
      </c>
      <c r="K1649" s="90"/>
      <c r="L1649" s="195" t="str">
        <f t="shared" si="155"/>
        <v/>
      </c>
      <c r="S1649" s="201" t="str">
        <f t="shared" si="151"/>
        <v>NO</v>
      </c>
      <c r="T1649" s="201" t="str">
        <f t="shared" si="152"/>
        <v>NO</v>
      </c>
      <c r="U1649" s="201" t="str">
        <f t="shared" si="153"/>
        <v>NO</v>
      </c>
      <c r="V1649" s="139">
        <f t="shared" si="154"/>
        <v>0</v>
      </c>
      <c r="W1649" s="199" t="str">
        <f t="shared" si="156"/>
        <v/>
      </c>
    </row>
    <row r="1650" spans="1:23" ht="18" customHeight="1" x14ac:dyDescent="0.25">
      <c r="A1650" s="69"/>
      <c r="B1650" s="81"/>
      <c r="C1650" s="110"/>
      <c r="D1650" s="145" t="str">
        <f>IFERROR(IF(FixtureCalc!C1646="-","",IF(OR(FixtureCalc!E1646="blank row 1",FixtureCalc!E1646="blank row 2"),"","Matchweek "&amp;FixtureCalc!C1646)),"")</f>
        <v/>
      </c>
      <c r="E1650" s="146" t="str">
        <f>IFERROR(IF(LEN(INDEX(Settings!$D$6:$D$37,MATCH(Fixture!F1650,Settings!$C$6:$C$37,0)))=0,"",INDEX(Settings!$D$6:$D$37,MATCH(Fixture!F1650,Settings!$C$6:$C$37,0))),"")</f>
        <v/>
      </c>
      <c r="F1650" s="187" t="str">
        <f>IFERROR(IF(FixtureCalc!C1646="-","",IF(OR(FixtureCalc!E1646="blank row 1",FixtureCalc!E1646="blank row 2"),"", IF(LEN(INDEX(Settings!$C$6:$C$37,FixtureCalc!E1646))=0,"BYE",INDEX(Settings!$C$6:$C$37,FixtureCalc!E1646))  )),"")</f>
        <v/>
      </c>
      <c r="G1650" s="113"/>
      <c r="H1650" s="82"/>
      <c r="I1650" s="113"/>
      <c r="J1650" s="177" t="str">
        <f>IFERROR(IF(FixtureCalc!C1646="-","",IF(OR(FixtureCalc!F1646="blank row 1",FixtureCalc!F1646="blank row 2"),"",IF(LEN(INDEX(Settings!$C$6:$C$37,FixtureCalc!F1646))=0,"BYE",INDEX(Settings!$C$6:$C$37,FixtureCalc!F1646)) )),"")</f>
        <v/>
      </c>
      <c r="K1650" s="90"/>
      <c r="L1650" s="195" t="str">
        <f t="shared" si="155"/>
        <v/>
      </c>
      <c r="S1650" s="201" t="str">
        <f t="shared" si="151"/>
        <v>NO</v>
      </c>
      <c r="T1650" s="201" t="str">
        <f t="shared" si="152"/>
        <v>NO</v>
      </c>
      <c r="U1650" s="201" t="str">
        <f t="shared" si="153"/>
        <v>NO</v>
      </c>
      <c r="V1650" s="139">
        <f t="shared" si="154"/>
        <v>0</v>
      </c>
      <c r="W1650" s="199" t="str">
        <f t="shared" si="156"/>
        <v/>
      </c>
    </row>
    <row r="1651" spans="1:23" ht="18" customHeight="1" x14ac:dyDescent="0.25">
      <c r="A1651" s="69"/>
      <c r="B1651" s="81"/>
      <c r="C1651" s="110"/>
      <c r="D1651" s="145" t="str">
        <f>IFERROR(IF(FixtureCalc!C1647="-","",IF(OR(FixtureCalc!E1647="blank row 1",FixtureCalc!E1647="blank row 2"),"","Matchweek "&amp;FixtureCalc!C1647)),"")</f>
        <v/>
      </c>
      <c r="E1651" s="146" t="str">
        <f>IFERROR(IF(LEN(INDEX(Settings!$D$6:$D$37,MATCH(Fixture!F1651,Settings!$C$6:$C$37,0)))=0,"",INDEX(Settings!$D$6:$D$37,MATCH(Fixture!F1651,Settings!$C$6:$C$37,0))),"")</f>
        <v/>
      </c>
      <c r="F1651" s="187" t="str">
        <f>IFERROR(IF(FixtureCalc!C1647="-","",IF(OR(FixtureCalc!E1647="blank row 1",FixtureCalc!E1647="blank row 2"),"", IF(LEN(INDEX(Settings!$C$6:$C$37,FixtureCalc!E1647))=0,"BYE",INDEX(Settings!$C$6:$C$37,FixtureCalc!E1647))  )),"")</f>
        <v/>
      </c>
      <c r="G1651" s="113"/>
      <c r="H1651" s="82"/>
      <c r="I1651" s="113"/>
      <c r="J1651" s="177" t="str">
        <f>IFERROR(IF(FixtureCalc!C1647="-","",IF(OR(FixtureCalc!F1647="blank row 1",FixtureCalc!F1647="blank row 2"),"",IF(LEN(INDEX(Settings!$C$6:$C$37,FixtureCalc!F1647))=0,"BYE",INDEX(Settings!$C$6:$C$37,FixtureCalc!F1647)) )),"")</f>
        <v/>
      </c>
      <c r="K1651" s="90"/>
      <c r="L1651" s="195" t="str">
        <f t="shared" si="155"/>
        <v/>
      </c>
      <c r="S1651" s="201" t="str">
        <f t="shared" si="151"/>
        <v>NO</v>
      </c>
      <c r="T1651" s="201" t="str">
        <f t="shared" si="152"/>
        <v>NO</v>
      </c>
      <c r="U1651" s="201" t="str">
        <f t="shared" si="153"/>
        <v>NO</v>
      </c>
      <c r="V1651" s="139">
        <f t="shared" si="154"/>
        <v>0</v>
      </c>
      <c r="W1651" s="199" t="str">
        <f t="shared" si="156"/>
        <v/>
      </c>
    </row>
    <row r="1652" spans="1:23" ht="18" customHeight="1" x14ac:dyDescent="0.25">
      <c r="A1652" s="69"/>
      <c r="B1652" s="81"/>
      <c r="C1652" s="110"/>
      <c r="D1652" s="145" t="str">
        <f>IFERROR(IF(FixtureCalc!C1648="-","",IF(OR(FixtureCalc!E1648="blank row 1",FixtureCalc!E1648="blank row 2"),"","Matchweek "&amp;FixtureCalc!C1648)),"")</f>
        <v/>
      </c>
      <c r="E1652" s="146" t="str">
        <f>IFERROR(IF(LEN(INDEX(Settings!$D$6:$D$37,MATCH(Fixture!F1652,Settings!$C$6:$C$37,0)))=0,"",INDEX(Settings!$D$6:$D$37,MATCH(Fixture!F1652,Settings!$C$6:$C$37,0))),"")</f>
        <v/>
      </c>
      <c r="F1652" s="187" t="str">
        <f>IFERROR(IF(FixtureCalc!C1648="-","",IF(OR(FixtureCalc!E1648="blank row 1",FixtureCalc!E1648="blank row 2"),"", IF(LEN(INDEX(Settings!$C$6:$C$37,FixtureCalc!E1648))=0,"BYE",INDEX(Settings!$C$6:$C$37,FixtureCalc!E1648))  )),"")</f>
        <v/>
      </c>
      <c r="G1652" s="113"/>
      <c r="H1652" s="82"/>
      <c r="I1652" s="113"/>
      <c r="J1652" s="177" t="str">
        <f>IFERROR(IF(FixtureCalc!C1648="-","",IF(OR(FixtureCalc!F1648="blank row 1",FixtureCalc!F1648="blank row 2"),"",IF(LEN(INDEX(Settings!$C$6:$C$37,FixtureCalc!F1648))=0,"BYE",INDEX(Settings!$C$6:$C$37,FixtureCalc!F1648)) )),"")</f>
        <v/>
      </c>
      <c r="K1652" s="90"/>
      <c r="L1652" s="195" t="str">
        <f t="shared" si="155"/>
        <v/>
      </c>
      <c r="S1652" s="201" t="str">
        <f t="shared" si="151"/>
        <v>NO</v>
      </c>
      <c r="T1652" s="201" t="str">
        <f t="shared" si="152"/>
        <v>NO</v>
      </c>
      <c r="U1652" s="201" t="str">
        <f t="shared" si="153"/>
        <v>NO</v>
      </c>
      <c r="V1652" s="139">
        <f t="shared" si="154"/>
        <v>0</v>
      </c>
      <c r="W1652" s="199" t="str">
        <f t="shared" si="156"/>
        <v/>
      </c>
    </row>
    <row r="1653" spans="1:23" ht="18" customHeight="1" x14ac:dyDescent="0.25">
      <c r="A1653" s="69"/>
      <c r="B1653" s="81"/>
      <c r="C1653" s="110"/>
      <c r="D1653" s="145" t="str">
        <f>IFERROR(IF(FixtureCalc!C1649="-","",IF(OR(FixtureCalc!E1649="blank row 1",FixtureCalc!E1649="blank row 2"),"","Matchweek "&amp;FixtureCalc!C1649)),"")</f>
        <v/>
      </c>
      <c r="E1653" s="146" t="str">
        <f>IFERROR(IF(LEN(INDEX(Settings!$D$6:$D$37,MATCH(Fixture!F1653,Settings!$C$6:$C$37,0)))=0,"",INDEX(Settings!$D$6:$D$37,MATCH(Fixture!F1653,Settings!$C$6:$C$37,0))),"")</f>
        <v/>
      </c>
      <c r="F1653" s="187" t="str">
        <f>IFERROR(IF(FixtureCalc!C1649="-","",IF(OR(FixtureCalc!E1649="blank row 1",FixtureCalc!E1649="blank row 2"),"", IF(LEN(INDEX(Settings!$C$6:$C$37,FixtureCalc!E1649))=0,"BYE",INDEX(Settings!$C$6:$C$37,FixtureCalc!E1649))  )),"")</f>
        <v/>
      </c>
      <c r="G1653" s="113"/>
      <c r="H1653" s="82"/>
      <c r="I1653" s="113"/>
      <c r="J1653" s="177" t="str">
        <f>IFERROR(IF(FixtureCalc!C1649="-","",IF(OR(FixtureCalc!F1649="blank row 1",FixtureCalc!F1649="blank row 2"),"",IF(LEN(INDEX(Settings!$C$6:$C$37,FixtureCalc!F1649))=0,"BYE",INDEX(Settings!$C$6:$C$37,FixtureCalc!F1649)) )),"")</f>
        <v/>
      </c>
      <c r="K1653" s="90"/>
      <c r="L1653" s="195" t="str">
        <f t="shared" si="155"/>
        <v/>
      </c>
      <c r="S1653" s="201" t="str">
        <f t="shared" si="151"/>
        <v>NO</v>
      </c>
      <c r="T1653" s="201" t="str">
        <f t="shared" si="152"/>
        <v>NO</v>
      </c>
      <c r="U1653" s="201" t="str">
        <f t="shared" si="153"/>
        <v>NO</v>
      </c>
      <c r="V1653" s="139">
        <f t="shared" si="154"/>
        <v>0</v>
      </c>
      <c r="W1653" s="199" t="str">
        <f t="shared" si="156"/>
        <v/>
      </c>
    </row>
    <row r="1654" spans="1:23" ht="18" customHeight="1" x14ac:dyDescent="0.25">
      <c r="A1654" s="69"/>
      <c r="B1654" s="81"/>
      <c r="C1654" s="110"/>
      <c r="D1654" s="145" t="str">
        <f>IFERROR(IF(FixtureCalc!C1650="-","",IF(OR(FixtureCalc!E1650="blank row 1",FixtureCalc!E1650="blank row 2"),"","Matchweek "&amp;FixtureCalc!C1650)),"")</f>
        <v/>
      </c>
      <c r="E1654" s="146" t="str">
        <f>IFERROR(IF(LEN(INDEX(Settings!$D$6:$D$37,MATCH(Fixture!F1654,Settings!$C$6:$C$37,0)))=0,"",INDEX(Settings!$D$6:$D$37,MATCH(Fixture!F1654,Settings!$C$6:$C$37,0))),"")</f>
        <v/>
      </c>
      <c r="F1654" s="187" t="str">
        <f>IFERROR(IF(FixtureCalc!C1650="-","",IF(OR(FixtureCalc!E1650="blank row 1",FixtureCalc!E1650="blank row 2"),"", IF(LEN(INDEX(Settings!$C$6:$C$37,FixtureCalc!E1650))=0,"BYE",INDEX(Settings!$C$6:$C$37,FixtureCalc!E1650))  )),"")</f>
        <v/>
      </c>
      <c r="G1654" s="113"/>
      <c r="H1654" s="82"/>
      <c r="I1654" s="113"/>
      <c r="J1654" s="177" t="str">
        <f>IFERROR(IF(FixtureCalc!C1650="-","",IF(OR(FixtureCalc!F1650="blank row 1",FixtureCalc!F1650="blank row 2"),"",IF(LEN(INDEX(Settings!$C$6:$C$37,FixtureCalc!F1650))=0,"BYE",INDEX(Settings!$C$6:$C$37,FixtureCalc!F1650)) )),"")</f>
        <v/>
      </c>
      <c r="K1654" s="90"/>
      <c r="L1654" s="195" t="str">
        <f t="shared" si="155"/>
        <v/>
      </c>
      <c r="S1654" s="201" t="str">
        <f t="shared" si="151"/>
        <v>NO</v>
      </c>
      <c r="T1654" s="201" t="str">
        <f t="shared" si="152"/>
        <v>NO</v>
      </c>
      <c r="U1654" s="201" t="str">
        <f t="shared" si="153"/>
        <v>NO</v>
      </c>
      <c r="V1654" s="139">
        <f t="shared" si="154"/>
        <v>0</v>
      </c>
      <c r="W1654" s="199" t="str">
        <f t="shared" si="156"/>
        <v/>
      </c>
    </row>
    <row r="1655" spans="1:23" ht="18" customHeight="1" x14ac:dyDescent="0.25">
      <c r="A1655" s="69"/>
      <c r="B1655" s="81"/>
      <c r="C1655" s="110"/>
      <c r="D1655" s="145" t="str">
        <f>IFERROR(IF(FixtureCalc!C1651="-","",IF(OR(FixtureCalc!E1651="blank row 1",FixtureCalc!E1651="blank row 2"),"","Matchweek "&amp;FixtureCalc!C1651)),"")</f>
        <v/>
      </c>
      <c r="E1655" s="146" t="str">
        <f>IFERROR(IF(LEN(INDEX(Settings!$D$6:$D$37,MATCH(Fixture!F1655,Settings!$C$6:$C$37,0)))=0,"",INDEX(Settings!$D$6:$D$37,MATCH(Fixture!F1655,Settings!$C$6:$C$37,0))),"")</f>
        <v/>
      </c>
      <c r="F1655" s="187" t="str">
        <f>IFERROR(IF(FixtureCalc!C1651="-","",IF(OR(FixtureCalc!E1651="blank row 1",FixtureCalc!E1651="blank row 2"),"", IF(LEN(INDEX(Settings!$C$6:$C$37,FixtureCalc!E1651))=0,"BYE",INDEX(Settings!$C$6:$C$37,FixtureCalc!E1651))  )),"")</f>
        <v/>
      </c>
      <c r="G1655" s="113"/>
      <c r="H1655" s="82"/>
      <c r="I1655" s="113"/>
      <c r="J1655" s="177" t="str">
        <f>IFERROR(IF(FixtureCalc!C1651="-","",IF(OR(FixtureCalc!F1651="blank row 1",FixtureCalc!F1651="blank row 2"),"",IF(LEN(INDEX(Settings!$C$6:$C$37,FixtureCalc!F1651))=0,"BYE",INDEX(Settings!$C$6:$C$37,FixtureCalc!F1651)) )),"")</f>
        <v/>
      </c>
      <c r="K1655" s="90"/>
      <c r="L1655" s="195" t="str">
        <f t="shared" si="155"/>
        <v/>
      </c>
      <c r="S1655" s="201" t="str">
        <f t="shared" si="151"/>
        <v>NO</v>
      </c>
      <c r="T1655" s="201" t="str">
        <f t="shared" si="152"/>
        <v>NO</v>
      </c>
      <c r="U1655" s="201" t="str">
        <f t="shared" si="153"/>
        <v>NO</v>
      </c>
      <c r="V1655" s="139">
        <f t="shared" si="154"/>
        <v>0</v>
      </c>
      <c r="W1655" s="199" t="str">
        <f t="shared" si="156"/>
        <v/>
      </c>
    </row>
    <row r="1656" spans="1:23" ht="18" customHeight="1" x14ac:dyDescent="0.25">
      <c r="A1656" s="69"/>
      <c r="B1656" s="81"/>
      <c r="C1656" s="110"/>
      <c r="D1656" s="145" t="str">
        <f>IFERROR(IF(FixtureCalc!C1652="-","",IF(OR(FixtureCalc!E1652="blank row 1",FixtureCalc!E1652="blank row 2"),"","Matchweek "&amp;FixtureCalc!C1652)),"")</f>
        <v/>
      </c>
      <c r="E1656" s="146" t="str">
        <f>IFERROR(IF(LEN(INDEX(Settings!$D$6:$D$37,MATCH(Fixture!F1656,Settings!$C$6:$C$37,0)))=0,"",INDEX(Settings!$D$6:$D$37,MATCH(Fixture!F1656,Settings!$C$6:$C$37,0))),"")</f>
        <v/>
      </c>
      <c r="F1656" s="187" t="str">
        <f>IFERROR(IF(FixtureCalc!C1652="-","",IF(OR(FixtureCalc!E1652="blank row 1",FixtureCalc!E1652="blank row 2"),"", IF(LEN(INDEX(Settings!$C$6:$C$37,FixtureCalc!E1652))=0,"BYE",INDEX(Settings!$C$6:$C$37,FixtureCalc!E1652))  )),"")</f>
        <v/>
      </c>
      <c r="G1656" s="113"/>
      <c r="H1656" s="82"/>
      <c r="I1656" s="113"/>
      <c r="J1656" s="177" t="str">
        <f>IFERROR(IF(FixtureCalc!C1652="-","",IF(OR(FixtureCalc!F1652="blank row 1",FixtureCalc!F1652="blank row 2"),"",IF(LEN(INDEX(Settings!$C$6:$C$37,FixtureCalc!F1652))=0,"BYE",INDEX(Settings!$C$6:$C$37,FixtureCalc!F1652)) )),"")</f>
        <v/>
      </c>
      <c r="K1656" s="90"/>
      <c r="L1656" s="195" t="str">
        <f t="shared" si="155"/>
        <v/>
      </c>
      <c r="S1656" s="201" t="str">
        <f t="shared" si="151"/>
        <v>NO</v>
      </c>
      <c r="T1656" s="201" t="str">
        <f t="shared" si="152"/>
        <v>NO</v>
      </c>
      <c r="U1656" s="201" t="str">
        <f t="shared" si="153"/>
        <v>NO</v>
      </c>
      <c r="V1656" s="139">
        <f t="shared" si="154"/>
        <v>0</v>
      </c>
      <c r="W1656" s="199" t="str">
        <f t="shared" si="156"/>
        <v/>
      </c>
    </row>
    <row r="1657" spans="1:23" ht="18" customHeight="1" x14ac:dyDescent="0.25">
      <c r="A1657" s="69"/>
      <c r="B1657" s="81"/>
      <c r="C1657" s="110"/>
      <c r="D1657" s="145" t="str">
        <f>IFERROR(IF(FixtureCalc!C1653="-","",IF(OR(FixtureCalc!E1653="blank row 1",FixtureCalc!E1653="blank row 2"),"","Matchweek "&amp;FixtureCalc!C1653)),"")</f>
        <v/>
      </c>
      <c r="E1657" s="146" t="str">
        <f>IFERROR(IF(LEN(INDEX(Settings!$D$6:$D$37,MATCH(Fixture!F1657,Settings!$C$6:$C$37,0)))=0,"",INDEX(Settings!$D$6:$D$37,MATCH(Fixture!F1657,Settings!$C$6:$C$37,0))),"")</f>
        <v/>
      </c>
      <c r="F1657" s="187" t="str">
        <f>IFERROR(IF(FixtureCalc!C1653="-","",IF(OR(FixtureCalc!E1653="blank row 1",FixtureCalc!E1653="blank row 2"),"", IF(LEN(INDEX(Settings!$C$6:$C$37,FixtureCalc!E1653))=0,"BYE",INDEX(Settings!$C$6:$C$37,FixtureCalc!E1653))  )),"")</f>
        <v/>
      </c>
      <c r="G1657" s="113"/>
      <c r="H1657" s="82"/>
      <c r="I1657" s="113"/>
      <c r="J1657" s="177" t="str">
        <f>IFERROR(IF(FixtureCalc!C1653="-","",IF(OR(FixtureCalc!F1653="blank row 1",FixtureCalc!F1653="blank row 2"),"",IF(LEN(INDEX(Settings!$C$6:$C$37,FixtureCalc!F1653))=0,"BYE",INDEX(Settings!$C$6:$C$37,FixtureCalc!F1653)) )),"")</f>
        <v/>
      </c>
      <c r="K1657" s="90"/>
      <c r="L1657" s="195" t="str">
        <f t="shared" si="155"/>
        <v/>
      </c>
      <c r="S1657" s="201" t="str">
        <f t="shared" si="151"/>
        <v>NO</v>
      </c>
      <c r="T1657" s="201" t="str">
        <f t="shared" si="152"/>
        <v>NO</v>
      </c>
      <c r="U1657" s="201" t="str">
        <f t="shared" si="153"/>
        <v>NO</v>
      </c>
      <c r="V1657" s="139">
        <f t="shared" si="154"/>
        <v>0</v>
      </c>
      <c r="W1657" s="199" t="str">
        <f t="shared" si="156"/>
        <v/>
      </c>
    </row>
    <row r="1658" spans="1:23" ht="18" customHeight="1" x14ac:dyDescent="0.25">
      <c r="A1658" s="69"/>
      <c r="B1658" s="81"/>
      <c r="C1658" s="110"/>
      <c r="D1658" s="145" t="str">
        <f>IFERROR(IF(FixtureCalc!C1654="-","",IF(OR(FixtureCalc!E1654="blank row 1",FixtureCalc!E1654="blank row 2"),"","Matchweek "&amp;FixtureCalc!C1654)),"")</f>
        <v/>
      </c>
      <c r="E1658" s="146" t="str">
        <f>IFERROR(IF(LEN(INDEX(Settings!$D$6:$D$37,MATCH(Fixture!F1658,Settings!$C$6:$C$37,0)))=0,"",INDEX(Settings!$D$6:$D$37,MATCH(Fixture!F1658,Settings!$C$6:$C$37,0))),"")</f>
        <v/>
      </c>
      <c r="F1658" s="187" t="str">
        <f>IFERROR(IF(FixtureCalc!C1654="-","",IF(OR(FixtureCalc!E1654="blank row 1",FixtureCalc!E1654="blank row 2"),"", IF(LEN(INDEX(Settings!$C$6:$C$37,FixtureCalc!E1654))=0,"BYE",INDEX(Settings!$C$6:$C$37,FixtureCalc!E1654))  )),"")</f>
        <v/>
      </c>
      <c r="G1658" s="113"/>
      <c r="H1658" s="82"/>
      <c r="I1658" s="113"/>
      <c r="J1658" s="177" t="str">
        <f>IFERROR(IF(FixtureCalc!C1654="-","",IF(OR(FixtureCalc!F1654="blank row 1",FixtureCalc!F1654="blank row 2"),"",IF(LEN(INDEX(Settings!$C$6:$C$37,FixtureCalc!F1654))=0,"BYE",INDEX(Settings!$C$6:$C$37,FixtureCalc!F1654)) )),"")</f>
        <v/>
      </c>
      <c r="K1658" s="90"/>
      <c r="L1658" s="195" t="str">
        <f t="shared" si="155"/>
        <v/>
      </c>
      <c r="S1658" s="201" t="str">
        <f t="shared" si="151"/>
        <v>NO</v>
      </c>
      <c r="T1658" s="201" t="str">
        <f t="shared" si="152"/>
        <v>NO</v>
      </c>
      <c r="U1658" s="201" t="str">
        <f t="shared" si="153"/>
        <v>NO</v>
      </c>
      <c r="V1658" s="139">
        <f t="shared" si="154"/>
        <v>0</v>
      </c>
      <c r="W1658" s="199" t="str">
        <f t="shared" si="156"/>
        <v/>
      </c>
    </row>
    <row r="1659" spans="1:23" ht="18" customHeight="1" x14ac:dyDescent="0.25">
      <c r="A1659" s="69"/>
      <c r="B1659" s="81"/>
      <c r="C1659" s="110"/>
      <c r="D1659" s="145" t="str">
        <f>IFERROR(IF(FixtureCalc!C1655="-","",IF(OR(FixtureCalc!E1655="blank row 1",FixtureCalc!E1655="blank row 2"),"","Matchweek "&amp;FixtureCalc!C1655)),"")</f>
        <v/>
      </c>
      <c r="E1659" s="146" t="str">
        <f>IFERROR(IF(LEN(INDEX(Settings!$D$6:$D$37,MATCH(Fixture!F1659,Settings!$C$6:$C$37,0)))=0,"",INDEX(Settings!$D$6:$D$37,MATCH(Fixture!F1659,Settings!$C$6:$C$37,0))),"")</f>
        <v/>
      </c>
      <c r="F1659" s="187" t="str">
        <f>IFERROR(IF(FixtureCalc!C1655="-","",IF(OR(FixtureCalc!E1655="blank row 1",FixtureCalc!E1655="blank row 2"),"", IF(LEN(INDEX(Settings!$C$6:$C$37,FixtureCalc!E1655))=0,"BYE",INDEX(Settings!$C$6:$C$37,FixtureCalc!E1655))  )),"")</f>
        <v/>
      </c>
      <c r="G1659" s="113"/>
      <c r="H1659" s="82"/>
      <c r="I1659" s="113"/>
      <c r="J1659" s="177" t="str">
        <f>IFERROR(IF(FixtureCalc!C1655="-","",IF(OR(FixtureCalc!F1655="blank row 1",FixtureCalc!F1655="blank row 2"),"",IF(LEN(INDEX(Settings!$C$6:$C$37,FixtureCalc!F1655))=0,"BYE",INDEX(Settings!$C$6:$C$37,FixtureCalc!F1655)) )),"")</f>
        <v/>
      </c>
      <c r="K1659" s="90"/>
      <c r="L1659" s="195" t="str">
        <f t="shared" si="155"/>
        <v/>
      </c>
      <c r="S1659" s="201" t="str">
        <f t="shared" si="151"/>
        <v>NO</v>
      </c>
      <c r="T1659" s="201" t="str">
        <f t="shared" si="152"/>
        <v>NO</v>
      </c>
      <c r="U1659" s="201" t="str">
        <f t="shared" si="153"/>
        <v>NO</v>
      </c>
      <c r="V1659" s="139">
        <f t="shared" si="154"/>
        <v>0</v>
      </c>
      <c r="W1659" s="199" t="str">
        <f t="shared" si="156"/>
        <v/>
      </c>
    </row>
    <row r="1660" spans="1:23" ht="18" customHeight="1" x14ac:dyDescent="0.25">
      <c r="A1660" s="69"/>
      <c r="B1660" s="81"/>
      <c r="C1660" s="110"/>
      <c r="D1660" s="145" t="str">
        <f>IFERROR(IF(FixtureCalc!C1656="-","",IF(OR(FixtureCalc!E1656="blank row 1",FixtureCalc!E1656="blank row 2"),"","Matchweek "&amp;FixtureCalc!C1656)),"")</f>
        <v/>
      </c>
      <c r="E1660" s="146" t="str">
        <f>IFERROR(IF(LEN(INDEX(Settings!$D$6:$D$37,MATCH(Fixture!F1660,Settings!$C$6:$C$37,0)))=0,"",INDEX(Settings!$D$6:$D$37,MATCH(Fixture!F1660,Settings!$C$6:$C$37,0))),"")</f>
        <v/>
      </c>
      <c r="F1660" s="187" t="str">
        <f>IFERROR(IF(FixtureCalc!C1656="-","",IF(OR(FixtureCalc!E1656="blank row 1",FixtureCalc!E1656="blank row 2"),"", IF(LEN(INDEX(Settings!$C$6:$C$37,FixtureCalc!E1656))=0,"BYE",INDEX(Settings!$C$6:$C$37,FixtureCalc!E1656))  )),"")</f>
        <v/>
      </c>
      <c r="G1660" s="113"/>
      <c r="H1660" s="82"/>
      <c r="I1660" s="113"/>
      <c r="J1660" s="177" t="str">
        <f>IFERROR(IF(FixtureCalc!C1656="-","",IF(OR(FixtureCalc!F1656="blank row 1",FixtureCalc!F1656="blank row 2"),"",IF(LEN(INDEX(Settings!$C$6:$C$37,FixtureCalc!F1656))=0,"BYE",INDEX(Settings!$C$6:$C$37,FixtureCalc!F1656)) )),"")</f>
        <v/>
      </c>
      <c r="K1660" s="90"/>
      <c r="L1660" s="195" t="str">
        <f t="shared" si="155"/>
        <v/>
      </c>
      <c r="S1660" s="201" t="str">
        <f t="shared" si="151"/>
        <v>NO</v>
      </c>
      <c r="T1660" s="201" t="str">
        <f t="shared" si="152"/>
        <v>NO</v>
      </c>
      <c r="U1660" s="201" t="str">
        <f t="shared" si="153"/>
        <v>NO</v>
      </c>
      <c r="V1660" s="139">
        <f t="shared" si="154"/>
        <v>0</v>
      </c>
      <c r="W1660" s="199" t="str">
        <f t="shared" si="156"/>
        <v/>
      </c>
    </row>
    <row r="1661" spans="1:23" ht="18" customHeight="1" x14ac:dyDescent="0.25">
      <c r="A1661" s="69"/>
      <c r="B1661" s="81"/>
      <c r="C1661" s="110"/>
      <c r="D1661" s="145" t="str">
        <f>IFERROR(IF(FixtureCalc!C1657="-","",IF(OR(FixtureCalc!E1657="blank row 1",FixtureCalc!E1657="blank row 2"),"","Matchweek "&amp;FixtureCalc!C1657)),"")</f>
        <v/>
      </c>
      <c r="E1661" s="146" t="str">
        <f>IFERROR(IF(LEN(INDEX(Settings!$D$6:$D$37,MATCH(Fixture!F1661,Settings!$C$6:$C$37,0)))=0,"",INDEX(Settings!$D$6:$D$37,MATCH(Fixture!F1661,Settings!$C$6:$C$37,0))),"")</f>
        <v/>
      </c>
      <c r="F1661" s="187" t="str">
        <f>IFERROR(IF(FixtureCalc!C1657="-","",IF(OR(FixtureCalc!E1657="blank row 1",FixtureCalc!E1657="blank row 2"),"", IF(LEN(INDEX(Settings!$C$6:$C$37,FixtureCalc!E1657))=0,"BYE",INDEX(Settings!$C$6:$C$37,FixtureCalc!E1657))  )),"")</f>
        <v/>
      </c>
      <c r="G1661" s="113"/>
      <c r="H1661" s="82"/>
      <c r="I1661" s="113"/>
      <c r="J1661" s="177" t="str">
        <f>IFERROR(IF(FixtureCalc!C1657="-","",IF(OR(FixtureCalc!F1657="blank row 1",FixtureCalc!F1657="blank row 2"),"",IF(LEN(INDEX(Settings!$C$6:$C$37,FixtureCalc!F1657))=0,"BYE",INDEX(Settings!$C$6:$C$37,FixtureCalc!F1657)) )),"")</f>
        <v/>
      </c>
      <c r="K1661" s="90"/>
      <c r="L1661" s="195" t="str">
        <f t="shared" si="155"/>
        <v/>
      </c>
      <c r="S1661" s="201" t="str">
        <f t="shared" si="151"/>
        <v>NO</v>
      </c>
      <c r="T1661" s="201" t="str">
        <f t="shared" si="152"/>
        <v>NO</v>
      </c>
      <c r="U1661" s="201" t="str">
        <f t="shared" si="153"/>
        <v>NO</v>
      </c>
      <c r="V1661" s="139">
        <f t="shared" si="154"/>
        <v>0</v>
      </c>
      <c r="W1661" s="199" t="str">
        <f t="shared" si="156"/>
        <v/>
      </c>
    </row>
    <row r="1662" spans="1:23" ht="18" customHeight="1" x14ac:dyDescent="0.25">
      <c r="A1662" s="69"/>
      <c r="B1662" s="81"/>
      <c r="C1662" s="110"/>
      <c r="D1662" s="145" t="str">
        <f>IFERROR(IF(FixtureCalc!C1658="-","",IF(OR(FixtureCalc!E1658="blank row 1",FixtureCalc!E1658="blank row 2"),"","Matchweek "&amp;FixtureCalc!C1658)),"")</f>
        <v/>
      </c>
      <c r="E1662" s="146" t="str">
        <f>IFERROR(IF(LEN(INDEX(Settings!$D$6:$D$37,MATCH(Fixture!F1662,Settings!$C$6:$C$37,0)))=0,"",INDEX(Settings!$D$6:$D$37,MATCH(Fixture!F1662,Settings!$C$6:$C$37,0))),"")</f>
        <v/>
      </c>
      <c r="F1662" s="187" t="str">
        <f>IFERROR(IF(FixtureCalc!C1658="-","",IF(OR(FixtureCalc!E1658="blank row 1",FixtureCalc!E1658="blank row 2"),"", IF(LEN(INDEX(Settings!$C$6:$C$37,FixtureCalc!E1658))=0,"BYE",INDEX(Settings!$C$6:$C$37,FixtureCalc!E1658))  )),"")</f>
        <v/>
      </c>
      <c r="G1662" s="113"/>
      <c r="H1662" s="82"/>
      <c r="I1662" s="113"/>
      <c r="J1662" s="177" t="str">
        <f>IFERROR(IF(FixtureCalc!C1658="-","",IF(OR(FixtureCalc!F1658="blank row 1",FixtureCalc!F1658="blank row 2"),"",IF(LEN(INDEX(Settings!$C$6:$C$37,FixtureCalc!F1658))=0,"BYE",INDEX(Settings!$C$6:$C$37,FixtureCalc!F1658)) )),"")</f>
        <v/>
      </c>
      <c r="K1662" s="90"/>
      <c r="L1662" s="195" t="str">
        <f t="shared" si="155"/>
        <v/>
      </c>
      <c r="S1662" s="201" t="str">
        <f t="shared" si="151"/>
        <v>NO</v>
      </c>
      <c r="T1662" s="201" t="str">
        <f t="shared" si="152"/>
        <v>NO</v>
      </c>
      <c r="U1662" s="201" t="str">
        <f t="shared" si="153"/>
        <v>NO</v>
      </c>
      <c r="V1662" s="139">
        <f t="shared" si="154"/>
        <v>0</v>
      </c>
      <c r="W1662" s="199" t="str">
        <f t="shared" si="156"/>
        <v/>
      </c>
    </row>
    <row r="1663" spans="1:23" ht="18" customHeight="1" x14ac:dyDescent="0.25">
      <c r="A1663" s="69"/>
      <c r="B1663" s="81"/>
      <c r="C1663" s="110"/>
      <c r="D1663" s="145" t="str">
        <f>IFERROR(IF(FixtureCalc!C1659="-","",IF(OR(FixtureCalc!E1659="blank row 1",FixtureCalc!E1659="blank row 2"),"","Matchweek "&amp;FixtureCalc!C1659)),"")</f>
        <v/>
      </c>
      <c r="E1663" s="146" t="str">
        <f>IFERROR(IF(LEN(INDEX(Settings!$D$6:$D$37,MATCH(Fixture!F1663,Settings!$C$6:$C$37,0)))=0,"",INDEX(Settings!$D$6:$D$37,MATCH(Fixture!F1663,Settings!$C$6:$C$37,0))),"")</f>
        <v/>
      </c>
      <c r="F1663" s="187" t="str">
        <f>IFERROR(IF(FixtureCalc!C1659="-","",IF(OR(FixtureCalc!E1659="blank row 1",FixtureCalc!E1659="blank row 2"),"", IF(LEN(INDEX(Settings!$C$6:$C$37,FixtureCalc!E1659))=0,"BYE",INDEX(Settings!$C$6:$C$37,FixtureCalc!E1659))  )),"")</f>
        <v/>
      </c>
      <c r="G1663" s="113"/>
      <c r="H1663" s="82"/>
      <c r="I1663" s="113"/>
      <c r="J1663" s="177" t="str">
        <f>IFERROR(IF(FixtureCalc!C1659="-","",IF(OR(FixtureCalc!F1659="blank row 1",FixtureCalc!F1659="blank row 2"),"",IF(LEN(INDEX(Settings!$C$6:$C$37,FixtureCalc!F1659))=0,"BYE",INDEX(Settings!$C$6:$C$37,FixtureCalc!F1659)) )),"")</f>
        <v/>
      </c>
      <c r="K1663" s="90"/>
      <c r="L1663" s="195" t="str">
        <f t="shared" si="155"/>
        <v/>
      </c>
      <c r="S1663" s="201" t="str">
        <f t="shared" si="151"/>
        <v>NO</v>
      </c>
      <c r="T1663" s="201" t="str">
        <f t="shared" si="152"/>
        <v>NO</v>
      </c>
      <c r="U1663" s="201" t="str">
        <f t="shared" si="153"/>
        <v>NO</v>
      </c>
      <c r="V1663" s="139">
        <f t="shared" si="154"/>
        <v>0</v>
      </c>
      <c r="W1663" s="199" t="str">
        <f t="shared" si="156"/>
        <v/>
      </c>
    </row>
    <row r="1664" spans="1:23" ht="18" customHeight="1" x14ac:dyDescent="0.25">
      <c r="A1664" s="69"/>
      <c r="B1664" s="81"/>
      <c r="C1664" s="110"/>
      <c r="D1664" s="145" t="str">
        <f>IFERROR(IF(FixtureCalc!C1660="-","",IF(OR(FixtureCalc!E1660="blank row 1",FixtureCalc!E1660="blank row 2"),"","Matchweek "&amp;FixtureCalc!C1660)),"")</f>
        <v/>
      </c>
      <c r="E1664" s="146" t="str">
        <f>IFERROR(IF(LEN(INDEX(Settings!$D$6:$D$37,MATCH(Fixture!F1664,Settings!$C$6:$C$37,0)))=0,"",INDEX(Settings!$D$6:$D$37,MATCH(Fixture!F1664,Settings!$C$6:$C$37,0))),"")</f>
        <v/>
      </c>
      <c r="F1664" s="187" t="str">
        <f>IFERROR(IF(FixtureCalc!C1660="-","",IF(OR(FixtureCalc!E1660="blank row 1",FixtureCalc!E1660="blank row 2"),"", IF(LEN(INDEX(Settings!$C$6:$C$37,FixtureCalc!E1660))=0,"BYE",INDEX(Settings!$C$6:$C$37,FixtureCalc!E1660))  )),"")</f>
        <v/>
      </c>
      <c r="G1664" s="113"/>
      <c r="H1664" s="82"/>
      <c r="I1664" s="113"/>
      <c r="J1664" s="177" t="str">
        <f>IFERROR(IF(FixtureCalc!C1660="-","",IF(OR(FixtureCalc!F1660="blank row 1",FixtureCalc!F1660="blank row 2"),"",IF(LEN(INDEX(Settings!$C$6:$C$37,FixtureCalc!F1660))=0,"BYE",INDEX(Settings!$C$6:$C$37,FixtureCalc!F1660)) )),"")</f>
        <v/>
      </c>
      <c r="K1664" s="90"/>
      <c r="L1664" s="195" t="str">
        <f t="shared" si="155"/>
        <v/>
      </c>
      <c r="S1664" s="201" t="str">
        <f t="shared" si="151"/>
        <v>NO</v>
      </c>
      <c r="T1664" s="201" t="str">
        <f t="shared" si="152"/>
        <v>NO</v>
      </c>
      <c r="U1664" s="201" t="str">
        <f t="shared" si="153"/>
        <v>NO</v>
      </c>
      <c r="V1664" s="139">
        <f t="shared" si="154"/>
        <v>0</v>
      </c>
      <c r="W1664" s="199" t="str">
        <f t="shared" si="156"/>
        <v/>
      </c>
    </row>
    <row r="1665" spans="1:23" ht="18" customHeight="1" x14ac:dyDescent="0.25">
      <c r="A1665" s="69"/>
      <c r="B1665" s="81"/>
      <c r="C1665" s="110"/>
      <c r="D1665" s="145" t="str">
        <f>IFERROR(IF(FixtureCalc!C1661="-","",IF(OR(FixtureCalc!E1661="blank row 1",FixtureCalc!E1661="blank row 2"),"","Matchweek "&amp;FixtureCalc!C1661)),"")</f>
        <v/>
      </c>
      <c r="E1665" s="146" t="str">
        <f>IFERROR(IF(LEN(INDEX(Settings!$D$6:$D$37,MATCH(Fixture!F1665,Settings!$C$6:$C$37,0)))=0,"",INDEX(Settings!$D$6:$D$37,MATCH(Fixture!F1665,Settings!$C$6:$C$37,0))),"")</f>
        <v/>
      </c>
      <c r="F1665" s="187" t="str">
        <f>IFERROR(IF(FixtureCalc!C1661="-","",IF(OR(FixtureCalc!E1661="blank row 1",FixtureCalc!E1661="blank row 2"),"", IF(LEN(INDEX(Settings!$C$6:$C$37,FixtureCalc!E1661))=0,"BYE",INDEX(Settings!$C$6:$C$37,FixtureCalc!E1661))  )),"")</f>
        <v/>
      </c>
      <c r="G1665" s="113"/>
      <c r="H1665" s="82"/>
      <c r="I1665" s="113"/>
      <c r="J1665" s="177" t="str">
        <f>IFERROR(IF(FixtureCalc!C1661="-","",IF(OR(FixtureCalc!F1661="blank row 1",FixtureCalc!F1661="blank row 2"),"",IF(LEN(INDEX(Settings!$C$6:$C$37,FixtureCalc!F1661))=0,"BYE",INDEX(Settings!$C$6:$C$37,FixtureCalc!F1661)) )),"")</f>
        <v/>
      </c>
      <c r="K1665" s="90"/>
      <c r="L1665" s="195" t="str">
        <f t="shared" si="155"/>
        <v/>
      </c>
      <c r="S1665" s="201" t="str">
        <f t="shared" si="151"/>
        <v>NO</v>
      </c>
      <c r="T1665" s="201" t="str">
        <f t="shared" si="152"/>
        <v>NO</v>
      </c>
      <c r="U1665" s="201" t="str">
        <f t="shared" si="153"/>
        <v>NO</v>
      </c>
      <c r="V1665" s="139">
        <f t="shared" si="154"/>
        <v>0</v>
      </c>
      <c r="W1665" s="199" t="str">
        <f t="shared" si="156"/>
        <v/>
      </c>
    </row>
    <row r="1666" spans="1:23" ht="18" customHeight="1" x14ac:dyDescent="0.25">
      <c r="A1666" s="69"/>
      <c r="B1666" s="81"/>
      <c r="C1666" s="110"/>
      <c r="D1666" s="145" t="str">
        <f>IFERROR(IF(FixtureCalc!C1662="-","",IF(OR(FixtureCalc!E1662="blank row 1",FixtureCalc!E1662="blank row 2"),"","Matchweek "&amp;FixtureCalc!C1662)),"")</f>
        <v/>
      </c>
      <c r="E1666" s="146" t="str">
        <f>IFERROR(IF(LEN(INDEX(Settings!$D$6:$D$37,MATCH(Fixture!F1666,Settings!$C$6:$C$37,0)))=0,"",INDEX(Settings!$D$6:$D$37,MATCH(Fixture!F1666,Settings!$C$6:$C$37,0))),"")</f>
        <v/>
      </c>
      <c r="F1666" s="187" t="str">
        <f>IFERROR(IF(FixtureCalc!C1662="-","",IF(OR(FixtureCalc!E1662="blank row 1",FixtureCalc!E1662="blank row 2"),"", IF(LEN(INDEX(Settings!$C$6:$C$37,FixtureCalc!E1662))=0,"BYE",INDEX(Settings!$C$6:$C$37,FixtureCalc!E1662))  )),"")</f>
        <v/>
      </c>
      <c r="G1666" s="113"/>
      <c r="H1666" s="82"/>
      <c r="I1666" s="113"/>
      <c r="J1666" s="177" t="str">
        <f>IFERROR(IF(FixtureCalc!C1662="-","",IF(OR(FixtureCalc!F1662="blank row 1",FixtureCalc!F1662="blank row 2"),"",IF(LEN(INDEX(Settings!$C$6:$C$37,FixtureCalc!F1662))=0,"BYE",INDEX(Settings!$C$6:$C$37,FixtureCalc!F1662)) )),"")</f>
        <v/>
      </c>
      <c r="K1666" s="90"/>
      <c r="L1666" s="195" t="str">
        <f t="shared" si="155"/>
        <v/>
      </c>
      <c r="S1666" s="201" t="str">
        <f t="shared" si="151"/>
        <v>NO</v>
      </c>
      <c r="T1666" s="201" t="str">
        <f t="shared" si="152"/>
        <v>NO</v>
      </c>
      <c r="U1666" s="201" t="str">
        <f t="shared" si="153"/>
        <v>NO</v>
      </c>
      <c r="V1666" s="139">
        <f t="shared" si="154"/>
        <v>0</v>
      </c>
      <c r="W1666" s="199" t="str">
        <f t="shared" si="156"/>
        <v/>
      </c>
    </row>
    <row r="1667" spans="1:23" ht="18" customHeight="1" x14ac:dyDescent="0.25">
      <c r="A1667" s="69"/>
      <c r="B1667" s="81"/>
      <c r="C1667" s="110"/>
      <c r="D1667" s="145" t="str">
        <f>IFERROR(IF(FixtureCalc!C1663="-","",IF(OR(FixtureCalc!E1663="blank row 1",FixtureCalc!E1663="blank row 2"),"","Matchweek "&amp;FixtureCalc!C1663)),"")</f>
        <v/>
      </c>
      <c r="E1667" s="146" t="str">
        <f>IFERROR(IF(LEN(INDEX(Settings!$D$6:$D$37,MATCH(Fixture!F1667,Settings!$C$6:$C$37,0)))=0,"",INDEX(Settings!$D$6:$D$37,MATCH(Fixture!F1667,Settings!$C$6:$C$37,0))),"")</f>
        <v/>
      </c>
      <c r="F1667" s="187" t="str">
        <f>IFERROR(IF(FixtureCalc!C1663="-","",IF(OR(FixtureCalc!E1663="blank row 1",FixtureCalc!E1663="blank row 2"),"", IF(LEN(INDEX(Settings!$C$6:$C$37,FixtureCalc!E1663))=0,"BYE",INDEX(Settings!$C$6:$C$37,FixtureCalc!E1663))  )),"")</f>
        <v/>
      </c>
      <c r="G1667" s="113"/>
      <c r="H1667" s="82"/>
      <c r="I1667" s="113"/>
      <c r="J1667" s="177" t="str">
        <f>IFERROR(IF(FixtureCalc!C1663="-","",IF(OR(FixtureCalc!F1663="blank row 1",FixtureCalc!F1663="blank row 2"),"",IF(LEN(INDEX(Settings!$C$6:$C$37,FixtureCalc!F1663))=0,"BYE",INDEX(Settings!$C$6:$C$37,FixtureCalc!F1663)) )),"")</f>
        <v/>
      </c>
      <c r="K1667" s="90"/>
      <c r="L1667" s="195" t="str">
        <f t="shared" si="155"/>
        <v/>
      </c>
      <c r="S1667" s="201" t="str">
        <f t="shared" si="151"/>
        <v>NO</v>
      </c>
      <c r="T1667" s="201" t="str">
        <f t="shared" si="152"/>
        <v>NO</v>
      </c>
      <c r="U1667" s="201" t="str">
        <f t="shared" si="153"/>
        <v>NO</v>
      </c>
      <c r="V1667" s="139">
        <f t="shared" si="154"/>
        <v>0</v>
      </c>
      <c r="W1667" s="199" t="str">
        <f t="shared" si="156"/>
        <v/>
      </c>
    </row>
    <row r="1668" spans="1:23" ht="18" customHeight="1" x14ac:dyDescent="0.25">
      <c r="A1668" s="69"/>
      <c r="B1668" s="81"/>
      <c r="C1668" s="110"/>
      <c r="D1668" s="145" t="str">
        <f>IFERROR(IF(FixtureCalc!C1664="-","",IF(OR(FixtureCalc!E1664="blank row 1",FixtureCalc!E1664="blank row 2"),"","Matchweek "&amp;FixtureCalc!C1664)),"")</f>
        <v/>
      </c>
      <c r="E1668" s="146" t="str">
        <f>IFERROR(IF(LEN(INDEX(Settings!$D$6:$D$37,MATCH(Fixture!F1668,Settings!$C$6:$C$37,0)))=0,"",INDEX(Settings!$D$6:$D$37,MATCH(Fixture!F1668,Settings!$C$6:$C$37,0))),"")</f>
        <v/>
      </c>
      <c r="F1668" s="187" t="str">
        <f>IFERROR(IF(FixtureCalc!C1664="-","",IF(OR(FixtureCalc!E1664="blank row 1",FixtureCalc!E1664="blank row 2"),"", IF(LEN(INDEX(Settings!$C$6:$C$37,FixtureCalc!E1664))=0,"BYE",INDEX(Settings!$C$6:$C$37,FixtureCalc!E1664))  )),"")</f>
        <v/>
      </c>
      <c r="G1668" s="113"/>
      <c r="H1668" s="82"/>
      <c r="I1668" s="113"/>
      <c r="J1668" s="177" t="str">
        <f>IFERROR(IF(FixtureCalc!C1664="-","",IF(OR(FixtureCalc!F1664="blank row 1",FixtureCalc!F1664="blank row 2"),"",IF(LEN(INDEX(Settings!$C$6:$C$37,FixtureCalc!F1664))=0,"BYE",INDEX(Settings!$C$6:$C$37,FixtureCalc!F1664)) )),"")</f>
        <v/>
      </c>
      <c r="K1668" s="90"/>
      <c r="L1668" s="195" t="str">
        <f t="shared" si="155"/>
        <v/>
      </c>
      <c r="S1668" s="201" t="str">
        <f t="shared" si="151"/>
        <v>NO</v>
      </c>
      <c r="T1668" s="201" t="str">
        <f t="shared" si="152"/>
        <v>NO</v>
      </c>
      <c r="U1668" s="201" t="str">
        <f t="shared" si="153"/>
        <v>NO</v>
      </c>
      <c r="V1668" s="139">
        <f t="shared" si="154"/>
        <v>0</v>
      </c>
      <c r="W1668" s="199" t="str">
        <f t="shared" si="156"/>
        <v/>
      </c>
    </row>
    <row r="1669" spans="1:23" ht="18" customHeight="1" x14ac:dyDescent="0.25">
      <c r="A1669" s="69"/>
      <c r="B1669" s="81"/>
      <c r="C1669" s="110"/>
      <c r="D1669" s="145" t="str">
        <f>IFERROR(IF(FixtureCalc!C1665="-","",IF(OR(FixtureCalc!E1665="blank row 1",FixtureCalc!E1665="blank row 2"),"","Matchweek "&amp;FixtureCalc!C1665)),"")</f>
        <v/>
      </c>
      <c r="E1669" s="146" t="str">
        <f>IFERROR(IF(LEN(INDEX(Settings!$D$6:$D$37,MATCH(Fixture!F1669,Settings!$C$6:$C$37,0)))=0,"",INDEX(Settings!$D$6:$D$37,MATCH(Fixture!F1669,Settings!$C$6:$C$37,0))),"")</f>
        <v/>
      </c>
      <c r="F1669" s="187" t="str">
        <f>IFERROR(IF(FixtureCalc!C1665="-","",IF(OR(FixtureCalc!E1665="blank row 1",FixtureCalc!E1665="blank row 2"),"", IF(LEN(INDEX(Settings!$C$6:$C$37,FixtureCalc!E1665))=0,"BYE",INDEX(Settings!$C$6:$C$37,FixtureCalc!E1665))  )),"")</f>
        <v/>
      </c>
      <c r="G1669" s="113"/>
      <c r="H1669" s="82"/>
      <c r="I1669" s="113"/>
      <c r="J1669" s="177" t="str">
        <f>IFERROR(IF(FixtureCalc!C1665="-","",IF(OR(FixtureCalc!F1665="blank row 1",FixtureCalc!F1665="blank row 2"),"",IF(LEN(INDEX(Settings!$C$6:$C$37,FixtureCalc!F1665))=0,"BYE",INDEX(Settings!$C$6:$C$37,FixtureCalc!F1665)) )),"")</f>
        <v/>
      </c>
      <c r="K1669" s="90"/>
      <c r="L1669" s="195" t="str">
        <f t="shared" si="155"/>
        <v/>
      </c>
      <c r="S1669" s="201" t="str">
        <f t="shared" si="151"/>
        <v>NO</v>
      </c>
      <c r="T1669" s="201" t="str">
        <f t="shared" si="152"/>
        <v>NO</v>
      </c>
      <c r="U1669" s="201" t="str">
        <f t="shared" si="153"/>
        <v>NO</v>
      </c>
      <c r="V1669" s="139">
        <f t="shared" si="154"/>
        <v>0</v>
      </c>
      <c r="W1669" s="199" t="str">
        <f t="shared" si="156"/>
        <v/>
      </c>
    </row>
    <row r="1670" spans="1:23" ht="18" customHeight="1" x14ac:dyDescent="0.25">
      <c r="A1670" s="69"/>
      <c r="B1670" s="81"/>
      <c r="C1670" s="110"/>
      <c r="D1670" s="145" t="str">
        <f>IFERROR(IF(FixtureCalc!C1666="-","",IF(OR(FixtureCalc!E1666="blank row 1",FixtureCalc!E1666="blank row 2"),"","Matchweek "&amp;FixtureCalc!C1666)),"")</f>
        <v/>
      </c>
      <c r="E1670" s="146" t="str">
        <f>IFERROR(IF(LEN(INDEX(Settings!$D$6:$D$37,MATCH(Fixture!F1670,Settings!$C$6:$C$37,0)))=0,"",INDEX(Settings!$D$6:$D$37,MATCH(Fixture!F1670,Settings!$C$6:$C$37,0))),"")</f>
        <v/>
      </c>
      <c r="F1670" s="187" t="str">
        <f>IFERROR(IF(FixtureCalc!C1666="-","",IF(OR(FixtureCalc!E1666="blank row 1",FixtureCalc!E1666="blank row 2"),"", IF(LEN(INDEX(Settings!$C$6:$C$37,FixtureCalc!E1666))=0,"BYE",INDEX(Settings!$C$6:$C$37,FixtureCalc!E1666))  )),"")</f>
        <v/>
      </c>
      <c r="G1670" s="113"/>
      <c r="H1670" s="82"/>
      <c r="I1670" s="113"/>
      <c r="J1670" s="177" t="str">
        <f>IFERROR(IF(FixtureCalc!C1666="-","",IF(OR(FixtureCalc!F1666="blank row 1",FixtureCalc!F1666="blank row 2"),"",IF(LEN(INDEX(Settings!$C$6:$C$37,FixtureCalc!F1666))=0,"BYE",INDEX(Settings!$C$6:$C$37,FixtureCalc!F1666)) )),"")</f>
        <v/>
      </c>
      <c r="K1670" s="90"/>
      <c r="L1670" s="195" t="str">
        <f t="shared" si="155"/>
        <v/>
      </c>
      <c r="S1670" s="201" t="str">
        <f t="shared" si="151"/>
        <v>NO</v>
      </c>
      <c r="T1670" s="201" t="str">
        <f t="shared" si="152"/>
        <v>NO</v>
      </c>
      <c r="U1670" s="201" t="str">
        <f t="shared" si="153"/>
        <v>NO</v>
      </c>
      <c r="V1670" s="139">
        <f t="shared" si="154"/>
        <v>0</v>
      </c>
      <c r="W1670" s="199" t="str">
        <f t="shared" si="156"/>
        <v/>
      </c>
    </row>
    <row r="1671" spans="1:23" ht="18" customHeight="1" x14ac:dyDescent="0.25">
      <c r="A1671" s="69"/>
      <c r="B1671" s="81"/>
      <c r="C1671" s="110"/>
      <c r="D1671" s="145" t="str">
        <f>IFERROR(IF(FixtureCalc!C1667="-","",IF(OR(FixtureCalc!E1667="blank row 1",FixtureCalc!E1667="blank row 2"),"","Matchweek "&amp;FixtureCalc!C1667)),"")</f>
        <v/>
      </c>
      <c r="E1671" s="146" t="str">
        <f>IFERROR(IF(LEN(INDEX(Settings!$D$6:$D$37,MATCH(Fixture!F1671,Settings!$C$6:$C$37,0)))=0,"",INDEX(Settings!$D$6:$D$37,MATCH(Fixture!F1671,Settings!$C$6:$C$37,0))),"")</f>
        <v/>
      </c>
      <c r="F1671" s="187" t="str">
        <f>IFERROR(IF(FixtureCalc!C1667="-","",IF(OR(FixtureCalc!E1667="blank row 1",FixtureCalc!E1667="blank row 2"),"", IF(LEN(INDEX(Settings!$C$6:$C$37,FixtureCalc!E1667))=0,"BYE",INDEX(Settings!$C$6:$C$37,FixtureCalc!E1667))  )),"")</f>
        <v/>
      </c>
      <c r="G1671" s="113"/>
      <c r="H1671" s="82"/>
      <c r="I1671" s="113"/>
      <c r="J1671" s="177" t="str">
        <f>IFERROR(IF(FixtureCalc!C1667="-","",IF(OR(FixtureCalc!F1667="blank row 1",FixtureCalc!F1667="blank row 2"),"",IF(LEN(INDEX(Settings!$C$6:$C$37,FixtureCalc!F1667))=0,"BYE",INDEX(Settings!$C$6:$C$37,FixtureCalc!F1667)) )),"")</f>
        <v/>
      </c>
      <c r="K1671" s="90"/>
      <c r="L1671" s="195" t="str">
        <f t="shared" si="155"/>
        <v/>
      </c>
      <c r="S1671" s="201" t="str">
        <f t="shared" si="151"/>
        <v>NO</v>
      </c>
      <c r="T1671" s="201" t="str">
        <f t="shared" si="152"/>
        <v>NO</v>
      </c>
      <c r="U1671" s="201" t="str">
        <f t="shared" si="153"/>
        <v>NO</v>
      </c>
      <c r="V1671" s="139">
        <f t="shared" si="154"/>
        <v>0</v>
      </c>
      <c r="W1671" s="199" t="str">
        <f t="shared" si="156"/>
        <v/>
      </c>
    </row>
    <row r="1672" spans="1:23" ht="18" customHeight="1" x14ac:dyDescent="0.25">
      <c r="A1672" s="69"/>
      <c r="B1672" s="81"/>
      <c r="C1672" s="110"/>
      <c r="D1672" s="145" t="str">
        <f>IFERROR(IF(FixtureCalc!C1668="-","",IF(OR(FixtureCalc!E1668="blank row 1",FixtureCalc!E1668="blank row 2"),"","Matchweek "&amp;FixtureCalc!C1668)),"")</f>
        <v/>
      </c>
      <c r="E1672" s="146" t="str">
        <f>IFERROR(IF(LEN(INDEX(Settings!$D$6:$D$37,MATCH(Fixture!F1672,Settings!$C$6:$C$37,0)))=0,"",INDEX(Settings!$D$6:$D$37,MATCH(Fixture!F1672,Settings!$C$6:$C$37,0))),"")</f>
        <v/>
      </c>
      <c r="F1672" s="187" t="str">
        <f>IFERROR(IF(FixtureCalc!C1668="-","",IF(OR(FixtureCalc!E1668="blank row 1",FixtureCalc!E1668="blank row 2"),"", IF(LEN(INDEX(Settings!$C$6:$C$37,FixtureCalc!E1668))=0,"BYE",INDEX(Settings!$C$6:$C$37,FixtureCalc!E1668))  )),"")</f>
        <v/>
      </c>
      <c r="G1672" s="113"/>
      <c r="H1672" s="82"/>
      <c r="I1672" s="113"/>
      <c r="J1672" s="177" t="str">
        <f>IFERROR(IF(FixtureCalc!C1668="-","",IF(OR(FixtureCalc!F1668="blank row 1",FixtureCalc!F1668="blank row 2"),"",IF(LEN(INDEX(Settings!$C$6:$C$37,FixtureCalc!F1668))=0,"BYE",INDEX(Settings!$C$6:$C$37,FixtureCalc!F1668)) )),"")</f>
        <v/>
      </c>
      <c r="K1672" s="90"/>
      <c r="L1672" s="195" t="str">
        <f t="shared" si="155"/>
        <v/>
      </c>
      <c r="S1672" s="201" t="str">
        <f t="shared" ref="S1672:S1735" si="157">IFERROR(IF(AND(LEN(F1672)&gt;0,LEN(J1672)&gt;0),"YES","NO"),"")</f>
        <v>NO</v>
      </c>
      <c r="T1672" s="201" t="str">
        <f t="shared" ref="T1672:T1735" si="158">IFERROR(IF(OR(F1672="BYE",J1672="BYE"),"YES","NO"),"")</f>
        <v>NO</v>
      </c>
      <c r="U1672" s="201" t="str">
        <f t="shared" ref="U1672:U1735" si="159">IF(OR(LEN(G1672)=0,LEN(I1672)=0),"NO","YES")</f>
        <v>NO</v>
      </c>
      <c r="V1672" s="139">
        <f t="shared" ref="V1672:V1735" si="160">IF(LEN(D1672)=0,0,COUNTIFS($D$8:$D$1750,D1672,$G$8:$G$1750,"&lt;&gt;"&amp;"",$I$8:$I$1750,"&lt;&gt;"&amp;""))</f>
        <v>0</v>
      </c>
      <c r="W1672" s="199" t="str">
        <f t="shared" si="156"/>
        <v/>
      </c>
    </row>
    <row r="1673" spans="1:23" ht="18" customHeight="1" x14ac:dyDescent="0.25">
      <c r="A1673" s="69"/>
      <c r="B1673" s="81"/>
      <c r="C1673" s="110"/>
      <c r="D1673" s="145" t="str">
        <f>IFERROR(IF(FixtureCalc!C1669="-","",IF(OR(FixtureCalc!E1669="blank row 1",FixtureCalc!E1669="blank row 2"),"","Matchweek "&amp;FixtureCalc!C1669)),"")</f>
        <v/>
      </c>
      <c r="E1673" s="146" t="str">
        <f>IFERROR(IF(LEN(INDEX(Settings!$D$6:$D$37,MATCH(Fixture!F1673,Settings!$C$6:$C$37,0)))=0,"",INDEX(Settings!$D$6:$D$37,MATCH(Fixture!F1673,Settings!$C$6:$C$37,0))),"")</f>
        <v/>
      </c>
      <c r="F1673" s="187" t="str">
        <f>IFERROR(IF(FixtureCalc!C1669="-","",IF(OR(FixtureCalc!E1669="blank row 1",FixtureCalc!E1669="blank row 2"),"", IF(LEN(INDEX(Settings!$C$6:$C$37,FixtureCalc!E1669))=0,"BYE",INDEX(Settings!$C$6:$C$37,FixtureCalc!E1669))  )),"")</f>
        <v/>
      </c>
      <c r="G1673" s="113"/>
      <c r="H1673" s="82"/>
      <c r="I1673" s="113"/>
      <c r="J1673" s="177" t="str">
        <f>IFERROR(IF(FixtureCalc!C1669="-","",IF(OR(FixtureCalc!F1669="blank row 1",FixtureCalc!F1669="blank row 2"),"",IF(LEN(INDEX(Settings!$C$6:$C$37,FixtureCalc!F1669))=0,"BYE",INDEX(Settings!$C$6:$C$37,FixtureCalc!F1669)) )),"")</f>
        <v/>
      </c>
      <c r="K1673" s="90"/>
      <c r="L1673" s="195" t="str">
        <f t="shared" ref="L1673:L1736" si="161">IFERROR(IF(LEN(W1673)&gt;0,"←",""),"")</f>
        <v/>
      </c>
      <c r="S1673" s="201" t="str">
        <f t="shared" si="157"/>
        <v>NO</v>
      </c>
      <c r="T1673" s="201" t="str">
        <f t="shared" si="158"/>
        <v>NO</v>
      </c>
      <c r="U1673" s="201" t="str">
        <f t="shared" si="159"/>
        <v>NO</v>
      </c>
      <c r="V1673" s="139">
        <f t="shared" si="160"/>
        <v>0</v>
      </c>
      <c r="W1673" s="199" t="str">
        <f t="shared" si="156"/>
        <v/>
      </c>
    </row>
    <row r="1674" spans="1:23" ht="18" customHeight="1" x14ac:dyDescent="0.25">
      <c r="A1674" s="69"/>
      <c r="B1674" s="81"/>
      <c r="C1674" s="110"/>
      <c r="D1674" s="145" t="str">
        <f>IFERROR(IF(FixtureCalc!C1670="-","",IF(OR(FixtureCalc!E1670="blank row 1",FixtureCalc!E1670="blank row 2"),"","Matchweek "&amp;FixtureCalc!C1670)),"")</f>
        <v/>
      </c>
      <c r="E1674" s="146" t="str">
        <f>IFERROR(IF(LEN(INDEX(Settings!$D$6:$D$37,MATCH(Fixture!F1674,Settings!$C$6:$C$37,0)))=0,"",INDEX(Settings!$D$6:$D$37,MATCH(Fixture!F1674,Settings!$C$6:$C$37,0))),"")</f>
        <v/>
      </c>
      <c r="F1674" s="187" t="str">
        <f>IFERROR(IF(FixtureCalc!C1670="-","",IF(OR(FixtureCalc!E1670="blank row 1",FixtureCalc!E1670="blank row 2"),"", IF(LEN(INDEX(Settings!$C$6:$C$37,FixtureCalc!E1670))=0,"BYE",INDEX(Settings!$C$6:$C$37,FixtureCalc!E1670))  )),"")</f>
        <v/>
      </c>
      <c r="G1674" s="113"/>
      <c r="H1674" s="82"/>
      <c r="I1674" s="113"/>
      <c r="J1674" s="177" t="str">
        <f>IFERROR(IF(FixtureCalc!C1670="-","",IF(OR(FixtureCalc!F1670="blank row 1",FixtureCalc!F1670="blank row 2"),"",IF(LEN(INDEX(Settings!$C$6:$C$37,FixtureCalc!F1670))=0,"BYE",INDEX(Settings!$C$6:$C$37,FixtureCalc!F1670)) )),"")</f>
        <v/>
      </c>
      <c r="K1674" s="90"/>
      <c r="L1674" s="195" t="str">
        <f t="shared" si="161"/>
        <v/>
      </c>
      <c r="S1674" s="201" t="str">
        <f t="shared" si="157"/>
        <v>NO</v>
      </c>
      <c r="T1674" s="201" t="str">
        <f t="shared" si="158"/>
        <v>NO</v>
      </c>
      <c r="U1674" s="201" t="str">
        <f t="shared" si="159"/>
        <v>NO</v>
      </c>
      <c r="V1674" s="139">
        <f t="shared" si="160"/>
        <v>0</v>
      </c>
      <c r="W1674" s="199" t="str">
        <f t="shared" ref="W1674:W1737" si="162">IF(S1674="YES",IF(T1674="YES",IF(U1674="YES","← Delete the scores",""),IF(AND(U1674="NO",V1674&gt;0),"← Insert the scores of both teams","")),IF(U1674="YES","← Delete the scores",""))</f>
        <v/>
      </c>
    </row>
    <row r="1675" spans="1:23" ht="18" customHeight="1" x14ac:dyDescent="0.25">
      <c r="A1675" s="69"/>
      <c r="B1675" s="81"/>
      <c r="C1675" s="110"/>
      <c r="D1675" s="145" t="str">
        <f>IFERROR(IF(FixtureCalc!C1671="-","",IF(OR(FixtureCalc!E1671="blank row 1",FixtureCalc!E1671="blank row 2"),"","Matchweek "&amp;FixtureCalc!C1671)),"")</f>
        <v/>
      </c>
      <c r="E1675" s="146" t="str">
        <f>IFERROR(IF(LEN(INDEX(Settings!$D$6:$D$37,MATCH(Fixture!F1675,Settings!$C$6:$C$37,0)))=0,"",INDEX(Settings!$D$6:$D$37,MATCH(Fixture!F1675,Settings!$C$6:$C$37,0))),"")</f>
        <v/>
      </c>
      <c r="F1675" s="187" t="str">
        <f>IFERROR(IF(FixtureCalc!C1671="-","",IF(OR(FixtureCalc!E1671="blank row 1",FixtureCalc!E1671="blank row 2"),"", IF(LEN(INDEX(Settings!$C$6:$C$37,FixtureCalc!E1671))=0,"BYE",INDEX(Settings!$C$6:$C$37,FixtureCalc!E1671))  )),"")</f>
        <v/>
      </c>
      <c r="G1675" s="113"/>
      <c r="H1675" s="82"/>
      <c r="I1675" s="113"/>
      <c r="J1675" s="177" t="str">
        <f>IFERROR(IF(FixtureCalc!C1671="-","",IF(OR(FixtureCalc!F1671="blank row 1",FixtureCalc!F1671="blank row 2"),"",IF(LEN(INDEX(Settings!$C$6:$C$37,FixtureCalc!F1671))=0,"BYE",INDEX(Settings!$C$6:$C$37,FixtureCalc!F1671)) )),"")</f>
        <v/>
      </c>
      <c r="K1675" s="90"/>
      <c r="L1675" s="195" t="str">
        <f t="shared" si="161"/>
        <v/>
      </c>
      <c r="S1675" s="201" t="str">
        <f t="shared" si="157"/>
        <v>NO</v>
      </c>
      <c r="T1675" s="201" t="str">
        <f t="shared" si="158"/>
        <v>NO</v>
      </c>
      <c r="U1675" s="201" t="str">
        <f t="shared" si="159"/>
        <v>NO</v>
      </c>
      <c r="V1675" s="139">
        <f t="shared" si="160"/>
        <v>0</v>
      </c>
      <c r="W1675" s="199" t="str">
        <f t="shared" si="162"/>
        <v/>
      </c>
    </row>
    <row r="1676" spans="1:23" ht="18" customHeight="1" x14ac:dyDescent="0.25">
      <c r="A1676" s="69"/>
      <c r="B1676" s="81"/>
      <c r="C1676" s="110"/>
      <c r="D1676" s="145" t="str">
        <f>IFERROR(IF(FixtureCalc!C1672="-","",IF(OR(FixtureCalc!E1672="blank row 1",FixtureCalc!E1672="blank row 2"),"","Matchweek "&amp;FixtureCalc!C1672)),"")</f>
        <v/>
      </c>
      <c r="E1676" s="146" t="str">
        <f>IFERROR(IF(LEN(INDEX(Settings!$D$6:$D$37,MATCH(Fixture!F1676,Settings!$C$6:$C$37,0)))=0,"",INDEX(Settings!$D$6:$D$37,MATCH(Fixture!F1676,Settings!$C$6:$C$37,0))),"")</f>
        <v/>
      </c>
      <c r="F1676" s="187" t="str">
        <f>IFERROR(IF(FixtureCalc!C1672="-","",IF(OR(FixtureCalc!E1672="blank row 1",FixtureCalc!E1672="blank row 2"),"", IF(LEN(INDEX(Settings!$C$6:$C$37,FixtureCalc!E1672))=0,"BYE",INDEX(Settings!$C$6:$C$37,FixtureCalc!E1672))  )),"")</f>
        <v/>
      </c>
      <c r="G1676" s="113"/>
      <c r="H1676" s="82"/>
      <c r="I1676" s="113"/>
      <c r="J1676" s="177" t="str">
        <f>IFERROR(IF(FixtureCalc!C1672="-","",IF(OR(FixtureCalc!F1672="blank row 1",FixtureCalc!F1672="blank row 2"),"",IF(LEN(INDEX(Settings!$C$6:$C$37,FixtureCalc!F1672))=0,"BYE",INDEX(Settings!$C$6:$C$37,FixtureCalc!F1672)) )),"")</f>
        <v/>
      </c>
      <c r="K1676" s="90"/>
      <c r="L1676" s="195" t="str">
        <f t="shared" si="161"/>
        <v/>
      </c>
      <c r="S1676" s="201" t="str">
        <f t="shared" si="157"/>
        <v>NO</v>
      </c>
      <c r="T1676" s="201" t="str">
        <f t="shared" si="158"/>
        <v>NO</v>
      </c>
      <c r="U1676" s="201" t="str">
        <f t="shared" si="159"/>
        <v>NO</v>
      </c>
      <c r="V1676" s="139">
        <f t="shared" si="160"/>
        <v>0</v>
      </c>
      <c r="W1676" s="199" t="str">
        <f t="shared" si="162"/>
        <v/>
      </c>
    </row>
    <row r="1677" spans="1:23" ht="18" customHeight="1" x14ac:dyDescent="0.25">
      <c r="A1677" s="69"/>
      <c r="B1677" s="81"/>
      <c r="C1677" s="110"/>
      <c r="D1677" s="145" t="str">
        <f>IFERROR(IF(FixtureCalc!C1673="-","",IF(OR(FixtureCalc!E1673="blank row 1",FixtureCalc!E1673="blank row 2"),"","Matchweek "&amp;FixtureCalc!C1673)),"")</f>
        <v/>
      </c>
      <c r="E1677" s="146" t="str">
        <f>IFERROR(IF(LEN(INDEX(Settings!$D$6:$D$37,MATCH(Fixture!F1677,Settings!$C$6:$C$37,0)))=0,"",INDEX(Settings!$D$6:$D$37,MATCH(Fixture!F1677,Settings!$C$6:$C$37,0))),"")</f>
        <v/>
      </c>
      <c r="F1677" s="187" t="str">
        <f>IFERROR(IF(FixtureCalc!C1673="-","",IF(OR(FixtureCalc!E1673="blank row 1",FixtureCalc!E1673="blank row 2"),"", IF(LEN(INDEX(Settings!$C$6:$C$37,FixtureCalc!E1673))=0,"BYE",INDEX(Settings!$C$6:$C$37,FixtureCalc!E1673))  )),"")</f>
        <v/>
      </c>
      <c r="G1677" s="113"/>
      <c r="H1677" s="82"/>
      <c r="I1677" s="113"/>
      <c r="J1677" s="177" t="str">
        <f>IFERROR(IF(FixtureCalc!C1673="-","",IF(OR(FixtureCalc!F1673="blank row 1",FixtureCalc!F1673="blank row 2"),"",IF(LEN(INDEX(Settings!$C$6:$C$37,FixtureCalc!F1673))=0,"BYE",INDEX(Settings!$C$6:$C$37,FixtureCalc!F1673)) )),"")</f>
        <v/>
      </c>
      <c r="K1677" s="90"/>
      <c r="L1677" s="195" t="str">
        <f t="shared" si="161"/>
        <v/>
      </c>
      <c r="S1677" s="201" t="str">
        <f t="shared" si="157"/>
        <v>NO</v>
      </c>
      <c r="T1677" s="201" t="str">
        <f t="shared" si="158"/>
        <v>NO</v>
      </c>
      <c r="U1677" s="201" t="str">
        <f t="shared" si="159"/>
        <v>NO</v>
      </c>
      <c r="V1677" s="139">
        <f t="shared" si="160"/>
        <v>0</v>
      </c>
      <c r="W1677" s="199" t="str">
        <f t="shared" si="162"/>
        <v/>
      </c>
    </row>
    <row r="1678" spans="1:23" ht="18" customHeight="1" x14ac:dyDescent="0.25">
      <c r="A1678" s="69"/>
      <c r="B1678" s="81"/>
      <c r="C1678" s="110"/>
      <c r="D1678" s="145" t="str">
        <f>IFERROR(IF(FixtureCalc!C1674="-","",IF(OR(FixtureCalc!E1674="blank row 1",FixtureCalc!E1674="blank row 2"),"","Matchweek "&amp;FixtureCalc!C1674)),"")</f>
        <v/>
      </c>
      <c r="E1678" s="146" t="str">
        <f>IFERROR(IF(LEN(INDEX(Settings!$D$6:$D$37,MATCH(Fixture!F1678,Settings!$C$6:$C$37,0)))=0,"",INDEX(Settings!$D$6:$D$37,MATCH(Fixture!F1678,Settings!$C$6:$C$37,0))),"")</f>
        <v/>
      </c>
      <c r="F1678" s="187" t="str">
        <f>IFERROR(IF(FixtureCalc!C1674="-","",IF(OR(FixtureCalc!E1674="blank row 1",FixtureCalc!E1674="blank row 2"),"", IF(LEN(INDEX(Settings!$C$6:$C$37,FixtureCalc!E1674))=0,"BYE",INDEX(Settings!$C$6:$C$37,FixtureCalc!E1674))  )),"")</f>
        <v/>
      </c>
      <c r="G1678" s="113"/>
      <c r="H1678" s="82"/>
      <c r="I1678" s="113"/>
      <c r="J1678" s="177" t="str">
        <f>IFERROR(IF(FixtureCalc!C1674="-","",IF(OR(FixtureCalc!F1674="blank row 1",FixtureCalc!F1674="blank row 2"),"",IF(LEN(INDEX(Settings!$C$6:$C$37,FixtureCalc!F1674))=0,"BYE",INDEX(Settings!$C$6:$C$37,FixtureCalc!F1674)) )),"")</f>
        <v/>
      </c>
      <c r="K1678" s="90"/>
      <c r="L1678" s="195" t="str">
        <f t="shared" si="161"/>
        <v/>
      </c>
      <c r="S1678" s="201" t="str">
        <f t="shared" si="157"/>
        <v>NO</v>
      </c>
      <c r="T1678" s="201" t="str">
        <f t="shared" si="158"/>
        <v>NO</v>
      </c>
      <c r="U1678" s="201" t="str">
        <f t="shared" si="159"/>
        <v>NO</v>
      </c>
      <c r="V1678" s="139">
        <f t="shared" si="160"/>
        <v>0</v>
      </c>
      <c r="W1678" s="199" t="str">
        <f t="shared" si="162"/>
        <v/>
      </c>
    </row>
    <row r="1679" spans="1:23" ht="18" customHeight="1" x14ac:dyDescent="0.25">
      <c r="A1679" s="69"/>
      <c r="B1679" s="81"/>
      <c r="C1679" s="110"/>
      <c r="D1679" s="145" t="str">
        <f>IFERROR(IF(FixtureCalc!C1675="-","",IF(OR(FixtureCalc!E1675="blank row 1",FixtureCalc!E1675="blank row 2"),"","Matchweek "&amp;FixtureCalc!C1675)),"")</f>
        <v/>
      </c>
      <c r="E1679" s="146" t="str">
        <f>IFERROR(IF(LEN(INDEX(Settings!$D$6:$D$37,MATCH(Fixture!F1679,Settings!$C$6:$C$37,0)))=0,"",INDEX(Settings!$D$6:$D$37,MATCH(Fixture!F1679,Settings!$C$6:$C$37,0))),"")</f>
        <v/>
      </c>
      <c r="F1679" s="187" t="str">
        <f>IFERROR(IF(FixtureCalc!C1675="-","",IF(OR(FixtureCalc!E1675="blank row 1",FixtureCalc!E1675="blank row 2"),"", IF(LEN(INDEX(Settings!$C$6:$C$37,FixtureCalc!E1675))=0,"BYE",INDEX(Settings!$C$6:$C$37,FixtureCalc!E1675))  )),"")</f>
        <v/>
      </c>
      <c r="G1679" s="113"/>
      <c r="H1679" s="82"/>
      <c r="I1679" s="113"/>
      <c r="J1679" s="177" t="str">
        <f>IFERROR(IF(FixtureCalc!C1675="-","",IF(OR(FixtureCalc!F1675="blank row 1",FixtureCalc!F1675="blank row 2"),"",IF(LEN(INDEX(Settings!$C$6:$C$37,FixtureCalc!F1675))=0,"BYE",INDEX(Settings!$C$6:$C$37,FixtureCalc!F1675)) )),"")</f>
        <v/>
      </c>
      <c r="K1679" s="90"/>
      <c r="L1679" s="195" t="str">
        <f t="shared" si="161"/>
        <v/>
      </c>
      <c r="S1679" s="201" t="str">
        <f t="shared" si="157"/>
        <v>NO</v>
      </c>
      <c r="T1679" s="201" t="str">
        <f t="shared" si="158"/>
        <v>NO</v>
      </c>
      <c r="U1679" s="201" t="str">
        <f t="shared" si="159"/>
        <v>NO</v>
      </c>
      <c r="V1679" s="139">
        <f t="shared" si="160"/>
        <v>0</v>
      </c>
      <c r="W1679" s="199" t="str">
        <f t="shared" si="162"/>
        <v/>
      </c>
    </row>
    <row r="1680" spans="1:23" ht="18" customHeight="1" x14ac:dyDescent="0.25">
      <c r="A1680" s="69"/>
      <c r="B1680" s="81"/>
      <c r="C1680" s="110"/>
      <c r="D1680" s="145" t="str">
        <f>IFERROR(IF(FixtureCalc!C1676="-","",IF(OR(FixtureCalc!E1676="blank row 1",FixtureCalc!E1676="blank row 2"),"","Matchweek "&amp;FixtureCalc!C1676)),"")</f>
        <v/>
      </c>
      <c r="E1680" s="146" t="str">
        <f>IFERROR(IF(LEN(INDEX(Settings!$D$6:$D$37,MATCH(Fixture!F1680,Settings!$C$6:$C$37,0)))=0,"",INDEX(Settings!$D$6:$D$37,MATCH(Fixture!F1680,Settings!$C$6:$C$37,0))),"")</f>
        <v/>
      </c>
      <c r="F1680" s="187" t="str">
        <f>IFERROR(IF(FixtureCalc!C1676="-","",IF(OR(FixtureCalc!E1676="blank row 1",FixtureCalc!E1676="blank row 2"),"", IF(LEN(INDEX(Settings!$C$6:$C$37,FixtureCalc!E1676))=0,"BYE",INDEX(Settings!$C$6:$C$37,FixtureCalc!E1676))  )),"")</f>
        <v/>
      </c>
      <c r="G1680" s="113"/>
      <c r="H1680" s="82"/>
      <c r="I1680" s="113"/>
      <c r="J1680" s="177" t="str">
        <f>IFERROR(IF(FixtureCalc!C1676="-","",IF(OR(FixtureCalc!F1676="blank row 1",FixtureCalc!F1676="blank row 2"),"",IF(LEN(INDEX(Settings!$C$6:$C$37,FixtureCalc!F1676))=0,"BYE",INDEX(Settings!$C$6:$C$37,FixtureCalc!F1676)) )),"")</f>
        <v/>
      </c>
      <c r="K1680" s="90"/>
      <c r="L1680" s="195" t="str">
        <f t="shared" si="161"/>
        <v/>
      </c>
      <c r="S1680" s="201" t="str">
        <f t="shared" si="157"/>
        <v>NO</v>
      </c>
      <c r="T1680" s="201" t="str">
        <f t="shared" si="158"/>
        <v>NO</v>
      </c>
      <c r="U1680" s="201" t="str">
        <f t="shared" si="159"/>
        <v>NO</v>
      </c>
      <c r="V1680" s="139">
        <f t="shared" si="160"/>
        <v>0</v>
      </c>
      <c r="W1680" s="199" t="str">
        <f t="shared" si="162"/>
        <v/>
      </c>
    </row>
    <row r="1681" spans="1:23" ht="18" customHeight="1" x14ac:dyDescent="0.25">
      <c r="A1681" s="69"/>
      <c r="B1681" s="81"/>
      <c r="C1681" s="110"/>
      <c r="D1681" s="145" t="str">
        <f>IFERROR(IF(FixtureCalc!C1677="-","",IF(OR(FixtureCalc!E1677="blank row 1",FixtureCalc!E1677="blank row 2"),"","Matchweek "&amp;FixtureCalc!C1677)),"")</f>
        <v/>
      </c>
      <c r="E1681" s="146" t="str">
        <f>IFERROR(IF(LEN(INDEX(Settings!$D$6:$D$37,MATCH(Fixture!F1681,Settings!$C$6:$C$37,0)))=0,"",INDEX(Settings!$D$6:$D$37,MATCH(Fixture!F1681,Settings!$C$6:$C$37,0))),"")</f>
        <v/>
      </c>
      <c r="F1681" s="187" t="str">
        <f>IFERROR(IF(FixtureCalc!C1677="-","",IF(OR(FixtureCalc!E1677="blank row 1",FixtureCalc!E1677="blank row 2"),"", IF(LEN(INDEX(Settings!$C$6:$C$37,FixtureCalc!E1677))=0,"BYE",INDEX(Settings!$C$6:$C$37,FixtureCalc!E1677))  )),"")</f>
        <v/>
      </c>
      <c r="G1681" s="113"/>
      <c r="H1681" s="82"/>
      <c r="I1681" s="113"/>
      <c r="J1681" s="177" t="str">
        <f>IFERROR(IF(FixtureCalc!C1677="-","",IF(OR(FixtureCalc!F1677="blank row 1",FixtureCalc!F1677="blank row 2"),"",IF(LEN(INDEX(Settings!$C$6:$C$37,FixtureCalc!F1677))=0,"BYE",INDEX(Settings!$C$6:$C$37,FixtureCalc!F1677)) )),"")</f>
        <v/>
      </c>
      <c r="K1681" s="90"/>
      <c r="L1681" s="195" t="str">
        <f t="shared" si="161"/>
        <v/>
      </c>
      <c r="S1681" s="201" t="str">
        <f t="shared" si="157"/>
        <v>NO</v>
      </c>
      <c r="T1681" s="201" t="str">
        <f t="shared" si="158"/>
        <v>NO</v>
      </c>
      <c r="U1681" s="201" t="str">
        <f t="shared" si="159"/>
        <v>NO</v>
      </c>
      <c r="V1681" s="139">
        <f t="shared" si="160"/>
        <v>0</v>
      </c>
      <c r="W1681" s="199" t="str">
        <f t="shared" si="162"/>
        <v/>
      </c>
    </row>
    <row r="1682" spans="1:23" ht="18" customHeight="1" x14ac:dyDescent="0.25">
      <c r="A1682" s="69"/>
      <c r="B1682" s="81"/>
      <c r="C1682" s="110"/>
      <c r="D1682" s="145" t="str">
        <f>IFERROR(IF(FixtureCalc!C1678="-","",IF(OR(FixtureCalc!E1678="blank row 1",FixtureCalc!E1678="blank row 2"),"","Matchweek "&amp;FixtureCalc!C1678)),"")</f>
        <v/>
      </c>
      <c r="E1682" s="146" t="str">
        <f>IFERROR(IF(LEN(INDEX(Settings!$D$6:$D$37,MATCH(Fixture!F1682,Settings!$C$6:$C$37,0)))=0,"",INDEX(Settings!$D$6:$D$37,MATCH(Fixture!F1682,Settings!$C$6:$C$37,0))),"")</f>
        <v/>
      </c>
      <c r="F1682" s="187" t="str">
        <f>IFERROR(IF(FixtureCalc!C1678="-","",IF(OR(FixtureCalc!E1678="blank row 1",FixtureCalc!E1678="blank row 2"),"", IF(LEN(INDEX(Settings!$C$6:$C$37,FixtureCalc!E1678))=0,"BYE",INDEX(Settings!$C$6:$C$37,FixtureCalc!E1678))  )),"")</f>
        <v/>
      </c>
      <c r="G1682" s="113"/>
      <c r="H1682" s="82"/>
      <c r="I1682" s="113"/>
      <c r="J1682" s="177" t="str">
        <f>IFERROR(IF(FixtureCalc!C1678="-","",IF(OR(FixtureCalc!F1678="blank row 1",FixtureCalc!F1678="blank row 2"),"",IF(LEN(INDEX(Settings!$C$6:$C$37,FixtureCalc!F1678))=0,"BYE",INDEX(Settings!$C$6:$C$37,FixtureCalc!F1678)) )),"")</f>
        <v/>
      </c>
      <c r="K1682" s="90"/>
      <c r="L1682" s="195" t="str">
        <f t="shared" si="161"/>
        <v/>
      </c>
      <c r="S1682" s="201" t="str">
        <f t="shared" si="157"/>
        <v>NO</v>
      </c>
      <c r="T1682" s="201" t="str">
        <f t="shared" si="158"/>
        <v>NO</v>
      </c>
      <c r="U1682" s="201" t="str">
        <f t="shared" si="159"/>
        <v>NO</v>
      </c>
      <c r="V1682" s="139">
        <f t="shared" si="160"/>
        <v>0</v>
      </c>
      <c r="W1682" s="199" t="str">
        <f t="shared" si="162"/>
        <v/>
      </c>
    </row>
    <row r="1683" spans="1:23" ht="18" customHeight="1" x14ac:dyDescent="0.25">
      <c r="A1683" s="69"/>
      <c r="B1683" s="81"/>
      <c r="C1683" s="110"/>
      <c r="D1683" s="145" t="str">
        <f>IFERROR(IF(FixtureCalc!C1679="-","",IF(OR(FixtureCalc!E1679="blank row 1",FixtureCalc!E1679="blank row 2"),"","Matchweek "&amp;FixtureCalc!C1679)),"")</f>
        <v/>
      </c>
      <c r="E1683" s="146" t="str">
        <f>IFERROR(IF(LEN(INDEX(Settings!$D$6:$D$37,MATCH(Fixture!F1683,Settings!$C$6:$C$37,0)))=0,"",INDEX(Settings!$D$6:$D$37,MATCH(Fixture!F1683,Settings!$C$6:$C$37,0))),"")</f>
        <v/>
      </c>
      <c r="F1683" s="187" t="str">
        <f>IFERROR(IF(FixtureCalc!C1679="-","",IF(OR(FixtureCalc!E1679="blank row 1",FixtureCalc!E1679="blank row 2"),"", IF(LEN(INDEX(Settings!$C$6:$C$37,FixtureCalc!E1679))=0,"BYE",INDEX(Settings!$C$6:$C$37,FixtureCalc!E1679))  )),"")</f>
        <v/>
      </c>
      <c r="G1683" s="113"/>
      <c r="H1683" s="82"/>
      <c r="I1683" s="113"/>
      <c r="J1683" s="177" t="str">
        <f>IFERROR(IF(FixtureCalc!C1679="-","",IF(OR(FixtureCalc!F1679="blank row 1",FixtureCalc!F1679="blank row 2"),"",IF(LEN(INDEX(Settings!$C$6:$C$37,FixtureCalc!F1679))=0,"BYE",INDEX(Settings!$C$6:$C$37,FixtureCalc!F1679)) )),"")</f>
        <v/>
      </c>
      <c r="K1683" s="90"/>
      <c r="L1683" s="195" t="str">
        <f t="shared" si="161"/>
        <v/>
      </c>
      <c r="S1683" s="201" t="str">
        <f t="shared" si="157"/>
        <v>NO</v>
      </c>
      <c r="T1683" s="201" t="str">
        <f t="shared" si="158"/>
        <v>NO</v>
      </c>
      <c r="U1683" s="201" t="str">
        <f t="shared" si="159"/>
        <v>NO</v>
      </c>
      <c r="V1683" s="139">
        <f t="shared" si="160"/>
        <v>0</v>
      </c>
      <c r="W1683" s="199" t="str">
        <f t="shared" si="162"/>
        <v/>
      </c>
    </row>
    <row r="1684" spans="1:23" ht="18" customHeight="1" x14ac:dyDescent="0.25">
      <c r="A1684" s="69"/>
      <c r="B1684" s="81"/>
      <c r="C1684" s="110"/>
      <c r="D1684" s="145" t="str">
        <f>IFERROR(IF(FixtureCalc!C1680="-","",IF(OR(FixtureCalc!E1680="blank row 1",FixtureCalc!E1680="blank row 2"),"","Matchweek "&amp;FixtureCalc!C1680)),"")</f>
        <v/>
      </c>
      <c r="E1684" s="146" t="str">
        <f>IFERROR(IF(LEN(INDEX(Settings!$D$6:$D$37,MATCH(Fixture!F1684,Settings!$C$6:$C$37,0)))=0,"",INDEX(Settings!$D$6:$D$37,MATCH(Fixture!F1684,Settings!$C$6:$C$37,0))),"")</f>
        <v/>
      </c>
      <c r="F1684" s="187" t="str">
        <f>IFERROR(IF(FixtureCalc!C1680="-","",IF(OR(FixtureCalc!E1680="blank row 1",FixtureCalc!E1680="blank row 2"),"", IF(LEN(INDEX(Settings!$C$6:$C$37,FixtureCalc!E1680))=0,"BYE",INDEX(Settings!$C$6:$C$37,FixtureCalc!E1680))  )),"")</f>
        <v/>
      </c>
      <c r="G1684" s="113"/>
      <c r="H1684" s="82"/>
      <c r="I1684" s="113"/>
      <c r="J1684" s="177" t="str">
        <f>IFERROR(IF(FixtureCalc!C1680="-","",IF(OR(FixtureCalc!F1680="blank row 1",FixtureCalc!F1680="blank row 2"),"",IF(LEN(INDEX(Settings!$C$6:$C$37,FixtureCalc!F1680))=0,"BYE",INDEX(Settings!$C$6:$C$37,FixtureCalc!F1680)) )),"")</f>
        <v/>
      </c>
      <c r="K1684" s="90"/>
      <c r="L1684" s="195" t="str">
        <f t="shared" si="161"/>
        <v/>
      </c>
      <c r="S1684" s="201" t="str">
        <f t="shared" si="157"/>
        <v>NO</v>
      </c>
      <c r="T1684" s="201" t="str">
        <f t="shared" si="158"/>
        <v>NO</v>
      </c>
      <c r="U1684" s="201" t="str">
        <f t="shared" si="159"/>
        <v>NO</v>
      </c>
      <c r="V1684" s="139">
        <f t="shared" si="160"/>
        <v>0</v>
      </c>
      <c r="W1684" s="199" t="str">
        <f t="shared" si="162"/>
        <v/>
      </c>
    </row>
    <row r="1685" spans="1:23" ht="18" customHeight="1" x14ac:dyDescent="0.25">
      <c r="A1685" s="69"/>
      <c r="B1685" s="81"/>
      <c r="C1685" s="110"/>
      <c r="D1685" s="145" t="str">
        <f>IFERROR(IF(FixtureCalc!C1681="-","",IF(OR(FixtureCalc!E1681="blank row 1",FixtureCalc!E1681="blank row 2"),"","Matchweek "&amp;FixtureCalc!C1681)),"")</f>
        <v/>
      </c>
      <c r="E1685" s="146" t="str">
        <f>IFERROR(IF(LEN(INDEX(Settings!$D$6:$D$37,MATCH(Fixture!F1685,Settings!$C$6:$C$37,0)))=0,"",INDEX(Settings!$D$6:$D$37,MATCH(Fixture!F1685,Settings!$C$6:$C$37,0))),"")</f>
        <v/>
      </c>
      <c r="F1685" s="187" t="str">
        <f>IFERROR(IF(FixtureCalc!C1681="-","",IF(OR(FixtureCalc!E1681="blank row 1",FixtureCalc!E1681="blank row 2"),"", IF(LEN(INDEX(Settings!$C$6:$C$37,FixtureCalc!E1681))=0,"BYE",INDEX(Settings!$C$6:$C$37,FixtureCalc!E1681))  )),"")</f>
        <v/>
      </c>
      <c r="G1685" s="113"/>
      <c r="H1685" s="82"/>
      <c r="I1685" s="113"/>
      <c r="J1685" s="177" t="str">
        <f>IFERROR(IF(FixtureCalc!C1681="-","",IF(OR(FixtureCalc!F1681="blank row 1",FixtureCalc!F1681="blank row 2"),"",IF(LEN(INDEX(Settings!$C$6:$C$37,FixtureCalc!F1681))=0,"BYE",INDEX(Settings!$C$6:$C$37,FixtureCalc!F1681)) )),"")</f>
        <v/>
      </c>
      <c r="K1685" s="90"/>
      <c r="L1685" s="195" t="str">
        <f t="shared" si="161"/>
        <v/>
      </c>
      <c r="S1685" s="201" t="str">
        <f t="shared" si="157"/>
        <v>NO</v>
      </c>
      <c r="T1685" s="201" t="str">
        <f t="shared" si="158"/>
        <v>NO</v>
      </c>
      <c r="U1685" s="201" t="str">
        <f t="shared" si="159"/>
        <v>NO</v>
      </c>
      <c r="V1685" s="139">
        <f t="shared" si="160"/>
        <v>0</v>
      </c>
      <c r="W1685" s="199" t="str">
        <f t="shared" si="162"/>
        <v/>
      </c>
    </row>
    <row r="1686" spans="1:23" ht="18" customHeight="1" x14ac:dyDescent="0.25">
      <c r="A1686" s="69"/>
      <c r="B1686" s="81"/>
      <c r="C1686" s="110"/>
      <c r="D1686" s="145" t="str">
        <f>IFERROR(IF(FixtureCalc!C1682="-","",IF(OR(FixtureCalc!E1682="blank row 1",FixtureCalc!E1682="blank row 2"),"","Matchweek "&amp;FixtureCalc!C1682)),"")</f>
        <v/>
      </c>
      <c r="E1686" s="146" t="str">
        <f>IFERROR(IF(LEN(INDEX(Settings!$D$6:$D$37,MATCH(Fixture!F1686,Settings!$C$6:$C$37,0)))=0,"",INDEX(Settings!$D$6:$D$37,MATCH(Fixture!F1686,Settings!$C$6:$C$37,0))),"")</f>
        <v/>
      </c>
      <c r="F1686" s="187" t="str">
        <f>IFERROR(IF(FixtureCalc!C1682="-","",IF(OR(FixtureCalc!E1682="blank row 1",FixtureCalc!E1682="blank row 2"),"", IF(LEN(INDEX(Settings!$C$6:$C$37,FixtureCalc!E1682))=0,"BYE",INDEX(Settings!$C$6:$C$37,FixtureCalc!E1682))  )),"")</f>
        <v/>
      </c>
      <c r="G1686" s="113"/>
      <c r="H1686" s="82"/>
      <c r="I1686" s="113"/>
      <c r="J1686" s="177" t="str">
        <f>IFERROR(IF(FixtureCalc!C1682="-","",IF(OR(FixtureCalc!F1682="blank row 1",FixtureCalc!F1682="blank row 2"),"",IF(LEN(INDEX(Settings!$C$6:$C$37,FixtureCalc!F1682))=0,"BYE",INDEX(Settings!$C$6:$C$37,FixtureCalc!F1682)) )),"")</f>
        <v/>
      </c>
      <c r="K1686" s="90"/>
      <c r="L1686" s="195" t="str">
        <f t="shared" si="161"/>
        <v/>
      </c>
      <c r="S1686" s="201" t="str">
        <f t="shared" si="157"/>
        <v>NO</v>
      </c>
      <c r="T1686" s="201" t="str">
        <f t="shared" si="158"/>
        <v>NO</v>
      </c>
      <c r="U1686" s="201" t="str">
        <f t="shared" si="159"/>
        <v>NO</v>
      </c>
      <c r="V1686" s="139">
        <f t="shared" si="160"/>
        <v>0</v>
      </c>
      <c r="W1686" s="199" t="str">
        <f t="shared" si="162"/>
        <v/>
      </c>
    </row>
    <row r="1687" spans="1:23" ht="18" customHeight="1" x14ac:dyDescent="0.25">
      <c r="A1687" s="69"/>
      <c r="B1687" s="81"/>
      <c r="C1687" s="110"/>
      <c r="D1687" s="145" t="str">
        <f>IFERROR(IF(FixtureCalc!C1683="-","",IF(OR(FixtureCalc!E1683="blank row 1",FixtureCalc!E1683="blank row 2"),"","Matchweek "&amp;FixtureCalc!C1683)),"")</f>
        <v/>
      </c>
      <c r="E1687" s="146" t="str">
        <f>IFERROR(IF(LEN(INDEX(Settings!$D$6:$D$37,MATCH(Fixture!F1687,Settings!$C$6:$C$37,0)))=0,"",INDEX(Settings!$D$6:$D$37,MATCH(Fixture!F1687,Settings!$C$6:$C$37,0))),"")</f>
        <v/>
      </c>
      <c r="F1687" s="187" t="str">
        <f>IFERROR(IF(FixtureCalc!C1683="-","",IF(OR(FixtureCalc!E1683="blank row 1",FixtureCalc!E1683="blank row 2"),"", IF(LEN(INDEX(Settings!$C$6:$C$37,FixtureCalc!E1683))=0,"BYE",INDEX(Settings!$C$6:$C$37,FixtureCalc!E1683))  )),"")</f>
        <v/>
      </c>
      <c r="G1687" s="113"/>
      <c r="H1687" s="82"/>
      <c r="I1687" s="113"/>
      <c r="J1687" s="177" t="str">
        <f>IFERROR(IF(FixtureCalc!C1683="-","",IF(OR(FixtureCalc!F1683="blank row 1",FixtureCalc!F1683="blank row 2"),"",IF(LEN(INDEX(Settings!$C$6:$C$37,FixtureCalc!F1683))=0,"BYE",INDEX(Settings!$C$6:$C$37,FixtureCalc!F1683)) )),"")</f>
        <v/>
      </c>
      <c r="K1687" s="90"/>
      <c r="L1687" s="195" t="str">
        <f t="shared" si="161"/>
        <v/>
      </c>
      <c r="S1687" s="201" t="str">
        <f t="shared" si="157"/>
        <v>NO</v>
      </c>
      <c r="T1687" s="201" t="str">
        <f t="shared" si="158"/>
        <v>NO</v>
      </c>
      <c r="U1687" s="201" t="str">
        <f t="shared" si="159"/>
        <v>NO</v>
      </c>
      <c r="V1687" s="139">
        <f t="shared" si="160"/>
        <v>0</v>
      </c>
      <c r="W1687" s="199" t="str">
        <f t="shared" si="162"/>
        <v/>
      </c>
    </row>
    <row r="1688" spans="1:23" ht="18" customHeight="1" x14ac:dyDescent="0.25">
      <c r="A1688" s="69"/>
      <c r="B1688" s="81"/>
      <c r="C1688" s="110"/>
      <c r="D1688" s="145" t="str">
        <f>IFERROR(IF(FixtureCalc!C1684="-","",IF(OR(FixtureCalc!E1684="blank row 1",FixtureCalc!E1684="blank row 2"),"","Matchweek "&amp;FixtureCalc!C1684)),"")</f>
        <v/>
      </c>
      <c r="E1688" s="146" t="str">
        <f>IFERROR(IF(LEN(INDEX(Settings!$D$6:$D$37,MATCH(Fixture!F1688,Settings!$C$6:$C$37,0)))=0,"",INDEX(Settings!$D$6:$D$37,MATCH(Fixture!F1688,Settings!$C$6:$C$37,0))),"")</f>
        <v/>
      </c>
      <c r="F1688" s="187" t="str">
        <f>IFERROR(IF(FixtureCalc!C1684="-","",IF(OR(FixtureCalc!E1684="blank row 1",FixtureCalc!E1684="blank row 2"),"", IF(LEN(INDEX(Settings!$C$6:$C$37,FixtureCalc!E1684))=0,"BYE",INDEX(Settings!$C$6:$C$37,FixtureCalc!E1684))  )),"")</f>
        <v/>
      </c>
      <c r="G1688" s="113"/>
      <c r="H1688" s="82"/>
      <c r="I1688" s="113"/>
      <c r="J1688" s="177" t="str">
        <f>IFERROR(IF(FixtureCalc!C1684="-","",IF(OR(FixtureCalc!F1684="blank row 1",FixtureCalc!F1684="blank row 2"),"",IF(LEN(INDEX(Settings!$C$6:$C$37,FixtureCalc!F1684))=0,"BYE",INDEX(Settings!$C$6:$C$37,FixtureCalc!F1684)) )),"")</f>
        <v/>
      </c>
      <c r="K1688" s="90"/>
      <c r="L1688" s="195" t="str">
        <f t="shared" si="161"/>
        <v/>
      </c>
      <c r="S1688" s="201" t="str">
        <f t="shared" si="157"/>
        <v>NO</v>
      </c>
      <c r="T1688" s="201" t="str">
        <f t="shared" si="158"/>
        <v>NO</v>
      </c>
      <c r="U1688" s="201" t="str">
        <f t="shared" si="159"/>
        <v>NO</v>
      </c>
      <c r="V1688" s="139">
        <f t="shared" si="160"/>
        <v>0</v>
      </c>
      <c r="W1688" s="199" t="str">
        <f t="shared" si="162"/>
        <v/>
      </c>
    </row>
    <row r="1689" spans="1:23" ht="18" customHeight="1" x14ac:dyDescent="0.25">
      <c r="A1689" s="69"/>
      <c r="B1689" s="81"/>
      <c r="C1689" s="110"/>
      <c r="D1689" s="145" t="str">
        <f>IFERROR(IF(FixtureCalc!C1685="-","",IF(OR(FixtureCalc!E1685="blank row 1",FixtureCalc!E1685="blank row 2"),"","Matchweek "&amp;FixtureCalc!C1685)),"")</f>
        <v/>
      </c>
      <c r="E1689" s="146" t="str">
        <f>IFERROR(IF(LEN(INDEX(Settings!$D$6:$D$37,MATCH(Fixture!F1689,Settings!$C$6:$C$37,0)))=0,"",INDEX(Settings!$D$6:$D$37,MATCH(Fixture!F1689,Settings!$C$6:$C$37,0))),"")</f>
        <v/>
      </c>
      <c r="F1689" s="187" t="str">
        <f>IFERROR(IF(FixtureCalc!C1685="-","",IF(OR(FixtureCalc!E1685="blank row 1",FixtureCalc!E1685="blank row 2"),"", IF(LEN(INDEX(Settings!$C$6:$C$37,FixtureCalc!E1685))=0,"BYE",INDEX(Settings!$C$6:$C$37,FixtureCalc!E1685))  )),"")</f>
        <v/>
      </c>
      <c r="G1689" s="113"/>
      <c r="H1689" s="82"/>
      <c r="I1689" s="113"/>
      <c r="J1689" s="177" t="str">
        <f>IFERROR(IF(FixtureCalc!C1685="-","",IF(OR(FixtureCalc!F1685="blank row 1",FixtureCalc!F1685="blank row 2"),"",IF(LEN(INDEX(Settings!$C$6:$C$37,FixtureCalc!F1685))=0,"BYE",INDEX(Settings!$C$6:$C$37,FixtureCalc!F1685)) )),"")</f>
        <v/>
      </c>
      <c r="K1689" s="90"/>
      <c r="L1689" s="195" t="str">
        <f t="shared" si="161"/>
        <v/>
      </c>
      <c r="S1689" s="201" t="str">
        <f t="shared" si="157"/>
        <v>NO</v>
      </c>
      <c r="T1689" s="201" t="str">
        <f t="shared" si="158"/>
        <v>NO</v>
      </c>
      <c r="U1689" s="201" t="str">
        <f t="shared" si="159"/>
        <v>NO</v>
      </c>
      <c r="V1689" s="139">
        <f t="shared" si="160"/>
        <v>0</v>
      </c>
      <c r="W1689" s="199" t="str">
        <f t="shared" si="162"/>
        <v/>
      </c>
    </row>
    <row r="1690" spans="1:23" ht="18" customHeight="1" x14ac:dyDescent="0.25">
      <c r="A1690" s="69"/>
      <c r="B1690" s="81"/>
      <c r="C1690" s="110"/>
      <c r="D1690" s="145" t="str">
        <f>IFERROR(IF(FixtureCalc!C1686="-","",IF(OR(FixtureCalc!E1686="blank row 1",FixtureCalc!E1686="blank row 2"),"","Matchweek "&amp;FixtureCalc!C1686)),"")</f>
        <v/>
      </c>
      <c r="E1690" s="146" t="str">
        <f>IFERROR(IF(LEN(INDEX(Settings!$D$6:$D$37,MATCH(Fixture!F1690,Settings!$C$6:$C$37,0)))=0,"",INDEX(Settings!$D$6:$D$37,MATCH(Fixture!F1690,Settings!$C$6:$C$37,0))),"")</f>
        <v/>
      </c>
      <c r="F1690" s="187" t="str">
        <f>IFERROR(IF(FixtureCalc!C1686="-","",IF(OR(FixtureCalc!E1686="blank row 1",FixtureCalc!E1686="blank row 2"),"", IF(LEN(INDEX(Settings!$C$6:$C$37,FixtureCalc!E1686))=0,"BYE",INDEX(Settings!$C$6:$C$37,FixtureCalc!E1686))  )),"")</f>
        <v/>
      </c>
      <c r="G1690" s="113"/>
      <c r="H1690" s="82"/>
      <c r="I1690" s="113"/>
      <c r="J1690" s="177" t="str">
        <f>IFERROR(IF(FixtureCalc!C1686="-","",IF(OR(FixtureCalc!F1686="blank row 1",FixtureCalc!F1686="blank row 2"),"",IF(LEN(INDEX(Settings!$C$6:$C$37,FixtureCalc!F1686))=0,"BYE",INDEX(Settings!$C$6:$C$37,FixtureCalc!F1686)) )),"")</f>
        <v/>
      </c>
      <c r="K1690" s="90"/>
      <c r="L1690" s="195" t="str">
        <f t="shared" si="161"/>
        <v/>
      </c>
      <c r="S1690" s="201" t="str">
        <f t="shared" si="157"/>
        <v>NO</v>
      </c>
      <c r="T1690" s="201" t="str">
        <f t="shared" si="158"/>
        <v>NO</v>
      </c>
      <c r="U1690" s="201" t="str">
        <f t="shared" si="159"/>
        <v>NO</v>
      </c>
      <c r="V1690" s="139">
        <f t="shared" si="160"/>
        <v>0</v>
      </c>
      <c r="W1690" s="199" t="str">
        <f t="shared" si="162"/>
        <v/>
      </c>
    </row>
    <row r="1691" spans="1:23" ht="18" customHeight="1" x14ac:dyDescent="0.25">
      <c r="A1691" s="69"/>
      <c r="B1691" s="81"/>
      <c r="C1691" s="110"/>
      <c r="D1691" s="145" t="str">
        <f>IFERROR(IF(FixtureCalc!C1687="-","",IF(OR(FixtureCalc!E1687="blank row 1",FixtureCalc!E1687="blank row 2"),"","Matchweek "&amp;FixtureCalc!C1687)),"")</f>
        <v/>
      </c>
      <c r="E1691" s="146" t="str">
        <f>IFERROR(IF(LEN(INDEX(Settings!$D$6:$D$37,MATCH(Fixture!F1691,Settings!$C$6:$C$37,0)))=0,"",INDEX(Settings!$D$6:$D$37,MATCH(Fixture!F1691,Settings!$C$6:$C$37,0))),"")</f>
        <v/>
      </c>
      <c r="F1691" s="187" t="str">
        <f>IFERROR(IF(FixtureCalc!C1687="-","",IF(OR(FixtureCalc!E1687="blank row 1",FixtureCalc!E1687="blank row 2"),"", IF(LEN(INDEX(Settings!$C$6:$C$37,FixtureCalc!E1687))=0,"BYE",INDEX(Settings!$C$6:$C$37,FixtureCalc!E1687))  )),"")</f>
        <v/>
      </c>
      <c r="G1691" s="113"/>
      <c r="H1691" s="82"/>
      <c r="I1691" s="113"/>
      <c r="J1691" s="177" t="str">
        <f>IFERROR(IF(FixtureCalc!C1687="-","",IF(OR(FixtureCalc!F1687="blank row 1",FixtureCalc!F1687="blank row 2"),"",IF(LEN(INDEX(Settings!$C$6:$C$37,FixtureCalc!F1687))=0,"BYE",INDEX(Settings!$C$6:$C$37,FixtureCalc!F1687)) )),"")</f>
        <v/>
      </c>
      <c r="K1691" s="90"/>
      <c r="L1691" s="195" t="str">
        <f t="shared" si="161"/>
        <v/>
      </c>
      <c r="S1691" s="201" t="str">
        <f t="shared" si="157"/>
        <v>NO</v>
      </c>
      <c r="T1691" s="201" t="str">
        <f t="shared" si="158"/>
        <v>NO</v>
      </c>
      <c r="U1691" s="201" t="str">
        <f t="shared" si="159"/>
        <v>NO</v>
      </c>
      <c r="V1691" s="139">
        <f t="shared" si="160"/>
        <v>0</v>
      </c>
      <c r="W1691" s="199" t="str">
        <f t="shared" si="162"/>
        <v/>
      </c>
    </row>
    <row r="1692" spans="1:23" ht="18" customHeight="1" x14ac:dyDescent="0.25">
      <c r="A1692" s="69"/>
      <c r="B1692" s="81"/>
      <c r="C1692" s="110"/>
      <c r="D1692" s="145" t="str">
        <f>IFERROR(IF(FixtureCalc!C1688="-","",IF(OR(FixtureCalc!E1688="blank row 1",FixtureCalc!E1688="blank row 2"),"","Matchweek "&amp;FixtureCalc!C1688)),"")</f>
        <v/>
      </c>
      <c r="E1692" s="146" t="str">
        <f>IFERROR(IF(LEN(INDEX(Settings!$D$6:$D$37,MATCH(Fixture!F1692,Settings!$C$6:$C$37,0)))=0,"",INDEX(Settings!$D$6:$D$37,MATCH(Fixture!F1692,Settings!$C$6:$C$37,0))),"")</f>
        <v/>
      </c>
      <c r="F1692" s="187" t="str">
        <f>IFERROR(IF(FixtureCalc!C1688="-","",IF(OR(FixtureCalc!E1688="blank row 1",FixtureCalc!E1688="blank row 2"),"", IF(LEN(INDEX(Settings!$C$6:$C$37,FixtureCalc!E1688))=0,"BYE",INDEX(Settings!$C$6:$C$37,FixtureCalc!E1688))  )),"")</f>
        <v/>
      </c>
      <c r="G1692" s="113"/>
      <c r="H1692" s="82"/>
      <c r="I1692" s="113"/>
      <c r="J1692" s="177" t="str">
        <f>IFERROR(IF(FixtureCalc!C1688="-","",IF(OR(FixtureCalc!F1688="blank row 1",FixtureCalc!F1688="blank row 2"),"",IF(LEN(INDEX(Settings!$C$6:$C$37,FixtureCalc!F1688))=0,"BYE",INDEX(Settings!$C$6:$C$37,FixtureCalc!F1688)) )),"")</f>
        <v/>
      </c>
      <c r="K1692" s="90"/>
      <c r="L1692" s="195" t="str">
        <f t="shared" si="161"/>
        <v/>
      </c>
      <c r="S1692" s="201" t="str">
        <f t="shared" si="157"/>
        <v>NO</v>
      </c>
      <c r="T1692" s="201" t="str">
        <f t="shared" si="158"/>
        <v>NO</v>
      </c>
      <c r="U1692" s="201" t="str">
        <f t="shared" si="159"/>
        <v>NO</v>
      </c>
      <c r="V1692" s="139">
        <f t="shared" si="160"/>
        <v>0</v>
      </c>
      <c r="W1692" s="199" t="str">
        <f t="shared" si="162"/>
        <v/>
      </c>
    </row>
    <row r="1693" spans="1:23" ht="18" customHeight="1" x14ac:dyDescent="0.25">
      <c r="A1693" s="69"/>
      <c r="B1693" s="81"/>
      <c r="C1693" s="110"/>
      <c r="D1693" s="145" t="str">
        <f>IFERROR(IF(FixtureCalc!C1689="-","",IF(OR(FixtureCalc!E1689="blank row 1",FixtureCalc!E1689="blank row 2"),"","Matchweek "&amp;FixtureCalc!C1689)),"")</f>
        <v/>
      </c>
      <c r="E1693" s="146" t="str">
        <f>IFERROR(IF(LEN(INDEX(Settings!$D$6:$D$37,MATCH(Fixture!F1693,Settings!$C$6:$C$37,0)))=0,"",INDEX(Settings!$D$6:$D$37,MATCH(Fixture!F1693,Settings!$C$6:$C$37,0))),"")</f>
        <v/>
      </c>
      <c r="F1693" s="187" t="str">
        <f>IFERROR(IF(FixtureCalc!C1689="-","",IF(OR(FixtureCalc!E1689="blank row 1",FixtureCalc!E1689="blank row 2"),"", IF(LEN(INDEX(Settings!$C$6:$C$37,FixtureCalc!E1689))=0,"BYE",INDEX(Settings!$C$6:$C$37,FixtureCalc!E1689))  )),"")</f>
        <v/>
      </c>
      <c r="G1693" s="113"/>
      <c r="H1693" s="82"/>
      <c r="I1693" s="113"/>
      <c r="J1693" s="177" t="str">
        <f>IFERROR(IF(FixtureCalc!C1689="-","",IF(OR(FixtureCalc!F1689="blank row 1",FixtureCalc!F1689="blank row 2"),"",IF(LEN(INDEX(Settings!$C$6:$C$37,FixtureCalc!F1689))=0,"BYE",INDEX(Settings!$C$6:$C$37,FixtureCalc!F1689)) )),"")</f>
        <v/>
      </c>
      <c r="K1693" s="90"/>
      <c r="L1693" s="195" t="str">
        <f t="shared" si="161"/>
        <v/>
      </c>
      <c r="S1693" s="201" t="str">
        <f t="shared" si="157"/>
        <v>NO</v>
      </c>
      <c r="T1693" s="201" t="str">
        <f t="shared" si="158"/>
        <v>NO</v>
      </c>
      <c r="U1693" s="201" t="str">
        <f t="shared" si="159"/>
        <v>NO</v>
      </c>
      <c r="V1693" s="139">
        <f t="shared" si="160"/>
        <v>0</v>
      </c>
      <c r="W1693" s="199" t="str">
        <f t="shared" si="162"/>
        <v/>
      </c>
    </row>
    <row r="1694" spans="1:23" ht="18" customHeight="1" x14ac:dyDescent="0.25">
      <c r="A1694" s="69"/>
      <c r="B1694" s="81"/>
      <c r="C1694" s="110"/>
      <c r="D1694" s="145" t="str">
        <f>IFERROR(IF(FixtureCalc!C1690="-","",IF(OR(FixtureCalc!E1690="blank row 1",FixtureCalc!E1690="blank row 2"),"","Matchweek "&amp;FixtureCalc!C1690)),"")</f>
        <v/>
      </c>
      <c r="E1694" s="146" t="str">
        <f>IFERROR(IF(LEN(INDEX(Settings!$D$6:$D$37,MATCH(Fixture!F1694,Settings!$C$6:$C$37,0)))=0,"",INDEX(Settings!$D$6:$D$37,MATCH(Fixture!F1694,Settings!$C$6:$C$37,0))),"")</f>
        <v/>
      </c>
      <c r="F1694" s="187" t="str">
        <f>IFERROR(IF(FixtureCalc!C1690="-","",IF(OR(FixtureCalc!E1690="blank row 1",FixtureCalc!E1690="blank row 2"),"", IF(LEN(INDEX(Settings!$C$6:$C$37,FixtureCalc!E1690))=0,"BYE",INDEX(Settings!$C$6:$C$37,FixtureCalc!E1690))  )),"")</f>
        <v/>
      </c>
      <c r="G1694" s="113"/>
      <c r="H1694" s="82"/>
      <c r="I1694" s="113"/>
      <c r="J1694" s="177" t="str">
        <f>IFERROR(IF(FixtureCalc!C1690="-","",IF(OR(FixtureCalc!F1690="blank row 1",FixtureCalc!F1690="blank row 2"),"",IF(LEN(INDEX(Settings!$C$6:$C$37,FixtureCalc!F1690))=0,"BYE",INDEX(Settings!$C$6:$C$37,FixtureCalc!F1690)) )),"")</f>
        <v/>
      </c>
      <c r="K1694" s="90"/>
      <c r="L1694" s="195" t="str">
        <f t="shared" si="161"/>
        <v/>
      </c>
      <c r="S1694" s="201" t="str">
        <f t="shared" si="157"/>
        <v>NO</v>
      </c>
      <c r="T1694" s="201" t="str">
        <f t="shared" si="158"/>
        <v>NO</v>
      </c>
      <c r="U1694" s="201" t="str">
        <f t="shared" si="159"/>
        <v>NO</v>
      </c>
      <c r="V1694" s="139">
        <f t="shared" si="160"/>
        <v>0</v>
      </c>
      <c r="W1694" s="199" t="str">
        <f t="shared" si="162"/>
        <v/>
      </c>
    </row>
    <row r="1695" spans="1:23" ht="18" customHeight="1" x14ac:dyDescent="0.25">
      <c r="A1695" s="69"/>
      <c r="B1695" s="81"/>
      <c r="C1695" s="110"/>
      <c r="D1695" s="145" t="str">
        <f>IFERROR(IF(FixtureCalc!C1691="-","",IF(OR(FixtureCalc!E1691="blank row 1",FixtureCalc!E1691="blank row 2"),"","Matchweek "&amp;FixtureCalc!C1691)),"")</f>
        <v/>
      </c>
      <c r="E1695" s="146" t="str">
        <f>IFERROR(IF(LEN(INDEX(Settings!$D$6:$D$37,MATCH(Fixture!F1695,Settings!$C$6:$C$37,0)))=0,"",INDEX(Settings!$D$6:$D$37,MATCH(Fixture!F1695,Settings!$C$6:$C$37,0))),"")</f>
        <v/>
      </c>
      <c r="F1695" s="187" t="str">
        <f>IFERROR(IF(FixtureCalc!C1691="-","",IF(OR(FixtureCalc!E1691="blank row 1",FixtureCalc!E1691="blank row 2"),"", IF(LEN(INDEX(Settings!$C$6:$C$37,FixtureCalc!E1691))=0,"BYE",INDEX(Settings!$C$6:$C$37,FixtureCalc!E1691))  )),"")</f>
        <v/>
      </c>
      <c r="G1695" s="113"/>
      <c r="H1695" s="82"/>
      <c r="I1695" s="113"/>
      <c r="J1695" s="177" t="str">
        <f>IFERROR(IF(FixtureCalc!C1691="-","",IF(OR(FixtureCalc!F1691="blank row 1",FixtureCalc!F1691="blank row 2"),"",IF(LEN(INDEX(Settings!$C$6:$C$37,FixtureCalc!F1691))=0,"BYE",INDEX(Settings!$C$6:$C$37,FixtureCalc!F1691)) )),"")</f>
        <v/>
      </c>
      <c r="K1695" s="90"/>
      <c r="L1695" s="195" t="str">
        <f t="shared" si="161"/>
        <v/>
      </c>
      <c r="S1695" s="201" t="str">
        <f t="shared" si="157"/>
        <v>NO</v>
      </c>
      <c r="T1695" s="201" t="str">
        <f t="shared" si="158"/>
        <v>NO</v>
      </c>
      <c r="U1695" s="201" t="str">
        <f t="shared" si="159"/>
        <v>NO</v>
      </c>
      <c r="V1695" s="139">
        <f t="shared" si="160"/>
        <v>0</v>
      </c>
      <c r="W1695" s="199" t="str">
        <f t="shared" si="162"/>
        <v/>
      </c>
    </row>
    <row r="1696" spans="1:23" ht="18" customHeight="1" x14ac:dyDescent="0.25">
      <c r="A1696" s="69"/>
      <c r="B1696" s="81"/>
      <c r="C1696" s="110"/>
      <c r="D1696" s="145" t="str">
        <f>IFERROR(IF(FixtureCalc!C1692="-","",IF(OR(FixtureCalc!E1692="blank row 1",FixtureCalc!E1692="blank row 2"),"","Matchweek "&amp;FixtureCalc!C1692)),"")</f>
        <v/>
      </c>
      <c r="E1696" s="146" t="str">
        <f>IFERROR(IF(LEN(INDEX(Settings!$D$6:$D$37,MATCH(Fixture!F1696,Settings!$C$6:$C$37,0)))=0,"",INDEX(Settings!$D$6:$D$37,MATCH(Fixture!F1696,Settings!$C$6:$C$37,0))),"")</f>
        <v/>
      </c>
      <c r="F1696" s="187" t="str">
        <f>IFERROR(IF(FixtureCalc!C1692="-","",IF(OR(FixtureCalc!E1692="blank row 1",FixtureCalc!E1692="blank row 2"),"", IF(LEN(INDEX(Settings!$C$6:$C$37,FixtureCalc!E1692))=0,"BYE",INDEX(Settings!$C$6:$C$37,FixtureCalc!E1692))  )),"")</f>
        <v/>
      </c>
      <c r="G1696" s="113"/>
      <c r="H1696" s="82"/>
      <c r="I1696" s="113"/>
      <c r="J1696" s="177" t="str">
        <f>IFERROR(IF(FixtureCalc!C1692="-","",IF(OR(FixtureCalc!F1692="blank row 1",FixtureCalc!F1692="blank row 2"),"",IF(LEN(INDEX(Settings!$C$6:$C$37,FixtureCalc!F1692))=0,"BYE",INDEX(Settings!$C$6:$C$37,FixtureCalc!F1692)) )),"")</f>
        <v/>
      </c>
      <c r="K1696" s="90"/>
      <c r="L1696" s="195" t="str">
        <f t="shared" si="161"/>
        <v/>
      </c>
      <c r="S1696" s="201" t="str">
        <f t="shared" si="157"/>
        <v>NO</v>
      </c>
      <c r="T1696" s="201" t="str">
        <f t="shared" si="158"/>
        <v>NO</v>
      </c>
      <c r="U1696" s="201" t="str">
        <f t="shared" si="159"/>
        <v>NO</v>
      </c>
      <c r="V1696" s="139">
        <f t="shared" si="160"/>
        <v>0</v>
      </c>
      <c r="W1696" s="199" t="str">
        <f t="shared" si="162"/>
        <v/>
      </c>
    </row>
    <row r="1697" spans="1:23" ht="18" customHeight="1" x14ac:dyDescent="0.25">
      <c r="A1697" s="69"/>
      <c r="B1697" s="81"/>
      <c r="C1697" s="110"/>
      <c r="D1697" s="145" t="str">
        <f>IFERROR(IF(FixtureCalc!C1693="-","",IF(OR(FixtureCalc!E1693="blank row 1",FixtureCalc!E1693="blank row 2"),"","Matchweek "&amp;FixtureCalc!C1693)),"")</f>
        <v/>
      </c>
      <c r="E1697" s="146" t="str">
        <f>IFERROR(IF(LEN(INDEX(Settings!$D$6:$D$37,MATCH(Fixture!F1697,Settings!$C$6:$C$37,0)))=0,"",INDEX(Settings!$D$6:$D$37,MATCH(Fixture!F1697,Settings!$C$6:$C$37,0))),"")</f>
        <v/>
      </c>
      <c r="F1697" s="187" t="str">
        <f>IFERROR(IF(FixtureCalc!C1693="-","",IF(OR(FixtureCalc!E1693="blank row 1",FixtureCalc!E1693="blank row 2"),"", IF(LEN(INDEX(Settings!$C$6:$C$37,FixtureCalc!E1693))=0,"BYE",INDEX(Settings!$C$6:$C$37,FixtureCalc!E1693))  )),"")</f>
        <v/>
      </c>
      <c r="G1697" s="113"/>
      <c r="H1697" s="82"/>
      <c r="I1697" s="113"/>
      <c r="J1697" s="177" t="str">
        <f>IFERROR(IF(FixtureCalc!C1693="-","",IF(OR(FixtureCalc!F1693="blank row 1",FixtureCalc!F1693="blank row 2"),"",IF(LEN(INDEX(Settings!$C$6:$C$37,FixtureCalc!F1693))=0,"BYE",INDEX(Settings!$C$6:$C$37,FixtureCalc!F1693)) )),"")</f>
        <v/>
      </c>
      <c r="K1697" s="90"/>
      <c r="L1697" s="195" t="str">
        <f t="shared" si="161"/>
        <v/>
      </c>
      <c r="S1697" s="201" t="str">
        <f t="shared" si="157"/>
        <v>NO</v>
      </c>
      <c r="T1697" s="201" t="str">
        <f t="shared" si="158"/>
        <v>NO</v>
      </c>
      <c r="U1697" s="201" t="str">
        <f t="shared" si="159"/>
        <v>NO</v>
      </c>
      <c r="V1697" s="139">
        <f t="shared" si="160"/>
        <v>0</v>
      </c>
      <c r="W1697" s="199" t="str">
        <f t="shared" si="162"/>
        <v/>
      </c>
    </row>
    <row r="1698" spans="1:23" ht="18" customHeight="1" x14ac:dyDescent="0.25">
      <c r="A1698" s="69"/>
      <c r="B1698" s="81"/>
      <c r="C1698" s="110"/>
      <c r="D1698" s="145" t="str">
        <f>IFERROR(IF(FixtureCalc!C1694="-","",IF(OR(FixtureCalc!E1694="blank row 1",FixtureCalc!E1694="blank row 2"),"","Matchweek "&amp;FixtureCalc!C1694)),"")</f>
        <v/>
      </c>
      <c r="E1698" s="146" t="str">
        <f>IFERROR(IF(LEN(INDEX(Settings!$D$6:$D$37,MATCH(Fixture!F1698,Settings!$C$6:$C$37,0)))=0,"",INDEX(Settings!$D$6:$D$37,MATCH(Fixture!F1698,Settings!$C$6:$C$37,0))),"")</f>
        <v/>
      </c>
      <c r="F1698" s="187" t="str">
        <f>IFERROR(IF(FixtureCalc!C1694="-","",IF(OR(FixtureCalc!E1694="blank row 1",FixtureCalc!E1694="blank row 2"),"", IF(LEN(INDEX(Settings!$C$6:$C$37,FixtureCalc!E1694))=0,"BYE",INDEX(Settings!$C$6:$C$37,FixtureCalc!E1694))  )),"")</f>
        <v/>
      </c>
      <c r="G1698" s="113"/>
      <c r="H1698" s="82"/>
      <c r="I1698" s="113"/>
      <c r="J1698" s="177" t="str">
        <f>IFERROR(IF(FixtureCalc!C1694="-","",IF(OR(FixtureCalc!F1694="blank row 1",FixtureCalc!F1694="blank row 2"),"",IF(LEN(INDEX(Settings!$C$6:$C$37,FixtureCalc!F1694))=0,"BYE",INDEX(Settings!$C$6:$C$37,FixtureCalc!F1694)) )),"")</f>
        <v/>
      </c>
      <c r="K1698" s="90"/>
      <c r="L1698" s="195" t="str">
        <f t="shared" si="161"/>
        <v/>
      </c>
      <c r="S1698" s="201" t="str">
        <f t="shared" si="157"/>
        <v>NO</v>
      </c>
      <c r="T1698" s="201" t="str">
        <f t="shared" si="158"/>
        <v>NO</v>
      </c>
      <c r="U1698" s="201" t="str">
        <f t="shared" si="159"/>
        <v>NO</v>
      </c>
      <c r="V1698" s="139">
        <f t="shared" si="160"/>
        <v>0</v>
      </c>
      <c r="W1698" s="199" t="str">
        <f t="shared" si="162"/>
        <v/>
      </c>
    </row>
    <row r="1699" spans="1:23" ht="18" customHeight="1" x14ac:dyDescent="0.25">
      <c r="A1699" s="69"/>
      <c r="B1699" s="81"/>
      <c r="C1699" s="110"/>
      <c r="D1699" s="145" t="str">
        <f>IFERROR(IF(FixtureCalc!C1695="-","",IF(OR(FixtureCalc!E1695="blank row 1",FixtureCalc!E1695="blank row 2"),"","Matchweek "&amp;FixtureCalc!C1695)),"")</f>
        <v/>
      </c>
      <c r="E1699" s="146" t="str">
        <f>IFERROR(IF(LEN(INDEX(Settings!$D$6:$D$37,MATCH(Fixture!F1699,Settings!$C$6:$C$37,0)))=0,"",INDEX(Settings!$D$6:$D$37,MATCH(Fixture!F1699,Settings!$C$6:$C$37,0))),"")</f>
        <v/>
      </c>
      <c r="F1699" s="187" t="str">
        <f>IFERROR(IF(FixtureCalc!C1695="-","",IF(OR(FixtureCalc!E1695="blank row 1",FixtureCalc!E1695="blank row 2"),"", IF(LEN(INDEX(Settings!$C$6:$C$37,FixtureCalc!E1695))=0,"BYE",INDEX(Settings!$C$6:$C$37,FixtureCalc!E1695))  )),"")</f>
        <v/>
      </c>
      <c r="G1699" s="113"/>
      <c r="H1699" s="82"/>
      <c r="I1699" s="113"/>
      <c r="J1699" s="177" t="str">
        <f>IFERROR(IF(FixtureCalc!C1695="-","",IF(OR(FixtureCalc!F1695="blank row 1",FixtureCalc!F1695="blank row 2"),"",IF(LEN(INDEX(Settings!$C$6:$C$37,FixtureCalc!F1695))=0,"BYE",INDEX(Settings!$C$6:$C$37,FixtureCalc!F1695)) )),"")</f>
        <v/>
      </c>
      <c r="K1699" s="90"/>
      <c r="L1699" s="195" t="str">
        <f t="shared" si="161"/>
        <v/>
      </c>
      <c r="S1699" s="201" t="str">
        <f t="shared" si="157"/>
        <v>NO</v>
      </c>
      <c r="T1699" s="201" t="str">
        <f t="shared" si="158"/>
        <v>NO</v>
      </c>
      <c r="U1699" s="201" t="str">
        <f t="shared" si="159"/>
        <v>NO</v>
      </c>
      <c r="V1699" s="139">
        <f t="shared" si="160"/>
        <v>0</v>
      </c>
      <c r="W1699" s="199" t="str">
        <f t="shared" si="162"/>
        <v/>
      </c>
    </row>
    <row r="1700" spans="1:23" ht="18" customHeight="1" x14ac:dyDescent="0.25">
      <c r="A1700" s="69"/>
      <c r="B1700" s="81"/>
      <c r="C1700" s="110"/>
      <c r="D1700" s="145" t="str">
        <f>IFERROR(IF(FixtureCalc!C1696="-","",IF(OR(FixtureCalc!E1696="blank row 1",FixtureCalc!E1696="blank row 2"),"","Matchweek "&amp;FixtureCalc!C1696)),"")</f>
        <v/>
      </c>
      <c r="E1700" s="146" t="str">
        <f>IFERROR(IF(LEN(INDEX(Settings!$D$6:$D$37,MATCH(Fixture!F1700,Settings!$C$6:$C$37,0)))=0,"",INDEX(Settings!$D$6:$D$37,MATCH(Fixture!F1700,Settings!$C$6:$C$37,0))),"")</f>
        <v/>
      </c>
      <c r="F1700" s="187" t="str">
        <f>IFERROR(IF(FixtureCalc!C1696="-","",IF(OR(FixtureCalc!E1696="blank row 1",FixtureCalc!E1696="blank row 2"),"", IF(LEN(INDEX(Settings!$C$6:$C$37,FixtureCalc!E1696))=0,"BYE",INDEX(Settings!$C$6:$C$37,FixtureCalc!E1696))  )),"")</f>
        <v/>
      </c>
      <c r="G1700" s="113"/>
      <c r="H1700" s="82"/>
      <c r="I1700" s="113"/>
      <c r="J1700" s="177" t="str">
        <f>IFERROR(IF(FixtureCalc!C1696="-","",IF(OR(FixtureCalc!F1696="blank row 1",FixtureCalc!F1696="blank row 2"),"",IF(LEN(INDEX(Settings!$C$6:$C$37,FixtureCalc!F1696))=0,"BYE",INDEX(Settings!$C$6:$C$37,FixtureCalc!F1696)) )),"")</f>
        <v/>
      </c>
      <c r="K1700" s="90"/>
      <c r="L1700" s="195" t="str">
        <f t="shared" si="161"/>
        <v/>
      </c>
      <c r="S1700" s="201" t="str">
        <f t="shared" si="157"/>
        <v>NO</v>
      </c>
      <c r="T1700" s="201" t="str">
        <f t="shared" si="158"/>
        <v>NO</v>
      </c>
      <c r="U1700" s="201" t="str">
        <f t="shared" si="159"/>
        <v>NO</v>
      </c>
      <c r="V1700" s="139">
        <f t="shared" si="160"/>
        <v>0</v>
      </c>
      <c r="W1700" s="199" t="str">
        <f t="shared" si="162"/>
        <v/>
      </c>
    </row>
    <row r="1701" spans="1:23" ht="18" customHeight="1" x14ac:dyDescent="0.25">
      <c r="A1701" s="69"/>
      <c r="B1701" s="81"/>
      <c r="C1701" s="110"/>
      <c r="D1701" s="145" t="str">
        <f>IFERROR(IF(FixtureCalc!C1697="-","",IF(OR(FixtureCalc!E1697="blank row 1",FixtureCalc!E1697="blank row 2"),"","Matchweek "&amp;FixtureCalc!C1697)),"")</f>
        <v/>
      </c>
      <c r="E1701" s="146" t="str">
        <f>IFERROR(IF(LEN(INDEX(Settings!$D$6:$D$37,MATCH(Fixture!F1701,Settings!$C$6:$C$37,0)))=0,"",INDEX(Settings!$D$6:$D$37,MATCH(Fixture!F1701,Settings!$C$6:$C$37,0))),"")</f>
        <v/>
      </c>
      <c r="F1701" s="187" t="str">
        <f>IFERROR(IF(FixtureCalc!C1697="-","",IF(OR(FixtureCalc!E1697="blank row 1",FixtureCalc!E1697="blank row 2"),"", IF(LEN(INDEX(Settings!$C$6:$C$37,FixtureCalc!E1697))=0,"BYE",INDEX(Settings!$C$6:$C$37,FixtureCalc!E1697))  )),"")</f>
        <v/>
      </c>
      <c r="G1701" s="113"/>
      <c r="H1701" s="82"/>
      <c r="I1701" s="113"/>
      <c r="J1701" s="177" t="str">
        <f>IFERROR(IF(FixtureCalc!C1697="-","",IF(OR(FixtureCalc!F1697="blank row 1",FixtureCalc!F1697="blank row 2"),"",IF(LEN(INDEX(Settings!$C$6:$C$37,FixtureCalc!F1697))=0,"BYE",INDEX(Settings!$C$6:$C$37,FixtureCalc!F1697)) )),"")</f>
        <v/>
      </c>
      <c r="K1701" s="90"/>
      <c r="L1701" s="195" t="str">
        <f t="shared" si="161"/>
        <v/>
      </c>
      <c r="S1701" s="201" t="str">
        <f t="shared" si="157"/>
        <v>NO</v>
      </c>
      <c r="T1701" s="201" t="str">
        <f t="shared" si="158"/>
        <v>NO</v>
      </c>
      <c r="U1701" s="201" t="str">
        <f t="shared" si="159"/>
        <v>NO</v>
      </c>
      <c r="V1701" s="139">
        <f t="shared" si="160"/>
        <v>0</v>
      </c>
      <c r="W1701" s="199" t="str">
        <f t="shared" si="162"/>
        <v/>
      </c>
    </row>
    <row r="1702" spans="1:23" ht="18" customHeight="1" x14ac:dyDescent="0.25">
      <c r="A1702" s="69"/>
      <c r="B1702" s="81"/>
      <c r="C1702" s="110"/>
      <c r="D1702" s="145" t="str">
        <f>IFERROR(IF(FixtureCalc!C1698="-","",IF(OR(FixtureCalc!E1698="blank row 1",FixtureCalc!E1698="blank row 2"),"","Matchweek "&amp;FixtureCalc!C1698)),"")</f>
        <v/>
      </c>
      <c r="E1702" s="146" t="str">
        <f>IFERROR(IF(LEN(INDEX(Settings!$D$6:$D$37,MATCH(Fixture!F1702,Settings!$C$6:$C$37,0)))=0,"",INDEX(Settings!$D$6:$D$37,MATCH(Fixture!F1702,Settings!$C$6:$C$37,0))),"")</f>
        <v/>
      </c>
      <c r="F1702" s="187" t="str">
        <f>IFERROR(IF(FixtureCalc!C1698="-","",IF(OR(FixtureCalc!E1698="blank row 1",FixtureCalc!E1698="blank row 2"),"", IF(LEN(INDEX(Settings!$C$6:$C$37,FixtureCalc!E1698))=0,"BYE",INDEX(Settings!$C$6:$C$37,FixtureCalc!E1698))  )),"")</f>
        <v/>
      </c>
      <c r="G1702" s="113"/>
      <c r="H1702" s="82"/>
      <c r="I1702" s="113"/>
      <c r="J1702" s="177" t="str">
        <f>IFERROR(IF(FixtureCalc!C1698="-","",IF(OR(FixtureCalc!F1698="blank row 1",FixtureCalc!F1698="blank row 2"),"",IF(LEN(INDEX(Settings!$C$6:$C$37,FixtureCalc!F1698))=0,"BYE",INDEX(Settings!$C$6:$C$37,FixtureCalc!F1698)) )),"")</f>
        <v/>
      </c>
      <c r="K1702" s="90"/>
      <c r="L1702" s="195" t="str">
        <f t="shared" si="161"/>
        <v/>
      </c>
      <c r="S1702" s="201" t="str">
        <f t="shared" si="157"/>
        <v>NO</v>
      </c>
      <c r="T1702" s="201" t="str">
        <f t="shared" si="158"/>
        <v>NO</v>
      </c>
      <c r="U1702" s="201" t="str">
        <f t="shared" si="159"/>
        <v>NO</v>
      </c>
      <c r="V1702" s="139">
        <f t="shared" si="160"/>
        <v>0</v>
      </c>
      <c r="W1702" s="199" t="str">
        <f t="shared" si="162"/>
        <v/>
      </c>
    </row>
    <row r="1703" spans="1:23" ht="18" customHeight="1" x14ac:dyDescent="0.25">
      <c r="A1703" s="69"/>
      <c r="B1703" s="81"/>
      <c r="C1703" s="110"/>
      <c r="D1703" s="145" t="str">
        <f>IFERROR(IF(FixtureCalc!C1699="-","",IF(OR(FixtureCalc!E1699="blank row 1",FixtureCalc!E1699="blank row 2"),"","Matchweek "&amp;FixtureCalc!C1699)),"")</f>
        <v/>
      </c>
      <c r="E1703" s="146" t="str">
        <f>IFERROR(IF(LEN(INDEX(Settings!$D$6:$D$37,MATCH(Fixture!F1703,Settings!$C$6:$C$37,0)))=0,"",INDEX(Settings!$D$6:$D$37,MATCH(Fixture!F1703,Settings!$C$6:$C$37,0))),"")</f>
        <v/>
      </c>
      <c r="F1703" s="187" t="str">
        <f>IFERROR(IF(FixtureCalc!C1699="-","",IF(OR(FixtureCalc!E1699="blank row 1",FixtureCalc!E1699="blank row 2"),"", IF(LEN(INDEX(Settings!$C$6:$C$37,FixtureCalc!E1699))=0,"BYE",INDEX(Settings!$C$6:$C$37,FixtureCalc!E1699))  )),"")</f>
        <v/>
      </c>
      <c r="G1703" s="113"/>
      <c r="H1703" s="82"/>
      <c r="I1703" s="113"/>
      <c r="J1703" s="177" t="str">
        <f>IFERROR(IF(FixtureCalc!C1699="-","",IF(OR(FixtureCalc!F1699="blank row 1",FixtureCalc!F1699="blank row 2"),"",IF(LEN(INDEX(Settings!$C$6:$C$37,FixtureCalc!F1699))=0,"BYE",INDEX(Settings!$C$6:$C$37,FixtureCalc!F1699)) )),"")</f>
        <v/>
      </c>
      <c r="K1703" s="90"/>
      <c r="L1703" s="195" t="str">
        <f t="shared" si="161"/>
        <v/>
      </c>
      <c r="S1703" s="201" t="str">
        <f t="shared" si="157"/>
        <v>NO</v>
      </c>
      <c r="T1703" s="201" t="str">
        <f t="shared" si="158"/>
        <v>NO</v>
      </c>
      <c r="U1703" s="201" t="str">
        <f t="shared" si="159"/>
        <v>NO</v>
      </c>
      <c r="V1703" s="139">
        <f t="shared" si="160"/>
        <v>0</v>
      </c>
      <c r="W1703" s="199" t="str">
        <f t="shared" si="162"/>
        <v/>
      </c>
    </row>
    <row r="1704" spans="1:23" ht="18" customHeight="1" x14ac:dyDescent="0.25">
      <c r="A1704" s="69"/>
      <c r="B1704" s="81"/>
      <c r="C1704" s="110"/>
      <c r="D1704" s="145" t="str">
        <f>IFERROR(IF(FixtureCalc!C1700="-","",IF(OR(FixtureCalc!E1700="blank row 1",FixtureCalc!E1700="blank row 2"),"","Matchweek "&amp;FixtureCalc!C1700)),"")</f>
        <v/>
      </c>
      <c r="E1704" s="146" t="str">
        <f>IFERROR(IF(LEN(INDEX(Settings!$D$6:$D$37,MATCH(Fixture!F1704,Settings!$C$6:$C$37,0)))=0,"",INDEX(Settings!$D$6:$D$37,MATCH(Fixture!F1704,Settings!$C$6:$C$37,0))),"")</f>
        <v/>
      </c>
      <c r="F1704" s="187" t="str">
        <f>IFERROR(IF(FixtureCalc!C1700="-","",IF(OR(FixtureCalc!E1700="blank row 1",FixtureCalc!E1700="blank row 2"),"", IF(LEN(INDEX(Settings!$C$6:$C$37,FixtureCalc!E1700))=0,"BYE",INDEX(Settings!$C$6:$C$37,FixtureCalc!E1700))  )),"")</f>
        <v/>
      </c>
      <c r="G1704" s="113"/>
      <c r="H1704" s="82"/>
      <c r="I1704" s="113"/>
      <c r="J1704" s="177" t="str">
        <f>IFERROR(IF(FixtureCalc!C1700="-","",IF(OR(FixtureCalc!F1700="blank row 1",FixtureCalc!F1700="blank row 2"),"",IF(LEN(INDEX(Settings!$C$6:$C$37,FixtureCalc!F1700))=0,"BYE",INDEX(Settings!$C$6:$C$37,FixtureCalc!F1700)) )),"")</f>
        <v/>
      </c>
      <c r="K1704" s="90"/>
      <c r="L1704" s="195" t="str">
        <f t="shared" si="161"/>
        <v/>
      </c>
      <c r="S1704" s="201" t="str">
        <f t="shared" si="157"/>
        <v>NO</v>
      </c>
      <c r="T1704" s="201" t="str">
        <f t="shared" si="158"/>
        <v>NO</v>
      </c>
      <c r="U1704" s="201" t="str">
        <f t="shared" si="159"/>
        <v>NO</v>
      </c>
      <c r="V1704" s="139">
        <f t="shared" si="160"/>
        <v>0</v>
      </c>
      <c r="W1704" s="199" t="str">
        <f t="shared" si="162"/>
        <v/>
      </c>
    </row>
    <row r="1705" spans="1:23" ht="18" customHeight="1" x14ac:dyDescent="0.25">
      <c r="A1705" s="69"/>
      <c r="B1705" s="81"/>
      <c r="C1705" s="110"/>
      <c r="D1705" s="145" t="str">
        <f>IFERROR(IF(FixtureCalc!C1701="-","",IF(OR(FixtureCalc!E1701="blank row 1",FixtureCalc!E1701="blank row 2"),"","Matchweek "&amp;FixtureCalc!C1701)),"")</f>
        <v/>
      </c>
      <c r="E1705" s="146" t="str">
        <f>IFERROR(IF(LEN(INDEX(Settings!$D$6:$D$37,MATCH(Fixture!F1705,Settings!$C$6:$C$37,0)))=0,"",INDEX(Settings!$D$6:$D$37,MATCH(Fixture!F1705,Settings!$C$6:$C$37,0))),"")</f>
        <v/>
      </c>
      <c r="F1705" s="187" t="str">
        <f>IFERROR(IF(FixtureCalc!C1701="-","",IF(OR(FixtureCalc!E1701="blank row 1",FixtureCalc!E1701="blank row 2"),"", IF(LEN(INDEX(Settings!$C$6:$C$37,FixtureCalc!E1701))=0,"BYE",INDEX(Settings!$C$6:$C$37,FixtureCalc!E1701))  )),"")</f>
        <v/>
      </c>
      <c r="G1705" s="113"/>
      <c r="H1705" s="82"/>
      <c r="I1705" s="113"/>
      <c r="J1705" s="177" t="str">
        <f>IFERROR(IF(FixtureCalc!C1701="-","",IF(OR(FixtureCalc!F1701="blank row 1",FixtureCalc!F1701="blank row 2"),"",IF(LEN(INDEX(Settings!$C$6:$C$37,FixtureCalc!F1701))=0,"BYE",INDEX(Settings!$C$6:$C$37,FixtureCalc!F1701)) )),"")</f>
        <v/>
      </c>
      <c r="K1705" s="90"/>
      <c r="L1705" s="195" t="str">
        <f t="shared" si="161"/>
        <v/>
      </c>
      <c r="S1705" s="201" t="str">
        <f t="shared" si="157"/>
        <v>NO</v>
      </c>
      <c r="T1705" s="201" t="str">
        <f t="shared" si="158"/>
        <v>NO</v>
      </c>
      <c r="U1705" s="201" t="str">
        <f t="shared" si="159"/>
        <v>NO</v>
      </c>
      <c r="V1705" s="139">
        <f t="shared" si="160"/>
        <v>0</v>
      </c>
      <c r="W1705" s="199" t="str">
        <f t="shared" si="162"/>
        <v/>
      </c>
    </row>
    <row r="1706" spans="1:23" ht="18" customHeight="1" x14ac:dyDescent="0.25">
      <c r="A1706" s="69"/>
      <c r="B1706" s="81"/>
      <c r="C1706" s="110"/>
      <c r="D1706" s="145" t="str">
        <f>IFERROR(IF(FixtureCalc!C1702="-","",IF(OR(FixtureCalc!E1702="blank row 1",FixtureCalc!E1702="blank row 2"),"","Matchweek "&amp;FixtureCalc!C1702)),"")</f>
        <v/>
      </c>
      <c r="E1706" s="146" t="str">
        <f>IFERROR(IF(LEN(INDEX(Settings!$D$6:$D$37,MATCH(Fixture!F1706,Settings!$C$6:$C$37,0)))=0,"",INDEX(Settings!$D$6:$D$37,MATCH(Fixture!F1706,Settings!$C$6:$C$37,0))),"")</f>
        <v/>
      </c>
      <c r="F1706" s="187" t="str">
        <f>IFERROR(IF(FixtureCalc!C1702="-","",IF(OR(FixtureCalc!E1702="blank row 1",FixtureCalc!E1702="blank row 2"),"", IF(LEN(INDEX(Settings!$C$6:$C$37,FixtureCalc!E1702))=0,"BYE",INDEX(Settings!$C$6:$C$37,FixtureCalc!E1702))  )),"")</f>
        <v/>
      </c>
      <c r="G1706" s="113"/>
      <c r="H1706" s="82"/>
      <c r="I1706" s="113"/>
      <c r="J1706" s="177" t="str">
        <f>IFERROR(IF(FixtureCalc!C1702="-","",IF(OR(FixtureCalc!F1702="blank row 1",FixtureCalc!F1702="blank row 2"),"",IF(LEN(INDEX(Settings!$C$6:$C$37,FixtureCalc!F1702))=0,"BYE",INDEX(Settings!$C$6:$C$37,FixtureCalc!F1702)) )),"")</f>
        <v/>
      </c>
      <c r="K1706" s="90"/>
      <c r="L1706" s="195" t="str">
        <f t="shared" si="161"/>
        <v/>
      </c>
      <c r="S1706" s="201" t="str">
        <f t="shared" si="157"/>
        <v>NO</v>
      </c>
      <c r="T1706" s="201" t="str">
        <f t="shared" si="158"/>
        <v>NO</v>
      </c>
      <c r="U1706" s="201" t="str">
        <f t="shared" si="159"/>
        <v>NO</v>
      </c>
      <c r="V1706" s="139">
        <f t="shared" si="160"/>
        <v>0</v>
      </c>
      <c r="W1706" s="199" t="str">
        <f t="shared" si="162"/>
        <v/>
      </c>
    </row>
    <row r="1707" spans="1:23" ht="18" customHeight="1" x14ac:dyDescent="0.25">
      <c r="A1707" s="69"/>
      <c r="B1707" s="81"/>
      <c r="C1707" s="110"/>
      <c r="D1707" s="145" t="str">
        <f>IFERROR(IF(FixtureCalc!C1703="-","",IF(OR(FixtureCalc!E1703="blank row 1",FixtureCalc!E1703="blank row 2"),"","Matchweek "&amp;FixtureCalc!C1703)),"")</f>
        <v/>
      </c>
      <c r="E1707" s="146" t="str">
        <f>IFERROR(IF(LEN(INDEX(Settings!$D$6:$D$37,MATCH(Fixture!F1707,Settings!$C$6:$C$37,0)))=0,"",INDEX(Settings!$D$6:$D$37,MATCH(Fixture!F1707,Settings!$C$6:$C$37,0))),"")</f>
        <v/>
      </c>
      <c r="F1707" s="187" t="str">
        <f>IFERROR(IF(FixtureCalc!C1703="-","",IF(OR(FixtureCalc!E1703="blank row 1",FixtureCalc!E1703="blank row 2"),"", IF(LEN(INDEX(Settings!$C$6:$C$37,FixtureCalc!E1703))=0,"BYE",INDEX(Settings!$C$6:$C$37,FixtureCalc!E1703))  )),"")</f>
        <v/>
      </c>
      <c r="G1707" s="113"/>
      <c r="H1707" s="82"/>
      <c r="I1707" s="113"/>
      <c r="J1707" s="177" t="str">
        <f>IFERROR(IF(FixtureCalc!C1703="-","",IF(OR(FixtureCalc!F1703="blank row 1",FixtureCalc!F1703="blank row 2"),"",IF(LEN(INDEX(Settings!$C$6:$C$37,FixtureCalc!F1703))=0,"BYE",INDEX(Settings!$C$6:$C$37,FixtureCalc!F1703)) )),"")</f>
        <v/>
      </c>
      <c r="K1707" s="90"/>
      <c r="L1707" s="195" t="str">
        <f t="shared" si="161"/>
        <v/>
      </c>
      <c r="S1707" s="201" t="str">
        <f t="shared" si="157"/>
        <v>NO</v>
      </c>
      <c r="T1707" s="201" t="str">
        <f t="shared" si="158"/>
        <v>NO</v>
      </c>
      <c r="U1707" s="201" t="str">
        <f t="shared" si="159"/>
        <v>NO</v>
      </c>
      <c r="V1707" s="139">
        <f t="shared" si="160"/>
        <v>0</v>
      </c>
      <c r="W1707" s="199" t="str">
        <f t="shared" si="162"/>
        <v/>
      </c>
    </row>
    <row r="1708" spans="1:23" ht="18" customHeight="1" x14ac:dyDescent="0.25">
      <c r="A1708" s="69"/>
      <c r="B1708" s="81"/>
      <c r="C1708" s="110"/>
      <c r="D1708" s="145" t="str">
        <f>IFERROR(IF(FixtureCalc!C1704="-","",IF(OR(FixtureCalc!E1704="blank row 1",FixtureCalc!E1704="blank row 2"),"","Matchweek "&amp;FixtureCalc!C1704)),"")</f>
        <v/>
      </c>
      <c r="E1708" s="146" t="str">
        <f>IFERROR(IF(LEN(INDEX(Settings!$D$6:$D$37,MATCH(Fixture!F1708,Settings!$C$6:$C$37,0)))=0,"",INDEX(Settings!$D$6:$D$37,MATCH(Fixture!F1708,Settings!$C$6:$C$37,0))),"")</f>
        <v/>
      </c>
      <c r="F1708" s="187" t="str">
        <f>IFERROR(IF(FixtureCalc!C1704="-","",IF(OR(FixtureCalc!E1704="blank row 1",FixtureCalc!E1704="blank row 2"),"", IF(LEN(INDEX(Settings!$C$6:$C$37,FixtureCalc!E1704))=0,"BYE",INDEX(Settings!$C$6:$C$37,FixtureCalc!E1704))  )),"")</f>
        <v/>
      </c>
      <c r="G1708" s="113"/>
      <c r="H1708" s="82"/>
      <c r="I1708" s="113"/>
      <c r="J1708" s="177" t="str">
        <f>IFERROR(IF(FixtureCalc!C1704="-","",IF(OR(FixtureCalc!F1704="blank row 1",FixtureCalc!F1704="blank row 2"),"",IF(LEN(INDEX(Settings!$C$6:$C$37,FixtureCalc!F1704))=0,"BYE",INDEX(Settings!$C$6:$C$37,FixtureCalc!F1704)) )),"")</f>
        <v/>
      </c>
      <c r="K1708" s="90"/>
      <c r="L1708" s="195" t="str">
        <f t="shared" si="161"/>
        <v/>
      </c>
      <c r="S1708" s="201" t="str">
        <f t="shared" si="157"/>
        <v>NO</v>
      </c>
      <c r="T1708" s="201" t="str">
        <f t="shared" si="158"/>
        <v>NO</v>
      </c>
      <c r="U1708" s="201" t="str">
        <f t="shared" si="159"/>
        <v>NO</v>
      </c>
      <c r="V1708" s="139">
        <f t="shared" si="160"/>
        <v>0</v>
      </c>
      <c r="W1708" s="199" t="str">
        <f t="shared" si="162"/>
        <v/>
      </c>
    </row>
    <row r="1709" spans="1:23" ht="18" customHeight="1" x14ac:dyDescent="0.25">
      <c r="A1709" s="69"/>
      <c r="B1709" s="81"/>
      <c r="C1709" s="110"/>
      <c r="D1709" s="145" t="str">
        <f>IFERROR(IF(FixtureCalc!C1705="-","",IF(OR(FixtureCalc!E1705="blank row 1",FixtureCalc!E1705="blank row 2"),"","Matchweek "&amp;FixtureCalc!C1705)),"")</f>
        <v/>
      </c>
      <c r="E1709" s="146" t="str">
        <f>IFERROR(IF(LEN(INDEX(Settings!$D$6:$D$37,MATCH(Fixture!F1709,Settings!$C$6:$C$37,0)))=0,"",INDEX(Settings!$D$6:$D$37,MATCH(Fixture!F1709,Settings!$C$6:$C$37,0))),"")</f>
        <v/>
      </c>
      <c r="F1709" s="187" t="str">
        <f>IFERROR(IF(FixtureCalc!C1705="-","",IF(OR(FixtureCalc!E1705="blank row 1",FixtureCalc!E1705="blank row 2"),"", IF(LEN(INDEX(Settings!$C$6:$C$37,FixtureCalc!E1705))=0,"BYE",INDEX(Settings!$C$6:$C$37,FixtureCalc!E1705))  )),"")</f>
        <v/>
      </c>
      <c r="G1709" s="113"/>
      <c r="H1709" s="82"/>
      <c r="I1709" s="113"/>
      <c r="J1709" s="177" t="str">
        <f>IFERROR(IF(FixtureCalc!C1705="-","",IF(OR(FixtureCalc!F1705="blank row 1",FixtureCalc!F1705="blank row 2"),"",IF(LEN(INDEX(Settings!$C$6:$C$37,FixtureCalc!F1705))=0,"BYE",INDEX(Settings!$C$6:$C$37,FixtureCalc!F1705)) )),"")</f>
        <v/>
      </c>
      <c r="K1709" s="90"/>
      <c r="L1709" s="195" t="str">
        <f t="shared" si="161"/>
        <v/>
      </c>
      <c r="S1709" s="201" t="str">
        <f t="shared" si="157"/>
        <v>NO</v>
      </c>
      <c r="T1709" s="201" t="str">
        <f t="shared" si="158"/>
        <v>NO</v>
      </c>
      <c r="U1709" s="201" t="str">
        <f t="shared" si="159"/>
        <v>NO</v>
      </c>
      <c r="V1709" s="139">
        <f t="shared" si="160"/>
        <v>0</v>
      </c>
      <c r="W1709" s="199" t="str">
        <f t="shared" si="162"/>
        <v/>
      </c>
    </row>
    <row r="1710" spans="1:23" ht="18" customHeight="1" x14ac:dyDescent="0.25">
      <c r="A1710" s="69"/>
      <c r="B1710" s="81"/>
      <c r="C1710" s="110"/>
      <c r="D1710" s="145" t="str">
        <f>IFERROR(IF(FixtureCalc!C1706="-","",IF(OR(FixtureCalc!E1706="blank row 1",FixtureCalc!E1706="blank row 2"),"","Matchweek "&amp;FixtureCalc!C1706)),"")</f>
        <v/>
      </c>
      <c r="E1710" s="146" t="str">
        <f>IFERROR(IF(LEN(INDEX(Settings!$D$6:$D$37,MATCH(Fixture!F1710,Settings!$C$6:$C$37,0)))=0,"",INDEX(Settings!$D$6:$D$37,MATCH(Fixture!F1710,Settings!$C$6:$C$37,0))),"")</f>
        <v/>
      </c>
      <c r="F1710" s="187" t="str">
        <f>IFERROR(IF(FixtureCalc!C1706="-","",IF(OR(FixtureCalc!E1706="blank row 1",FixtureCalc!E1706="blank row 2"),"", IF(LEN(INDEX(Settings!$C$6:$C$37,FixtureCalc!E1706))=0,"BYE",INDEX(Settings!$C$6:$C$37,FixtureCalc!E1706))  )),"")</f>
        <v/>
      </c>
      <c r="G1710" s="113"/>
      <c r="H1710" s="82"/>
      <c r="I1710" s="113"/>
      <c r="J1710" s="177" t="str">
        <f>IFERROR(IF(FixtureCalc!C1706="-","",IF(OR(FixtureCalc!F1706="blank row 1",FixtureCalc!F1706="blank row 2"),"",IF(LEN(INDEX(Settings!$C$6:$C$37,FixtureCalc!F1706))=0,"BYE",INDEX(Settings!$C$6:$C$37,FixtureCalc!F1706)) )),"")</f>
        <v/>
      </c>
      <c r="K1710" s="90"/>
      <c r="L1710" s="195" t="str">
        <f t="shared" si="161"/>
        <v/>
      </c>
      <c r="S1710" s="201" t="str">
        <f t="shared" si="157"/>
        <v>NO</v>
      </c>
      <c r="T1710" s="201" t="str">
        <f t="shared" si="158"/>
        <v>NO</v>
      </c>
      <c r="U1710" s="201" t="str">
        <f t="shared" si="159"/>
        <v>NO</v>
      </c>
      <c r="V1710" s="139">
        <f t="shared" si="160"/>
        <v>0</v>
      </c>
      <c r="W1710" s="199" t="str">
        <f t="shared" si="162"/>
        <v/>
      </c>
    </row>
    <row r="1711" spans="1:23" ht="18" customHeight="1" x14ac:dyDescent="0.25">
      <c r="A1711" s="69"/>
      <c r="B1711" s="81"/>
      <c r="C1711" s="110"/>
      <c r="D1711" s="145" t="str">
        <f>IFERROR(IF(FixtureCalc!C1707="-","",IF(OR(FixtureCalc!E1707="blank row 1",FixtureCalc!E1707="blank row 2"),"","Matchweek "&amp;FixtureCalc!C1707)),"")</f>
        <v/>
      </c>
      <c r="E1711" s="146" t="str">
        <f>IFERROR(IF(LEN(INDEX(Settings!$D$6:$D$37,MATCH(Fixture!F1711,Settings!$C$6:$C$37,0)))=0,"",INDEX(Settings!$D$6:$D$37,MATCH(Fixture!F1711,Settings!$C$6:$C$37,0))),"")</f>
        <v/>
      </c>
      <c r="F1711" s="187" t="str">
        <f>IFERROR(IF(FixtureCalc!C1707="-","",IF(OR(FixtureCalc!E1707="blank row 1",FixtureCalc!E1707="blank row 2"),"", IF(LEN(INDEX(Settings!$C$6:$C$37,FixtureCalc!E1707))=0,"BYE",INDEX(Settings!$C$6:$C$37,FixtureCalc!E1707))  )),"")</f>
        <v/>
      </c>
      <c r="G1711" s="113"/>
      <c r="H1711" s="82"/>
      <c r="I1711" s="113"/>
      <c r="J1711" s="177" t="str">
        <f>IFERROR(IF(FixtureCalc!C1707="-","",IF(OR(FixtureCalc!F1707="blank row 1",FixtureCalc!F1707="blank row 2"),"",IF(LEN(INDEX(Settings!$C$6:$C$37,FixtureCalc!F1707))=0,"BYE",INDEX(Settings!$C$6:$C$37,FixtureCalc!F1707)) )),"")</f>
        <v/>
      </c>
      <c r="K1711" s="90"/>
      <c r="L1711" s="195" t="str">
        <f t="shared" si="161"/>
        <v/>
      </c>
      <c r="S1711" s="201" t="str">
        <f t="shared" si="157"/>
        <v>NO</v>
      </c>
      <c r="T1711" s="201" t="str">
        <f t="shared" si="158"/>
        <v>NO</v>
      </c>
      <c r="U1711" s="201" t="str">
        <f t="shared" si="159"/>
        <v>NO</v>
      </c>
      <c r="V1711" s="139">
        <f t="shared" si="160"/>
        <v>0</v>
      </c>
      <c r="W1711" s="199" t="str">
        <f t="shared" si="162"/>
        <v/>
      </c>
    </row>
    <row r="1712" spans="1:23" ht="18" customHeight="1" x14ac:dyDescent="0.25">
      <c r="A1712" s="69"/>
      <c r="B1712" s="81"/>
      <c r="C1712" s="110"/>
      <c r="D1712" s="145" t="str">
        <f>IFERROR(IF(FixtureCalc!C1708="-","",IF(OR(FixtureCalc!E1708="blank row 1",FixtureCalc!E1708="blank row 2"),"","Matchweek "&amp;FixtureCalc!C1708)),"")</f>
        <v/>
      </c>
      <c r="E1712" s="146" t="str">
        <f>IFERROR(IF(LEN(INDEX(Settings!$D$6:$D$37,MATCH(Fixture!F1712,Settings!$C$6:$C$37,0)))=0,"",INDEX(Settings!$D$6:$D$37,MATCH(Fixture!F1712,Settings!$C$6:$C$37,0))),"")</f>
        <v/>
      </c>
      <c r="F1712" s="187" t="str">
        <f>IFERROR(IF(FixtureCalc!C1708="-","",IF(OR(FixtureCalc!E1708="blank row 1",FixtureCalc!E1708="blank row 2"),"", IF(LEN(INDEX(Settings!$C$6:$C$37,FixtureCalc!E1708))=0,"BYE",INDEX(Settings!$C$6:$C$37,FixtureCalc!E1708))  )),"")</f>
        <v/>
      </c>
      <c r="G1712" s="113"/>
      <c r="H1712" s="82"/>
      <c r="I1712" s="113"/>
      <c r="J1712" s="177" t="str">
        <f>IFERROR(IF(FixtureCalc!C1708="-","",IF(OR(FixtureCalc!F1708="blank row 1",FixtureCalc!F1708="blank row 2"),"",IF(LEN(INDEX(Settings!$C$6:$C$37,FixtureCalc!F1708))=0,"BYE",INDEX(Settings!$C$6:$C$37,FixtureCalc!F1708)) )),"")</f>
        <v/>
      </c>
      <c r="K1712" s="90"/>
      <c r="L1712" s="195" t="str">
        <f t="shared" si="161"/>
        <v/>
      </c>
      <c r="S1712" s="201" t="str">
        <f t="shared" si="157"/>
        <v>NO</v>
      </c>
      <c r="T1712" s="201" t="str">
        <f t="shared" si="158"/>
        <v>NO</v>
      </c>
      <c r="U1712" s="201" t="str">
        <f t="shared" si="159"/>
        <v>NO</v>
      </c>
      <c r="V1712" s="139">
        <f t="shared" si="160"/>
        <v>0</v>
      </c>
      <c r="W1712" s="199" t="str">
        <f t="shared" si="162"/>
        <v/>
      </c>
    </row>
    <row r="1713" spans="1:23" ht="18" customHeight="1" x14ac:dyDescent="0.25">
      <c r="A1713" s="69"/>
      <c r="B1713" s="81"/>
      <c r="C1713" s="110"/>
      <c r="D1713" s="145" t="str">
        <f>IFERROR(IF(FixtureCalc!C1709="-","",IF(OR(FixtureCalc!E1709="blank row 1",FixtureCalc!E1709="blank row 2"),"","Matchweek "&amp;FixtureCalc!C1709)),"")</f>
        <v/>
      </c>
      <c r="E1713" s="146" t="str">
        <f>IFERROR(IF(LEN(INDEX(Settings!$D$6:$D$37,MATCH(Fixture!F1713,Settings!$C$6:$C$37,0)))=0,"",INDEX(Settings!$D$6:$D$37,MATCH(Fixture!F1713,Settings!$C$6:$C$37,0))),"")</f>
        <v/>
      </c>
      <c r="F1713" s="187" t="str">
        <f>IFERROR(IF(FixtureCalc!C1709="-","",IF(OR(FixtureCalc!E1709="blank row 1",FixtureCalc!E1709="blank row 2"),"", IF(LEN(INDEX(Settings!$C$6:$C$37,FixtureCalc!E1709))=0,"BYE",INDEX(Settings!$C$6:$C$37,FixtureCalc!E1709))  )),"")</f>
        <v/>
      </c>
      <c r="G1713" s="113"/>
      <c r="H1713" s="82"/>
      <c r="I1713" s="113"/>
      <c r="J1713" s="177" t="str">
        <f>IFERROR(IF(FixtureCalc!C1709="-","",IF(OR(FixtureCalc!F1709="blank row 1",FixtureCalc!F1709="blank row 2"),"",IF(LEN(INDEX(Settings!$C$6:$C$37,FixtureCalc!F1709))=0,"BYE",INDEX(Settings!$C$6:$C$37,FixtureCalc!F1709)) )),"")</f>
        <v/>
      </c>
      <c r="K1713" s="90"/>
      <c r="L1713" s="195" t="str">
        <f t="shared" si="161"/>
        <v/>
      </c>
      <c r="S1713" s="201" t="str">
        <f t="shared" si="157"/>
        <v>NO</v>
      </c>
      <c r="T1713" s="201" t="str">
        <f t="shared" si="158"/>
        <v>NO</v>
      </c>
      <c r="U1713" s="201" t="str">
        <f t="shared" si="159"/>
        <v>NO</v>
      </c>
      <c r="V1713" s="139">
        <f t="shared" si="160"/>
        <v>0</v>
      </c>
      <c r="W1713" s="199" t="str">
        <f t="shared" si="162"/>
        <v/>
      </c>
    </row>
    <row r="1714" spans="1:23" ht="18" customHeight="1" x14ac:dyDescent="0.25">
      <c r="A1714" s="69"/>
      <c r="B1714" s="81"/>
      <c r="C1714" s="110"/>
      <c r="D1714" s="145" t="str">
        <f>IFERROR(IF(FixtureCalc!C1710="-","",IF(OR(FixtureCalc!E1710="blank row 1",FixtureCalc!E1710="blank row 2"),"","Matchweek "&amp;FixtureCalc!C1710)),"")</f>
        <v/>
      </c>
      <c r="E1714" s="146" t="str">
        <f>IFERROR(IF(LEN(INDEX(Settings!$D$6:$D$37,MATCH(Fixture!F1714,Settings!$C$6:$C$37,0)))=0,"",INDEX(Settings!$D$6:$D$37,MATCH(Fixture!F1714,Settings!$C$6:$C$37,0))),"")</f>
        <v/>
      </c>
      <c r="F1714" s="187" t="str">
        <f>IFERROR(IF(FixtureCalc!C1710="-","",IF(OR(FixtureCalc!E1710="blank row 1",FixtureCalc!E1710="blank row 2"),"", IF(LEN(INDEX(Settings!$C$6:$C$37,FixtureCalc!E1710))=0,"BYE",INDEX(Settings!$C$6:$C$37,FixtureCalc!E1710))  )),"")</f>
        <v/>
      </c>
      <c r="G1714" s="113"/>
      <c r="H1714" s="82"/>
      <c r="I1714" s="113"/>
      <c r="J1714" s="177" t="str">
        <f>IFERROR(IF(FixtureCalc!C1710="-","",IF(OR(FixtureCalc!F1710="blank row 1",FixtureCalc!F1710="blank row 2"),"",IF(LEN(INDEX(Settings!$C$6:$C$37,FixtureCalc!F1710))=0,"BYE",INDEX(Settings!$C$6:$C$37,FixtureCalc!F1710)) )),"")</f>
        <v/>
      </c>
      <c r="K1714" s="90"/>
      <c r="L1714" s="195" t="str">
        <f t="shared" si="161"/>
        <v/>
      </c>
      <c r="S1714" s="201" t="str">
        <f t="shared" si="157"/>
        <v>NO</v>
      </c>
      <c r="T1714" s="201" t="str">
        <f t="shared" si="158"/>
        <v>NO</v>
      </c>
      <c r="U1714" s="201" t="str">
        <f t="shared" si="159"/>
        <v>NO</v>
      </c>
      <c r="V1714" s="139">
        <f t="shared" si="160"/>
        <v>0</v>
      </c>
      <c r="W1714" s="199" t="str">
        <f t="shared" si="162"/>
        <v/>
      </c>
    </row>
    <row r="1715" spans="1:23" ht="18" customHeight="1" x14ac:dyDescent="0.25">
      <c r="A1715" s="69"/>
      <c r="B1715" s="81"/>
      <c r="C1715" s="110"/>
      <c r="D1715" s="145" t="str">
        <f>IFERROR(IF(FixtureCalc!C1711="-","",IF(OR(FixtureCalc!E1711="blank row 1",FixtureCalc!E1711="blank row 2"),"","Matchweek "&amp;FixtureCalc!C1711)),"")</f>
        <v/>
      </c>
      <c r="E1715" s="146" t="str">
        <f>IFERROR(IF(LEN(INDEX(Settings!$D$6:$D$37,MATCH(Fixture!F1715,Settings!$C$6:$C$37,0)))=0,"",INDEX(Settings!$D$6:$D$37,MATCH(Fixture!F1715,Settings!$C$6:$C$37,0))),"")</f>
        <v/>
      </c>
      <c r="F1715" s="187" t="str">
        <f>IFERROR(IF(FixtureCalc!C1711="-","",IF(OR(FixtureCalc!E1711="blank row 1",FixtureCalc!E1711="blank row 2"),"", IF(LEN(INDEX(Settings!$C$6:$C$37,FixtureCalc!E1711))=0,"BYE",INDEX(Settings!$C$6:$C$37,FixtureCalc!E1711))  )),"")</f>
        <v/>
      </c>
      <c r="G1715" s="113"/>
      <c r="H1715" s="82"/>
      <c r="I1715" s="113"/>
      <c r="J1715" s="177" t="str">
        <f>IFERROR(IF(FixtureCalc!C1711="-","",IF(OR(FixtureCalc!F1711="blank row 1",FixtureCalc!F1711="blank row 2"),"",IF(LEN(INDEX(Settings!$C$6:$C$37,FixtureCalc!F1711))=0,"BYE",INDEX(Settings!$C$6:$C$37,FixtureCalc!F1711)) )),"")</f>
        <v/>
      </c>
      <c r="K1715" s="90"/>
      <c r="L1715" s="195" t="str">
        <f t="shared" si="161"/>
        <v/>
      </c>
      <c r="S1715" s="201" t="str">
        <f t="shared" si="157"/>
        <v>NO</v>
      </c>
      <c r="T1715" s="201" t="str">
        <f t="shared" si="158"/>
        <v>NO</v>
      </c>
      <c r="U1715" s="201" t="str">
        <f t="shared" si="159"/>
        <v>NO</v>
      </c>
      <c r="V1715" s="139">
        <f t="shared" si="160"/>
        <v>0</v>
      </c>
      <c r="W1715" s="199" t="str">
        <f t="shared" si="162"/>
        <v/>
      </c>
    </row>
    <row r="1716" spans="1:23" ht="18" customHeight="1" x14ac:dyDescent="0.25">
      <c r="A1716" s="69"/>
      <c r="B1716" s="81"/>
      <c r="C1716" s="110"/>
      <c r="D1716" s="145" t="str">
        <f>IFERROR(IF(FixtureCalc!C1712="-","",IF(OR(FixtureCalc!E1712="blank row 1",FixtureCalc!E1712="blank row 2"),"","Matchweek "&amp;FixtureCalc!C1712)),"")</f>
        <v/>
      </c>
      <c r="E1716" s="146" t="str">
        <f>IFERROR(IF(LEN(INDEX(Settings!$D$6:$D$37,MATCH(Fixture!F1716,Settings!$C$6:$C$37,0)))=0,"",INDEX(Settings!$D$6:$D$37,MATCH(Fixture!F1716,Settings!$C$6:$C$37,0))),"")</f>
        <v/>
      </c>
      <c r="F1716" s="187" t="str">
        <f>IFERROR(IF(FixtureCalc!C1712="-","",IF(OR(FixtureCalc!E1712="blank row 1",FixtureCalc!E1712="blank row 2"),"", IF(LEN(INDEX(Settings!$C$6:$C$37,FixtureCalc!E1712))=0,"BYE",INDEX(Settings!$C$6:$C$37,FixtureCalc!E1712))  )),"")</f>
        <v/>
      </c>
      <c r="G1716" s="113"/>
      <c r="H1716" s="82"/>
      <c r="I1716" s="113"/>
      <c r="J1716" s="177" t="str">
        <f>IFERROR(IF(FixtureCalc!C1712="-","",IF(OR(FixtureCalc!F1712="blank row 1",FixtureCalc!F1712="blank row 2"),"",IF(LEN(INDEX(Settings!$C$6:$C$37,FixtureCalc!F1712))=0,"BYE",INDEX(Settings!$C$6:$C$37,FixtureCalc!F1712)) )),"")</f>
        <v/>
      </c>
      <c r="K1716" s="90"/>
      <c r="L1716" s="195" t="str">
        <f t="shared" si="161"/>
        <v/>
      </c>
      <c r="S1716" s="201" t="str">
        <f t="shared" si="157"/>
        <v>NO</v>
      </c>
      <c r="T1716" s="201" t="str">
        <f t="shared" si="158"/>
        <v>NO</v>
      </c>
      <c r="U1716" s="201" t="str">
        <f t="shared" si="159"/>
        <v>NO</v>
      </c>
      <c r="V1716" s="139">
        <f t="shared" si="160"/>
        <v>0</v>
      </c>
      <c r="W1716" s="199" t="str">
        <f t="shared" si="162"/>
        <v/>
      </c>
    </row>
    <row r="1717" spans="1:23" ht="18" customHeight="1" x14ac:dyDescent="0.25">
      <c r="A1717" s="69"/>
      <c r="B1717" s="81"/>
      <c r="C1717" s="110"/>
      <c r="D1717" s="145" t="str">
        <f>IFERROR(IF(FixtureCalc!C1713="-","",IF(OR(FixtureCalc!E1713="blank row 1",FixtureCalc!E1713="blank row 2"),"","Matchweek "&amp;FixtureCalc!C1713)),"")</f>
        <v/>
      </c>
      <c r="E1717" s="146" t="str">
        <f>IFERROR(IF(LEN(INDEX(Settings!$D$6:$D$37,MATCH(Fixture!F1717,Settings!$C$6:$C$37,0)))=0,"",INDEX(Settings!$D$6:$D$37,MATCH(Fixture!F1717,Settings!$C$6:$C$37,0))),"")</f>
        <v/>
      </c>
      <c r="F1717" s="187" t="str">
        <f>IFERROR(IF(FixtureCalc!C1713="-","",IF(OR(FixtureCalc!E1713="blank row 1",FixtureCalc!E1713="blank row 2"),"", IF(LEN(INDEX(Settings!$C$6:$C$37,FixtureCalc!E1713))=0,"BYE",INDEX(Settings!$C$6:$C$37,FixtureCalc!E1713))  )),"")</f>
        <v/>
      </c>
      <c r="G1717" s="113"/>
      <c r="H1717" s="82"/>
      <c r="I1717" s="113"/>
      <c r="J1717" s="177" t="str">
        <f>IFERROR(IF(FixtureCalc!C1713="-","",IF(OR(FixtureCalc!F1713="blank row 1",FixtureCalc!F1713="blank row 2"),"",IF(LEN(INDEX(Settings!$C$6:$C$37,FixtureCalc!F1713))=0,"BYE",INDEX(Settings!$C$6:$C$37,FixtureCalc!F1713)) )),"")</f>
        <v/>
      </c>
      <c r="K1717" s="90"/>
      <c r="L1717" s="195" t="str">
        <f t="shared" si="161"/>
        <v/>
      </c>
      <c r="S1717" s="201" t="str">
        <f t="shared" si="157"/>
        <v>NO</v>
      </c>
      <c r="T1717" s="201" t="str">
        <f t="shared" si="158"/>
        <v>NO</v>
      </c>
      <c r="U1717" s="201" t="str">
        <f t="shared" si="159"/>
        <v>NO</v>
      </c>
      <c r="V1717" s="139">
        <f t="shared" si="160"/>
        <v>0</v>
      </c>
      <c r="W1717" s="199" t="str">
        <f t="shared" si="162"/>
        <v/>
      </c>
    </row>
    <row r="1718" spans="1:23" ht="18" customHeight="1" x14ac:dyDescent="0.25">
      <c r="A1718" s="69"/>
      <c r="B1718" s="81"/>
      <c r="C1718" s="110"/>
      <c r="D1718" s="145" t="str">
        <f>IFERROR(IF(FixtureCalc!C1714="-","",IF(OR(FixtureCalc!E1714="blank row 1",FixtureCalc!E1714="blank row 2"),"","Matchweek "&amp;FixtureCalc!C1714)),"")</f>
        <v/>
      </c>
      <c r="E1718" s="146" t="str">
        <f>IFERROR(IF(LEN(INDEX(Settings!$D$6:$D$37,MATCH(Fixture!F1718,Settings!$C$6:$C$37,0)))=0,"",INDEX(Settings!$D$6:$D$37,MATCH(Fixture!F1718,Settings!$C$6:$C$37,0))),"")</f>
        <v/>
      </c>
      <c r="F1718" s="187" t="str">
        <f>IFERROR(IF(FixtureCalc!C1714="-","",IF(OR(FixtureCalc!E1714="blank row 1",FixtureCalc!E1714="blank row 2"),"", IF(LEN(INDEX(Settings!$C$6:$C$37,FixtureCalc!E1714))=0,"BYE",INDEX(Settings!$C$6:$C$37,FixtureCalc!E1714))  )),"")</f>
        <v/>
      </c>
      <c r="G1718" s="113"/>
      <c r="H1718" s="82"/>
      <c r="I1718" s="113"/>
      <c r="J1718" s="177" t="str">
        <f>IFERROR(IF(FixtureCalc!C1714="-","",IF(OR(FixtureCalc!F1714="blank row 1",FixtureCalc!F1714="blank row 2"),"",IF(LEN(INDEX(Settings!$C$6:$C$37,FixtureCalc!F1714))=0,"BYE",INDEX(Settings!$C$6:$C$37,FixtureCalc!F1714)) )),"")</f>
        <v/>
      </c>
      <c r="K1718" s="90"/>
      <c r="L1718" s="195" t="str">
        <f t="shared" si="161"/>
        <v/>
      </c>
      <c r="S1718" s="201" t="str">
        <f t="shared" si="157"/>
        <v>NO</v>
      </c>
      <c r="T1718" s="201" t="str">
        <f t="shared" si="158"/>
        <v>NO</v>
      </c>
      <c r="U1718" s="201" t="str">
        <f t="shared" si="159"/>
        <v>NO</v>
      </c>
      <c r="V1718" s="139">
        <f t="shared" si="160"/>
        <v>0</v>
      </c>
      <c r="W1718" s="199" t="str">
        <f t="shared" si="162"/>
        <v/>
      </c>
    </row>
    <row r="1719" spans="1:23" ht="18" customHeight="1" x14ac:dyDescent="0.25">
      <c r="A1719" s="69"/>
      <c r="B1719" s="81"/>
      <c r="C1719" s="110"/>
      <c r="D1719" s="145" t="str">
        <f>IFERROR(IF(FixtureCalc!C1715="-","",IF(OR(FixtureCalc!E1715="blank row 1",FixtureCalc!E1715="blank row 2"),"","Matchweek "&amp;FixtureCalc!C1715)),"")</f>
        <v/>
      </c>
      <c r="E1719" s="146" t="str">
        <f>IFERROR(IF(LEN(INDEX(Settings!$D$6:$D$37,MATCH(Fixture!F1719,Settings!$C$6:$C$37,0)))=0,"",INDEX(Settings!$D$6:$D$37,MATCH(Fixture!F1719,Settings!$C$6:$C$37,0))),"")</f>
        <v/>
      </c>
      <c r="F1719" s="187" t="str">
        <f>IFERROR(IF(FixtureCalc!C1715="-","",IF(OR(FixtureCalc!E1715="blank row 1",FixtureCalc!E1715="blank row 2"),"", IF(LEN(INDEX(Settings!$C$6:$C$37,FixtureCalc!E1715))=0,"BYE",INDEX(Settings!$C$6:$C$37,FixtureCalc!E1715))  )),"")</f>
        <v/>
      </c>
      <c r="G1719" s="113"/>
      <c r="H1719" s="82"/>
      <c r="I1719" s="113"/>
      <c r="J1719" s="177" t="str">
        <f>IFERROR(IF(FixtureCalc!C1715="-","",IF(OR(FixtureCalc!F1715="blank row 1",FixtureCalc!F1715="blank row 2"),"",IF(LEN(INDEX(Settings!$C$6:$C$37,FixtureCalc!F1715))=0,"BYE",INDEX(Settings!$C$6:$C$37,FixtureCalc!F1715)) )),"")</f>
        <v/>
      </c>
      <c r="K1719" s="90"/>
      <c r="L1719" s="195" t="str">
        <f t="shared" si="161"/>
        <v/>
      </c>
      <c r="S1719" s="201" t="str">
        <f t="shared" si="157"/>
        <v>NO</v>
      </c>
      <c r="T1719" s="201" t="str">
        <f t="shared" si="158"/>
        <v>NO</v>
      </c>
      <c r="U1719" s="201" t="str">
        <f t="shared" si="159"/>
        <v>NO</v>
      </c>
      <c r="V1719" s="139">
        <f t="shared" si="160"/>
        <v>0</v>
      </c>
      <c r="W1719" s="199" t="str">
        <f t="shared" si="162"/>
        <v/>
      </c>
    </row>
    <row r="1720" spans="1:23" ht="18" customHeight="1" x14ac:dyDescent="0.25">
      <c r="A1720" s="69"/>
      <c r="B1720" s="81"/>
      <c r="C1720" s="110"/>
      <c r="D1720" s="145" t="str">
        <f>IFERROR(IF(FixtureCalc!C1716="-","",IF(OR(FixtureCalc!E1716="blank row 1",FixtureCalc!E1716="blank row 2"),"","Matchweek "&amp;FixtureCalc!C1716)),"")</f>
        <v/>
      </c>
      <c r="E1720" s="146" t="str">
        <f>IFERROR(IF(LEN(INDEX(Settings!$D$6:$D$37,MATCH(Fixture!F1720,Settings!$C$6:$C$37,0)))=0,"",INDEX(Settings!$D$6:$D$37,MATCH(Fixture!F1720,Settings!$C$6:$C$37,0))),"")</f>
        <v/>
      </c>
      <c r="F1720" s="187" t="str">
        <f>IFERROR(IF(FixtureCalc!C1716="-","",IF(OR(FixtureCalc!E1716="blank row 1",FixtureCalc!E1716="blank row 2"),"", IF(LEN(INDEX(Settings!$C$6:$C$37,FixtureCalc!E1716))=0,"BYE",INDEX(Settings!$C$6:$C$37,FixtureCalc!E1716))  )),"")</f>
        <v/>
      </c>
      <c r="G1720" s="113"/>
      <c r="H1720" s="82"/>
      <c r="I1720" s="113"/>
      <c r="J1720" s="177" t="str">
        <f>IFERROR(IF(FixtureCalc!C1716="-","",IF(OR(FixtureCalc!F1716="blank row 1",FixtureCalc!F1716="blank row 2"),"",IF(LEN(INDEX(Settings!$C$6:$C$37,FixtureCalc!F1716))=0,"BYE",INDEX(Settings!$C$6:$C$37,FixtureCalc!F1716)) )),"")</f>
        <v/>
      </c>
      <c r="K1720" s="90"/>
      <c r="L1720" s="195" t="str">
        <f t="shared" si="161"/>
        <v/>
      </c>
      <c r="S1720" s="201" t="str">
        <f t="shared" si="157"/>
        <v>NO</v>
      </c>
      <c r="T1720" s="201" t="str">
        <f t="shared" si="158"/>
        <v>NO</v>
      </c>
      <c r="U1720" s="201" t="str">
        <f t="shared" si="159"/>
        <v>NO</v>
      </c>
      <c r="V1720" s="139">
        <f t="shared" si="160"/>
        <v>0</v>
      </c>
      <c r="W1720" s="199" t="str">
        <f t="shared" si="162"/>
        <v/>
      </c>
    </row>
    <row r="1721" spans="1:23" ht="18" customHeight="1" x14ac:dyDescent="0.25">
      <c r="A1721" s="69"/>
      <c r="B1721" s="81"/>
      <c r="C1721" s="110"/>
      <c r="D1721" s="145" t="str">
        <f>IFERROR(IF(FixtureCalc!C1717="-","",IF(OR(FixtureCalc!E1717="blank row 1",FixtureCalc!E1717="blank row 2"),"","Matchweek "&amp;FixtureCalc!C1717)),"")</f>
        <v/>
      </c>
      <c r="E1721" s="146" t="str">
        <f>IFERROR(IF(LEN(INDEX(Settings!$D$6:$D$37,MATCH(Fixture!F1721,Settings!$C$6:$C$37,0)))=0,"",INDEX(Settings!$D$6:$D$37,MATCH(Fixture!F1721,Settings!$C$6:$C$37,0))),"")</f>
        <v/>
      </c>
      <c r="F1721" s="187" t="str">
        <f>IFERROR(IF(FixtureCalc!C1717="-","",IF(OR(FixtureCalc!E1717="blank row 1",FixtureCalc!E1717="blank row 2"),"", IF(LEN(INDEX(Settings!$C$6:$C$37,FixtureCalc!E1717))=0,"BYE",INDEX(Settings!$C$6:$C$37,FixtureCalc!E1717))  )),"")</f>
        <v/>
      </c>
      <c r="G1721" s="113"/>
      <c r="H1721" s="82"/>
      <c r="I1721" s="113"/>
      <c r="J1721" s="177" t="str">
        <f>IFERROR(IF(FixtureCalc!C1717="-","",IF(OR(FixtureCalc!F1717="blank row 1",FixtureCalc!F1717="blank row 2"),"",IF(LEN(INDEX(Settings!$C$6:$C$37,FixtureCalc!F1717))=0,"BYE",INDEX(Settings!$C$6:$C$37,FixtureCalc!F1717)) )),"")</f>
        <v/>
      </c>
      <c r="K1721" s="90"/>
      <c r="L1721" s="195" t="str">
        <f t="shared" si="161"/>
        <v/>
      </c>
      <c r="S1721" s="201" t="str">
        <f t="shared" si="157"/>
        <v>NO</v>
      </c>
      <c r="T1721" s="201" t="str">
        <f t="shared" si="158"/>
        <v>NO</v>
      </c>
      <c r="U1721" s="201" t="str">
        <f t="shared" si="159"/>
        <v>NO</v>
      </c>
      <c r="V1721" s="139">
        <f t="shared" si="160"/>
        <v>0</v>
      </c>
      <c r="W1721" s="199" t="str">
        <f t="shared" si="162"/>
        <v/>
      </c>
    </row>
    <row r="1722" spans="1:23" ht="18" customHeight="1" x14ac:dyDescent="0.25">
      <c r="A1722" s="69"/>
      <c r="B1722" s="81"/>
      <c r="C1722" s="110"/>
      <c r="D1722" s="145" t="str">
        <f>IFERROR(IF(FixtureCalc!C1718="-","",IF(OR(FixtureCalc!E1718="blank row 1",FixtureCalc!E1718="blank row 2"),"","Matchweek "&amp;FixtureCalc!C1718)),"")</f>
        <v/>
      </c>
      <c r="E1722" s="146" t="str">
        <f>IFERROR(IF(LEN(INDEX(Settings!$D$6:$D$37,MATCH(Fixture!F1722,Settings!$C$6:$C$37,0)))=0,"",INDEX(Settings!$D$6:$D$37,MATCH(Fixture!F1722,Settings!$C$6:$C$37,0))),"")</f>
        <v/>
      </c>
      <c r="F1722" s="187" t="str">
        <f>IFERROR(IF(FixtureCalc!C1718="-","",IF(OR(FixtureCalc!E1718="blank row 1",FixtureCalc!E1718="blank row 2"),"", IF(LEN(INDEX(Settings!$C$6:$C$37,FixtureCalc!E1718))=0,"BYE",INDEX(Settings!$C$6:$C$37,FixtureCalc!E1718))  )),"")</f>
        <v/>
      </c>
      <c r="G1722" s="113"/>
      <c r="H1722" s="82"/>
      <c r="I1722" s="113"/>
      <c r="J1722" s="177" t="str">
        <f>IFERROR(IF(FixtureCalc!C1718="-","",IF(OR(FixtureCalc!F1718="blank row 1",FixtureCalc!F1718="blank row 2"),"",IF(LEN(INDEX(Settings!$C$6:$C$37,FixtureCalc!F1718))=0,"BYE",INDEX(Settings!$C$6:$C$37,FixtureCalc!F1718)) )),"")</f>
        <v/>
      </c>
      <c r="K1722" s="90"/>
      <c r="L1722" s="195" t="str">
        <f t="shared" si="161"/>
        <v/>
      </c>
      <c r="S1722" s="201" t="str">
        <f t="shared" si="157"/>
        <v>NO</v>
      </c>
      <c r="T1722" s="201" t="str">
        <f t="shared" si="158"/>
        <v>NO</v>
      </c>
      <c r="U1722" s="201" t="str">
        <f t="shared" si="159"/>
        <v>NO</v>
      </c>
      <c r="V1722" s="139">
        <f t="shared" si="160"/>
        <v>0</v>
      </c>
      <c r="W1722" s="199" t="str">
        <f t="shared" si="162"/>
        <v/>
      </c>
    </row>
    <row r="1723" spans="1:23" ht="18" customHeight="1" x14ac:dyDescent="0.25">
      <c r="A1723" s="69"/>
      <c r="B1723" s="81"/>
      <c r="C1723" s="110"/>
      <c r="D1723" s="145" t="str">
        <f>IFERROR(IF(FixtureCalc!C1719="-","",IF(OR(FixtureCalc!E1719="blank row 1",FixtureCalc!E1719="blank row 2"),"","Matchweek "&amp;FixtureCalc!C1719)),"")</f>
        <v/>
      </c>
      <c r="E1723" s="146" t="str">
        <f>IFERROR(IF(LEN(INDEX(Settings!$D$6:$D$37,MATCH(Fixture!F1723,Settings!$C$6:$C$37,0)))=0,"",INDEX(Settings!$D$6:$D$37,MATCH(Fixture!F1723,Settings!$C$6:$C$37,0))),"")</f>
        <v/>
      </c>
      <c r="F1723" s="187" t="str">
        <f>IFERROR(IF(FixtureCalc!C1719="-","",IF(OR(FixtureCalc!E1719="blank row 1",FixtureCalc!E1719="blank row 2"),"", IF(LEN(INDEX(Settings!$C$6:$C$37,FixtureCalc!E1719))=0,"BYE",INDEX(Settings!$C$6:$C$37,FixtureCalc!E1719))  )),"")</f>
        <v/>
      </c>
      <c r="G1723" s="113"/>
      <c r="H1723" s="82"/>
      <c r="I1723" s="113"/>
      <c r="J1723" s="177" t="str">
        <f>IFERROR(IF(FixtureCalc!C1719="-","",IF(OR(FixtureCalc!F1719="blank row 1",FixtureCalc!F1719="blank row 2"),"",IF(LEN(INDEX(Settings!$C$6:$C$37,FixtureCalc!F1719))=0,"BYE",INDEX(Settings!$C$6:$C$37,FixtureCalc!F1719)) )),"")</f>
        <v/>
      </c>
      <c r="K1723" s="90"/>
      <c r="L1723" s="195" t="str">
        <f t="shared" si="161"/>
        <v/>
      </c>
      <c r="S1723" s="201" t="str">
        <f t="shared" si="157"/>
        <v>NO</v>
      </c>
      <c r="T1723" s="201" t="str">
        <f t="shared" si="158"/>
        <v>NO</v>
      </c>
      <c r="U1723" s="201" t="str">
        <f t="shared" si="159"/>
        <v>NO</v>
      </c>
      <c r="V1723" s="139">
        <f t="shared" si="160"/>
        <v>0</v>
      </c>
      <c r="W1723" s="199" t="str">
        <f t="shared" si="162"/>
        <v/>
      </c>
    </row>
    <row r="1724" spans="1:23" ht="18" customHeight="1" x14ac:dyDescent="0.25">
      <c r="A1724" s="69"/>
      <c r="B1724" s="81"/>
      <c r="C1724" s="110"/>
      <c r="D1724" s="145" t="str">
        <f>IFERROR(IF(FixtureCalc!C1720="-","",IF(OR(FixtureCalc!E1720="blank row 1",FixtureCalc!E1720="blank row 2"),"","Matchweek "&amp;FixtureCalc!C1720)),"")</f>
        <v/>
      </c>
      <c r="E1724" s="146" t="str">
        <f>IFERROR(IF(LEN(INDEX(Settings!$D$6:$D$37,MATCH(Fixture!F1724,Settings!$C$6:$C$37,0)))=0,"",INDEX(Settings!$D$6:$D$37,MATCH(Fixture!F1724,Settings!$C$6:$C$37,0))),"")</f>
        <v/>
      </c>
      <c r="F1724" s="187" t="str">
        <f>IFERROR(IF(FixtureCalc!C1720="-","",IF(OR(FixtureCalc!E1720="blank row 1",FixtureCalc!E1720="blank row 2"),"", IF(LEN(INDEX(Settings!$C$6:$C$37,FixtureCalc!E1720))=0,"BYE",INDEX(Settings!$C$6:$C$37,FixtureCalc!E1720))  )),"")</f>
        <v/>
      </c>
      <c r="G1724" s="113"/>
      <c r="H1724" s="82"/>
      <c r="I1724" s="113"/>
      <c r="J1724" s="177" t="str">
        <f>IFERROR(IF(FixtureCalc!C1720="-","",IF(OR(FixtureCalc!F1720="blank row 1",FixtureCalc!F1720="blank row 2"),"",IF(LEN(INDEX(Settings!$C$6:$C$37,FixtureCalc!F1720))=0,"BYE",INDEX(Settings!$C$6:$C$37,FixtureCalc!F1720)) )),"")</f>
        <v/>
      </c>
      <c r="K1724" s="90"/>
      <c r="L1724" s="195" t="str">
        <f t="shared" si="161"/>
        <v/>
      </c>
      <c r="S1724" s="201" t="str">
        <f t="shared" si="157"/>
        <v>NO</v>
      </c>
      <c r="T1724" s="201" t="str">
        <f t="shared" si="158"/>
        <v>NO</v>
      </c>
      <c r="U1724" s="201" t="str">
        <f t="shared" si="159"/>
        <v>NO</v>
      </c>
      <c r="V1724" s="139">
        <f t="shared" si="160"/>
        <v>0</v>
      </c>
      <c r="W1724" s="199" t="str">
        <f t="shared" si="162"/>
        <v/>
      </c>
    </row>
    <row r="1725" spans="1:23" ht="18" customHeight="1" x14ac:dyDescent="0.25">
      <c r="A1725" s="69"/>
      <c r="B1725" s="81"/>
      <c r="C1725" s="110"/>
      <c r="D1725" s="145" t="str">
        <f>IFERROR(IF(FixtureCalc!C1721="-","",IF(OR(FixtureCalc!E1721="blank row 1",FixtureCalc!E1721="blank row 2"),"","Matchweek "&amp;FixtureCalc!C1721)),"")</f>
        <v/>
      </c>
      <c r="E1725" s="146" t="str">
        <f>IFERROR(IF(LEN(INDEX(Settings!$D$6:$D$37,MATCH(Fixture!F1725,Settings!$C$6:$C$37,0)))=0,"",INDEX(Settings!$D$6:$D$37,MATCH(Fixture!F1725,Settings!$C$6:$C$37,0))),"")</f>
        <v/>
      </c>
      <c r="F1725" s="187" t="str">
        <f>IFERROR(IF(FixtureCalc!C1721="-","",IF(OR(FixtureCalc!E1721="blank row 1",FixtureCalc!E1721="blank row 2"),"", IF(LEN(INDEX(Settings!$C$6:$C$37,FixtureCalc!E1721))=0,"BYE",INDEX(Settings!$C$6:$C$37,FixtureCalc!E1721))  )),"")</f>
        <v/>
      </c>
      <c r="G1725" s="113"/>
      <c r="H1725" s="82"/>
      <c r="I1725" s="113"/>
      <c r="J1725" s="177" t="str">
        <f>IFERROR(IF(FixtureCalc!C1721="-","",IF(OR(FixtureCalc!F1721="blank row 1",FixtureCalc!F1721="blank row 2"),"",IF(LEN(INDEX(Settings!$C$6:$C$37,FixtureCalc!F1721))=0,"BYE",INDEX(Settings!$C$6:$C$37,FixtureCalc!F1721)) )),"")</f>
        <v/>
      </c>
      <c r="K1725" s="90"/>
      <c r="L1725" s="195" t="str">
        <f t="shared" si="161"/>
        <v/>
      </c>
      <c r="S1725" s="201" t="str">
        <f t="shared" si="157"/>
        <v>NO</v>
      </c>
      <c r="T1725" s="201" t="str">
        <f t="shared" si="158"/>
        <v>NO</v>
      </c>
      <c r="U1725" s="201" t="str">
        <f t="shared" si="159"/>
        <v>NO</v>
      </c>
      <c r="V1725" s="139">
        <f t="shared" si="160"/>
        <v>0</v>
      </c>
      <c r="W1725" s="199" t="str">
        <f t="shared" si="162"/>
        <v/>
      </c>
    </row>
    <row r="1726" spans="1:23" ht="18" customHeight="1" x14ac:dyDescent="0.25">
      <c r="A1726" s="69"/>
      <c r="B1726" s="81"/>
      <c r="C1726" s="110"/>
      <c r="D1726" s="145" t="str">
        <f>IFERROR(IF(FixtureCalc!C1722="-","",IF(OR(FixtureCalc!E1722="blank row 1",FixtureCalc!E1722="blank row 2"),"","Matchweek "&amp;FixtureCalc!C1722)),"")</f>
        <v/>
      </c>
      <c r="E1726" s="146" t="str">
        <f>IFERROR(IF(LEN(INDEX(Settings!$D$6:$D$37,MATCH(Fixture!F1726,Settings!$C$6:$C$37,0)))=0,"",INDEX(Settings!$D$6:$D$37,MATCH(Fixture!F1726,Settings!$C$6:$C$37,0))),"")</f>
        <v/>
      </c>
      <c r="F1726" s="187" t="str">
        <f>IFERROR(IF(FixtureCalc!C1722="-","",IF(OR(FixtureCalc!E1722="blank row 1",FixtureCalc!E1722="blank row 2"),"", IF(LEN(INDEX(Settings!$C$6:$C$37,FixtureCalc!E1722))=0,"BYE",INDEX(Settings!$C$6:$C$37,FixtureCalc!E1722))  )),"")</f>
        <v/>
      </c>
      <c r="G1726" s="113"/>
      <c r="H1726" s="82"/>
      <c r="I1726" s="113"/>
      <c r="J1726" s="177" t="str">
        <f>IFERROR(IF(FixtureCalc!C1722="-","",IF(OR(FixtureCalc!F1722="blank row 1",FixtureCalc!F1722="blank row 2"),"",IF(LEN(INDEX(Settings!$C$6:$C$37,FixtureCalc!F1722))=0,"BYE",INDEX(Settings!$C$6:$C$37,FixtureCalc!F1722)) )),"")</f>
        <v/>
      </c>
      <c r="K1726" s="90"/>
      <c r="L1726" s="195" t="str">
        <f t="shared" si="161"/>
        <v/>
      </c>
      <c r="S1726" s="201" t="str">
        <f t="shared" si="157"/>
        <v>NO</v>
      </c>
      <c r="T1726" s="201" t="str">
        <f t="shared" si="158"/>
        <v>NO</v>
      </c>
      <c r="U1726" s="201" t="str">
        <f t="shared" si="159"/>
        <v>NO</v>
      </c>
      <c r="V1726" s="139">
        <f t="shared" si="160"/>
        <v>0</v>
      </c>
      <c r="W1726" s="199" t="str">
        <f t="shared" si="162"/>
        <v/>
      </c>
    </row>
    <row r="1727" spans="1:23" ht="18" customHeight="1" x14ac:dyDescent="0.25">
      <c r="A1727" s="69"/>
      <c r="B1727" s="81"/>
      <c r="C1727" s="110"/>
      <c r="D1727" s="145" t="str">
        <f>IFERROR(IF(FixtureCalc!C1723="-","",IF(OR(FixtureCalc!E1723="blank row 1",FixtureCalc!E1723="blank row 2"),"","Matchweek "&amp;FixtureCalc!C1723)),"")</f>
        <v/>
      </c>
      <c r="E1727" s="146" t="str">
        <f>IFERROR(IF(LEN(INDEX(Settings!$D$6:$D$37,MATCH(Fixture!F1727,Settings!$C$6:$C$37,0)))=0,"",INDEX(Settings!$D$6:$D$37,MATCH(Fixture!F1727,Settings!$C$6:$C$37,0))),"")</f>
        <v/>
      </c>
      <c r="F1727" s="187" t="str">
        <f>IFERROR(IF(FixtureCalc!C1723="-","",IF(OR(FixtureCalc!E1723="blank row 1",FixtureCalc!E1723="blank row 2"),"", IF(LEN(INDEX(Settings!$C$6:$C$37,FixtureCalc!E1723))=0,"BYE",INDEX(Settings!$C$6:$C$37,FixtureCalc!E1723))  )),"")</f>
        <v/>
      </c>
      <c r="G1727" s="113"/>
      <c r="H1727" s="82"/>
      <c r="I1727" s="113"/>
      <c r="J1727" s="177" t="str">
        <f>IFERROR(IF(FixtureCalc!C1723="-","",IF(OR(FixtureCalc!F1723="blank row 1",FixtureCalc!F1723="blank row 2"),"",IF(LEN(INDEX(Settings!$C$6:$C$37,FixtureCalc!F1723))=0,"BYE",INDEX(Settings!$C$6:$C$37,FixtureCalc!F1723)) )),"")</f>
        <v/>
      </c>
      <c r="K1727" s="90"/>
      <c r="L1727" s="195" t="str">
        <f t="shared" si="161"/>
        <v/>
      </c>
      <c r="S1727" s="201" t="str">
        <f t="shared" si="157"/>
        <v>NO</v>
      </c>
      <c r="T1727" s="201" t="str">
        <f t="shared" si="158"/>
        <v>NO</v>
      </c>
      <c r="U1727" s="201" t="str">
        <f t="shared" si="159"/>
        <v>NO</v>
      </c>
      <c r="V1727" s="139">
        <f t="shared" si="160"/>
        <v>0</v>
      </c>
      <c r="W1727" s="199" t="str">
        <f t="shared" si="162"/>
        <v/>
      </c>
    </row>
    <row r="1728" spans="1:23" ht="18" customHeight="1" x14ac:dyDescent="0.25">
      <c r="A1728" s="69"/>
      <c r="B1728" s="81"/>
      <c r="C1728" s="110"/>
      <c r="D1728" s="145" t="str">
        <f>IFERROR(IF(FixtureCalc!C1724="-","",IF(OR(FixtureCalc!E1724="blank row 1",FixtureCalc!E1724="blank row 2"),"","Matchweek "&amp;FixtureCalc!C1724)),"")</f>
        <v/>
      </c>
      <c r="E1728" s="146" t="str">
        <f>IFERROR(IF(LEN(INDEX(Settings!$D$6:$D$37,MATCH(Fixture!F1728,Settings!$C$6:$C$37,0)))=0,"",INDEX(Settings!$D$6:$D$37,MATCH(Fixture!F1728,Settings!$C$6:$C$37,0))),"")</f>
        <v/>
      </c>
      <c r="F1728" s="187" t="str">
        <f>IFERROR(IF(FixtureCalc!C1724="-","",IF(OR(FixtureCalc!E1724="blank row 1",FixtureCalc!E1724="blank row 2"),"", IF(LEN(INDEX(Settings!$C$6:$C$37,FixtureCalc!E1724))=0,"BYE",INDEX(Settings!$C$6:$C$37,FixtureCalc!E1724))  )),"")</f>
        <v/>
      </c>
      <c r="G1728" s="113"/>
      <c r="H1728" s="82"/>
      <c r="I1728" s="113"/>
      <c r="J1728" s="177" t="str">
        <f>IFERROR(IF(FixtureCalc!C1724="-","",IF(OR(FixtureCalc!F1724="blank row 1",FixtureCalc!F1724="blank row 2"),"",IF(LEN(INDEX(Settings!$C$6:$C$37,FixtureCalc!F1724))=0,"BYE",INDEX(Settings!$C$6:$C$37,FixtureCalc!F1724)) )),"")</f>
        <v/>
      </c>
      <c r="K1728" s="90"/>
      <c r="L1728" s="195" t="str">
        <f t="shared" si="161"/>
        <v/>
      </c>
      <c r="S1728" s="201" t="str">
        <f t="shared" si="157"/>
        <v>NO</v>
      </c>
      <c r="T1728" s="201" t="str">
        <f t="shared" si="158"/>
        <v>NO</v>
      </c>
      <c r="U1728" s="201" t="str">
        <f t="shared" si="159"/>
        <v>NO</v>
      </c>
      <c r="V1728" s="139">
        <f t="shared" si="160"/>
        <v>0</v>
      </c>
      <c r="W1728" s="199" t="str">
        <f t="shared" si="162"/>
        <v/>
      </c>
    </row>
    <row r="1729" spans="1:23" ht="18" customHeight="1" x14ac:dyDescent="0.25">
      <c r="A1729" s="69"/>
      <c r="B1729" s="81"/>
      <c r="C1729" s="110"/>
      <c r="D1729" s="145" t="str">
        <f>IFERROR(IF(FixtureCalc!C1725="-","",IF(OR(FixtureCalc!E1725="blank row 1",FixtureCalc!E1725="blank row 2"),"","Matchweek "&amp;FixtureCalc!C1725)),"")</f>
        <v/>
      </c>
      <c r="E1729" s="146" t="str">
        <f>IFERROR(IF(LEN(INDEX(Settings!$D$6:$D$37,MATCH(Fixture!F1729,Settings!$C$6:$C$37,0)))=0,"",INDEX(Settings!$D$6:$D$37,MATCH(Fixture!F1729,Settings!$C$6:$C$37,0))),"")</f>
        <v/>
      </c>
      <c r="F1729" s="187" t="str">
        <f>IFERROR(IF(FixtureCalc!C1725="-","",IF(OR(FixtureCalc!E1725="blank row 1",FixtureCalc!E1725="blank row 2"),"", IF(LEN(INDEX(Settings!$C$6:$C$37,FixtureCalc!E1725))=0,"BYE",INDEX(Settings!$C$6:$C$37,FixtureCalc!E1725))  )),"")</f>
        <v/>
      </c>
      <c r="G1729" s="113"/>
      <c r="H1729" s="82"/>
      <c r="I1729" s="113"/>
      <c r="J1729" s="177" t="str">
        <f>IFERROR(IF(FixtureCalc!C1725="-","",IF(OR(FixtureCalc!F1725="blank row 1",FixtureCalc!F1725="blank row 2"),"",IF(LEN(INDEX(Settings!$C$6:$C$37,FixtureCalc!F1725))=0,"BYE",INDEX(Settings!$C$6:$C$37,FixtureCalc!F1725)) )),"")</f>
        <v/>
      </c>
      <c r="K1729" s="90"/>
      <c r="L1729" s="195" t="str">
        <f t="shared" si="161"/>
        <v/>
      </c>
      <c r="S1729" s="201" t="str">
        <f t="shared" si="157"/>
        <v>NO</v>
      </c>
      <c r="T1729" s="201" t="str">
        <f t="shared" si="158"/>
        <v>NO</v>
      </c>
      <c r="U1729" s="201" t="str">
        <f t="shared" si="159"/>
        <v>NO</v>
      </c>
      <c r="V1729" s="139">
        <f t="shared" si="160"/>
        <v>0</v>
      </c>
      <c r="W1729" s="199" t="str">
        <f t="shared" si="162"/>
        <v/>
      </c>
    </row>
    <row r="1730" spans="1:23" ht="18" customHeight="1" x14ac:dyDescent="0.25">
      <c r="A1730" s="69"/>
      <c r="B1730" s="81"/>
      <c r="C1730" s="110"/>
      <c r="D1730" s="145" t="str">
        <f>IFERROR(IF(FixtureCalc!C1726="-","",IF(OR(FixtureCalc!E1726="blank row 1",FixtureCalc!E1726="blank row 2"),"","Matchweek "&amp;FixtureCalc!C1726)),"")</f>
        <v/>
      </c>
      <c r="E1730" s="146" t="str">
        <f>IFERROR(IF(LEN(INDEX(Settings!$D$6:$D$37,MATCH(Fixture!F1730,Settings!$C$6:$C$37,0)))=0,"",INDEX(Settings!$D$6:$D$37,MATCH(Fixture!F1730,Settings!$C$6:$C$37,0))),"")</f>
        <v/>
      </c>
      <c r="F1730" s="187" t="str">
        <f>IFERROR(IF(FixtureCalc!C1726="-","",IF(OR(FixtureCalc!E1726="blank row 1",FixtureCalc!E1726="blank row 2"),"", IF(LEN(INDEX(Settings!$C$6:$C$37,FixtureCalc!E1726))=0,"BYE",INDEX(Settings!$C$6:$C$37,FixtureCalc!E1726))  )),"")</f>
        <v/>
      </c>
      <c r="G1730" s="113"/>
      <c r="H1730" s="82"/>
      <c r="I1730" s="113"/>
      <c r="J1730" s="177" t="str">
        <f>IFERROR(IF(FixtureCalc!C1726="-","",IF(OR(FixtureCalc!F1726="blank row 1",FixtureCalc!F1726="blank row 2"),"",IF(LEN(INDEX(Settings!$C$6:$C$37,FixtureCalc!F1726))=0,"BYE",INDEX(Settings!$C$6:$C$37,FixtureCalc!F1726)) )),"")</f>
        <v/>
      </c>
      <c r="K1730" s="90"/>
      <c r="L1730" s="195" t="str">
        <f t="shared" si="161"/>
        <v/>
      </c>
      <c r="S1730" s="201" t="str">
        <f t="shared" si="157"/>
        <v>NO</v>
      </c>
      <c r="T1730" s="201" t="str">
        <f t="shared" si="158"/>
        <v>NO</v>
      </c>
      <c r="U1730" s="201" t="str">
        <f t="shared" si="159"/>
        <v>NO</v>
      </c>
      <c r="V1730" s="139">
        <f t="shared" si="160"/>
        <v>0</v>
      </c>
      <c r="W1730" s="199" t="str">
        <f t="shared" si="162"/>
        <v/>
      </c>
    </row>
    <row r="1731" spans="1:23" ht="18" customHeight="1" x14ac:dyDescent="0.25">
      <c r="A1731" s="69"/>
      <c r="B1731" s="81"/>
      <c r="C1731" s="110"/>
      <c r="D1731" s="145" t="str">
        <f>IFERROR(IF(FixtureCalc!C1727="-","",IF(OR(FixtureCalc!E1727="blank row 1",FixtureCalc!E1727="blank row 2"),"","Matchweek "&amp;FixtureCalc!C1727)),"")</f>
        <v/>
      </c>
      <c r="E1731" s="146" t="str">
        <f>IFERROR(IF(LEN(INDEX(Settings!$D$6:$D$37,MATCH(Fixture!F1731,Settings!$C$6:$C$37,0)))=0,"",INDEX(Settings!$D$6:$D$37,MATCH(Fixture!F1731,Settings!$C$6:$C$37,0))),"")</f>
        <v/>
      </c>
      <c r="F1731" s="187" t="str">
        <f>IFERROR(IF(FixtureCalc!C1727="-","",IF(OR(FixtureCalc!E1727="blank row 1",FixtureCalc!E1727="blank row 2"),"", IF(LEN(INDEX(Settings!$C$6:$C$37,FixtureCalc!E1727))=0,"BYE",INDEX(Settings!$C$6:$C$37,FixtureCalc!E1727))  )),"")</f>
        <v/>
      </c>
      <c r="G1731" s="113"/>
      <c r="H1731" s="82"/>
      <c r="I1731" s="113"/>
      <c r="J1731" s="177" t="str">
        <f>IFERROR(IF(FixtureCalc!C1727="-","",IF(OR(FixtureCalc!F1727="blank row 1",FixtureCalc!F1727="blank row 2"),"",IF(LEN(INDEX(Settings!$C$6:$C$37,FixtureCalc!F1727))=0,"BYE",INDEX(Settings!$C$6:$C$37,FixtureCalc!F1727)) )),"")</f>
        <v/>
      </c>
      <c r="K1731" s="90"/>
      <c r="L1731" s="195" t="str">
        <f t="shared" si="161"/>
        <v/>
      </c>
      <c r="S1731" s="201" t="str">
        <f t="shared" si="157"/>
        <v>NO</v>
      </c>
      <c r="T1731" s="201" t="str">
        <f t="shared" si="158"/>
        <v>NO</v>
      </c>
      <c r="U1731" s="201" t="str">
        <f t="shared" si="159"/>
        <v>NO</v>
      </c>
      <c r="V1731" s="139">
        <f t="shared" si="160"/>
        <v>0</v>
      </c>
      <c r="W1731" s="199" t="str">
        <f t="shared" si="162"/>
        <v/>
      </c>
    </row>
    <row r="1732" spans="1:23" ht="18" customHeight="1" x14ac:dyDescent="0.25">
      <c r="A1732" s="69"/>
      <c r="B1732" s="81"/>
      <c r="C1732" s="110"/>
      <c r="D1732" s="145" t="str">
        <f>IFERROR(IF(FixtureCalc!C1728="-","",IF(OR(FixtureCalc!E1728="blank row 1",FixtureCalc!E1728="blank row 2"),"","Matchweek "&amp;FixtureCalc!C1728)),"")</f>
        <v/>
      </c>
      <c r="E1732" s="146" t="str">
        <f>IFERROR(IF(LEN(INDEX(Settings!$D$6:$D$37,MATCH(Fixture!F1732,Settings!$C$6:$C$37,0)))=0,"",INDEX(Settings!$D$6:$D$37,MATCH(Fixture!F1732,Settings!$C$6:$C$37,0))),"")</f>
        <v/>
      </c>
      <c r="F1732" s="187" t="str">
        <f>IFERROR(IF(FixtureCalc!C1728="-","",IF(OR(FixtureCalc!E1728="blank row 1",FixtureCalc!E1728="blank row 2"),"", IF(LEN(INDEX(Settings!$C$6:$C$37,FixtureCalc!E1728))=0,"BYE",INDEX(Settings!$C$6:$C$37,FixtureCalc!E1728))  )),"")</f>
        <v/>
      </c>
      <c r="G1732" s="113"/>
      <c r="H1732" s="82"/>
      <c r="I1732" s="113"/>
      <c r="J1732" s="177" t="str">
        <f>IFERROR(IF(FixtureCalc!C1728="-","",IF(OR(FixtureCalc!F1728="blank row 1",FixtureCalc!F1728="blank row 2"),"",IF(LEN(INDEX(Settings!$C$6:$C$37,FixtureCalc!F1728))=0,"BYE",INDEX(Settings!$C$6:$C$37,FixtureCalc!F1728)) )),"")</f>
        <v/>
      </c>
      <c r="K1732" s="90"/>
      <c r="L1732" s="195" t="str">
        <f t="shared" si="161"/>
        <v/>
      </c>
      <c r="S1732" s="201" t="str">
        <f t="shared" si="157"/>
        <v>NO</v>
      </c>
      <c r="T1732" s="201" t="str">
        <f t="shared" si="158"/>
        <v>NO</v>
      </c>
      <c r="U1732" s="201" t="str">
        <f t="shared" si="159"/>
        <v>NO</v>
      </c>
      <c r="V1732" s="139">
        <f t="shared" si="160"/>
        <v>0</v>
      </c>
      <c r="W1732" s="199" t="str">
        <f t="shared" si="162"/>
        <v/>
      </c>
    </row>
    <row r="1733" spans="1:23" ht="18" customHeight="1" x14ac:dyDescent="0.25">
      <c r="A1733" s="69"/>
      <c r="B1733" s="81"/>
      <c r="C1733" s="110"/>
      <c r="D1733" s="145" t="str">
        <f>IFERROR(IF(FixtureCalc!C1729="-","",IF(OR(FixtureCalc!E1729="blank row 1",FixtureCalc!E1729="blank row 2"),"","Matchweek "&amp;FixtureCalc!C1729)),"")</f>
        <v/>
      </c>
      <c r="E1733" s="146" t="str">
        <f>IFERROR(IF(LEN(INDEX(Settings!$D$6:$D$37,MATCH(Fixture!F1733,Settings!$C$6:$C$37,0)))=0,"",INDEX(Settings!$D$6:$D$37,MATCH(Fixture!F1733,Settings!$C$6:$C$37,0))),"")</f>
        <v/>
      </c>
      <c r="F1733" s="187" t="str">
        <f>IFERROR(IF(FixtureCalc!C1729="-","",IF(OR(FixtureCalc!E1729="blank row 1",FixtureCalc!E1729="blank row 2"),"", IF(LEN(INDEX(Settings!$C$6:$C$37,FixtureCalc!E1729))=0,"BYE",INDEX(Settings!$C$6:$C$37,FixtureCalc!E1729))  )),"")</f>
        <v/>
      </c>
      <c r="G1733" s="113"/>
      <c r="H1733" s="82"/>
      <c r="I1733" s="113"/>
      <c r="J1733" s="177" t="str">
        <f>IFERROR(IF(FixtureCalc!C1729="-","",IF(OR(FixtureCalc!F1729="blank row 1",FixtureCalc!F1729="blank row 2"),"",IF(LEN(INDEX(Settings!$C$6:$C$37,FixtureCalc!F1729))=0,"BYE",INDEX(Settings!$C$6:$C$37,FixtureCalc!F1729)) )),"")</f>
        <v/>
      </c>
      <c r="K1733" s="90"/>
      <c r="L1733" s="195" t="str">
        <f t="shared" si="161"/>
        <v/>
      </c>
      <c r="S1733" s="201" t="str">
        <f t="shared" si="157"/>
        <v>NO</v>
      </c>
      <c r="T1733" s="201" t="str">
        <f t="shared" si="158"/>
        <v>NO</v>
      </c>
      <c r="U1733" s="201" t="str">
        <f t="shared" si="159"/>
        <v>NO</v>
      </c>
      <c r="V1733" s="139">
        <f t="shared" si="160"/>
        <v>0</v>
      </c>
      <c r="W1733" s="199" t="str">
        <f t="shared" si="162"/>
        <v/>
      </c>
    </row>
    <row r="1734" spans="1:23" ht="18" customHeight="1" x14ac:dyDescent="0.25">
      <c r="A1734" s="69"/>
      <c r="B1734" s="81"/>
      <c r="C1734" s="110"/>
      <c r="D1734" s="145" t="str">
        <f>IFERROR(IF(FixtureCalc!C1730="-","",IF(OR(FixtureCalc!E1730="blank row 1",FixtureCalc!E1730="blank row 2"),"","Matchweek "&amp;FixtureCalc!C1730)),"")</f>
        <v/>
      </c>
      <c r="E1734" s="146" t="str">
        <f>IFERROR(IF(LEN(INDEX(Settings!$D$6:$D$37,MATCH(Fixture!F1734,Settings!$C$6:$C$37,0)))=0,"",INDEX(Settings!$D$6:$D$37,MATCH(Fixture!F1734,Settings!$C$6:$C$37,0))),"")</f>
        <v/>
      </c>
      <c r="F1734" s="187" t="str">
        <f>IFERROR(IF(FixtureCalc!C1730="-","",IF(OR(FixtureCalc!E1730="blank row 1",FixtureCalc!E1730="blank row 2"),"", IF(LEN(INDEX(Settings!$C$6:$C$37,FixtureCalc!E1730))=0,"BYE",INDEX(Settings!$C$6:$C$37,FixtureCalc!E1730))  )),"")</f>
        <v/>
      </c>
      <c r="G1734" s="113"/>
      <c r="H1734" s="82"/>
      <c r="I1734" s="113"/>
      <c r="J1734" s="177" t="str">
        <f>IFERROR(IF(FixtureCalc!C1730="-","",IF(OR(FixtureCalc!F1730="blank row 1",FixtureCalc!F1730="blank row 2"),"",IF(LEN(INDEX(Settings!$C$6:$C$37,FixtureCalc!F1730))=0,"BYE",INDEX(Settings!$C$6:$C$37,FixtureCalc!F1730)) )),"")</f>
        <v/>
      </c>
      <c r="K1734" s="90"/>
      <c r="L1734" s="195" t="str">
        <f t="shared" si="161"/>
        <v/>
      </c>
      <c r="S1734" s="201" t="str">
        <f t="shared" si="157"/>
        <v>NO</v>
      </c>
      <c r="T1734" s="201" t="str">
        <f t="shared" si="158"/>
        <v>NO</v>
      </c>
      <c r="U1734" s="201" t="str">
        <f t="shared" si="159"/>
        <v>NO</v>
      </c>
      <c r="V1734" s="139">
        <f t="shared" si="160"/>
        <v>0</v>
      </c>
      <c r="W1734" s="199" t="str">
        <f t="shared" si="162"/>
        <v/>
      </c>
    </row>
    <row r="1735" spans="1:23" ht="18" customHeight="1" x14ac:dyDescent="0.25">
      <c r="A1735" s="69"/>
      <c r="B1735" s="81"/>
      <c r="C1735" s="110"/>
      <c r="D1735" s="145" t="str">
        <f>IFERROR(IF(FixtureCalc!C1731="-","",IF(OR(FixtureCalc!E1731="blank row 1",FixtureCalc!E1731="blank row 2"),"","Matchweek "&amp;FixtureCalc!C1731)),"")</f>
        <v/>
      </c>
      <c r="E1735" s="146" t="str">
        <f>IFERROR(IF(LEN(INDEX(Settings!$D$6:$D$37,MATCH(Fixture!F1735,Settings!$C$6:$C$37,0)))=0,"",INDEX(Settings!$D$6:$D$37,MATCH(Fixture!F1735,Settings!$C$6:$C$37,0))),"")</f>
        <v/>
      </c>
      <c r="F1735" s="187" t="str">
        <f>IFERROR(IF(FixtureCalc!C1731="-","",IF(OR(FixtureCalc!E1731="blank row 1",FixtureCalc!E1731="blank row 2"),"", IF(LEN(INDEX(Settings!$C$6:$C$37,FixtureCalc!E1731))=0,"BYE",INDEX(Settings!$C$6:$C$37,FixtureCalc!E1731))  )),"")</f>
        <v/>
      </c>
      <c r="G1735" s="113"/>
      <c r="H1735" s="82"/>
      <c r="I1735" s="113"/>
      <c r="J1735" s="177" t="str">
        <f>IFERROR(IF(FixtureCalc!C1731="-","",IF(OR(FixtureCalc!F1731="blank row 1",FixtureCalc!F1731="blank row 2"),"",IF(LEN(INDEX(Settings!$C$6:$C$37,FixtureCalc!F1731))=0,"BYE",INDEX(Settings!$C$6:$C$37,FixtureCalc!F1731)) )),"")</f>
        <v/>
      </c>
      <c r="K1735" s="90"/>
      <c r="L1735" s="195" t="str">
        <f t="shared" si="161"/>
        <v/>
      </c>
      <c r="S1735" s="201" t="str">
        <f t="shared" si="157"/>
        <v>NO</v>
      </c>
      <c r="T1735" s="201" t="str">
        <f t="shared" si="158"/>
        <v>NO</v>
      </c>
      <c r="U1735" s="201" t="str">
        <f t="shared" si="159"/>
        <v>NO</v>
      </c>
      <c r="V1735" s="139">
        <f t="shared" si="160"/>
        <v>0</v>
      </c>
      <c r="W1735" s="199" t="str">
        <f t="shared" si="162"/>
        <v/>
      </c>
    </row>
    <row r="1736" spans="1:23" ht="18" customHeight="1" x14ac:dyDescent="0.25">
      <c r="A1736" s="69"/>
      <c r="B1736" s="81"/>
      <c r="C1736" s="110"/>
      <c r="D1736" s="145" t="str">
        <f>IFERROR(IF(FixtureCalc!C1732="-","",IF(OR(FixtureCalc!E1732="blank row 1",FixtureCalc!E1732="blank row 2"),"","Matchweek "&amp;FixtureCalc!C1732)),"")</f>
        <v/>
      </c>
      <c r="E1736" s="146" t="str">
        <f>IFERROR(IF(LEN(INDEX(Settings!$D$6:$D$37,MATCH(Fixture!F1736,Settings!$C$6:$C$37,0)))=0,"",INDEX(Settings!$D$6:$D$37,MATCH(Fixture!F1736,Settings!$C$6:$C$37,0))),"")</f>
        <v/>
      </c>
      <c r="F1736" s="187" t="str">
        <f>IFERROR(IF(FixtureCalc!C1732="-","",IF(OR(FixtureCalc!E1732="blank row 1",FixtureCalc!E1732="blank row 2"),"", IF(LEN(INDEX(Settings!$C$6:$C$37,FixtureCalc!E1732))=0,"BYE",INDEX(Settings!$C$6:$C$37,FixtureCalc!E1732))  )),"")</f>
        <v/>
      </c>
      <c r="G1736" s="113"/>
      <c r="H1736" s="82"/>
      <c r="I1736" s="113"/>
      <c r="J1736" s="177" t="str">
        <f>IFERROR(IF(FixtureCalc!C1732="-","",IF(OR(FixtureCalc!F1732="blank row 1",FixtureCalc!F1732="blank row 2"),"",IF(LEN(INDEX(Settings!$C$6:$C$37,FixtureCalc!F1732))=0,"BYE",INDEX(Settings!$C$6:$C$37,FixtureCalc!F1732)) )),"")</f>
        <v/>
      </c>
      <c r="K1736" s="21"/>
      <c r="L1736" s="195" t="str">
        <f t="shared" si="161"/>
        <v/>
      </c>
      <c r="S1736" s="201" t="str">
        <f t="shared" ref="S1736:S1750" si="163">IFERROR(IF(AND(LEN(F1736)&gt;0,LEN(J1736)&gt;0),"YES","NO"),"")</f>
        <v>NO</v>
      </c>
      <c r="T1736" s="201" t="str">
        <f t="shared" ref="T1736:T1750" si="164">IFERROR(IF(OR(F1736="BYE",J1736="BYE"),"YES","NO"),"")</f>
        <v>NO</v>
      </c>
      <c r="U1736" s="201" t="str">
        <f t="shared" ref="U1736:U1750" si="165">IF(OR(LEN(G1736)=0,LEN(I1736)=0),"NO","YES")</f>
        <v>NO</v>
      </c>
      <c r="V1736" s="139">
        <f t="shared" ref="V1736:V1750" si="166">IF(LEN(D1736)=0,0,COUNTIFS($D$8:$D$1750,D1736,$G$8:$G$1750,"&lt;&gt;"&amp;"",$I$8:$I$1750,"&lt;&gt;"&amp;""))</f>
        <v>0</v>
      </c>
      <c r="W1736" s="199" t="str">
        <f t="shared" si="162"/>
        <v/>
      </c>
    </row>
    <row r="1737" spans="1:23" ht="18" customHeight="1" x14ac:dyDescent="0.25">
      <c r="C1737" s="112"/>
      <c r="D1737" s="147" t="str">
        <f>IFERROR(IF(FixtureCalc!C1733="-","",IF(OR(FixtureCalc!E1733="blank row 1",FixtureCalc!E1733="blank row 2"),"","Matchweek "&amp;FixtureCalc!C1733)),"")</f>
        <v/>
      </c>
      <c r="E1737" s="148" t="str">
        <f>IFERROR(IF(LEN(INDEX(Settings!$D$6:$D$37,MATCH(Fixture!F1737,Settings!$C$6:$C$37,0)))=0,"",INDEX(Settings!$D$6:$D$37,MATCH(Fixture!F1737,Settings!$C$6:$C$37,0))),"")</f>
        <v/>
      </c>
      <c r="F1737" s="188" t="str">
        <f>IFERROR(IF(FixtureCalc!C1733="-","",IF(OR(FixtureCalc!E1733="blank row 1",FixtureCalc!E1733="blank row 2"),"", IF(LEN(INDEX(Settings!$C$6:$C$37,FixtureCalc!E1733))=0,"BYE",INDEX(Settings!$C$6:$C$37,FixtureCalc!E1733))  )),"")</f>
        <v/>
      </c>
      <c r="J1737" s="178" t="str">
        <f>IFERROR(IF(FixtureCalc!C1733="-","",IF(OR(FixtureCalc!F1733="blank row 1",FixtureCalc!F1733="blank row 2"),"",IF(LEN(INDEX(Settings!$C$6:$C$37,FixtureCalc!F1733))=0,"BYE",INDEX(Settings!$C$6:$C$37,FixtureCalc!F1733)) )),"")</f>
        <v/>
      </c>
      <c r="L1737" s="196" t="str">
        <f t="shared" ref="L1737:L1750" si="167">IFERROR(IF(LEN(W1737)&gt;0,"←",""),"")</f>
        <v/>
      </c>
      <c r="S1737" s="201" t="str">
        <f t="shared" si="163"/>
        <v>NO</v>
      </c>
      <c r="T1737" s="201" t="str">
        <f t="shared" si="164"/>
        <v>NO</v>
      </c>
      <c r="U1737" s="201" t="str">
        <f t="shared" si="165"/>
        <v>NO</v>
      </c>
      <c r="V1737" s="139">
        <f t="shared" si="166"/>
        <v>0</v>
      </c>
      <c r="W1737" s="199" t="str">
        <f t="shared" si="162"/>
        <v/>
      </c>
    </row>
    <row r="1738" spans="1:23" ht="18" customHeight="1" x14ac:dyDescent="0.25">
      <c r="C1738" s="112"/>
      <c r="D1738" s="147" t="str">
        <f>IFERROR(IF(FixtureCalc!C1734="-","",IF(OR(FixtureCalc!E1734="blank row 1",FixtureCalc!E1734="blank row 2"),"","Matchweek "&amp;FixtureCalc!C1734)),"")</f>
        <v/>
      </c>
      <c r="E1738" s="148" t="str">
        <f>IFERROR(IF(LEN(INDEX(Settings!$D$6:$D$37,MATCH(Fixture!F1738,Settings!$C$6:$C$37,0)))=0,"",INDEX(Settings!$D$6:$D$37,MATCH(Fixture!F1738,Settings!$C$6:$C$37,0))),"")</f>
        <v/>
      </c>
      <c r="F1738" s="188" t="str">
        <f>IFERROR(IF(FixtureCalc!C1734="-","",IF(OR(FixtureCalc!E1734="blank row 1",FixtureCalc!E1734="blank row 2"),"", IF(LEN(INDEX(Settings!$C$6:$C$37,FixtureCalc!E1734))=0,"BYE",INDEX(Settings!$C$6:$C$37,FixtureCalc!E1734))  )),"")</f>
        <v/>
      </c>
      <c r="J1738" s="178" t="str">
        <f>IFERROR(IF(FixtureCalc!C1734="-","",IF(OR(FixtureCalc!F1734="blank row 1",FixtureCalc!F1734="blank row 2"),"",IF(LEN(INDEX(Settings!$C$6:$C$37,FixtureCalc!F1734))=0,"BYE",INDEX(Settings!$C$6:$C$37,FixtureCalc!F1734)) )),"")</f>
        <v/>
      </c>
      <c r="L1738" s="196" t="str">
        <f t="shared" si="167"/>
        <v/>
      </c>
      <c r="S1738" s="201" t="str">
        <f t="shared" si="163"/>
        <v>NO</v>
      </c>
      <c r="T1738" s="201" t="str">
        <f t="shared" si="164"/>
        <v>NO</v>
      </c>
      <c r="U1738" s="201" t="str">
        <f t="shared" si="165"/>
        <v>NO</v>
      </c>
      <c r="V1738" s="139">
        <f t="shared" si="166"/>
        <v>0</v>
      </c>
      <c r="W1738" s="199" t="str">
        <f t="shared" ref="W1738:W1750" si="168">IF(S1738="YES",IF(T1738="YES",IF(U1738="YES","← Delete the scores",""),IF(AND(U1738="NO",V1738&gt;0),"← Insert the scores of both teams","")),IF(U1738="YES","← Delete the scores",""))</f>
        <v/>
      </c>
    </row>
    <row r="1739" spans="1:23" ht="18" customHeight="1" x14ac:dyDescent="0.25">
      <c r="C1739" s="112"/>
      <c r="D1739" s="147" t="str">
        <f>IFERROR(IF(FixtureCalc!C1735="-","",IF(OR(FixtureCalc!E1735="blank row 1",FixtureCalc!E1735="blank row 2"),"","Matchweek "&amp;FixtureCalc!C1735)),"")</f>
        <v/>
      </c>
      <c r="E1739" s="148" t="str">
        <f>IFERROR(IF(LEN(INDEX(Settings!$D$6:$D$37,MATCH(Fixture!F1739,Settings!$C$6:$C$37,0)))=0,"",INDEX(Settings!$D$6:$D$37,MATCH(Fixture!F1739,Settings!$C$6:$C$37,0))),"")</f>
        <v/>
      </c>
      <c r="F1739" s="188" t="str">
        <f>IFERROR(IF(FixtureCalc!C1735="-","",IF(OR(FixtureCalc!E1735="blank row 1",FixtureCalc!E1735="blank row 2"),"", IF(LEN(INDEX(Settings!$C$6:$C$37,FixtureCalc!E1735))=0,"BYE",INDEX(Settings!$C$6:$C$37,FixtureCalc!E1735))  )),"")</f>
        <v/>
      </c>
      <c r="J1739" s="178" t="str">
        <f>IFERROR(IF(FixtureCalc!C1735="-","",IF(OR(FixtureCalc!F1735="blank row 1",FixtureCalc!F1735="blank row 2"),"",IF(LEN(INDEX(Settings!$C$6:$C$37,FixtureCalc!F1735))=0,"BYE",INDEX(Settings!$C$6:$C$37,FixtureCalc!F1735)) )),"")</f>
        <v/>
      </c>
      <c r="L1739" s="196" t="str">
        <f t="shared" si="167"/>
        <v/>
      </c>
      <c r="S1739" s="201" t="str">
        <f t="shared" si="163"/>
        <v>NO</v>
      </c>
      <c r="T1739" s="201" t="str">
        <f t="shared" si="164"/>
        <v>NO</v>
      </c>
      <c r="U1739" s="201" t="str">
        <f t="shared" si="165"/>
        <v>NO</v>
      </c>
      <c r="V1739" s="139">
        <f t="shared" si="166"/>
        <v>0</v>
      </c>
      <c r="W1739" s="199" t="str">
        <f t="shared" si="168"/>
        <v/>
      </c>
    </row>
    <row r="1740" spans="1:23" ht="18" customHeight="1" x14ac:dyDescent="0.25">
      <c r="C1740" s="112"/>
      <c r="D1740" s="147" t="str">
        <f>IFERROR(IF(FixtureCalc!C1736="-","",IF(OR(FixtureCalc!E1736="blank row 1",FixtureCalc!E1736="blank row 2"),"","Matchweek "&amp;FixtureCalc!C1736)),"")</f>
        <v/>
      </c>
      <c r="E1740" s="148" t="str">
        <f>IFERROR(IF(LEN(INDEX(Settings!$D$6:$D$37,MATCH(Fixture!F1740,Settings!$C$6:$C$37,0)))=0,"",INDEX(Settings!$D$6:$D$37,MATCH(Fixture!F1740,Settings!$C$6:$C$37,0))),"")</f>
        <v/>
      </c>
      <c r="F1740" s="188" t="str">
        <f>IFERROR(IF(FixtureCalc!C1736="-","",IF(OR(FixtureCalc!E1736="blank row 1",FixtureCalc!E1736="blank row 2"),"", IF(LEN(INDEX(Settings!$C$6:$C$37,FixtureCalc!E1736))=0,"BYE",INDEX(Settings!$C$6:$C$37,FixtureCalc!E1736))  )),"")</f>
        <v/>
      </c>
      <c r="J1740" s="178" t="str">
        <f>IFERROR(IF(FixtureCalc!C1736="-","",IF(OR(FixtureCalc!F1736="blank row 1",FixtureCalc!F1736="blank row 2"),"",IF(LEN(INDEX(Settings!$C$6:$C$37,FixtureCalc!F1736))=0,"BYE",INDEX(Settings!$C$6:$C$37,FixtureCalc!F1736)) )),"")</f>
        <v/>
      </c>
      <c r="L1740" s="196" t="str">
        <f t="shared" si="167"/>
        <v/>
      </c>
      <c r="S1740" s="201" t="str">
        <f t="shared" si="163"/>
        <v>NO</v>
      </c>
      <c r="T1740" s="201" t="str">
        <f t="shared" si="164"/>
        <v>NO</v>
      </c>
      <c r="U1740" s="201" t="str">
        <f t="shared" si="165"/>
        <v>NO</v>
      </c>
      <c r="V1740" s="139">
        <f t="shared" si="166"/>
        <v>0</v>
      </c>
      <c r="W1740" s="199" t="str">
        <f t="shared" si="168"/>
        <v/>
      </c>
    </row>
    <row r="1741" spans="1:23" ht="18" customHeight="1" x14ac:dyDescent="0.25">
      <c r="C1741" s="112"/>
      <c r="D1741" s="147" t="str">
        <f>IFERROR(IF(FixtureCalc!C1737="-","",IF(OR(FixtureCalc!E1737="blank row 1",FixtureCalc!E1737="blank row 2"),"","Matchweek "&amp;FixtureCalc!C1737)),"")</f>
        <v/>
      </c>
      <c r="E1741" s="148" t="str">
        <f>IFERROR(IF(LEN(INDEX(Settings!$D$6:$D$37,MATCH(Fixture!F1741,Settings!$C$6:$C$37,0)))=0,"",INDEX(Settings!$D$6:$D$37,MATCH(Fixture!F1741,Settings!$C$6:$C$37,0))),"")</f>
        <v/>
      </c>
      <c r="F1741" s="188" t="str">
        <f>IFERROR(IF(FixtureCalc!C1737="-","",IF(OR(FixtureCalc!E1737="blank row 1",FixtureCalc!E1737="blank row 2"),"", IF(LEN(INDEX(Settings!$C$6:$C$37,FixtureCalc!E1737))=0,"BYE",INDEX(Settings!$C$6:$C$37,FixtureCalc!E1737))  )),"")</f>
        <v/>
      </c>
      <c r="J1741" s="178" t="str">
        <f>IFERROR(IF(FixtureCalc!C1737="-","",IF(OR(FixtureCalc!F1737="blank row 1",FixtureCalc!F1737="blank row 2"),"",IF(LEN(INDEX(Settings!$C$6:$C$37,FixtureCalc!F1737))=0,"BYE",INDEX(Settings!$C$6:$C$37,FixtureCalc!F1737)) )),"")</f>
        <v/>
      </c>
      <c r="L1741" s="196" t="str">
        <f t="shared" si="167"/>
        <v/>
      </c>
      <c r="S1741" s="201" t="str">
        <f t="shared" si="163"/>
        <v>NO</v>
      </c>
      <c r="T1741" s="201" t="str">
        <f t="shared" si="164"/>
        <v>NO</v>
      </c>
      <c r="U1741" s="201" t="str">
        <f t="shared" si="165"/>
        <v>NO</v>
      </c>
      <c r="V1741" s="139">
        <f t="shared" si="166"/>
        <v>0</v>
      </c>
      <c r="W1741" s="199" t="str">
        <f t="shared" si="168"/>
        <v/>
      </c>
    </row>
    <row r="1742" spans="1:23" ht="18" customHeight="1" x14ac:dyDescent="0.25">
      <c r="C1742" s="112"/>
      <c r="D1742" s="147" t="str">
        <f>IFERROR(IF(FixtureCalc!C1738="-","",IF(OR(FixtureCalc!E1738="blank row 1",FixtureCalc!E1738="blank row 2"),"","Matchweek "&amp;FixtureCalc!C1738)),"")</f>
        <v/>
      </c>
      <c r="E1742" s="148" t="str">
        <f>IFERROR(IF(LEN(INDEX(Settings!$D$6:$D$37,MATCH(Fixture!F1742,Settings!$C$6:$C$37,0)))=0,"",INDEX(Settings!$D$6:$D$37,MATCH(Fixture!F1742,Settings!$C$6:$C$37,0))),"")</f>
        <v/>
      </c>
      <c r="F1742" s="188" t="str">
        <f>IFERROR(IF(FixtureCalc!C1738="-","",IF(OR(FixtureCalc!E1738="blank row 1",FixtureCalc!E1738="blank row 2"),"", IF(LEN(INDEX(Settings!$C$6:$C$37,FixtureCalc!E1738))=0,"BYE",INDEX(Settings!$C$6:$C$37,FixtureCalc!E1738))  )),"")</f>
        <v/>
      </c>
      <c r="J1742" s="178" t="str">
        <f>IFERROR(IF(FixtureCalc!C1738="-","",IF(OR(FixtureCalc!F1738="blank row 1",FixtureCalc!F1738="blank row 2"),"",IF(LEN(INDEX(Settings!$C$6:$C$37,FixtureCalc!F1738))=0,"BYE",INDEX(Settings!$C$6:$C$37,FixtureCalc!F1738)) )),"")</f>
        <v/>
      </c>
      <c r="L1742" s="196" t="str">
        <f t="shared" si="167"/>
        <v/>
      </c>
      <c r="S1742" s="201" t="str">
        <f t="shared" si="163"/>
        <v>NO</v>
      </c>
      <c r="T1742" s="201" t="str">
        <f t="shared" si="164"/>
        <v>NO</v>
      </c>
      <c r="U1742" s="201" t="str">
        <f t="shared" si="165"/>
        <v>NO</v>
      </c>
      <c r="V1742" s="139">
        <f t="shared" si="166"/>
        <v>0</v>
      </c>
      <c r="W1742" s="199" t="str">
        <f t="shared" si="168"/>
        <v/>
      </c>
    </row>
    <row r="1743" spans="1:23" ht="18" customHeight="1" x14ac:dyDescent="0.25">
      <c r="C1743" s="112"/>
      <c r="D1743" s="147" t="str">
        <f>IFERROR(IF(FixtureCalc!C1739="-","",IF(OR(FixtureCalc!E1739="blank row 1",FixtureCalc!E1739="blank row 2"),"","Matchweek "&amp;FixtureCalc!C1739)),"")</f>
        <v/>
      </c>
      <c r="E1743" s="148" t="str">
        <f>IFERROR(IF(LEN(INDEX(Settings!$D$6:$D$37,MATCH(Fixture!F1743,Settings!$C$6:$C$37,0)))=0,"",INDEX(Settings!$D$6:$D$37,MATCH(Fixture!F1743,Settings!$C$6:$C$37,0))),"")</f>
        <v/>
      </c>
      <c r="F1743" s="188" t="str">
        <f>IFERROR(IF(FixtureCalc!C1739="-","",IF(OR(FixtureCalc!E1739="blank row 1",FixtureCalc!E1739="blank row 2"),"", IF(LEN(INDEX(Settings!$C$6:$C$37,FixtureCalc!E1739))=0,"BYE",INDEX(Settings!$C$6:$C$37,FixtureCalc!E1739))  )),"")</f>
        <v/>
      </c>
      <c r="J1743" s="178" t="str">
        <f>IFERROR(IF(FixtureCalc!C1739="-","",IF(OR(FixtureCalc!F1739="blank row 1",FixtureCalc!F1739="blank row 2"),"",IF(LEN(INDEX(Settings!$C$6:$C$37,FixtureCalc!F1739))=0,"BYE",INDEX(Settings!$C$6:$C$37,FixtureCalc!F1739)) )),"")</f>
        <v/>
      </c>
      <c r="L1743" s="196" t="str">
        <f t="shared" si="167"/>
        <v/>
      </c>
      <c r="S1743" s="201" t="str">
        <f t="shared" si="163"/>
        <v>NO</v>
      </c>
      <c r="T1743" s="201" t="str">
        <f t="shared" si="164"/>
        <v>NO</v>
      </c>
      <c r="U1743" s="201" t="str">
        <f t="shared" si="165"/>
        <v>NO</v>
      </c>
      <c r="V1743" s="139">
        <f t="shared" si="166"/>
        <v>0</v>
      </c>
      <c r="W1743" s="199" t="str">
        <f t="shared" si="168"/>
        <v/>
      </c>
    </row>
    <row r="1744" spans="1:23" ht="18" customHeight="1" x14ac:dyDescent="0.25">
      <c r="C1744" s="112"/>
      <c r="D1744" s="147" t="str">
        <f>IFERROR(IF(FixtureCalc!C1740="-","",IF(OR(FixtureCalc!E1740="blank row 1",FixtureCalc!E1740="blank row 2"),"","Matchweek "&amp;FixtureCalc!C1740)),"")</f>
        <v/>
      </c>
      <c r="E1744" s="148" t="str">
        <f>IFERROR(IF(LEN(INDEX(Settings!$D$6:$D$37,MATCH(Fixture!F1744,Settings!$C$6:$C$37,0)))=0,"",INDEX(Settings!$D$6:$D$37,MATCH(Fixture!F1744,Settings!$C$6:$C$37,0))),"")</f>
        <v/>
      </c>
      <c r="F1744" s="188" t="str">
        <f>IFERROR(IF(FixtureCalc!C1740="-","",IF(OR(FixtureCalc!E1740="blank row 1",FixtureCalc!E1740="blank row 2"),"", IF(LEN(INDEX(Settings!$C$6:$C$37,FixtureCalc!E1740))=0,"BYE",INDEX(Settings!$C$6:$C$37,FixtureCalc!E1740))  )),"")</f>
        <v/>
      </c>
      <c r="J1744" s="178" t="str">
        <f>IFERROR(IF(FixtureCalc!C1740="-","",IF(OR(FixtureCalc!F1740="blank row 1",FixtureCalc!F1740="blank row 2"),"",IF(LEN(INDEX(Settings!$C$6:$C$37,FixtureCalc!F1740))=0,"BYE",INDEX(Settings!$C$6:$C$37,FixtureCalc!F1740)) )),"")</f>
        <v/>
      </c>
      <c r="L1744" s="196" t="str">
        <f t="shared" si="167"/>
        <v/>
      </c>
      <c r="S1744" s="201" t="str">
        <f t="shared" si="163"/>
        <v>NO</v>
      </c>
      <c r="T1744" s="201" t="str">
        <f t="shared" si="164"/>
        <v>NO</v>
      </c>
      <c r="U1744" s="201" t="str">
        <f t="shared" si="165"/>
        <v>NO</v>
      </c>
      <c r="V1744" s="139">
        <f t="shared" si="166"/>
        <v>0</v>
      </c>
      <c r="W1744" s="199" t="str">
        <f t="shared" si="168"/>
        <v/>
      </c>
    </row>
    <row r="1745" spans="3:23" ht="18" customHeight="1" x14ac:dyDescent="0.25">
      <c r="C1745" s="112"/>
      <c r="D1745" s="147" t="str">
        <f>IFERROR(IF(FixtureCalc!C1741="-","",IF(OR(FixtureCalc!E1741="blank row 1",FixtureCalc!E1741="blank row 2"),"","Matchweek "&amp;FixtureCalc!C1741)),"")</f>
        <v/>
      </c>
      <c r="E1745" s="148" t="str">
        <f>IFERROR(IF(LEN(INDEX(Settings!$D$6:$D$37,MATCH(Fixture!F1745,Settings!$C$6:$C$37,0)))=0,"",INDEX(Settings!$D$6:$D$37,MATCH(Fixture!F1745,Settings!$C$6:$C$37,0))),"")</f>
        <v/>
      </c>
      <c r="F1745" s="188" t="str">
        <f>IFERROR(IF(FixtureCalc!C1741="-","",IF(OR(FixtureCalc!E1741="blank row 1",FixtureCalc!E1741="blank row 2"),"", IF(LEN(INDEX(Settings!$C$6:$C$37,FixtureCalc!E1741))=0,"BYE",INDEX(Settings!$C$6:$C$37,FixtureCalc!E1741))  )),"")</f>
        <v/>
      </c>
      <c r="J1745" s="178" t="str">
        <f>IFERROR(IF(FixtureCalc!C1741="-","",IF(OR(FixtureCalc!F1741="blank row 1",FixtureCalc!F1741="blank row 2"),"",IF(LEN(INDEX(Settings!$C$6:$C$37,FixtureCalc!F1741))=0,"BYE",INDEX(Settings!$C$6:$C$37,FixtureCalc!F1741)) )),"")</f>
        <v/>
      </c>
      <c r="L1745" s="196" t="str">
        <f t="shared" si="167"/>
        <v/>
      </c>
      <c r="S1745" s="201" t="str">
        <f t="shared" si="163"/>
        <v>NO</v>
      </c>
      <c r="T1745" s="201" t="str">
        <f t="shared" si="164"/>
        <v>NO</v>
      </c>
      <c r="U1745" s="201" t="str">
        <f t="shared" si="165"/>
        <v>NO</v>
      </c>
      <c r="V1745" s="139">
        <f t="shared" si="166"/>
        <v>0</v>
      </c>
      <c r="W1745" s="199" t="str">
        <f t="shared" si="168"/>
        <v/>
      </c>
    </row>
    <row r="1746" spans="3:23" ht="18" customHeight="1" x14ac:dyDescent="0.25">
      <c r="C1746" s="112"/>
      <c r="D1746" s="147" t="str">
        <f>IFERROR(IF(FixtureCalc!C1742="-","",IF(OR(FixtureCalc!E1742="blank row 1",FixtureCalc!E1742="blank row 2"),"","Matchweek "&amp;FixtureCalc!C1742)),"")</f>
        <v/>
      </c>
      <c r="E1746" s="148" t="str">
        <f>IFERROR(IF(LEN(INDEX(Settings!$D$6:$D$37,MATCH(Fixture!F1746,Settings!$C$6:$C$37,0)))=0,"",INDEX(Settings!$D$6:$D$37,MATCH(Fixture!F1746,Settings!$C$6:$C$37,0))),"")</f>
        <v/>
      </c>
      <c r="F1746" s="188" t="str">
        <f>IFERROR(IF(FixtureCalc!C1742="-","",IF(OR(FixtureCalc!E1742="blank row 1",FixtureCalc!E1742="blank row 2"),"", IF(LEN(INDEX(Settings!$C$6:$C$37,FixtureCalc!E1742))=0,"BYE",INDEX(Settings!$C$6:$C$37,FixtureCalc!E1742))  )),"")</f>
        <v/>
      </c>
      <c r="J1746" s="178" t="str">
        <f>IFERROR(IF(FixtureCalc!C1742="-","",IF(OR(FixtureCalc!F1742="blank row 1",FixtureCalc!F1742="blank row 2"),"",IF(LEN(INDEX(Settings!$C$6:$C$37,FixtureCalc!F1742))=0,"BYE",INDEX(Settings!$C$6:$C$37,FixtureCalc!F1742)) )),"")</f>
        <v/>
      </c>
      <c r="L1746" s="196" t="str">
        <f t="shared" si="167"/>
        <v/>
      </c>
      <c r="S1746" s="201" t="str">
        <f t="shared" si="163"/>
        <v>NO</v>
      </c>
      <c r="T1746" s="201" t="str">
        <f t="shared" si="164"/>
        <v>NO</v>
      </c>
      <c r="U1746" s="201" t="str">
        <f t="shared" si="165"/>
        <v>NO</v>
      </c>
      <c r="V1746" s="139">
        <f t="shared" si="166"/>
        <v>0</v>
      </c>
      <c r="W1746" s="199" t="str">
        <f t="shared" si="168"/>
        <v/>
      </c>
    </row>
    <row r="1747" spans="3:23" ht="18" customHeight="1" x14ac:dyDescent="0.25">
      <c r="C1747" s="112"/>
      <c r="D1747" s="147" t="str">
        <f>IFERROR(IF(FixtureCalc!C1743="-","",IF(OR(FixtureCalc!E1743="blank row 1",FixtureCalc!E1743="blank row 2"),"","Matchweek "&amp;FixtureCalc!C1743)),"")</f>
        <v/>
      </c>
      <c r="E1747" s="148" t="str">
        <f>IFERROR(IF(LEN(INDEX(Settings!$D$6:$D$37,MATCH(Fixture!F1747,Settings!$C$6:$C$37,0)))=0,"",INDEX(Settings!$D$6:$D$37,MATCH(Fixture!F1747,Settings!$C$6:$C$37,0))),"")</f>
        <v/>
      </c>
      <c r="F1747" s="188" t="str">
        <f>IFERROR(IF(FixtureCalc!C1743="-","",IF(OR(FixtureCalc!E1743="blank row 1",FixtureCalc!E1743="blank row 2"),"", IF(LEN(INDEX(Settings!$C$6:$C$37,FixtureCalc!E1743))=0,"BYE",INDEX(Settings!$C$6:$C$37,FixtureCalc!E1743))  )),"")</f>
        <v/>
      </c>
      <c r="J1747" s="178" t="str">
        <f>IFERROR(IF(FixtureCalc!C1743="-","",IF(OR(FixtureCalc!F1743="blank row 1",FixtureCalc!F1743="blank row 2"),"",IF(LEN(INDEX(Settings!$C$6:$C$37,FixtureCalc!F1743))=0,"BYE",INDEX(Settings!$C$6:$C$37,FixtureCalc!F1743)) )),"")</f>
        <v/>
      </c>
      <c r="L1747" s="196" t="str">
        <f t="shared" si="167"/>
        <v/>
      </c>
      <c r="S1747" s="201" t="str">
        <f t="shared" si="163"/>
        <v>NO</v>
      </c>
      <c r="T1747" s="201" t="str">
        <f t="shared" si="164"/>
        <v>NO</v>
      </c>
      <c r="U1747" s="201" t="str">
        <f t="shared" si="165"/>
        <v>NO</v>
      </c>
      <c r="V1747" s="139">
        <f t="shared" si="166"/>
        <v>0</v>
      </c>
      <c r="W1747" s="199" t="str">
        <f t="shared" si="168"/>
        <v/>
      </c>
    </row>
    <row r="1748" spans="3:23" ht="18" customHeight="1" x14ac:dyDescent="0.25">
      <c r="C1748" s="112"/>
      <c r="D1748" s="147" t="str">
        <f>IFERROR(IF(FixtureCalc!C1744="-","",IF(OR(FixtureCalc!E1744="blank row 1",FixtureCalc!E1744="blank row 2"),"","Matchweek "&amp;FixtureCalc!C1744)),"")</f>
        <v/>
      </c>
      <c r="E1748" s="148" t="str">
        <f>IFERROR(IF(LEN(INDEX(Settings!$D$6:$D$37,MATCH(Fixture!F1748,Settings!$C$6:$C$37,0)))=0,"",INDEX(Settings!$D$6:$D$37,MATCH(Fixture!F1748,Settings!$C$6:$C$37,0))),"")</f>
        <v/>
      </c>
      <c r="F1748" s="188" t="str">
        <f>IFERROR(IF(FixtureCalc!C1744="-","",IF(OR(FixtureCalc!E1744="blank row 1",FixtureCalc!E1744="blank row 2"),"", IF(LEN(INDEX(Settings!$C$6:$C$37,FixtureCalc!E1744))=0,"BYE",INDEX(Settings!$C$6:$C$37,FixtureCalc!E1744))  )),"")</f>
        <v/>
      </c>
      <c r="J1748" s="178" t="str">
        <f>IFERROR(IF(FixtureCalc!C1744="-","",IF(OR(FixtureCalc!F1744="blank row 1",FixtureCalc!F1744="blank row 2"),"",IF(LEN(INDEX(Settings!$C$6:$C$37,FixtureCalc!F1744))=0,"BYE",INDEX(Settings!$C$6:$C$37,FixtureCalc!F1744)) )),"")</f>
        <v/>
      </c>
      <c r="L1748" s="196" t="str">
        <f t="shared" si="167"/>
        <v/>
      </c>
      <c r="S1748" s="201" t="str">
        <f t="shared" si="163"/>
        <v>NO</v>
      </c>
      <c r="T1748" s="201" t="str">
        <f t="shared" si="164"/>
        <v>NO</v>
      </c>
      <c r="U1748" s="201" t="str">
        <f t="shared" si="165"/>
        <v>NO</v>
      </c>
      <c r="V1748" s="139">
        <f t="shared" si="166"/>
        <v>0</v>
      </c>
      <c r="W1748" s="199" t="str">
        <f t="shared" si="168"/>
        <v/>
      </c>
    </row>
    <row r="1749" spans="3:23" ht="18" customHeight="1" x14ac:dyDescent="0.25">
      <c r="C1749" s="112"/>
      <c r="D1749" s="147" t="str">
        <f>IFERROR(IF(FixtureCalc!C1745="-","",IF(OR(FixtureCalc!E1745="blank row 1",FixtureCalc!E1745="blank row 2"),"","Matchweek "&amp;FixtureCalc!C1745)),"")</f>
        <v/>
      </c>
      <c r="E1749" s="148" t="str">
        <f>IFERROR(IF(LEN(INDEX(Settings!$D$6:$D$37,MATCH(Fixture!F1749,Settings!$C$6:$C$37,0)))=0,"",INDEX(Settings!$D$6:$D$37,MATCH(Fixture!F1749,Settings!$C$6:$C$37,0))),"")</f>
        <v/>
      </c>
      <c r="F1749" s="188" t="str">
        <f>IFERROR(IF(FixtureCalc!C1745="-","",IF(OR(FixtureCalc!E1745="blank row 1",FixtureCalc!E1745="blank row 2"),"", IF(LEN(INDEX(Settings!$C$6:$C$37,FixtureCalc!E1745))=0,"BYE",INDEX(Settings!$C$6:$C$37,FixtureCalc!E1745))  )),"")</f>
        <v/>
      </c>
      <c r="J1749" s="178" t="str">
        <f>IFERROR(IF(FixtureCalc!C1745="-","",IF(OR(FixtureCalc!F1745="blank row 1",FixtureCalc!F1745="blank row 2"),"",IF(LEN(INDEX(Settings!$C$6:$C$37,FixtureCalc!F1745))=0,"BYE",INDEX(Settings!$C$6:$C$37,FixtureCalc!F1745)) )),"")</f>
        <v/>
      </c>
      <c r="L1749" s="196" t="str">
        <f t="shared" si="167"/>
        <v/>
      </c>
      <c r="S1749" s="201" t="str">
        <f t="shared" si="163"/>
        <v>NO</v>
      </c>
      <c r="T1749" s="201" t="str">
        <f t="shared" si="164"/>
        <v>NO</v>
      </c>
      <c r="U1749" s="201" t="str">
        <f t="shared" si="165"/>
        <v>NO</v>
      </c>
      <c r="V1749" s="139">
        <f t="shared" si="166"/>
        <v>0</v>
      </c>
      <c r="W1749" s="199" t="str">
        <f t="shared" si="168"/>
        <v/>
      </c>
    </row>
    <row r="1750" spans="3:23" ht="18" customHeight="1" x14ac:dyDescent="0.25">
      <c r="C1750" s="112"/>
      <c r="D1750" s="147" t="str">
        <f>IFERROR(IF(FixtureCalc!C1746="-","",IF(OR(FixtureCalc!E1746="blank row 1",FixtureCalc!E1746="blank row 2"),"","Matchweek "&amp;FixtureCalc!C1746)),"")</f>
        <v/>
      </c>
      <c r="E1750" s="148" t="str">
        <f>IFERROR(IF(LEN(INDEX(Settings!$D$6:$D$37,MATCH(Fixture!F1750,Settings!$C$6:$C$37,0)))=0,"",INDEX(Settings!$D$6:$D$37,MATCH(Fixture!F1750,Settings!$C$6:$C$37,0))),"")</f>
        <v/>
      </c>
      <c r="F1750" s="188" t="str">
        <f>IFERROR(IF(FixtureCalc!C1746="-","",IF(OR(FixtureCalc!E1746="blank row 1",FixtureCalc!E1746="blank row 2"),"", IF(LEN(INDEX(Settings!$C$6:$C$37,FixtureCalc!E1746))=0,"BYE",INDEX(Settings!$C$6:$C$37,FixtureCalc!E1746))  )),"")</f>
        <v/>
      </c>
      <c r="J1750" s="178" t="str">
        <f>IFERROR(IF(FixtureCalc!C1746="-","",IF(OR(FixtureCalc!F1746="blank row 1",FixtureCalc!F1746="blank row 2"),"",IF(LEN(INDEX(Settings!$C$6:$C$37,FixtureCalc!F1746))=0,"BYE",INDEX(Settings!$C$6:$C$37,FixtureCalc!F1746)) )),"")</f>
        <v/>
      </c>
      <c r="L1750" s="196" t="str">
        <f t="shared" si="167"/>
        <v/>
      </c>
      <c r="S1750" s="201" t="str">
        <f t="shared" si="163"/>
        <v>NO</v>
      </c>
      <c r="T1750" s="201" t="str">
        <f t="shared" si="164"/>
        <v>NO</v>
      </c>
      <c r="U1750" s="201" t="str">
        <f t="shared" si="165"/>
        <v>NO</v>
      </c>
      <c r="V1750" s="139">
        <f t="shared" si="166"/>
        <v>0</v>
      </c>
      <c r="W1750" s="199" t="str">
        <f t="shared" si="168"/>
        <v/>
      </c>
    </row>
  </sheetData>
  <sheetProtection algorithmName="SHA-512" hashValue="sw5J56nZTbzMKs6HEf/DKPTkoprtHtvi1B1hQ5EwSk7eGzvUcN+5Z02CLUu75Uvrxb9ub6xFwiyVBa6B7MBEUQ==" saltValue="9vu5fWcY87r7GYFgxkoJfg==" spinCount="100000" sheet="1" objects="1" scenarios="1"/>
  <conditionalFormatting sqref="G8:G2000 I8:I2000">
    <cfRule type="expression" dxfId="13" priority="11">
      <formula>AND(LEN($F8)&gt;0,LEN($J8)&gt;0,$F8&lt;&gt;"BYE",$J8&lt;&gt;"BYE")</formula>
    </cfRule>
  </conditionalFormatting>
  <conditionalFormatting sqref="F8:F2000">
    <cfRule type="expression" dxfId="12" priority="10">
      <formula>AND(LEN($F8)&gt;0,LEN($F9)&gt;0)</formula>
    </cfRule>
  </conditionalFormatting>
  <conditionalFormatting sqref="J8:J2000">
    <cfRule type="expression" dxfId="11" priority="9">
      <formula>AND(LEN($J8)&gt;0,LEN($J9)&gt;0)</formula>
    </cfRule>
  </conditionalFormatting>
  <conditionalFormatting sqref="M5:M6">
    <cfRule type="expression" dxfId="10" priority="5">
      <formula>AND(LEN($M$5)&gt;0,LEN($M$6)&gt;0)</formula>
    </cfRule>
  </conditionalFormatting>
  <conditionalFormatting sqref="M5">
    <cfRule type="expression" dxfId="9" priority="4">
      <formula>LEN($M$5)&gt;0</formula>
    </cfRule>
  </conditionalFormatting>
  <conditionalFormatting sqref="M6">
    <cfRule type="expression" dxfId="8" priority="3">
      <formula>LEN($M$6)&gt;0</formula>
    </cfRule>
  </conditionalFormatting>
  <conditionalFormatting sqref="L8:L1750">
    <cfRule type="expression" dxfId="7" priority="1">
      <formula>ISNUMBER(SEARCH("← Insert the scores of both teams",$W8))</formula>
    </cfRule>
    <cfRule type="expression" dxfId="6" priority="2">
      <formula>ISNUMBER(SEARCH("← Delete the scores",$W8))</formula>
    </cfRule>
  </conditionalFormatting>
  <pageMargins left="0.31496062992125984" right="0.31496062992125984" top="0.31496062992125984" bottom="0.31496062992125984" header="0.31496062992125984" footer="0.31496062992125984"/>
  <pageSetup scale="62" fitToHeight="0" orientation="portrait" r:id="rId1"/>
  <colBreaks count="2" manualBreakCount="2">
    <brk id="11" max="1048575" man="1"/>
    <brk id="13" max="1048575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6" id="{00000000-000E-0000-0200-000001000000}">
            <xm:f>AND(FixtureCalc!$C4&lt;&gt;"-",FixtureCalc!$C5="-")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14:cfRule type="expression" priority="17" id="{00000000-000E-0000-0200-000002000000}">
            <xm:f>FixtureCalc!$C4="-"</xm:f>
            <x14:dxf>
              <fill>
                <patternFill>
                  <bgColor theme="0" tint="-4.9989318521683403E-2"/>
                </patternFill>
              </fill>
              <border>
                <left/>
                <right/>
                <top/>
                <bottom/>
              </border>
            </x14:dxf>
          </x14:cfRule>
          <xm:sqref>B8:K2000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57D26-087D-457A-BAAC-66D293641F64}">
  <sheetPr codeName="Sheet5"/>
  <dimension ref="C3:W35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3.7109375" style="1" customWidth="1"/>
    <col min="2" max="2" width="9.140625" style="1"/>
    <col min="3" max="3" width="10.85546875" style="3" customWidth="1"/>
    <col min="4" max="4" width="24.5703125" style="3" customWidth="1"/>
    <col min="5" max="13" width="9.140625" style="3"/>
    <col min="14" max="14" width="14.85546875" style="3" bestFit="1" customWidth="1"/>
    <col min="15" max="15" width="13.7109375" style="3" customWidth="1"/>
    <col min="16" max="18" width="9.140625" style="1"/>
    <col min="19" max="19" width="16.42578125" style="1" customWidth="1"/>
    <col min="20" max="16384" width="9.140625" style="1"/>
  </cols>
  <sheetData>
    <row r="3" spans="3:23" s="95" customFormat="1" ht="30" customHeight="1" x14ac:dyDescent="0.25">
      <c r="C3" s="94" t="s">
        <v>4</v>
      </c>
      <c r="D3" s="94" t="s">
        <v>47</v>
      </c>
      <c r="E3" s="94" t="s">
        <v>48</v>
      </c>
      <c r="F3" s="94" t="s">
        <v>49</v>
      </c>
      <c r="G3" s="94" t="s">
        <v>50</v>
      </c>
      <c r="H3" s="94" t="s">
        <v>51</v>
      </c>
      <c r="I3" s="94" t="s">
        <v>100</v>
      </c>
      <c r="J3" s="94" t="s">
        <v>52</v>
      </c>
      <c r="K3" s="94" t="s">
        <v>53</v>
      </c>
      <c r="L3" s="94" t="s">
        <v>54</v>
      </c>
      <c r="M3" s="94" t="s">
        <v>55</v>
      </c>
      <c r="N3" s="94" t="s">
        <v>56</v>
      </c>
      <c r="O3" s="94" t="s">
        <v>57</v>
      </c>
      <c r="S3" s="94" t="s">
        <v>114</v>
      </c>
      <c r="T3" s="96">
        <f t="array" ref="T3">IFERROR(IF(MAX(IF(LEN(Fixture!$E$8:$E$1750)&gt;0,ROW(Fixture!$E$8:$E$1750)-ROW(Fixture!AB3),2))&lt;=0,1,MAX(IF(LEN(Fixture!$E$8:$E$1750)&gt;0,ROW(Fixture!$E$8:$E$1750)-ROW(Fixture!AB3),2))),1)+1</f>
        <v>190</v>
      </c>
      <c r="V3" s="94" t="s">
        <v>115</v>
      </c>
      <c r="W3" s="96">
        <f t="array" ref="W3">IFERROR(IF(MAX(IF(LEN(Standings!$D$7:$D$38)&gt;1,ROW(Standings!$D$7:$D$38)-ROW(Standings!Y3),2))&lt;=0,1,MAX(IF(LEN(Standings!$D$7:$D$38)&gt;1,ROW(Standings!$D$7:$D$38)-ROW(Standings!Y3),2))),1)</f>
        <v>21</v>
      </c>
    </row>
    <row r="4" spans="3:23" x14ac:dyDescent="0.25">
      <c r="C4" s="30">
        <v>1</v>
      </c>
      <c r="D4" s="6" t="str">
        <f>IF(C4="-","-",INDEX(Settings!$C$6:$C$37,C4))</f>
        <v>Legal Swamp Twisters</v>
      </c>
      <c r="E4" s="6">
        <f>IF(C4="-","-",COUNTIFS(Fixture!$F$8:$F$1750,D4,FixtureCalc!$G$4:$G$1746,"Yes") + COUNTIFS(Fixture!$J$8:$J$1750,D4,FixtureCalc!$G$4:$G$1746,"Yes"))</f>
        <v>17</v>
      </c>
      <c r="F4" s="6">
        <f>IF(C4="-","-",COUNTIFS(Fixture!$F$8:$F$1750,D4,FixtureCalc!$H$4:$H$1746,Settings!$G$7) + COUNTIFS(Fixture!$J$8:$J$1750,D4,FixtureCalc!$I$4:$I$1746,Settings!$G$7))</f>
        <v>4</v>
      </c>
      <c r="G4" s="6">
        <f>IF(C4="-","-",COUNTIFS(Fixture!$F$8:$F$1750,D4,FixtureCalc!$H$4:$H$1746,Settings!$G$8) + COUNTIFS(Fixture!$J$8:$J$1750,D4,FixtureCalc!$I$4:$I$1746,Settings!$G$8))</f>
        <v>6</v>
      </c>
      <c r="H4" s="6">
        <f>IF(C4="-","-",E4-F4-G4)</f>
        <v>7</v>
      </c>
      <c r="I4" s="137">
        <f>IFERROR(F4/E4,"")</f>
        <v>0.23529411764705882</v>
      </c>
      <c r="J4" s="6">
        <f>IF(C4="-","-",SUMIF(Fixture!$F$8:$F$1133,D4,Fixture!$G$8:$G$1133) + SUMIF(Fixture!$J$8:$J$1133,D4,Fixture!$I$8:$I$1133))</f>
        <v>33</v>
      </c>
      <c r="K4" s="6">
        <f>IF(C4="-","-",SUMIF(Fixture!$F$8:$F$1133,D4,Fixture!$I$8:$I$1133) + SUMIF(Fixture!$J$8:$J$1133,D4,Fixture!$G$8:$G$1133))</f>
        <v>45</v>
      </c>
      <c r="L4" s="6">
        <f t="shared" ref="L4:L35" si="0">IF(C4="-","-",J4-K4)</f>
        <v>-12</v>
      </c>
      <c r="M4" s="6">
        <f>IF(C4="-","-",F4*Settings!$G$7 + G4*Settings!$G$8+H4*Settings!$G$9)</f>
        <v>18</v>
      </c>
      <c r="N4" s="31" cm="1">
        <f t="array" ref="N4">IF(C4="-","-",IFERROR(INDEX($C$3:$M$35,ROW(X5)-ROW($X$3),MATCH(Settings!$G$14,StandingsCalc!$C$3:$M$3,0))*10000000000,0) + IFERROR(INDEX($C$3:$M$35,ROW(X5)-ROW($X$3),MATCH(Settings!$G$15,StandingsCalc!$C$3:$M$3,0))*100000000,0) + IFERROR(INDEX($C$3:$M$35,ROW(X5)-ROW($X$3),MATCH(Settings!$G$16,StandingsCalc!$C$3:$M$3,0))*1000000,0)+IFERROR(INDEX($C$3:$M$35,ROW(X5)-ROW($X$3),MATCH(Settings!$G$17,StandingsCalc!$C$3:$M$3,0))*10000,0) +IFERROR(INDEX($C$3:$M$35,ROW(X5)-ROW($X$3),MATCH(Settings!$G$18,StandingsCalc!$C$3:$M$3,0))*100,0) +C4)</f>
        <v>180011859412.76471</v>
      </c>
      <c r="O4" s="6">
        <f t="shared" ref="O4:O35" si="1">IF(C4="-","-",RANK(N4,$N$4:$N$35))</f>
        <v>12</v>
      </c>
    </row>
    <row r="5" spans="3:23" x14ac:dyDescent="0.25">
      <c r="C5" s="6">
        <f>IF(C4="-","-",IF(C4+1&lt;=Settings!$Q$5,C4+1,"-"))</f>
        <v>2</v>
      </c>
      <c r="D5" s="6" t="str">
        <f>IF(C5="-","-",INDEX(Settings!$C$6:$C$37,C5))</f>
        <v>Ancient Crows</v>
      </c>
      <c r="E5" s="6">
        <f>IF(C5="-","-",COUNTIFS(Fixture!$F$8:$F$1750,D5,FixtureCalc!$G$4:$G$1746,"Yes") + COUNTIFS(Fixture!$J$8:$J$1750,D5,FixtureCalc!$G$4:$G$1746,"Yes"))</f>
        <v>17</v>
      </c>
      <c r="F5" s="6">
        <f>IF(C5="-","-",COUNTIFS(Fixture!$F$8:$F$1750,D5,FixtureCalc!$H$4:$H$1746,Settings!$G$7) + COUNTIFS(Fixture!$J$8:$J$1750,D5,FixtureCalc!$I$4:$I$1746,Settings!$G$7))</f>
        <v>7</v>
      </c>
      <c r="G5" s="6">
        <f>IF(C5="-","-",COUNTIFS(Fixture!$F$8:$F$1750,D5,FixtureCalc!$H$4:$H$1746,Settings!$G$8) + COUNTIFS(Fixture!$J$8:$J$1750,D5,FixtureCalc!$I$4:$I$1746,Settings!$G$8))</f>
        <v>4</v>
      </c>
      <c r="H5" s="6">
        <f t="shared" ref="H5:H35" si="2">IF(C5="-","-",E5-F5-G5)</f>
        <v>6</v>
      </c>
      <c r="I5" s="137">
        <f t="shared" ref="I5:I35" si="3">IFERROR(F5/E5,"")</f>
        <v>0.41176470588235292</v>
      </c>
      <c r="J5" s="6">
        <f>IF(C5="-","-",SUMIF(Fixture!$F$8:$F$1133,D5,Fixture!$G$8:$G$1133) + SUMIF(Fixture!$J$8:$J$1133,D5,Fixture!$I$8:$I$1133))</f>
        <v>23</v>
      </c>
      <c r="K5" s="6">
        <f>IF(C5="-","-",SUMIF(Fixture!$F$8:$F$1133,D5,Fixture!$I$8:$I$1133) + SUMIF(Fixture!$J$8:$J$1133,D5,Fixture!$G$8:$G$1133))</f>
        <v>25</v>
      </c>
      <c r="L5" s="6">
        <f t="shared" si="0"/>
        <v>-2</v>
      </c>
      <c r="M5" s="6">
        <f>IF(C5="-","-",F5*Settings!$G$7 + G5*Settings!$G$8+H5*Settings!$G$9)</f>
        <v>25</v>
      </c>
      <c r="N5" s="31" cm="1">
        <f t="array" ref="N5">IF(C5="-","-",IFERROR(INDEX($C$3:$M$35,ROW(X6)-ROW($X$3),MATCH(Settings!$G$14,StandingsCalc!$C$3:$M$3,0))*10000000000,0) + IFERROR(INDEX($C$3:$M$35,ROW(X6)-ROW($X$3),MATCH(Settings!$G$15,StandingsCalc!$C$3:$M$3,0))*100000000,0) + IFERROR(INDEX($C$3:$M$35,ROW(X6)-ROW($X$3),MATCH(Settings!$G$16,StandingsCalc!$C$3:$M$3,0))*1000000,0)+IFERROR(INDEX($C$3:$M$35,ROW(X6)-ROW($X$3),MATCH(Settings!$G$17,StandingsCalc!$C$3:$M$3,0))*10000,0) +IFERROR(INDEX($C$3:$M$35,ROW(X6)-ROW($X$3),MATCH(Settings!$G$18,StandingsCalc!$C$3:$M$3,0))*100,0) +C5)</f>
        <v>250039406472.58823</v>
      </c>
      <c r="O5" s="6">
        <f t="shared" si="1"/>
        <v>7</v>
      </c>
    </row>
    <row r="6" spans="3:23" x14ac:dyDescent="0.25">
      <c r="C6" s="6">
        <f>IF(C5="-","-",IF(C5+1&lt;=Settings!$Q$5,C5+1,"-"))</f>
        <v>3</v>
      </c>
      <c r="D6" s="6" t="str">
        <f>IF(C6="-","-",INDEX(Settings!$C$6:$C$37,C6))</f>
        <v>Wise Panthers</v>
      </c>
      <c r="E6" s="6">
        <f>IF(C6="-","-",COUNTIFS(Fixture!$F$8:$F$1750,D6,FixtureCalc!$G$4:$G$1746,"Yes") + COUNTIFS(Fixture!$J$8:$J$1750,D6,FixtureCalc!$G$4:$G$1746,"Yes"))</f>
        <v>17</v>
      </c>
      <c r="F6" s="6">
        <f>IF(C6="-","-",COUNTIFS(Fixture!$F$8:$F$1750,D6,FixtureCalc!$H$4:$H$1746,Settings!$G$7) + COUNTIFS(Fixture!$J$8:$J$1750,D6,FixtureCalc!$I$4:$I$1746,Settings!$G$7))</f>
        <v>8</v>
      </c>
      <c r="G6" s="6">
        <f>IF(C6="-","-",COUNTIFS(Fixture!$F$8:$F$1750,D6,FixtureCalc!$H$4:$H$1746,Settings!$G$8) + COUNTIFS(Fixture!$J$8:$J$1750,D6,FixtureCalc!$I$4:$I$1746,Settings!$G$8))</f>
        <v>4</v>
      </c>
      <c r="H6" s="6">
        <f t="shared" si="2"/>
        <v>5</v>
      </c>
      <c r="I6" s="137">
        <f t="shared" si="3"/>
        <v>0.47058823529411764</v>
      </c>
      <c r="J6" s="6">
        <f>IF(C6="-","-",SUMIF(Fixture!$F$8:$F$1133,D6,Fixture!$G$8:$G$1133) + SUMIF(Fixture!$J$8:$J$1133,D6,Fixture!$I$8:$I$1133))</f>
        <v>29</v>
      </c>
      <c r="K6" s="6">
        <f>IF(C6="-","-",SUMIF(Fixture!$F$8:$F$1133,D6,Fixture!$I$8:$I$1133) + SUMIF(Fixture!$J$8:$J$1133,D6,Fixture!$G$8:$G$1133))</f>
        <v>26</v>
      </c>
      <c r="L6" s="6">
        <f t="shared" si="0"/>
        <v>3</v>
      </c>
      <c r="M6" s="6">
        <f>IF(C6="-","-",F6*Settings!$G$7 + G6*Settings!$G$8+H6*Settings!$G$9)</f>
        <v>28</v>
      </c>
      <c r="N6" s="31" cm="1">
        <f t="array" ref="N6">IF(C6="-","-",IFERROR(INDEX($C$3:$M$35,ROW(X7)-ROW($X$3),MATCH(Settings!$G$14,StandingsCalc!$C$3:$M$3,0))*10000000000,0) + IFERROR(INDEX($C$3:$M$35,ROW(X7)-ROW($X$3),MATCH(Settings!$G$15,StandingsCalc!$C$3:$M$3,0))*100000000,0) + IFERROR(INDEX($C$3:$M$35,ROW(X7)-ROW($X$3),MATCH(Settings!$G$16,StandingsCalc!$C$3:$M$3,0))*1000000,0)+IFERROR(INDEX($C$3:$M$35,ROW(X7)-ROW($X$3),MATCH(Settings!$G$17,StandingsCalc!$C$3:$M$3,0))*10000,0) +IFERROR(INDEX($C$3:$M$35,ROW(X7)-ROW($X$3),MATCH(Settings!$G$18,StandingsCalc!$C$3:$M$3,0))*100,0) +C6)</f>
        <v>280050348826.52942</v>
      </c>
      <c r="O6" s="6">
        <f t="shared" si="1"/>
        <v>5</v>
      </c>
    </row>
    <row r="7" spans="3:23" x14ac:dyDescent="0.25">
      <c r="C7" s="6">
        <f>IF(C6="-","-",IF(C6+1&lt;=Settings!$Q$5,C6+1,"-"))</f>
        <v>4</v>
      </c>
      <c r="D7" s="6" t="str">
        <f>IF(C7="-","-",INDEX(Settings!$C$6:$C$37,C7))</f>
        <v>South Leaders</v>
      </c>
      <c r="E7" s="6">
        <f>IF(C7="-","-",COUNTIFS(Fixture!$F$8:$F$1750,D7,FixtureCalc!$G$4:$G$1746,"Yes") + COUNTIFS(Fixture!$J$8:$J$1750,D7,FixtureCalc!$G$4:$G$1746,"Yes"))</f>
        <v>17</v>
      </c>
      <c r="F7" s="6">
        <f>IF(C7="-","-",COUNTIFS(Fixture!$F$8:$F$1750,D7,FixtureCalc!$H$4:$H$1746,Settings!$G$7) + COUNTIFS(Fixture!$J$8:$J$1750,D7,FixtureCalc!$I$4:$I$1746,Settings!$G$7))</f>
        <v>12</v>
      </c>
      <c r="G7" s="6">
        <f>IF(C7="-","-",COUNTIFS(Fixture!$F$8:$F$1750,D7,FixtureCalc!$H$4:$H$1746,Settings!$G$8) + COUNTIFS(Fixture!$J$8:$J$1750,D7,FixtureCalc!$I$4:$I$1746,Settings!$G$8))</f>
        <v>4</v>
      </c>
      <c r="H7" s="6">
        <f t="shared" si="2"/>
        <v>1</v>
      </c>
      <c r="I7" s="137">
        <f t="shared" si="3"/>
        <v>0.70588235294117652</v>
      </c>
      <c r="J7" s="6">
        <f>IF(C7="-","-",SUMIF(Fixture!$F$8:$F$1133,D7,Fixture!$G$8:$G$1133) + SUMIF(Fixture!$J$8:$J$1133,D7,Fixture!$I$8:$I$1133))</f>
        <v>48</v>
      </c>
      <c r="K7" s="6">
        <f>IF(C7="-","-",SUMIF(Fixture!$F$8:$F$1133,D7,Fixture!$I$8:$I$1133) + SUMIF(Fixture!$J$8:$J$1133,D7,Fixture!$G$8:$G$1133))</f>
        <v>25</v>
      </c>
      <c r="L7" s="6">
        <f t="shared" si="0"/>
        <v>23</v>
      </c>
      <c r="M7" s="6">
        <f>IF(C7="-","-",F7*Settings!$G$7 + G7*Settings!$G$8+H7*Settings!$G$9)</f>
        <v>40</v>
      </c>
      <c r="N7" s="31" cm="1">
        <f t="array" ref="N7">IF(C7="-","-",IFERROR(INDEX($C$3:$M$35,ROW(X8)-ROW($X$3),MATCH(Settings!$G$14,StandingsCalc!$C$3:$M$3,0))*10000000000,0) + IFERROR(INDEX($C$3:$M$35,ROW(X8)-ROW($X$3),MATCH(Settings!$G$15,StandingsCalc!$C$3:$M$3,0))*100000000,0) + IFERROR(INDEX($C$3:$M$35,ROW(X8)-ROW($X$3),MATCH(Settings!$G$16,StandingsCalc!$C$3:$M$3,0))*1000000,0)+IFERROR(INDEX($C$3:$M$35,ROW(X8)-ROW($X$3),MATCH(Settings!$G$17,StandingsCalc!$C$3:$M$3,0))*10000,0) +IFERROR(INDEX($C$3:$M$35,ROW(X8)-ROW($X$3),MATCH(Settings!$G$18,StandingsCalc!$C$3:$M$3,0))*100,0) +C7)</f>
        <v>400094068239.29413</v>
      </c>
      <c r="O7" s="6">
        <f t="shared" si="1"/>
        <v>2</v>
      </c>
    </row>
    <row r="8" spans="3:23" x14ac:dyDescent="0.25">
      <c r="C8" s="6">
        <f>IF(C7="-","-",IF(C7+1&lt;=Settings!$Q$5,C7+1,"-"))</f>
        <v>5</v>
      </c>
      <c r="D8" s="6" t="str">
        <f>IF(C8="-","-",INDEX(Settings!$C$6:$C$37,C8))</f>
        <v>Kaptain City</v>
      </c>
      <c r="E8" s="6">
        <f>IF(C8="-","-",COUNTIFS(Fixture!$F$8:$F$1750,D8,FixtureCalc!$G$4:$G$1746,"Yes") + COUNTIFS(Fixture!$J$8:$J$1750,D8,FixtureCalc!$G$4:$G$1746,"Yes"))</f>
        <v>17</v>
      </c>
      <c r="F8" s="6">
        <f>IF(C8="-","-",COUNTIFS(Fixture!$F$8:$F$1750,D8,FixtureCalc!$H$4:$H$1746,Settings!$G$7) + COUNTIFS(Fixture!$J$8:$J$1750,D8,FixtureCalc!$I$4:$I$1746,Settings!$G$7))</f>
        <v>5</v>
      </c>
      <c r="G8" s="6">
        <f>IF(C8="-","-",COUNTIFS(Fixture!$F$8:$F$1750,D8,FixtureCalc!$H$4:$H$1746,Settings!$G$8) + COUNTIFS(Fixture!$J$8:$J$1750,D8,FixtureCalc!$I$4:$I$1746,Settings!$G$8))</f>
        <v>2</v>
      </c>
      <c r="H8" s="6">
        <f t="shared" si="2"/>
        <v>10</v>
      </c>
      <c r="I8" s="137">
        <f t="shared" si="3"/>
        <v>0.29411764705882354</v>
      </c>
      <c r="J8" s="6">
        <f>IF(C8="-","-",SUMIF(Fixture!$F$8:$F$1133,D8,Fixture!$G$8:$G$1133) + SUMIF(Fixture!$J$8:$J$1133,D8,Fixture!$I$8:$I$1133))</f>
        <v>31</v>
      </c>
      <c r="K8" s="6">
        <f>IF(C8="-","-",SUMIF(Fixture!$F$8:$F$1133,D8,Fixture!$I$8:$I$1133) + SUMIF(Fixture!$J$8:$J$1133,D8,Fixture!$G$8:$G$1133))</f>
        <v>36</v>
      </c>
      <c r="L8" s="6">
        <f t="shared" si="0"/>
        <v>-5</v>
      </c>
      <c r="M8" s="6">
        <f>IF(C8="-","-",F8*Settings!$G$7 + G8*Settings!$G$8+H8*Settings!$G$9)</f>
        <v>17</v>
      </c>
      <c r="N8" s="31" cm="1">
        <f t="array" ref="N8">IF(C8="-","-",IFERROR(INDEX($C$3:$M$35,ROW(X9)-ROW($X$3),MATCH(Settings!$G$14,StandingsCalc!$C$3:$M$3,0))*10000000000,0) + IFERROR(INDEX($C$3:$M$35,ROW(X9)-ROW($X$3),MATCH(Settings!$G$15,StandingsCalc!$C$3:$M$3,0))*100000000,0) + IFERROR(INDEX($C$3:$M$35,ROW(X9)-ROW($X$3),MATCH(Settings!$G$16,StandingsCalc!$C$3:$M$3,0))*1000000,0)+IFERROR(INDEX($C$3:$M$35,ROW(X9)-ROW($X$3),MATCH(Settings!$G$17,StandingsCalc!$C$3:$M$3,0))*10000,0) +IFERROR(INDEX($C$3:$M$35,ROW(X9)-ROW($X$3),MATCH(Settings!$G$18,StandingsCalc!$C$3:$M$3,0))*100,0) +C8)</f>
        <v>170024721769.70587</v>
      </c>
      <c r="O8" s="6">
        <f t="shared" si="1"/>
        <v>13</v>
      </c>
    </row>
    <row r="9" spans="3:23" x14ac:dyDescent="0.25">
      <c r="C9" s="6">
        <f>IF(C8="-","-",IF(C8+1&lt;=Settings!$Q$5,C8+1,"-"))</f>
        <v>6</v>
      </c>
      <c r="D9" s="6" t="str">
        <f>IF(C9="-","-",INDEX(Settings!$C$6:$C$37,C9))</f>
        <v>Delta Blazers</v>
      </c>
      <c r="E9" s="6">
        <f>IF(C9="-","-",COUNTIFS(Fixture!$F$8:$F$1750,D9,FixtureCalc!$G$4:$G$1746,"Yes") + COUNTIFS(Fixture!$J$8:$J$1750,D9,FixtureCalc!$G$4:$G$1746,"Yes"))</f>
        <v>17</v>
      </c>
      <c r="F9" s="6">
        <f>IF(C9="-","-",COUNTIFS(Fixture!$F$8:$F$1750,D9,FixtureCalc!$H$4:$H$1746,Settings!$G$7) + COUNTIFS(Fixture!$J$8:$J$1750,D9,FixtureCalc!$I$4:$I$1746,Settings!$G$7))</f>
        <v>8</v>
      </c>
      <c r="G9" s="6">
        <f>IF(C9="-","-",COUNTIFS(Fixture!$F$8:$F$1750,D9,FixtureCalc!$H$4:$H$1746,Settings!$G$8) + COUNTIFS(Fixture!$J$8:$J$1750,D9,FixtureCalc!$I$4:$I$1746,Settings!$G$8))</f>
        <v>5</v>
      </c>
      <c r="H9" s="6">
        <f t="shared" si="2"/>
        <v>4</v>
      </c>
      <c r="I9" s="137">
        <f t="shared" si="3"/>
        <v>0.47058823529411764</v>
      </c>
      <c r="J9" s="6">
        <f>IF(C9="-","-",SUMIF(Fixture!$F$8:$F$1133,D9,Fixture!$G$8:$G$1133) + SUMIF(Fixture!$J$8:$J$1133,D9,Fixture!$I$8:$I$1133))</f>
        <v>43</v>
      </c>
      <c r="K9" s="6">
        <f>IF(C9="-","-",SUMIF(Fixture!$F$8:$F$1133,D9,Fixture!$I$8:$I$1133) + SUMIF(Fixture!$J$8:$J$1133,D9,Fixture!$G$8:$G$1133))</f>
        <v>32</v>
      </c>
      <c r="L9" s="6">
        <f t="shared" si="0"/>
        <v>11</v>
      </c>
      <c r="M9" s="6">
        <f>IF(C9="-","-",F9*Settings!$G$7 + G9*Settings!$G$8+H9*Settings!$G$9)</f>
        <v>29</v>
      </c>
      <c r="N9" s="31" cm="1">
        <f t="array" ref="N9">IF(C9="-","-",IFERROR(INDEX($C$3:$M$35,ROW(X10)-ROW($X$3),MATCH(Settings!$G$14,StandingsCalc!$C$3:$M$3,0))*10000000000,0) + IFERROR(INDEX($C$3:$M$35,ROW(X10)-ROW($X$3),MATCH(Settings!$G$15,StandingsCalc!$C$3:$M$3,0))*100000000,0) + IFERROR(INDEX($C$3:$M$35,ROW(X10)-ROW($X$3),MATCH(Settings!$G$16,StandingsCalc!$C$3:$M$3,0))*1000000,0)+IFERROR(INDEX($C$3:$M$35,ROW(X10)-ROW($X$3),MATCH(Settings!$G$17,StandingsCalc!$C$3:$M$3,0))*10000,0) +IFERROR(INDEX($C$3:$M$35,ROW(X10)-ROW($X$3),MATCH(Settings!$G$18,StandingsCalc!$C$3:$M$3,0))*100,0) +C9)</f>
        <v>290058488829.52942</v>
      </c>
      <c r="O9" s="6">
        <f t="shared" si="1"/>
        <v>4</v>
      </c>
    </row>
    <row r="10" spans="3:23" x14ac:dyDescent="0.25">
      <c r="C10" s="6">
        <f>IF(C9="-","-",IF(C9+1&lt;=Settings!$Q$5,C9+1,"-"))</f>
        <v>7</v>
      </c>
      <c r="D10" s="6" t="str">
        <f>IF(C10="-","-",INDEX(Settings!$C$6:$C$37,C10))</f>
        <v>Real Revolution</v>
      </c>
      <c r="E10" s="6">
        <f>IF(C10="-","-",COUNTIFS(Fixture!$F$8:$F$1750,D10,FixtureCalc!$G$4:$G$1746,"Yes") + COUNTIFS(Fixture!$J$8:$J$1750,D10,FixtureCalc!$G$4:$G$1746,"Yes"))</f>
        <v>17</v>
      </c>
      <c r="F10" s="6">
        <f>IF(C10="-","-",COUNTIFS(Fixture!$F$8:$F$1750,D10,FixtureCalc!$H$4:$H$1746,Settings!$G$7) + COUNTIFS(Fixture!$J$8:$J$1750,D10,FixtureCalc!$I$4:$I$1746,Settings!$G$7))</f>
        <v>8</v>
      </c>
      <c r="G10" s="6">
        <f>IF(C10="-","-",COUNTIFS(Fixture!$F$8:$F$1750,D10,FixtureCalc!$H$4:$H$1746,Settings!$G$8) + COUNTIFS(Fixture!$J$8:$J$1750,D10,FixtureCalc!$I$4:$I$1746,Settings!$G$8))</f>
        <v>3</v>
      </c>
      <c r="H10" s="6">
        <f t="shared" si="2"/>
        <v>6</v>
      </c>
      <c r="I10" s="137">
        <f t="shared" si="3"/>
        <v>0.47058823529411764</v>
      </c>
      <c r="J10" s="6">
        <f>IF(C10="-","-",SUMIF(Fixture!$F$8:$F$1133,D10,Fixture!$G$8:$G$1133) + SUMIF(Fixture!$J$8:$J$1133,D10,Fixture!$I$8:$I$1133))</f>
        <v>36</v>
      </c>
      <c r="K10" s="6">
        <f>IF(C10="-","-",SUMIF(Fixture!$F$8:$F$1133,D10,Fixture!$I$8:$I$1133) + SUMIF(Fixture!$J$8:$J$1133,D10,Fixture!$G$8:$G$1133))</f>
        <v>35</v>
      </c>
      <c r="L10" s="6">
        <f t="shared" si="0"/>
        <v>1</v>
      </c>
      <c r="M10" s="6">
        <f>IF(C10="-","-",F10*Settings!$G$7 + G10*Settings!$G$8+H10*Settings!$G$9)</f>
        <v>27</v>
      </c>
      <c r="N10" s="31" cm="1">
        <f t="array" ref="N10">IF(C10="-","-",IFERROR(INDEX($C$3:$M$35,ROW(X11)-ROW($X$3),MATCH(Settings!$G$14,StandingsCalc!$C$3:$M$3,0))*10000000000,0) + IFERROR(INDEX($C$3:$M$35,ROW(X11)-ROW($X$3),MATCH(Settings!$G$15,StandingsCalc!$C$3:$M$3,0))*100000000,0) + IFERROR(INDEX($C$3:$M$35,ROW(X11)-ROW($X$3),MATCH(Settings!$G$16,StandingsCalc!$C$3:$M$3,0))*1000000,0)+IFERROR(INDEX($C$3:$M$35,ROW(X11)-ROW($X$3),MATCH(Settings!$G$17,StandingsCalc!$C$3:$M$3,0))*10000,0) +IFERROR(INDEX($C$3:$M$35,ROW(X11)-ROW($X$3),MATCH(Settings!$G$18,StandingsCalc!$C$3:$M$3,0))*100,0) +C10)</f>
        <v>270048418830.52942</v>
      </c>
      <c r="O10" s="6">
        <f t="shared" si="1"/>
        <v>6</v>
      </c>
    </row>
    <row r="11" spans="3:23" x14ac:dyDescent="0.25">
      <c r="C11" s="6">
        <f>IF(C10="-","-",IF(C10+1&lt;=Settings!$Q$5,C10+1,"-"))</f>
        <v>8</v>
      </c>
      <c r="D11" s="6" t="str">
        <f>IF(C11="-","-",INDEX(Settings!$C$6:$C$37,C11))</f>
        <v>Silver Rangers</v>
      </c>
      <c r="E11" s="6">
        <f>IF(C11="-","-",COUNTIFS(Fixture!$F$8:$F$1750,D11,FixtureCalc!$G$4:$G$1746,"Yes") + COUNTIFS(Fixture!$J$8:$J$1750,D11,FixtureCalc!$G$4:$G$1746,"Yes"))</f>
        <v>17</v>
      </c>
      <c r="F11" s="6">
        <f>IF(C11="-","-",COUNTIFS(Fixture!$F$8:$F$1750,D11,FixtureCalc!$H$4:$H$1746,Settings!$G$7) + COUNTIFS(Fixture!$J$8:$J$1750,D11,FixtureCalc!$I$4:$I$1746,Settings!$G$7))</f>
        <v>4</v>
      </c>
      <c r="G11" s="6">
        <f>IF(C11="-","-",COUNTIFS(Fixture!$F$8:$F$1750,D11,FixtureCalc!$H$4:$H$1746,Settings!$G$8) + COUNTIFS(Fixture!$J$8:$J$1750,D11,FixtureCalc!$I$4:$I$1746,Settings!$G$8))</f>
        <v>4</v>
      </c>
      <c r="H11" s="6">
        <f t="shared" si="2"/>
        <v>9</v>
      </c>
      <c r="I11" s="137">
        <f t="shared" si="3"/>
        <v>0.23529411764705882</v>
      </c>
      <c r="J11" s="6">
        <f>IF(C11="-","-",SUMIF(Fixture!$F$8:$F$1133,D11,Fixture!$G$8:$G$1133) + SUMIF(Fixture!$J$8:$J$1133,D11,Fixture!$I$8:$I$1133))</f>
        <v>25</v>
      </c>
      <c r="K11" s="6">
        <f>IF(C11="-","-",SUMIF(Fixture!$F$8:$F$1133,D11,Fixture!$I$8:$I$1133) + SUMIF(Fixture!$J$8:$J$1133,D11,Fixture!$G$8:$G$1133))</f>
        <v>37</v>
      </c>
      <c r="L11" s="6">
        <f t="shared" si="0"/>
        <v>-12</v>
      </c>
      <c r="M11" s="6">
        <f>IF(C11="-","-",F11*Settings!$G$7 + G11*Settings!$G$8+H11*Settings!$G$9)</f>
        <v>16</v>
      </c>
      <c r="N11" s="31" cm="1">
        <f t="array" ref="N11">IF(C11="-","-",IFERROR(INDEX($C$3:$M$35,ROW(X12)-ROW($X$3),MATCH(Settings!$G$14,StandingsCalc!$C$3:$M$3,0))*10000000000,0) + IFERROR(INDEX($C$3:$M$35,ROW(X12)-ROW($X$3),MATCH(Settings!$G$15,StandingsCalc!$C$3:$M$3,0))*100000000,0) + IFERROR(INDEX($C$3:$M$35,ROW(X12)-ROW($X$3),MATCH(Settings!$G$16,StandingsCalc!$C$3:$M$3,0))*1000000,0)+IFERROR(INDEX($C$3:$M$35,ROW(X12)-ROW($X$3),MATCH(Settings!$G$17,StandingsCalc!$C$3:$M$3,0))*10000,0) +IFERROR(INDEX($C$3:$M$35,ROW(X12)-ROW($X$3),MATCH(Settings!$G$18,StandingsCalc!$C$3:$M$3,0))*100,0) +C11)</f>
        <v>160011779419.76471</v>
      </c>
      <c r="O11" s="6">
        <f t="shared" si="1"/>
        <v>16</v>
      </c>
    </row>
    <row r="12" spans="3:23" x14ac:dyDescent="0.25">
      <c r="C12" s="6">
        <f>IF(C11="-","-",IF(C11+1&lt;=Settings!$Q$5,C11+1,"-"))</f>
        <v>9</v>
      </c>
      <c r="D12" s="6" t="str">
        <f>IF(C12="-","-",INDEX(Settings!$C$6:$C$37,C12))</f>
        <v>Earnest Broncos</v>
      </c>
      <c r="E12" s="6">
        <f>IF(C12="-","-",COUNTIFS(Fixture!$F$8:$F$1750,D12,FixtureCalc!$G$4:$G$1746,"Yes") + COUNTIFS(Fixture!$J$8:$J$1750,D12,FixtureCalc!$G$4:$G$1746,"Yes"))</f>
        <v>17</v>
      </c>
      <c r="F12" s="6">
        <f>IF(C12="-","-",COUNTIFS(Fixture!$F$8:$F$1750,D12,FixtureCalc!$H$4:$H$1746,Settings!$G$7) + COUNTIFS(Fixture!$J$8:$J$1750,D12,FixtureCalc!$I$4:$I$1746,Settings!$G$7))</f>
        <v>2</v>
      </c>
      <c r="G12" s="6">
        <f>IF(C12="-","-",COUNTIFS(Fixture!$F$8:$F$1750,D12,FixtureCalc!$H$4:$H$1746,Settings!$G$8) + COUNTIFS(Fixture!$J$8:$J$1750,D12,FixtureCalc!$I$4:$I$1746,Settings!$G$8))</f>
        <v>9</v>
      </c>
      <c r="H12" s="6">
        <f t="shared" si="2"/>
        <v>6</v>
      </c>
      <c r="I12" s="137">
        <f t="shared" si="3"/>
        <v>0.11764705882352941</v>
      </c>
      <c r="J12" s="6">
        <f>IF(C12="-","-",SUMIF(Fixture!$F$8:$F$1133,D12,Fixture!$G$8:$G$1133) + SUMIF(Fixture!$J$8:$J$1133,D12,Fixture!$I$8:$I$1133))</f>
        <v>34</v>
      </c>
      <c r="K12" s="6">
        <f>IF(C12="-","-",SUMIF(Fixture!$F$8:$F$1133,D12,Fixture!$I$8:$I$1133) + SUMIF(Fixture!$J$8:$J$1133,D12,Fixture!$G$8:$G$1133))</f>
        <v>37</v>
      </c>
      <c r="L12" s="6">
        <f t="shared" si="0"/>
        <v>-3</v>
      </c>
      <c r="M12" s="6">
        <f>IF(C12="-","-",F12*Settings!$G$7 + G12*Settings!$G$8+H12*Settings!$G$9)</f>
        <v>15</v>
      </c>
      <c r="N12" s="31" cm="1">
        <f t="array" ref="N12">IF(C12="-","-",IFERROR(INDEX($C$3:$M$35,ROW(X13)-ROW($X$3),MATCH(Settings!$G$14,StandingsCalc!$C$3:$M$3,0))*10000000000,0) + IFERROR(INDEX($C$3:$M$35,ROW(X13)-ROW($X$3),MATCH(Settings!$G$15,StandingsCalc!$C$3:$M$3,0))*100000000,0) + IFERROR(INDEX($C$3:$M$35,ROW(X13)-ROW($X$3),MATCH(Settings!$G$16,StandingsCalc!$C$3:$M$3,0))*1000000,0)+IFERROR(INDEX($C$3:$M$35,ROW(X13)-ROW($X$3),MATCH(Settings!$G$17,StandingsCalc!$C$3:$M$3,0))*10000,0) +IFERROR(INDEX($C$3:$M$35,ROW(X13)-ROW($X$3),MATCH(Settings!$G$18,StandingsCalc!$C$3:$M$3,0))*100,0) +C12)</f>
        <v>150009104714.88235</v>
      </c>
      <c r="O12" s="6">
        <f t="shared" si="1"/>
        <v>17</v>
      </c>
    </row>
    <row r="13" spans="3:23" x14ac:dyDescent="0.25">
      <c r="C13" s="6">
        <f>IF(C12="-","-",IF(C12+1&lt;=Settings!$Q$5,C12+1,"-"))</f>
        <v>10</v>
      </c>
      <c r="D13" s="6" t="str">
        <f>IF(C13="-","-",INDEX(Settings!$C$6:$C$37,C13))</f>
        <v>Red Sirens</v>
      </c>
      <c r="E13" s="6">
        <f>IF(C13="-","-",COUNTIFS(Fixture!$F$8:$F$1750,D13,FixtureCalc!$G$4:$G$1746,"Yes") + COUNTIFS(Fixture!$J$8:$J$1750,D13,FixtureCalc!$G$4:$G$1746,"Yes"))</f>
        <v>17</v>
      </c>
      <c r="F13" s="6">
        <f>IF(C13="-","-",COUNTIFS(Fixture!$F$8:$F$1750,D13,FixtureCalc!$H$4:$H$1746,Settings!$G$7) + COUNTIFS(Fixture!$J$8:$J$1750,D13,FixtureCalc!$I$4:$I$1746,Settings!$G$7))</f>
        <v>5</v>
      </c>
      <c r="G13" s="6">
        <f>IF(C13="-","-",COUNTIFS(Fixture!$F$8:$F$1750,D13,FixtureCalc!$H$4:$H$1746,Settings!$G$8) + COUNTIFS(Fixture!$J$8:$J$1750,D13,FixtureCalc!$I$4:$I$1746,Settings!$G$8))</f>
        <v>4</v>
      </c>
      <c r="H13" s="6">
        <f t="shared" si="2"/>
        <v>8</v>
      </c>
      <c r="I13" s="137">
        <f t="shared" si="3"/>
        <v>0.29411764705882354</v>
      </c>
      <c r="J13" s="6">
        <f>IF(C13="-","-",SUMIF(Fixture!$F$8:$F$1133,D13,Fixture!$G$8:$G$1133) + SUMIF(Fixture!$J$8:$J$1133,D13,Fixture!$I$8:$I$1133))</f>
        <v>31</v>
      </c>
      <c r="K13" s="6">
        <f>IF(C13="-","-",SUMIF(Fixture!$F$8:$F$1133,D13,Fixture!$I$8:$I$1133) + SUMIF(Fixture!$J$8:$J$1133,D13,Fixture!$G$8:$G$1133))</f>
        <v>36</v>
      </c>
      <c r="L13" s="6">
        <f t="shared" si="0"/>
        <v>-5</v>
      </c>
      <c r="M13" s="6">
        <f>IF(C13="-","-",F13*Settings!$G$7 + G13*Settings!$G$8+H13*Settings!$G$9)</f>
        <v>19</v>
      </c>
      <c r="N13" s="31" cm="1">
        <f t="array" ref="N13">IF(C13="-","-",IFERROR(INDEX($C$3:$M$35,ROW(X14)-ROW($X$3),MATCH(Settings!$G$14,StandingsCalc!$C$3:$M$3,0))*10000000000,0) + IFERROR(INDEX($C$3:$M$35,ROW(X14)-ROW($X$3),MATCH(Settings!$G$15,StandingsCalc!$C$3:$M$3,0))*100000000,0) + IFERROR(INDEX($C$3:$M$35,ROW(X14)-ROW($X$3),MATCH(Settings!$G$16,StandingsCalc!$C$3:$M$3,0))*1000000,0)+IFERROR(INDEX($C$3:$M$35,ROW(X14)-ROW($X$3),MATCH(Settings!$G$17,StandingsCalc!$C$3:$M$3,0))*10000,0) +IFERROR(INDEX($C$3:$M$35,ROW(X14)-ROW($X$3),MATCH(Settings!$G$18,StandingsCalc!$C$3:$M$3,0))*100,0) +C13)</f>
        <v>190024721774.70587</v>
      </c>
      <c r="O13" s="6">
        <f t="shared" si="1"/>
        <v>10</v>
      </c>
    </row>
    <row r="14" spans="3:23" x14ac:dyDescent="0.25">
      <c r="C14" s="6">
        <f>IF(C13="-","-",IF(C13+1&lt;=Settings!$Q$5,C13+1,"-"))</f>
        <v>11</v>
      </c>
      <c r="D14" s="6" t="str">
        <f>IF(C14="-","-",INDEX(Settings!$C$6:$C$37,C14))</f>
        <v>Haunting Bottle Rockets</v>
      </c>
      <c r="E14" s="6">
        <f>IF(C14="-","-",COUNTIFS(Fixture!$F$8:$F$1750,D14,FixtureCalc!$G$4:$G$1746,"Yes") + COUNTIFS(Fixture!$J$8:$J$1750,D14,FixtureCalc!$G$4:$G$1746,"Yes"))</f>
        <v>17</v>
      </c>
      <c r="F14" s="6">
        <f>IF(C14="-","-",COUNTIFS(Fixture!$F$8:$F$1750,D14,FixtureCalc!$H$4:$H$1746,Settings!$G$7) + COUNTIFS(Fixture!$J$8:$J$1750,D14,FixtureCalc!$I$4:$I$1746,Settings!$G$7))</f>
        <v>10</v>
      </c>
      <c r="G14" s="6">
        <f>IF(C14="-","-",COUNTIFS(Fixture!$F$8:$F$1750,D14,FixtureCalc!$H$4:$H$1746,Settings!$G$8) + COUNTIFS(Fixture!$J$8:$J$1750,D14,FixtureCalc!$I$4:$I$1746,Settings!$G$8))</f>
        <v>4</v>
      </c>
      <c r="H14" s="6">
        <f t="shared" si="2"/>
        <v>3</v>
      </c>
      <c r="I14" s="137">
        <f t="shared" si="3"/>
        <v>0.58823529411764708</v>
      </c>
      <c r="J14" s="6">
        <f>IF(C14="-","-",SUMIF(Fixture!$F$8:$F$1133,D14,Fixture!$G$8:$G$1133) + SUMIF(Fixture!$J$8:$J$1133,D14,Fixture!$I$8:$I$1133))</f>
        <v>43</v>
      </c>
      <c r="K14" s="6">
        <f>IF(C14="-","-",SUMIF(Fixture!$F$8:$F$1133,D14,Fixture!$I$8:$I$1133) + SUMIF(Fixture!$J$8:$J$1133,D14,Fixture!$G$8:$G$1133))</f>
        <v>25</v>
      </c>
      <c r="L14" s="6">
        <f t="shared" si="0"/>
        <v>18</v>
      </c>
      <c r="M14" s="6">
        <f>IF(C14="-","-",F14*Settings!$G$7 + G14*Settings!$G$8+H14*Settings!$G$9)</f>
        <v>34</v>
      </c>
      <c r="N14" s="31" cm="1">
        <f t="array" ref="N14">IF(C14="-","-",IFERROR(INDEX($C$3:$M$35,ROW(X15)-ROW($X$3),MATCH(Settings!$G$14,StandingsCalc!$C$3:$M$3,0))*10000000000,0) + IFERROR(INDEX($C$3:$M$35,ROW(X15)-ROW($X$3),MATCH(Settings!$G$15,StandingsCalc!$C$3:$M$3,0))*100000000,0) + IFERROR(INDEX($C$3:$M$35,ROW(X15)-ROW($X$3),MATCH(Settings!$G$16,StandingsCalc!$C$3:$M$3,0))*1000000,0)+IFERROR(INDEX($C$3:$M$35,ROW(X15)-ROW($X$3),MATCH(Settings!$G$17,StandingsCalc!$C$3:$M$3,0))*10000,0) +IFERROR(INDEX($C$3:$M$35,ROW(X15)-ROW($X$3),MATCH(Settings!$G$18,StandingsCalc!$C$3:$M$3,0))*100,0) +C14)</f>
        <v>340077253540.41174</v>
      </c>
      <c r="O14" s="6">
        <f t="shared" si="1"/>
        <v>3</v>
      </c>
    </row>
    <row r="15" spans="3:23" x14ac:dyDescent="0.25">
      <c r="C15" s="6">
        <f>IF(C14="-","-",IF(C14+1&lt;=Settings!$Q$5,C14+1,"-"))</f>
        <v>12</v>
      </c>
      <c r="D15" s="6" t="str">
        <f>IF(C15="-","-",INDEX(Settings!$C$6:$C$37,C15))</f>
        <v>Final Green Gazelles</v>
      </c>
      <c r="E15" s="6">
        <f>IF(C15="-","-",COUNTIFS(Fixture!$F$8:$F$1750,D15,FixtureCalc!$G$4:$G$1746,"Yes") + COUNTIFS(Fixture!$J$8:$J$1750,D15,FixtureCalc!$G$4:$G$1746,"Yes"))</f>
        <v>17</v>
      </c>
      <c r="F15" s="6">
        <f>IF(C15="-","-",COUNTIFS(Fixture!$F$8:$F$1750,D15,FixtureCalc!$H$4:$H$1746,Settings!$G$7) + COUNTIFS(Fixture!$J$8:$J$1750,D15,FixtureCalc!$I$4:$I$1746,Settings!$G$7))</f>
        <v>3</v>
      </c>
      <c r="G15" s="6">
        <f>IF(C15="-","-",COUNTIFS(Fixture!$F$8:$F$1750,D15,FixtureCalc!$H$4:$H$1746,Settings!$G$8) + COUNTIFS(Fixture!$J$8:$J$1750,D15,FixtureCalc!$I$4:$I$1746,Settings!$G$8))</f>
        <v>5</v>
      </c>
      <c r="H15" s="6">
        <f t="shared" si="2"/>
        <v>9</v>
      </c>
      <c r="I15" s="137">
        <f t="shared" si="3"/>
        <v>0.17647058823529413</v>
      </c>
      <c r="J15" s="6">
        <f>IF(C15="-","-",SUMIF(Fixture!$F$8:$F$1133,D15,Fixture!$G$8:$G$1133) + SUMIF(Fixture!$J$8:$J$1133,D15,Fixture!$I$8:$I$1133))</f>
        <v>32</v>
      </c>
      <c r="K15" s="6">
        <f>IF(C15="-","-",SUMIF(Fixture!$F$8:$F$1133,D15,Fixture!$I$8:$I$1133) + SUMIF(Fixture!$J$8:$J$1133,D15,Fixture!$G$8:$G$1133))</f>
        <v>42</v>
      </c>
      <c r="L15" s="6">
        <f t="shared" si="0"/>
        <v>-10</v>
      </c>
      <c r="M15" s="6">
        <f>IF(C15="-","-",F15*Settings!$G$7 + G15*Settings!$G$8+H15*Settings!$G$9)</f>
        <v>14</v>
      </c>
      <c r="N15" s="31" cm="1">
        <f t="array" ref="N15">IF(C15="-","-",IFERROR(INDEX($C$3:$M$35,ROW(X16)-ROW($X$3),MATCH(Settings!$G$14,StandingsCalc!$C$3:$M$3,0))*10000000000,0) + IFERROR(INDEX($C$3:$M$35,ROW(X16)-ROW($X$3),MATCH(Settings!$G$15,StandingsCalc!$C$3:$M$3,0))*100000000,0) + IFERROR(INDEX($C$3:$M$35,ROW(X16)-ROW($X$3),MATCH(Settings!$G$16,StandingsCalc!$C$3:$M$3,0))*1000000,0)+IFERROR(INDEX($C$3:$M$35,ROW(X16)-ROW($X$3),MATCH(Settings!$G$17,StandingsCalc!$C$3:$M$3,0))*10000,0) +IFERROR(INDEX($C$3:$M$35,ROW(X16)-ROW($X$3),MATCH(Settings!$G$18,StandingsCalc!$C$3:$M$3,0))*100,0) +C15)</f>
        <v>140007967070.82352</v>
      </c>
      <c r="O15" s="6">
        <f t="shared" si="1"/>
        <v>18</v>
      </c>
    </row>
    <row r="16" spans="3:23" x14ac:dyDescent="0.25">
      <c r="C16" s="6">
        <f>IF(C15="-","-",IF(C15+1&lt;=Settings!$Q$5,C15+1,"-"))</f>
        <v>13</v>
      </c>
      <c r="D16" s="6" t="str">
        <f>IF(C16="-","-",INDEX(Settings!$C$6:$C$37,C16))</f>
        <v>Mighty Patriots</v>
      </c>
      <c r="E16" s="6">
        <f>IF(C16="-","-",COUNTIFS(Fixture!$F$8:$F$1750,D16,FixtureCalc!$G$4:$G$1746,"Yes") + COUNTIFS(Fixture!$J$8:$J$1750,D16,FixtureCalc!$G$4:$G$1746,"Yes"))</f>
        <v>17</v>
      </c>
      <c r="F16" s="6">
        <f>IF(C16="-","-",COUNTIFS(Fixture!$F$8:$F$1750,D16,FixtureCalc!$H$4:$H$1746,Settings!$G$7) + COUNTIFS(Fixture!$J$8:$J$1750,D16,FixtureCalc!$I$4:$I$1746,Settings!$G$7))</f>
        <v>7</v>
      </c>
      <c r="G16" s="6">
        <f>IF(C16="-","-",COUNTIFS(Fixture!$F$8:$F$1750,D16,FixtureCalc!$H$4:$H$1746,Settings!$G$8) + COUNTIFS(Fixture!$J$8:$J$1750,D16,FixtureCalc!$I$4:$I$1746,Settings!$G$8))</f>
        <v>3</v>
      </c>
      <c r="H16" s="6">
        <f t="shared" si="2"/>
        <v>7</v>
      </c>
      <c r="I16" s="137">
        <f t="shared" si="3"/>
        <v>0.41176470588235292</v>
      </c>
      <c r="J16" s="6">
        <f>IF(C16="-","-",SUMIF(Fixture!$F$8:$F$1133,D16,Fixture!$G$8:$G$1133) + SUMIF(Fixture!$J$8:$J$1133,D16,Fixture!$I$8:$I$1133))</f>
        <v>26</v>
      </c>
      <c r="K16" s="6">
        <f>IF(C16="-","-",SUMIF(Fixture!$F$8:$F$1133,D16,Fixture!$I$8:$I$1133) + SUMIF(Fixture!$J$8:$J$1133,D16,Fixture!$G$8:$G$1133))</f>
        <v>29</v>
      </c>
      <c r="L16" s="6">
        <f t="shared" si="0"/>
        <v>-3</v>
      </c>
      <c r="M16" s="6">
        <f>IF(C16="-","-",F16*Settings!$G$7 + G16*Settings!$G$8+H16*Settings!$G$9)</f>
        <v>24</v>
      </c>
      <c r="N16" s="31" cm="1">
        <f t="array" ref="N16">IF(C16="-","-",IFERROR(INDEX($C$3:$M$35,ROW(X17)-ROW($X$3),MATCH(Settings!$G$14,StandingsCalc!$C$3:$M$3,0))*10000000000,0) + IFERROR(INDEX($C$3:$M$35,ROW(X17)-ROW($X$3),MATCH(Settings!$G$15,StandingsCalc!$C$3:$M$3,0))*100000000,0) + IFERROR(INDEX($C$3:$M$35,ROW(X17)-ROW($X$3),MATCH(Settings!$G$16,StandingsCalc!$C$3:$M$3,0))*1000000,0)+IFERROR(INDEX($C$3:$M$35,ROW(X17)-ROW($X$3),MATCH(Settings!$G$17,StandingsCalc!$C$3:$M$3,0))*10000,0) +IFERROR(INDEX($C$3:$M$35,ROW(X17)-ROW($X$3),MATCH(Settings!$G$18,StandingsCalc!$C$3:$M$3,0))*100,0) +C16)</f>
        <v>240038436483.58823</v>
      </c>
      <c r="O16" s="6">
        <f t="shared" si="1"/>
        <v>8</v>
      </c>
    </row>
    <row r="17" spans="3:15" x14ac:dyDescent="0.25">
      <c r="C17" s="6">
        <f>IF(C16="-","-",IF(C16+1&lt;=Settings!$Q$5,C16+1,"-"))</f>
        <v>14</v>
      </c>
      <c r="D17" s="6" t="str">
        <f>IF(C17="-","-",INDEX(Settings!$C$6:$C$37,C17))</f>
        <v>The Krakens</v>
      </c>
      <c r="E17" s="6">
        <f>IF(C17="-","-",COUNTIFS(Fixture!$F$8:$F$1750,D17,FixtureCalc!$G$4:$G$1746,"Yes") + COUNTIFS(Fixture!$J$8:$J$1750,D17,FixtureCalc!$G$4:$G$1746,"Yes"))</f>
        <v>17</v>
      </c>
      <c r="F17" s="6">
        <f>IF(C17="-","-",COUNTIFS(Fixture!$F$8:$F$1750,D17,FixtureCalc!$H$4:$H$1746,Settings!$G$7) + COUNTIFS(Fixture!$J$8:$J$1750,D17,FixtureCalc!$I$4:$I$1746,Settings!$G$7))</f>
        <v>4</v>
      </c>
      <c r="G17" s="6">
        <f>IF(C17="-","-",COUNTIFS(Fixture!$F$8:$F$1750,D17,FixtureCalc!$H$4:$H$1746,Settings!$G$8) + COUNTIFS(Fixture!$J$8:$J$1750,D17,FixtureCalc!$I$4:$I$1746,Settings!$G$8))</f>
        <v>5</v>
      </c>
      <c r="H17" s="6">
        <f t="shared" si="2"/>
        <v>8</v>
      </c>
      <c r="I17" s="137">
        <f t="shared" si="3"/>
        <v>0.23529411764705882</v>
      </c>
      <c r="J17" s="6">
        <f>IF(C17="-","-",SUMIF(Fixture!$F$8:$F$1133,D17,Fixture!$G$8:$G$1133) + SUMIF(Fixture!$J$8:$J$1133,D17,Fixture!$I$8:$I$1133))</f>
        <v>35</v>
      </c>
      <c r="K17" s="6">
        <f>IF(C17="-","-",SUMIF(Fixture!$F$8:$F$1133,D17,Fixture!$I$8:$I$1133) + SUMIF(Fixture!$J$8:$J$1133,D17,Fixture!$G$8:$G$1133))</f>
        <v>44</v>
      </c>
      <c r="L17" s="6">
        <f t="shared" si="0"/>
        <v>-9</v>
      </c>
      <c r="M17" s="6">
        <f>IF(C17="-","-",F17*Settings!$G$7 + G17*Settings!$G$8+H17*Settings!$G$9)</f>
        <v>17</v>
      </c>
      <c r="N17" s="31" cm="1">
        <f t="array" ref="N17">IF(C17="-","-",IFERROR(INDEX($C$3:$M$35,ROW(X18)-ROW($X$3),MATCH(Settings!$G$14,StandingsCalc!$C$3:$M$3,0))*10000000000,0) + IFERROR(INDEX($C$3:$M$35,ROW(X18)-ROW($X$3),MATCH(Settings!$G$15,StandingsCalc!$C$3:$M$3,0))*100000000,0) + IFERROR(INDEX($C$3:$M$35,ROW(X18)-ROW($X$3),MATCH(Settings!$G$16,StandingsCalc!$C$3:$M$3,0))*1000000,0)+IFERROR(INDEX($C$3:$M$35,ROW(X18)-ROW($X$3),MATCH(Settings!$G$17,StandingsCalc!$C$3:$M$3,0))*10000,0) +IFERROR(INDEX($C$3:$M$35,ROW(X18)-ROW($X$3),MATCH(Settings!$G$18,StandingsCalc!$C$3:$M$3,0))*100,0) +C17)</f>
        <v>170014879425.76471</v>
      </c>
      <c r="O17" s="6">
        <f t="shared" si="1"/>
        <v>14</v>
      </c>
    </row>
    <row r="18" spans="3:15" x14ac:dyDescent="0.25">
      <c r="C18" s="6">
        <f>IF(C17="-","-",IF(C17+1&lt;=Settings!$Q$5,C17+1,"-"))</f>
        <v>15</v>
      </c>
      <c r="D18" s="6" t="str">
        <f>IF(C18="-","-",INDEX(Settings!$C$6:$C$37,C18))</f>
        <v>Northern Tan Whackers</v>
      </c>
      <c r="E18" s="6">
        <f>IF(C18="-","-",COUNTIFS(Fixture!$F$8:$F$1750,D18,FixtureCalc!$G$4:$G$1746,"Yes") + COUNTIFS(Fixture!$J$8:$J$1750,D18,FixtureCalc!$G$4:$G$1746,"Yes"))</f>
        <v>17</v>
      </c>
      <c r="F18" s="6">
        <f>IF(C18="-","-",COUNTIFS(Fixture!$F$8:$F$1750,D18,FixtureCalc!$H$4:$H$1746,Settings!$G$7) + COUNTIFS(Fixture!$J$8:$J$1750,D18,FixtureCalc!$I$4:$I$1746,Settings!$G$7))</f>
        <v>12</v>
      </c>
      <c r="G18" s="6">
        <f>IF(C18="-","-",COUNTIFS(Fixture!$F$8:$F$1750,D18,FixtureCalc!$H$4:$H$1746,Settings!$G$8) + COUNTIFS(Fixture!$J$8:$J$1750,D18,FixtureCalc!$I$4:$I$1746,Settings!$G$8))</f>
        <v>5</v>
      </c>
      <c r="H18" s="6">
        <f t="shared" si="2"/>
        <v>0</v>
      </c>
      <c r="I18" s="137">
        <f t="shared" si="3"/>
        <v>0.70588235294117652</v>
      </c>
      <c r="J18" s="6">
        <f>IF(C18="-","-",SUMIF(Fixture!$F$8:$F$1133,D18,Fixture!$G$8:$G$1133) + SUMIF(Fixture!$J$8:$J$1133,D18,Fixture!$I$8:$I$1133))</f>
        <v>46</v>
      </c>
      <c r="K18" s="6">
        <f>IF(C18="-","-",SUMIF(Fixture!$F$8:$F$1133,D18,Fixture!$I$8:$I$1133) + SUMIF(Fixture!$J$8:$J$1133,D18,Fixture!$G$8:$G$1133))</f>
        <v>22</v>
      </c>
      <c r="L18" s="6">
        <f t="shared" si="0"/>
        <v>24</v>
      </c>
      <c r="M18" s="6">
        <f>IF(C18="-","-",F18*Settings!$G$7 + G18*Settings!$G$8+H18*Settings!$G$9)</f>
        <v>41</v>
      </c>
      <c r="N18" s="31" cm="1">
        <f t="array" ref="N18">IF(C18="-","-",IFERROR(INDEX($C$3:$M$35,ROW(X19)-ROW($X$3),MATCH(Settings!$G$14,StandingsCalc!$C$3:$M$3,0))*10000000000,0) + IFERROR(INDEX($C$3:$M$35,ROW(X19)-ROW($X$3),MATCH(Settings!$G$15,StandingsCalc!$C$3:$M$3,0))*100000000,0) + IFERROR(INDEX($C$3:$M$35,ROW(X19)-ROW($X$3),MATCH(Settings!$G$16,StandingsCalc!$C$3:$M$3,0))*1000000,0)+IFERROR(INDEX($C$3:$M$35,ROW(X19)-ROW($X$3),MATCH(Settings!$G$17,StandingsCalc!$C$3:$M$3,0))*10000,0) +IFERROR(INDEX($C$3:$M$35,ROW(X19)-ROW($X$3),MATCH(Settings!$G$18,StandingsCalc!$C$3:$M$3,0))*100,0) +C18)</f>
        <v>410095048250.29413</v>
      </c>
      <c r="O18" s="6">
        <f t="shared" si="1"/>
        <v>1</v>
      </c>
    </row>
    <row r="19" spans="3:15" x14ac:dyDescent="0.25">
      <c r="C19" s="6">
        <f>IF(C18="-","-",IF(C18+1&lt;=Settings!$Q$5,C18+1,"-"))</f>
        <v>16</v>
      </c>
      <c r="D19" s="6" t="str">
        <f>IF(C19="-","-",INDEX(Settings!$C$6:$C$37,C19))</f>
        <v>The Classic</v>
      </c>
      <c r="E19" s="6">
        <f>IF(C19="-","-",COUNTIFS(Fixture!$F$8:$F$1750,D19,FixtureCalc!$G$4:$G$1746,"Yes") + COUNTIFS(Fixture!$J$8:$J$1750,D19,FixtureCalc!$G$4:$G$1746,"Yes"))</f>
        <v>17</v>
      </c>
      <c r="F19" s="6">
        <f>IF(C19="-","-",COUNTIFS(Fixture!$F$8:$F$1750,D19,FixtureCalc!$H$4:$H$1746,Settings!$G$7) + COUNTIFS(Fixture!$J$8:$J$1750,D19,FixtureCalc!$I$4:$I$1746,Settings!$G$7))</f>
        <v>7</v>
      </c>
      <c r="G19" s="6">
        <f>IF(C19="-","-",COUNTIFS(Fixture!$F$8:$F$1750,D19,FixtureCalc!$H$4:$H$1746,Settings!$G$8) + COUNTIFS(Fixture!$J$8:$J$1750,D19,FixtureCalc!$I$4:$I$1746,Settings!$G$8))</f>
        <v>2</v>
      </c>
      <c r="H19" s="6">
        <f t="shared" si="2"/>
        <v>8</v>
      </c>
      <c r="I19" s="137">
        <f t="shared" si="3"/>
        <v>0.41176470588235292</v>
      </c>
      <c r="J19" s="6">
        <f>IF(C19="-","-",SUMIF(Fixture!$F$8:$F$1133,D19,Fixture!$G$8:$G$1133) + SUMIF(Fixture!$J$8:$J$1133,D19,Fixture!$I$8:$I$1133))</f>
        <v>33</v>
      </c>
      <c r="K19" s="6">
        <f>IF(C19="-","-",SUMIF(Fixture!$F$8:$F$1133,D19,Fixture!$I$8:$I$1133) + SUMIF(Fixture!$J$8:$J$1133,D19,Fixture!$G$8:$G$1133))</f>
        <v>32</v>
      </c>
      <c r="L19" s="6">
        <f t="shared" si="0"/>
        <v>1</v>
      </c>
      <c r="M19" s="6">
        <f>IF(C19="-","-",F19*Settings!$G$7 + G19*Settings!$G$8+H19*Settings!$G$9)</f>
        <v>23</v>
      </c>
      <c r="N19" s="31" cm="1">
        <f t="array" ref="N19">IF(C19="-","-",IFERROR(INDEX($C$3:$M$35,ROW(X20)-ROW($X$3),MATCH(Settings!$G$14,StandingsCalc!$C$3:$M$3,0))*10000000000,0) + IFERROR(INDEX($C$3:$M$35,ROW(X20)-ROW($X$3),MATCH(Settings!$G$15,StandingsCalc!$C$3:$M$3,0))*100000000,0) + IFERROR(INDEX($C$3:$M$35,ROW(X20)-ROW($X$3),MATCH(Settings!$G$16,StandingsCalc!$C$3:$M$3,0))*1000000,0)+IFERROR(INDEX($C$3:$M$35,ROW(X20)-ROW($X$3),MATCH(Settings!$G$17,StandingsCalc!$C$3:$M$3,0))*10000,0) +IFERROR(INDEX($C$3:$M$35,ROW(X20)-ROW($X$3),MATCH(Settings!$G$18,StandingsCalc!$C$3:$M$3,0))*100,0) +C19)</f>
        <v>230042506486.58823</v>
      </c>
      <c r="O19" s="6">
        <f t="shared" si="1"/>
        <v>9</v>
      </c>
    </row>
    <row r="20" spans="3:15" x14ac:dyDescent="0.25">
      <c r="C20" s="6">
        <f>IF(C19="-","-",IF(C19+1&lt;=Settings!$Q$5,C19+1,"-"))</f>
        <v>17</v>
      </c>
      <c r="D20" s="6" t="str">
        <f>IF(C20="-","-",INDEX(Settings!$C$6:$C$37,C20))</f>
        <v>Defiant Jesters</v>
      </c>
      <c r="E20" s="6">
        <f>IF(C20="-","-",COUNTIFS(Fixture!$F$8:$F$1750,D20,FixtureCalc!$G$4:$G$1746,"Yes") + COUNTIFS(Fixture!$J$8:$J$1750,D20,FixtureCalc!$G$4:$G$1746,"Yes"))</f>
        <v>17</v>
      </c>
      <c r="F20" s="6">
        <f>IF(C20="-","-",COUNTIFS(Fixture!$F$8:$F$1750,D20,FixtureCalc!$H$4:$H$1746,Settings!$G$7) + COUNTIFS(Fixture!$J$8:$J$1750,D20,FixtureCalc!$I$4:$I$1746,Settings!$G$7))</f>
        <v>5</v>
      </c>
      <c r="G20" s="6">
        <f>IF(C20="-","-",COUNTIFS(Fixture!$F$8:$F$1750,D20,FixtureCalc!$H$4:$H$1746,Settings!$G$8) + COUNTIFS(Fixture!$J$8:$J$1750,D20,FixtureCalc!$I$4:$I$1746,Settings!$G$8))</f>
        <v>4</v>
      </c>
      <c r="H20" s="6">
        <f t="shared" si="2"/>
        <v>8</v>
      </c>
      <c r="I20" s="137">
        <f t="shared" si="3"/>
        <v>0.29411764705882354</v>
      </c>
      <c r="J20" s="6">
        <f>IF(C20="-","-",SUMIF(Fixture!$F$8:$F$1133,D20,Fixture!$G$8:$G$1133) + SUMIF(Fixture!$J$8:$J$1133,D20,Fixture!$I$8:$I$1133))</f>
        <v>25</v>
      </c>
      <c r="K20" s="6">
        <f>IF(C20="-","-",SUMIF(Fixture!$F$8:$F$1133,D20,Fixture!$I$8:$I$1133) + SUMIF(Fixture!$J$8:$J$1133,D20,Fixture!$G$8:$G$1133))</f>
        <v>34</v>
      </c>
      <c r="L20" s="6">
        <f t="shared" si="0"/>
        <v>-9</v>
      </c>
      <c r="M20" s="6">
        <f>IF(C20="-","-",F20*Settings!$G$7 + G20*Settings!$G$8+H20*Settings!$G$9)</f>
        <v>19</v>
      </c>
      <c r="N20" s="31" cm="1">
        <f t="array" ref="N20">IF(C20="-","-",IFERROR(INDEX($C$3:$M$35,ROW(X21)-ROW($X$3),MATCH(Settings!$G$14,StandingsCalc!$C$3:$M$3,0))*10000000000,0) + IFERROR(INDEX($C$3:$M$35,ROW(X21)-ROW($X$3),MATCH(Settings!$G$15,StandingsCalc!$C$3:$M$3,0))*100000000,0) + IFERROR(INDEX($C$3:$M$35,ROW(X21)-ROW($X$3),MATCH(Settings!$G$16,StandingsCalc!$C$3:$M$3,0))*1000000,0)+IFERROR(INDEX($C$3:$M$35,ROW(X21)-ROW($X$3),MATCH(Settings!$G$17,StandingsCalc!$C$3:$M$3,0))*10000,0) +IFERROR(INDEX($C$3:$M$35,ROW(X21)-ROW($X$3),MATCH(Settings!$G$18,StandingsCalc!$C$3:$M$3,0))*100,0) +C20)</f>
        <v>190020661781.70587</v>
      </c>
      <c r="O20" s="6">
        <f t="shared" si="1"/>
        <v>11</v>
      </c>
    </row>
    <row r="21" spans="3:15" x14ac:dyDescent="0.25">
      <c r="C21" s="6">
        <f>IF(C20="-","-",IF(C20+1&lt;=Settings!$Q$5,C20+1,"-"))</f>
        <v>18</v>
      </c>
      <c r="D21" s="6" t="str">
        <f>IF(C21="-","-",INDEX(Settings!$C$6:$C$37,C21))</f>
        <v>Unethical Bison</v>
      </c>
      <c r="E21" s="6">
        <f>IF(C21="-","-",COUNTIFS(Fixture!$F$8:$F$1750,D21,FixtureCalc!$G$4:$G$1746,"Yes") + COUNTIFS(Fixture!$J$8:$J$1750,D21,FixtureCalc!$G$4:$G$1746,"Yes"))</f>
        <v>17</v>
      </c>
      <c r="F21" s="6">
        <f>IF(C21="-","-",COUNTIFS(Fixture!$F$8:$F$1750,D21,FixtureCalc!$H$4:$H$1746,Settings!$G$7) + COUNTIFS(Fixture!$J$8:$J$1750,D21,FixtureCalc!$I$4:$I$1746,Settings!$G$7))</f>
        <v>5</v>
      </c>
      <c r="G21" s="6">
        <f>IF(C21="-","-",COUNTIFS(Fixture!$F$8:$F$1750,D21,FixtureCalc!$H$4:$H$1746,Settings!$G$8) + COUNTIFS(Fixture!$J$8:$J$1750,D21,FixtureCalc!$I$4:$I$1746,Settings!$G$8))</f>
        <v>1</v>
      </c>
      <c r="H21" s="6">
        <f t="shared" si="2"/>
        <v>11</v>
      </c>
      <c r="I21" s="137">
        <f t="shared" si="3"/>
        <v>0.29411764705882354</v>
      </c>
      <c r="J21" s="6">
        <f>IF(C21="-","-",SUMIF(Fixture!$F$8:$F$1133,D21,Fixture!$G$8:$G$1133) + SUMIF(Fixture!$J$8:$J$1133,D21,Fixture!$I$8:$I$1133))</f>
        <v>24</v>
      </c>
      <c r="K21" s="6">
        <f>IF(C21="-","-",SUMIF(Fixture!$F$8:$F$1133,D21,Fixture!$I$8:$I$1133) + SUMIF(Fixture!$J$8:$J$1133,D21,Fixture!$G$8:$G$1133))</f>
        <v>35</v>
      </c>
      <c r="L21" s="6">
        <f t="shared" si="0"/>
        <v>-11</v>
      </c>
      <c r="M21" s="6">
        <f>IF(C21="-","-",F21*Settings!$G$7 + G21*Settings!$G$8+H21*Settings!$G$9)</f>
        <v>16</v>
      </c>
      <c r="N21" s="31" cm="1">
        <f t="array" ref="N21">IF(C21="-","-",IFERROR(INDEX($C$3:$M$35,ROW(X22)-ROW($X$3),MATCH(Settings!$G$14,StandingsCalc!$C$3:$M$3,0))*10000000000,0) + IFERROR(INDEX($C$3:$M$35,ROW(X22)-ROW($X$3),MATCH(Settings!$G$15,StandingsCalc!$C$3:$M$3,0))*100000000,0) + IFERROR(INDEX($C$3:$M$35,ROW(X22)-ROW($X$3),MATCH(Settings!$G$16,StandingsCalc!$C$3:$M$3,0))*1000000,0)+IFERROR(INDEX($C$3:$M$35,ROW(X22)-ROW($X$3),MATCH(Settings!$G$17,StandingsCalc!$C$3:$M$3,0))*10000,0) +IFERROR(INDEX($C$3:$M$35,ROW(X22)-ROW($X$3),MATCH(Settings!$G$18,StandingsCalc!$C$3:$M$3,0))*100,0) +C21)</f>
        <v>160018651782.70587</v>
      </c>
      <c r="O21" s="6">
        <f t="shared" si="1"/>
        <v>15</v>
      </c>
    </row>
    <row r="22" spans="3:15" x14ac:dyDescent="0.25">
      <c r="C22" s="6" t="str">
        <f>IF(C21="-","-",IF(C21+1&lt;=Settings!$Q$5,C21+1,"-"))</f>
        <v>-</v>
      </c>
      <c r="D22" s="6" t="str">
        <f>IF(C22="-","-",INDEX(Settings!$C$6:$C$37,C22))</f>
        <v>-</v>
      </c>
      <c r="E22" s="6" t="str">
        <f>IF(C22="-","-",COUNTIFS(Fixture!$F$8:$F$1750,D22,FixtureCalc!$G$4:$G$1746,"Yes") + COUNTIFS(Fixture!$J$8:$J$1750,D22,FixtureCalc!$G$4:$G$1746,"Yes"))</f>
        <v>-</v>
      </c>
      <c r="F22" s="6" t="str">
        <f>IF(C22="-","-",COUNTIFS(Fixture!$F$8:$F$1750,D22,FixtureCalc!$H$4:$H$1746,Settings!$G$7) + COUNTIFS(Fixture!$J$8:$J$1750,D22,FixtureCalc!$I$4:$I$1746,Settings!$G$7))</f>
        <v>-</v>
      </c>
      <c r="G22" s="6" t="str">
        <f>IF(C22="-","-",COUNTIFS(Fixture!$F$8:$F$1750,D22,FixtureCalc!$H$4:$H$1746,Settings!$G$8) + COUNTIFS(Fixture!$J$8:$J$1750,D22,FixtureCalc!$I$4:$I$1746,Settings!$G$8))</f>
        <v>-</v>
      </c>
      <c r="H22" s="6" t="str">
        <f t="shared" si="2"/>
        <v>-</v>
      </c>
      <c r="I22" s="137" t="str">
        <f t="shared" si="3"/>
        <v/>
      </c>
      <c r="J22" s="6" t="str">
        <f>IF(C22="-","-",SUMIF(Fixture!$F$8:$F$1133,D22,Fixture!$G$8:$G$1133) + SUMIF(Fixture!$J$8:$J$1133,D22,Fixture!$I$8:$I$1133))</f>
        <v>-</v>
      </c>
      <c r="K22" s="6" t="str">
        <f>IF(C22="-","-",SUMIF(Fixture!$F$8:$F$1133,D22,Fixture!$I$8:$I$1133) + SUMIF(Fixture!$J$8:$J$1133,D22,Fixture!$G$8:$G$1133))</f>
        <v>-</v>
      </c>
      <c r="L22" s="6" t="str">
        <f t="shared" si="0"/>
        <v>-</v>
      </c>
      <c r="M22" s="6" t="str">
        <f>IF(C22="-","-",F22*Settings!$G$7 + G22*Settings!$G$8+H22*Settings!$G$9)</f>
        <v>-</v>
      </c>
      <c r="N22" s="31" t="str" cm="1">
        <f t="array" ref="N22">IF(C22="-","-",IFERROR(INDEX($C$3:$M$35,ROW(X23)-ROW($X$3),MATCH(Settings!$G$14,StandingsCalc!$C$3:$M$3,0))*10000000000,0) + IFERROR(INDEX($C$3:$M$35,ROW(X23)-ROW($X$3),MATCH(Settings!$G$15,StandingsCalc!$C$3:$M$3,0))*100000000,0) + IFERROR(INDEX($C$3:$M$35,ROW(X23)-ROW($X$3),MATCH(Settings!$G$16,StandingsCalc!$C$3:$M$3,0))*1000000,0)+IFERROR(INDEX($C$3:$M$35,ROW(X23)-ROW($X$3),MATCH(Settings!$G$17,StandingsCalc!$C$3:$M$3,0))*10000,0) +IFERROR(INDEX($C$3:$M$35,ROW(X23)-ROW($X$3),MATCH(Settings!$G$18,StandingsCalc!$C$3:$M$3,0))*100,0) +C22)</f>
        <v>-</v>
      </c>
      <c r="O22" s="6" t="str">
        <f t="shared" si="1"/>
        <v>-</v>
      </c>
    </row>
    <row r="23" spans="3:15" x14ac:dyDescent="0.25">
      <c r="C23" s="6" t="str">
        <f>IF(C22="-","-",IF(C22+1&lt;=Settings!$Q$5,C22+1,"-"))</f>
        <v>-</v>
      </c>
      <c r="D23" s="6" t="str">
        <f>IF(C23="-","-",INDEX(Settings!$C$6:$C$37,C23))</f>
        <v>-</v>
      </c>
      <c r="E23" s="6" t="str">
        <f>IF(C23="-","-",COUNTIFS(Fixture!$F$8:$F$1750,D23,FixtureCalc!$G$4:$G$1746,"Yes") + COUNTIFS(Fixture!$J$8:$J$1750,D23,FixtureCalc!$G$4:$G$1746,"Yes"))</f>
        <v>-</v>
      </c>
      <c r="F23" s="6" t="str">
        <f>IF(C23="-","-",COUNTIFS(Fixture!$F$8:$F$1750,D23,FixtureCalc!$H$4:$H$1746,Settings!$G$7) + COUNTIFS(Fixture!$J$8:$J$1750,D23,FixtureCalc!$I$4:$I$1746,Settings!$G$7))</f>
        <v>-</v>
      </c>
      <c r="G23" s="6" t="str">
        <f>IF(C23="-","-",COUNTIFS(Fixture!$F$8:$F$1750,D23,FixtureCalc!$H$4:$H$1746,Settings!$G$8) + COUNTIFS(Fixture!$J$8:$J$1750,D23,FixtureCalc!$I$4:$I$1746,Settings!$G$8))</f>
        <v>-</v>
      </c>
      <c r="H23" s="6" t="str">
        <f t="shared" si="2"/>
        <v>-</v>
      </c>
      <c r="I23" s="137" t="str">
        <f t="shared" si="3"/>
        <v/>
      </c>
      <c r="J23" s="6" t="str">
        <f>IF(C23="-","-",SUMIF(Fixture!$F$8:$F$1133,D23,Fixture!$G$8:$G$1133) + SUMIF(Fixture!$J$8:$J$1133,D23,Fixture!$I$8:$I$1133))</f>
        <v>-</v>
      </c>
      <c r="K23" s="6" t="str">
        <f>IF(C23="-","-",SUMIF(Fixture!$F$8:$F$1133,D23,Fixture!$I$8:$I$1133) + SUMIF(Fixture!$J$8:$J$1133,D23,Fixture!$G$8:$G$1133))</f>
        <v>-</v>
      </c>
      <c r="L23" s="6" t="str">
        <f t="shared" si="0"/>
        <v>-</v>
      </c>
      <c r="M23" s="6" t="str">
        <f>IF(C23="-","-",F23*Settings!$G$7 + G23*Settings!$G$8+H23*Settings!$G$9)</f>
        <v>-</v>
      </c>
      <c r="N23" s="31" t="str" cm="1">
        <f t="array" ref="N23">IF(C23="-","-",IFERROR(INDEX($C$3:$M$35,ROW(X24)-ROW($X$3),MATCH(Settings!$G$14,StandingsCalc!$C$3:$M$3,0))*10000000000,0) + IFERROR(INDEX($C$3:$M$35,ROW(X24)-ROW($X$3),MATCH(Settings!$G$15,StandingsCalc!$C$3:$M$3,0))*100000000,0) + IFERROR(INDEX($C$3:$M$35,ROW(X24)-ROW($X$3),MATCH(Settings!$G$16,StandingsCalc!$C$3:$M$3,0))*1000000,0)+IFERROR(INDEX($C$3:$M$35,ROW(X24)-ROW($X$3),MATCH(Settings!$G$17,StandingsCalc!$C$3:$M$3,0))*10000,0) +IFERROR(INDEX($C$3:$M$35,ROW(X24)-ROW($X$3),MATCH(Settings!$G$18,StandingsCalc!$C$3:$M$3,0))*100,0) +C23)</f>
        <v>-</v>
      </c>
      <c r="O23" s="6" t="str">
        <f t="shared" si="1"/>
        <v>-</v>
      </c>
    </row>
    <row r="24" spans="3:15" x14ac:dyDescent="0.25">
      <c r="C24" s="6" t="str">
        <f>IF(C23="-","-",IF(C23+1&lt;=Settings!$Q$5,C23+1,"-"))</f>
        <v>-</v>
      </c>
      <c r="D24" s="6" t="str">
        <f>IF(C24="-","-",INDEX(Settings!$C$6:$C$37,C24))</f>
        <v>-</v>
      </c>
      <c r="E24" s="6" t="str">
        <f>IF(C24="-","-",COUNTIFS(Fixture!$F$8:$F$1750,D24,FixtureCalc!$G$4:$G$1746,"Yes") + COUNTIFS(Fixture!$J$8:$J$1750,D24,FixtureCalc!$G$4:$G$1746,"Yes"))</f>
        <v>-</v>
      </c>
      <c r="F24" s="6" t="str">
        <f>IF(C24="-","-",COUNTIFS(Fixture!$F$8:$F$1750,D24,FixtureCalc!$H$4:$H$1746,Settings!$G$7) + COUNTIFS(Fixture!$J$8:$J$1750,D24,FixtureCalc!$I$4:$I$1746,Settings!$G$7))</f>
        <v>-</v>
      </c>
      <c r="G24" s="6" t="str">
        <f>IF(C24="-","-",COUNTIFS(Fixture!$F$8:$F$1750,D24,FixtureCalc!$H$4:$H$1746,Settings!$G$8) + COUNTIFS(Fixture!$J$8:$J$1750,D24,FixtureCalc!$I$4:$I$1746,Settings!$G$8))</f>
        <v>-</v>
      </c>
      <c r="H24" s="6" t="str">
        <f t="shared" si="2"/>
        <v>-</v>
      </c>
      <c r="I24" s="137" t="str">
        <f t="shared" si="3"/>
        <v/>
      </c>
      <c r="J24" s="6" t="str">
        <f>IF(C24="-","-",SUMIF(Fixture!$F$8:$F$1133,D24,Fixture!$G$8:$G$1133) + SUMIF(Fixture!$J$8:$J$1133,D24,Fixture!$I$8:$I$1133))</f>
        <v>-</v>
      </c>
      <c r="K24" s="6" t="str">
        <f>IF(C24="-","-",SUMIF(Fixture!$F$8:$F$1133,D24,Fixture!$I$8:$I$1133) + SUMIF(Fixture!$J$8:$J$1133,D24,Fixture!$G$8:$G$1133))</f>
        <v>-</v>
      </c>
      <c r="L24" s="6" t="str">
        <f t="shared" si="0"/>
        <v>-</v>
      </c>
      <c r="M24" s="6" t="str">
        <f>IF(C24="-","-",F24*Settings!$G$7 + G24*Settings!$G$8+H24*Settings!$G$9)</f>
        <v>-</v>
      </c>
      <c r="N24" s="31" t="str" cm="1">
        <f t="array" ref="N24">IF(C24="-","-",IFERROR(INDEX($C$3:$M$35,ROW(X25)-ROW($X$3),MATCH(Settings!$G$14,StandingsCalc!$C$3:$M$3,0))*10000000000,0) + IFERROR(INDEX($C$3:$M$35,ROW(X25)-ROW($X$3),MATCH(Settings!$G$15,StandingsCalc!$C$3:$M$3,0))*100000000,0) + IFERROR(INDEX($C$3:$M$35,ROW(X25)-ROW($X$3),MATCH(Settings!$G$16,StandingsCalc!$C$3:$M$3,0))*1000000,0)+IFERROR(INDEX($C$3:$M$35,ROW(X25)-ROW($X$3),MATCH(Settings!$G$17,StandingsCalc!$C$3:$M$3,0))*10000,0) +IFERROR(INDEX($C$3:$M$35,ROW(X25)-ROW($X$3),MATCH(Settings!$G$18,StandingsCalc!$C$3:$M$3,0))*100,0) +C24)</f>
        <v>-</v>
      </c>
      <c r="O24" s="6" t="str">
        <f t="shared" si="1"/>
        <v>-</v>
      </c>
    </row>
    <row r="25" spans="3:15" x14ac:dyDescent="0.25">
      <c r="C25" s="6" t="str">
        <f>IF(C24="-","-",IF(C24+1&lt;=Settings!$Q$5,C24+1,"-"))</f>
        <v>-</v>
      </c>
      <c r="D25" s="6" t="str">
        <f>IF(C25="-","-",INDEX(Settings!$C$6:$C$37,C25))</f>
        <v>-</v>
      </c>
      <c r="E25" s="6" t="str">
        <f>IF(C25="-","-",COUNTIFS(Fixture!$F$8:$F$1750,D25,FixtureCalc!$G$4:$G$1746,"Yes") + COUNTIFS(Fixture!$J$8:$J$1750,D25,FixtureCalc!$G$4:$G$1746,"Yes"))</f>
        <v>-</v>
      </c>
      <c r="F25" s="6" t="str">
        <f>IF(C25="-","-",COUNTIFS(Fixture!$F$8:$F$1750,D25,FixtureCalc!$H$4:$H$1746,Settings!$G$7) + COUNTIFS(Fixture!$J$8:$J$1750,D25,FixtureCalc!$I$4:$I$1746,Settings!$G$7))</f>
        <v>-</v>
      </c>
      <c r="G25" s="6" t="str">
        <f>IF(C25="-","-",COUNTIFS(Fixture!$F$8:$F$1750,D25,FixtureCalc!$H$4:$H$1746,Settings!$G$8) + COUNTIFS(Fixture!$J$8:$J$1750,D25,FixtureCalc!$I$4:$I$1746,Settings!$G$8))</f>
        <v>-</v>
      </c>
      <c r="H25" s="6" t="str">
        <f t="shared" si="2"/>
        <v>-</v>
      </c>
      <c r="I25" s="137" t="str">
        <f t="shared" si="3"/>
        <v/>
      </c>
      <c r="J25" s="6" t="str">
        <f>IF(C25="-","-",SUMIF(Fixture!$F$8:$F$1133,D25,Fixture!$G$8:$G$1133) + SUMIF(Fixture!$J$8:$J$1133,D25,Fixture!$I$8:$I$1133))</f>
        <v>-</v>
      </c>
      <c r="K25" s="6" t="str">
        <f>IF(C25="-","-",SUMIF(Fixture!$F$8:$F$1133,D25,Fixture!$I$8:$I$1133) + SUMIF(Fixture!$J$8:$J$1133,D25,Fixture!$G$8:$G$1133))</f>
        <v>-</v>
      </c>
      <c r="L25" s="6" t="str">
        <f t="shared" si="0"/>
        <v>-</v>
      </c>
      <c r="M25" s="6" t="str">
        <f>IF(C25="-","-",F25*Settings!$G$7 + G25*Settings!$G$8+H25*Settings!$G$9)</f>
        <v>-</v>
      </c>
      <c r="N25" s="31" t="str" cm="1">
        <f t="array" ref="N25">IF(C25="-","-",IFERROR(INDEX($C$3:$M$35,ROW(X26)-ROW($X$3),MATCH(Settings!$G$14,StandingsCalc!$C$3:$M$3,0))*10000000000,0) + IFERROR(INDEX($C$3:$M$35,ROW(X26)-ROW($X$3),MATCH(Settings!$G$15,StandingsCalc!$C$3:$M$3,0))*100000000,0) + IFERROR(INDEX($C$3:$M$35,ROW(X26)-ROW($X$3),MATCH(Settings!$G$16,StandingsCalc!$C$3:$M$3,0))*1000000,0)+IFERROR(INDEX($C$3:$M$35,ROW(X26)-ROW($X$3),MATCH(Settings!$G$17,StandingsCalc!$C$3:$M$3,0))*10000,0) +IFERROR(INDEX($C$3:$M$35,ROW(X26)-ROW($X$3),MATCH(Settings!$G$18,StandingsCalc!$C$3:$M$3,0))*100,0) +C25)</f>
        <v>-</v>
      </c>
      <c r="O25" s="6" t="str">
        <f t="shared" si="1"/>
        <v>-</v>
      </c>
    </row>
    <row r="26" spans="3:15" x14ac:dyDescent="0.25">
      <c r="C26" s="6" t="str">
        <f>IF(C25="-","-",IF(C25+1&lt;=Settings!$Q$5,C25+1,"-"))</f>
        <v>-</v>
      </c>
      <c r="D26" s="6" t="str">
        <f>IF(C26="-","-",INDEX(Settings!$C$6:$C$37,C26))</f>
        <v>-</v>
      </c>
      <c r="E26" s="6" t="str">
        <f>IF(C26="-","-",COUNTIFS(Fixture!$F$8:$F$1750,D26,FixtureCalc!$G$4:$G$1746,"Yes") + COUNTIFS(Fixture!$J$8:$J$1750,D26,FixtureCalc!$G$4:$G$1746,"Yes"))</f>
        <v>-</v>
      </c>
      <c r="F26" s="6" t="str">
        <f>IF(C26="-","-",COUNTIFS(Fixture!$F$8:$F$1750,D26,FixtureCalc!$H$4:$H$1746,Settings!$G$7) + COUNTIFS(Fixture!$J$8:$J$1750,D26,FixtureCalc!$I$4:$I$1746,Settings!$G$7))</f>
        <v>-</v>
      </c>
      <c r="G26" s="6" t="str">
        <f>IF(C26="-","-",COUNTIFS(Fixture!$F$8:$F$1750,D26,FixtureCalc!$H$4:$H$1746,Settings!$G$8) + COUNTIFS(Fixture!$J$8:$J$1750,D26,FixtureCalc!$I$4:$I$1746,Settings!$G$8))</f>
        <v>-</v>
      </c>
      <c r="H26" s="6" t="str">
        <f t="shared" si="2"/>
        <v>-</v>
      </c>
      <c r="I26" s="137" t="str">
        <f t="shared" si="3"/>
        <v/>
      </c>
      <c r="J26" s="6" t="str">
        <f>IF(C26="-","-",SUMIF(Fixture!$F$8:$F$1133,D26,Fixture!$G$8:$G$1133) + SUMIF(Fixture!$J$8:$J$1133,D26,Fixture!$I$8:$I$1133))</f>
        <v>-</v>
      </c>
      <c r="K26" s="6" t="str">
        <f>IF(C26="-","-",SUMIF(Fixture!$F$8:$F$1133,D26,Fixture!$I$8:$I$1133) + SUMIF(Fixture!$J$8:$J$1133,D26,Fixture!$G$8:$G$1133))</f>
        <v>-</v>
      </c>
      <c r="L26" s="6" t="str">
        <f t="shared" si="0"/>
        <v>-</v>
      </c>
      <c r="M26" s="6" t="str">
        <f>IF(C26="-","-",F26*Settings!$G$7 + G26*Settings!$G$8+H26*Settings!$G$9)</f>
        <v>-</v>
      </c>
      <c r="N26" s="31" t="str" cm="1">
        <f t="array" ref="N26">IF(C26="-","-",IFERROR(INDEX($C$3:$M$35,ROW(X27)-ROW($X$3),MATCH(Settings!$G$14,StandingsCalc!$C$3:$M$3,0))*10000000000,0) + IFERROR(INDEX($C$3:$M$35,ROW(X27)-ROW($X$3),MATCH(Settings!$G$15,StandingsCalc!$C$3:$M$3,0))*100000000,0) + IFERROR(INDEX($C$3:$M$35,ROW(X27)-ROW($X$3),MATCH(Settings!$G$16,StandingsCalc!$C$3:$M$3,0))*1000000,0)+IFERROR(INDEX($C$3:$M$35,ROW(X27)-ROW($X$3),MATCH(Settings!$G$17,StandingsCalc!$C$3:$M$3,0))*10000,0) +IFERROR(INDEX($C$3:$M$35,ROW(X27)-ROW($X$3),MATCH(Settings!$G$18,StandingsCalc!$C$3:$M$3,0))*100,0) +C26)</f>
        <v>-</v>
      </c>
      <c r="O26" s="6" t="str">
        <f t="shared" si="1"/>
        <v>-</v>
      </c>
    </row>
    <row r="27" spans="3:15" x14ac:dyDescent="0.25">
      <c r="C27" s="6" t="str">
        <f>IF(C26="-","-",IF(C26+1&lt;=Settings!$Q$5,C26+1,"-"))</f>
        <v>-</v>
      </c>
      <c r="D27" s="6" t="str">
        <f>IF(C27="-","-",INDEX(Settings!$C$6:$C$37,C27))</f>
        <v>-</v>
      </c>
      <c r="E27" s="6" t="str">
        <f>IF(C27="-","-",COUNTIFS(Fixture!$F$8:$F$1750,D27,FixtureCalc!$G$4:$G$1746,"Yes") + COUNTIFS(Fixture!$J$8:$J$1750,D27,FixtureCalc!$G$4:$G$1746,"Yes"))</f>
        <v>-</v>
      </c>
      <c r="F27" s="6" t="str">
        <f>IF(C27="-","-",COUNTIFS(Fixture!$F$8:$F$1750,D27,FixtureCalc!$H$4:$H$1746,Settings!$G$7) + COUNTIFS(Fixture!$J$8:$J$1750,D27,FixtureCalc!$I$4:$I$1746,Settings!$G$7))</f>
        <v>-</v>
      </c>
      <c r="G27" s="6" t="str">
        <f>IF(C27="-","-",COUNTIFS(Fixture!$F$8:$F$1750,D27,FixtureCalc!$H$4:$H$1746,Settings!$G$8) + COUNTIFS(Fixture!$J$8:$J$1750,D27,FixtureCalc!$I$4:$I$1746,Settings!$G$8))</f>
        <v>-</v>
      </c>
      <c r="H27" s="6" t="str">
        <f t="shared" si="2"/>
        <v>-</v>
      </c>
      <c r="I27" s="137" t="str">
        <f t="shared" si="3"/>
        <v/>
      </c>
      <c r="J27" s="6" t="str">
        <f>IF(C27="-","-",SUMIF(Fixture!$F$8:$F$1133,D27,Fixture!$G$8:$G$1133) + SUMIF(Fixture!$J$8:$J$1133,D27,Fixture!$I$8:$I$1133))</f>
        <v>-</v>
      </c>
      <c r="K27" s="6" t="str">
        <f>IF(C27="-","-",SUMIF(Fixture!$F$8:$F$1133,D27,Fixture!$I$8:$I$1133) + SUMIF(Fixture!$J$8:$J$1133,D27,Fixture!$G$8:$G$1133))</f>
        <v>-</v>
      </c>
      <c r="L27" s="6" t="str">
        <f t="shared" si="0"/>
        <v>-</v>
      </c>
      <c r="M27" s="6" t="str">
        <f>IF(C27="-","-",F27*Settings!$G$7 + G27*Settings!$G$8+H27*Settings!$G$9)</f>
        <v>-</v>
      </c>
      <c r="N27" s="31" t="str" cm="1">
        <f t="array" ref="N27">IF(C27="-","-",IFERROR(INDEX($C$3:$M$35,ROW(X28)-ROW($X$3),MATCH(Settings!$G$14,StandingsCalc!$C$3:$M$3,0))*10000000000,0) + IFERROR(INDEX($C$3:$M$35,ROW(X28)-ROW($X$3),MATCH(Settings!$G$15,StandingsCalc!$C$3:$M$3,0))*100000000,0) + IFERROR(INDEX($C$3:$M$35,ROW(X28)-ROW($X$3),MATCH(Settings!$G$16,StandingsCalc!$C$3:$M$3,0))*1000000,0)+IFERROR(INDEX($C$3:$M$35,ROW(X28)-ROW($X$3),MATCH(Settings!$G$17,StandingsCalc!$C$3:$M$3,0))*10000,0) +IFERROR(INDEX($C$3:$M$35,ROW(X28)-ROW($X$3),MATCH(Settings!$G$18,StandingsCalc!$C$3:$M$3,0))*100,0) +C27)</f>
        <v>-</v>
      </c>
      <c r="O27" s="6" t="str">
        <f t="shared" si="1"/>
        <v>-</v>
      </c>
    </row>
    <row r="28" spans="3:15" x14ac:dyDescent="0.25">
      <c r="C28" s="6" t="str">
        <f>IF(C27="-","-",IF(C27+1&lt;=Settings!$Q$5,C27+1,"-"))</f>
        <v>-</v>
      </c>
      <c r="D28" s="6" t="str">
        <f>IF(C28="-","-",INDEX(Settings!$C$6:$C$37,C28))</f>
        <v>-</v>
      </c>
      <c r="E28" s="6" t="str">
        <f>IF(C28="-","-",COUNTIFS(Fixture!$F$8:$F$1750,D28,FixtureCalc!$G$4:$G$1746,"Yes") + COUNTIFS(Fixture!$J$8:$J$1750,D28,FixtureCalc!$G$4:$G$1746,"Yes"))</f>
        <v>-</v>
      </c>
      <c r="F28" s="6" t="str">
        <f>IF(C28="-","-",COUNTIFS(Fixture!$F$8:$F$1750,D28,FixtureCalc!$H$4:$H$1746,Settings!$G$7) + COUNTIFS(Fixture!$J$8:$J$1750,D28,FixtureCalc!$I$4:$I$1746,Settings!$G$7))</f>
        <v>-</v>
      </c>
      <c r="G28" s="6" t="str">
        <f>IF(C28="-","-",COUNTIFS(Fixture!$F$8:$F$1750,D28,FixtureCalc!$H$4:$H$1746,Settings!$G$8) + COUNTIFS(Fixture!$J$8:$J$1750,D28,FixtureCalc!$I$4:$I$1746,Settings!$G$8))</f>
        <v>-</v>
      </c>
      <c r="H28" s="6" t="str">
        <f t="shared" si="2"/>
        <v>-</v>
      </c>
      <c r="I28" s="137" t="str">
        <f t="shared" si="3"/>
        <v/>
      </c>
      <c r="J28" s="6" t="str">
        <f>IF(C28="-","-",SUMIF(Fixture!$F$8:$F$1133,D28,Fixture!$G$8:$G$1133) + SUMIF(Fixture!$J$8:$J$1133,D28,Fixture!$I$8:$I$1133))</f>
        <v>-</v>
      </c>
      <c r="K28" s="6" t="str">
        <f>IF(C28="-","-",SUMIF(Fixture!$F$8:$F$1133,D28,Fixture!$I$8:$I$1133) + SUMIF(Fixture!$J$8:$J$1133,D28,Fixture!$G$8:$G$1133))</f>
        <v>-</v>
      </c>
      <c r="L28" s="6" t="str">
        <f t="shared" si="0"/>
        <v>-</v>
      </c>
      <c r="M28" s="6" t="str">
        <f>IF(C28="-","-",F28*Settings!$G$7 + G28*Settings!$G$8+H28*Settings!$G$9)</f>
        <v>-</v>
      </c>
      <c r="N28" s="31" t="str" cm="1">
        <f t="array" ref="N28">IF(C28="-","-",IFERROR(INDEX($C$3:$M$35,ROW(X29)-ROW($X$3),MATCH(Settings!$G$14,StandingsCalc!$C$3:$M$3,0))*10000000000,0) + IFERROR(INDEX($C$3:$M$35,ROW(X29)-ROW($X$3),MATCH(Settings!$G$15,StandingsCalc!$C$3:$M$3,0))*100000000,0) + IFERROR(INDEX($C$3:$M$35,ROW(X29)-ROW($X$3),MATCH(Settings!$G$16,StandingsCalc!$C$3:$M$3,0))*1000000,0)+IFERROR(INDEX($C$3:$M$35,ROW(X29)-ROW($X$3),MATCH(Settings!$G$17,StandingsCalc!$C$3:$M$3,0))*10000,0) +IFERROR(INDEX($C$3:$M$35,ROW(X29)-ROW($X$3),MATCH(Settings!$G$18,StandingsCalc!$C$3:$M$3,0))*100,0) +C28)</f>
        <v>-</v>
      </c>
      <c r="O28" s="6" t="str">
        <f t="shared" si="1"/>
        <v>-</v>
      </c>
    </row>
    <row r="29" spans="3:15" x14ac:dyDescent="0.25">
      <c r="C29" s="6" t="str">
        <f>IF(C28="-","-",IF(C28+1&lt;=Settings!$Q$5,C28+1,"-"))</f>
        <v>-</v>
      </c>
      <c r="D29" s="6" t="str">
        <f>IF(C29="-","-",INDEX(Settings!$C$6:$C$37,C29))</f>
        <v>-</v>
      </c>
      <c r="E29" s="6" t="str">
        <f>IF(C29="-","-",COUNTIFS(Fixture!$F$8:$F$1750,D29,FixtureCalc!$G$4:$G$1746,"Yes") + COUNTIFS(Fixture!$J$8:$J$1750,D29,FixtureCalc!$G$4:$G$1746,"Yes"))</f>
        <v>-</v>
      </c>
      <c r="F29" s="6" t="str">
        <f>IF(C29="-","-",COUNTIFS(Fixture!$F$8:$F$1750,D29,FixtureCalc!$H$4:$H$1746,Settings!$G$7) + COUNTIFS(Fixture!$J$8:$J$1750,D29,FixtureCalc!$I$4:$I$1746,Settings!$G$7))</f>
        <v>-</v>
      </c>
      <c r="G29" s="6" t="str">
        <f>IF(C29="-","-",COUNTIFS(Fixture!$F$8:$F$1750,D29,FixtureCalc!$H$4:$H$1746,Settings!$G$8) + COUNTIFS(Fixture!$J$8:$J$1750,D29,FixtureCalc!$I$4:$I$1746,Settings!$G$8))</f>
        <v>-</v>
      </c>
      <c r="H29" s="6" t="str">
        <f t="shared" si="2"/>
        <v>-</v>
      </c>
      <c r="I29" s="137" t="str">
        <f t="shared" si="3"/>
        <v/>
      </c>
      <c r="J29" s="6" t="str">
        <f>IF(C29="-","-",SUMIF(Fixture!$F$8:$F$1133,D29,Fixture!$G$8:$G$1133) + SUMIF(Fixture!$J$8:$J$1133,D29,Fixture!$I$8:$I$1133))</f>
        <v>-</v>
      </c>
      <c r="K29" s="6" t="str">
        <f>IF(C29="-","-",SUMIF(Fixture!$F$8:$F$1133,D29,Fixture!$I$8:$I$1133) + SUMIF(Fixture!$J$8:$J$1133,D29,Fixture!$G$8:$G$1133))</f>
        <v>-</v>
      </c>
      <c r="L29" s="6" t="str">
        <f t="shared" si="0"/>
        <v>-</v>
      </c>
      <c r="M29" s="6" t="str">
        <f>IF(C29="-","-",F29*Settings!$G$7 + G29*Settings!$G$8+H29*Settings!$G$9)</f>
        <v>-</v>
      </c>
      <c r="N29" s="31" t="str" cm="1">
        <f t="array" ref="N29">IF(C29="-","-",IFERROR(INDEX($C$3:$M$35,ROW(X30)-ROW($X$3),MATCH(Settings!$G$14,StandingsCalc!$C$3:$M$3,0))*10000000000,0) + IFERROR(INDEX($C$3:$M$35,ROW(X30)-ROW($X$3),MATCH(Settings!$G$15,StandingsCalc!$C$3:$M$3,0))*100000000,0) + IFERROR(INDEX($C$3:$M$35,ROW(X30)-ROW($X$3),MATCH(Settings!$G$16,StandingsCalc!$C$3:$M$3,0))*1000000,0)+IFERROR(INDEX($C$3:$M$35,ROW(X30)-ROW($X$3),MATCH(Settings!$G$17,StandingsCalc!$C$3:$M$3,0))*10000,0) +IFERROR(INDEX($C$3:$M$35,ROW(X30)-ROW($X$3),MATCH(Settings!$G$18,StandingsCalc!$C$3:$M$3,0))*100,0) +C29)</f>
        <v>-</v>
      </c>
      <c r="O29" s="6" t="str">
        <f t="shared" si="1"/>
        <v>-</v>
      </c>
    </row>
    <row r="30" spans="3:15" x14ac:dyDescent="0.25">
      <c r="C30" s="6" t="str">
        <f>IF(C29="-","-",IF(C29+1&lt;=Settings!$Q$5,C29+1,"-"))</f>
        <v>-</v>
      </c>
      <c r="D30" s="6" t="str">
        <f>IF(C30="-","-",INDEX(Settings!$C$6:$C$37,C30))</f>
        <v>-</v>
      </c>
      <c r="E30" s="6" t="str">
        <f>IF(C30="-","-",COUNTIFS(Fixture!$F$8:$F$1750,D30,FixtureCalc!$G$4:$G$1746,"Yes") + COUNTIFS(Fixture!$J$8:$J$1750,D30,FixtureCalc!$G$4:$G$1746,"Yes"))</f>
        <v>-</v>
      </c>
      <c r="F30" s="6" t="str">
        <f>IF(C30="-","-",COUNTIFS(Fixture!$F$8:$F$1750,D30,FixtureCalc!$H$4:$H$1746,Settings!$G$7) + COUNTIFS(Fixture!$J$8:$J$1750,D30,FixtureCalc!$I$4:$I$1746,Settings!$G$7))</f>
        <v>-</v>
      </c>
      <c r="G30" s="6" t="str">
        <f>IF(C30="-","-",COUNTIFS(Fixture!$F$8:$F$1750,D30,FixtureCalc!$H$4:$H$1746,Settings!$G$8) + COUNTIFS(Fixture!$J$8:$J$1750,D30,FixtureCalc!$I$4:$I$1746,Settings!$G$8))</f>
        <v>-</v>
      </c>
      <c r="H30" s="6" t="str">
        <f t="shared" si="2"/>
        <v>-</v>
      </c>
      <c r="I30" s="137" t="str">
        <f t="shared" si="3"/>
        <v/>
      </c>
      <c r="J30" s="6" t="str">
        <f>IF(C30="-","-",SUMIF(Fixture!$F$8:$F$1133,D30,Fixture!$G$8:$G$1133) + SUMIF(Fixture!$J$8:$J$1133,D30,Fixture!$I$8:$I$1133))</f>
        <v>-</v>
      </c>
      <c r="K30" s="6" t="str">
        <f>IF(C30="-","-",SUMIF(Fixture!$F$8:$F$1133,D30,Fixture!$I$8:$I$1133) + SUMIF(Fixture!$J$8:$J$1133,D30,Fixture!$G$8:$G$1133))</f>
        <v>-</v>
      </c>
      <c r="L30" s="6" t="str">
        <f t="shared" si="0"/>
        <v>-</v>
      </c>
      <c r="M30" s="6" t="str">
        <f>IF(C30="-","-",F30*Settings!$G$7 + G30*Settings!$G$8+H30*Settings!$G$9)</f>
        <v>-</v>
      </c>
      <c r="N30" s="31" t="str" cm="1">
        <f t="array" ref="N30">IF(C30="-","-",IFERROR(INDEX($C$3:$M$35,ROW(X31)-ROW($X$3),MATCH(Settings!$G$14,StandingsCalc!$C$3:$M$3,0))*10000000000,0) + IFERROR(INDEX($C$3:$M$35,ROW(X31)-ROW($X$3),MATCH(Settings!$G$15,StandingsCalc!$C$3:$M$3,0))*100000000,0) + IFERROR(INDEX($C$3:$M$35,ROW(X31)-ROW($X$3),MATCH(Settings!$G$16,StandingsCalc!$C$3:$M$3,0))*1000000,0)+IFERROR(INDEX($C$3:$M$35,ROW(X31)-ROW($X$3),MATCH(Settings!$G$17,StandingsCalc!$C$3:$M$3,0))*10000,0) +IFERROR(INDEX($C$3:$M$35,ROW(X31)-ROW($X$3),MATCH(Settings!$G$18,StandingsCalc!$C$3:$M$3,0))*100,0) +C30)</f>
        <v>-</v>
      </c>
      <c r="O30" s="6" t="str">
        <f t="shared" si="1"/>
        <v>-</v>
      </c>
    </row>
    <row r="31" spans="3:15" x14ac:dyDescent="0.25">
      <c r="C31" s="6" t="str">
        <f>IF(C30="-","-",IF(C30+1&lt;=Settings!$Q$5,C30+1,"-"))</f>
        <v>-</v>
      </c>
      <c r="D31" s="6" t="str">
        <f>IF(C31="-","-",INDEX(Settings!$C$6:$C$37,C31))</f>
        <v>-</v>
      </c>
      <c r="E31" s="6" t="str">
        <f>IF(C31="-","-",COUNTIFS(Fixture!$F$8:$F$1750,D31,FixtureCalc!$G$4:$G$1746,"Yes") + COUNTIFS(Fixture!$J$8:$J$1750,D31,FixtureCalc!$G$4:$G$1746,"Yes"))</f>
        <v>-</v>
      </c>
      <c r="F31" s="6" t="str">
        <f>IF(C31="-","-",COUNTIFS(Fixture!$F$8:$F$1750,D31,FixtureCalc!$H$4:$H$1746,Settings!$G$7) + COUNTIFS(Fixture!$J$8:$J$1750,D31,FixtureCalc!$I$4:$I$1746,Settings!$G$7))</f>
        <v>-</v>
      </c>
      <c r="G31" s="6" t="str">
        <f>IF(C31="-","-",COUNTIFS(Fixture!$F$8:$F$1750,D31,FixtureCalc!$H$4:$H$1746,Settings!$G$8) + COUNTIFS(Fixture!$J$8:$J$1750,D31,FixtureCalc!$I$4:$I$1746,Settings!$G$8))</f>
        <v>-</v>
      </c>
      <c r="H31" s="6" t="str">
        <f t="shared" si="2"/>
        <v>-</v>
      </c>
      <c r="I31" s="137" t="str">
        <f t="shared" si="3"/>
        <v/>
      </c>
      <c r="J31" s="6" t="str">
        <f>IF(C31="-","-",SUMIF(Fixture!$F$8:$F$1133,D31,Fixture!$G$8:$G$1133) + SUMIF(Fixture!$J$8:$J$1133,D31,Fixture!$I$8:$I$1133))</f>
        <v>-</v>
      </c>
      <c r="K31" s="6" t="str">
        <f>IF(C31="-","-",SUMIF(Fixture!$F$8:$F$1133,D31,Fixture!$I$8:$I$1133) + SUMIF(Fixture!$J$8:$J$1133,D31,Fixture!$G$8:$G$1133))</f>
        <v>-</v>
      </c>
      <c r="L31" s="6" t="str">
        <f t="shared" si="0"/>
        <v>-</v>
      </c>
      <c r="M31" s="6" t="str">
        <f>IF(C31="-","-",F31*Settings!$G$7 + G31*Settings!$G$8+H31*Settings!$G$9)</f>
        <v>-</v>
      </c>
      <c r="N31" s="31" t="str" cm="1">
        <f t="array" ref="N31">IF(C31="-","-",IFERROR(INDEX($C$3:$M$35,ROW(X32)-ROW($X$3),MATCH(Settings!$G$14,StandingsCalc!$C$3:$M$3,0))*10000000000,0) + IFERROR(INDEX($C$3:$M$35,ROW(X32)-ROW($X$3),MATCH(Settings!$G$15,StandingsCalc!$C$3:$M$3,0))*100000000,0) + IFERROR(INDEX($C$3:$M$35,ROW(X32)-ROW($X$3),MATCH(Settings!$G$16,StandingsCalc!$C$3:$M$3,0))*1000000,0)+IFERROR(INDEX($C$3:$M$35,ROW(X32)-ROW($X$3),MATCH(Settings!$G$17,StandingsCalc!$C$3:$M$3,0))*10000,0) +IFERROR(INDEX($C$3:$M$35,ROW(X32)-ROW($X$3),MATCH(Settings!$G$18,StandingsCalc!$C$3:$M$3,0))*100,0) +C31)</f>
        <v>-</v>
      </c>
      <c r="O31" s="6" t="str">
        <f t="shared" si="1"/>
        <v>-</v>
      </c>
    </row>
    <row r="32" spans="3:15" x14ac:dyDescent="0.25">
      <c r="C32" s="6" t="str">
        <f>IF(C31="-","-",IF(C31+1&lt;=Settings!$Q$5,C31+1,"-"))</f>
        <v>-</v>
      </c>
      <c r="D32" s="6" t="str">
        <f>IF(C32="-","-",INDEX(Settings!$C$6:$C$37,C32))</f>
        <v>-</v>
      </c>
      <c r="E32" s="6" t="str">
        <f>IF(C32="-","-",COUNTIFS(Fixture!$F$8:$F$1750,D32,FixtureCalc!$G$4:$G$1746,"Yes") + COUNTIFS(Fixture!$J$8:$J$1750,D32,FixtureCalc!$G$4:$G$1746,"Yes"))</f>
        <v>-</v>
      </c>
      <c r="F32" s="6" t="str">
        <f>IF(C32="-","-",COUNTIFS(Fixture!$F$8:$F$1750,D32,FixtureCalc!$H$4:$H$1746,Settings!$G$7) + COUNTIFS(Fixture!$J$8:$J$1750,D32,FixtureCalc!$I$4:$I$1746,Settings!$G$7))</f>
        <v>-</v>
      </c>
      <c r="G32" s="6" t="str">
        <f>IF(C32="-","-",COUNTIFS(Fixture!$F$8:$F$1750,D32,FixtureCalc!$H$4:$H$1746,Settings!$G$8) + COUNTIFS(Fixture!$J$8:$J$1750,D32,FixtureCalc!$I$4:$I$1746,Settings!$G$8))</f>
        <v>-</v>
      </c>
      <c r="H32" s="6" t="str">
        <f t="shared" si="2"/>
        <v>-</v>
      </c>
      <c r="I32" s="137" t="str">
        <f t="shared" si="3"/>
        <v/>
      </c>
      <c r="J32" s="6" t="str">
        <f>IF(C32="-","-",SUMIF(Fixture!$F$8:$F$1133,D32,Fixture!$G$8:$G$1133) + SUMIF(Fixture!$J$8:$J$1133,D32,Fixture!$I$8:$I$1133))</f>
        <v>-</v>
      </c>
      <c r="K32" s="6" t="str">
        <f>IF(C32="-","-",SUMIF(Fixture!$F$8:$F$1133,D32,Fixture!$I$8:$I$1133) + SUMIF(Fixture!$J$8:$J$1133,D32,Fixture!$G$8:$G$1133))</f>
        <v>-</v>
      </c>
      <c r="L32" s="6" t="str">
        <f t="shared" si="0"/>
        <v>-</v>
      </c>
      <c r="M32" s="6" t="str">
        <f>IF(C32="-","-",F32*Settings!$G$7 + G32*Settings!$G$8+H32*Settings!$G$9)</f>
        <v>-</v>
      </c>
      <c r="N32" s="31" t="str" cm="1">
        <f t="array" ref="N32">IF(C32="-","-",IFERROR(INDEX($C$3:$M$35,ROW(X33)-ROW($X$3),MATCH(Settings!$G$14,StandingsCalc!$C$3:$M$3,0))*10000000000,0) + IFERROR(INDEX($C$3:$M$35,ROW(X33)-ROW($X$3),MATCH(Settings!$G$15,StandingsCalc!$C$3:$M$3,0))*100000000,0) + IFERROR(INDEX($C$3:$M$35,ROW(X33)-ROW($X$3),MATCH(Settings!$G$16,StandingsCalc!$C$3:$M$3,0))*1000000,0)+IFERROR(INDEX($C$3:$M$35,ROW(X33)-ROW($X$3),MATCH(Settings!$G$17,StandingsCalc!$C$3:$M$3,0))*10000,0) +IFERROR(INDEX($C$3:$M$35,ROW(X33)-ROW($X$3),MATCH(Settings!$G$18,StandingsCalc!$C$3:$M$3,0))*100,0) +C32)</f>
        <v>-</v>
      </c>
      <c r="O32" s="6" t="str">
        <f t="shared" si="1"/>
        <v>-</v>
      </c>
    </row>
    <row r="33" spans="3:15" x14ac:dyDescent="0.25">
      <c r="C33" s="6" t="str">
        <f>IF(C32="-","-",IF(C32+1&lt;=Settings!$Q$5,C32+1,"-"))</f>
        <v>-</v>
      </c>
      <c r="D33" s="6" t="str">
        <f>IF(C33="-","-",INDEX(Settings!$C$6:$C$37,C33))</f>
        <v>-</v>
      </c>
      <c r="E33" s="6" t="str">
        <f>IF(C33="-","-",COUNTIFS(Fixture!$F$8:$F$1750,D33,FixtureCalc!$G$4:$G$1746,"Yes") + COUNTIFS(Fixture!$J$8:$J$1750,D33,FixtureCalc!$G$4:$G$1746,"Yes"))</f>
        <v>-</v>
      </c>
      <c r="F33" s="6" t="str">
        <f>IF(C33="-","-",COUNTIFS(Fixture!$F$8:$F$1750,D33,FixtureCalc!$H$4:$H$1746,Settings!$G$7) + COUNTIFS(Fixture!$J$8:$J$1750,D33,FixtureCalc!$I$4:$I$1746,Settings!$G$7))</f>
        <v>-</v>
      </c>
      <c r="G33" s="6" t="str">
        <f>IF(C33="-","-",COUNTIFS(Fixture!$F$8:$F$1750,D33,FixtureCalc!$H$4:$H$1746,Settings!$G$8) + COUNTIFS(Fixture!$J$8:$J$1750,D33,FixtureCalc!$I$4:$I$1746,Settings!$G$8))</f>
        <v>-</v>
      </c>
      <c r="H33" s="6" t="str">
        <f t="shared" si="2"/>
        <v>-</v>
      </c>
      <c r="I33" s="137" t="str">
        <f t="shared" si="3"/>
        <v/>
      </c>
      <c r="J33" s="6" t="str">
        <f>IF(C33="-","-",SUMIF(Fixture!$F$8:$F$1133,D33,Fixture!$G$8:$G$1133) + SUMIF(Fixture!$J$8:$J$1133,D33,Fixture!$I$8:$I$1133))</f>
        <v>-</v>
      </c>
      <c r="K33" s="6" t="str">
        <f>IF(C33="-","-",SUMIF(Fixture!$F$8:$F$1133,D33,Fixture!$I$8:$I$1133) + SUMIF(Fixture!$J$8:$J$1133,D33,Fixture!$G$8:$G$1133))</f>
        <v>-</v>
      </c>
      <c r="L33" s="6" t="str">
        <f t="shared" si="0"/>
        <v>-</v>
      </c>
      <c r="M33" s="6" t="str">
        <f>IF(C33="-","-",F33*Settings!$G$7 + G33*Settings!$G$8+H33*Settings!$G$9)</f>
        <v>-</v>
      </c>
      <c r="N33" s="31" t="str" cm="1">
        <f t="array" ref="N33">IF(C33="-","-",IFERROR(INDEX($C$3:$M$35,ROW(X34)-ROW($X$3),MATCH(Settings!$G$14,StandingsCalc!$C$3:$M$3,0))*10000000000,0) + IFERROR(INDEX($C$3:$M$35,ROW(X34)-ROW($X$3),MATCH(Settings!$G$15,StandingsCalc!$C$3:$M$3,0))*100000000,0) + IFERROR(INDEX($C$3:$M$35,ROW(X34)-ROW($X$3),MATCH(Settings!$G$16,StandingsCalc!$C$3:$M$3,0))*1000000,0)+IFERROR(INDEX($C$3:$M$35,ROW(X34)-ROW($X$3),MATCH(Settings!$G$17,StandingsCalc!$C$3:$M$3,0))*10000,0) +IFERROR(INDEX($C$3:$M$35,ROW(X34)-ROW($X$3),MATCH(Settings!$G$18,StandingsCalc!$C$3:$M$3,0))*100,0) +C33)</f>
        <v>-</v>
      </c>
      <c r="O33" s="6" t="str">
        <f t="shared" si="1"/>
        <v>-</v>
      </c>
    </row>
    <row r="34" spans="3:15" x14ac:dyDescent="0.25">
      <c r="C34" s="6" t="str">
        <f>IF(C33="-","-",IF(C33+1&lt;=Settings!$Q$5,C33+1,"-"))</f>
        <v>-</v>
      </c>
      <c r="D34" s="6" t="str">
        <f>IF(C34="-","-",INDEX(Settings!$C$6:$C$37,C34))</f>
        <v>-</v>
      </c>
      <c r="E34" s="6" t="str">
        <f>IF(C34="-","-",COUNTIFS(Fixture!$F$8:$F$1750,D34,FixtureCalc!$G$4:$G$1746,"Yes") + COUNTIFS(Fixture!$J$8:$J$1750,D34,FixtureCalc!$G$4:$G$1746,"Yes"))</f>
        <v>-</v>
      </c>
      <c r="F34" s="6" t="str">
        <f>IF(C34="-","-",COUNTIFS(Fixture!$F$8:$F$1750,D34,FixtureCalc!$H$4:$H$1746,Settings!$G$7) + COUNTIFS(Fixture!$J$8:$J$1750,D34,FixtureCalc!$I$4:$I$1746,Settings!$G$7))</f>
        <v>-</v>
      </c>
      <c r="G34" s="6" t="str">
        <f>IF(C34="-","-",COUNTIFS(Fixture!$F$8:$F$1750,D34,FixtureCalc!$H$4:$H$1746,Settings!$G$8) + COUNTIFS(Fixture!$J$8:$J$1750,D34,FixtureCalc!$I$4:$I$1746,Settings!$G$8))</f>
        <v>-</v>
      </c>
      <c r="H34" s="6" t="str">
        <f t="shared" si="2"/>
        <v>-</v>
      </c>
      <c r="I34" s="137" t="str">
        <f t="shared" si="3"/>
        <v/>
      </c>
      <c r="J34" s="6" t="str">
        <f>IF(C34="-","-",SUMIF(Fixture!$F$8:$F$1133,D34,Fixture!$G$8:$G$1133) + SUMIF(Fixture!$J$8:$J$1133,D34,Fixture!$I$8:$I$1133))</f>
        <v>-</v>
      </c>
      <c r="K34" s="6" t="str">
        <f>IF(C34="-","-",SUMIF(Fixture!$F$8:$F$1133,D34,Fixture!$I$8:$I$1133) + SUMIF(Fixture!$J$8:$J$1133,D34,Fixture!$G$8:$G$1133))</f>
        <v>-</v>
      </c>
      <c r="L34" s="6" t="str">
        <f t="shared" si="0"/>
        <v>-</v>
      </c>
      <c r="M34" s="6" t="str">
        <f>IF(C34="-","-",F34*Settings!$G$7 + G34*Settings!$G$8+H34*Settings!$G$9)</f>
        <v>-</v>
      </c>
      <c r="N34" s="31" t="str" cm="1">
        <f t="array" ref="N34">IF(C34="-","-",IFERROR(INDEX($C$3:$M$35,ROW(X35)-ROW($X$3),MATCH(Settings!$G$14,StandingsCalc!$C$3:$M$3,0))*10000000000,0) + IFERROR(INDEX($C$3:$M$35,ROW(X35)-ROW($X$3),MATCH(Settings!$G$15,StandingsCalc!$C$3:$M$3,0))*100000000,0) + IFERROR(INDEX($C$3:$M$35,ROW(X35)-ROW($X$3),MATCH(Settings!$G$16,StandingsCalc!$C$3:$M$3,0))*1000000,0)+IFERROR(INDEX($C$3:$M$35,ROW(X35)-ROW($X$3),MATCH(Settings!$G$17,StandingsCalc!$C$3:$M$3,0))*10000,0) +IFERROR(INDEX($C$3:$M$35,ROW(X35)-ROW($X$3),MATCH(Settings!$G$18,StandingsCalc!$C$3:$M$3,0))*100,0) +C34)</f>
        <v>-</v>
      </c>
      <c r="O34" s="6" t="str">
        <f t="shared" si="1"/>
        <v>-</v>
      </c>
    </row>
    <row r="35" spans="3:15" x14ac:dyDescent="0.25">
      <c r="C35" s="6" t="str">
        <f>IF(C34="-","-",IF(C34+1&lt;=Settings!$Q$5,C34+1,"-"))</f>
        <v>-</v>
      </c>
      <c r="D35" s="6" t="str">
        <f>IF(C35="-","-",INDEX(Settings!$C$6:$C$37,C35))</f>
        <v>-</v>
      </c>
      <c r="E35" s="6" t="str">
        <f>IF(C35="-","-",COUNTIFS(Fixture!$F$8:$F$1750,D35,FixtureCalc!$G$4:$G$1746,"Yes") + COUNTIFS(Fixture!$J$8:$J$1750,D35,FixtureCalc!$G$4:$G$1746,"Yes"))</f>
        <v>-</v>
      </c>
      <c r="F35" s="6" t="str">
        <f>IF(C35="-","-",COUNTIFS(Fixture!$F$8:$F$1750,D35,FixtureCalc!$H$4:$H$1746,Settings!$G$7) + COUNTIFS(Fixture!$J$8:$J$1750,D35,FixtureCalc!$I$4:$I$1746,Settings!$G$7))</f>
        <v>-</v>
      </c>
      <c r="G35" s="6" t="str">
        <f>IF(C35="-","-",COUNTIFS(Fixture!$F$8:$F$1750,D35,FixtureCalc!$H$4:$H$1746,Settings!$G$8) + COUNTIFS(Fixture!$J$8:$J$1750,D35,FixtureCalc!$I$4:$I$1746,Settings!$G$8))</f>
        <v>-</v>
      </c>
      <c r="H35" s="6" t="str">
        <f t="shared" si="2"/>
        <v>-</v>
      </c>
      <c r="I35" s="137" t="str">
        <f t="shared" si="3"/>
        <v/>
      </c>
      <c r="J35" s="6" t="str">
        <f>IF(C35="-","-",SUMIF(Fixture!$F$8:$F$1133,D35,Fixture!$G$8:$G$1133) + SUMIF(Fixture!$J$8:$J$1133,D35,Fixture!$I$8:$I$1133))</f>
        <v>-</v>
      </c>
      <c r="K35" s="6" t="str">
        <f>IF(C35="-","-",SUMIF(Fixture!$F$8:$F$1133,D35,Fixture!$I$8:$I$1133) + SUMIF(Fixture!$J$8:$J$1133,D35,Fixture!$G$8:$G$1133))</f>
        <v>-</v>
      </c>
      <c r="L35" s="6" t="str">
        <f t="shared" si="0"/>
        <v>-</v>
      </c>
      <c r="M35" s="6" t="str">
        <f>IF(C35="-","-",F35*Settings!$G$7 + G35*Settings!$G$8+H35*Settings!$G$9)</f>
        <v>-</v>
      </c>
      <c r="N35" s="31" t="str" cm="1">
        <f t="array" ref="N35">IF(C35="-","-",IFERROR(INDEX($C$3:$M$35,ROW(X36)-ROW($X$3),MATCH(Settings!$G$14,StandingsCalc!$C$3:$M$3,0))*10000000000,0) + IFERROR(INDEX($C$3:$M$35,ROW(X36)-ROW($X$3),MATCH(Settings!$G$15,StandingsCalc!$C$3:$M$3,0))*100000000,0) + IFERROR(INDEX($C$3:$M$35,ROW(X36)-ROW($X$3),MATCH(Settings!$G$16,StandingsCalc!$C$3:$M$3,0))*1000000,0)+IFERROR(INDEX($C$3:$M$35,ROW(X36)-ROW($X$3),MATCH(Settings!$G$17,StandingsCalc!$C$3:$M$3,0))*10000,0) +IFERROR(INDEX($C$3:$M$35,ROW(X36)-ROW($X$3),MATCH(Settings!$G$18,StandingsCalc!$C$3:$M$3,0))*100,0) +C35)</f>
        <v>-</v>
      </c>
      <c r="O35" s="6" t="str">
        <f t="shared" si="1"/>
        <v>-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76811-2CEB-4939-AB9A-575548B8FC2A}">
  <sheetPr codeName="Sheet6">
    <pageSetUpPr autoPageBreaks="0"/>
  </sheetPr>
  <dimension ref="B1:N40"/>
  <sheetViews>
    <sheetView showRowColHeaders="0" zoomScaleNormal="10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3.7109375" style="22" customWidth="1"/>
    <col min="2" max="2" width="4.5703125" style="22" customWidth="1"/>
    <col min="3" max="3" width="10.85546875" style="32" customWidth="1"/>
    <col min="4" max="4" width="34.7109375" style="22" customWidth="1"/>
    <col min="5" max="13" width="10.28515625" style="22" customWidth="1"/>
    <col min="14" max="14" width="4.5703125" style="22" customWidth="1"/>
    <col min="15" max="17" width="4.7109375" style="22" customWidth="1"/>
    <col min="18" max="16384" width="9.140625" style="22"/>
  </cols>
  <sheetData>
    <row r="1" spans="2:14" ht="6.75" customHeight="1" x14ac:dyDescent="0.25"/>
    <row r="2" spans="2:14" s="162" customFormat="1" ht="20.100000000000001" customHeight="1" x14ac:dyDescent="0.25">
      <c r="B2" s="55"/>
      <c r="C2" s="189" t="s">
        <v>117</v>
      </c>
      <c r="D2" s="160"/>
      <c r="E2" s="160"/>
      <c r="F2" s="160"/>
      <c r="G2" s="160"/>
      <c r="H2" s="160"/>
      <c r="I2" s="160"/>
      <c r="J2" s="160"/>
      <c r="K2" s="160"/>
      <c r="L2" s="167"/>
      <c r="M2" s="55"/>
      <c r="N2" s="33"/>
    </row>
    <row r="3" spans="2:14" s="165" customFormat="1" ht="24" customHeight="1" x14ac:dyDescent="0.25">
      <c r="B3" s="34"/>
      <c r="C3" s="190" t="str">
        <f>IF(LEN(Settings!G6)=0,"STANDINGS",UPPER(Settings!G6&amp;" STANDINGS"))</f>
        <v>DUMMY LEAGUE STANDINGS</v>
      </c>
      <c r="D3" s="36"/>
      <c r="E3" s="36"/>
      <c r="F3" s="36"/>
      <c r="G3" s="36"/>
      <c r="H3" s="36"/>
      <c r="I3" s="36"/>
      <c r="J3" s="36"/>
      <c r="K3" s="36"/>
      <c r="L3" s="168"/>
      <c r="M3" s="34"/>
      <c r="N3" s="35"/>
    </row>
    <row r="4" spans="2:14" ht="9.9499999999999993" customHeight="1" x14ac:dyDescent="0.25"/>
    <row r="5" spans="2:14" ht="30" customHeight="1" x14ac:dyDescent="0.25">
      <c r="B5" s="37"/>
      <c r="C5" s="38" t="s">
        <v>63</v>
      </c>
      <c r="D5" s="50" t="s">
        <v>64</v>
      </c>
      <c r="E5" s="149" t="str">
        <f>StandingsCalc!E3</f>
        <v>Played</v>
      </c>
      <c r="F5" s="149" t="str">
        <f>StandingsCalc!F3</f>
        <v>Won</v>
      </c>
      <c r="G5" s="149" t="str">
        <f>StandingsCalc!G3</f>
        <v>Drawn</v>
      </c>
      <c r="H5" s="149" t="str">
        <f>StandingsCalc!H3</f>
        <v>Lost</v>
      </c>
      <c r="I5" s="149" t="str">
        <f>StandingsCalc!I3</f>
        <v>Win Rate</v>
      </c>
      <c r="J5" s="149" t="str">
        <f>StandingsCalc!J3</f>
        <v>GF</v>
      </c>
      <c r="K5" s="149" t="str">
        <f>StandingsCalc!K3</f>
        <v>GA</v>
      </c>
      <c r="L5" s="149" t="str">
        <f>StandingsCalc!L3</f>
        <v>GD</v>
      </c>
      <c r="M5" s="149" t="str">
        <f>StandingsCalc!M3</f>
        <v>Points</v>
      </c>
      <c r="N5" s="39"/>
    </row>
    <row r="6" spans="2:14" ht="9.9499999999999993" customHeight="1" x14ac:dyDescent="0.25">
      <c r="B6" s="40"/>
      <c r="C6" s="41"/>
      <c r="D6" s="51"/>
      <c r="E6" s="41"/>
      <c r="F6" s="41"/>
      <c r="G6" s="41"/>
      <c r="H6" s="41"/>
      <c r="I6" s="41"/>
      <c r="J6" s="41"/>
      <c r="K6" s="41"/>
      <c r="L6" s="41"/>
      <c r="M6" s="41"/>
      <c r="N6" s="42"/>
    </row>
    <row r="7" spans="2:14" ht="21.75" customHeight="1" x14ac:dyDescent="0.25">
      <c r="B7" s="40"/>
      <c r="C7" s="43">
        <v>1</v>
      </c>
      <c r="D7" s="150" t="str">
        <f>IFERROR(INDEX(StandingsCalc!D$3:D$35,MATCH($C7,StandingsCalc!$O$3:$O$35,0)),"-")</f>
        <v>Northern Tan Whackers</v>
      </c>
      <c r="E7" s="151">
        <f>IFERROR(INDEX(StandingsCalc!E$3:E$35,MATCH($C7,StandingsCalc!$O$3:$O$35,0)),"-")</f>
        <v>17</v>
      </c>
      <c r="F7" s="151">
        <f>IFERROR(INDEX(StandingsCalc!F$3:F$35,MATCH($C7,StandingsCalc!$O$3:$O$35,0)),"-")</f>
        <v>12</v>
      </c>
      <c r="G7" s="151">
        <f>IFERROR(INDEX(StandingsCalc!G$3:G$35,MATCH($C7,StandingsCalc!$O$3:$O$35,0)),"-")</f>
        <v>5</v>
      </c>
      <c r="H7" s="151">
        <f>IFERROR(INDEX(StandingsCalc!H$3:H$35,MATCH($C7,StandingsCalc!$O$3:$O$35,0)),"-")</f>
        <v>0</v>
      </c>
      <c r="I7" s="152">
        <f>IFERROR(IF(E7=0,0,F7/E7),"")</f>
        <v>0.70588235294117652</v>
      </c>
      <c r="J7" s="151">
        <f>IFERROR(INDEX(StandingsCalc!J$3:J$35,MATCH($C7,StandingsCalc!$O$3:$O$35,0)),"-")</f>
        <v>46</v>
      </c>
      <c r="K7" s="151">
        <f>IFERROR(INDEX(StandingsCalc!K$3:K$35,MATCH($C7,StandingsCalc!$O$3:$O$35,0)),"-")</f>
        <v>22</v>
      </c>
      <c r="L7" s="151">
        <f>IFERROR(INDEX(StandingsCalc!L$3:L$35,MATCH($C7,StandingsCalc!$O$3:$O$35,0)),"-")</f>
        <v>24</v>
      </c>
      <c r="M7" s="153">
        <f>IFERROR(INDEX(StandingsCalc!M$3:M$35,MATCH($C7,StandingsCalc!$O$3:$O$35,0)),"-")</f>
        <v>41</v>
      </c>
      <c r="N7" s="42"/>
    </row>
    <row r="8" spans="2:14" ht="21.75" customHeight="1" x14ac:dyDescent="0.25">
      <c r="B8" s="40"/>
      <c r="C8" s="44">
        <v>2</v>
      </c>
      <c r="D8" s="150" t="str">
        <f>IFERROR(INDEX(StandingsCalc!D$3:D$35,MATCH($C8,StandingsCalc!$O$3:$O$35,0)),"-")</f>
        <v>South Leaders</v>
      </c>
      <c r="E8" s="154">
        <f>IFERROR(INDEX(StandingsCalc!E$3:E$35,MATCH($C8,StandingsCalc!$O$3:$O$35,0)),"-")</f>
        <v>17</v>
      </c>
      <c r="F8" s="154">
        <f>IFERROR(INDEX(StandingsCalc!F$3:F$35,MATCH($C8,StandingsCalc!$O$3:$O$35,0)),"-")</f>
        <v>12</v>
      </c>
      <c r="G8" s="154">
        <f>IFERROR(INDEX(StandingsCalc!G$3:G$35,MATCH($C8,StandingsCalc!$O$3:$O$35,0)),"-")</f>
        <v>4</v>
      </c>
      <c r="H8" s="154">
        <f>IFERROR(INDEX(StandingsCalc!H$3:H$35,MATCH($C8,StandingsCalc!$O$3:$O$35,0)),"-")</f>
        <v>1</v>
      </c>
      <c r="I8" s="155">
        <f t="shared" ref="I8:I38" si="0">IFERROR(IF(E8=0,0,F8/E8),"")</f>
        <v>0.70588235294117652</v>
      </c>
      <c r="J8" s="154">
        <f>IFERROR(INDEX(StandingsCalc!J$3:J$35,MATCH($C8,StandingsCalc!$O$3:$O$35,0)),"-")</f>
        <v>48</v>
      </c>
      <c r="K8" s="154">
        <f>IFERROR(INDEX(StandingsCalc!K$3:K$35,MATCH($C8,StandingsCalc!$O$3:$O$35,0)),"-")</f>
        <v>25</v>
      </c>
      <c r="L8" s="154">
        <f>IFERROR(INDEX(StandingsCalc!L$3:L$35,MATCH($C8,StandingsCalc!$O$3:$O$35,0)),"-")</f>
        <v>23</v>
      </c>
      <c r="M8" s="156">
        <f>IFERROR(INDEX(StandingsCalc!M$3:M$35,MATCH($C8,StandingsCalc!$O$3:$O$35,0)),"-")</f>
        <v>40</v>
      </c>
      <c r="N8" s="42"/>
    </row>
    <row r="9" spans="2:14" ht="21.75" customHeight="1" x14ac:dyDescent="0.25">
      <c r="B9" s="40"/>
      <c r="C9" s="44">
        <v>3</v>
      </c>
      <c r="D9" s="150" t="str">
        <f>IFERROR(INDEX(StandingsCalc!D$3:D$35,MATCH($C9,StandingsCalc!$O$3:$O$35,0)),"-")</f>
        <v>Haunting Bottle Rockets</v>
      </c>
      <c r="E9" s="154">
        <f>IFERROR(INDEX(StandingsCalc!E$3:E$35,MATCH($C9,StandingsCalc!$O$3:$O$35,0)),"-")</f>
        <v>17</v>
      </c>
      <c r="F9" s="154">
        <f>IFERROR(INDEX(StandingsCalc!F$3:F$35,MATCH($C9,StandingsCalc!$O$3:$O$35,0)),"-")</f>
        <v>10</v>
      </c>
      <c r="G9" s="154">
        <f>IFERROR(INDEX(StandingsCalc!G$3:G$35,MATCH($C9,StandingsCalc!$O$3:$O$35,0)),"-")</f>
        <v>4</v>
      </c>
      <c r="H9" s="154">
        <f>IFERROR(INDEX(StandingsCalc!H$3:H$35,MATCH($C9,StandingsCalc!$O$3:$O$35,0)),"-")</f>
        <v>3</v>
      </c>
      <c r="I9" s="155">
        <f t="shared" si="0"/>
        <v>0.58823529411764708</v>
      </c>
      <c r="J9" s="154">
        <f>IFERROR(INDEX(StandingsCalc!J$3:J$35,MATCH($C9,StandingsCalc!$O$3:$O$35,0)),"-")</f>
        <v>43</v>
      </c>
      <c r="K9" s="154">
        <f>IFERROR(INDEX(StandingsCalc!K$3:K$35,MATCH($C9,StandingsCalc!$O$3:$O$35,0)),"-")</f>
        <v>25</v>
      </c>
      <c r="L9" s="154">
        <f>IFERROR(INDEX(StandingsCalc!L$3:L$35,MATCH($C9,StandingsCalc!$O$3:$O$35,0)),"-")</f>
        <v>18</v>
      </c>
      <c r="M9" s="156">
        <f>IFERROR(INDEX(StandingsCalc!M$3:M$35,MATCH($C9,StandingsCalc!$O$3:$O$35,0)),"-")</f>
        <v>34</v>
      </c>
      <c r="N9" s="42"/>
    </row>
    <row r="10" spans="2:14" ht="21.75" customHeight="1" x14ac:dyDescent="0.25">
      <c r="B10" s="40"/>
      <c r="C10" s="43">
        <v>4</v>
      </c>
      <c r="D10" s="150" t="str">
        <f>IFERROR(INDEX(StandingsCalc!D$3:D$35,MATCH($C10,StandingsCalc!$O$3:$O$35,0)),"-")</f>
        <v>Delta Blazers</v>
      </c>
      <c r="E10" s="154">
        <f>IFERROR(INDEX(StandingsCalc!E$3:E$35,MATCH($C10,StandingsCalc!$O$3:$O$35,0)),"-")</f>
        <v>17</v>
      </c>
      <c r="F10" s="154">
        <f>IFERROR(INDEX(StandingsCalc!F$3:F$35,MATCH($C10,StandingsCalc!$O$3:$O$35,0)),"-")</f>
        <v>8</v>
      </c>
      <c r="G10" s="154">
        <f>IFERROR(INDEX(StandingsCalc!G$3:G$35,MATCH($C10,StandingsCalc!$O$3:$O$35,0)),"-")</f>
        <v>5</v>
      </c>
      <c r="H10" s="154">
        <f>IFERROR(INDEX(StandingsCalc!H$3:H$35,MATCH($C10,StandingsCalc!$O$3:$O$35,0)),"-")</f>
        <v>4</v>
      </c>
      <c r="I10" s="155">
        <f t="shared" si="0"/>
        <v>0.47058823529411764</v>
      </c>
      <c r="J10" s="154">
        <f>IFERROR(INDEX(StandingsCalc!J$3:J$35,MATCH($C10,StandingsCalc!$O$3:$O$35,0)),"-")</f>
        <v>43</v>
      </c>
      <c r="K10" s="154">
        <f>IFERROR(INDEX(StandingsCalc!K$3:K$35,MATCH($C10,StandingsCalc!$O$3:$O$35,0)),"-")</f>
        <v>32</v>
      </c>
      <c r="L10" s="154">
        <f>IFERROR(INDEX(StandingsCalc!L$3:L$35,MATCH($C10,StandingsCalc!$O$3:$O$35,0)),"-")</f>
        <v>11</v>
      </c>
      <c r="M10" s="156">
        <f>IFERROR(INDEX(StandingsCalc!M$3:M$35,MATCH($C10,StandingsCalc!$O$3:$O$35,0)),"-")</f>
        <v>29</v>
      </c>
      <c r="N10" s="42"/>
    </row>
    <row r="11" spans="2:14" ht="21.75" customHeight="1" x14ac:dyDescent="0.25">
      <c r="B11" s="40"/>
      <c r="C11" s="44">
        <v>5</v>
      </c>
      <c r="D11" s="150" t="str">
        <f>IFERROR(INDEX(StandingsCalc!D$3:D$35,MATCH($C11,StandingsCalc!$O$3:$O$35,0)),"-")</f>
        <v>Wise Panthers</v>
      </c>
      <c r="E11" s="154">
        <f>IFERROR(INDEX(StandingsCalc!E$3:E$35,MATCH($C11,StandingsCalc!$O$3:$O$35,0)),"-")</f>
        <v>17</v>
      </c>
      <c r="F11" s="154">
        <f>IFERROR(INDEX(StandingsCalc!F$3:F$35,MATCH($C11,StandingsCalc!$O$3:$O$35,0)),"-")</f>
        <v>8</v>
      </c>
      <c r="G11" s="154">
        <f>IFERROR(INDEX(StandingsCalc!G$3:G$35,MATCH($C11,StandingsCalc!$O$3:$O$35,0)),"-")</f>
        <v>4</v>
      </c>
      <c r="H11" s="154">
        <f>IFERROR(INDEX(StandingsCalc!H$3:H$35,MATCH($C11,StandingsCalc!$O$3:$O$35,0)),"-")</f>
        <v>5</v>
      </c>
      <c r="I11" s="155">
        <f t="shared" si="0"/>
        <v>0.47058823529411764</v>
      </c>
      <c r="J11" s="154">
        <f>IFERROR(INDEX(StandingsCalc!J$3:J$35,MATCH($C11,StandingsCalc!$O$3:$O$35,0)),"-")</f>
        <v>29</v>
      </c>
      <c r="K11" s="154">
        <f>IFERROR(INDEX(StandingsCalc!K$3:K$35,MATCH($C11,StandingsCalc!$O$3:$O$35,0)),"-")</f>
        <v>26</v>
      </c>
      <c r="L11" s="154">
        <f>IFERROR(INDEX(StandingsCalc!L$3:L$35,MATCH($C11,StandingsCalc!$O$3:$O$35,0)),"-")</f>
        <v>3</v>
      </c>
      <c r="M11" s="156">
        <f>IFERROR(INDEX(StandingsCalc!M$3:M$35,MATCH($C11,StandingsCalc!$O$3:$O$35,0)),"-")</f>
        <v>28</v>
      </c>
      <c r="N11" s="42"/>
    </row>
    <row r="12" spans="2:14" ht="21.75" customHeight="1" x14ac:dyDescent="0.25">
      <c r="B12" s="40"/>
      <c r="C12" s="44">
        <v>6</v>
      </c>
      <c r="D12" s="150" t="str">
        <f>IFERROR(INDEX(StandingsCalc!D$3:D$35,MATCH($C12,StandingsCalc!$O$3:$O$35,0)),"-")</f>
        <v>Real Revolution</v>
      </c>
      <c r="E12" s="154">
        <f>IFERROR(INDEX(StandingsCalc!E$3:E$35,MATCH($C12,StandingsCalc!$O$3:$O$35,0)),"-")</f>
        <v>17</v>
      </c>
      <c r="F12" s="154">
        <f>IFERROR(INDEX(StandingsCalc!F$3:F$35,MATCH($C12,StandingsCalc!$O$3:$O$35,0)),"-")</f>
        <v>8</v>
      </c>
      <c r="G12" s="154">
        <f>IFERROR(INDEX(StandingsCalc!G$3:G$35,MATCH($C12,StandingsCalc!$O$3:$O$35,0)),"-")</f>
        <v>3</v>
      </c>
      <c r="H12" s="154">
        <f>IFERROR(INDEX(StandingsCalc!H$3:H$35,MATCH($C12,StandingsCalc!$O$3:$O$35,0)),"-")</f>
        <v>6</v>
      </c>
      <c r="I12" s="155">
        <f t="shared" si="0"/>
        <v>0.47058823529411764</v>
      </c>
      <c r="J12" s="154">
        <f>IFERROR(INDEX(StandingsCalc!J$3:J$35,MATCH($C12,StandingsCalc!$O$3:$O$35,0)),"-")</f>
        <v>36</v>
      </c>
      <c r="K12" s="154">
        <f>IFERROR(INDEX(StandingsCalc!K$3:K$35,MATCH($C12,StandingsCalc!$O$3:$O$35,0)),"-")</f>
        <v>35</v>
      </c>
      <c r="L12" s="154">
        <f>IFERROR(INDEX(StandingsCalc!L$3:L$35,MATCH($C12,StandingsCalc!$O$3:$O$35,0)),"-")</f>
        <v>1</v>
      </c>
      <c r="M12" s="156">
        <f>IFERROR(INDEX(StandingsCalc!M$3:M$35,MATCH($C12,StandingsCalc!$O$3:$O$35,0)),"-")</f>
        <v>27</v>
      </c>
      <c r="N12" s="42"/>
    </row>
    <row r="13" spans="2:14" ht="21.75" customHeight="1" x14ac:dyDescent="0.25">
      <c r="B13" s="40"/>
      <c r="C13" s="43">
        <v>7</v>
      </c>
      <c r="D13" s="150" t="str">
        <f>IFERROR(INDEX(StandingsCalc!D$3:D$35,MATCH($C13,StandingsCalc!$O$3:$O$35,0)),"-")</f>
        <v>Ancient Crows</v>
      </c>
      <c r="E13" s="154">
        <f>IFERROR(INDEX(StandingsCalc!E$3:E$35,MATCH($C13,StandingsCalc!$O$3:$O$35,0)),"-")</f>
        <v>17</v>
      </c>
      <c r="F13" s="154">
        <f>IFERROR(INDEX(StandingsCalc!F$3:F$35,MATCH($C13,StandingsCalc!$O$3:$O$35,0)),"-")</f>
        <v>7</v>
      </c>
      <c r="G13" s="154">
        <f>IFERROR(INDEX(StandingsCalc!G$3:G$35,MATCH($C13,StandingsCalc!$O$3:$O$35,0)),"-")</f>
        <v>4</v>
      </c>
      <c r="H13" s="154">
        <f>IFERROR(INDEX(StandingsCalc!H$3:H$35,MATCH($C13,StandingsCalc!$O$3:$O$35,0)),"-")</f>
        <v>6</v>
      </c>
      <c r="I13" s="155">
        <f t="shared" si="0"/>
        <v>0.41176470588235292</v>
      </c>
      <c r="J13" s="154">
        <f>IFERROR(INDEX(StandingsCalc!J$3:J$35,MATCH($C13,StandingsCalc!$O$3:$O$35,0)),"-")</f>
        <v>23</v>
      </c>
      <c r="K13" s="154">
        <f>IFERROR(INDEX(StandingsCalc!K$3:K$35,MATCH($C13,StandingsCalc!$O$3:$O$35,0)),"-")</f>
        <v>25</v>
      </c>
      <c r="L13" s="154">
        <f>IFERROR(INDEX(StandingsCalc!L$3:L$35,MATCH($C13,StandingsCalc!$O$3:$O$35,0)),"-")</f>
        <v>-2</v>
      </c>
      <c r="M13" s="156">
        <f>IFERROR(INDEX(StandingsCalc!M$3:M$35,MATCH($C13,StandingsCalc!$O$3:$O$35,0)),"-")</f>
        <v>25</v>
      </c>
      <c r="N13" s="42"/>
    </row>
    <row r="14" spans="2:14" ht="21.75" customHeight="1" x14ac:dyDescent="0.25">
      <c r="B14" s="40"/>
      <c r="C14" s="44">
        <v>8</v>
      </c>
      <c r="D14" s="150" t="str">
        <f>IFERROR(INDEX(StandingsCalc!D$3:D$35,MATCH($C14,StandingsCalc!$O$3:$O$35,0)),"-")</f>
        <v>Mighty Patriots</v>
      </c>
      <c r="E14" s="154">
        <f>IFERROR(INDEX(StandingsCalc!E$3:E$35,MATCH($C14,StandingsCalc!$O$3:$O$35,0)),"-")</f>
        <v>17</v>
      </c>
      <c r="F14" s="154">
        <f>IFERROR(INDEX(StandingsCalc!F$3:F$35,MATCH($C14,StandingsCalc!$O$3:$O$35,0)),"-")</f>
        <v>7</v>
      </c>
      <c r="G14" s="154">
        <f>IFERROR(INDEX(StandingsCalc!G$3:G$35,MATCH($C14,StandingsCalc!$O$3:$O$35,0)),"-")</f>
        <v>3</v>
      </c>
      <c r="H14" s="154">
        <f>IFERROR(INDEX(StandingsCalc!H$3:H$35,MATCH($C14,StandingsCalc!$O$3:$O$35,0)),"-")</f>
        <v>7</v>
      </c>
      <c r="I14" s="155">
        <f t="shared" si="0"/>
        <v>0.41176470588235292</v>
      </c>
      <c r="J14" s="154">
        <f>IFERROR(INDEX(StandingsCalc!J$3:J$35,MATCH($C14,StandingsCalc!$O$3:$O$35,0)),"-")</f>
        <v>26</v>
      </c>
      <c r="K14" s="154">
        <f>IFERROR(INDEX(StandingsCalc!K$3:K$35,MATCH($C14,StandingsCalc!$O$3:$O$35,0)),"-")</f>
        <v>29</v>
      </c>
      <c r="L14" s="154">
        <f>IFERROR(INDEX(StandingsCalc!L$3:L$35,MATCH($C14,StandingsCalc!$O$3:$O$35,0)),"-")</f>
        <v>-3</v>
      </c>
      <c r="M14" s="156">
        <f>IFERROR(INDEX(StandingsCalc!M$3:M$35,MATCH($C14,StandingsCalc!$O$3:$O$35,0)),"-")</f>
        <v>24</v>
      </c>
      <c r="N14" s="42"/>
    </row>
    <row r="15" spans="2:14" ht="21.75" customHeight="1" x14ac:dyDescent="0.25">
      <c r="B15" s="40"/>
      <c r="C15" s="44">
        <v>9</v>
      </c>
      <c r="D15" s="150" t="str">
        <f>IFERROR(INDEX(StandingsCalc!D$3:D$35,MATCH($C15,StandingsCalc!$O$3:$O$35,0)),"-")</f>
        <v>The Classic</v>
      </c>
      <c r="E15" s="154">
        <f>IFERROR(INDEX(StandingsCalc!E$3:E$35,MATCH($C15,StandingsCalc!$O$3:$O$35,0)),"-")</f>
        <v>17</v>
      </c>
      <c r="F15" s="154">
        <f>IFERROR(INDEX(StandingsCalc!F$3:F$35,MATCH($C15,StandingsCalc!$O$3:$O$35,0)),"-")</f>
        <v>7</v>
      </c>
      <c r="G15" s="154">
        <f>IFERROR(INDEX(StandingsCalc!G$3:G$35,MATCH($C15,StandingsCalc!$O$3:$O$35,0)),"-")</f>
        <v>2</v>
      </c>
      <c r="H15" s="154">
        <f>IFERROR(INDEX(StandingsCalc!H$3:H$35,MATCH($C15,StandingsCalc!$O$3:$O$35,0)),"-")</f>
        <v>8</v>
      </c>
      <c r="I15" s="155">
        <f t="shared" si="0"/>
        <v>0.41176470588235292</v>
      </c>
      <c r="J15" s="154">
        <f>IFERROR(INDEX(StandingsCalc!J$3:J$35,MATCH($C15,StandingsCalc!$O$3:$O$35,0)),"-")</f>
        <v>33</v>
      </c>
      <c r="K15" s="154">
        <f>IFERROR(INDEX(StandingsCalc!K$3:K$35,MATCH($C15,StandingsCalc!$O$3:$O$35,0)),"-")</f>
        <v>32</v>
      </c>
      <c r="L15" s="154">
        <f>IFERROR(INDEX(StandingsCalc!L$3:L$35,MATCH($C15,StandingsCalc!$O$3:$O$35,0)),"-")</f>
        <v>1</v>
      </c>
      <c r="M15" s="156">
        <f>IFERROR(INDEX(StandingsCalc!M$3:M$35,MATCH($C15,StandingsCalc!$O$3:$O$35,0)),"-")</f>
        <v>23</v>
      </c>
      <c r="N15" s="42"/>
    </row>
    <row r="16" spans="2:14" ht="21.75" customHeight="1" x14ac:dyDescent="0.25">
      <c r="B16" s="40"/>
      <c r="C16" s="43">
        <v>10</v>
      </c>
      <c r="D16" s="150" t="str">
        <f>IFERROR(INDEX(StandingsCalc!D$3:D$35,MATCH($C16,StandingsCalc!$O$3:$O$35,0)),"-")</f>
        <v>Red Sirens</v>
      </c>
      <c r="E16" s="154">
        <f>IFERROR(INDEX(StandingsCalc!E$3:E$35,MATCH($C16,StandingsCalc!$O$3:$O$35,0)),"-")</f>
        <v>17</v>
      </c>
      <c r="F16" s="154">
        <f>IFERROR(INDEX(StandingsCalc!F$3:F$35,MATCH($C16,StandingsCalc!$O$3:$O$35,0)),"-")</f>
        <v>5</v>
      </c>
      <c r="G16" s="154">
        <f>IFERROR(INDEX(StandingsCalc!G$3:G$35,MATCH($C16,StandingsCalc!$O$3:$O$35,0)),"-")</f>
        <v>4</v>
      </c>
      <c r="H16" s="154">
        <f>IFERROR(INDEX(StandingsCalc!H$3:H$35,MATCH($C16,StandingsCalc!$O$3:$O$35,0)),"-")</f>
        <v>8</v>
      </c>
      <c r="I16" s="155">
        <f t="shared" si="0"/>
        <v>0.29411764705882354</v>
      </c>
      <c r="J16" s="154">
        <f>IFERROR(INDEX(StandingsCalc!J$3:J$35,MATCH($C16,StandingsCalc!$O$3:$O$35,0)),"-")</f>
        <v>31</v>
      </c>
      <c r="K16" s="154">
        <f>IFERROR(INDEX(StandingsCalc!K$3:K$35,MATCH($C16,StandingsCalc!$O$3:$O$35,0)),"-")</f>
        <v>36</v>
      </c>
      <c r="L16" s="154">
        <f>IFERROR(INDEX(StandingsCalc!L$3:L$35,MATCH($C16,StandingsCalc!$O$3:$O$35,0)),"-")</f>
        <v>-5</v>
      </c>
      <c r="M16" s="156">
        <f>IFERROR(INDEX(StandingsCalc!M$3:M$35,MATCH($C16,StandingsCalc!$O$3:$O$35,0)),"-")</f>
        <v>19</v>
      </c>
      <c r="N16" s="42"/>
    </row>
    <row r="17" spans="2:14" ht="21.75" customHeight="1" x14ac:dyDescent="0.25">
      <c r="B17" s="40"/>
      <c r="C17" s="44">
        <v>11</v>
      </c>
      <c r="D17" s="150" t="str">
        <f>IFERROR(INDEX(StandingsCalc!D$3:D$35,MATCH($C17,StandingsCalc!$O$3:$O$35,0)),"-")</f>
        <v>Defiant Jesters</v>
      </c>
      <c r="E17" s="154">
        <f>IFERROR(INDEX(StandingsCalc!E$3:E$35,MATCH($C17,StandingsCalc!$O$3:$O$35,0)),"-")</f>
        <v>17</v>
      </c>
      <c r="F17" s="154">
        <f>IFERROR(INDEX(StandingsCalc!F$3:F$35,MATCH($C17,StandingsCalc!$O$3:$O$35,0)),"-")</f>
        <v>5</v>
      </c>
      <c r="G17" s="154">
        <f>IFERROR(INDEX(StandingsCalc!G$3:G$35,MATCH($C17,StandingsCalc!$O$3:$O$35,0)),"-")</f>
        <v>4</v>
      </c>
      <c r="H17" s="154">
        <f>IFERROR(INDEX(StandingsCalc!H$3:H$35,MATCH($C17,StandingsCalc!$O$3:$O$35,0)),"-")</f>
        <v>8</v>
      </c>
      <c r="I17" s="155">
        <f t="shared" si="0"/>
        <v>0.29411764705882354</v>
      </c>
      <c r="J17" s="154">
        <f>IFERROR(INDEX(StandingsCalc!J$3:J$35,MATCH($C17,StandingsCalc!$O$3:$O$35,0)),"-")</f>
        <v>25</v>
      </c>
      <c r="K17" s="154">
        <f>IFERROR(INDEX(StandingsCalc!K$3:K$35,MATCH($C17,StandingsCalc!$O$3:$O$35,0)),"-")</f>
        <v>34</v>
      </c>
      <c r="L17" s="154">
        <f>IFERROR(INDEX(StandingsCalc!L$3:L$35,MATCH($C17,StandingsCalc!$O$3:$O$35,0)),"-")</f>
        <v>-9</v>
      </c>
      <c r="M17" s="156">
        <f>IFERROR(INDEX(StandingsCalc!M$3:M$35,MATCH($C17,StandingsCalc!$O$3:$O$35,0)),"-")</f>
        <v>19</v>
      </c>
      <c r="N17" s="42"/>
    </row>
    <row r="18" spans="2:14" ht="21.75" customHeight="1" x14ac:dyDescent="0.25">
      <c r="B18" s="40"/>
      <c r="C18" s="44">
        <v>12</v>
      </c>
      <c r="D18" s="150" t="str">
        <f>IFERROR(INDEX(StandingsCalc!D$3:D$35,MATCH($C18,StandingsCalc!$O$3:$O$35,0)),"-")</f>
        <v>Legal Swamp Twisters</v>
      </c>
      <c r="E18" s="154">
        <f>IFERROR(INDEX(StandingsCalc!E$3:E$35,MATCH($C18,StandingsCalc!$O$3:$O$35,0)),"-")</f>
        <v>17</v>
      </c>
      <c r="F18" s="154">
        <f>IFERROR(INDEX(StandingsCalc!F$3:F$35,MATCH($C18,StandingsCalc!$O$3:$O$35,0)),"-")</f>
        <v>4</v>
      </c>
      <c r="G18" s="154">
        <f>IFERROR(INDEX(StandingsCalc!G$3:G$35,MATCH($C18,StandingsCalc!$O$3:$O$35,0)),"-")</f>
        <v>6</v>
      </c>
      <c r="H18" s="154">
        <f>IFERROR(INDEX(StandingsCalc!H$3:H$35,MATCH($C18,StandingsCalc!$O$3:$O$35,0)),"-")</f>
        <v>7</v>
      </c>
      <c r="I18" s="155">
        <f t="shared" si="0"/>
        <v>0.23529411764705882</v>
      </c>
      <c r="J18" s="154">
        <f>IFERROR(INDEX(StandingsCalc!J$3:J$35,MATCH($C18,StandingsCalc!$O$3:$O$35,0)),"-")</f>
        <v>33</v>
      </c>
      <c r="K18" s="154">
        <f>IFERROR(INDEX(StandingsCalc!K$3:K$35,MATCH($C18,StandingsCalc!$O$3:$O$35,0)),"-")</f>
        <v>45</v>
      </c>
      <c r="L18" s="154">
        <f>IFERROR(INDEX(StandingsCalc!L$3:L$35,MATCH($C18,StandingsCalc!$O$3:$O$35,0)),"-")</f>
        <v>-12</v>
      </c>
      <c r="M18" s="156">
        <f>IFERROR(INDEX(StandingsCalc!M$3:M$35,MATCH($C18,StandingsCalc!$O$3:$O$35,0)),"-")</f>
        <v>18</v>
      </c>
      <c r="N18" s="42"/>
    </row>
    <row r="19" spans="2:14" ht="21.75" customHeight="1" x14ac:dyDescent="0.25">
      <c r="B19" s="40"/>
      <c r="C19" s="43">
        <v>13</v>
      </c>
      <c r="D19" s="150" t="str">
        <f>IFERROR(INDEX(StandingsCalc!D$3:D$35,MATCH($C19,StandingsCalc!$O$3:$O$35,0)),"-")</f>
        <v>Kaptain City</v>
      </c>
      <c r="E19" s="154">
        <f>IFERROR(INDEX(StandingsCalc!E$3:E$35,MATCH($C19,StandingsCalc!$O$3:$O$35,0)),"-")</f>
        <v>17</v>
      </c>
      <c r="F19" s="154">
        <f>IFERROR(INDEX(StandingsCalc!F$3:F$35,MATCH($C19,StandingsCalc!$O$3:$O$35,0)),"-")</f>
        <v>5</v>
      </c>
      <c r="G19" s="154">
        <f>IFERROR(INDEX(StandingsCalc!G$3:G$35,MATCH($C19,StandingsCalc!$O$3:$O$35,0)),"-")</f>
        <v>2</v>
      </c>
      <c r="H19" s="154">
        <f>IFERROR(INDEX(StandingsCalc!H$3:H$35,MATCH($C19,StandingsCalc!$O$3:$O$35,0)),"-")</f>
        <v>10</v>
      </c>
      <c r="I19" s="155">
        <f t="shared" si="0"/>
        <v>0.29411764705882354</v>
      </c>
      <c r="J19" s="154">
        <f>IFERROR(INDEX(StandingsCalc!J$3:J$35,MATCH($C19,StandingsCalc!$O$3:$O$35,0)),"-")</f>
        <v>31</v>
      </c>
      <c r="K19" s="154">
        <f>IFERROR(INDEX(StandingsCalc!K$3:K$35,MATCH($C19,StandingsCalc!$O$3:$O$35,0)),"-")</f>
        <v>36</v>
      </c>
      <c r="L19" s="154">
        <f>IFERROR(INDEX(StandingsCalc!L$3:L$35,MATCH($C19,StandingsCalc!$O$3:$O$35,0)),"-")</f>
        <v>-5</v>
      </c>
      <c r="M19" s="156">
        <f>IFERROR(INDEX(StandingsCalc!M$3:M$35,MATCH($C19,StandingsCalc!$O$3:$O$35,0)),"-")</f>
        <v>17</v>
      </c>
      <c r="N19" s="42"/>
    </row>
    <row r="20" spans="2:14" ht="21.75" customHeight="1" x14ac:dyDescent="0.25">
      <c r="B20" s="40"/>
      <c r="C20" s="44">
        <v>14</v>
      </c>
      <c r="D20" s="150" t="str">
        <f>IFERROR(INDEX(StandingsCalc!D$3:D$35,MATCH($C20,StandingsCalc!$O$3:$O$35,0)),"-")</f>
        <v>The Krakens</v>
      </c>
      <c r="E20" s="154">
        <f>IFERROR(INDEX(StandingsCalc!E$3:E$35,MATCH($C20,StandingsCalc!$O$3:$O$35,0)),"-")</f>
        <v>17</v>
      </c>
      <c r="F20" s="154">
        <f>IFERROR(INDEX(StandingsCalc!F$3:F$35,MATCH($C20,StandingsCalc!$O$3:$O$35,0)),"-")</f>
        <v>4</v>
      </c>
      <c r="G20" s="154">
        <f>IFERROR(INDEX(StandingsCalc!G$3:G$35,MATCH($C20,StandingsCalc!$O$3:$O$35,0)),"-")</f>
        <v>5</v>
      </c>
      <c r="H20" s="154">
        <f>IFERROR(INDEX(StandingsCalc!H$3:H$35,MATCH($C20,StandingsCalc!$O$3:$O$35,0)),"-")</f>
        <v>8</v>
      </c>
      <c r="I20" s="155">
        <f t="shared" si="0"/>
        <v>0.23529411764705882</v>
      </c>
      <c r="J20" s="154">
        <f>IFERROR(INDEX(StandingsCalc!J$3:J$35,MATCH($C20,StandingsCalc!$O$3:$O$35,0)),"-")</f>
        <v>35</v>
      </c>
      <c r="K20" s="154">
        <f>IFERROR(INDEX(StandingsCalc!K$3:K$35,MATCH($C20,StandingsCalc!$O$3:$O$35,0)),"-")</f>
        <v>44</v>
      </c>
      <c r="L20" s="154">
        <f>IFERROR(INDEX(StandingsCalc!L$3:L$35,MATCH($C20,StandingsCalc!$O$3:$O$35,0)),"-")</f>
        <v>-9</v>
      </c>
      <c r="M20" s="156">
        <f>IFERROR(INDEX(StandingsCalc!M$3:M$35,MATCH($C20,StandingsCalc!$O$3:$O$35,0)),"-")</f>
        <v>17</v>
      </c>
      <c r="N20" s="42"/>
    </row>
    <row r="21" spans="2:14" ht="21.75" customHeight="1" x14ac:dyDescent="0.25">
      <c r="B21" s="40"/>
      <c r="C21" s="44">
        <v>15</v>
      </c>
      <c r="D21" s="150" t="str">
        <f>IFERROR(INDEX(StandingsCalc!D$3:D$35,MATCH($C21,StandingsCalc!$O$3:$O$35,0)),"-")</f>
        <v>Unethical Bison</v>
      </c>
      <c r="E21" s="154">
        <f>IFERROR(INDEX(StandingsCalc!E$3:E$35,MATCH($C21,StandingsCalc!$O$3:$O$35,0)),"-")</f>
        <v>17</v>
      </c>
      <c r="F21" s="154">
        <f>IFERROR(INDEX(StandingsCalc!F$3:F$35,MATCH($C21,StandingsCalc!$O$3:$O$35,0)),"-")</f>
        <v>5</v>
      </c>
      <c r="G21" s="154">
        <f>IFERROR(INDEX(StandingsCalc!G$3:G$35,MATCH($C21,StandingsCalc!$O$3:$O$35,0)),"-")</f>
        <v>1</v>
      </c>
      <c r="H21" s="154">
        <f>IFERROR(INDEX(StandingsCalc!H$3:H$35,MATCH($C21,StandingsCalc!$O$3:$O$35,0)),"-")</f>
        <v>11</v>
      </c>
      <c r="I21" s="155">
        <f t="shared" si="0"/>
        <v>0.29411764705882354</v>
      </c>
      <c r="J21" s="154">
        <f>IFERROR(INDEX(StandingsCalc!J$3:J$35,MATCH($C21,StandingsCalc!$O$3:$O$35,0)),"-")</f>
        <v>24</v>
      </c>
      <c r="K21" s="154">
        <f>IFERROR(INDEX(StandingsCalc!K$3:K$35,MATCH($C21,StandingsCalc!$O$3:$O$35,0)),"-")</f>
        <v>35</v>
      </c>
      <c r="L21" s="154">
        <f>IFERROR(INDEX(StandingsCalc!L$3:L$35,MATCH($C21,StandingsCalc!$O$3:$O$35,0)),"-")</f>
        <v>-11</v>
      </c>
      <c r="M21" s="156">
        <f>IFERROR(INDEX(StandingsCalc!M$3:M$35,MATCH($C21,StandingsCalc!$O$3:$O$35,0)),"-")</f>
        <v>16</v>
      </c>
      <c r="N21" s="42"/>
    </row>
    <row r="22" spans="2:14" ht="21.75" customHeight="1" x14ac:dyDescent="0.25">
      <c r="B22" s="40"/>
      <c r="C22" s="43">
        <v>16</v>
      </c>
      <c r="D22" s="150" t="str">
        <f>IFERROR(INDEX(StandingsCalc!D$3:D$35,MATCH($C22,StandingsCalc!$O$3:$O$35,0)),"-")</f>
        <v>Silver Rangers</v>
      </c>
      <c r="E22" s="154">
        <f>IFERROR(INDEX(StandingsCalc!E$3:E$35,MATCH($C22,StandingsCalc!$O$3:$O$35,0)),"-")</f>
        <v>17</v>
      </c>
      <c r="F22" s="154">
        <f>IFERROR(INDEX(StandingsCalc!F$3:F$35,MATCH($C22,StandingsCalc!$O$3:$O$35,0)),"-")</f>
        <v>4</v>
      </c>
      <c r="G22" s="154">
        <f>IFERROR(INDEX(StandingsCalc!G$3:G$35,MATCH($C22,StandingsCalc!$O$3:$O$35,0)),"-")</f>
        <v>4</v>
      </c>
      <c r="H22" s="154">
        <f>IFERROR(INDEX(StandingsCalc!H$3:H$35,MATCH($C22,StandingsCalc!$O$3:$O$35,0)),"-")</f>
        <v>9</v>
      </c>
      <c r="I22" s="155">
        <f t="shared" si="0"/>
        <v>0.23529411764705882</v>
      </c>
      <c r="J22" s="154">
        <f>IFERROR(INDEX(StandingsCalc!J$3:J$35,MATCH($C22,StandingsCalc!$O$3:$O$35,0)),"-")</f>
        <v>25</v>
      </c>
      <c r="K22" s="154">
        <f>IFERROR(INDEX(StandingsCalc!K$3:K$35,MATCH($C22,StandingsCalc!$O$3:$O$35,0)),"-")</f>
        <v>37</v>
      </c>
      <c r="L22" s="154">
        <f>IFERROR(INDEX(StandingsCalc!L$3:L$35,MATCH($C22,StandingsCalc!$O$3:$O$35,0)),"-")</f>
        <v>-12</v>
      </c>
      <c r="M22" s="156">
        <f>IFERROR(INDEX(StandingsCalc!M$3:M$35,MATCH($C22,StandingsCalc!$O$3:$O$35,0)),"-")</f>
        <v>16</v>
      </c>
      <c r="N22" s="42"/>
    </row>
    <row r="23" spans="2:14" ht="21.75" customHeight="1" x14ac:dyDescent="0.25">
      <c r="B23" s="40"/>
      <c r="C23" s="44">
        <v>17</v>
      </c>
      <c r="D23" s="150" t="str">
        <f>IFERROR(INDEX(StandingsCalc!D$3:D$35,MATCH($C23,StandingsCalc!$O$3:$O$35,0)),"-")</f>
        <v>Earnest Broncos</v>
      </c>
      <c r="E23" s="154">
        <f>IFERROR(INDEX(StandingsCalc!E$3:E$35,MATCH($C23,StandingsCalc!$O$3:$O$35,0)),"-")</f>
        <v>17</v>
      </c>
      <c r="F23" s="154">
        <f>IFERROR(INDEX(StandingsCalc!F$3:F$35,MATCH($C23,StandingsCalc!$O$3:$O$35,0)),"-")</f>
        <v>2</v>
      </c>
      <c r="G23" s="154">
        <f>IFERROR(INDEX(StandingsCalc!G$3:G$35,MATCH($C23,StandingsCalc!$O$3:$O$35,0)),"-")</f>
        <v>9</v>
      </c>
      <c r="H23" s="154">
        <f>IFERROR(INDEX(StandingsCalc!H$3:H$35,MATCH($C23,StandingsCalc!$O$3:$O$35,0)),"-")</f>
        <v>6</v>
      </c>
      <c r="I23" s="155">
        <f t="shared" si="0"/>
        <v>0.11764705882352941</v>
      </c>
      <c r="J23" s="154">
        <f>IFERROR(INDEX(StandingsCalc!J$3:J$35,MATCH($C23,StandingsCalc!$O$3:$O$35,0)),"-")</f>
        <v>34</v>
      </c>
      <c r="K23" s="154">
        <f>IFERROR(INDEX(StandingsCalc!K$3:K$35,MATCH($C23,StandingsCalc!$O$3:$O$35,0)),"-")</f>
        <v>37</v>
      </c>
      <c r="L23" s="154">
        <f>IFERROR(INDEX(StandingsCalc!L$3:L$35,MATCH($C23,StandingsCalc!$O$3:$O$35,0)),"-")</f>
        <v>-3</v>
      </c>
      <c r="M23" s="156">
        <f>IFERROR(INDEX(StandingsCalc!M$3:M$35,MATCH($C23,StandingsCalc!$O$3:$O$35,0)),"-")</f>
        <v>15</v>
      </c>
      <c r="N23" s="42"/>
    </row>
    <row r="24" spans="2:14" ht="21.75" customHeight="1" x14ac:dyDescent="0.25">
      <c r="B24" s="40"/>
      <c r="C24" s="44">
        <v>18</v>
      </c>
      <c r="D24" s="150" t="str">
        <f>IFERROR(INDEX(StandingsCalc!D$3:D$35,MATCH($C24,StandingsCalc!$O$3:$O$35,0)),"-")</f>
        <v>Final Green Gazelles</v>
      </c>
      <c r="E24" s="154">
        <f>IFERROR(INDEX(StandingsCalc!E$3:E$35,MATCH($C24,StandingsCalc!$O$3:$O$35,0)),"-")</f>
        <v>17</v>
      </c>
      <c r="F24" s="154">
        <f>IFERROR(INDEX(StandingsCalc!F$3:F$35,MATCH($C24,StandingsCalc!$O$3:$O$35,0)),"-")</f>
        <v>3</v>
      </c>
      <c r="G24" s="154">
        <f>IFERROR(INDEX(StandingsCalc!G$3:G$35,MATCH($C24,StandingsCalc!$O$3:$O$35,0)),"-")</f>
        <v>5</v>
      </c>
      <c r="H24" s="154">
        <f>IFERROR(INDEX(StandingsCalc!H$3:H$35,MATCH($C24,StandingsCalc!$O$3:$O$35,0)),"-")</f>
        <v>9</v>
      </c>
      <c r="I24" s="155">
        <f t="shared" si="0"/>
        <v>0.17647058823529413</v>
      </c>
      <c r="J24" s="154">
        <f>IFERROR(INDEX(StandingsCalc!J$3:J$35,MATCH($C24,StandingsCalc!$O$3:$O$35,0)),"-")</f>
        <v>32</v>
      </c>
      <c r="K24" s="154">
        <f>IFERROR(INDEX(StandingsCalc!K$3:K$35,MATCH($C24,StandingsCalc!$O$3:$O$35,0)),"-")</f>
        <v>42</v>
      </c>
      <c r="L24" s="154">
        <f>IFERROR(INDEX(StandingsCalc!L$3:L$35,MATCH($C24,StandingsCalc!$O$3:$O$35,0)),"-")</f>
        <v>-10</v>
      </c>
      <c r="M24" s="156">
        <f>IFERROR(INDEX(StandingsCalc!M$3:M$35,MATCH($C24,StandingsCalc!$O$3:$O$35,0)),"-")</f>
        <v>14</v>
      </c>
      <c r="N24" s="42"/>
    </row>
    <row r="25" spans="2:14" ht="21.75" customHeight="1" x14ac:dyDescent="0.25">
      <c r="B25" s="40"/>
      <c r="C25" s="43">
        <v>19</v>
      </c>
      <c r="D25" s="150" t="str">
        <f>IFERROR(INDEX(StandingsCalc!D$3:D$35,MATCH($C25,StandingsCalc!$O$3:$O$35,0)),"-")</f>
        <v>-</v>
      </c>
      <c r="E25" s="154" t="str">
        <f>IFERROR(INDEX(StandingsCalc!E$3:E$35,MATCH($C25,StandingsCalc!$O$3:$O$35,0)),"-")</f>
        <v>-</v>
      </c>
      <c r="F25" s="154" t="str">
        <f>IFERROR(INDEX(StandingsCalc!F$3:F$35,MATCH($C25,StandingsCalc!$O$3:$O$35,0)),"-")</f>
        <v>-</v>
      </c>
      <c r="G25" s="154" t="str">
        <f>IFERROR(INDEX(StandingsCalc!G$3:G$35,MATCH($C25,StandingsCalc!$O$3:$O$35,0)),"-")</f>
        <v>-</v>
      </c>
      <c r="H25" s="154" t="str">
        <f>IFERROR(INDEX(StandingsCalc!H$3:H$35,MATCH($C25,StandingsCalc!$O$3:$O$35,0)),"-")</f>
        <v>-</v>
      </c>
      <c r="I25" s="154" t="str">
        <f t="shared" si="0"/>
        <v/>
      </c>
      <c r="J25" s="154" t="str">
        <f>IFERROR(INDEX(StandingsCalc!J$3:J$35,MATCH($C25,StandingsCalc!$O$3:$O$35,0)),"-")</f>
        <v>-</v>
      </c>
      <c r="K25" s="154" t="str">
        <f>IFERROR(INDEX(StandingsCalc!K$3:K$35,MATCH($C25,StandingsCalc!$O$3:$O$35,0)),"-")</f>
        <v>-</v>
      </c>
      <c r="L25" s="154" t="str">
        <f>IFERROR(INDEX(StandingsCalc!L$3:L$35,MATCH($C25,StandingsCalc!$O$3:$O$35,0)),"-")</f>
        <v>-</v>
      </c>
      <c r="M25" s="156" t="str">
        <f>IFERROR(INDEX(StandingsCalc!M$3:M$35,MATCH($C25,StandingsCalc!$O$3:$O$35,0)),"-")</f>
        <v>-</v>
      </c>
      <c r="N25" s="42"/>
    </row>
    <row r="26" spans="2:14" ht="21.75" customHeight="1" x14ac:dyDescent="0.25">
      <c r="B26" s="40"/>
      <c r="C26" s="43">
        <v>20</v>
      </c>
      <c r="D26" s="150" t="str">
        <f>IFERROR(INDEX(StandingsCalc!D$3:D$35,MATCH($C26,StandingsCalc!$O$3:$O$35,0)),"-")</f>
        <v>-</v>
      </c>
      <c r="E26" s="154" t="str">
        <f>IFERROR(INDEX(StandingsCalc!E$3:E$35,MATCH($C26,StandingsCalc!$O$3:$O$35,0)),"-")</f>
        <v>-</v>
      </c>
      <c r="F26" s="154" t="str">
        <f>IFERROR(INDEX(StandingsCalc!F$3:F$35,MATCH($C26,StandingsCalc!$O$3:$O$35,0)),"-")</f>
        <v>-</v>
      </c>
      <c r="G26" s="154" t="str">
        <f>IFERROR(INDEX(StandingsCalc!G$3:G$35,MATCH($C26,StandingsCalc!$O$3:$O$35,0)),"-")</f>
        <v>-</v>
      </c>
      <c r="H26" s="154" t="str">
        <f>IFERROR(INDEX(StandingsCalc!H$3:H$35,MATCH($C26,StandingsCalc!$O$3:$O$35,0)),"-")</f>
        <v>-</v>
      </c>
      <c r="I26" s="154" t="str">
        <f t="shared" si="0"/>
        <v/>
      </c>
      <c r="J26" s="154" t="str">
        <f>IFERROR(INDEX(StandingsCalc!J$3:J$35,MATCH($C26,StandingsCalc!$O$3:$O$35,0)),"-")</f>
        <v>-</v>
      </c>
      <c r="K26" s="154" t="str">
        <f>IFERROR(INDEX(StandingsCalc!K$3:K$35,MATCH($C26,StandingsCalc!$O$3:$O$35,0)),"-")</f>
        <v>-</v>
      </c>
      <c r="L26" s="154" t="str">
        <f>IFERROR(INDEX(StandingsCalc!L$3:L$35,MATCH($C26,StandingsCalc!$O$3:$O$35,0)),"-")</f>
        <v>-</v>
      </c>
      <c r="M26" s="156" t="str">
        <f>IFERROR(INDEX(StandingsCalc!M$3:M$35,MATCH($C26,StandingsCalc!$O$3:$O$35,0)),"-")</f>
        <v>-</v>
      </c>
      <c r="N26" s="42"/>
    </row>
    <row r="27" spans="2:14" ht="21.75" customHeight="1" x14ac:dyDescent="0.25">
      <c r="B27" s="40"/>
      <c r="C27" s="43">
        <v>21</v>
      </c>
      <c r="D27" s="150" t="str">
        <f>IFERROR(INDEX(StandingsCalc!D$3:D$35,MATCH($C27,StandingsCalc!$O$3:$O$35,0)),"-")</f>
        <v>-</v>
      </c>
      <c r="E27" s="154" t="str">
        <f>IFERROR(INDEX(StandingsCalc!E$3:E$35,MATCH($C27,StandingsCalc!$O$3:$O$35,0)),"-")</f>
        <v>-</v>
      </c>
      <c r="F27" s="154" t="str">
        <f>IFERROR(INDEX(StandingsCalc!F$3:F$35,MATCH($C27,StandingsCalc!$O$3:$O$35,0)),"-")</f>
        <v>-</v>
      </c>
      <c r="G27" s="154" t="str">
        <f>IFERROR(INDEX(StandingsCalc!G$3:G$35,MATCH($C27,StandingsCalc!$O$3:$O$35,0)),"-")</f>
        <v>-</v>
      </c>
      <c r="H27" s="154" t="str">
        <f>IFERROR(INDEX(StandingsCalc!H$3:H$35,MATCH($C27,StandingsCalc!$O$3:$O$35,0)),"-")</f>
        <v>-</v>
      </c>
      <c r="I27" s="154" t="str">
        <f t="shared" si="0"/>
        <v/>
      </c>
      <c r="J27" s="154" t="str">
        <f>IFERROR(INDEX(StandingsCalc!J$3:J$35,MATCH($C27,StandingsCalc!$O$3:$O$35,0)),"-")</f>
        <v>-</v>
      </c>
      <c r="K27" s="154" t="str">
        <f>IFERROR(INDEX(StandingsCalc!K$3:K$35,MATCH($C27,StandingsCalc!$O$3:$O$35,0)),"-")</f>
        <v>-</v>
      </c>
      <c r="L27" s="154" t="str">
        <f>IFERROR(INDEX(StandingsCalc!L$3:L$35,MATCH($C27,StandingsCalc!$O$3:$O$35,0)),"-")</f>
        <v>-</v>
      </c>
      <c r="M27" s="156" t="str">
        <f>IFERROR(INDEX(StandingsCalc!M$3:M$35,MATCH($C27,StandingsCalc!$O$3:$O$35,0)),"-")</f>
        <v>-</v>
      </c>
      <c r="N27" s="42"/>
    </row>
    <row r="28" spans="2:14" ht="21.75" customHeight="1" x14ac:dyDescent="0.25">
      <c r="B28" s="40"/>
      <c r="C28" s="43">
        <v>22</v>
      </c>
      <c r="D28" s="150" t="str">
        <f>IFERROR(INDEX(StandingsCalc!D$3:D$35,MATCH($C28,StandingsCalc!$O$3:$O$35,0)),"-")</f>
        <v>-</v>
      </c>
      <c r="E28" s="154" t="str">
        <f>IFERROR(INDEX(StandingsCalc!E$3:E$35,MATCH($C28,StandingsCalc!$O$3:$O$35,0)),"-")</f>
        <v>-</v>
      </c>
      <c r="F28" s="154" t="str">
        <f>IFERROR(INDEX(StandingsCalc!F$3:F$35,MATCH($C28,StandingsCalc!$O$3:$O$35,0)),"-")</f>
        <v>-</v>
      </c>
      <c r="G28" s="154" t="str">
        <f>IFERROR(INDEX(StandingsCalc!G$3:G$35,MATCH($C28,StandingsCalc!$O$3:$O$35,0)),"-")</f>
        <v>-</v>
      </c>
      <c r="H28" s="154" t="str">
        <f>IFERROR(INDEX(StandingsCalc!H$3:H$35,MATCH($C28,StandingsCalc!$O$3:$O$35,0)),"-")</f>
        <v>-</v>
      </c>
      <c r="I28" s="154" t="str">
        <f t="shared" si="0"/>
        <v/>
      </c>
      <c r="J28" s="154" t="str">
        <f>IFERROR(INDEX(StandingsCalc!J$3:J$35,MATCH($C28,StandingsCalc!$O$3:$O$35,0)),"-")</f>
        <v>-</v>
      </c>
      <c r="K28" s="154" t="str">
        <f>IFERROR(INDEX(StandingsCalc!K$3:K$35,MATCH($C28,StandingsCalc!$O$3:$O$35,0)),"-")</f>
        <v>-</v>
      </c>
      <c r="L28" s="154" t="str">
        <f>IFERROR(INDEX(StandingsCalc!L$3:L$35,MATCH($C28,StandingsCalc!$O$3:$O$35,0)),"-")</f>
        <v>-</v>
      </c>
      <c r="M28" s="156" t="str">
        <f>IFERROR(INDEX(StandingsCalc!M$3:M$35,MATCH($C28,StandingsCalc!$O$3:$O$35,0)),"-")</f>
        <v>-</v>
      </c>
      <c r="N28" s="42"/>
    </row>
    <row r="29" spans="2:14" ht="21.75" customHeight="1" x14ac:dyDescent="0.25">
      <c r="B29" s="40"/>
      <c r="C29" s="43">
        <v>23</v>
      </c>
      <c r="D29" s="150" t="str">
        <f>IFERROR(INDEX(StandingsCalc!D$3:D$35,MATCH($C29,StandingsCalc!$O$3:$O$35,0)),"-")</f>
        <v>-</v>
      </c>
      <c r="E29" s="154" t="str">
        <f>IFERROR(INDEX(StandingsCalc!E$3:E$35,MATCH($C29,StandingsCalc!$O$3:$O$35,0)),"-")</f>
        <v>-</v>
      </c>
      <c r="F29" s="154" t="str">
        <f>IFERROR(INDEX(StandingsCalc!F$3:F$35,MATCH($C29,StandingsCalc!$O$3:$O$35,0)),"-")</f>
        <v>-</v>
      </c>
      <c r="G29" s="154" t="str">
        <f>IFERROR(INDEX(StandingsCalc!G$3:G$35,MATCH($C29,StandingsCalc!$O$3:$O$35,0)),"-")</f>
        <v>-</v>
      </c>
      <c r="H29" s="154" t="str">
        <f>IFERROR(INDEX(StandingsCalc!H$3:H$35,MATCH($C29,StandingsCalc!$O$3:$O$35,0)),"-")</f>
        <v>-</v>
      </c>
      <c r="I29" s="154" t="str">
        <f t="shared" si="0"/>
        <v/>
      </c>
      <c r="J29" s="154" t="str">
        <f>IFERROR(INDEX(StandingsCalc!J$3:J$35,MATCH($C29,StandingsCalc!$O$3:$O$35,0)),"-")</f>
        <v>-</v>
      </c>
      <c r="K29" s="154" t="str">
        <f>IFERROR(INDEX(StandingsCalc!K$3:K$35,MATCH($C29,StandingsCalc!$O$3:$O$35,0)),"-")</f>
        <v>-</v>
      </c>
      <c r="L29" s="154" t="str">
        <f>IFERROR(INDEX(StandingsCalc!L$3:L$35,MATCH($C29,StandingsCalc!$O$3:$O$35,0)),"-")</f>
        <v>-</v>
      </c>
      <c r="M29" s="156" t="str">
        <f>IFERROR(INDEX(StandingsCalc!M$3:M$35,MATCH($C29,StandingsCalc!$O$3:$O$35,0)),"-")</f>
        <v>-</v>
      </c>
      <c r="N29" s="42"/>
    </row>
    <row r="30" spans="2:14" ht="21.75" customHeight="1" x14ac:dyDescent="0.25">
      <c r="B30" s="40"/>
      <c r="C30" s="43">
        <v>24</v>
      </c>
      <c r="D30" s="150" t="str">
        <f>IFERROR(INDEX(StandingsCalc!D$3:D$35,MATCH($C30,StandingsCalc!$O$3:$O$35,0)),"-")</f>
        <v>-</v>
      </c>
      <c r="E30" s="154" t="str">
        <f>IFERROR(INDEX(StandingsCalc!E$3:E$35,MATCH($C30,StandingsCalc!$O$3:$O$35,0)),"-")</f>
        <v>-</v>
      </c>
      <c r="F30" s="154" t="str">
        <f>IFERROR(INDEX(StandingsCalc!F$3:F$35,MATCH($C30,StandingsCalc!$O$3:$O$35,0)),"-")</f>
        <v>-</v>
      </c>
      <c r="G30" s="154" t="str">
        <f>IFERROR(INDEX(StandingsCalc!G$3:G$35,MATCH($C30,StandingsCalc!$O$3:$O$35,0)),"-")</f>
        <v>-</v>
      </c>
      <c r="H30" s="154" t="str">
        <f>IFERROR(INDEX(StandingsCalc!H$3:H$35,MATCH($C30,StandingsCalc!$O$3:$O$35,0)),"-")</f>
        <v>-</v>
      </c>
      <c r="I30" s="154" t="str">
        <f t="shared" si="0"/>
        <v/>
      </c>
      <c r="J30" s="154" t="str">
        <f>IFERROR(INDEX(StandingsCalc!J$3:J$35,MATCH($C30,StandingsCalc!$O$3:$O$35,0)),"-")</f>
        <v>-</v>
      </c>
      <c r="K30" s="154" t="str">
        <f>IFERROR(INDEX(StandingsCalc!K$3:K$35,MATCH($C30,StandingsCalc!$O$3:$O$35,0)),"-")</f>
        <v>-</v>
      </c>
      <c r="L30" s="154" t="str">
        <f>IFERROR(INDEX(StandingsCalc!L$3:L$35,MATCH($C30,StandingsCalc!$O$3:$O$35,0)),"-")</f>
        <v>-</v>
      </c>
      <c r="M30" s="156" t="str">
        <f>IFERROR(INDEX(StandingsCalc!M$3:M$35,MATCH($C30,StandingsCalc!$O$3:$O$35,0)),"-")</f>
        <v>-</v>
      </c>
      <c r="N30" s="42"/>
    </row>
    <row r="31" spans="2:14" ht="21.75" customHeight="1" x14ac:dyDescent="0.25">
      <c r="B31" s="40"/>
      <c r="C31" s="43">
        <v>25</v>
      </c>
      <c r="D31" s="150" t="str">
        <f>IFERROR(INDEX(StandingsCalc!D$3:D$35,MATCH($C31,StandingsCalc!$O$3:$O$35,0)),"-")</f>
        <v>-</v>
      </c>
      <c r="E31" s="154" t="str">
        <f>IFERROR(INDEX(StandingsCalc!E$3:E$35,MATCH($C31,StandingsCalc!$O$3:$O$35,0)),"-")</f>
        <v>-</v>
      </c>
      <c r="F31" s="154" t="str">
        <f>IFERROR(INDEX(StandingsCalc!F$3:F$35,MATCH($C31,StandingsCalc!$O$3:$O$35,0)),"-")</f>
        <v>-</v>
      </c>
      <c r="G31" s="154" t="str">
        <f>IFERROR(INDEX(StandingsCalc!G$3:G$35,MATCH($C31,StandingsCalc!$O$3:$O$35,0)),"-")</f>
        <v>-</v>
      </c>
      <c r="H31" s="154" t="str">
        <f>IFERROR(INDEX(StandingsCalc!H$3:H$35,MATCH($C31,StandingsCalc!$O$3:$O$35,0)),"-")</f>
        <v>-</v>
      </c>
      <c r="I31" s="154" t="str">
        <f t="shared" si="0"/>
        <v/>
      </c>
      <c r="J31" s="154" t="str">
        <f>IFERROR(INDEX(StandingsCalc!J$3:J$35,MATCH($C31,StandingsCalc!$O$3:$O$35,0)),"-")</f>
        <v>-</v>
      </c>
      <c r="K31" s="154" t="str">
        <f>IFERROR(INDEX(StandingsCalc!K$3:K$35,MATCH($C31,StandingsCalc!$O$3:$O$35,0)),"-")</f>
        <v>-</v>
      </c>
      <c r="L31" s="154" t="str">
        <f>IFERROR(INDEX(StandingsCalc!L$3:L$35,MATCH($C31,StandingsCalc!$O$3:$O$35,0)),"-")</f>
        <v>-</v>
      </c>
      <c r="M31" s="156" t="str">
        <f>IFERROR(INDEX(StandingsCalc!M$3:M$35,MATCH($C31,StandingsCalc!$O$3:$O$35,0)),"-")</f>
        <v>-</v>
      </c>
      <c r="N31" s="42"/>
    </row>
    <row r="32" spans="2:14" ht="21.75" customHeight="1" x14ac:dyDescent="0.25">
      <c r="B32" s="40"/>
      <c r="C32" s="43">
        <v>26</v>
      </c>
      <c r="D32" s="150" t="str">
        <f>IFERROR(INDEX(StandingsCalc!D$3:D$35,MATCH($C32,StandingsCalc!$O$3:$O$35,0)),"-")</f>
        <v>-</v>
      </c>
      <c r="E32" s="154" t="str">
        <f>IFERROR(INDEX(StandingsCalc!E$3:E$35,MATCH($C32,StandingsCalc!$O$3:$O$35,0)),"-")</f>
        <v>-</v>
      </c>
      <c r="F32" s="154" t="str">
        <f>IFERROR(INDEX(StandingsCalc!F$3:F$35,MATCH($C32,StandingsCalc!$O$3:$O$35,0)),"-")</f>
        <v>-</v>
      </c>
      <c r="G32" s="154" t="str">
        <f>IFERROR(INDEX(StandingsCalc!G$3:G$35,MATCH($C32,StandingsCalc!$O$3:$O$35,0)),"-")</f>
        <v>-</v>
      </c>
      <c r="H32" s="154" t="str">
        <f>IFERROR(INDEX(StandingsCalc!H$3:H$35,MATCH($C32,StandingsCalc!$O$3:$O$35,0)),"-")</f>
        <v>-</v>
      </c>
      <c r="I32" s="154" t="str">
        <f t="shared" si="0"/>
        <v/>
      </c>
      <c r="J32" s="154" t="str">
        <f>IFERROR(INDEX(StandingsCalc!J$3:J$35,MATCH($C32,StandingsCalc!$O$3:$O$35,0)),"-")</f>
        <v>-</v>
      </c>
      <c r="K32" s="154" t="str">
        <f>IFERROR(INDEX(StandingsCalc!K$3:K$35,MATCH($C32,StandingsCalc!$O$3:$O$35,0)),"-")</f>
        <v>-</v>
      </c>
      <c r="L32" s="154" t="str">
        <f>IFERROR(INDEX(StandingsCalc!L$3:L$35,MATCH($C32,StandingsCalc!$O$3:$O$35,0)),"-")</f>
        <v>-</v>
      </c>
      <c r="M32" s="156" t="str">
        <f>IFERROR(INDEX(StandingsCalc!M$3:M$35,MATCH($C32,StandingsCalc!$O$3:$O$35,0)),"-")</f>
        <v>-</v>
      </c>
      <c r="N32" s="42"/>
    </row>
    <row r="33" spans="2:14" ht="21.75" customHeight="1" x14ac:dyDescent="0.25">
      <c r="B33" s="40"/>
      <c r="C33" s="43">
        <v>27</v>
      </c>
      <c r="D33" s="150" t="str">
        <f>IFERROR(INDEX(StandingsCalc!D$3:D$35,MATCH($C33,StandingsCalc!$O$3:$O$35,0)),"-")</f>
        <v>-</v>
      </c>
      <c r="E33" s="154" t="str">
        <f>IFERROR(INDEX(StandingsCalc!E$3:E$35,MATCH($C33,StandingsCalc!$O$3:$O$35,0)),"-")</f>
        <v>-</v>
      </c>
      <c r="F33" s="154" t="str">
        <f>IFERROR(INDEX(StandingsCalc!F$3:F$35,MATCH($C33,StandingsCalc!$O$3:$O$35,0)),"-")</f>
        <v>-</v>
      </c>
      <c r="G33" s="154" t="str">
        <f>IFERROR(INDEX(StandingsCalc!G$3:G$35,MATCH($C33,StandingsCalc!$O$3:$O$35,0)),"-")</f>
        <v>-</v>
      </c>
      <c r="H33" s="154" t="str">
        <f>IFERROR(INDEX(StandingsCalc!H$3:H$35,MATCH($C33,StandingsCalc!$O$3:$O$35,0)),"-")</f>
        <v>-</v>
      </c>
      <c r="I33" s="154" t="str">
        <f t="shared" si="0"/>
        <v/>
      </c>
      <c r="J33" s="154" t="str">
        <f>IFERROR(INDEX(StandingsCalc!J$3:J$35,MATCH($C33,StandingsCalc!$O$3:$O$35,0)),"-")</f>
        <v>-</v>
      </c>
      <c r="K33" s="154" t="str">
        <f>IFERROR(INDEX(StandingsCalc!K$3:K$35,MATCH($C33,StandingsCalc!$O$3:$O$35,0)),"-")</f>
        <v>-</v>
      </c>
      <c r="L33" s="154" t="str">
        <f>IFERROR(INDEX(StandingsCalc!L$3:L$35,MATCH($C33,StandingsCalc!$O$3:$O$35,0)),"-")</f>
        <v>-</v>
      </c>
      <c r="M33" s="156" t="str">
        <f>IFERROR(INDEX(StandingsCalc!M$3:M$35,MATCH($C33,StandingsCalc!$O$3:$O$35,0)),"-")</f>
        <v>-</v>
      </c>
      <c r="N33" s="42"/>
    </row>
    <row r="34" spans="2:14" ht="21.75" customHeight="1" x14ac:dyDescent="0.25">
      <c r="B34" s="40"/>
      <c r="C34" s="43">
        <v>28</v>
      </c>
      <c r="D34" s="150" t="str">
        <f>IFERROR(INDEX(StandingsCalc!D$3:D$35,MATCH($C34,StandingsCalc!$O$3:$O$35,0)),"-")</f>
        <v>-</v>
      </c>
      <c r="E34" s="154" t="str">
        <f>IFERROR(INDEX(StandingsCalc!E$3:E$35,MATCH($C34,StandingsCalc!$O$3:$O$35,0)),"-")</f>
        <v>-</v>
      </c>
      <c r="F34" s="154" t="str">
        <f>IFERROR(INDEX(StandingsCalc!F$3:F$35,MATCH($C34,StandingsCalc!$O$3:$O$35,0)),"-")</f>
        <v>-</v>
      </c>
      <c r="G34" s="154" t="str">
        <f>IFERROR(INDEX(StandingsCalc!G$3:G$35,MATCH($C34,StandingsCalc!$O$3:$O$35,0)),"-")</f>
        <v>-</v>
      </c>
      <c r="H34" s="154" t="str">
        <f>IFERROR(INDEX(StandingsCalc!H$3:H$35,MATCH($C34,StandingsCalc!$O$3:$O$35,0)),"-")</f>
        <v>-</v>
      </c>
      <c r="I34" s="154" t="str">
        <f t="shared" si="0"/>
        <v/>
      </c>
      <c r="J34" s="154" t="str">
        <f>IFERROR(INDEX(StandingsCalc!J$3:J$35,MATCH($C34,StandingsCalc!$O$3:$O$35,0)),"-")</f>
        <v>-</v>
      </c>
      <c r="K34" s="154" t="str">
        <f>IFERROR(INDEX(StandingsCalc!K$3:K$35,MATCH($C34,StandingsCalc!$O$3:$O$35,0)),"-")</f>
        <v>-</v>
      </c>
      <c r="L34" s="154" t="str">
        <f>IFERROR(INDEX(StandingsCalc!L$3:L$35,MATCH($C34,StandingsCalc!$O$3:$O$35,0)),"-")</f>
        <v>-</v>
      </c>
      <c r="M34" s="156" t="str">
        <f>IFERROR(INDEX(StandingsCalc!M$3:M$35,MATCH($C34,StandingsCalc!$O$3:$O$35,0)),"-")</f>
        <v>-</v>
      </c>
      <c r="N34" s="42"/>
    </row>
    <row r="35" spans="2:14" ht="21.75" customHeight="1" x14ac:dyDescent="0.25">
      <c r="B35" s="40"/>
      <c r="C35" s="43">
        <v>29</v>
      </c>
      <c r="D35" s="150" t="str">
        <f>IFERROR(INDEX(StandingsCalc!D$3:D$35,MATCH($C35,StandingsCalc!$O$3:$O$35,0)),"-")</f>
        <v>-</v>
      </c>
      <c r="E35" s="154" t="str">
        <f>IFERROR(INDEX(StandingsCalc!E$3:E$35,MATCH($C35,StandingsCalc!$O$3:$O$35,0)),"-")</f>
        <v>-</v>
      </c>
      <c r="F35" s="154" t="str">
        <f>IFERROR(INDEX(StandingsCalc!F$3:F$35,MATCH($C35,StandingsCalc!$O$3:$O$35,0)),"-")</f>
        <v>-</v>
      </c>
      <c r="G35" s="154" t="str">
        <f>IFERROR(INDEX(StandingsCalc!G$3:G$35,MATCH($C35,StandingsCalc!$O$3:$O$35,0)),"-")</f>
        <v>-</v>
      </c>
      <c r="H35" s="154" t="str">
        <f>IFERROR(INDEX(StandingsCalc!H$3:H$35,MATCH($C35,StandingsCalc!$O$3:$O$35,0)),"-")</f>
        <v>-</v>
      </c>
      <c r="I35" s="154" t="str">
        <f t="shared" si="0"/>
        <v/>
      </c>
      <c r="J35" s="154" t="str">
        <f>IFERROR(INDEX(StandingsCalc!J$3:J$35,MATCH($C35,StandingsCalc!$O$3:$O$35,0)),"-")</f>
        <v>-</v>
      </c>
      <c r="K35" s="154" t="str">
        <f>IFERROR(INDEX(StandingsCalc!K$3:K$35,MATCH($C35,StandingsCalc!$O$3:$O$35,0)),"-")</f>
        <v>-</v>
      </c>
      <c r="L35" s="154" t="str">
        <f>IFERROR(INDEX(StandingsCalc!L$3:L$35,MATCH($C35,StandingsCalc!$O$3:$O$35,0)),"-")</f>
        <v>-</v>
      </c>
      <c r="M35" s="156" t="str">
        <f>IFERROR(INDEX(StandingsCalc!M$3:M$35,MATCH($C35,StandingsCalc!$O$3:$O$35,0)),"-")</f>
        <v>-</v>
      </c>
      <c r="N35" s="42"/>
    </row>
    <row r="36" spans="2:14" ht="21.75" customHeight="1" x14ac:dyDescent="0.25">
      <c r="B36" s="40"/>
      <c r="C36" s="43">
        <v>30</v>
      </c>
      <c r="D36" s="150" t="str">
        <f>IFERROR(INDEX(StandingsCalc!D$3:D$35,MATCH($C36,StandingsCalc!$O$3:$O$35,0)),"-")</f>
        <v>-</v>
      </c>
      <c r="E36" s="154" t="str">
        <f>IFERROR(INDEX(StandingsCalc!E$3:E$35,MATCH($C36,StandingsCalc!$O$3:$O$35,0)),"-")</f>
        <v>-</v>
      </c>
      <c r="F36" s="154" t="str">
        <f>IFERROR(INDEX(StandingsCalc!F$3:F$35,MATCH($C36,StandingsCalc!$O$3:$O$35,0)),"-")</f>
        <v>-</v>
      </c>
      <c r="G36" s="154" t="str">
        <f>IFERROR(INDEX(StandingsCalc!G$3:G$35,MATCH($C36,StandingsCalc!$O$3:$O$35,0)),"-")</f>
        <v>-</v>
      </c>
      <c r="H36" s="154" t="str">
        <f>IFERROR(INDEX(StandingsCalc!H$3:H$35,MATCH($C36,StandingsCalc!$O$3:$O$35,0)),"-")</f>
        <v>-</v>
      </c>
      <c r="I36" s="154" t="str">
        <f t="shared" si="0"/>
        <v/>
      </c>
      <c r="J36" s="154" t="str">
        <f>IFERROR(INDEX(StandingsCalc!J$3:J$35,MATCH($C36,StandingsCalc!$O$3:$O$35,0)),"-")</f>
        <v>-</v>
      </c>
      <c r="K36" s="154" t="str">
        <f>IFERROR(INDEX(StandingsCalc!K$3:K$35,MATCH($C36,StandingsCalc!$O$3:$O$35,0)),"-")</f>
        <v>-</v>
      </c>
      <c r="L36" s="154" t="str">
        <f>IFERROR(INDEX(StandingsCalc!L$3:L$35,MATCH($C36,StandingsCalc!$O$3:$O$35,0)),"-")</f>
        <v>-</v>
      </c>
      <c r="M36" s="156" t="str">
        <f>IFERROR(INDEX(StandingsCalc!M$3:M$35,MATCH($C36,StandingsCalc!$O$3:$O$35,0)),"-")</f>
        <v>-</v>
      </c>
      <c r="N36" s="42"/>
    </row>
    <row r="37" spans="2:14" ht="21.75" customHeight="1" x14ac:dyDescent="0.25">
      <c r="B37" s="40"/>
      <c r="C37" s="43">
        <v>31</v>
      </c>
      <c r="D37" s="150" t="str">
        <f>IFERROR(INDEX(StandingsCalc!D$3:D$35,MATCH($C37,StandingsCalc!$O$3:$O$35,0)),"-")</f>
        <v>-</v>
      </c>
      <c r="E37" s="154" t="str">
        <f>IFERROR(INDEX(StandingsCalc!E$3:E$35,MATCH($C37,StandingsCalc!$O$3:$O$35,0)),"-")</f>
        <v>-</v>
      </c>
      <c r="F37" s="154" t="str">
        <f>IFERROR(INDEX(StandingsCalc!F$3:F$35,MATCH($C37,StandingsCalc!$O$3:$O$35,0)),"-")</f>
        <v>-</v>
      </c>
      <c r="G37" s="154" t="str">
        <f>IFERROR(INDEX(StandingsCalc!G$3:G$35,MATCH($C37,StandingsCalc!$O$3:$O$35,0)),"-")</f>
        <v>-</v>
      </c>
      <c r="H37" s="154" t="str">
        <f>IFERROR(INDEX(StandingsCalc!H$3:H$35,MATCH($C37,StandingsCalc!$O$3:$O$35,0)),"-")</f>
        <v>-</v>
      </c>
      <c r="I37" s="154" t="str">
        <f t="shared" si="0"/>
        <v/>
      </c>
      <c r="J37" s="154" t="str">
        <f>IFERROR(INDEX(StandingsCalc!J$3:J$35,MATCH($C37,StandingsCalc!$O$3:$O$35,0)),"-")</f>
        <v>-</v>
      </c>
      <c r="K37" s="154" t="str">
        <f>IFERROR(INDEX(StandingsCalc!K$3:K$35,MATCH($C37,StandingsCalc!$O$3:$O$35,0)),"-")</f>
        <v>-</v>
      </c>
      <c r="L37" s="154" t="str">
        <f>IFERROR(INDEX(StandingsCalc!L$3:L$35,MATCH($C37,StandingsCalc!$O$3:$O$35,0)),"-")</f>
        <v>-</v>
      </c>
      <c r="M37" s="156" t="str">
        <f>IFERROR(INDEX(StandingsCalc!M$3:M$35,MATCH($C37,StandingsCalc!$O$3:$O$35,0)),"-")</f>
        <v>-</v>
      </c>
      <c r="N37" s="42"/>
    </row>
    <row r="38" spans="2:14" ht="21.75" customHeight="1" x14ac:dyDescent="0.25">
      <c r="B38" s="40"/>
      <c r="C38" s="44">
        <v>32</v>
      </c>
      <c r="D38" s="150" t="str">
        <f>IFERROR(INDEX(StandingsCalc!D$3:D$35,MATCH($C38,StandingsCalc!$O$3:$O$35,0)),"-")</f>
        <v>-</v>
      </c>
      <c r="E38" s="154" t="str">
        <f>IFERROR(INDEX(StandingsCalc!E$3:E$35,MATCH($C38,StandingsCalc!$O$3:$O$35,0)),"-")</f>
        <v>-</v>
      </c>
      <c r="F38" s="154" t="str">
        <f>IFERROR(INDEX(StandingsCalc!F$3:F$35,MATCH($C38,StandingsCalc!$O$3:$O$35,0)),"-")</f>
        <v>-</v>
      </c>
      <c r="G38" s="154" t="str">
        <f>IFERROR(INDEX(StandingsCalc!G$3:G$35,MATCH($C38,StandingsCalc!$O$3:$O$35,0)),"-")</f>
        <v>-</v>
      </c>
      <c r="H38" s="154" t="str">
        <f>IFERROR(INDEX(StandingsCalc!H$3:H$35,MATCH($C38,StandingsCalc!$O$3:$O$35,0)),"-")</f>
        <v>-</v>
      </c>
      <c r="I38" s="154" t="str">
        <f t="shared" si="0"/>
        <v/>
      </c>
      <c r="J38" s="154" t="str">
        <f>IFERROR(INDEX(StandingsCalc!J$3:J$35,MATCH($C38,StandingsCalc!$O$3:$O$35,0)),"-")</f>
        <v>-</v>
      </c>
      <c r="K38" s="154" t="str">
        <f>IFERROR(INDEX(StandingsCalc!K$3:K$35,MATCH($C38,StandingsCalc!$O$3:$O$35,0)),"-")</f>
        <v>-</v>
      </c>
      <c r="L38" s="154" t="str">
        <f>IFERROR(INDEX(StandingsCalc!L$3:L$35,MATCH($C38,StandingsCalc!$O$3:$O$35,0)),"-")</f>
        <v>-</v>
      </c>
      <c r="M38" s="156" t="str">
        <f>IFERROR(INDEX(StandingsCalc!M$3:M$35,MATCH($C38,StandingsCalc!$O$3:$O$35,0)),"-")</f>
        <v>-</v>
      </c>
      <c r="N38" s="42"/>
    </row>
    <row r="39" spans="2:14" ht="24.75" customHeight="1" x14ac:dyDescent="0.25">
      <c r="B39" s="45"/>
      <c r="C39" s="46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8"/>
    </row>
    <row r="40" spans="2:14" s="49" customFormat="1" ht="7.15" customHeight="1" x14ac:dyDescent="0.25"/>
  </sheetData>
  <sheetProtection algorithmName="SHA-512" hashValue="FBDgHPkIRTvx+/1UZUk4aJDn12+QBQk29OACj2a9JbZM3d2BgRkij+tb0jxt85VYrykgdnXfP0UfV+KuqLHqzw==" saltValue="DL3LcYph3bqkVjJsi2CiYw==" spinCount="100000" sheet="1" objects="1" scenarios="1"/>
  <conditionalFormatting sqref="B6:N39">
    <cfRule type="expression" dxfId="3" priority="4">
      <formula>$D6="-"</formula>
    </cfRule>
  </conditionalFormatting>
  <conditionalFormatting sqref="B7:N39">
    <cfRule type="expression" dxfId="2" priority="2">
      <formula>AND($D7="-",$D6&lt;&gt;"-")</formula>
    </cfRule>
    <cfRule type="expression" dxfId="1" priority="3">
      <formula>$D6="-"</formula>
    </cfRule>
  </conditionalFormatting>
  <conditionalFormatting sqref="C7:M7">
    <cfRule type="expression" dxfId="0" priority="1">
      <formula>$C$7=1</formula>
    </cfRule>
  </conditionalFormatting>
  <pageMargins left="0.31496062992125984" right="0.31496062992125984" top="0.31496062992125984" bottom="0.31496062992125984" header="0.31496062992125984" footer="0.31496062992125984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Settings</vt:lpstr>
      <vt:lpstr>FixtureCode</vt:lpstr>
      <vt:lpstr>FixtureCalc</vt:lpstr>
      <vt:lpstr>Fixture</vt:lpstr>
      <vt:lpstr>StandingsCalc</vt:lpstr>
      <vt:lpstr>Standings</vt:lpstr>
      <vt:lpstr>Terms of Use</vt:lpstr>
      <vt:lpstr>Dynamic_Database_Height</vt:lpstr>
      <vt:lpstr>Dynamic_Standings_Height</vt:lpstr>
      <vt:lpstr>maxgameno</vt:lpstr>
      <vt:lpstr>maxroundno</vt:lpstr>
      <vt:lpstr>maxteamno</vt:lpstr>
      <vt:lpstr>Settings!Print_Area</vt:lpstr>
      <vt:lpstr>'Terms of Use'!Print_Area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2020-06-25T14:27:19Z</cp:lastPrinted>
  <dcterms:created xsi:type="dcterms:W3CDTF">2019-11-26T13:36:30Z</dcterms:created>
  <dcterms:modified xsi:type="dcterms:W3CDTF">2020-07-24T14:25:15Z</dcterms:modified>
  <dc:title>League Schedule Maker V1F Template</dc:title>
  <dc:subject>League Schedule Maker V1F</dc:subject>
  <dc:description>League Schedule Maker V1F template by Master Productivity Kit — masterproductivitykit.com</dc:description>
  <cp:keywords>Master Productivity Kit, Excel template, Google Sheets template</cp:keywords>
  <cp:category>Business Template</cp:category>
</cp:coreProperties>
</file>